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ij9\Desktop\DDI\"/>
    </mc:Choice>
  </mc:AlternateContent>
  <xr:revisionPtr revIDLastSave="0" documentId="13_ncr:1_{D17C6424-4DC6-4E52-984D-5EB6AF9F621B}" xr6:coauthVersionLast="47" xr6:coauthVersionMax="47" xr10:uidLastSave="{00000000-0000-0000-0000-000000000000}"/>
  <bookViews>
    <workbookView xWindow="-110" yWindow="-110" windowWidth="19420" windowHeight="10300" tabRatio="927" firstSheet="1" activeTab="1" xr2:uid="{7AB44ECC-F0EA-4DEA-9660-2B6C792CB292}"/>
  </bookViews>
  <sheets>
    <sheet name="业绩" sheetId="25" state="hidden" r:id="rId1"/>
    <sheet name="DDI" sheetId="9" r:id="rId2"/>
    <sheet name="渗透率" sheetId="16" r:id="rId3"/>
    <sheet name="盲盘跟进" sheetId="23" r:id="rId4"/>
    <sheet name="伊赫莱" sheetId="21" r:id="rId5"/>
    <sheet name="Con%" sheetId="17" r:id="rId6"/>
    <sheet name="医院" sheetId="4" r:id="rId7"/>
    <sheet name="HF月均趋势" sheetId="18" r:id="rId8"/>
    <sheet name="PF月均趋势" sheetId="19" r:id="rId9"/>
    <sheet name="LEL" sheetId="3" r:id="rId10"/>
    <sheet name="大妥进度" sheetId="6" r:id="rId11"/>
    <sheet name="大妥破0追踪" sheetId="13" r:id="rId12"/>
    <sheet name="伊赫莱破0追踪" sheetId="14" r:id="rId13"/>
    <sheet name="Sheet1" sheetId="24" state="hidden" r:id="rId14"/>
    <sheet name="Sheet2" sheetId="22" state="hidden" r:id="rId15"/>
    <sheet name="data-HP" sheetId="1" r:id="rId16"/>
    <sheet name="date-TAM" sheetId="8" r:id="rId17"/>
  </sheets>
  <externalReferences>
    <externalReference r:id="rId18"/>
  </externalReferences>
  <definedNames>
    <definedName name="_xlnm._FilterDatabase" localSheetId="15" hidden="1">'data-HP'!$A$1:$CO$1576</definedName>
    <definedName name="_xlnm._FilterDatabase" localSheetId="16" hidden="1">'date-TAM'!$A$1:$BA$1</definedName>
    <definedName name="_xlnm._FilterDatabase" localSheetId="1" hidden="1">DDI!$A$2:$X$132</definedName>
    <definedName name="_xlnm._FilterDatabase" localSheetId="14" hidden="1">Sheet2!$A$1:$E$190</definedName>
    <definedName name="_xlnm._FilterDatabase" localSheetId="10" hidden="1">大妥进度!$B$2:$L$191</definedName>
    <definedName name="_xlnm._FilterDatabase" localSheetId="11" hidden="1">大妥破0追踪!$A$1:$R$56</definedName>
    <definedName name="_xlnm._FilterDatabase" localSheetId="2" hidden="1">渗透率!$D$1:$AO$191</definedName>
    <definedName name="_xlnm._FilterDatabase" localSheetId="0" hidden="1">业绩!#REF!</definedName>
    <definedName name="_xlnm._FilterDatabase" localSheetId="12" hidden="1">伊赫莱破0追踪!$A$1:$O$181</definedName>
    <definedName name="_xlnm._FilterDatabase" localSheetId="6" hidden="1">医院!$B$2:$Q$48</definedName>
    <definedName name="切片器_LEL">#N/A</definedName>
    <definedName name="切片器_LEL1">#N/A</definedName>
    <definedName name="切片器_LEL2">#N/A</definedName>
    <definedName name="切片器_LEL3">#N/A</definedName>
    <definedName name="切片器_产品品规">#N/A</definedName>
    <definedName name="切片器_核心医院">#N/A</definedName>
    <definedName name="切片器_医院分层">#N/A</definedName>
    <definedName name="切片器_医院分层1">#N/A</definedName>
    <definedName name="切片器_医院分层11">#N/A</definedName>
    <definedName name="切片器_医院分层2">#N/A</definedName>
  </definedNames>
  <calcPr calcId="191029"/>
  <pivotCaches>
    <pivotCache cacheId="49" r:id="rId19"/>
    <pivotCache cacheId="50" r:id="rId20"/>
    <pivotCache cacheId="51" r:id="rId21"/>
    <pivotCache cacheId="52" r:id="rId22"/>
    <pivotCache cacheId="53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4" i="9" l="1"/>
  <c r="P119" i="9"/>
  <c r="P118" i="9"/>
  <c r="P112" i="9" s="1"/>
  <c r="P117" i="9"/>
  <c r="P116" i="9"/>
  <c r="P111" i="9" s="1"/>
  <c r="P115" i="9"/>
  <c r="Z115" i="9" s="1"/>
  <c r="P114" i="9"/>
  <c r="Z114" i="9" s="1"/>
  <c r="P113" i="9"/>
  <c r="P110" i="9"/>
  <c r="P106" i="9"/>
  <c r="Z106" i="9" s="1"/>
  <c r="P105" i="9"/>
  <c r="Z105" i="9" s="1"/>
  <c r="P104" i="9"/>
  <c r="P103" i="9"/>
  <c r="P90" i="9" s="1"/>
  <c r="P102" i="9"/>
  <c r="P101" i="9"/>
  <c r="P100" i="9"/>
  <c r="Z100" i="9" s="1"/>
  <c r="P91" i="9"/>
  <c r="P80" i="9"/>
  <c r="P79" i="9"/>
  <c r="Z79" i="9" s="1"/>
  <c r="P78" i="9"/>
  <c r="P77" i="9"/>
  <c r="P72" i="9" s="1"/>
  <c r="P76" i="9"/>
  <c r="Z76" i="9" s="1"/>
  <c r="P75" i="9"/>
  <c r="Z75" i="9" s="1"/>
  <c r="P74" i="9"/>
  <c r="P67" i="9"/>
  <c r="Z67" i="9" s="1"/>
  <c r="P66" i="9"/>
  <c r="P53" i="9" s="1"/>
  <c r="P65" i="9"/>
  <c r="P64" i="9"/>
  <c r="P59" i="9" s="1"/>
  <c r="P63" i="9"/>
  <c r="P58" i="9" s="1"/>
  <c r="P62" i="9"/>
  <c r="P49" i="9" s="1"/>
  <c r="P61" i="9"/>
  <c r="Z61" i="9" s="1"/>
  <c r="P52" i="9"/>
  <c r="P50" i="9"/>
  <c r="Z104" i="9"/>
  <c r="P41" i="9"/>
  <c r="Z41" i="9" s="1"/>
  <c r="P40" i="9"/>
  <c r="Z40" i="9" s="1"/>
  <c r="P39" i="9"/>
  <c r="P130" i="9" s="1"/>
  <c r="P38" i="9"/>
  <c r="P37" i="9"/>
  <c r="P36" i="9"/>
  <c r="P35" i="9"/>
  <c r="Z35" i="9" s="1"/>
  <c r="Z119" i="9"/>
  <c r="Z118" i="9"/>
  <c r="Z117" i="9"/>
  <c r="Z80" i="9"/>
  <c r="Z78" i="9"/>
  <c r="Z77" i="9"/>
  <c r="Z65" i="9"/>
  <c r="Z64" i="9"/>
  <c r="Z51" i="9" s="1"/>
  <c r="Z36" i="9"/>
  <c r="P23" i="9"/>
  <c r="P10" i="9" s="1"/>
  <c r="P24" i="9"/>
  <c r="P25" i="9"/>
  <c r="Z25" i="9" s="1"/>
  <c r="P26" i="9"/>
  <c r="P27" i="9"/>
  <c r="P28" i="9"/>
  <c r="P22" i="9"/>
  <c r="Z22" i="9" s="1"/>
  <c r="O25" i="9"/>
  <c r="Z62" i="9" l="1"/>
  <c r="P46" i="9"/>
  <c r="Z63" i="9"/>
  <c r="P54" i="9"/>
  <c r="P34" i="9"/>
  <c r="Z103" i="9"/>
  <c r="Z98" i="9" s="1"/>
  <c r="P98" i="9"/>
  <c r="P85" i="9" s="1"/>
  <c r="P97" i="9"/>
  <c r="P84" i="9" s="1"/>
  <c r="P87" i="9"/>
  <c r="P96" i="9"/>
  <c r="Z28" i="9"/>
  <c r="Z66" i="9"/>
  <c r="Z60" i="9" s="1"/>
  <c r="Z102" i="9"/>
  <c r="P73" i="9"/>
  <c r="P89" i="9"/>
  <c r="Z27" i="9"/>
  <c r="Z14" i="9" s="1"/>
  <c r="P48" i="9"/>
  <c r="Z26" i="9"/>
  <c r="P57" i="9"/>
  <c r="P128" i="9"/>
  <c r="Z101" i="9"/>
  <c r="Z37" i="9"/>
  <c r="P51" i="9"/>
  <c r="P33" i="9"/>
  <c r="Z38" i="9"/>
  <c r="Z39" i="9"/>
  <c r="P31" i="9"/>
  <c r="Z15" i="9"/>
  <c r="P9" i="9"/>
  <c r="Z24" i="9"/>
  <c r="Z23" i="9"/>
  <c r="Z127" i="9" s="1"/>
  <c r="P11" i="9"/>
  <c r="P20" i="9"/>
  <c r="P88" i="9"/>
  <c r="P132" i="9"/>
  <c r="R132" i="9" s="1"/>
  <c r="P99" i="9"/>
  <c r="P86" i="9" s="1"/>
  <c r="P92" i="9"/>
  <c r="P93" i="9"/>
  <c r="P109" i="9"/>
  <c r="Z58" i="9"/>
  <c r="P126" i="9"/>
  <c r="P60" i="9"/>
  <c r="Z52" i="9"/>
  <c r="P70" i="9"/>
  <c r="P44" i="9" s="1"/>
  <c r="Z53" i="9"/>
  <c r="P71" i="9"/>
  <c r="P45" i="9" s="1"/>
  <c r="Z59" i="9"/>
  <c r="Z93" i="9"/>
  <c r="Z92" i="9"/>
  <c r="Z113" i="9"/>
  <c r="Z87" i="9" s="1"/>
  <c r="Z116" i="9"/>
  <c r="Z132" i="9"/>
  <c r="Z99" i="9"/>
  <c r="Z54" i="9"/>
  <c r="Z74" i="9"/>
  <c r="Z68" i="9" s="1"/>
  <c r="P68" i="9" s="1"/>
  <c r="Z57" i="9"/>
  <c r="Z49" i="9"/>
  <c r="Z34" i="9"/>
  <c r="Z30" i="9"/>
  <c r="P14" i="9"/>
  <c r="Z73" i="9"/>
  <c r="Z47" i="9" s="1"/>
  <c r="Z69" i="9"/>
  <c r="P69" i="9" s="1"/>
  <c r="Z9" i="9"/>
  <c r="Z55" i="9"/>
  <c r="P55" i="9" s="1"/>
  <c r="Z71" i="9"/>
  <c r="Z56" i="9"/>
  <c r="Z72" i="9"/>
  <c r="Z88" i="9"/>
  <c r="Z112" i="9"/>
  <c r="Z50" i="9"/>
  <c r="Z91" i="9"/>
  <c r="P131" i="9"/>
  <c r="P18" i="9"/>
  <c r="P19" i="9"/>
  <c r="P127" i="9"/>
  <c r="P21" i="9"/>
  <c r="P12" i="9"/>
  <c r="P32" i="9"/>
  <c r="P129" i="9"/>
  <c r="P15" i="9"/>
  <c r="P13" i="9"/>
  <c r="Z131" i="9" l="1"/>
  <c r="Z46" i="9"/>
  <c r="Z45" i="9"/>
  <c r="Z21" i="9"/>
  <c r="Z8" i="9" s="1"/>
  <c r="Z70" i="9"/>
  <c r="Z44" i="9" s="1"/>
  <c r="P125" i="9"/>
  <c r="Z48" i="9"/>
  <c r="Z17" i="9"/>
  <c r="Z4" i="9" s="1"/>
  <c r="Z31" i="9"/>
  <c r="Z29" i="9"/>
  <c r="Z20" i="9"/>
  <c r="Z129" i="9"/>
  <c r="Z95" i="9"/>
  <c r="P95" i="9" s="1"/>
  <c r="Z97" i="9"/>
  <c r="Z96" i="9"/>
  <c r="P83" i="9"/>
  <c r="Z94" i="9"/>
  <c r="P94" i="9" s="1"/>
  <c r="Z18" i="9"/>
  <c r="Z89" i="9"/>
  <c r="P47" i="9"/>
  <c r="Z130" i="9"/>
  <c r="Z32" i="9"/>
  <c r="Z128" i="9"/>
  <c r="P42" i="9"/>
  <c r="Z12" i="9"/>
  <c r="P29" i="9"/>
  <c r="P30" i="9"/>
  <c r="Z13" i="9"/>
  <c r="Z33" i="9"/>
  <c r="Z124" i="9" s="1"/>
  <c r="P124" i="9"/>
  <c r="Z16" i="9"/>
  <c r="P16" i="9" s="1"/>
  <c r="Z10" i="9"/>
  <c r="P7" i="9"/>
  <c r="Z19" i="9"/>
  <c r="Z11" i="9"/>
  <c r="Z107" i="9"/>
  <c r="Z86" i="9"/>
  <c r="Z43" i="9"/>
  <c r="P56" i="9"/>
  <c r="Z109" i="9"/>
  <c r="Z90" i="9"/>
  <c r="Z108" i="9"/>
  <c r="Z111" i="9"/>
  <c r="Z85" i="9" s="1"/>
  <c r="Z110" i="9"/>
  <c r="Z126" i="9"/>
  <c r="Z42" i="9"/>
  <c r="Z5" i="9"/>
  <c r="P122" i="9"/>
  <c r="P5" i="9"/>
  <c r="P123" i="9"/>
  <c r="P6" i="9"/>
  <c r="P8" i="9"/>
  <c r="P17" i="9" l="1"/>
  <c r="Z125" i="9"/>
  <c r="Z3" i="9"/>
  <c r="P3" i="9"/>
  <c r="Z83" i="9"/>
  <c r="Z121" i="9"/>
  <c r="Z84" i="9"/>
  <c r="Z120" i="9"/>
  <c r="Z7" i="9"/>
  <c r="P4" i="9"/>
  <c r="Z123" i="9"/>
  <c r="Z6" i="9"/>
  <c r="Z122" i="9"/>
  <c r="Z82" i="9"/>
  <c r="P108" i="9"/>
  <c r="P82" i="9" s="1"/>
  <c r="Z81" i="9"/>
  <c r="P107" i="9"/>
  <c r="P43" i="9"/>
  <c r="P121" i="9" l="1"/>
  <c r="P120" i="9"/>
  <c r="P81" i="9"/>
  <c r="L22" i="9" l="1"/>
  <c r="Y22" i="9" s="1"/>
  <c r="L23" i="9"/>
  <c r="L24" i="9"/>
  <c r="L25" i="9"/>
  <c r="L26" i="9"/>
  <c r="L27" i="9"/>
  <c r="L28" i="9"/>
  <c r="L35" i="9"/>
  <c r="L36" i="9"/>
  <c r="L37" i="9"/>
  <c r="L38" i="9"/>
  <c r="L39" i="9"/>
  <c r="L40" i="9"/>
  <c r="L41" i="9"/>
  <c r="L61" i="9"/>
  <c r="L62" i="9"/>
  <c r="L63" i="9"/>
  <c r="L64" i="9"/>
  <c r="L65" i="9"/>
  <c r="L66" i="9"/>
  <c r="L67" i="9"/>
  <c r="L74" i="9"/>
  <c r="L75" i="9"/>
  <c r="L76" i="9"/>
  <c r="L77" i="9"/>
  <c r="L78" i="9"/>
  <c r="L79" i="9"/>
  <c r="L80" i="9"/>
  <c r="L100" i="9"/>
  <c r="L101" i="9"/>
  <c r="L102" i="9"/>
  <c r="L103" i="9"/>
  <c r="L104" i="9"/>
  <c r="L105" i="9"/>
  <c r="L106" i="9"/>
  <c r="L113" i="9"/>
  <c r="L114" i="9"/>
  <c r="L115" i="9"/>
  <c r="L116" i="9"/>
  <c r="L117" i="9"/>
  <c r="L118" i="9"/>
  <c r="L119" i="9"/>
  <c r="O112" i="9"/>
  <c r="O111" i="9"/>
  <c r="O110" i="9"/>
  <c r="L110" i="9" s="1"/>
  <c r="O109" i="9"/>
  <c r="L109" i="9" s="1"/>
  <c r="O99" i="9"/>
  <c r="L99" i="9" s="1"/>
  <c r="O98" i="9"/>
  <c r="L98" i="9" s="1"/>
  <c r="O97" i="9"/>
  <c r="O96" i="9"/>
  <c r="L96" i="9" s="1"/>
  <c r="O93" i="9"/>
  <c r="L93" i="9" s="1"/>
  <c r="O92" i="9"/>
  <c r="L92" i="9" s="1"/>
  <c r="O91" i="9"/>
  <c r="L91" i="9" s="1"/>
  <c r="O90" i="9"/>
  <c r="L90" i="9" s="1"/>
  <c r="O89" i="9"/>
  <c r="L89" i="9" s="1"/>
  <c r="O88" i="9"/>
  <c r="L88" i="9" s="1"/>
  <c r="O87" i="9"/>
  <c r="L87" i="9" s="1"/>
  <c r="O82" i="9"/>
  <c r="O81" i="9"/>
  <c r="O73" i="9"/>
  <c r="O72" i="9"/>
  <c r="O71" i="9"/>
  <c r="L71" i="9" s="1"/>
  <c r="O70" i="9"/>
  <c r="L70" i="9" s="1"/>
  <c r="O60" i="9"/>
  <c r="L60" i="9" s="1"/>
  <c r="O59" i="9"/>
  <c r="L59" i="9" s="1"/>
  <c r="O58" i="9"/>
  <c r="O57" i="9"/>
  <c r="L57" i="9" s="1"/>
  <c r="O54" i="9"/>
  <c r="L54" i="9" s="1"/>
  <c r="O53" i="9"/>
  <c r="L53" i="9" s="1"/>
  <c r="O52" i="9"/>
  <c r="L52" i="9" s="1"/>
  <c r="O51" i="9"/>
  <c r="L51" i="9" s="1"/>
  <c r="O50" i="9"/>
  <c r="L50" i="9" s="1"/>
  <c r="O49" i="9"/>
  <c r="L49" i="9" s="1"/>
  <c r="O48" i="9"/>
  <c r="L48" i="9" s="1"/>
  <c r="O43" i="9"/>
  <c r="O42" i="9"/>
  <c r="O9" i="9"/>
  <c r="L9" i="9" s="1"/>
  <c r="O15" i="9"/>
  <c r="L15" i="9" s="1"/>
  <c r="O14" i="9"/>
  <c r="L14" i="9" s="1"/>
  <c r="O13" i="9"/>
  <c r="L13" i="9" s="1"/>
  <c r="O12" i="9"/>
  <c r="L12" i="9" s="1"/>
  <c r="O11" i="9"/>
  <c r="L11" i="9" s="1"/>
  <c r="O10" i="9"/>
  <c r="L10" i="9" s="1"/>
  <c r="O132" i="9"/>
  <c r="L132" i="9" s="1"/>
  <c r="N132" i="9" s="1"/>
  <c r="O131" i="9"/>
  <c r="L131" i="9" s="1"/>
  <c r="O130" i="9"/>
  <c r="L130" i="9" s="1"/>
  <c r="O129" i="9"/>
  <c r="L129" i="9" s="1"/>
  <c r="O128" i="9"/>
  <c r="L128" i="9" s="1"/>
  <c r="O127" i="9"/>
  <c r="L127" i="9" s="1"/>
  <c r="O126" i="9"/>
  <c r="L126" i="9" s="1"/>
  <c r="O121" i="9"/>
  <c r="O120" i="9"/>
  <c r="O34" i="9"/>
  <c r="L34" i="9" s="1"/>
  <c r="O33" i="9"/>
  <c r="L33" i="9" s="1"/>
  <c r="O32" i="9"/>
  <c r="L32" i="9" s="1"/>
  <c r="O31" i="9"/>
  <c r="L31" i="9" s="1"/>
  <c r="O21" i="9"/>
  <c r="L21" i="9" s="1"/>
  <c r="O20" i="9"/>
  <c r="L20" i="9" s="1"/>
  <c r="O19" i="9"/>
  <c r="L19" i="9" s="1"/>
  <c r="O18" i="9"/>
  <c r="O4" i="9"/>
  <c r="O3" i="9"/>
  <c r="F126" i="9"/>
  <c r="O85" i="9" l="1"/>
  <c r="L85" i="9" s="1"/>
  <c r="O45" i="9"/>
  <c r="L45" i="9" s="1"/>
  <c r="O86" i="9"/>
  <c r="L86" i="9" s="1"/>
  <c r="O46" i="9"/>
  <c r="L46" i="9" s="1"/>
  <c r="O47" i="9"/>
  <c r="L47" i="9" s="1"/>
  <c r="L73" i="9"/>
  <c r="L112" i="9"/>
  <c r="O5" i="9"/>
  <c r="L5" i="9" s="1"/>
  <c r="L18" i="9"/>
  <c r="L58" i="9"/>
  <c r="L72" i="9"/>
  <c r="O44" i="9"/>
  <c r="L44" i="9" s="1"/>
  <c r="L111" i="9"/>
  <c r="O84" i="9"/>
  <c r="L84" i="9" s="1"/>
  <c r="L97" i="9"/>
  <c r="O83" i="9"/>
  <c r="L83" i="9" s="1"/>
  <c r="O123" i="9"/>
  <c r="L123" i="9" s="1"/>
  <c r="O7" i="9"/>
  <c r="L7" i="9" s="1"/>
  <c r="O125" i="9"/>
  <c r="L125" i="9" s="1"/>
  <c r="O124" i="9"/>
  <c r="L124" i="9" s="1"/>
  <c r="O8" i="9"/>
  <c r="L8" i="9" s="1"/>
  <c r="O6" i="9"/>
  <c r="L6" i="9" s="1"/>
  <c r="O122" i="9"/>
  <c r="L122" i="9" s="1"/>
  <c r="E13" i="22"/>
  <c r="S126" i="9" l="1"/>
  <c r="T126" i="9"/>
  <c r="U126" i="9"/>
  <c r="S127" i="9"/>
  <c r="T127" i="9"/>
  <c r="U127" i="9"/>
  <c r="S128" i="9"/>
  <c r="T128" i="9"/>
  <c r="U128" i="9"/>
  <c r="S129" i="9"/>
  <c r="T129" i="9"/>
  <c r="U129" i="9"/>
  <c r="S130" i="9"/>
  <c r="T130" i="9"/>
  <c r="U130" i="9"/>
  <c r="S131" i="9"/>
  <c r="T131" i="9"/>
  <c r="U131" i="9"/>
  <c r="S132" i="9"/>
  <c r="T132" i="9"/>
  <c r="U132" i="9"/>
  <c r="B5" i="16" l="1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C4" i="16"/>
  <c r="B4" i="16"/>
  <c r="U93" i="9"/>
  <c r="T93" i="9"/>
  <c r="S93" i="9"/>
  <c r="U92" i="9"/>
  <c r="T92" i="9"/>
  <c r="S92" i="9"/>
  <c r="U91" i="9"/>
  <c r="T91" i="9"/>
  <c r="S91" i="9"/>
  <c r="U90" i="9"/>
  <c r="T90" i="9"/>
  <c r="S90" i="9"/>
  <c r="U89" i="9"/>
  <c r="T89" i="9"/>
  <c r="S89" i="9"/>
  <c r="U88" i="9"/>
  <c r="T88" i="9"/>
  <c r="S88" i="9"/>
  <c r="U87" i="9"/>
  <c r="T87" i="9"/>
  <c r="S87" i="9"/>
  <c r="U54" i="9"/>
  <c r="T54" i="9"/>
  <c r="S54" i="9"/>
  <c r="U53" i="9"/>
  <c r="T53" i="9"/>
  <c r="S53" i="9"/>
  <c r="U52" i="9"/>
  <c r="T52" i="9"/>
  <c r="S52" i="9"/>
  <c r="U51" i="9"/>
  <c r="T51" i="9"/>
  <c r="S51" i="9"/>
  <c r="U50" i="9"/>
  <c r="T50" i="9"/>
  <c r="S50" i="9"/>
  <c r="U49" i="9"/>
  <c r="T49" i="9"/>
  <c r="S49" i="9"/>
  <c r="U48" i="9"/>
  <c r="T48" i="9"/>
  <c r="S48" i="9"/>
  <c r="S9" i="9"/>
  <c r="T9" i="9"/>
  <c r="U9" i="9"/>
  <c r="S10" i="9"/>
  <c r="T10" i="9"/>
  <c r="U10" i="9"/>
  <c r="S11" i="9"/>
  <c r="T11" i="9"/>
  <c r="U11" i="9"/>
  <c r="S12" i="9"/>
  <c r="T12" i="9"/>
  <c r="U12" i="9"/>
  <c r="S13" i="9"/>
  <c r="T13" i="9"/>
  <c r="U13" i="9"/>
  <c r="S14" i="9"/>
  <c r="T14" i="9"/>
  <c r="U14" i="9"/>
  <c r="S15" i="9"/>
  <c r="T15" i="9"/>
  <c r="U15" i="9"/>
  <c r="S120" i="9" l="1"/>
  <c r="T120" i="9"/>
  <c r="U120" i="9"/>
  <c r="S121" i="9"/>
  <c r="T121" i="9"/>
  <c r="U121" i="9"/>
  <c r="U112" i="9"/>
  <c r="T112" i="9"/>
  <c r="S112" i="9"/>
  <c r="U111" i="9"/>
  <c r="T111" i="9"/>
  <c r="S111" i="9"/>
  <c r="U110" i="9"/>
  <c r="T110" i="9"/>
  <c r="S110" i="9"/>
  <c r="U109" i="9"/>
  <c r="T109" i="9"/>
  <c r="S109" i="9"/>
  <c r="U99" i="9"/>
  <c r="T99" i="9"/>
  <c r="S99" i="9"/>
  <c r="U98" i="9"/>
  <c r="T98" i="9"/>
  <c r="S98" i="9"/>
  <c r="U97" i="9"/>
  <c r="T97" i="9"/>
  <c r="S97" i="9"/>
  <c r="U96" i="9"/>
  <c r="T96" i="9"/>
  <c r="S96" i="9"/>
  <c r="U82" i="9"/>
  <c r="T82" i="9"/>
  <c r="S82" i="9"/>
  <c r="U81" i="9"/>
  <c r="T81" i="9"/>
  <c r="S81" i="9"/>
  <c r="U73" i="9"/>
  <c r="T73" i="9"/>
  <c r="S73" i="9"/>
  <c r="U72" i="9"/>
  <c r="T72" i="9"/>
  <c r="S72" i="9"/>
  <c r="U71" i="9"/>
  <c r="T71" i="9"/>
  <c r="S71" i="9"/>
  <c r="U70" i="9"/>
  <c r="T70" i="9"/>
  <c r="S70" i="9"/>
  <c r="U60" i="9"/>
  <c r="T60" i="9"/>
  <c r="S60" i="9"/>
  <c r="U59" i="9"/>
  <c r="T59" i="9"/>
  <c r="S59" i="9"/>
  <c r="U58" i="9"/>
  <c r="T58" i="9"/>
  <c r="S58" i="9"/>
  <c r="U57" i="9"/>
  <c r="T57" i="9"/>
  <c r="S57" i="9"/>
  <c r="U43" i="9"/>
  <c r="T43" i="9"/>
  <c r="S43" i="9"/>
  <c r="U42" i="9"/>
  <c r="T42" i="9"/>
  <c r="S42" i="9"/>
  <c r="Y64" i="9"/>
  <c r="U34" i="9"/>
  <c r="S32" i="9"/>
  <c r="T31" i="9"/>
  <c r="Y36" i="9"/>
  <c r="Y35" i="9"/>
  <c r="T34" i="9"/>
  <c r="S34" i="9"/>
  <c r="S18" i="9"/>
  <c r="T18" i="9"/>
  <c r="U18" i="9"/>
  <c r="S19" i="9"/>
  <c r="T19" i="9"/>
  <c r="U19" i="9"/>
  <c r="S20" i="9"/>
  <c r="T20" i="9"/>
  <c r="U20" i="9"/>
  <c r="S21" i="9"/>
  <c r="T21" i="9"/>
  <c r="U21" i="9"/>
  <c r="S3" i="9"/>
  <c r="T3" i="9"/>
  <c r="U3" i="9"/>
  <c r="S4" i="9"/>
  <c r="T4" i="9"/>
  <c r="U4" i="9"/>
  <c r="Y23" i="9"/>
  <c r="Y24" i="9"/>
  <c r="Y25" i="9"/>
  <c r="Y26" i="9"/>
  <c r="Y27" i="9"/>
  <c r="Y28" i="9"/>
  <c r="Y41" i="9"/>
  <c r="Y61" i="9"/>
  <c r="Y62" i="9"/>
  <c r="Y63" i="9"/>
  <c r="Y66" i="9"/>
  <c r="Y67" i="9"/>
  <c r="Y74" i="9"/>
  <c r="Y75" i="9"/>
  <c r="Y76" i="9"/>
  <c r="Y77" i="9"/>
  <c r="Y78" i="9"/>
  <c r="Y79" i="9"/>
  <c r="Y80" i="9"/>
  <c r="Y100" i="9"/>
  <c r="Y101" i="9"/>
  <c r="Y102" i="9"/>
  <c r="Y103" i="9"/>
  <c r="Y104" i="9"/>
  <c r="Y105" i="9"/>
  <c r="Y106" i="9"/>
  <c r="Y113" i="9"/>
  <c r="Y114" i="9"/>
  <c r="Y115" i="9"/>
  <c r="Y116" i="9"/>
  <c r="Y117" i="9"/>
  <c r="Y118" i="9"/>
  <c r="Y119" i="9"/>
  <c r="G119" i="9"/>
  <c r="X119" i="9" s="1"/>
  <c r="G118" i="9"/>
  <c r="K118" i="9" s="1"/>
  <c r="G117" i="9"/>
  <c r="X117" i="9" s="1"/>
  <c r="G116" i="9"/>
  <c r="K116" i="9" s="1"/>
  <c r="G115" i="9"/>
  <c r="X115" i="9" s="1"/>
  <c r="G114" i="9"/>
  <c r="K114" i="9" s="1"/>
  <c r="G113" i="9"/>
  <c r="K113" i="9" s="1"/>
  <c r="G106" i="9"/>
  <c r="X106" i="9" s="1"/>
  <c r="G105" i="9"/>
  <c r="X105" i="9" s="1"/>
  <c r="G104" i="9"/>
  <c r="X104" i="9" s="1"/>
  <c r="G103" i="9"/>
  <c r="K103" i="9" s="1"/>
  <c r="G102" i="9"/>
  <c r="K102" i="9" s="1"/>
  <c r="G101" i="9"/>
  <c r="X101" i="9" s="1"/>
  <c r="G100" i="9"/>
  <c r="K100" i="9" s="1"/>
  <c r="G80" i="9"/>
  <c r="K80" i="9" s="1"/>
  <c r="G79" i="9"/>
  <c r="X79" i="9" s="1"/>
  <c r="G78" i="9"/>
  <c r="X78" i="9" s="1"/>
  <c r="G77" i="9"/>
  <c r="K77" i="9" s="1"/>
  <c r="G76" i="9"/>
  <c r="K76" i="9" s="1"/>
  <c r="G75" i="9"/>
  <c r="K75" i="9" s="1"/>
  <c r="G74" i="9"/>
  <c r="X74" i="9" s="1"/>
  <c r="G67" i="9"/>
  <c r="X67" i="9" s="1"/>
  <c r="G66" i="9"/>
  <c r="K66" i="9" s="1"/>
  <c r="G65" i="9"/>
  <c r="X65" i="9" s="1"/>
  <c r="G64" i="9"/>
  <c r="X64" i="9" s="1"/>
  <c r="G63" i="9"/>
  <c r="X63" i="9" s="1"/>
  <c r="Q63" i="9" s="1"/>
  <c r="G62" i="9"/>
  <c r="G61" i="9"/>
  <c r="K61" i="9" s="1"/>
  <c r="G41" i="9"/>
  <c r="X41" i="9" s="1"/>
  <c r="G40" i="9"/>
  <c r="K40" i="9" s="1"/>
  <c r="G39" i="9"/>
  <c r="K39" i="9" s="1"/>
  <c r="G38" i="9"/>
  <c r="X38" i="9" s="1"/>
  <c r="G37" i="9"/>
  <c r="X37" i="9" s="1"/>
  <c r="G36" i="9"/>
  <c r="X36" i="9" s="1"/>
  <c r="G35" i="9"/>
  <c r="K35" i="9" s="1"/>
  <c r="G28" i="9"/>
  <c r="G27" i="9"/>
  <c r="G26" i="9"/>
  <c r="G25" i="9"/>
  <c r="G24" i="9"/>
  <c r="G23" i="9"/>
  <c r="G22" i="9"/>
  <c r="F6" i="14"/>
  <c r="F7" i="14"/>
  <c r="F14" i="14"/>
  <c r="F15" i="14"/>
  <c r="F22" i="14"/>
  <c r="F23" i="14"/>
  <c r="F30" i="14"/>
  <c r="F31" i="14"/>
  <c r="F38" i="14"/>
  <c r="F39" i="14"/>
  <c r="F46" i="14"/>
  <c r="F47" i="14"/>
  <c r="F54" i="14"/>
  <c r="F55" i="14"/>
  <c r="F63" i="14"/>
  <c r="F71" i="14"/>
  <c r="F78" i="14"/>
  <c r="F79" i="14"/>
  <c r="F86" i="14"/>
  <c r="F87" i="14"/>
  <c r="F94" i="14"/>
  <c r="F95" i="14"/>
  <c r="F102" i="14"/>
  <c r="F103" i="14"/>
  <c r="F110" i="14"/>
  <c r="F111" i="14"/>
  <c r="F119" i="14"/>
  <c r="F126" i="14"/>
  <c r="F127" i="14"/>
  <c r="F134" i="14"/>
  <c r="F135" i="14"/>
  <c r="F142" i="14"/>
  <c r="F143" i="14"/>
  <c r="F150" i="14"/>
  <c r="F151" i="14"/>
  <c r="F158" i="14"/>
  <c r="F159" i="14"/>
  <c r="F166" i="14"/>
  <c r="F167" i="14"/>
  <c r="F175" i="14"/>
  <c r="E3" i="14"/>
  <c r="E10" i="14"/>
  <c r="E18" i="14"/>
  <c r="E19" i="14"/>
  <c r="E27" i="14"/>
  <c r="E34" i="14"/>
  <c r="E35" i="14"/>
  <c r="E42" i="14"/>
  <c r="E43" i="14"/>
  <c r="E51" i="14"/>
  <c r="E58" i="14"/>
  <c r="E59" i="14"/>
  <c r="E74" i="14"/>
  <c r="E82" i="14"/>
  <c r="E83" i="14"/>
  <c r="E91" i="14"/>
  <c r="E99" i="14"/>
  <c r="E106" i="14"/>
  <c r="E107" i="14"/>
  <c r="E114" i="14"/>
  <c r="E115" i="14"/>
  <c r="E122" i="14"/>
  <c r="E123" i="14"/>
  <c r="E126" i="14"/>
  <c r="E129" i="14"/>
  <c r="E131" i="14"/>
  <c r="E137" i="14"/>
  <c r="E138" i="14"/>
  <c r="E139" i="14"/>
  <c r="E145" i="14"/>
  <c r="E146" i="14"/>
  <c r="E147" i="14"/>
  <c r="E150" i="14"/>
  <c r="E155" i="14"/>
  <c r="E158" i="14"/>
  <c r="E160" i="14"/>
  <c r="E161" i="14"/>
  <c r="E162" i="14"/>
  <c r="E163" i="14"/>
  <c r="E164" i="14"/>
  <c r="E166" i="14"/>
  <c r="E168" i="14"/>
  <c r="E169" i="14"/>
  <c r="E170" i="14"/>
  <c r="E171" i="14"/>
  <c r="E172" i="14"/>
  <c r="E177" i="14"/>
  <c r="E179" i="14"/>
  <c r="E180" i="14"/>
  <c r="N7" i="24"/>
  <c r="E4" i="14" s="1"/>
  <c r="O7" i="24"/>
  <c r="F4" i="14" s="1"/>
  <c r="N8" i="24"/>
  <c r="O8" i="24"/>
  <c r="F179" i="14" s="1"/>
  <c r="N9" i="24"/>
  <c r="E93" i="14" s="1"/>
  <c r="O9" i="24"/>
  <c r="F93" i="14" s="1"/>
  <c r="N10" i="24"/>
  <c r="E143" i="14" s="1"/>
  <c r="O10" i="24"/>
  <c r="N11" i="24"/>
  <c r="O11" i="24"/>
  <c r="N12" i="24"/>
  <c r="O12" i="24"/>
  <c r="F3" i="14" s="1"/>
  <c r="N13" i="24"/>
  <c r="E45" i="14" s="1"/>
  <c r="O13" i="24"/>
  <c r="F45" i="14" s="1"/>
  <c r="N14" i="24"/>
  <c r="O14" i="24"/>
  <c r="N15" i="24"/>
  <c r="E22" i="14" s="1"/>
  <c r="O15" i="24"/>
  <c r="N16" i="24"/>
  <c r="O16" i="24"/>
  <c r="F99" i="14" s="1"/>
  <c r="N17" i="24"/>
  <c r="E23" i="14" s="1"/>
  <c r="O17" i="24"/>
  <c r="N18" i="24"/>
  <c r="O18" i="24"/>
  <c r="N19" i="24"/>
  <c r="O19" i="24"/>
  <c r="N20" i="24"/>
  <c r="E79" i="14" s="1"/>
  <c r="O20" i="24"/>
  <c r="N21" i="24"/>
  <c r="E100" i="14" s="1"/>
  <c r="O21" i="24"/>
  <c r="F100" i="14" s="1"/>
  <c r="N22" i="24"/>
  <c r="E80" i="14" s="1"/>
  <c r="O22" i="24"/>
  <c r="F80" i="14" s="1"/>
  <c r="N23" i="24"/>
  <c r="O23" i="24"/>
  <c r="F147" i="14" s="1"/>
  <c r="N24" i="24"/>
  <c r="O24" i="24"/>
  <c r="F106" i="14" s="1"/>
  <c r="N25" i="24"/>
  <c r="E7" i="14" s="1"/>
  <c r="O25" i="24"/>
  <c r="N26" i="24"/>
  <c r="E108" i="14" s="1"/>
  <c r="O26" i="24"/>
  <c r="F108" i="14" s="1"/>
  <c r="N27" i="24"/>
  <c r="O27" i="24"/>
  <c r="N28" i="24"/>
  <c r="O28" i="24"/>
  <c r="N29" i="24"/>
  <c r="E46" i="14" s="1"/>
  <c r="O29" i="24"/>
  <c r="N30" i="24"/>
  <c r="O30" i="24"/>
  <c r="F27" i="14" s="1"/>
  <c r="N31" i="24"/>
  <c r="E47" i="14" s="1"/>
  <c r="O31" i="24"/>
  <c r="N32" i="24"/>
  <c r="E61" i="14" s="1"/>
  <c r="O32" i="24"/>
  <c r="F61" i="14" s="1"/>
  <c r="N33" i="24"/>
  <c r="E142" i="14" s="1"/>
  <c r="O33" i="24"/>
  <c r="N34" i="24"/>
  <c r="E29" i="14" s="1"/>
  <c r="O34" i="24"/>
  <c r="F29" i="14" s="1"/>
  <c r="N35" i="24"/>
  <c r="O35" i="24"/>
  <c r="N36" i="24"/>
  <c r="O36" i="24"/>
  <c r="F59" i="14" s="1"/>
  <c r="N37" i="24"/>
  <c r="O37" i="24"/>
  <c r="N38" i="24"/>
  <c r="E24" i="14" s="1"/>
  <c r="O38" i="24"/>
  <c r="F24" i="14" s="1"/>
  <c r="N39" i="24"/>
  <c r="E40" i="14" s="1"/>
  <c r="O39" i="24"/>
  <c r="F40" i="14" s="1"/>
  <c r="N40" i="24"/>
  <c r="E28" i="14" s="1"/>
  <c r="O40" i="24"/>
  <c r="F28" i="14" s="1"/>
  <c r="N41" i="24"/>
  <c r="E26" i="14" s="1"/>
  <c r="O41" i="24"/>
  <c r="F26" i="14" s="1"/>
  <c r="N42" i="24"/>
  <c r="E25" i="14" s="1"/>
  <c r="O42" i="24"/>
  <c r="F25" i="14" s="1"/>
  <c r="N43" i="24"/>
  <c r="E48" i="14" s="1"/>
  <c r="O43" i="24"/>
  <c r="F48" i="14" s="1"/>
  <c r="N44" i="24"/>
  <c r="E133" i="14" s="1"/>
  <c r="O44" i="24"/>
  <c r="F133" i="14" s="1"/>
  <c r="N45" i="24"/>
  <c r="E130" i="14" s="1"/>
  <c r="O45" i="24"/>
  <c r="F130" i="14" s="1"/>
  <c r="N46" i="24"/>
  <c r="O46" i="24"/>
  <c r="F137" i="14" s="1"/>
  <c r="N47" i="24"/>
  <c r="O47" i="24"/>
  <c r="F42" i="14" s="1"/>
  <c r="N48" i="24"/>
  <c r="O48" i="24"/>
  <c r="N49" i="24"/>
  <c r="E32" i="14" s="1"/>
  <c r="O49" i="24"/>
  <c r="F32" i="14" s="1"/>
  <c r="N50" i="24"/>
  <c r="E30" i="14" s="1"/>
  <c r="O50" i="24"/>
  <c r="N51" i="24"/>
  <c r="E33" i="14" s="1"/>
  <c r="O51" i="24"/>
  <c r="F33" i="14" s="1"/>
  <c r="N52" i="24"/>
  <c r="E49" i="14" s="1"/>
  <c r="O52" i="24"/>
  <c r="F49" i="14" s="1"/>
  <c r="N53" i="24"/>
  <c r="E50" i="14" s="1"/>
  <c r="O53" i="24"/>
  <c r="F50" i="14" s="1"/>
  <c r="N54" i="24"/>
  <c r="E60" i="14" s="1"/>
  <c r="O54" i="24"/>
  <c r="F60" i="14" s="1"/>
  <c r="N55" i="24"/>
  <c r="O55" i="24"/>
  <c r="F43" i="14" s="1"/>
  <c r="N56" i="24"/>
  <c r="E41" i="14" s="1"/>
  <c r="O56" i="24"/>
  <c r="F41" i="14" s="1"/>
  <c r="N57" i="24"/>
  <c r="E39" i="14" s="1"/>
  <c r="O57" i="24"/>
  <c r="N58" i="24"/>
  <c r="O58" i="24"/>
  <c r="N59" i="24"/>
  <c r="O59" i="24"/>
  <c r="N60" i="24"/>
  <c r="E44" i="14" s="1"/>
  <c r="O60" i="24"/>
  <c r="F44" i="14" s="1"/>
  <c r="N61" i="24"/>
  <c r="E37" i="14" s="1"/>
  <c r="O61" i="24"/>
  <c r="F37" i="14" s="1"/>
  <c r="N62" i="24"/>
  <c r="O62" i="24"/>
  <c r="F34" i="14" s="1"/>
  <c r="N63" i="24"/>
  <c r="E31" i="14" s="1"/>
  <c r="O63" i="24"/>
  <c r="N64" i="24"/>
  <c r="O64" i="24"/>
  <c r="F51" i="14" s="1"/>
  <c r="N65" i="24"/>
  <c r="E38" i="14" s="1"/>
  <c r="O65" i="24"/>
  <c r="N66" i="24"/>
  <c r="E36" i="14" s="1"/>
  <c r="O66" i="24"/>
  <c r="F36" i="14" s="1"/>
  <c r="N67" i="24"/>
  <c r="E52" i="14" s="1"/>
  <c r="O67" i="24"/>
  <c r="F52" i="14" s="1"/>
  <c r="N68" i="24"/>
  <c r="E53" i="14" s="1"/>
  <c r="O68" i="24"/>
  <c r="F53" i="14" s="1"/>
  <c r="N69" i="24"/>
  <c r="E54" i="14" s="1"/>
  <c r="O69" i="24"/>
  <c r="N70" i="24"/>
  <c r="E55" i="14" s="1"/>
  <c r="O70" i="24"/>
  <c r="N71" i="24"/>
  <c r="E63" i="14" s="1"/>
  <c r="O71" i="24"/>
  <c r="N72" i="24"/>
  <c r="E56" i="14" s="1"/>
  <c r="O72" i="24"/>
  <c r="F56" i="14" s="1"/>
  <c r="N73" i="24"/>
  <c r="E64" i="14" s="1"/>
  <c r="O73" i="24"/>
  <c r="F64" i="14" s="1"/>
  <c r="N74" i="24"/>
  <c r="O74" i="24"/>
  <c r="F35" i="14" s="1"/>
  <c r="N75" i="24"/>
  <c r="O75" i="24"/>
  <c r="N76" i="24"/>
  <c r="E62" i="14" s="1"/>
  <c r="O76" i="24"/>
  <c r="F62" i="14" s="1"/>
  <c r="N77" i="24"/>
  <c r="O77" i="24"/>
  <c r="N78" i="24"/>
  <c r="E141" i="14" s="1"/>
  <c r="O78" i="24"/>
  <c r="F141" i="14" s="1"/>
  <c r="N79" i="24"/>
  <c r="O79" i="24"/>
  <c r="N80" i="24"/>
  <c r="O80" i="24"/>
  <c r="F131" i="14" s="1"/>
  <c r="N81" i="24"/>
  <c r="E134" i="14" s="1"/>
  <c r="O81" i="24"/>
  <c r="N82" i="24"/>
  <c r="O82" i="24"/>
  <c r="F146" i="14" s="1"/>
  <c r="N83" i="24"/>
  <c r="O83" i="24"/>
  <c r="N84" i="24"/>
  <c r="E136" i="14" s="1"/>
  <c r="O84" i="24"/>
  <c r="F136" i="14" s="1"/>
  <c r="N85" i="24"/>
  <c r="E132" i="14" s="1"/>
  <c r="O85" i="24"/>
  <c r="F132" i="14" s="1"/>
  <c r="N86" i="24"/>
  <c r="O86" i="24"/>
  <c r="F129" i="14" s="1"/>
  <c r="N87" i="24"/>
  <c r="O87" i="24"/>
  <c r="F138" i="14" s="1"/>
  <c r="N88" i="24"/>
  <c r="E144" i="14" s="1"/>
  <c r="O88" i="24"/>
  <c r="F144" i="14" s="1"/>
  <c r="N89" i="24"/>
  <c r="E140" i="14" s="1"/>
  <c r="O89" i="24"/>
  <c r="F140" i="14" s="1"/>
  <c r="N90" i="24"/>
  <c r="O90" i="24"/>
  <c r="F145" i="14" s="1"/>
  <c r="N91" i="24"/>
  <c r="E135" i="14" s="1"/>
  <c r="O91" i="24"/>
  <c r="N92" i="24"/>
  <c r="O92" i="24"/>
  <c r="F139" i="14" s="1"/>
  <c r="N93" i="24"/>
  <c r="E57" i="14" s="1"/>
  <c r="O93" i="24"/>
  <c r="F57" i="14" s="1"/>
  <c r="N94" i="24"/>
  <c r="O94" i="24"/>
  <c r="F58" i="14" s="1"/>
  <c r="N95" i="24"/>
  <c r="E116" i="14" s="1"/>
  <c r="O95" i="24"/>
  <c r="F116" i="14" s="1"/>
  <c r="N96" i="24"/>
  <c r="E2" i="14" s="1"/>
  <c r="O96" i="24"/>
  <c r="F2" i="14" s="1"/>
  <c r="N97" i="24"/>
  <c r="E5" i="14" s="1"/>
  <c r="O97" i="24"/>
  <c r="F5" i="14" s="1"/>
  <c r="N98" i="24"/>
  <c r="O98" i="24"/>
  <c r="N99" i="24"/>
  <c r="E12" i="14" s="1"/>
  <c r="O99" i="24"/>
  <c r="F12" i="14" s="1"/>
  <c r="N100" i="24"/>
  <c r="E17" i="14" s="1"/>
  <c r="O100" i="24"/>
  <c r="F17" i="14" s="1"/>
  <c r="N101" i="24"/>
  <c r="E6" i="14" s="1"/>
  <c r="O101" i="24"/>
  <c r="N102" i="24"/>
  <c r="O102" i="24"/>
  <c r="F18" i="14" s="1"/>
  <c r="N103" i="24"/>
  <c r="E8" i="14" s="1"/>
  <c r="O103" i="24"/>
  <c r="F8" i="14" s="1"/>
  <c r="N104" i="24"/>
  <c r="E112" i="14" s="1"/>
  <c r="O104" i="24"/>
  <c r="F112" i="14" s="1"/>
  <c r="N105" i="24"/>
  <c r="E121" i="14" s="1"/>
  <c r="O105" i="24"/>
  <c r="F121" i="14" s="1"/>
  <c r="N106" i="24"/>
  <c r="O106" i="24"/>
  <c r="N107" i="24"/>
  <c r="E117" i="14" s="1"/>
  <c r="O107" i="24"/>
  <c r="F117" i="14" s="1"/>
  <c r="N108" i="24"/>
  <c r="E118" i="14" s="1"/>
  <c r="O108" i="24"/>
  <c r="F118" i="14" s="1"/>
  <c r="N109" i="24"/>
  <c r="O109" i="24"/>
  <c r="N110" i="24"/>
  <c r="E113" i="14" s="1"/>
  <c r="O110" i="24"/>
  <c r="F113" i="14" s="1"/>
  <c r="N111" i="24"/>
  <c r="E124" i="14" s="1"/>
  <c r="O111" i="24"/>
  <c r="F124" i="14" s="1"/>
  <c r="N112" i="24"/>
  <c r="O112" i="24"/>
  <c r="F114" i="14" s="1"/>
  <c r="N113" i="24"/>
  <c r="E119" i="14" s="1"/>
  <c r="O113" i="24"/>
  <c r="N114" i="24"/>
  <c r="O114" i="24"/>
  <c r="N115" i="24"/>
  <c r="O115" i="24"/>
  <c r="N116" i="24"/>
  <c r="E125" i="14" s="1"/>
  <c r="O116" i="24"/>
  <c r="F125" i="14" s="1"/>
  <c r="N117" i="24"/>
  <c r="O117" i="24"/>
  <c r="N118" i="24"/>
  <c r="E9" i="14" s="1"/>
  <c r="O118" i="24"/>
  <c r="F9" i="14" s="1"/>
  <c r="N119" i="24"/>
  <c r="O119" i="24"/>
  <c r="N120" i="24"/>
  <c r="O120" i="24"/>
  <c r="N121" i="24"/>
  <c r="E109" i="14" s="1"/>
  <c r="O121" i="24"/>
  <c r="F109" i="14" s="1"/>
  <c r="N122" i="24"/>
  <c r="O122" i="24"/>
  <c r="N123" i="24"/>
  <c r="O123" i="24"/>
  <c r="F107" i="14" s="1"/>
  <c r="N124" i="24"/>
  <c r="E21" i="14" s="1"/>
  <c r="O124" i="24"/>
  <c r="F21" i="14" s="1"/>
  <c r="N125" i="24"/>
  <c r="O125" i="24"/>
  <c r="N126" i="24"/>
  <c r="E13" i="14" s="1"/>
  <c r="O126" i="24"/>
  <c r="F13" i="14" s="1"/>
  <c r="N127" i="24"/>
  <c r="O127" i="24"/>
  <c r="N128" i="24"/>
  <c r="O128" i="24"/>
  <c r="F10" i="14" s="1"/>
  <c r="N129" i="24"/>
  <c r="E14" i="14" s="1"/>
  <c r="O129" i="24"/>
  <c r="N130" i="24"/>
  <c r="O130" i="24"/>
  <c r="F19" i="14" s="1"/>
  <c r="N131" i="24"/>
  <c r="E111" i="14" s="1"/>
  <c r="O131" i="24"/>
  <c r="N132" i="24"/>
  <c r="E128" i="14" s="1"/>
  <c r="O132" i="24"/>
  <c r="F128" i="14" s="1"/>
  <c r="N133" i="24"/>
  <c r="E127" i="14" s="1"/>
  <c r="O133" i="24"/>
  <c r="N134" i="24"/>
  <c r="E120" i="14" s="1"/>
  <c r="O134" i="24"/>
  <c r="F120" i="14" s="1"/>
  <c r="N135" i="24"/>
  <c r="O135" i="24"/>
  <c r="F115" i="14" s="1"/>
  <c r="N136" i="24"/>
  <c r="O136" i="24"/>
  <c r="N137" i="24"/>
  <c r="E11" i="14" s="1"/>
  <c r="O137" i="24"/>
  <c r="F11" i="14" s="1"/>
  <c r="N138" i="24"/>
  <c r="O138" i="24"/>
  <c r="N139" i="24"/>
  <c r="E15" i="14" s="1"/>
  <c r="O139" i="24"/>
  <c r="N140" i="24"/>
  <c r="E16" i="14" s="1"/>
  <c r="O140" i="24"/>
  <c r="F16" i="14" s="1"/>
  <c r="N141" i="24"/>
  <c r="E20" i="14" s="1"/>
  <c r="O141" i="24"/>
  <c r="F20" i="14" s="1"/>
  <c r="N142" i="24"/>
  <c r="E110" i="14" s="1"/>
  <c r="O142" i="24"/>
  <c r="N143" i="24"/>
  <c r="O143" i="24"/>
  <c r="F123" i="14" s="1"/>
  <c r="N144" i="24"/>
  <c r="O144" i="24"/>
  <c r="F122" i="14" s="1"/>
  <c r="N145" i="24"/>
  <c r="E66" i="14" s="1"/>
  <c r="O145" i="24"/>
  <c r="F66" i="14" s="1"/>
  <c r="N146" i="24"/>
  <c r="O146" i="24"/>
  <c r="N147" i="24"/>
  <c r="E88" i="14" s="1"/>
  <c r="O147" i="24"/>
  <c r="F88" i="14" s="1"/>
  <c r="N148" i="24"/>
  <c r="E156" i="14" s="1"/>
  <c r="O148" i="24"/>
  <c r="F156" i="14" s="1"/>
  <c r="N149" i="24"/>
  <c r="O149" i="24"/>
  <c r="N150" i="24"/>
  <c r="E95" i="14" s="1"/>
  <c r="O150" i="24"/>
  <c r="N151" i="24"/>
  <c r="E151" i="14" s="1"/>
  <c r="O151" i="24"/>
  <c r="N152" i="24"/>
  <c r="O152" i="24"/>
  <c r="N153" i="24"/>
  <c r="E148" i="14" s="1"/>
  <c r="O153" i="24"/>
  <c r="F148" i="14" s="1"/>
  <c r="N154" i="24"/>
  <c r="O154" i="24"/>
  <c r="N155" i="24"/>
  <c r="O155" i="24"/>
  <c r="N156" i="24"/>
  <c r="E159" i="14" s="1"/>
  <c r="O156" i="24"/>
  <c r="N157" i="24"/>
  <c r="E178" i="14" s="1"/>
  <c r="O157" i="24"/>
  <c r="F178" i="14" s="1"/>
  <c r="N158" i="24"/>
  <c r="O158" i="24"/>
  <c r="F160" i="14" s="1"/>
  <c r="N159" i="24"/>
  <c r="E77" i="14" s="1"/>
  <c r="O159" i="24"/>
  <c r="F77" i="14" s="1"/>
  <c r="N160" i="24"/>
  <c r="O160" i="24"/>
  <c r="N161" i="24"/>
  <c r="E75" i="14" s="1"/>
  <c r="O161" i="24"/>
  <c r="F75" i="14" s="1"/>
  <c r="N162" i="24"/>
  <c r="O162" i="24"/>
  <c r="N163" i="24"/>
  <c r="O163" i="24"/>
  <c r="F74" i="14" s="1"/>
  <c r="N164" i="24"/>
  <c r="E105" i="14" s="1"/>
  <c r="O164" i="24"/>
  <c r="F105" i="14" s="1"/>
  <c r="N165" i="24"/>
  <c r="E69" i="14" s="1"/>
  <c r="O165" i="24"/>
  <c r="F69" i="14" s="1"/>
  <c r="N166" i="24"/>
  <c r="E92" i="14" s="1"/>
  <c r="O166" i="24"/>
  <c r="F92" i="14" s="1"/>
  <c r="N167" i="24"/>
  <c r="O167" i="24"/>
  <c r="N168" i="24"/>
  <c r="O168" i="24"/>
  <c r="N169" i="24"/>
  <c r="E72" i="14" s="1"/>
  <c r="O169" i="24"/>
  <c r="F72" i="14" s="1"/>
  <c r="N170" i="24"/>
  <c r="E81" i="14" s="1"/>
  <c r="O170" i="24"/>
  <c r="F81" i="14" s="1"/>
  <c r="N171" i="24"/>
  <c r="O171" i="24"/>
  <c r="F82" i="14" s="1"/>
  <c r="N172" i="24"/>
  <c r="E65" i="14" s="1"/>
  <c r="O172" i="24"/>
  <c r="F65" i="14" s="1"/>
  <c r="N173" i="24"/>
  <c r="E103" i="14" s="1"/>
  <c r="O173" i="24"/>
  <c r="N174" i="24"/>
  <c r="O174" i="24"/>
  <c r="N175" i="24"/>
  <c r="O175" i="24"/>
  <c r="F172" i="14" s="1"/>
  <c r="N176" i="24"/>
  <c r="E96" i="14" s="1"/>
  <c r="O176" i="24"/>
  <c r="F96" i="14" s="1"/>
  <c r="N177" i="24"/>
  <c r="E176" i="14" s="1"/>
  <c r="O177" i="24"/>
  <c r="F176" i="14" s="1"/>
  <c r="N178" i="24"/>
  <c r="E97" i="14" s="1"/>
  <c r="O178" i="24"/>
  <c r="F97" i="14" s="1"/>
  <c r="N179" i="24"/>
  <c r="O179" i="24"/>
  <c r="F177" i="14" s="1"/>
  <c r="N180" i="24"/>
  <c r="O180" i="24"/>
  <c r="N181" i="24"/>
  <c r="E98" i="14" s="1"/>
  <c r="O181" i="24"/>
  <c r="F98" i="14" s="1"/>
  <c r="N182" i="24"/>
  <c r="O182" i="24"/>
  <c r="F180" i="14" s="1"/>
  <c r="N183" i="24"/>
  <c r="O183" i="24"/>
  <c r="F83" i="14" s="1"/>
  <c r="N184" i="24"/>
  <c r="E84" i="14" s="1"/>
  <c r="O184" i="24"/>
  <c r="F84" i="14" s="1"/>
  <c r="N185" i="24"/>
  <c r="E78" i="14" s="1"/>
  <c r="O185" i="24"/>
  <c r="N186" i="24"/>
  <c r="E89" i="14" s="1"/>
  <c r="O186" i="24"/>
  <c r="F89" i="14" s="1"/>
  <c r="N187" i="24"/>
  <c r="O187" i="24"/>
  <c r="F91" i="14" s="1"/>
  <c r="N188" i="24"/>
  <c r="E76" i="14" s="1"/>
  <c r="O188" i="24"/>
  <c r="F76" i="14" s="1"/>
  <c r="N189" i="24"/>
  <c r="E154" i="14" s="1"/>
  <c r="O189" i="24"/>
  <c r="F154" i="14" s="1"/>
  <c r="N190" i="24"/>
  <c r="E94" i="14" s="1"/>
  <c r="O190" i="24"/>
  <c r="N191" i="24"/>
  <c r="O191" i="24"/>
  <c r="F161" i="14" s="1"/>
  <c r="N192" i="24"/>
  <c r="E174" i="14" s="1"/>
  <c r="O192" i="24"/>
  <c r="F174" i="14" s="1"/>
  <c r="N193" i="24"/>
  <c r="E85" i="14" s="1"/>
  <c r="O193" i="24"/>
  <c r="F85" i="14" s="1"/>
  <c r="N194" i="24"/>
  <c r="E181" i="14" s="1"/>
  <c r="O194" i="24"/>
  <c r="F181" i="14" s="1"/>
  <c r="N195" i="24"/>
  <c r="O195" i="24"/>
  <c r="F162" i="14" s="1"/>
  <c r="N196" i="24"/>
  <c r="E73" i="14" s="1"/>
  <c r="O196" i="24"/>
  <c r="F73" i="14" s="1"/>
  <c r="N197" i="24"/>
  <c r="E175" i="14" s="1"/>
  <c r="O197" i="24"/>
  <c r="N198" i="24"/>
  <c r="O198" i="24"/>
  <c r="F163" i="14" s="1"/>
  <c r="N199" i="24"/>
  <c r="O199" i="24"/>
  <c r="F164" i="14" s="1"/>
  <c r="N200" i="24"/>
  <c r="E68" i="14" s="1"/>
  <c r="O200" i="24"/>
  <c r="F68" i="14" s="1"/>
  <c r="N201" i="24"/>
  <c r="E165" i="14" s="1"/>
  <c r="O201" i="24"/>
  <c r="F165" i="14" s="1"/>
  <c r="N202" i="24"/>
  <c r="O202" i="24"/>
  <c r="N203" i="24"/>
  <c r="O203" i="24"/>
  <c r="N204" i="24"/>
  <c r="E173" i="14" s="1"/>
  <c r="O204" i="24"/>
  <c r="F173" i="14" s="1"/>
  <c r="N205" i="24"/>
  <c r="E149" i="14" s="1"/>
  <c r="O205" i="24"/>
  <c r="F149" i="14" s="1"/>
  <c r="N206" i="24"/>
  <c r="O206" i="24"/>
  <c r="N207" i="24"/>
  <c r="O207" i="24"/>
  <c r="N208" i="24"/>
  <c r="E70" i="14" s="1"/>
  <c r="O208" i="24"/>
  <c r="F70" i="14" s="1"/>
  <c r="N209" i="24"/>
  <c r="E167" i="14" s="1"/>
  <c r="O209" i="24"/>
  <c r="N210" i="24"/>
  <c r="O210" i="24"/>
  <c r="F168" i="14" s="1"/>
  <c r="N211" i="24"/>
  <c r="O211" i="24"/>
  <c r="N212" i="24"/>
  <c r="O212" i="24"/>
  <c r="N213" i="24"/>
  <c r="E152" i="14" s="1"/>
  <c r="O213" i="24"/>
  <c r="F152" i="14" s="1"/>
  <c r="N214" i="24"/>
  <c r="E71" i="14" s="1"/>
  <c r="O214" i="24"/>
  <c r="N215" i="24"/>
  <c r="E86" i="14" s="1"/>
  <c r="O215" i="24"/>
  <c r="N216" i="24"/>
  <c r="O216" i="24"/>
  <c r="N217" i="24"/>
  <c r="E90" i="14" s="1"/>
  <c r="O217" i="24"/>
  <c r="F90" i="14" s="1"/>
  <c r="N218" i="24"/>
  <c r="O218" i="24"/>
  <c r="F169" i="14" s="1"/>
  <c r="N219" i="24"/>
  <c r="E104" i="14" s="1"/>
  <c r="O219" i="24"/>
  <c r="F104" i="14" s="1"/>
  <c r="N220" i="24"/>
  <c r="O220" i="24"/>
  <c r="F155" i="14" s="1"/>
  <c r="N221" i="24"/>
  <c r="E67" i="14" s="1"/>
  <c r="O221" i="24"/>
  <c r="F67" i="14" s="1"/>
  <c r="N222" i="24"/>
  <c r="E157" i="14" s="1"/>
  <c r="O222" i="24"/>
  <c r="F157" i="14" s="1"/>
  <c r="N223" i="24"/>
  <c r="E101" i="14" s="1"/>
  <c r="O223" i="24"/>
  <c r="F101" i="14" s="1"/>
  <c r="N224" i="24"/>
  <c r="E153" i="14" s="1"/>
  <c r="O224" i="24"/>
  <c r="F153" i="14" s="1"/>
  <c r="N225" i="24"/>
  <c r="E102" i="14" s="1"/>
  <c r="O225" i="24"/>
  <c r="N226" i="24"/>
  <c r="E87" i="14" s="1"/>
  <c r="O226" i="24"/>
  <c r="N227" i="24"/>
  <c r="O227" i="24"/>
  <c r="F170" i="14" s="1"/>
  <c r="N228" i="24"/>
  <c r="O228" i="24"/>
  <c r="F171" i="14" s="1"/>
  <c r="N229" i="24"/>
  <c r="O229" i="24"/>
  <c r="O6" i="24"/>
  <c r="N6" i="24"/>
  <c r="E5" i="22"/>
  <c r="E6" i="22"/>
  <c r="E7" i="22"/>
  <c r="E8" i="22"/>
  <c r="E9" i="22"/>
  <c r="E10" i="22"/>
  <c r="E11" i="22"/>
  <c r="E12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2" i="13"/>
  <c r="F3" i="13"/>
  <c r="G3" i="13" s="1"/>
  <c r="F4" i="13"/>
  <c r="G4" i="13" s="1"/>
  <c r="F5" i="13"/>
  <c r="F6" i="13"/>
  <c r="G6" i="13" s="1"/>
  <c r="F7" i="13"/>
  <c r="F8" i="13"/>
  <c r="F9" i="13"/>
  <c r="F10" i="13"/>
  <c r="F11" i="13"/>
  <c r="G11" i="13" s="1"/>
  <c r="F12" i="13"/>
  <c r="G12" i="13" s="1"/>
  <c r="F13" i="13"/>
  <c r="F14" i="13"/>
  <c r="G14" i="13" s="1"/>
  <c r="F15" i="13"/>
  <c r="F16" i="13"/>
  <c r="F17" i="13"/>
  <c r="F18" i="13"/>
  <c r="F19" i="13"/>
  <c r="G19" i="13" s="1"/>
  <c r="F20" i="13"/>
  <c r="G20" i="13" s="1"/>
  <c r="F21" i="13"/>
  <c r="F22" i="13"/>
  <c r="G22" i="13" s="1"/>
  <c r="F23" i="13"/>
  <c r="F24" i="13"/>
  <c r="F25" i="13"/>
  <c r="F26" i="13"/>
  <c r="F27" i="13"/>
  <c r="G27" i="13" s="1"/>
  <c r="F28" i="13"/>
  <c r="G28" i="13" s="1"/>
  <c r="F29" i="13"/>
  <c r="F30" i="13"/>
  <c r="G30" i="13" s="1"/>
  <c r="F31" i="13"/>
  <c r="F32" i="13"/>
  <c r="F33" i="13"/>
  <c r="F34" i="13"/>
  <c r="F35" i="13"/>
  <c r="G35" i="13" s="1"/>
  <c r="F36" i="13"/>
  <c r="G36" i="13" s="1"/>
  <c r="F37" i="13"/>
  <c r="F38" i="13"/>
  <c r="G38" i="13" s="1"/>
  <c r="F39" i="13"/>
  <c r="F40" i="13"/>
  <c r="F41" i="13"/>
  <c r="F42" i="13"/>
  <c r="F43" i="13"/>
  <c r="G43" i="13" s="1"/>
  <c r="F44" i="13"/>
  <c r="F45" i="13"/>
  <c r="F46" i="13"/>
  <c r="G46" i="13" s="1"/>
  <c r="F47" i="13"/>
  <c r="F48" i="13"/>
  <c r="F49" i="13"/>
  <c r="F50" i="13"/>
  <c r="F51" i="13"/>
  <c r="G51" i="13" s="1"/>
  <c r="F52" i="13"/>
  <c r="F53" i="13"/>
  <c r="F54" i="13"/>
  <c r="G54" i="13" s="1"/>
  <c r="F55" i="13"/>
  <c r="F56" i="13"/>
  <c r="F2" i="13"/>
  <c r="G120" i="9"/>
  <c r="G121" i="9"/>
  <c r="G81" i="9"/>
  <c r="G82" i="9"/>
  <c r="G42" i="9"/>
  <c r="G43" i="9"/>
  <c r="G3" i="9"/>
  <c r="G4" i="9"/>
  <c r="W119" i="9"/>
  <c r="W118" i="9"/>
  <c r="W117" i="9"/>
  <c r="W116" i="9"/>
  <c r="W115" i="9"/>
  <c r="W114" i="9"/>
  <c r="W113" i="9"/>
  <c r="W106" i="9"/>
  <c r="W105" i="9"/>
  <c r="W104" i="9"/>
  <c r="W103" i="9"/>
  <c r="W102" i="9"/>
  <c r="W101" i="9"/>
  <c r="W100" i="9"/>
  <c r="W80" i="9"/>
  <c r="W79" i="9"/>
  <c r="W78" i="9"/>
  <c r="W77" i="9"/>
  <c r="W76" i="9"/>
  <c r="W75" i="9"/>
  <c r="W74" i="9"/>
  <c r="W67" i="9"/>
  <c r="W66" i="9"/>
  <c r="W65" i="9"/>
  <c r="W64" i="9"/>
  <c r="W63" i="9"/>
  <c r="W62" i="9"/>
  <c r="W61" i="9"/>
  <c r="W41" i="9"/>
  <c r="W40" i="9"/>
  <c r="W39" i="9"/>
  <c r="W38" i="9"/>
  <c r="W37" i="9"/>
  <c r="W36" i="9"/>
  <c r="W35" i="9"/>
  <c r="W23" i="9"/>
  <c r="W24" i="9"/>
  <c r="W25" i="9"/>
  <c r="W26" i="9"/>
  <c r="W27" i="9"/>
  <c r="W28" i="9"/>
  <c r="W22" i="9"/>
  <c r="V119" i="9"/>
  <c r="V118" i="9"/>
  <c r="V117" i="9"/>
  <c r="V116" i="9"/>
  <c r="V115" i="9"/>
  <c r="V114" i="9"/>
  <c r="V113" i="9"/>
  <c r="V106" i="9"/>
  <c r="V105" i="9"/>
  <c r="V104" i="9"/>
  <c r="V103" i="9"/>
  <c r="V102" i="9"/>
  <c r="V101" i="9"/>
  <c r="V100" i="9"/>
  <c r="V80" i="9"/>
  <c r="V79" i="9"/>
  <c r="V78" i="9"/>
  <c r="V77" i="9"/>
  <c r="V76" i="9"/>
  <c r="V75" i="9"/>
  <c r="V74" i="9"/>
  <c r="V67" i="9"/>
  <c r="V66" i="9"/>
  <c r="V65" i="9"/>
  <c r="V64" i="9"/>
  <c r="V63" i="9"/>
  <c r="V62" i="9"/>
  <c r="V61" i="9"/>
  <c r="V41" i="9"/>
  <c r="V40" i="9"/>
  <c r="V39" i="9"/>
  <c r="V38" i="9"/>
  <c r="V37" i="9"/>
  <c r="V36" i="9"/>
  <c r="V35" i="9"/>
  <c r="V23" i="9"/>
  <c r="V24" i="9"/>
  <c r="V25" i="9"/>
  <c r="V26" i="9"/>
  <c r="V13" i="9" s="1"/>
  <c r="V27" i="9"/>
  <c r="V28" i="9"/>
  <c r="V22" i="9"/>
  <c r="E132" i="9"/>
  <c r="E131" i="9"/>
  <c r="E130" i="9"/>
  <c r="E129" i="9"/>
  <c r="E128" i="9"/>
  <c r="E127" i="9"/>
  <c r="E126" i="9"/>
  <c r="E121" i="9"/>
  <c r="E120" i="9"/>
  <c r="E112" i="9"/>
  <c r="E111" i="9"/>
  <c r="E110" i="9"/>
  <c r="E109" i="9"/>
  <c r="E99" i="9"/>
  <c r="E98" i="9"/>
  <c r="E97" i="9"/>
  <c r="E96" i="9"/>
  <c r="E93" i="9"/>
  <c r="E92" i="9"/>
  <c r="E91" i="9"/>
  <c r="E90" i="9"/>
  <c r="E89" i="9"/>
  <c r="E88" i="9"/>
  <c r="E87" i="9"/>
  <c r="E82" i="9"/>
  <c r="E81" i="9"/>
  <c r="E73" i="9"/>
  <c r="E72" i="9"/>
  <c r="E71" i="9"/>
  <c r="E70" i="9"/>
  <c r="E60" i="9"/>
  <c r="E59" i="9"/>
  <c r="E58" i="9"/>
  <c r="E57" i="9"/>
  <c r="E54" i="9"/>
  <c r="E53" i="9"/>
  <c r="E52" i="9"/>
  <c r="E51" i="9"/>
  <c r="E50" i="9"/>
  <c r="E49" i="9"/>
  <c r="E48" i="9"/>
  <c r="E43" i="9"/>
  <c r="E42" i="9"/>
  <c r="E34" i="9"/>
  <c r="E33" i="9"/>
  <c r="E32" i="9"/>
  <c r="E31" i="9"/>
  <c r="E21" i="9"/>
  <c r="E20" i="9"/>
  <c r="E19" i="9"/>
  <c r="E18" i="9"/>
  <c r="E15" i="9"/>
  <c r="E14" i="9"/>
  <c r="E13" i="9"/>
  <c r="E12" i="9"/>
  <c r="E11" i="9"/>
  <c r="E10" i="9"/>
  <c r="E9" i="9"/>
  <c r="E4" i="9"/>
  <c r="E3" i="9"/>
  <c r="F132" i="9"/>
  <c r="F131" i="9"/>
  <c r="F130" i="9"/>
  <c r="F129" i="9"/>
  <c r="F128" i="9"/>
  <c r="F127" i="9"/>
  <c r="F121" i="9"/>
  <c r="F120" i="9"/>
  <c r="F112" i="9"/>
  <c r="F111" i="9"/>
  <c r="F110" i="9"/>
  <c r="F109" i="9"/>
  <c r="F99" i="9"/>
  <c r="F98" i="9"/>
  <c r="F97" i="9"/>
  <c r="F96" i="9"/>
  <c r="F93" i="9"/>
  <c r="F92" i="9"/>
  <c r="F91" i="9"/>
  <c r="F90" i="9"/>
  <c r="F89" i="9"/>
  <c r="F88" i="9"/>
  <c r="F87" i="9"/>
  <c r="F82" i="9"/>
  <c r="F81" i="9"/>
  <c r="F73" i="9"/>
  <c r="F72" i="9"/>
  <c r="F71" i="9"/>
  <c r="F70" i="9"/>
  <c r="F60" i="9"/>
  <c r="F59" i="9"/>
  <c r="F58" i="9"/>
  <c r="F57" i="9"/>
  <c r="F54" i="9"/>
  <c r="F53" i="9"/>
  <c r="F52" i="9"/>
  <c r="F51" i="9"/>
  <c r="F50" i="9"/>
  <c r="F49" i="9"/>
  <c r="F48" i="9"/>
  <c r="F43" i="9"/>
  <c r="F42" i="9"/>
  <c r="F34" i="9"/>
  <c r="F33" i="9"/>
  <c r="F32" i="9"/>
  <c r="F31" i="9"/>
  <c r="F21" i="9"/>
  <c r="F20" i="9"/>
  <c r="F19" i="9"/>
  <c r="F18" i="9"/>
  <c r="F15" i="9"/>
  <c r="F14" i="9"/>
  <c r="F13" i="9"/>
  <c r="F12" i="9"/>
  <c r="F11" i="9"/>
  <c r="F10" i="9"/>
  <c r="F9" i="9"/>
  <c r="F4" i="9"/>
  <c r="F3" i="9"/>
  <c r="BD7" i="1"/>
  <c r="Q117" i="9" l="1"/>
  <c r="Q104" i="9"/>
  <c r="Q74" i="9"/>
  <c r="Q36" i="9"/>
  <c r="Q41" i="9"/>
  <c r="N118" i="9"/>
  <c r="R118" i="9"/>
  <c r="N35" i="9"/>
  <c r="R35" i="9"/>
  <c r="N77" i="9"/>
  <c r="R77" i="9"/>
  <c r="Q37" i="9"/>
  <c r="Q64" i="9"/>
  <c r="Q78" i="9"/>
  <c r="Q105" i="9"/>
  <c r="Q119" i="9"/>
  <c r="G9" i="9"/>
  <c r="K9" i="9" s="1"/>
  <c r="Q38" i="9"/>
  <c r="Q65" i="9"/>
  <c r="Q79" i="9"/>
  <c r="Q106" i="9"/>
  <c r="N39" i="9"/>
  <c r="R39" i="9"/>
  <c r="N66" i="9"/>
  <c r="R66" i="9"/>
  <c r="N80" i="9"/>
  <c r="R80" i="9"/>
  <c r="N113" i="9"/>
  <c r="R113" i="9"/>
  <c r="N40" i="9"/>
  <c r="R40" i="9"/>
  <c r="Q67" i="9"/>
  <c r="N100" i="9"/>
  <c r="R100" i="9"/>
  <c r="N114" i="9"/>
  <c r="R114" i="9"/>
  <c r="N76" i="9"/>
  <c r="R76" i="9"/>
  <c r="Q101" i="9"/>
  <c r="Q115" i="9"/>
  <c r="N103" i="9"/>
  <c r="R103" i="9"/>
  <c r="N61" i="9"/>
  <c r="R61" i="9"/>
  <c r="N75" i="9"/>
  <c r="R75" i="9"/>
  <c r="N102" i="9"/>
  <c r="R102" i="9"/>
  <c r="N116" i="9"/>
  <c r="R116" i="9"/>
  <c r="G45" i="13"/>
  <c r="G37" i="13"/>
  <c r="G29" i="13"/>
  <c r="G21" i="13"/>
  <c r="G13" i="13"/>
  <c r="G5" i="13"/>
  <c r="X22" i="9"/>
  <c r="G126" i="9"/>
  <c r="K126" i="9" s="1"/>
  <c r="K25" i="9"/>
  <c r="G129" i="9"/>
  <c r="K129" i="9" s="1"/>
  <c r="X26" i="9"/>
  <c r="G130" i="9"/>
  <c r="K130" i="9" s="1"/>
  <c r="X27" i="9"/>
  <c r="G131" i="9"/>
  <c r="K131" i="9" s="1"/>
  <c r="X24" i="9"/>
  <c r="G128" i="9"/>
  <c r="K128" i="9" s="1"/>
  <c r="X28" i="9"/>
  <c r="G132" i="9"/>
  <c r="X23" i="9"/>
  <c r="G127" i="9"/>
  <c r="K127" i="9" s="1"/>
  <c r="G56" i="13"/>
  <c r="G16" i="13"/>
  <c r="G24" i="13"/>
  <c r="G48" i="13"/>
  <c r="G8" i="13"/>
  <c r="G40" i="13"/>
  <c r="G32" i="13"/>
  <c r="T83" i="9"/>
  <c r="T8" i="9"/>
  <c r="Y126" i="9"/>
  <c r="S84" i="9"/>
  <c r="U47" i="9"/>
  <c r="J41" i="9"/>
  <c r="J38" i="9"/>
  <c r="J106" i="9"/>
  <c r="M36" i="9"/>
  <c r="M63" i="9"/>
  <c r="J37" i="9"/>
  <c r="M64" i="9"/>
  <c r="M78" i="9"/>
  <c r="M105" i="9"/>
  <c r="M119" i="9"/>
  <c r="M101" i="9"/>
  <c r="M115" i="9"/>
  <c r="M117" i="9"/>
  <c r="M104" i="9"/>
  <c r="Y110" i="9"/>
  <c r="J65" i="9"/>
  <c r="M79" i="9"/>
  <c r="M67" i="9"/>
  <c r="Y49" i="9"/>
  <c r="T46" i="9"/>
  <c r="M74" i="9"/>
  <c r="J67" i="9"/>
  <c r="J115" i="9"/>
  <c r="J74" i="9"/>
  <c r="J105" i="9"/>
  <c r="M41" i="9"/>
  <c r="J104" i="9"/>
  <c r="M106" i="9"/>
  <c r="J119" i="9"/>
  <c r="J79" i="9"/>
  <c r="J63" i="9"/>
  <c r="J64" i="9"/>
  <c r="J78" i="9"/>
  <c r="J117" i="9"/>
  <c r="J101" i="9"/>
  <c r="J36" i="9"/>
  <c r="S6" i="9"/>
  <c r="S45" i="9"/>
  <c r="S86" i="9"/>
  <c r="Y16" i="9"/>
  <c r="U45" i="9"/>
  <c r="Y112" i="9"/>
  <c r="S46" i="9"/>
  <c r="T85" i="9"/>
  <c r="Y93" i="9"/>
  <c r="T122" i="9"/>
  <c r="Y73" i="9"/>
  <c r="Y88" i="9"/>
  <c r="Y70" i="9"/>
  <c r="Y48" i="9"/>
  <c r="Y71" i="9"/>
  <c r="Y96" i="9"/>
  <c r="Y87" i="9"/>
  <c r="Y97" i="9"/>
  <c r="Y127" i="9"/>
  <c r="Y98" i="9"/>
  <c r="Y95" i="9"/>
  <c r="L95" i="9" s="1"/>
  <c r="Y91" i="9"/>
  <c r="Y60" i="9"/>
  <c r="Y53" i="9"/>
  <c r="Y72" i="9"/>
  <c r="Y69" i="9"/>
  <c r="L69" i="9" s="1"/>
  <c r="Y50" i="9"/>
  <c r="Y109" i="9"/>
  <c r="Y51" i="9"/>
  <c r="Y108" i="9"/>
  <c r="L108" i="9" s="1"/>
  <c r="Y111" i="9"/>
  <c r="Y99" i="9"/>
  <c r="Y92" i="9"/>
  <c r="Y54" i="9"/>
  <c r="Y132" i="9"/>
  <c r="U125" i="9"/>
  <c r="S125" i="9"/>
  <c r="U84" i="9"/>
  <c r="Y89" i="9"/>
  <c r="Y90" i="9"/>
  <c r="T86" i="9"/>
  <c r="S123" i="9"/>
  <c r="U83" i="9"/>
  <c r="S85" i="9"/>
  <c r="T45" i="9"/>
  <c r="U86" i="9"/>
  <c r="Y15" i="9"/>
  <c r="Y107" i="9"/>
  <c r="L107" i="9" s="1"/>
  <c r="Y68" i="9"/>
  <c r="L68" i="9" s="1"/>
  <c r="Y94" i="9"/>
  <c r="L94" i="9" s="1"/>
  <c r="Y10" i="9"/>
  <c r="Y9" i="9"/>
  <c r="Y21" i="9"/>
  <c r="Y20" i="9"/>
  <c r="Y19" i="9"/>
  <c r="Y18" i="9"/>
  <c r="Y17" i="9"/>
  <c r="L17" i="9" s="1"/>
  <c r="T5" i="9"/>
  <c r="T125" i="9"/>
  <c r="S44" i="9"/>
  <c r="U46" i="9"/>
  <c r="T44" i="9"/>
  <c r="S47" i="9"/>
  <c r="U44" i="9"/>
  <c r="T47" i="9"/>
  <c r="S83" i="9"/>
  <c r="U85" i="9"/>
  <c r="T84" i="9"/>
  <c r="Y37" i="9"/>
  <c r="M37" i="9" s="1"/>
  <c r="Y38" i="9"/>
  <c r="M38" i="9" s="1"/>
  <c r="S31" i="9"/>
  <c r="S122" i="9" s="1"/>
  <c r="S33" i="9"/>
  <c r="S7" i="9" s="1"/>
  <c r="Y40" i="9"/>
  <c r="U31" i="9"/>
  <c r="U5" i="9" s="1"/>
  <c r="U32" i="9"/>
  <c r="U6" i="9" s="1"/>
  <c r="U33" i="9"/>
  <c r="U7" i="9" s="1"/>
  <c r="Y65" i="9"/>
  <c r="M65" i="9" s="1"/>
  <c r="T33" i="9"/>
  <c r="U8" i="9"/>
  <c r="S8" i="9"/>
  <c r="T32" i="9"/>
  <c r="H65" i="9"/>
  <c r="I115" i="9"/>
  <c r="H61" i="9"/>
  <c r="H75" i="9"/>
  <c r="H102" i="9"/>
  <c r="H116" i="9"/>
  <c r="H28" i="9"/>
  <c r="H64" i="9"/>
  <c r="H105" i="9"/>
  <c r="H40" i="9"/>
  <c r="X116" i="9"/>
  <c r="X102" i="9"/>
  <c r="I64" i="9"/>
  <c r="H104" i="9"/>
  <c r="I79" i="9"/>
  <c r="H27" i="9"/>
  <c r="H38" i="9"/>
  <c r="H79" i="9"/>
  <c r="H106" i="9"/>
  <c r="X61" i="9"/>
  <c r="I67" i="9"/>
  <c r="H24" i="9"/>
  <c r="H26" i="9"/>
  <c r="H39" i="9"/>
  <c r="H66" i="9"/>
  <c r="H80" i="9"/>
  <c r="H113" i="9"/>
  <c r="X75" i="9"/>
  <c r="X35" i="9"/>
  <c r="G49" i="13"/>
  <c r="G41" i="13"/>
  <c r="G33" i="13"/>
  <c r="G25" i="13"/>
  <c r="G17" i="13"/>
  <c r="G9" i="13"/>
  <c r="G50" i="13"/>
  <c r="G42" i="13"/>
  <c r="G34" i="13"/>
  <c r="G26" i="13"/>
  <c r="G18" i="13"/>
  <c r="G10" i="13"/>
  <c r="G2" i="13"/>
  <c r="G55" i="13"/>
  <c r="G47" i="13"/>
  <c r="G39" i="13"/>
  <c r="G31" i="13"/>
  <c r="G23" i="13"/>
  <c r="G15" i="13"/>
  <c r="G7" i="13"/>
  <c r="G53" i="13"/>
  <c r="G52" i="13"/>
  <c r="G44" i="13"/>
  <c r="X66" i="9"/>
  <c r="X80" i="9"/>
  <c r="X25" i="9"/>
  <c r="X113" i="9"/>
  <c r="X39" i="9"/>
  <c r="G49" i="9"/>
  <c r="K49" i="9" s="1"/>
  <c r="H35" i="9"/>
  <c r="H62" i="9"/>
  <c r="H76" i="9"/>
  <c r="H103" i="9"/>
  <c r="H117" i="9"/>
  <c r="I41" i="9"/>
  <c r="I74" i="9"/>
  <c r="I101" i="9"/>
  <c r="H22" i="9"/>
  <c r="H36" i="9"/>
  <c r="H63" i="9"/>
  <c r="H77" i="9"/>
  <c r="H118" i="9"/>
  <c r="K74" i="9"/>
  <c r="H37" i="9"/>
  <c r="H78" i="9"/>
  <c r="H119" i="9"/>
  <c r="I117" i="9"/>
  <c r="X100" i="9"/>
  <c r="I36" i="9"/>
  <c r="I63" i="9"/>
  <c r="I104" i="9"/>
  <c r="I37" i="9"/>
  <c r="I78" i="9"/>
  <c r="I105" i="9"/>
  <c r="I119" i="9"/>
  <c r="K26" i="9"/>
  <c r="H23" i="9"/>
  <c r="H25" i="9"/>
  <c r="H67" i="9"/>
  <c r="H100" i="9"/>
  <c r="H114" i="9"/>
  <c r="I38" i="9"/>
  <c r="I65" i="9"/>
  <c r="I106" i="9"/>
  <c r="K105" i="9"/>
  <c r="K65" i="9"/>
  <c r="H41" i="9"/>
  <c r="H74" i="9"/>
  <c r="H101" i="9"/>
  <c r="H115" i="9"/>
  <c r="X40" i="9"/>
  <c r="X114" i="9"/>
  <c r="K106" i="9"/>
  <c r="X103" i="9"/>
  <c r="K119" i="9"/>
  <c r="K104" i="9"/>
  <c r="K117" i="9"/>
  <c r="K101" i="9"/>
  <c r="K115" i="9"/>
  <c r="K67" i="9"/>
  <c r="X62" i="9"/>
  <c r="K64" i="9"/>
  <c r="K79" i="9"/>
  <c r="K63" i="9"/>
  <c r="K78" i="9"/>
  <c r="K62" i="9"/>
  <c r="X76" i="9"/>
  <c r="K41" i="9"/>
  <c r="K24" i="9"/>
  <c r="K23" i="9"/>
  <c r="K38" i="9"/>
  <c r="K22" i="9"/>
  <c r="K37" i="9"/>
  <c r="K27" i="9"/>
  <c r="K36" i="9"/>
  <c r="K28" i="9"/>
  <c r="W15" i="9"/>
  <c r="G109" i="9"/>
  <c r="K109" i="9" s="1"/>
  <c r="G34" i="9"/>
  <c r="K34" i="9" s="1"/>
  <c r="G111" i="9"/>
  <c r="K111" i="9" s="1"/>
  <c r="W111" i="9"/>
  <c r="G72" i="9"/>
  <c r="K72" i="9" s="1"/>
  <c r="G112" i="9"/>
  <c r="K112" i="9" s="1"/>
  <c r="G59" i="9"/>
  <c r="V73" i="9"/>
  <c r="W10" i="9"/>
  <c r="W11" i="9"/>
  <c r="G20" i="9"/>
  <c r="G60" i="9"/>
  <c r="K60" i="9" s="1"/>
  <c r="G12" i="9"/>
  <c r="K12" i="9" s="1"/>
  <c r="E5" i="9"/>
  <c r="W30" i="9"/>
  <c r="G96" i="9"/>
  <c r="K96" i="9" s="1"/>
  <c r="G110" i="9"/>
  <c r="K110" i="9" s="1"/>
  <c r="G33" i="9"/>
  <c r="K33" i="9" s="1"/>
  <c r="G57" i="9"/>
  <c r="K57" i="9" s="1"/>
  <c r="G97" i="9"/>
  <c r="G31" i="9"/>
  <c r="K31" i="9" s="1"/>
  <c r="G71" i="9"/>
  <c r="K71" i="9" s="1"/>
  <c r="G98" i="9"/>
  <c r="K98" i="9" s="1"/>
  <c r="G92" i="9"/>
  <c r="K92" i="9" s="1"/>
  <c r="W34" i="9"/>
  <c r="X77" i="9"/>
  <c r="G10" i="9"/>
  <c r="K10" i="9" s="1"/>
  <c r="G32" i="9"/>
  <c r="K32" i="9" s="1"/>
  <c r="G48" i="9"/>
  <c r="K48" i="9" s="1"/>
  <c r="G90" i="9"/>
  <c r="K90" i="9" s="1"/>
  <c r="G99" i="9"/>
  <c r="K99" i="9" s="1"/>
  <c r="G11" i="9"/>
  <c r="K11" i="9" s="1"/>
  <c r="G73" i="9"/>
  <c r="G89" i="9"/>
  <c r="K89" i="9" s="1"/>
  <c r="G50" i="9"/>
  <c r="K50" i="9" s="1"/>
  <c r="V49" i="9"/>
  <c r="G91" i="9"/>
  <c r="K91" i="9" s="1"/>
  <c r="E86" i="9"/>
  <c r="X118" i="9"/>
  <c r="G21" i="9"/>
  <c r="K21" i="9" s="1"/>
  <c r="G54" i="9"/>
  <c r="K54" i="9" s="1"/>
  <c r="G88" i="9"/>
  <c r="K88" i="9" s="1"/>
  <c r="W110" i="9"/>
  <c r="G15" i="9"/>
  <c r="K15" i="9" s="1"/>
  <c r="G53" i="9"/>
  <c r="K53" i="9" s="1"/>
  <c r="G87" i="9"/>
  <c r="K87" i="9" s="1"/>
  <c r="G58" i="9"/>
  <c r="K58" i="9" s="1"/>
  <c r="E8" i="9"/>
  <c r="W51" i="9"/>
  <c r="W91" i="9"/>
  <c r="G14" i="9"/>
  <c r="K14" i="9" s="1"/>
  <c r="G19" i="9"/>
  <c r="K19" i="9" s="1"/>
  <c r="G52" i="9"/>
  <c r="K52" i="9" s="1"/>
  <c r="G70" i="9"/>
  <c r="G13" i="9"/>
  <c r="K13" i="9" s="1"/>
  <c r="G18" i="9"/>
  <c r="G51" i="9"/>
  <c r="K51" i="9" s="1"/>
  <c r="G93" i="9"/>
  <c r="K93" i="9" s="1"/>
  <c r="W60" i="9"/>
  <c r="W97" i="9"/>
  <c r="W98" i="9"/>
  <c r="W56" i="9"/>
  <c r="W73" i="9"/>
  <c r="W99" i="9"/>
  <c r="V19" i="9"/>
  <c r="E46" i="9"/>
  <c r="E84" i="9"/>
  <c r="V50" i="9"/>
  <c r="V130" i="9"/>
  <c r="W107" i="9"/>
  <c r="V34" i="9"/>
  <c r="W131" i="9"/>
  <c r="V15" i="9"/>
  <c r="V52" i="9"/>
  <c r="V12" i="9"/>
  <c r="W129" i="9"/>
  <c r="F45" i="9"/>
  <c r="F83" i="9"/>
  <c r="E83" i="9"/>
  <c r="V60" i="9"/>
  <c r="W108" i="9"/>
  <c r="X93" i="9"/>
  <c r="W19" i="9"/>
  <c r="X58" i="9"/>
  <c r="V87" i="9"/>
  <c r="W14" i="9"/>
  <c r="W59" i="9"/>
  <c r="W48" i="9"/>
  <c r="X59" i="9"/>
  <c r="W132" i="9"/>
  <c r="W57" i="9"/>
  <c r="W18" i="9"/>
  <c r="X99" i="9"/>
  <c r="W58" i="9"/>
  <c r="W29" i="9"/>
  <c r="V51" i="9"/>
  <c r="V56" i="9"/>
  <c r="V10" i="9"/>
  <c r="V97" i="9"/>
  <c r="V98" i="9"/>
  <c r="V108" i="9"/>
  <c r="W130" i="9"/>
  <c r="X52" i="9"/>
  <c r="X91" i="9"/>
  <c r="W87" i="9"/>
  <c r="W96" i="9"/>
  <c r="W68" i="9"/>
  <c r="W54" i="9"/>
  <c r="W70" i="9"/>
  <c r="W12" i="9"/>
  <c r="W20" i="9"/>
  <c r="W13" i="9"/>
  <c r="H13" i="9" s="1"/>
  <c r="W21" i="9"/>
  <c r="W53" i="9"/>
  <c r="W69" i="9"/>
  <c r="W93" i="9"/>
  <c r="W109" i="9"/>
  <c r="W94" i="9"/>
  <c r="W55" i="9"/>
  <c r="W127" i="9"/>
  <c r="W16" i="9"/>
  <c r="W32" i="9"/>
  <c r="W72" i="9"/>
  <c r="W88" i="9"/>
  <c r="W112" i="9"/>
  <c r="W128" i="9"/>
  <c r="W9" i="9"/>
  <c r="W17" i="9"/>
  <c r="W33" i="9"/>
  <c r="W49" i="9"/>
  <c r="W89" i="9"/>
  <c r="W126" i="9"/>
  <c r="W31" i="9"/>
  <c r="W95" i="9"/>
  <c r="W50" i="9"/>
  <c r="W90" i="9"/>
  <c r="W71" i="9"/>
  <c r="W52" i="9"/>
  <c r="W92" i="9"/>
  <c r="V20" i="9"/>
  <c r="V30" i="9"/>
  <c r="V53" i="9"/>
  <c r="V99" i="9"/>
  <c r="F8" i="9"/>
  <c r="E124" i="9"/>
  <c r="E44" i="9"/>
  <c r="V58" i="9"/>
  <c r="V54" i="9"/>
  <c r="V94" i="9"/>
  <c r="E125" i="9"/>
  <c r="V59" i="9"/>
  <c r="V68" i="9"/>
  <c r="V18" i="9"/>
  <c r="V57" i="9"/>
  <c r="V128" i="9"/>
  <c r="V69" i="9"/>
  <c r="V132" i="9"/>
  <c r="V95" i="9"/>
  <c r="V29" i="9"/>
  <c r="V131" i="9"/>
  <c r="V90" i="9"/>
  <c r="V109" i="9"/>
  <c r="V92" i="9"/>
  <c r="V93" i="9"/>
  <c r="V127" i="9"/>
  <c r="V48" i="9"/>
  <c r="V129" i="9"/>
  <c r="V17" i="9"/>
  <c r="V14" i="9"/>
  <c r="V11" i="9"/>
  <c r="V21" i="9"/>
  <c r="V126" i="9"/>
  <c r="V31" i="9"/>
  <c r="V55" i="9"/>
  <c r="V71" i="9"/>
  <c r="V111" i="9"/>
  <c r="V70" i="9"/>
  <c r="V16" i="9"/>
  <c r="V32" i="9"/>
  <c r="V72" i="9"/>
  <c r="V88" i="9"/>
  <c r="V96" i="9"/>
  <c r="V112" i="9"/>
  <c r="V110" i="9"/>
  <c r="V9" i="9"/>
  <c r="V33" i="9"/>
  <c r="V89" i="9"/>
  <c r="V91" i="9"/>
  <c r="V107" i="9"/>
  <c r="E123" i="9"/>
  <c r="F46" i="9"/>
  <c r="F84" i="9"/>
  <c r="E45" i="9"/>
  <c r="F47" i="9"/>
  <c r="E85" i="9"/>
  <c r="F6" i="9"/>
  <c r="F86" i="9"/>
  <c r="E6" i="9"/>
  <c r="E47" i="9"/>
  <c r="F7" i="9"/>
  <c r="E7" i="9"/>
  <c r="E122" i="9"/>
  <c r="F5" i="9"/>
  <c r="F124" i="9"/>
  <c r="F123" i="9"/>
  <c r="F44" i="9"/>
  <c r="F125" i="9"/>
  <c r="F85" i="9"/>
  <c r="F122" i="9"/>
  <c r="Q58" i="9" l="1"/>
  <c r="Q99" i="9"/>
  <c r="S5" i="9"/>
  <c r="N67" i="9"/>
  <c r="R67" i="9"/>
  <c r="J66" i="9"/>
  <c r="Q66" i="9"/>
  <c r="N71" i="9"/>
  <c r="R71" i="9"/>
  <c r="N115" i="9"/>
  <c r="R115" i="9"/>
  <c r="J102" i="9"/>
  <c r="Q102" i="9"/>
  <c r="N19" i="9"/>
  <c r="R19" i="9"/>
  <c r="N15" i="9"/>
  <c r="R15" i="9"/>
  <c r="N48" i="9"/>
  <c r="R48" i="9"/>
  <c r="N31" i="9"/>
  <c r="R31" i="9"/>
  <c r="N12" i="9"/>
  <c r="R12" i="9"/>
  <c r="N72" i="9"/>
  <c r="R72" i="9"/>
  <c r="N27" i="9"/>
  <c r="R27" i="9"/>
  <c r="N62" i="9"/>
  <c r="R62" i="9"/>
  <c r="N101" i="9"/>
  <c r="R101" i="9"/>
  <c r="J116" i="9"/>
  <c r="Q116" i="9"/>
  <c r="N128" i="9"/>
  <c r="R128" i="9"/>
  <c r="N126" i="9"/>
  <c r="R126" i="9"/>
  <c r="N98" i="9"/>
  <c r="R98" i="9"/>
  <c r="J114" i="9"/>
  <c r="Q114" i="9"/>
  <c r="N90" i="9"/>
  <c r="R90" i="9"/>
  <c r="M28" i="9"/>
  <c r="Q28" i="9"/>
  <c r="N14" i="9"/>
  <c r="R14" i="9"/>
  <c r="N50" i="9"/>
  <c r="R50" i="9"/>
  <c r="N32" i="9"/>
  <c r="R32" i="9"/>
  <c r="N60" i="9"/>
  <c r="R60" i="9"/>
  <c r="N37" i="9"/>
  <c r="R37" i="9"/>
  <c r="N78" i="9"/>
  <c r="R78" i="9"/>
  <c r="N117" i="9"/>
  <c r="R117" i="9"/>
  <c r="N49" i="9"/>
  <c r="R49" i="9"/>
  <c r="M24" i="9"/>
  <c r="Q24" i="9"/>
  <c r="J22" i="9"/>
  <c r="Q22" i="9"/>
  <c r="N91" i="9"/>
  <c r="R91" i="9"/>
  <c r="N36" i="9"/>
  <c r="R36" i="9"/>
  <c r="J61" i="9"/>
  <c r="Q61" i="9"/>
  <c r="N25" i="9"/>
  <c r="R25" i="9"/>
  <c r="Q93" i="9"/>
  <c r="N93" i="9"/>
  <c r="R93" i="9"/>
  <c r="N88" i="9"/>
  <c r="R88" i="9"/>
  <c r="N89" i="9"/>
  <c r="R89" i="9"/>
  <c r="N10" i="9"/>
  <c r="R10" i="9"/>
  <c r="N57" i="9"/>
  <c r="R57" i="9"/>
  <c r="N111" i="9"/>
  <c r="R111" i="9"/>
  <c r="N22" i="9"/>
  <c r="R22" i="9"/>
  <c r="N63" i="9"/>
  <c r="R63" i="9"/>
  <c r="N104" i="9"/>
  <c r="R104" i="9"/>
  <c r="J39" i="9"/>
  <c r="Q39" i="9"/>
  <c r="N131" i="9"/>
  <c r="R131" i="9"/>
  <c r="N99" i="9"/>
  <c r="R99" i="9"/>
  <c r="N28" i="9"/>
  <c r="R28" i="9"/>
  <c r="N52" i="9"/>
  <c r="R52" i="9"/>
  <c r="N112" i="9"/>
  <c r="R112" i="9"/>
  <c r="J75" i="9"/>
  <c r="Q75" i="9"/>
  <c r="Q59" i="9"/>
  <c r="N51" i="9"/>
  <c r="R51" i="9"/>
  <c r="N54" i="9"/>
  <c r="R54" i="9"/>
  <c r="J77" i="9"/>
  <c r="Q77" i="9"/>
  <c r="N33" i="9"/>
  <c r="R33" i="9"/>
  <c r="N34" i="9"/>
  <c r="R34" i="9"/>
  <c r="N38" i="9"/>
  <c r="R38" i="9"/>
  <c r="N79" i="9"/>
  <c r="R79" i="9"/>
  <c r="N119" i="9"/>
  <c r="R119" i="9"/>
  <c r="N74" i="9"/>
  <c r="R74" i="9"/>
  <c r="J113" i="9"/>
  <c r="Q113" i="9"/>
  <c r="J27" i="9"/>
  <c r="Q27" i="9"/>
  <c r="N26" i="9"/>
  <c r="R26" i="9"/>
  <c r="N129" i="9"/>
  <c r="R129" i="9"/>
  <c r="N53" i="9"/>
  <c r="R53" i="9"/>
  <c r="J40" i="9"/>
  <c r="Q40" i="9"/>
  <c r="Q91" i="9"/>
  <c r="N21" i="9"/>
  <c r="R21" i="9"/>
  <c r="N9" i="9"/>
  <c r="R9" i="9"/>
  <c r="N110" i="9"/>
  <c r="R110" i="9"/>
  <c r="N109" i="9"/>
  <c r="R109" i="9"/>
  <c r="N23" i="9"/>
  <c r="R23" i="9"/>
  <c r="N64" i="9"/>
  <c r="R64" i="9"/>
  <c r="J103" i="9"/>
  <c r="Q103" i="9"/>
  <c r="N65" i="9"/>
  <c r="R65" i="9"/>
  <c r="J25" i="9"/>
  <c r="Q25" i="9"/>
  <c r="N127" i="9"/>
  <c r="R127" i="9"/>
  <c r="N130" i="9"/>
  <c r="R130" i="9"/>
  <c r="N87" i="9"/>
  <c r="R87" i="9"/>
  <c r="N41" i="9"/>
  <c r="R41" i="9"/>
  <c r="J100" i="9"/>
  <c r="Q100" i="9"/>
  <c r="J35" i="9"/>
  <c r="Q35" i="9"/>
  <c r="J76" i="9"/>
  <c r="Q76" i="9"/>
  <c r="Q52" i="9"/>
  <c r="N13" i="9"/>
  <c r="R13" i="9"/>
  <c r="N58" i="9"/>
  <c r="R58" i="9"/>
  <c r="J118" i="9"/>
  <c r="Q118" i="9"/>
  <c r="N11" i="9"/>
  <c r="R11" i="9"/>
  <c r="N92" i="9"/>
  <c r="R92" i="9"/>
  <c r="N96" i="9"/>
  <c r="R96" i="9"/>
  <c r="N24" i="9"/>
  <c r="R24" i="9"/>
  <c r="J62" i="9"/>
  <c r="Q62" i="9"/>
  <c r="N106" i="9"/>
  <c r="R106" i="9"/>
  <c r="N105" i="9"/>
  <c r="R105" i="9"/>
  <c r="J80" i="9"/>
  <c r="Q80" i="9"/>
  <c r="I23" i="9"/>
  <c r="Q23" i="9"/>
  <c r="I26" i="9"/>
  <c r="Q26" i="9"/>
  <c r="L16" i="9"/>
  <c r="J26" i="9"/>
  <c r="I24" i="9"/>
  <c r="X11" i="9"/>
  <c r="I11" i="9" s="1"/>
  <c r="I28" i="9"/>
  <c r="X15" i="9"/>
  <c r="M26" i="9"/>
  <c r="J28" i="9"/>
  <c r="I22" i="9"/>
  <c r="M22" i="9"/>
  <c r="J24" i="9"/>
  <c r="X10" i="9"/>
  <c r="X21" i="9"/>
  <c r="I27" i="9"/>
  <c r="M27" i="9"/>
  <c r="M23" i="9"/>
  <c r="J23" i="9"/>
  <c r="K18" i="9"/>
  <c r="G122" i="9"/>
  <c r="K122" i="9" s="1"/>
  <c r="K20" i="9"/>
  <c r="G124" i="9"/>
  <c r="T7" i="9"/>
  <c r="T6" i="9"/>
  <c r="J59" i="9"/>
  <c r="J91" i="9"/>
  <c r="J52" i="9"/>
  <c r="J58" i="9"/>
  <c r="M93" i="9"/>
  <c r="J93" i="9"/>
  <c r="M99" i="9"/>
  <c r="J99" i="9"/>
  <c r="I76" i="9"/>
  <c r="M76" i="9"/>
  <c r="I114" i="9"/>
  <c r="M114" i="9"/>
  <c r="I25" i="9"/>
  <c r="M25" i="9"/>
  <c r="I102" i="9"/>
  <c r="M102" i="9"/>
  <c r="M91" i="9"/>
  <c r="I40" i="9"/>
  <c r="M40" i="9"/>
  <c r="I80" i="9"/>
  <c r="M80" i="9"/>
  <c r="I116" i="9"/>
  <c r="M116" i="9"/>
  <c r="X60" i="9"/>
  <c r="M66" i="9"/>
  <c r="I35" i="9"/>
  <c r="M35" i="9"/>
  <c r="X72" i="9"/>
  <c r="M77" i="9"/>
  <c r="I103" i="9"/>
  <c r="M103" i="9"/>
  <c r="I100" i="9"/>
  <c r="M100" i="9"/>
  <c r="X13" i="9"/>
  <c r="I75" i="9"/>
  <c r="M75" i="9"/>
  <c r="X112" i="9"/>
  <c r="M118" i="9"/>
  <c r="I62" i="9"/>
  <c r="M62" i="9"/>
  <c r="Y128" i="9"/>
  <c r="I113" i="9"/>
  <c r="M113" i="9"/>
  <c r="I61" i="9"/>
  <c r="M61" i="9"/>
  <c r="Y57" i="9"/>
  <c r="Y86" i="9"/>
  <c r="Y81" i="9"/>
  <c r="L81" i="9" s="1"/>
  <c r="Y12" i="9"/>
  <c r="Y34" i="9"/>
  <c r="Y8" i="9" s="1"/>
  <c r="Y84" i="9"/>
  <c r="Y11" i="9"/>
  <c r="Y47" i="9"/>
  <c r="Y82" i="9"/>
  <c r="L82" i="9" s="1"/>
  <c r="Y85" i="9"/>
  <c r="V47" i="9"/>
  <c r="X18" i="9"/>
  <c r="Y55" i="9"/>
  <c r="L55" i="9" s="1"/>
  <c r="Y129" i="9"/>
  <c r="Y58" i="9"/>
  <c r="M58" i="9" s="1"/>
  <c r="Y131" i="9"/>
  <c r="U123" i="9"/>
  <c r="Y14" i="9"/>
  <c r="Y56" i="9"/>
  <c r="L56" i="9" s="1"/>
  <c r="Y52" i="9"/>
  <c r="M52" i="9" s="1"/>
  <c r="Y59" i="9"/>
  <c r="M59" i="9" s="1"/>
  <c r="Y83" i="9"/>
  <c r="U122" i="9"/>
  <c r="T123" i="9"/>
  <c r="U124" i="9"/>
  <c r="S124" i="9"/>
  <c r="T124" i="9"/>
  <c r="Y39" i="9"/>
  <c r="M39" i="9" s="1"/>
  <c r="H52" i="9"/>
  <c r="X111" i="9"/>
  <c r="X110" i="9"/>
  <c r="X56" i="9"/>
  <c r="Q56" i="9" s="1"/>
  <c r="H87" i="9"/>
  <c r="X88" i="9"/>
  <c r="X90" i="9"/>
  <c r="X98" i="9"/>
  <c r="X97" i="9"/>
  <c r="X95" i="9"/>
  <c r="Q95" i="9" s="1"/>
  <c r="H94" i="9"/>
  <c r="H12" i="9"/>
  <c r="X89" i="9"/>
  <c r="H51" i="9"/>
  <c r="X57" i="9"/>
  <c r="X126" i="9"/>
  <c r="V46" i="9"/>
  <c r="X9" i="9"/>
  <c r="X92" i="9"/>
  <c r="H73" i="9"/>
  <c r="X49" i="9"/>
  <c r="V42" i="9"/>
  <c r="H21" i="9"/>
  <c r="H14" i="9"/>
  <c r="X107" i="9"/>
  <c r="X48" i="9"/>
  <c r="X132" i="9"/>
  <c r="Q132" i="9" s="1"/>
  <c r="X53" i="9"/>
  <c r="X54" i="9"/>
  <c r="H34" i="9"/>
  <c r="H9" i="9"/>
  <c r="H20" i="9"/>
  <c r="I91" i="9"/>
  <c r="X16" i="9"/>
  <c r="X12" i="9"/>
  <c r="X20" i="9"/>
  <c r="Q20" i="9" s="1"/>
  <c r="X73" i="9"/>
  <c r="I66" i="9"/>
  <c r="X17" i="9"/>
  <c r="Q17" i="9" s="1"/>
  <c r="X55" i="9"/>
  <c r="Q55" i="9" s="1"/>
  <c r="X19" i="9"/>
  <c r="X32" i="9"/>
  <c r="X109" i="9"/>
  <c r="X33" i="9"/>
  <c r="X130" i="9"/>
  <c r="I39" i="9"/>
  <c r="X31" i="9"/>
  <c r="X87" i="9"/>
  <c r="X96" i="9"/>
  <c r="Q96" i="9" s="1"/>
  <c r="X94" i="9"/>
  <c r="Q94" i="9" s="1"/>
  <c r="X34" i="9"/>
  <c r="H90" i="9"/>
  <c r="H17" i="9"/>
  <c r="X14" i="9"/>
  <c r="H48" i="9"/>
  <c r="H56" i="9"/>
  <c r="H111" i="9"/>
  <c r="H59" i="9"/>
  <c r="H95" i="9"/>
  <c r="H108" i="9"/>
  <c r="W47" i="9"/>
  <c r="X51" i="9"/>
  <c r="H18" i="9"/>
  <c r="H70" i="9"/>
  <c r="X131" i="9"/>
  <c r="Q131" i="9" s="1"/>
  <c r="H72" i="9"/>
  <c r="I52" i="9"/>
  <c r="X29" i="9"/>
  <c r="Q29" i="9" s="1"/>
  <c r="H60" i="9"/>
  <c r="H32" i="9"/>
  <c r="H53" i="9"/>
  <c r="H68" i="9"/>
  <c r="X30" i="9"/>
  <c r="Q30" i="9" s="1"/>
  <c r="H29" i="9"/>
  <c r="G83" i="9"/>
  <c r="K83" i="9" s="1"/>
  <c r="G84" i="9"/>
  <c r="K84" i="9" s="1"/>
  <c r="K97" i="9"/>
  <c r="H96" i="9"/>
  <c r="H91" i="9"/>
  <c r="H110" i="9"/>
  <c r="H99" i="9"/>
  <c r="H107" i="9"/>
  <c r="G85" i="9"/>
  <c r="K85" i="9" s="1"/>
  <c r="I99" i="9"/>
  <c r="W86" i="9"/>
  <c r="H112" i="9"/>
  <c r="H109" i="9"/>
  <c r="H88" i="9"/>
  <c r="H93" i="9"/>
  <c r="H97" i="9"/>
  <c r="X108" i="9"/>
  <c r="Q108" i="9" s="1"/>
  <c r="I118" i="9"/>
  <c r="W85" i="9"/>
  <c r="H98" i="9"/>
  <c r="H92" i="9"/>
  <c r="H89" i="9"/>
  <c r="I93" i="9"/>
  <c r="H54" i="9"/>
  <c r="H71" i="9"/>
  <c r="H132" i="9"/>
  <c r="G47" i="9"/>
  <c r="K47" i="9" s="1"/>
  <c r="K73" i="9"/>
  <c r="X129" i="9"/>
  <c r="Q129" i="9" s="1"/>
  <c r="I77" i="9"/>
  <c r="H127" i="9"/>
  <c r="H130" i="9"/>
  <c r="X68" i="9"/>
  <c r="Q68" i="9" s="1"/>
  <c r="G44" i="9"/>
  <c r="K44" i="9" s="1"/>
  <c r="K70" i="9"/>
  <c r="H57" i="9"/>
  <c r="H50" i="9"/>
  <c r="H55" i="9"/>
  <c r="X127" i="9"/>
  <c r="Q127" i="9" s="1"/>
  <c r="H58" i="9"/>
  <c r="I59" i="9"/>
  <c r="X50" i="9"/>
  <c r="H49" i="9"/>
  <c r="X71" i="9"/>
  <c r="I58" i="9"/>
  <c r="W43" i="9"/>
  <c r="H69" i="9"/>
  <c r="X128" i="9"/>
  <c r="Q128" i="9" s="1"/>
  <c r="G46" i="9"/>
  <c r="K46" i="9" s="1"/>
  <c r="K59" i="9"/>
  <c r="G7" i="9"/>
  <c r="K7" i="9" s="1"/>
  <c r="H33" i="9"/>
  <c r="H16" i="9"/>
  <c r="H128" i="9"/>
  <c r="H10" i="9"/>
  <c r="H131" i="9"/>
  <c r="H11" i="9"/>
  <c r="H31" i="9"/>
  <c r="H129" i="9"/>
  <c r="H15" i="9"/>
  <c r="H126" i="9"/>
  <c r="H19" i="9"/>
  <c r="H30" i="9"/>
  <c r="G45" i="9"/>
  <c r="K45" i="9" s="1"/>
  <c r="V5" i="9"/>
  <c r="W122" i="9"/>
  <c r="W83" i="9"/>
  <c r="G86" i="9"/>
  <c r="K86" i="9" s="1"/>
  <c r="X69" i="9"/>
  <c r="V85" i="9"/>
  <c r="W45" i="9"/>
  <c r="W42" i="9"/>
  <c r="X70" i="9"/>
  <c r="Q70" i="9" s="1"/>
  <c r="V82" i="9"/>
  <c r="V6" i="9"/>
  <c r="W84" i="9"/>
  <c r="G8" i="9"/>
  <c r="K8" i="9" s="1"/>
  <c r="G125" i="9"/>
  <c r="K125" i="9" s="1"/>
  <c r="V84" i="9"/>
  <c r="G5" i="9"/>
  <c r="K5" i="9" s="1"/>
  <c r="G123" i="9"/>
  <c r="K123" i="9" s="1"/>
  <c r="G6" i="9"/>
  <c r="K6" i="9" s="1"/>
  <c r="V86" i="9"/>
  <c r="V45" i="9"/>
  <c r="W82" i="9"/>
  <c r="W81" i="9"/>
  <c r="V43" i="9"/>
  <c r="W46" i="9"/>
  <c r="W123" i="9"/>
  <c r="V125" i="9"/>
  <c r="W44" i="9"/>
  <c r="V44" i="9"/>
  <c r="V83" i="9"/>
  <c r="W6" i="9"/>
  <c r="W7" i="9"/>
  <c r="W124" i="9"/>
  <c r="W3" i="9"/>
  <c r="W120" i="9"/>
  <c r="W8" i="9"/>
  <c r="W125" i="9"/>
  <c r="W5" i="9"/>
  <c r="W4" i="9"/>
  <c r="W121" i="9"/>
  <c r="V81" i="9"/>
  <c r="V121" i="9"/>
  <c r="V7" i="9"/>
  <c r="V8" i="9"/>
  <c r="V122" i="9"/>
  <c r="V124" i="9"/>
  <c r="V4" i="9"/>
  <c r="V123" i="9"/>
  <c r="V3" i="9"/>
  <c r="V120" i="9"/>
  <c r="K124" i="9" l="1"/>
  <c r="G134" i="9"/>
  <c r="G135" i="9" s="1"/>
  <c r="M11" i="9"/>
  <c r="N6" i="9"/>
  <c r="R6" i="9"/>
  <c r="N7" i="9"/>
  <c r="R7" i="9"/>
  <c r="N70" i="9"/>
  <c r="R70" i="9"/>
  <c r="N47" i="9"/>
  <c r="R47" i="9"/>
  <c r="N97" i="9"/>
  <c r="R97" i="9"/>
  <c r="J130" i="9"/>
  <c r="Q130" i="9"/>
  <c r="J73" i="9"/>
  <c r="Q73" i="9"/>
  <c r="J54" i="9"/>
  <c r="Q54" i="9"/>
  <c r="J49" i="9"/>
  <c r="Q49" i="9"/>
  <c r="J89" i="9"/>
  <c r="Q89" i="9"/>
  <c r="N124" i="9"/>
  <c r="R124" i="9"/>
  <c r="M21" i="9"/>
  <c r="Q21" i="9"/>
  <c r="M15" i="9"/>
  <c r="Q15" i="9"/>
  <c r="N123" i="9"/>
  <c r="R123" i="9"/>
  <c r="N59" i="9"/>
  <c r="R59" i="9"/>
  <c r="J50" i="9"/>
  <c r="Q50" i="9"/>
  <c r="N44" i="9"/>
  <c r="R44" i="9"/>
  <c r="N84" i="9"/>
  <c r="R84" i="9"/>
  <c r="J33" i="9"/>
  <c r="Q33" i="9"/>
  <c r="J53" i="9"/>
  <c r="Q53" i="9"/>
  <c r="X86" i="9"/>
  <c r="Q86" i="9" s="1"/>
  <c r="Q112" i="9"/>
  <c r="N20" i="9"/>
  <c r="R20" i="9"/>
  <c r="M10" i="9"/>
  <c r="Q10" i="9"/>
  <c r="J11" i="9"/>
  <c r="Q11" i="9"/>
  <c r="J71" i="9"/>
  <c r="Q71" i="9"/>
  <c r="J32" i="9"/>
  <c r="Q32" i="9"/>
  <c r="K16" i="9"/>
  <c r="R16" i="9" s="1"/>
  <c r="Q16" i="9"/>
  <c r="J48" i="9"/>
  <c r="Q48" i="9"/>
  <c r="J9" i="9"/>
  <c r="Q9" i="9"/>
  <c r="I111" i="9"/>
  <c r="Q111" i="9"/>
  <c r="N18" i="9"/>
  <c r="R18" i="9"/>
  <c r="J14" i="9"/>
  <c r="Q14" i="9"/>
  <c r="N5" i="9"/>
  <c r="R5" i="9"/>
  <c r="N85" i="9"/>
  <c r="R85" i="9"/>
  <c r="J109" i="9"/>
  <c r="Q109" i="9"/>
  <c r="N125" i="9"/>
  <c r="R125" i="9"/>
  <c r="J19" i="9"/>
  <c r="Q19" i="9"/>
  <c r="K107" i="9"/>
  <c r="Q107" i="9"/>
  <c r="J97" i="9"/>
  <c r="Q97" i="9"/>
  <c r="J13" i="9"/>
  <c r="Q13" i="9"/>
  <c r="N73" i="9"/>
  <c r="R73" i="9"/>
  <c r="J51" i="9"/>
  <c r="Q51" i="9"/>
  <c r="N46" i="9"/>
  <c r="R46" i="9"/>
  <c r="J12" i="9"/>
  <c r="Q12" i="9"/>
  <c r="J92" i="9"/>
  <c r="Q92" i="9"/>
  <c r="I72" i="9"/>
  <c r="Q72" i="9"/>
  <c r="N8" i="9"/>
  <c r="R8" i="9"/>
  <c r="K69" i="9"/>
  <c r="Q69" i="9"/>
  <c r="J87" i="9"/>
  <c r="Q87" i="9"/>
  <c r="M126" i="9"/>
  <c r="Q126" i="9"/>
  <c r="J98" i="9"/>
  <c r="Q98" i="9"/>
  <c r="I18" i="9"/>
  <c r="Q18" i="9"/>
  <c r="I88" i="9"/>
  <c r="Q88" i="9"/>
  <c r="N45" i="9"/>
  <c r="R45" i="9"/>
  <c r="N83" i="9"/>
  <c r="R83" i="9"/>
  <c r="J34" i="9"/>
  <c r="Q34" i="9"/>
  <c r="I110" i="9"/>
  <c r="Q110" i="9"/>
  <c r="N122" i="9"/>
  <c r="R122" i="9"/>
  <c r="N86" i="9"/>
  <c r="R86" i="9"/>
  <c r="J31" i="9"/>
  <c r="Q31" i="9"/>
  <c r="J57" i="9"/>
  <c r="Q57" i="9"/>
  <c r="J90" i="9"/>
  <c r="Q90" i="9"/>
  <c r="I60" i="9"/>
  <c r="Q60" i="9"/>
  <c r="J29" i="9"/>
  <c r="K29" i="9"/>
  <c r="R29" i="9" s="1"/>
  <c r="M68" i="9"/>
  <c r="K68" i="9"/>
  <c r="J108" i="9"/>
  <c r="K108" i="9"/>
  <c r="J55" i="9"/>
  <c r="K55" i="9"/>
  <c r="J94" i="9"/>
  <c r="K94" i="9"/>
  <c r="J95" i="9"/>
  <c r="K95" i="9"/>
  <c r="J17" i="9"/>
  <c r="K17" i="9"/>
  <c r="J56" i="9"/>
  <c r="K56" i="9"/>
  <c r="J30" i="9"/>
  <c r="K30" i="9"/>
  <c r="R30" i="9" s="1"/>
  <c r="I15" i="9"/>
  <c r="J15" i="9"/>
  <c r="I21" i="9"/>
  <c r="J10" i="9"/>
  <c r="I10" i="9"/>
  <c r="J21" i="9"/>
  <c r="I112" i="9"/>
  <c r="X46" i="9"/>
  <c r="J68" i="9"/>
  <c r="J132" i="9"/>
  <c r="M132" i="9"/>
  <c r="M69" i="9"/>
  <c r="J69" i="9"/>
  <c r="M128" i="9"/>
  <c r="J128" i="9"/>
  <c r="M131" i="9"/>
  <c r="J131" i="9"/>
  <c r="M16" i="9"/>
  <c r="J16" i="9"/>
  <c r="M112" i="9"/>
  <c r="J112" i="9"/>
  <c r="M96" i="9"/>
  <c r="J96" i="9"/>
  <c r="M110" i="9"/>
  <c r="J110" i="9"/>
  <c r="M72" i="9"/>
  <c r="J72" i="9"/>
  <c r="M60" i="9"/>
  <c r="J60" i="9"/>
  <c r="H3" i="9"/>
  <c r="M107" i="9"/>
  <c r="J107" i="9"/>
  <c r="M111" i="9"/>
  <c r="J111" i="9"/>
  <c r="M18" i="9"/>
  <c r="J18" i="9"/>
  <c r="J126" i="9"/>
  <c r="M127" i="9"/>
  <c r="J127" i="9"/>
  <c r="M70" i="9"/>
  <c r="J70" i="9"/>
  <c r="M129" i="9"/>
  <c r="J129" i="9"/>
  <c r="M20" i="9"/>
  <c r="J20" i="9"/>
  <c r="M88" i="9"/>
  <c r="J88" i="9"/>
  <c r="M86" i="9"/>
  <c r="J86" i="9"/>
  <c r="I33" i="9"/>
  <c r="I54" i="9"/>
  <c r="M54" i="9"/>
  <c r="I49" i="9"/>
  <c r="M49" i="9"/>
  <c r="I89" i="9"/>
  <c r="M89" i="9"/>
  <c r="I71" i="9"/>
  <c r="M71" i="9"/>
  <c r="I30" i="9"/>
  <c r="I34" i="9"/>
  <c r="M34" i="9"/>
  <c r="I109" i="9"/>
  <c r="M109" i="9"/>
  <c r="I12" i="9"/>
  <c r="M12" i="9"/>
  <c r="I53" i="9"/>
  <c r="M53" i="9"/>
  <c r="I94" i="9"/>
  <c r="M94" i="9"/>
  <c r="I32" i="9"/>
  <c r="I92" i="9"/>
  <c r="M92" i="9"/>
  <c r="I56" i="9"/>
  <c r="M56" i="9"/>
  <c r="I19" i="9"/>
  <c r="M19" i="9"/>
  <c r="I48" i="9"/>
  <c r="M48" i="9"/>
  <c r="I9" i="9"/>
  <c r="M9" i="9"/>
  <c r="I95" i="9"/>
  <c r="M95" i="9"/>
  <c r="I50" i="9"/>
  <c r="M50" i="9"/>
  <c r="I68" i="9"/>
  <c r="I108" i="9"/>
  <c r="M108" i="9"/>
  <c r="I87" i="9"/>
  <c r="M87" i="9"/>
  <c r="I55" i="9"/>
  <c r="M55" i="9"/>
  <c r="I97" i="9"/>
  <c r="M97" i="9"/>
  <c r="I51" i="9"/>
  <c r="M51" i="9"/>
  <c r="I31" i="9"/>
  <c r="I17" i="9"/>
  <c r="M17" i="9"/>
  <c r="I98" i="9"/>
  <c r="M98" i="9"/>
  <c r="H47" i="9"/>
  <c r="I14" i="9"/>
  <c r="M14" i="9"/>
  <c r="I57" i="9"/>
  <c r="M57" i="9"/>
  <c r="I90" i="9"/>
  <c r="M90" i="9"/>
  <c r="I73" i="9"/>
  <c r="M73" i="9"/>
  <c r="I13" i="9"/>
  <c r="Y42" i="9"/>
  <c r="L42" i="9" s="1"/>
  <c r="Y46" i="9"/>
  <c r="Y31" i="9"/>
  <c r="Y5" i="9" s="1"/>
  <c r="Y43" i="9"/>
  <c r="L43" i="9" s="1"/>
  <c r="Y45" i="9"/>
  <c r="Y125" i="9"/>
  <c r="Y44" i="9"/>
  <c r="Y32" i="9"/>
  <c r="M32" i="9" s="1"/>
  <c r="Y33" i="9"/>
  <c r="M33" i="9" s="1"/>
  <c r="Y13" i="9"/>
  <c r="M13" i="9" s="1"/>
  <c r="Y130" i="9"/>
  <c r="M130" i="9" s="1"/>
  <c r="Y30" i="9"/>
  <c r="Y29" i="9"/>
  <c r="I16" i="9"/>
  <c r="X3" i="9"/>
  <c r="I131" i="9"/>
  <c r="I126" i="9"/>
  <c r="I128" i="9"/>
  <c r="I127" i="9"/>
  <c r="I130" i="9"/>
  <c r="I129" i="9"/>
  <c r="H42" i="9"/>
  <c r="X84" i="9"/>
  <c r="X85" i="9"/>
  <c r="X5" i="9"/>
  <c r="X83" i="9"/>
  <c r="X7" i="9"/>
  <c r="X6" i="9"/>
  <c r="X124" i="9"/>
  <c r="I96" i="9"/>
  <c r="I20" i="9"/>
  <c r="X81" i="9"/>
  <c r="Q81" i="9" s="1"/>
  <c r="X47" i="9"/>
  <c r="H82" i="9"/>
  <c r="I107" i="9"/>
  <c r="H46" i="9"/>
  <c r="H6" i="9"/>
  <c r="H120" i="9"/>
  <c r="X125" i="9"/>
  <c r="H83" i="9"/>
  <c r="X4" i="9"/>
  <c r="X123" i="9"/>
  <c r="I29" i="9"/>
  <c r="X82" i="9"/>
  <c r="Q82" i="9" s="1"/>
  <c r="X8" i="9"/>
  <c r="H85" i="9"/>
  <c r="H7" i="9"/>
  <c r="H45" i="9"/>
  <c r="X42" i="9"/>
  <c r="Q42" i="9" s="1"/>
  <c r="H81" i="9"/>
  <c r="H86" i="9"/>
  <c r="H84" i="9"/>
  <c r="I86" i="9"/>
  <c r="H44" i="9"/>
  <c r="H124" i="9"/>
  <c r="X121" i="9"/>
  <c r="Q121" i="9" s="1"/>
  <c r="I69" i="9"/>
  <c r="H121" i="9"/>
  <c r="X43" i="9"/>
  <c r="Q43" i="9" s="1"/>
  <c r="H122" i="9"/>
  <c r="X120" i="9"/>
  <c r="Q120" i="9" s="1"/>
  <c r="X45" i="9"/>
  <c r="X44" i="9"/>
  <c r="I70" i="9"/>
  <c r="H43" i="9"/>
  <c r="H8" i="9"/>
  <c r="H4" i="9"/>
  <c r="H5" i="9"/>
  <c r="H123" i="9"/>
  <c r="H125" i="9"/>
  <c r="X122" i="9"/>
  <c r="N16" i="9" l="1"/>
  <c r="J47" i="9"/>
  <c r="Q47" i="9"/>
  <c r="J85" i="9"/>
  <c r="Q85" i="9"/>
  <c r="N56" i="9"/>
  <c r="R56" i="9"/>
  <c r="N55" i="9"/>
  <c r="R55" i="9"/>
  <c r="N69" i="9"/>
  <c r="R69" i="9"/>
  <c r="J122" i="9"/>
  <c r="Q122" i="9"/>
  <c r="J44" i="9"/>
  <c r="Q44" i="9"/>
  <c r="J125" i="9"/>
  <c r="Q125" i="9"/>
  <c r="J84" i="9"/>
  <c r="Q84" i="9"/>
  <c r="Q3" i="9"/>
  <c r="K3" i="9"/>
  <c r="X1" i="9"/>
  <c r="Y1" i="9" s="1"/>
  <c r="Q4" i="9"/>
  <c r="K4" i="9"/>
  <c r="J45" i="9"/>
  <c r="Q45" i="9"/>
  <c r="N17" i="9"/>
  <c r="R17" i="9"/>
  <c r="N108" i="9"/>
  <c r="R108" i="9"/>
  <c r="J5" i="9"/>
  <c r="Q5" i="9"/>
  <c r="J8" i="9"/>
  <c r="Q8" i="9"/>
  <c r="J124" i="9"/>
  <c r="Q124" i="9"/>
  <c r="J6" i="9"/>
  <c r="Q6" i="9"/>
  <c r="N95" i="9"/>
  <c r="R95" i="9"/>
  <c r="N68" i="9"/>
  <c r="R68" i="9"/>
  <c r="N107" i="9"/>
  <c r="R107" i="9"/>
  <c r="J7" i="9"/>
  <c r="Q7" i="9"/>
  <c r="J123" i="9"/>
  <c r="Q123" i="9"/>
  <c r="J83" i="9"/>
  <c r="Q83" i="9"/>
  <c r="I46" i="9"/>
  <c r="Q46" i="9"/>
  <c r="N94" i="9"/>
  <c r="R94" i="9"/>
  <c r="Y3" i="9"/>
  <c r="L3" i="9" s="1"/>
  <c r="J82" i="9"/>
  <c r="K82" i="9"/>
  <c r="L29" i="9"/>
  <c r="N29" i="9" s="1"/>
  <c r="J42" i="9"/>
  <c r="K42" i="9"/>
  <c r="J43" i="9"/>
  <c r="K43" i="9"/>
  <c r="M30" i="9"/>
  <c r="L30" i="9"/>
  <c r="N30" i="9" s="1"/>
  <c r="J121" i="9"/>
  <c r="K121" i="9"/>
  <c r="R121" i="9" s="1"/>
  <c r="J81" i="9"/>
  <c r="K81" i="9"/>
  <c r="J4" i="9"/>
  <c r="J120" i="9"/>
  <c r="K120" i="9"/>
  <c r="R120" i="9" s="1"/>
  <c r="J3" i="9"/>
  <c r="M29" i="9"/>
  <c r="J46" i="9"/>
  <c r="M46" i="9"/>
  <c r="I3" i="9"/>
  <c r="Y124" i="9"/>
  <c r="M124" i="9" s="1"/>
  <c r="I120" i="9"/>
  <c r="I8" i="9"/>
  <c r="M8" i="9"/>
  <c r="I84" i="9"/>
  <c r="M84" i="9"/>
  <c r="I82" i="9"/>
  <c r="M82" i="9"/>
  <c r="I43" i="9"/>
  <c r="M43" i="9"/>
  <c r="I124" i="9"/>
  <c r="I123" i="9"/>
  <c r="I6" i="9"/>
  <c r="I42" i="9"/>
  <c r="M42" i="9"/>
  <c r="I4" i="9"/>
  <c r="I7" i="9"/>
  <c r="Y122" i="9"/>
  <c r="M122" i="9" s="1"/>
  <c r="I122" i="9"/>
  <c r="I121" i="9"/>
  <c r="I83" i="9"/>
  <c r="M83" i="9"/>
  <c r="I44" i="9"/>
  <c r="M44" i="9"/>
  <c r="I125" i="9"/>
  <c r="M125" i="9"/>
  <c r="I47" i="9"/>
  <c r="M47" i="9"/>
  <c r="I5" i="9"/>
  <c r="M5" i="9"/>
  <c r="I45" i="9"/>
  <c r="M45" i="9"/>
  <c r="I81" i="9"/>
  <c r="M81" i="9"/>
  <c r="I85" i="9"/>
  <c r="M85" i="9"/>
  <c r="M31" i="9"/>
  <c r="Y6" i="9"/>
  <c r="M6" i="9" s="1"/>
  <c r="Y123" i="9"/>
  <c r="M123" i="9" s="1"/>
  <c r="Y4" i="9"/>
  <c r="Y7" i="9"/>
  <c r="M7" i="9" s="1"/>
  <c r="Y120" i="9"/>
  <c r="Y121" i="9"/>
  <c r="BB3" i="8"/>
  <c r="BB4" i="8"/>
  <c r="BB5" i="8"/>
  <c r="BB6" i="8"/>
  <c r="BB7" i="8"/>
  <c r="BB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BB70" i="8"/>
  <c r="BB71" i="8"/>
  <c r="BB72" i="8"/>
  <c r="BB73" i="8"/>
  <c r="BB74" i="8"/>
  <c r="BB75" i="8"/>
  <c r="BB76" i="8"/>
  <c r="BB77" i="8"/>
  <c r="BB78" i="8"/>
  <c r="BB79" i="8"/>
  <c r="BB80" i="8"/>
  <c r="BB81" i="8"/>
  <c r="BB82" i="8"/>
  <c r="BB83" i="8"/>
  <c r="BB84" i="8"/>
  <c r="BB85" i="8"/>
  <c r="BB86" i="8"/>
  <c r="BB87" i="8"/>
  <c r="BB88" i="8"/>
  <c r="BB89" i="8"/>
  <c r="BB90" i="8"/>
  <c r="BB91" i="8"/>
  <c r="BB92" i="8"/>
  <c r="BB93" i="8"/>
  <c r="BB94" i="8"/>
  <c r="BB95" i="8"/>
  <c r="BB96" i="8"/>
  <c r="BB97" i="8"/>
  <c r="BB98" i="8"/>
  <c r="BB99" i="8"/>
  <c r="BB100" i="8"/>
  <c r="BB101" i="8"/>
  <c r="BB102" i="8"/>
  <c r="BB103" i="8"/>
  <c r="BB104" i="8"/>
  <c r="BB105" i="8"/>
  <c r="BB106" i="8"/>
  <c r="BB107" i="8"/>
  <c r="BB108" i="8"/>
  <c r="BB109" i="8"/>
  <c r="BB110" i="8"/>
  <c r="BB111" i="8"/>
  <c r="BB112" i="8"/>
  <c r="BB113" i="8"/>
  <c r="BB114" i="8"/>
  <c r="BB115" i="8"/>
  <c r="BB116" i="8"/>
  <c r="BB117" i="8"/>
  <c r="BB118" i="8"/>
  <c r="BB119" i="8"/>
  <c r="BB120" i="8"/>
  <c r="BB121" i="8"/>
  <c r="BB122" i="8"/>
  <c r="BB123" i="8"/>
  <c r="BB124" i="8"/>
  <c r="BB125" i="8"/>
  <c r="BB126" i="8"/>
  <c r="BB127" i="8"/>
  <c r="BB128" i="8"/>
  <c r="BB129" i="8"/>
  <c r="BB130" i="8"/>
  <c r="BB131" i="8"/>
  <c r="BB132" i="8"/>
  <c r="BB133" i="8"/>
  <c r="BB134" i="8"/>
  <c r="BB135" i="8"/>
  <c r="BB136" i="8"/>
  <c r="BB137" i="8"/>
  <c r="BB138" i="8"/>
  <c r="BB139" i="8"/>
  <c r="BB140" i="8"/>
  <c r="BB141" i="8"/>
  <c r="BB142" i="8"/>
  <c r="BB143" i="8"/>
  <c r="BB144" i="8"/>
  <c r="BB145" i="8"/>
  <c r="BB146" i="8"/>
  <c r="BB147" i="8"/>
  <c r="BB148" i="8"/>
  <c r="BB149" i="8"/>
  <c r="BB150" i="8"/>
  <c r="BB151" i="8"/>
  <c r="BB152" i="8"/>
  <c r="BB153" i="8"/>
  <c r="BB154" i="8"/>
  <c r="BB155" i="8"/>
  <c r="BB156" i="8"/>
  <c r="BB157" i="8"/>
  <c r="BB158" i="8"/>
  <c r="BB159" i="8"/>
  <c r="BB160" i="8"/>
  <c r="BB161" i="8"/>
  <c r="BB162" i="8"/>
  <c r="BB163" i="8"/>
  <c r="BB164" i="8"/>
  <c r="BB165" i="8"/>
  <c r="BB166" i="8"/>
  <c r="BB167" i="8"/>
  <c r="BB168" i="8"/>
  <c r="BB169" i="8"/>
  <c r="BB170" i="8"/>
  <c r="BB171" i="8"/>
  <c r="BB172" i="8"/>
  <c r="BB173" i="8"/>
  <c r="BB174" i="8"/>
  <c r="BB175" i="8"/>
  <c r="BB176" i="8"/>
  <c r="BB177" i="8"/>
  <c r="BB178" i="8"/>
  <c r="BB179" i="8"/>
  <c r="BB180" i="8"/>
  <c r="BB181" i="8"/>
  <c r="BB182" i="8"/>
  <c r="BB183" i="8"/>
  <c r="BB184" i="8"/>
  <c r="BB185" i="8"/>
  <c r="BB186" i="8"/>
  <c r="BB187" i="8"/>
  <c r="BB188" i="8"/>
  <c r="BB189" i="8"/>
  <c r="BB190" i="8"/>
  <c r="BB191" i="8"/>
  <c r="BB192" i="8"/>
  <c r="BB193" i="8"/>
  <c r="BB194" i="8"/>
  <c r="BB195" i="8"/>
  <c r="BB196" i="8"/>
  <c r="BB197" i="8"/>
  <c r="BB198" i="8"/>
  <c r="BB199" i="8"/>
  <c r="BB200" i="8"/>
  <c r="BB201" i="8"/>
  <c r="BB202" i="8"/>
  <c r="BB203" i="8"/>
  <c r="BB204" i="8"/>
  <c r="BB205" i="8"/>
  <c r="BB206" i="8"/>
  <c r="BB207" i="8"/>
  <c r="BB208" i="8"/>
  <c r="BB209" i="8"/>
  <c r="BB210" i="8"/>
  <c r="BB211" i="8"/>
  <c r="BB212" i="8"/>
  <c r="BB213" i="8"/>
  <c r="BB214" i="8"/>
  <c r="BB215" i="8"/>
  <c r="BB216" i="8"/>
  <c r="BB217" i="8"/>
  <c r="BB218" i="8"/>
  <c r="BB219" i="8"/>
  <c r="BB220" i="8"/>
  <c r="BB221" i="8"/>
  <c r="BB222" i="8"/>
  <c r="BB223" i="8"/>
  <c r="BB224" i="8"/>
  <c r="BB225" i="8"/>
  <c r="BB226" i="8"/>
  <c r="BB227" i="8"/>
  <c r="BB228" i="8"/>
  <c r="BB229" i="8"/>
  <c r="BB230" i="8"/>
  <c r="BB231" i="8"/>
  <c r="BB232" i="8"/>
  <c r="BB233" i="8"/>
  <c r="BB234" i="8"/>
  <c r="BB235" i="8"/>
  <c r="BB236" i="8"/>
  <c r="BB237" i="8"/>
  <c r="BB238" i="8"/>
  <c r="BB239" i="8"/>
  <c r="BB240" i="8"/>
  <c r="BB241" i="8"/>
  <c r="BB242" i="8"/>
  <c r="BB243" i="8"/>
  <c r="BB244" i="8"/>
  <c r="BB245" i="8"/>
  <c r="BB246" i="8"/>
  <c r="BB247" i="8"/>
  <c r="BB248" i="8"/>
  <c r="BB249" i="8"/>
  <c r="BB250" i="8"/>
  <c r="BB251" i="8"/>
  <c r="BB252" i="8"/>
  <c r="BB253" i="8"/>
  <c r="BB254" i="8"/>
  <c r="BB255" i="8"/>
  <c r="BB256" i="8"/>
  <c r="BB257" i="8"/>
  <c r="BB258" i="8"/>
  <c r="BB259" i="8"/>
  <c r="BB260" i="8"/>
  <c r="BB261" i="8"/>
  <c r="BB262" i="8"/>
  <c r="BB263" i="8"/>
  <c r="BB264" i="8"/>
  <c r="BB265" i="8"/>
  <c r="BB266" i="8"/>
  <c r="BB267" i="8"/>
  <c r="BB268" i="8"/>
  <c r="BB269" i="8"/>
  <c r="BB270" i="8"/>
  <c r="BB271" i="8"/>
  <c r="BB272" i="8"/>
  <c r="BB273" i="8"/>
  <c r="BB274" i="8"/>
  <c r="BB275" i="8"/>
  <c r="BB276" i="8"/>
  <c r="BB277" i="8"/>
  <c r="BB278" i="8"/>
  <c r="BB2" i="8"/>
  <c r="K5" i="19"/>
  <c r="L5" i="19"/>
  <c r="M5" i="19"/>
  <c r="K6" i="19"/>
  <c r="L6" i="19"/>
  <c r="M6" i="19"/>
  <c r="K7" i="19"/>
  <c r="L7" i="19"/>
  <c r="M7" i="19"/>
  <c r="K8" i="19"/>
  <c r="L8" i="19"/>
  <c r="M8" i="19"/>
  <c r="K9" i="19"/>
  <c r="L9" i="19"/>
  <c r="M9" i="19"/>
  <c r="K10" i="19"/>
  <c r="L10" i="19"/>
  <c r="M10" i="19"/>
  <c r="K11" i="19"/>
  <c r="L11" i="19"/>
  <c r="M11" i="19"/>
  <c r="K12" i="19"/>
  <c r="L12" i="19"/>
  <c r="M12" i="19"/>
  <c r="K13" i="19"/>
  <c r="L13" i="19"/>
  <c r="M13" i="19"/>
  <c r="K19" i="19"/>
  <c r="L19" i="19"/>
  <c r="M19" i="19"/>
  <c r="K20" i="19"/>
  <c r="L20" i="19"/>
  <c r="M20" i="19"/>
  <c r="K21" i="19"/>
  <c r="L21" i="19"/>
  <c r="M21" i="19"/>
  <c r="K22" i="19"/>
  <c r="L22" i="19"/>
  <c r="M22" i="19"/>
  <c r="K23" i="19"/>
  <c r="L23" i="19"/>
  <c r="M23" i="19"/>
  <c r="K24" i="19"/>
  <c r="L24" i="19"/>
  <c r="M24" i="19"/>
  <c r="K25" i="19"/>
  <c r="L25" i="19"/>
  <c r="M25" i="19"/>
  <c r="K26" i="19"/>
  <c r="L26" i="19"/>
  <c r="M26" i="19"/>
  <c r="K27" i="19"/>
  <c r="L27" i="19"/>
  <c r="M27" i="19"/>
  <c r="K28" i="19"/>
  <c r="L28" i="19"/>
  <c r="M28" i="19"/>
  <c r="K29" i="19"/>
  <c r="L29" i="19"/>
  <c r="M29" i="19"/>
  <c r="K30" i="19"/>
  <c r="L30" i="19"/>
  <c r="M30" i="19"/>
  <c r="K31" i="19"/>
  <c r="L31" i="19"/>
  <c r="M31" i="19"/>
  <c r="K32" i="19"/>
  <c r="L32" i="19"/>
  <c r="M32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K37" i="19"/>
  <c r="L37" i="19"/>
  <c r="M37" i="19"/>
  <c r="K38" i="19"/>
  <c r="L38" i="19"/>
  <c r="M38" i="19"/>
  <c r="K39" i="19"/>
  <c r="L39" i="19"/>
  <c r="M39" i="19"/>
  <c r="K4" i="19"/>
  <c r="L4" i="19"/>
  <c r="M4" i="19"/>
  <c r="J29" i="18"/>
  <c r="K29" i="18"/>
  <c r="J30" i="18"/>
  <c r="K30" i="18"/>
  <c r="J31" i="18"/>
  <c r="K31" i="18"/>
  <c r="J32" i="18"/>
  <c r="K32" i="18"/>
  <c r="J33" i="18"/>
  <c r="K33" i="18"/>
  <c r="J34" i="18"/>
  <c r="K34" i="18"/>
  <c r="J35" i="18"/>
  <c r="K35" i="18"/>
  <c r="J36" i="18"/>
  <c r="K36" i="18"/>
  <c r="J37" i="18"/>
  <c r="K37" i="18"/>
  <c r="J38" i="18"/>
  <c r="K38" i="18"/>
  <c r="J39" i="18"/>
  <c r="K3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J4" i="18"/>
  <c r="K4" i="18"/>
  <c r="J5" i="18"/>
  <c r="K5" i="18"/>
  <c r="J6" i="18"/>
  <c r="K6" i="18"/>
  <c r="J7" i="18"/>
  <c r="K7" i="18"/>
  <c r="J8" i="18"/>
  <c r="K8" i="18"/>
  <c r="J9" i="18"/>
  <c r="K9" i="18"/>
  <c r="J10" i="18"/>
  <c r="K10" i="18"/>
  <c r="J11" i="18"/>
  <c r="K11" i="18"/>
  <c r="J12" i="18"/>
  <c r="K12" i="18"/>
  <c r="J13" i="18"/>
  <c r="K13" i="18"/>
  <c r="BO1576" i="1"/>
  <c r="BO1575" i="1"/>
  <c r="BO1573" i="1"/>
  <c r="BO1572" i="1"/>
  <c r="BO1569" i="1"/>
  <c r="BO1568" i="1"/>
  <c r="BO1566" i="1"/>
  <c r="BO1565" i="1"/>
  <c r="BO1562" i="1"/>
  <c r="BO1561" i="1"/>
  <c r="BO1559" i="1"/>
  <c r="BO1558" i="1"/>
  <c r="BO1555" i="1"/>
  <c r="BO1554" i="1"/>
  <c r="BO1552" i="1"/>
  <c r="BO1551" i="1"/>
  <c r="BO1548" i="1"/>
  <c r="BO1547" i="1"/>
  <c r="BO1545" i="1"/>
  <c r="BO1544" i="1"/>
  <c r="BO1541" i="1"/>
  <c r="BO1540" i="1"/>
  <c r="BO1538" i="1"/>
  <c r="BO1537" i="1"/>
  <c r="BO1534" i="1"/>
  <c r="BO1533" i="1"/>
  <c r="BO1531" i="1"/>
  <c r="BO1530" i="1"/>
  <c r="BO1527" i="1"/>
  <c r="BO1526" i="1"/>
  <c r="BO1524" i="1"/>
  <c r="BO1523" i="1"/>
  <c r="BO1520" i="1"/>
  <c r="BO1519" i="1"/>
  <c r="BO1517" i="1"/>
  <c r="BO1516" i="1"/>
  <c r="BO1513" i="1"/>
  <c r="BO1512" i="1"/>
  <c r="BO1510" i="1"/>
  <c r="BO1509" i="1"/>
  <c r="BO1506" i="1"/>
  <c r="BO1505" i="1"/>
  <c r="BO1503" i="1"/>
  <c r="BO1502" i="1"/>
  <c r="BO1499" i="1"/>
  <c r="BO1498" i="1"/>
  <c r="BO1496" i="1"/>
  <c r="BO1495" i="1"/>
  <c r="BO1492" i="1"/>
  <c r="BO1491" i="1"/>
  <c r="BO1489" i="1"/>
  <c r="BO1488" i="1"/>
  <c r="BO1485" i="1"/>
  <c r="BO1484" i="1"/>
  <c r="BO1482" i="1"/>
  <c r="BO1481" i="1"/>
  <c r="BO1478" i="1"/>
  <c r="BO1477" i="1"/>
  <c r="BO1475" i="1"/>
  <c r="BO1474" i="1"/>
  <c r="BO1471" i="1"/>
  <c r="BO1470" i="1"/>
  <c r="BO1468" i="1"/>
  <c r="BO1467" i="1"/>
  <c r="BO1464" i="1"/>
  <c r="BO1463" i="1"/>
  <c r="BO1461" i="1"/>
  <c r="BO1460" i="1"/>
  <c r="BO1457" i="1"/>
  <c r="BO1456" i="1"/>
  <c r="BO1454" i="1"/>
  <c r="BO1453" i="1"/>
  <c r="BO1450" i="1"/>
  <c r="BO1449" i="1"/>
  <c r="BO1447" i="1"/>
  <c r="BO1446" i="1"/>
  <c r="BO1443" i="1"/>
  <c r="BO1442" i="1"/>
  <c r="BO1440" i="1"/>
  <c r="BO1439" i="1"/>
  <c r="BO1436" i="1"/>
  <c r="BO1435" i="1"/>
  <c r="BO1433" i="1"/>
  <c r="BO1432" i="1"/>
  <c r="BO1429" i="1"/>
  <c r="BO1428" i="1"/>
  <c r="BO1426" i="1"/>
  <c r="BO1425" i="1"/>
  <c r="BO1422" i="1"/>
  <c r="BO1421" i="1"/>
  <c r="BO1419" i="1"/>
  <c r="BO1418" i="1"/>
  <c r="BO1415" i="1"/>
  <c r="BO1414" i="1"/>
  <c r="BO1412" i="1"/>
  <c r="BO1411" i="1"/>
  <c r="BO1408" i="1"/>
  <c r="BO1407" i="1"/>
  <c r="BO1405" i="1"/>
  <c r="BO1404" i="1"/>
  <c r="BO1401" i="1"/>
  <c r="BO1400" i="1"/>
  <c r="BO1398" i="1"/>
  <c r="BO1397" i="1"/>
  <c r="BO1394" i="1"/>
  <c r="BO1393" i="1"/>
  <c r="BO1391" i="1"/>
  <c r="BO1390" i="1"/>
  <c r="BO1387" i="1"/>
  <c r="BO1386" i="1"/>
  <c r="BO1384" i="1"/>
  <c r="BO1383" i="1"/>
  <c r="BO1380" i="1"/>
  <c r="BO1379" i="1"/>
  <c r="BO1377" i="1"/>
  <c r="BO1376" i="1"/>
  <c r="BO1373" i="1"/>
  <c r="BO1372" i="1"/>
  <c r="BO1370" i="1"/>
  <c r="BO1369" i="1"/>
  <c r="BO1366" i="1"/>
  <c r="BO1365" i="1"/>
  <c r="BO1363" i="1"/>
  <c r="BO1362" i="1"/>
  <c r="BO1359" i="1"/>
  <c r="BO1358" i="1"/>
  <c r="BO1356" i="1"/>
  <c r="BO1355" i="1"/>
  <c r="BO1352" i="1"/>
  <c r="BO1351" i="1"/>
  <c r="BO1349" i="1"/>
  <c r="BO1348" i="1"/>
  <c r="BO1345" i="1"/>
  <c r="BO1344" i="1"/>
  <c r="BO1342" i="1"/>
  <c r="BO1341" i="1"/>
  <c r="BO1338" i="1"/>
  <c r="BO1337" i="1"/>
  <c r="BO1335" i="1"/>
  <c r="BO1334" i="1"/>
  <c r="BO1331" i="1"/>
  <c r="BO1330" i="1"/>
  <c r="BO1328" i="1"/>
  <c r="BO1327" i="1"/>
  <c r="BO1324" i="1"/>
  <c r="BO1323" i="1"/>
  <c r="BO1321" i="1"/>
  <c r="BO1320" i="1"/>
  <c r="BO1317" i="1"/>
  <c r="BO1316" i="1"/>
  <c r="BO1314" i="1"/>
  <c r="BO1313" i="1"/>
  <c r="BO1310" i="1"/>
  <c r="BO1309" i="1"/>
  <c r="BO1307" i="1"/>
  <c r="BO1306" i="1"/>
  <c r="BO1303" i="1"/>
  <c r="BO1302" i="1"/>
  <c r="BO1300" i="1"/>
  <c r="BO1299" i="1"/>
  <c r="BO1296" i="1"/>
  <c r="BO1295" i="1"/>
  <c r="BO1293" i="1"/>
  <c r="BO1292" i="1"/>
  <c r="BO1289" i="1"/>
  <c r="BO1288" i="1"/>
  <c r="BO1286" i="1"/>
  <c r="BO1285" i="1"/>
  <c r="BO1282" i="1"/>
  <c r="BO1281" i="1"/>
  <c r="BO1279" i="1"/>
  <c r="BO1278" i="1"/>
  <c r="BO1275" i="1"/>
  <c r="BO1274" i="1"/>
  <c r="BO1272" i="1"/>
  <c r="BO1271" i="1"/>
  <c r="BO1268" i="1"/>
  <c r="BO1267" i="1"/>
  <c r="BO1265" i="1"/>
  <c r="BO1264" i="1"/>
  <c r="BO1261" i="1"/>
  <c r="BO1260" i="1"/>
  <c r="BO1258" i="1"/>
  <c r="BO1257" i="1"/>
  <c r="BO1254" i="1"/>
  <c r="BO1253" i="1"/>
  <c r="BO1251" i="1"/>
  <c r="BO1250" i="1"/>
  <c r="BO1247" i="1"/>
  <c r="BO1246" i="1"/>
  <c r="BO1244" i="1"/>
  <c r="BO1243" i="1"/>
  <c r="BO1240" i="1"/>
  <c r="BO1239" i="1"/>
  <c r="BO1237" i="1"/>
  <c r="BO1236" i="1"/>
  <c r="BO1233" i="1"/>
  <c r="BO1232" i="1"/>
  <c r="BO1230" i="1"/>
  <c r="BO1229" i="1"/>
  <c r="BO1226" i="1"/>
  <c r="BO1225" i="1"/>
  <c r="BO1223" i="1"/>
  <c r="BO1222" i="1"/>
  <c r="BO1219" i="1"/>
  <c r="BO1218" i="1"/>
  <c r="BO1216" i="1"/>
  <c r="BO1215" i="1"/>
  <c r="BO1212" i="1"/>
  <c r="BO1211" i="1"/>
  <c r="BO1209" i="1"/>
  <c r="BO1208" i="1"/>
  <c r="BO1205" i="1"/>
  <c r="BO1204" i="1"/>
  <c r="BO1202" i="1"/>
  <c r="BO1201" i="1"/>
  <c r="BO1198" i="1"/>
  <c r="BO1197" i="1"/>
  <c r="BO1195" i="1"/>
  <c r="BO1194" i="1"/>
  <c r="BO1191" i="1"/>
  <c r="BO1190" i="1"/>
  <c r="BO1188" i="1"/>
  <c r="BO1187" i="1"/>
  <c r="BO1184" i="1"/>
  <c r="BO1183" i="1"/>
  <c r="BO1181" i="1"/>
  <c r="BO1180" i="1"/>
  <c r="BO1177" i="1"/>
  <c r="BO1176" i="1"/>
  <c r="BO1174" i="1"/>
  <c r="BO1173" i="1"/>
  <c r="BO1170" i="1"/>
  <c r="BO1169" i="1"/>
  <c r="BO1167" i="1"/>
  <c r="BO1166" i="1"/>
  <c r="BO1163" i="1"/>
  <c r="BO1162" i="1"/>
  <c r="BO1160" i="1"/>
  <c r="BO1159" i="1"/>
  <c r="BO1156" i="1"/>
  <c r="BO1155" i="1"/>
  <c r="BO1153" i="1"/>
  <c r="BO1152" i="1"/>
  <c r="BO1149" i="1"/>
  <c r="BO1148" i="1"/>
  <c r="BO1146" i="1"/>
  <c r="BO1145" i="1"/>
  <c r="BO1142" i="1"/>
  <c r="BO1141" i="1"/>
  <c r="BO1139" i="1"/>
  <c r="BO1138" i="1"/>
  <c r="BO1135" i="1"/>
  <c r="BO1134" i="1"/>
  <c r="BO1132" i="1"/>
  <c r="BO1131" i="1"/>
  <c r="BO1128" i="1"/>
  <c r="BO1127" i="1"/>
  <c r="BO1125" i="1"/>
  <c r="BO1124" i="1"/>
  <c r="BO1121" i="1"/>
  <c r="BO1120" i="1"/>
  <c r="BO1118" i="1"/>
  <c r="BO1117" i="1"/>
  <c r="BO1114" i="1"/>
  <c r="BO1113" i="1"/>
  <c r="BO1111" i="1"/>
  <c r="BO1110" i="1"/>
  <c r="BO1107" i="1"/>
  <c r="BO1106" i="1"/>
  <c r="BO1104" i="1"/>
  <c r="BO1103" i="1"/>
  <c r="BO1100" i="1"/>
  <c r="BO1099" i="1"/>
  <c r="BO1097" i="1"/>
  <c r="BO1096" i="1"/>
  <c r="BO1093" i="1"/>
  <c r="BO1092" i="1"/>
  <c r="BO1090" i="1"/>
  <c r="BO1089" i="1"/>
  <c r="BO1086" i="1"/>
  <c r="BO1085" i="1"/>
  <c r="BO1083" i="1"/>
  <c r="BO1082" i="1"/>
  <c r="BO1079" i="1"/>
  <c r="BO1078" i="1"/>
  <c r="BO1076" i="1"/>
  <c r="BO1075" i="1"/>
  <c r="BO1072" i="1"/>
  <c r="BO1071" i="1"/>
  <c r="BO1069" i="1"/>
  <c r="BO1068" i="1"/>
  <c r="BO1065" i="1"/>
  <c r="BO1064" i="1"/>
  <c r="BO1062" i="1"/>
  <c r="BO1061" i="1"/>
  <c r="BO1058" i="1"/>
  <c r="BO1057" i="1"/>
  <c r="BO1055" i="1"/>
  <c r="BO1054" i="1"/>
  <c r="BO1051" i="1"/>
  <c r="BO1050" i="1"/>
  <c r="BO1048" i="1"/>
  <c r="BO1047" i="1"/>
  <c r="BO1044" i="1"/>
  <c r="BO1043" i="1"/>
  <c r="BO1041" i="1"/>
  <c r="BO1040" i="1"/>
  <c r="BO1037" i="1"/>
  <c r="BO1036" i="1"/>
  <c r="BO1034" i="1"/>
  <c r="BO1033" i="1"/>
  <c r="BO1030" i="1"/>
  <c r="BO1029" i="1"/>
  <c r="BO1027" i="1"/>
  <c r="BO1026" i="1"/>
  <c r="BO1023" i="1"/>
  <c r="BO1022" i="1"/>
  <c r="BO1020" i="1"/>
  <c r="BO1019" i="1"/>
  <c r="BO1016" i="1"/>
  <c r="BO1015" i="1"/>
  <c r="BO1013" i="1"/>
  <c r="BO1012" i="1"/>
  <c r="BO1009" i="1"/>
  <c r="BO1008" i="1"/>
  <c r="BO1006" i="1"/>
  <c r="BO1005" i="1"/>
  <c r="BO1002" i="1"/>
  <c r="BO1001" i="1"/>
  <c r="BO999" i="1"/>
  <c r="BO998" i="1"/>
  <c r="BO995" i="1"/>
  <c r="BO994" i="1"/>
  <c r="BO992" i="1"/>
  <c r="BO991" i="1"/>
  <c r="BO988" i="1"/>
  <c r="BO987" i="1"/>
  <c r="BO985" i="1"/>
  <c r="BO984" i="1"/>
  <c r="BO981" i="1"/>
  <c r="BO980" i="1"/>
  <c r="BO978" i="1"/>
  <c r="BO977" i="1"/>
  <c r="BO974" i="1"/>
  <c r="BO973" i="1"/>
  <c r="BO971" i="1"/>
  <c r="BO970" i="1"/>
  <c r="BO967" i="1"/>
  <c r="BO966" i="1"/>
  <c r="BO964" i="1"/>
  <c r="BO963" i="1"/>
  <c r="BO960" i="1"/>
  <c r="BO959" i="1"/>
  <c r="BO957" i="1"/>
  <c r="BO956" i="1"/>
  <c r="BO953" i="1"/>
  <c r="BO952" i="1"/>
  <c r="BO950" i="1"/>
  <c r="BO949" i="1"/>
  <c r="BO946" i="1"/>
  <c r="BO945" i="1"/>
  <c r="BO943" i="1"/>
  <c r="BO942" i="1"/>
  <c r="BO939" i="1"/>
  <c r="BO938" i="1"/>
  <c r="BO936" i="1"/>
  <c r="BO935" i="1"/>
  <c r="BO932" i="1"/>
  <c r="BO931" i="1"/>
  <c r="BO929" i="1"/>
  <c r="BO928" i="1"/>
  <c r="BO925" i="1"/>
  <c r="BO924" i="1"/>
  <c r="BO922" i="1"/>
  <c r="BO921" i="1"/>
  <c r="BO918" i="1"/>
  <c r="BO917" i="1"/>
  <c r="BO915" i="1"/>
  <c r="BO914" i="1"/>
  <c r="BO911" i="1"/>
  <c r="BO910" i="1"/>
  <c r="BO908" i="1"/>
  <c r="BO907" i="1"/>
  <c r="BO904" i="1"/>
  <c r="BO903" i="1"/>
  <c r="BO901" i="1"/>
  <c r="BO900" i="1"/>
  <c r="BO897" i="1"/>
  <c r="BO896" i="1"/>
  <c r="BO894" i="1"/>
  <c r="BO893" i="1"/>
  <c r="BO890" i="1"/>
  <c r="BO889" i="1"/>
  <c r="BO887" i="1"/>
  <c r="BO886" i="1"/>
  <c r="BO883" i="1"/>
  <c r="BO882" i="1"/>
  <c r="BO880" i="1"/>
  <c r="BO879" i="1"/>
  <c r="BO876" i="1"/>
  <c r="BO875" i="1"/>
  <c r="BO873" i="1"/>
  <c r="BO872" i="1"/>
  <c r="BO869" i="1"/>
  <c r="BO868" i="1"/>
  <c r="BO866" i="1"/>
  <c r="BO865" i="1"/>
  <c r="BO862" i="1"/>
  <c r="BO861" i="1"/>
  <c r="BO859" i="1"/>
  <c r="BO858" i="1"/>
  <c r="BO855" i="1"/>
  <c r="BO854" i="1"/>
  <c r="BO852" i="1"/>
  <c r="BO851" i="1"/>
  <c r="BO848" i="1"/>
  <c r="BO847" i="1"/>
  <c r="BO845" i="1"/>
  <c r="BO844" i="1"/>
  <c r="BO841" i="1"/>
  <c r="BO840" i="1"/>
  <c r="BO838" i="1"/>
  <c r="BO837" i="1"/>
  <c r="BO834" i="1"/>
  <c r="BO833" i="1"/>
  <c r="BO831" i="1"/>
  <c r="BO830" i="1"/>
  <c r="BO827" i="1"/>
  <c r="BO826" i="1"/>
  <c r="BO824" i="1"/>
  <c r="BO823" i="1"/>
  <c r="BO820" i="1"/>
  <c r="BO819" i="1"/>
  <c r="BO817" i="1"/>
  <c r="BO816" i="1"/>
  <c r="BO813" i="1"/>
  <c r="BO812" i="1"/>
  <c r="BO810" i="1"/>
  <c r="BO809" i="1"/>
  <c r="BO806" i="1"/>
  <c r="BO805" i="1"/>
  <c r="BO803" i="1"/>
  <c r="BO802" i="1"/>
  <c r="BO799" i="1"/>
  <c r="BO798" i="1"/>
  <c r="BO796" i="1"/>
  <c r="BO795" i="1"/>
  <c r="BO792" i="1"/>
  <c r="BO791" i="1"/>
  <c r="BO789" i="1"/>
  <c r="BO788" i="1"/>
  <c r="BO785" i="1"/>
  <c r="BO784" i="1"/>
  <c r="BO782" i="1"/>
  <c r="BO781" i="1"/>
  <c r="BO778" i="1"/>
  <c r="BO777" i="1"/>
  <c r="BO775" i="1"/>
  <c r="BO774" i="1"/>
  <c r="BO771" i="1"/>
  <c r="BO770" i="1"/>
  <c r="BO768" i="1"/>
  <c r="BO767" i="1"/>
  <c r="BO764" i="1"/>
  <c r="BO763" i="1"/>
  <c r="BO761" i="1"/>
  <c r="BO760" i="1"/>
  <c r="BO757" i="1"/>
  <c r="BO756" i="1"/>
  <c r="BO754" i="1"/>
  <c r="BO753" i="1"/>
  <c r="BO750" i="1"/>
  <c r="BO749" i="1"/>
  <c r="BO747" i="1"/>
  <c r="BO746" i="1"/>
  <c r="BO743" i="1"/>
  <c r="BO742" i="1"/>
  <c r="BO740" i="1"/>
  <c r="BO739" i="1"/>
  <c r="BO736" i="1"/>
  <c r="BO735" i="1"/>
  <c r="BO733" i="1"/>
  <c r="BO732" i="1"/>
  <c r="BO729" i="1"/>
  <c r="BO728" i="1"/>
  <c r="BO726" i="1"/>
  <c r="BO725" i="1"/>
  <c r="BO722" i="1"/>
  <c r="BO721" i="1"/>
  <c r="BO719" i="1"/>
  <c r="BO718" i="1"/>
  <c r="BO715" i="1"/>
  <c r="BO714" i="1"/>
  <c r="BO712" i="1"/>
  <c r="BO711" i="1"/>
  <c r="BO708" i="1"/>
  <c r="BO707" i="1"/>
  <c r="BO705" i="1"/>
  <c r="BO704" i="1"/>
  <c r="BO701" i="1"/>
  <c r="BO700" i="1"/>
  <c r="BO698" i="1"/>
  <c r="BO697" i="1"/>
  <c r="BO694" i="1"/>
  <c r="BO693" i="1"/>
  <c r="BO691" i="1"/>
  <c r="BO690" i="1"/>
  <c r="BO687" i="1"/>
  <c r="BO686" i="1"/>
  <c r="BO684" i="1"/>
  <c r="BO683" i="1"/>
  <c r="BO680" i="1"/>
  <c r="BO679" i="1"/>
  <c r="BO677" i="1"/>
  <c r="BO676" i="1"/>
  <c r="BO673" i="1"/>
  <c r="BO672" i="1"/>
  <c r="BO670" i="1"/>
  <c r="BO669" i="1"/>
  <c r="BO666" i="1"/>
  <c r="BO665" i="1"/>
  <c r="BO663" i="1"/>
  <c r="BO662" i="1"/>
  <c r="BO659" i="1"/>
  <c r="BO658" i="1"/>
  <c r="BO656" i="1"/>
  <c r="BO655" i="1"/>
  <c r="BO652" i="1"/>
  <c r="BO651" i="1"/>
  <c r="BO649" i="1"/>
  <c r="BO648" i="1"/>
  <c r="BO645" i="1"/>
  <c r="BO644" i="1"/>
  <c r="BO642" i="1"/>
  <c r="BO641" i="1"/>
  <c r="BO638" i="1"/>
  <c r="BO637" i="1"/>
  <c r="BO635" i="1"/>
  <c r="BO634" i="1"/>
  <c r="BO631" i="1"/>
  <c r="BO630" i="1"/>
  <c r="BO628" i="1"/>
  <c r="BO627" i="1"/>
  <c r="BO624" i="1"/>
  <c r="BO623" i="1"/>
  <c r="BO621" i="1"/>
  <c r="BO620" i="1"/>
  <c r="BO617" i="1"/>
  <c r="BO616" i="1"/>
  <c r="BO614" i="1"/>
  <c r="BO613" i="1"/>
  <c r="BO610" i="1"/>
  <c r="BO609" i="1"/>
  <c r="BO607" i="1"/>
  <c r="BO606" i="1"/>
  <c r="BO603" i="1"/>
  <c r="BO602" i="1"/>
  <c r="BO600" i="1"/>
  <c r="BO599" i="1"/>
  <c r="BO596" i="1"/>
  <c r="BO595" i="1"/>
  <c r="BO593" i="1"/>
  <c r="BO592" i="1"/>
  <c r="BO589" i="1"/>
  <c r="BO588" i="1"/>
  <c r="BO586" i="1"/>
  <c r="BO585" i="1"/>
  <c r="BO582" i="1"/>
  <c r="BO581" i="1"/>
  <c r="BO579" i="1"/>
  <c r="BO578" i="1"/>
  <c r="BO575" i="1"/>
  <c r="BO574" i="1"/>
  <c r="BO572" i="1"/>
  <c r="BO571" i="1"/>
  <c r="BO568" i="1"/>
  <c r="BO567" i="1"/>
  <c r="BO565" i="1"/>
  <c r="BO564" i="1"/>
  <c r="BO561" i="1"/>
  <c r="BO560" i="1"/>
  <c r="BO558" i="1"/>
  <c r="BO557" i="1"/>
  <c r="BO554" i="1"/>
  <c r="BO553" i="1"/>
  <c r="BO551" i="1"/>
  <c r="BO550" i="1"/>
  <c r="BO547" i="1"/>
  <c r="BO546" i="1"/>
  <c r="BO544" i="1"/>
  <c r="BO543" i="1"/>
  <c r="BO540" i="1"/>
  <c r="BO539" i="1"/>
  <c r="BO537" i="1"/>
  <c r="BO536" i="1"/>
  <c r="BO533" i="1"/>
  <c r="BO532" i="1"/>
  <c r="BO530" i="1"/>
  <c r="BO529" i="1"/>
  <c r="BO526" i="1"/>
  <c r="BO525" i="1"/>
  <c r="BO523" i="1"/>
  <c r="BO522" i="1"/>
  <c r="BO519" i="1"/>
  <c r="BO518" i="1"/>
  <c r="BO516" i="1"/>
  <c r="BO515" i="1"/>
  <c r="BO512" i="1"/>
  <c r="BO511" i="1"/>
  <c r="BO509" i="1"/>
  <c r="BO508" i="1"/>
  <c r="BO505" i="1"/>
  <c r="BO504" i="1"/>
  <c r="BO502" i="1"/>
  <c r="BO501" i="1"/>
  <c r="BO498" i="1"/>
  <c r="BO497" i="1"/>
  <c r="BO495" i="1"/>
  <c r="BO494" i="1"/>
  <c r="BO491" i="1"/>
  <c r="BO490" i="1"/>
  <c r="BO488" i="1"/>
  <c r="BO487" i="1"/>
  <c r="BO484" i="1"/>
  <c r="BO483" i="1"/>
  <c r="BO481" i="1"/>
  <c r="BO480" i="1"/>
  <c r="BO477" i="1"/>
  <c r="BO476" i="1"/>
  <c r="BO474" i="1"/>
  <c r="BO473" i="1"/>
  <c r="BO470" i="1"/>
  <c r="BO469" i="1"/>
  <c r="BO467" i="1"/>
  <c r="BO466" i="1"/>
  <c r="BO463" i="1"/>
  <c r="BO462" i="1"/>
  <c r="BO460" i="1"/>
  <c r="BO459" i="1"/>
  <c r="BO456" i="1"/>
  <c r="BO455" i="1"/>
  <c r="BO453" i="1"/>
  <c r="BO452" i="1"/>
  <c r="BO449" i="1"/>
  <c r="BO448" i="1"/>
  <c r="BO446" i="1"/>
  <c r="BO445" i="1"/>
  <c r="BO442" i="1"/>
  <c r="BO441" i="1"/>
  <c r="BO439" i="1"/>
  <c r="BO438" i="1"/>
  <c r="BO435" i="1"/>
  <c r="BO434" i="1"/>
  <c r="BO432" i="1"/>
  <c r="BO431" i="1"/>
  <c r="BO428" i="1"/>
  <c r="BO427" i="1"/>
  <c r="BO425" i="1"/>
  <c r="BO424" i="1"/>
  <c r="BO421" i="1"/>
  <c r="BO420" i="1"/>
  <c r="BO418" i="1"/>
  <c r="BO417" i="1"/>
  <c r="BO414" i="1"/>
  <c r="BO413" i="1"/>
  <c r="BO411" i="1"/>
  <c r="BO410" i="1"/>
  <c r="BO407" i="1"/>
  <c r="BO406" i="1"/>
  <c r="BO404" i="1"/>
  <c r="BO403" i="1"/>
  <c r="BO400" i="1"/>
  <c r="BO399" i="1"/>
  <c r="BO397" i="1"/>
  <c r="BO396" i="1"/>
  <c r="BO393" i="1"/>
  <c r="BO392" i="1"/>
  <c r="BO390" i="1"/>
  <c r="BO389" i="1"/>
  <c r="BO386" i="1"/>
  <c r="BO385" i="1"/>
  <c r="BO383" i="1"/>
  <c r="BO382" i="1"/>
  <c r="BO379" i="1"/>
  <c r="BO378" i="1"/>
  <c r="BO376" i="1"/>
  <c r="BO375" i="1"/>
  <c r="BO372" i="1"/>
  <c r="BO371" i="1"/>
  <c r="BO369" i="1"/>
  <c r="BO368" i="1"/>
  <c r="BO365" i="1"/>
  <c r="BO364" i="1"/>
  <c r="BO362" i="1"/>
  <c r="BO361" i="1"/>
  <c r="BO358" i="1"/>
  <c r="BO357" i="1"/>
  <c r="BO355" i="1"/>
  <c r="BO354" i="1"/>
  <c r="BO351" i="1"/>
  <c r="BO350" i="1"/>
  <c r="BO348" i="1"/>
  <c r="BO347" i="1"/>
  <c r="BO344" i="1"/>
  <c r="BO343" i="1"/>
  <c r="BO341" i="1"/>
  <c r="BO340" i="1"/>
  <c r="BO337" i="1"/>
  <c r="BO336" i="1"/>
  <c r="BO334" i="1"/>
  <c r="BO333" i="1"/>
  <c r="BO330" i="1"/>
  <c r="BO329" i="1"/>
  <c r="BO327" i="1"/>
  <c r="BO326" i="1"/>
  <c r="BO323" i="1"/>
  <c r="BO322" i="1"/>
  <c r="BO320" i="1"/>
  <c r="BO319" i="1"/>
  <c r="BO316" i="1"/>
  <c r="BO315" i="1"/>
  <c r="BO313" i="1"/>
  <c r="BO312" i="1"/>
  <c r="BO309" i="1"/>
  <c r="BO308" i="1"/>
  <c r="BO306" i="1"/>
  <c r="BO305" i="1"/>
  <c r="BO302" i="1"/>
  <c r="BO301" i="1"/>
  <c r="BO299" i="1"/>
  <c r="BO298" i="1"/>
  <c r="BO295" i="1"/>
  <c r="BO294" i="1"/>
  <c r="BO292" i="1"/>
  <c r="BO291" i="1"/>
  <c r="BO288" i="1"/>
  <c r="BO287" i="1"/>
  <c r="BO285" i="1"/>
  <c r="BO284" i="1"/>
  <c r="BO281" i="1"/>
  <c r="BO280" i="1"/>
  <c r="BO278" i="1"/>
  <c r="BO277" i="1"/>
  <c r="BO274" i="1"/>
  <c r="BO273" i="1"/>
  <c r="BO271" i="1"/>
  <c r="BO270" i="1"/>
  <c r="BO267" i="1"/>
  <c r="BO266" i="1"/>
  <c r="BO264" i="1"/>
  <c r="BO263" i="1"/>
  <c r="BO260" i="1"/>
  <c r="BO259" i="1"/>
  <c r="BO257" i="1"/>
  <c r="BO256" i="1"/>
  <c r="BO253" i="1"/>
  <c r="BO252" i="1"/>
  <c r="BO250" i="1"/>
  <c r="BO249" i="1"/>
  <c r="BO246" i="1"/>
  <c r="BO245" i="1"/>
  <c r="BO243" i="1"/>
  <c r="BO242" i="1"/>
  <c r="BO239" i="1"/>
  <c r="BO238" i="1"/>
  <c r="BO236" i="1"/>
  <c r="BO235" i="1"/>
  <c r="BO232" i="1"/>
  <c r="BO231" i="1"/>
  <c r="BO229" i="1"/>
  <c r="BO228" i="1"/>
  <c r="BO225" i="1"/>
  <c r="BO224" i="1"/>
  <c r="BO222" i="1"/>
  <c r="BO221" i="1"/>
  <c r="BO218" i="1"/>
  <c r="BO217" i="1"/>
  <c r="BO215" i="1"/>
  <c r="BO214" i="1"/>
  <c r="BO211" i="1"/>
  <c r="BO210" i="1"/>
  <c r="BO208" i="1"/>
  <c r="BO207" i="1"/>
  <c r="BO204" i="1"/>
  <c r="BO203" i="1"/>
  <c r="BO201" i="1"/>
  <c r="BO200" i="1"/>
  <c r="BO197" i="1"/>
  <c r="BO196" i="1"/>
  <c r="BO194" i="1"/>
  <c r="BO193" i="1"/>
  <c r="BO190" i="1"/>
  <c r="BO189" i="1"/>
  <c r="BO187" i="1"/>
  <c r="BO186" i="1"/>
  <c r="BO183" i="1"/>
  <c r="BO182" i="1"/>
  <c r="BO180" i="1"/>
  <c r="BO179" i="1"/>
  <c r="BO176" i="1"/>
  <c r="BO175" i="1"/>
  <c r="BO173" i="1"/>
  <c r="BO172" i="1"/>
  <c r="BO169" i="1"/>
  <c r="BO168" i="1"/>
  <c r="BO166" i="1"/>
  <c r="BO165" i="1"/>
  <c r="BO162" i="1"/>
  <c r="BO161" i="1"/>
  <c r="BO159" i="1"/>
  <c r="BO158" i="1"/>
  <c r="BO155" i="1"/>
  <c r="BO154" i="1"/>
  <c r="BO152" i="1"/>
  <c r="BO151" i="1"/>
  <c r="BO148" i="1"/>
  <c r="BO147" i="1"/>
  <c r="BO145" i="1"/>
  <c r="BO144" i="1"/>
  <c r="BO141" i="1"/>
  <c r="BO140" i="1"/>
  <c r="BO138" i="1"/>
  <c r="BO137" i="1"/>
  <c r="BO134" i="1"/>
  <c r="BO133" i="1"/>
  <c r="BO131" i="1"/>
  <c r="BO130" i="1"/>
  <c r="BO127" i="1"/>
  <c r="BO126" i="1"/>
  <c r="BO124" i="1"/>
  <c r="BO123" i="1"/>
  <c r="BO120" i="1"/>
  <c r="BO119" i="1"/>
  <c r="BO117" i="1"/>
  <c r="BO116" i="1"/>
  <c r="BO113" i="1"/>
  <c r="BO112" i="1"/>
  <c r="BO110" i="1"/>
  <c r="BO109" i="1"/>
  <c r="BO106" i="1"/>
  <c r="BO105" i="1"/>
  <c r="BO103" i="1"/>
  <c r="BO102" i="1"/>
  <c r="BO99" i="1"/>
  <c r="BO98" i="1"/>
  <c r="BO96" i="1"/>
  <c r="BO95" i="1"/>
  <c r="BO92" i="1"/>
  <c r="BO91" i="1"/>
  <c r="BO89" i="1"/>
  <c r="BO88" i="1"/>
  <c r="BO85" i="1"/>
  <c r="BO84" i="1"/>
  <c r="BO82" i="1"/>
  <c r="BO81" i="1"/>
  <c r="BO78" i="1"/>
  <c r="BO77" i="1"/>
  <c r="BO75" i="1"/>
  <c r="BO74" i="1"/>
  <c r="BO71" i="1"/>
  <c r="BO70" i="1"/>
  <c r="BO68" i="1"/>
  <c r="BO67" i="1"/>
  <c r="BO64" i="1"/>
  <c r="BO63" i="1"/>
  <c r="BO61" i="1"/>
  <c r="BO60" i="1"/>
  <c r="BO57" i="1"/>
  <c r="BO56" i="1"/>
  <c r="BO54" i="1"/>
  <c r="BO53" i="1"/>
  <c r="BO50" i="1"/>
  <c r="BO49" i="1"/>
  <c r="BO47" i="1"/>
  <c r="BO46" i="1"/>
  <c r="BO43" i="1"/>
  <c r="BO42" i="1"/>
  <c r="BO40" i="1"/>
  <c r="BO39" i="1"/>
  <c r="BO36" i="1"/>
  <c r="BO35" i="1"/>
  <c r="BO33" i="1"/>
  <c r="BO32" i="1"/>
  <c r="BO29" i="1"/>
  <c r="BO28" i="1"/>
  <c r="BO26" i="1"/>
  <c r="BO25" i="1"/>
  <c r="BO22" i="1"/>
  <c r="BO21" i="1"/>
  <c r="BO19" i="1"/>
  <c r="BO18" i="1"/>
  <c r="BO15" i="1"/>
  <c r="BO14" i="1"/>
  <c r="BO12" i="1"/>
  <c r="BO11" i="1"/>
  <c r="BO8" i="1"/>
  <c r="BO7" i="1"/>
  <c r="BO5" i="1"/>
  <c r="BO4" i="1"/>
  <c r="BD1576" i="1"/>
  <c r="BC1576" i="1"/>
  <c r="BD1569" i="1"/>
  <c r="BC1569" i="1"/>
  <c r="BD1562" i="1"/>
  <c r="BC1562" i="1"/>
  <c r="BD1555" i="1"/>
  <c r="BC1555" i="1"/>
  <c r="BD1548" i="1"/>
  <c r="BC1548" i="1"/>
  <c r="BD1541" i="1"/>
  <c r="BC1541" i="1"/>
  <c r="BD1534" i="1"/>
  <c r="BC1534" i="1"/>
  <c r="BD1527" i="1"/>
  <c r="BC1527" i="1"/>
  <c r="BD1520" i="1"/>
  <c r="BC1520" i="1"/>
  <c r="BD1513" i="1"/>
  <c r="BC1513" i="1"/>
  <c r="BD1506" i="1"/>
  <c r="BC1506" i="1"/>
  <c r="BD1499" i="1"/>
  <c r="BC1499" i="1"/>
  <c r="BD1492" i="1"/>
  <c r="BC1492" i="1"/>
  <c r="BD1485" i="1"/>
  <c r="BC1485" i="1"/>
  <c r="BD1478" i="1"/>
  <c r="BC1478" i="1"/>
  <c r="BD1471" i="1"/>
  <c r="BC1471" i="1"/>
  <c r="BD1464" i="1"/>
  <c r="BC1464" i="1"/>
  <c r="BD1457" i="1"/>
  <c r="BC1457" i="1"/>
  <c r="BD1450" i="1"/>
  <c r="BC1450" i="1"/>
  <c r="BD1443" i="1"/>
  <c r="BC1443" i="1"/>
  <c r="BD1436" i="1"/>
  <c r="BC1436" i="1"/>
  <c r="BD1429" i="1"/>
  <c r="BC1429" i="1"/>
  <c r="BD1422" i="1"/>
  <c r="BC1422" i="1"/>
  <c r="BD1415" i="1"/>
  <c r="BC1415" i="1"/>
  <c r="BD1408" i="1"/>
  <c r="BC1408" i="1"/>
  <c r="BD1401" i="1"/>
  <c r="BC1401" i="1"/>
  <c r="BD1394" i="1"/>
  <c r="BC1394" i="1"/>
  <c r="BD1387" i="1"/>
  <c r="BC1387" i="1"/>
  <c r="BD1380" i="1"/>
  <c r="BC1380" i="1"/>
  <c r="BD1373" i="1"/>
  <c r="BC1373" i="1"/>
  <c r="BD1366" i="1"/>
  <c r="BC1366" i="1"/>
  <c r="BD1359" i="1"/>
  <c r="BC1359" i="1"/>
  <c r="BD1352" i="1"/>
  <c r="BC1352" i="1"/>
  <c r="BD1345" i="1"/>
  <c r="BC1345" i="1"/>
  <c r="BD1338" i="1"/>
  <c r="BC1338" i="1"/>
  <c r="BD1331" i="1"/>
  <c r="BC1331" i="1"/>
  <c r="BD1324" i="1"/>
  <c r="BC1324" i="1"/>
  <c r="BD1317" i="1"/>
  <c r="BC1317" i="1"/>
  <c r="BD1310" i="1"/>
  <c r="BC1310" i="1"/>
  <c r="BD1303" i="1"/>
  <c r="BC1303" i="1"/>
  <c r="BD1296" i="1"/>
  <c r="BC1296" i="1"/>
  <c r="BD1289" i="1"/>
  <c r="BC1289" i="1"/>
  <c r="BD1282" i="1"/>
  <c r="BC1282" i="1"/>
  <c r="BD1275" i="1"/>
  <c r="BC1275" i="1"/>
  <c r="BD1268" i="1"/>
  <c r="BC1268" i="1"/>
  <c r="BD1261" i="1"/>
  <c r="BC1261" i="1"/>
  <c r="BD1254" i="1"/>
  <c r="BC1254" i="1"/>
  <c r="BD1247" i="1"/>
  <c r="BC1247" i="1"/>
  <c r="BD1240" i="1"/>
  <c r="BC1240" i="1"/>
  <c r="BD1233" i="1"/>
  <c r="BC1233" i="1"/>
  <c r="BD1226" i="1"/>
  <c r="BC1226" i="1"/>
  <c r="BD1219" i="1"/>
  <c r="BC1219" i="1"/>
  <c r="BD1212" i="1"/>
  <c r="BC1212" i="1"/>
  <c r="BD1205" i="1"/>
  <c r="BC1205" i="1"/>
  <c r="BD1198" i="1"/>
  <c r="BC1198" i="1"/>
  <c r="BD1191" i="1"/>
  <c r="BC1191" i="1"/>
  <c r="BD1184" i="1"/>
  <c r="BC1184" i="1"/>
  <c r="BD1177" i="1"/>
  <c r="BC1177" i="1"/>
  <c r="BD1170" i="1"/>
  <c r="BC1170" i="1"/>
  <c r="BD1163" i="1"/>
  <c r="BC1163" i="1"/>
  <c r="BD1156" i="1"/>
  <c r="BC1156" i="1"/>
  <c r="BD1149" i="1"/>
  <c r="BC1149" i="1"/>
  <c r="BD1142" i="1"/>
  <c r="BC1142" i="1"/>
  <c r="BD1135" i="1"/>
  <c r="BC1135" i="1"/>
  <c r="BD1128" i="1"/>
  <c r="BC1128" i="1"/>
  <c r="BD1121" i="1"/>
  <c r="BC1121" i="1"/>
  <c r="BD1114" i="1"/>
  <c r="BC1114" i="1"/>
  <c r="BD1107" i="1"/>
  <c r="BC1107" i="1"/>
  <c r="BD1100" i="1"/>
  <c r="BC1100" i="1"/>
  <c r="BD1093" i="1"/>
  <c r="BC1093" i="1"/>
  <c r="BD1086" i="1"/>
  <c r="BC1086" i="1"/>
  <c r="BD1079" i="1"/>
  <c r="BC1079" i="1"/>
  <c r="BD1072" i="1"/>
  <c r="BC1072" i="1"/>
  <c r="BD1065" i="1"/>
  <c r="BC1065" i="1"/>
  <c r="BD1058" i="1"/>
  <c r="BC1058" i="1"/>
  <c r="BD1051" i="1"/>
  <c r="BC1051" i="1"/>
  <c r="BD1044" i="1"/>
  <c r="BC1044" i="1"/>
  <c r="BD1037" i="1"/>
  <c r="BC1037" i="1"/>
  <c r="BD1030" i="1"/>
  <c r="BC1030" i="1"/>
  <c r="BD1023" i="1"/>
  <c r="BC1023" i="1"/>
  <c r="BD1016" i="1"/>
  <c r="BC1016" i="1"/>
  <c r="BD1009" i="1"/>
  <c r="BC1009" i="1"/>
  <c r="BD1002" i="1"/>
  <c r="BC1002" i="1"/>
  <c r="BD995" i="1"/>
  <c r="BC995" i="1"/>
  <c r="BD988" i="1"/>
  <c r="BC988" i="1"/>
  <c r="BD981" i="1"/>
  <c r="BC981" i="1"/>
  <c r="BD974" i="1"/>
  <c r="BC974" i="1"/>
  <c r="BD967" i="1"/>
  <c r="BC967" i="1"/>
  <c r="BD960" i="1"/>
  <c r="BC960" i="1"/>
  <c r="BD953" i="1"/>
  <c r="BC953" i="1"/>
  <c r="BD946" i="1"/>
  <c r="BC946" i="1"/>
  <c r="BD939" i="1"/>
  <c r="BC939" i="1"/>
  <c r="BD932" i="1"/>
  <c r="BC932" i="1"/>
  <c r="BD925" i="1"/>
  <c r="BC925" i="1"/>
  <c r="BD918" i="1"/>
  <c r="BC918" i="1"/>
  <c r="BD911" i="1"/>
  <c r="BC911" i="1"/>
  <c r="BD904" i="1"/>
  <c r="BC904" i="1"/>
  <c r="BD897" i="1"/>
  <c r="BC897" i="1"/>
  <c r="BD890" i="1"/>
  <c r="BC890" i="1"/>
  <c r="BD883" i="1"/>
  <c r="BC883" i="1"/>
  <c r="BD876" i="1"/>
  <c r="BC876" i="1"/>
  <c r="BD869" i="1"/>
  <c r="BC869" i="1"/>
  <c r="BD862" i="1"/>
  <c r="BC862" i="1"/>
  <c r="BD855" i="1"/>
  <c r="BC855" i="1"/>
  <c r="BD848" i="1"/>
  <c r="BC848" i="1"/>
  <c r="BD841" i="1"/>
  <c r="BC841" i="1"/>
  <c r="BD834" i="1"/>
  <c r="BC834" i="1"/>
  <c r="BD827" i="1"/>
  <c r="BC827" i="1"/>
  <c r="BD820" i="1"/>
  <c r="BC820" i="1"/>
  <c r="BD813" i="1"/>
  <c r="BC813" i="1"/>
  <c r="BD806" i="1"/>
  <c r="BC806" i="1"/>
  <c r="BD799" i="1"/>
  <c r="BC799" i="1"/>
  <c r="BD792" i="1"/>
  <c r="BC792" i="1"/>
  <c r="BD785" i="1"/>
  <c r="BC785" i="1"/>
  <c r="BD778" i="1"/>
  <c r="BC778" i="1"/>
  <c r="BD771" i="1"/>
  <c r="BC771" i="1"/>
  <c r="BD764" i="1"/>
  <c r="BC764" i="1"/>
  <c r="BD757" i="1"/>
  <c r="BC757" i="1"/>
  <c r="BD750" i="1"/>
  <c r="BC750" i="1"/>
  <c r="BD743" i="1"/>
  <c r="BC743" i="1"/>
  <c r="BD736" i="1"/>
  <c r="BC736" i="1"/>
  <c r="BD729" i="1"/>
  <c r="BC729" i="1"/>
  <c r="BD722" i="1"/>
  <c r="BC722" i="1"/>
  <c r="BD715" i="1"/>
  <c r="BC715" i="1"/>
  <c r="BD708" i="1"/>
  <c r="BC708" i="1"/>
  <c r="BD701" i="1"/>
  <c r="BC701" i="1"/>
  <c r="BD694" i="1"/>
  <c r="BC694" i="1"/>
  <c r="BD687" i="1"/>
  <c r="BC687" i="1"/>
  <c r="BD680" i="1"/>
  <c r="BC680" i="1"/>
  <c r="BD673" i="1"/>
  <c r="BC673" i="1"/>
  <c r="BD666" i="1"/>
  <c r="BC666" i="1"/>
  <c r="BD659" i="1"/>
  <c r="BC659" i="1"/>
  <c r="BD652" i="1"/>
  <c r="BC652" i="1"/>
  <c r="BD645" i="1"/>
  <c r="BC645" i="1"/>
  <c r="BD638" i="1"/>
  <c r="BC638" i="1"/>
  <c r="BD631" i="1"/>
  <c r="BC631" i="1"/>
  <c r="BD624" i="1"/>
  <c r="BC624" i="1"/>
  <c r="BD617" i="1"/>
  <c r="BC617" i="1"/>
  <c r="BD610" i="1"/>
  <c r="BC610" i="1"/>
  <c r="BD603" i="1"/>
  <c r="BC603" i="1"/>
  <c r="BD596" i="1"/>
  <c r="BC596" i="1"/>
  <c r="BD589" i="1"/>
  <c r="BC589" i="1"/>
  <c r="BD582" i="1"/>
  <c r="BC582" i="1"/>
  <c r="BD575" i="1"/>
  <c r="BC575" i="1"/>
  <c r="BD568" i="1"/>
  <c r="BC568" i="1"/>
  <c r="BD561" i="1"/>
  <c r="BC561" i="1"/>
  <c r="BD554" i="1"/>
  <c r="BC554" i="1"/>
  <c r="BD547" i="1"/>
  <c r="BC547" i="1"/>
  <c r="BD540" i="1"/>
  <c r="BC540" i="1"/>
  <c r="BD533" i="1"/>
  <c r="BC533" i="1"/>
  <c r="BD526" i="1"/>
  <c r="BC526" i="1"/>
  <c r="BD519" i="1"/>
  <c r="BC519" i="1"/>
  <c r="BD512" i="1"/>
  <c r="BC512" i="1"/>
  <c r="BD505" i="1"/>
  <c r="BC505" i="1"/>
  <c r="BD498" i="1"/>
  <c r="BC498" i="1"/>
  <c r="BD491" i="1"/>
  <c r="BC491" i="1"/>
  <c r="BD484" i="1"/>
  <c r="BC484" i="1"/>
  <c r="BD477" i="1"/>
  <c r="BC477" i="1"/>
  <c r="BD470" i="1"/>
  <c r="BC470" i="1"/>
  <c r="BD463" i="1"/>
  <c r="BC463" i="1"/>
  <c r="BD456" i="1"/>
  <c r="BC456" i="1"/>
  <c r="BD449" i="1"/>
  <c r="BC449" i="1"/>
  <c r="BD442" i="1"/>
  <c r="BC442" i="1"/>
  <c r="BD435" i="1"/>
  <c r="BC435" i="1"/>
  <c r="BD428" i="1"/>
  <c r="BC428" i="1"/>
  <c r="BD421" i="1"/>
  <c r="BC421" i="1"/>
  <c r="BD414" i="1"/>
  <c r="BC414" i="1"/>
  <c r="BD407" i="1"/>
  <c r="BC407" i="1"/>
  <c r="BD400" i="1"/>
  <c r="BC400" i="1"/>
  <c r="BD393" i="1"/>
  <c r="BC393" i="1"/>
  <c r="BD386" i="1"/>
  <c r="BC386" i="1"/>
  <c r="BD379" i="1"/>
  <c r="BC379" i="1"/>
  <c r="BD372" i="1"/>
  <c r="BC372" i="1"/>
  <c r="BD365" i="1"/>
  <c r="BC365" i="1"/>
  <c r="BD358" i="1"/>
  <c r="BC358" i="1"/>
  <c r="BD351" i="1"/>
  <c r="BC351" i="1"/>
  <c r="BD344" i="1"/>
  <c r="BC344" i="1"/>
  <c r="BD337" i="1"/>
  <c r="BC337" i="1"/>
  <c r="BD330" i="1"/>
  <c r="BC330" i="1"/>
  <c r="BD323" i="1"/>
  <c r="BC323" i="1"/>
  <c r="BD316" i="1"/>
  <c r="BC316" i="1"/>
  <c r="BD309" i="1"/>
  <c r="BC309" i="1"/>
  <c r="BD302" i="1"/>
  <c r="BC302" i="1"/>
  <c r="BD295" i="1"/>
  <c r="BC295" i="1"/>
  <c r="BD288" i="1"/>
  <c r="BC288" i="1"/>
  <c r="BD281" i="1"/>
  <c r="BC281" i="1"/>
  <c r="BD274" i="1"/>
  <c r="BC274" i="1"/>
  <c r="BD267" i="1"/>
  <c r="BC267" i="1"/>
  <c r="BD260" i="1"/>
  <c r="BC260" i="1"/>
  <c r="BD253" i="1"/>
  <c r="BC253" i="1"/>
  <c r="BD246" i="1"/>
  <c r="BC246" i="1"/>
  <c r="BD239" i="1"/>
  <c r="BC239" i="1"/>
  <c r="BD232" i="1"/>
  <c r="BC232" i="1"/>
  <c r="BD225" i="1"/>
  <c r="BC225" i="1"/>
  <c r="BD218" i="1"/>
  <c r="BC218" i="1"/>
  <c r="BD211" i="1"/>
  <c r="BC211" i="1"/>
  <c r="BD204" i="1"/>
  <c r="BC204" i="1"/>
  <c r="BD197" i="1"/>
  <c r="BC197" i="1"/>
  <c r="BD190" i="1"/>
  <c r="BC190" i="1"/>
  <c r="BD183" i="1"/>
  <c r="BC183" i="1"/>
  <c r="BD176" i="1"/>
  <c r="BC176" i="1"/>
  <c r="BD169" i="1"/>
  <c r="BC169" i="1"/>
  <c r="BD162" i="1"/>
  <c r="BC162" i="1"/>
  <c r="BD155" i="1"/>
  <c r="BC155" i="1"/>
  <c r="BD148" i="1"/>
  <c r="BC148" i="1"/>
  <c r="BD141" i="1"/>
  <c r="BC141" i="1"/>
  <c r="BD134" i="1"/>
  <c r="BC134" i="1"/>
  <c r="BD127" i="1"/>
  <c r="BC127" i="1"/>
  <c r="BD120" i="1"/>
  <c r="BC120" i="1"/>
  <c r="BD113" i="1"/>
  <c r="BC113" i="1"/>
  <c r="BD106" i="1"/>
  <c r="BC106" i="1"/>
  <c r="BD99" i="1"/>
  <c r="BC99" i="1"/>
  <c r="BD92" i="1"/>
  <c r="BC92" i="1"/>
  <c r="BD85" i="1"/>
  <c r="BC85" i="1"/>
  <c r="BD78" i="1"/>
  <c r="BC78" i="1"/>
  <c r="BD71" i="1"/>
  <c r="BC71" i="1"/>
  <c r="BD64" i="1"/>
  <c r="BC64" i="1"/>
  <c r="BD57" i="1"/>
  <c r="BC57" i="1"/>
  <c r="BD50" i="1"/>
  <c r="BC50" i="1"/>
  <c r="BD43" i="1"/>
  <c r="BC43" i="1"/>
  <c r="BD36" i="1"/>
  <c r="BC36" i="1"/>
  <c r="BD29" i="1"/>
  <c r="BC29" i="1"/>
  <c r="BD22" i="1"/>
  <c r="BC22" i="1"/>
  <c r="BD15" i="1"/>
  <c r="BC15" i="1"/>
  <c r="BD8" i="1"/>
  <c r="BC8" i="1"/>
  <c r="BD1575" i="1"/>
  <c r="BC1575" i="1"/>
  <c r="BD1568" i="1"/>
  <c r="BC1568" i="1"/>
  <c r="BD1561" i="1"/>
  <c r="BC1561" i="1"/>
  <c r="BD1554" i="1"/>
  <c r="BC1554" i="1"/>
  <c r="BD1547" i="1"/>
  <c r="BC1547" i="1"/>
  <c r="BD1540" i="1"/>
  <c r="BC1540" i="1"/>
  <c r="BD1533" i="1"/>
  <c r="BC1533" i="1"/>
  <c r="BD1526" i="1"/>
  <c r="BC1526" i="1"/>
  <c r="BD1519" i="1"/>
  <c r="BC1519" i="1"/>
  <c r="BD1512" i="1"/>
  <c r="BC1512" i="1"/>
  <c r="BD1505" i="1"/>
  <c r="BC1505" i="1"/>
  <c r="BD1498" i="1"/>
  <c r="BC1498" i="1"/>
  <c r="BD1491" i="1"/>
  <c r="BC1491" i="1"/>
  <c r="BD1484" i="1"/>
  <c r="BC1484" i="1"/>
  <c r="BD1477" i="1"/>
  <c r="BC1477" i="1"/>
  <c r="BD1470" i="1"/>
  <c r="BC1470" i="1"/>
  <c r="BD1463" i="1"/>
  <c r="BC1463" i="1"/>
  <c r="BD1456" i="1"/>
  <c r="BC1456" i="1"/>
  <c r="BD1449" i="1"/>
  <c r="BC1449" i="1"/>
  <c r="BD1442" i="1"/>
  <c r="BC1442" i="1"/>
  <c r="BD1435" i="1"/>
  <c r="BC1435" i="1"/>
  <c r="BD1428" i="1"/>
  <c r="BC1428" i="1"/>
  <c r="BD1421" i="1"/>
  <c r="BC1421" i="1"/>
  <c r="BD1414" i="1"/>
  <c r="BC1414" i="1"/>
  <c r="BD1407" i="1"/>
  <c r="BC1407" i="1"/>
  <c r="BD1400" i="1"/>
  <c r="BC1400" i="1"/>
  <c r="BD1393" i="1"/>
  <c r="BC1393" i="1"/>
  <c r="BD1386" i="1"/>
  <c r="BC1386" i="1"/>
  <c r="BD1379" i="1"/>
  <c r="BC1379" i="1"/>
  <c r="BD1372" i="1"/>
  <c r="BC1372" i="1"/>
  <c r="BD1365" i="1"/>
  <c r="BC1365" i="1"/>
  <c r="BD1358" i="1"/>
  <c r="BC1358" i="1"/>
  <c r="BD1351" i="1"/>
  <c r="BC1351" i="1"/>
  <c r="BD1344" i="1"/>
  <c r="BC1344" i="1"/>
  <c r="BD1337" i="1"/>
  <c r="BC1337" i="1"/>
  <c r="BD1330" i="1"/>
  <c r="BC1330" i="1"/>
  <c r="BD1323" i="1"/>
  <c r="BC1323" i="1"/>
  <c r="BD1316" i="1"/>
  <c r="BC1316" i="1"/>
  <c r="BD1309" i="1"/>
  <c r="BC1309" i="1"/>
  <c r="BD1302" i="1"/>
  <c r="BC1302" i="1"/>
  <c r="BD1295" i="1"/>
  <c r="BC1295" i="1"/>
  <c r="BD1288" i="1"/>
  <c r="BC1288" i="1"/>
  <c r="BD1281" i="1"/>
  <c r="BC1281" i="1"/>
  <c r="BD1274" i="1"/>
  <c r="BC1274" i="1"/>
  <c r="BD1267" i="1"/>
  <c r="BC1267" i="1"/>
  <c r="BD1260" i="1"/>
  <c r="BC1260" i="1"/>
  <c r="BD1253" i="1"/>
  <c r="BC1253" i="1"/>
  <c r="BD1246" i="1"/>
  <c r="BC1246" i="1"/>
  <c r="BD1239" i="1"/>
  <c r="BC1239" i="1"/>
  <c r="BD1232" i="1"/>
  <c r="BC1232" i="1"/>
  <c r="BD1225" i="1"/>
  <c r="BC1225" i="1"/>
  <c r="BD1218" i="1"/>
  <c r="BC1218" i="1"/>
  <c r="BD1211" i="1"/>
  <c r="BC1211" i="1"/>
  <c r="BD1204" i="1"/>
  <c r="BC1204" i="1"/>
  <c r="BD1197" i="1"/>
  <c r="BC1197" i="1"/>
  <c r="BD1190" i="1"/>
  <c r="BC1190" i="1"/>
  <c r="BD1183" i="1"/>
  <c r="BC1183" i="1"/>
  <c r="BD1176" i="1"/>
  <c r="BC1176" i="1"/>
  <c r="BD1169" i="1"/>
  <c r="BC1169" i="1"/>
  <c r="BD1162" i="1"/>
  <c r="BC1162" i="1"/>
  <c r="BD1155" i="1"/>
  <c r="BC1155" i="1"/>
  <c r="BD1148" i="1"/>
  <c r="BC1148" i="1"/>
  <c r="BD1141" i="1"/>
  <c r="BC1141" i="1"/>
  <c r="BD1134" i="1"/>
  <c r="BC1134" i="1"/>
  <c r="BD1127" i="1"/>
  <c r="BC1127" i="1"/>
  <c r="BD1120" i="1"/>
  <c r="BC1120" i="1"/>
  <c r="BD1113" i="1"/>
  <c r="BC1113" i="1"/>
  <c r="BD1106" i="1"/>
  <c r="BC1106" i="1"/>
  <c r="BD1099" i="1"/>
  <c r="BC1099" i="1"/>
  <c r="BD1092" i="1"/>
  <c r="BC1092" i="1"/>
  <c r="BD1085" i="1"/>
  <c r="BC1085" i="1"/>
  <c r="BD1078" i="1"/>
  <c r="BC1078" i="1"/>
  <c r="BD1071" i="1"/>
  <c r="BC1071" i="1"/>
  <c r="BD1064" i="1"/>
  <c r="BC1064" i="1"/>
  <c r="BD1057" i="1"/>
  <c r="BC1057" i="1"/>
  <c r="BD1050" i="1"/>
  <c r="BC1050" i="1"/>
  <c r="BD1043" i="1"/>
  <c r="BC1043" i="1"/>
  <c r="BD1036" i="1"/>
  <c r="BC1036" i="1"/>
  <c r="BD1029" i="1"/>
  <c r="BC1029" i="1"/>
  <c r="BD1022" i="1"/>
  <c r="BC1022" i="1"/>
  <c r="BD1015" i="1"/>
  <c r="BC1015" i="1"/>
  <c r="BD1008" i="1"/>
  <c r="BC1008" i="1"/>
  <c r="BD1001" i="1"/>
  <c r="BC1001" i="1"/>
  <c r="BD994" i="1"/>
  <c r="BC994" i="1"/>
  <c r="BD987" i="1"/>
  <c r="BC987" i="1"/>
  <c r="BD980" i="1"/>
  <c r="BC980" i="1"/>
  <c r="BD973" i="1"/>
  <c r="BC973" i="1"/>
  <c r="BD966" i="1"/>
  <c r="BC966" i="1"/>
  <c r="BD959" i="1"/>
  <c r="BC959" i="1"/>
  <c r="BD952" i="1"/>
  <c r="BC952" i="1"/>
  <c r="BD945" i="1"/>
  <c r="BC945" i="1"/>
  <c r="BD938" i="1"/>
  <c r="BC938" i="1"/>
  <c r="BD931" i="1"/>
  <c r="BC931" i="1"/>
  <c r="BD924" i="1"/>
  <c r="BC924" i="1"/>
  <c r="BD917" i="1"/>
  <c r="BC917" i="1"/>
  <c r="BD910" i="1"/>
  <c r="BC910" i="1"/>
  <c r="BD903" i="1"/>
  <c r="BC903" i="1"/>
  <c r="BD896" i="1"/>
  <c r="BC896" i="1"/>
  <c r="BD889" i="1"/>
  <c r="BC889" i="1"/>
  <c r="BD882" i="1"/>
  <c r="BC882" i="1"/>
  <c r="BD875" i="1"/>
  <c r="BC875" i="1"/>
  <c r="BD868" i="1"/>
  <c r="BC868" i="1"/>
  <c r="BD861" i="1"/>
  <c r="BC861" i="1"/>
  <c r="BD854" i="1"/>
  <c r="BC854" i="1"/>
  <c r="BD847" i="1"/>
  <c r="BC847" i="1"/>
  <c r="BD840" i="1"/>
  <c r="BC840" i="1"/>
  <c r="BD833" i="1"/>
  <c r="BC833" i="1"/>
  <c r="BD826" i="1"/>
  <c r="BC826" i="1"/>
  <c r="BD819" i="1"/>
  <c r="BC819" i="1"/>
  <c r="BD812" i="1"/>
  <c r="BC812" i="1"/>
  <c r="BD805" i="1"/>
  <c r="BC805" i="1"/>
  <c r="BD798" i="1"/>
  <c r="BC798" i="1"/>
  <c r="BD791" i="1"/>
  <c r="BC791" i="1"/>
  <c r="BD784" i="1"/>
  <c r="BC784" i="1"/>
  <c r="BD777" i="1"/>
  <c r="BC777" i="1"/>
  <c r="BD770" i="1"/>
  <c r="BC770" i="1"/>
  <c r="BD763" i="1"/>
  <c r="BC763" i="1"/>
  <c r="BD756" i="1"/>
  <c r="BC756" i="1"/>
  <c r="BD749" i="1"/>
  <c r="BC749" i="1"/>
  <c r="BD742" i="1"/>
  <c r="BC742" i="1"/>
  <c r="BD735" i="1"/>
  <c r="BC735" i="1"/>
  <c r="BD728" i="1"/>
  <c r="BC728" i="1"/>
  <c r="BD721" i="1"/>
  <c r="BC721" i="1"/>
  <c r="BD714" i="1"/>
  <c r="BC714" i="1"/>
  <c r="BD707" i="1"/>
  <c r="BC707" i="1"/>
  <c r="BD700" i="1"/>
  <c r="BC700" i="1"/>
  <c r="BD693" i="1"/>
  <c r="BC693" i="1"/>
  <c r="BD686" i="1"/>
  <c r="BC686" i="1"/>
  <c r="BD679" i="1"/>
  <c r="BC679" i="1"/>
  <c r="BD672" i="1"/>
  <c r="BC672" i="1"/>
  <c r="BD665" i="1"/>
  <c r="BC665" i="1"/>
  <c r="BD658" i="1"/>
  <c r="BC658" i="1"/>
  <c r="BD651" i="1"/>
  <c r="BC651" i="1"/>
  <c r="BD644" i="1"/>
  <c r="BC644" i="1"/>
  <c r="BD637" i="1"/>
  <c r="BC637" i="1"/>
  <c r="BD630" i="1"/>
  <c r="BC630" i="1"/>
  <c r="BD623" i="1"/>
  <c r="BC623" i="1"/>
  <c r="BD616" i="1"/>
  <c r="BC616" i="1"/>
  <c r="BD609" i="1"/>
  <c r="BC609" i="1"/>
  <c r="BD602" i="1"/>
  <c r="BC602" i="1"/>
  <c r="BD595" i="1"/>
  <c r="BC595" i="1"/>
  <c r="BD588" i="1"/>
  <c r="BC588" i="1"/>
  <c r="BD581" i="1"/>
  <c r="BC581" i="1"/>
  <c r="BD574" i="1"/>
  <c r="BC574" i="1"/>
  <c r="BD567" i="1"/>
  <c r="BC567" i="1"/>
  <c r="BD560" i="1"/>
  <c r="BC560" i="1"/>
  <c r="BD553" i="1"/>
  <c r="BC553" i="1"/>
  <c r="BD546" i="1"/>
  <c r="BC546" i="1"/>
  <c r="BD539" i="1"/>
  <c r="BC539" i="1"/>
  <c r="BD532" i="1"/>
  <c r="BC532" i="1"/>
  <c r="BD525" i="1"/>
  <c r="BC525" i="1"/>
  <c r="BD518" i="1"/>
  <c r="BC518" i="1"/>
  <c r="BD511" i="1"/>
  <c r="BC511" i="1"/>
  <c r="BD504" i="1"/>
  <c r="BC504" i="1"/>
  <c r="BD497" i="1"/>
  <c r="BC497" i="1"/>
  <c r="BD490" i="1"/>
  <c r="BC490" i="1"/>
  <c r="BD483" i="1"/>
  <c r="BC483" i="1"/>
  <c r="BD476" i="1"/>
  <c r="BC476" i="1"/>
  <c r="BD469" i="1"/>
  <c r="BC469" i="1"/>
  <c r="BD462" i="1"/>
  <c r="BC462" i="1"/>
  <c r="BD455" i="1"/>
  <c r="BC455" i="1"/>
  <c r="BD448" i="1"/>
  <c r="BC448" i="1"/>
  <c r="BD441" i="1"/>
  <c r="BC441" i="1"/>
  <c r="BD434" i="1"/>
  <c r="BC434" i="1"/>
  <c r="BD427" i="1"/>
  <c r="BC427" i="1"/>
  <c r="BD420" i="1"/>
  <c r="BC420" i="1"/>
  <c r="BD413" i="1"/>
  <c r="BC413" i="1"/>
  <c r="BD406" i="1"/>
  <c r="BC406" i="1"/>
  <c r="BD399" i="1"/>
  <c r="BC399" i="1"/>
  <c r="BD392" i="1"/>
  <c r="BC392" i="1"/>
  <c r="BD385" i="1"/>
  <c r="BC385" i="1"/>
  <c r="BD378" i="1"/>
  <c r="BC378" i="1"/>
  <c r="BD371" i="1"/>
  <c r="BC371" i="1"/>
  <c r="BD364" i="1"/>
  <c r="BC364" i="1"/>
  <c r="BD357" i="1"/>
  <c r="BC357" i="1"/>
  <c r="BD350" i="1"/>
  <c r="BC350" i="1"/>
  <c r="BD343" i="1"/>
  <c r="BC343" i="1"/>
  <c r="BD336" i="1"/>
  <c r="BC336" i="1"/>
  <c r="BD329" i="1"/>
  <c r="BC329" i="1"/>
  <c r="BD322" i="1"/>
  <c r="BC322" i="1"/>
  <c r="BD315" i="1"/>
  <c r="BC315" i="1"/>
  <c r="BD308" i="1"/>
  <c r="BC308" i="1"/>
  <c r="BD301" i="1"/>
  <c r="BC301" i="1"/>
  <c r="BD294" i="1"/>
  <c r="BC294" i="1"/>
  <c r="BD287" i="1"/>
  <c r="BC287" i="1"/>
  <c r="BD280" i="1"/>
  <c r="BC280" i="1"/>
  <c r="BD273" i="1"/>
  <c r="BC273" i="1"/>
  <c r="BD266" i="1"/>
  <c r="BC266" i="1"/>
  <c r="BD259" i="1"/>
  <c r="BC259" i="1"/>
  <c r="BD252" i="1"/>
  <c r="BC252" i="1"/>
  <c r="BD245" i="1"/>
  <c r="BC245" i="1"/>
  <c r="BD238" i="1"/>
  <c r="BC238" i="1"/>
  <c r="BD231" i="1"/>
  <c r="BC231" i="1"/>
  <c r="BD224" i="1"/>
  <c r="BC224" i="1"/>
  <c r="BD217" i="1"/>
  <c r="BC217" i="1"/>
  <c r="BD210" i="1"/>
  <c r="BC210" i="1"/>
  <c r="BD203" i="1"/>
  <c r="BC203" i="1"/>
  <c r="BD196" i="1"/>
  <c r="BC196" i="1"/>
  <c r="BD189" i="1"/>
  <c r="BC189" i="1"/>
  <c r="BD182" i="1"/>
  <c r="BC182" i="1"/>
  <c r="BD175" i="1"/>
  <c r="BC175" i="1"/>
  <c r="BD168" i="1"/>
  <c r="BC168" i="1"/>
  <c r="BD161" i="1"/>
  <c r="BC161" i="1"/>
  <c r="BD154" i="1"/>
  <c r="BC154" i="1"/>
  <c r="BD147" i="1"/>
  <c r="BC147" i="1"/>
  <c r="BD140" i="1"/>
  <c r="BC140" i="1"/>
  <c r="BD133" i="1"/>
  <c r="BC133" i="1"/>
  <c r="BD126" i="1"/>
  <c r="BC126" i="1"/>
  <c r="BD119" i="1"/>
  <c r="BC119" i="1"/>
  <c r="BD112" i="1"/>
  <c r="BC112" i="1"/>
  <c r="BD105" i="1"/>
  <c r="BC105" i="1"/>
  <c r="BD98" i="1"/>
  <c r="BC98" i="1"/>
  <c r="BD91" i="1"/>
  <c r="BC91" i="1"/>
  <c r="BD84" i="1"/>
  <c r="BC84" i="1"/>
  <c r="BD77" i="1"/>
  <c r="BC77" i="1"/>
  <c r="BD70" i="1"/>
  <c r="BC70" i="1"/>
  <c r="BD63" i="1"/>
  <c r="BC63" i="1"/>
  <c r="BD56" i="1"/>
  <c r="BC56" i="1"/>
  <c r="BD49" i="1"/>
  <c r="BC49" i="1"/>
  <c r="BD42" i="1"/>
  <c r="BC42" i="1"/>
  <c r="BD35" i="1"/>
  <c r="BC35" i="1"/>
  <c r="BD28" i="1"/>
  <c r="BC28" i="1"/>
  <c r="BD21" i="1"/>
  <c r="BC21" i="1"/>
  <c r="BD14" i="1"/>
  <c r="BC14" i="1"/>
  <c r="BC7" i="1"/>
  <c r="BN1366" i="1"/>
  <c r="BN1359" i="1"/>
  <c r="BN1352" i="1"/>
  <c r="BN1338" i="1"/>
  <c r="BN1317" i="1"/>
  <c r="BN1303" i="1"/>
  <c r="BN1289" i="1"/>
  <c r="BN1233" i="1"/>
  <c r="BN1219" i="1"/>
  <c r="BN1205" i="1"/>
  <c r="BN1163" i="1"/>
  <c r="BN1149" i="1"/>
  <c r="BN1107" i="1"/>
  <c r="BN1093" i="1"/>
  <c r="BN1051" i="1"/>
  <c r="BN1037" i="1"/>
  <c r="BN995" i="1"/>
  <c r="BN981" i="1"/>
  <c r="BN939" i="1"/>
  <c r="BN925" i="1"/>
  <c r="BN911" i="1"/>
  <c r="BN883" i="1"/>
  <c r="BN869" i="1"/>
  <c r="BN855" i="1"/>
  <c r="BN827" i="1"/>
  <c r="BN813" i="1"/>
  <c r="BN799" i="1"/>
  <c r="BN771" i="1"/>
  <c r="BN757" i="1"/>
  <c r="BN743" i="1"/>
  <c r="BN715" i="1"/>
  <c r="BN701" i="1"/>
  <c r="BN687" i="1"/>
  <c r="BN645" i="1"/>
  <c r="BN631" i="1"/>
  <c r="BN589" i="1"/>
  <c r="BN575" i="1"/>
  <c r="BN561" i="1"/>
  <c r="BN533" i="1"/>
  <c r="BN519" i="1"/>
  <c r="BN505" i="1"/>
  <c r="BN477" i="1"/>
  <c r="BN463" i="1"/>
  <c r="BN449" i="1"/>
  <c r="BN421" i="1"/>
  <c r="BN407" i="1"/>
  <c r="BN393" i="1"/>
  <c r="BN365" i="1"/>
  <c r="BN351" i="1"/>
  <c r="BN337" i="1"/>
  <c r="BN295" i="1"/>
  <c r="BN281" i="1"/>
  <c r="BN267" i="1"/>
  <c r="BN239" i="1"/>
  <c r="BN225" i="1"/>
  <c r="BN211" i="1"/>
  <c r="BN183" i="1"/>
  <c r="BN169" i="1"/>
  <c r="BN155" i="1"/>
  <c r="BN127" i="1"/>
  <c r="BN113" i="1"/>
  <c r="BN99" i="1"/>
  <c r="BN71" i="1"/>
  <c r="BN57" i="1"/>
  <c r="BN43" i="1"/>
  <c r="BN15" i="1"/>
  <c r="BN8" i="1"/>
  <c r="BN1505" i="1"/>
  <c r="BN1491" i="1"/>
  <c r="BN1477" i="1"/>
  <c r="BN1463" i="1"/>
  <c r="BN1449" i="1"/>
  <c r="BN1435" i="1"/>
  <c r="BN1421" i="1"/>
  <c r="BN1407" i="1"/>
  <c r="BN1400" i="1"/>
  <c r="BN1393" i="1"/>
  <c r="BN1358" i="1"/>
  <c r="BN1288" i="1"/>
  <c r="BN1204" i="1"/>
  <c r="BN1022" i="1"/>
  <c r="BN952" i="1"/>
  <c r="BN700" i="1"/>
  <c r="BN630" i="1"/>
  <c r="BN469" i="1"/>
  <c r="BN455" i="1"/>
  <c r="BN441" i="1"/>
  <c r="BN427" i="1"/>
  <c r="BN413" i="1"/>
  <c r="BN399" i="1"/>
  <c r="BN385" i="1"/>
  <c r="BN378" i="1"/>
  <c r="BN371" i="1"/>
  <c r="BN357" i="1"/>
  <c r="BN343" i="1"/>
  <c r="BN329" i="1"/>
  <c r="BN315" i="1"/>
  <c r="BN301" i="1"/>
  <c r="BN287" i="1"/>
  <c r="BN273" i="1"/>
  <c r="BN259" i="1"/>
  <c r="BN245" i="1"/>
  <c r="BN231" i="1"/>
  <c r="BN217" i="1"/>
  <c r="BN203" i="1"/>
  <c r="BN189" i="1"/>
  <c r="BN175" i="1"/>
  <c r="BN161" i="1"/>
  <c r="BN147" i="1"/>
  <c r="BN133" i="1"/>
  <c r="BN119" i="1"/>
  <c r="BN105" i="1"/>
  <c r="BN91" i="1"/>
  <c r="BN77" i="1"/>
  <c r="BN63" i="1"/>
  <c r="BN49" i="1"/>
  <c r="BN35" i="1"/>
  <c r="BN21" i="1"/>
  <c r="BN1576" i="1"/>
  <c r="BN1575" i="1"/>
  <c r="BN1573" i="1"/>
  <c r="BN1572" i="1"/>
  <c r="BN1569" i="1"/>
  <c r="BN1568" i="1"/>
  <c r="BN1566" i="1"/>
  <c r="BN1565" i="1"/>
  <c r="BN1562" i="1"/>
  <c r="BN1561" i="1"/>
  <c r="BN1559" i="1"/>
  <c r="BN1558" i="1"/>
  <c r="BN1555" i="1"/>
  <c r="BN1554" i="1"/>
  <c r="BN1552" i="1"/>
  <c r="BN1551" i="1"/>
  <c r="BN1548" i="1"/>
  <c r="BN1547" i="1"/>
  <c r="BN1545" i="1"/>
  <c r="BN1544" i="1"/>
  <c r="BN1541" i="1"/>
  <c r="BN1540" i="1"/>
  <c r="BN1538" i="1"/>
  <c r="BN1537" i="1"/>
  <c r="BN1534" i="1"/>
  <c r="BN1533" i="1"/>
  <c r="BN1531" i="1"/>
  <c r="BN1530" i="1"/>
  <c r="BN1527" i="1"/>
  <c r="BN1526" i="1"/>
  <c r="BN1524" i="1"/>
  <c r="BN1523" i="1"/>
  <c r="BN1520" i="1"/>
  <c r="BN1519" i="1"/>
  <c r="BN1517" i="1"/>
  <c r="BN1516" i="1"/>
  <c r="BN1513" i="1"/>
  <c r="BN1512" i="1"/>
  <c r="BN1510" i="1"/>
  <c r="BN1509" i="1"/>
  <c r="BN1506" i="1"/>
  <c r="BN1503" i="1"/>
  <c r="BN1502" i="1"/>
  <c r="BN1499" i="1"/>
  <c r="BN1498" i="1"/>
  <c r="BN1496" i="1"/>
  <c r="BN1495" i="1"/>
  <c r="BN1492" i="1"/>
  <c r="BN1489" i="1"/>
  <c r="BN1488" i="1"/>
  <c r="BN1485" i="1"/>
  <c r="BN1484" i="1"/>
  <c r="BN1482" i="1"/>
  <c r="BN1481" i="1"/>
  <c r="BN1478" i="1"/>
  <c r="BN1475" i="1"/>
  <c r="BN1474" i="1"/>
  <c r="BN1471" i="1"/>
  <c r="BN1470" i="1"/>
  <c r="BN1468" i="1"/>
  <c r="BN1467" i="1"/>
  <c r="BN1464" i="1"/>
  <c r="BN1461" i="1"/>
  <c r="BN1460" i="1"/>
  <c r="BN1457" i="1"/>
  <c r="BN1456" i="1"/>
  <c r="BN1454" i="1"/>
  <c r="BN1453" i="1"/>
  <c r="BN1450" i="1"/>
  <c r="BN1447" i="1"/>
  <c r="BN1446" i="1"/>
  <c r="BN1443" i="1"/>
  <c r="BN1442" i="1"/>
  <c r="BN1440" i="1"/>
  <c r="BN1439" i="1"/>
  <c r="BN1436" i="1"/>
  <c r="BN1433" i="1"/>
  <c r="BN1432" i="1"/>
  <c r="BN1429" i="1"/>
  <c r="BN1428" i="1"/>
  <c r="BN1426" i="1"/>
  <c r="BN1425" i="1"/>
  <c r="BN1422" i="1"/>
  <c r="BN1419" i="1"/>
  <c r="BN1418" i="1"/>
  <c r="BN1415" i="1"/>
  <c r="BN1414" i="1"/>
  <c r="BN1412" i="1"/>
  <c r="BN1411" i="1"/>
  <c r="BN1408" i="1"/>
  <c r="BN1405" i="1"/>
  <c r="BN1404" i="1"/>
  <c r="BN1401" i="1"/>
  <c r="BN1398" i="1"/>
  <c r="BN1397" i="1"/>
  <c r="BN1394" i="1"/>
  <c r="BN1391" i="1"/>
  <c r="BN1390" i="1"/>
  <c r="BN1387" i="1"/>
  <c r="BN1386" i="1"/>
  <c r="BN1384" i="1"/>
  <c r="BN1383" i="1"/>
  <c r="BN1380" i="1"/>
  <c r="BN1377" i="1"/>
  <c r="BN1376" i="1"/>
  <c r="BN1373" i="1"/>
  <c r="BN1372" i="1"/>
  <c r="BN1370" i="1"/>
  <c r="BN1369" i="1"/>
  <c r="BN1363" i="1"/>
  <c r="BN1362" i="1"/>
  <c r="BN1356" i="1"/>
  <c r="BN1355" i="1"/>
  <c r="BN1349" i="1"/>
  <c r="BN1348" i="1"/>
  <c r="BN1345" i="1"/>
  <c r="BN1342" i="1"/>
  <c r="BN1341" i="1"/>
  <c r="BN1335" i="1"/>
  <c r="BN1334" i="1"/>
  <c r="BN1331" i="1"/>
  <c r="BN1328" i="1"/>
  <c r="BN1327" i="1"/>
  <c r="BN1321" i="1"/>
  <c r="BN1320" i="1"/>
  <c r="BN1314" i="1"/>
  <c r="BN1313" i="1"/>
  <c r="BN1307" i="1"/>
  <c r="BN1306" i="1"/>
  <c r="BN1302" i="1"/>
  <c r="BN1300" i="1"/>
  <c r="BN1299" i="1"/>
  <c r="BN1293" i="1"/>
  <c r="BN1292" i="1"/>
  <c r="BN1286" i="1"/>
  <c r="BN1285" i="1"/>
  <c r="BN1279" i="1"/>
  <c r="BN1278" i="1"/>
  <c r="BN1275" i="1"/>
  <c r="BN1274" i="1"/>
  <c r="BN1272" i="1"/>
  <c r="BN1271" i="1"/>
  <c r="BN1265" i="1"/>
  <c r="BN1264" i="1"/>
  <c r="BN1261" i="1"/>
  <c r="BN1260" i="1"/>
  <c r="BN1258" i="1"/>
  <c r="BN1257" i="1"/>
  <c r="BN1251" i="1"/>
  <c r="BN1250" i="1"/>
  <c r="BN1247" i="1"/>
  <c r="BN1246" i="1"/>
  <c r="BN1244" i="1"/>
  <c r="BN1243" i="1"/>
  <c r="BN1237" i="1"/>
  <c r="BN1236" i="1"/>
  <c r="BN1230" i="1"/>
  <c r="BN1229" i="1"/>
  <c r="BN1223" i="1"/>
  <c r="BN1222" i="1"/>
  <c r="BN1216" i="1"/>
  <c r="BN1215" i="1"/>
  <c r="BN1209" i="1"/>
  <c r="BN1208" i="1"/>
  <c r="BN1202" i="1"/>
  <c r="BN1201" i="1"/>
  <c r="BN1195" i="1"/>
  <c r="BN1194" i="1"/>
  <c r="BN1191" i="1"/>
  <c r="BN1190" i="1"/>
  <c r="BN1188" i="1"/>
  <c r="BN1187" i="1"/>
  <c r="BN1181" i="1"/>
  <c r="BN1180" i="1"/>
  <c r="BN1177" i="1"/>
  <c r="BN1174" i="1"/>
  <c r="BN1173" i="1"/>
  <c r="BN1167" i="1"/>
  <c r="BN1166" i="1"/>
  <c r="BN1160" i="1"/>
  <c r="BN1159" i="1"/>
  <c r="BN1153" i="1"/>
  <c r="BN1152" i="1"/>
  <c r="BN1146" i="1"/>
  <c r="BN1145" i="1"/>
  <c r="BN1139" i="1"/>
  <c r="BN1138" i="1"/>
  <c r="BN1135" i="1"/>
  <c r="BN1132" i="1"/>
  <c r="BN1131" i="1"/>
  <c r="BN1125" i="1"/>
  <c r="BN1124" i="1"/>
  <c r="BN1121" i="1"/>
  <c r="BN1118" i="1"/>
  <c r="BN1117" i="1"/>
  <c r="BN1111" i="1"/>
  <c r="BN1110" i="1"/>
  <c r="BN1104" i="1"/>
  <c r="BN1103" i="1"/>
  <c r="BN1097" i="1"/>
  <c r="BN1096" i="1"/>
  <c r="BN1090" i="1"/>
  <c r="BN1089" i="1"/>
  <c r="BN1083" i="1"/>
  <c r="BN1082" i="1"/>
  <c r="BN1079" i="1"/>
  <c r="BN1076" i="1"/>
  <c r="BN1075" i="1"/>
  <c r="BN1069" i="1"/>
  <c r="BN1068" i="1"/>
  <c r="BN1065" i="1"/>
  <c r="BN1062" i="1"/>
  <c r="BN1061" i="1"/>
  <c r="BN1055" i="1"/>
  <c r="BN1054" i="1"/>
  <c r="BN1048" i="1"/>
  <c r="BN1047" i="1"/>
  <c r="BN1044" i="1"/>
  <c r="BN1041" i="1"/>
  <c r="BN1040" i="1"/>
  <c r="BN1034" i="1"/>
  <c r="BN1033" i="1"/>
  <c r="BN1027" i="1"/>
  <c r="BN1026" i="1"/>
  <c r="BN1023" i="1"/>
  <c r="BN1020" i="1"/>
  <c r="BN1019" i="1"/>
  <c r="BN1013" i="1"/>
  <c r="BN1012" i="1"/>
  <c r="BN1009" i="1"/>
  <c r="BN1006" i="1"/>
  <c r="BN1005" i="1"/>
  <c r="BN999" i="1"/>
  <c r="BN998" i="1"/>
  <c r="BN992" i="1"/>
  <c r="BN991" i="1"/>
  <c r="BN985" i="1"/>
  <c r="BN984" i="1"/>
  <c r="BN978" i="1"/>
  <c r="BN977" i="1"/>
  <c r="BN971" i="1"/>
  <c r="BN970" i="1"/>
  <c r="BN967" i="1"/>
  <c r="BN964" i="1"/>
  <c r="BN963" i="1"/>
  <c r="BN957" i="1"/>
  <c r="BN956" i="1"/>
  <c r="BN953" i="1"/>
  <c r="BN950" i="1"/>
  <c r="BN949" i="1"/>
  <c r="BN943" i="1"/>
  <c r="BN942" i="1"/>
  <c r="BN938" i="1"/>
  <c r="BN936" i="1"/>
  <c r="BN935" i="1"/>
  <c r="BN932" i="1"/>
  <c r="BN929" i="1"/>
  <c r="BN928" i="1"/>
  <c r="BN922" i="1"/>
  <c r="BN921" i="1"/>
  <c r="BN915" i="1"/>
  <c r="BN914" i="1"/>
  <c r="BN908" i="1"/>
  <c r="BN907" i="1"/>
  <c r="BN901" i="1"/>
  <c r="BN900" i="1"/>
  <c r="BN897" i="1"/>
  <c r="BN894" i="1"/>
  <c r="BN893" i="1"/>
  <c r="BN887" i="1"/>
  <c r="BN886" i="1"/>
  <c r="BN880" i="1"/>
  <c r="BN879" i="1"/>
  <c r="BN873" i="1"/>
  <c r="BN872" i="1"/>
  <c r="BN866" i="1"/>
  <c r="BN865" i="1"/>
  <c r="BN859" i="1"/>
  <c r="BN858" i="1"/>
  <c r="BN852" i="1"/>
  <c r="BN851" i="1"/>
  <c r="BN845" i="1"/>
  <c r="BN844" i="1"/>
  <c r="BN841" i="1"/>
  <c r="BN838" i="1"/>
  <c r="BN837" i="1"/>
  <c r="BN831" i="1"/>
  <c r="BN830" i="1"/>
  <c r="BN824" i="1"/>
  <c r="BN823" i="1"/>
  <c r="BN817" i="1"/>
  <c r="BN816" i="1"/>
  <c r="BN810" i="1"/>
  <c r="BN809" i="1"/>
  <c r="BN803" i="1"/>
  <c r="BN802" i="1"/>
  <c r="BN796" i="1"/>
  <c r="BN795" i="1"/>
  <c r="BN789" i="1"/>
  <c r="BN788" i="1"/>
  <c r="BN785" i="1"/>
  <c r="BN782" i="1"/>
  <c r="BN781" i="1"/>
  <c r="BN775" i="1"/>
  <c r="BN774" i="1"/>
  <c r="BN768" i="1"/>
  <c r="BN767" i="1"/>
  <c r="BN761" i="1"/>
  <c r="BN760" i="1"/>
  <c r="BN754" i="1"/>
  <c r="BN753" i="1"/>
  <c r="BN747" i="1"/>
  <c r="BN746" i="1"/>
  <c r="BN740" i="1"/>
  <c r="BN739" i="1"/>
  <c r="BN733" i="1"/>
  <c r="BN732" i="1"/>
  <c r="BN729" i="1"/>
  <c r="BN726" i="1"/>
  <c r="BN725" i="1"/>
  <c r="BN719" i="1"/>
  <c r="BN718" i="1"/>
  <c r="BN712" i="1"/>
  <c r="BN711" i="1"/>
  <c r="BN705" i="1"/>
  <c r="BN704" i="1"/>
  <c r="BN698" i="1"/>
  <c r="BN697" i="1"/>
  <c r="BN691" i="1"/>
  <c r="BN690" i="1"/>
  <c r="BN686" i="1"/>
  <c r="BN684" i="1"/>
  <c r="BN683" i="1"/>
  <c r="BN677" i="1"/>
  <c r="BN676" i="1"/>
  <c r="BN673" i="1"/>
  <c r="BN670" i="1"/>
  <c r="BN669" i="1"/>
  <c r="BN663" i="1"/>
  <c r="BN662" i="1"/>
  <c r="BN659" i="1"/>
  <c r="BN656" i="1"/>
  <c r="BN655" i="1"/>
  <c r="BN649" i="1"/>
  <c r="BN648" i="1"/>
  <c r="BN642" i="1"/>
  <c r="BN641" i="1"/>
  <c r="BN635" i="1"/>
  <c r="BN634" i="1"/>
  <c r="BN628" i="1"/>
  <c r="BN627" i="1"/>
  <c r="BN621" i="1"/>
  <c r="BN620" i="1"/>
  <c r="BN617" i="1"/>
  <c r="BN616" i="1"/>
  <c r="BN614" i="1"/>
  <c r="BN613" i="1"/>
  <c r="BN607" i="1"/>
  <c r="BN606" i="1"/>
  <c r="BN603" i="1"/>
  <c r="BN600" i="1"/>
  <c r="BN599" i="1"/>
  <c r="BN593" i="1"/>
  <c r="BN592" i="1"/>
  <c r="BN586" i="1"/>
  <c r="BN585" i="1"/>
  <c r="BN579" i="1"/>
  <c r="BN578" i="1"/>
  <c r="BN572" i="1"/>
  <c r="BN571" i="1"/>
  <c r="BN565" i="1"/>
  <c r="BN564" i="1"/>
  <c r="BN558" i="1"/>
  <c r="BN557" i="1"/>
  <c r="BN551" i="1"/>
  <c r="BN550" i="1"/>
  <c r="BN547" i="1"/>
  <c r="BN544" i="1"/>
  <c r="BN543" i="1"/>
  <c r="BN537" i="1"/>
  <c r="BN536" i="1"/>
  <c r="BN530" i="1"/>
  <c r="BN529" i="1"/>
  <c r="BN523" i="1"/>
  <c r="BN522" i="1"/>
  <c r="BN516" i="1"/>
  <c r="BN515" i="1"/>
  <c r="BN509" i="1"/>
  <c r="BN508" i="1"/>
  <c r="BN502" i="1"/>
  <c r="BN501" i="1"/>
  <c r="BN495" i="1"/>
  <c r="BN494" i="1"/>
  <c r="BN491" i="1"/>
  <c r="BN488" i="1"/>
  <c r="BN487" i="1"/>
  <c r="BN481" i="1"/>
  <c r="BN480" i="1"/>
  <c r="BN474" i="1"/>
  <c r="BN473" i="1"/>
  <c r="BN467" i="1"/>
  <c r="BN466" i="1"/>
  <c r="BN460" i="1"/>
  <c r="BN459" i="1"/>
  <c r="BN453" i="1"/>
  <c r="BN452" i="1"/>
  <c r="BN446" i="1"/>
  <c r="BN445" i="1"/>
  <c r="BN439" i="1"/>
  <c r="BN438" i="1"/>
  <c r="BN435" i="1"/>
  <c r="BN432" i="1"/>
  <c r="BN431" i="1"/>
  <c r="BN425" i="1"/>
  <c r="BN424" i="1"/>
  <c r="BN418" i="1"/>
  <c r="BN417" i="1"/>
  <c r="BN411" i="1"/>
  <c r="BN410" i="1"/>
  <c r="BN404" i="1"/>
  <c r="BN403" i="1"/>
  <c r="BN397" i="1"/>
  <c r="BN396" i="1"/>
  <c r="BN390" i="1"/>
  <c r="BN389" i="1"/>
  <c r="BN383" i="1"/>
  <c r="BN382" i="1"/>
  <c r="BN379" i="1"/>
  <c r="BN376" i="1"/>
  <c r="BN375" i="1"/>
  <c r="BN369" i="1"/>
  <c r="BN368" i="1"/>
  <c r="BN364" i="1"/>
  <c r="BN362" i="1"/>
  <c r="BN361" i="1"/>
  <c r="BN355" i="1"/>
  <c r="BN354" i="1"/>
  <c r="BN348" i="1"/>
  <c r="BN347" i="1"/>
  <c r="BN344" i="1"/>
  <c r="BN341" i="1"/>
  <c r="BN340" i="1"/>
  <c r="BN334" i="1"/>
  <c r="BN333" i="1"/>
  <c r="BN327" i="1"/>
  <c r="BN326" i="1"/>
  <c r="BN323" i="1"/>
  <c r="BN320" i="1"/>
  <c r="BN319" i="1"/>
  <c r="BN313" i="1"/>
  <c r="BN312" i="1"/>
  <c r="BN309" i="1"/>
  <c r="BN306" i="1"/>
  <c r="BN305" i="1"/>
  <c r="BN299" i="1"/>
  <c r="BN298" i="1"/>
  <c r="BN294" i="1"/>
  <c r="BN292" i="1"/>
  <c r="BN291" i="1"/>
  <c r="BN285" i="1"/>
  <c r="BN284" i="1"/>
  <c r="BN278" i="1"/>
  <c r="BN277" i="1"/>
  <c r="BN271" i="1"/>
  <c r="BN270" i="1"/>
  <c r="BN264" i="1"/>
  <c r="BN263" i="1"/>
  <c r="BN257" i="1"/>
  <c r="BN256" i="1"/>
  <c r="BN253" i="1"/>
  <c r="BN250" i="1"/>
  <c r="BN249" i="1"/>
  <c r="BN243" i="1"/>
  <c r="BN242" i="1"/>
  <c r="BN236" i="1"/>
  <c r="BN235" i="1"/>
  <c r="BN229" i="1"/>
  <c r="BN228" i="1"/>
  <c r="BN222" i="1"/>
  <c r="BN221" i="1"/>
  <c r="BN215" i="1"/>
  <c r="BN214" i="1"/>
  <c r="BN208" i="1"/>
  <c r="BN207" i="1"/>
  <c r="BN201" i="1"/>
  <c r="BN200" i="1"/>
  <c r="BN197" i="1"/>
  <c r="BN194" i="1"/>
  <c r="BN193" i="1"/>
  <c r="BN187" i="1"/>
  <c r="BN186" i="1"/>
  <c r="BN180" i="1"/>
  <c r="BN179" i="1"/>
  <c r="BN176" i="1"/>
  <c r="BN173" i="1"/>
  <c r="BN172" i="1"/>
  <c r="BN166" i="1"/>
  <c r="BN165" i="1"/>
  <c r="BN159" i="1"/>
  <c r="BN158" i="1"/>
  <c r="BN152" i="1"/>
  <c r="BN151" i="1"/>
  <c r="BN145" i="1"/>
  <c r="BN144" i="1"/>
  <c r="BN141" i="1"/>
  <c r="BN138" i="1"/>
  <c r="BN137" i="1"/>
  <c r="BN131" i="1"/>
  <c r="BN130" i="1"/>
  <c r="BN124" i="1"/>
  <c r="BN123" i="1"/>
  <c r="BN117" i="1"/>
  <c r="BN116" i="1"/>
  <c r="BN110" i="1"/>
  <c r="BN109" i="1"/>
  <c r="BN103" i="1"/>
  <c r="BN102" i="1"/>
  <c r="BN96" i="1"/>
  <c r="BN95" i="1"/>
  <c r="BN89" i="1"/>
  <c r="BN88" i="1"/>
  <c r="BN85" i="1"/>
  <c r="BN82" i="1"/>
  <c r="BN81" i="1"/>
  <c r="BN75" i="1"/>
  <c r="BN74" i="1"/>
  <c r="BN68" i="1"/>
  <c r="BN67" i="1"/>
  <c r="BN61" i="1"/>
  <c r="BN60" i="1"/>
  <c r="BN54" i="1"/>
  <c r="BN53" i="1"/>
  <c r="BN47" i="1"/>
  <c r="BN46" i="1"/>
  <c r="BN40" i="1"/>
  <c r="BN39" i="1"/>
  <c r="BN33" i="1"/>
  <c r="BN32" i="1"/>
  <c r="BN29" i="1"/>
  <c r="BN26" i="1"/>
  <c r="BN25" i="1"/>
  <c r="BN19" i="1"/>
  <c r="BN18" i="1"/>
  <c r="BN12" i="1"/>
  <c r="BN11" i="1"/>
  <c r="BN5" i="1"/>
  <c r="BN4" i="1"/>
  <c r="N43" i="9" l="1"/>
  <c r="R43" i="9"/>
  <c r="N3" i="9"/>
  <c r="R3" i="9"/>
  <c r="R4" i="9"/>
  <c r="N81" i="9"/>
  <c r="R81" i="9"/>
  <c r="N42" i="9"/>
  <c r="R42" i="9"/>
  <c r="M3" i="9"/>
  <c r="N82" i="9"/>
  <c r="R82" i="9"/>
  <c r="M4" i="9"/>
  <c r="L4" i="9"/>
  <c r="N4" i="9" s="1"/>
  <c r="M121" i="9"/>
  <c r="L121" i="9"/>
  <c r="N121" i="9" s="1"/>
  <c r="M120" i="9"/>
  <c r="L120" i="9"/>
  <c r="N120" i="9" s="1"/>
  <c r="BN238" i="1"/>
  <c r="BN252" i="1"/>
  <c r="BN266" i="1"/>
  <c r="BN280" i="1"/>
  <c r="BN350" i="1"/>
  <c r="BN392" i="1"/>
  <c r="BN406" i="1"/>
  <c r="BN462" i="1"/>
  <c r="BN476" i="1"/>
  <c r="BN490" i="1"/>
  <c r="BN504" i="1"/>
  <c r="BN518" i="1"/>
  <c r="BN574" i="1"/>
  <c r="BN588" i="1"/>
  <c r="BN602" i="1"/>
  <c r="BN714" i="1"/>
  <c r="BN728" i="1"/>
  <c r="BN742" i="1"/>
  <c r="BN798" i="1"/>
  <c r="BN812" i="1"/>
  <c r="BN826" i="1"/>
  <c r="BN840" i="1"/>
  <c r="BN854" i="1"/>
  <c r="BN910" i="1"/>
  <c r="BN924" i="1"/>
  <c r="BN966" i="1"/>
  <c r="BN1036" i="1"/>
  <c r="BN1050" i="1"/>
  <c r="BN1064" i="1"/>
  <c r="BN1078" i="1"/>
  <c r="BN1134" i="1"/>
  <c r="BN1148" i="1"/>
  <c r="BN1162" i="1"/>
  <c r="BN1176" i="1"/>
  <c r="BN22" i="1"/>
  <c r="BN36" i="1"/>
  <c r="BN50" i="1"/>
  <c r="BN64" i="1"/>
  <c r="BN78" i="1"/>
  <c r="BN92" i="1"/>
  <c r="BN106" i="1"/>
  <c r="BN120" i="1"/>
  <c r="BN134" i="1"/>
  <c r="BN148" i="1"/>
  <c r="BN162" i="1"/>
  <c r="BN190" i="1"/>
  <c r="BN204" i="1"/>
  <c r="BN218" i="1"/>
  <c r="BN232" i="1"/>
  <c r="BN246" i="1"/>
  <c r="BN260" i="1"/>
  <c r="BN274" i="1"/>
  <c r="BN288" i="1"/>
  <c r="BN330" i="1"/>
  <c r="BN372" i="1"/>
  <c r="BN386" i="1"/>
  <c r="BN400" i="1"/>
  <c r="BN414" i="1"/>
  <c r="BN428" i="1"/>
  <c r="BN442" i="1"/>
  <c r="BN456" i="1"/>
  <c r="BN470" i="1"/>
  <c r="BN484" i="1"/>
  <c r="BN498" i="1"/>
  <c r="BN512" i="1"/>
  <c r="BN526" i="1"/>
  <c r="BN540" i="1"/>
  <c r="BN554" i="1"/>
  <c r="BN568" i="1"/>
  <c r="BN582" i="1"/>
  <c r="BN596" i="1"/>
  <c r="BN610" i="1"/>
  <c r="BN624" i="1"/>
  <c r="BN638" i="1"/>
  <c r="BN680" i="1"/>
  <c r="BN694" i="1"/>
  <c r="BN708" i="1"/>
  <c r="BN722" i="1"/>
  <c r="BN736" i="1"/>
  <c r="BN750" i="1"/>
  <c r="BN764" i="1"/>
  <c r="BN778" i="1"/>
  <c r="BN792" i="1"/>
  <c r="BN806" i="1"/>
  <c r="BN820" i="1"/>
  <c r="BN834" i="1"/>
  <c r="BN848" i="1"/>
  <c r="BN862" i="1"/>
  <c r="BN876" i="1"/>
  <c r="BN890" i="1"/>
  <c r="BN904" i="1"/>
  <c r="BN918" i="1"/>
  <c r="BN974" i="1"/>
  <c r="BN988" i="1"/>
  <c r="BN1030" i="1"/>
  <c r="BN1086" i="1"/>
  <c r="BN1100" i="1"/>
  <c r="BN1142" i="1"/>
  <c r="BN1156" i="1"/>
  <c r="BN1198" i="1"/>
  <c r="BN1212" i="1"/>
  <c r="BN1226" i="1"/>
  <c r="BN1240" i="1"/>
  <c r="BN1268" i="1"/>
  <c r="BN1282" i="1"/>
  <c r="BN1296" i="1"/>
  <c r="BN1310" i="1"/>
  <c r="BN302" i="1"/>
  <c r="BN316" i="1"/>
  <c r="BN358" i="1"/>
  <c r="BN652" i="1"/>
  <c r="BN666" i="1"/>
  <c r="BN946" i="1"/>
  <c r="BN960" i="1"/>
  <c r="BN1002" i="1"/>
  <c r="BN1016" i="1"/>
  <c r="BN1058" i="1"/>
  <c r="BN1072" i="1"/>
  <c r="BN1114" i="1"/>
  <c r="BN1128" i="1"/>
  <c r="BN1170" i="1"/>
  <c r="BN1184" i="1"/>
  <c r="BN1254" i="1"/>
  <c r="BN1324" i="1"/>
  <c r="BN14" i="1"/>
  <c r="BN28" i="1"/>
  <c r="BN42" i="1"/>
  <c r="BN56" i="1"/>
  <c r="BN70" i="1"/>
  <c r="BN84" i="1"/>
  <c r="BN98" i="1"/>
  <c r="BN112" i="1"/>
  <c r="BN126" i="1"/>
  <c r="BN140" i="1"/>
  <c r="BN154" i="1"/>
  <c r="BN168" i="1"/>
  <c r="BN182" i="1"/>
  <c r="BN196" i="1"/>
  <c r="BN210" i="1"/>
  <c r="BN224" i="1"/>
  <c r="BN308" i="1"/>
  <c r="BN322" i="1"/>
  <c r="BN336" i="1"/>
  <c r="BN420" i="1"/>
  <c r="BN434" i="1"/>
  <c r="BN448" i="1"/>
  <c r="BN532" i="1"/>
  <c r="BN546" i="1"/>
  <c r="BN560" i="1"/>
  <c r="BN644" i="1"/>
  <c r="BN658" i="1"/>
  <c r="BN672" i="1"/>
  <c r="BN756" i="1"/>
  <c r="BN770" i="1"/>
  <c r="BN784" i="1"/>
  <c r="BN868" i="1"/>
  <c r="BN882" i="1"/>
  <c r="BN896" i="1"/>
  <c r="BN980" i="1"/>
  <c r="BN994" i="1"/>
  <c r="BN1008" i="1"/>
  <c r="BN1092" i="1"/>
  <c r="BN1106" i="1"/>
  <c r="BN1120" i="1"/>
  <c r="BN483" i="1"/>
  <c r="BN497" i="1"/>
  <c r="BN511" i="1"/>
  <c r="BN525" i="1"/>
  <c r="BN539" i="1"/>
  <c r="BN553" i="1"/>
  <c r="BN567" i="1"/>
  <c r="BN581" i="1"/>
  <c r="BN595" i="1"/>
  <c r="BN609" i="1"/>
  <c r="BN623" i="1"/>
  <c r="BN637" i="1"/>
  <c r="BN651" i="1"/>
  <c r="BN665" i="1"/>
  <c r="BN679" i="1"/>
  <c r="BN693" i="1"/>
  <c r="BN707" i="1"/>
  <c r="BN721" i="1"/>
  <c r="BN735" i="1"/>
  <c r="BN749" i="1"/>
  <c r="BN763" i="1"/>
  <c r="BN777" i="1"/>
  <c r="BN791" i="1"/>
  <c r="BN805" i="1"/>
  <c r="BN819" i="1"/>
  <c r="BN833" i="1"/>
  <c r="BN847" i="1"/>
  <c r="BN861" i="1"/>
  <c r="BN875" i="1"/>
  <c r="BN889" i="1"/>
  <c r="BN903" i="1"/>
  <c r="BN917" i="1"/>
  <c r="BN931" i="1"/>
  <c r="BN945" i="1"/>
  <c r="BN959" i="1"/>
  <c r="BN973" i="1"/>
  <c r="BN987" i="1"/>
  <c r="BN1001" i="1"/>
  <c r="BN1015" i="1"/>
  <c r="BN1029" i="1"/>
  <c r="BN1043" i="1"/>
  <c r="BN1057" i="1"/>
  <c r="BN1071" i="1"/>
  <c r="BN1085" i="1"/>
  <c r="BN1099" i="1"/>
  <c r="BN1113" i="1"/>
  <c r="BN1127" i="1"/>
  <c r="BN1141" i="1"/>
  <c r="BN1155" i="1"/>
  <c r="BN1169" i="1"/>
  <c r="BN1183" i="1"/>
  <c r="BN1197" i="1"/>
  <c r="BN1211" i="1"/>
  <c r="BN1225" i="1"/>
  <c r="BN1239" i="1"/>
  <c r="BN1253" i="1"/>
  <c r="BN1267" i="1"/>
  <c r="BN1281" i="1"/>
  <c r="BN1295" i="1"/>
  <c r="BN1309" i="1"/>
  <c r="BN1323" i="1"/>
  <c r="BN1337" i="1"/>
  <c r="BN1351" i="1"/>
  <c r="BN1365" i="1"/>
  <c r="BN1379" i="1"/>
  <c r="BN1218" i="1"/>
  <c r="BN1232" i="1"/>
  <c r="BN1316" i="1"/>
  <c r="BN1330" i="1"/>
  <c r="BN1344" i="1"/>
  <c r="BN7" i="1"/>
  <c r="BY3" i="1" l="1"/>
  <c r="BW3" i="1" s="1"/>
  <c r="BZ3" i="1"/>
  <c r="BX3" i="1" s="1"/>
  <c r="BY4" i="1"/>
  <c r="BW4" i="1" s="1"/>
  <c r="BZ4" i="1"/>
  <c r="BX4" i="1" s="1"/>
  <c r="BY5" i="1"/>
  <c r="BW5" i="1" s="1"/>
  <c r="BZ5" i="1"/>
  <c r="BX5" i="1" s="1"/>
  <c r="BY6" i="1"/>
  <c r="BW6" i="1" s="1"/>
  <c r="BZ6" i="1"/>
  <c r="BX6" i="1" s="1"/>
  <c r="BY7" i="1"/>
  <c r="BW7" i="1" s="1"/>
  <c r="BZ7" i="1"/>
  <c r="BX7" i="1" s="1"/>
  <c r="BY8" i="1"/>
  <c r="BW8" i="1" s="1"/>
  <c r="BZ8" i="1"/>
  <c r="BX8" i="1" s="1"/>
  <c r="BY9" i="1"/>
  <c r="BW9" i="1" s="1"/>
  <c r="BZ9" i="1"/>
  <c r="BX9" i="1" s="1"/>
  <c r="BY10" i="1"/>
  <c r="BW10" i="1" s="1"/>
  <c r="BZ10" i="1"/>
  <c r="BX10" i="1" s="1"/>
  <c r="BY11" i="1"/>
  <c r="BW11" i="1" s="1"/>
  <c r="BZ11" i="1"/>
  <c r="BX11" i="1" s="1"/>
  <c r="BY12" i="1"/>
  <c r="BW12" i="1" s="1"/>
  <c r="BZ12" i="1"/>
  <c r="BX12" i="1" s="1"/>
  <c r="BY13" i="1"/>
  <c r="BW13" i="1" s="1"/>
  <c r="BZ13" i="1"/>
  <c r="BX13" i="1" s="1"/>
  <c r="BY14" i="1"/>
  <c r="BW14" i="1" s="1"/>
  <c r="BZ14" i="1"/>
  <c r="BX14" i="1" s="1"/>
  <c r="BY15" i="1"/>
  <c r="BW15" i="1" s="1"/>
  <c r="BZ15" i="1"/>
  <c r="BX15" i="1" s="1"/>
  <c r="BY16" i="1"/>
  <c r="BW16" i="1" s="1"/>
  <c r="BZ16" i="1"/>
  <c r="BX16" i="1" s="1"/>
  <c r="BY17" i="1"/>
  <c r="BW17" i="1" s="1"/>
  <c r="BZ17" i="1"/>
  <c r="BX17" i="1" s="1"/>
  <c r="BY18" i="1"/>
  <c r="BW18" i="1" s="1"/>
  <c r="BZ18" i="1"/>
  <c r="BX18" i="1" s="1"/>
  <c r="BY19" i="1"/>
  <c r="BW19" i="1" s="1"/>
  <c r="BZ19" i="1"/>
  <c r="BX19" i="1" s="1"/>
  <c r="BY20" i="1"/>
  <c r="BW20" i="1" s="1"/>
  <c r="BZ20" i="1"/>
  <c r="BX20" i="1" s="1"/>
  <c r="BY21" i="1"/>
  <c r="BW21" i="1" s="1"/>
  <c r="BZ21" i="1"/>
  <c r="BX21" i="1" s="1"/>
  <c r="BY22" i="1"/>
  <c r="BW22" i="1" s="1"/>
  <c r="BZ22" i="1"/>
  <c r="BX22" i="1" s="1"/>
  <c r="BY23" i="1"/>
  <c r="BW23" i="1" s="1"/>
  <c r="BZ23" i="1"/>
  <c r="BX23" i="1" s="1"/>
  <c r="BY24" i="1"/>
  <c r="BW24" i="1" s="1"/>
  <c r="BZ24" i="1"/>
  <c r="BX24" i="1" s="1"/>
  <c r="BY25" i="1"/>
  <c r="BW25" i="1" s="1"/>
  <c r="BZ25" i="1"/>
  <c r="BX25" i="1" s="1"/>
  <c r="BY26" i="1"/>
  <c r="BW26" i="1" s="1"/>
  <c r="BZ26" i="1"/>
  <c r="BX26" i="1" s="1"/>
  <c r="BY27" i="1"/>
  <c r="BW27" i="1" s="1"/>
  <c r="BZ27" i="1"/>
  <c r="BX27" i="1" s="1"/>
  <c r="BY28" i="1"/>
  <c r="BW28" i="1" s="1"/>
  <c r="BZ28" i="1"/>
  <c r="BX28" i="1" s="1"/>
  <c r="BY29" i="1"/>
  <c r="BW29" i="1" s="1"/>
  <c r="BZ29" i="1"/>
  <c r="BX29" i="1" s="1"/>
  <c r="BY30" i="1"/>
  <c r="BW30" i="1" s="1"/>
  <c r="BZ30" i="1"/>
  <c r="BX30" i="1" s="1"/>
  <c r="BY31" i="1"/>
  <c r="BW31" i="1" s="1"/>
  <c r="BZ31" i="1"/>
  <c r="BX31" i="1" s="1"/>
  <c r="BY32" i="1"/>
  <c r="BW32" i="1" s="1"/>
  <c r="BZ32" i="1"/>
  <c r="BX32" i="1" s="1"/>
  <c r="BY33" i="1"/>
  <c r="BW33" i="1" s="1"/>
  <c r="BZ33" i="1"/>
  <c r="BX33" i="1" s="1"/>
  <c r="BY34" i="1"/>
  <c r="BW34" i="1" s="1"/>
  <c r="BZ34" i="1"/>
  <c r="BX34" i="1" s="1"/>
  <c r="BY35" i="1"/>
  <c r="BW35" i="1" s="1"/>
  <c r="BZ35" i="1"/>
  <c r="BX35" i="1" s="1"/>
  <c r="BY36" i="1"/>
  <c r="BW36" i="1" s="1"/>
  <c r="BZ36" i="1"/>
  <c r="BX36" i="1" s="1"/>
  <c r="BY37" i="1"/>
  <c r="BW37" i="1" s="1"/>
  <c r="BZ37" i="1"/>
  <c r="BX37" i="1" s="1"/>
  <c r="BY38" i="1"/>
  <c r="BW38" i="1" s="1"/>
  <c r="BZ38" i="1"/>
  <c r="BX38" i="1" s="1"/>
  <c r="BY39" i="1"/>
  <c r="BW39" i="1" s="1"/>
  <c r="BZ39" i="1"/>
  <c r="BX39" i="1" s="1"/>
  <c r="BY40" i="1"/>
  <c r="BW40" i="1" s="1"/>
  <c r="BZ40" i="1"/>
  <c r="BX40" i="1" s="1"/>
  <c r="BY41" i="1"/>
  <c r="BW41" i="1" s="1"/>
  <c r="BZ41" i="1"/>
  <c r="BX41" i="1" s="1"/>
  <c r="BY42" i="1"/>
  <c r="BW42" i="1" s="1"/>
  <c r="BZ42" i="1"/>
  <c r="BX42" i="1" s="1"/>
  <c r="BY43" i="1"/>
  <c r="BW43" i="1" s="1"/>
  <c r="BZ43" i="1"/>
  <c r="BX43" i="1" s="1"/>
  <c r="BY44" i="1"/>
  <c r="BW44" i="1" s="1"/>
  <c r="BZ44" i="1"/>
  <c r="BX44" i="1" s="1"/>
  <c r="BY45" i="1"/>
  <c r="BW45" i="1" s="1"/>
  <c r="BZ45" i="1"/>
  <c r="BX45" i="1" s="1"/>
  <c r="BY46" i="1"/>
  <c r="BW46" i="1" s="1"/>
  <c r="BZ46" i="1"/>
  <c r="BX46" i="1" s="1"/>
  <c r="BY47" i="1"/>
  <c r="BW47" i="1" s="1"/>
  <c r="BZ47" i="1"/>
  <c r="BX47" i="1" s="1"/>
  <c r="BY48" i="1"/>
  <c r="BW48" i="1" s="1"/>
  <c r="BZ48" i="1"/>
  <c r="BX48" i="1" s="1"/>
  <c r="BY49" i="1"/>
  <c r="BW49" i="1" s="1"/>
  <c r="BZ49" i="1"/>
  <c r="BX49" i="1" s="1"/>
  <c r="BY50" i="1"/>
  <c r="BW50" i="1" s="1"/>
  <c r="BZ50" i="1"/>
  <c r="BX50" i="1" s="1"/>
  <c r="BY51" i="1"/>
  <c r="BW51" i="1" s="1"/>
  <c r="BZ51" i="1"/>
  <c r="BX51" i="1" s="1"/>
  <c r="BY52" i="1"/>
  <c r="BW52" i="1" s="1"/>
  <c r="BZ52" i="1"/>
  <c r="BX52" i="1" s="1"/>
  <c r="BY53" i="1"/>
  <c r="BW53" i="1" s="1"/>
  <c r="BZ53" i="1"/>
  <c r="BX53" i="1" s="1"/>
  <c r="BY54" i="1"/>
  <c r="BW54" i="1" s="1"/>
  <c r="BZ54" i="1"/>
  <c r="BX54" i="1" s="1"/>
  <c r="BY55" i="1"/>
  <c r="BW55" i="1" s="1"/>
  <c r="BZ55" i="1"/>
  <c r="BX55" i="1" s="1"/>
  <c r="BY56" i="1"/>
  <c r="BW56" i="1" s="1"/>
  <c r="BZ56" i="1"/>
  <c r="BX56" i="1" s="1"/>
  <c r="BY57" i="1"/>
  <c r="BW57" i="1" s="1"/>
  <c r="BZ57" i="1"/>
  <c r="BX57" i="1" s="1"/>
  <c r="BY58" i="1"/>
  <c r="BW58" i="1" s="1"/>
  <c r="BZ58" i="1"/>
  <c r="BX58" i="1" s="1"/>
  <c r="BY59" i="1"/>
  <c r="BW59" i="1" s="1"/>
  <c r="BZ59" i="1"/>
  <c r="BX59" i="1" s="1"/>
  <c r="BY60" i="1"/>
  <c r="BW60" i="1" s="1"/>
  <c r="BZ60" i="1"/>
  <c r="BX60" i="1" s="1"/>
  <c r="BY61" i="1"/>
  <c r="BW61" i="1" s="1"/>
  <c r="BZ61" i="1"/>
  <c r="BX61" i="1" s="1"/>
  <c r="BY62" i="1"/>
  <c r="BW62" i="1" s="1"/>
  <c r="BZ62" i="1"/>
  <c r="BX62" i="1" s="1"/>
  <c r="BY63" i="1"/>
  <c r="BW63" i="1" s="1"/>
  <c r="BZ63" i="1"/>
  <c r="BX63" i="1" s="1"/>
  <c r="BY64" i="1"/>
  <c r="BW64" i="1" s="1"/>
  <c r="BZ64" i="1"/>
  <c r="BX64" i="1" s="1"/>
  <c r="BY65" i="1"/>
  <c r="BW65" i="1" s="1"/>
  <c r="BZ65" i="1"/>
  <c r="BX65" i="1" s="1"/>
  <c r="BY66" i="1"/>
  <c r="BW66" i="1" s="1"/>
  <c r="BZ66" i="1"/>
  <c r="BX66" i="1" s="1"/>
  <c r="BY67" i="1"/>
  <c r="BW67" i="1" s="1"/>
  <c r="BZ67" i="1"/>
  <c r="BX67" i="1" s="1"/>
  <c r="BY68" i="1"/>
  <c r="BW68" i="1" s="1"/>
  <c r="BZ68" i="1"/>
  <c r="BX68" i="1" s="1"/>
  <c r="BY69" i="1"/>
  <c r="BW69" i="1" s="1"/>
  <c r="BZ69" i="1"/>
  <c r="BX69" i="1" s="1"/>
  <c r="BY70" i="1"/>
  <c r="BW70" i="1" s="1"/>
  <c r="BZ70" i="1"/>
  <c r="BX70" i="1" s="1"/>
  <c r="BY71" i="1"/>
  <c r="BW71" i="1" s="1"/>
  <c r="BZ71" i="1"/>
  <c r="BX71" i="1" s="1"/>
  <c r="BY72" i="1"/>
  <c r="BW72" i="1" s="1"/>
  <c r="BZ72" i="1"/>
  <c r="BX72" i="1" s="1"/>
  <c r="BY73" i="1"/>
  <c r="BW73" i="1" s="1"/>
  <c r="BZ73" i="1"/>
  <c r="BX73" i="1" s="1"/>
  <c r="BY74" i="1"/>
  <c r="BW74" i="1" s="1"/>
  <c r="BZ74" i="1"/>
  <c r="BX74" i="1" s="1"/>
  <c r="BY75" i="1"/>
  <c r="BW75" i="1" s="1"/>
  <c r="BZ75" i="1"/>
  <c r="BX75" i="1" s="1"/>
  <c r="BY76" i="1"/>
  <c r="BW76" i="1" s="1"/>
  <c r="BZ76" i="1"/>
  <c r="BX76" i="1" s="1"/>
  <c r="BY77" i="1"/>
  <c r="BW77" i="1" s="1"/>
  <c r="BZ77" i="1"/>
  <c r="BX77" i="1" s="1"/>
  <c r="BY78" i="1"/>
  <c r="BW78" i="1" s="1"/>
  <c r="BZ78" i="1"/>
  <c r="BX78" i="1" s="1"/>
  <c r="BY79" i="1"/>
  <c r="BW79" i="1" s="1"/>
  <c r="BZ79" i="1"/>
  <c r="BX79" i="1" s="1"/>
  <c r="BY80" i="1"/>
  <c r="BW80" i="1" s="1"/>
  <c r="BZ80" i="1"/>
  <c r="BX80" i="1" s="1"/>
  <c r="BY81" i="1"/>
  <c r="BW81" i="1" s="1"/>
  <c r="BZ81" i="1"/>
  <c r="BX81" i="1" s="1"/>
  <c r="BY82" i="1"/>
  <c r="BW82" i="1" s="1"/>
  <c r="BZ82" i="1"/>
  <c r="BX82" i="1" s="1"/>
  <c r="BY83" i="1"/>
  <c r="BW83" i="1" s="1"/>
  <c r="BZ83" i="1"/>
  <c r="BX83" i="1" s="1"/>
  <c r="BY84" i="1"/>
  <c r="BW84" i="1" s="1"/>
  <c r="BZ84" i="1"/>
  <c r="BX84" i="1" s="1"/>
  <c r="BY85" i="1"/>
  <c r="BW85" i="1" s="1"/>
  <c r="BZ85" i="1"/>
  <c r="BX85" i="1" s="1"/>
  <c r="BY86" i="1"/>
  <c r="BW86" i="1" s="1"/>
  <c r="BZ86" i="1"/>
  <c r="BX86" i="1" s="1"/>
  <c r="BY87" i="1"/>
  <c r="BW87" i="1" s="1"/>
  <c r="BZ87" i="1"/>
  <c r="BX87" i="1" s="1"/>
  <c r="BY88" i="1"/>
  <c r="BW88" i="1" s="1"/>
  <c r="BZ88" i="1"/>
  <c r="BX88" i="1" s="1"/>
  <c r="BY89" i="1"/>
  <c r="BW89" i="1" s="1"/>
  <c r="BZ89" i="1"/>
  <c r="BX89" i="1" s="1"/>
  <c r="BY90" i="1"/>
  <c r="BW90" i="1" s="1"/>
  <c r="BZ90" i="1"/>
  <c r="BX90" i="1" s="1"/>
  <c r="BY91" i="1"/>
  <c r="BW91" i="1" s="1"/>
  <c r="BZ91" i="1"/>
  <c r="BX91" i="1" s="1"/>
  <c r="BY92" i="1"/>
  <c r="BW92" i="1" s="1"/>
  <c r="BZ92" i="1"/>
  <c r="BX92" i="1" s="1"/>
  <c r="BY93" i="1"/>
  <c r="BW93" i="1" s="1"/>
  <c r="BZ93" i="1"/>
  <c r="BX93" i="1" s="1"/>
  <c r="BY94" i="1"/>
  <c r="BW94" i="1" s="1"/>
  <c r="BZ94" i="1"/>
  <c r="BX94" i="1" s="1"/>
  <c r="BY95" i="1"/>
  <c r="BW95" i="1" s="1"/>
  <c r="BZ95" i="1"/>
  <c r="BX95" i="1" s="1"/>
  <c r="BY96" i="1"/>
  <c r="BW96" i="1" s="1"/>
  <c r="BZ96" i="1"/>
  <c r="BX96" i="1" s="1"/>
  <c r="BY97" i="1"/>
  <c r="BW97" i="1" s="1"/>
  <c r="BZ97" i="1"/>
  <c r="BX97" i="1" s="1"/>
  <c r="BY98" i="1"/>
  <c r="BW98" i="1" s="1"/>
  <c r="BZ98" i="1"/>
  <c r="BX98" i="1" s="1"/>
  <c r="BY99" i="1"/>
  <c r="BW99" i="1" s="1"/>
  <c r="BZ99" i="1"/>
  <c r="BX99" i="1" s="1"/>
  <c r="BY100" i="1"/>
  <c r="BW100" i="1" s="1"/>
  <c r="BZ100" i="1"/>
  <c r="BX100" i="1" s="1"/>
  <c r="BY101" i="1"/>
  <c r="BW101" i="1" s="1"/>
  <c r="BZ101" i="1"/>
  <c r="BX101" i="1" s="1"/>
  <c r="BY102" i="1"/>
  <c r="BW102" i="1" s="1"/>
  <c r="BZ102" i="1"/>
  <c r="BX102" i="1" s="1"/>
  <c r="BY103" i="1"/>
  <c r="BW103" i="1" s="1"/>
  <c r="BZ103" i="1"/>
  <c r="BX103" i="1" s="1"/>
  <c r="BY104" i="1"/>
  <c r="BW104" i="1" s="1"/>
  <c r="BZ104" i="1"/>
  <c r="BX104" i="1" s="1"/>
  <c r="BY105" i="1"/>
  <c r="BW105" i="1" s="1"/>
  <c r="BZ105" i="1"/>
  <c r="BX105" i="1" s="1"/>
  <c r="BY106" i="1"/>
  <c r="BW106" i="1" s="1"/>
  <c r="BZ106" i="1"/>
  <c r="BX106" i="1" s="1"/>
  <c r="BY107" i="1"/>
  <c r="BW107" i="1" s="1"/>
  <c r="BZ107" i="1"/>
  <c r="BX107" i="1" s="1"/>
  <c r="BY108" i="1"/>
  <c r="BW108" i="1" s="1"/>
  <c r="BZ108" i="1"/>
  <c r="BX108" i="1" s="1"/>
  <c r="BY109" i="1"/>
  <c r="BW109" i="1" s="1"/>
  <c r="BZ109" i="1"/>
  <c r="BX109" i="1" s="1"/>
  <c r="BY110" i="1"/>
  <c r="BW110" i="1" s="1"/>
  <c r="BZ110" i="1"/>
  <c r="BX110" i="1" s="1"/>
  <c r="BY111" i="1"/>
  <c r="BW111" i="1" s="1"/>
  <c r="BZ111" i="1"/>
  <c r="BX111" i="1" s="1"/>
  <c r="BY112" i="1"/>
  <c r="BW112" i="1" s="1"/>
  <c r="BZ112" i="1"/>
  <c r="BX112" i="1" s="1"/>
  <c r="BY113" i="1"/>
  <c r="BW113" i="1" s="1"/>
  <c r="BZ113" i="1"/>
  <c r="BX113" i="1" s="1"/>
  <c r="BY114" i="1"/>
  <c r="BW114" i="1" s="1"/>
  <c r="BZ114" i="1"/>
  <c r="BX114" i="1" s="1"/>
  <c r="BY115" i="1"/>
  <c r="BW115" i="1" s="1"/>
  <c r="BZ115" i="1"/>
  <c r="BX115" i="1" s="1"/>
  <c r="BY116" i="1"/>
  <c r="BW116" i="1" s="1"/>
  <c r="BZ116" i="1"/>
  <c r="BX116" i="1" s="1"/>
  <c r="BY117" i="1"/>
  <c r="BW117" i="1" s="1"/>
  <c r="BZ117" i="1"/>
  <c r="BX117" i="1" s="1"/>
  <c r="BY118" i="1"/>
  <c r="BW118" i="1" s="1"/>
  <c r="BZ118" i="1"/>
  <c r="BX118" i="1" s="1"/>
  <c r="BY119" i="1"/>
  <c r="BW119" i="1" s="1"/>
  <c r="BZ119" i="1"/>
  <c r="BX119" i="1" s="1"/>
  <c r="BY120" i="1"/>
  <c r="BW120" i="1" s="1"/>
  <c r="BZ120" i="1"/>
  <c r="BX120" i="1" s="1"/>
  <c r="BY121" i="1"/>
  <c r="BW121" i="1" s="1"/>
  <c r="BZ121" i="1"/>
  <c r="BX121" i="1" s="1"/>
  <c r="BY122" i="1"/>
  <c r="BW122" i="1" s="1"/>
  <c r="BZ122" i="1"/>
  <c r="BX122" i="1" s="1"/>
  <c r="BY123" i="1"/>
  <c r="BW123" i="1" s="1"/>
  <c r="BZ123" i="1"/>
  <c r="BX123" i="1" s="1"/>
  <c r="BY124" i="1"/>
  <c r="BW124" i="1" s="1"/>
  <c r="BZ124" i="1"/>
  <c r="BX124" i="1" s="1"/>
  <c r="BY125" i="1"/>
  <c r="BW125" i="1" s="1"/>
  <c r="BZ125" i="1"/>
  <c r="BX125" i="1" s="1"/>
  <c r="BY126" i="1"/>
  <c r="BW126" i="1" s="1"/>
  <c r="BZ126" i="1"/>
  <c r="BX126" i="1" s="1"/>
  <c r="BY127" i="1"/>
  <c r="BW127" i="1" s="1"/>
  <c r="BZ127" i="1"/>
  <c r="BX127" i="1" s="1"/>
  <c r="BY128" i="1"/>
  <c r="BW128" i="1" s="1"/>
  <c r="BZ128" i="1"/>
  <c r="BX128" i="1" s="1"/>
  <c r="BY129" i="1"/>
  <c r="BW129" i="1" s="1"/>
  <c r="BZ129" i="1"/>
  <c r="BX129" i="1" s="1"/>
  <c r="BY130" i="1"/>
  <c r="BW130" i="1" s="1"/>
  <c r="BZ130" i="1"/>
  <c r="BX130" i="1" s="1"/>
  <c r="BY131" i="1"/>
  <c r="BW131" i="1" s="1"/>
  <c r="BZ131" i="1"/>
  <c r="BX131" i="1" s="1"/>
  <c r="BY132" i="1"/>
  <c r="BW132" i="1" s="1"/>
  <c r="BZ132" i="1"/>
  <c r="BX132" i="1" s="1"/>
  <c r="BY133" i="1"/>
  <c r="BW133" i="1" s="1"/>
  <c r="BZ133" i="1"/>
  <c r="BX133" i="1" s="1"/>
  <c r="BY134" i="1"/>
  <c r="BW134" i="1" s="1"/>
  <c r="BZ134" i="1"/>
  <c r="BX134" i="1" s="1"/>
  <c r="BY135" i="1"/>
  <c r="BW135" i="1" s="1"/>
  <c r="BZ135" i="1"/>
  <c r="BX135" i="1" s="1"/>
  <c r="BY136" i="1"/>
  <c r="BW136" i="1" s="1"/>
  <c r="BZ136" i="1"/>
  <c r="BX136" i="1" s="1"/>
  <c r="BY137" i="1"/>
  <c r="BW137" i="1" s="1"/>
  <c r="BZ137" i="1"/>
  <c r="BX137" i="1" s="1"/>
  <c r="BY138" i="1"/>
  <c r="BW138" i="1" s="1"/>
  <c r="BZ138" i="1"/>
  <c r="BX138" i="1" s="1"/>
  <c r="BY139" i="1"/>
  <c r="BW139" i="1" s="1"/>
  <c r="BZ139" i="1"/>
  <c r="BX139" i="1" s="1"/>
  <c r="BY140" i="1"/>
  <c r="BW140" i="1" s="1"/>
  <c r="BZ140" i="1"/>
  <c r="BX140" i="1" s="1"/>
  <c r="BY141" i="1"/>
  <c r="BW141" i="1" s="1"/>
  <c r="BZ141" i="1"/>
  <c r="BX141" i="1" s="1"/>
  <c r="BY142" i="1"/>
  <c r="BW142" i="1" s="1"/>
  <c r="BZ142" i="1"/>
  <c r="BX142" i="1" s="1"/>
  <c r="BY143" i="1"/>
  <c r="BW143" i="1" s="1"/>
  <c r="BZ143" i="1"/>
  <c r="BX143" i="1" s="1"/>
  <c r="BY144" i="1"/>
  <c r="BW144" i="1" s="1"/>
  <c r="BZ144" i="1"/>
  <c r="BX144" i="1" s="1"/>
  <c r="BY145" i="1"/>
  <c r="BW145" i="1" s="1"/>
  <c r="BZ145" i="1"/>
  <c r="BX145" i="1" s="1"/>
  <c r="BY146" i="1"/>
  <c r="BW146" i="1" s="1"/>
  <c r="BZ146" i="1"/>
  <c r="BX146" i="1" s="1"/>
  <c r="BY147" i="1"/>
  <c r="BW147" i="1" s="1"/>
  <c r="BZ147" i="1"/>
  <c r="BX147" i="1" s="1"/>
  <c r="BY148" i="1"/>
  <c r="BW148" i="1" s="1"/>
  <c r="BZ148" i="1"/>
  <c r="BX148" i="1" s="1"/>
  <c r="BY149" i="1"/>
  <c r="BW149" i="1" s="1"/>
  <c r="BZ149" i="1"/>
  <c r="BX149" i="1" s="1"/>
  <c r="BY150" i="1"/>
  <c r="BW150" i="1" s="1"/>
  <c r="BZ150" i="1"/>
  <c r="BX150" i="1" s="1"/>
  <c r="BY151" i="1"/>
  <c r="BW151" i="1" s="1"/>
  <c r="BZ151" i="1"/>
  <c r="BX151" i="1" s="1"/>
  <c r="BY152" i="1"/>
  <c r="BW152" i="1" s="1"/>
  <c r="BZ152" i="1"/>
  <c r="BX152" i="1" s="1"/>
  <c r="BY153" i="1"/>
  <c r="BW153" i="1" s="1"/>
  <c r="BZ153" i="1"/>
  <c r="BX153" i="1" s="1"/>
  <c r="BY154" i="1"/>
  <c r="BW154" i="1" s="1"/>
  <c r="BZ154" i="1"/>
  <c r="BX154" i="1" s="1"/>
  <c r="BY155" i="1"/>
  <c r="BW155" i="1" s="1"/>
  <c r="BZ155" i="1"/>
  <c r="BX155" i="1" s="1"/>
  <c r="BY156" i="1"/>
  <c r="BW156" i="1" s="1"/>
  <c r="BZ156" i="1"/>
  <c r="BX156" i="1" s="1"/>
  <c r="BY157" i="1"/>
  <c r="BW157" i="1" s="1"/>
  <c r="BZ157" i="1"/>
  <c r="BX157" i="1" s="1"/>
  <c r="BY158" i="1"/>
  <c r="BW158" i="1" s="1"/>
  <c r="BZ158" i="1"/>
  <c r="BX158" i="1" s="1"/>
  <c r="BY159" i="1"/>
  <c r="BW159" i="1" s="1"/>
  <c r="BZ159" i="1"/>
  <c r="BX159" i="1" s="1"/>
  <c r="BY160" i="1"/>
  <c r="BW160" i="1" s="1"/>
  <c r="BZ160" i="1"/>
  <c r="BX160" i="1" s="1"/>
  <c r="BY161" i="1"/>
  <c r="BW161" i="1" s="1"/>
  <c r="BZ161" i="1"/>
  <c r="BX161" i="1" s="1"/>
  <c r="BY162" i="1"/>
  <c r="BW162" i="1" s="1"/>
  <c r="BZ162" i="1"/>
  <c r="BX162" i="1" s="1"/>
  <c r="BY163" i="1"/>
  <c r="BW163" i="1" s="1"/>
  <c r="BZ163" i="1"/>
  <c r="BX163" i="1" s="1"/>
  <c r="BY164" i="1"/>
  <c r="BW164" i="1" s="1"/>
  <c r="BZ164" i="1"/>
  <c r="BX164" i="1" s="1"/>
  <c r="BY165" i="1"/>
  <c r="BW165" i="1" s="1"/>
  <c r="BZ165" i="1"/>
  <c r="BX165" i="1" s="1"/>
  <c r="BY166" i="1"/>
  <c r="BW166" i="1" s="1"/>
  <c r="BZ166" i="1"/>
  <c r="BX166" i="1" s="1"/>
  <c r="BY167" i="1"/>
  <c r="BW167" i="1" s="1"/>
  <c r="BZ167" i="1"/>
  <c r="BX167" i="1" s="1"/>
  <c r="BY168" i="1"/>
  <c r="BW168" i="1" s="1"/>
  <c r="BZ168" i="1"/>
  <c r="BX168" i="1" s="1"/>
  <c r="BY169" i="1"/>
  <c r="BW169" i="1" s="1"/>
  <c r="BZ169" i="1"/>
  <c r="BX169" i="1" s="1"/>
  <c r="BY170" i="1"/>
  <c r="BW170" i="1" s="1"/>
  <c r="BZ170" i="1"/>
  <c r="BX170" i="1" s="1"/>
  <c r="BY171" i="1"/>
  <c r="BW171" i="1" s="1"/>
  <c r="BZ171" i="1"/>
  <c r="BX171" i="1" s="1"/>
  <c r="BY172" i="1"/>
  <c r="BW172" i="1" s="1"/>
  <c r="BZ172" i="1"/>
  <c r="BX172" i="1" s="1"/>
  <c r="BY173" i="1"/>
  <c r="BW173" i="1" s="1"/>
  <c r="BZ173" i="1"/>
  <c r="BX173" i="1" s="1"/>
  <c r="BY174" i="1"/>
  <c r="BW174" i="1" s="1"/>
  <c r="BZ174" i="1"/>
  <c r="BX174" i="1" s="1"/>
  <c r="BY175" i="1"/>
  <c r="BW175" i="1" s="1"/>
  <c r="BZ175" i="1"/>
  <c r="BX175" i="1" s="1"/>
  <c r="BY176" i="1"/>
  <c r="BW176" i="1" s="1"/>
  <c r="BZ176" i="1"/>
  <c r="BX176" i="1" s="1"/>
  <c r="BY177" i="1"/>
  <c r="BW177" i="1" s="1"/>
  <c r="BZ177" i="1"/>
  <c r="BX177" i="1" s="1"/>
  <c r="BY178" i="1"/>
  <c r="BW178" i="1" s="1"/>
  <c r="BZ178" i="1"/>
  <c r="BX178" i="1" s="1"/>
  <c r="BY179" i="1"/>
  <c r="BW179" i="1" s="1"/>
  <c r="BZ179" i="1"/>
  <c r="BX179" i="1" s="1"/>
  <c r="BY180" i="1"/>
  <c r="BW180" i="1" s="1"/>
  <c r="BZ180" i="1"/>
  <c r="BX180" i="1" s="1"/>
  <c r="BY181" i="1"/>
  <c r="BW181" i="1" s="1"/>
  <c r="BZ181" i="1"/>
  <c r="BX181" i="1" s="1"/>
  <c r="BY182" i="1"/>
  <c r="BW182" i="1" s="1"/>
  <c r="BZ182" i="1"/>
  <c r="BX182" i="1" s="1"/>
  <c r="BY183" i="1"/>
  <c r="BW183" i="1" s="1"/>
  <c r="BZ183" i="1"/>
  <c r="BX183" i="1" s="1"/>
  <c r="BY184" i="1"/>
  <c r="BW184" i="1" s="1"/>
  <c r="BZ184" i="1"/>
  <c r="BX184" i="1" s="1"/>
  <c r="BY185" i="1"/>
  <c r="BW185" i="1" s="1"/>
  <c r="BZ185" i="1"/>
  <c r="BX185" i="1" s="1"/>
  <c r="BY186" i="1"/>
  <c r="BW186" i="1" s="1"/>
  <c r="BZ186" i="1"/>
  <c r="BX186" i="1" s="1"/>
  <c r="BY187" i="1"/>
  <c r="BW187" i="1" s="1"/>
  <c r="BZ187" i="1"/>
  <c r="BX187" i="1" s="1"/>
  <c r="BY188" i="1"/>
  <c r="BW188" i="1" s="1"/>
  <c r="BZ188" i="1"/>
  <c r="BX188" i="1" s="1"/>
  <c r="BY189" i="1"/>
  <c r="BW189" i="1" s="1"/>
  <c r="BZ189" i="1"/>
  <c r="BX189" i="1" s="1"/>
  <c r="BY190" i="1"/>
  <c r="BW190" i="1" s="1"/>
  <c r="BZ190" i="1"/>
  <c r="BX190" i="1" s="1"/>
  <c r="BY191" i="1"/>
  <c r="BW191" i="1" s="1"/>
  <c r="BZ191" i="1"/>
  <c r="BX191" i="1" s="1"/>
  <c r="BY192" i="1"/>
  <c r="BW192" i="1" s="1"/>
  <c r="BZ192" i="1"/>
  <c r="BX192" i="1" s="1"/>
  <c r="BY193" i="1"/>
  <c r="BW193" i="1" s="1"/>
  <c r="BZ193" i="1"/>
  <c r="BX193" i="1" s="1"/>
  <c r="BY194" i="1"/>
  <c r="BW194" i="1" s="1"/>
  <c r="BZ194" i="1"/>
  <c r="BX194" i="1" s="1"/>
  <c r="BY195" i="1"/>
  <c r="BW195" i="1" s="1"/>
  <c r="BZ195" i="1"/>
  <c r="BX195" i="1" s="1"/>
  <c r="BY196" i="1"/>
  <c r="BW196" i="1" s="1"/>
  <c r="BZ196" i="1"/>
  <c r="BX196" i="1" s="1"/>
  <c r="BY197" i="1"/>
  <c r="BW197" i="1" s="1"/>
  <c r="BZ197" i="1"/>
  <c r="BX197" i="1" s="1"/>
  <c r="BY198" i="1"/>
  <c r="BW198" i="1" s="1"/>
  <c r="BZ198" i="1"/>
  <c r="BX198" i="1" s="1"/>
  <c r="BY199" i="1"/>
  <c r="BW199" i="1" s="1"/>
  <c r="BZ199" i="1"/>
  <c r="BX199" i="1" s="1"/>
  <c r="BY200" i="1"/>
  <c r="BW200" i="1" s="1"/>
  <c r="BZ200" i="1"/>
  <c r="BX200" i="1" s="1"/>
  <c r="BY201" i="1"/>
  <c r="BW201" i="1" s="1"/>
  <c r="BZ201" i="1"/>
  <c r="BX201" i="1" s="1"/>
  <c r="BY202" i="1"/>
  <c r="BW202" i="1" s="1"/>
  <c r="BZ202" i="1"/>
  <c r="BX202" i="1" s="1"/>
  <c r="BY203" i="1"/>
  <c r="BW203" i="1" s="1"/>
  <c r="BZ203" i="1"/>
  <c r="BX203" i="1" s="1"/>
  <c r="BY204" i="1"/>
  <c r="BW204" i="1" s="1"/>
  <c r="BZ204" i="1"/>
  <c r="BX204" i="1" s="1"/>
  <c r="BY205" i="1"/>
  <c r="BW205" i="1" s="1"/>
  <c r="BZ205" i="1"/>
  <c r="BX205" i="1" s="1"/>
  <c r="BY206" i="1"/>
  <c r="BW206" i="1" s="1"/>
  <c r="BZ206" i="1"/>
  <c r="BX206" i="1" s="1"/>
  <c r="BY207" i="1"/>
  <c r="BW207" i="1" s="1"/>
  <c r="BZ207" i="1"/>
  <c r="BX207" i="1" s="1"/>
  <c r="BY208" i="1"/>
  <c r="BW208" i="1" s="1"/>
  <c r="BZ208" i="1"/>
  <c r="BX208" i="1" s="1"/>
  <c r="BY209" i="1"/>
  <c r="BW209" i="1" s="1"/>
  <c r="BZ209" i="1"/>
  <c r="BX209" i="1" s="1"/>
  <c r="BY210" i="1"/>
  <c r="BW210" i="1" s="1"/>
  <c r="BZ210" i="1"/>
  <c r="BX210" i="1" s="1"/>
  <c r="BY211" i="1"/>
  <c r="BW211" i="1" s="1"/>
  <c r="BZ211" i="1"/>
  <c r="BX211" i="1" s="1"/>
  <c r="BY212" i="1"/>
  <c r="BW212" i="1" s="1"/>
  <c r="BZ212" i="1"/>
  <c r="BX212" i="1" s="1"/>
  <c r="BY213" i="1"/>
  <c r="BW213" i="1" s="1"/>
  <c r="BZ213" i="1"/>
  <c r="BX213" i="1" s="1"/>
  <c r="BY214" i="1"/>
  <c r="BW214" i="1" s="1"/>
  <c r="BZ214" i="1"/>
  <c r="BX214" i="1" s="1"/>
  <c r="BY215" i="1"/>
  <c r="BW215" i="1" s="1"/>
  <c r="BZ215" i="1"/>
  <c r="BX215" i="1" s="1"/>
  <c r="BY216" i="1"/>
  <c r="BW216" i="1" s="1"/>
  <c r="BZ216" i="1"/>
  <c r="BX216" i="1" s="1"/>
  <c r="BY217" i="1"/>
  <c r="BW217" i="1" s="1"/>
  <c r="BZ217" i="1"/>
  <c r="BX217" i="1" s="1"/>
  <c r="BY218" i="1"/>
  <c r="BW218" i="1" s="1"/>
  <c r="BZ218" i="1"/>
  <c r="BX218" i="1" s="1"/>
  <c r="BY219" i="1"/>
  <c r="BW219" i="1" s="1"/>
  <c r="BZ219" i="1"/>
  <c r="BX219" i="1" s="1"/>
  <c r="BY220" i="1"/>
  <c r="BW220" i="1" s="1"/>
  <c r="BZ220" i="1"/>
  <c r="BX220" i="1" s="1"/>
  <c r="BY221" i="1"/>
  <c r="BW221" i="1" s="1"/>
  <c r="BZ221" i="1"/>
  <c r="BX221" i="1" s="1"/>
  <c r="BY222" i="1"/>
  <c r="BW222" i="1" s="1"/>
  <c r="BZ222" i="1"/>
  <c r="BX222" i="1" s="1"/>
  <c r="BY223" i="1"/>
  <c r="BW223" i="1" s="1"/>
  <c r="BZ223" i="1"/>
  <c r="BX223" i="1" s="1"/>
  <c r="BY224" i="1"/>
  <c r="BW224" i="1" s="1"/>
  <c r="BZ224" i="1"/>
  <c r="BX224" i="1" s="1"/>
  <c r="BY225" i="1"/>
  <c r="BW225" i="1" s="1"/>
  <c r="BZ225" i="1"/>
  <c r="BX225" i="1" s="1"/>
  <c r="BY226" i="1"/>
  <c r="BW226" i="1" s="1"/>
  <c r="BZ226" i="1"/>
  <c r="BX226" i="1" s="1"/>
  <c r="BY227" i="1"/>
  <c r="BW227" i="1" s="1"/>
  <c r="BZ227" i="1"/>
  <c r="BX227" i="1" s="1"/>
  <c r="BY228" i="1"/>
  <c r="BW228" i="1" s="1"/>
  <c r="BZ228" i="1"/>
  <c r="BX228" i="1" s="1"/>
  <c r="BY229" i="1"/>
  <c r="BW229" i="1" s="1"/>
  <c r="BZ229" i="1"/>
  <c r="BX229" i="1" s="1"/>
  <c r="BY230" i="1"/>
  <c r="BW230" i="1" s="1"/>
  <c r="BZ230" i="1"/>
  <c r="BX230" i="1" s="1"/>
  <c r="BY231" i="1"/>
  <c r="BW231" i="1" s="1"/>
  <c r="BZ231" i="1"/>
  <c r="BX231" i="1" s="1"/>
  <c r="BY232" i="1"/>
  <c r="BW232" i="1" s="1"/>
  <c r="BZ232" i="1"/>
  <c r="BX232" i="1" s="1"/>
  <c r="BY233" i="1"/>
  <c r="BW233" i="1" s="1"/>
  <c r="BZ233" i="1"/>
  <c r="BX233" i="1" s="1"/>
  <c r="BY234" i="1"/>
  <c r="BW234" i="1" s="1"/>
  <c r="BZ234" i="1"/>
  <c r="BX234" i="1" s="1"/>
  <c r="BY235" i="1"/>
  <c r="BW235" i="1" s="1"/>
  <c r="BZ235" i="1"/>
  <c r="BX235" i="1" s="1"/>
  <c r="BY236" i="1"/>
  <c r="BW236" i="1" s="1"/>
  <c r="BZ236" i="1"/>
  <c r="BX236" i="1" s="1"/>
  <c r="BY237" i="1"/>
  <c r="BW237" i="1" s="1"/>
  <c r="BZ237" i="1"/>
  <c r="BX237" i="1" s="1"/>
  <c r="BY238" i="1"/>
  <c r="BW238" i="1" s="1"/>
  <c r="BZ238" i="1"/>
  <c r="BX238" i="1" s="1"/>
  <c r="BY239" i="1"/>
  <c r="BW239" i="1" s="1"/>
  <c r="BZ239" i="1"/>
  <c r="BX239" i="1" s="1"/>
  <c r="BY240" i="1"/>
  <c r="BW240" i="1" s="1"/>
  <c r="BZ240" i="1"/>
  <c r="BX240" i="1" s="1"/>
  <c r="BY241" i="1"/>
  <c r="BW241" i="1" s="1"/>
  <c r="BZ241" i="1"/>
  <c r="BX241" i="1" s="1"/>
  <c r="BY242" i="1"/>
  <c r="BW242" i="1" s="1"/>
  <c r="BZ242" i="1"/>
  <c r="BX242" i="1" s="1"/>
  <c r="BY243" i="1"/>
  <c r="BW243" i="1" s="1"/>
  <c r="BZ243" i="1"/>
  <c r="BX243" i="1" s="1"/>
  <c r="BY244" i="1"/>
  <c r="BW244" i="1" s="1"/>
  <c r="BZ244" i="1"/>
  <c r="BX244" i="1" s="1"/>
  <c r="BY245" i="1"/>
  <c r="BW245" i="1" s="1"/>
  <c r="BZ245" i="1"/>
  <c r="BX245" i="1" s="1"/>
  <c r="BY246" i="1"/>
  <c r="BW246" i="1" s="1"/>
  <c r="BZ246" i="1"/>
  <c r="BX246" i="1" s="1"/>
  <c r="BY247" i="1"/>
  <c r="BW247" i="1" s="1"/>
  <c r="BZ247" i="1"/>
  <c r="BX247" i="1" s="1"/>
  <c r="BY248" i="1"/>
  <c r="BW248" i="1" s="1"/>
  <c r="BZ248" i="1"/>
  <c r="BX248" i="1" s="1"/>
  <c r="BY249" i="1"/>
  <c r="BW249" i="1" s="1"/>
  <c r="BZ249" i="1"/>
  <c r="BX249" i="1" s="1"/>
  <c r="BY250" i="1"/>
  <c r="BW250" i="1" s="1"/>
  <c r="BZ250" i="1"/>
  <c r="BX250" i="1" s="1"/>
  <c r="BY251" i="1"/>
  <c r="BW251" i="1" s="1"/>
  <c r="BZ251" i="1"/>
  <c r="BX251" i="1" s="1"/>
  <c r="BY252" i="1"/>
  <c r="BW252" i="1" s="1"/>
  <c r="BZ252" i="1"/>
  <c r="BX252" i="1" s="1"/>
  <c r="BY253" i="1"/>
  <c r="BW253" i="1" s="1"/>
  <c r="BZ253" i="1"/>
  <c r="BX253" i="1" s="1"/>
  <c r="BY254" i="1"/>
  <c r="BW254" i="1" s="1"/>
  <c r="BZ254" i="1"/>
  <c r="BX254" i="1" s="1"/>
  <c r="BY255" i="1"/>
  <c r="BW255" i="1" s="1"/>
  <c r="BZ255" i="1"/>
  <c r="BX255" i="1" s="1"/>
  <c r="BY256" i="1"/>
  <c r="BW256" i="1" s="1"/>
  <c r="BZ256" i="1"/>
  <c r="BX256" i="1" s="1"/>
  <c r="BY257" i="1"/>
  <c r="BW257" i="1" s="1"/>
  <c r="BZ257" i="1"/>
  <c r="BX257" i="1" s="1"/>
  <c r="BY258" i="1"/>
  <c r="BW258" i="1" s="1"/>
  <c r="BZ258" i="1"/>
  <c r="BX258" i="1" s="1"/>
  <c r="BY259" i="1"/>
  <c r="BW259" i="1" s="1"/>
  <c r="BZ259" i="1"/>
  <c r="BX259" i="1" s="1"/>
  <c r="BY260" i="1"/>
  <c r="BW260" i="1" s="1"/>
  <c r="BZ260" i="1"/>
  <c r="BX260" i="1" s="1"/>
  <c r="BY261" i="1"/>
  <c r="BW261" i="1" s="1"/>
  <c r="BZ261" i="1"/>
  <c r="BX261" i="1" s="1"/>
  <c r="BY262" i="1"/>
  <c r="BW262" i="1" s="1"/>
  <c r="BZ262" i="1"/>
  <c r="BX262" i="1" s="1"/>
  <c r="BY263" i="1"/>
  <c r="BW263" i="1" s="1"/>
  <c r="BZ263" i="1"/>
  <c r="BX263" i="1" s="1"/>
  <c r="BY264" i="1"/>
  <c r="BW264" i="1" s="1"/>
  <c r="BZ264" i="1"/>
  <c r="BX264" i="1" s="1"/>
  <c r="BY265" i="1"/>
  <c r="BW265" i="1" s="1"/>
  <c r="BZ265" i="1"/>
  <c r="BX265" i="1" s="1"/>
  <c r="BY266" i="1"/>
  <c r="BW266" i="1" s="1"/>
  <c r="BZ266" i="1"/>
  <c r="BX266" i="1" s="1"/>
  <c r="BY267" i="1"/>
  <c r="BW267" i="1" s="1"/>
  <c r="BZ267" i="1"/>
  <c r="BX267" i="1" s="1"/>
  <c r="BY268" i="1"/>
  <c r="BW268" i="1" s="1"/>
  <c r="BZ268" i="1"/>
  <c r="BX268" i="1" s="1"/>
  <c r="BY269" i="1"/>
  <c r="BW269" i="1" s="1"/>
  <c r="BZ269" i="1"/>
  <c r="BX269" i="1" s="1"/>
  <c r="BY270" i="1"/>
  <c r="BW270" i="1" s="1"/>
  <c r="BZ270" i="1"/>
  <c r="BX270" i="1" s="1"/>
  <c r="BY271" i="1"/>
  <c r="BW271" i="1" s="1"/>
  <c r="BZ271" i="1"/>
  <c r="BX271" i="1" s="1"/>
  <c r="BY272" i="1"/>
  <c r="BW272" i="1" s="1"/>
  <c r="BZ272" i="1"/>
  <c r="BX272" i="1" s="1"/>
  <c r="BY273" i="1"/>
  <c r="BW273" i="1" s="1"/>
  <c r="BZ273" i="1"/>
  <c r="BX273" i="1" s="1"/>
  <c r="BY274" i="1"/>
  <c r="BW274" i="1" s="1"/>
  <c r="BZ274" i="1"/>
  <c r="BX274" i="1" s="1"/>
  <c r="BY275" i="1"/>
  <c r="BW275" i="1" s="1"/>
  <c r="BZ275" i="1"/>
  <c r="BX275" i="1" s="1"/>
  <c r="BY276" i="1"/>
  <c r="BW276" i="1" s="1"/>
  <c r="BZ276" i="1"/>
  <c r="BX276" i="1" s="1"/>
  <c r="BY277" i="1"/>
  <c r="BW277" i="1" s="1"/>
  <c r="BZ277" i="1"/>
  <c r="BX277" i="1" s="1"/>
  <c r="BY278" i="1"/>
  <c r="BW278" i="1" s="1"/>
  <c r="BZ278" i="1"/>
  <c r="BX278" i="1" s="1"/>
  <c r="BY279" i="1"/>
  <c r="BW279" i="1" s="1"/>
  <c r="BZ279" i="1"/>
  <c r="BX279" i="1" s="1"/>
  <c r="BY280" i="1"/>
  <c r="BW280" i="1" s="1"/>
  <c r="BZ280" i="1"/>
  <c r="BX280" i="1" s="1"/>
  <c r="BY281" i="1"/>
  <c r="BW281" i="1" s="1"/>
  <c r="BZ281" i="1"/>
  <c r="BX281" i="1" s="1"/>
  <c r="BY282" i="1"/>
  <c r="BW282" i="1" s="1"/>
  <c r="BZ282" i="1"/>
  <c r="BX282" i="1" s="1"/>
  <c r="BY283" i="1"/>
  <c r="BW283" i="1" s="1"/>
  <c r="BZ283" i="1"/>
  <c r="BX283" i="1" s="1"/>
  <c r="BY284" i="1"/>
  <c r="BW284" i="1" s="1"/>
  <c r="BZ284" i="1"/>
  <c r="BX284" i="1" s="1"/>
  <c r="BY285" i="1"/>
  <c r="BW285" i="1" s="1"/>
  <c r="BZ285" i="1"/>
  <c r="BX285" i="1" s="1"/>
  <c r="BY286" i="1"/>
  <c r="BW286" i="1" s="1"/>
  <c r="BZ286" i="1"/>
  <c r="BX286" i="1" s="1"/>
  <c r="BY287" i="1"/>
  <c r="BW287" i="1" s="1"/>
  <c r="BZ287" i="1"/>
  <c r="BX287" i="1" s="1"/>
  <c r="BY288" i="1"/>
  <c r="BW288" i="1" s="1"/>
  <c r="BZ288" i="1"/>
  <c r="BX288" i="1" s="1"/>
  <c r="BY289" i="1"/>
  <c r="BW289" i="1" s="1"/>
  <c r="BZ289" i="1"/>
  <c r="BX289" i="1" s="1"/>
  <c r="BY290" i="1"/>
  <c r="BW290" i="1" s="1"/>
  <c r="BZ290" i="1"/>
  <c r="BX290" i="1" s="1"/>
  <c r="BY291" i="1"/>
  <c r="BW291" i="1" s="1"/>
  <c r="BZ291" i="1"/>
  <c r="BX291" i="1" s="1"/>
  <c r="BY292" i="1"/>
  <c r="BW292" i="1" s="1"/>
  <c r="BZ292" i="1"/>
  <c r="BX292" i="1" s="1"/>
  <c r="BY293" i="1"/>
  <c r="BW293" i="1" s="1"/>
  <c r="BZ293" i="1"/>
  <c r="BX293" i="1" s="1"/>
  <c r="BY294" i="1"/>
  <c r="BW294" i="1" s="1"/>
  <c r="BZ294" i="1"/>
  <c r="BX294" i="1" s="1"/>
  <c r="BY295" i="1"/>
  <c r="BW295" i="1" s="1"/>
  <c r="BZ295" i="1"/>
  <c r="BX295" i="1" s="1"/>
  <c r="BY296" i="1"/>
  <c r="BW296" i="1" s="1"/>
  <c r="BZ296" i="1"/>
  <c r="BX296" i="1" s="1"/>
  <c r="BY297" i="1"/>
  <c r="BW297" i="1" s="1"/>
  <c r="BZ297" i="1"/>
  <c r="BX297" i="1" s="1"/>
  <c r="BY298" i="1"/>
  <c r="BW298" i="1" s="1"/>
  <c r="BZ298" i="1"/>
  <c r="BX298" i="1" s="1"/>
  <c r="BY299" i="1"/>
  <c r="BW299" i="1" s="1"/>
  <c r="BZ299" i="1"/>
  <c r="BX299" i="1" s="1"/>
  <c r="BY300" i="1"/>
  <c r="BW300" i="1" s="1"/>
  <c r="BZ300" i="1"/>
  <c r="BX300" i="1" s="1"/>
  <c r="BY301" i="1"/>
  <c r="BW301" i="1" s="1"/>
  <c r="BZ301" i="1"/>
  <c r="BX301" i="1" s="1"/>
  <c r="BY302" i="1"/>
  <c r="BW302" i="1" s="1"/>
  <c r="BZ302" i="1"/>
  <c r="BX302" i="1" s="1"/>
  <c r="BY303" i="1"/>
  <c r="BW303" i="1" s="1"/>
  <c r="BZ303" i="1"/>
  <c r="BX303" i="1" s="1"/>
  <c r="BY304" i="1"/>
  <c r="BW304" i="1" s="1"/>
  <c r="BZ304" i="1"/>
  <c r="BX304" i="1" s="1"/>
  <c r="BY305" i="1"/>
  <c r="BW305" i="1" s="1"/>
  <c r="BZ305" i="1"/>
  <c r="BX305" i="1" s="1"/>
  <c r="BY306" i="1"/>
  <c r="BW306" i="1" s="1"/>
  <c r="BZ306" i="1"/>
  <c r="BX306" i="1" s="1"/>
  <c r="BY307" i="1"/>
  <c r="BW307" i="1" s="1"/>
  <c r="BZ307" i="1"/>
  <c r="BX307" i="1" s="1"/>
  <c r="BY308" i="1"/>
  <c r="BW308" i="1" s="1"/>
  <c r="BZ308" i="1"/>
  <c r="BX308" i="1" s="1"/>
  <c r="BY309" i="1"/>
  <c r="BW309" i="1" s="1"/>
  <c r="BZ309" i="1"/>
  <c r="BX309" i="1" s="1"/>
  <c r="BY310" i="1"/>
  <c r="BW310" i="1" s="1"/>
  <c r="BZ310" i="1"/>
  <c r="BX310" i="1" s="1"/>
  <c r="BY311" i="1"/>
  <c r="BW311" i="1" s="1"/>
  <c r="BZ311" i="1"/>
  <c r="BX311" i="1" s="1"/>
  <c r="BY312" i="1"/>
  <c r="BW312" i="1" s="1"/>
  <c r="BZ312" i="1"/>
  <c r="BX312" i="1" s="1"/>
  <c r="BY313" i="1"/>
  <c r="BW313" i="1" s="1"/>
  <c r="BZ313" i="1"/>
  <c r="BX313" i="1" s="1"/>
  <c r="BY314" i="1"/>
  <c r="BW314" i="1" s="1"/>
  <c r="BZ314" i="1"/>
  <c r="BX314" i="1" s="1"/>
  <c r="BY315" i="1"/>
  <c r="BW315" i="1" s="1"/>
  <c r="BZ315" i="1"/>
  <c r="BX315" i="1" s="1"/>
  <c r="BY316" i="1"/>
  <c r="BW316" i="1" s="1"/>
  <c r="BZ316" i="1"/>
  <c r="BX316" i="1" s="1"/>
  <c r="BY317" i="1"/>
  <c r="BW317" i="1" s="1"/>
  <c r="BZ317" i="1"/>
  <c r="BX317" i="1" s="1"/>
  <c r="BY318" i="1"/>
  <c r="BW318" i="1" s="1"/>
  <c r="BZ318" i="1"/>
  <c r="BX318" i="1" s="1"/>
  <c r="BY319" i="1"/>
  <c r="BW319" i="1" s="1"/>
  <c r="BZ319" i="1"/>
  <c r="BX319" i="1" s="1"/>
  <c r="BY320" i="1"/>
  <c r="BW320" i="1" s="1"/>
  <c r="BZ320" i="1"/>
  <c r="BX320" i="1" s="1"/>
  <c r="BY321" i="1"/>
  <c r="BW321" i="1" s="1"/>
  <c r="BZ321" i="1"/>
  <c r="BX321" i="1" s="1"/>
  <c r="BY322" i="1"/>
  <c r="BW322" i="1" s="1"/>
  <c r="BZ322" i="1"/>
  <c r="BX322" i="1" s="1"/>
  <c r="BY323" i="1"/>
  <c r="BW323" i="1" s="1"/>
  <c r="BZ323" i="1"/>
  <c r="BX323" i="1" s="1"/>
  <c r="BY324" i="1"/>
  <c r="BW324" i="1" s="1"/>
  <c r="BZ324" i="1"/>
  <c r="BX324" i="1" s="1"/>
  <c r="BY325" i="1"/>
  <c r="BW325" i="1" s="1"/>
  <c r="BZ325" i="1"/>
  <c r="BX325" i="1" s="1"/>
  <c r="BY326" i="1"/>
  <c r="BW326" i="1" s="1"/>
  <c r="BZ326" i="1"/>
  <c r="BX326" i="1" s="1"/>
  <c r="BY327" i="1"/>
  <c r="BW327" i="1" s="1"/>
  <c r="BZ327" i="1"/>
  <c r="BX327" i="1" s="1"/>
  <c r="BY328" i="1"/>
  <c r="BW328" i="1" s="1"/>
  <c r="BZ328" i="1"/>
  <c r="BX328" i="1" s="1"/>
  <c r="BY329" i="1"/>
  <c r="BW329" i="1" s="1"/>
  <c r="BZ329" i="1"/>
  <c r="BX329" i="1" s="1"/>
  <c r="BY330" i="1"/>
  <c r="BW330" i="1" s="1"/>
  <c r="BZ330" i="1"/>
  <c r="BX330" i="1" s="1"/>
  <c r="BY331" i="1"/>
  <c r="BW331" i="1" s="1"/>
  <c r="BZ331" i="1"/>
  <c r="BX331" i="1" s="1"/>
  <c r="BY332" i="1"/>
  <c r="BW332" i="1" s="1"/>
  <c r="BZ332" i="1"/>
  <c r="BX332" i="1" s="1"/>
  <c r="BY333" i="1"/>
  <c r="BW333" i="1" s="1"/>
  <c r="BZ333" i="1"/>
  <c r="BX333" i="1" s="1"/>
  <c r="BY334" i="1"/>
  <c r="BW334" i="1" s="1"/>
  <c r="BZ334" i="1"/>
  <c r="BX334" i="1" s="1"/>
  <c r="BY335" i="1"/>
  <c r="BW335" i="1" s="1"/>
  <c r="BZ335" i="1"/>
  <c r="BX335" i="1" s="1"/>
  <c r="BY336" i="1"/>
  <c r="BW336" i="1" s="1"/>
  <c r="BZ336" i="1"/>
  <c r="BX336" i="1" s="1"/>
  <c r="BY337" i="1"/>
  <c r="BW337" i="1" s="1"/>
  <c r="BZ337" i="1"/>
  <c r="BX337" i="1" s="1"/>
  <c r="BY338" i="1"/>
  <c r="BW338" i="1" s="1"/>
  <c r="BZ338" i="1"/>
  <c r="BX338" i="1" s="1"/>
  <c r="BY339" i="1"/>
  <c r="BW339" i="1" s="1"/>
  <c r="BZ339" i="1"/>
  <c r="BX339" i="1" s="1"/>
  <c r="BY340" i="1"/>
  <c r="BW340" i="1" s="1"/>
  <c r="BZ340" i="1"/>
  <c r="BX340" i="1" s="1"/>
  <c r="BY341" i="1"/>
  <c r="BW341" i="1" s="1"/>
  <c r="BZ341" i="1"/>
  <c r="BX341" i="1" s="1"/>
  <c r="BY342" i="1"/>
  <c r="BW342" i="1" s="1"/>
  <c r="BZ342" i="1"/>
  <c r="BX342" i="1" s="1"/>
  <c r="BY343" i="1"/>
  <c r="BW343" i="1" s="1"/>
  <c r="BZ343" i="1"/>
  <c r="BX343" i="1" s="1"/>
  <c r="BY344" i="1"/>
  <c r="BW344" i="1" s="1"/>
  <c r="BZ344" i="1"/>
  <c r="BX344" i="1" s="1"/>
  <c r="BY345" i="1"/>
  <c r="BW345" i="1" s="1"/>
  <c r="BZ345" i="1"/>
  <c r="BX345" i="1" s="1"/>
  <c r="BY346" i="1"/>
  <c r="BW346" i="1" s="1"/>
  <c r="BZ346" i="1"/>
  <c r="BX346" i="1" s="1"/>
  <c r="BY347" i="1"/>
  <c r="BW347" i="1" s="1"/>
  <c r="BZ347" i="1"/>
  <c r="BX347" i="1" s="1"/>
  <c r="BY348" i="1"/>
  <c r="BW348" i="1" s="1"/>
  <c r="BZ348" i="1"/>
  <c r="BX348" i="1" s="1"/>
  <c r="BY349" i="1"/>
  <c r="BW349" i="1" s="1"/>
  <c r="BZ349" i="1"/>
  <c r="BX349" i="1" s="1"/>
  <c r="BY350" i="1"/>
  <c r="BW350" i="1" s="1"/>
  <c r="BZ350" i="1"/>
  <c r="BX350" i="1" s="1"/>
  <c r="BY351" i="1"/>
  <c r="BW351" i="1" s="1"/>
  <c r="BZ351" i="1"/>
  <c r="BX351" i="1" s="1"/>
  <c r="BY352" i="1"/>
  <c r="BW352" i="1" s="1"/>
  <c r="BZ352" i="1"/>
  <c r="BX352" i="1" s="1"/>
  <c r="BY353" i="1"/>
  <c r="BW353" i="1" s="1"/>
  <c r="BZ353" i="1"/>
  <c r="BX353" i="1" s="1"/>
  <c r="BY354" i="1"/>
  <c r="BW354" i="1" s="1"/>
  <c r="BZ354" i="1"/>
  <c r="BX354" i="1" s="1"/>
  <c r="BY355" i="1"/>
  <c r="BW355" i="1" s="1"/>
  <c r="BZ355" i="1"/>
  <c r="BX355" i="1" s="1"/>
  <c r="BY356" i="1"/>
  <c r="BW356" i="1" s="1"/>
  <c r="BZ356" i="1"/>
  <c r="BX356" i="1" s="1"/>
  <c r="BY357" i="1"/>
  <c r="BW357" i="1" s="1"/>
  <c r="BZ357" i="1"/>
  <c r="BX357" i="1" s="1"/>
  <c r="BY358" i="1"/>
  <c r="BW358" i="1" s="1"/>
  <c r="BZ358" i="1"/>
  <c r="BX358" i="1" s="1"/>
  <c r="BY359" i="1"/>
  <c r="BW359" i="1" s="1"/>
  <c r="BZ359" i="1"/>
  <c r="BX359" i="1" s="1"/>
  <c r="BY360" i="1"/>
  <c r="BW360" i="1" s="1"/>
  <c r="BZ360" i="1"/>
  <c r="BX360" i="1" s="1"/>
  <c r="BY361" i="1"/>
  <c r="BW361" i="1" s="1"/>
  <c r="BZ361" i="1"/>
  <c r="BX361" i="1" s="1"/>
  <c r="BY362" i="1"/>
  <c r="BW362" i="1" s="1"/>
  <c r="BZ362" i="1"/>
  <c r="BX362" i="1" s="1"/>
  <c r="BY363" i="1"/>
  <c r="BW363" i="1" s="1"/>
  <c r="BZ363" i="1"/>
  <c r="BX363" i="1" s="1"/>
  <c r="BY364" i="1"/>
  <c r="BW364" i="1" s="1"/>
  <c r="BZ364" i="1"/>
  <c r="BX364" i="1" s="1"/>
  <c r="BY365" i="1"/>
  <c r="BW365" i="1" s="1"/>
  <c r="BZ365" i="1"/>
  <c r="BX365" i="1" s="1"/>
  <c r="BY366" i="1"/>
  <c r="BW366" i="1" s="1"/>
  <c r="BZ366" i="1"/>
  <c r="BX366" i="1" s="1"/>
  <c r="BY367" i="1"/>
  <c r="BW367" i="1" s="1"/>
  <c r="BZ367" i="1"/>
  <c r="BX367" i="1" s="1"/>
  <c r="BY368" i="1"/>
  <c r="BW368" i="1" s="1"/>
  <c r="BZ368" i="1"/>
  <c r="BX368" i="1" s="1"/>
  <c r="BY369" i="1"/>
  <c r="BW369" i="1" s="1"/>
  <c r="BZ369" i="1"/>
  <c r="BX369" i="1" s="1"/>
  <c r="BY370" i="1"/>
  <c r="BW370" i="1" s="1"/>
  <c r="BZ370" i="1"/>
  <c r="BX370" i="1" s="1"/>
  <c r="BY371" i="1"/>
  <c r="BW371" i="1" s="1"/>
  <c r="BZ371" i="1"/>
  <c r="BX371" i="1" s="1"/>
  <c r="BY372" i="1"/>
  <c r="BW372" i="1" s="1"/>
  <c r="BZ372" i="1"/>
  <c r="BX372" i="1" s="1"/>
  <c r="BY373" i="1"/>
  <c r="BW373" i="1" s="1"/>
  <c r="BZ373" i="1"/>
  <c r="BX373" i="1" s="1"/>
  <c r="BY374" i="1"/>
  <c r="BW374" i="1" s="1"/>
  <c r="BZ374" i="1"/>
  <c r="BX374" i="1" s="1"/>
  <c r="BY375" i="1"/>
  <c r="BW375" i="1" s="1"/>
  <c r="BZ375" i="1"/>
  <c r="BX375" i="1" s="1"/>
  <c r="BY376" i="1"/>
  <c r="BW376" i="1" s="1"/>
  <c r="BZ376" i="1"/>
  <c r="BX376" i="1" s="1"/>
  <c r="BY377" i="1"/>
  <c r="BW377" i="1" s="1"/>
  <c r="BZ377" i="1"/>
  <c r="BX377" i="1" s="1"/>
  <c r="BY378" i="1"/>
  <c r="BW378" i="1" s="1"/>
  <c r="BZ378" i="1"/>
  <c r="BX378" i="1" s="1"/>
  <c r="BY379" i="1"/>
  <c r="BW379" i="1" s="1"/>
  <c r="BZ379" i="1"/>
  <c r="BX379" i="1" s="1"/>
  <c r="BY380" i="1"/>
  <c r="BW380" i="1" s="1"/>
  <c r="BZ380" i="1"/>
  <c r="BX380" i="1" s="1"/>
  <c r="BY381" i="1"/>
  <c r="BW381" i="1" s="1"/>
  <c r="BZ381" i="1"/>
  <c r="BX381" i="1" s="1"/>
  <c r="BY382" i="1"/>
  <c r="BW382" i="1" s="1"/>
  <c r="BZ382" i="1"/>
  <c r="BX382" i="1" s="1"/>
  <c r="BY383" i="1"/>
  <c r="BW383" i="1" s="1"/>
  <c r="BZ383" i="1"/>
  <c r="BX383" i="1" s="1"/>
  <c r="BY384" i="1"/>
  <c r="BW384" i="1" s="1"/>
  <c r="BZ384" i="1"/>
  <c r="BX384" i="1" s="1"/>
  <c r="BY385" i="1"/>
  <c r="BW385" i="1" s="1"/>
  <c r="BZ385" i="1"/>
  <c r="BX385" i="1" s="1"/>
  <c r="BY386" i="1"/>
  <c r="BW386" i="1" s="1"/>
  <c r="BZ386" i="1"/>
  <c r="BX386" i="1" s="1"/>
  <c r="BY387" i="1"/>
  <c r="BW387" i="1" s="1"/>
  <c r="BZ387" i="1"/>
  <c r="BX387" i="1" s="1"/>
  <c r="BY388" i="1"/>
  <c r="BW388" i="1" s="1"/>
  <c r="BZ388" i="1"/>
  <c r="BX388" i="1" s="1"/>
  <c r="BY389" i="1"/>
  <c r="BW389" i="1" s="1"/>
  <c r="BZ389" i="1"/>
  <c r="BX389" i="1" s="1"/>
  <c r="BY390" i="1"/>
  <c r="BW390" i="1" s="1"/>
  <c r="BZ390" i="1"/>
  <c r="BX390" i="1" s="1"/>
  <c r="BY391" i="1"/>
  <c r="BW391" i="1" s="1"/>
  <c r="BZ391" i="1"/>
  <c r="BX391" i="1" s="1"/>
  <c r="BY392" i="1"/>
  <c r="BW392" i="1" s="1"/>
  <c r="BZ392" i="1"/>
  <c r="BX392" i="1" s="1"/>
  <c r="BY393" i="1"/>
  <c r="BW393" i="1" s="1"/>
  <c r="BZ393" i="1"/>
  <c r="BX393" i="1" s="1"/>
  <c r="BY394" i="1"/>
  <c r="BW394" i="1" s="1"/>
  <c r="BZ394" i="1"/>
  <c r="BX394" i="1" s="1"/>
  <c r="BY395" i="1"/>
  <c r="BW395" i="1" s="1"/>
  <c r="BZ395" i="1"/>
  <c r="BX395" i="1" s="1"/>
  <c r="BY396" i="1"/>
  <c r="BW396" i="1" s="1"/>
  <c r="BZ396" i="1"/>
  <c r="BX396" i="1" s="1"/>
  <c r="BY397" i="1"/>
  <c r="BW397" i="1" s="1"/>
  <c r="BZ397" i="1"/>
  <c r="BX397" i="1" s="1"/>
  <c r="BY398" i="1"/>
  <c r="BW398" i="1" s="1"/>
  <c r="BZ398" i="1"/>
  <c r="BX398" i="1" s="1"/>
  <c r="BY399" i="1"/>
  <c r="BW399" i="1" s="1"/>
  <c r="BZ399" i="1"/>
  <c r="BX399" i="1" s="1"/>
  <c r="BY400" i="1"/>
  <c r="BW400" i="1" s="1"/>
  <c r="BZ400" i="1"/>
  <c r="BX400" i="1" s="1"/>
  <c r="BY401" i="1"/>
  <c r="BW401" i="1" s="1"/>
  <c r="BZ401" i="1"/>
  <c r="BX401" i="1" s="1"/>
  <c r="BY402" i="1"/>
  <c r="BW402" i="1" s="1"/>
  <c r="BZ402" i="1"/>
  <c r="BX402" i="1" s="1"/>
  <c r="BY403" i="1"/>
  <c r="BW403" i="1" s="1"/>
  <c r="BZ403" i="1"/>
  <c r="BX403" i="1" s="1"/>
  <c r="BY404" i="1"/>
  <c r="BW404" i="1" s="1"/>
  <c r="BZ404" i="1"/>
  <c r="BX404" i="1" s="1"/>
  <c r="BY405" i="1"/>
  <c r="BW405" i="1" s="1"/>
  <c r="BZ405" i="1"/>
  <c r="BX405" i="1" s="1"/>
  <c r="BY406" i="1"/>
  <c r="BW406" i="1" s="1"/>
  <c r="BZ406" i="1"/>
  <c r="BX406" i="1" s="1"/>
  <c r="BY407" i="1"/>
  <c r="BW407" i="1" s="1"/>
  <c r="BZ407" i="1"/>
  <c r="BX407" i="1" s="1"/>
  <c r="BY408" i="1"/>
  <c r="BW408" i="1" s="1"/>
  <c r="BZ408" i="1"/>
  <c r="BX408" i="1" s="1"/>
  <c r="BY409" i="1"/>
  <c r="BW409" i="1" s="1"/>
  <c r="BZ409" i="1"/>
  <c r="BX409" i="1" s="1"/>
  <c r="BY410" i="1"/>
  <c r="BW410" i="1" s="1"/>
  <c r="BZ410" i="1"/>
  <c r="BX410" i="1" s="1"/>
  <c r="BY411" i="1"/>
  <c r="BW411" i="1" s="1"/>
  <c r="BZ411" i="1"/>
  <c r="BX411" i="1" s="1"/>
  <c r="BY412" i="1"/>
  <c r="BW412" i="1" s="1"/>
  <c r="BZ412" i="1"/>
  <c r="BX412" i="1" s="1"/>
  <c r="BY413" i="1"/>
  <c r="BW413" i="1" s="1"/>
  <c r="BZ413" i="1"/>
  <c r="BX413" i="1" s="1"/>
  <c r="BY414" i="1"/>
  <c r="BW414" i="1" s="1"/>
  <c r="BZ414" i="1"/>
  <c r="BX414" i="1" s="1"/>
  <c r="BY415" i="1"/>
  <c r="BW415" i="1" s="1"/>
  <c r="BZ415" i="1"/>
  <c r="BX415" i="1" s="1"/>
  <c r="BY416" i="1"/>
  <c r="BW416" i="1" s="1"/>
  <c r="BZ416" i="1"/>
  <c r="BX416" i="1" s="1"/>
  <c r="BY417" i="1"/>
  <c r="BW417" i="1" s="1"/>
  <c r="BZ417" i="1"/>
  <c r="BX417" i="1" s="1"/>
  <c r="BY418" i="1"/>
  <c r="BW418" i="1" s="1"/>
  <c r="BZ418" i="1"/>
  <c r="BX418" i="1" s="1"/>
  <c r="BY419" i="1"/>
  <c r="BW419" i="1" s="1"/>
  <c r="BZ419" i="1"/>
  <c r="BX419" i="1" s="1"/>
  <c r="BY420" i="1"/>
  <c r="BW420" i="1" s="1"/>
  <c r="BZ420" i="1"/>
  <c r="BX420" i="1" s="1"/>
  <c r="BY421" i="1"/>
  <c r="BW421" i="1" s="1"/>
  <c r="BZ421" i="1"/>
  <c r="BX421" i="1" s="1"/>
  <c r="BY422" i="1"/>
  <c r="BW422" i="1" s="1"/>
  <c r="BZ422" i="1"/>
  <c r="BX422" i="1" s="1"/>
  <c r="BY423" i="1"/>
  <c r="BW423" i="1" s="1"/>
  <c r="BZ423" i="1"/>
  <c r="BX423" i="1" s="1"/>
  <c r="BY424" i="1"/>
  <c r="BW424" i="1" s="1"/>
  <c r="BZ424" i="1"/>
  <c r="BX424" i="1" s="1"/>
  <c r="BY425" i="1"/>
  <c r="BW425" i="1" s="1"/>
  <c r="BZ425" i="1"/>
  <c r="BX425" i="1" s="1"/>
  <c r="BY426" i="1"/>
  <c r="BW426" i="1" s="1"/>
  <c r="BZ426" i="1"/>
  <c r="BX426" i="1" s="1"/>
  <c r="BY427" i="1"/>
  <c r="BW427" i="1" s="1"/>
  <c r="BZ427" i="1"/>
  <c r="BX427" i="1" s="1"/>
  <c r="BY428" i="1"/>
  <c r="BW428" i="1" s="1"/>
  <c r="BZ428" i="1"/>
  <c r="BX428" i="1" s="1"/>
  <c r="BY429" i="1"/>
  <c r="BW429" i="1" s="1"/>
  <c r="BZ429" i="1"/>
  <c r="BX429" i="1" s="1"/>
  <c r="BY430" i="1"/>
  <c r="BW430" i="1" s="1"/>
  <c r="BZ430" i="1"/>
  <c r="BX430" i="1" s="1"/>
  <c r="BY431" i="1"/>
  <c r="BW431" i="1" s="1"/>
  <c r="BZ431" i="1"/>
  <c r="BX431" i="1" s="1"/>
  <c r="BY432" i="1"/>
  <c r="BW432" i="1" s="1"/>
  <c r="BZ432" i="1"/>
  <c r="BX432" i="1" s="1"/>
  <c r="BY433" i="1"/>
  <c r="BW433" i="1" s="1"/>
  <c r="BZ433" i="1"/>
  <c r="BX433" i="1" s="1"/>
  <c r="BY434" i="1"/>
  <c r="BW434" i="1" s="1"/>
  <c r="BZ434" i="1"/>
  <c r="BX434" i="1" s="1"/>
  <c r="BY435" i="1"/>
  <c r="BW435" i="1" s="1"/>
  <c r="BZ435" i="1"/>
  <c r="BX435" i="1" s="1"/>
  <c r="BY436" i="1"/>
  <c r="BW436" i="1" s="1"/>
  <c r="BZ436" i="1"/>
  <c r="BX436" i="1" s="1"/>
  <c r="BY437" i="1"/>
  <c r="BW437" i="1" s="1"/>
  <c r="BZ437" i="1"/>
  <c r="BX437" i="1" s="1"/>
  <c r="BY438" i="1"/>
  <c r="BW438" i="1" s="1"/>
  <c r="BZ438" i="1"/>
  <c r="BX438" i="1" s="1"/>
  <c r="BY439" i="1"/>
  <c r="BW439" i="1" s="1"/>
  <c r="BZ439" i="1"/>
  <c r="BX439" i="1" s="1"/>
  <c r="BY440" i="1"/>
  <c r="BW440" i="1" s="1"/>
  <c r="BZ440" i="1"/>
  <c r="BX440" i="1" s="1"/>
  <c r="BY441" i="1"/>
  <c r="BW441" i="1" s="1"/>
  <c r="BZ441" i="1"/>
  <c r="BX441" i="1" s="1"/>
  <c r="BY442" i="1"/>
  <c r="BW442" i="1" s="1"/>
  <c r="BZ442" i="1"/>
  <c r="BX442" i="1" s="1"/>
  <c r="BY443" i="1"/>
  <c r="BW443" i="1" s="1"/>
  <c r="BZ443" i="1"/>
  <c r="BX443" i="1" s="1"/>
  <c r="BY444" i="1"/>
  <c r="BW444" i="1" s="1"/>
  <c r="BZ444" i="1"/>
  <c r="BX444" i="1" s="1"/>
  <c r="BY445" i="1"/>
  <c r="BW445" i="1" s="1"/>
  <c r="BZ445" i="1"/>
  <c r="BX445" i="1" s="1"/>
  <c r="BY446" i="1"/>
  <c r="BW446" i="1" s="1"/>
  <c r="BZ446" i="1"/>
  <c r="BX446" i="1" s="1"/>
  <c r="BY447" i="1"/>
  <c r="BW447" i="1" s="1"/>
  <c r="BZ447" i="1"/>
  <c r="BX447" i="1" s="1"/>
  <c r="BY448" i="1"/>
  <c r="BW448" i="1" s="1"/>
  <c r="BZ448" i="1"/>
  <c r="BX448" i="1" s="1"/>
  <c r="BY449" i="1"/>
  <c r="BW449" i="1" s="1"/>
  <c r="BZ449" i="1"/>
  <c r="BX449" i="1" s="1"/>
  <c r="BY450" i="1"/>
  <c r="BW450" i="1" s="1"/>
  <c r="BZ450" i="1"/>
  <c r="BX450" i="1" s="1"/>
  <c r="BY451" i="1"/>
  <c r="BW451" i="1" s="1"/>
  <c r="BZ451" i="1"/>
  <c r="BX451" i="1" s="1"/>
  <c r="BY452" i="1"/>
  <c r="BW452" i="1" s="1"/>
  <c r="BZ452" i="1"/>
  <c r="BX452" i="1" s="1"/>
  <c r="BY453" i="1"/>
  <c r="BW453" i="1" s="1"/>
  <c r="BZ453" i="1"/>
  <c r="BX453" i="1" s="1"/>
  <c r="BY454" i="1"/>
  <c r="BW454" i="1" s="1"/>
  <c r="BZ454" i="1"/>
  <c r="BX454" i="1" s="1"/>
  <c r="BY455" i="1"/>
  <c r="BW455" i="1" s="1"/>
  <c r="BZ455" i="1"/>
  <c r="BX455" i="1" s="1"/>
  <c r="BY456" i="1"/>
  <c r="BW456" i="1" s="1"/>
  <c r="BZ456" i="1"/>
  <c r="BX456" i="1" s="1"/>
  <c r="BY457" i="1"/>
  <c r="BW457" i="1" s="1"/>
  <c r="BZ457" i="1"/>
  <c r="BX457" i="1" s="1"/>
  <c r="BY458" i="1"/>
  <c r="BW458" i="1" s="1"/>
  <c r="BZ458" i="1"/>
  <c r="BX458" i="1" s="1"/>
  <c r="BY459" i="1"/>
  <c r="BW459" i="1" s="1"/>
  <c r="BZ459" i="1"/>
  <c r="BX459" i="1" s="1"/>
  <c r="BY460" i="1"/>
  <c r="BW460" i="1" s="1"/>
  <c r="BZ460" i="1"/>
  <c r="BX460" i="1" s="1"/>
  <c r="BY461" i="1"/>
  <c r="BW461" i="1" s="1"/>
  <c r="BZ461" i="1"/>
  <c r="BX461" i="1" s="1"/>
  <c r="BY462" i="1"/>
  <c r="BW462" i="1" s="1"/>
  <c r="BZ462" i="1"/>
  <c r="BX462" i="1" s="1"/>
  <c r="BY463" i="1"/>
  <c r="BW463" i="1" s="1"/>
  <c r="BZ463" i="1"/>
  <c r="BX463" i="1" s="1"/>
  <c r="BY464" i="1"/>
  <c r="BW464" i="1" s="1"/>
  <c r="BZ464" i="1"/>
  <c r="BX464" i="1" s="1"/>
  <c r="BY465" i="1"/>
  <c r="BW465" i="1" s="1"/>
  <c r="BZ465" i="1"/>
  <c r="BX465" i="1" s="1"/>
  <c r="BY466" i="1"/>
  <c r="BW466" i="1" s="1"/>
  <c r="BZ466" i="1"/>
  <c r="BX466" i="1" s="1"/>
  <c r="BY467" i="1"/>
  <c r="BW467" i="1" s="1"/>
  <c r="BZ467" i="1"/>
  <c r="BX467" i="1" s="1"/>
  <c r="BY468" i="1"/>
  <c r="BW468" i="1" s="1"/>
  <c r="BZ468" i="1"/>
  <c r="BX468" i="1" s="1"/>
  <c r="BY469" i="1"/>
  <c r="BW469" i="1" s="1"/>
  <c r="BZ469" i="1"/>
  <c r="BX469" i="1" s="1"/>
  <c r="BY470" i="1"/>
  <c r="BW470" i="1" s="1"/>
  <c r="BZ470" i="1"/>
  <c r="BX470" i="1" s="1"/>
  <c r="BY471" i="1"/>
  <c r="BW471" i="1" s="1"/>
  <c r="BZ471" i="1"/>
  <c r="BX471" i="1" s="1"/>
  <c r="BY472" i="1"/>
  <c r="BW472" i="1" s="1"/>
  <c r="BZ472" i="1"/>
  <c r="BX472" i="1" s="1"/>
  <c r="BY473" i="1"/>
  <c r="BW473" i="1" s="1"/>
  <c r="BZ473" i="1"/>
  <c r="BX473" i="1" s="1"/>
  <c r="BY474" i="1"/>
  <c r="BW474" i="1" s="1"/>
  <c r="BZ474" i="1"/>
  <c r="BX474" i="1" s="1"/>
  <c r="BY475" i="1"/>
  <c r="BW475" i="1" s="1"/>
  <c r="BZ475" i="1"/>
  <c r="BX475" i="1" s="1"/>
  <c r="BY476" i="1"/>
  <c r="BW476" i="1" s="1"/>
  <c r="BZ476" i="1"/>
  <c r="BX476" i="1" s="1"/>
  <c r="BY477" i="1"/>
  <c r="BW477" i="1" s="1"/>
  <c r="BZ477" i="1"/>
  <c r="BX477" i="1" s="1"/>
  <c r="BY478" i="1"/>
  <c r="BW478" i="1" s="1"/>
  <c r="BZ478" i="1"/>
  <c r="BX478" i="1" s="1"/>
  <c r="BY479" i="1"/>
  <c r="BW479" i="1" s="1"/>
  <c r="BZ479" i="1"/>
  <c r="BX479" i="1" s="1"/>
  <c r="BY480" i="1"/>
  <c r="BW480" i="1" s="1"/>
  <c r="BZ480" i="1"/>
  <c r="BX480" i="1" s="1"/>
  <c r="BY481" i="1"/>
  <c r="BW481" i="1" s="1"/>
  <c r="BZ481" i="1"/>
  <c r="BX481" i="1" s="1"/>
  <c r="BY482" i="1"/>
  <c r="BW482" i="1" s="1"/>
  <c r="BZ482" i="1"/>
  <c r="BX482" i="1" s="1"/>
  <c r="BY483" i="1"/>
  <c r="BW483" i="1" s="1"/>
  <c r="BZ483" i="1"/>
  <c r="BX483" i="1" s="1"/>
  <c r="BY484" i="1"/>
  <c r="BW484" i="1" s="1"/>
  <c r="BZ484" i="1"/>
  <c r="BX484" i="1" s="1"/>
  <c r="BY485" i="1"/>
  <c r="BW485" i="1" s="1"/>
  <c r="BZ485" i="1"/>
  <c r="BX485" i="1" s="1"/>
  <c r="BY486" i="1"/>
  <c r="BW486" i="1" s="1"/>
  <c r="BZ486" i="1"/>
  <c r="BX486" i="1" s="1"/>
  <c r="BY487" i="1"/>
  <c r="BW487" i="1" s="1"/>
  <c r="BZ487" i="1"/>
  <c r="BX487" i="1" s="1"/>
  <c r="BY488" i="1"/>
  <c r="BW488" i="1" s="1"/>
  <c r="BZ488" i="1"/>
  <c r="BX488" i="1" s="1"/>
  <c r="BY489" i="1"/>
  <c r="BW489" i="1" s="1"/>
  <c r="BZ489" i="1"/>
  <c r="BX489" i="1" s="1"/>
  <c r="BY490" i="1"/>
  <c r="BW490" i="1" s="1"/>
  <c r="BZ490" i="1"/>
  <c r="BX490" i="1" s="1"/>
  <c r="BY491" i="1"/>
  <c r="BW491" i="1" s="1"/>
  <c r="BZ491" i="1"/>
  <c r="BX491" i="1" s="1"/>
  <c r="BY492" i="1"/>
  <c r="BW492" i="1" s="1"/>
  <c r="BZ492" i="1"/>
  <c r="BX492" i="1" s="1"/>
  <c r="BY493" i="1"/>
  <c r="BW493" i="1" s="1"/>
  <c r="BZ493" i="1"/>
  <c r="BX493" i="1" s="1"/>
  <c r="BY494" i="1"/>
  <c r="BW494" i="1" s="1"/>
  <c r="BZ494" i="1"/>
  <c r="BX494" i="1" s="1"/>
  <c r="BY495" i="1"/>
  <c r="BW495" i="1" s="1"/>
  <c r="BZ495" i="1"/>
  <c r="BX495" i="1" s="1"/>
  <c r="BY496" i="1"/>
  <c r="BW496" i="1" s="1"/>
  <c r="BZ496" i="1"/>
  <c r="BX496" i="1" s="1"/>
  <c r="BY497" i="1"/>
  <c r="BW497" i="1" s="1"/>
  <c r="BZ497" i="1"/>
  <c r="BX497" i="1" s="1"/>
  <c r="BY498" i="1"/>
  <c r="BW498" i="1" s="1"/>
  <c r="BZ498" i="1"/>
  <c r="BX498" i="1" s="1"/>
  <c r="BY499" i="1"/>
  <c r="BW499" i="1" s="1"/>
  <c r="BZ499" i="1"/>
  <c r="BX499" i="1" s="1"/>
  <c r="BY500" i="1"/>
  <c r="BW500" i="1" s="1"/>
  <c r="BZ500" i="1"/>
  <c r="BX500" i="1" s="1"/>
  <c r="BY501" i="1"/>
  <c r="BW501" i="1" s="1"/>
  <c r="BZ501" i="1"/>
  <c r="BX501" i="1" s="1"/>
  <c r="BY502" i="1"/>
  <c r="BW502" i="1" s="1"/>
  <c r="BZ502" i="1"/>
  <c r="BX502" i="1" s="1"/>
  <c r="BY503" i="1"/>
  <c r="BW503" i="1" s="1"/>
  <c r="BZ503" i="1"/>
  <c r="BX503" i="1" s="1"/>
  <c r="BY504" i="1"/>
  <c r="BW504" i="1" s="1"/>
  <c r="BZ504" i="1"/>
  <c r="BX504" i="1" s="1"/>
  <c r="BY505" i="1"/>
  <c r="BW505" i="1" s="1"/>
  <c r="BZ505" i="1"/>
  <c r="BX505" i="1" s="1"/>
  <c r="BY506" i="1"/>
  <c r="BW506" i="1" s="1"/>
  <c r="BZ506" i="1"/>
  <c r="BX506" i="1" s="1"/>
  <c r="BY507" i="1"/>
  <c r="BW507" i="1" s="1"/>
  <c r="BZ507" i="1"/>
  <c r="BX507" i="1" s="1"/>
  <c r="BY508" i="1"/>
  <c r="BW508" i="1" s="1"/>
  <c r="BZ508" i="1"/>
  <c r="BX508" i="1" s="1"/>
  <c r="BY509" i="1"/>
  <c r="BW509" i="1" s="1"/>
  <c r="BZ509" i="1"/>
  <c r="BX509" i="1" s="1"/>
  <c r="BY510" i="1"/>
  <c r="BW510" i="1" s="1"/>
  <c r="BZ510" i="1"/>
  <c r="BX510" i="1" s="1"/>
  <c r="BY511" i="1"/>
  <c r="BW511" i="1" s="1"/>
  <c r="BZ511" i="1"/>
  <c r="BX511" i="1" s="1"/>
  <c r="BY512" i="1"/>
  <c r="BW512" i="1" s="1"/>
  <c r="BZ512" i="1"/>
  <c r="BX512" i="1" s="1"/>
  <c r="BY513" i="1"/>
  <c r="BW513" i="1" s="1"/>
  <c r="BZ513" i="1"/>
  <c r="BX513" i="1" s="1"/>
  <c r="BY514" i="1"/>
  <c r="BW514" i="1" s="1"/>
  <c r="BZ514" i="1"/>
  <c r="BX514" i="1" s="1"/>
  <c r="BY515" i="1"/>
  <c r="BW515" i="1" s="1"/>
  <c r="BZ515" i="1"/>
  <c r="BX515" i="1" s="1"/>
  <c r="BY516" i="1"/>
  <c r="BW516" i="1" s="1"/>
  <c r="BZ516" i="1"/>
  <c r="BX516" i="1" s="1"/>
  <c r="BY517" i="1"/>
  <c r="BW517" i="1" s="1"/>
  <c r="BZ517" i="1"/>
  <c r="BX517" i="1" s="1"/>
  <c r="BY518" i="1"/>
  <c r="BW518" i="1" s="1"/>
  <c r="BZ518" i="1"/>
  <c r="BX518" i="1" s="1"/>
  <c r="BY519" i="1"/>
  <c r="BW519" i="1" s="1"/>
  <c r="BZ519" i="1"/>
  <c r="BX519" i="1" s="1"/>
  <c r="BY520" i="1"/>
  <c r="BW520" i="1" s="1"/>
  <c r="BZ520" i="1"/>
  <c r="BX520" i="1" s="1"/>
  <c r="BY521" i="1"/>
  <c r="BW521" i="1" s="1"/>
  <c r="BZ521" i="1"/>
  <c r="BX521" i="1" s="1"/>
  <c r="BY522" i="1"/>
  <c r="BW522" i="1" s="1"/>
  <c r="BZ522" i="1"/>
  <c r="BX522" i="1" s="1"/>
  <c r="BY523" i="1"/>
  <c r="BW523" i="1" s="1"/>
  <c r="BZ523" i="1"/>
  <c r="BX523" i="1" s="1"/>
  <c r="BY524" i="1"/>
  <c r="BW524" i="1" s="1"/>
  <c r="BZ524" i="1"/>
  <c r="BX524" i="1" s="1"/>
  <c r="BY525" i="1"/>
  <c r="BW525" i="1" s="1"/>
  <c r="BZ525" i="1"/>
  <c r="BX525" i="1" s="1"/>
  <c r="BY526" i="1"/>
  <c r="BW526" i="1" s="1"/>
  <c r="BZ526" i="1"/>
  <c r="BX526" i="1" s="1"/>
  <c r="BY527" i="1"/>
  <c r="BW527" i="1" s="1"/>
  <c r="BZ527" i="1"/>
  <c r="BX527" i="1" s="1"/>
  <c r="BY528" i="1"/>
  <c r="BW528" i="1" s="1"/>
  <c r="BZ528" i="1"/>
  <c r="BX528" i="1" s="1"/>
  <c r="BY529" i="1"/>
  <c r="BW529" i="1" s="1"/>
  <c r="BZ529" i="1"/>
  <c r="BX529" i="1" s="1"/>
  <c r="BY530" i="1"/>
  <c r="BW530" i="1" s="1"/>
  <c r="BZ530" i="1"/>
  <c r="BX530" i="1" s="1"/>
  <c r="BY531" i="1"/>
  <c r="BW531" i="1" s="1"/>
  <c r="BZ531" i="1"/>
  <c r="BX531" i="1" s="1"/>
  <c r="BY532" i="1"/>
  <c r="BW532" i="1" s="1"/>
  <c r="BZ532" i="1"/>
  <c r="BX532" i="1" s="1"/>
  <c r="BY533" i="1"/>
  <c r="BW533" i="1" s="1"/>
  <c r="BZ533" i="1"/>
  <c r="BX533" i="1" s="1"/>
  <c r="BY534" i="1"/>
  <c r="BW534" i="1" s="1"/>
  <c r="BZ534" i="1"/>
  <c r="BX534" i="1" s="1"/>
  <c r="BY535" i="1"/>
  <c r="BW535" i="1" s="1"/>
  <c r="BZ535" i="1"/>
  <c r="BX535" i="1" s="1"/>
  <c r="BY536" i="1"/>
  <c r="BW536" i="1" s="1"/>
  <c r="BZ536" i="1"/>
  <c r="BX536" i="1" s="1"/>
  <c r="BY537" i="1"/>
  <c r="BW537" i="1" s="1"/>
  <c r="BZ537" i="1"/>
  <c r="BX537" i="1" s="1"/>
  <c r="BY538" i="1"/>
  <c r="BW538" i="1" s="1"/>
  <c r="BZ538" i="1"/>
  <c r="BX538" i="1" s="1"/>
  <c r="BY539" i="1"/>
  <c r="BW539" i="1" s="1"/>
  <c r="BZ539" i="1"/>
  <c r="BX539" i="1" s="1"/>
  <c r="BY540" i="1"/>
  <c r="BW540" i="1" s="1"/>
  <c r="BZ540" i="1"/>
  <c r="BX540" i="1" s="1"/>
  <c r="BY541" i="1"/>
  <c r="BW541" i="1" s="1"/>
  <c r="BZ541" i="1"/>
  <c r="BX541" i="1" s="1"/>
  <c r="BY542" i="1"/>
  <c r="BW542" i="1" s="1"/>
  <c r="BZ542" i="1"/>
  <c r="BX542" i="1" s="1"/>
  <c r="BY543" i="1"/>
  <c r="BW543" i="1" s="1"/>
  <c r="BZ543" i="1"/>
  <c r="BX543" i="1" s="1"/>
  <c r="BY544" i="1"/>
  <c r="BW544" i="1" s="1"/>
  <c r="BZ544" i="1"/>
  <c r="BX544" i="1" s="1"/>
  <c r="BY545" i="1"/>
  <c r="BW545" i="1" s="1"/>
  <c r="BZ545" i="1"/>
  <c r="BX545" i="1" s="1"/>
  <c r="BY546" i="1"/>
  <c r="BW546" i="1" s="1"/>
  <c r="BZ546" i="1"/>
  <c r="BX546" i="1" s="1"/>
  <c r="BY547" i="1"/>
  <c r="BW547" i="1" s="1"/>
  <c r="BZ547" i="1"/>
  <c r="BX547" i="1" s="1"/>
  <c r="BY548" i="1"/>
  <c r="BW548" i="1" s="1"/>
  <c r="BZ548" i="1"/>
  <c r="BX548" i="1" s="1"/>
  <c r="BY549" i="1"/>
  <c r="BW549" i="1" s="1"/>
  <c r="BZ549" i="1"/>
  <c r="BX549" i="1" s="1"/>
  <c r="BY550" i="1"/>
  <c r="BW550" i="1" s="1"/>
  <c r="BZ550" i="1"/>
  <c r="BX550" i="1" s="1"/>
  <c r="BY551" i="1"/>
  <c r="BW551" i="1" s="1"/>
  <c r="BZ551" i="1"/>
  <c r="BX551" i="1" s="1"/>
  <c r="BY552" i="1"/>
  <c r="BW552" i="1" s="1"/>
  <c r="BZ552" i="1"/>
  <c r="BX552" i="1" s="1"/>
  <c r="BY553" i="1"/>
  <c r="BW553" i="1" s="1"/>
  <c r="BZ553" i="1"/>
  <c r="BX553" i="1" s="1"/>
  <c r="BY554" i="1"/>
  <c r="BW554" i="1" s="1"/>
  <c r="BZ554" i="1"/>
  <c r="BX554" i="1" s="1"/>
  <c r="BY555" i="1"/>
  <c r="BW555" i="1" s="1"/>
  <c r="BZ555" i="1"/>
  <c r="BX555" i="1" s="1"/>
  <c r="BY556" i="1"/>
  <c r="BW556" i="1" s="1"/>
  <c r="BZ556" i="1"/>
  <c r="BX556" i="1" s="1"/>
  <c r="BY557" i="1"/>
  <c r="BW557" i="1" s="1"/>
  <c r="BZ557" i="1"/>
  <c r="BX557" i="1" s="1"/>
  <c r="BY558" i="1"/>
  <c r="BW558" i="1" s="1"/>
  <c r="BZ558" i="1"/>
  <c r="BX558" i="1" s="1"/>
  <c r="BY559" i="1"/>
  <c r="BW559" i="1" s="1"/>
  <c r="BZ559" i="1"/>
  <c r="BX559" i="1" s="1"/>
  <c r="BY560" i="1"/>
  <c r="BW560" i="1" s="1"/>
  <c r="BZ560" i="1"/>
  <c r="BX560" i="1" s="1"/>
  <c r="BY561" i="1"/>
  <c r="BW561" i="1" s="1"/>
  <c r="BZ561" i="1"/>
  <c r="BX561" i="1" s="1"/>
  <c r="BY562" i="1"/>
  <c r="BW562" i="1" s="1"/>
  <c r="BZ562" i="1"/>
  <c r="BX562" i="1" s="1"/>
  <c r="BY563" i="1"/>
  <c r="BW563" i="1" s="1"/>
  <c r="BZ563" i="1"/>
  <c r="BX563" i="1" s="1"/>
  <c r="BY564" i="1"/>
  <c r="BW564" i="1" s="1"/>
  <c r="BZ564" i="1"/>
  <c r="BX564" i="1" s="1"/>
  <c r="BY565" i="1"/>
  <c r="BW565" i="1" s="1"/>
  <c r="BZ565" i="1"/>
  <c r="BX565" i="1" s="1"/>
  <c r="BY566" i="1"/>
  <c r="BW566" i="1" s="1"/>
  <c r="BZ566" i="1"/>
  <c r="BX566" i="1" s="1"/>
  <c r="BY567" i="1"/>
  <c r="BW567" i="1" s="1"/>
  <c r="BZ567" i="1"/>
  <c r="BX567" i="1" s="1"/>
  <c r="BY568" i="1"/>
  <c r="BW568" i="1" s="1"/>
  <c r="BZ568" i="1"/>
  <c r="BX568" i="1" s="1"/>
  <c r="BY569" i="1"/>
  <c r="BW569" i="1" s="1"/>
  <c r="BZ569" i="1"/>
  <c r="BX569" i="1" s="1"/>
  <c r="BY570" i="1"/>
  <c r="BW570" i="1" s="1"/>
  <c r="BZ570" i="1"/>
  <c r="BX570" i="1" s="1"/>
  <c r="BY571" i="1"/>
  <c r="BW571" i="1" s="1"/>
  <c r="BZ571" i="1"/>
  <c r="BX571" i="1" s="1"/>
  <c r="BY572" i="1"/>
  <c r="BW572" i="1" s="1"/>
  <c r="BZ572" i="1"/>
  <c r="BX572" i="1" s="1"/>
  <c r="BY573" i="1"/>
  <c r="BW573" i="1" s="1"/>
  <c r="BZ573" i="1"/>
  <c r="BX573" i="1" s="1"/>
  <c r="BY574" i="1"/>
  <c r="BW574" i="1" s="1"/>
  <c r="BZ574" i="1"/>
  <c r="BX574" i="1" s="1"/>
  <c r="BY575" i="1"/>
  <c r="BW575" i="1" s="1"/>
  <c r="BZ575" i="1"/>
  <c r="BX575" i="1" s="1"/>
  <c r="BY576" i="1"/>
  <c r="BW576" i="1" s="1"/>
  <c r="BZ576" i="1"/>
  <c r="BX576" i="1" s="1"/>
  <c r="BY577" i="1"/>
  <c r="BW577" i="1" s="1"/>
  <c r="BZ577" i="1"/>
  <c r="BX577" i="1" s="1"/>
  <c r="BY578" i="1"/>
  <c r="BW578" i="1" s="1"/>
  <c r="BZ578" i="1"/>
  <c r="BX578" i="1" s="1"/>
  <c r="BY579" i="1"/>
  <c r="BW579" i="1" s="1"/>
  <c r="BZ579" i="1"/>
  <c r="BX579" i="1" s="1"/>
  <c r="BY580" i="1"/>
  <c r="BW580" i="1" s="1"/>
  <c r="BZ580" i="1"/>
  <c r="BX580" i="1" s="1"/>
  <c r="BY581" i="1"/>
  <c r="BW581" i="1" s="1"/>
  <c r="BZ581" i="1"/>
  <c r="BX581" i="1" s="1"/>
  <c r="BY582" i="1"/>
  <c r="BW582" i="1" s="1"/>
  <c r="BZ582" i="1"/>
  <c r="BX582" i="1" s="1"/>
  <c r="BY583" i="1"/>
  <c r="BW583" i="1" s="1"/>
  <c r="BZ583" i="1"/>
  <c r="BX583" i="1" s="1"/>
  <c r="BY584" i="1"/>
  <c r="BW584" i="1" s="1"/>
  <c r="BZ584" i="1"/>
  <c r="BX584" i="1" s="1"/>
  <c r="BY585" i="1"/>
  <c r="BW585" i="1" s="1"/>
  <c r="BZ585" i="1"/>
  <c r="BX585" i="1" s="1"/>
  <c r="BY586" i="1"/>
  <c r="BW586" i="1" s="1"/>
  <c r="BZ586" i="1"/>
  <c r="BX586" i="1" s="1"/>
  <c r="BY587" i="1"/>
  <c r="BW587" i="1" s="1"/>
  <c r="BZ587" i="1"/>
  <c r="BX587" i="1" s="1"/>
  <c r="BY588" i="1"/>
  <c r="BW588" i="1" s="1"/>
  <c r="BZ588" i="1"/>
  <c r="BX588" i="1" s="1"/>
  <c r="BY589" i="1"/>
  <c r="BW589" i="1" s="1"/>
  <c r="BZ589" i="1"/>
  <c r="BX589" i="1" s="1"/>
  <c r="BY590" i="1"/>
  <c r="BW590" i="1" s="1"/>
  <c r="BZ590" i="1"/>
  <c r="BX590" i="1" s="1"/>
  <c r="BY591" i="1"/>
  <c r="BW591" i="1" s="1"/>
  <c r="BZ591" i="1"/>
  <c r="BX591" i="1" s="1"/>
  <c r="BY592" i="1"/>
  <c r="BW592" i="1" s="1"/>
  <c r="BZ592" i="1"/>
  <c r="BX592" i="1" s="1"/>
  <c r="BY593" i="1"/>
  <c r="BW593" i="1" s="1"/>
  <c r="BZ593" i="1"/>
  <c r="BX593" i="1" s="1"/>
  <c r="BY594" i="1"/>
  <c r="BW594" i="1" s="1"/>
  <c r="BZ594" i="1"/>
  <c r="BX594" i="1" s="1"/>
  <c r="BY595" i="1"/>
  <c r="BW595" i="1" s="1"/>
  <c r="BZ595" i="1"/>
  <c r="BX595" i="1" s="1"/>
  <c r="BY596" i="1"/>
  <c r="BW596" i="1" s="1"/>
  <c r="BZ596" i="1"/>
  <c r="BX596" i="1" s="1"/>
  <c r="BY597" i="1"/>
  <c r="BW597" i="1" s="1"/>
  <c r="BZ597" i="1"/>
  <c r="BX597" i="1" s="1"/>
  <c r="BY598" i="1"/>
  <c r="BW598" i="1" s="1"/>
  <c r="BZ598" i="1"/>
  <c r="BX598" i="1" s="1"/>
  <c r="BY599" i="1"/>
  <c r="BW599" i="1" s="1"/>
  <c r="BZ599" i="1"/>
  <c r="BX599" i="1" s="1"/>
  <c r="BY600" i="1"/>
  <c r="BW600" i="1" s="1"/>
  <c r="BZ600" i="1"/>
  <c r="BX600" i="1" s="1"/>
  <c r="BY601" i="1"/>
  <c r="BW601" i="1" s="1"/>
  <c r="BZ601" i="1"/>
  <c r="BX601" i="1" s="1"/>
  <c r="BY602" i="1"/>
  <c r="BW602" i="1" s="1"/>
  <c r="BZ602" i="1"/>
  <c r="BX602" i="1" s="1"/>
  <c r="BY603" i="1"/>
  <c r="BW603" i="1" s="1"/>
  <c r="BZ603" i="1"/>
  <c r="BX603" i="1" s="1"/>
  <c r="BY604" i="1"/>
  <c r="BW604" i="1" s="1"/>
  <c r="BZ604" i="1"/>
  <c r="BX604" i="1" s="1"/>
  <c r="BY605" i="1"/>
  <c r="BW605" i="1" s="1"/>
  <c r="BZ605" i="1"/>
  <c r="BX605" i="1" s="1"/>
  <c r="BY606" i="1"/>
  <c r="BW606" i="1" s="1"/>
  <c r="BZ606" i="1"/>
  <c r="BX606" i="1" s="1"/>
  <c r="BY607" i="1"/>
  <c r="BW607" i="1" s="1"/>
  <c r="BZ607" i="1"/>
  <c r="BX607" i="1" s="1"/>
  <c r="BY608" i="1"/>
  <c r="BW608" i="1" s="1"/>
  <c r="BZ608" i="1"/>
  <c r="BX608" i="1" s="1"/>
  <c r="BY609" i="1"/>
  <c r="BW609" i="1" s="1"/>
  <c r="BZ609" i="1"/>
  <c r="BX609" i="1" s="1"/>
  <c r="BY610" i="1"/>
  <c r="BW610" i="1" s="1"/>
  <c r="BZ610" i="1"/>
  <c r="BX610" i="1" s="1"/>
  <c r="BY611" i="1"/>
  <c r="BW611" i="1" s="1"/>
  <c r="BZ611" i="1"/>
  <c r="BX611" i="1" s="1"/>
  <c r="BY612" i="1"/>
  <c r="BW612" i="1" s="1"/>
  <c r="BZ612" i="1"/>
  <c r="BX612" i="1" s="1"/>
  <c r="BY613" i="1"/>
  <c r="BW613" i="1" s="1"/>
  <c r="BZ613" i="1"/>
  <c r="BX613" i="1" s="1"/>
  <c r="BY614" i="1"/>
  <c r="BW614" i="1" s="1"/>
  <c r="BZ614" i="1"/>
  <c r="BX614" i="1" s="1"/>
  <c r="BY615" i="1"/>
  <c r="BW615" i="1" s="1"/>
  <c r="BZ615" i="1"/>
  <c r="BX615" i="1" s="1"/>
  <c r="BY616" i="1"/>
  <c r="BW616" i="1" s="1"/>
  <c r="BZ616" i="1"/>
  <c r="BX616" i="1" s="1"/>
  <c r="BY617" i="1"/>
  <c r="BW617" i="1" s="1"/>
  <c r="BZ617" i="1"/>
  <c r="BX617" i="1" s="1"/>
  <c r="BY618" i="1"/>
  <c r="BW618" i="1" s="1"/>
  <c r="BZ618" i="1"/>
  <c r="BX618" i="1" s="1"/>
  <c r="BY619" i="1"/>
  <c r="BW619" i="1" s="1"/>
  <c r="BZ619" i="1"/>
  <c r="BX619" i="1" s="1"/>
  <c r="BY620" i="1"/>
  <c r="BW620" i="1" s="1"/>
  <c r="BZ620" i="1"/>
  <c r="BX620" i="1" s="1"/>
  <c r="BY621" i="1"/>
  <c r="BW621" i="1" s="1"/>
  <c r="BZ621" i="1"/>
  <c r="BX621" i="1" s="1"/>
  <c r="BY622" i="1"/>
  <c r="BW622" i="1" s="1"/>
  <c r="BZ622" i="1"/>
  <c r="BX622" i="1" s="1"/>
  <c r="BY623" i="1"/>
  <c r="BW623" i="1" s="1"/>
  <c r="BZ623" i="1"/>
  <c r="BX623" i="1" s="1"/>
  <c r="BY624" i="1"/>
  <c r="BW624" i="1" s="1"/>
  <c r="BZ624" i="1"/>
  <c r="BX624" i="1" s="1"/>
  <c r="BY625" i="1"/>
  <c r="BW625" i="1" s="1"/>
  <c r="BZ625" i="1"/>
  <c r="BX625" i="1" s="1"/>
  <c r="BY626" i="1"/>
  <c r="BW626" i="1" s="1"/>
  <c r="BZ626" i="1"/>
  <c r="BX626" i="1" s="1"/>
  <c r="BY627" i="1"/>
  <c r="BW627" i="1" s="1"/>
  <c r="BZ627" i="1"/>
  <c r="BX627" i="1" s="1"/>
  <c r="BY628" i="1"/>
  <c r="BW628" i="1" s="1"/>
  <c r="BZ628" i="1"/>
  <c r="BX628" i="1" s="1"/>
  <c r="BY629" i="1"/>
  <c r="BW629" i="1" s="1"/>
  <c r="BZ629" i="1"/>
  <c r="BX629" i="1" s="1"/>
  <c r="BY630" i="1"/>
  <c r="BW630" i="1" s="1"/>
  <c r="BZ630" i="1"/>
  <c r="BX630" i="1" s="1"/>
  <c r="BY631" i="1"/>
  <c r="BW631" i="1" s="1"/>
  <c r="BZ631" i="1"/>
  <c r="BX631" i="1" s="1"/>
  <c r="BY632" i="1"/>
  <c r="BW632" i="1" s="1"/>
  <c r="BZ632" i="1"/>
  <c r="BX632" i="1" s="1"/>
  <c r="BY633" i="1"/>
  <c r="BW633" i="1" s="1"/>
  <c r="BZ633" i="1"/>
  <c r="BX633" i="1" s="1"/>
  <c r="BY634" i="1"/>
  <c r="BW634" i="1" s="1"/>
  <c r="BZ634" i="1"/>
  <c r="BX634" i="1" s="1"/>
  <c r="BY635" i="1"/>
  <c r="BW635" i="1" s="1"/>
  <c r="BZ635" i="1"/>
  <c r="BX635" i="1" s="1"/>
  <c r="BY636" i="1"/>
  <c r="BW636" i="1" s="1"/>
  <c r="BZ636" i="1"/>
  <c r="BX636" i="1" s="1"/>
  <c r="BY637" i="1"/>
  <c r="BW637" i="1" s="1"/>
  <c r="BZ637" i="1"/>
  <c r="BX637" i="1" s="1"/>
  <c r="BY638" i="1"/>
  <c r="BW638" i="1" s="1"/>
  <c r="BZ638" i="1"/>
  <c r="BX638" i="1" s="1"/>
  <c r="BY639" i="1"/>
  <c r="BW639" i="1" s="1"/>
  <c r="BZ639" i="1"/>
  <c r="BX639" i="1" s="1"/>
  <c r="BY640" i="1"/>
  <c r="BW640" i="1" s="1"/>
  <c r="BZ640" i="1"/>
  <c r="BX640" i="1" s="1"/>
  <c r="BY641" i="1"/>
  <c r="BW641" i="1" s="1"/>
  <c r="BZ641" i="1"/>
  <c r="BX641" i="1" s="1"/>
  <c r="BY642" i="1"/>
  <c r="BW642" i="1" s="1"/>
  <c r="BZ642" i="1"/>
  <c r="BX642" i="1" s="1"/>
  <c r="BY643" i="1"/>
  <c r="BW643" i="1" s="1"/>
  <c r="BZ643" i="1"/>
  <c r="BX643" i="1" s="1"/>
  <c r="BY644" i="1"/>
  <c r="BW644" i="1" s="1"/>
  <c r="BZ644" i="1"/>
  <c r="BX644" i="1" s="1"/>
  <c r="BY645" i="1"/>
  <c r="BW645" i="1" s="1"/>
  <c r="BZ645" i="1"/>
  <c r="BX645" i="1" s="1"/>
  <c r="BY646" i="1"/>
  <c r="BW646" i="1" s="1"/>
  <c r="BZ646" i="1"/>
  <c r="BX646" i="1" s="1"/>
  <c r="BY647" i="1"/>
  <c r="BW647" i="1" s="1"/>
  <c r="BZ647" i="1"/>
  <c r="BX647" i="1" s="1"/>
  <c r="BY648" i="1"/>
  <c r="BW648" i="1" s="1"/>
  <c r="BZ648" i="1"/>
  <c r="BX648" i="1" s="1"/>
  <c r="BY649" i="1"/>
  <c r="BW649" i="1" s="1"/>
  <c r="BZ649" i="1"/>
  <c r="BX649" i="1" s="1"/>
  <c r="BY650" i="1"/>
  <c r="BW650" i="1" s="1"/>
  <c r="BZ650" i="1"/>
  <c r="BX650" i="1" s="1"/>
  <c r="BY651" i="1"/>
  <c r="BW651" i="1" s="1"/>
  <c r="BZ651" i="1"/>
  <c r="BX651" i="1" s="1"/>
  <c r="BY652" i="1"/>
  <c r="BW652" i="1" s="1"/>
  <c r="BZ652" i="1"/>
  <c r="BX652" i="1" s="1"/>
  <c r="BY653" i="1"/>
  <c r="BW653" i="1" s="1"/>
  <c r="BZ653" i="1"/>
  <c r="BX653" i="1" s="1"/>
  <c r="BY654" i="1"/>
  <c r="BW654" i="1" s="1"/>
  <c r="BZ654" i="1"/>
  <c r="BX654" i="1" s="1"/>
  <c r="BY655" i="1"/>
  <c r="BW655" i="1" s="1"/>
  <c r="BZ655" i="1"/>
  <c r="BX655" i="1" s="1"/>
  <c r="BY656" i="1"/>
  <c r="BW656" i="1" s="1"/>
  <c r="BZ656" i="1"/>
  <c r="BX656" i="1" s="1"/>
  <c r="BY657" i="1"/>
  <c r="BW657" i="1" s="1"/>
  <c r="BZ657" i="1"/>
  <c r="BX657" i="1" s="1"/>
  <c r="BY658" i="1"/>
  <c r="BW658" i="1" s="1"/>
  <c r="BZ658" i="1"/>
  <c r="BX658" i="1" s="1"/>
  <c r="BY659" i="1"/>
  <c r="BW659" i="1" s="1"/>
  <c r="BZ659" i="1"/>
  <c r="BX659" i="1" s="1"/>
  <c r="BY660" i="1"/>
  <c r="BW660" i="1" s="1"/>
  <c r="BZ660" i="1"/>
  <c r="BX660" i="1" s="1"/>
  <c r="BY661" i="1"/>
  <c r="BW661" i="1" s="1"/>
  <c r="BZ661" i="1"/>
  <c r="BX661" i="1" s="1"/>
  <c r="BY662" i="1"/>
  <c r="BW662" i="1" s="1"/>
  <c r="BZ662" i="1"/>
  <c r="BX662" i="1" s="1"/>
  <c r="BY663" i="1"/>
  <c r="BW663" i="1" s="1"/>
  <c r="BZ663" i="1"/>
  <c r="BX663" i="1" s="1"/>
  <c r="BY664" i="1"/>
  <c r="BW664" i="1" s="1"/>
  <c r="BZ664" i="1"/>
  <c r="BX664" i="1" s="1"/>
  <c r="BY665" i="1"/>
  <c r="BW665" i="1" s="1"/>
  <c r="BZ665" i="1"/>
  <c r="BX665" i="1" s="1"/>
  <c r="BY666" i="1"/>
  <c r="BW666" i="1" s="1"/>
  <c r="BZ666" i="1"/>
  <c r="BX666" i="1" s="1"/>
  <c r="BY667" i="1"/>
  <c r="BW667" i="1" s="1"/>
  <c r="BZ667" i="1"/>
  <c r="BX667" i="1" s="1"/>
  <c r="BY668" i="1"/>
  <c r="BW668" i="1" s="1"/>
  <c r="BZ668" i="1"/>
  <c r="BX668" i="1" s="1"/>
  <c r="BY669" i="1"/>
  <c r="BW669" i="1" s="1"/>
  <c r="BZ669" i="1"/>
  <c r="BX669" i="1" s="1"/>
  <c r="BY670" i="1"/>
  <c r="BW670" i="1" s="1"/>
  <c r="BZ670" i="1"/>
  <c r="BX670" i="1" s="1"/>
  <c r="BY671" i="1"/>
  <c r="BW671" i="1" s="1"/>
  <c r="BZ671" i="1"/>
  <c r="BX671" i="1" s="1"/>
  <c r="BY672" i="1"/>
  <c r="BW672" i="1" s="1"/>
  <c r="BZ672" i="1"/>
  <c r="BX672" i="1" s="1"/>
  <c r="BY673" i="1"/>
  <c r="BW673" i="1" s="1"/>
  <c r="BZ673" i="1"/>
  <c r="BX673" i="1" s="1"/>
  <c r="BY674" i="1"/>
  <c r="BW674" i="1" s="1"/>
  <c r="BZ674" i="1"/>
  <c r="BX674" i="1" s="1"/>
  <c r="BY675" i="1"/>
  <c r="BW675" i="1" s="1"/>
  <c r="BZ675" i="1"/>
  <c r="BX675" i="1" s="1"/>
  <c r="BY676" i="1"/>
  <c r="BW676" i="1" s="1"/>
  <c r="BZ676" i="1"/>
  <c r="BX676" i="1" s="1"/>
  <c r="BY677" i="1"/>
  <c r="BW677" i="1" s="1"/>
  <c r="BZ677" i="1"/>
  <c r="BX677" i="1" s="1"/>
  <c r="BY678" i="1"/>
  <c r="BW678" i="1" s="1"/>
  <c r="BZ678" i="1"/>
  <c r="BX678" i="1" s="1"/>
  <c r="BY679" i="1"/>
  <c r="BW679" i="1" s="1"/>
  <c r="BZ679" i="1"/>
  <c r="BX679" i="1" s="1"/>
  <c r="BY680" i="1"/>
  <c r="BW680" i="1" s="1"/>
  <c r="BZ680" i="1"/>
  <c r="BX680" i="1" s="1"/>
  <c r="BY681" i="1"/>
  <c r="BW681" i="1" s="1"/>
  <c r="BZ681" i="1"/>
  <c r="BX681" i="1" s="1"/>
  <c r="BY682" i="1"/>
  <c r="BW682" i="1" s="1"/>
  <c r="BZ682" i="1"/>
  <c r="BX682" i="1" s="1"/>
  <c r="BY683" i="1"/>
  <c r="BW683" i="1" s="1"/>
  <c r="BZ683" i="1"/>
  <c r="BX683" i="1" s="1"/>
  <c r="BY684" i="1"/>
  <c r="BW684" i="1" s="1"/>
  <c r="BZ684" i="1"/>
  <c r="BX684" i="1" s="1"/>
  <c r="BY685" i="1"/>
  <c r="BW685" i="1" s="1"/>
  <c r="BZ685" i="1"/>
  <c r="BX685" i="1" s="1"/>
  <c r="BY686" i="1"/>
  <c r="BW686" i="1" s="1"/>
  <c r="BZ686" i="1"/>
  <c r="BX686" i="1" s="1"/>
  <c r="BY687" i="1"/>
  <c r="BW687" i="1" s="1"/>
  <c r="BZ687" i="1"/>
  <c r="BX687" i="1" s="1"/>
  <c r="BY688" i="1"/>
  <c r="BW688" i="1" s="1"/>
  <c r="BZ688" i="1"/>
  <c r="BX688" i="1" s="1"/>
  <c r="BY689" i="1"/>
  <c r="BW689" i="1" s="1"/>
  <c r="BZ689" i="1"/>
  <c r="BX689" i="1" s="1"/>
  <c r="BY690" i="1"/>
  <c r="BW690" i="1" s="1"/>
  <c r="BZ690" i="1"/>
  <c r="BX690" i="1" s="1"/>
  <c r="BY691" i="1"/>
  <c r="BW691" i="1" s="1"/>
  <c r="BZ691" i="1"/>
  <c r="BX691" i="1" s="1"/>
  <c r="BY692" i="1"/>
  <c r="BW692" i="1" s="1"/>
  <c r="BZ692" i="1"/>
  <c r="BX692" i="1" s="1"/>
  <c r="BY693" i="1"/>
  <c r="BW693" i="1" s="1"/>
  <c r="BZ693" i="1"/>
  <c r="BX693" i="1" s="1"/>
  <c r="BY694" i="1"/>
  <c r="BW694" i="1" s="1"/>
  <c r="BZ694" i="1"/>
  <c r="BX694" i="1" s="1"/>
  <c r="BY695" i="1"/>
  <c r="BW695" i="1" s="1"/>
  <c r="BZ695" i="1"/>
  <c r="BX695" i="1" s="1"/>
  <c r="BY696" i="1"/>
  <c r="BW696" i="1" s="1"/>
  <c r="BZ696" i="1"/>
  <c r="BX696" i="1" s="1"/>
  <c r="BY697" i="1"/>
  <c r="BW697" i="1" s="1"/>
  <c r="BZ697" i="1"/>
  <c r="BX697" i="1" s="1"/>
  <c r="BY698" i="1"/>
  <c r="BW698" i="1" s="1"/>
  <c r="BZ698" i="1"/>
  <c r="BX698" i="1" s="1"/>
  <c r="BY699" i="1"/>
  <c r="BW699" i="1" s="1"/>
  <c r="BZ699" i="1"/>
  <c r="BX699" i="1" s="1"/>
  <c r="BY700" i="1"/>
  <c r="BW700" i="1" s="1"/>
  <c r="BZ700" i="1"/>
  <c r="BX700" i="1" s="1"/>
  <c r="BY701" i="1"/>
  <c r="BW701" i="1" s="1"/>
  <c r="BZ701" i="1"/>
  <c r="BX701" i="1" s="1"/>
  <c r="BY702" i="1"/>
  <c r="BW702" i="1" s="1"/>
  <c r="BZ702" i="1"/>
  <c r="BX702" i="1" s="1"/>
  <c r="BY703" i="1"/>
  <c r="BW703" i="1" s="1"/>
  <c r="BZ703" i="1"/>
  <c r="BX703" i="1" s="1"/>
  <c r="BY704" i="1"/>
  <c r="BW704" i="1" s="1"/>
  <c r="BZ704" i="1"/>
  <c r="BX704" i="1" s="1"/>
  <c r="BY705" i="1"/>
  <c r="BW705" i="1" s="1"/>
  <c r="BZ705" i="1"/>
  <c r="BX705" i="1" s="1"/>
  <c r="BY706" i="1"/>
  <c r="BW706" i="1" s="1"/>
  <c r="BZ706" i="1"/>
  <c r="BX706" i="1" s="1"/>
  <c r="BY707" i="1"/>
  <c r="BW707" i="1" s="1"/>
  <c r="BZ707" i="1"/>
  <c r="BX707" i="1" s="1"/>
  <c r="BY708" i="1"/>
  <c r="BW708" i="1" s="1"/>
  <c r="BZ708" i="1"/>
  <c r="BX708" i="1" s="1"/>
  <c r="BY709" i="1"/>
  <c r="BW709" i="1" s="1"/>
  <c r="BZ709" i="1"/>
  <c r="BX709" i="1" s="1"/>
  <c r="BY710" i="1"/>
  <c r="BW710" i="1" s="1"/>
  <c r="BZ710" i="1"/>
  <c r="BX710" i="1" s="1"/>
  <c r="BY711" i="1"/>
  <c r="BW711" i="1" s="1"/>
  <c r="BZ711" i="1"/>
  <c r="BX711" i="1" s="1"/>
  <c r="BY712" i="1"/>
  <c r="BW712" i="1" s="1"/>
  <c r="BZ712" i="1"/>
  <c r="BX712" i="1" s="1"/>
  <c r="BY713" i="1"/>
  <c r="BW713" i="1" s="1"/>
  <c r="BZ713" i="1"/>
  <c r="BX713" i="1" s="1"/>
  <c r="BY714" i="1"/>
  <c r="BW714" i="1" s="1"/>
  <c r="BZ714" i="1"/>
  <c r="BX714" i="1" s="1"/>
  <c r="BY715" i="1"/>
  <c r="BW715" i="1" s="1"/>
  <c r="BZ715" i="1"/>
  <c r="BX715" i="1" s="1"/>
  <c r="BY716" i="1"/>
  <c r="BW716" i="1" s="1"/>
  <c r="BZ716" i="1"/>
  <c r="BX716" i="1" s="1"/>
  <c r="BY717" i="1"/>
  <c r="BW717" i="1" s="1"/>
  <c r="BZ717" i="1"/>
  <c r="BX717" i="1" s="1"/>
  <c r="BY718" i="1"/>
  <c r="BW718" i="1" s="1"/>
  <c r="BZ718" i="1"/>
  <c r="BX718" i="1" s="1"/>
  <c r="BY719" i="1"/>
  <c r="BW719" i="1" s="1"/>
  <c r="BZ719" i="1"/>
  <c r="BX719" i="1" s="1"/>
  <c r="BY720" i="1"/>
  <c r="BW720" i="1" s="1"/>
  <c r="BZ720" i="1"/>
  <c r="BX720" i="1" s="1"/>
  <c r="BY721" i="1"/>
  <c r="BW721" i="1" s="1"/>
  <c r="BZ721" i="1"/>
  <c r="BX721" i="1" s="1"/>
  <c r="BY722" i="1"/>
  <c r="BW722" i="1" s="1"/>
  <c r="BZ722" i="1"/>
  <c r="BX722" i="1" s="1"/>
  <c r="BY723" i="1"/>
  <c r="BW723" i="1" s="1"/>
  <c r="BZ723" i="1"/>
  <c r="BX723" i="1" s="1"/>
  <c r="BY724" i="1"/>
  <c r="BW724" i="1" s="1"/>
  <c r="BZ724" i="1"/>
  <c r="BX724" i="1" s="1"/>
  <c r="BY725" i="1"/>
  <c r="BW725" i="1" s="1"/>
  <c r="BZ725" i="1"/>
  <c r="BX725" i="1" s="1"/>
  <c r="BY726" i="1"/>
  <c r="BW726" i="1" s="1"/>
  <c r="BZ726" i="1"/>
  <c r="BX726" i="1" s="1"/>
  <c r="BY727" i="1"/>
  <c r="BW727" i="1" s="1"/>
  <c r="BZ727" i="1"/>
  <c r="BX727" i="1" s="1"/>
  <c r="BY728" i="1"/>
  <c r="BW728" i="1" s="1"/>
  <c r="BZ728" i="1"/>
  <c r="BX728" i="1" s="1"/>
  <c r="BY729" i="1"/>
  <c r="BW729" i="1" s="1"/>
  <c r="BZ729" i="1"/>
  <c r="BX729" i="1" s="1"/>
  <c r="BY730" i="1"/>
  <c r="BW730" i="1" s="1"/>
  <c r="BZ730" i="1"/>
  <c r="BX730" i="1" s="1"/>
  <c r="BY731" i="1"/>
  <c r="BW731" i="1" s="1"/>
  <c r="BZ731" i="1"/>
  <c r="BX731" i="1" s="1"/>
  <c r="BY732" i="1"/>
  <c r="BW732" i="1" s="1"/>
  <c r="BZ732" i="1"/>
  <c r="BX732" i="1" s="1"/>
  <c r="BY733" i="1"/>
  <c r="BW733" i="1" s="1"/>
  <c r="BZ733" i="1"/>
  <c r="BX733" i="1" s="1"/>
  <c r="BY734" i="1"/>
  <c r="BW734" i="1" s="1"/>
  <c r="BZ734" i="1"/>
  <c r="BX734" i="1" s="1"/>
  <c r="BY735" i="1"/>
  <c r="BW735" i="1" s="1"/>
  <c r="BZ735" i="1"/>
  <c r="BX735" i="1" s="1"/>
  <c r="BY736" i="1"/>
  <c r="BW736" i="1" s="1"/>
  <c r="BZ736" i="1"/>
  <c r="BX736" i="1" s="1"/>
  <c r="BY737" i="1"/>
  <c r="BW737" i="1" s="1"/>
  <c r="BZ737" i="1"/>
  <c r="BX737" i="1" s="1"/>
  <c r="BY738" i="1"/>
  <c r="BW738" i="1" s="1"/>
  <c r="BZ738" i="1"/>
  <c r="BX738" i="1" s="1"/>
  <c r="BY739" i="1"/>
  <c r="BW739" i="1" s="1"/>
  <c r="BZ739" i="1"/>
  <c r="BX739" i="1" s="1"/>
  <c r="BY740" i="1"/>
  <c r="BW740" i="1" s="1"/>
  <c r="BZ740" i="1"/>
  <c r="BX740" i="1" s="1"/>
  <c r="BY741" i="1"/>
  <c r="BW741" i="1" s="1"/>
  <c r="BZ741" i="1"/>
  <c r="BX741" i="1" s="1"/>
  <c r="BY742" i="1"/>
  <c r="BW742" i="1" s="1"/>
  <c r="BZ742" i="1"/>
  <c r="BX742" i="1" s="1"/>
  <c r="BY743" i="1"/>
  <c r="BW743" i="1" s="1"/>
  <c r="BZ743" i="1"/>
  <c r="BX743" i="1" s="1"/>
  <c r="BY744" i="1"/>
  <c r="BW744" i="1" s="1"/>
  <c r="BZ744" i="1"/>
  <c r="BX744" i="1" s="1"/>
  <c r="BY745" i="1"/>
  <c r="BW745" i="1" s="1"/>
  <c r="BZ745" i="1"/>
  <c r="BX745" i="1" s="1"/>
  <c r="BY746" i="1"/>
  <c r="BW746" i="1" s="1"/>
  <c r="BZ746" i="1"/>
  <c r="BX746" i="1" s="1"/>
  <c r="BY747" i="1"/>
  <c r="BW747" i="1" s="1"/>
  <c r="BZ747" i="1"/>
  <c r="BX747" i="1" s="1"/>
  <c r="BY748" i="1"/>
  <c r="BW748" i="1" s="1"/>
  <c r="BZ748" i="1"/>
  <c r="BX748" i="1" s="1"/>
  <c r="BY749" i="1"/>
  <c r="BW749" i="1" s="1"/>
  <c r="BZ749" i="1"/>
  <c r="BX749" i="1" s="1"/>
  <c r="BY750" i="1"/>
  <c r="BW750" i="1" s="1"/>
  <c r="BZ750" i="1"/>
  <c r="BX750" i="1" s="1"/>
  <c r="BY751" i="1"/>
  <c r="BW751" i="1" s="1"/>
  <c r="BZ751" i="1"/>
  <c r="BX751" i="1" s="1"/>
  <c r="BY752" i="1"/>
  <c r="BW752" i="1" s="1"/>
  <c r="BZ752" i="1"/>
  <c r="BX752" i="1" s="1"/>
  <c r="BY753" i="1"/>
  <c r="BW753" i="1" s="1"/>
  <c r="BZ753" i="1"/>
  <c r="BX753" i="1" s="1"/>
  <c r="BY754" i="1"/>
  <c r="BW754" i="1" s="1"/>
  <c r="BZ754" i="1"/>
  <c r="BX754" i="1" s="1"/>
  <c r="BY755" i="1"/>
  <c r="BW755" i="1" s="1"/>
  <c r="BZ755" i="1"/>
  <c r="BX755" i="1" s="1"/>
  <c r="BY756" i="1"/>
  <c r="BW756" i="1" s="1"/>
  <c r="BZ756" i="1"/>
  <c r="BX756" i="1" s="1"/>
  <c r="BY757" i="1"/>
  <c r="BW757" i="1" s="1"/>
  <c r="BZ757" i="1"/>
  <c r="BX757" i="1" s="1"/>
  <c r="BY758" i="1"/>
  <c r="BW758" i="1" s="1"/>
  <c r="BZ758" i="1"/>
  <c r="BX758" i="1" s="1"/>
  <c r="BY759" i="1"/>
  <c r="BW759" i="1" s="1"/>
  <c r="BZ759" i="1"/>
  <c r="BX759" i="1" s="1"/>
  <c r="BY760" i="1"/>
  <c r="BW760" i="1" s="1"/>
  <c r="BZ760" i="1"/>
  <c r="BX760" i="1" s="1"/>
  <c r="BY761" i="1"/>
  <c r="BW761" i="1" s="1"/>
  <c r="BZ761" i="1"/>
  <c r="BX761" i="1" s="1"/>
  <c r="BY762" i="1"/>
  <c r="BW762" i="1" s="1"/>
  <c r="BZ762" i="1"/>
  <c r="BX762" i="1" s="1"/>
  <c r="BY763" i="1"/>
  <c r="BW763" i="1" s="1"/>
  <c r="BZ763" i="1"/>
  <c r="BX763" i="1" s="1"/>
  <c r="BY764" i="1"/>
  <c r="BW764" i="1" s="1"/>
  <c r="BZ764" i="1"/>
  <c r="BX764" i="1" s="1"/>
  <c r="BY765" i="1"/>
  <c r="BW765" i="1" s="1"/>
  <c r="BZ765" i="1"/>
  <c r="BX765" i="1" s="1"/>
  <c r="BY766" i="1"/>
  <c r="BW766" i="1" s="1"/>
  <c r="BZ766" i="1"/>
  <c r="BX766" i="1" s="1"/>
  <c r="BY767" i="1"/>
  <c r="BW767" i="1" s="1"/>
  <c r="BZ767" i="1"/>
  <c r="BX767" i="1" s="1"/>
  <c r="BY768" i="1"/>
  <c r="BW768" i="1" s="1"/>
  <c r="BZ768" i="1"/>
  <c r="BX768" i="1" s="1"/>
  <c r="BY769" i="1"/>
  <c r="BW769" i="1" s="1"/>
  <c r="BZ769" i="1"/>
  <c r="BX769" i="1" s="1"/>
  <c r="BY770" i="1"/>
  <c r="BW770" i="1" s="1"/>
  <c r="BZ770" i="1"/>
  <c r="BX770" i="1" s="1"/>
  <c r="BY771" i="1"/>
  <c r="BW771" i="1" s="1"/>
  <c r="BZ771" i="1"/>
  <c r="BX771" i="1" s="1"/>
  <c r="BY772" i="1"/>
  <c r="BW772" i="1" s="1"/>
  <c r="BZ772" i="1"/>
  <c r="BX772" i="1" s="1"/>
  <c r="BY773" i="1"/>
  <c r="BW773" i="1" s="1"/>
  <c r="BZ773" i="1"/>
  <c r="BX773" i="1" s="1"/>
  <c r="BY774" i="1"/>
  <c r="BW774" i="1" s="1"/>
  <c r="BZ774" i="1"/>
  <c r="BX774" i="1" s="1"/>
  <c r="BY775" i="1"/>
  <c r="BW775" i="1" s="1"/>
  <c r="BZ775" i="1"/>
  <c r="BX775" i="1" s="1"/>
  <c r="BY776" i="1"/>
  <c r="BW776" i="1" s="1"/>
  <c r="BZ776" i="1"/>
  <c r="BX776" i="1" s="1"/>
  <c r="BY777" i="1"/>
  <c r="BW777" i="1" s="1"/>
  <c r="BZ777" i="1"/>
  <c r="BX777" i="1" s="1"/>
  <c r="BY778" i="1"/>
  <c r="BW778" i="1" s="1"/>
  <c r="BZ778" i="1"/>
  <c r="BX778" i="1" s="1"/>
  <c r="BY779" i="1"/>
  <c r="BW779" i="1" s="1"/>
  <c r="BZ779" i="1"/>
  <c r="BX779" i="1" s="1"/>
  <c r="BY780" i="1"/>
  <c r="BW780" i="1" s="1"/>
  <c r="BZ780" i="1"/>
  <c r="BX780" i="1" s="1"/>
  <c r="BY781" i="1"/>
  <c r="BW781" i="1" s="1"/>
  <c r="BZ781" i="1"/>
  <c r="BX781" i="1" s="1"/>
  <c r="BY782" i="1"/>
  <c r="BW782" i="1" s="1"/>
  <c r="BZ782" i="1"/>
  <c r="BX782" i="1" s="1"/>
  <c r="BY783" i="1"/>
  <c r="BW783" i="1" s="1"/>
  <c r="BZ783" i="1"/>
  <c r="BX783" i="1" s="1"/>
  <c r="BY784" i="1"/>
  <c r="BW784" i="1" s="1"/>
  <c r="BZ784" i="1"/>
  <c r="BX784" i="1" s="1"/>
  <c r="BY785" i="1"/>
  <c r="BW785" i="1" s="1"/>
  <c r="BZ785" i="1"/>
  <c r="BX785" i="1" s="1"/>
  <c r="BY786" i="1"/>
  <c r="BW786" i="1" s="1"/>
  <c r="BZ786" i="1"/>
  <c r="BX786" i="1" s="1"/>
  <c r="BY787" i="1"/>
  <c r="BW787" i="1" s="1"/>
  <c r="BZ787" i="1"/>
  <c r="BX787" i="1" s="1"/>
  <c r="BY788" i="1"/>
  <c r="BW788" i="1" s="1"/>
  <c r="BZ788" i="1"/>
  <c r="BX788" i="1" s="1"/>
  <c r="BY789" i="1"/>
  <c r="BW789" i="1" s="1"/>
  <c r="BZ789" i="1"/>
  <c r="BX789" i="1" s="1"/>
  <c r="BY790" i="1"/>
  <c r="BW790" i="1" s="1"/>
  <c r="BZ790" i="1"/>
  <c r="BX790" i="1" s="1"/>
  <c r="BY791" i="1"/>
  <c r="BW791" i="1" s="1"/>
  <c r="BZ791" i="1"/>
  <c r="BX791" i="1" s="1"/>
  <c r="BY792" i="1"/>
  <c r="BW792" i="1" s="1"/>
  <c r="BZ792" i="1"/>
  <c r="BX792" i="1" s="1"/>
  <c r="BY793" i="1"/>
  <c r="BW793" i="1" s="1"/>
  <c r="BZ793" i="1"/>
  <c r="BX793" i="1" s="1"/>
  <c r="BY794" i="1"/>
  <c r="BW794" i="1" s="1"/>
  <c r="BZ794" i="1"/>
  <c r="BX794" i="1" s="1"/>
  <c r="BY795" i="1"/>
  <c r="BW795" i="1" s="1"/>
  <c r="BZ795" i="1"/>
  <c r="BX795" i="1" s="1"/>
  <c r="BY796" i="1"/>
  <c r="BW796" i="1" s="1"/>
  <c r="BZ796" i="1"/>
  <c r="BX796" i="1" s="1"/>
  <c r="BY797" i="1"/>
  <c r="BW797" i="1" s="1"/>
  <c r="BZ797" i="1"/>
  <c r="BX797" i="1" s="1"/>
  <c r="BY798" i="1"/>
  <c r="BW798" i="1" s="1"/>
  <c r="BZ798" i="1"/>
  <c r="BX798" i="1" s="1"/>
  <c r="BY799" i="1"/>
  <c r="BW799" i="1" s="1"/>
  <c r="BZ799" i="1"/>
  <c r="BX799" i="1" s="1"/>
  <c r="BY800" i="1"/>
  <c r="BW800" i="1" s="1"/>
  <c r="BZ800" i="1"/>
  <c r="BX800" i="1" s="1"/>
  <c r="BY801" i="1"/>
  <c r="BW801" i="1" s="1"/>
  <c r="BZ801" i="1"/>
  <c r="BX801" i="1" s="1"/>
  <c r="BY802" i="1"/>
  <c r="BW802" i="1" s="1"/>
  <c r="BZ802" i="1"/>
  <c r="BX802" i="1" s="1"/>
  <c r="BY803" i="1"/>
  <c r="BW803" i="1" s="1"/>
  <c r="BZ803" i="1"/>
  <c r="BX803" i="1" s="1"/>
  <c r="BY804" i="1"/>
  <c r="BW804" i="1" s="1"/>
  <c r="BZ804" i="1"/>
  <c r="BX804" i="1" s="1"/>
  <c r="BY805" i="1"/>
  <c r="BW805" i="1" s="1"/>
  <c r="BZ805" i="1"/>
  <c r="BX805" i="1" s="1"/>
  <c r="BY806" i="1"/>
  <c r="BW806" i="1" s="1"/>
  <c r="BZ806" i="1"/>
  <c r="BX806" i="1" s="1"/>
  <c r="BY807" i="1"/>
  <c r="BW807" i="1" s="1"/>
  <c r="BZ807" i="1"/>
  <c r="BX807" i="1" s="1"/>
  <c r="BY808" i="1"/>
  <c r="BW808" i="1" s="1"/>
  <c r="BZ808" i="1"/>
  <c r="BX808" i="1" s="1"/>
  <c r="BY809" i="1"/>
  <c r="BW809" i="1" s="1"/>
  <c r="BZ809" i="1"/>
  <c r="BX809" i="1" s="1"/>
  <c r="BY810" i="1"/>
  <c r="BW810" i="1" s="1"/>
  <c r="BZ810" i="1"/>
  <c r="BX810" i="1" s="1"/>
  <c r="BY811" i="1"/>
  <c r="BW811" i="1" s="1"/>
  <c r="BZ811" i="1"/>
  <c r="BX811" i="1" s="1"/>
  <c r="BY812" i="1"/>
  <c r="BW812" i="1" s="1"/>
  <c r="BZ812" i="1"/>
  <c r="BX812" i="1" s="1"/>
  <c r="BY813" i="1"/>
  <c r="BW813" i="1" s="1"/>
  <c r="BZ813" i="1"/>
  <c r="BX813" i="1" s="1"/>
  <c r="BY814" i="1"/>
  <c r="BW814" i="1" s="1"/>
  <c r="BZ814" i="1"/>
  <c r="BX814" i="1" s="1"/>
  <c r="BY815" i="1"/>
  <c r="BW815" i="1" s="1"/>
  <c r="BZ815" i="1"/>
  <c r="BX815" i="1" s="1"/>
  <c r="BY816" i="1"/>
  <c r="BW816" i="1" s="1"/>
  <c r="BZ816" i="1"/>
  <c r="BX816" i="1" s="1"/>
  <c r="BY817" i="1"/>
  <c r="BW817" i="1" s="1"/>
  <c r="BZ817" i="1"/>
  <c r="BX817" i="1" s="1"/>
  <c r="BY818" i="1"/>
  <c r="BW818" i="1" s="1"/>
  <c r="BZ818" i="1"/>
  <c r="BX818" i="1" s="1"/>
  <c r="BY819" i="1"/>
  <c r="BW819" i="1" s="1"/>
  <c r="BZ819" i="1"/>
  <c r="BX819" i="1" s="1"/>
  <c r="BY820" i="1"/>
  <c r="BW820" i="1" s="1"/>
  <c r="BZ820" i="1"/>
  <c r="BX820" i="1" s="1"/>
  <c r="BY821" i="1"/>
  <c r="BW821" i="1" s="1"/>
  <c r="BZ821" i="1"/>
  <c r="BX821" i="1" s="1"/>
  <c r="BY822" i="1"/>
  <c r="BW822" i="1" s="1"/>
  <c r="BZ822" i="1"/>
  <c r="BX822" i="1" s="1"/>
  <c r="BY823" i="1"/>
  <c r="BW823" i="1" s="1"/>
  <c r="BZ823" i="1"/>
  <c r="BX823" i="1" s="1"/>
  <c r="BY824" i="1"/>
  <c r="BW824" i="1" s="1"/>
  <c r="BZ824" i="1"/>
  <c r="BX824" i="1" s="1"/>
  <c r="BY825" i="1"/>
  <c r="BW825" i="1" s="1"/>
  <c r="BZ825" i="1"/>
  <c r="BX825" i="1" s="1"/>
  <c r="BY826" i="1"/>
  <c r="BW826" i="1" s="1"/>
  <c r="BZ826" i="1"/>
  <c r="BX826" i="1" s="1"/>
  <c r="BY827" i="1"/>
  <c r="BW827" i="1" s="1"/>
  <c r="BZ827" i="1"/>
  <c r="BX827" i="1" s="1"/>
  <c r="BY828" i="1"/>
  <c r="BW828" i="1" s="1"/>
  <c r="BZ828" i="1"/>
  <c r="BX828" i="1" s="1"/>
  <c r="BY829" i="1"/>
  <c r="BW829" i="1" s="1"/>
  <c r="BZ829" i="1"/>
  <c r="BX829" i="1" s="1"/>
  <c r="BY830" i="1"/>
  <c r="BW830" i="1" s="1"/>
  <c r="BZ830" i="1"/>
  <c r="BX830" i="1" s="1"/>
  <c r="BY831" i="1"/>
  <c r="BW831" i="1" s="1"/>
  <c r="BZ831" i="1"/>
  <c r="BX831" i="1" s="1"/>
  <c r="BY832" i="1"/>
  <c r="BW832" i="1" s="1"/>
  <c r="BZ832" i="1"/>
  <c r="BX832" i="1" s="1"/>
  <c r="BY833" i="1"/>
  <c r="BW833" i="1" s="1"/>
  <c r="BZ833" i="1"/>
  <c r="BX833" i="1" s="1"/>
  <c r="BY834" i="1"/>
  <c r="BW834" i="1" s="1"/>
  <c r="BZ834" i="1"/>
  <c r="BX834" i="1" s="1"/>
  <c r="BY835" i="1"/>
  <c r="BW835" i="1" s="1"/>
  <c r="BZ835" i="1"/>
  <c r="BX835" i="1" s="1"/>
  <c r="BY836" i="1"/>
  <c r="BW836" i="1" s="1"/>
  <c r="BZ836" i="1"/>
  <c r="BX836" i="1" s="1"/>
  <c r="BY837" i="1"/>
  <c r="BW837" i="1" s="1"/>
  <c r="BZ837" i="1"/>
  <c r="BX837" i="1" s="1"/>
  <c r="BY838" i="1"/>
  <c r="BW838" i="1" s="1"/>
  <c r="BZ838" i="1"/>
  <c r="BX838" i="1" s="1"/>
  <c r="BY839" i="1"/>
  <c r="BW839" i="1" s="1"/>
  <c r="BZ839" i="1"/>
  <c r="BX839" i="1" s="1"/>
  <c r="BY840" i="1"/>
  <c r="BW840" i="1" s="1"/>
  <c r="BZ840" i="1"/>
  <c r="BX840" i="1" s="1"/>
  <c r="BY841" i="1"/>
  <c r="BW841" i="1" s="1"/>
  <c r="BZ841" i="1"/>
  <c r="BX841" i="1" s="1"/>
  <c r="BY842" i="1"/>
  <c r="BW842" i="1" s="1"/>
  <c r="BZ842" i="1"/>
  <c r="BX842" i="1" s="1"/>
  <c r="BY843" i="1"/>
  <c r="BW843" i="1" s="1"/>
  <c r="BZ843" i="1"/>
  <c r="BX843" i="1" s="1"/>
  <c r="BY844" i="1"/>
  <c r="BW844" i="1" s="1"/>
  <c r="BZ844" i="1"/>
  <c r="BX844" i="1" s="1"/>
  <c r="BY845" i="1"/>
  <c r="BW845" i="1" s="1"/>
  <c r="BZ845" i="1"/>
  <c r="BX845" i="1" s="1"/>
  <c r="BY846" i="1"/>
  <c r="BW846" i="1" s="1"/>
  <c r="BZ846" i="1"/>
  <c r="BX846" i="1" s="1"/>
  <c r="BY847" i="1"/>
  <c r="BW847" i="1" s="1"/>
  <c r="BZ847" i="1"/>
  <c r="BX847" i="1" s="1"/>
  <c r="BY848" i="1"/>
  <c r="BW848" i="1" s="1"/>
  <c r="BZ848" i="1"/>
  <c r="BX848" i="1" s="1"/>
  <c r="BY849" i="1"/>
  <c r="BW849" i="1" s="1"/>
  <c r="BZ849" i="1"/>
  <c r="BX849" i="1" s="1"/>
  <c r="BY850" i="1"/>
  <c r="BW850" i="1" s="1"/>
  <c r="BZ850" i="1"/>
  <c r="BX850" i="1" s="1"/>
  <c r="BY851" i="1"/>
  <c r="BW851" i="1" s="1"/>
  <c r="BZ851" i="1"/>
  <c r="BX851" i="1" s="1"/>
  <c r="BY852" i="1"/>
  <c r="BW852" i="1" s="1"/>
  <c r="BZ852" i="1"/>
  <c r="BX852" i="1" s="1"/>
  <c r="BY853" i="1"/>
  <c r="BW853" i="1" s="1"/>
  <c r="BZ853" i="1"/>
  <c r="BX853" i="1" s="1"/>
  <c r="BY854" i="1"/>
  <c r="BW854" i="1" s="1"/>
  <c r="BZ854" i="1"/>
  <c r="BX854" i="1" s="1"/>
  <c r="BY855" i="1"/>
  <c r="BW855" i="1" s="1"/>
  <c r="BZ855" i="1"/>
  <c r="BX855" i="1" s="1"/>
  <c r="BY856" i="1"/>
  <c r="BW856" i="1" s="1"/>
  <c r="BZ856" i="1"/>
  <c r="BX856" i="1" s="1"/>
  <c r="BY857" i="1"/>
  <c r="BW857" i="1" s="1"/>
  <c r="BZ857" i="1"/>
  <c r="BX857" i="1" s="1"/>
  <c r="BY858" i="1"/>
  <c r="BW858" i="1" s="1"/>
  <c r="BZ858" i="1"/>
  <c r="BX858" i="1" s="1"/>
  <c r="BY859" i="1"/>
  <c r="BW859" i="1" s="1"/>
  <c r="BZ859" i="1"/>
  <c r="BX859" i="1" s="1"/>
  <c r="BY860" i="1"/>
  <c r="BW860" i="1" s="1"/>
  <c r="BZ860" i="1"/>
  <c r="BX860" i="1" s="1"/>
  <c r="BY861" i="1"/>
  <c r="BW861" i="1" s="1"/>
  <c r="BZ861" i="1"/>
  <c r="BX861" i="1" s="1"/>
  <c r="BY862" i="1"/>
  <c r="BW862" i="1" s="1"/>
  <c r="BZ862" i="1"/>
  <c r="BX862" i="1" s="1"/>
  <c r="BY863" i="1"/>
  <c r="BW863" i="1" s="1"/>
  <c r="BZ863" i="1"/>
  <c r="BX863" i="1" s="1"/>
  <c r="BY864" i="1"/>
  <c r="BW864" i="1" s="1"/>
  <c r="BZ864" i="1"/>
  <c r="BX864" i="1" s="1"/>
  <c r="BY865" i="1"/>
  <c r="BW865" i="1" s="1"/>
  <c r="BZ865" i="1"/>
  <c r="BX865" i="1" s="1"/>
  <c r="BY866" i="1"/>
  <c r="BW866" i="1" s="1"/>
  <c r="BZ866" i="1"/>
  <c r="BX866" i="1" s="1"/>
  <c r="BY867" i="1"/>
  <c r="BW867" i="1" s="1"/>
  <c r="BZ867" i="1"/>
  <c r="BX867" i="1" s="1"/>
  <c r="BY868" i="1"/>
  <c r="BW868" i="1" s="1"/>
  <c r="BZ868" i="1"/>
  <c r="BX868" i="1" s="1"/>
  <c r="BY869" i="1"/>
  <c r="BW869" i="1" s="1"/>
  <c r="BZ869" i="1"/>
  <c r="BX869" i="1" s="1"/>
  <c r="BY870" i="1"/>
  <c r="BW870" i="1" s="1"/>
  <c r="BZ870" i="1"/>
  <c r="BX870" i="1" s="1"/>
  <c r="BY871" i="1"/>
  <c r="BW871" i="1" s="1"/>
  <c r="BZ871" i="1"/>
  <c r="BX871" i="1" s="1"/>
  <c r="BY872" i="1"/>
  <c r="BW872" i="1" s="1"/>
  <c r="BZ872" i="1"/>
  <c r="BX872" i="1" s="1"/>
  <c r="BY873" i="1"/>
  <c r="BW873" i="1" s="1"/>
  <c r="BZ873" i="1"/>
  <c r="BX873" i="1" s="1"/>
  <c r="BY874" i="1"/>
  <c r="BW874" i="1" s="1"/>
  <c r="BZ874" i="1"/>
  <c r="BX874" i="1" s="1"/>
  <c r="BY875" i="1"/>
  <c r="BW875" i="1" s="1"/>
  <c r="BZ875" i="1"/>
  <c r="BX875" i="1" s="1"/>
  <c r="BY876" i="1"/>
  <c r="BW876" i="1" s="1"/>
  <c r="BZ876" i="1"/>
  <c r="BX876" i="1" s="1"/>
  <c r="BY877" i="1"/>
  <c r="BW877" i="1" s="1"/>
  <c r="BZ877" i="1"/>
  <c r="BX877" i="1" s="1"/>
  <c r="BY878" i="1"/>
  <c r="BW878" i="1" s="1"/>
  <c r="BZ878" i="1"/>
  <c r="BX878" i="1" s="1"/>
  <c r="BY879" i="1"/>
  <c r="BW879" i="1" s="1"/>
  <c r="BZ879" i="1"/>
  <c r="BX879" i="1" s="1"/>
  <c r="BY880" i="1"/>
  <c r="BW880" i="1" s="1"/>
  <c r="BZ880" i="1"/>
  <c r="BX880" i="1" s="1"/>
  <c r="BY881" i="1"/>
  <c r="BW881" i="1" s="1"/>
  <c r="BZ881" i="1"/>
  <c r="BX881" i="1" s="1"/>
  <c r="BY882" i="1"/>
  <c r="BW882" i="1" s="1"/>
  <c r="BZ882" i="1"/>
  <c r="BX882" i="1" s="1"/>
  <c r="BY883" i="1"/>
  <c r="BW883" i="1" s="1"/>
  <c r="BZ883" i="1"/>
  <c r="BX883" i="1" s="1"/>
  <c r="BY884" i="1"/>
  <c r="BW884" i="1" s="1"/>
  <c r="BZ884" i="1"/>
  <c r="BX884" i="1" s="1"/>
  <c r="BY885" i="1"/>
  <c r="BW885" i="1" s="1"/>
  <c r="BZ885" i="1"/>
  <c r="BX885" i="1" s="1"/>
  <c r="BY886" i="1"/>
  <c r="BW886" i="1" s="1"/>
  <c r="BZ886" i="1"/>
  <c r="BX886" i="1" s="1"/>
  <c r="BY887" i="1"/>
  <c r="BW887" i="1" s="1"/>
  <c r="BZ887" i="1"/>
  <c r="BX887" i="1" s="1"/>
  <c r="BY888" i="1"/>
  <c r="BW888" i="1" s="1"/>
  <c r="BZ888" i="1"/>
  <c r="BX888" i="1" s="1"/>
  <c r="BY889" i="1"/>
  <c r="BW889" i="1" s="1"/>
  <c r="BZ889" i="1"/>
  <c r="BX889" i="1" s="1"/>
  <c r="BY890" i="1"/>
  <c r="BW890" i="1" s="1"/>
  <c r="BZ890" i="1"/>
  <c r="BX890" i="1" s="1"/>
  <c r="BY891" i="1"/>
  <c r="BW891" i="1" s="1"/>
  <c r="BZ891" i="1"/>
  <c r="BX891" i="1" s="1"/>
  <c r="BY892" i="1"/>
  <c r="BW892" i="1" s="1"/>
  <c r="BZ892" i="1"/>
  <c r="BX892" i="1" s="1"/>
  <c r="BY893" i="1"/>
  <c r="BW893" i="1" s="1"/>
  <c r="BZ893" i="1"/>
  <c r="BX893" i="1" s="1"/>
  <c r="BY894" i="1"/>
  <c r="BW894" i="1" s="1"/>
  <c r="BZ894" i="1"/>
  <c r="BX894" i="1" s="1"/>
  <c r="BY895" i="1"/>
  <c r="BW895" i="1" s="1"/>
  <c r="BZ895" i="1"/>
  <c r="BX895" i="1" s="1"/>
  <c r="BY896" i="1"/>
  <c r="BW896" i="1" s="1"/>
  <c r="BZ896" i="1"/>
  <c r="BX896" i="1" s="1"/>
  <c r="BY897" i="1"/>
  <c r="BW897" i="1" s="1"/>
  <c r="BZ897" i="1"/>
  <c r="BX897" i="1" s="1"/>
  <c r="BY898" i="1"/>
  <c r="BW898" i="1" s="1"/>
  <c r="BZ898" i="1"/>
  <c r="BX898" i="1" s="1"/>
  <c r="BY899" i="1"/>
  <c r="BW899" i="1" s="1"/>
  <c r="BZ899" i="1"/>
  <c r="BX899" i="1" s="1"/>
  <c r="BY900" i="1"/>
  <c r="BW900" i="1" s="1"/>
  <c r="BZ900" i="1"/>
  <c r="BX900" i="1" s="1"/>
  <c r="BY901" i="1"/>
  <c r="BW901" i="1" s="1"/>
  <c r="BZ901" i="1"/>
  <c r="BX901" i="1" s="1"/>
  <c r="BY902" i="1"/>
  <c r="BW902" i="1" s="1"/>
  <c r="BZ902" i="1"/>
  <c r="BX902" i="1" s="1"/>
  <c r="BY903" i="1"/>
  <c r="BW903" i="1" s="1"/>
  <c r="BZ903" i="1"/>
  <c r="BX903" i="1" s="1"/>
  <c r="BY904" i="1"/>
  <c r="BW904" i="1" s="1"/>
  <c r="BZ904" i="1"/>
  <c r="BX904" i="1" s="1"/>
  <c r="BY905" i="1"/>
  <c r="BW905" i="1" s="1"/>
  <c r="BZ905" i="1"/>
  <c r="BX905" i="1" s="1"/>
  <c r="BY906" i="1"/>
  <c r="BW906" i="1" s="1"/>
  <c r="BZ906" i="1"/>
  <c r="BX906" i="1" s="1"/>
  <c r="BY907" i="1"/>
  <c r="BW907" i="1" s="1"/>
  <c r="BZ907" i="1"/>
  <c r="BX907" i="1" s="1"/>
  <c r="BY908" i="1"/>
  <c r="BW908" i="1" s="1"/>
  <c r="BZ908" i="1"/>
  <c r="BX908" i="1" s="1"/>
  <c r="BY909" i="1"/>
  <c r="BW909" i="1" s="1"/>
  <c r="BZ909" i="1"/>
  <c r="BX909" i="1" s="1"/>
  <c r="BY910" i="1"/>
  <c r="BW910" i="1" s="1"/>
  <c r="BZ910" i="1"/>
  <c r="BX910" i="1" s="1"/>
  <c r="BY911" i="1"/>
  <c r="BW911" i="1" s="1"/>
  <c r="BZ911" i="1"/>
  <c r="BX911" i="1" s="1"/>
  <c r="BY912" i="1"/>
  <c r="BW912" i="1" s="1"/>
  <c r="BZ912" i="1"/>
  <c r="BX912" i="1" s="1"/>
  <c r="BY913" i="1"/>
  <c r="BW913" i="1" s="1"/>
  <c r="BZ913" i="1"/>
  <c r="BX913" i="1" s="1"/>
  <c r="BY914" i="1"/>
  <c r="BW914" i="1" s="1"/>
  <c r="BZ914" i="1"/>
  <c r="BX914" i="1" s="1"/>
  <c r="BY915" i="1"/>
  <c r="BW915" i="1" s="1"/>
  <c r="BZ915" i="1"/>
  <c r="BX915" i="1" s="1"/>
  <c r="BY916" i="1"/>
  <c r="BW916" i="1" s="1"/>
  <c r="BZ916" i="1"/>
  <c r="BX916" i="1" s="1"/>
  <c r="BY917" i="1"/>
  <c r="BW917" i="1" s="1"/>
  <c r="BZ917" i="1"/>
  <c r="BX917" i="1" s="1"/>
  <c r="BY918" i="1"/>
  <c r="BW918" i="1" s="1"/>
  <c r="BZ918" i="1"/>
  <c r="BX918" i="1" s="1"/>
  <c r="BY919" i="1"/>
  <c r="BW919" i="1" s="1"/>
  <c r="BZ919" i="1"/>
  <c r="BX919" i="1" s="1"/>
  <c r="BY920" i="1"/>
  <c r="BW920" i="1" s="1"/>
  <c r="BZ920" i="1"/>
  <c r="BX920" i="1" s="1"/>
  <c r="BY921" i="1"/>
  <c r="BW921" i="1" s="1"/>
  <c r="BZ921" i="1"/>
  <c r="BX921" i="1" s="1"/>
  <c r="BY922" i="1"/>
  <c r="BW922" i="1" s="1"/>
  <c r="BZ922" i="1"/>
  <c r="BX922" i="1" s="1"/>
  <c r="BY923" i="1"/>
  <c r="BW923" i="1" s="1"/>
  <c r="BZ923" i="1"/>
  <c r="BX923" i="1" s="1"/>
  <c r="BY924" i="1"/>
  <c r="BW924" i="1" s="1"/>
  <c r="BZ924" i="1"/>
  <c r="BX924" i="1" s="1"/>
  <c r="BY925" i="1"/>
  <c r="BW925" i="1" s="1"/>
  <c r="BZ925" i="1"/>
  <c r="BX925" i="1" s="1"/>
  <c r="BY926" i="1"/>
  <c r="BW926" i="1" s="1"/>
  <c r="BZ926" i="1"/>
  <c r="BX926" i="1" s="1"/>
  <c r="BY927" i="1"/>
  <c r="BW927" i="1" s="1"/>
  <c r="BZ927" i="1"/>
  <c r="BX927" i="1" s="1"/>
  <c r="BY928" i="1"/>
  <c r="BW928" i="1" s="1"/>
  <c r="BZ928" i="1"/>
  <c r="BX928" i="1" s="1"/>
  <c r="BY929" i="1"/>
  <c r="BW929" i="1" s="1"/>
  <c r="BZ929" i="1"/>
  <c r="BX929" i="1" s="1"/>
  <c r="BY930" i="1"/>
  <c r="BW930" i="1" s="1"/>
  <c r="BZ930" i="1"/>
  <c r="BX930" i="1" s="1"/>
  <c r="BY931" i="1"/>
  <c r="BW931" i="1" s="1"/>
  <c r="BZ931" i="1"/>
  <c r="BX931" i="1" s="1"/>
  <c r="BY932" i="1"/>
  <c r="BW932" i="1" s="1"/>
  <c r="BZ932" i="1"/>
  <c r="BX932" i="1" s="1"/>
  <c r="BY933" i="1"/>
  <c r="BW933" i="1" s="1"/>
  <c r="BZ933" i="1"/>
  <c r="BX933" i="1" s="1"/>
  <c r="BY934" i="1"/>
  <c r="BW934" i="1" s="1"/>
  <c r="BZ934" i="1"/>
  <c r="BX934" i="1" s="1"/>
  <c r="BY935" i="1"/>
  <c r="BW935" i="1" s="1"/>
  <c r="BZ935" i="1"/>
  <c r="BX935" i="1" s="1"/>
  <c r="BY936" i="1"/>
  <c r="BW936" i="1" s="1"/>
  <c r="BZ936" i="1"/>
  <c r="BX936" i="1" s="1"/>
  <c r="BY937" i="1"/>
  <c r="BW937" i="1" s="1"/>
  <c r="BZ937" i="1"/>
  <c r="BX937" i="1" s="1"/>
  <c r="BY938" i="1"/>
  <c r="BW938" i="1" s="1"/>
  <c r="BZ938" i="1"/>
  <c r="BX938" i="1" s="1"/>
  <c r="BY939" i="1"/>
  <c r="BW939" i="1" s="1"/>
  <c r="BZ939" i="1"/>
  <c r="BX939" i="1" s="1"/>
  <c r="BY940" i="1"/>
  <c r="BW940" i="1" s="1"/>
  <c r="BZ940" i="1"/>
  <c r="BX940" i="1" s="1"/>
  <c r="BY941" i="1"/>
  <c r="BW941" i="1" s="1"/>
  <c r="BZ941" i="1"/>
  <c r="BX941" i="1" s="1"/>
  <c r="BY942" i="1"/>
  <c r="BW942" i="1" s="1"/>
  <c r="BZ942" i="1"/>
  <c r="BX942" i="1" s="1"/>
  <c r="BY943" i="1"/>
  <c r="BW943" i="1" s="1"/>
  <c r="BZ943" i="1"/>
  <c r="BX943" i="1" s="1"/>
  <c r="BY944" i="1"/>
  <c r="BW944" i="1" s="1"/>
  <c r="BZ944" i="1"/>
  <c r="BX944" i="1" s="1"/>
  <c r="BY945" i="1"/>
  <c r="BW945" i="1" s="1"/>
  <c r="BZ945" i="1"/>
  <c r="BX945" i="1" s="1"/>
  <c r="BY946" i="1"/>
  <c r="BW946" i="1" s="1"/>
  <c r="BZ946" i="1"/>
  <c r="BX946" i="1" s="1"/>
  <c r="BY947" i="1"/>
  <c r="BW947" i="1" s="1"/>
  <c r="BZ947" i="1"/>
  <c r="BX947" i="1" s="1"/>
  <c r="BY948" i="1"/>
  <c r="BW948" i="1" s="1"/>
  <c r="BZ948" i="1"/>
  <c r="BX948" i="1" s="1"/>
  <c r="BY949" i="1"/>
  <c r="BW949" i="1" s="1"/>
  <c r="BZ949" i="1"/>
  <c r="BX949" i="1" s="1"/>
  <c r="BY950" i="1"/>
  <c r="BW950" i="1" s="1"/>
  <c r="BZ950" i="1"/>
  <c r="BX950" i="1" s="1"/>
  <c r="BY951" i="1"/>
  <c r="BW951" i="1" s="1"/>
  <c r="BZ951" i="1"/>
  <c r="BX951" i="1" s="1"/>
  <c r="BY952" i="1"/>
  <c r="BW952" i="1" s="1"/>
  <c r="BZ952" i="1"/>
  <c r="BX952" i="1" s="1"/>
  <c r="BY953" i="1"/>
  <c r="BW953" i="1" s="1"/>
  <c r="BZ953" i="1"/>
  <c r="BX953" i="1" s="1"/>
  <c r="BY954" i="1"/>
  <c r="BW954" i="1" s="1"/>
  <c r="BZ954" i="1"/>
  <c r="BX954" i="1" s="1"/>
  <c r="BY955" i="1"/>
  <c r="BW955" i="1" s="1"/>
  <c r="BZ955" i="1"/>
  <c r="BX955" i="1" s="1"/>
  <c r="BY956" i="1"/>
  <c r="BW956" i="1" s="1"/>
  <c r="BZ956" i="1"/>
  <c r="BX956" i="1" s="1"/>
  <c r="BY957" i="1"/>
  <c r="BW957" i="1" s="1"/>
  <c r="BZ957" i="1"/>
  <c r="BX957" i="1" s="1"/>
  <c r="BY958" i="1"/>
  <c r="BW958" i="1" s="1"/>
  <c r="BZ958" i="1"/>
  <c r="BX958" i="1" s="1"/>
  <c r="BY959" i="1"/>
  <c r="BW959" i="1" s="1"/>
  <c r="BZ959" i="1"/>
  <c r="BX959" i="1" s="1"/>
  <c r="BY960" i="1"/>
  <c r="BW960" i="1" s="1"/>
  <c r="BZ960" i="1"/>
  <c r="BX960" i="1" s="1"/>
  <c r="BY961" i="1"/>
  <c r="BW961" i="1" s="1"/>
  <c r="BZ961" i="1"/>
  <c r="BX961" i="1" s="1"/>
  <c r="BY962" i="1"/>
  <c r="BW962" i="1" s="1"/>
  <c r="BZ962" i="1"/>
  <c r="BX962" i="1" s="1"/>
  <c r="BY963" i="1"/>
  <c r="BW963" i="1" s="1"/>
  <c r="BZ963" i="1"/>
  <c r="BX963" i="1" s="1"/>
  <c r="BY964" i="1"/>
  <c r="BW964" i="1" s="1"/>
  <c r="BZ964" i="1"/>
  <c r="BX964" i="1" s="1"/>
  <c r="BY965" i="1"/>
  <c r="BW965" i="1" s="1"/>
  <c r="BZ965" i="1"/>
  <c r="BX965" i="1" s="1"/>
  <c r="BY966" i="1"/>
  <c r="BW966" i="1" s="1"/>
  <c r="BZ966" i="1"/>
  <c r="BX966" i="1" s="1"/>
  <c r="BY967" i="1"/>
  <c r="BW967" i="1" s="1"/>
  <c r="BZ967" i="1"/>
  <c r="BX967" i="1" s="1"/>
  <c r="BY968" i="1"/>
  <c r="BW968" i="1" s="1"/>
  <c r="BZ968" i="1"/>
  <c r="BX968" i="1" s="1"/>
  <c r="BY969" i="1"/>
  <c r="BW969" i="1" s="1"/>
  <c r="BZ969" i="1"/>
  <c r="BX969" i="1" s="1"/>
  <c r="BY970" i="1"/>
  <c r="BW970" i="1" s="1"/>
  <c r="BZ970" i="1"/>
  <c r="BX970" i="1" s="1"/>
  <c r="BY971" i="1"/>
  <c r="BW971" i="1" s="1"/>
  <c r="BZ971" i="1"/>
  <c r="BX971" i="1" s="1"/>
  <c r="BY972" i="1"/>
  <c r="BW972" i="1" s="1"/>
  <c r="BZ972" i="1"/>
  <c r="BX972" i="1" s="1"/>
  <c r="BY973" i="1"/>
  <c r="BW973" i="1" s="1"/>
  <c r="BZ973" i="1"/>
  <c r="BX973" i="1" s="1"/>
  <c r="BY974" i="1"/>
  <c r="BW974" i="1" s="1"/>
  <c r="BZ974" i="1"/>
  <c r="BX974" i="1" s="1"/>
  <c r="BY975" i="1"/>
  <c r="BW975" i="1" s="1"/>
  <c r="BZ975" i="1"/>
  <c r="BX975" i="1" s="1"/>
  <c r="BY976" i="1"/>
  <c r="BW976" i="1" s="1"/>
  <c r="BZ976" i="1"/>
  <c r="BX976" i="1" s="1"/>
  <c r="BY977" i="1"/>
  <c r="BW977" i="1" s="1"/>
  <c r="BZ977" i="1"/>
  <c r="BX977" i="1" s="1"/>
  <c r="BY978" i="1"/>
  <c r="BW978" i="1" s="1"/>
  <c r="BZ978" i="1"/>
  <c r="BX978" i="1" s="1"/>
  <c r="BY979" i="1"/>
  <c r="BW979" i="1" s="1"/>
  <c r="BZ979" i="1"/>
  <c r="BX979" i="1" s="1"/>
  <c r="BY980" i="1"/>
  <c r="BW980" i="1" s="1"/>
  <c r="BZ980" i="1"/>
  <c r="BX980" i="1" s="1"/>
  <c r="BY981" i="1"/>
  <c r="BW981" i="1" s="1"/>
  <c r="BZ981" i="1"/>
  <c r="BX981" i="1" s="1"/>
  <c r="BY982" i="1"/>
  <c r="BW982" i="1" s="1"/>
  <c r="BZ982" i="1"/>
  <c r="BX982" i="1" s="1"/>
  <c r="BY983" i="1"/>
  <c r="BW983" i="1" s="1"/>
  <c r="BZ983" i="1"/>
  <c r="BX983" i="1" s="1"/>
  <c r="BY984" i="1"/>
  <c r="BW984" i="1" s="1"/>
  <c r="BZ984" i="1"/>
  <c r="BX984" i="1" s="1"/>
  <c r="BY985" i="1"/>
  <c r="BW985" i="1" s="1"/>
  <c r="BZ985" i="1"/>
  <c r="BX985" i="1" s="1"/>
  <c r="BY986" i="1"/>
  <c r="BW986" i="1" s="1"/>
  <c r="BZ986" i="1"/>
  <c r="BX986" i="1" s="1"/>
  <c r="BY987" i="1"/>
  <c r="BW987" i="1" s="1"/>
  <c r="BZ987" i="1"/>
  <c r="BX987" i="1" s="1"/>
  <c r="BY988" i="1"/>
  <c r="BW988" i="1" s="1"/>
  <c r="BZ988" i="1"/>
  <c r="BX988" i="1" s="1"/>
  <c r="BY989" i="1"/>
  <c r="BW989" i="1" s="1"/>
  <c r="BZ989" i="1"/>
  <c r="BX989" i="1" s="1"/>
  <c r="BY990" i="1"/>
  <c r="BW990" i="1" s="1"/>
  <c r="BZ990" i="1"/>
  <c r="BX990" i="1" s="1"/>
  <c r="BY991" i="1"/>
  <c r="BW991" i="1" s="1"/>
  <c r="BZ991" i="1"/>
  <c r="BX991" i="1" s="1"/>
  <c r="BY992" i="1"/>
  <c r="BW992" i="1" s="1"/>
  <c r="BZ992" i="1"/>
  <c r="BX992" i="1" s="1"/>
  <c r="BY993" i="1"/>
  <c r="BW993" i="1" s="1"/>
  <c r="BZ993" i="1"/>
  <c r="BX993" i="1" s="1"/>
  <c r="BY994" i="1"/>
  <c r="BW994" i="1" s="1"/>
  <c r="BZ994" i="1"/>
  <c r="BX994" i="1" s="1"/>
  <c r="BY995" i="1"/>
  <c r="BW995" i="1" s="1"/>
  <c r="BZ995" i="1"/>
  <c r="BX995" i="1" s="1"/>
  <c r="BY996" i="1"/>
  <c r="BW996" i="1" s="1"/>
  <c r="BZ996" i="1"/>
  <c r="BX996" i="1" s="1"/>
  <c r="BY997" i="1"/>
  <c r="BW997" i="1" s="1"/>
  <c r="BZ997" i="1"/>
  <c r="BX997" i="1" s="1"/>
  <c r="BY998" i="1"/>
  <c r="BW998" i="1" s="1"/>
  <c r="BZ998" i="1"/>
  <c r="BX998" i="1" s="1"/>
  <c r="BY999" i="1"/>
  <c r="BW999" i="1" s="1"/>
  <c r="BZ999" i="1"/>
  <c r="BX999" i="1" s="1"/>
  <c r="BY1000" i="1"/>
  <c r="BW1000" i="1" s="1"/>
  <c r="BZ1000" i="1"/>
  <c r="BX1000" i="1" s="1"/>
  <c r="BY1001" i="1"/>
  <c r="BW1001" i="1" s="1"/>
  <c r="BZ1001" i="1"/>
  <c r="BX1001" i="1" s="1"/>
  <c r="BY1002" i="1"/>
  <c r="BW1002" i="1" s="1"/>
  <c r="BZ1002" i="1"/>
  <c r="BX1002" i="1" s="1"/>
  <c r="BY1003" i="1"/>
  <c r="BW1003" i="1" s="1"/>
  <c r="BZ1003" i="1"/>
  <c r="BX1003" i="1" s="1"/>
  <c r="BY1004" i="1"/>
  <c r="BW1004" i="1" s="1"/>
  <c r="BZ1004" i="1"/>
  <c r="BX1004" i="1" s="1"/>
  <c r="BY1005" i="1"/>
  <c r="BW1005" i="1" s="1"/>
  <c r="BZ1005" i="1"/>
  <c r="BX1005" i="1" s="1"/>
  <c r="BY1006" i="1"/>
  <c r="BW1006" i="1" s="1"/>
  <c r="BZ1006" i="1"/>
  <c r="BX1006" i="1" s="1"/>
  <c r="BY1007" i="1"/>
  <c r="BW1007" i="1" s="1"/>
  <c r="BZ1007" i="1"/>
  <c r="BX1007" i="1" s="1"/>
  <c r="BY1008" i="1"/>
  <c r="BW1008" i="1" s="1"/>
  <c r="BZ1008" i="1"/>
  <c r="BX1008" i="1" s="1"/>
  <c r="BY1009" i="1"/>
  <c r="BW1009" i="1" s="1"/>
  <c r="BZ1009" i="1"/>
  <c r="BX1009" i="1" s="1"/>
  <c r="BY1010" i="1"/>
  <c r="BW1010" i="1" s="1"/>
  <c r="BZ1010" i="1"/>
  <c r="BX1010" i="1" s="1"/>
  <c r="BY1011" i="1"/>
  <c r="BW1011" i="1" s="1"/>
  <c r="BZ1011" i="1"/>
  <c r="BX1011" i="1" s="1"/>
  <c r="BY1012" i="1"/>
  <c r="BW1012" i="1" s="1"/>
  <c r="BZ1012" i="1"/>
  <c r="BX1012" i="1" s="1"/>
  <c r="BY1013" i="1"/>
  <c r="BW1013" i="1" s="1"/>
  <c r="BZ1013" i="1"/>
  <c r="BX1013" i="1" s="1"/>
  <c r="BY1014" i="1"/>
  <c r="BW1014" i="1" s="1"/>
  <c r="BZ1014" i="1"/>
  <c r="BX1014" i="1" s="1"/>
  <c r="BY1015" i="1"/>
  <c r="BW1015" i="1" s="1"/>
  <c r="BZ1015" i="1"/>
  <c r="BX1015" i="1" s="1"/>
  <c r="BY1016" i="1"/>
  <c r="BW1016" i="1" s="1"/>
  <c r="BZ1016" i="1"/>
  <c r="BX1016" i="1" s="1"/>
  <c r="BY1017" i="1"/>
  <c r="BW1017" i="1" s="1"/>
  <c r="BZ1017" i="1"/>
  <c r="BX1017" i="1" s="1"/>
  <c r="BY1018" i="1"/>
  <c r="BW1018" i="1" s="1"/>
  <c r="BZ1018" i="1"/>
  <c r="BX1018" i="1" s="1"/>
  <c r="BY1019" i="1"/>
  <c r="BW1019" i="1" s="1"/>
  <c r="BZ1019" i="1"/>
  <c r="BX1019" i="1" s="1"/>
  <c r="BY1020" i="1"/>
  <c r="BW1020" i="1" s="1"/>
  <c r="BZ1020" i="1"/>
  <c r="BX1020" i="1" s="1"/>
  <c r="BY1021" i="1"/>
  <c r="BW1021" i="1" s="1"/>
  <c r="BZ1021" i="1"/>
  <c r="BX1021" i="1" s="1"/>
  <c r="BY1022" i="1"/>
  <c r="BW1022" i="1" s="1"/>
  <c r="BZ1022" i="1"/>
  <c r="BX1022" i="1" s="1"/>
  <c r="BY1023" i="1"/>
  <c r="BW1023" i="1" s="1"/>
  <c r="BZ1023" i="1"/>
  <c r="BX1023" i="1" s="1"/>
  <c r="BY1024" i="1"/>
  <c r="BW1024" i="1" s="1"/>
  <c r="BZ1024" i="1"/>
  <c r="BX1024" i="1" s="1"/>
  <c r="BY1025" i="1"/>
  <c r="BW1025" i="1" s="1"/>
  <c r="BZ1025" i="1"/>
  <c r="BX1025" i="1" s="1"/>
  <c r="BY1026" i="1"/>
  <c r="BW1026" i="1" s="1"/>
  <c r="BZ1026" i="1"/>
  <c r="BX1026" i="1" s="1"/>
  <c r="BY1027" i="1"/>
  <c r="BW1027" i="1" s="1"/>
  <c r="BZ1027" i="1"/>
  <c r="BX1027" i="1" s="1"/>
  <c r="BY1028" i="1"/>
  <c r="BW1028" i="1" s="1"/>
  <c r="BZ1028" i="1"/>
  <c r="BX1028" i="1" s="1"/>
  <c r="BY1029" i="1"/>
  <c r="BW1029" i="1" s="1"/>
  <c r="BZ1029" i="1"/>
  <c r="BX1029" i="1" s="1"/>
  <c r="BY1030" i="1"/>
  <c r="BW1030" i="1" s="1"/>
  <c r="BZ1030" i="1"/>
  <c r="BX1030" i="1" s="1"/>
  <c r="BY1031" i="1"/>
  <c r="BW1031" i="1" s="1"/>
  <c r="BZ1031" i="1"/>
  <c r="BX1031" i="1" s="1"/>
  <c r="BY1032" i="1"/>
  <c r="BW1032" i="1" s="1"/>
  <c r="BZ1032" i="1"/>
  <c r="BX1032" i="1" s="1"/>
  <c r="BY1033" i="1"/>
  <c r="BW1033" i="1" s="1"/>
  <c r="BZ1033" i="1"/>
  <c r="BX1033" i="1" s="1"/>
  <c r="BY1034" i="1"/>
  <c r="BW1034" i="1" s="1"/>
  <c r="BZ1034" i="1"/>
  <c r="BX1034" i="1" s="1"/>
  <c r="BY1035" i="1"/>
  <c r="BW1035" i="1" s="1"/>
  <c r="BZ1035" i="1"/>
  <c r="BX1035" i="1" s="1"/>
  <c r="BY1036" i="1"/>
  <c r="BW1036" i="1" s="1"/>
  <c r="BZ1036" i="1"/>
  <c r="BX1036" i="1" s="1"/>
  <c r="BY1037" i="1"/>
  <c r="BW1037" i="1" s="1"/>
  <c r="BZ1037" i="1"/>
  <c r="BX1037" i="1" s="1"/>
  <c r="BY1038" i="1"/>
  <c r="BW1038" i="1" s="1"/>
  <c r="BZ1038" i="1"/>
  <c r="BX1038" i="1" s="1"/>
  <c r="BY1039" i="1"/>
  <c r="BW1039" i="1" s="1"/>
  <c r="BZ1039" i="1"/>
  <c r="BX1039" i="1" s="1"/>
  <c r="BY1040" i="1"/>
  <c r="BW1040" i="1" s="1"/>
  <c r="BZ1040" i="1"/>
  <c r="BX1040" i="1" s="1"/>
  <c r="BY1041" i="1"/>
  <c r="BW1041" i="1" s="1"/>
  <c r="BZ1041" i="1"/>
  <c r="BX1041" i="1" s="1"/>
  <c r="BY1042" i="1"/>
  <c r="BW1042" i="1" s="1"/>
  <c r="BZ1042" i="1"/>
  <c r="BX1042" i="1" s="1"/>
  <c r="BY1043" i="1"/>
  <c r="BW1043" i="1" s="1"/>
  <c r="BZ1043" i="1"/>
  <c r="BX1043" i="1" s="1"/>
  <c r="BY1044" i="1"/>
  <c r="BW1044" i="1" s="1"/>
  <c r="BZ1044" i="1"/>
  <c r="BX1044" i="1" s="1"/>
  <c r="BY1045" i="1"/>
  <c r="BW1045" i="1" s="1"/>
  <c r="BZ1045" i="1"/>
  <c r="BX1045" i="1" s="1"/>
  <c r="BY1046" i="1"/>
  <c r="BW1046" i="1" s="1"/>
  <c r="BZ1046" i="1"/>
  <c r="BX1046" i="1" s="1"/>
  <c r="BY1047" i="1"/>
  <c r="BW1047" i="1" s="1"/>
  <c r="BZ1047" i="1"/>
  <c r="BX1047" i="1" s="1"/>
  <c r="BY1048" i="1"/>
  <c r="BW1048" i="1" s="1"/>
  <c r="BZ1048" i="1"/>
  <c r="BX1048" i="1" s="1"/>
  <c r="BY1049" i="1"/>
  <c r="BW1049" i="1" s="1"/>
  <c r="BZ1049" i="1"/>
  <c r="BX1049" i="1" s="1"/>
  <c r="BY1050" i="1"/>
  <c r="BW1050" i="1" s="1"/>
  <c r="BZ1050" i="1"/>
  <c r="BX1050" i="1" s="1"/>
  <c r="BY1051" i="1"/>
  <c r="BW1051" i="1" s="1"/>
  <c r="BZ1051" i="1"/>
  <c r="BX1051" i="1" s="1"/>
  <c r="BY1052" i="1"/>
  <c r="BW1052" i="1" s="1"/>
  <c r="BZ1052" i="1"/>
  <c r="BX1052" i="1" s="1"/>
  <c r="BY1053" i="1"/>
  <c r="BW1053" i="1" s="1"/>
  <c r="BZ1053" i="1"/>
  <c r="BX1053" i="1" s="1"/>
  <c r="BY1054" i="1"/>
  <c r="BW1054" i="1" s="1"/>
  <c r="BZ1054" i="1"/>
  <c r="BX1054" i="1" s="1"/>
  <c r="BY1055" i="1"/>
  <c r="BW1055" i="1" s="1"/>
  <c r="BZ1055" i="1"/>
  <c r="BX1055" i="1" s="1"/>
  <c r="BY1056" i="1"/>
  <c r="BW1056" i="1" s="1"/>
  <c r="BZ1056" i="1"/>
  <c r="BX1056" i="1" s="1"/>
  <c r="BY1057" i="1"/>
  <c r="BW1057" i="1" s="1"/>
  <c r="BZ1057" i="1"/>
  <c r="BX1057" i="1" s="1"/>
  <c r="BY1058" i="1"/>
  <c r="BW1058" i="1" s="1"/>
  <c r="BZ1058" i="1"/>
  <c r="BX1058" i="1" s="1"/>
  <c r="BY1059" i="1"/>
  <c r="BW1059" i="1" s="1"/>
  <c r="BZ1059" i="1"/>
  <c r="BX1059" i="1" s="1"/>
  <c r="BY1060" i="1"/>
  <c r="BW1060" i="1" s="1"/>
  <c r="BZ1060" i="1"/>
  <c r="BX1060" i="1" s="1"/>
  <c r="BY1061" i="1"/>
  <c r="BW1061" i="1" s="1"/>
  <c r="BZ1061" i="1"/>
  <c r="BX1061" i="1" s="1"/>
  <c r="BY1062" i="1"/>
  <c r="BW1062" i="1" s="1"/>
  <c r="BZ1062" i="1"/>
  <c r="BX1062" i="1" s="1"/>
  <c r="BY1063" i="1"/>
  <c r="BW1063" i="1" s="1"/>
  <c r="BZ1063" i="1"/>
  <c r="BX1063" i="1" s="1"/>
  <c r="BY1064" i="1"/>
  <c r="BW1064" i="1" s="1"/>
  <c r="BZ1064" i="1"/>
  <c r="BX1064" i="1" s="1"/>
  <c r="BY1065" i="1"/>
  <c r="BW1065" i="1" s="1"/>
  <c r="BZ1065" i="1"/>
  <c r="BX1065" i="1" s="1"/>
  <c r="BY1066" i="1"/>
  <c r="BW1066" i="1" s="1"/>
  <c r="BZ1066" i="1"/>
  <c r="BX1066" i="1" s="1"/>
  <c r="BY1067" i="1"/>
  <c r="BW1067" i="1" s="1"/>
  <c r="BZ1067" i="1"/>
  <c r="BX1067" i="1" s="1"/>
  <c r="BY1068" i="1"/>
  <c r="BW1068" i="1" s="1"/>
  <c r="BZ1068" i="1"/>
  <c r="BX1068" i="1" s="1"/>
  <c r="BY1069" i="1"/>
  <c r="BW1069" i="1" s="1"/>
  <c r="BZ1069" i="1"/>
  <c r="BX1069" i="1" s="1"/>
  <c r="BY1070" i="1"/>
  <c r="BW1070" i="1" s="1"/>
  <c r="BZ1070" i="1"/>
  <c r="BX1070" i="1" s="1"/>
  <c r="BY1071" i="1"/>
  <c r="BW1071" i="1" s="1"/>
  <c r="BZ1071" i="1"/>
  <c r="BX1071" i="1" s="1"/>
  <c r="BY1072" i="1"/>
  <c r="BW1072" i="1" s="1"/>
  <c r="BZ1072" i="1"/>
  <c r="BX1072" i="1" s="1"/>
  <c r="BY1073" i="1"/>
  <c r="BW1073" i="1" s="1"/>
  <c r="BZ1073" i="1"/>
  <c r="BX1073" i="1" s="1"/>
  <c r="BY1074" i="1"/>
  <c r="BW1074" i="1" s="1"/>
  <c r="BZ1074" i="1"/>
  <c r="BX1074" i="1" s="1"/>
  <c r="BY1075" i="1"/>
  <c r="BW1075" i="1" s="1"/>
  <c r="BZ1075" i="1"/>
  <c r="BX1075" i="1" s="1"/>
  <c r="BY1076" i="1"/>
  <c r="BW1076" i="1" s="1"/>
  <c r="BZ1076" i="1"/>
  <c r="BX1076" i="1" s="1"/>
  <c r="BY1077" i="1"/>
  <c r="BW1077" i="1" s="1"/>
  <c r="BZ1077" i="1"/>
  <c r="BX1077" i="1" s="1"/>
  <c r="BY1078" i="1"/>
  <c r="BW1078" i="1" s="1"/>
  <c r="BZ1078" i="1"/>
  <c r="BX1078" i="1" s="1"/>
  <c r="BY1079" i="1"/>
  <c r="BW1079" i="1" s="1"/>
  <c r="BZ1079" i="1"/>
  <c r="BX1079" i="1" s="1"/>
  <c r="BY1080" i="1"/>
  <c r="BW1080" i="1" s="1"/>
  <c r="BZ1080" i="1"/>
  <c r="BX1080" i="1" s="1"/>
  <c r="BY1081" i="1"/>
  <c r="BW1081" i="1" s="1"/>
  <c r="BZ1081" i="1"/>
  <c r="BX1081" i="1" s="1"/>
  <c r="BY1082" i="1"/>
  <c r="BW1082" i="1" s="1"/>
  <c r="BZ1082" i="1"/>
  <c r="BX1082" i="1" s="1"/>
  <c r="BY1083" i="1"/>
  <c r="BW1083" i="1" s="1"/>
  <c r="BZ1083" i="1"/>
  <c r="BX1083" i="1" s="1"/>
  <c r="BY1084" i="1"/>
  <c r="BW1084" i="1" s="1"/>
  <c r="BZ1084" i="1"/>
  <c r="BX1084" i="1" s="1"/>
  <c r="BY1085" i="1"/>
  <c r="BW1085" i="1" s="1"/>
  <c r="BZ1085" i="1"/>
  <c r="BX1085" i="1" s="1"/>
  <c r="BY1086" i="1"/>
  <c r="BW1086" i="1" s="1"/>
  <c r="BZ1086" i="1"/>
  <c r="BX1086" i="1" s="1"/>
  <c r="BY1087" i="1"/>
  <c r="BW1087" i="1" s="1"/>
  <c r="BZ1087" i="1"/>
  <c r="BX1087" i="1" s="1"/>
  <c r="BY1088" i="1"/>
  <c r="BW1088" i="1" s="1"/>
  <c r="BZ1088" i="1"/>
  <c r="BX1088" i="1" s="1"/>
  <c r="BY1089" i="1"/>
  <c r="BW1089" i="1" s="1"/>
  <c r="BZ1089" i="1"/>
  <c r="BX1089" i="1" s="1"/>
  <c r="BY1090" i="1"/>
  <c r="BW1090" i="1" s="1"/>
  <c r="BZ1090" i="1"/>
  <c r="BX1090" i="1" s="1"/>
  <c r="BY1091" i="1"/>
  <c r="BW1091" i="1" s="1"/>
  <c r="BZ1091" i="1"/>
  <c r="BX1091" i="1" s="1"/>
  <c r="BY1092" i="1"/>
  <c r="BW1092" i="1" s="1"/>
  <c r="BZ1092" i="1"/>
  <c r="BX1092" i="1" s="1"/>
  <c r="BY1093" i="1"/>
  <c r="BW1093" i="1" s="1"/>
  <c r="BZ1093" i="1"/>
  <c r="BX1093" i="1" s="1"/>
  <c r="BY1094" i="1"/>
  <c r="BW1094" i="1" s="1"/>
  <c r="BZ1094" i="1"/>
  <c r="BX1094" i="1" s="1"/>
  <c r="BY1095" i="1"/>
  <c r="BW1095" i="1" s="1"/>
  <c r="BZ1095" i="1"/>
  <c r="BX1095" i="1" s="1"/>
  <c r="BY1096" i="1"/>
  <c r="BW1096" i="1" s="1"/>
  <c r="BZ1096" i="1"/>
  <c r="BX1096" i="1" s="1"/>
  <c r="BY1097" i="1"/>
  <c r="BW1097" i="1" s="1"/>
  <c r="BZ1097" i="1"/>
  <c r="BX1097" i="1" s="1"/>
  <c r="BY1098" i="1"/>
  <c r="BW1098" i="1" s="1"/>
  <c r="BZ1098" i="1"/>
  <c r="BX1098" i="1" s="1"/>
  <c r="BY1099" i="1"/>
  <c r="BW1099" i="1" s="1"/>
  <c r="BZ1099" i="1"/>
  <c r="BX1099" i="1" s="1"/>
  <c r="BY1100" i="1"/>
  <c r="BW1100" i="1" s="1"/>
  <c r="BZ1100" i="1"/>
  <c r="BX1100" i="1" s="1"/>
  <c r="BY1101" i="1"/>
  <c r="BW1101" i="1" s="1"/>
  <c r="BZ1101" i="1"/>
  <c r="BX1101" i="1" s="1"/>
  <c r="BY1102" i="1"/>
  <c r="BW1102" i="1" s="1"/>
  <c r="BZ1102" i="1"/>
  <c r="BX1102" i="1" s="1"/>
  <c r="BY1103" i="1"/>
  <c r="BW1103" i="1" s="1"/>
  <c r="BZ1103" i="1"/>
  <c r="BX1103" i="1" s="1"/>
  <c r="BY1104" i="1"/>
  <c r="BW1104" i="1" s="1"/>
  <c r="BZ1104" i="1"/>
  <c r="BX1104" i="1" s="1"/>
  <c r="BY1105" i="1"/>
  <c r="BW1105" i="1" s="1"/>
  <c r="BZ1105" i="1"/>
  <c r="BX1105" i="1" s="1"/>
  <c r="BY1106" i="1"/>
  <c r="BW1106" i="1" s="1"/>
  <c r="BZ1106" i="1"/>
  <c r="BX1106" i="1" s="1"/>
  <c r="BY1107" i="1"/>
  <c r="BW1107" i="1" s="1"/>
  <c r="BZ1107" i="1"/>
  <c r="BX1107" i="1" s="1"/>
  <c r="BY1108" i="1"/>
  <c r="BW1108" i="1" s="1"/>
  <c r="BZ1108" i="1"/>
  <c r="BX1108" i="1" s="1"/>
  <c r="BY1109" i="1"/>
  <c r="BW1109" i="1" s="1"/>
  <c r="BZ1109" i="1"/>
  <c r="BX1109" i="1" s="1"/>
  <c r="BY1110" i="1"/>
  <c r="BW1110" i="1" s="1"/>
  <c r="BZ1110" i="1"/>
  <c r="BX1110" i="1" s="1"/>
  <c r="BY1111" i="1"/>
  <c r="BW1111" i="1" s="1"/>
  <c r="BZ1111" i="1"/>
  <c r="BX1111" i="1" s="1"/>
  <c r="BY1112" i="1"/>
  <c r="BW1112" i="1" s="1"/>
  <c r="BZ1112" i="1"/>
  <c r="BX1112" i="1" s="1"/>
  <c r="BY1113" i="1"/>
  <c r="BW1113" i="1" s="1"/>
  <c r="BZ1113" i="1"/>
  <c r="BX1113" i="1" s="1"/>
  <c r="BY1114" i="1"/>
  <c r="BW1114" i="1" s="1"/>
  <c r="BZ1114" i="1"/>
  <c r="BX1114" i="1" s="1"/>
  <c r="BY1115" i="1"/>
  <c r="BW1115" i="1" s="1"/>
  <c r="BZ1115" i="1"/>
  <c r="BX1115" i="1" s="1"/>
  <c r="BY1116" i="1"/>
  <c r="BW1116" i="1" s="1"/>
  <c r="BZ1116" i="1"/>
  <c r="BX1116" i="1" s="1"/>
  <c r="BY1117" i="1"/>
  <c r="BW1117" i="1" s="1"/>
  <c r="BZ1117" i="1"/>
  <c r="BX1117" i="1" s="1"/>
  <c r="BY1118" i="1"/>
  <c r="BW1118" i="1" s="1"/>
  <c r="BZ1118" i="1"/>
  <c r="BX1118" i="1" s="1"/>
  <c r="BY1119" i="1"/>
  <c r="BW1119" i="1" s="1"/>
  <c r="BZ1119" i="1"/>
  <c r="BX1119" i="1" s="1"/>
  <c r="BY1120" i="1"/>
  <c r="BW1120" i="1" s="1"/>
  <c r="BZ1120" i="1"/>
  <c r="BX1120" i="1" s="1"/>
  <c r="BY1121" i="1"/>
  <c r="BW1121" i="1" s="1"/>
  <c r="BZ1121" i="1"/>
  <c r="BX1121" i="1" s="1"/>
  <c r="BY1122" i="1"/>
  <c r="BW1122" i="1" s="1"/>
  <c r="BZ1122" i="1"/>
  <c r="BX1122" i="1" s="1"/>
  <c r="BY1123" i="1"/>
  <c r="BW1123" i="1" s="1"/>
  <c r="BZ1123" i="1"/>
  <c r="BX1123" i="1" s="1"/>
  <c r="BY1124" i="1"/>
  <c r="BW1124" i="1" s="1"/>
  <c r="BZ1124" i="1"/>
  <c r="BX1124" i="1" s="1"/>
  <c r="BY1125" i="1"/>
  <c r="BW1125" i="1" s="1"/>
  <c r="BZ1125" i="1"/>
  <c r="BX1125" i="1" s="1"/>
  <c r="BY1126" i="1"/>
  <c r="BW1126" i="1" s="1"/>
  <c r="BZ1126" i="1"/>
  <c r="BX1126" i="1" s="1"/>
  <c r="BY1127" i="1"/>
  <c r="BW1127" i="1" s="1"/>
  <c r="BZ1127" i="1"/>
  <c r="BX1127" i="1" s="1"/>
  <c r="BY1128" i="1"/>
  <c r="BW1128" i="1" s="1"/>
  <c r="BZ1128" i="1"/>
  <c r="BX1128" i="1" s="1"/>
  <c r="BY1129" i="1"/>
  <c r="BW1129" i="1" s="1"/>
  <c r="BZ1129" i="1"/>
  <c r="BX1129" i="1" s="1"/>
  <c r="BY1130" i="1"/>
  <c r="BW1130" i="1" s="1"/>
  <c r="BZ1130" i="1"/>
  <c r="BX1130" i="1" s="1"/>
  <c r="BY1131" i="1"/>
  <c r="BW1131" i="1" s="1"/>
  <c r="BZ1131" i="1"/>
  <c r="BX1131" i="1" s="1"/>
  <c r="BY1132" i="1"/>
  <c r="BW1132" i="1" s="1"/>
  <c r="BZ1132" i="1"/>
  <c r="BX1132" i="1" s="1"/>
  <c r="BY1133" i="1"/>
  <c r="BW1133" i="1" s="1"/>
  <c r="BZ1133" i="1"/>
  <c r="BX1133" i="1" s="1"/>
  <c r="BY1134" i="1"/>
  <c r="BW1134" i="1" s="1"/>
  <c r="BZ1134" i="1"/>
  <c r="BX1134" i="1" s="1"/>
  <c r="BY1135" i="1"/>
  <c r="BW1135" i="1" s="1"/>
  <c r="BZ1135" i="1"/>
  <c r="BX1135" i="1" s="1"/>
  <c r="BY1136" i="1"/>
  <c r="BW1136" i="1" s="1"/>
  <c r="BZ1136" i="1"/>
  <c r="BX1136" i="1" s="1"/>
  <c r="BY1137" i="1"/>
  <c r="BW1137" i="1" s="1"/>
  <c r="BZ1137" i="1"/>
  <c r="BX1137" i="1" s="1"/>
  <c r="BY1138" i="1"/>
  <c r="BW1138" i="1" s="1"/>
  <c r="BZ1138" i="1"/>
  <c r="BX1138" i="1" s="1"/>
  <c r="BY1139" i="1"/>
  <c r="BW1139" i="1" s="1"/>
  <c r="BZ1139" i="1"/>
  <c r="BX1139" i="1" s="1"/>
  <c r="BY1140" i="1"/>
  <c r="BW1140" i="1" s="1"/>
  <c r="BZ1140" i="1"/>
  <c r="BX1140" i="1" s="1"/>
  <c r="BY1141" i="1"/>
  <c r="BW1141" i="1" s="1"/>
  <c r="BZ1141" i="1"/>
  <c r="BX1141" i="1" s="1"/>
  <c r="BY1142" i="1"/>
  <c r="BW1142" i="1" s="1"/>
  <c r="BZ1142" i="1"/>
  <c r="BX1142" i="1" s="1"/>
  <c r="BY1143" i="1"/>
  <c r="BW1143" i="1" s="1"/>
  <c r="BZ1143" i="1"/>
  <c r="BX1143" i="1" s="1"/>
  <c r="BY1144" i="1"/>
  <c r="BW1144" i="1" s="1"/>
  <c r="BZ1144" i="1"/>
  <c r="BX1144" i="1" s="1"/>
  <c r="BY1145" i="1"/>
  <c r="BW1145" i="1" s="1"/>
  <c r="BZ1145" i="1"/>
  <c r="BX1145" i="1" s="1"/>
  <c r="BY1146" i="1"/>
  <c r="BW1146" i="1" s="1"/>
  <c r="BZ1146" i="1"/>
  <c r="BX1146" i="1" s="1"/>
  <c r="BY1147" i="1"/>
  <c r="BW1147" i="1" s="1"/>
  <c r="BZ1147" i="1"/>
  <c r="BX1147" i="1" s="1"/>
  <c r="BY1148" i="1"/>
  <c r="BW1148" i="1" s="1"/>
  <c r="BZ1148" i="1"/>
  <c r="BX1148" i="1" s="1"/>
  <c r="BY1149" i="1"/>
  <c r="BW1149" i="1" s="1"/>
  <c r="BZ1149" i="1"/>
  <c r="BX1149" i="1" s="1"/>
  <c r="BY1150" i="1"/>
  <c r="BW1150" i="1" s="1"/>
  <c r="BZ1150" i="1"/>
  <c r="BX1150" i="1" s="1"/>
  <c r="BY1151" i="1"/>
  <c r="BW1151" i="1" s="1"/>
  <c r="BZ1151" i="1"/>
  <c r="BX1151" i="1" s="1"/>
  <c r="BY1152" i="1"/>
  <c r="BW1152" i="1" s="1"/>
  <c r="BZ1152" i="1"/>
  <c r="BX1152" i="1" s="1"/>
  <c r="BY1153" i="1"/>
  <c r="BW1153" i="1" s="1"/>
  <c r="BZ1153" i="1"/>
  <c r="BX1153" i="1" s="1"/>
  <c r="BY1154" i="1"/>
  <c r="BW1154" i="1" s="1"/>
  <c r="BZ1154" i="1"/>
  <c r="BX1154" i="1" s="1"/>
  <c r="BY1155" i="1"/>
  <c r="BW1155" i="1" s="1"/>
  <c r="BZ1155" i="1"/>
  <c r="BX1155" i="1" s="1"/>
  <c r="BY1156" i="1"/>
  <c r="BW1156" i="1" s="1"/>
  <c r="BZ1156" i="1"/>
  <c r="BX1156" i="1" s="1"/>
  <c r="BY1157" i="1"/>
  <c r="BW1157" i="1" s="1"/>
  <c r="BZ1157" i="1"/>
  <c r="BX1157" i="1" s="1"/>
  <c r="BY1158" i="1"/>
  <c r="BW1158" i="1" s="1"/>
  <c r="BZ1158" i="1"/>
  <c r="BX1158" i="1" s="1"/>
  <c r="BY1159" i="1"/>
  <c r="BW1159" i="1" s="1"/>
  <c r="BZ1159" i="1"/>
  <c r="BX1159" i="1" s="1"/>
  <c r="BY1160" i="1"/>
  <c r="BW1160" i="1" s="1"/>
  <c r="BZ1160" i="1"/>
  <c r="BX1160" i="1" s="1"/>
  <c r="BY1161" i="1"/>
  <c r="BW1161" i="1" s="1"/>
  <c r="BZ1161" i="1"/>
  <c r="BX1161" i="1" s="1"/>
  <c r="BY1162" i="1"/>
  <c r="BW1162" i="1" s="1"/>
  <c r="BZ1162" i="1"/>
  <c r="BX1162" i="1" s="1"/>
  <c r="BY1163" i="1"/>
  <c r="BW1163" i="1" s="1"/>
  <c r="BZ1163" i="1"/>
  <c r="BX1163" i="1" s="1"/>
  <c r="BY1164" i="1"/>
  <c r="BW1164" i="1" s="1"/>
  <c r="BZ1164" i="1"/>
  <c r="BX1164" i="1" s="1"/>
  <c r="BY1165" i="1"/>
  <c r="BW1165" i="1" s="1"/>
  <c r="BZ1165" i="1"/>
  <c r="BX1165" i="1" s="1"/>
  <c r="BY1166" i="1"/>
  <c r="BW1166" i="1" s="1"/>
  <c r="BZ1166" i="1"/>
  <c r="BX1166" i="1" s="1"/>
  <c r="BY1167" i="1"/>
  <c r="BW1167" i="1" s="1"/>
  <c r="BZ1167" i="1"/>
  <c r="BX1167" i="1" s="1"/>
  <c r="BY1168" i="1"/>
  <c r="BW1168" i="1" s="1"/>
  <c r="BZ1168" i="1"/>
  <c r="BX1168" i="1" s="1"/>
  <c r="BY1169" i="1"/>
  <c r="BW1169" i="1" s="1"/>
  <c r="BZ1169" i="1"/>
  <c r="BX1169" i="1" s="1"/>
  <c r="BY1170" i="1"/>
  <c r="BW1170" i="1" s="1"/>
  <c r="BZ1170" i="1"/>
  <c r="BX1170" i="1" s="1"/>
  <c r="BY1171" i="1"/>
  <c r="BW1171" i="1" s="1"/>
  <c r="BZ1171" i="1"/>
  <c r="BX1171" i="1" s="1"/>
  <c r="BY1172" i="1"/>
  <c r="BW1172" i="1" s="1"/>
  <c r="BZ1172" i="1"/>
  <c r="BX1172" i="1" s="1"/>
  <c r="BY1173" i="1"/>
  <c r="BW1173" i="1" s="1"/>
  <c r="BZ1173" i="1"/>
  <c r="BX1173" i="1" s="1"/>
  <c r="BY1174" i="1"/>
  <c r="BW1174" i="1" s="1"/>
  <c r="BZ1174" i="1"/>
  <c r="BX1174" i="1" s="1"/>
  <c r="BY1175" i="1"/>
  <c r="BW1175" i="1" s="1"/>
  <c r="BZ1175" i="1"/>
  <c r="BX1175" i="1" s="1"/>
  <c r="BY1176" i="1"/>
  <c r="BW1176" i="1" s="1"/>
  <c r="BZ1176" i="1"/>
  <c r="BX1176" i="1" s="1"/>
  <c r="BY1177" i="1"/>
  <c r="BW1177" i="1" s="1"/>
  <c r="BZ1177" i="1"/>
  <c r="BX1177" i="1" s="1"/>
  <c r="BY1178" i="1"/>
  <c r="BW1178" i="1" s="1"/>
  <c r="BZ1178" i="1"/>
  <c r="BX1178" i="1" s="1"/>
  <c r="BY1179" i="1"/>
  <c r="BW1179" i="1" s="1"/>
  <c r="BZ1179" i="1"/>
  <c r="BX1179" i="1" s="1"/>
  <c r="BY1180" i="1"/>
  <c r="BW1180" i="1" s="1"/>
  <c r="BZ1180" i="1"/>
  <c r="BX1180" i="1" s="1"/>
  <c r="BY1181" i="1"/>
  <c r="BW1181" i="1" s="1"/>
  <c r="BZ1181" i="1"/>
  <c r="BX1181" i="1" s="1"/>
  <c r="BY1182" i="1"/>
  <c r="BW1182" i="1" s="1"/>
  <c r="BZ1182" i="1"/>
  <c r="BX1182" i="1" s="1"/>
  <c r="BY1183" i="1"/>
  <c r="BW1183" i="1" s="1"/>
  <c r="BZ1183" i="1"/>
  <c r="BX1183" i="1" s="1"/>
  <c r="BY1184" i="1"/>
  <c r="BW1184" i="1" s="1"/>
  <c r="BZ1184" i="1"/>
  <c r="BX1184" i="1" s="1"/>
  <c r="BY1185" i="1"/>
  <c r="BW1185" i="1" s="1"/>
  <c r="BZ1185" i="1"/>
  <c r="BX1185" i="1" s="1"/>
  <c r="BY1186" i="1"/>
  <c r="BW1186" i="1" s="1"/>
  <c r="BZ1186" i="1"/>
  <c r="BX1186" i="1" s="1"/>
  <c r="BY1187" i="1"/>
  <c r="BW1187" i="1" s="1"/>
  <c r="BZ1187" i="1"/>
  <c r="BX1187" i="1" s="1"/>
  <c r="BY1188" i="1"/>
  <c r="BW1188" i="1" s="1"/>
  <c r="BZ1188" i="1"/>
  <c r="BX1188" i="1" s="1"/>
  <c r="BY1189" i="1"/>
  <c r="BW1189" i="1" s="1"/>
  <c r="BZ1189" i="1"/>
  <c r="BX1189" i="1" s="1"/>
  <c r="BY1190" i="1"/>
  <c r="BW1190" i="1" s="1"/>
  <c r="BZ1190" i="1"/>
  <c r="BX1190" i="1" s="1"/>
  <c r="BY1191" i="1"/>
  <c r="BW1191" i="1" s="1"/>
  <c r="BZ1191" i="1"/>
  <c r="BX1191" i="1" s="1"/>
  <c r="BY1192" i="1"/>
  <c r="BW1192" i="1" s="1"/>
  <c r="BZ1192" i="1"/>
  <c r="BX1192" i="1" s="1"/>
  <c r="BY1193" i="1"/>
  <c r="BW1193" i="1" s="1"/>
  <c r="BZ1193" i="1"/>
  <c r="BX1193" i="1" s="1"/>
  <c r="BY1194" i="1"/>
  <c r="BW1194" i="1" s="1"/>
  <c r="BZ1194" i="1"/>
  <c r="BX1194" i="1" s="1"/>
  <c r="BY1195" i="1"/>
  <c r="BW1195" i="1" s="1"/>
  <c r="BZ1195" i="1"/>
  <c r="BX1195" i="1" s="1"/>
  <c r="BY1196" i="1"/>
  <c r="BW1196" i="1" s="1"/>
  <c r="BZ1196" i="1"/>
  <c r="BX1196" i="1" s="1"/>
  <c r="BY1197" i="1"/>
  <c r="BW1197" i="1" s="1"/>
  <c r="BZ1197" i="1"/>
  <c r="BX1197" i="1" s="1"/>
  <c r="BY1198" i="1"/>
  <c r="BW1198" i="1" s="1"/>
  <c r="BZ1198" i="1"/>
  <c r="BX1198" i="1" s="1"/>
  <c r="BY1199" i="1"/>
  <c r="BW1199" i="1" s="1"/>
  <c r="BZ1199" i="1"/>
  <c r="BX1199" i="1" s="1"/>
  <c r="BY1200" i="1"/>
  <c r="BW1200" i="1" s="1"/>
  <c r="BZ1200" i="1"/>
  <c r="BX1200" i="1" s="1"/>
  <c r="BY1201" i="1"/>
  <c r="BW1201" i="1" s="1"/>
  <c r="BZ1201" i="1"/>
  <c r="BX1201" i="1" s="1"/>
  <c r="BY1202" i="1"/>
  <c r="BW1202" i="1" s="1"/>
  <c r="BZ1202" i="1"/>
  <c r="BX1202" i="1" s="1"/>
  <c r="BY1203" i="1"/>
  <c r="BW1203" i="1" s="1"/>
  <c r="BZ1203" i="1"/>
  <c r="BX1203" i="1" s="1"/>
  <c r="BY1204" i="1"/>
  <c r="BW1204" i="1" s="1"/>
  <c r="BZ1204" i="1"/>
  <c r="BX1204" i="1" s="1"/>
  <c r="BY1205" i="1"/>
  <c r="BW1205" i="1" s="1"/>
  <c r="BZ1205" i="1"/>
  <c r="BX1205" i="1" s="1"/>
  <c r="BY1206" i="1"/>
  <c r="BW1206" i="1" s="1"/>
  <c r="BZ1206" i="1"/>
  <c r="BX1206" i="1" s="1"/>
  <c r="BY1207" i="1"/>
  <c r="BW1207" i="1" s="1"/>
  <c r="BZ1207" i="1"/>
  <c r="BX1207" i="1" s="1"/>
  <c r="BY1208" i="1"/>
  <c r="BW1208" i="1" s="1"/>
  <c r="BZ1208" i="1"/>
  <c r="BX1208" i="1" s="1"/>
  <c r="BY1209" i="1"/>
  <c r="BW1209" i="1" s="1"/>
  <c r="BZ1209" i="1"/>
  <c r="BX1209" i="1" s="1"/>
  <c r="BY1210" i="1"/>
  <c r="BW1210" i="1" s="1"/>
  <c r="BZ1210" i="1"/>
  <c r="BX1210" i="1" s="1"/>
  <c r="BY1211" i="1"/>
  <c r="BW1211" i="1" s="1"/>
  <c r="BZ1211" i="1"/>
  <c r="BX1211" i="1" s="1"/>
  <c r="BY1212" i="1"/>
  <c r="BW1212" i="1" s="1"/>
  <c r="BZ1212" i="1"/>
  <c r="BX1212" i="1" s="1"/>
  <c r="BY1213" i="1"/>
  <c r="BW1213" i="1" s="1"/>
  <c r="BZ1213" i="1"/>
  <c r="BX1213" i="1" s="1"/>
  <c r="BY1214" i="1"/>
  <c r="BW1214" i="1" s="1"/>
  <c r="BZ1214" i="1"/>
  <c r="BX1214" i="1" s="1"/>
  <c r="BY1215" i="1"/>
  <c r="BW1215" i="1" s="1"/>
  <c r="BZ1215" i="1"/>
  <c r="BX1215" i="1" s="1"/>
  <c r="BY1216" i="1"/>
  <c r="BW1216" i="1" s="1"/>
  <c r="BZ1216" i="1"/>
  <c r="BX1216" i="1" s="1"/>
  <c r="BY1217" i="1"/>
  <c r="BW1217" i="1" s="1"/>
  <c r="BZ1217" i="1"/>
  <c r="BX1217" i="1" s="1"/>
  <c r="BY1218" i="1"/>
  <c r="BW1218" i="1" s="1"/>
  <c r="BZ1218" i="1"/>
  <c r="BX1218" i="1" s="1"/>
  <c r="BY1219" i="1"/>
  <c r="BW1219" i="1" s="1"/>
  <c r="BZ1219" i="1"/>
  <c r="BX1219" i="1" s="1"/>
  <c r="BY1220" i="1"/>
  <c r="BW1220" i="1" s="1"/>
  <c r="BZ1220" i="1"/>
  <c r="BX1220" i="1" s="1"/>
  <c r="BY1221" i="1"/>
  <c r="BW1221" i="1" s="1"/>
  <c r="BZ1221" i="1"/>
  <c r="BX1221" i="1" s="1"/>
  <c r="BY1222" i="1"/>
  <c r="BW1222" i="1" s="1"/>
  <c r="BZ1222" i="1"/>
  <c r="BX1222" i="1" s="1"/>
  <c r="BY1223" i="1"/>
  <c r="BW1223" i="1" s="1"/>
  <c r="BZ1223" i="1"/>
  <c r="BX1223" i="1" s="1"/>
  <c r="BY1224" i="1"/>
  <c r="BW1224" i="1" s="1"/>
  <c r="BZ1224" i="1"/>
  <c r="BX1224" i="1" s="1"/>
  <c r="BY1225" i="1"/>
  <c r="BW1225" i="1" s="1"/>
  <c r="BZ1225" i="1"/>
  <c r="BX1225" i="1" s="1"/>
  <c r="BY1226" i="1"/>
  <c r="BW1226" i="1" s="1"/>
  <c r="BZ1226" i="1"/>
  <c r="BX1226" i="1" s="1"/>
  <c r="BY1227" i="1"/>
  <c r="BW1227" i="1" s="1"/>
  <c r="BZ1227" i="1"/>
  <c r="BX1227" i="1" s="1"/>
  <c r="BY1228" i="1"/>
  <c r="BW1228" i="1" s="1"/>
  <c r="BZ1228" i="1"/>
  <c r="BX1228" i="1" s="1"/>
  <c r="BY1229" i="1"/>
  <c r="BW1229" i="1" s="1"/>
  <c r="BZ1229" i="1"/>
  <c r="BX1229" i="1" s="1"/>
  <c r="BY1230" i="1"/>
  <c r="BW1230" i="1" s="1"/>
  <c r="BZ1230" i="1"/>
  <c r="BX1230" i="1" s="1"/>
  <c r="BY1231" i="1"/>
  <c r="BW1231" i="1" s="1"/>
  <c r="BZ1231" i="1"/>
  <c r="BX1231" i="1" s="1"/>
  <c r="BY1232" i="1"/>
  <c r="BW1232" i="1" s="1"/>
  <c r="BZ1232" i="1"/>
  <c r="BX1232" i="1" s="1"/>
  <c r="BY1233" i="1"/>
  <c r="BW1233" i="1" s="1"/>
  <c r="BZ1233" i="1"/>
  <c r="BX1233" i="1" s="1"/>
  <c r="BY1234" i="1"/>
  <c r="BW1234" i="1" s="1"/>
  <c r="BZ1234" i="1"/>
  <c r="BX1234" i="1" s="1"/>
  <c r="BY1235" i="1"/>
  <c r="BW1235" i="1" s="1"/>
  <c r="BZ1235" i="1"/>
  <c r="BX1235" i="1" s="1"/>
  <c r="BY1236" i="1"/>
  <c r="BW1236" i="1" s="1"/>
  <c r="BZ1236" i="1"/>
  <c r="BX1236" i="1" s="1"/>
  <c r="BY1237" i="1"/>
  <c r="BW1237" i="1" s="1"/>
  <c r="BZ1237" i="1"/>
  <c r="BX1237" i="1" s="1"/>
  <c r="BY1238" i="1"/>
  <c r="BW1238" i="1" s="1"/>
  <c r="BZ1238" i="1"/>
  <c r="BX1238" i="1" s="1"/>
  <c r="BY1239" i="1"/>
  <c r="BW1239" i="1" s="1"/>
  <c r="BZ1239" i="1"/>
  <c r="BX1239" i="1" s="1"/>
  <c r="BY1240" i="1"/>
  <c r="BW1240" i="1" s="1"/>
  <c r="BZ1240" i="1"/>
  <c r="BX1240" i="1" s="1"/>
  <c r="BY1241" i="1"/>
  <c r="BW1241" i="1" s="1"/>
  <c r="BZ1241" i="1"/>
  <c r="BX1241" i="1" s="1"/>
  <c r="BY1242" i="1"/>
  <c r="BW1242" i="1" s="1"/>
  <c r="BZ1242" i="1"/>
  <c r="BX1242" i="1" s="1"/>
  <c r="BY1243" i="1"/>
  <c r="BW1243" i="1" s="1"/>
  <c r="BZ1243" i="1"/>
  <c r="BX1243" i="1" s="1"/>
  <c r="BY1244" i="1"/>
  <c r="BW1244" i="1" s="1"/>
  <c r="BZ1244" i="1"/>
  <c r="BX1244" i="1" s="1"/>
  <c r="BY1245" i="1"/>
  <c r="BW1245" i="1" s="1"/>
  <c r="BZ1245" i="1"/>
  <c r="BX1245" i="1" s="1"/>
  <c r="BY1246" i="1"/>
  <c r="BW1246" i="1" s="1"/>
  <c r="BZ1246" i="1"/>
  <c r="BX1246" i="1" s="1"/>
  <c r="BY1247" i="1"/>
  <c r="BW1247" i="1" s="1"/>
  <c r="BZ1247" i="1"/>
  <c r="BX1247" i="1" s="1"/>
  <c r="BY1248" i="1"/>
  <c r="BW1248" i="1" s="1"/>
  <c r="BZ1248" i="1"/>
  <c r="BX1248" i="1" s="1"/>
  <c r="BY1249" i="1"/>
  <c r="BW1249" i="1" s="1"/>
  <c r="BZ1249" i="1"/>
  <c r="BX1249" i="1" s="1"/>
  <c r="BY1250" i="1"/>
  <c r="BW1250" i="1" s="1"/>
  <c r="BZ1250" i="1"/>
  <c r="BX1250" i="1" s="1"/>
  <c r="BY1251" i="1"/>
  <c r="BW1251" i="1" s="1"/>
  <c r="BZ1251" i="1"/>
  <c r="BX1251" i="1" s="1"/>
  <c r="BY1252" i="1"/>
  <c r="BW1252" i="1" s="1"/>
  <c r="BZ1252" i="1"/>
  <c r="BX1252" i="1" s="1"/>
  <c r="BY1253" i="1"/>
  <c r="BW1253" i="1" s="1"/>
  <c r="BZ1253" i="1"/>
  <c r="BX1253" i="1" s="1"/>
  <c r="BY1254" i="1"/>
  <c r="BW1254" i="1" s="1"/>
  <c r="BZ1254" i="1"/>
  <c r="BX1254" i="1" s="1"/>
  <c r="BY1255" i="1"/>
  <c r="BW1255" i="1" s="1"/>
  <c r="BZ1255" i="1"/>
  <c r="BX1255" i="1" s="1"/>
  <c r="BY1256" i="1"/>
  <c r="BW1256" i="1" s="1"/>
  <c r="BZ1256" i="1"/>
  <c r="BX1256" i="1" s="1"/>
  <c r="BY1257" i="1"/>
  <c r="BW1257" i="1" s="1"/>
  <c r="BZ1257" i="1"/>
  <c r="BX1257" i="1" s="1"/>
  <c r="BY1258" i="1"/>
  <c r="BW1258" i="1" s="1"/>
  <c r="BZ1258" i="1"/>
  <c r="BX1258" i="1" s="1"/>
  <c r="BY1259" i="1"/>
  <c r="BW1259" i="1" s="1"/>
  <c r="BZ1259" i="1"/>
  <c r="BX1259" i="1" s="1"/>
  <c r="BY1260" i="1"/>
  <c r="BW1260" i="1" s="1"/>
  <c r="BZ1260" i="1"/>
  <c r="BX1260" i="1" s="1"/>
  <c r="BY1261" i="1"/>
  <c r="BW1261" i="1" s="1"/>
  <c r="BZ1261" i="1"/>
  <c r="BX1261" i="1" s="1"/>
  <c r="BY1262" i="1"/>
  <c r="BW1262" i="1" s="1"/>
  <c r="BZ1262" i="1"/>
  <c r="BX1262" i="1" s="1"/>
  <c r="BY1263" i="1"/>
  <c r="BW1263" i="1" s="1"/>
  <c r="BZ1263" i="1"/>
  <c r="BX1263" i="1" s="1"/>
  <c r="BY1264" i="1"/>
  <c r="BW1264" i="1" s="1"/>
  <c r="BZ1264" i="1"/>
  <c r="BX1264" i="1" s="1"/>
  <c r="BY1265" i="1"/>
  <c r="BW1265" i="1" s="1"/>
  <c r="BZ1265" i="1"/>
  <c r="BX1265" i="1" s="1"/>
  <c r="BY1266" i="1"/>
  <c r="BW1266" i="1" s="1"/>
  <c r="BZ1266" i="1"/>
  <c r="BX1266" i="1" s="1"/>
  <c r="BY1267" i="1"/>
  <c r="BW1267" i="1" s="1"/>
  <c r="BZ1267" i="1"/>
  <c r="BX1267" i="1" s="1"/>
  <c r="BY1268" i="1"/>
  <c r="BW1268" i="1" s="1"/>
  <c r="BZ1268" i="1"/>
  <c r="BX1268" i="1" s="1"/>
  <c r="BY1269" i="1"/>
  <c r="BW1269" i="1" s="1"/>
  <c r="BZ1269" i="1"/>
  <c r="BX1269" i="1" s="1"/>
  <c r="BY1270" i="1"/>
  <c r="BW1270" i="1" s="1"/>
  <c r="BZ1270" i="1"/>
  <c r="BX1270" i="1" s="1"/>
  <c r="BY1271" i="1"/>
  <c r="BW1271" i="1" s="1"/>
  <c r="BZ1271" i="1"/>
  <c r="BX1271" i="1" s="1"/>
  <c r="BY1272" i="1"/>
  <c r="BW1272" i="1" s="1"/>
  <c r="BZ1272" i="1"/>
  <c r="BX1272" i="1" s="1"/>
  <c r="BY1273" i="1"/>
  <c r="BW1273" i="1" s="1"/>
  <c r="BZ1273" i="1"/>
  <c r="BX1273" i="1" s="1"/>
  <c r="BY1274" i="1"/>
  <c r="BW1274" i="1" s="1"/>
  <c r="BZ1274" i="1"/>
  <c r="BX1274" i="1" s="1"/>
  <c r="BY1275" i="1"/>
  <c r="BW1275" i="1" s="1"/>
  <c r="BZ1275" i="1"/>
  <c r="BX1275" i="1" s="1"/>
  <c r="BY1276" i="1"/>
  <c r="BW1276" i="1" s="1"/>
  <c r="BZ1276" i="1"/>
  <c r="BX1276" i="1" s="1"/>
  <c r="BY1277" i="1"/>
  <c r="BW1277" i="1" s="1"/>
  <c r="BZ1277" i="1"/>
  <c r="BX1277" i="1" s="1"/>
  <c r="BY1278" i="1"/>
  <c r="BW1278" i="1" s="1"/>
  <c r="BZ1278" i="1"/>
  <c r="BX1278" i="1" s="1"/>
  <c r="BY1279" i="1"/>
  <c r="BW1279" i="1" s="1"/>
  <c r="BZ1279" i="1"/>
  <c r="BX1279" i="1" s="1"/>
  <c r="BY1280" i="1"/>
  <c r="BW1280" i="1" s="1"/>
  <c r="BZ1280" i="1"/>
  <c r="BX1280" i="1" s="1"/>
  <c r="BY1281" i="1"/>
  <c r="BW1281" i="1" s="1"/>
  <c r="BZ1281" i="1"/>
  <c r="BX1281" i="1" s="1"/>
  <c r="BY1282" i="1"/>
  <c r="BW1282" i="1" s="1"/>
  <c r="BZ1282" i="1"/>
  <c r="BX1282" i="1" s="1"/>
  <c r="BY1283" i="1"/>
  <c r="BW1283" i="1" s="1"/>
  <c r="BZ1283" i="1"/>
  <c r="BX1283" i="1" s="1"/>
  <c r="BY1284" i="1"/>
  <c r="BW1284" i="1" s="1"/>
  <c r="BZ1284" i="1"/>
  <c r="BX1284" i="1" s="1"/>
  <c r="BY1285" i="1"/>
  <c r="BW1285" i="1" s="1"/>
  <c r="BZ1285" i="1"/>
  <c r="BX1285" i="1" s="1"/>
  <c r="BY1286" i="1"/>
  <c r="BW1286" i="1" s="1"/>
  <c r="BZ1286" i="1"/>
  <c r="BX1286" i="1" s="1"/>
  <c r="BY1287" i="1"/>
  <c r="BW1287" i="1" s="1"/>
  <c r="BZ1287" i="1"/>
  <c r="BX1287" i="1" s="1"/>
  <c r="BY1288" i="1"/>
  <c r="BW1288" i="1" s="1"/>
  <c r="BZ1288" i="1"/>
  <c r="BX1288" i="1" s="1"/>
  <c r="BY1289" i="1"/>
  <c r="BW1289" i="1" s="1"/>
  <c r="BZ1289" i="1"/>
  <c r="BX1289" i="1" s="1"/>
  <c r="BY1290" i="1"/>
  <c r="BW1290" i="1" s="1"/>
  <c r="BZ1290" i="1"/>
  <c r="BX1290" i="1" s="1"/>
  <c r="BY1291" i="1"/>
  <c r="BW1291" i="1" s="1"/>
  <c r="BZ1291" i="1"/>
  <c r="BX1291" i="1" s="1"/>
  <c r="BY1292" i="1"/>
  <c r="BW1292" i="1" s="1"/>
  <c r="BZ1292" i="1"/>
  <c r="BX1292" i="1" s="1"/>
  <c r="BY1293" i="1"/>
  <c r="BW1293" i="1" s="1"/>
  <c r="BZ1293" i="1"/>
  <c r="BX1293" i="1" s="1"/>
  <c r="BY1294" i="1"/>
  <c r="BW1294" i="1" s="1"/>
  <c r="BZ1294" i="1"/>
  <c r="BX1294" i="1" s="1"/>
  <c r="BY1295" i="1"/>
  <c r="BW1295" i="1" s="1"/>
  <c r="BZ1295" i="1"/>
  <c r="BX1295" i="1" s="1"/>
  <c r="BY1296" i="1"/>
  <c r="BW1296" i="1" s="1"/>
  <c r="BZ1296" i="1"/>
  <c r="BX1296" i="1" s="1"/>
  <c r="BY1297" i="1"/>
  <c r="BW1297" i="1" s="1"/>
  <c r="BZ1297" i="1"/>
  <c r="BX1297" i="1" s="1"/>
  <c r="BY1298" i="1"/>
  <c r="BW1298" i="1" s="1"/>
  <c r="BZ1298" i="1"/>
  <c r="BX1298" i="1" s="1"/>
  <c r="BY1299" i="1"/>
  <c r="BW1299" i="1" s="1"/>
  <c r="BZ1299" i="1"/>
  <c r="BX1299" i="1" s="1"/>
  <c r="BY1300" i="1"/>
  <c r="BW1300" i="1" s="1"/>
  <c r="BZ1300" i="1"/>
  <c r="BX1300" i="1" s="1"/>
  <c r="BY1301" i="1"/>
  <c r="BW1301" i="1" s="1"/>
  <c r="BZ1301" i="1"/>
  <c r="BX1301" i="1" s="1"/>
  <c r="BY1302" i="1"/>
  <c r="BW1302" i="1" s="1"/>
  <c r="BZ1302" i="1"/>
  <c r="BX1302" i="1" s="1"/>
  <c r="BY1303" i="1"/>
  <c r="BW1303" i="1" s="1"/>
  <c r="BZ1303" i="1"/>
  <c r="BX1303" i="1" s="1"/>
  <c r="BY1304" i="1"/>
  <c r="BW1304" i="1" s="1"/>
  <c r="BZ1304" i="1"/>
  <c r="BX1304" i="1" s="1"/>
  <c r="BY1305" i="1"/>
  <c r="BW1305" i="1" s="1"/>
  <c r="BZ1305" i="1"/>
  <c r="BX1305" i="1" s="1"/>
  <c r="BY1306" i="1"/>
  <c r="BW1306" i="1" s="1"/>
  <c r="BZ1306" i="1"/>
  <c r="BX1306" i="1" s="1"/>
  <c r="BY1307" i="1"/>
  <c r="BW1307" i="1" s="1"/>
  <c r="BZ1307" i="1"/>
  <c r="BX1307" i="1" s="1"/>
  <c r="BY1308" i="1"/>
  <c r="BW1308" i="1" s="1"/>
  <c r="BZ1308" i="1"/>
  <c r="BX1308" i="1" s="1"/>
  <c r="BY1309" i="1"/>
  <c r="BW1309" i="1" s="1"/>
  <c r="BZ1309" i="1"/>
  <c r="BX1309" i="1" s="1"/>
  <c r="BY1310" i="1"/>
  <c r="BW1310" i="1" s="1"/>
  <c r="BZ1310" i="1"/>
  <c r="BX1310" i="1" s="1"/>
  <c r="BY1311" i="1"/>
  <c r="BW1311" i="1" s="1"/>
  <c r="BZ1311" i="1"/>
  <c r="BX1311" i="1" s="1"/>
  <c r="BY1312" i="1"/>
  <c r="BW1312" i="1" s="1"/>
  <c r="BZ1312" i="1"/>
  <c r="BX1312" i="1" s="1"/>
  <c r="BY1313" i="1"/>
  <c r="BW1313" i="1" s="1"/>
  <c r="BZ1313" i="1"/>
  <c r="BX1313" i="1" s="1"/>
  <c r="BY1314" i="1"/>
  <c r="BW1314" i="1" s="1"/>
  <c r="BZ1314" i="1"/>
  <c r="BX1314" i="1" s="1"/>
  <c r="BY1315" i="1"/>
  <c r="BW1315" i="1" s="1"/>
  <c r="BZ1315" i="1"/>
  <c r="BX1315" i="1" s="1"/>
  <c r="BY1316" i="1"/>
  <c r="BW1316" i="1" s="1"/>
  <c r="BZ1316" i="1"/>
  <c r="BX1316" i="1" s="1"/>
  <c r="BY1317" i="1"/>
  <c r="BW1317" i="1" s="1"/>
  <c r="BZ1317" i="1"/>
  <c r="BX1317" i="1" s="1"/>
  <c r="BY1318" i="1"/>
  <c r="BW1318" i="1" s="1"/>
  <c r="BZ1318" i="1"/>
  <c r="BX1318" i="1" s="1"/>
  <c r="BY1319" i="1"/>
  <c r="BW1319" i="1" s="1"/>
  <c r="BZ1319" i="1"/>
  <c r="BX1319" i="1" s="1"/>
  <c r="BY1320" i="1"/>
  <c r="BW1320" i="1" s="1"/>
  <c r="BZ1320" i="1"/>
  <c r="BX1320" i="1" s="1"/>
  <c r="BY1321" i="1"/>
  <c r="BW1321" i="1" s="1"/>
  <c r="BZ1321" i="1"/>
  <c r="BX1321" i="1" s="1"/>
  <c r="BY1322" i="1"/>
  <c r="BW1322" i="1" s="1"/>
  <c r="BZ1322" i="1"/>
  <c r="BX1322" i="1" s="1"/>
  <c r="BY1323" i="1"/>
  <c r="BW1323" i="1" s="1"/>
  <c r="BZ1323" i="1"/>
  <c r="BX1323" i="1" s="1"/>
  <c r="BY1324" i="1"/>
  <c r="BW1324" i="1" s="1"/>
  <c r="BZ1324" i="1"/>
  <c r="BX1324" i="1" s="1"/>
  <c r="BY1325" i="1"/>
  <c r="BW1325" i="1" s="1"/>
  <c r="BZ1325" i="1"/>
  <c r="BX1325" i="1" s="1"/>
  <c r="BY1326" i="1"/>
  <c r="BW1326" i="1" s="1"/>
  <c r="BZ1326" i="1"/>
  <c r="BX1326" i="1" s="1"/>
  <c r="BY1327" i="1"/>
  <c r="BW1327" i="1" s="1"/>
  <c r="BZ1327" i="1"/>
  <c r="BX1327" i="1" s="1"/>
  <c r="BY1328" i="1"/>
  <c r="BW1328" i="1" s="1"/>
  <c r="BZ1328" i="1"/>
  <c r="BX1328" i="1" s="1"/>
  <c r="BY1329" i="1"/>
  <c r="BW1329" i="1" s="1"/>
  <c r="BZ1329" i="1"/>
  <c r="BX1329" i="1" s="1"/>
  <c r="BY1330" i="1"/>
  <c r="BW1330" i="1" s="1"/>
  <c r="BZ1330" i="1"/>
  <c r="BX1330" i="1" s="1"/>
  <c r="BY1331" i="1"/>
  <c r="BW1331" i="1" s="1"/>
  <c r="BZ1331" i="1"/>
  <c r="BX1331" i="1" s="1"/>
  <c r="BY1332" i="1"/>
  <c r="BW1332" i="1" s="1"/>
  <c r="BZ1332" i="1"/>
  <c r="BX1332" i="1" s="1"/>
  <c r="BY1333" i="1"/>
  <c r="BW1333" i="1" s="1"/>
  <c r="BZ1333" i="1"/>
  <c r="BX1333" i="1" s="1"/>
  <c r="BY1334" i="1"/>
  <c r="BW1334" i="1" s="1"/>
  <c r="BZ1334" i="1"/>
  <c r="BX1334" i="1" s="1"/>
  <c r="BY1335" i="1"/>
  <c r="BW1335" i="1" s="1"/>
  <c r="BZ1335" i="1"/>
  <c r="BX1335" i="1" s="1"/>
  <c r="BY1336" i="1"/>
  <c r="BW1336" i="1" s="1"/>
  <c r="BZ1336" i="1"/>
  <c r="BX1336" i="1" s="1"/>
  <c r="BY1337" i="1"/>
  <c r="BW1337" i="1" s="1"/>
  <c r="BZ1337" i="1"/>
  <c r="BX1337" i="1" s="1"/>
  <c r="BY1338" i="1"/>
  <c r="BW1338" i="1" s="1"/>
  <c r="BZ1338" i="1"/>
  <c r="BX1338" i="1" s="1"/>
  <c r="BY1339" i="1"/>
  <c r="BW1339" i="1" s="1"/>
  <c r="BZ1339" i="1"/>
  <c r="BX1339" i="1" s="1"/>
  <c r="BY1340" i="1"/>
  <c r="BW1340" i="1" s="1"/>
  <c r="BZ1340" i="1"/>
  <c r="BX1340" i="1" s="1"/>
  <c r="BY1341" i="1"/>
  <c r="BW1341" i="1" s="1"/>
  <c r="BZ1341" i="1"/>
  <c r="BX1341" i="1" s="1"/>
  <c r="BY1342" i="1"/>
  <c r="BW1342" i="1" s="1"/>
  <c r="BZ1342" i="1"/>
  <c r="BX1342" i="1" s="1"/>
  <c r="BY1343" i="1"/>
  <c r="BW1343" i="1" s="1"/>
  <c r="BZ1343" i="1"/>
  <c r="BX1343" i="1" s="1"/>
  <c r="BY1344" i="1"/>
  <c r="BW1344" i="1" s="1"/>
  <c r="BZ1344" i="1"/>
  <c r="BX1344" i="1" s="1"/>
  <c r="BY1345" i="1"/>
  <c r="BW1345" i="1" s="1"/>
  <c r="BZ1345" i="1"/>
  <c r="BX1345" i="1" s="1"/>
  <c r="BY1346" i="1"/>
  <c r="BW1346" i="1" s="1"/>
  <c r="BZ1346" i="1"/>
  <c r="BX1346" i="1" s="1"/>
  <c r="BY1347" i="1"/>
  <c r="BW1347" i="1" s="1"/>
  <c r="BZ1347" i="1"/>
  <c r="BX1347" i="1" s="1"/>
  <c r="BY1348" i="1"/>
  <c r="BW1348" i="1" s="1"/>
  <c r="BZ1348" i="1"/>
  <c r="BX1348" i="1" s="1"/>
  <c r="BY1349" i="1"/>
  <c r="BW1349" i="1" s="1"/>
  <c r="BZ1349" i="1"/>
  <c r="BX1349" i="1" s="1"/>
  <c r="BY1350" i="1"/>
  <c r="BW1350" i="1" s="1"/>
  <c r="BZ1350" i="1"/>
  <c r="BX1350" i="1" s="1"/>
  <c r="BY1351" i="1"/>
  <c r="BW1351" i="1" s="1"/>
  <c r="BZ1351" i="1"/>
  <c r="BX1351" i="1" s="1"/>
  <c r="BY1352" i="1"/>
  <c r="BW1352" i="1" s="1"/>
  <c r="BZ1352" i="1"/>
  <c r="BX1352" i="1" s="1"/>
  <c r="BY1353" i="1"/>
  <c r="BW1353" i="1" s="1"/>
  <c r="BZ1353" i="1"/>
  <c r="BX1353" i="1" s="1"/>
  <c r="BY1354" i="1"/>
  <c r="BW1354" i="1" s="1"/>
  <c r="BZ1354" i="1"/>
  <c r="BX1354" i="1" s="1"/>
  <c r="BY1355" i="1"/>
  <c r="BW1355" i="1" s="1"/>
  <c r="BZ1355" i="1"/>
  <c r="BX1355" i="1" s="1"/>
  <c r="BY1356" i="1"/>
  <c r="BW1356" i="1" s="1"/>
  <c r="BZ1356" i="1"/>
  <c r="BX1356" i="1" s="1"/>
  <c r="BY1357" i="1"/>
  <c r="BW1357" i="1" s="1"/>
  <c r="BZ1357" i="1"/>
  <c r="BX1357" i="1" s="1"/>
  <c r="BY1358" i="1"/>
  <c r="BW1358" i="1" s="1"/>
  <c r="BZ1358" i="1"/>
  <c r="BX1358" i="1" s="1"/>
  <c r="BY1359" i="1"/>
  <c r="BW1359" i="1" s="1"/>
  <c r="BZ1359" i="1"/>
  <c r="BX1359" i="1" s="1"/>
  <c r="BY1360" i="1"/>
  <c r="BW1360" i="1" s="1"/>
  <c r="BZ1360" i="1"/>
  <c r="BX1360" i="1" s="1"/>
  <c r="BY1361" i="1"/>
  <c r="BW1361" i="1" s="1"/>
  <c r="BZ1361" i="1"/>
  <c r="BX1361" i="1" s="1"/>
  <c r="BY1362" i="1"/>
  <c r="BW1362" i="1" s="1"/>
  <c r="BZ1362" i="1"/>
  <c r="BX1362" i="1" s="1"/>
  <c r="BY1363" i="1"/>
  <c r="BW1363" i="1" s="1"/>
  <c r="BZ1363" i="1"/>
  <c r="BX1363" i="1" s="1"/>
  <c r="BY1364" i="1"/>
  <c r="BW1364" i="1" s="1"/>
  <c r="BZ1364" i="1"/>
  <c r="BX1364" i="1" s="1"/>
  <c r="BY1365" i="1"/>
  <c r="BW1365" i="1" s="1"/>
  <c r="BZ1365" i="1"/>
  <c r="BX1365" i="1" s="1"/>
  <c r="BY1366" i="1"/>
  <c r="BW1366" i="1" s="1"/>
  <c r="BZ1366" i="1"/>
  <c r="BX1366" i="1" s="1"/>
  <c r="BY1367" i="1"/>
  <c r="BW1367" i="1" s="1"/>
  <c r="BZ1367" i="1"/>
  <c r="BX1367" i="1" s="1"/>
  <c r="BY1368" i="1"/>
  <c r="BW1368" i="1" s="1"/>
  <c r="BZ1368" i="1"/>
  <c r="BX1368" i="1" s="1"/>
  <c r="BY1369" i="1"/>
  <c r="BW1369" i="1" s="1"/>
  <c r="BZ1369" i="1"/>
  <c r="BX1369" i="1" s="1"/>
  <c r="BY1370" i="1"/>
  <c r="BW1370" i="1" s="1"/>
  <c r="BZ1370" i="1"/>
  <c r="BX1370" i="1" s="1"/>
  <c r="BY1371" i="1"/>
  <c r="BW1371" i="1" s="1"/>
  <c r="BZ1371" i="1"/>
  <c r="BX1371" i="1" s="1"/>
  <c r="BY1372" i="1"/>
  <c r="BW1372" i="1" s="1"/>
  <c r="BZ1372" i="1"/>
  <c r="BX1372" i="1" s="1"/>
  <c r="BY1373" i="1"/>
  <c r="BW1373" i="1" s="1"/>
  <c r="BZ1373" i="1"/>
  <c r="BX1373" i="1" s="1"/>
  <c r="BY1374" i="1"/>
  <c r="BW1374" i="1" s="1"/>
  <c r="BZ1374" i="1"/>
  <c r="BX1374" i="1" s="1"/>
  <c r="BY1375" i="1"/>
  <c r="BW1375" i="1" s="1"/>
  <c r="BZ1375" i="1"/>
  <c r="BX1375" i="1" s="1"/>
  <c r="BY1376" i="1"/>
  <c r="BW1376" i="1" s="1"/>
  <c r="BZ1376" i="1"/>
  <c r="BX1376" i="1" s="1"/>
  <c r="BY1377" i="1"/>
  <c r="BW1377" i="1" s="1"/>
  <c r="BZ1377" i="1"/>
  <c r="BX1377" i="1" s="1"/>
  <c r="BY1378" i="1"/>
  <c r="BW1378" i="1" s="1"/>
  <c r="BZ1378" i="1"/>
  <c r="BX1378" i="1" s="1"/>
  <c r="BY1379" i="1"/>
  <c r="BW1379" i="1" s="1"/>
  <c r="BZ1379" i="1"/>
  <c r="BX1379" i="1" s="1"/>
  <c r="BY1380" i="1"/>
  <c r="BW1380" i="1" s="1"/>
  <c r="BZ1380" i="1"/>
  <c r="BX1380" i="1" s="1"/>
  <c r="BY1381" i="1"/>
  <c r="BW1381" i="1" s="1"/>
  <c r="BZ1381" i="1"/>
  <c r="BX1381" i="1" s="1"/>
  <c r="BY1382" i="1"/>
  <c r="BW1382" i="1" s="1"/>
  <c r="BZ1382" i="1"/>
  <c r="BX1382" i="1" s="1"/>
  <c r="BY1383" i="1"/>
  <c r="BW1383" i="1" s="1"/>
  <c r="BZ1383" i="1"/>
  <c r="BX1383" i="1" s="1"/>
  <c r="BY1384" i="1"/>
  <c r="BW1384" i="1" s="1"/>
  <c r="BZ1384" i="1"/>
  <c r="BX1384" i="1" s="1"/>
  <c r="BY1385" i="1"/>
  <c r="BW1385" i="1" s="1"/>
  <c r="BZ1385" i="1"/>
  <c r="BX1385" i="1" s="1"/>
  <c r="BY1386" i="1"/>
  <c r="BW1386" i="1" s="1"/>
  <c r="BZ1386" i="1"/>
  <c r="BX1386" i="1" s="1"/>
  <c r="BY1387" i="1"/>
  <c r="BW1387" i="1" s="1"/>
  <c r="BZ1387" i="1"/>
  <c r="BX1387" i="1" s="1"/>
  <c r="BY1388" i="1"/>
  <c r="BW1388" i="1" s="1"/>
  <c r="BZ1388" i="1"/>
  <c r="BX1388" i="1" s="1"/>
  <c r="BY1389" i="1"/>
  <c r="BW1389" i="1" s="1"/>
  <c r="BZ1389" i="1"/>
  <c r="BX1389" i="1" s="1"/>
  <c r="BY1390" i="1"/>
  <c r="BW1390" i="1" s="1"/>
  <c r="BZ1390" i="1"/>
  <c r="BX1390" i="1" s="1"/>
  <c r="BY1391" i="1"/>
  <c r="BW1391" i="1" s="1"/>
  <c r="BZ1391" i="1"/>
  <c r="BX1391" i="1" s="1"/>
  <c r="BY1392" i="1"/>
  <c r="BW1392" i="1" s="1"/>
  <c r="BZ1392" i="1"/>
  <c r="BX1392" i="1" s="1"/>
  <c r="BY1393" i="1"/>
  <c r="BW1393" i="1" s="1"/>
  <c r="BZ1393" i="1"/>
  <c r="BX1393" i="1" s="1"/>
  <c r="BY1394" i="1"/>
  <c r="BW1394" i="1" s="1"/>
  <c r="BZ1394" i="1"/>
  <c r="BX1394" i="1" s="1"/>
  <c r="BY1395" i="1"/>
  <c r="BW1395" i="1" s="1"/>
  <c r="BZ1395" i="1"/>
  <c r="BX1395" i="1" s="1"/>
  <c r="BY1396" i="1"/>
  <c r="BW1396" i="1" s="1"/>
  <c r="BZ1396" i="1"/>
  <c r="BX1396" i="1" s="1"/>
  <c r="BY1397" i="1"/>
  <c r="BW1397" i="1" s="1"/>
  <c r="BZ1397" i="1"/>
  <c r="BX1397" i="1" s="1"/>
  <c r="BY1398" i="1"/>
  <c r="BW1398" i="1" s="1"/>
  <c r="BZ1398" i="1"/>
  <c r="BX1398" i="1" s="1"/>
  <c r="BY1399" i="1"/>
  <c r="BW1399" i="1" s="1"/>
  <c r="BZ1399" i="1"/>
  <c r="BX1399" i="1" s="1"/>
  <c r="BY1400" i="1"/>
  <c r="BW1400" i="1" s="1"/>
  <c r="BZ1400" i="1"/>
  <c r="BX1400" i="1" s="1"/>
  <c r="BY1401" i="1"/>
  <c r="BW1401" i="1" s="1"/>
  <c r="BZ1401" i="1"/>
  <c r="BX1401" i="1" s="1"/>
  <c r="BY1402" i="1"/>
  <c r="BW1402" i="1" s="1"/>
  <c r="BZ1402" i="1"/>
  <c r="BX1402" i="1" s="1"/>
  <c r="BY1403" i="1"/>
  <c r="BW1403" i="1" s="1"/>
  <c r="BZ1403" i="1"/>
  <c r="BX1403" i="1" s="1"/>
  <c r="BY1404" i="1"/>
  <c r="BW1404" i="1" s="1"/>
  <c r="BZ1404" i="1"/>
  <c r="BX1404" i="1" s="1"/>
  <c r="BY1405" i="1"/>
  <c r="BW1405" i="1" s="1"/>
  <c r="BZ1405" i="1"/>
  <c r="BX1405" i="1" s="1"/>
  <c r="BY1406" i="1"/>
  <c r="BW1406" i="1" s="1"/>
  <c r="BZ1406" i="1"/>
  <c r="BX1406" i="1" s="1"/>
  <c r="BY1407" i="1"/>
  <c r="BW1407" i="1" s="1"/>
  <c r="BZ1407" i="1"/>
  <c r="BX1407" i="1" s="1"/>
  <c r="BY1408" i="1"/>
  <c r="BW1408" i="1" s="1"/>
  <c r="BZ1408" i="1"/>
  <c r="BX1408" i="1" s="1"/>
  <c r="BY1409" i="1"/>
  <c r="BW1409" i="1" s="1"/>
  <c r="BZ1409" i="1"/>
  <c r="BX1409" i="1" s="1"/>
  <c r="BY1410" i="1"/>
  <c r="BW1410" i="1" s="1"/>
  <c r="BZ1410" i="1"/>
  <c r="BX1410" i="1" s="1"/>
  <c r="BY1411" i="1"/>
  <c r="BW1411" i="1" s="1"/>
  <c r="BZ1411" i="1"/>
  <c r="BX1411" i="1" s="1"/>
  <c r="BY1412" i="1"/>
  <c r="BW1412" i="1" s="1"/>
  <c r="BZ1412" i="1"/>
  <c r="BX1412" i="1" s="1"/>
  <c r="BY1413" i="1"/>
  <c r="BW1413" i="1" s="1"/>
  <c r="BZ1413" i="1"/>
  <c r="BX1413" i="1" s="1"/>
  <c r="BY1414" i="1"/>
  <c r="BW1414" i="1" s="1"/>
  <c r="BZ1414" i="1"/>
  <c r="BX1414" i="1" s="1"/>
  <c r="BY1415" i="1"/>
  <c r="BW1415" i="1" s="1"/>
  <c r="BZ1415" i="1"/>
  <c r="BX1415" i="1" s="1"/>
  <c r="BY1416" i="1"/>
  <c r="BW1416" i="1" s="1"/>
  <c r="BZ1416" i="1"/>
  <c r="BX1416" i="1" s="1"/>
  <c r="BY1417" i="1"/>
  <c r="BW1417" i="1" s="1"/>
  <c r="BZ1417" i="1"/>
  <c r="BX1417" i="1" s="1"/>
  <c r="BY1418" i="1"/>
  <c r="BW1418" i="1" s="1"/>
  <c r="BZ1418" i="1"/>
  <c r="BX1418" i="1" s="1"/>
  <c r="BY1419" i="1"/>
  <c r="BW1419" i="1" s="1"/>
  <c r="BZ1419" i="1"/>
  <c r="BX1419" i="1" s="1"/>
  <c r="BY1420" i="1"/>
  <c r="BW1420" i="1" s="1"/>
  <c r="BZ1420" i="1"/>
  <c r="BX1420" i="1" s="1"/>
  <c r="BY1421" i="1"/>
  <c r="BW1421" i="1" s="1"/>
  <c r="BZ1421" i="1"/>
  <c r="BX1421" i="1" s="1"/>
  <c r="BY1422" i="1"/>
  <c r="BW1422" i="1" s="1"/>
  <c r="BZ1422" i="1"/>
  <c r="BX1422" i="1" s="1"/>
  <c r="BY1423" i="1"/>
  <c r="BW1423" i="1" s="1"/>
  <c r="BZ1423" i="1"/>
  <c r="BX1423" i="1" s="1"/>
  <c r="BY1424" i="1"/>
  <c r="BW1424" i="1" s="1"/>
  <c r="BZ1424" i="1"/>
  <c r="BX1424" i="1" s="1"/>
  <c r="BY1425" i="1"/>
  <c r="BW1425" i="1" s="1"/>
  <c r="BZ1425" i="1"/>
  <c r="BX1425" i="1" s="1"/>
  <c r="BY1426" i="1"/>
  <c r="BW1426" i="1" s="1"/>
  <c r="BZ1426" i="1"/>
  <c r="BX1426" i="1" s="1"/>
  <c r="BY1427" i="1"/>
  <c r="BW1427" i="1" s="1"/>
  <c r="BZ1427" i="1"/>
  <c r="BX1427" i="1" s="1"/>
  <c r="BY1428" i="1"/>
  <c r="BW1428" i="1" s="1"/>
  <c r="BZ1428" i="1"/>
  <c r="BX1428" i="1" s="1"/>
  <c r="BY1429" i="1"/>
  <c r="BW1429" i="1" s="1"/>
  <c r="BZ1429" i="1"/>
  <c r="BX1429" i="1" s="1"/>
  <c r="BY1430" i="1"/>
  <c r="BW1430" i="1" s="1"/>
  <c r="BZ1430" i="1"/>
  <c r="BX1430" i="1" s="1"/>
  <c r="BY1431" i="1"/>
  <c r="BW1431" i="1" s="1"/>
  <c r="BZ1431" i="1"/>
  <c r="BX1431" i="1" s="1"/>
  <c r="BY1432" i="1"/>
  <c r="BW1432" i="1" s="1"/>
  <c r="BZ1432" i="1"/>
  <c r="BX1432" i="1" s="1"/>
  <c r="BY1433" i="1"/>
  <c r="BW1433" i="1" s="1"/>
  <c r="BZ1433" i="1"/>
  <c r="BX1433" i="1" s="1"/>
  <c r="BY1434" i="1"/>
  <c r="BW1434" i="1" s="1"/>
  <c r="BZ1434" i="1"/>
  <c r="BX1434" i="1" s="1"/>
  <c r="BY1435" i="1"/>
  <c r="BW1435" i="1" s="1"/>
  <c r="BZ1435" i="1"/>
  <c r="BX1435" i="1" s="1"/>
  <c r="BY1436" i="1"/>
  <c r="BW1436" i="1" s="1"/>
  <c r="BZ1436" i="1"/>
  <c r="BX1436" i="1" s="1"/>
  <c r="BY1437" i="1"/>
  <c r="BW1437" i="1" s="1"/>
  <c r="BZ1437" i="1"/>
  <c r="BX1437" i="1" s="1"/>
  <c r="BY1438" i="1"/>
  <c r="BW1438" i="1" s="1"/>
  <c r="BZ1438" i="1"/>
  <c r="BX1438" i="1" s="1"/>
  <c r="BY1439" i="1"/>
  <c r="BW1439" i="1" s="1"/>
  <c r="BZ1439" i="1"/>
  <c r="BX1439" i="1" s="1"/>
  <c r="BY1440" i="1"/>
  <c r="BW1440" i="1" s="1"/>
  <c r="BZ1440" i="1"/>
  <c r="BX1440" i="1" s="1"/>
  <c r="BY1441" i="1"/>
  <c r="BW1441" i="1" s="1"/>
  <c r="BZ1441" i="1"/>
  <c r="BX1441" i="1" s="1"/>
  <c r="BY1442" i="1"/>
  <c r="BW1442" i="1" s="1"/>
  <c r="BZ1442" i="1"/>
  <c r="BX1442" i="1" s="1"/>
  <c r="BY1443" i="1"/>
  <c r="BW1443" i="1" s="1"/>
  <c r="BZ1443" i="1"/>
  <c r="BX1443" i="1" s="1"/>
  <c r="BY1444" i="1"/>
  <c r="BW1444" i="1" s="1"/>
  <c r="BZ1444" i="1"/>
  <c r="BX1444" i="1" s="1"/>
  <c r="BY1445" i="1"/>
  <c r="BW1445" i="1" s="1"/>
  <c r="BZ1445" i="1"/>
  <c r="BX1445" i="1" s="1"/>
  <c r="BY1446" i="1"/>
  <c r="BW1446" i="1" s="1"/>
  <c r="BZ1446" i="1"/>
  <c r="BX1446" i="1" s="1"/>
  <c r="BY1447" i="1"/>
  <c r="BW1447" i="1" s="1"/>
  <c r="BZ1447" i="1"/>
  <c r="BX1447" i="1" s="1"/>
  <c r="BY1448" i="1"/>
  <c r="BW1448" i="1" s="1"/>
  <c r="BZ1448" i="1"/>
  <c r="BX1448" i="1" s="1"/>
  <c r="BY1449" i="1"/>
  <c r="BW1449" i="1" s="1"/>
  <c r="BZ1449" i="1"/>
  <c r="BX1449" i="1" s="1"/>
  <c r="BY1450" i="1"/>
  <c r="BW1450" i="1" s="1"/>
  <c r="BZ1450" i="1"/>
  <c r="BX1450" i="1" s="1"/>
  <c r="BY1451" i="1"/>
  <c r="BW1451" i="1" s="1"/>
  <c r="BZ1451" i="1"/>
  <c r="BX1451" i="1" s="1"/>
  <c r="BY1452" i="1"/>
  <c r="BW1452" i="1" s="1"/>
  <c r="BZ1452" i="1"/>
  <c r="BX1452" i="1" s="1"/>
  <c r="BY1453" i="1"/>
  <c r="BW1453" i="1" s="1"/>
  <c r="BZ1453" i="1"/>
  <c r="BX1453" i="1" s="1"/>
  <c r="BY1454" i="1"/>
  <c r="BW1454" i="1" s="1"/>
  <c r="BZ1454" i="1"/>
  <c r="BX1454" i="1" s="1"/>
  <c r="BY1455" i="1"/>
  <c r="BW1455" i="1" s="1"/>
  <c r="BZ1455" i="1"/>
  <c r="BX1455" i="1" s="1"/>
  <c r="BY1456" i="1"/>
  <c r="BW1456" i="1" s="1"/>
  <c r="BZ1456" i="1"/>
  <c r="BX1456" i="1" s="1"/>
  <c r="BY1457" i="1"/>
  <c r="BW1457" i="1" s="1"/>
  <c r="BZ1457" i="1"/>
  <c r="BX1457" i="1" s="1"/>
  <c r="BY1458" i="1"/>
  <c r="BW1458" i="1" s="1"/>
  <c r="BZ1458" i="1"/>
  <c r="BX1458" i="1" s="1"/>
  <c r="BY1459" i="1"/>
  <c r="BW1459" i="1" s="1"/>
  <c r="BZ1459" i="1"/>
  <c r="BX1459" i="1" s="1"/>
  <c r="BY1460" i="1"/>
  <c r="BW1460" i="1" s="1"/>
  <c r="BZ1460" i="1"/>
  <c r="BX1460" i="1" s="1"/>
  <c r="BY1461" i="1"/>
  <c r="BW1461" i="1" s="1"/>
  <c r="BZ1461" i="1"/>
  <c r="BX1461" i="1" s="1"/>
  <c r="BY1462" i="1"/>
  <c r="BW1462" i="1" s="1"/>
  <c r="BZ1462" i="1"/>
  <c r="BX1462" i="1" s="1"/>
  <c r="BY1463" i="1"/>
  <c r="BW1463" i="1" s="1"/>
  <c r="BZ1463" i="1"/>
  <c r="BX1463" i="1" s="1"/>
  <c r="BY1464" i="1"/>
  <c r="BW1464" i="1" s="1"/>
  <c r="BZ1464" i="1"/>
  <c r="BX1464" i="1" s="1"/>
  <c r="BY1465" i="1"/>
  <c r="BW1465" i="1" s="1"/>
  <c r="BZ1465" i="1"/>
  <c r="BX1465" i="1" s="1"/>
  <c r="BY1466" i="1"/>
  <c r="BW1466" i="1" s="1"/>
  <c r="BZ1466" i="1"/>
  <c r="BX1466" i="1" s="1"/>
  <c r="BY1467" i="1"/>
  <c r="BW1467" i="1" s="1"/>
  <c r="BZ1467" i="1"/>
  <c r="BX1467" i="1" s="1"/>
  <c r="BY1468" i="1"/>
  <c r="BW1468" i="1" s="1"/>
  <c r="BZ1468" i="1"/>
  <c r="BX1468" i="1" s="1"/>
  <c r="BY1469" i="1"/>
  <c r="BW1469" i="1" s="1"/>
  <c r="BZ1469" i="1"/>
  <c r="BX1469" i="1" s="1"/>
  <c r="BY1470" i="1"/>
  <c r="BW1470" i="1" s="1"/>
  <c r="BZ1470" i="1"/>
  <c r="BX1470" i="1" s="1"/>
  <c r="BY1471" i="1"/>
  <c r="BW1471" i="1" s="1"/>
  <c r="BZ1471" i="1"/>
  <c r="BX1471" i="1" s="1"/>
  <c r="BY1472" i="1"/>
  <c r="BW1472" i="1" s="1"/>
  <c r="BZ1472" i="1"/>
  <c r="BX1472" i="1" s="1"/>
  <c r="BY1473" i="1"/>
  <c r="BW1473" i="1" s="1"/>
  <c r="BZ1473" i="1"/>
  <c r="BX1473" i="1" s="1"/>
  <c r="BY1474" i="1"/>
  <c r="BW1474" i="1" s="1"/>
  <c r="BZ1474" i="1"/>
  <c r="BX1474" i="1" s="1"/>
  <c r="BY1475" i="1"/>
  <c r="BW1475" i="1" s="1"/>
  <c r="BZ1475" i="1"/>
  <c r="BX1475" i="1" s="1"/>
  <c r="BY1476" i="1"/>
  <c r="BW1476" i="1" s="1"/>
  <c r="BZ1476" i="1"/>
  <c r="BX1476" i="1" s="1"/>
  <c r="BY1477" i="1"/>
  <c r="BW1477" i="1" s="1"/>
  <c r="BZ1477" i="1"/>
  <c r="BX1477" i="1" s="1"/>
  <c r="BY1478" i="1"/>
  <c r="BW1478" i="1" s="1"/>
  <c r="BZ1478" i="1"/>
  <c r="BX1478" i="1" s="1"/>
  <c r="BY1479" i="1"/>
  <c r="BW1479" i="1" s="1"/>
  <c r="BZ1479" i="1"/>
  <c r="BX1479" i="1" s="1"/>
  <c r="BY1480" i="1"/>
  <c r="BW1480" i="1" s="1"/>
  <c r="BZ1480" i="1"/>
  <c r="BX1480" i="1" s="1"/>
  <c r="BY1481" i="1"/>
  <c r="BW1481" i="1" s="1"/>
  <c r="BZ1481" i="1"/>
  <c r="BX1481" i="1" s="1"/>
  <c r="BY1482" i="1"/>
  <c r="BW1482" i="1" s="1"/>
  <c r="BZ1482" i="1"/>
  <c r="BX1482" i="1" s="1"/>
  <c r="BY1483" i="1"/>
  <c r="BW1483" i="1" s="1"/>
  <c r="BZ1483" i="1"/>
  <c r="BX1483" i="1" s="1"/>
  <c r="BY1484" i="1"/>
  <c r="BW1484" i="1" s="1"/>
  <c r="BZ1484" i="1"/>
  <c r="BX1484" i="1" s="1"/>
  <c r="BY1485" i="1"/>
  <c r="BW1485" i="1" s="1"/>
  <c r="BZ1485" i="1"/>
  <c r="BX1485" i="1" s="1"/>
  <c r="BY1486" i="1"/>
  <c r="BW1486" i="1" s="1"/>
  <c r="BZ1486" i="1"/>
  <c r="BX1486" i="1" s="1"/>
  <c r="BY1487" i="1"/>
  <c r="BW1487" i="1" s="1"/>
  <c r="BZ1487" i="1"/>
  <c r="BX1487" i="1" s="1"/>
  <c r="BY1488" i="1"/>
  <c r="BW1488" i="1" s="1"/>
  <c r="BZ1488" i="1"/>
  <c r="BX1488" i="1" s="1"/>
  <c r="BY1489" i="1"/>
  <c r="BW1489" i="1" s="1"/>
  <c r="BZ1489" i="1"/>
  <c r="BX1489" i="1" s="1"/>
  <c r="BY1490" i="1"/>
  <c r="BW1490" i="1" s="1"/>
  <c r="BZ1490" i="1"/>
  <c r="BX1490" i="1" s="1"/>
  <c r="BY1491" i="1"/>
  <c r="BW1491" i="1" s="1"/>
  <c r="BZ1491" i="1"/>
  <c r="BX1491" i="1" s="1"/>
  <c r="BY1492" i="1"/>
  <c r="BW1492" i="1" s="1"/>
  <c r="BZ1492" i="1"/>
  <c r="BX1492" i="1" s="1"/>
  <c r="BY1493" i="1"/>
  <c r="BW1493" i="1" s="1"/>
  <c r="BZ1493" i="1"/>
  <c r="BX1493" i="1" s="1"/>
  <c r="BY1494" i="1"/>
  <c r="BW1494" i="1" s="1"/>
  <c r="BZ1494" i="1"/>
  <c r="BX1494" i="1" s="1"/>
  <c r="BY1495" i="1"/>
  <c r="BW1495" i="1" s="1"/>
  <c r="BZ1495" i="1"/>
  <c r="BX1495" i="1" s="1"/>
  <c r="BY1496" i="1"/>
  <c r="BW1496" i="1" s="1"/>
  <c r="BZ1496" i="1"/>
  <c r="BX1496" i="1" s="1"/>
  <c r="BY1497" i="1"/>
  <c r="BW1497" i="1" s="1"/>
  <c r="BZ1497" i="1"/>
  <c r="BX1497" i="1" s="1"/>
  <c r="BY1498" i="1"/>
  <c r="BW1498" i="1" s="1"/>
  <c r="BZ1498" i="1"/>
  <c r="BX1498" i="1" s="1"/>
  <c r="BY1499" i="1"/>
  <c r="BW1499" i="1" s="1"/>
  <c r="BZ1499" i="1"/>
  <c r="BX1499" i="1" s="1"/>
  <c r="BY1500" i="1"/>
  <c r="BW1500" i="1" s="1"/>
  <c r="BZ1500" i="1"/>
  <c r="BX1500" i="1" s="1"/>
  <c r="BY1501" i="1"/>
  <c r="BW1501" i="1" s="1"/>
  <c r="BZ1501" i="1"/>
  <c r="BX1501" i="1" s="1"/>
  <c r="BY1502" i="1"/>
  <c r="BW1502" i="1" s="1"/>
  <c r="BZ1502" i="1"/>
  <c r="BX1502" i="1" s="1"/>
  <c r="BY1503" i="1"/>
  <c r="BW1503" i="1" s="1"/>
  <c r="BZ1503" i="1"/>
  <c r="BX1503" i="1" s="1"/>
  <c r="BY1504" i="1"/>
  <c r="BW1504" i="1" s="1"/>
  <c r="BZ1504" i="1"/>
  <c r="BX1504" i="1" s="1"/>
  <c r="BY1505" i="1"/>
  <c r="BW1505" i="1" s="1"/>
  <c r="BZ1505" i="1"/>
  <c r="BX1505" i="1" s="1"/>
  <c r="BY1506" i="1"/>
  <c r="BW1506" i="1" s="1"/>
  <c r="BZ1506" i="1"/>
  <c r="BX1506" i="1" s="1"/>
  <c r="BY1507" i="1"/>
  <c r="BW1507" i="1" s="1"/>
  <c r="BZ1507" i="1"/>
  <c r="BX1507" i="1" s="1"/>
  <c r="BY1508" i="1"/>
  <c r="BW1508" i="1" s="1"/>
  <c r="BZ1508" i="1"/>
  <c r="BX1508" i="1" s="1"/>
  <c r="BY1509" i="1"/>
  <c r="BW1509" i="1" s="1"/>
  <c r="BZ1509" i="1"/>
  <c r="BX1509" i="1" s="1"/>
  <c r="BY1510" i="1"/>
  <c r="BW1510" i="1" s="1"/>
  <c r="BZ1510" i="1"/>
  <c r="BX1510" i="1" s="1"/>
  <c r="BY1511" i="1"/>
  <c r="BW1511" i="1" s="1"/>
  <c r="BZ1511" i="1"/>
  <c r="BX1511" i="1" s="1"/>
  <c r="BY1512" i="1"/>
  <c r="BW1512" i="1" s="1"/>
  <c r="BZ1512" i="1"/>
  <c r="BX1512" i="1" s="1"/>
  <c r="BY1513" i="1"/>
  <c r="BW1513" i="1" s="1"/>
  <c r="BZ1513" i="1"/>
  <c r="BX1513" i="1" s="1"/>
  <c r="BY1514" i="1"/>
  <c r="BW1514" i="1" s="1"/>
  <c r="BZ1514" i="1"/>
  <c r="BX1514" i="1" s="1"/>
  <c r="BY1515" i="1"/>
  <c r="BW1515" i="1" s="1"/>
  <c r="BZ1515" i="1"/>
  <c r="BX1515" i="1" s="1"/>
  <c r="BY1516" i="1"/>
  <c r="BW1516" i="1" s="1"/>
  <c r="BZ1516" i="1"/>
  <c r="BX1516" i="1" s="1"/>
  <c r="BY1517" i="1"/>
  <c r="BW1517" i="1" s="1"/>
  <c r="BZ1517" i="1"/>
  <c r="BX1517" i="1" s="1"/>
  <c r="BY1518" i="1"/>
  <c r="BW1518" i="1" s="1"/>
  <c r="BZ1518" i="1"/>
  <c r="BX1518" i="1" s="1"/>
  <c r="BY1519" i="1"/>
  <c r="BW1519" i="1" s="1"/>
  <c r="BZ1519" i="1"/>
  <c r="BX1519" i="1" s="1"/>
  <c r="BY1520" i="1"/>
  <c r="BW1520" i="1" s="1"/>
  <c r="BZ1520" i="1"/>
  <c r="BX1520" i="1" s="1"/>
  <c r="BY1521" i="1"/>
  <c r="BW1521" i="1" s="1"/>
  <c r="BZ1521" i="1"/>
  <c r="BX1521" i="1" s="1"/>
  <c r="BY1522" i="1"/>
  <c r="BW1522" i="1" s="1"/>
  <c r="BZ1522" i="1"/>
  <c r="BX1522" i="1" s="1"/>
  <c r="BY1523" i="1"/>
  <c r="BW1523" i="1" s="1"/>
  <c r="BZ1523" i="1"/>
  <c r="BX1523" i="1" s="1"/>
  <c r="BY1524" i="1"/>
  <c r="BW1524" i="1" s="1"/>
  <c r="BZ1524" i="1"/>
  <c r="BX1524" i="1" s="1"/>
  <c r="BY1525" i="1"/>
  <c r="BW1525" i="1" s="1"/>
  <c r="BZ1525" i="1"/>
  <c r="BX1525" i="1" s="1"/>
  <c r="BY1526" i="1"/>
  <c r="BW1526" i="1" s="1"/>
  <c r="BZ1526" i="1"/>
  <c r="BX1526" i="1" s="1"/>
  <c r="BY1527" i="1"/>
  <c r="BW1527" i="1" s="1"/>
  <c r="BZ1527" i="1"/>
  <c r="BX1527" i="1" s="1"/>
  <c r="BY1528" i="1"/>
  <c r="BW1528" i="1" s="1"/>
  <c r="BZ1528" i="1"/>
  <c r="BX1528" i="1" s="1"/>
  <c r="BY1529" i="1"/>
  <c r="BW1529" i="1" s="1"/>
  <c r="BZ1529" i="1"/>
  <c r="BX1529" i="1" s="1"/>
  <c r="BY1530" i="1"/>
  <c r="BW1530" i="1" s="1"/>
  <c r="BZ1530" i="1"/>
  <c r="BX1530" i="1" s="1"/>
  <c r="BY1531" i="1"/>
  <c r="BW1531" i="1" s="1"/>
  <c r="BZ1531" i="1"/>
  <c r="BX1531" i="1" s="1"/>
  <c r="BY1532" i="1"/>
  <c r="BW1532" i="1" s="1"/>
  <c r="BZ1532" i="1"/>
  <c r="BX1532" i="1" s="1"/>
  <c r="BY1533" i="1"/>
  <c r="BW1533" i="1" s="1"/>
  <c r="BZ1533" i="1"/>
  <c r="BX1533" i="1" s="1"/>
  <c r="BY1534" i="1"/>
  <c r="BW1534" i="1" s="1"/>
  <c r="BZ1534" i="1"/>
  <c r="BX1534" i="1" s="1"/>
  <c r="BY1535" i="1"/>
  <c r="BW1535" i="1" s="1"/>
  <c r="BZ1535" i="1"/>
  <c r="BX1535" i="1" s="1"/>
  <c r="BY1536" i="1"/>
  <c r="BW1536" i="1" s="1"/>
  <c r="BZ1536" i="1"/>
  <c r="BX1536" i="1" s="1"/>
  <c r="BY1537" i="1"/>
  <c r="BW1537" i="1" s="1"/>
  <c r="BZ1537" i="1"/>
  <c r="BX1537" i="1" s="1"/>
  <c r="BY1538" i="1"/>
  <c r="BW1538" i="1" s="1"/>
  <c r="BZ1538" i="1"/>
  <c r="BX1538" i="1" s="1"/>
  <c r="BY1539" i="1"/>
  <c r="BW1539" i="1" s="1"/>
  <c r="BZ1539" i="1"/>
  <c r="BX1539" i="1" s="1"/>
  <c r="BY1540" i="1"/>
  <c r="BW1540" i="1" s="1"/>
  <c r="BZ1540" i="1"/>
  <c r="BX1540" i="1" s="1"/>
  <c r="BY1541" i="1"/>
  <c r="BW1541" i="1" s="1"/>
  <c r="BZ1541" i="1"/>
  <c r="BX1541" i="1" s="1"/>
  <c r="BY1542" i="1"/>
  <c r="BW1542" i="1" s="1"/>
  <c r="BZ1542" i="1"/>
  <c r="BX1542" i="1" s="1"/>
  <c r="BY1543" i="1"/>
  <c r="BW1543" i="1" s="1"/>
  <c r="BZ1543" i="1"/>
  <c r="BX1543" i="1" s="1"/>
  <c r="BY1544" i="1"/>
  <c r="BW1544" i="1" s="1"/>
  <c r="BZ1544" i="1"/>
  <c r="BX1544" i="1" s="1"/>
  <c r="BY1545" i="1"/>
  <c r="BW1545" i="1" s="1"/>
  <c r="BZ1545" i="1"/>
  <c r="BX1545" i="1" s="1"/>
  <c r="BY1546" i="1"/>
  <c r="BW1546" i="1" s="1"/>
  <c r="BZ1546" i="1"/>
  <c r="BX1546" i="1" s="1"/>
  <c r="BY1547" i="1"/>
  <c r="BW1547" i="1" s="1"/>
  <c r="BZ1547" i="1"/>
  <c r="BX1547" i="1" s="1"/>
  <c r="BY1548" i="1"/>
  <c r="BW1548" i="1" s="1"/>
  <c r="BZ1548" i="1"/>
  <c r="BX1548" i="1" s="1"/>
  <c r="BY1549" i="1"/>
  <c r="BW1549" i="1" s="1"/>
  <c r="BZ1549" i="1"/>
  <c r="BX1549" i="1" s="1"/>
  <c r="BY1550" i="1"/>
  <c r="BW1550" i="1" s="1"/>
  <c r="BZ1550" i="1"/>
  <c r="BX1550" i="1" s="1"/>
  <c r="BY1551" i="1"/>
  <c r="BW1551" i="1" s="1"/>
  <c r="BZ1551" i="1"/>
  <c r="BX1551" i="1" s="1"/>
  <c r="BY1552" i="1"/>
  <c r="BW1552" i="1" s="1"/>
  <c r="BZ1552" i="1"/>
  <c r="BX1552" i="1" s="1"/>
  <c r="BY1553" i="1"/>
  <c r="BW1553" i="1" s="1"/>
  <c r="BZ1553" i="1"/>
  <c r="BX1553" i="1" s="1"/>
  <c r="BY1554" i="1"/>
  <c r="BW1554" i="1" s="1"/>
  <c r="BZ1554" i="1"/>
  <c r="BX1554" i="1" s="1"/>
  <c r="BY1555" i="1"/>
  <c r="BW1555" i="1" s="1"/>
  <c r="BZ1555" i="1"/>
  <c r="BX1555" i="1" s="1"/>
  <c r="BY1556" i="1"/>
  <c r="BW1556" i="1" s="1"/>
  <c r="BZ1556" i="1"/>
  <c r="BX1556" i="1" s="1"/>
  <c r="BY1557" i="1"/>
  <c r="BW1557" i="1" s="1"/>
  <c r="BZ1557" i="1"/>
  <c r="BX1557" i="1" s="1"/>
  <c r="BY1558" i="1"/>
  <c r="BW1558" i="1" s="1"/>
  <c r="BZ1558" i="1"/>
  <c r="BX1558" i="1" s="1"/>
  <c r="BY1559" i="1"/>
  <c r="BW1559" i="1" s="1"/>
  <c r="BZ1559" i="1"/>
  <c r="BX1559" i="1" s="1"/>
  <c r="BY1560" i="1"/>
  <c r="BW1560" i="1" s="1"/>
  <c r="BZ1560" i="1"/>
  <c r="BX1560" i="1" s="1"/>
  <c r="BY1561" i="1"/>
  <c r="BW1561" i="1" s="1"/>
  <c r="BZ1561" i="1"/>
  <c r="BX1561" i="1" s="1"/>
  <c r="BY1562" i="1"/>
  <c r="BW1562" i="1" s="1"/>
  <c r="BZ1562" i="1"/>
  <c r="BX1562" i="1" s="1"/>
  <c r="BY1563" i="1"/>
  <c r="BW1563" i="1" s="1"/>
  <c r="BZ1563" i="1"/>
  <c r="BX1563" i="1" s="1"/>
  <c r="BY1564" i="1"/>
  <c r="BW1564" i="1" s="1"/>
  <c r="BZ1564" i="1"/>
  <c r="BX1564" i="1" s="1"/>
  <c r="BY1565" i="1"/>
  <c r="BW1565" i="1" s="1"/>
  <c r="BZ1565" i="1"/>
  <c r="BX1565" i="1" s="1"/>
  <c r="BY1566" i="1"/>
  <c r="BW1566" i="1" s="1"/>
  <c r="BZ1566" i="1"/>
  <c r="BX1566" i="1" s="1"/>
  <c r="BY1567" i="1"/>
  <c r="BW1567" i="1" s="1"/>
  <c r="BZ1567" i="1"/>
  <c r="BX1567" i="1" s="1"/>
  <c r="BY1568" i="1"/>
  <c r="BW1568" i="1" s="1"/>
  <c r="BZ1568" i="1"/>
  <c r="BX1568" i="1" s="1"/>
  <c r="BY1569" i="1"/>
  <c r="BW1569" i="1" s="1"/>
  <c r="BZ1569" i="1"/>
  <c r="BX1569" i="1" s="1"/>
  <c r="BY1570" i="1"/>
  <c r="BW1570" i="1" s="1"/>
  <c r="BZ1570" i="1"/>
  <c r="BX1570" i="1" s="1"/>
  <c r="BY1571" i="1"/>
  <c r="BW1571" i="1" s="1"/>
  <c r="BZ1571" i="1"/>
  <c r="BX1571" i="1" s="1"/>
  <c r="BY1572" i="1"/>
  <c r="BW1572" i="1" s="1"/>
  <c r="BZ1572" i="1"/>
  <c r="BX1572" i="1" s="1"/>
  <c r="BY1573" i="1"/>
  <c r="BW1573" i="1" s="1"/>
  <c r="BZ1573" i="1"/>
  <c r="BX1573" i="1" s="1"/>
  <c r="BY1574" i="1"/>
  <c r="BW1574" i="1" s="1"/>
  <c r="BZ1574" i="1"/>
  <c r="BX1574" i="1" s="1"/>
  <c r="BY1575" i="1"/>
  <c r="BW1575" i="1" s="1"/>
  <c r="BZ1575" i="1"/>
  <c r="BX1575" i="1" s="1"/>
  <c r="BY1576" i="1"/>
  <c r="BW1576" i="1" s="1"/>
  <c r="BZ1576" i="1"/>
  <c r="BX1576" i="1" s="1"/>
  <c r="BZ2" i="1"/>
  <c r="BX2" i="1" s="1"/>
  <c r="BY2" i="1"/>
  <c r="BW2" i="1" s="1"/>
  <c r="R1" i="6" l="1"/>
  <c r="Q1" i="6"/>
  <c r="C1" i="9" l="1"/>
  <c r="L5" i="6"/>
  <c r="L6" i="6"/>
  <c r="L14" i="6"/>
  <c r="L22" i="6"/>
  <c r="L30" i="6"/>
  <c r="L38" i="6"/>
  <c r="L46" i="6"/>
  <c r="L54" i="6"/>
  <c r="L62" i="6"/>
  <c r="L70" i="6"/>
  <c r="L78" i="6"/>
  <c r="L86" i="6"/>
  <c r="L94" i="6"/>
  <c r="L102" i="6"/>
  <c r="L110" i="6"/>
  <c r="L118" i="6"/>
  <c r="L126" i="6"/>
  <c r="L134" i="6"/>
  <c r="L142" i="6"/>
  <c r="L150" i="6"/>
  <c r="L158" i="6"/>
  <c r="L166" i="6"/>
  <c r="L174" i="6"/>
  <c r="L182" i="6"/>
  <c r="L190" i="6"/>
  <c r="L51" i="6"/>
  <c r="L7" i="6"/>
  <c r="L15" i="6"/>
  <c r="L23" i="6"/>
  <c r="L31" i="6"/>
  <c r="L39" i="6"/>
  <c r="L47" i="6"/>
  <c r="L55" i="6"/>
  <c r="L63" i="6"/>
  <c r="L71" i="6"/>
  <c r="L79" i="6"/>
  <c r="L87" i="6"/>
  <c r="L95" i="6"/>
  <c r="L103" i="6"/>
  <c r="L111" i="6"/>
  <c r="L119" i="6"/>
  <c r="L127" i="6"/>
  <c r="L135" i="6"/>
  <c r="L143" i="6"/>
  <c r="L151" i="6"/>
  <c r="L159" i="6"/>
  <c r="L167" i="6"/>
  <c r="L175" i="6"/>
  <c r="L183" i="6"/>
  <c r="L191" i="6"/>
  <c r="L59" i="6"/>
  <c r="L8" i="6"/>
  <c r="L16" i="6"/>
  <c r="L24" i="6"/>
  <c r="L32" i="6"/>
  <c r="L40" i="6"/>
  <c r="L48" i="6"/>
  <c r="L56" i="6"/>
  <c r="L64" i="6"/>
  <c r="L72" i="6"/>
  <c r="L80" i="6"/>
  <c r="L88" i="6"/>
  <c r="L96" i="6"/>
  <c r="L104" i="6"/>
  <c r="L112" i="6"/>
  <c r="L120" i="6"/>
  <c r="L128" i="6"/>
  <c r="L136" i="6"/>
  <c r="L144" i="6"/>
  <c r="L152" i="6"/>
  <c r="L160" i="6"/>
  <c r="L168" i="6"/>
  <c r="L176" i="6"/>
  <c r="L184" i="6"/>
  <c r="L19" i="6"/>
  <c r="L75" i="6"/>
  <c r="L91" i="6"/>
  <c r="L107" i="6"/>
  <c r="L123" i="6"/>
  <c r="L131" i="6"/>
  <c r="L147" i="6"/>
  <c r="L163" i="6"/>
  <c r="L179" i="6"/>
  <c r="L9" i="6"/>
  <c r="L17" i="6"/>
  <c r="L25" i="6"/>
  <c r="L33" i="6"/>
  <c r="L41" i="6"/>
  <c r="L49" i="6"/>
  <c r="L57" i="6"/>
  <c r="L65" i="6"/>
  <c r="L73" i="6"/>
  <c r="L81" i="6"/>
  <c r="L89" i="6"/>
  <c r="L97" i="6"/>
  <c r="L105" i="6"/>
  <c r="L113" i="6"/>
  <c r="L121" i="6"/>
  <c r="L129" i="6"/>
  <c r="L137" i="6"/>
  <c r="L145" i="6"/>
  <c r="L153" i="6"/>
  <c r="L161" i="6"/>
  <c r="L169" i="6"/>
  <c r="L177" i="6"/>
  <c r="L185" i="6"/>
  <c r="L35" i="6"/>
  <c r="L83" i="6"/>
  <c r="L99" i="6"/>
  <c r="L115" i="6"/>
  <c r="L139" i="6"/>
  <c r="L155" i="6"/>
  <c r="L171" i="6"/>
  <c r="L187" i="6"/>
  <c r="L10" i="6"/>
  <c r="L18" i="6"/>
  <c r="L26" i="6"/>
  <c r="L34" i="6"/>
  <c r="L42" i="6"/>
  <c r="L50" i="6"/>
  <c r="L58" i="6"/>
  <c r="L66" i="6"/>
  <c r="L74" i="6"/>
  <c r="L82" i="6"/>
  <c r="L90" i="6"/>
  <c r="L98" i="6"/>
  <c r="L106" i="6"/>
  <c r="L114" i="6"/>
  <c r="L122" i="6"/>
  <c r="L130" i="6"/>
  <c r="L138" i="6"/>
  <c r="L146" i="6"/>
  <c r="L154" i="6"/>
  <c r="L162" i="6"/>
  <c r="L170" i="6"/>
  <c r="L178" i="6"/>
  <c r="L186" i="6"/>
  <c r="L27" i="6"/>
  <c r="L11" i="6"/>
  <c r="L12" i="6"/>
  <c r="L20" i="6"/>
  <c r="L28" i="6"/>
  <c r="L36" i="6"/>
  <c r="L44" i="6"/>
  <c r="L52" i="6"/>
  <c r="L60" i="6"/>
  <c r="L68" i="6"/>
  <c r="L76" i="6"/>
  <c r="L84" i="6"/>
  <c r="L92" i="6"/>
  <c r="L100" i="6"/>
  <c r="L108" i="6"/>
  <c r="L116" i="6"/>
  <c r="L124" i="6"/>
  <c r="L132" i="6"/>
  <c r="L140" i="6"/>
  <c r="L148" i="6"/>
  <c r="L156" i="6"/>
  <c r="L164" i="6"/>
  <c r="L172" i="6"/>
  <c r="L180" i="6"/>
  <c r="L188" i="6"/>
  <c r="L43" i="6"/>
  <c r="L13" i="6"/>
  <c r="L21" i="6"/>
  <c r="L29" i="6"/>
  <c r="L37" i="6"/>
  <c r="L45" i="6"/>
  <c r="L53" i="6"/>
  <c r="L61" i="6"/>
  <c r="L69" i="6"/>
  <c r="L77" i="6"/>
  <c r="L85" i="6"/>
  <c r="L93" i="6"/>
  <c r="L101" i="6"/>
  <c r="L109" i="6"/>
  <c r="L117" i="6"/>
  <c r="L125" i="6"/>
  <c r="L133" i="6"/>
  <c r="L141" i="6"/>
  <c r="L149" i="6"/>
  <c r="L157" i="6"/>
  <c r="L165" i="6"/>
  <c r="L173" i="6"/>
  <c r="L181" i="6"/>
  <c r="L189" i="6"/>
  <c r="L67" i="6"/>
  <c r="H6" i="13" l="1"/>
  <c r="H7" i="13"/>
  <c r="H8" i="13"/>
  <c r="H9" i="13"/>
  <c r="H12" i="13"/>
  <c r="H14" i="13"/>
  <c r="H15" i="13"/>
  <c r="H16" i="13"/>
  <c r="H17" i="13"/>
  <c r="H19" i="13"/>
  <c r="H20" i="13"/>
  <c r="H22" i="13"/>
  <c r="H23" i="13"/>
  <c r="H24" i="13"/>
  <c r="H25" i="13"/>
  <c r="H26" i="13"/>
  <c r="H28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10" i="13"/>
  <c r="H18" i="13"/>
  <c r="A1576" i="1"/>
  <c r="A1575" i="1"/>
  <c r="A1574" i="1"/>
  <c r="A1573" i="1"/>
  <c r="A1572" i="1"/>
  <c r="A1571" i="1"/>
  <c r="A1570" i="1"/>
  <c r="A918" i="1"/>
  <c r="A917" i="1"/>
  <c r="A916" i="1"/>
  <c r="A915" i="1"/>
  <c r="A914" i="1"/>
  <c r="A913" i="1"/>
  <c r="A912" i="1"/>
  <c r="A526" i="1"/>
  <c r="A525" i="1"/>
  <c r="A524" i="1"/>
  <c r="A523" i="1"/>
  <c r="A522" i="1"/>
  <c r="A521" i="1"/>
  <c r="A52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2" i="1"/>
  <c r="I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I116" i="14"/>
  <c r="J115" i="14"/>
  <c r="I115" i="14"/>
  <c r="J114" i="14"/>
  <c r="I114" i="14"/>
  <c r="J113" i="14"/>
  <c r="I113" i="14"/>
  <c r="J112" i="14"/>
  <c r="I112" i="14"/>
  <c r="J111" i="14"/>
  <c r="I111" i="14"/>
  <c r="J110" i="14"/>
  <c r="I110" i="14"/>
  <c r="J109" i="14"/>
  <c r="I109" i="14"/>
  <c r="J108" i="14"/>
  <c r="I108" i="14"/>
  <c r="J107" i="14"/>
  <c r="I107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I5" i="14"/>
  <c r="J4" i="14"/>
  <c r="I4" i="14"/>
  <c r="J3" i="14"/>
  <c r="I3" i="14"/>
  <c r="J2" i="14"/>
  <c r="H2" i="13"/>
  <c r="H43" i="13"/>
  <c r="H29" i="13"/>
  <c r="H27" i="13"/>
  <c r="H21" i="13"/>
  <c r="H13" i="13"/>
  <c r="H11" i="13"/>
  <c r="H5" i="13"/>
  <c r="H4" i="13"/>
  <c r="H3" i="13"/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" i="8"/>
  <c r="A3" i="8" l="1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" i="8"/>
  <c r="J264" i="8" l="1"/>
  <c r="K264" i="8"/>
  <c r="I264" i="8"/>
  <c r="J248" i="8"/>
  <c r="K248" i="8"/>
  <c r="I248" i="8"/>
  <c r="J216" i="8"/>
  <c r="I216" i="8"/>
  <c r="K216" i="8"/>
  <c r="J200" i="8"/>
  <c r="K200" i="8"/>
  <c r="I200" i="8"/>
  <c r="J176" i="8"/>
  <c r="I176" i="8"/>
  <c r="K176" i="8"/>
  <c r="J152" i="8"/>
  <c r="I152" i="8"/>
  <c r="K152" i="8"/>
  <c r="J136" i="8"/>
  <c r="K136" i="8"/>
  <c r="I136" i="8"/>
  <c r="J120" i="8"/>
  <c r="I120" i="8"/>
  <c r="K120" i="8"/>
  <c r="J104" i="8"/>
  <c r="I104" i="8"/>
  <c r="K104" i="8"/>
  <c r="J80" i="8"/>
  <c r="I80" i="8"/>
  <c r="K80" i="8"/>
  <c r="J64" i="8"/>
  <c r="I64" i="8"/>
  <c r="K64" i="8"/>
  <c r="J48" i="8"/>
  <c r="I48" i="8"/>
  <c r="K48" i="8"/>
  <c r="J32" i="8"/>
  <c r="I32" i="8"/>
  <c r="K32" i="8"/>
  <c r="J8" i="8"/>
  <c r="K8" i="8"/>
  <c r="I8" i="8"/>
  <c r="J2" i="8"/>
  <c r="AB2" i="8" s="1"/>
  <c r="I2" i="8"/>
  <c r="K2" i="8"/>
  <c r="AC2" i="8" s="1"/>
  <c r="I255" i="8"/>
  <c r="J255" i="8"/>
  <c r="K255" i="8"/>
  <c r="K223" i="8"/>
  <c r="I223" i="8"/>
  <c r="J223" i="8"/>
  <c r="K199" i="8"/>
  <c r="I199" i="8"/>
  <c r="J199" i="8"/>
  <c r="K151" i="8"/>
  <c r="I151" i="8"/>
  <c r="J151" i="8"/>
  <c r="K111" i="8"/>
  <c r="I111" i="8"/>
  <c r="J111" i="8"/>
  <c r="K79" i="8"/>
  <c r="J79" i="8"/>
  <c r="I79" i="8"/>
  <c r="K55" i="8"/>
  <c r="J55" i="8"/>
  <c r="I55" i="8"/>
  <c r="K23" i="8"/>
  <c r="I23" i="8"/>
  <c r="J23" i="8"/>
  <c r="I262" i="8"/>
  <c r="J262" i="8"/>
  <c r="K262" i="8"/>
  <c r="I230" i="8"/>
  <c r="J230" i="8"/>
  <c r="K230" i="8"/>
  <c r="K206" i="8"/>
  <c r="I206" i="8"/>
  <c r="J206" i="8"/>
  <c r="K166" i="8"/>
  <c r="J166" i="8"/>
  <c r="I166" i="8"/>
  <c r="K118" i="8"/>
  <c r="I118" i="8"/>
  <c r="J118" i="8"/>
  <c r="K86" i="8"/>
  <c r="I86" i="8"/>
  <c r="J86" i="8"/>
  <c r="K46" i="8"/>
  <c r="I46" i="8"/>
  <c r="J46" i="8"/>
  <c r="K38" i="8"/>
  <c r="J38" i="8"/>
  <c r="I38" i="8"/>
  <c r="K277" i="8"/>
  <c r="J277" i="8"/>
  <c r="I277" i="8"/>
  <c r="K269" i="8"/>
  <c r="I269" i="8"/>
  <c r="J269" i="8"/>
  <c r="K261" i="8"/>
  <c r="J261" i="8"/>
  <c r="I261" i="8"/>
  <c r="K253" i="8"/>
  <c r="J253" i="8"/>
  <c r="I253" i="8"/>
  <c r="K245" i="8"/>
  <c r="J245" i="8"/>
  <c r="I245" i="8"/>
  <c r="K237" i="8"/>
  <c r="J237" i="8"/>
  <c r="I237" i="8"/>
  <c r="K229" i="8"/>
  <c r="J229" i="8"/>
  <c r="I229" i="8"/>
  <c r="I221" i="8"/>
  <c r="K221" i="8"/>
  <c r="J221" i="8"/>
  <c r="I213" i="8"/>
  <c r="K213" i="8"/>
  <c r="J213" i="8"/>
  <c r="I205" i="8"/>
  <c r="K205" i="8"/>
  <c r="J205" i="8"/>
  <c r="I197" i="8"/>
  <c r="K197" i="8"/>
  <c r="J197" i="8"/>
  <c r="I189" i="8"/>
  <c r="K189" i="8"/>
  <c r="J189" i="8"/>
  <c r="I181" i="8"/>
  <c r="K181" i="8"/>
  <c r="J181" i="8"/>
  <c r="I173" i="8"/>
  <c r="K173" i="8"/>
  <c r="J173" i="8"/>
  <c r="I165" i="8"/>
  <c r="K165" i="8"/>
  <c r="J165" i="8"/>
  <c r="I157" i="8"/>
  <c r="K157" i="8"/>
  <c r="J157" i="8"/>
  <c r="I149" i="8"/>
  <c r="K149" i="8"/>
  <c r="J149" i="8"/>
  <c r="I141" i="8"/>
  <c r="K141" i="8"/>
  <c r="J141" i="8"/>
  <c r="I133" i="8"/>
  <c r="K133" i="8"/>
  <c r="J133" i="8"/>
  <c r="I125" i="8"/>
  <c r="K125" i="8"/>
  <c r="J125" i="8"/>
  <c r="I117" i="8"/>
  <c r="K117" i="8"/>
  <c r="J117" i="8"/>
  <c r="I109" i="8"/>
  <c r="K109" i="8"/>
  <c r="J109" i="8"/>
  <c r="I101" i="8"/>
  <c r="K101" i="8"/>
  <c r="J101" i="8"/>
  <c r="I93" i="8"/>
  <c r="K93" i="8"/>
  <c r="J93" i="8"/>
  <c r="I85" i="8"/>
  <c r="K85" i="8"/>
  <c r="J85" i="8"/>
  <c r="I77" i="8"/>
  <c r="K77" i="8"/>
  <c r="J77" i="8"/>
  <c r="I69" i="8"/>
  <c r="K69" i="8"/>
  <c r="J69" i="8"/>
  <c r="I61" i="8"/>
  <c r="K61" i="8"/>
  <c r="J61" i="8"/>
  <c r="I53" i="8"/>
  <c r="K53" i="8"/>
  <c r="J53" i="8"/>
  <c r="I45" i="8"/>
  <c r="K45" i="8"/>
  <c r="J45" i="8"/>
  <c r="I37" i="8"/>
  <c r="K37" i="8"/>
  <c r="J37" i="8"/>
  <c r="I29" i="8"/>
  <c r="K29" i="8"/>
  <c r="J29" i="8"/>
  <c r="I21" i="8"/>
  <c r="K21" i="8"/>
  <c r="J21" i="8"/>
  <c r="I13" i="8"/>
  <c r="K13" i="8"/>
  <c r="J13" i="8"/>
  <c r="I5" i="8"/>
  <c r="K5" i="8"/>
  <c r="J5" i="8"/>
  <c r="J240" i="8"/>
  <c r="K240" i="8"/>
  <c r="I240" i="8"/>
  <c r="J144" i="8"/>
  <c r="I144" i="8"/>
  <c r="K144" i="8"/>
  <c r="I239" i="8"/>
  <c r="K239" i="8"/>
  <c r="J239" i="8"/>
  <c r="K191" i="8"/>
  <c r="I191" i="8"/>
  <c r="J191" i="8"/>
  <c r="K135" i="8"/>
  <c r="I135" i="8"/>
  <c r="J135" i="8"/>
  <c r="K87" i="8"/>
  <c r="I87" i="8"/>
  <c r="J87" i="8"/>
  <c r="K31" i="8"/>
  <c r="I31" i="8"/>
  <c r="J31" i="8"/>
  <c r="I270" i="8"/>
  <c r="J270" i="8"/>
  <c r="K270" i="8"/>
  <c r="I238" i="8"/>
  <c r="J238" i="8"/>
  <c r="K238" i="8"/>
  <c r="K190" i="8"/>
  <c r="I190" i="8"/>
  <c r="J190" i="8"/>
  <c r="K150" i="8"/>
  <c r="I150" i="8"/>
  <c r="J150" i="8"/>
  <c r="K110" i="8"/>
  <c r="I110" i="8"/>
  <c r="J110" i="8"/>
  <c r="K62" i="8"/>
  <c r="J62" i="8"/>
  <c r="I62" i="8"/>
  <c r="K14" i="8"/>
  <c r="I14" i="8"/>
  <c r="J14" i="8"/>
  <c r="I276" i="8"/>
  <c r="J276" i="8"/>
  <c r="K276" i="8"/>
  <c r="I268" i="8"/>
  <c r="J268" i="8"/>
  <c r="K268" i="8"/>
  <c r="I260" i="8"/>
  <c r="J260" i="8"/>
  <c r="K260" i="8"/>
  <c r="I252" i="8"/>
  <c r="J252" i="8"/>
  <c r="K252" i="8"/>
  <c r="I244" i="8"/>
  <c r="J244" i="8"/>
  <c r="K244" i="8"/>
  <c r="I236" i="8"/>
  <c r="J236" i="8"/>
  <c r="K236" i="8"/>
  <c r="I228" i="8"/>
  <c r="J228" i="8"/>
  <c r="K228" i="8"/>
  <c r="I220" i="8"/>
  <c r="J220" i="8"/>
  <c r="K220" i="8"/>
  <c r="I212" i="8"/>
  <c r="K212" i="8"/>
  <c r="J212" i="8"/>
  <c r="I204" i="8"/>
  <c r="K204" i="8"/>
  <c r="J204" i="8"/>
  <c r="I196" i="8"/>
  <c r="J196" i="8"/>
  <c r="K196" i="8"/>
  <c r="I188" i="8"/>
  <c r="J188" i="8"/>
  <c r="K188" i="8"/>
  <c r="I180" i="8"/>
  <c r="J180" i="8"/>
  <c r="K180" i="8"/>
  <c r="I172" i="8"/>
  <c r="J172" i="8"/>
  <c r="K172" i="8"/>
  <c r="I164" i="8"/>
  <c r="K164" i="8"/>
  <c r="J164" i="8"/>
  <c r="I156" i="8"/>
  <c r="J156" i="8"/>
  <c r="K156" i="8"/>
  <c r="I148" i="8"/>
  <c r="J148" i="8"/>
  <c r="K148" i="8"/>
  <c r="I140" i="8"/>
  <c r="K140" i="8"/>
  <c r="J140" i="8"/>
  <c r="I132" i="8"/>
  <c r="J132" i="8"/>
  <c r="K132" i="8"/>
  <c r="I124" i="8"/>
  <c r="J124" i="8"/>
  <c r="K124" i="8"/>
  <c r="I116" i="8"/>
  <c r="J116" i="8"/>
  <c r="K116" i="8"/>
  <c r="I108" i="8"/>
  <c r="J108" i="8"/>
  <c r="K108" i="8"/>
  <c r="I100" i="8"/>
  <c r="K100" i="8"/>
  <c r="J100" i="8"/>
  <c r="I92" i="8"/>
  <c r="J92" i="8"/>
  <c r="K92" i="8"/>
  <c r="I84" i="8"/>
  <c r="J84" i="8"/>
  <c r="K84" i="8"/>
  <c r="I76" i="8"/>
  <c r="K76" i="8"/>
  <c r="J76" i="8"/>
  <c r="I68" i="8"/>
  <c r="J68" i="8"/>
  <c r="K68" i="8"/>
  <c r="I60" i="8"/>
  <c r="J60" i="8"/>
  <c r="K60" i="8"/>
  <c r="I52" i="8"/>
  <c r="J52" i="8"/>
  <c r="K52" i="8"/>
  <c r="I44" i="8"/>
  <c r="J44" i="8"/>
  <c r="K44" i="8"/>
  <c r="I36" i="8"/>
  <c r="K36" i="8"/>
  <c r="J36" i="8"/>
  <c r="I28" i="8"/>
  <c r="J28" i="8"/>
  <c r="K28" i="8"/>
  <c r="I20" i="8"/>
  <c r="K20" i="8"/>
  <c r="J20" i="8"/>
  <c r="I12" i="8"/>
  <c r="K12" i="8"/>
  <c r="J12" i="8"/>
  <c r="I4" i="8"/>
  <c r="J4" i="8"/>
  <c r="K4" i="8"/>
  <c r="J256" i="8"/>
  <c r="K256" i="8"/>
  <c r="I256" i="8"/>
  <c r="J224" i="8"/>
  <c r="I224" i="8"/>
  <c r="K224" i="8"/>
  <c r="J184" i="8"/>
  <c r="I184" i="8"/>
  <c r="K184" i="8"/>
  <c r="J88" i="8"/>
  <c r="I88" i="8"/>
  <c r="K88" i="8"/>
  <c r="I247" i="8"/>
  <c r="K247" i="8"/>
  <c r="J247" i="8"/>
  <c r="K183" i="8"/>
  <c r="J183" i="8"/>
  <c r="I183" i="8"/>
  <c r="K127" i="8"/>
  <c r="I127" i="8"/>
  <c r="J127" i="8"/>
  <c r="K15" i="8"/>
  <c r="J15" i="8"/>
  <c r="I15" i="8"/>
  <c r="I278" i="8"/>
  <c r="J278" i="8"/>
  <c r="K278" i="8"/>
  <c r="K222" i="8"/>
  <c r="I222" i="8"/>
  <c r="J222" i="8"/>
  <c r="K182" i="8"/>
  <c r="I182" i="8"/>
  <c r="J182" i="8"/>
  <c r="K134" i="8"/>
  <c r="I134" i="8"/>
  <c r="J134" i="8"/>
  <c r="K94" i="8"/>
  <c r="I94" i="8"/>
  <c r="J94" i="8"/>
  <c r="K54" i="8"/>
  <c r="I54" i="8"/>
  <c r="J54" i="8"/>
  <c r="K30" i="8"/>
  <c r="I30" i="8"/>
  <c r="J30" i="8"/>
  <c r="I275" i="8"/>
  <c r="J275" i="8"/>
  <c r="K275" i="8"/>
  <c r="I267" i="8"/>
  <c r="J267" i="8"/>
  <c r="K267" i="8"/>
  <c r="I259" i="8"/>
  <c r="J259" i="8"/>
  <c r="K259" i="8"/>
  <c r="I251" i="8"/>
  <c r="J251" i="8"/>
  <c r="K251" i="8"/>
  <c r="I243" i="8"/>
  <c r="J243" i="8"/>
  <c r="K243" i="8"/>
  <c r="I235" i="8"/>
  <c r="J235" i="8"/>
  <c r="K235" i="8"/>
  <c r="I227" i="8"/>
  <c r="J227" i="8"/>
  <c r="K227" i="8"/>
  <c r="I219" i="8"/>
  <c r="J219" i="8"/>
  <c r="K219" i="8"/>
  <c r="I211" i="8"/>
  <c r="J211" i="8"/>
  <c r="K211" i="8"/>
  <c r="I203" i="8"/>
  <c r="J203" i="8"/>
  <c r="K203" i="8"/>
  <c r="I195" i="8"/>
  <c r="J195" i="8"/>
  <c r="K195" i="8"/>
  <c r="I187" i="8"/>
  <c r="K187" i="8"/>
  <c r="J187" i="8"/>
  <c r="I179" i="8"/>
  <c r="J179" i="8"/>
  <c r="K179" i="8"/>
  <c r="I171" i="8"/>
  <c r="J171" i="8"/>
  <c r="K171" i="8"/>
  <c r="I163" i="8"/>
  <c r="J163" i="8"/>
  <c r="K163" i="8"/>
  <c r="I155" i="8"/>
  <c r="J155" i="8"/>
  <c r="K155" i="8"/>
  <c r="I147" i="8"/>
  <c r="J147" i="8"/>
  <c r="K147" i="8"/>
  <c r="I139" i="8"/>
  <c r="J139" i="8"/>
  <c r="K139" i="8"/>
  <c r="I131" i="8"/>
  <c r="J131" i="8"/>
  <c r="K131" i="8"/>
  <c r="I123" i="8"/>
  <c r="K123" i="8"/>
  <c r="J123" i="8"/>
  <c r="I115" i="8"/>
  <c r="J115" i="8"/>
  <c r="K115" i="8"/>
  <c r="I107" i="8"/>
  <c r="J107" i="8"/>
  <c r="K107" i="8"/>
  <c r="I99" i="8"/>
  <c r="J99" i="8"/>
  <c r="K99" i="8"/>
  <c r="I91" i="8"/>
  <c r="J91" i="8"/>
  <c r="K91" i="8"/>
  <c r="I83" i="8"/>
  <c r="K83" i="8"/>
  <c r="J83" i="8"/>
  <c r="I75" i="8"/>
  <c r="J75" i="8"/>
  <c r="K75" i="8"/>
  <c r="I67" i="8"/>
  <c r="J67" i="8"/>
  <c r="K67" i="8"/>
  <c r="I59" i="8"/>
  <c r="K59" i="8"/>
  <c r="J59" i="8"/>
  <c r="I51" i="8"/>
  <c r="J51" i="8"/>
  <c r="K51" i="8"/>
  <c r="I43" i="8"/>
  <c r="J43" i="8"/>
  <c r="K43" i="8"/>
  <c r="I35" i="8"/>
  <c r="J35" i="8"/>
  <c r="K35" i="8"/>
  <c r="I27" i="8"/>
  <c r="J27" i="8"/>
  <c r="K27" i="8"/>
  <c r="I19" i="8"/>
  <c r="K19" i="8"/>
  <c r="J19" i="8"/>
  <c r="I11" i="8"/>
  <c r="J11" i="8"/>
  <c r="K11" i="8"/>
  <c r="I3" i="8"/>
  <c r="J3" i="8"/>
  <c r="K3" i="8"/>
  <c r="J272" i="8"/>
  <c r="K272" i="8"/>
  <c r="I272" i="8"/>
  <c r="J232" i="8"/>
  <c r="K232" i="8"/>
  <c r="I232" i="8"/>
  <c r="J208" i="8"/>
  <c r="K208" i="8"/>
  <c r="I208" i="8"/>
  <c r="J192" i="8"/>
  <c r="I192" i="8"/>
  <c r="K192" i="8"/>
  <c r="J168" i="8"/>
  <c r="I168" i="8"/>
  <c r="K168" i="8"/>
  <c r="J160" i="8"/>
  <c r="K160" i="8"/>
  <c r="I160" i="8"/>
  <c r="J128" i="8"/>
  <c r="I128" i="8"/>
  <c r="K128" i="8"/>
  <c r="J112" i="8"/>
  <c r="I112" i="8"/>
  <c r="K112" i="8"/>
  <c r="J96" i="8"/>
  <c r="I96" i="8"/>
  <c r="K96" i="8"/>
  <c r="J72" i="8"/>
  <c r="K72" i="8"/>
  <c r="I72" i="8"/>
  <c r="J56" i="8"/>
  <c r="I56" i="8"/>
  <c r="K56" i="8"/>
  <c r="J40" i="8"/>
  <c r="I40" i="8"/>
  <c r="K40" i="8"/>
  <c r="J24" i="8"/>
  <c r="I24" i="8"/>
  <c r="K24" i="8"/>
  <c r="J16" i="8"/>
  <c r="I16" i="8"/>
  <c r="K16" i="8"/>
  <c r="I263" i="8"/>
  <c r="K263" i="8"/>
  <c r="J263" i="8"/>
  <c r="I231" i="8"/>
  <c r="K231" i="8"/>
  <c r="J231" i="8"/>
  <c r="K207" i="8"/>
  <c r="I207" i="8"/>
  <c r="J207" i="8"/>
  <c r="K167" i="8"/>
  <c r="I167" i="8"/>
  <c r="J167" i="8"/>
  <c r="K159" i="8"/>
  <c r="I159" i="8"/>
  <c r="J159" i="8"/>
  <c r="K119" i="8"/>
  <c r="J119" i="8"/>
  <c r="I119" i="8"/>
  <c r="K95" i="8"/>
  <c r="I95" i="8"/>
  <c r="J95" i="8"/>
  <c r="K71" i="8"/>
  <c r="I71" i="8"/>
  <c r="J71" i="8"/>
  <c r="K47" i="8"/>
  <c r="I47" i="8"/>
  <c r="J47" i="8"/>
  <c r="K7" i="8"/>
  <c r="I7" i="8"/>
  <c r="J7" i="8"/>
  <c r="I246" i="8"/>
  <c r="J246" i="8"/>
  <c r="K246" i="8"/>
  <c r="K198" i="8"/>
  <c r="I198" i="8"/>
  <c r="J198" i="8"/>
  <c r="K158" i="8"/>
  <c r="I158" i="8"/>
  <c r="J158" i="8"/>
  <c r="K126" i="8"/>
  <c r="I126" i="8"/>
  <c r="J126" i="8"/>
  <c r="K70" i="8"/>
  <c r="I70" i="8"/>
  <c r="J70" i="8"/>
  <c r="K6" i="8"/>
  <c r="I6" i="8"/>
  <c r="J6" i="8"/>
  <c r="I274" i="8"/>
  <c r="K274" i="8"/>
  <c r="J274" i="8"/>
  <c r="K266" i="8"/>
  <c r="J266" i="8"/>
  <c r="I266" i="8"/>
  <c r="I258" i="8"/>
  <c r="J258" i="8"/>
  <c r="K258" i="8"/>
  <c r="K250" i="8"/>
  <c r="I250" i="8"/>
  <c r="J250" i="8"/>
  <c r="J242" i="8"/>
  <c r="I242" i="8"/>
  <c r="K242" i="8"/>
  <c r="I234" i="8"/>
  <c r="J234" i="8"/>
  <c r="K234" i="8"/>
  <c r="J226" i="8"/>
  <c r="I226" i="8"/>
  <c r="K226" i="8"/>
  <c r="J218" i="8"/>
  <c r="I218" i="8"/>
  <c r="K218" i="8"/>
  <c r="J210" i="8"/>
  <c r="I210" i="8"/>
  <c r="K210" i="8"/>
  <c r="J202" i="8"/>
  <c r="I202" i="8"/>
  <c r="K202" i="8"/>
  <c r="J194" i="8"/>
  <c r="I194" i="8"/>
  <c r="K194" i="8"/>
  <c r="J186" i="8"/>
  <c r="I186" i="8"/>
  <c r="K186" i="8"/>
  <c r="J178" i="8"/>
  <c r="I178" i="8"/>
  <c r="K178" i="8"/>
  <c r="J170" i="8"/>
  <c r="K170" i="8"/>
  <c r="I170" i="8"/>
  <c r="J162" i="8"/>
  <c r="I162" i="8"/>
  <c r="K162" i="8"/>
  <c r="J154" i="8"/>
  <c r="I154" i="8"/>
  <c r="K154" i="8"/>
  <c r="J146" i="8"/>
  <c r="I146" i="8"/>
  <c r="K146" i="8"/>
  <c r="J138" i="8"/>
  <c r="I138" i="8"/>
  <c r="K138" i="8"/>
  <c r="J130" i="8"/>
  <c r="K130" i="8"/>
  <c r="I130" i="8"/>
  <c r="J122" i="8"/>
  <c r="I122" i="8"/>
  <c r="K122" i="8"/>
  <c r="J114" i="8"/>
  <c r="I114" i="8"/>
  <c r="K114" i="8"/>
  <c r="J106" i="8"/>
  <c r="K106" i="8"/>
  <c r="I106" i="8"/>
  <c r="J98" i="8"/>
  <c r="I98" i="8"/>
  <c r="K98" i="8"/>
  <c r="J90" i="8"/>
  <c r="I90" i="8"/>
  <c r="K90" i="8"/>
  <c r="J82" i="8"/>
  <c r="I82" i="8"/>
  <c r="K82" i="8"/>
  <c r="J74" i="8"/>
  <c r="I74" i="8"/>
  <c r="K74" i="8"/>
  <c r="J66" i="8"/>
  <c r="I66" i="8"/>
  <c r="K66" i="8"/>
  <c r="J58" i="8"/>
  <c r="I58" i="8"/>
  <c r="K58" i="8"/>
  <c r="J50" i="8"/>
  <c r="I50" i="8"/>
  <c r="K50" i="8"/>
  <c r="J42" i="8"/>
  <c r="K42" i="8"/>
  <c r="I42" i="8"/>
  <c r="J34" i="8"/>
  <c r="I34" i="8"/>
  <c r="K34" i="8"/>
  <c r="J26" i="8"/>
  <c r="I26" i="8"/>
  <c r="K26" i="8"/>
  <c r="J18" i="8"/>
  <c r="I18" i="8"/>
  <c r="K18" i="8"/>
  <c r="J10" i="8"/>
  <c r="I10" i="8"/>
  <c r="K10" i="8"/>
  <c r="I271" i="8"/>
  <c r="J271" i="8"/>
  <c r="K271" i="8"/>
  <c r="K215" i="8"/>
  <c r="I215" i="8"/>
  <c r="J215" i="8"/>
  <c r="K175" i="8"/>
  <c r="I175" i="8"/>
  <c r="J175" i="8"/>
  <c r="K143" i="8"/>
  <c r="J143" i="8"/>
  <c r="I143" i="8"/>
  <c r="K103" i="8"/>
  <c r="I103" i="8"/>
  <c r="J103" i="8"/>
  <c r="K63" i="8"/>
  <c r="I63" i="8"/>
  <c r="J63" i="8"/>
  <c r="K39" i="8"/>
  <c r="I39" i="8"/>
  <c r="J39" i="8"/>
  <c r="I254" i="8"/>
  <c r="J254" i="8"/>
  <c r="K254" i="8"/>
  <c r="K214" i="8"/>
  <c r="I214" i="8"/>
  <c r="J214" i="8"/>
  <c r="K174" i="8"/>
  <c r="J174" i="8"/>
  <c r="I174" i="8"/>
  <c r="K142" i="8"/>
  <c r="I142" i="8"/>
  <c r="J142" i="8"/>
  <c r="K102" i="8"/>
  <c r="J102" i="8"/>
  <c r="I102" i="8"/>
  <c r="K78" i="8"/>
  <c r="I78" i="8"/>
  <c r="J78" i="8"/>
  <c r="K22" i="8"/>
  <c r="I22" i="8"/>
  <c r="J22" i="8"/>
  <c r="I273" i="8"/>
  <c r="J273" i="8"/>
  <c r="K273" i="8"/>
  <c r="I265" i="8"/>
  <c r="J265" i="8"/>
  <c r="K265" i="8"/>
  <c r="I257" i="8"/>
  <c r="J257" i="8"/>
  <c r="K257" i="8"/>
  <c r="I249" i="8"/>
  <c r="J249" i="8"/>
  <c r="K249" i="8"/>
  <c r="I241" i="8"/>
  <c r="J241" i="8"/>
  <c r="K241" i="8"/>
  <c r="I233" i="8"/>
  <c r="J233" i="8"/>
  <c r="K233" i="8"/>
  <c r="J225" i="8"/>
  <c r="I225" i="8"/>
  <c r="K225" i="8"/>
  <c r="J217" i="8"/>
  <c r="K217" i="8"/>
  <c r="I217" i="8"/>
  <c r="J209" i="8"/>
  <c r="I209" i="8"/>
  <c r="K209" i="8"/>
  <c r="J201" i="8"/>
  <c r="I201" i="8"/>
  <c r="K201" i="8"/>
  <c r="J193" i="8"/>
  <c r="I193" i="8"/>
  <c r="K193" i="8"/>
  <c r="J185" i="8"/>
  <c r="I185" i="8"/>
  <c r="K185" i="8"/>
  <c r="J177" i="8"/>
  <c r="K177" i="8"/>
  <c r="I177" i="8"/>
  <c r="J169" i="8"/>
  <c r="I169" i="8"/>
  <c r="K169" i="8"/>
  <c r="J161" i="8"/>
  <c r="I161" i="8"/>
  <c r="K161" i="8"/>
  <c r="J153" i="8"/>
  <c r="K153" i="8"/>
  <c r="I153" i="8"/>
  <c r="J145" i="8"/>
  <c r="I145" i="8"/>
  <c r="K145" i="8"/>
  <c r="J137" i="8"/>
  <c r="I137" i="8"/>
  <c r="K137" i="8"/>
  <c r="J129" i="8"/>
  <c r="I129" i="8"/>
  <c r="K129" i="8"/>
  <c r="J121" i="8"/>
  <c r="I121" i="8"/>
  <c r="K121" i="8"/>
  <c r="J113" i="8"/>
  <c r="K113" i="8"/>
  <c r="I113" i="8"/>
  <c r="J105" i="8"/>
  <c r="I105" i="8"/>
  <c r="K105" i="8"/>
  <c r="J97" i="8"/>
  <c r="I97" i="8"/>
  <c r="K97" i="8"/>
  <c r="J89" i="8"/>
  <c r="K89" i="8"/>
  <c r="I89" i="8"/>
  <c r="J81" i="8"/>
  <c r="I81" i="8"/>
  <c r="K81" i="8"/>
  <c r="J73" i="8"/>
  <c r="I73" i="8"/>
  <c r="K73" i="8"/>
  <c r="J65" i="8"/>
  <c r="I65" i="8"/>
  <c r="K65" i="8"/>
  <c r="J57" i="8"/>
  <c r="I57" i="8"/>
  <c r="K57" i="8"/>
  <c r="J49" i="8"/>
  <c r="I49" i="8"/>
  <c r="K49" i="8"/>
  <c r="J41" i="8"/>
  <c r="I41" i="8"/>
  <c r="K41" i="8"/>
  <c r="J33" i="8"/>
  <c r="K33" i="8"/>
  <c r="I33" i="8"/>
  <c r="J25" i="8"/>
  <c r="K25" i="8"/>
  <c r="I25" i="8"/>
  <c r="J17" i="8"/>
  <c r="I17" i="8"/>
  <c r="K17" i="8"/>
  <c r="J9" i="8"/>
  <c r="I9" i="8"/>
  <c r="K9" i="8"/>
  <c r="O136" i="8" l="1"/>
  <c r="O79" i="8"/>
  <c r="AG79" i="8" s="1"/>
  <c r="O33" i="8"/>
  <c r="AG33" i="8" s="1"/>
  <c r="O261" i="8"/>
  <c r="O113" i="8"/>
  <c r="AG113" i="8" s="1"/>
  <c r="O177" i="8"/>
  <c r="O257" i="8"/>
  <c r="AG257" i="8" s="1"/>
  <c r="O22" i="8"/>
  <c r="AG22" i="8" s="1"/>
  <c r="O63" i="8"/>
  <c r="AG63" i="8" s="1"/>
  <c r="O271" i="8"/>
  <c r="AG271" i="8" s="1"/>
  <c r="O26" i="8"/>
  <c r="AG26" i="8" s="1"/>
  <c r="O90" i="8"/>
  <c r="O154" i="8"/>
  <c r="AG154" i="8" s="1"/>
  <c r="O218" i="8"/>
  <c r="AG218" i="8" s="1"/>
  <c r="O258" i="8"/>
  <c r="AG258" i="8" s="1"/>
  <c r="O6" i="8"/>
  <c r="AG6" i="8" s="1"/>
  <c r="O246" i="8"/>
  <c r="O71" i="8"/>
  <c r="O16" i="8"/>
  <c r="AG16" i="8" s="1"/>
  <c r="O208" i="8"/>
  <c r="O59" i="8"/>
  <c r="AG59" i="8" s="1"/>
  <c r="O123" i="8"/>
  <c r="AG123" i="8" s="1"/>
  <c r="O187" i="8"/>
  <c r="AG187" i="8" s="1"/>
  <c r="O251" i="8"/>
  <c r="AG251" i="8" s="1"/>
  <c r="O44" i="8"/>
  <c r="AG44" i="8" s="1"/>
  <c r="O108" i="8"/>
  <c r="O172" i="8"/>
  <c r="AG172" i="8" s="1"/>
  <c r="O236" i="8"/>
  <c r="O37" i="8"/>
  <c r="AG37" i="8" s="1"/>
  <c r="O101" i="8"/>
  <c r="AG101" i="8" s="1"/>
  <c r="O165" i="8"/>
  <c r="AG165" i="8" s="1"/>
  <c r="O277" i="8"/>
  <c r="AG277" i="8" s="1"/>
  <c r="O151" i="8"/>
  <c r="O64" i="8"/>
  <c r="O216" i="8"/>
  <c r="AG216" i="8" s="1"/>
  <c r="O62" i="8"/>
  <c r="O82" i="8"/>
  <c r="AG82" i="8" s="1"/>
  <c r="O106" i="8"/>
  <c r="O47" i="8"/>
  <c r="AG47" i="8" s="1"/>
  <c r="O119" i="8"/>
  <c r="AG119" i="8" s="1"/>
  <c r="O128" i="8"/>
  <c r="O51" i="8"/>
  <c r="AG51" i="8" s="1"/>
  <c r="O115" i="8"/>
  <c r="AG115" i="8" s="1"/>
  <c r="O179" i="8"/>
  <c r="O243" i="8"/>
  <c r="AG243" i="8" s="1"/>
  <c r="O190" i="8"/>
  <c r="AG190" i="8" s="1"/>
  <c r="O144" i="8"/>
  <c r="AG144" i="8" s="1"/>
  <c r="O118" i="8"/>
  <c r="AG118" i="8" s="1"/>
  <c r="O111" i="8"/>
  <c r="O48" i="8"/>
  <c r="AG48" i="8" s="1"/>
  <c r="O9" i="8"/>
  <c r="AG9" i="8" s="1"/>
  <c r="O10" i="8"/>
  <c r="O74" i="8"/>
  <c r="O138" i="8"/>
  <c r="O202" i="8"/>
  <c r="AG202" i="8" s="1"/>
  <c r="O7" i="8"/>
  <c r="AG7" i="8" s="1"/>
  <c r="O112" i="8"/>
  <c r="AG112" i="8" s="1"/>
  <c r="O222" i="8"/>
  <c r="AG222" i="8" s="1"/>
  <c r="O224" i="8"/>
  <c r="AG224" i="8" s="1"/>
  <c r="O150" i="8"/>
  <c r="O201" i="8"/>
  <c r="AG201" i="8" s="1"/>
  <c r="O174" i="8"/>
  <c r="AG174" i="8" s="1"/>
  <c r="O72" i="8"/>
  <c r="AG72" i="8" s="1"/>
  <c r="O38" i="8"/>
  <c r="AG38" i="8" s="1"/>
  <c r="O80" i="8"/>
  <c r="AG80" i="8" s="1"/>
  <c r="O73" i="8"/>
  <c r="AG73" i="8" s="1"/>
  <c r="O137" i="8"/>
  <c r="AG137" i="8" s="1"/>
  <c r="O105" i="8"/>
  <c r="AG105" i="8" s="1"/>
  <c r="O273" i="8"/>
  <c r="AG273" i="8" s="1"/>
  <c r="O274" i="8"/>
  <c r="O41" i="8"/>
  <c r="AG41" i="8" s="1"/>
  <c r="O234" i="8"/>
  <c r="AG234" i="8" s="1"/>
  <c r="O35" i="8"/>
  <c r="AG35" i="8" s="1"/>
  <c r="O20" i="8"/>
  <c r="AG20" i="8" s="1"/>
  <c r="O84" i="8"/>
  <c r="AG84" i="8" s="1"/>
  <c r="O148" i="8"/>
  <c r="O212" i="8"/>
  <c r="AG212" i="8" s="1"/>
  <c r="O276" i="8"/>
  <c r="AG276" i="8" s="1"/>
  <c r="O13" i="8"/>
  <c r="AG13" i="8" s="1"/>
  <c r="O77" i="8"/>
  <c r="AG77" i="8" s="1"/>
  <c r="O141" i="8"/>
  <c r="O205" i="8"/>
  <c r="AG205" i="8" s="1"/>
  <c r="O230" i="8"/>
  <c r="AG230" i="8" s="1"/>
  <c r="O49" i="8"/>
  <c r="O142" i="8"/>
  <c r="AG142" i="8" s="1"/>
  <c r="O175" i="8"/>
  <c r="AG175" i="8" s="1"/>
  <c r="O50" i="8"/>
  <c r="O114" i="8"/>
  <c r="O178" i="8"/>
  <c r="O242" i="8"/>
  <c r="O266" i="8"/>
  <c r="AG266" i="8" s="1"/>
  <c r="O158" i="8"/>
  <c r="O159" i="8"/>
  <c r="AG159" i="8" s="1"/>
  <c r="O56" i="8"/>
  <c r="AG56" i="8" s="1"/>
  <c r="O19" i="8"/>
  <c r="AG19" i="8" s="1"/>
  <c r="O83" i="8"/>
  <c r="AG83" i="8" s="1"/>
  <c r="O147" i="8"/>
  <c r="AG147" i="8" s="1"/>
  <c r="O211" i="8"/>
  <c r="AG211" i="8" s="1"/>
  <c r="O275" i="8"/>
  <c r="AG275" i="8" s="1"/>
  <c r="O94" i="8"/>
  <c r="AG94" i="8" s="1"/>
  <c r="O4" i="8"/>
  <c r="AG4" i="8" s="1"/>
  <c r="O68" i="8"/>
  <c r="AG68" i="8" s="1"/>
  <c r="O132" i="8"/>
  <c r="AG132" i="8" s="1"/>
  <c r="O196" i="8"/>
  <c r="AG196" i="8" s="1"/>
  <c r="O260" i="8"/>
  <c r="AG260" i="8" s="1"/>
  <c r="O14" i="8"/>
  <c r="AG14" i="8" s="1"/>
  <c r="O238" i="8"/>
  <c r="AG238" i="8" s="1"/>
  <c r="O87" i="8"/>
  <c r="AG87" i="8" s="1"/>
  <c r="O61" i="8"/>
  <c r="O125" i="8"/>
  <c r="AG125" i="8" s="1"/>
  <c r="O189" i="8"/>
  <c r="AG189" i="8" s="1"/>
  <c r="O237" i="8"/>
  <c r="AG237" i="8" s="1"/>
  <c r="O120" i="8"/>
  <c r="AG120" i="8" s="1"/>
  <c r="O156" i="8"/>
  <c r="O220" i="8"/>
  <c r="AG220" i="8" s="1"/>
  <c r="O21" i="8"/>
  <c r="AG21" i="8" s="1"/>
  <c r="O85" i="8"/>
  <c r="AG85" i="8" s="1"/>
  <c r="O149" i="8"/>
  <c r="AG149" i="8" s="1"/>
  <c r="O213" i="8"/>
  <c r="AG213" i="8" s="1"/>
  <c r="O86" i="8"/>
  <c r="AG86" i="8" s="1"/>
  <c r="O262" i="8"/>
  <c r="AG262" i="8" s="1"/>
  <c r="O255" i="8"/>
  <c r="AG255" i="8" s="1"/>
  <c r="O32" i="8"/>
  <c r="AG32" i="8" s="1"/>
  <c r="O176" i="8"/>
  <c r="O248" i="8"/>
  <c r="AG248" i="8" s="1"/>
  <c r="O107" i="8"/>
  <c r="AG107" i="8" s="1"/>
  <c r="O247" i="8"/>
  <c r="AG247" i="8" s="1"/>
  <c r="O161" i="8"/>
  <c r="AG161" i="8" s="1"/>
  <c r="O225" i="8"/>
  <c r="AG225" i="8" s="1"/>
  <c r="O98" i="8"/>
  <c r="O70" i="8"/>
  <c r="AG70" i="8" s="1"/>
  <c r="O95" i="8"/>
  <c r="O168" i="8"/>
  <c r="AG168" i="8" s="1"/>
  <c r="O232" i="8"/>
  <c r="AG232" i="8" s="1"/>
  <c r="O3" i="8"/>
  <c r="AG3" i="8" s="1"/>
  <c r="O67" i="8"/>
  <c r="AG67" i="8" s="1"/>
  <c r="O131" i="8"/>
  <c r="AG131" i="8" s="1"/>
  <c r="O195" i="8"/>
  <c r="AG195" i="8" s="1"/>
  <c r="O259" i="8"/>
  <c r="AG259" i="8" s="1"/>
  <c r="O30" i="8"/>
  <c r="AG30" i="8" s="1"/>
  <c r="O127" i="8"/>
  <c r="AG127" i="8" s="1"/>
  <c r="O52" i="8"/>
  <c r="AG52" i="8" s="1"/>
  <c r="O116" i="8"/>
  <c r="AG116" i="8" s="1"/>
  <c r="O180" i="8"/>
  <c r="AG180" i="8" s="1"/>
  <c r="O244" i="8"/>
  <c r="AG244" i="8" s="1"/>
  <c r="O239" i="8"/>
  <c r="AG239" i="8" s="1"/>
  <c r="O45" i="8"/>
  <c r="AG45" i="8" s="1"/>
  <c r="O109" i="8"/>
  <c r="O173" i="8"/>
  <c r="AG173" i="8" s="1"/>
  <c r="O206" i="8"/>
  <c r="AG206" i="8" s="1"/>
  <c r="O199" i="8"/>
  <c r="AG199" i="8" s="1"/>
  <c r="O231" i="8"/>
  <c r="AG231" i="8" s="1"/>
  <c r="O24" i="8"/>
  <c r="AG24" i="8" s="1"/>
  <c r="O57" i="8"/>
  <c r="AG57" i="8" s="1"/>
  <c r="O121" i="8"/>
  <c r="AG121" i="8" s="1"/>
  <c r="O185" i="8"/>
  <c r="O215" i="8"/>
  <c r="AG215" i="8" s="1"/>
  <c r="O58" i="8"/>
  <c r="O122" i="8"/>
  <c r="AG122" i="8" s="1"/>
  <c r="O186" i="8"/>
  <c r="O250" i="8"/>
  <c r="O198" i="8"/>
  <c r="AG198" i="8" s="1"/>
  <c r="O167" i="8"/>
  <c r="AG167" i="8" s="1"/>
  <c r="O27" i="8"/>
  <c r="AG27" i="8" s="1"/>
  <c r="O91" i="8"/>
  <c r="AG91" i="8" s="1"/>
  <c r="O155" i="8"/>
  <c r="AG155" i="8" s="1"/>
  <c r="O219" i="8"/>
  <c r="AG219" i="8" s="1"/>
  <c r="O134" i="8"/>
  <c r="AG134" i="8" s="1"/>
  <c r="O88" i="8"/>
  <c r="AG88" i="8" s="1"/>
  <c r="O256" i="8"/>
  <c r="AG256" i="8" s="1"/>
  <c r="O12" i="8"/>
  <c r="AG12" i="8" s="1"/>
  <c r="O76" i="8"/>
  <c r="O140" i="8"/>
  <c r="AG140" i="8" s="1"/>
  <c r="O204" i="8"/>
  <c r="AG204" i="8" s="1"/>
  <c r="O268" i="8"/>
  <c r="AG268" i="8" s="1"/>
  <c r="O270" i="8"/>
  <c r="AG270" i="8" s="1"/>
  <c r="O135" i="8"/>
  <c r="AG135" i="8" s="1"/>
  <c r="O5" i="8"/>
  <c r="AG5" i="8" s="1"/>
  <c r="O69" i="8"/>
  <c r="AG69" i="8" s="1"/>
  <c r="O133" i="8"/>
  <c r="AG133" i="8" s="1"/>
  <c r="O197" i="8"/>
  <c r="AG197" i="8" s="1"/>
  <c r="O245" i="8"/>
  <c r="AG245" i="8" s="1"/>
  <c r="O23" i="8"/>
  <c r="AG23" i="8" s="1"/>
  <c r="AA2" i="8"/>
  <c r="O2" i="8"/>
  <c r="AG2" i="8" s="1"/>
  <c r="O200" i="8"/>
  <c r="AG200" i="8" s="1"/>
  <c r="O241" i="8"/>
  <c r="AG241" i="8" s="1"/>
  <c r="O43" i="8"/>
  <c r="O171" i="8"/>
  <c r="AG171" i="8" s="1"/>
  <c r="O78" i="8"/>
  <c r="AG78" i="8" s="1"/>
  <c r="O34" i="8"/>
  <c r="O162" i="8"/>
  <c r="O17" i="8"/>
  <c r="AG17" i="8" s="1"/>
  <c r="O81" i="8"/>
  <c r="AG81" i="8" s="1"/>
  <c r="O145" i="8"/>
  <c r="AG145" i="8" s="1"/>
  <c r="O209" i="8"/>
  <c r="O249" i="8"/>
  <c r="O102" i="8"/>
  <c r="O39" i="8"/>
  <c r="AG39" i="8" s="1"/>
  <c r="O143" i="8"/>
  <c r="AG143" i="8" s="1"/>
  <c r="O18" i="8"/>
  <c r="AG18" i="8" s="1"/>
  <c r="O42" i="8"/>
  <c r="AG42" i="8" s="1"/>
  <c r="O146" i="8"/>
  <c r="AG146" i="8" s="1"/>
  <c r="O170" i="8"/>
  <c r="O210" i="8"/>
  <c r="AG210" i="8" s="1"/>
  <c r="O183" i="8"/>
  <c r="AG183" i="8" s="1"/>
  <c r="O36" i="8"/>
  <c r="AG36" i="8" s="1"/>
  <c r="O100" i="8"/>
  <c r="AG100" i="8" s="1"/>
  <c r="O164" i="8"/>
  <c r="AG164" i="8" s="1"/>
  <c r="O228" i="8"/>
  <c r="AG228" i="8" s="1"/>
  <c r="O29" i="8"/>
  <c r="AG29" i="8" s="1"/>
  <c r="O93" i="8"/>
  <c r="O157" i="8"/>
  <c r="AG157" i="8" s="1"/>
  <c r="O221" i="8"/>
  <c r="AG221" i="8" s="1"/>
  <c r="O264" i="8"/>
  <c r="AG264" i="8" s="1"/>
  <c r="O235" i="8"/>
  <c r="AG235" i="8" s="1"/>
  <c r="O28" i="8"/>
  <c r="AG28" i="8" s="1"/>
  <c r="O254" i="8"/>
  <c r="AG254" i="8" s="1"/>
  <c r="O169" i="8"/>
  <c r="AG169" i="8" s="1"/>
  <c r="O130" i="8"/>
  <c r="AG130" i="8" s="1"/>
  <c r="O126" i="8"/>
  <c r="AG126" i="8" s="1"/>
  <c r="O263" i="8"/>
  <c r="AG263" i="8" s="1"/>
  <c r="O40" i="8"/>
  <c r="AG40" i="8" s="1"/>
  <c r="O192" i="8"/>
  <c r="AG192" i="8" s="1"/>
  <c r="O272" i="8"/>
  <c r="AG272" i="8" s="1"/>
  <c r="O11" i="8"/>
  <c r="AG11" i="8" s="1"/>
  <c r="O75" i="8"/>
  <c r="AG75" i="8" s="1"/>
  <c r="O139" i="8"/>
  <c r="AG139" i="8" s="1"/>
  <c r="O203" i="8"/>
  <c r="AG203" i="8" s="1"/>
  <c r="O267" i="8"/>
  <c r="AG267" i="8" s="1"/>
  <c r="O54" i="8"/>
  <c r="AG54" i="8" s="1"/>
  <c r="O278" i="8"/>
  <c r="AG278" i="8" s="1"/>
  <c r="O60" i="8"/>
  <c r="AG60" i="8" s="1"/>
  <c r="O124" i="8"/>
  <c r="AG124" i="8" s="1"/>
  <c r="O188" i="8"/>
  <c r="AG188" i="8" s="1"/>
  <c r="O252" i="8"/>
  <c r="O31" i="8"/>
  <c r="AG31" i="8" s="1"/>
  <c r="O53" i="8"/>
  <c r="AG53" i="8" s="1"/>
  <c r="O117" i="8"/>
  <c r="AG117" i="8" s="1"/>
  <c r="O181" i="8"/>
  <c r="AG181" i="8" s="1"/>
  <c r="O229" i="8"/>
  <c r="AG229" i="8" s="1"/>
  <c r="O269" i="8"/>
  <c r="AG269" i="8" s="1"/>
  <c r="O55" i="8"/>
  <c r="AG55" i="8" s="1"/>
  <c r="O223" i="8"/>
  <c r="O8" i="8"/>
  <c r="AG8" i="8" s="1"/>
  <c r="O104" i="8"/>
  <c r="AG104" i="8" s="1"/>
  <c r="O92" i="8"/>
  <c r="AG92" i="8" s="1"/>
  <c r="O97" i="8"/>
  <c r="AG97" i="8" s="1"/>
  <c r="O265" i="8"/>
  <c r="AG265" i="8" s="1"/>
  <c r="O103" i="8"/>
  <c r="AG103" i="8" s="1"/>
  <c r="O226" i="8"/>
  <c r="O25" i="8"/>
  <c r="AG25" i="8" s="1"/>
  <c r="O65" i="8"/>
  <c r="AG65" i="8" s="1"/>
  <c r="O89" i="8"/>
  <c r="AG89" i="8" s="1"/>
  <c r="O129" i="8"/>
  <c r="AG129" i="8" s="1"/>
  <c r="O153" i="8"/>
  <c r="AG153" i="8" s="1"/>
  <c r="O193" i="8"/>
  <c r="AG193" i="8" s="1"/>
  <c r="O217" i="8"/>
  <c r="AG217" i="8" s="1"/>
  <c r="O233" i="8"/>
  <c r="AG233" i="8" s="1"/>
  <c r="O214" i="8"/>
  <c r="O66" i="8"/>
  <c r="AG66" i="8" s="1"/>
  <c r="O194" i="8"/>
  <c r="O207" i="8"/>
  <c r="AG207" i="8" s="1"/>
  <c r="O96" i="8"/>
  <c r="AG96" i="8" s="1"/>
  <c r="O160" i="8"/>
  <c r="AG160" i="8" s="1"/>
  <c r="O99" i="8"/>
  <c r="AG99" i="8" s="1"/>
  <c r="O163" i="8"/>
  <c r="AG163" i="8" s="1"/>
  <c r="O227" i="8"/>
  <c r="O182" i="8"/>
  <c r="AG182" i="8" s="1"/>
  <c r="O15" i="8"/>
  <c r="AG15" i="8" s="1"/>
  <c r="O184" i="8"/>
  <c r="AG184" i="8" s="1"/>
  <c r="O110" i="8"/>
  <c r="AG110" i="8" s="1"/>
  <c r="O191" i="8"/>
  <c r="AG191" i="8" s="1"/>
  <c r="O240" i="8"/>
  <c r="AG240" i="8" s="1"/>
  <c r="O253" i="8"/>
  <c r="AG253" i="8" s="1"/>
  <c r="O46" i="8"/>
  <c r="O166" i="8"/>
  <c r="AG166" i="8" s="1"/>
  <c r="O152" i="8"/>
  <c r="AG152" i="8" s="1"/>
  <c r="AO58" i="8"/>
  <c r="AO74" i="8"/>
  <c r="AO98" i="8"/>
  <c r="AO106" i="8"/>
  <c r="AO138" i="8"/>
  <c r="AO162" i="8"/>
  <c r="AO170" i="8"/>
  <c r="AO274" i="8"/>
  <c r="AS3" i="8"/>
  <c r="AS4" i="8"/>
  <c r="AS5" i="8"/>
  <c r="AS6" i="8"/>
  <c r="AS9" i="8"/>
  <c r="AS10" i="8"/>
  <c r="AS11" i="8"/>
  <c r="AS12" i="8"/>
  <c r="AS13" i="8"/>
  <c r="AS16" i="8"/>
  <c r="AS17" i="8"/>
  <c r="AS18" i="8"/>
  <c r="AS19" i="8"/>
  <c r="AS20" i="8"/>
  <c r="AS23" i="8"/>
  <c r="AS24" i="8"/>
  <c r="AS25" i="8"/>
  <c r="AS26" i="8"/>
  <c r="AS27" i="8"/>
  <c r="AS30" i="8"/>
  <c r="AS31" i="8"/>
  <c r="AS32" i="8"/>
  <c r="AS33" i="8"/>
  <c r="AS34" i="8"/>
  <c r="AS37" i="8"/>
  <c r="AS38" i="8"/>
  <c r="AS39" i="8"/>
  <c r="AS40" i="8"/>
  <c r="AS41" i="8"/>
  <c r="AS44" i="8"/>
  <c r="AS45" i="8"/>
  <c r="AS46" i="8"/>
  <c r="AS47" i="8"/>
  <c r="AS48" i="8"/>
  <c r="AS51" i="8"/>
  <c r="AS52" i="8"/>
  <c r="AS53" i="8"/>
  <c r="AS54" i="8"/>
  <c r="AS55" i="8"/>
  <c r="AS58" i="8"/>
  <c r="AS59" i="8"/>
  <c r="AS60" i="8"/>
  <c r="AS61" i="8"/>
  <c r="AS62" i="8"/>
  <c r="AS65" i="8"/>
  <c r="AS66" i="8"/>
  <c r="AS67" i="8"/>
  <c r="AS68" i="8"/>
  <c r="AS69" i="8"/>
  <c r="AS72" i="8"/>
  <c r="AS73" i="8"/>
  <c r="AS74" i="8"/>
  <c r="AS75" i="8"/>
  <c r="AS76" i="8"/>
  <c r="AS79" i="8"/>
  <c r="AS80" i="8"/>
  <c r="AS81" i="8"/>
  <c r="AS82" i="8"/>
  <c r="AS83" i="8"/>
  <c r="AS86" i="8"/>
  <c r="AS87" i="8"/>
  <c r="AS88" i="8"/>
  <c r="AS89" i="8"/>
  <c r="AS90" i="8"/>
  <c r="AS93" i="8"/>
  <c r="AS94" i="8"/>
  <c r="AS95" i="8"/>
  <c r="AS96" i="8"/>
  <c r="AS97" i="8"/>
  <c r="AS100" i="8"/>
  <c r="AS101" i="8"/>
  <c r="AS102" i="8"/>
  <c r="AS103" i="8"/>
  <c r="AS104" i="8"/>
  <c r="AS107" i="8"/>
  <c r="AS108" i="8"/>
  <c r="AS109" i="8"/>
  <c r="AS110" i="8"/>
  <c r="AS111" i="8"/>
  <c r="AS114" i="8"/>
  <c r="AS115" i="8"/>
  <c r="AS116" i="8"/>
  <c r="AS117" i="8"/>
  <c r="AS118" i="8"/>
  <c r="AS121" i="8"/>
  <c r="AS122" i="8"/>
  <c r="AS123" i="8"/>
  <c r="AS124" i="8"/>
  <c r="AS125" i="8"/>
  <c r="AS128" i="8"/>
  <c r="AS129" i="8"/>
  <c r="AS130" i="8"/>
  <c r="AS131" i="8"/>
  <c r="AS132" i="8"/>
  <c r="AS135" i="8"/>
  <c r="AS136" i="8"/>
  <c r="AS137" i="8"/>
  <c r="AS138" i="8"/>
  <c r="AS139" i="8"/>
  <c r="AS142" i="8"/>
  <c r="AS143" i="8"/>
  <c r="AS144" i="8"/>
  <c r="AS145" i="8"/>
  <c r="AS146" i="8"/>
  <c r="AS147" i="8"/>
  <c r="AS148" i="8"/>
  <c r="AS151" i="8"/>
  <c r="AS152" i="8"/>
  <c r="AS153" i="8"/>
  <c r="AS154" i="8"/>
  <c r="AS155" i="8"/>
  <c r="AS158" i="8"/>
  <c r="AS159" i="8"/>
  <c r="AS160" i="8"/>
  <c r="AS161" i="8"/>
  <c r="AS162" i="8"/>
  <c r="AS165" i="8"/>
  <c r="AS166" i="8"/>
  <c r="AS167" i="8"/>
  <c r="AS168" i="8"/>
  <c r="AS169" i="8"/>
  <c r="AS172" i="8"/>
  <c r="AS173" i="8"/>
  <c r="AS174" i="8"/>
  <c r="AS175" i="8"/>
  <c r="AS176" i="8"/>
  <c r="AS179" i="8"/>
  <c r="AS180" i="8"/>
  <c r="AS181" i="8"/>
  <c r="AS182" i="8"/>
  <c r="AS183" i="8"/>
  <c r="AS186" i="8"/>
  <c r="AS187" i="8"/>
  <c r="AS188" i="8"/>
  <c r="AS189" i="8"/>
  <c r="AS190" i="8"/>
  <c r="AS193" i="8"/>
  <c r="AS194" i="8"/>
  <c r="AS195" i="8"/>
  <c r="AS196" i="8"/>
  <c r="AS197" i="8"/>
  <c r="AS200" i="8"/>
  <c r="AS201" i="8"/>
  <c r="AS202" i="8"/>
  <c r="AS203" i="8"/>
  <c r="AS204" i="8"/>
  <c r="AS207" i="8"/>
  <c r="AS208" i="8"/>
  <c r="AS209" i="8"/>
  <c r="AS210" i="8"/>
  <c r="AS211" i="8"/>
  <c r="AS214" i="8"/>
  <c r="AS215" i="8"/>
  <c r="AS216" i="8"/>
  <c r="AS217" i="8"/>
  <c r="AS218" i="8"/>
  <c r="AS221" i="8"/>
  <c r="AS222" i="8"/>
  <c r="AS223" i="8"/>
  <c r="AS224" i="8"/>
  <c r="AS225" i="8"/>
  <c r="AS228" i="8"/>
  <c r="AS229" i="8"/>
  <c r="AS230" i="8"/>
  <c r="AS231" i="8"/>
  <c r="AS232" i="8"/>
  <c r="AS233" i="8"/>
  <c r="AS234" i="8"/>
  <c r="AS237" i="8"/>
  <c r="AS238" i="8"/>
  <c r="AS239" i="8"/>
  <c r="AS240" i="8"/>
  <c r="AS241" i="8"/>
  <c r="AS244" i="8"/>
  <c r="AS245" i="8"/>
  <c r="AS246" i="8"/>
  <c r="AS247" i="8"/>
  <c r="AS248" i="8"/>
  <c r="AS251" i="8"/>
  <c r="AS252" i="8"/>
  <c r="AS253" i="8"/>
  <c r="AS254" i="8"/>
  <c r="AS255" i="8"/>
  <c r="AS258" i="8"/>
  <c r="AS259" i="8"/>
  <c r="AS260" i="8"/>
  <c r="AS261" i="8"/>
  <c r="AS262" i="8"/>
  <c r="AS265" i="8"/>
  <c r="AS266" i="8"/>
  <c r="AS267" i="8"/>
  <c r="AS268" i="8"/>
  <c r="AS269" i="8"/>
  <c r="AS272" i="8"/>
  <c r="AS273" i="8"/>
  <c r="AS274" i="8"/>
  <c r="AS275" i="8"/>
  <c r="AS276" i="8"/>
  <c r="AS2" i="8"/>
  <c r="AY278" i="8"/>
  <c r="AX278" i="8"/>
  <c r="AW278" i="8"/>
  <c r="AV278" i="8"/>
  <c r="AU278" i="8"/>
  <c r="AT278" i="8"/>
  <c r="AY271" i="8"/>
  <c r="AX271" i="8"/>
  <c r="AW271" i="8"/>
  <c r="AV271" i="8"/>
  <c r="AU271" i="8"/>
  <c r="AT271" i="8"/>
  <c r="AY264" i="8"/>
  <c r="AX264" i="8"/>
  <c r="AW264" i="8"/>
  <c r="AV264" i="8"/>
  <c r="AU264" i="8"/>
  <c r="AT264" i="8"/>
  <c r="AY257" i="8"/>
  <c r="AX257" i="8"/>
  <c r="AW257" i="8"/>
  <c r="AV257" i="8"/>
  <c r="AU257" i="8"/>
  <c r="AT257" i="8"/>
  <c r="AY250" i="8"/>
  <c r="AX250" i="8"/>
  <c r="AW250" i="8"/>
  <c r="AV250" i="8"/>
  <c r="AU250" i="8"/>
  <c r="AT250" i="8"/>
  <c r="AY243" i="8"/>
  <c r="AX243" i="8"/>
  <c r="AW243" i="8"/>
  <c r="AV243" i="8"/>
  <c r="AU243" i="8"/>
  <c r="AT243" i="8"/>
  <c r="AY236" i="8"/>
  <c r="AX236" i="8"/>
  <c r="AW236" i="8"/>
  <c r="AV236" i="8"/>
  <c r="AU236" i="8"/>
  <c r="AT236" i="8"/>
  <c r="AY227" i="8"/>
  <c r="AX227" i="8"/>
  <c r="AW227" i="8"/>
  <c r="AV227" i="8"/>
  <c r="AU227" i="8"/>
  <c r="AT227" i="8"/>
  <c r="AY220" i="8"/>
  <c r="AX220" i="8"/>
  <c r="AW220" i="8"/>
  <c r="AV220" i="8"/>
  <c r="AU220" i="8"/>
  <c r="AT220" i="8"/>
  <c r="AY213" i="8"/>
  <c r="AX213" i="8"/>
  <c r="AW213" i="8"/>
  <c r="AV213" i="8"/>
  <c r="AU213" i="8"/>
  <c r="AT213" i="8"/>
  <c r="AY206" i="8"/>
  <c r="AX206" i="8"/>
  <c r="AW206" i="8"/>
  <c r="AV206" i="8"/>
  <c r="AU206" i="8"/>
  <c r="AT206" i="8"/>
  <c r="AY199" i="8"/>
  <c r="AX199" i="8"/>
  <c r="AW199" i="8"/>
  <c r="AV199" i="8"/>
  <c r="AU199" i="8"/>
  <c r="AT199" i="8"/>
  <c r="AY192" i="8"/>
  <c r="AX192" i="8"/>
  <c r="AW192" i="8"/>
  <c r="AV192" i="8"/>
  <c r="AU192" i="8"/>
  <c r="AT192" i="8"/>
  <c r="AY185" i="8"/>
  <c r="AX185" i="8"/>
  <c r="AW185" i="8"/>
  <c r="AV185" i="8"/>
  <c r="AU185" i="8"/>
  <c r="AT185" i="8"/>
  <c r="AY178" i="8"/>
  <c r="AX178" i="8"/>
  <c r="AW178" i="8"/>
  <c r="AV178" i="8"/>
  <c r="AU178" i="8"/>
  <c r="AT178" i="8"/>
  <c r="AY171" i="8"/>
  <c r="AX171" i="8"/>
  <c r="AW171" i="8"/>
  <c r="AV171" i="8"/>
  <c r="AU171" i="8"/>
  <c r="AT171" i="8"/>
  <c r="AY164" i="8"/>
  <c r="AX164" i="8"/>
  <c r="AW164" i="8"/>
  <c r="AV164" i="8"/>
  <c r="AU164" i="8"/>
  <c r="AT164" i="8"/>
  <c r="AY157" i="8"/>
  <c r="AX157" i="8"/>
  <c r="AW157" i="8"/>
  <c r="AV157" i="8"/>
  <c r="AU157" i="8"/>
  <c r="AT157" i="8"/>
  <c r="AY150" i="8"/>
  <c r="AX150" i="8"/>
  <c r="AW150" i="8"/>
  <c r="AV150" i="8"/>
  <c r="AU150" i="8"/>
  <c r="AT150" i="8"/>
  <c r="AY141" i="8"/>
  <c r="AX141" i="8"/>
  <c r="AW141" i="8"/>
  <c r="AV141" i="8"/>
  <c r="AU141" i="8"/>
  <c r="AT141" i="8"/>
  <c r="AY134" i="8"/>
  <c r="AX134" i="8"/>
  <c r="AW134" i="8"/>
  <c r="AV134" i="8"/>
  <c r="AU134" i="8"/>
  <c r="AT134" i="8"/>
  <c r="AY127" i="8"/>
  <c r="AX127" i="8"/>
  <c r="AW127" i="8"/>
  <c r="AV127" i="8"/>
  <c r="AU127" i="8"/>
  <c r="AT127" i="8"/>
  <c r="AY120" i="8"/>
  <c r="AX120" i="8"/>
  <c r="AW120" i="8"/>
  <c r="AV120" i="8"/>
  <c r="AU120" i="8"/>
  <c r="AT120" i="8"/>
  <c r="AY113" i="8"/>
  <c r="AX113" i="8"/>
  <c r="AW113" i="8"/>
  <c r="AV113" i="8"/>
  <c r="AU113" i="8"/>
  <c r="AT113" i="8"/>
  <c r="AY106" i="8"/>
  <c r="AX106" i="8"/>
  <c r="AW106" i="8"/>
  <c r="AV106" i="8"/>
  <c r="AU106" i="8"/>
  <c r="AT106" i="8"/>
  <c r="AY99" i="8"/>
  <c r="AX99" i="8"/>
  <c r="AW99" i="8"/>
  <c r="AV99" i="8"/>
  <c r="AU99" i="8"/>
  <c r="AT99" i="8"/>
  <c r="AY92" i="8"/>
  <c r="AX92" i="8"/>
  <c r="AW92" i="8"/>
  <c r="AV92" i="8"/>
  <c r="AU92" i="8"/>
  <c r="AT92" i="8"/>
  <c r="AY85" i="8"/>
  <c r="AX85" i="8"/>
  <c r="AW85" i="8"/>
  <c r="AV85" i="8"/>
  <c r="AU85" i="8"/>
  <c r="AT85" i="8"/>
  <c r="AY78" i="8"/>
  <c r="AX78" i="8"/>
  <c r="AW78" i="8"/>
  <c r="AV78" i="8"/>
  <c r="AU78" i="8"/>
  <c r="AT78" i="8"/>
  <c r="AY71" i="8"/>
  <c r="AX71" i="8"/>
  <c r="AW71" i="8"/>
  <c r="AV71" i="8"/>
  <c r="AU71" i="8"/>
  <c r="AT71" i="8"/>
  <c r="AY64" i="8"/>
  <c r="AX64" i="8"/>
  <c r="AW64" i="8"/>
  <c r="AV64" i="8"/>
  <c r="AU64" i="8"/>
  <c r="AT64" i="8"/>
  <c r="AY57" i="8"/>
  <c r="AX57" i="8"/>
  <c r="AW57" i="8"/>
  <c r="AV57" i="8"/>
  <c r="AU57" i="8"/>
  <c r="AT57" i="8"/>
  <c r="AY50" i="8"/>
  <c r="AX50" i="8"/>
  <c r="AW50" i="8"/>
  <c r="AV50" i="8"/>
  <c r="AU50" i="8"/>
  <c r="AT50" i="8"/>
  <c r="AY43" i="8"/>
  <c r="AX43" i="8"/>
  <c r="AW43" i="8"/>
  <c r="AV43" i="8"/>
  <c r="AU43" i="8"/>
  <c r="AT43" i="8"/>
  <c r="AY36" i="8"/>
  <c r="AX36" i="8"/>
  <c r="AW36" i="8"/>
  <c r="AV36" i="8"/>
  <c r="AU36" i="8"/>
  <c r="AT36" i="8"/>
  <c r="AY29" i="8"/>
  <c r="AX29" i="8"/>
  <c r="AW29" i="8"/>
  <c r="AV29" i="8"/>
  <c r="AU29" i="8"/>
  <c r="AT29" i="8"/>
  <c r="AY22" i="8"/>
  <c r="AX22" i="8"/>
  <c r="AW22" i="8"/>
  <c r="AV22" i="8"/>
  <c r="AU22" i="8"/>
  <c r="AT22" i="8"/>
  <c r="AY15" i="8"/>
  <c r="AX15" i="8"/>
  <c r="AW15" i="8"/>
  <c r="AV15" i="8"/>
  <c r="AU15" i="8"/>
  <c r="AT15" i="8"/>
  <c r="AU8" i="8"/>
  <c r="AV8" i="8"/>
  <c r="AW8" i="8"/>
  <c r="AX8" i="8"/>
  <c r="AY8" i="8"/>
  <c r="AT8" i="8"/>
  <c r="AY277" i="8"/>
  <c r="AX277" i="8"/>
  <c r="AW277" i="8"/>
  <c r="AV277" i="8"/>
  <c r="AU277" i="8"/>
  <c r="AT277" i="8"/>
  <c r="AY270" i="8"/>
  <c r="AX270" i="8"/>
  <c r="AW270" i="8"/>
  <c r="AV270" i="8"/>
  <c r="AU270" i="8"/>
  <c r="AT270" i="8"/>
  <c r="AY263" i="8"/>
  <c r="AX263" i="8"/>
  <c r="AW263" i="8"/>
  <c r="AV263" i="8"/>
  <c r="AU263" i="8"/>
  <c r="AT263" i="8"/>
  <c r="AY256" i="8"/>
  <c r="AX256" i="8"/>
  <c r="AW256" i="8"/>
  <c r="AV256" i="8"/>
  <c r="AU256" i="8"/>
  <c r="AT256" i="8"/>
  <c r="AY249" i="8"/>
  <c r="AX249" i="8"/>
  <c r="AW249" i="8"/>
  <c r="AV249" i="8"/>
  <c r="AU249" i="8"/>
  <c r="AT249" i="8"/>
  <c r="AY242" i="8"/>
  <c r="AX242" i="8"/>
  <c r="AW242" i="8"/>
  <c r="AV242" i="8"/>
  <c r="AU242" i="8"/>
  <c r="AT242" i="8"/>
  <c r="AY235" i="8"/>
  <c r="AX235" i="8"/>
  <c r="AW235" i="8"/>
  <c r="AV235" i="8"/>
  <c r="AU235" i="8"/>
  <c r="AT235" i="8"/>
  <c r="AY226" i="8"/>
  <c r="AX226" i="8"/>
  <c r="AW226" i="8"/>
  <c r="AV226" i="8"/>
  <c r="AU226" i="8"/>
  <c r="AT226" i="8"/>
  <c r="AY219" i="8"/>
  <c r="AX219" i="8"/>
  <c r="AW219" i="8"/>
  <c r="AV219" i="8"/>
  <c r="AU219" i="8"/>
  <c r="AT219" i="8"/>
  <c r="AY212" i="8"/>
  <c r="AX212" i="8"/>
  <c r="AW212" i="8"/>
  <c r="AV212" i="8"/>
  <c r="AU212" i="8"/>
  <c r="AT212" i="8"/>
  <c r="AY205" i="8"/>
  <c r="AX205" i="8"/>
  <c r="AW205" i="8"/>
  <c r="AV205" i="8"/>
  <c r="AU205" i="8"/>
  <c r="AT205" i="8"/>
  <c r="AY198" i="8"/>
  <c r="AX198" i="8"/>
  <c r="AW198" i="8"/>
  <c r="AV198" i="8"/>
  <c r="AU198" i="8"/>
  <c r="AT198" i="8"/>
  <c r="AY191" i="8"/>
  <c r="AX191" i="8"/>
  <c r="AW191" i="8"/>
  <c r="AV191" i="8"/>
  <c r="AU191" i="8"/>
  <c r="AT191" i="8"/>
  <c r="AY184" i="8"/>
  <c r="AX184" i="8"/>
  <c r="AW184" i="8"/>
  <c r="AV184" i="8"/>
  <c r="AU184" i="8"/>
  <c r="AT184" i="8"/>
  <c r="AY177" i="8"/>
  <c r="AX177" i="8"/>
  <c r="AW177" i="8"/>
  <c r="AV177" i="8"/>
  <c r="AU177" i="8"/>
  <c r="AT177" i="8"/>
  <c r="AY170" i="8"/>
  <c r="AX170" i="8"/>
  <c r="AW170" i="8"/>
  <c r="AV170" i="8"/>
  <c r="AU170" i="8"/>
  <c r="AT170" i="8"/>
  <c r="AY163" i="8"/>
  <c r="AX163" i="8"/>
  <c r="AW163" i="8"/>
  <c r="AV163" i="8"/>
  <c r="AU163" i="8"/>
  <c r="AT163" i="8"/>
  <c r="AY156" i="8"/>
  <c r="AX156" i="8"/>
  <c r="AW156" i="8"/>
  <c r="AV156" i="8"/>
  <c r="AU156" i="8"/>
  <c r="AT156" i="8"/>
  <c r="AY149" i="8"/>
  <c r="AX149" i="8"/>
  <c r="AW149" i="8"/>
  <c r="AV149" i="8"/>
  <c r="AU149" i="8"/>
  <c r="AT149" i="8"/>
  <c r="AY140" i="8"/>
  <c r="AX140" i="8"/>
  <c r="AW140" i="8"/>
  <c r="AV140" i="8"/>
  <c r="AU140" i="8"/>
  <c r="AT140" i="8"/>
  <c r="AY133" i="8"/>
  <c r="AX133" i="8"/>
  <c r="AW133" i="8"/>
  <c r="AV133" i="8"/>
  <c r="AU133" i="8"/>
  <c r="AT133" i="8"/>
  <c r="AY126" i="8"/>
  <c r="AX126" i="8"/>
  <c r="AW126" i="8"/>
  <c r="AV126" i="8"/>
  <c r="AU126" i="8"/>
  <c r="AT126" i="8"/>
  <c r="AY119" i="8"/>
  <c r="AX119" i="8"/>
  <c r="AW119" i="8"/>
  <c r="AV119" i="8"/>
  <c r="AU119" i="8"/>
  <c r="AT119" i="8"/>
  <c r="AY112" i="8"/>
  <c r="AX112" i="8"/>
  <c r="AW112" i="8"/>
  <c r="AV112" i="8"/>
  <c r="AU112" i="8"/>
  <c r="AT112" i="8"/>
  <c r="AY105" i="8"/>
  <c r="AX105" i="8"/>
  <c r="AW105" i="8"/>
  <c r="AV105" i="8"/>
  <c r="AU105" i="8"/>
  <c r="AT105" i="8"/>
  <c r="AY98" i="8"/>
  <c r="AX98" i="8"/>
  <c r="AW98" i="8"/>
  <c r="AV98" i="8"/>
  <c r="AU98" i="8"/>
  <c r="AT98" i="8"/>
  <c r="AY91" i="8"/>
  <c r="AX91" i="8"/>
  <c r="AW91" i="8"/>
  <c r="AV91" i="8"/>
  <c r="AU91" i="8"/>
  <c r="AT91" i="8"/>
  <c r="AY84" i="8"/>
  <c r="AX84" i="8"/>
  <c r="AW84" i="8"/>
  <c r="AV84" i="8"/>
  <c r="AU84" i="8"/>
  <c r="AT84" i="8"/>
  <c r="AY77" i="8"/>
  <c r="AX77" i="8"/>
  <c r="AW77" i="8"/>
  <c r="AV77" i="8"/>
  <c r="AU77" i="8"/>
  <c r="AT77" i="8"/>
  <c r="AY70" i="8"/>
  <c r="AX70" i="8"/>
  <c r="AW70" i="8"/>
  <c r="AV70" i="8"/>
  <c r="AU70" i="8"/>
  <c r="AT70" i="8"/>
  <c r="AY63" i="8"/>
  <c r="AX63" i="8"/>
  <c r="AW63" i="8"/>
  <c r="AV63" i="8"/>
  <c r="AU63" i="8"/>
  <c r="AT63" i="8"/>
  <c r="AY56" i="8"/>
  <c r="AX56" i="8"/>
  <c r="AW56" i="8"/>
  <c r="AV56" i="8"/>
  <c r="AU56" i="8"/>
  <c r="AT56" i="8"/>
  <c r="AY49" i="8"/>
  <c r="AX49" i="8"/>
  <c r="AW49" i="8"/>
  <c r="AV49" i="8"/>
  <c r="AU49" i="8"/>
  <c r="AT49" i="8"/>
  <c r="AY42" i="8"/>
  <c r="AX42" i="8"/>
  <c r="AW42" i="8"/>
  <c r="AV42" i="8"/>
  <c r="AU42" i="8"/>
  <c r="AT42" i="8"/>
  <c r="AY35" i="8"/>
  <c r="AX35" i="8"/>
  <c r="AW35" i="8"/>
  <c r="AV35" i="8"/>
  <c r="AU35" i="8"/>
  <c r="AT35" i="8"/>
  <c r="AY28" i="8"/>
  <c r="AX28" i="8"/>
  <c r="AW28" i="8"/>
  <c r="AV28" i="8"/>
  <c r="AU28" i="8"/>
  <c r="AT28" i="8"/>
  <c r="AY21" i="8"/>
  <c r="AX21" i="8"/>
  <c r="AW21" i="8"/>
  <c r="AV21" i="8"/>
  <c r="AU21" i="8"/>
  <c r="AT21" i="8"/>
  <c r="AY14" i="8"/>
  <c r="AX14" i="8"/>
  <c r="AW14" i="8"/>
  <c r="AV14" i="8"/>
  <c r="AU14" i="8"/>
  <c r="AT14" i="8"/>
  <c r="AU7" i="8"/>
  <c r="AV7" i="8"/>
  <c r="AW7" i="8"/>
  <c r="AX7" i="8"/>
  <c r="AY7" i="8"/>
  <c r="AT7" i="8"/>
  <c r="AA3" i="8"/>
  <c r="AB3" i="8"/>
  <c r="AC3" i="8"/>
  <c r="AD3" i="8"/>
  <c r="AE3" i="8"/>
  <c r="AF3" i="8"/>
  <c r="AH3" i="8"/>
  <c r="AI3" i="8"/>
  <c r="AJ3" i="8"/>
  <c r="AK3" i="8"/>
  <c r="AL3" i="8"/>
  <c r="AM3" i="8"/>
  <c r="AN3" i="8"/>
  <c r="AO3" i="8"/>
  <c r="AA4" i="8"/>
  <c r="AB4" i="8"/>
  <c r="AC4" i="8"/>
  <c r="AD4" i="8"/>
  <c r="AE4" i="8"/>
  <c r="AF4" i="8"/>
  <c r="AH4" i="8"/>
  <c r="AI4" i="8"/>
  <c r="AJ4" i="8"/>
  <c r="AK4" i="8"/>
  <c r="AL4" i="8"/>
  <c r="AM4" i="8"/>
  <c r="AN4" i="8"/>
  <c r="AO4" i="8"/>
  <c r="AA5" i="8"/>
  <c r="AB5" i="8"/>
  <c r="AC5" i="8"/>
  <c r="AD5" i="8"/>
  <c r="AE5" i="8"/>
  <c r="AF5" i="8"/>
  <c r="AH5" i="8"/>
  <c r="AI5" i="8"/>
  <c r="AJ5" i="8"/>
  <c r="AK5" i="8"/>
  <c r="AL5" i="8"/>
  <c r="AM5" i="8"/>
  <c r="AN5" i="8"/>
  <c r="AO5" i="8"/>
  <c r="AA6" i="8"/>
  <c r="AB6" i="8"/>
  <c r="AC6" i="8"/>
  <c r="AD6" i="8"/>
  <c r="AE6" i="8"/>
  <c r="AF6" i="8"/>
  <c r="AH6" i="8"/>
  <c r="AI6" i="8"/>
  <c r="AJ6" i="8"/>
  <c r="AK6" i="8"/>
  <c r="AL6" i="8"/>
  <c r="AM6" i="8"/>
  <c r="AN6" i="8"/>
  <c r="AO6" i="8"/>
  <c r="AA7" i="8"/>
  <c r="AB7" i="8"/>
  <c r="AC7" i="8"/>
  <c r="AD7" i="8"/>
  <c r="AE7" i="8"/>
  <c r="AF7" i="8"/>
  <c r="AH7" i="8"/>
  <c r="AI7" i="8"/>
  <c r="AJ7" i="8"/>
  <c r="AK7" i="8"/>
  <c r="AL7" i="8"/>
  <c r="AM7" i="8"/>
  <c r="AN7" i="8"/>
  <c r="AO7" i="8"/>
  <c r="AA8" i="8"/>
  <c r="AB8" i="8"/>
  <c r="AC8" i="8"/>
  <c r="AD8" i="8"/>
  <c r="AE8" i="8"/>
  <c r="AF8" i="8"/>
  <c r="AH8" i="8"/>
  <c r="AI8" i="8"/>
  <c r="AJ8" i="8"/>
  <c r="AK8" i="8"/>
  <c r="AL8" i="8"/>
  <c r="AM8" i="8"/>
  <c r="AN8" i="8"/>
  <c r="AO8" i="8"/>
  <c r="AA9" i="8"/>
  <c r="AB9" i="8"/>
  <c r="AC9" i="8"/>
  <c r="AD9" i="8"/>
  <c r="AE9" i="8"/>
  <c r="AF9" i="8"/>
  <c r="AH9" i="8"/>
  <c r="AI9" i="8"/>
  <c r="AJ9" i="8"/>
  <c r="AK9" i="8"/>
  <c r="AL9" i="8"/>
  <c r="AM9" i="8"/>
  <c r="AN9" i="8"/>
  <c r="AO9" i="8"/>
  <c r="AA11" i="8"/>
  <c r="AB11" i="8"/>
  <c r="AC11" i="8"/>
  <c r="AD11" i="8"/>
  <c r="AE11" i="8"/>
  <c r="AF11" i="8"/>
  <c r="AH11" i="8"/>
  <c r="AI11" i="8"/>
  <c r="AJ11" i="8"/>
  <c r="AK11" i="8"/>
  <c r="AL11" i="8"/>
  <c r="AM11" i="8"/>
  <c r="AN11" i="8"/>
  <c r="AO11" i="8"/>
  <c r="AA12" i="8"/>
  <c r="AB12" i="8"/>
  <c r="AC12" i="8"/>
  <c r="AD12" i="8"/>
  <c r="AE12" i="8"/>
  <c r="AF12" i="8"/>
  <c r="AH12" i="8"/>
  <c r="AI12" i="8"/>
  <c r="AJ12" i="8"/>
  <c r="AK12" i="8"/>
  <c r="AL12" i="8"/>
  <c r="AM12" i="8"/>
  <c r="AN12" i="8"/>
  <c r="AO12" i="8"/>
  <c r="AA13" i="8"/>
  <c r="AB13" i="8"/>
  <c r="AC13" i="8"/>
  <c r="AD13" i="8"/>
  <c r="AE13" i="8"/>
  <c r="AF13" i="8"/>
  <c r="AH13" i="8"/>
  <c r="AI13" i="8"/>
  <c r="AJ13" i="8"/>
  <c r="AK13" i="8"/>
  <c r="AL13" i="8"/>
  <c r="AM13" i="8"/>
  <c r="AN13" i="8"/>
  <c r="AO13" i="8"/>
  <c r="AA14" i="8"/>
  <c r="AB14" i="8"/>
  <c r="AC14" i="8"/>
  <c r="AD14" i="8"/>
  <c r="AE14" i="8"/>
  <c r="AF14" i="8"/>
  <c r="AH14" i="8"/>
  <c r="AI14" i="8"/>
  <c r="AJ14" i="8"/>
  <c r="AK14" i="8"/>
  <c r="AL14" i="8"/>
  <c r="AM14" i="8"/>
  <c r="AN14" i="8"/>
  <c r="AO14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A16" i="8"/>
  <c r="AB16" i="8"/>
  <c r="AC16" i="8"/>
  <c r="AD16" i="8"/>
  <c r="AE16" i="8"/>
  <c r="AF16" i="8"/>
  <c r="AH16" i="8"/>
  <c r="AI16" i="8"/>
  <c r="AJ16" i="8"/>
  <c r="AK16" i="8"/>
  <c r="AL16" i="8"/>
  <c r="AM16" i="8"/>
  <c r="AN16" i="8"/>
  <c r="AO16" i="8"/>
  <c r="AA17" i="8"/>
  <c r="AB17" i="8"/>
  <c r="AC17" i="8"/>
  <c r="AD17" i="8"/>
  <c r="AE17" i="8"/>
  <c r="AF17" i="8"/>
  <c r="AH17" i="8"/>
  <c r="AI17" i="8"/>
  <c r="AJ17" i="8"/>
  <c r="AK17" i="8"/>
  <c r="AL17" i="8"/>
  <c r="AM17" i="8"/>
  <c r="AN17" i="8"/>
  <c r="AO17" i="8"/>
  <c r="AA19" i="8"/>
  <c r="AB19" i="8"/>
  <c r="AC19" i="8"/>
  <c r="AD19" i="8"/>
  <c r="AE19" i="8"/>
  <c r="AF19" i="8"/>
  <c r="AH19" i="8"/>
  <c r="AI19" i="8"/>
  <c r="AJ19" i="8"/>
  <c r="AK19" i="8"/>
  <c r="AL19" i="8"/>
  <c r="AM19" i="8"/>
  <c r="AN19" i="8"/>
  <c r="AO19" i="8"/>
  <c r="AA20" i="8"/>
  <c r="AB20" i="8"/>
  <c r="AC20" i="8"/>
  <c r="AD20" i="8"/>
  <c r="AE20" i="8"/>
  <c r="AF20" i="8"/>
  <c r="AH20" i="8"/>
  <c r="AI20" i="8"/>
  <c r="AJ20" i="8"/>
  <c r="AK20" i="8"/>
  <c r="AL20" i="8"/>
  <c r="AM20" i="8"/>
  <c r="AN20" i="8"/>
  <c r="AO20" i="8"/>
  <c r="AA21" i="8"/>
  <c r="AB21" i="8"/>
  <c r="AC21" i="8"/>
  <c r="AD21" i="8"/>
  <c r="AE21" i="8"/>
  <c r="AF21" i="8"/>
  <c r="AH21" i="8"/>
  <c r="AI21" i="8"/>
  <c r="AJ21" i="8"/>
  <c r="AK21" i="8"/>
  <c r="AL21" i="8"/>
  <c r="AM21" i="8"/>
  <c r="AN21" i="8"/>
  <c r="AO21" i="8"/>
  <c r="AA22" i="8"/>
  <c r="AB22" i="8"/>
  <c r="AC22" i="8"/>
  <c r="AD22" i="8"/>
  <c r="AE22" i="8"/>
  <c r="AF22" i="8"/>
  <c r="AH22" i="8"/>
  <c r="AI22" i="8"/>
  <c r="AJ22" i="8"/>
  <c r="AK22" i="8"/>
  <c r="AL22" i="8"/>
  <c r="AM22" i="8"/>
  <c r="AN22" i="8"/>
  <c r="AO22" i="8"/>
  <c r="AA23" i="8"/>
  <c r="AB23" i="8"/>
  <c r="AC23" i="8"/>
  <c r="AD23" i="8"/>
  <c r="AE23" i="8"/>
  <c r="AF23" i="8"/>
  <c r="AH23" i="8"/>
  <c r="AI23" i="8"/>
  <c r="AJ23" i="8"/>
  <c r="AK23" i="8"/>
  <c r="AL23" i="8"/>
  <c r="AM23" i="8"/>
  <c r="AN23" i="8"/>
  <c r="AO23" i="8"/>
  <c r="AA24" i="8"/>
  <c r="AB24" i="8"/>
  <c r="AC24" i="8"/>
  <c r="AD24" i="8"/>
  <c r="AE24" i="8"/>
  <c r="AF24" i="8"/>
  <c r="AH24" i="8"/>
  <c r="AI24" i="8"/>
  <c r="AJ24" i="8"/>
  <c r="AK24" i="8"/>
  <c r="AL24" i="8"/>
  <c r="AM24" i="8"/>
  <c r="AN24" i="8"/>
  <c r="AO24" i="8"/>
  <c r="AA25" i="8"/>
  <c r="AB25" i="8"/>
  <c r="AC25" i="8"/>
  <c r="AD25" i="8"/>
  <c r="AE25" i="8"/>
  <c r="AF25" i="8"/>
  <c r="AH25" i="8"/>
  <c r="AI25" i="8"/>
  <c r="AJ25" i="8"/>
  <c r="AK25" i="8"/>
  <c r="AL25" i="8"/>
  <c r="AM25" i="8"/>
  <c r="AN25" i="8"/>
  <c r="AO25" i="8"/>
  <c r="AA27" i="8"/>
  <c r="AB27" i="8"/>
  <c r="AC27" i="8"/>
  <c r="AD27" i="8"/>
  <c r="AE27" i="8"/>
  <c r="AF27" i="8"/>
  <c r="AH27" i="8"/>
  <c r="AI27" i="8"/>
  <c r="AJ27" i="8"/>
  <c r="AK27" i="8"/>
  <c r="AL27" i="8"/>
  <c r="AM27" i="8"/>
  <c r="AN27" i="8"/>
  <c r="AO27" i="8"/>
  <c r="AA28" i="8"/>
  <c r="AB28" i="8"/>
  <c r="AC28" i="8"/>
  <c r="AD28" i="8"/>
  <c r="AE28" i="8"/>
  <c r="AF28" i="8"/>
  <c r="AH28" i="8"/>
  <c r="AI28" i="8"/>
  <c r="AJ28" i="8"/>
  <c r="AK28" i="8"/>
  <c r="AL28" i="8"/>
  <c r="AM28" i="8"/>
  <c r="AN28" i="8"/>
  <c r="AO28" i="8"/>
  <c r="AA29" i="8"/>
  <c r="AB29" i="8"/>
  <c r="AC29" i="8"/>
  <c r="AD29" i="8"/>
  <c r="AE29" i="8"/>
  <c r="AF29" i="8"/>
  <c r="AH29" i="8"/>
  <c r="AI29" i="8"/>
  <c r="AJ29" i="8"/>
  <c r="AK29" i="8"/>
  <c r="AL29" i="8"/>
  <c r="AM29" i="8"/>
  <c r="AN29" i="8"/>
  <c r="AO29" i="8"/>
  <c r="AA30" i="8"/>
  <c r="AB30" i="8"/>
  <c r="AC30" i="8"/>
  <c r="AD30" i="8"/>
  <c r="AE30" i="8"/>
  <c r="AF30" i="8"/>
  <c r="AH30" i="8"/>
  <c r="AI30" i="8"/>
  <c r="AJ30" i="8"/>
  <c r="AK30" i="8"/>
  <c r="AL30" i="8"/>
  <c r="AM30" i="8"/>
  <c r="AN30" i="8"/>
  <c r="AO30" i="8"/>
  <c r="AA31" i="8"/>
  <c r="AB31" i="8"/>
  <c r="AC31" i="8"/>
  <c r="AD31" i="8"/>
  <c r="AE31" i="8"/>
  <c r="AF31" i="8"/>
  <c r="AH31" i="8"/>
  <c r="AI31" i="8"/>
  <c r="AJ31" i="8"/>
  <c r="AK31" i="8"/>
  <c r="AL31" i="8"/>
  <c r="AM31" i="8"/>
  <c r="AN31" i="8"/>
  <c r="AO31" i="8"/>
  <c r="AA32" i="8"/>
  <c r="AB32" i="8"/>
  <c r="AC32" i="8"/>
  <c r="AD32" i="8"/>
  <c r="AE32" i="8"/>
  <c r="AF32" i="8"/>
  <c r="AH32" i="8"/>
  <c r="AI32" i="8"/>
  <c r="AJ32" i="8"/>
  <c r="AK32" i="8"/>
  <c r="AL32" i="8"/>
  <c r="AM32" i="8"/>
  <c r="AN32" i="8"/>
  <c r="AO32" i="8"/>
  <c r="AA33" i="8"/>
  <c r="AB33" i="8"/>
  <c r="AC33" i="8"/>
  <c r="AD33" i="8"/>
  <c r="AE33" i="8"/>
  <c r="AF33" i="8"/>
  <c r="AH33" i="8"/>
  <c r="AI33" i="8"/>
  <c r="AJ33" i="8"/>
  <c r="AK33" i="8"/>
  <c r="AL33" i="8"/>
  <c r="AM33" i="8"/>
  <c r="AN33" i="8"/>
  <c r="AO33" i="8"/>
  <c r="AA35" i="8"/>
  <c r="AB35" i="8"/>
  <c r="AC35" i="8"/>
  <c r="AD35" i="8"/>
  <c r="AE35" i="8"/>
  <c r="AF35" i="8"/>
  <c r="AH35" i="8"/>
  <c r="AI35" i="8"/>
  <c r="AJ35" i="8"/>
  <c r="AK35" i="8"/>
  <c r="AL35" i="8"/>
  <c r="AM35" i="8"/>
  <c r="AN35" i="8"/>
  <c r="AO35" i="8"/>
  <c r="AA36" i="8"/>
  <c r="AB36" i="8"/>
  <c r="AC36" i="8"/>
  <c r="AD36" i="8"/>
  <c r="AE36" i="8"/>
  <c r="AF36" i="8"/>
  <c r="AH36" i="8"/>
  <c r="AI36" i="8"/>
  <c r="AJ36" i="8"/>
  <c r="AK36" i="8"/>
  <c r="AL36" i="8"/>
  <c r="AM36" i="8"/>
  <c r="AN36" i="8"/>
  <c r="AO36" i="8"/>
  <c r="AA37" i="8"/>
  <c r="AB37" i="8"/>
  <c r="AC37" i="8"/>
  <c r="AD37" i="8"/>
  <c r="AE37" i="8"/>
  <c r="AF37" i="8"/>
  <c r="AH37" i="8"/>
  <c r="AI37" i="8"/>
  <c r="AJ37" i="8"/>
  <c r="AK37" i="8"/>
  <c r="AL37" i="8"/>
  <c r="AM37" i="8"/>
  <c r="AN37" i="8"/>
  <c r="AO37" i="8"/>
  <c r="AA38" i="8"/>
  <c r="AB38" i="8"/>
  <c r="AC38" i="8"/>
  <c r="AD38" i="8"/>
  <c r="AE38" i="8"/>
  <c r="AF38" i="8"/>
  <c r="AH38" i="8"/>
  <c r="AI38" i="8"/>
  <c r="AJ38" i="8"/>
  <c r="AK38" i="8"/>
  <c r="AL38" i="8"/>
  <c r="AM38" i="8"/>
  <c r="AN38" i="8"/>
  <c r="AO38" i="8"/>
  <c r="AA39" i="8"/>
  <c r="AB39" i="8"/>
  <c r="AC39" i="8"/>
  <c r="AD39" i="8"/>
  <c r="AE39" i="8"/>
  <c r="AF39" i="8"/>
  <c r="AH39" i="8"/>
  <c r="AI39" i="8"/>
  <c r="AJ39" i="8"/>
  <c r="AK39" i="8"/>
  <c r="AL39" i="8"/>
  <c r="AM39" i="8"/>
  <c r="AN39" i="8"/>
  <c r="AO39" i="8"/>
  <c r="AA40" i="8"/>
  <c r="AB40" i="8"/>
  <c r="AC40" i="8"/>
  <c r="AD40" i="8"/>
  <c r="AE40" i="8"/>
  <c r="AF40" i="8"/>
  <c r="AH40" i="8"/>
  <c r="AI40" i="8"/>
  <c r="AJ40" i="8"/>
  <c r="AK40" i="8"/>
  <c r="AL40" i="8"/>
  <c r="AM40" i="8"/>
  <c r="AN40" i="8"/>
  <c r="AO40" i="8"/>
  <c r="AA41" i="8"/>
  <c r="AB41" i="8"/>
  <c r="AC41" i="8"/>
  <c r="AD41" i="8"/>
  <c r="AE41" i="8"/>
  <c r="AF41" i="8"/>
  <c r="AH41" i="8"/>
  <c r="AI41" i="8"/>
  <c r="AJ41" i="8"/>
  <c r="AK41" i="8"/>
  <c r="AL41" i="8"/>
  <c r="AM41" i="8"/>
  <c r="AN41" i="8"/>
  <c r="AO41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A44" i="8"/>
  <c r="AB44" i="8"/>
  <c r="AC44" i="8"/>
  <c r="AD44" i="8"/>
  <c r="AE44" i="8"/>
  <c r="AF44" i="8"/>
  <c r="AH44" i="8"/>
  <c r="AI44" i="8"/>
  <c r="AJ44" i="8"/>
  <c r="AK44" i="8"/>
  <c r="AL44" i="8"/>
  <c r="AM44" i="8"/>
  <c r="AN44" i="8"/>
  <c r="AO44" i="8"/>
  <c r="AA45" i="8"/>
  <c r="AB45" i="8"/>
  <c r="AC45" i="8"/>
  <c r="AD45" i="8"/>
  <c r="AE45" i="8"/>
  <c r="AF45" i="8"/>
  <c r="AH45" i="8"/>
  <c r="AI45" i="8"/>
  <c r="AJ45" i="8"/>
  <c r="AK45" i="8"/>
  <c r="AL45" i="8"/>
  <c r="AM45" i="8"/>
  <c r="AN45" i="8"/>
  <c r="AO45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A47" i="8"/>
  <c r="AB47" i="8"/>
  <c r="AC47" i="8"/>
  <c r="AD47" i="8"/>
  <c r="AE47" i="8"/>
  <c r="AF47" i="8"/>
  <c r="AH47" i="8"/>
  <c r="AI47" i="8"/>
  <c r="AJ47" i="8"/>
  <c r="AK47" i="8"/>
  <c r="AL47" i="8"/>
  <c r="AM47" i="8"/>
  <c r="AN47" i="8"/>
  <c r="AO47" i="8"/>
  <c r="AA48" i="8"/>
  <c r="AB48" i="8"/>
  <c r="AC48" i="8"/>
  <c r="AD48" i="8"/>
  <c r="AE48" i="8"/>
  <c r="AF48" i="8"/>
  <c r="AH48" i="8"/>
  <c r="AI48" i="8"/>
  <c r="AJ48" i="8"/>
  <c r="AK48" i="8"/>
  <c r="AL48" i="8"/>
  <c r="AM48" i="8"/>
  <c r="AN48" i="8"/>
  <c r="AO48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A51" i="8"/>
  <c r="AB51" i="8"/>
  <c r="AC51" i="8"/>
  <c r="AD51" i="8"/>
  <c r="AE51" i="8"/>
  <c r="AF51" i="8"/>
  <c r="AH51" i="8"/>
  <c r="AI51" i="8"/>
  <c r="AJ51" i="8"/>
  <c r="AK51" i="8"/>
  <c r="AL51" i="8"/>
  <c r="AM51" i="8"/>
  <c r="AN51" i="8"/>
  <c r="AO51" i="8"/>
  <c r="AA52" i="8"/>
  <c r="AB52" i="8"/>
  <c r="AC52" i="8"/>
  <c r="AD52" i="8"/>
  <c r="AE52" i="8"/>
  <c r="AF52" i="8"/>
  <c r="AH52" i="8"/>
  <c r="AI52" i="8"/>
  <c r="AJ52" i="8"/>
  <c r="AK52" i="8"/>
  <c r="AL52" i="8"/>
  <c r="AM52" i="8"/>
  <c r="AN52" i="8"/>
  <c r="AO52" i="8"/>
  <c r="AA53" i="8"/>
  <c r="AB53" i="8"/>
  <c r="AC53" i="8"/>
  <c r="AD53" i="8"/>
  <c r="AE53" i="8"/>
  <c r="AF53" i="8"/>
  <c r="AH53" i="8"/>
  <c r="AI53" i="8"/>
  <c r="AJ53" i="8"/>
  <c r="AK53" i="8"/>
  <c r="AL53" i="8"/>
  <c r="AM53" i="8"/>
  <c r="AN53" i="8"/>
  <c r="AO53" i="8"/>
  <c r="AA54" i="8"/>
  <c r="AB54" i="8"/>
  <c r="AC54" i="8"/>
  <c r="AD54" i="8"/>
  <c r="AE54" i="8"/>
  <c r="AF54" i="8"/>
  <c r="AH54" i="8"/>
  <c r="AI54" i="8"/>
  <c r="AJ54" i="8"/>
  <c r="AK54" i="8"/>
  <c r="AL54" i="8"/>
  <c r="AM54" i="8"/>
  <c r="AN54" i="8"/>
  <c r="AO54" i="8"/>
  <c r="AA55" i="8"/>
  <c r="AB55" i="8"/>
  <c r="AC55" i="8"/>
  <c r="AD55" i="8"/>
  <c r="AE55" i="8"/>
  <c r="AF55" i="8"/>
  <c r="AH55" i="8"/>
  <c r="AI55" i="8"/>
  <c r="AJ55" i="8"/>
  <c r="AK55" i="8"/>
  <c r="AL55" i="8"/>
  <c r="AM55" i="8"/>
  <c r="AN55" i="8"/>
  <c r="AO55" i="8"/>
  <c r="AA56" i="8"/>
  <c r="AB56" i="8"/>
  <c r="AC56" i="8"/>
  <c r="AD56" i="8"/>
  <c r="AE56" i="8"/>
  <c r="AF56" i="8"/>
  <c r="AH56" i="8"/>
  <c r="AI56" i="8"/>
  <c r="AJ56" i="8"/>
  <c r="AK56" i="8"/>
  <c r="AL56" i="8"/>
  <c r="AM56" i="8"/>
  <c r="AN56" i="8"/>
  <c r="AO56" i="8"/>
  <c r="AA57" i="8"/>
  <c r="AB57" i="8"/>
  <c r="AC57" i="8"/>
  <c r="AD57" i="8"/>
  <c r="AE57" i="8"/>
  <c r="AF57" i="8"/>
  <c r="AH57" i="8"/>
  <c r="AI57" i="8"/>
  <c r="AJ57" i="8"/>
  <c r="AK57" i="8"/>
  <c r="AL57" i="8"/>
  <c r="AM57" i="8"/>
  <c r="AN57" i="8"/>
  <c r="AO57" i="8"/>
  <c r="AA59" i="8"/>
  <c r="AB59" i="8"/>
  <c r="AC59" i="8"/>
  <c r="AD59" i="8"/>
  <c r="AE59" i="8"/>
  <c r="AF59" i="8"/>
  <c r="AH59" i="8"/>
  <c r="AI59" i="8"/>
  <c r="AJ59" i="8"/>
  <c r="AK59" i="8"/>
  <c r="AL59" i="8"/>
  <c r="AM59" i="8"/>
  <c r="AN59" i="8"/>
  <c r="AO59" i="8"/>
  <c r="AA60" i="8"/>
  <c r="AB60" i="8"/>
  <c r="AC60" i="8"/>
  <c r="AD60" i="8"/>
  <c r="AE60" i="8"/>
  <c r="AF60" i="8"/>
  <c r="AH60" i="8"/>
  <c r="AI60" i="8"/>
  <c r="AJ60" i="8"/>
  <c r="AK60" i="8"/>
  <c r="AL60" i="8"/>
  <c r="AM60" i="8"/>
  <c r="AN60" i="8"/>
  <c r="AO60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A63" i="8"/>
  <c r="AB63" i="8"/>
  <c r="AC63" i="8"/>
  <c r="AD63" i="8"/>
  <c r="AE63" i="8"/>
  <c r="AF63" i="8"/>
  <c r="AH63" i="8"/>
  <c r="AI63" i="8"/>
  <c r="AJ63" i="8"/>
  <c r="AK63" i="8"/>
  <c r="AL63" i="8"/>
  <c r="AM63" i="8"/>
  <c r="AN63" i="8"/>
  <c r="AO63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A65" i="8"/>
  <c r="AB65" i="8"/>
  <c r="AC65" i="8"/>
  <c r="AD65" i="8"/>
  <c r="AE65" i="8"/>
  <c r="AF65" i="8"/>
  <c r="AH65" i="8"/>
  <c r="AI65" i="8"/>
  <c r="AJ65" i="8"/>
  <c r="AK65" i="8"/>
  <c r="AL65" i="8"/>
  <c r="AM65" i="8"/>
  <c r="AN65" i="8"/>
  <c r="AO65" i="8"/>
  <c r="AO66" i="8"/>
  <c r="AA67" i="8"/>
  <c r="AB67" i="8"/>
  <c r="AC67" i="8"/>
  <c r="AD67" i="8"/>
  <c r="AE67" i="8"/>
  <c r="AF67" i="8"/>
  <c r="AH67" i="8"/>
  <c r="AI67" i="8"/>
  <c r="AJ67" i="8"/>
  <c r="AK67" i="8"/>
  <c r="AL67" i="8"/>
  <c r="AM67" i="8"/>
  <c r="AN67" i="8"/>
  <c r="AO67" i="8"/>
  <c r="AA68" i="8"/>
  <c r="AB68" i="8"/>
  <c r="AC68" i="8"/>
  <c r="AD68" i="8"/>
  <c r="AE68" i="8"/>
  <c r="AF68" i="8"/>
  <c r="AH68" i="8"/>
  <c r="AI68" i="8"/>
  <c r="AJ68" i="8"/>
  <c r="AK68" i="8"/>
  <c r="AL68" i="8"/>
  <c r="AM68" i="8"/>
  <c r="AN68" i="8"/>
  <c r="AO68" i="8"/>
  <c r="AA69" i="8"/>
  <c r="AB69" i="8"/>
  <c r="AC69" i="8"/>
  <c r="AD69" i="8"/>
  <c r="AE69" i="8"/>
  <c r="AF69" i="8"/>
  <c r="AH69" i="8"/>
  <c r="AI69" i="8"/>
  <c r="AJ69" i="8"/>
  <c r="AK69" i="8"/>
  <c r="AL69" i="8"/>
  <c r="AM69" i="8"/>
  <c r="AN69" i="8"/>
  <c r="AO69" i="8"/>
  <c r="AA70" i="8"/>
  <c r="AB70" i="8"/>
  <c r="AC70" i="8"/>
  <c r="AD70" i="8"/>
  <c r="AE70" i="8"/>
  <c r="AF70" i="8"/>
  <c r="AH70" i="8"/>
  <c r="AI70" i="8"/>
  <c r="AJ70" i="8"/>
  <c r="AK70" i="8"/>
  <c r="AL70" i="8"/>
  <c r="AM70" i="8"/>
  <c r="AN70" i="8"/>
  <c r="AO70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A72" i="8"/>
  <c r="AB72" i="8"/>
  <c r="AC72" i="8"/>
  <c r="AD72" i="8"/>
  <c r="AE72" i="8"/>
  <c r="AF72" i="8"/>
  <c r="AH72" i="8"/>
  <c r="AI72" i="8"/>
  <c r="AJ72" i="8"/>
  <c r="AK72" i="8"/>
  <c r="AL72" i="8"/>
  <c r="AM72" i="8"/>
  <c r="AN72" i="8"/>
  <c r="AO72" i="8"/>
  <c r="AA73" i="8"/>
  <c r="AB73" i="8"/>
  <c r="AC73" i="8"/>
  <c r="AD73" i="8"/>
  <c r="AE73" i="8"/>
  <c r="AF73" i="8"/>
  <c r="AH73" i="8"/>
  <c r="AI73" i="8"/>
  <c r="AJ73" i="8"/>
  <c r="AK73" i="8"/>
  <c r="AL73" i="8"/>
  <c r="AM73" i="8"/>
  <c r="AN73" i="8"/>
  <c r="AO73" i="8"/>
  <c r="AA75" i="8"/>
  <c r="AB75" i="8"/>
  <c r="AC75" i="8"/>
  <c r="AD75" i="8"/>
  <c r="AE75" i="8"/>
  <c r="AF75" i="8"/>
  <c r="AH75" i="8"/>
  <c r="AI75" i="8"/>
  <c r="AJ75" i="8"/>
  <c r="AK75" i="8"/>
  <c r="AL75" i="8"/>
  <c r="AM75" i="8"/>
  <c r="AN75" i="8"/>
  <c r="AO75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A77" i="8"/>
  <c r="AB77" i="8"/>
  <c r="AC77" i="8"/>
  <c r="AD77" i="8"/>
  <c r="AE77" i="8"/>
  <c r="AF77" i="8"/>
  <c r="AH77" i="8"/>
  <c r="AI77" i="8"/>
  <c r="AJ77" i="8"/>
  <c r="AK77" i="8"/>
  <c r="AL77" i="8"/>
  <c r="AM77" i="8"/>
  <c r="AN77" i="8"/>
  <c r="AO77" i="8"/>
  <c r="AA78" i="8"/>
  <c r="AB78" i="8"/>
  <c r="AC78" i="8"/>
  <c r="AD78" i="8"/>
  <c r="AE78" i="8"/>
  <c r="AF78" i="8"/>
  <c r="AH78" i="8"/>
  <c r="AI78" i="8"/>
  <c r="AJ78" i="8"/>
  <c r="AK78" i="8"/>
  <c r="AL78" i="8"/>
  <c r="AM78" i="8"/>
  <c r="AN78" i="8"/>
  <c r="AO78" i="8"/>
  <c r="AA79" i="8"/>
  <c r="AB79" i="8"/>
  <c r="AC79" i="8"/>
  <c r="AD79" i="8"/>
  <c r="AE79" i="8"/>
  <c r="AF79" i="8"/>
  <c r="AH79" i="8"/>
  <c r="AI79" i="8"/>
  <c r="AJ79" i="8"/>
  <c r="AK79" i="8"/>
  <c r="AL79" i="8"/>
  <c r="AM79" i="8"/>
  <c r="AN79" i="8"/>
  <c r="AO79" i="8"/>
  <c r="AA80" i="8"/>
  <c r="AB80" i="8"/>
  <c r="AC80" i="8"/>
  <c r="AD80" i="8"/>
  <c r="AE80" i="8"/>
  <c r="AF80" i="8"/>
  <c r="AH80" i="8"/>
  <c r="AI80" i="8"/>
  <c r="AJ80" i="8"/>
  <c r="AK80" i="8"/>
  <c r="AL80" i="8"/>
  <c r="AM80" i="8"/>
  <c r="AN80" i="8"/>
  <c r="AO80" i="8"/>
  <c r="AA81" i="8"/>
  <c r="AB81" i="8"/>
  <c r="AC81" i="8"/>
  <c r="AD81" i="8"/>
  <c r="AE81" i="8"/>
  <c r="AF81" i="8"/>
  <c r="AH81" i="8"/>
  <c r="AI81" i="8"/>
  <c r="AJ81" i="8"/>
  <c r="AK81" i="8"/>
  <c r="AL81" i="8"/>
  <c r="AM81" i="8"/>
  <c r="AN81" i="8"/>
  <c r="AO81" i="8"/>
  <c r="AA83" i="8"/>
  <c r="AB83" i="8"/>
  <c r="AC83" i="8"/>
  <c r="AD83" i="8"/>
  <c r="AE83" i="8"/>
  <c r="AF83" i="8"/>
  <c r="AH83" i="8"/>
  <c r="AI83" i="8"/>
  <c r="AJ83" i="8"/>
  <c r="AK83" i="8"/>
  <c r="AL83" i="8"/>
  <c r="AM83" i="8"/>
  <c r="AN83" i="8"/>
  <c r="AO83" i="8"/>
  <c r="AA84" i="8"/>
  <c r="AB84" i="8"/>
  <c r="AC84" i="8"/>
  <c r="AD84" i="8"/>
  <c r="AE84" i="8"/>
  <c r="AF84" i="8"/>
  <c r="AH84" i="8"/>
  <c r="AI84" i="8"/>
  <c r="AJ84" i="8"/>
  <c r="AK84" i="8"/>
  <c r="AL84" i="8"/>
  <c r="AM84" i="8"/>
  <c r="AN84" i="8"/>
  <c r="AO84" i="8"/>
  <c r="AA85" i="8"/>
  <c r="AB85" i="8"/>
  <c r="AC85" i="8"/>
  <c r="AD85" i="8"/>
  <c r="AE85" i="8"/>
  <c r="AF85" i="8"/>
  <c r="AH85" i="8"/>
  <c r="AI85" i="8"/>
  <c r="AJ85" i="8"/>
  <c r="AK85" i="8"/>
  <c r="AL85" i="8"/>
  <c r="AM85" i="8"/>
  <c r="AN85" i="8"/>
  <c r="AO85" i="8"/>
  <c r="AA86" i="8"/>
  <c r="AB86" i="8"/>
  <c r="AC86" i="8"/>
  <c r="AD86" i="8"/>
  <c r="AE86" i="8"/>
  <c r="AF86" i="8"/>
  <c r="AH86" i="8"/>
  <c r="AI86" i="8"/>
  <c r="AJ86" i="8"/>
  <c r="AK86" i="8"/>
  <c r="AL86" i="8"/>
  <c r="AM86" i="8"/>
  <c r="AN86" i="8"/>
  <c r="AO86" i="8"/>
  <c r="AA87" i="8"/>
  <c r="AB87" i="8"/>
  <c r="AC87" i="8"/>
  <c r="AD87" i="8"/>
  <c r="AE87" i="8"/>
  <c r="AF87" i="8"/>
  <c r="AH87" i="8"/>
  <c r="AI87" i="8"/>
  <c r="AJ87" i="8"/>
  <c r="AK87" i="8"/>
  <c r="AL87" i="8"/>
  <c r="AM87" i="8"/>
  <c r="AN87" i="8"/>
  <c r="AO87" i="8"/>
  <c r="AA88" i="8"/>
  <c r="AB88" i="8"/>
  <c r="AC88" i="8"/>
  <c r="AD88" i="8"/>
  <c r="AE88" i="8"/>
  <c r="AF88" i="8"/>
  <c r="AH88" i="8"/>
  <c r="AI88" i="8"/>
  <c r="AJ88" i="8"/>
  <c r="AK88" i="8"/>
  <c r="AL88" i="8"/>
  <c r="AM88" i="8"/>
  <c r="AN88" i="8"/>
  <c r="AO88" i="8"/>
  <c r="AA89" i="8"/>
  <c r="AB89" i="8"/>
  <c r="AC89" i="8"/>
  <c r="AD89" i="8"/>
  <c r="AE89" i="8"/>
  <c r="AF89" i="8"/>
  <c r="AH89" i="8"/>
  <c r="AI89" i="8"/>
  <c r="AJ89" i="8"/>
  <c r="AK89" i="8"/>
  <c r="AL89" i="8"/>
  <c r="AM89" i="8"/>
  <c r="AN89" i="8"/>
  <c r="AO89" i="8"/>
  <c r="AG90" i="8"/>
  <c r="AA91" i="8"/>
  <c r="AB91" i="8"/>
  <c r="AC91" i="8"/>
  <c r="AD91" i="8"/>
  <c r="AE91" i="8"/>
  <c r="AF91" i="8"/>
  <c r="AH91" i="8"/>
  <c r="AI91" i="8"/>
  <c r="AJ91" i="8"/>
  <c r="AK91" i="8"/>
  <c r="AL91" i="8"/>
  <c r="AM91" i="8"/>
  <c r="AN91" i="8"/>
  <c r="AO91" i="8"/>
  <c r="AA92" i="8"/>
  <c r="AB92" i="8"/>
  <c r="AC92" i="8"/>
  <c r="AD92" i="8"/>
  <c r="AE92" i="8"/>
  <c r="AF92" i="8"/>
  <c r="AH92" i="8"/>
  <c r="AI92" i="8"/>
  <c r="AJ92" i="8"/>
  <c r="AK92" i="8"/>
  <c r="AL92" i="8"/>
  <c r="AM92" i="8"/>
  <c r="AN92" i="8"/>
  <c r="AO92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A94" i="8"/>
  <c r="AB94" i="8"/>
  <c r="AC94" i="8"/>
  <c r="AD94" i="8"/>
  <c r="AE94" i="8"/>
  <c r="AF94" i="8"/>
  <c r="AH94" i="8"/>
  <c r="AI94" i="8"/>
  <c r="AJ94" i="8"/>
  <c r="AK94" i="8"/>
  <c r="AL94" i="8"/>
  <c r="AM94" i="8"/>
  <c r="AN94" i="8"/>
  <c r="AO94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A96" i="8"/>
  <c r="AB96" i="8"/>
  <c r="AC96" i="8"/>
  <c r="AD96" i="8"/>
  <c r="AE96" i="8"/>
  <c r="AF96" i="8"/>
  <c r="AH96" i="8"/>
  <c r="AI96" i="8"/>
  <c r="AJ96" i="8"/>
  <c r="AK96" i="8"/>
  <c r="AL96" i="8"/>
  <c r="AM96" i="8"/>
  <c r="AN96" i="8"/>
  <c r="AO96" i="8"/>
  <c r="AA97" i="8"/>
  <c r="AB97" i="8"/>
  <c r="AC97" i="8"/>
  <c r="AD97" i="8"/>
  <c r="AE97" i="8"/>
  <c r="AF97" i="8"/>
  <c r="AH97" i="8"/>
  <c r="AI97" i="8"/>
  <c r="AJ97" i="8"/>
  <c r="AK97" i="8"/>
  <c r="AL97" i="8"/>
  <c r="AM97" i="8"/>
  <c r="AN97" i="8"/>
  <c r="AO97" i="8"/>
  <c r="AA99" i="8"/>
  <c r="AB99" i="8"/>
  <c r="AC99" i="8"/>
  <c r="AD99" i="8"/>
  <c r="AE99" i="8"/>
  <c r="AF99" i="8"/>
  <c r="AH99" i="8"/>
  <c r="AI99" i="8"/>
  <c r="AJ99" i="8"/>
  <c r="AK99" i="8"/>
  <c r="AL99" i="8"/>
  <c r="AM99" i="8"/>
  <c r="AN99" i="8"/>
  <c r="AO99" i="8"/>
  <c r="AA100" i="8"/>
  <c r="AB100" i="8"/>
  <c r="AC100" i="8"/>
  <c r="AD100" i="8"/>
  <c r="AE100" i="8"/>
  <c r="AF100" i="8"/>
  <c r="AH100" i="8"/>
  <c r="AI100" i="8"/>
  <c r="AJ100" i="8"/>
  <c r="AK100" i="8"/>
  <c r="AL100" i="8"/>
  <c r="AM100" i="8"/>
  <c r="AN100" i="8"/>
  <c r="AO100" i="8"/>
  <c r="AA101" i="8"/>
  <c r="AB101" i="8"/>
  <c r="AC101" i="8"/>
  <c r="AD101" i="8"/>
  <c r="AE101" i="8"/>
  <c r="AF101" i="8"/>
  <c r="AH101" i="8"/>
  <c r="AI101" i="8"/>
  <c r="AJ101" i="8"/>
  <c r="AK101" i="8"/>
  <c r="AL101" i="8"/>
  <c r="AM101" i="8"/>
  <c r="AN101" i="8"/>
  <c r="AO101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A103" i="8"/>
  <c r="AB103" i="8"/>
  <c r="AC103" i="8"/>
  <c r="AD103" i="8"/>
  <c r="AE103" i="8"/>
  <c r="AF103" i="8"/>
  <c r="AH103" i="8"/>
  <c r="AI103" i="8"/>
  <c r="AJ103" i="8"/>
  <c r="AK103" i="8"/>
  <c r="AL103" i="8"/>
  <c r="AM103" i="8"/>
  <c r="AN103" i="8"/>
  <c r="AO103" i="8"/>
  <c r="AA104" i="8"/>
  <c r="AB104" i="8"/>
  <c r="AC104" i="8"/>
  <c r="AD104" i="8"/>
  <c r="AE104" i="8"/>
  <c r="AF104" i="8"/>
  <c r="AH104" i="8"/>
  <c r="AI104" i="8"/>
  <c r="AJ104" i="8"/>
  <c r="AK104" i="8"/>
  <c r="AL104" i="8"/>
  <c r="AM104" i="8"/>
  <c r="AN104" i="8"/>
  <c r="AO104" i="8"/>
  <c r="AA105" i="8"/>
  <c r="AB105" i="8"/>
  <c r="AC105" i="8"/>
  <c r="AD105" i="8"/>
  <c r="AE105" i="8"/>
  <c r="AF105" i="8"/>
  <c r="AH105" i="8"/>
  <c r="AI105" i="8"/>
  <c r="AJ105" i="8"/>
  <c r="AK105" i="8"/>
  <c r="AL105" i="8"/>
  <c r="AM105" i="8"/>
  <c r="AN105" i="8"/>
  <c r="AO105" i="8"/>
  <c r="AA107" i="8"/>
  <c r="AB107" i="8"/>
  <c r="AC107" i="8"/>
  <c r="AD107" i="8"/>
  <c r="AE107" i="8"/>
  <c r="AF107" i="8"/>
  <c r="AH107" i="8"/>
  <c r="AI107" i="8"/>
  <c r="AJ107" i="8"/>
  <c r="AK107" i="8"/>
  <c r="AL107" i="8"/>
  <c r="AM107" i="8"/>
  <c r="AN107" i="8"/>
  <c r="AO107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A110" i="8"/>
  <c r="AB110" i="8"/>
  <c r="AC110" i="8"/>
  <c r="AD110" i="8"/>
  <c r="AE110" i="8"/>
  <c r="AF110" i="8"/>
  <c r="AH110" i="8"/>
  <c r="AI110" i="8"/>
  <c r="AJ110" i="8"/>
  <c r="AK110" i="8"/>
  <c r="AL110" i="8"/>
  <c r="AM110" i="8"/>
  <c r="AN110" i="8"/>
  <c r="AO110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A112" i="8"/>
  <c r="AB112" i="8"/>
  <c r="AC112" i="8"/>
  <c r="AD112" i="8"/>
  <c r="AE112" i="8"/>
  <c r="AF112" i="8"/>
  <c r="AH112" i="8"/>
  <c r="AI112" i="8"/>
  <c r="AJ112" i="8"/>
  <c r="AK112" i="8"/>
  <c r="AL112" i="8"/>
  <c r="AM112" i="8"/>
  <c r="AN112" i="8"/>
  <c r="AO112" i="8"/>
  <c r="AA113" i="8"/>
  <c r="AB113" i="8"/>
  <c r="AC113" i="8"/>
  <c r="AD113" i="8"/>
  <c r="AE113" i="8"/>
  <c r="AF113" i="8"/>
  <c r="AH113" i="8"/>
  <c r="AI113" i="8"/>
  <c r="AJ113" i="8"/>
  <c r="AK113" i="8"/>
  <c r="AL113" i="8"/>
  <c r="AM113" i="8"/>
  <c r="AN113" i="8"/>
  <c r="AO113" i="8"/>
  <c r="AA115" i="8"/>
  <c r="AB115" i="8"/>
  <c r="AC115" i="8"/>
  <c r="AD115" i="8"/>
  <c r="AE115" i="8"/>
  <c r="AF115" i="8"/>
  <c r="AH115" i="8"/>
  <c r="AI115" i="8"/>
  <c r="AJ115" i="8"/>
  <c r="AK115" i="8"/>
  <c r="AL115" i="8"/>
  <c r="AM115" i="8"/>
  <c r="AN115" i="8"/>
  <c r="AO115" i="8"/>
  <c r="AA116" i="8"/>
  <c r="AB116" i="8"/>
  <c r="AC116" i="8"/>
  <c r="AD116" i="8"/>
  <c r="AE116" i="8"/>
  <c r="AF116" i="8"/>
  <c r="AH116" i="8"/>
  <c r="AI116" i="8"/>
  <c r="AJ116" i="8"/>
  <c r="AK116" i="8"/>
  <c r="AL116" i="8"/>
  <c r="AM116" i="8"/>
  <c r="AN116" i="8"/>
  <c r="AO116" i="8"/>
  <c r="AA117" i="8"/>
  <c r="AB117" i="8"/>
  <c r="AC117" i="8"/>
  <c r="AD117" i="8"/>
  <c r="AE117" i="8"/>
  <c r="AF117" i="8"/>
  <c r="AH117" i="8"/>
  <c r="AI117" i="8"/>
  <c r="AJ117" i="8"/>
  <c r="AK117" i="8"/>
  <c r="AL117" i="8"/>
  <c r="AM117" i="8"/>
  <c r="AN117" i="8"/>
  <c r="AO117" i="8"/>
  <c r="AA118" i="8"/>
  <c r="AB118" i="8"/>
  <c r="AC118" i="8"/>
  <c r="AD118" i="8"/>
  <c r="AE118" i="8"/>
  <c r="AF118" i="8"/>
  <c r="AH118" i="8"/>
  <c r="AI118" i="8"/>
  <c r="AJ118" i="8"/>
  <c r="AK118" i="8"/>
  <c r="AL118" i="8"/>
  <c r="AM118" i="8"/>
  <c r="AN118" i="8"/>
  <c r="AO118" i="8"/>
  <c r="AA119" i="8"/>
  <c r="AB119" i="8"/>
  <c r="AC119" i="8"/>
  <c r="AD119" i="8"/>
  <c r="AE119" i="8"/>
  <c r="AF119" i="8"/>
  <c r="AH119" i="8"/>
  <c r="AI119" i="8"/>
  <c r="AJ119" i="8"/>
  <c r="AK119" i="8"/>
  <c r="AL119" i="8"/>
  <c r="AM119" i="8"/>
  <c r="AN119" i="8"/>
  <c r="AO119" i="8"/>
  <c r="AA120" i="8"/>
  <c r="AB120" i="8"/>
  <c r="AC120" i="8"/>
  <c r="AD120" i="8"/>
  <c r="AE120" i="8"/>
  <c r="AF120" i="8"/>
  <c r="AH120" i="8"/>
  <c r="AI120" i="8"/>
  <c r="AJ120" i="8"/>
  <c r="AK120" i="8"/>
  <c r="AL120" i="8"/>
  <c r="AM120" i="8"/>
  <c r="AN120" i="8"/>
  <c r="AO120" i="8"/>
  <c r="AA121" i="8"/>
  <c r="AB121" i="8"/>
  <c r="AC121" i="8"/>
  <c r="AD121" i="8"/>
  <c r="AE121" i="8"/>
  <c r="AF121" i="8"/>
  <c r="AH121" i="8"/>
  <c r="AI121" i="8"/>
  <c r="AJ121" i="8"/>
  <c r="AK121" i="8"/>
  <c r="AL121" i="8"/>
  <c r="AM121" i="8"/>
  <c r="AN121" i="8"/>
  <c r="AO121" i="8"/>
  <c r="AA123" i="8"/>
  <c r="AB123" i="8"/>
  <c r="AC123" i="8"/>
  <c r="AD123" i="8"/>
  <c r="AE123" i="8"/>
  <c r="AF123" i="8"/>
  <c r="AH123" i="8"/>
  <c r="AI123" i="8"/>
  <c r="AJ123" i="8"/>
  <c r="AK123" i="8"/>
  <c r="AL123" i="8"/>
  <c r="AM123" i="8"/>
  <c r="AN123" i="8"/>
  <c r="AO123" i="8"/>
  <c r="AA124" i="8"/>
  <c r="AB124" i="8"/>
  <c r="AC124" i="8"/>
  <c r="AD124" i="8"/>
  <c r="AE124" i="8"/>
  <c r="AF124" i="8"/>
  <c r="AH124" i="8"/>
  <c r="AI124" i="8"/>
  <c r="AJ124" i="8"/>
  <c r="AK124" i="8"/>
  <c r="AL124" i="8"/>
  <c r="AM124" i="8"/>
  <c r="AN124" i="8"/>
  <c r="AO124" i="8"/>
  <c r="AA125" i="8"/>
  <c r="AB125" i="8"/>
  <c r="AC125" i="8"/>
  <c r="AD125" i="8"/>
  <c r="AE125" i="8"/>
  <c r="AF125" i="8"/>
  <c r="AH125" i="8"/>
  <c r="AI125" i="8"/>
  <c r="AJ125" i="8"/>
  <c r="AK125" i="8"/>
  <c r="AL125" i="8"/>
  <c r="AM125" i="8"/>
  <c r="AN125" i="8"/>
  <c r="AO125" i="8"/>
  <c r="AA126" i="8"/>
  <c r="AB126" i="8"/>
  <c r="AC126" i="8"/>
  <c r="AD126" i="8"/>
  <c r="AE126" i="8"/>
  <c r="AF126" i="8"/>
  <c r="AH126" i="8"/>
  <c r="AI126" i="8"/>
  <c r="AJ126" i="8"/>
  <c r="AK126" i="8"/>
  <c r="AL126" i="8"/>
  <c r="AM126" i="8"/>
  <c r="AN126" i="8"/>
  <c r="AO126" i="8"/>
  <c r="AA127" i="8"/>
  <c r="AB127" i="8"/>
  <c r="AC127" i="8"/>
  <c r="AD127" i="8"/>
  <c r="AE127" i="8"/>
  <c r="AF127" i="8"/>
  <c r="AH127" i="8"/>
  <c r="AI127" i="8"/>
  <c r="AJ127" i="8"/>
  <c r="AK127" i="8"/>
  <c r="AL127" i="8"/>
  <c r="AM127" i="8"/>
  <c r="AN127" i="8"/>
  <c r="AO127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A129" i="8"/>
  <c r="AB129" i="8"/>
  <c r="AC129" i="8"/>
  <c r="AD129" i="8"/>
  <c r="AE129" i="8"/>
  <c r="AF129" i="8"/>
  <c r="AH129" i="8"/>
  <c r="AI129" i="8"/>
  <c r="AJ129" i="8"/>
  <c r="AK129" i="8"/>
  <c r="AL129" i="8"/>
  <c r="AM129" i="8"/>
  <c r="AN129" i="8"/>
  <c r="AO129" i="8"/>
  <c r="AO130" i="8"/>
  <c r="AA131" i="8"/>
  <c r="AB131" i="8"/>
  <c r="AC131" i="8"/>
  <c r="AD131" i="8"/>
  <c r="AE131" i="8"/>
  <c r="AF131" i="8"/>
  <c r="AH131" i="8"/>
  <c r="AI131" i="8"/>
  <c r="AJ131" i="8"/>
  <c r="AK131" i="8"/>
  <c r="AL131" i="8"/>
  <c r="AM131" i="8"/>
  <c r="AN131" i="8"/>
  <c r="AO131" i="8"/>
  <c r="AA132" i="8"/>
  <c r="AB132" i="8"/>
  <c r="AC132" i="8"/>
  <c r="AD132" i="8"/>
  <c r="AE132" i="8"/>
  <c r="AF132" i="8"/>
  <c r="AH132" i="8"/>
  <c r="AI132" i="8"/>
  <c r="AJ132" i="8"/>
  <c r="AK132" i="8"/>
  <c r="AL132" i="8"/>
  <c r="AM132" i="8"/>
  <c r="AN132" i="8"/>
  <c r="AO132" i="8"/>
  <c r="AA133" i="8"/>
  <c r="AB133" i="8"/>
  <c r="AC133" i="8"/>
  <c r="AD133" i="8"/>
  <c r="AE133" i="8"/>
  <c r="AF133" i="8"/>
  <c r="AH133" i="8"/>
  <c r="AI133" i="8"/>
  <c r="AJ133" i="8"/>
  <c r="AK133" i="8"/>
  <c r="AL133" i="8"/>
  <c r="AM133" i="8"/>
  <c r="AN133" i="8"/>
  <c r="AO133" i="8"/>
  <c r="AA134" i="8"/>
  <c r="AB134" i="8"/>
  <c r="AC134" i="8"/>
  <c r="AD134" i="8"/>
  <c r="AE134" i="8"/>
  <c r="AF134" i="8"/>
  <c r="AH134" i="8"/>
  <c r="AI134" i="8"/>
  <c r="AJ134" i="8"/>
  <c r="AK134" i="8"/>
  <c r="AL134" i="8"/>
  <c r="AM134" i="8"/>
  <c r="AN134" i="8"/>
  <c r="AO134" i="8"/>
  <c r="AA135" i="8"/>
  <c r="AB135" i="8"/>
  <c r="AC135" i="8"/>
  <c r="AD135" i="8"/>
  <c r="AE135" i="8"/>
  <c r="AF135" i="8"/>
  <c r="AH135" i="8"/>
  <c r="AI135" i="8"/>
  <c r="AJ135" i="8"/>
  <c r="AK135" i="8"/>
  <c r="AL135" i="8"/>
  <c r="AM135" i="8"/>
  <c r="AN135" i="8"/>
  <c r="AO135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A137" i="8"/>
  <c r="AB137" i="8"/>
  <c r="AC137" i="8"/>
  <c r="AD137" i="8"/>
  <c r="AE137" i="8"/>
  <c r="AF137" i="8"/>
  <c r="AH137" i="8"/>
  <c r="AI137" i="8"/>
  <c r="AJ137" i="8"/>
  <c r="AK137" i="8"/>
  <c r="AL137" i="8"/>
  <c r="AM137" i="8"/>
  <c r="AN137" i="8"/>
  <c r="AO137" i="8"/>
  <c r="AA139" i="8"/>
  <c r="AB139" i="8"/>
  <c r="AC139" i="8"/>
  <c r="AD139" i="8"/>
  <c r="AE139" i="8"/>
  <c r="AF139" i="8"/>
  <c r="AH139" i="8"/>
  <c r="AI139" i="8"/>
  <c r="AJ139" i="8"/>
  <c r="AK139" i="8"/>
  <c r="AL139" i="8"/>
  <c r="AM139" i="8"/>
  <c r="AN139" i="8"/>
  <c r="AO139" i="8"/>
  <c r="AA140" i="8"/>
  <c r="AB140" i="8"/>
  <c r="AC140" i="8"/>
  <c r="AD140" i="8"/>
  <c r="AE140" i="8"/>
  <c r="AF140" i="8"/>
  <c r="AH140" i="8"/>
  <c r="AI140" i="8"/>
  <c r="AJ140" i="8"/>
  <c r="AK140" i="8"/>
  <c r="AL140" i="8"/>
  <c r="AM140" i="8"/>
  <c r="AN140" i="8"/>
  <c r="AO140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A142" i="8"/>
  <c r="AB142" i="8"/>
  <c r="AC142" i="8"/>
  <c r="AD142" i="8"/>
  <c r="AE142" i="8"/>
  <c r="AF142" i="8"/>
  <c r="AH142" i="8"/>
  <c r="AI142" i="8"/>
  <c r="AJ142" i="8"/>
  <c r="AK142" i="8"/>
  <c r="AL142" i="8"/>
  <c r="AM142" i="8"/>
  <c r="AN142" i="8"/>
  <c r="AO142" i="8"/>
  <c r="AA143" i="8"/>
  <c r="AB143" i="8"/>
  <c r="AC143" i="8"/>
  <c r="AD143" i="8"/>
  <c r="AE143" i="8"/>
  <c r="AF143" i="8"/>
  <c r="AH143" i="8"/>
  <c r="AI143" i="8"/>
  <c r="AJ143" i="8"/>
  <c r="AK143" i="8"/>
  <c r="AL143" i="8"/>
  <c r="AM143" i="8"/>
  <c r="AN143" i="8"/>
  <c r="AO143" i="8"/>
  <c r="AA144" i="8"/>
  <c r="AB144" i="8"/>
  <c r="AC144" i="8"/>
  <c r="AD144" i="8"/>
  <c r="AE144" i="8"/>
  <c r="AF144" i="8"/>
  <c r="AH144" i="8"/>
  <c r="AI144" i="8"/>
  <c r="AJ144" i="8"/>
  <c r="AK144" i="8"/>
  <c r="AL144" i="8"/>
  <c r="AM144" i="8"/>
  <c r="AN144" i="8"/>
  <c r="AO144" i="8"/>
  <c r="AA145" i="8"/>
  <c r="AB145" i="8"/>
  <c r="AC145" i="8"/>
  <c r="AD145" i="8"/>
  <c r="AE145" i="8"/>
  <c r="AF145" i="8"/>
  <c r="AH145" i="8"/>
  <c r="AI145" i="8"/>
  <c r="AJ145" i="8"/>
  <c r="AK145" i="8"/>
  <c r="AL145" i="8"/>
  <c r="AM145" i="8"/>
  <c r="AN145" i="8"/>
  <c r="AO145" i="8"/>
  <c r="AA147" i="8"/>
  <c r="AB147" i="8"/>
  <c r="AC147" i="8"/>
  <c r="AD147" i="8"/>
  <c r="AE147" i="8"/>
  <c r="AF147" i="8"/>
  <c r="AH147" i="8"/>
  <c r="AI147" i="8"/>
  <c r="AJ147" i="8"/>
  <c r="AK147" i="8"/>
  <c r="AL147" i="8"/>
  <c r="AM147" i="8"/>
  <c r="AN147" i="8"/>
  <c r="AO147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A149" i="8"/>
  <c r="AB149" i="8"/>
  <c r="AC149" i="8"/>
  <c r="AD149" i="8"/>
  <c r="AE149" i="8"/>
  <c r="AF149" i="8"/>
  <c r="AH149" i="8"/>
  <c r="AI149" i="8"/>
  <c r="AJ149" i="8"/>
  <c r="AK149" i="8"/>
  <c r="AL149" i="8"/>
  <c r="AM149" i="8"/>
  <c r="AN149" i="8"/>
  <c r="AO149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A152" i="8"/>
  <c r="AB152" i="8"/>
  <c r="AC152" i="8"/>
  <c r="AD152" i="8"/>
  <c r="AE152" i="8"/>
  <c r="AF152" i="8"/>
  <c r="AH152" i="8"/>
  <c r="AI152" i="8"/>
  <c r="AJ152" i="8"/>
  <c r="AK152" i="8"/>
  <c r="AL152" i="8"/>
  <c r="AM152" i="8"/>
  <c r="AN152" i="8"/>
  <c r="AO152" i="8"/>
  <c r="AA153" i="8"/>
  <c r="AB153" i="8"/>
  <c r="AC153" i="8"/>
  <c r="AD153" i="8"/>
  <c r="AE153" i="8"/>
  <c r="AF153" i="8"/>
  <c r="AH153" i="8"/>
  <c r="AI153" i="8"/>
  <c r="AJ153" i="8"/>
  <c r="AK153" i="8"/>
  <c r="AL153" i="8"/>
  <c r="AM153" i="8"/>
  <c r="AN153" i="8"/>
  <c r="AO153" i="8"/>
  <c r="AA155" i="8"/>
  <c r="AB155" i="8"/>
  <c r="AC155" i="8"/>
  <c r="AD155" i="8"/>
  <c r="AE155" i="8"/>
  <c r="AF155" i="8"/>
  <c r="AH155" i="8"/>
  <c r="AI155" i="8"/>
  <c r="AJ155" i="8"/>
  <c r="AK155" i="8"/>
  <c r="AL155" i="8"/>
  <c r="AM155" i="8"/>
  <c r="AN155" i="8"/>
  <c r="AO155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A157" i="8"/>
  <c r="AB157" i="8"/>
  <c r="AC157" i="8"/>
  <c r="AD157" i="8"/>
  <c r="AE157" i="8"/>
  <c r="AF157" i="8"/>
  <c r="AH157" i="8"/>
  <c r="AI157" i="8"/>
  <c r="AJ157" i="8"/>
  <c r="AK157" i="8"/>
  <c r="AL157" i="8"/>
  <c r="AM157" i="8"/>
  <c r="AN157" i="8"/>
  <c r="AO157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A159" i="8"/>
  <c r="AB159" i="8"/>
  <c r="AC159" i="8"/>
  <c r="AD159" i="8"/>
  <c r="AE159" i="8"/>
  <c r="AF159" i="8"/>
  <c r="AH159" i="8"/>
  <c r="AI159" i="8"/>
  <c r="AJ159" i="8"/>
  <c r="AK159" i="8"/>
  <c r="AL159" i="8"/>
  <c r="AM159" i="8"/>
  <c r="AN159" i="8"/>
  <c r="AO159" i="8"/>
  <c r="AA160" i="8"/>
  <c r="AB160" i="8"/>
  <c r="AC160" i="8"/>
  <c r="AD160" i="8"/>
  <c r="AE160" i="8"/>
  <c r="AF160" i="8"/>
  <c r="AH160" i="8"/>
  <c r="AI160" i="8"/>
  <c r="AJ160" i="8"/>
  <c r="AK160" i="8"/>
  <c r="AL160" i="8"/>
  <c r="AM160" i="8"/>
  <c r="AN160" i="8"/>
  <c r="AO160" i="8"/>
  <c r="AA161" i="8"/>
  <c r="AB161" i="8"/>
  <c r="AC161" i="8"/>
  <c r="AD161" i="8"/>
  <c r="AE161" i="8"/>
  <c r="AF161" i="8"/>
  <c r="AH161" i="8"/>
  <c r="AI161" i="8"/>
  <c r="AJ161" i="8"/>
  <c r="AK161" i="8"/>
  <c r="AL161" i="8"/>
  <c r="AM161" i="8"/>
  <c r="AN161" i="8"/>
  <c r="AO161" i="8"/>
  <c r="AA163" i="8"/>
  <c r="AB163" i="8"/>
  <c r="AC163" i="8"/>
  <c r="AD163" i="8"/>
  <c r="AE163" i="8"/>
  <c r="AF163" i="8"/>
  <c r="AH163" i="8"/>
  <c r="AI163" i="8"/>
  <c r="AJ163" i="8"/>
  <c r="AK163" i="8"/>
  <c r="AL163" i="8"/>
  <c r="AM163" i="8"/>
  <c r="AN163" i="8"/>
  <c r="AO163" i="8"/>
  <c r="AA164" i="8"/>
  <c r="AB164" i="8"/>
  <c r="AC164" i="8"/>
  <c r="AD164" i="8"/>
  <c r="AE164" i="8"/>
  <c r="AF164" i="8"/>
  <c r="AH164" i="8"/>
  <c r="AI164" i="8"/>
  <c r="AJ164" i="8"/>
  <c r="AK164" i="8"/>
  <c r="AL164" i="8"/>
  <c r="AM164" i="8"/>
  <c r="AN164" i="8"/>
  <c r="AO164" i="8"/>
  <c r="AA165" i="8"/>
  <c r="AB165" i="8"/>
  <c r="AC165" i="8"/>
  <c r="AD165" i="8"/>
  <c r="AE165" i="8"/>
  <c r="AF165" i="8"/>
  <c r="AH165" i="8"/>
  <c r="AI165" i="8"/>
  <c r="AJ165" i="8"/>
  <c r="AK165" i="8"/>
  <c r="AL165" i="8"/>
  <c r="AM165" i="8"/>
  <c r="AN165" i="8"/>
  <c r="AO165" i="8"/>
  <c r="AA166" i="8"/>
  <c r="AB166" i="8"/>
  <c r="AC166" i="8"/>
  <c r="AD166" i="8"/>
  <c r="AE166" i="8"/>
  <c r="AF166" i="8"/>
  <c r="AH166" i="8"/>
  <c r="AI166" i="8"/>
  <c r="AJ166" i="8"/>
  <c r="AK166" i="8"/>
  <c r="AL166" i="8"/>
  <c r="AM166" i="8"/>
  <c r="AN166" i="8"/>
  <c r="AO166" i="8"/>
  <c r="AA167" i="8"/>
  <c r="AB167" i="8"/>
  <c r="AC167" i="8"/>
  <c r="AD167" i="8"/>
  <c r="AE167" i="8"/>
  <c r="AF167" i="8"/>
  <c r="AH167" i="8"/>
  <c r="AI167" i="8"/>
  <c r="AJ167" i="8"/>
  <c r="AK167" i="8"/>
  <c r="AL167" i="8"/>
  <c r="AM167" i="8"/>
  <c r="AN167" i="8"/>
  <c r="AO167" i="8"/>
  <c r="AA168" i="8"/>
  <c r="AB168" i="8"/>
  <c r="AC168" i="8"/>
  <c r="AD168" i="8"/>
  <c r="AE168" i="8"/>
  <c r="AF168" i="8"/>
  <c r="AH168" i="8"/>
  <c r="AI168" i="8"/>
  <c r="AJ168" i="8"/>
  <c r="AK168" i="8"/>
  <c r="AL168" i="8"/>
  <c r="AM168" i="8"/>
  <c r="AN168" i="8"/>
  <c r="AO168" i="8"/>
  <c r="AA169" i="8"/>
  <c r="AB169" i="8"/>
  <c r="AC169" i="8"/>
  <c r="AD169" i="8"/>
  <c r="AE169" i="8"/>
  <c r="AF169" i="8"/>
  <c r="AH169" i="8"/>
  <c r="AI169" i="8"/>
  <c r="AJ169" i="8"/>
  <c r="AK169" i="8"/>
  <c r="AL169" i="8"/>
  <c r="AM169" i="8"/>
  <c r="AN169" i="8"/>
  <c r="AO169" i="8"/>
  <c r="AA171" i="8"/>
  <c r="AB171" i="8"/>
  <c r="AC171" i="8"/>
  <c r="AD171" i="8"/>
  <c r="AE171" i="8"/>
  <c r="AF171" i="8"/>
  <c r="AH171" i="8"/>
  <c r="AI171" i="8"/>
  <c r="AJ171" i="8"/>
  <c r="AK171" i="8"/>
  <c r="AL171" i="8"/>
  <c r="AM171" i="8"/>
  <c r="AN171" i="8"/>
  <c r="AO171" i="8"/>
  <c r="AA172" i="8"/>
  <c r="AB172" i="8"/>
  <c r="AC172" i="8"/>
  <c r="AD172" i="8"/>
  <c r="AE172" i="8"/>
  <c r="AF172" i="8"/>
  <c r="AH172" i="8"/>
  <c r="AI172" i="8"/>
  <c r="AJ172" i="8"/>
  <c r="AK172" i="8"/>
  <c r="AL172" i="8"/>
  <c r="AM172" i="8"/>
  <c r="AN172" i="8"/>
  <c r="AO172" i="8"/>
  <c r="AA173" i="8"/>
  <c r="AB173" i="8"/>
  <c r="AC173" i="8"/>
  <c r="AD173" i="8"/>
  <c r="AE173" i="8"/>
  <c r="AF173" i="8"/>
  <c r="AH173" i="8"/>
  <c r="AI173" i="8"/>
  <c r="AJ173" i="8"/>
  <c r="AK173" i="8"/>
  <c r="AL173" i="8"/>
  <c r="AM173" i="8"/>
  <c r="AN173" i="8"/>
  <c r="AO173" i="8"/>
  <c r="AA174" i="8"/>
  <c r="AB174" i="8"/>
  <c r="AC174" i="8"/>
  <c r="AD174" i="8"/>
  <c r="AE174" i="8"/>
  <c r="AF174" i="8"/>
  <c r="AH174" i="8"/>
  <c r="AI174" i="8"/>
  <c r="AJ174" i="8"/>
  <c r="AK174" i="8"/>
  <c r="AL174" i="8"/>
  <c r="AM174" i="8"/>
  <c r="AN174" i="8"/>
  <c r="AO174" i="8"/>
  <c r="AA175" i="8"/>
  <c r="AB175" i="8"/>
  <c r="AC175" i="8"/>
  <c r="AD175" i="8"/>
  <c r="AE175" i="8"/>
  <c r="AF175" i="8"/>
  <c r="AH175" i="8"/>
  <c r="AI175" i="8"/>
  <c r="AJ175" i="8"/>
  <c r="AK175" i="8"/>
  <c r="AL175" i="8"/>
  <c r="AM175" i="8"/>
  <c r="AN175" i="8"/>
  <c r="AO175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A180" i="8"/>
  <c r="AB180" i="8"/>
  <c r="AC180" i="8"/>
  <c r="AD180" i="8"/>
  <c r="AE180" i="8"/>
  <c r="AF180" i="8"/>
  <c r="AH180" i="8"/>
  <c r="AI180" i="8"/>
  <c r="AJ180" i="8"/>
  <c r="AK180" i="8"/>
  <c r="AL180" i="8"/>
  <c r="AM180" i="8"/>
  <c r="AN180" i="8"/>
  <c r="AO180" i="8"/>
  <c r="AA181" i="8"/>
  <c r="AB181" i="8"/>
  <c r="AC181" i="8"/>
  <c r="AD181" i="8"/>
  <c r="AE181" i="8"/>
  <c r="AF181" i="8"/>
  <c r="AH181" i="8"/>
  <c r="AI181" i="8"/>
  <c r="AJ181" i="8"/>
  <c r="AK181" i="8"/>
  <c r="AL181" i="8"/>
  <c r="AM181" i="8"/>
  <c r="AN181" i="8"/>
  <c r="AO181" i="8"/>
  <c r="AA182" i="8"/>
  <c r="AB182" i="8"/>
  <c r="AC182" i="8"/>
  <c r="AD182" i="8"/>
  <c r="AE182" i="8"/>
  <c r="AF182" i="8"/>
  <c r="AH182" i="8"/>
  <c r="AI182" i="8"/>
  <c r="AJ182" i="8"/>
  <c r="AK182" i="8"/>
  <c r="AL182" i="8"/>
  <c r="AM182" i="8"/>
  <c r="AN182" i="8"/>
  <c r="AO182" i="8"/>
  <c r="AA183" i="8"/>
  <c r="AB183" i="8"/>
  <c r="AC183" i="8"/>
  <c r="AD183" i="8"/>
  <c r="AE183" i="8"/>
  <c r="AF183" i="8"/>
  <c r="AH183" i="8"/>
  <c r="AI183" i="8"/>
  <c r="AJ183" i="8"/>
  <c r="AK183" i="8"/>
  <c r="AL183" i="8"/>
  <c r="AM183" i="8"/>
  <c r="AN183" i="8"/>
  <c r="AO183" i="8"/>
  <c r="AA184" i="8"/>
  <c r="AB184" i="8"/>
  <c r="AC184" i="8"/>
  <c r="AD184" i="8"/>
  <c r="AE184" i="8"/>
  <c r="AF184" i="8"/>
  <c r="AH184" i="8"/>
  <c r="AI184" i="8"/>
  <c r="AJ184" i="8"/>
  <c r="AK184" i="8"/>
  <c r="AL184" i="8"/>
  <c r="AM184" i="8"/>
  <c r="AN184" i="8"/>
  <c r="AO184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A187" i="8"/>
  <c r="AB187" i="8"/>
  <c r="AC187" i="8"/>
  <c r="AD187" i="8"/>
  <c r="AE187" i="8"/>
  <c r="AF187" i="8"/>
  <c r="AH187" i="8"/>
  <c r="AI187" i="8"/>
  <c r="AJ187" i="8"/>
  <c r="AK187" i="8"/>
  <c r="AL187" i="8"/>
  <c r="AM187" i="8"/>
  <c r="AN187" i="8"/>
  <c r="AO187" i="8"/>
  <c r="AA188" i="8"/>
  <c r="AB188" i="8"/>
  <c r="AC188" i="8"/>
  <c r="AD188" i="8"/>
  <c r="AE188" i="8"/>
  <c r="AF188" i="8"/>
  <c r="AH188" i="8"/>
  <c r="AI188" i="8"/>
  <c r="AJ188" i="8"/>
  <c r="AK188" i="8"/>
  <c r="AL188" i="8"/>
  <c r="AM188" i="8"/>
  <c r="AN188" i="8"/>
  <c r="AO188" i="8"/>
  <c r="AA189" i="8"/>
  <c r="AB189" i="8"/>
  <c r="AC189" i="8"/>
  <c r="AD189" i="8"/>
  <c r="AE189" i="8"/>
  <c r="AF189" i="8"/>
  <c r="AH189" i="8"/>
  <c r="AI189" i="8"/>
  <c r="AJ189" i="8"/>
  <c r="AK189" i="8"/>
  <c r="AL189" i="8"/>
  <c r="AM189" i="8"/>
  <c r="AN189" i="8"/>
  <c r="AO189" i="8"/>
  <c r="AA190" i="8"/>
  <c r="AB190" i="8"/>
  <c r="AC190" i="8"/>
  <c r="AD190" i="8"/>
  <c r="AE190" i="8"/>
  <c r="AF190" i="8"/>
  <c r="AH190" i="8"/>
  <c r="AI190" i="8"/>
  <c r="AJ190" i="8"/>
  <c r="AK190" i="8"/>
  <c r="AL190" i="8"/>
  <c r="AM190" i="8"/>
  <c r="AN190" i="8"/>
  <c r="AO190" i="8"/>
  <c r="AA191" i="8"/>
  <c r="AB191" i="8"/>
  <c r="AC191" i="8"/>
  <c r="AD191" i="8"/>
  <c r="AE191" i="8"/>
  <c r="AF191" i="8"/>
  <c r="AH191" i="8"/>
  <c r="AI191" i="8"/>
  <c r="AJ191" i="8"/>
  <c r="AK191" i="8"/>
  <c r="AL191" i="8"/>
  <c r="AM191" i="8"/>
  <c r="AN191" i="8"/>
  <c r="AO191" i="8"/>
  <c r="AA192" i="8"/>
  <c r="AB192" i="8"/>
  <c r="AC192" i="8"/>
  <c r="AD192" i="8"/>
  <c r="AE192" i="8"/>
  <c r="AF192" i="8"/>
  <c r="AH192" i="8"/>
  <c r="AI192" i="8"/>
  <c r="AJ192" i="8"/>
  <c r="AK192" i="8"/>
  <c r="AL192" i="8"/>
  <c r="AM192" i="8"/>
  <c r="AN192" i="8"/>
  <c r="AO192" i="8"/>
  <c r="AA193" i="8"/>
  <c r="AB193" i="8"/>
  <c r="AC193" i="8"/>
  <c r="AD193" i="8"/>
  <c r="AE193" i="8"/>
  <c r="AF193" i="8"/>
  <c r="AH193" i="8"/>
  <c r="AI193" i="8"/>
  <c r="AJ193" i="8"/>
  <c r="AK193" i="8"/>
  <c r="AL193" i="8"/>
  <c r="AM193" i="8"/>
  <c r="AN193" i="8"/>
  <c r="AO193" i="8"/>
  <c r="AO194" i="8"/>
  <c r="AA195" i="8"/>
  <c r="AB195" i="8"/>
  <c r="AC195" i="8"/>
  <c r="AD195" i="8"/>
  <c r="AE195" i="8"/>
  <c r="AF195" i="8"/>
  <c r="AH195" i="8"/>
  <c r="AI195" i="8"/>
  <c r="AJ195" i="8"/>
  <c r="AK195" i="8"/>
  <c r="AL195" i="8"/>
  <c r="AM195" i="8"/>
  <c r="AN195" i="8"/>
  <c r="AO195" i="8"/>
  <c r="AA196" i="8"/>
  <c r="AB196" i="8"/>
  <c r="AC196" i="8"/>
  <c r="AD196" i="8"/>
  <c r="AE196" i="8"/>
  <c r="AF196" i="8"/>
  <c r="AH196" i="8"/>
  <c r="AI196" i="8"/>
  <c r="AJ196" i="8"/>
  <c r="AK196" i="8"/>
  <c r="AL196" i="8"/>
  <c r="AM196" i="8"/>
  <c r="AN196" i="8"/>
  <c r="AO196" i="8"/>
  <c r="AA197" i="8"/>
  <c r="AB197" i="8"/>
  <c r="AC197" i="8"/>
  <c r="AD197" i="8"/>
  <c r="AE197" i="8"/>
  <c r="AF197" i="8"/>
  <c r="AH197" i="8"/>
  <c r="AI197" i="8"/>
  <c r="AJ197" i="8"/>
  <c r="AK197" i="8"/>
  <c r="AL197" i="8"/>
  <c r="AM197" i="8"/>
  <c r="AN197" i="8"/>
  <c r="AO197" i="8"/>
  <c r="AA198" i="8"/>
  <c r="AB198" i="8"/>
  <c r="AC198" i="8"/>
  <c r="AD198" i="8"/>
  <c r="AE198" i="8"/>
  <c r="AF198" i="8"/>
  <c r="AH198" i="8"/>
  <c r="AI198" i="8"/>
  <c r="AJ198" i="8"/>
  <c r="AK198" i="8"/>
  <c r="AL198" i="8"/>
  <c r="AM198" i="8"/>
  <c r="AN198" i="8"/>
  <c r="AO198" i="8"/>
  <c r="AA199" i="8"/>
  <c r="AB199" i="8"/>
  <c r="AC199" i="8"/>
  <c r="AD199" i="8"/>
  <c r="AE199" i="8"/>
  <c r="AF199" i="8"/>
  <c r="AH199" i="8"/>
  <c r="AI199" i="8"/>
  <c r="AJ199" i="8"/>
  <c r="AK199" i="8"/>
  <c r="AL199" i="8"/>
  <c r="AM199" i="8"/>
  <c r="AN199" i="8"/>
  <c r="AO199" i="8"/>
  <c r="AA200" i="8"/>
  <c r="AB200" i="8"/>
  <c r="AC200" i="8"/>
  <c r="AD200" i="8"/>
  <c r="AE200" i="8"/>
  <c r="AF200" i="8"/>
  <c r="AH200" i="8"/>
  <c r="AI200" i="8"/>
  <c r="AJ200" i="8"/>
  <c r="AK200" i="8"/>
  <c r="AL200" i="8"/>
  <c r="AM200" i="8"/>
  <c r="AN200" i="8"/>
  <c r="AO200" i="8"/>
  <c r="AA201" i="8"/>
  <c r="AB201" i="8"/>
  <c r="AC201" i="8"/>
  <c r="AD201" i="8"/>
  <c r="AE201" i="8"/>
  <c r="AF201" i="8"/>
  <c r="AH201" i="8"/>
  <c r="AI201" i="8"/>
  <c r="AJ201" i="8"/>
  <c r="AK201" i="8"/>
  <c r="AL201" i="8"/>
  <c r="AM201" i="8"/>
  <c r="AN201" i="8"/>
  <c r="AO201" i="8"/>
  <c r="AA203" i="8"/>
  <c r="AB203" i="8"/>
  <c r="AC203" i="8"/>
  <c r="AD203" i="8"/>
  <c r="AE203" i="8"/>
  <c r="AF203" i="8"/>
  <c r="AH203" i="8"/>
  <c r="AI203" i="8"/>
  <c r="AJ203" i="8"/>
  <c r="AK203" i="8"/>
  <c r="AL203" i="8"/>
  <c r="AM203" i="8"/>
  <c r="AN203" i="8"/>
  <c r="AO203" i="8"/>
  <c r="AA204" i="8"/>
  <c r="AB204" i="8"/>
  <c r="AC204" i="8"/>
  <c r="AD204" i="8"/>
  <c r="AE204" i="8"/>
  <c r="AF204" i="8"/>
  <c r="AH204" i="8"/>
  <c r="AI204" i="8"/>
  <c r="AJ204" i="8"/>
  <c r="AK204" i="8"/>
  <c r="AL204" i="8"/>
  <c r="AM204" i="8"/>
  <c r="AN204" i="8"/>
  <c r="AO204" i="8"/>
  <c r="AA205" i="8"/>
  <c r="AB205" i="8"/>
  <c r="AC205" i="8"/>
  <c r="AD205" i="8"/>
  <c r="AE205" i="8"/>
  <c r="AF205" i="8"/>
  <c r="AH205" i="8"/>
  <c r="AI205" i="8"/>
  <c r="AJ205" i="8"/>
  <c r="AK205" i="8"/>
  <c r="AL205" i="8"/>
  <c r="AM205" i="8"/>
  <c r="AN205" i="8"/>
  <c r="AO205" i="8"/>
  <c r="AA206" i="8"/>
  <c r="AB206" i="8"/>
  <c r="AC206" i="8"/>
  <c r="AD206" i="8"/>
  <c r="AE206" i="8"/>
  <c r="AF206" i="8"/>
  <c r="AH206" i="8"/>
  <c r="AI206" i="8"/>
  <c r="AJ206" i="8"/>
  <c r="AK206" i="8"/>
  <c r="AL206" i="8"/>
  <c r="AM206" i="8"/>
  <c r="AN206" i="8"/>
  <c r="AO206" i="8"/>
  <c r="AA207" i="8"/>
  <c r="AB207" i="8"/>
  <c r="AC207" i="8"/>
  <c r="AD207" i="8"/>
  <c r="AE207" i="8"/>
  <c r="AF207" i="8"/>
  <c r="AH207" i="8"/>
  <c r="AI207" i="8"/>
  <c r="AJ207" i="8"/>
  <c r="AK207" i="8"/>
  <c r="AL207" i="8"/>
  <c r="AM207" i="8"/>
  <c r="AN207" i="8"/>
  <c r="AO207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A211" i="8"/>
  <c r="AB211" i="8"/>
  <c r="AC211" i="8"/>
  <c r="AD211" i="8"/>
  <c r="AE211" i="8"/>
  <c r="AF211" i="8"/>
  <c r="AH211" i="8"/>
  <c r="AI211" i="8"/>
  <c r="AJ211" i="8"/>
  <c r="AK211" i="8"/>
  <c r="AL211" i="8"/>
  <c r="AM211" i="8"/>
  <c r="AN211" i="8"/>
  <c r="AO211" i="8"/>
  <c r="AA212" i="8"/>
  <c r="AB212" i="8"/>
  <c r="AC212" i="8"/>
  <c r="AD212" i="8"/>
  <c r="AE212" i="8"/>
  <c r="AF212" i="8"/>
  <c r="AH212" i="8"/>
  <c r="AI212" i="8"/>
  <c r="AJ212" i="8"/>
  <c r="AK212" i="8"/>
  <c r="AL212" i="8"/>
  <c r="AM212" i="8"/>
  <c r="AN212" i="8"/>
  <c r="AO212" i="8"/>
  <c r="AA213" i="8"/>
  <c r="AB213" i="8"/>
  <c r="AC213" i="8"/>
  <c r="AD213" i="8"/>
  <c r="AE213" i="8"/>
  <c r="AF213" i="8"/>
  <c r="AH213" i="8"/>
  <c r="AI213" i="8"/>
  <c r="AJ213" i="8"/>
  <c r="AK213" i="8"/>
  <c r="AL213" i="8"/>
  <c r="AM213" i="8"/>
  <c r="AN213" i="8"/>
  <c r="AO213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A215" i="8"/>
  <c r="AB215" i="8"/>
  <c r="AC215" i="8"/>
  <c r="AD215" i="8"/>
  <c r="AE215" i="8"/>
  <c r="AF215" i="8"/>
  <c r="AH215" i="8"/>
  <c r="AI215" i="8"/>
  <c r="AJ215" i="8"/>
  <c r="AK215" i="8"/>
  <c r="AL215" i="8"/>
  <c r="AM215" i="8"/>
  <c r="AN215" i="8"/>
  <c r="AO215" i="8"/>
  <c r="AA216" i="8"/>
  <c r="AB216" i="8"/>
  <c r="AC216" i="8"/>
  <c r="AD216" i="8"/>
  <c r="AE216" i="8"/>
  <c r="AF216" i="8"/>
  <c r="AH216" i="8"/>
  <c r="AI216" i="8"/>
  <c r="AJ216" i="8"/>
  <c r="AK216" i="8"/>
  <c r="AL216" i="8"/>
  <c r="AM216" i="8"/>
  <c r="AN216" i="8"/>
  <c r="AO216" i="8"/>
  <c r="AA217" i="8"/>
  <c r="AB217" i="8"/>
  <c r="AC217" i="8"/>
  <c r="AD217" i="8"/>
  <c r="AE217" i="8"/>
  <c r="AF217" i="8"/>
  <c r="AH217" i="8"/>
  <c r="AI217" i="8"/>
  <c r="AJ217" i="8"/>
  <c r="AK217" i="8"/>
  <c r="AL217" i="8"/>
  <c r="AM217" i="8"/>
  <c r="AN217" i="8"/>
  <c r="AO217" i="8"/>
  <c r="AA219" i="8"/>
  <c r="AB219" i="8"/>
  <c r="AC219" i="8"/>
  <c r="AD219" i="8"/>
  <c r="AE219" i="8"/>
  <c r="AF219" i="8"/>
  <c r="AH219" i="8"/>
  <c r="AI219" i="8"/>
  <c r="AJ219" i="8"/>
  <c r="AK219" i="8"/>
  <c r="AL219" i="8"/>
  <c r="AM219" i="8"/>
  <c r="AN219" i="8"/>
  <c r="AO219" i="8"/>
  <c r="AA220" i="8"/>
  <c r="AB220" i="8"/>
  <c r="AC220" i="8"/>
  <c r="AD220" i="8"/>
  <c r="AE220" i="8"/>
  <c r="AF220" i="8"/>
  <c r="AH220" i="8"/>
  <c r="AI220" i="8"/>
  <c r="AJ220" i="8"/>
  <c r="AK220" i="8"/>
  <c r="AL220" i="8"/>
  <c r="AM220" i="8"/>
  <c r="AN220" i="8"/>
  <c r="AO220" i="8"/>
  <c r="AA221" i="8"/>
  <c r="AB221" i="8"/>
  <c r="AC221" i="8"/>
  <c r="AD221" i="8"/>
  <c r="AE221" i="8"/>
  <c r="AF221" i="8"/>
  <c r="AH221" i="8"/>
  <c r="AI221" i="8"/>
  <c r="AJ221" i="8"/>
  <c r="AK221" i="8"/>
  <c r="AL221" i="8"/>
  <c r="AM221" i="8"/>
  <c r="AN221" i="8"/>
  <c r="AO221" i="8"/>
  <c r="AA222" i="8"/>
  <c r="AB222" i="8"/>
  <c r="AC222" i="8"/>
  <c r="AD222" i="8"/>
  <c r="AE222" i="8"/>
  <c r="AF222" i="8"/>
  <c r="AH222" i="8"/>
  <c r="AI222" i="8"/>
  <c r="AJ222" i="8"/>
  <c r="AK222" i="8"/>
  <c r="AL222" i="8"/>
  <c r="AM222" i="8"/>
  <c r="AN222" i="8"/>
  <c r="AO222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A224" i="8"/>
  <c r="AB224" i="8"/>
  <c r="AC224" i="8"/>
  <c r="AD224" i="8"/>
  <c r="AE224" i="8"/>
  <c r="AF224" i="8"/>
  <c r="AH224" i="8"/>
  <c r="AI224" i="8"/>
  <c r="AJ224" i="8"/>
  <c r="AK224" i="8"/>
  <c r="AL224" i="8"/>
  <c r="AM224" i="8"/>
  <c r="AN224" i="8"/>
  <c r="AO224" i="8"/>
  <c r="AA225" i="8"/>
  <c r="AB225" i="8"/>
  <c r="AC225" i="8"/>
  <c r="AD225" i="8"/>
  <c r="AE225" i="8"/>
  <c r="AF225" i="8"/>
  <c r="AH225" i="8"/>
  <c r="AI225" i="8"/>
  <c r="AJ225" i="8"/>
  <c r="AK225" i="8"/>
  <c r="AL225" i="8"/>
  <c r="AM225" i="8"/>
  <c r="AN225" i="8"/>
  <c r="AO225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A228" i="8"/>
  <c r="AB228" i="8"/>
  <c r="AC228" i="8"/>
  <c r="AD228" i="8"/>
  <c r="AE228" i="8"/>
  <c r="AF228" i="8"/>
  <c r="AH228" i="8"/>
  <c r="AI228" i="8"/>
  <c r="AJ228" i="8"/>
  <c r="AK228" i="8"/>
  <c r="AL228" i="8"/>
  <c r="AM228" i="8"/>
  <c r="AN228" i="8"/>
  <c r="AO228" i="8"/>
  <c r="AA229" i="8"/>
  <c r="AB229" i="8"/>
  <c r="AC229" i="8"/>
  <c r="AD229" i="8"/>
  <c r="AE229" i="8"/>
  <c r="AF229" i="8"/>
  <c r="AH229" i="8"/>
  <c r="AI229" i="8"/>
  <c r="AJ229" i="8"/>
  <c r="AK229" i="8"/>
  <c r="AL229" i="8"/>
  <c r="AM229" i="8"/>
  <c r="AN229" i="8"/>
  <c r="AO229" i="8"/>
  <c r="AA230" i="8"/>
  <c r="AB230" i="8"/>
  <c r="AC230" i="8"/>
  <c r="AD230" i="8"/>
  <c r="AE230" i="8"/>
  <c r="AF230" i="8"/>
  <c r="AH230" i="8"/>
  <c r="AI230" i="8"/>
  <c r="AJ230" i="8"/>
  <c r="AK230" i="8"/>
  <c r="AL230" i="8"/>
  <c r="AM230" i="8"/>
  <c r="AN230" i="8"/>
  <c r="AO230" i="8"/>
  <c r="AA231" i="8"/>
  <c r="AB231" i="8"/>
  <c r="AC231" i="8"/>
  <c r="AD231" i="8"/>
  <c r="AE231" i="8"/>
  <c r="AF231" i="8"/>
  <c r="AH231" i="8"/>
  <c r="AI231" i="8"/>
  <c r="AJ231" i="8"/>
  <c r="AK231" i="8"/>
  <c r="AL231" i="8"/>
  <c r="AM231" i="8"/>
  <c r="AN231" i="8"/>
  <c r="AO231" i="8"/>
  <c r="AA232" i="8"/>
  <c r="AB232" i="8"/>
  <c r="AC232" i="8"/>
  <c r="AD232" i="8"/>
  <c r="AE232" i="8"/>
  <c r="AF232" i="8"/>
  <c r="AH232" i="8"/>
  <c r="AI232" i="8"/>
  <c r="AJ232" i="8"/>
  <c r="AK232" i="8"/>
  <c r="AL232" i="8"/>
  <c r="AM232" i="8"/>
  <c r="AN232" i="8"/>
  <c r="AO232" i="8"/>
  <c r="AA233" i="8"/>
  <c r="AB233" i="8"/>
  <c r="AC233" i="8"/>
  <c r="AD233" i="8"/>
  <c r="AE233" i="8"/>
  <c r="AF233" i="8"/>
  <c r="AH233" i="8"/>
  <c r="AI233" i="8"/>
  <c r="AJ233" i="8"/>
  <c r="AK233" i="8"/>
  <c r="AL233" i="8"/>
  <c r="AM233" i="8"/>
  <c r="AN233" i="8"/>
  <c r="AO233" i="8"/>
  <c r="AA235" i="8"/>
  <c r="AB235" i="8"/>
  <c r="AC235" i="8"/>
  <c r="AD235" i="8"/>
  <c r="AE235" i="8"/>
  <c r="AF235" i="8"/>
  <c r="AH235" i="8"/>
  <c r="AI235" i="8"/>
  <c r="AJ235" i="8"/>
  <c r="AK235" i="8"/>
  <c r="AL235" i="8"/>
  <c r="AM235" i="8"/>
  <c r="AN235" i="8"/>
  <c r="AO235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A237" i="8"/>
  <c r="AB237" i="8"/>
  <c r="AC237" i="8"/>
  <c r="AD237" i="8"/>
  <c r="AE237" i="8"/>
  <c r="AF237" i="8"/>
  <c r="AH237" i="8"/>
  <c r="AI237" i="8"/>
  <c r="AJ237" i="8"/>
  <c r="AK237" i="8"/>
  <c r="AL237" i="8"/>
  <c r="AM237" i="8"/>
  <c r="AN237" i="8"/>
  <c r="AO237" i="8"/>
  <c r="AA238" i="8"/>
  <c r="AB238" i="8"/>
  <c r="AC238" i="8"/>
  <c r="AD238" i="8"/>
  <c r="AE238" i="8"/>
  <c r="AF238" i="8"/>
  <c r="AH238" i="8"/>
  <c r="AI238" i="8"/>
  <c r="AJ238" i="8"/>
  <c r="AK238" i="8"/>
  <c r="AL238" i="8"/>
  <c r="AM238" i="8"/>
  <c r="AN238" i="8"/>
  <c r="AO238" i="8"/>
  <c r="AA239" i="8"/>
  <c r="AB239" i="8"/>
  <c r="AC239" i="8"/>
  <c r="AD239" i="8"/>
  <c r="AE239" i="8"/>
  <c r="AF239" i="8"/>
  <c r="AH239" i="8"/>
  <c r="AI239" i="8"/>
  <c r="AJ239" i="8"/>
  <c r="AK239" i="8"/>
  <c r="AL239" i="8"/>
  <c r="AM239" i="8"/>
  <c r="AN239" i="8"/>
  <c r="AO239" i="8"/>
  <c r="AA240" i="8"/>
  <c r="AB240" i="8"/>
  <c r="AC240" i="8"/>
  <c r="AD240" i="8"/>
  <c r="AE240" i="8"/>
  <c r="AF240" i="8"/>
  <c r="AH240" i="8"/>
  <c r="AI240" i="8"/>
  <c r="AJ240" i="8"/>
  <c r="AK240" i="8"/>
  <c r="AL240" i="8"/>
  <c r="AM240" i="8"/>
  <c r="AN240" i="8"/>
  <c r="AO240" i="8"/>
  <c r="AA241" i="8"/>
  <c r="AB241" i="8"/>
  <c r="AC241" i="8"/>
  <c r="AD241" i="8"/>
  <c r="AE241" i="8"/>
  <c r="AF241" i="8"/>
  <c r="AH241" i="8"/>
  <c r="AI241" i="8"/>
  <c r="AJ241" i="8"/>
  <c r="AK241" i="8"/>
  <c r="AL241" i="8"/>
  <c r="AM241" i="8"/>
  <c r="AN241" i="8"/>
  <c r="AO241" i="8"/>
  <c r="AA243" i="8"/>
  <c r="AB243" i="8"/>
  <c r="AC243" i="8"/>
  <c r="AD243" i="8"/>
  <c r="AE243" i="8"/>
  <c r="AF243" i="8"/>
  <c r="AH243" i="8"/>
  <c r="AI243" i="8"/>
  <c r="AJ243" i="8"/>
  <c r="AK243" i="8"/>
  <c r="AL243" i="8"/>
  <c r="AM243" i="8"/>
  <c r="AN243" i="8"/>
  <c r="AO243" i="8"/>
  <c r="AA244" i="8"/>
  <c r="AB244" i="8"/>
  <c r="AC244" i="8"/>
  <c r="AD244" i="8"/>
  <c r="AE244" i="8"/>
  <c r="AF244" i="8"/>
  <c r="AH244" i="8"/>
  <c r="AI244" i="8"/>
  <c r="AJ244" i="8"/>
  <c r="AK244" i="8"/>
  <c r="AL244" i="8"/>
  <c r="AM244" i="8"/>
  <c r="AN244" i="8"/>
  <c r="AO244" i="8"/>
  <c r="AA245" i="8"/>
  <c r="AB245" i="8"/>
  <c r="AC245" i="8"/>
  <c r="AD245" i="8"/>
  <c r="AE245" i="8"/>
  <c r="AF245" i="8"/>
  <c r="AH245" i="8"/>
  <c r="AI245" i="8"/>
  <c r="AJ245" i="8"/>
  <c r="AK245" i="8"/>
  <c r="AL245" i="8"/>
  <c r="AM245" i="8"/>
  <c r="AN245" i="8"/>
  <c r="AO245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A247" i="8"/>
  <c r="AB247" i="8"/>
  <c r="AC247" i="8"/>
  <c r="AD247" i="8"/>
  <c r="AE247" i="8"/>
  <c r="AF247" i="8"/>
  <c r="AH247" i="8"/>
  <c r="AI247" i="8"/>
  <c r="AJ247" i="8"/>
  <c r="AK247" i="8"/>
  <c r="AL247" i="8"/>
  <c r="AM247" i="8"/>
  <c r="AN247" i="8"/>
  <c r="AO247" i="8"/>
  <c r="AA248" i="8"/>
  <c r="AB248" i="8"/>
  <c r="AC248" i="8"/>
  <c r="AD248" i="8"/>
  <c r="AE248" i="8"/>
  <c r="AF248" i="8"/>
  <c r="AH248" i="8"/>
  <c r="AI248" i="8"/>
  <c r="AJ248" i="8"/>
  <c r="AK248" i="8"/>
  <c r="AL248" i="8"/>
  <c r="AM248" i="8"/>
  <c r="AN248" i="8"/>
  <c r="AO248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A251" i="8"/>
  <c r="AB251" i="8"/>
  <c r="AC251" i="8"/>
  <c r="AD251" i="8"/>
  <c r="AE251" i="8"/>
  <c r="AF251" i="8"/>
  <c r="AH251" i="8"/>
  <c r="AI251" i="8"/>
  <c r="AJ251" i="8"/>
  <c r="AK251" i="8"/>
  <c r="AL251" i="8"/>
  <c r="AM251" i="8"/>
  <c r="AN251" i="8"/>
  <c r="AO251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A253" i="8"/>
  <c r="AB253" i="8"/>
  <c r="AC253" i="8"/>
  <c r="AD253" i="8"/>
  <c r="AE253" i="8"/>
  <c r="AF253" i="8"/>
  <c r="AH253" i="8"/>
  <c r="AI253" i="8"/>
  <c r="AJ253" i="8"/>
  <c r="AK253" i="8"/>
  <c r="AL253" i="8"/>
  <c r="AM253" i="8"/>
  <c r="AN253" i="8"/>
  <c r="AO253" i="8"/>
  <c r="AA254" i="8"/>
  <c r="AB254" i="8"/>
  <c r="AC254" i="8"/>
  <c r="AD254" i="8"/>
  <c r="AE254" i="8"/>
  <c r="AF254" i="8"/>
  <c r="AH254" i="8"/>
  <c r="AI254" i="8"/>
  <c r="AJ254" i="8"/>
  <c r="AK254" i="8"/>
  <c r="AL254" i="8"/>
  <c r="AM254" i="8"/>
  <c r="AN254" i="8"/>
  <c r="AO254" i="8"/>
  <c r="AA255" i="8"/>
  <c r="AB255" i="8"/>
  <c r="AC255" i="8"/>
  <c r="AD255" i="8"/>
  <c r="AE255" i="8"/>
  <c r="AF255" i="8"/>
  <c r="AH255" i="8"/>
  <c r="AI255" i="8"/>
  <c r="AJ255" i="8"/>
  <c r="AK255" i="8"/>
  <c r="AL255" i="8"/>
  <c r="AM255" i="8"/>
  <c r="AN255" i="8"/>
  <c r="AO255" i="8"/>
  <c r="AA256" i="8"/>
  <c r="AB256" i="8"/>
  <c r="AC256" i="8"/>
  <c r="AD256" i="8"/>
  <c r="AE256" i="8"/>
  <c r="AF256" i="8"/>
  <c r="AH256" i="8"/>
  <c r="AI256" i="8"/>
  <c r="AJ256" i="8"/>
  <c r="AK256" i="8"/>
  <c r="AL256" i="8"/>
  <c r="AM256" i="8"/>
  <c r="AN256" i="8"/>
  <c r="AO256" i="8"/>
  <c r="AA257" i="8"/>
  <c r="AB257" i="8"/>
  <c r="AC257" i="8"/>
  <c r="AD257" i="8"/>
  <c r="AE257" i="8"/>
  <c r="AF257" i="8"/>
  <c r="AH257" i="8"/>
  <c r="AI257" i="8"/>
  <c r="AJ257" i="8"/>
  <c r="AK257" i="8"/>
  <c r="AL257" i="8"/>
  <c r="AM257" i="8"/>
  <c r="AN257" i="8"/>
  <c r="AO257" i="8"/>
  <c r="AO258" i="8"/>
  <c r="AA259" i="8"/>
  <c r="AB259" i="8"/>
  <c r="AC259" i="8"/>
  <c r="AD259" i="8"/>
  <c r="AE259" i="8"/>
  <c r="AF259" i="8"/>
  <c r="AH259" i="8"/>
  <c r="AI259" i="8"/>
  <c r="AJ259" i="8"/>
  <c r="AK259" i="8"/>
  <c r="AL259" i="8"/>
  <c r="AM259" i="8"/>
  <c r="AN259" i="8"/>
  <c r="AO259" i="8"/>
  <c r="AA260" i="8"/>
  <c r="AB260" i="8"/>
  <c r="AC260" i="8"/>
  <c r="AD260" i="8"/>
  <c r="AE260" i="8"/>
  <c r="AF260" i="8"/>
  <c r="AH260" i="8"/>
  <c r="AI260" i="8"/>
  <c r="AJ260" i="8"/>
  <c r="AK260" i="8"/>
  <c r="AL260" i="8"/>
  <c r="AM260" i="8"/>
  <c r="AN260" i="8"/>
  <c r="AO260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A262" i="8"/>
  <c r="AB262" i="8"/>
  <c r="AC262" i="8"/>
  <c r="AD262" i="8"/>
  <c r="AE262" i="8"/>
  <c r="AF262" i="8"/>
  <c r="AH262" i="8"/>
  <c r="AI262" i="8"/>
  <c r="AJ262" i="8"/>
  <c r="AK262" i="8"/>
  <c r="AL262" i="8"/>
  <c r="AM262" i="8"/>
  <c r="AN262" i="8"/>
  <c r="AO262" i="8"/>
  <c r="AA263" i="8"/>
  <c r="AB263" i="8"/>
  <c r="AC263" i="8"/>
  <c r="AD263" i="8"/>
  <c r="AE263" i="8"/>
  <c r="AF263" i="8"/>
  <c r="AH263" i="8"/>
  <c r="AI263" i="8"/>
  <c r="AJ263" i="8"/>
  <c r="AK263" i="8"/>
  <c r="AL263" i="8"/>
  <c r="AM263" i="8"/>
  <c r="AN263" i="8"/>
  <c r="AO263" i="8"/>
  <c r="AA264" i="8"/>
  <c r="AB264" i="8"/>
  <c r="AC264" i="8"/>
  <c r="AD264" i="8"/>
  <c r="AE264" i="8"/>
  <c r="AF264" i="8"/>
  <c r="AH264" i="8"/>
  <c r="AI264" i="8"/>
  <c r="AJ264" i="8"/>
  <c r="AK264" i="8"/>
  <c r="AL264" i="8"/>
  <c r="AM264" i="8"/>
  <c r="AN264" i="8"/>
  <c r="AO264" i="8"/>
  <c r="AA265" i="8"/>
  <c r="AB265" i="8"/>
  <c r="AC265" i="8"/>
  <c r="AD265" i="8"/>
  <c r="AE265" i="8"/>
  <c r="AF265" i="8"/>
  <c r="AH265" i="8"/>
  <c r="AI265" i="8"/>
  <c r="AJ265" i="8"/>
  <c r="AK265" i="8"/>
  <c r="AL265" i="8"/>
  <c r="AM265" i="8"/>
  <c r="AN265" i="8"/>
  <c r="AO265" i="8"/>
  <c r="AA267" i="8"/>
  <c r="AB267" i="8"/>
  <c r="AC267" i="8"/>
  <c r="AD267" i="8"/>
  <c r="AE267" i="8"/>
  <c r="AF267" i="8"/>
  <c r="AH267" i="8"/>
  <c r="AI267" i="8"/>
  <c r="AJ267" i="8"/>
  <c r="AK267" i="8"/>
  <c r="AL267" i="8"/>
  <c r="AM267" i="8"/>
  <c r="AN267" i="8"/>
  <c r="AO267" i="8"/>
  <c r="AA268" i="8"/>
  <c r="AB268" i="8"/>
  <c r="AC268" i="8"/>
  <c r="AD268" i="8"/>
  <c r="AE268" i="8"/>
  <c r="AF268" i="8"/>
  <c r="AH268" i="8"/>
  <c r="AI268" i="8"/>
  <c r="AJ268" i="8"/>
  <c r="AK268" i="8"/>
  <c r="AL268" i="8"/>
  <c r="AM268" i="8"/>
  <c r="AN268" i="8"/>
  <c r="AO268" i="8"/>
  <c r="AA269" i="8"/>
  <c r="AB269" i="8"/>
  <c r="AC269" i="8"/>
  <c r="AD269" i="8"/>
  <c r="AE269" i="8"/>
  <c r="AF269" i="8"/>
  <c r="AH269" i="8"/>
  <c r="AI269" i="8"/>
  <c r="AJ269" i="8"/>
  <c r="AK269" i="8"/>
  <c r="AL269" i="8"/>
  <c r="AM269" i="8"/>
  <c r="AN269" i="8"/>
  <c r="AO269" i="8"/>
  <c r="AA270" i="8"/>
  <c r="AB270" i="8"/>
  <c r="AC270" i="8"/>
  <c r="AD270" i="8"/>
  <c r="AE270" i="8"/>
  <c r="AF270" i="8"/>
  <c r="AH270" i="8"/>
  <c r="AI270" i="8"/>
  <c r="AJ270" i="8"/>
  <c r="AK270" i="8"/>
  <c r="AL270" i="8"/>
  <c r="AM270" i="8"/>
  <c r="AN270" i="8"/>
  <c r="AO270" i="8"/>
  <c r="AA271" i="8"/>
  <c r="AB271" i="8"/>
  <c r="AC271" i="8"/>
  <c r="AD271" i="8"/>
  <c r="AE271" i="8"/>
  <c r="AF271" i="8"/>
  <c r="AH271" i="8"/>
  <c r="AI271" i="8"/>
  <c r="AJ271" i="8"/>
  <c r="AK271" i="8"/>
  <c r="AL271" i="8"/>
  <c r="AM271" i="8"/>
  <c r="AN271" i="8"/>
  <c r="AO271" i="8"/>
  <c r="AA272" i="8"/>
  <c r="AB272" i="8"/>
  <c r="AC272" i="8"/>
  <c r="AD272" i="8"/>
  <c r="AE272" i="8"/>
  <c r="AF272" i="8"/>
  <c r="AH272" i="8"/>
  <c r="AI272" i="8"/>
  <c r="AJ272" i="8"/>
  <c r="AK272" i="8"/>
  <c r="AL272" i="8"/>
  <c r="AM272" i="8"/>
  <c r="AN272" i="8"/>
  <c r="AO272" i="8"/>
  <c r="AA273" i="8"/>
  <c r="AB273" i="8"/>
  <c r="AC273" i="8"/>
  <c r="AD273" i="8"/>
  <c r="AE273" i="8"/>
  <c r="AF273" i="8"/>
  <c r="AH273" i="8"/>
  <c r="AI273" i="8"/>
  <c r="AJ273" i="8"/>
  <c r="AK273" i="8"/>
  <c r="AL273" i="8"/>
  <c r="AM273" i="8"/>
  <c r="AN273" i="8"/>
  <c r="AO273" i="8"/>
  <c r="AA275" i="8"/>
  <c r="AB275" i="8"/>
  <c r="AC275" i="8"/>
  <c r="AD275" i="8"/>
  <c r="AE275" i="8"/>
  <c r="AF275" i="8"/>
  <c r="AH275" i="8"/>
  <c r="AI275" i="8"/>
  <c r="AJ275" i="8"/>
  <c r="AK275" i="8"/>
  <c r="AL275" i="8"/>
  <c r="AM275" i="8"/>
  <c r="AN275" i="8"/>
  <c r="AO275" i="8"/>
  <c r="AA276" i="8"/>
  <c r="AB276" i="8"/>
  <c r="AC276" i="8"/>
  <c r="AD276" i="8"/>
  <c r="AE276" i="8"/>
  <c r="AF276" i="8"/>
  <c r="AH276" i="8"/>
  <c r="AI276" i="8"/>
  <c r="AJ276" i="8"/>
  <c r="AK276" i="8"/>
  <c r="AL276" i="8"/>
  <c r="AM276" i="8"/>
  <c r="AN276" i="8"/>
  <c r="AO276" i="8"/>
  <c r="AA277" i="8"/>
  <c r="AB277" i="8"/>
  <c r="AC277" i="8"/>
  <c r="AD277" i="8"/>
  <c r="AE277" i="8"/>
  <c r="AF277" i="8"/>
  <c r="AH277" i="8"/>
  <c r="AI277" i="8"/>
  <c r="AJ277" i="8"/>
  <c r="AK277" i="8"/>
  <c r="AL277" i="8"/>
  <c r="AM277" i="8"/>
  <c r="AN277" i="8"/>
  <c r="AO277" i="8"/>
  <c r="AA278" i="8"/>
  <c r="AB278" i="8"/>
  <c r="AC278" i="8"/>
  <c r="AD278" i="8"/>
  <c r="AE278" i="8"/>
  <c r="AF278" i="8"/>
  <c r="AH278" i="8"/>
  <c r="AI278" i="8"/>
  <c r="AJ278" i="8"/>
  <c r="AK278" i="8"/>
  <c r="AL278" i="8"/>
  <c r="AM278" i="8"/>
  <c r="AN278" i="8"/>
  <c r="AO278" i="8"/>
  <c r="AD2" i="8"/>
  <c r="AE2" i="8"/>
  <c r="AF2" i="8"/>
  <c r="AH2" i="8"/>
  <c r="AI2" i="8"/>
  <c r="AJ2" i="8"/>
  <c r="AK2" i="8"/>
  <c r="AL2" i="8"/>
  <c r="AM2" i="8"/>
  <c r="AN2" i="8"/>
  <c r="AO2" i="8"/>
  <c r="X3" i="8"/>
  <c r="AP3" i="8" s="1"/>
  <c r="Y3" i="8"/>
  <c r="AQ3" i="8" s="1"/>
  <c r="X4" i="8"/>
  <c r="AP4" i="8" s="1"/>
  <c r="Y4" i="8"/>
  <c r="AQ4" i="8" s="1"/>
  <c r="X5" i="8"/>
  <c r="AP5" i="8" s="1"/>
  <c r="Y5" i="8"/>
  <c r="X6" i="8"/>
  <c r="Y6" i="8"/>
  <c r="AQ6" i="8" s="1"/>
  <c r="X7" i="8"/>
  <c r="Y7" i="8"/>
  <c r="AQ7" i="8" s="1"/>
  <c r="X8" i="8"/>
  <c r="Y8" i="8"/>
  <c r="AQ8" i="8" s="1"/>
  <c r="X9" i="8"/>
  <c r="Y9" i="8"/>
  <c r="AQ9" i="8" s="1"/>
  <c r="X10" i="8"/>
  <c r="Y10" i="8"/>
  <c r="X11" i="8"/>
  <c r="Y11" i="8"/>
  <c r="AQ11" i="8" s="1"/>
  <c r="X12" i="8"/>
  <c r="AP12" i="8" s="1"/>
  <c r="Y12" i="8"/>
  <c r="AQ12" i="8" s="1"/>
  <c r="X13" i="8"/>
  <c r="AP13" i="8" s="1"/>
  <c r="Y13" i="8"/>
  <c r="X14" i="8"/>
  <c r="AP14" i="8" s="1"/>
  <c r="Y14" i="8"/>
  <c r="X15" i="8"/>
  <c r="Y15" i="8"/>
  <c r="AQ15" i="8" s="1"/>
  <c r="X16" i="8"/>
  <c r="Y16" i="8"/>
  <c r="AQ16" i="8" s="1"/>
  <c r="X17" i="8"/>
  <c r="Y17" i="8"/>
  <c r="AQ17" i="8" s="1"/>
  <c r="X18" i="8"/>
  <c r="Y18" i="8"/>
  <c r="X19" i="8"/>
  <c r="AP19" i="8" s="1"/>
  <c r="Y19" i="8"/>
  <c r="AQ19" i="8" s="1"/>
  <c r="X20" i="8"/>
  <c r="AP20" i="8" s="1"/>
  <c r="Y20" i="8"/>
  <c r="AQ20" i="8" s="1"/>
  <c r="X21" i="8"/>
  <c r="AP21" i="8" s="1"/>
  <c r="Y21" i="8"/>
  <c r="X22" i="8"/>
  <c r="AP22" i="8" s="1"/>
  <c r="Y22" i="8"/>
  <c r="AQ22" i="8" s="1"/>
  <c r="X23" i="8"/>
  <c r="AP23" i="8" s="1"/>
  <c r="Y23" i="8"/>
  <c r="AQ23" i="8" s="1"/>
  <c r="X24" i="8"/>
  <c r="Y24" i="8"/>
  <c r="AQ24" i="8" s="1"/>
  <c r="X25" i="8"/>
  <c r="Y25" i="8"/>
  <c r="AQ25" i="8" s="1"/>
  <c r="X26" i="8"/>
  <c r="Y26" i="8"/>
  <c r="X27" i="8"/>
  <c r="Y27" i="8"/>
  <c r="AQ27" i="8" s="1"/>
  <c r="X28" i="8"/>
  <c r="AP28" i="8" s="1"/>
  <c r="Y28" i="8"/>
  <c r="AQ28" i="8" s="1"/>
  <c r="X29" i="8"/>
  <c r="AP29" i="8" s="1"/>
  <c r="Y29" i="8"/>
  <c r="X30" i="8"/>
  <c r="AP30" i="8" s="1"/>
  <c r="Y30" i="8"/>
  <c r="AQ30" i="8" s="1"/>
  <c r="X31" i="8"/>
  <c r="AP31" i="8" s="1"/>
  <c r="Y31" i="8"/>
  <c r="X32" i="8"/>
  <c r="Y32" i="8"/>
  <c r="AQ32" i="8" s="1"/>
  <c r="X33" i="8"/>
  <c r="Y33" i="8"/>
  <c r="AQ33" i="8" s="1"/>
  <c r="X34" i="8"/>
  <c r="Y34" i="8"/>
  <c r="X35" i="8"/>
  <c r="Y35" i="8"/>
  <c r="AQ35" i="8" s="1"/>
  <c r="X36" i="8"/>
  <c r="AP36" i="8" s="1"/>
  <c r="Y36" i="8"/>
  <c r="AQ36" i="8" s="1"/>
  <c r="X37" i="8"/>
  <c r="AP37" i="8" s="1"/>
  <c r="Y37" i="8"/>
  <c r="X38" i="8"/>
  <c r="AP38" i="8" s="1"/>
  <c r="Y38" i="8"/>
  <c r="AQ38" i="8" s="1"/>
  <c r="X39" i="8"/>
  <c r="AP39" i="8" s="1"/>
  <c r="Y39" i="8"/>
  <c r="AQ39" i="8" s="1"/>
  <c r="X40" i="8"/>
  <c r="Y40" i="8"/>
  <c r="AQ40" i="8" s="1"/>
  <c r="X41" i="8"/>
  <c r="AP41" i="8" s="1"/>
  <c r="Y41" i="8"/>
  <c r="AQ41" i="8" s="1"/>
  <c r="X42" i="8"/>
  <c r="Y42" i="8"/>
  <c r="X43" i="8"/>
  <c r="AP43" i="8" s="1"/>
  <c r="Y43" i="8"/>
  <c r="AQ43" i="8" s="1"/>
  <c r="X44" i="8"/>
  <c r="AP44" i="8" s="1"/>
  <c r="Y44" i="8"/>
  <c r="AQ44" i="8" s="1"/>
  <c r="X45" i="8"/>
  <c r="AP45" i="8" s="1"/>
  <c r="Y45" i="8"/>
  <c r="X46" i="8"/>
  <c r="AP46" i="8" s="1"/>
  <c r="Y46" i="8"/>
  <c r="X47" i="8"/>
  <c r="Y47" i="8"/>
  <c r="AQ47" i="8" s="1"/>
  <c r="X48" i="8"/>
  <c r="Y48" i="8"/>
  <c r="AQ48" i="8" s="1"/>
  <c r="X49" i="8"/>
  <c r="Y49" i="8"/>
  <c r="AQ49" i="8" s="1"/>
  <c r="X50" i="8"/>
  <c r="Y50" i="8"/>
  <c r="X51" i="8"/>
  <c r="Y51" i="8"/>
  <c r="AQ51" i="8" s="1"/>
  <c r="X52" i="8"/>
  <c r="AP52" i="8" s="1"/>
  <c r="Y52" i="8"/>
  <c r="AQ52" i="8" s="1"/>
  <c r="X53" i="8"/>
  <c r="AP53" i="8" s="1"/>
  <c r="Y53" i="8"/>
  <c r="X54" i="8"/>
  <c r="AP54" i="8" s="1"/>
  <c r="Y54" i="8"/>
  <c r="X55" i="8"/>
  <c r="AP55" i="8" s="1"/>
  <c r="Y55" i="8"/>
  <c r="AQ55" i="8" s="1"/>
  <c r="X56" i="8"/>
  <c r="Y56" i="8"/>
  <c r="AQ56" i="8" s="1"/>
  <c r="X57" i="8"/>
  <c r="Y57" i="8"/>
  <c r="AQ57" i="8" s="1"/>
  <c r="X58" i="8"/>
  <c r="Y58" i="8"/>
  <c r="X59" i="8"/>
  <c r="AP59" i="8" s="1"/>
  <c r="Y59" i="8"/>
  <c r="AQ59" i="8" s="1"/>
  <c r="X60" i="8"/>
  <c r="AP60" i="8" s="1"/>
  <c r="Y60" i="8"/>
  <c r="AQ60" i="8" s="1"/>
  <c r="X61" i="8"/>
  <c r="Y61" i="8"/>
  <c r="AQ61" i="8" s="1"/>
  <c r="X62" i="8"/>
  <c r="AP62" i="8" s="1"/>
  <c r="Y62" i="8"/>
  <c r="AQ62" i="8" s="1"/>
  <c r="X63" i="8"/>
  <c r="AP63" i="8" s="1"/>
  <c r="Y63" i="8"/>
  <c r="X64" i="8"/>
  <c r="Y64" i="8"/>
  <c r="AQ64" i="8" s="1"/>
  <c r="X65" i="8"/>
  <c r="Y65" i="8"/>
  <c r="AQ65" i="8" s="1"/>
  <c r="X66" i="8"/>
  <c r="Y66" i="8"/>
  <c r="X67" i="8"/>
  <c r="Y67" i="8"/>
  <c r="AQ67" i="8" s="1"/>
  <c r="X68" i="8"/>
  <c r="AP68" i="8" s="1"/>
  <c r="Y68" i="8"/>
  <c r="AQ68" i="8" s="1"/>
  <c r="X69" i="8"/>
  <c r="Y69" i="8"/>
  <c r="AQ69" i="8" s="1"/>
  <c r="X70" i="8"/>
  <c r="AP70" i="8" s="1"/>
  <c r="Y70" i="8"/>
  <c r="AQ70" i="8" s="1"/>
  <c r="X71" i="8"/>
  <c r="AP71" i="8" s="1"/>
  <c r="Y71" i="8"/>
  <c r="X72" i="8"/>
  <c r="Y72" i="8"/>
  <c r="AQ72" i="8" s="1"/>
  <c r="X73" i="8"/>
  <c r="Y73" i="8"/>
  <c r="AQ73" i="8" s="1"/>
  <c r="X74" i="8"/>
  <c r="Y74" i="8"/>
  <c r="X75" i="8"/>
  <c r="AP75" i="8" s="1"/>
  <c r="Y75" i="8"/>
  <c r="AQ75" i="8" s="1"/>
  <c r="X76" i="8"/>
  <c r="AP76" i="8" s="1"/>
  <c r="Y76" i="8"/>
  <c r="AQ76" i="8" s="1"/>
  <c r="X77" i="8"/>
  <c r="AP77" i="8" s="1"/>
  <c r="Y77" i="8"/>
  <c r="X78" i="8"/>
  <c r="Y78" i="8"/>
  <c r="AQ78" i="8" s="1"/>
  <c r="X79" i="8"/>
  <c r="AP79" i="8" s="1"/>
  <c r="Y79" i="8"/>
  <c r="X80" i="8"/>
  <c r="Y80" i="8"/>
  <c r="AQ80" i="8" s="1"/>
  <c r="X81" i="8"/>
  <c r="Y81" i="8"/>
  <c r="AQ81" i="8" s="1"/>
  <c r="X82" i="8"/>
  <c r="Y82" i="8"/>
  <c r="X83" i="8"/>
  <c r="AP83" i="8" s="1"/>
  <c r="Y83" i="8"/>
  <c r="AQ83" i="8" s="1"/>
  <c r="X84" i="8"/>
  <c r="AP84" i="8" s="1"/>
  <c r="Y84" i="8"/>
  <c r="AQ84" i="8" s="1"/>
  <c r="X85" i="8"/>
  <c r="AP85" i="8" s="1"/>
  <c r="Y85" i="8"/>
  <c r="X86" i="8"/>
  <c r="AP86" i="8" s="1"/>
  <c r="Y86" i="8"/>
  <c r="AQ86" i="8" s="1"/>
  <c r="X87" i="8"/>
  <c r="Y87" i="8"/>
  <c r="AQ87" i="8" s="1"/>
  <c r="X88" i="8"/>
  <c r="Y88" i="8"/>
  <c r="AQ88" i="8" s="1"/>
  <c r="X89" i="8"/>
  <c r="Y89" i="8"/>
  <c r="AQ89" i="8" s="1"/>
  <c r="X90" i="8"/>
  <c r="Y90" i="8"/>
  <c r="X91" i="8"/>
  <c r="Y91" i="8"/>
  <c r="AQ91" i="8" s="1"/>
  <c r="X92" i="8"/>
  <c r="AP92" i="8" s="1"/>
  <c r="Y92" i="8"/>
  <c r="AQ92" i="8" s="1"/>
  <c r="X93" i="8"/>
  <c r="AP93" i="8" s="1"/>
  <c r="Y93" i="8"/>
  <c r="X94" i="8"/>
  <c r="Y94" i="8"/>
  <c r="AQ94" i="8" s="1"/>
  <c r="X95" i="8"/>
  <c r="Y95" i="8"/>
  <c r="AQ95" i="8" s="1"/>
  <c r="X96" i="8"/>
  <c r="Y96" i="8"/>
  <c r="AQ96" i="8" s="1"/>
  <c r="X97" i="8"/>
  <c r="Y97" i="8"/>
  <c r="AQ97" i="8" s="1"/>
  <c r="X98" i="8"/>
  <c r="Y98" i="8"/>
  <c r="X99" i="8"/>
  <c r="Y99" i="8"/>
  <c r="AQ99" i="8" s="1"/>
  <c r="X100" i="8"/>
  <c r="AP100" i="8" s="1"/>
  <c r="Y100" i="8"/>
  <c r="AQ100" i="8" s="1"/>
  <c r="X101" i="8"/>
  <c r="Y101" i="8"/>
  <c r="AQ101" i="8" s="1"/>
  <c r="X102" i="8"/>
  <c r="Y102" i="8"/>
  <c r="AQ102" i="8" s="1"/>
  <c r="X103" i="8"/>
  <c r="AP103" i="8" s="1"/>
  <c r="Y103" i="8"/>
  <c r="X104" i="8"/>
  <c r="Y104" i="8"/>
  <c r="AQ104" i="8" s="1"/>
  <c r="X105" i="8"/>
  <c r="Y105" i="8"/>
  <c r="AQ105" i="8" s="1"/>
  <c r="X106" i="8"/>
  <c r="Y106" i="8"/>
  <c r="X107" i="8"/>
  <c r="Y107" i="8"/>
  <c r="AQ107" i="8" s="1"/>
  <c r="X108" i="8"/>
  <c r="AP108" i="8" s="1"/>
  <c r="Y108" i="8"/>
  <c r="AQ108" i="8" s="1"/>
  <c r="X109" i="8"/>
  <c r="Y109" i="8"/>
  <c r="AQ109" i="8" s="1"/>
  <c r="X110" i="8"/>
  <c r="Y110" i="8"/>
  <c r="AQ110" i="8" s="1"/>
  <c r="X111" i="8"/>
  <c r="AP111" i="8" s="1"/>
  <c r="Y111" i="8"/>
  <c r="X112" i="8"/>
  <c r="Y112" i="8"/>
  <c r="AQ112" i="8" s="1"/>
  <c r="X113" i="8"/>
  <c r="Y113" i="8"/>
  <c r="AQ113" i="8" s="1"/>
  <c r="X114" i="8"/>
  <c r="Y114" i="8"/>
  <c r="X115" i="8"/>
  <c r="Y115" i="8"/>
  <c r="AQ115" i="8" s="1"/>
  <c r="X116" i="8"/>
  <c r="AP116" i="8" s="1"/>
  <c r="Y116" i="8"/>
  <c r="AQ116" i="8" s="1"/>
  <c r="X117" i="8"/>
  <c r="AP117" i="8" s="1"/>
  <c r="Y117" i="8"/>
  <c r="X118" i="8"/>
  <c r="AP118" i="8" s="1"/>
  <c r="Y118" i="8"/>
  <c r="AQ118" i="8" s="1"/>
  <c r="X119" i="8"/>
  <c r="AP119" i="8" s="1"/>
  <c r="Y119" i="8"/>
  <c r="AQ119" i="8" s="1"/>
  <c r="X120" i="8"/>
  <c r="Y120" i="8"/>
  <c r="AQ120" i="8" s="1"/>
  <c r="X121" i="8"/>
  <c r="Y121" i="8"/>
  <c r="AQ121" i="8" s="1"/>
  <c r="X122" i="8"/>
  <c r="Y122" i="8"/>
  <c r="X123" i="8"/>
  <c r="AP123" i="8" s="1"/>
  <c r="Y123" i="8"/>
  <c r="AQ123" i="8" s="1"/>
  <c r="X124" i="8"/>
  <c r="AP124" i="8" s="1"/>
  <c r="Y124" i="8"/>
  <c r="AQ124" i="8" s="1"/>
  <c r="X125" i="8"/>
  <c r="AP125" i="8" s="1"/>
  <c r="Y125" i="8"/>
  <c r="X126" i="8"/>
  <c r="AP126" i="8" s="1"/>
  <c r="Y126" i="8"/>
  <c r="X127" i="8"/>
  <c r="Y127" i="8"/>
  <c r="AQ127" i="8" s="1"/>
  <c r="X128" i="8"/>
  <c r="Y128" i="8"/>
  <c r="AQ128" i="8" s="1"/>
  <c r="X129" i="8"/>
  <c r="Y129" i="8"/>
  <c r="AQ129" i="8" s="1"/>
  <c r="X130" i="8"/>
  <c r="Y130" i="8"/>
  <c r="X131" i="8"/>
  <c r="AP131" i="8" s="1"/>
  <c r="Y131" i="8"/>
  <c r="AQ131" i="8" s="1"/>
  <c r="X132" i="8"/>
  <c r="AP132" i="8" s="1"/>
  <c r="Y132" i="8"/>
  <c r="AQ132" i="8" s="1"/>
  <c r="X133" i="8"/>
  <c r="AP133" i="8" s="1"/>
  <c r="Y133" i="8"/>
  <c r="X134" i="8"/>
  <c r="Y134" i="8"/>
  <c r="AQ134" i="8" s="1"/>
  <c r="X135" i="8"/>
  <c r="AP135" i="8" s="1"/>
  <c r="Y135" i="8"/>
  <c r="AQ135" i="8" s="1"/>
  <c r="X136" i="8"/>
  <c r="Y136" i="8"/>
  <c r="AQ136" i="8" s="1"/>
  <c r="X137" i="8"/>
  <c r="Y137" i="8"/>
  <c r="AQ137" i="8" s="1"/>
  <c r="X138" i="8"/>
  <c r="Y138" i="8"/>
  <c r="X139" i="8"/>
  <c r="Y139" i="8"/>
  <c r="AQ139" i="8" s="1"/>
  <c r="X140" i="8"/>
  <c r="AP140" i="8" s="1"/>
  <c r="Y140" i="8"/>
  <c r="AQ140" i="8" s="1"/>
  <c r="X141" i="8"/>
  <c r="AP141" i="8" s="1"/>
  <c r="Y141" i="8"/>
  <c r="X142" i="8"/>
  <c r="Y142" i="8"/>
  <c r="AQ142" i="8" s="1"/>
  <c r="X143" i="8"/>
  <c r="Y143" i="8"/>
  <c r="AQ143" i="8" s="1"/>
  <c r="X144" i="8"/>
  <c r="Y144" i="8"/>
  <c r="AQ144" i="8" s="1"/>
  <c r="X145" i="8"/>
  <c r="Y145" i="8"/>
  <c r="AQ145" i="8" s="1"/>
  <c r="X146" i="8"/>
  <c r="Y146" i="8"/>
  <c r="AQ146" i="8" s="1"/>
  <c r="X147" i="8"/>
  <c r="AP147" i="8" s="1"/>
  <c r="Y147" i="8"/>
  <c r="X148" i="8"/>
  <c r="AP148" i="8" s="1"/>
  <c r="Y148" i="8"/>
  <c r="AQ148" i="8" s="1"/>
  <c r="X149" i="8"/>
  <c r="Y149" i="8"/>
  <c r="AQ149" i="8" s="1"/>
  <c r="X150" i="8"/>
  <c r="Y150" i="8"/>
  <c r="AQ150" i="8" s="1"/>
  <c r="X151" i="8"/>
  <c r="AP151" i="8" s="1"/>
  <c r="Y151" i="8"/>
  <c r="AQ151" i="8" s="1"/>
  <c r="X152" i="8"/>
  <c r="Y152" i="8"/>
  <c r="AQ152" i="8" s="1"/>
  <c r="X153" i="8"/>
  <c r="Y153" i="8"/>
  <c r="AQ153" i="8" s="1"/>
  <c r="X154" i="8"/>
  <c r="Y154" i="8"/>
  <c r="AQ154" i="8" s="1"/>
  <c r="X155" i="8"/>
  <c r="Y155" i="8"/>
  <c r="AQ155" i="8" s="1"/>
  <c r="X156" i="8"/>
  <c r="AP156" i="8" s="1"/>
  <c r="Y156" i="8"/>
  <c r="AQ156" i="8" s="1"/>
  <c r="X157" i="8"/>
  <c r="AP157" i="8" s="1"/>
  <c r="Y157" i="8"/>
  <c r="X158" i="8"/>
  <c r="Y158" i="8"/>
  <c r="AQ158" i="8" s="1"/>
  <c r="X159" i="8"/>
  <c r="AP159" i="8" s="1"/>
  <c r="Y159" i="8"/>
  <c r="X160" i="8"/>
  <c r="Y160" i="8"/>
  <c r="AQ160" i="8" s="1"/>
  <c r="X161" i="8"/>
  <c r="AP161" i="8" s="1"/>
  <c r="Y161" i="8"/>
  <c r="AQ161" i="8" s="1"/>
  <c r="X162" i="8"/>
  <c r="Y162" i="8"/>
  <c r="AQ162" i="8" s="1"/>
  <c r="X163" i="8"/>
  <c r="Y163" i="8"/>
  <c r="AQ163" i="8" s="1"/>
  <c r="X164" i="8"/>
  <c r="AP164" i="8" s="1"/>
  <c r="Y164" i="8"/>
  <c r="AQ164" i="8" s="1"/>
  <c r="X165" i="8"/>
  <c r="Y165" i="8"/>
  <c r="AQ165" i="8" s="1"/>
  <c r="X166" i="8"/>
  <c r="Y166" i="8"/>
  <c r="AQ166" i="8" s="1"/>
  <c r="X167" i="8"/>
  <c r="AP167" i="8" s="1"/>
  <c r="Y167" i="8"/>
  <c r="AQ167" i="8" s="1"/>
  <c r="X168" i="8"/>
  <c r="Y168" i="8"/>
  <c r="AQ168" i="8" s="1"/>
  <c r="X169" i="8"/>
  <c r="AP169" i="8" s="1"/>
  <c r="Y169" i="8"/>
  <c r="X170" i="8"/>
  <c r="Y170" i="8"/>
  <c r="AQ170" i="8" s="1"/>
  <c r="X171" i="8"/>
  <c r="Y171" i="8"/>
  <c r="AQ171" i="8" s="1"/>
  <c r="X172" i="8"/>
  <c r="AP172" i="8" s="1"/>
  <c r="Y172" i="8"/>
  <c r="AQ172" i="8" s="1"/>
  <c r="X173" i="8"/>
  <c r="AP173" i="8" s="1"/>
  <c r="Y173" i="8"/>
  <c r="X174" i="8"/>
  <c r="AP174" i="8" s="1"/>
  <c r="Y174" i="8"/>
  <c r="AQ174" i="8" s="1"/>
  <c r="X175" i="8"/>
  <c r="Y175" i="8"/>
  <c r="AQ175" i="8" s="1"/>
  <c r="X176" i="8"/>
  <c r="Y176" i="8"/>
  <c r="AQ176" i="8" s="1"/>
  <c r="X177" i="8"/>
  <c r="Y177" i="8"/>
  <c r="AQ177" i="8" s="1"/>
  <c r="X178" i="8"/>
  <c r="Y178" i="8"/>
  <c r="AQ178" i="8" s="1"/>
  <c r="X179" i="8"/>
  <c r="Y179" i="8"/>
  <c r="AQ179" i="8" s="1"/>
  <c r="X180" i="8"/>
  <c r="AP180" i="8" s="1"/>
  <c r="Y180" i="8"/>
  <c r="AQ180" i="8" s="1"/>
  <c r="X181" i="8"/>
  <c r="AP181" i="8" s="1"/>
  <c r="Y181" i="8"/>
  <c r="X182" i="8"/>
  <c r="AP182" i="8" s="1"/>
  <c r="Y182" i="8"/>
  <c r="AQ182" i="8" s="1"/>
  <c r="X183" i="8"/>
  <c r="Y183" i="8"/>
  <c r="AQ183" i="8" s="1"/>
  <c r="X184" i="8"/>
  <c r="Y184" i="8"/>
  <c r="AQ184" i="8" s="1"/>
  <c r="X185" i="8"/>
  <c r="AP185" i="8" s="1"/>
  <c r="Y185" i="8"/>
  <c r="AQ185" i="8" s="1"/>
  <c r="X186" i="8"/>
  <c r="Y186" i="8"/>
  <c r="AQ186" i="8" s="1"/>
  <c r="X187" i="8"/>
  <c r="Y187" i="8"/>
  <c r="AQ187" i="8" s="1"/>
  <c r="X188" i="8"/>
  <c r="AP188" i="8" s="1"/>
  <c r="Y188" i="8"/>
  <c r="AQ188" i="8" s="1"/>
  <c r="X189" i="8"/>
  <c r="AP189" i="8" s="1"/>
  <c r="Y189" i="8"/>
  <c r="X190" i="8"/>
  <c r="Y190" i="8"/>
  <c r="AQ190" i="8" s="1"/>
  <c r="X191" i="8"/>
  <c r="AP191" i="8" s="1"/>
  <c r="Y191" i="8"/>
  <c r="AQ191" i="8" s="1"/>
  <c r="X192" i="8"/>
  <c r="Y192" i="8"/>
  <c r="AQ192" i="8" s="1"/>
  <c r="X193" i="8"/>
  <c r="Y193" i="8"/>
  <c r="AQ193" i="8" s="1"/>
  <c r="X194" i="8"/>
  <c r="Y194" i="8"/>
  <c r="AQ194" i="8" s="1"/>
  <c r="X195" i="8"/>
  <c r="Y195" i="8"/>
  <c r="AQ195" i="8" s="1"/>
  <c r="X196" i="8"/>
  <c r="AP196" i="8" s="1"/>
  <c r="Y196" i="8"/>
  <c r="AQ196" i="8" s="1"/>
  <c r="X197" i="8"/>
  <c r="AP197" i="8" s="1"/>
  <c r="Y197" i="8"/>
  <c r="X198" i="8"/>
  <c r="AP198" i="8" s="1"/>
  <c r="Y198" i="8"/>
  <c r="X199" i="8"/>
  <c r="Y199" i="8"/>
  <c r="AQ199" i="8" s="1"/>
  <c r="X200" i="8"/>
  <c r="Y200" i="8"/>
  <c r="AQ200" i="8" s="1"/>
  <c r="X201" i="8"/>
  <c r="Y201" i="8"/>
  <c r="AQ201" i="8" s="1"/>
  <c r="X202" i="8"/>
  <c r="Y202" i="8"/>
  <c r="AQ202" i="8" s="1"/>
  <c r="X203" i="8"/>
  <c r="AP203" i="8" s="1"/>
  <c r="Y203" i="8"/>
  <c r="X204" i="8"/>
  <c r="AP204" i="8" s="1"/>
  <c r="Y204" i="8"/>
  <c r="AQ204" i="8" s="1"/>
  <c r="X205" i="8"/>
  <c r="AP205" i="8" s="1"/>
  <c r="Y205" i="8"/>
  <c r="X206" i="8"/>
  <c r="Y206" i="8"/>
  <c r="AQ206" i="8" s="1"/>
  <c r="X207" i="8"/>
  <c r="Y207" i="8"/>
  <c r="AQ207" i="8" s="1"/>
  <c r="X208" i="8"/>
  <c r="Y208" i="8"/>
  <c r="AQ208" i="8" s="1"/>
  <c r="X209" i="8"/>
  <c r="Y209" i="8"/>
  <c r="AQ209" i="8" s="1"/>
  <c r="X210" i="8"/>
  <c r="Y210" i="8"/>
  <c r="AQ210" i="8" s="1"/>
  <c r="X211" i="8"/>
  <c r="AP211" i="8" s="1"/>
  <c r="Y211" i="8"/>
  <c r="AQ211" i="8" s="1"/>
  <c r="X212" i="8"/>
  <c r="AP212" i="8" s="1"/>
  <c r="Y212" i="8"/>
  <c r="AQ212" i="8" s="1"/>
  <c r="X213" i="8"/>
  <c r="AP213" i="8" s="1"/>
  <c r="Y213" i="8"/>
  <c r="X214" i="8"/>
  <c r="Y214" i="8"/>
  <c r="AQ214" i="8" s="1"/>
  <c r="X215" i="8"/>
  <c r="Y215" i="8"/>
  <c r="AQ215" i="8" s="1"/>
  <c r="X216" i="8"/>
  <c r="Y216" i="8"/>
  <c r="AQ216" i="8" s="1"/>
  <c r="X217" i="8"/>
  <c r="AP217" i="8" s="1"/>
  <c r="Y217" i="8"/>
  <c r="X218" i="8"/>
  <c r="Y218" i="8"/>
  <c r="AQ218" i="8" s="1"/>
  <c r="X219" i="8"/>
  <c r="AP219" i="8" s="1"/>
  <c r="Y219" i="8"/>
  <c r="AQ219" i="8" s="1"/>
  <c r="X220" i="8"/>
  <c r="AP220" i="8" s="1"/>
  <c r="Y220" i="8"/>
  <c r="AQ220" i="8" s="1"/>
  <c r="X221" i="8"/>
  <c r="AP221" i="8" s="1"/>
  <c r="Y221" i="8"/>
  <c r="AQ221" i="8" s="1"/>
  <c r="X222" i="8"/>
  <c r="AP222" i="8" s="1"/>
  <c r="Y222" i="8"/>
  <c r="X223" i="8"/>
  <c r="Y223" i="8"/>
  <c r="AQ223" i="8" s="1"/>
  <c r="X224" i="8"/>
  <c r="Y224" i="8"/>
  <c r="AQ224" i="8" s="1"/>
  <c r="X225" i="8"/>
  <c r="Y225" i="8"/>
  <c r="AQ225" i="8" s="1"/>
  <c r="X226" i="8"/>
  <c r="Y226" i="8"/>
  <c r="X227" i="8"/>
  <c r="Y227" i="8"/>
  <c r="AQ227" i="8" s="1"/>
  <c r="X228" i="8"/>
  <c r="AP228" i="8" s="1"/>
  <c r="Y228" i="8"/>
  <c r="AQ228" i="8" s="1"/>
  <c r="X229" i="8"/>
  <c r="Y229" i="8"/>
  <c r="AQ229" i="8" s="1"/>
  <c r="X230" i="8"/>
  <c r="AP230" i="8" s="1"/>
  <c r="Y230" i="8"/>
  <c r="AQ230" i="8" s="1"/>
  <c r="X231" i="8"/>
  <c r="Y231" i="8"/>
  <c r="AQ231" i="8" s="1"/>
  <c r="X232" i="8"/>
  <c r="Y232" i="8"/>
  <c r="AQ232" i="8" s="1"/>
  <c r="X233" i="8"/>
  <c r="Y233" i="8"/>
  <c r="AQ233" i="8" s="1"/>
  <c r="X234" i="8"/>
  <c r="Y234" i="8"/>
  <c r="AQ234" i="8" s="1"/>
  <c r="X235" i="8"/>
  <c r="Y235" i="8"/>
  <c r="AQ235" i="8" s="1"/>
  <c r="X236" i="8"/>
  <c r="AP236" i="8" s="1"/>
  <c r="Y236" i="8"/>
  <c r="X237" i="8"/>
  <c r="AP237" i="8" s="1"/>
  <c r="Y237" i="8"/>
  <c r="X238" i="8"/>
  <c r="Y238" i="8"/>
  <c r="AQ238" i="8" s="1"/>
  <c r="X239" i="8"/>
  <c r="Y239" i="8"/>
  <c r="AQ239" i="8" s="1"/>
  <c r="X240" i="8"/>
  <c r="AP240" i="8" s="1"/>
  <c r="Y240" i="8"/>
  <c r="AQ240" i="8" s="1"/>
  <c r="X241" i="8"/>
  <c r="Y241" i="8"/>
  <c r="AQ241" i="8" s="1"/>
  <c r="X242" i="8"/>
  <c r="Y242" i="8"/>
  <c r="AQ242" i="8" s="1"/>
  <c r="X243" i="8"/>
  <c r="AP243" i="8" s="1"/>
  <c r="Y243" i="8"/>
  <c r="AQ243" i="8" s="1"/>
  <c r="X244" i="8"/>
  <c r="AP244" i="8" s="1"/>
  <c r="Y244" i="8"/>
  <c r="AQ244" i="8" s="1"/>
  <c r="X245" i="8"/>
  <c r="AP245" i="8" s="1"/>
  <c r="Y245" i="8"/>
  <c r="X246" i="8"/>
  <c r="Y246" i="8"/>
  <c r="AQ246" i="8" s="1"/>
  <c r="X247" i="8"/>
  <c r="Y247" i="8"/>
  <c r="AQ247" i="8" s="1"/>
  <c r="X248" i="8"/>
  <c r="Y248" i="8"/>
  <c r="AQ248" i="8" s="1"/>
  <c r="X249" i="8"/>
  <c r="Y249" i="8"/>
  <c r="AQ249" i="8" s="1"/>
  <c r="X250" i="8"/>
  <c r="Y250" i="8"/>
  <c r="AQ250" i="8" s="1"/>
  <c r="X251" i="8"/>
  <c r="Y251" i="8"/>
  <c r="AQ251" i="8" s="1"/>
  <c r="X252" i="8"/>
  <c r="Y252" i="8"/>
  <c r="AQ252" i="8" s="1"/>
  <c r="X253" i="8"/>
  <c r="AP253" i="8" s="1"/>
  <c r="Y253" i="8"/>
  <c r="X254" i="8"/>
  <c r="AP254" i="8" s="1"/>
  <c r="Y254" i="8"/>
  <c r="AQ254" i="8" s="1"/>
  <c r="X255" i="8"/>
  <c r="Y255" i="8"/>
  <c r="AQ255" i="8" s="1"/>
  <c r="X256" i="8"/>
  <c r="Y256" i="8"/>
  <c r="AQ256" i="8" s="1"/>
  <c r="X257" i="8"/>
  <c r="AP257" i="8" s="1"/>
  <c r="Y257" i="8"/>
  <c r="X258" i="8"/>
  <c r="Y258" i="8"/>
  <c r="AQ258" i="8" s="1"/>
  <c r="X259" i="8"/>
  <c r="Y259" i="8"/>
  <c r="AQ259" i="8" s="1"/>
  <c r="X260" i="8"/>
  <c r="AP260" i="8" s="1"/>
  <c r="Y260" i="8"/>
  <c r="AQ260" i="8" s="1"/>
  <c r="X261" i="8"/>
  <c r="AP261" i="8" s="1"/>
  <c r="Y261" i="8"/>
  <c r="X262" i="8"/>
  <c r="AP262" i="8" s="1"/>
  <c r="Y262" i="8"/>
  <c r="X263" i="8"/>
  <c r="Y263" i="8"/>
  <c r="AQ263" i="8" s="1"/>
  <c r="X264" i="8"/>
  <c r="AP264" i="8" s="1"/>
  <c r="Y264" i="8"/>
  <c r="AQ264" i="8" s="1"/>
  <c r="X265" i="8"/>
  <c r="AP265" i="8" s="1"/>
  <c r="Y265" i="8"/>
  <c r="AQ265" i="8" s="1"/>
  <c r="X266" i="8"/>
  <c r="Y266" i="8"/>
  <c r="AQ266" i="8" s="1"/>
  <c r="X267" i="8"/>
  <c r="AP267" i="8" s="1"/>
  <c r="Y267" i="8"/>
  <c r="AQ267" i="8" s="1"/>
  <c r="X268" i="8"/>
  <c r="AP268" i="8" s="1"/>
  <c r="Y268" i="8"/>
  <c r="AQ268" i="8" s="1"/>
  <c r="X269" i="8"/>
  <c r="AP269" i="8" s="1"/>
  <c r="Y269" i="8"/>
  <c r="X270" i="8"/>
  <c r="Y270" i="8"/>
  <c r="AQ270" i="8" s="1"/>
  <c r="X271" i="8"/>
  <c r="Y271" i="8"/>
  <c r="AQ271" i="8" s="1"/>
  <c r="X272" i="8"/>
  <c r="Y272" i="8"/>
  <c r="AQ272" i="8" s="1"/>
  <c r="X273" i="8"/>
  <c r="Y273" i="8"/>
  <c r="AQ273" i="8" s="1"/>
  <c r="X274" i="8"/>
  <c r="Y274" i="8"/>
  <c r="AQ274" i="8" s="1"/>
  <c r="X275" i="8"/>
  <c r="AP275" i="8" s="1"/>
  <c r="Y275" i="8"/>
  <c r="X276" i="8"/>
  <c r="Y276" i="8"/>
  <c r="AQ276" i="8" s="1"/>
  <c r="X277" i="8"/>
  <c r="AP277" i="8" s="1"/>
  <c r="Y277" i="8"/>
  <c r="AQ277" i="8" s="1"/>
  <c r="X278" i="8"/>
  <c r="Y278" i="8"/>
  <c r="AQ278" i="8" s="1"/>
  <c r="Y2" i="8"/>
  <c r="X2" i="8"/>
  <c r="AP2" i="8" s="1"/>
  <c r="Z236" i="8" l="1"/>
  <c r="AR236" i="8" s="1"/>
  <c r="AH250" i="8"/>
  <c r="AA250" i="8"/>
  <c r="AI250" i="8"/>
  <c r="AB250" i="8"/>
  <c r="AJ250" i="8"/>
  <c r="AC250" i="8"/>
  <c r="AK250" i="8"/>
  <c r="AD250" i="8"/>
  <c r="AL250" i="8"/>
  <c r="AE250" i="8"/>
  <c r="AM250" i="8"/>
  <c r="AF250" i="8"/>
  <c r="AN250" i="8"/>
  <c r="AH194" i="8"/>
  <c r="AA194" i="8"/>
  <c r="AI194" i="8"/>
  <c r="AB194" i="8"/>
  <c r="AJ194" i="8"/>
  <c r="AC194" i="8"/>
  <c r="AK194" i="8"/>
  <c r="AD194" i="8"/>
  <c r="AL194" i="8"/>
  <c r="AE194" i="8"/>
  <c r="AM194" i="8"/>
  <c r="AF194" i="8"/>
  <c r="AN194" i="8"/>
  <c r="AH154" i="8"/>
  <c r="AA154" i="8"/>
  <c r="AI154" i="8"/>
  <c r="AB154" i="8"/>
  <c r="AJ154" i="8"/>
  <c r="AC154" i="8"/>
  <c r="AK154" i="8"/>
  <c r="AD154" i="8"/>
  <c r="AL154" i="8"/>
  <c r="AE154" i="8"/>
  <c r="AM154" i="8"/>
  <c r="AF154" i="8"/>
  <c r="AN154" i="8"/>
  <c r="AH90" i="8"/>
  <c r="AA90" i="8"/>
  <c r="AI90" i="8"/>
  <c r="AB90" i="8"/>
  <c r="AJ90" i="8"/>
  <c r="AC90" i="8"/>
  <c r="AK90" i="8"/>
  <c r="AD90" i="8"/>
  <c r="AL90" i="8"/>
  <c r="AE90" i="8"/>
  <c r="AM90" i="8"/>
  <c r="AF90" i="8"/>
  <c r="AN90" i="8"/>
  <c r="AH10" i="8"/>
  <c r="AA10" i="8"/>
  <c r="AI10" i="8"/>
  <c r="AB10" i="8"/>
  <c r="AJ10" i="8"/>
  <c r="AC10" i="8"/>
  <c r="AK10" i="8"/>
  <c r="AD10" i="8"/>
  <c r="AL10" i="8"/>
  <c r="AE10" i="8"/>
  <c r="AM10" i="8"/>
  <c r="AF10" i="8"/>
  <c r="AN10" i="8"/>
  <c r="AP274" i="8"/>
  <c r="AP266" i="8"/>
  <c r="AP258" i="8"/>
  <c r="AP250" i="8"/>
  <c r="AP242" i="8"/>
  <c r="AP234" i="8"/>
  <c r="AP226" i="8"/>
  <c r="AP210" i="8"/>
  <c r="AP202" i="8"/>
  <c r="AP186" i="8"/>
  <c r="AP178" i="8"/>
  <c r="AP170" i="8"/>
  <c r="AP162" i="8"/>
  <c r="AP154" i="8"/>
  <c r="AO234" i="8"/>
  <c r="AG194" i="8"/>
  <c r="AO42" i="8"/>
  <c r="AH242" i="8"/>
  <c r="AA242" i="8"/>
  <c r="AI242" i="8"/>
  <c r="AB242" i="8"/>
  <c r="AJ242" i="8"/>
  <c r="AC242" i="8"/>
  <c r="AK242" i="8"/>
  <c r="AD242" i="8"/>
  <c r="AL242" i="8"/>
  <c r="AE242" i="8"/>
  <c r="AM242" i="8"/>
  <c r="AF242" i="8"/>
  <c r="AN242" i="8"/>
  <c r="AH170" i="8"/>
  <c r="AA170" i="8"/>
  <c r="AI170" i="8"/>
  <c r="AB170" i="8"/>
  <c r="AJ170" i="8"/>
  <c r="AC170" i="8"/>
  <c r="AK170" i="8"/>
  <c r="AD170" i="8"/>
  <c r="AL170" i="8"/>
  <c r="AE170" i="8"/>
  <c r="AM170" i="8"/>
  <c r="AF170" i="8"/>
  <c r="AN170" i="8"/>
  <c r="AH106" i="8"/>
  <c r="AA106" i="8"/>
  <c r="AI106" i="8"/>
  <c r="AB106" i="8"/>
  <c r="AJ106" i="8"/>
  <c r="AC106" i="8"/>
  <c r="AK106" i="8"/>
  <c r="AD106" i="8"/>
  <c r="AL106" i="8"/>
  <c r="AE106" i="8"/>
  <c r="AM106" i="8"/>
  <c r="AF106" i="8"/>
  <c r="AN106" i="8"/>
  <c r="AH50" i="8"/>
  <c r="AA50" i="8"/>
  <c r="AI50" i="8"/>
  <c r="AB50" i="8"/>
  <c r="AJ50" i="8"/>
  <c r="AC50" i="8"/>
  <c r="AK50" i="8"/>
  <c r="AD50" i="8"/>
  <c r="AL50" i="8"/>
  <c r="AE50" i="8"/>
  <c r="AM50" i="8"/>
  <c r="AF50" i="8"/>
  <c r="AN50" i="8"/>
  <c r="AO210" i="8"/>
  <c r="AG170" i="8"/>
  <c r="AO146" i="8"/>
  <c r="AG106" i="8"/>
  <c r="AO82" i="8"/>
  <c r="AO18" i="8"/>
  <c r="AH274" i="8"/>
  <c r="AA274" i="8"/>
  <c r="AI274" i="8"/>
  <c r="AB274" i="8"/>
  <c r="AJ274" i="8"/>
  <c r="AC274" i="8"/>
  <c r="AK274" i="8"/>
  <c r="AD274" i="8"/>
  <c r="AL274" i="8"/>
  <c r="AE274" i="8"/>
  <c r="AM274" i="8"/>
  <c r="AF274" i="8"/>
  <c r="AN274" i="8"/>
  <c r="AH226" i="8"/>
  <c r="AA226" i="8"/>
  <c r="AI226" i="8"/>
  <c r="AB226" i="8"/>
  <c r="AJ226" i="8"/>
  <c r="AC226" i="8"/>
  <c r="AK226" i="8"/>
  <c r="AD226" i="8"/>
  <c r="AL226" i="8"/>
  <c r="AE226" i="8"/>
  <c r="AM226" i="8"/>
  <c r="AF226" i="8"/>
  <c r="AN226" i="8"/>
  <c r="AH186" i="8"/>
  <c r="AA186" i="8"/>
  <c r="AI186" i="8"/>
  <c r="AB186" i="8"/>
  <c r="AJ186" i="8"/>
  <c r="AC186" i="8"/>
  <c r="AK186" i="8"/>
  <c r="AD186" i="8"/>
  <c r="AL186" i="8"/>
  <c r="AE186" i="8"/>
  <c r="AM186" i="8"/>
  <c r="AF186" i="8"/>
  <c r="AN186" i="8"/>
  <c r="AH130" i="8"/>
  <c r="AA130" i="8"/>
  <c r="AI130" i="8"/>
  <c r="AB130" i="8"/>
  <c r="AJ130" i="8"/>
  <c r="AC130" i="8"/>
  <c r="AK130" i="8"/>
  <c r="AD130" i="8"/>
  <c r="AL130" i="8"/>
  <c r="AE130" i="8"/>
  <c r="AM130" i="8"/>
  <c r="AF130" i="8"/>
  <c r="AN130" i="8"/>
  <c r="AH114" i="8"/>
  <c r="AA114" i="8"/>
  <c r="AI114" i="8"/>
  <c r="AB114" i="8"/>
  <c r="AJ114" i="8"/>
  <c r="AC114" i="8"/>
  <c r="AK114" i="8"/>
  <c r="AD114" i="8"/>
  <c r="AL114" i="8"/>
  <c r="AE114" i="8"/>
  <c r="AM114" i="8"/>
  <c r="AF114" i="8"/>
  <c r="AN114" i="8"/>
  <c r="AH34" i="8"/>
  <c r="AA34" i="8"/>
  <c r="AI34" i="8"/>
  <c r="AB34" i="8"/>
  <c r="AJ34" i="8"/>
  <c r="AC34" i="8"/>
  <c r="AK34" i="8"/>
  <c r="AD34" i="8"/>
  <c r="AL34" i="8"/>
  <c r="AE34" i="8"/>
  <c r="AM34" i="8"/>
  <c r="AF34" i="8"/>
  <c r="AN34" i="8"/>
  <c r="AG274" i="8"/>
  <c r="AO250" i="8"/>
  <c r="AO186" i="8"/>
  <c r="AO122" i="8"/>
  <c r="AH234" i="8"/>
  <c r="AA234" i="8"/>
  <c r="AI234" i="8"/>
  <c r="AB234" i="8"/>
  <c r="AJ234" i="8"/>
  <c r="AC234" i="8"/>
  <c r="AK234" i="8"/>
  <c r="AD234" i="8"/>
  <c r="AL234" i="8"/>
  <c r="AE234" i="8"/>
  <c r="AM234" i="8"/>
  <c r="AF234" i="8"/>
  <c r="AN234" i="8"/>
  <c r="AH210" i="8"/>
  <c r="AA210" i="8"/>
  <c r="AI210" i="8"/>
  <c r="AB210" i="8"/>
  <c r="AJ210" i="8"/>
  <c r="AC210" i="8"/>
  <c r="AK210" i="8"/>
  <c r="AD210" i="8"/>
  <c r="AL210" i="8"/>
  <c r="AE210" i="8"/>
  <c r="AM210" i="8"/>
  <c r="AF210" i="8"/>
  <c r="AN210" i="8"/>
  <c r="AH146" i="8"/>
  <c r="AA146" i="8"/>
  <c r="AI146" i="8"/>
  <c r="AB146" i="8"/>
  <c r="AJ146" i="8"/>
  <c r="AC146" i="8"/>
  <c r="AK146" i="8"/>
  <c r="AD146" i="8"/>
  <c r="AL146" i="8"/>
  <c r="AE146" i="8"/>
  <c r="AM146" i="8"/>
  <c r="AF146" i="8"/>
  <c r="AN146" i="8"/>
  <c r="AH66" i="8"/>
  <c r="AA66" i="8"/>
  <c r="AI66" i="8"/>
  <c r="AB66" i="8"/>
  <c r="AJ66" i="8"/>
  <c r="AC66" i="8"/>
  <c r="AK66" i="8"/>
  <c r="AD66" i="8"/>
  <c r="AL66" i="8"/>
  <c r="AE66" i="8"/>
  <c r="AM66" i="8"/>
  <c r="AF66" i="8"/>
  <c r="AN66" i="8"/>
  <c r="AH58" i="8"/>
  <c r="AA58" i="8"/>
  <c r="AI58" i="8"/>
  <c r="AB58" i="8"/>
  <c r="AJ58" i="8"/>
  <c r="AC58" i="8"/>
  <c r="AK58" i="8"/>
  <c r="AD58" i="8"/>
  <c r="AL58" i="8"/>
  <c r="AE58" i="8"/>
  <c r="AM58" i="8"/>
  <c r="AF58" i="8"/>
  <c r="AN58" i="8"/>
  <c r="AG250" i="8"/>
  <c r="AO226" i="8"/>
  <c r="AG186" i="8"/>
  <c r="AG58" i="8"/>
  <c r="AO34" i="8"/>
  <c r="AH218" i="8"/>
  <c r="AA218" i="8"/>
  <c r="AI218" i="8"/>
  <c r="AB218" i="8"/>
  <c r="AJ218" i="8"/>
  <c r="AC218" i="8"/>
  <c r="AK218" i="8"/>
  <c r="AD218" i="8"/>
  <c r="AL218" i="8"/>
  <c r="AE218" i="8"/>
  <c r="AM218" i="8"/>
  <c r="AF218" i="8"/>
  <c r="AN218" i="8"/>
  <c r="AH162" i="8"/>
  <c r="AA162" i="8"/>
  <c r="AI162" i="8"/>
  <c r="AB162" i="8"/>
  <c r="AJ162" i="8"/>
  <c r="AC162" i="8"/>
  <c r="AK162" i="8"/>
  <c r="AD162" i="8"/>
  <c r="AL162" i="8"/>
  <c r="AE162" i="8"/>
  <c r="AM162" i="8"/>
  <c r="AF162" i="8"/>
  <c r="AN162" i="8"/>
  <c r="AH98" i="8"/>
  <c r="AA98" i="8"/>
  <c r="AI98" i="8"/>
  <c r="AB98" i="8"/>
  <c r="AJ98" i="8"/>
  <c r="AC98" i="8"/>
  <c r="AK98" i="8"/>
  <c r="AD98" i="8"/>
  <c r="AL98" i="8"/>
  <c r="AE98" i="8"/>
  <c r="AM98" i="8"/>
  <c r="AF98" i="8"/>
  <c r="AN98" i="8"/>
  <c r="AH18" i="8"/>
  <c r="AA18" i="8"/>
  <c r="AI18" i="8"/>
  <c r="AB18" i="8"/>
  <c r="AJ18" i="8"/>
  <c r="AC18" i="8"/>
  <c r="AK18" i="8"/>
  <c r="AD18" i="8"/>
  <c r="AL18" i="8"/>
  <c r="AE18" i="8"/>
  <c r="AM18" i="8"/>
  <c r="AF18" i="8"/>
  <c r="AN18" i="8"/>
  <c r="AO266" i="8"/>
  <c r="AG226" i="8"/>
  <c r="AO202" i="8"/>
  <c r="AG162" i="8"/>
  <c r="AG98" i="8"/>
  <c r="AG34" i="8"/>
  <c r="AO10" i="8"/>
  <c r="AH258" i="8"/>
  <c r="AA258" i="8"/>
  <c r="AI258" i="8"/>
  <c r="AB258" i="8"/>
  <c r="AJ258" i="8"/>
  <c r="AC258" i="8"/>
  <c r="AK258" i="8"/>
  <c r="AD258" i="8"/>
  <c r="AL258" i="8"/>
  <c r="AE258" i="8"/>
  <c r="AM258" i="8"/>
  <c r="AF258" i="8"/>
  <c r="AN258" i="8"/>
  <c r="AH178" i="8"/>
  <c r="AA178" i="8"/>
  <c r="AI178" i="8"/>
  <c r="AB178" i="8"/>
  <c r="AJ178" i="8"/>
  <c r="AC178" i="8"/>
  <c r="AK178" i="8"/>
  <c r="AD178" i="8"/>
  <c r="AL178" i="8"/>
  <c r="AE178" i="8"/>
  <c r="AM178" i="8"/>
  <c r="AF178" i="8"/>
  <c r="AN178" i="8"/>
  <c r="AH138" i="8"/>
  <c r="AA138" i="8"/>
  <c r="AI138" i="8"/>
  <c r="AB138" i="8"/>
  <c r="AJ138" i="8"/>
  <c r="AC138" i="8"/>
  <c r="AK138" i="8"/>
  <c r="AD138" i="8"/>
  <c r="AL138" i="8"/>
  <c r="AE138" i="8"/>
  <c r="AM138" i="8"/>
  <c r="AF138" i="8"/>
  <c r="AN138" i="8"/>
  <c r="AH74" i="8"/>
  <c r="AA74" i="8"/>
  <c r="AI74" i="8"/>
  <c r="AB74" i="8"/>
  <c r="AJ74" i="8"/>
  <c r="AC74" i="8"/>
  <c r="AK74" i="8"/>
  <c r="AD74" i="8"/>
  <c r="AL74" i="8"/>
  <c r="AE74" i="8"/>
  <c r="AM74" i="8"/>
  <c r="AF74" i="8"/>
  <c r="AN74" i="8"/>
  <c r="AH42" i="8"/>
  <c r="AA42" i="8"/>
  <c r="AI42" i="8"/>
  <c r="AB42" i="8"/>
  <c r="AJ42" i="8"/>
  <c r="AC42" i="8"/>
  <c r="AK42" i="8"/>
  <c r="AD42" i="8"/>
  <c r="AL42" i="8"/>
  <c r="AE42" i="8"/>
  <c r="AM42" i="8"/>
  <c r="AF42" i="8"/>
  <c r="AN42" i="8"/>
  <c r="AO242" i="8"/>
  <c r="AO178" i="8"/>
  <c r="AG138" i="8"/>
  <c r="AO114" i="8"/>
  <c r="AG74" i="8"/>
  <c r="AO50" i="8"/>
  <c r="AG10" i="8"/>
  <c r="AH266" i="8"/>
  <c r="AA266" i="8"/>
  <c r="AI266" i="8"/>
  <c r="AB266" i="8"/>
  <c r="AJ266" i="8"/>
  <c r="AC266" i="8"/>
  <c r="AK266" i="8"/>
  <c r="AD266" i="8"/>
  <c r="AL266" i="8"/>
  <c r="AE266" i="8"/>
  <c r="AM266" i="8"/>
  <c r="AF266" i="8"/>
  <c r="AN266" i="8"/>
  <c r="AH202" i="8"/>
  <c r="AA202" i="8"/>
  <c r="AI202" i="8"/>
  <c r="AB202" i="8"/>
  <c r="AJ202" i="8"/>
  <c r="AC202" i="8"/>
  <c r="AK202" i="8"/>
  <c r="AD202" i="8"/>
  <c r="AL202" i="8"/>
  <c r="AE202" i="8"/>
  <c r="AM202" i="8"/>
  <c r="AF202" i="8"/>
  <c r="AN202" i="8"/>
  <c r="AH122" i="8"/>
  <c r="AA122" i="8"/>
  <c r="AI122" i="8"/>
  <c r="AB122" i="8"/>
  <c r="AJ122" i="8"/>
  <c r="AC122" i="8"/>
  <c r="AK122" i="8"/>
  <c r="AD122" i="8"/>
  <c r="AL122" i="8"/>
  <c r="AE122" i="8"/>
  <c r="AM122" i="8"/>
  <c r="AF122" i="8"/>
  <c r="AN122" i="8"/>
  <c r="AH82" i="8"/>
  <c r="AA82" i="8"/>
  <c r="AI82" i="8"/>
  <c r="AB82" i="8"/>
  <c r="AJ82" i="8"/>
  <c r="AC82" i="8"/>
  <c r="AK82" i="8"/>
  <c r="AD82" i="8"/>
  <c r="AL82" i="8"/>
  <c r="AE82" i="8"/>
  <c r="AM82" i="8"/>
  <c r="AF82" i="8"/>
  <c r="AN82" i="8"/>
  <c r="AH26" i="8"/>
  <c r="AA26" i="8"/>
  <c r="AI26" i="8"/>
  <c r="AB26" i="8"/>
  <c r="AJ26" i="8"/>
  <c r="AC26" i="8"/>
  <c r="AK26" i="8"/>
  <c r="AD26" i="8"/>
  <c r="AL26" i="8"/>
  <c r="AE26" i="8"/>
  <c r="AM26" i="8"/>
  <c r="AF26" i="8"/>
  <c r="AN26" i="8"/>
  <c r="AG242" i="8"/>
  <c r="AO218" i="8"/>
  <c r="AG178" i="8"/>
  <c r="AO154" i="8"/>
  <c r="AG114" i="8"/>
  <c r="AO90" i="8"/>
  <c r="AG50" i="8"/>
  <c r="AO26" i="8"/>
  <c r="AQ138" i="8"/>
  <c r="AQ130" i="8"/>
  <c r="AQ122" i="8"/>
  <c r="AQ114" i="8"/>
  <c r="AQ106" i="8"/>
  <c r="AQ98" i="8"/>
  <c r="AQ90" i="8"/>
  <c r="AQ82" i="8"/>
  <c r="AQ74" i="8"/>
  <c r="AQ66" i="8"/>
  <c r="AQ58" i="8"/>
  <c r="AQ50" i="8"/>
  <c r="AQ42" i="8"/>
  <c r="AQ34" i="8"/>
  <c r="AQ26" i="8"/>
  <c r="AQ18" i="8"/>
  <c r="AQ10" i="8"/>
  <c r="AP146" i="8"/>
  <c r="AP138" i="8"/>
  <c r="AP130" i="8"/>
  <c r="AP122" i="8"/>
  <c r="AP114" i="8"/>
  <c r="AP106" i="8"/>
  <c r="AP98" i="8"/>
  <c r="AP90" i="8"/>
  <c r="AP82" i="8"/>
  <c r="AP74" i="8"/>
  <c r="AP66" i="8"/>
  <c r="AP58" i="8"/>
  <c r="AP50" i="8"/>
  <c r="AP42" i="8"/>
  <c r="AP34" i="8"/>
  <c r="AP26" i="8"/>
  <c r="AP18" i="8"/>
  <c r="AP10" i="8"/>
  <c r="AS56" i="8"/>
  <c r="AS63" i="8"/>
  <c r="AS112" i="8"/>
  <c r="AS119" i="8"/>
  <c r="AS184" i="8"/>
  <c r="AS256" i="8"/>
  <c r="AS263" i="8"/>
  <c r="AS8" i="8"/>
  <c r="AS15" i="8"/>
  <c r="AS64" i="8"/>
  <c r="AS71" i="8"/>
  <c r="AS120" i="8"/>
  <c r="AS127" i="8"/>
  <c r="AS192" i="8"/>
  <c r="AS264" i="8"/>
  <c r="AS271" i="8"/>
  <c r="AS21" i="8"/>
  <c r="AS49" i="8"/>
  <c r="AS77" i="8"/>
  <c r="AS105" i="8"/>
  <c r="AS133" i="8"/>
  <c r="AS163" i="8"/>
  <c r="AS191" i="8"/>
  <c r="AS219" i="8"/>
  <c r="AS249" i="8"/>
  <c r="AS277" i="8"/>
  <c r="AS29" i="8"/>
  <c r="AS57" i="8"/>
  <c r="AS85" i="8"/>
  <c r="AS113" i="8"/>
  <c r="AS141" i="8"/>
  <c r="AS171" i="8"/>
  <c r="AS199" i="8"/>
  <c r="AS227" i="8"/>
  <c r="AS257" i="8"/>
  <c r="AS7" i="8"/>
  <c r="AS14" i="8"/>
  <c r="AS42" i="8"/>
  <c r="AS70" i="8"/>
  <c r="AS98" i="8"/>
  <c r="AS126" i="8"/>
  <c r="AS156" i="8"/>
  <c r="AS212" i="8"/>
  <c r="AS242" i="8"/>
  <c r="AS270" i="8"/>
  <c r="AS22" i="8"/>
  <c r="AS50" i="8"/>
  <c r="AS78" i="8"/>
  <c r="AS106" i="8"/>
  <c r="AS134" i="8"/>
  <c r="AS164" i="8"/>
  <c r="AS220" i="8"/>
  <c r="AS278" i="8"/>
  <c r="AS35" i="8"/>
  <c r="AS91" i="8"/>
  <c r="AS149" i="8"/>
  <c r="AS177" i="8"/>
  <c r="AS205" i="8"/>
  <c r="AS235" i="8"/>
  <c r="AS43" i="8"/>
  <c r="AS99" i="8"/>
  <c r="AS157" i="8"/>
  <c r="AS185" i="8"/>
  <c r="AS213" i="8"/>
  <c r="AS243" i="8"/>
  <c r="AS250" i="8"/>
  <c r="AS28" i="8"/>
  <c r="AS84" i="8"/>
  <c r="AS140" i="8"/>
  <c r="AS170" i="8"/>
  <c r="AS198" i="8"/>
  <c r="AS226" i="8"/>
  <c r="AS36" i="8"/>
  <c r="AS92" i="8"/>
  <c r="AS150" i="8"/>
  <c r="AS178" i="8"/>
  <c r="AS206" i="8"/>
  <c r="AS236" i="8"/>
  <c r="Z198" i="8"/>
  <c r="AR198" i="8" s="1"/>
  <c r="Z249" i="8"/>
  <c r="AR249" i="8" s="1"/>
  <c r="Z195" i="8"/>
  <c r="AR195" i="8" s="1"/>
  <c r="Z127" i="8"/>
  <c r="AR127" i="8" s="1"/>
  <c r="Z67" i="8"/>
  <c r="AR67" i="8" s="1"/>
  <c r="Z271" i="8"/>
  <c r="AR271" i="8" s="1"/>
  <c r="Z263" i="8"/>
  <c r="AR263" i="8" s="1"/>
  <c r="Z187" i="8"/>
  <c r="AR187" i="8" s="1"/>
  <c r="Z256" i="8"/>
  <c r="AR256" i="8" s="1"/>
  <c r="Z241" i="8"/>
  <c r="AR241" i="8" s="1"/>
  <c r="Z233" i="8"/>
  <c r="AR233" i="8" s="1"/>
  <c r="Z225" i="8"/>
  <c r="AR225" i="8" s="1"/>
  <c r="Z254" i="8"/>
  <c r="AR254" i="8" s="1"/>
  <c r="Z257" i="8"/>
  <c r="AR257" i="8" s="1"/>
  <c r="Z182" i="8"/>
  <c r="AR182" i="8" s="1"/>
  <c r="Z130" i="8"/>
  <c r="AR130" i="8" s="1"/>
  <c r="Z209" i="8"/>
  <c r="AR209" i="8" s="1"/>
  <c r="Z34" i="8"/>
  <c r="AR34" i="8" s="1"/>
  <c r="Z196" i="8"/>
  <c r="AR196" i="8" s="1"/>
  <c r="Z10" i="8"/>
  <c r="AR10" i="8" s="1"/>
  <c r="Z252" i="8"/>
  <c r="AR252" i="8" s="1"/>
  <c r="Z90" i="8"/>
  <c r="AR90" i="8" s="1"/>
  <c r="Z87" i="8"/>
  <c r="AR87" i="8" s="1"/>
  <c r="Z261" i="8"/>
  <c r="AR261" i="8" s="1"/>
  <c r="Z250" i="8"/>
  <c r="AR250" i="8" s="1"/>
  <c r="Z207" i="8"/>
  <c r="AR207" i="8" s="1"/>
  <c r="Z199" i="8"/>
  <c r="AR199" i="8" s="1"/>
  <c r="Z156" i="8"/>
  <c r="AR156" i="8" s="1"/>
  <c r="Z42" i="8"/>
  <c r="AR42" i="8" s="1"/>
  <c r="Z35" i="8"/>
  <c r="AR35" i="8" s="1"/>
  <c r="AP256" i="8"/>
  <c r="AP195" i="8"/>
  <c r="Z260" i="8"/>
  <c r="AR260" i="8" s="1"/>
  <c r="Z238" i="8"/>
  <c r="AR238" i="8" s="1"/>
  <c r="Z214" i="8"/>
  <c r="AR214" i="8" s="1"/>
  <c r="Z206" i="8"/>
  <c r="AR206" i="8" s="1"/>
  <c r="Z7" i="8"/>
  <c r="AR7" i="8" s="1"/>
  <c r="AP241" i="8"/>
  <c r="Z194" i="8"/>
  <c r="AR194" i="8" s="1"/>
  <c r="Z190" i="8"/>
  <c r="AR190" i="8" s="1"/>
  <c r="Z178" i="8"/>
  <c r="AR178" i="8" s="1"/>
  <c r="Z163" i="8"/>
  <c r="AR163" i="8" s="1"/>
  <c r="Z68" i="8"/>
  <c r="AR68" i="8" s="1"/>
  <c r="Z155" i="8"/>
  <c r="AR155" i="8" s="1"/>
  <c r="Z143" i="8"/>
  <c r="AR143" i="8" s="1"/>
  <c r="AP67" i="8"/>
  <c r="Z247" i="8"/>
  <c r="AR247" i="8" s="1"/>
  <c r="Z273" i="8"/>
  <c r="AR273" i="8" s="1"/>
  <c r="Z234" i="8"/>
  <c r="AR234" i="8" s="1"/>
  <c r="Z231" i="8"/>
  <c r="AR231" i="8" s="1"/>
  <c r="Z227" i="8"/>
  <c r="AR227" i="8" s="1"/>
  <c r="Z167" i="8"/>
  <c r="AR167" i="8" s="1"/>
  <c r="Z148" i="8"/>
  <c r="AR148" i="8" s="1"/>
  <c r="Z99" i="8"/>
  <c r="AR99" i="8" s="1"/>
  <c r="Z91" i="8"/>
  <c r="AR91" i="8" s="1"/>
  <c r="Z22" i="8"/>
  <c r="AR22" i="8" s="1"/>
  <c r="Z11" i="8"/>
  <c r="AR11" i="8" s="1"/>
  <c r="AQ198" i="8"/>
  <c r="AP194" i="8"/>
  <c r="Z239" i="8"/>
  <c r="AR239" i="8" s="1"/>
  <c r="Z175" i="8"/>
  <c r="AR175" i="8" s="1"/>
  <c r="Z27" i="8"/>
  <c r="AR27" i="8" s="1"/>
  <c r="Z226" i="8"/>
  <c r="AR226" i="8" s="1"/>
  <c r="Z222" i="8"/>
  <c r="AR222" i="8" s="1"/>
  <c r="Z140" i="8"/>
  <c r="AR140" i="8" s="1"/>
  <c r="Z60" i="8"/>
  <c r="AR60" i="8" s="1"/>
  <c r="AP187" i="8"/>
  <c r="Z276" i="8"/>
  <c r="AR276" i="8" s="1"/>
  <c r="Z272" i="8"/>
  <c r="AR272" i="8" s="1"/>
  <c r="Z210" i="8"/>
  <c r="AR210" i="8" s="1"/>
  <c r="Z162" i="8"/>
  <c r="AR162" i="8" s="1"/>
  <c r="Z82" i="8"/>
  <c r="AR82" i="8" s="1"/>
  <c r="AP35" i="8"/>
  <c r="Z235" i="8"/>
  <c r="AR235" i="8" s="1"/>
  <c r="Z107" i="8"/>
  <c r="AR107" i="8" s="1"/>
  <c r="Z218" i="8"/>
  <c r="AR218" i="8" s="1"/>
  <c r="Z202" i="8"/>
  <c r="AR202" i="8" s="1"/>
  <c r="Z116" i="8"/>
  <c r="AR116" i="8" s="1"/>
  <c r="AP163" i="8"/>
  <c r="AP99" i="8"/>
  <c r="Z172" i="8"/>
  <c r="AR172" i="8" s="1"/>
  <c r="Z100" i="8"/>
  <c r="AR100" i="8" s="1"/>
  <c r="Z66" i="8"/>
  <c r="AR66" i="8" s="1"/>
  <c r="AP233" i="8"/>
  <c r="Z115" i="8"/>
  <c r="AR115" i="8" s="1"/>
  <c r="Z262" i="8"/>
  <c r="AR262" i="8" s="1"/>
  <c r="Z259" i="8"/>
  <c r="AR259" i="8" s="1"/>
  <c r="Z248" i="8"/>
  <c r="AR248" i="8" s="1"/>
  <c r="Z240" i="8"/>
  <c r="AR240" i="8" s="1"/>
  <c r="Z220" i="8"/>
  <c r="AR220" i="8" s="1"/>
  <c r="Z186" i="8"/>
  <c r="AR186" i="8" s="1"/>
  <c r="Z164" i="8"/>
  <c r="AR164" i="8" s="1"/>
  <c r="Z139" i="8"/>
  <c r="AR139" i="8" s="1"/>
  <c r="Z51" i="8"/>
  <c r="AR51" i="8" s="1"/>
  <c r="AP252" i="8"/>
  <c r="Z217" i="8"/>
  <c r="AR217" i="8" s="1"/>
  <c r="AQ217" i="8"/>
  <c r="Z177" i="8"/>
  <c r="AR177" i="8" s="1"/>
  <c r="AP177" i="8"/>
  <c r="AP273" i="8"/>
  <c r="AP249" i="8"/>
  <c r="AP227" i="8"/>
  <c r="AP214" i="8"/>
  <c r="AP115" i="8"/>
  <c r="AP51" i="8"/>
  <c r="Z2" i="8"/>
  <c r="AR2" i="8" s="1"/>
  <c r="Z275" i="8"/>
  <c r="AR275" i="8" s="1"/>
  <c r="Z268" i="8"/>
  <c r="AR268" i="8" s="1"/>
  <c r="Z265" i="8"/>
  <c r="AR265" i="8" s="1"/>
  <c r="Z258" i="8"/>
  <c r="AR258" i="8" s="1"/>
  <c r="Z255" i="8"/>
  <c r="AR255" i="8" s="1"/>
  <c r="Z244" i="8"/>
  <c r="AR244" i="8" s="1"/>
  <c r="Z237" i="8"/>
  <c r="AR237" i="8" s="1"/>
  <c r="Z230" i="8"/>
  <c r="AR230" i="8" s="1"/>
  <c r="Z224" i="8"/>
  <c r="AR224" i="8" s="1"/>
  <c r="AP224" i="8"/>
  <c r="Z213" i="8"/>
  <c r="AR213" i="8" s="1"/>
  <c r="AQ213" i="8"/>
  <c r="Z193" i="8"/>
  <c r="AR193" i="8" s="1"/>
  <c r="AP193" i="8"/>
  <c r="Z189" i="8"/>
  <c r="AR189" i="8" s="1"/>
  <c r="AQ189" i="8"/>
  <c r="Z183" i="8"/>
  <c r="AR183" i="8" s="1"/>
  <c r="Z166" i="8"/>
  <c r="AR166" i="8" s="1"/>
  <c r="AP166" i="8"/>
  <c r="Z160" i="8"/>
  <c r="AR160" i="8" s="1"/>
  <c r="AP160" i="8"/>
  <c r="Z153" i="8"/>
  <c r="AR153" i="8" s="1"/>
  <c r="AP153" i="8"/>
  <c r="Z149" i="8"/>
  <c r="AR149" i="8" s="1"/>
  <c r="AP149" i="8"/>
  <c r="Z142" i="8"/>
  <c r="AR142" i="8" s="1"/>
  <c r="AP142" i="8"/>
  <c r="Z138" i="8"/>
  <c r="AR138" i="8" s="1"/>
  <c r="Z135" i="8"/>
  <c r="AR135" i="8" s="1"/>
  <c r="Z131" i="8"/>
  <c r="AR131" i="8" s="1"/>
  <c r="Z124" i="8"/>
  <c r="AR124" i="8" s="1"/>
  <c r="Z114" i="8"/>
  <c r="AR114" i="8" s="1"/>
  <c r="Z104" i="8"/>
  <c r="AR104" i="8" s="1"/>
  <c r="AP104" i="8"/>
  <c r="Z93" i="8"/>
  <c r="AR93" i="8" s="1"/>
  <c r="AQ93" i="8"/>
  <c r="Z86" i="8"/>
  <c r="AR86" i="8" s="1"/>
  <c r="Z83" i="8"/>
  <c r="AR83" i="8" s="1"/>
  <c r="Z76" i="8"/>
  <c r="AR76" i="8" s="1"/>
  <c r="Z63" i="8"/>
  <c r="AR63" i="8" s="1"/>
  <c r="AQ63" i="8"/>
  <c r="Z53" i="8"/>
  <c r="AR53" i="8" s="1"/>
  <c r="AQ53" i="8"/>
  <c r="Z50" i="8"/>
  <c r="AR50" i="8" s="1"/>
  <c r="Z47" i="8"/>
  <c r="AR47" i="8" s="1"/>
  <c r="Z43" i="8"/>
  <c r="AR43" i="8" s="1"/>
  <c r="Z37" i="8"/>
  <c r="AR37" i="8" s="1"/>
  <c r="AQ37" i="8"/>
  <c r="Z30" i="8"/>
  <c r="AR30" i="8" s="1"/>
  <c r="Z24" i="8"/>
  <c r="AR24" i="8" s="1"/>
  <c r="AP24" i="8"/>
  <c r="Z20" i="8"/>
  <c r="AR20" i="8" s="1"/>
  <c r="Z13" i="8"/>
  <c r="AR13" i="8" s="1"/>
  <c r="AQ13" i="8"/>
  <c r="Z3" i="8"/>
  <c r="AR3" i="8" s="1"/>
  <c r="AQ236" i="8"/>
  <c r="AQ226" i="8"/>
  <c r="Z129" i="8"/>
  <c r="AR129" i="8" s="1"/>
  <c r="AP129" i="8"/>
  <c r="Z94" i="8"/>
  <c r="AR94" i="8" s="1"/>
  <c r="AP94" i="8"/>
  <c r="Z81" i="8"/>
  <c r="AR81" i="8" s="1"/>
  <c r="AP81" i="8"/>
  <c r="Z176" i="8"/>
  <c r="AR176" i="8" s="1"/>
  <c r="AP176" i="8"/>
  <c r="Z46" i="8"/>
  <c r="AR46" i="8" s="1"/>
  <c r="AQ46" i="8"/>
  <c r="AP276" i="8"/>
  <c r="Z278" i="8"/>
  <c r="AR278" i="8" s="1"/>
  <c r="Z274" i="8"/>
  <c r="AR274" i="8" s="1"/>
  <c r="Z251" i="8"/>
  <c r="AR251" i="8" s="1"/>
  <c r="Z223" i="8"/>
  <c r="AR223" i="8" s="1"/>
  <c r="Z219" i="8"/>
  <c r="AR219" i="8" s="1"/>
  <c r="Z216" i="8"/>
  <c r="AR216" i="8" s="1"/>
  <c r="AP216" i="8"/>
  <c r="Z212" i="8"/>
  <c r="AR212" i="8" s="1"/>
  <c r="Z205" i="8"/>
  <c r="AR205" i="8" s="1"/>
  <c r="AQ205" i="8"/>
  <c r="Z192" i="8"/>
  <c r="AR192" i="8" s="1"/>
  <c r="AP192" i="8"/>
  <c r="Z188" i="8"/>
  <c r="AR188" i="8" s="1"/>
  <c r="Z185" i="8"/>
  <c r="AR185" i="8" s="1"/>
  <c r="Z179" i="8"/>
  <c r="AR179" i="8" s="1"/>
  <c r="Z165" i="8"/>
  <c r="AR165" i="8" s="1"/>
  <c r="AP165" i="8"/>
  <c r="Z152" i="8"/>
  <c r="AR152" i="8" s="1"/>
  <c r="AP152" i="8"/>
  <c r="Z145" i="8"/>
  <c r="AR145" i="8" s="1"/>
  <c r="AP145" i="8"/>
  <c r="Z134" i="8"/>
  <c r="AR134" i="8" s="1"/>
  <c r="AP134" i="8"/>
  <c r="Z110" i="8"/>
  <c r="AR110" i="8" s="1"/>
  <c r="AP110" i="8"/>
  <c r="Z106" i="8"/>
  <c r="AR106" i="8" s="1"/>
  <c r="Z92" i="8"/>
  <c r="AR92" i="8" s="1"/>
  <c r="Z79" i="8"/>
  <c r="AR79" i="8" s="1"/>
  <c r="AQ79" i="8"/>
  <c r="Z69" i="8"/>
  <c r="AR69" i="8" s="1"/>
  <c r="AP69" i="8"/>
  <c r="Z62" i="8"/>
  <c r="AR62" i="8" s="1"/>
  <c r="Z59" i="8"/>
  <c r="AR59" i="8" s="1"/>
  <c r="Z52" i="8"/>
  <c r="AR52" i="8" s="1"/>
  <c r="Z40" i="8"/>
  <c r="AR40" i="8" s="1"/>
  <c r="AP40" i="8"/>
  <c r="Z36" i="8"/>
  <c r="AR36" i="8" s="1"/>
  <c r="Z26" i="8"/>
  <c r="AR26" i="8" s="1"/>
  <c r="Z23" i="8"/>
  <c r="AR23" i="8" s="1"/>
  <c r="Z12" i="8"/>
  <c r="AR12" i="8" s="1"/>
  <c r="Z5" i="8"/>
  <c r="AR5" i="8" s="1"/>
  <c r="AQ5" i="8"/>
  <c r="AQ275" i="8"/>
  <c r="AP190" i="8"/>
  <c r="AP183" i="8"/>
  <c r="Z169" i="8"/>
  <c r="AR169" i="8" s="1"/>
  <c r="AQ169" i="8"/>
  <c r="Z121" i="8"/>
  <c r="AR121" i="8" s="1"/>
  <c r="AP121" i="8"/>
  <c r="Z73" i="8"/>
  <c r="AR73" i="8" s="1"/>
  <c r="AP73" i="8"/>
  <c r="Z57" i="8"/>
  <c r="AR57" i="8" s="1"/>
  <c r="AP57" i="8"/>
  <c r="AP231" i="8"/>
  <c r="AP87" i="8"/>
  <c r="Z133" i="8"/>
  <c r="AR133" i="8" s="1"/>
  <c r="AQ133" i="8"/>
  <c r="Z120" i="8"/>
  <c r="AR120" i="8" s="1"/>
  <c r="AP120" i="8"/>
  <c r="Z96" i="8"/>
  <c r="AR96" i="8" s="1"/>
  <c r="AP96" i="8"/>
  <c r="Z89" i="8"/>
  <c r="AR89" i="8" s="1"/>
  <c r="AP89" i="8"/>
  <c r="Z85" i="8"/>
  <c r="AR85" i="8" s="1"/>
  <c r="AQ85" i="8"/>
  <c r="Z72" i="8"/>
  <c r="AR72" i="8" s="1"/>
  <c r="AP72" i="8"/>
  <c r="Z56" i="8"/>
  <c r="AR56" i="8" s="1"/>
  <c r="AP56" i="8"/>
  <c r="Z45" i="8"/>
  <c r="AR45" i="8" s="1"/>
  <c r="AQ45" i="8"/>
  <c r="Z33" i="8"/>
  <c r="AR33" i="8" s="1"/>
  <c r="AP33" i="8"/>
  <c r="Z29" i="8"/>
  <c r="AR29" i="8" s="1"/>
  <c r="AQ29" i="8"/>
  <c r="Z16" i="8"/>
  <c r="AR16" i="8" s="1"/>
  <c r="AP16" i="8"/>
  <c r="Z9" i="8"/>
  <c r="AR9" i="8" s="1"/>
  <c r="AP9" i="8"/>
  <c r="AQ2" i="8"/>
  <c r="AP271" i="8"/>
  <c r="AP263" i="8"/>
  <c r="AP259" i="8"/>
  <c r="AP255" i="8"/>
  <c r="AP251" i="8"/>
  <c r="AP247" i="8"/>
  <c r="AP239" i="8"/>
  <c r="AP235" i="8"/>
  <c r="AP225" i="8"/>
  <c r="AP218" i="8"/>
  <c r="AP179" i="8"/>
  <c r="AP155" i="8"/>
  <c r="AP139" i="8"/>
  <c r="AP107" i="8"/>
  <c r="AP91" i="8"/>
  <c r="AP27" i="8"/>
  <c r="AP11" i="8"/>
  <c r="Z200" i="8"/>
  <c r="AR200" i="8" s="1"/>
  <c r="AP200" i="8"/>
  <c r="Z173" i="8"/>
  <c r="AR173" i="8" s="1"/>
  <c r="AQ173" i="8"/>
  <c r="Z111" i="8"/>
  <c r="AR111" i="8" s="1"/>
  <c r="AQ111" i="8"/>
  <c r="Z117" i="8"/>
  <c r="AR117" i="8" s="1"/>
  <c r="AQ117" i="8"/>
  <c r="Z103" i="8"/>
  <c r="AR103" i="8" s="1"/>
  <c r="AQ103" i="8"/>
  <c r="AP248" i="8"/>
  <c r="Z277" i="8"/>
  <c r="AR277" i="8" s="1"/>
  <c r="Z267" i="8"/>
  <c r="AR267" i="8" s="1"/>
  <c r="Z264" i="8"/>
  <c r="AR264" i="8" s="1"/>
  <c r="Z253" i="8"/>
  <c r="AR253" i="8" s="1"/>
  <c r="Z243" i="8"/>
  <c r="AR243" i="8" s="1"/>
  <c r="Z229" i="8"/>
  <c r="AR229" i="8" s="1"/>
  <c r="Z215" i="8"/>
  <c r="AR215" i="8" s="1"/>
  <c r="Z204" i="8"/>
  <c r="AR204" i="8" s="1"/>
  <c r="Z191" i="8"/>
  <c r="AR191" i="8" s="1"/>
  <c r="Z181" i="8"/>
  <c r="AR181" i="8" s="1"/>
  <c r="AQ181" i="8"/>
  <c r="Z174" i="8"/>
  <c r="AR174" i="8" s="1"/>
  <c r="Z168" i="8"/>
  <c r="AR168" i="8" s="1"/>
  <c r="AP168" i="8"/>
  <c r="Z161" i="8"/>
  <c r="AR161" i="8" s="1"/>
  <c r="Z158" i="8"/>
  <c r="AR158" i="8" s="1"/>
  <c r="AP158" i="8"/>
  <c r="Z154" i="8"/>
  <c r="AR154" i="8" s="1"/>
  <c r="Z151" i="8"/>
  <c r="AR151" i="8" s="1"/>
  <c r="Z147" i="8"/>
  <c r="AR147" i="8" s="1"/>
  <c r="AQ147" i="8"/>
  <c r="Z144" i="8"/>
  <c r="AR144" i="8" s="1"/>
  <c r="AP144" i="8"/>
  <c r="Z137" i="8"/>
  <c r="AR137" i="8" s="1"/>
  <c r="AP137" i="8"/>
  <c r="Z126" i="8"/>
  <c r="AR126" i="8" s="1"/>
  <c r="AQ126" i="8"/>
  <c r="Z123" i="8"/>
  <c r="AR123" i="8" s="1"/>
  <c r="Z113" i="8"/>
  <c r="AR113" i="8" s="1"/>
  <c r="AP113" i="8"/>
  <c r="Z109" i="8"/>
  <c r="AR109" i="8" s="1"/>
  <c r="AP109" i="8"/>
  <c r="Z102" i="8"/>
  <c r="AR102" i="8" s="1"/>
  <c r="AP102" i="8"/>
  <c r="Z75" i="8"/>
  <c r="AR75" i="8" s="1"/>
  <c r="Z71" i="8"/>
  <c r="AR71" i="8" s="1"/>
  <c r="AQ71" i="8"/>
  <c r="Z49" i="8"/>
  <c r="AR49" i="8" s="1"/>
  <c r="AP49" i="8"/>
  <c r="Z39" i="8"/>
  <c r="AR39" i="8" s="1"/>
  <c r="Z19" i="8"/>
  <c r="AR19" i="8" s="1"/>
  <c r="Z4" i="8"/>
  <c r="AR4" i="8" s="1"/>
  <c r="AQ262" i="8"/>
  <c r="AP223" i="8"/>
  <c r="AP209" i="8"/>
  <c r="AP207" i="8"/>
  <c r="AP175" i="8"/>
  <c r="Z203" i="8"/>
  <c r="AR203" i="8" s="1"/>
  <c r="AQ203" i="8"/>
  <c r="Z64" i="8"/>
  <c r="AR64" i="8" s="1"/>
  <c r="AP64" i="8"/>
  <c r="Z159" i="8"/>
  <c r="AR159" i="8" s="1"/>
  <c r="AQ159" i="8"/>
  <c r="Z141" i="8"/>
  <c r="AR141" i="8" s="1"/>
  <c r="AQ141" i="8"/>
  <c r="Z128" i="8"/>
  <c r="AR128" i="8" s="1"/>
  <c r="AP128" i="8"/>
  <c r="Z17" i="8"/>
  <c r="AR17" i="8" s="1"/>
  <c r="AP17" i="8"/>
  <c r="Z6" i="8"/>
  <c r="AR6" i="8" s="1"/>
  <c r="AP6" i="8"/>
  <c r="AP272" i="8"/>
  <c r="AP7" i="8"/>
  <c r="Z270" i="8"/>
  <c r="AR270" i="8" s="1"/>
  <c r="Z266" i="8"/>
  <c r="AR266" i="8" s="1"/>
  <c r="Z246" i="8"/>
  <c r="AR246" i="8" s="1"/>
  <c r="Z242" i="8"/>
  <c r="AR242" i="8" s="1"/>
  <c r="Z232" i="8"/>
  <c r="AR232" i="8" s="1"/>
  <c r="AP232" i="8"/>
  <c r="Z228" i="8"/>
  <c r="AR228" i="8" s="1"/>
  <c r="Z221" i="8"/>
  <c r="AR221" i="8" s="1"/>
  <c r="Z211" i="8"/>
  <c r="AR211" i="8" s="1"/>
  <c r="Z208" i="8"/>
  <c r="AR208" i="8" s="1"/>
  <c r="AP208" i="8"/>
  <c r="Z201" i="8"/>
  <c r="AR201" i="8" s="1"/>
  <c r="AP201" i="8"/>
  <c r="Z197" i="8"/>
  <c r="AR197" i="8" s="1"/>
  <c r="AQ197" i="8"/>
  <c r="Z171" i="8"/>
  <c r="AR171" i="8" s="1"/>
  <c r="AP171" i="8"/>
  <c r="Z157" i="8"/>
  <c r="AR157" i="8" s="1"/>
  <c r="AQ157" i="8"/>
  <c r="Z132" i="8"/>
  <c r="AR132" i="8" s="1"/>
  <c r="Z122" i="8"/>
  <c r="AR122" i="8" s="1"/>
  <c r="Z119" i="8"/>
  <c r="AR119" i="8" s="1"/>
  <c r="Z108" i="8"/>
  <c r="AR108" i="8" s="1"/>
  <c r="Z98" i="8"/>
  <c r="AR98" i="8" s="1"/>
  <c r="Z95" i="8"/>
  <c r="AR95" i="8" s="1"/>
  <c r="Z88" i="8"/>
  <c r="AR88" i="8" s="1"/>
  <c r="AP88" i="8"/>
  <c r="Z84" i="8"/>
  <c r="AR84" i="8" s="1"/>
  <c r="Z78" i="8"/>
  <c r="AR78" i="8" s="1"/>
  <c r="AP78" i="8"/>
  <c r="Z74" i="8"/>
  <c r="AR74" i="8" s="1"/>
  <c r="Z65" i="8"/>
  <c r="AR65" i="8" s="1"/>
  <c r="AP65" i="8"/>
  <c r="Z58" i="8"/>
  <c r="AR58" i="8" s="1"/>
  <c r="Z55" i="8"/>
  <c r="AR55" i="8" s="1"/>
  <c r="Z44" i="8"/>
  <c r="AR44" i="8" s="1"/>
  <c r="Z38" i="8"/>
  <c r="AR38" i="8" s="1"/>
  <c r="Z32" i="8"/>
  <c r="AR32" i="8" s="1"/>
  <c r="AP32" i="8"/>
  <c r="Z28" i="8"/>
  <c r="AR28" i="8" s="1"/>
  <c r="Z18" i="8"/>
  <c r="AR18" i="8" s="1"/>
  <c r="Z15" i="8"/>
  <c r="AR15" i="8" s="1"/>
  <c r="Z8" i="8"/>
  <c r="AR8" i="8" s="1"/>
  <c r="AP8" i="8"/>
  <c r="AP278" i="8"/>
  <c r="AP270" i="8"/>
  <c r="AP246" i="8"/>
  <c r="AP238" i="8"/>
  <c r="AP229" i="8"/>
  <c r="AQ222" i="8"/>
  <c r="AP215" i="8"/>
  <c r="AP143" i="8"/>
  <c r="AP127" i="8"/>
  <c r="AP95" i="8"/>
  <c r="AP47" i="8"/>
  <c r="AP15" i="8"/>
  <c r="Z97" i="8"/>
  <c r="AR97" i="8" s="1"/>
  <c r="AP97" i="8"/>
  <c r="Z80" i="8"/>
  <c r="AR80" i="8" s="1"/>
  <c r="AP80" i="8"/>
  <c r="Z269" i="8"/>
  <c r="AR269" i="8" s="1"/>
  <c r="Z245" i="8"/>
  <c r="AR245" i="8" s="1"/>
  <c r="Z184" i="8"/>
  <c r="AR184" i="8" s="1"/>
  <c r="AP184" i="8"/>
  <c r="Z180" i="8"/>
  <c r="AR180" i="8" s="1"/>
  <c r="Z170" i="8"/>
  <c r="AR170" i="8" s="1"/>
  <c r="Z150" i="8"/>
  <c r="AR150" i="8" s="1"/>
  <c r="AP150" i="8"/>
  <c r="Z146" i="8"/>
  <c r="AR146" i="8" s="1"/>
  <c r="Z136" i="8"/>
  <c r="AR136" i="8" s="1"/>
  <c r="AP136" i="8"/>
  <c r="Z125" i="8"/>
  <c r="AR125" i="8" s="1"/>
  <c r="AQ125" i="8"/>
  <c r="Z118" i="8"/>
  <c r="AR118" i="8" s="1"/>
  <c r="Z112" i="8"/>
  <c r="AR112" i="8" s="1"/>
  <c r="AP112" i="8"/>
  <c r="Z105" i="8"/>
  <c r="AR105" i="8" s="1"/>
  <c r="AP105" i="8"/>
  <c r="Z101" i="8"/>
  <c r="AR101" i="8" s="1"/>
  <c r="AP101" i="8"/>
  <c r="Z77" i="8"/>
  <c r="AR77" i="8" s="1"/>
  <c r="AQ77" i="8"/>
  <c r="Z70" i="8"/>
  <c r="AR70" i="8" s="1"/>
  <c r="Z61" i="8"/>
  <c r="AR61" i="8" s="1"/>
  <c r="AP61" i="8"/>
  <c r="Z54" i="8"/>
  <c r="AR54" i="8" s="1"/>
  <c r="AQ54" i="8"/>
  <c r="Z48" i="8"/>
  <c r="AR48" i="8" s="1"/>
  <c r="AP48" i="8"/>
  <c r="Z41" i="8"/>
  <c r="AR41" i="8" s="1"/>
  <c r="Z31" i="8"/>
  <c r="AR31" i="8" s="1"/>
  <c r="AQ31" i="8"/>
  <c r="Z25" i="8"/>
  <c r="AR25" i="8" s="1"/>
  <c r="AP25" i="8"/>
  <c r="Z21" i="8"/>
  <c r="AR21" i="8" s="1"/>
  <c r="AQ21" i="8"/>
  <c r="Z14" i="8"/>
  <c r="AR14" i="8" s="1"/>
  <c r="AQ14" i="8"/>
  <c r="AQ269" i="8"/>
  <c r="AQ261" i="8"/>
  <c r="AQ257" i="8"/>
  <c r="AQ253" i="8"/>
  <c r="AQ245" i="8"/>
  <c r="AQ237" i="8"/>
  <c r="AP206" i="8"/>
  <c r="AP199" i="8"/>
  <c r="BA3" i="1" l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2" i="1"/>
  <c r="BK1576" i="1"/>
  <c r="BJ1576" i="1"/>
  <c r="BI1576" i="1"/>
  <c r="BH1576" i="1"/>
  <c r="BG1576" i="1"/>
  <c r="BF1576" i="1"/>
  <c r="BK1569" i="1"/>
  <c r="BJ1569" i="1"/>
  <c r="BI1569" i="1"/>
  <c r="BH1569" i="1"/>
  <c r="BG1569" i="1"/>
  <c r="BF1569" i="1"/>
  <c r="BK1562" i="1"/>
  <c r="BJ1562" i="1"/>
  <c r="BI1562" i="1"/>
  <c r="BH1562" i="1"/>
  <c r="BG1562" i="1"/>
  <c r="BF1562" i="1"/>
  <c r="BK1555" i="1"/>
  <c r="BJ1555" i="1"/>
  <c r="BI1555" i="1"/>
  <c r="BH1555" i="1"/>
  <c r="BG1555" i="1"/>
  <c r="BF1555" i="1"/>
  <c r="BK1548" i="1"/>
  <c r="BJ1548" i="1"/>
  <c r="BI1548" i="1"/>
  <c r="BH1548" i="1"/>
  <c r="BG1548" i="1"/>
  <c r="BF1548" i="1"/>
  <c r="BK1541" i="1"/>
  <c r="BJ1541" i="1"/>
  <c r="BI1541" i="1"/>
  <c r="BH1541" i="1"/>
  <c r="BG1541" i="1"/>
  <c r="BF1541" i="1"/>
  <c r="BK1534" i="1"/>
  <c r="BJ1534" i="1"/>
  <c r="BI1534" i="1"/>
  <c r="BH1534" i="1"/>
  <c r="BG1534" i="1"/>
  <c r="BF1534" i="1"/>
  <c r="BK1527" i="1"/>
  <c r="BJ1527" i="1"/>
  <c r="BI1527" i="1"/>
  <c r="BH1527" i="1"/>
  <c r="BG1527" i="1"/>
  <c r="BF1527" i="1"/>
  <c r="BK1520" i="1"/>
  <c r="BJ1520" i="1"/>
  <c r="BI1520" i="1"/>
  <c r="BH1520" i="1"/>
  <c r="BG1520" i="1"/>
  <c r="BF1520" i="1"/>
  <c r="BK1513" i="1"/>
  <c r="BJ1513" i="1"/>
  <c r="BI1513" i="1"/>
  <c r="BH1513" i="1"/>
  <c r="BG1513" i="1"/>
  <c r="BF1513" i="1"/>
  <c r="BK1506" i="1"/>
  <c r="BJ1506" i="1"/>
  <c r="BI1506" i="1"/>
  <c r="BH1506" i="1"/>
  <c r="BG1506" i="1"/>
  <c r="BF1506" i="1"/>
  <c r="BK1499" i="1"/>
  <c r="BJ1499" i="1"/>
  <c r="BI1499" i="1"/>
  <c r="BH1499" i="1"/>
  <c r="BG1499" i="1"/>
  <c r="BF1499" i="1"/>
  <c r="BK1492" i="1"/>
  <c r="BJ1492" i="1"/>
  <c r="BI1492" i="1"/>
  <c r="BH1492" i="1"/>
  <c r="BG1492" i="1"/>
  <c r="BF1492" i="1"/>
  <c r="BK1485" i="1"/>
  <c r="BJ1485" i="1"/>
  <c r="BI1485" i="1"/>
  <c r="BH1485" i="1"/>
  <c r="BG1485" i="1"/>
  <c r="BF1485" i="1"/>
  <c r="BK1478" i="1"/>
  <c r="BJ1478" i="1"/>
  <c r="BI1478" i="1"/>
  <c r="BH1478" i="1"/>
  <c r="BG1478" i="1"/>
  <c r="BF1478" i="1"/>
  <c r="BK1471" i="1"/>
  <c r="BJ1471" i="1"/>
  <c r="BI1471" i="1"/>
  <c r="BH1471" i="1"/>
  <c r="BG1471" i="1"/>
  <c r="BF1471" i="1"/>
  <c r="BK1464" i="1"/>
  <c r="BJ1464" i="1"/>
  <c r="BI1464" i="1"/>
  <c r="BH1464" i="1"/>
  <c r="BG1464" i="1"/>
  <c r="BF1464" i="1"/>
  <c r="BK1457" i="1"/>
  <c r="BJ1457" i="1"/>
  <c r="BI1457" i="1"/>
  <c r="BH1457" i="1"/>
  <c r="BG1457" i="1"/>
  <c r="BF1457" i="1"/>
  <c r="BK1450" i="1"/>
  <c r="BJ1450" i="1"/>
  <c r="BI1450" i="1"/>
  <c r="BH1450" i="1"/>
  <c r="BG1450" i="1"/>
  <c r="BF1450" i="1"/>
  <c r="BK1443" i="1"/>
  <c r="BJ1443" i="1"/>
  <c r="BI1443" i="1"/>
  <c r="BH1443" i="1"/>
  <c r="BG1443" i="1"/>
  <c r="BF1443" i="1"/>
  <c r="BK1436" i="1"/>
  <c r="BJ1436" i="1"/>
  <c r="BI1436" i="1"/>
  <c r="BH1436" i="1"/>
  <c r="BG1436" i="1"/>
  <c r="BF1436" i="1"/>
  <c r="BK1429" i="1"/>
  <c r="BJ1429" i="1"/>
  <c r="BI1429" i="1"/>
  <c r="BH1429" i="1"/>
  <c r="BG1429" i="1"/>
  <c r="BF1429" i="1"/>
  <c r="BK1422" i="1"/>
  <c r="BJ1422" i="1"/>
  <c r="BI1422" i="1"/>
  <c r="BH1422" i="1"/>
  <c r="BG1422" i="1"/>
  <c r="BF1422" i="1"/>
  <c r="BK1415" i="1"/>
  <c r="BJ1415" i="1"/>
  <c r="BI1415" i="1"/>
  <c r="BH1415" i="1"/>
  <c r="BG1415" i="1"/>
  <c r="BF1415" i="1"/>
  <c r="BK1408" i="1"/>
  <c r="BJ1408" i="1"/>
  <c r="BI1408" i="1"/>
  <c r="BH1408" i="1"/>
  <c r="BG1408" i="1"/>
  <c r="BF1408" i="1"/>
  <c r="BK1401" i="1"/>
  <c r="BJ1401" i="1"/>
  <c r="BI1401" i="1"/>
  <c r="BH1401" i="1"/>
  <c r="BG1401" i="1"/>
  <c r="BF1401" i="1"/>
  <c r="BK1394" i="1"/>
  <c r="BJ1394" i="1"/>
  <c r="BI1394" i="1"/>
  <c r="BH1394" i="1"/>
  <c r="BG1394" i="1"/>
  <c r="BF1394" i="1"/>
  <c r="BK1387" i="1"/>
  <c r="BJ1387" i="1"/>
  <c r="BI1387" i="1"/>
  <c r="BH1387" i="1"/>
  <c r="BG1387" i="1"/>
  <c r="BF1387" i="1"/>
  <c r="BK1380" i="1"/>
  <c r="BJ1380" i="1"/>
  <c r="BI1380" i="1"/>
  <c r="BH1380" i="1"/>
  <c r="BG1380" i="1"/>
  <c r="BF1380" i="1"/>
  <c r="BK1373" i="1"/>
  <c r="BJ1373" i="1"/>
  <c r="BI1373" i="1"/>
  <c r="BH1373" i="1"/>
  <c r="BG1373" i="1"/>
  <c r="BF1373" i="1"/>
  <c r="BK1366" i="1"/>
  <c r="BJ1366" i="1"/>
  <c r="BI1366" i="1"/>
  <c r="BH1366" i="1"/>
  <c r="BG1366" i="1"/>
  <c r="BF1366" i="1"/>
  <c r="BK1359" i="1"/>
  <c r="BJ1359" i="1"/>
  <c r="BI1359" i="1"/>
  <c r="BH1359" i="1"/>
  <c r="BG1359" i="1"/>
  <c r="BF1359" i="1"/>
  <c r="BK1352" i="1"/>
  <c r="BJ1352" i="1"/>
  <c r="BI1352" i="1"/>
  <c r="BH1352" i="1"/>
  <c r="BG1352" i="1"/>
  <c r="BF1352" i="1"/>
  <c r="BK1345" i="1"/>
  <c r="BJ1345" i="1"/>
  <c r="BI1345" i="1"/>
  <c r="BH1345" i="1"/>
  <c r="BG1345" i="1"/>
  <c r="BF1345" i="1"/>
  <c r="BK1338" i="1"/>
  <c r="BJ1338" i="1"/>
  <c r="BI1338" i="1"/>
  <c r="BH1338" i="1"/>
  <c r="BG1338" i="1"/>
  <c r="BF1338" i="1"/>
  <c r="BK1331" i="1"/>
  <c r="BJ1331" i="1"/>
  <c r="BI1331" i="1"/>
  <c r="BH1331" i="1"/>
  <c r="BG1331" i="1"/>
  <c r="BF1331" i="1"/>
  <c r="BK1324" i="1"/>
  <c r="BJ1324" i="1"/>
  <c r="BI1324" i="1"/>
  <c r="BH1324" i="1"/>
  <c r="BG1324" i="1"/>
  <c r="BF1324" i="1"/>
  <c r="BK1317" i="1"/>
  <c r="BJ1317" i="1"/>
  <c r="BI1317" i="1"/>
  <c r="BH1317" i="1"/>
  <c r="BG1317" i="1"/>
  <c r="BF1317" i="1"/>
  <c r="BK1310" i="1"/>
  <c r="BJ1310" i="1"/>
  <c r="BI1310" i="1"/>
  <c r="BH1310" i="1"/>
  <c r="BG1310" i="1"/>
  <c r="BF1310" i="1"/>
  <c r="BK1303" i="1"/>
  <c r="BJ1303" i="1"/>
  <c r="BI1303" i="1"/>
  <c r="BH1303" i="1"/>
  <c r="BG1303" i="1"/>
  <c r="BF1303" i="1"/>
  <c r="BK1296" i="1"/>
  <c r="BJ1296" i="1"/>
  <c r="BI1296" i="1"/>
  <c r="BH1296" i="1"/>
  <c r="BG1296" i="1"/>
  <c r="BF1296" i="1"/>
  <c r="BK1289" i="1"/>
  <c r="BJ1289" i="1"/>
  <c r="BI1289" i="1"/>
  <c r="BH1289" i="1"/>
  <c r="BG1289" i="1"/>
  <c r="BF1289" i="1"/>
  <c r="BK1282" i="1"/>
  <c r="BJ1282" i="1"/>
  <c r="BI1282" i="1"/>
  <c r="BH1282" i="1"/>
  <c r="BG1282" i="1"/>
  <c r="BF1282" i="1"/>
  <c r="BK1275" i="1"/>
  <c r="BJ1275" i="1"/>
  <c r="BI1275" i="1"/>
  <c r="BH1275" i="1"/>
  <c r="BG1275" i="1"/>
  <c r="BF1275" i="1"/>
  <c r="BK1268" i="1"/>
  <c r="BJ1268" i="1"/>
  <c r="BI1268" i="1"/>
  <c r="BH1268" i="1"/>
  <c r="BG1268" i="1"/>
  <c r="BF1268" i="1"/>
  <c r="BK1261" i="1"/>
  <c r="BJ1261" i="1"/>
  <c r="BI1261" i="1"/>
  <c r="BH1261" i="1"/>
  <c r="BG1261" i="1"/>
  <c r="BF1261" i="1"/>
  <c r="BK1254" i="1"/>
  <c r="BJ1254" i="1"/>
  <c r="BI1254" i="1"/>
  <c r="BH1254" i="1"/>
  <c r="BG1254" i="1"/>
  <c r="BF1254" i="1"/>
  <c r="BK1247" i="1"/>
  <c r="BJ1247" i="1"/>
  <c r="BI1247" i="1"/>
  <c r="BH1247" i="1"/>
  <c r="BG1247" i="1"/>
  <c r="BF1247" i="1"/>
  <c r="BK1240" i="1"/>
  <c r="BJ1240" i="1"/>
  <c r="BI1240" i="1"/>
  <c r="BH1240" i="1"/>
  <c r="BG1240" i="1"/>
  <c r="BF1240" i="1"/>
  <c r="BK1233" i="1"/>
  <c r="BJ1233" i="1"/>
  <c r="BI1233" i="1"/>
  <c r="BH1233" i="1"/>
  <c r="BG1233" i="1"/>
  <c r="BF1233" i="1"/>
  <c r="BK1226" i="1"/>
  <c r="BJ1226" i="1"/>
  <c r="BI1226" i="1"/>
  <c r="BH1226" i="1"/>
  <c r="BG1226" i="1"/>
  <c r="BF1226" i="1"/>
  <c r="BK1219" i="1"/>
  <c r="BJ1219" i="1"/>
  <c r="BI1219" i="1"/>
  <c r="BH1219" i="1"/>
  <c r="BG1219" i="1"/>
  <c r="BF1219" i="1"/>
  <c r="BK1212" i="1"/>
  <c r="BJ1212" i="1"/>
  <c r="BI1212" i="1"/>
  <c r="BH1212" i="1"/>
  <c r="BG1212" i="1"/>
  <c r="BF1212" i="1"/>
  <c r="BK1205" i="1"/>
  <c r="BJ1205" i="1"/>
  <c r="BI1205" i="1"/>
  <c r="BH1205" i="1"/>
  <c r="BG1205" i="1"/>
  <c r="BF1205" i="1"/>
  <c r="BK1198" i="1"/>
  <c r="BJ1198" i="1"/>
  <c r="BI1198" i="1"/>
  <c r="BH1198" i="1"/>
  <c r="BG1198" i="1"/>
  <c r="BF1198" i="1"/>
  <c r="BK1191" i="1"/>
  <c r="BJ1191" i="1"/>
  <c r="BI1191" i="1"/>
  <c r="BH1191" i="1"/>
  <c r="BG1191" i="1"/>
  <c r="BF1191" i="1"/>
  <c r="BK1184" i="1"/>
  <c r="BJ1184" i="1"/>
  <c r="BI1184" i="1"/>
  <c r="BH1184" i="1"/>
  <c r="BG1184" i="1"/>
  <c r="BF1184" i="1"/>
  <c r="BK1177" i="1"/>
  <c r="BJ1177" i="1"/>
  <c r="BI1177" i="1"/>
  <c r="BH1177" i="1"/>
  <c r="BG1177" i="1"/>
  <c r="BF1177" i="1"/>
  <c r="BK1170" i="1"/>
  <c r="BJ1170" i="1"/>
  <c r="BI1170" i="1"/>
  <c r="BH1170" i="1"/>
  <c r="BG1170" i="1"/>
  <c r="BF1170" i="1"/>
  <c r="BK1163" i="1"/>
  <c r="BJ1163" i="1"/>
  <c r="BI1163" i="1"/>
  <c r="BH1163" i="1"/>
  <c r="BG1163" i="1"/>
  <c r="BF1163" i="1"/>
  <c r="BK1156" i="1"/>
  <c r="BJ1156" i="1"/>
  <c r="BI1156" i="1"/>
  <c r="BH1156" i="1"/>
  <c r="BG1156" i="1"/>
  <c r="BF1156" i="1"/>
  <c r="BK1149" i="1"/>
  <c r="BJ1149" i="1"/>
  <c r="BI1149" i="1"/>
  <c r="BH1149" i="1"/>
  <c r="BG1149" i="1"/>
  <c r="BF1149" i="1"/>
  <c r="BK1142" i="1"/>
  <c r="BJ1142" i="1"/>
  <c r="BI1142" i="1"/>
  <c r="BH1142" i="1"/>
  <c r="BG1142" i="1"/>
  <c r="BF1142" i="1"/>
  <c r="BK1135" i="1"/>
  <c r="BJ1135" i="1"/>
  <c r="BI1135" i="1"/>
  <c r="BH1135" i="1"/>
  <c r="BG1135" i="1"/>
  <c r="BF1135" i="1"/>
  <c r="BK1128" i="1"/>
  <c r="BJ1128" i="1"/>
  <c r="BI1128" i="1"/>
  <c r="BH1128" i="1"/>
  <c r="BG1128" i="1"/>
  <c r="BF1128" i="1"/>
  <c r="BK1121" i="1"/>
  <c r="BJ1121" i="1"/>
  <c r="BI1121" i="1"/>
  <c r="BH1121" i="1"/>
  <c r="BG1121" i="1"/>
  <c r="BF1121" i="1"/>
  <c r="BK1114" i="1"/>
  <c r="BJ1114" i="1"/>
  <c r="BI1114" i="1"/>
  <c r="BH1114" i="1"/>
  <c r="BG1114" i="1"/>
  <c r="BF1114" i="1"/>
  <c r="BK1107" i="1"/>
  <c r="BJ1107" i="1"/>
  <c r="BI1107" i="1"/>
  <c r="BH1107" i="1"/>
  <c r="BG1107" i="1"/>
  <c r="BF1107" i="1"/>
  <c r="BK1100" i="1"/>
  <c r="BJ1100" i="1"/>
  <c r="BI1100" i="1"/>
  <c r="BH1100" i="1"/>
  <c r="BG1100" i="1"/>
  <c r="BF1100" i="1"/>
  <c r="BK1093" i="1"/>
  <c r="BJ1093" i="1"/>
  <c r="BI1093" i="1"/>
  <c r="BH1093" i="1"/>
  <c r="BG1093" i="1"/>
  <c r="BF1093" i="1"/>
  <c r="BK1086" i="1"/>
  <c r="BJ1086" i="1"/>
  <c r="BI1086" i="1"/>
  <c r="BH1086" i="1"/>
  <c r="BG1086" i="1"/>
  <c r="BF1086" i="1"/>
  <c r="BK1079" i="1"/>
  <c r="BJ1079" i="1"/>
  <c r="BI1079" i="1"/>
  <c r="BH1079" i="1"/>
  <c r="BG1079" i="1"/>
  <c r="BF1079" i="1"/>
  <c r="BK1072" i="1"/>
  <c r="BJ1072" i="1"/>
  <c r="BI1072" i="1"/>
  <c r="BH1072" i="1"/>
  <c r="BG1072" i="1"/>
  <c r="BF1072" i="1"/>
  <c r="BK1065" i="1"/>
  <c r="BJ1065" i="1"/>
  <c r="BI1065" i="1"/>
  <c r="BH1065" i="1"/>
  <c r="BG1065" i="1"/>
  <c r="BF1065" i="1"/>
  <c r="BK1058" i="1"/>
  <c r="BJ1058" i="1"/>
  <c r="BI1058" i="1"/>
  <c r="BH1058" i="1"/>
  <c r="BG1058" i="1"/>
  <c r="BF1058" i="1"/>
  <c r="BK1051" i="1"/>
  <c r="BJ1051" i="1"/>
  <c r="BI1051" i="1"/>
  <c r="BH1051" i="1"/>
  <c r="BG1051" i="1"/>
  <c r="BF1051" i="1"/>
  <c r="BK1044" i="1"/>
  <c r="BJ1044" i="1"/>
  <c r="BI1044" i="1"/>
  <c r="BH1044" i="1"/>
  <c r="BG1044" i="1"/>
  <c r="BF1044" i="1"/>
  <c r="BK1037" i="1"/>
  <c r="BJ1037" i="1"/>
  <c r="BI1037" i="1"/>
  <c r="BH1037" i="1"/>
  <c r="BG1037" i="1"/>
  <c r="BF1037" i="1"/>
  <c r="BK1030" i="1"/>
  <c r="BJ1030" i="1"/>
  <c r="BI1030" i="1"/>
  <c r="BH1030" i="1"/>
  <c r="BG1030" i="1"/>
  <c r="BF1030" i="1"/>
  <c r="BK1023" i="1"/>
  <c r="BJ1023" i="1"/>
  <c r="BI1023" i="1"/>
  <c r="BH1023" i="1"/>
  <c r="BG1023" i="1"/>
  <c r="BF1023" i="1"/>
  <c r="BK1016" i="1"/>
  <c r="BJ1016" i="1"/>
  <c r="BI1016" i="1"/>
  <c r="BH1016" i="1"/>
  <c r="BG1016" i="1"/>
  <c r="BF1016" i="1"/>
  <c r="BK1009" i="1"/>
  <c r="BJ1009" i="1"/>
  <c r="BI1009" i="1"/>
  <c r="BH1009" i="1"/>
  <c r="BG1009" i="1"/>
  <c r="BF1009" i="1"/>
  <c r="BK1002" i="1"/>
  <c r="BJ1002" i="1"/>
  <c r="BI1002" i="1"/>
  <c r="BH1002" i="1"/>
  <c r="BG1002" i="1"/>
  <c r="BF1002" i="1"/>
  <c r="BK995" i="1"/>
  <c r="BJ995" i="1"/>
  <c r="BI995" i="1"/>
  <c r="BH995" i="1"/>
  <c r="BG995" i="1"/>
  <c r="BF995" i="1"/>
  <c r="BK988" i="1"/>
  <c r="BJ988" i="1"/>
  <c r="BI988" i="1"/>
  <c r="BH988" i="1"/>
  <c r="BG988" i="1"/>
  <c r="BF988" i="1"/>
  <c r="BK981" i="1"/>
  <c r="BJ981" i="1"/>
  <c r="BI981" i="1"/>
  <c r="BH981" i="1"/>
  <c r="BG981" i="1"/>
  <c r="BF981" i="1"/>
  <c r="BK974" i="1"/>
  <c r="BJ974" i="1"/>
  <c r="BI974" i="1"/>
  <c r="BH974" i="1"/>
  <c r="BG974" i="1"/>
  <c r="BF974" i="1"/>
  <c r="BK967" i="1"/>
  <c r="BJ967" i="1"/>
  <c r="BI967" i="1"/>
  <c r="BH967" i="1"/>
  <c r="BG967" i="1"/>
  <c r="BF967" i="1"/>
  <c r="BK960" i="1"/>
  <c r="BJ960" i="1"/>
  <c r="BI960" i="1"/>
  <c r="BH960" i="1"/>
  <c r="BG960" i="1"/>
  <c r="BF960" i="1"/>
  <c r="BK953" i="1"/>
  <c r="BJ953" i="1"/>
  <c r="BI953" i="1"/>
  <c r="BH953" i="1"/>
  <c r="BG953" i="1"/>
  <c r="BF953" i="1"/>
  <c r="BK946" i="1"/>
  <c r="BJ946" i="1"/>
  <c r="BI946" i="1"/>
  <c r="BH946" i="1"/>
  <c r="BG946" i="1"/>
  <c r="BF946" i="1"/>
  <c r="BK939" i="1"/>
  <c r="BJ939" i="1"/>
  <c r="BI939" i="1"/>
  <c r="BH939" i="1"/>
  <c r="BG939" i="1"/>
  <c r="BF939" i="1"/>
  <c r="BK932" i="1"/>
  <c r="BJ932" i="1"/>
  <c r="BI932" i="1"/>
  <c r="BH932" i="1"/>
  <c r="BG932" i="1"/>
  <c r="BF932" i="1"/>
  <c r="BK925" i="1"/>
  <c r="BJ925" i="1"/>
  <c r="BI925" i="1"/>
  <c r="BH925" i="1"/>
  <c r="BG925" i="1"/>
  <c r="BF925" i="1"/>
  <c r="BK918" i="1"/>
  <c r="BJ918" i="1"/>
  <c r="BI918" i="1"/>
  <c r="BH918" i="1"/>
  <c r="BG918" i="1"/>
  <c r="BF918" i="1"/>
  <c r="BK911" i="1"/>
  <c r="BJ911" i="1"/>
  <c r="BI911" i="1"/>
  <c r="BH911" i="1"/>
  <c r="BG911" i="1"/>
  <c r="BF911" i="1"/>
  <c r="BK904" i="1"/>
  <c r="BJ904" i="1"/>
  <c r="BI904" i="1"/>
  <c r="BH904" i="1"/>
  <c r="BG904" i="1"/>
  <c r="BF904" i="1"/>
  <c r="BK897" i="1"/>
  <c r="BJ897" i="1"/>
  <c r="BI897" i="1"/>
  <c r="BH897" i="1"/>
  <c r="BG897" i="1"/>
  <c r="BF897" i="1"/>
  <c r="BK890" i="1"/>
  <c r="BJ890" i="1"/>
  <c r="BI890" i="1"/>
  <c r="BH890" i="1"/>
  <c r="BG890" i="1"/>
  <c r="BF890" i="1"/>
  <c r="BK883" i="1"/>
  <c r="BJ883" i="1"/>
  <c r="BI883" i="1"/>
  <c r="BH883" i="1"/>
  <c r="BG883" i="1"/>
  <c r="BF883" i="1"/>
  <c r="BK876" i="1"/>
  <c r="BJ876" i="1"/>
  <c r="BI876" i="1"/>
  <c r="BH876" i="1"/>
  <c r="BG876" i="1"/>
  <c r="BF876" i="1"/>
  <c r="BK869" i="1"/>
  <c r="BJ869" i="1"/>
  <c r="BI869" i="1"/>
  <c r="BH869" i="1"/>
  <c r="BG869" i="1"/>
  <c r="BF869" i="1"/>
  <c r="BK862" i="1"/>
  <c r="BJ862" i="1"/>
  <c r="BI862" i="1"/>
  <c r="BH862" i="1"/>
  <c r="BG862" i="1"/>
  <c r="BF862" i="1"/>
  <c r="BK855" i="1"/>
  <c r="BJ855" i="1"/>
  <c r="BI855" i="1"/>
  <c r="BH855" i="1"/>
  <c r="BG855" i="1"/>
  <c r="BF855" i="1"/>
  <c r="BK848" i="1"/>
  <c r="BJ848" i="1"/>
  <c r="BI848" i="1"/>
  <c r="BH848" i="1"/>
  <c r="BG848" i="1"/>
  <c r="BF848" i="1"/>
  <c r="BK841" i="1"/>
  <c r="BJ841" i="1"/>
  <c r="BI841" i="1"/>
  <c r="BH841" i="1"/>
  <c r="BG841" i="1"/>
  <c r="BF841" i="1"/>
  <c r="BK834" i="1"/>
  <c r="BJ834" i="1"/>
  <c r="BI834" i="1"/>
  <c r="BH834" i="1"/>
  <c r="BG834" i="1"/>
  <c r="BF834" i="1"/>
  <c r="BK827" i="1"/>
  <c r="BJ827" i="1"/>
  <c r="BI827" i="1"/>
  <c r="BH827" i="1"/>
  <c r="BG827" i="1"/>
  <c r="BF827" i="1"/>
  <c r="BK820" i="1"/>
  <c r="BJ820" i="1"/>
  <c r="BI820" i="1"/>
  <c r="BH820" i="1"/>
  <c r="BG820" i="1"/>
  <c r="BF820" i="1"/>
  <c r="BK813" i="1"/>
  <c r="BJ813" i="1"/>
  <c r="BI813" i="1"/>
  <c r="BH813" i="1"/>
  <c r="BG813" i="1"/>
  <c r="BF813" i="1"/>
  <c r="BK806" i="1"/>
  <c r="BJ806" i="1"/>
  <c r="BI806" i="1"/>
  <c r="BH806" i="1"/>
  <c r="BG806" i="1"/>
  <c r="BF806" i="1"/>
  <c r="BK799" i="1"/>
  <c r="BJ799" i="1"/>
  <c r="BI799" i="1"/>
  <c r="BH799" i="1"/>
  <c r="BG799" i="1"/>
  <c r="BF799" i="1"/>
  <c r="BK792" i="1"/>
  <c r="BJ792" i="1"/>
  <c r="BI792" i="1"/>
  <c r="BH792" i="1"/>
  <c r="BG792" i="1"/>
  <c r="BF792" i="1"/>
  <c r="BK785" i="1"/>
  <c r="BJ785" i="1"/>
  <c r="BI785" i="1"/>
  <c r="BH785" i="1"/>
  <c r="BG785" i="1"/>
  <c r="BF785" i="1"/>
  <c r="BK778" i="1"/>
  <c r="BJ778" i="1"/>
  <c r="BI778" i="1"/>
  <c r="BH778" i="1"/>
  <c r="BG778" i="1"/>
  <c r="BF778" i="1"/>
  <c r="BK771" i="1"/>
  <c r="BJ771" i="1"/>
  <c r="BI771" i="1"/>
  <c r="BH771" i="1"/>
  <c r="BG771" i="1"/>
  <c r="BF771" i="1"/>
  <c r="BK764" i="1"/>
  <c r="BJ764" i="1"/>
  <c r="BI764" i="1"/>
  <c r="BH764" i="1"/>
  <c r="BG764" i="1"/>
  <c r="BF764" i="1"/>
  <c r="BK757" i="1"/>
  <c r="BJ757" i="1"/>
  <c r="BI757" i="1"/>
  <c r="BH757" i="1"/>
  <c r="BG757" i="1"/>
  <c r="BF757" i="1"/>
  <c r="BK750" i="1"/>
  <c r="BJ750" i="1"/>
  <c r="BI750" i="1"/>
  <c r="BH750" i="1"/>
  <c r="BG750" i="1"/>
  <c r="BF750" i="1"/>
  <c r="BK743" i="1"/>
  <c r="BJ743" i="1"/>
  <c r="BI743" i="1"/>
  <c r="BH743" i="1"/>
  <c r="BG743" i="1"/>
  <c r="BF743" i="1"/>
  <c r="BK736" i="1"/>
  <c r="BJ736" i="1"/>
  <c r="BI736" i="1"/>
  <c r="BH736" i="1"/>
  <c r="BG736" i="1"/>
  <c r="BF736" i="1"/>
  <c r="BK729" i="1"/>
  <c r="BJ729" i="1"/>
  <c r="BI729" i="1"/>
  <c r="BH729" i="1"/>
  <c r="BG729" i="1"/>
  <c r="BF729" i="1"/>
  <c r="BK722" i="1"/>
  <c r="BJ722" i="1"/>
  <c r="BI722" i="1"/>
  <c r="BH722" i="1"/>
  <c r="BG722" i="1"/>
  <c r="BF722" i="1"/>
  <c r="BK715" i="1"/>
  <c r="BJ715" i="1"/>
  <c r="BI715" i="1"/>
  <c r="BH715" i="1"/>
  <c r="BG715" i="1"/>
  <c r="BF715" i="1"/>
  <c r="BK708" i="1"/>
  <c r="BJ708" i="1"/>
  <c r="BI708" i="1"/>
  <c r="BH708" i="1"/>
  <c r="BG708" i="1"/>
  <c r="BF708" i="1"/>
  <c r="BK701" i="1"/>
  <c r="BJ701" i="1"/>
  <c r="BI701" i="1"/>
  <c r="BH701" i="1"/>
  <c r="BG701" i="1"/>
  <c r="BF701" i="1"/>
  <c r="BK694" i="1"/>
  <c r="BJ694" i="1"/>
  <c r="BI694" i="1"/>
  <c r="BH694" i="1"/>
  <c r="BG694" i="1"/>
  <c r="BF694" i="1"/>
  <c r="BK687" i="1"/>
  <c r="BJ687" i="1"/>
  <c r="BI687" i="1"/>
  <c r="BH687" i="1"/>
  <c r="BG687" i="1"/>
  <c r="BF687" i="1"/>
  <c r="BK680" i="1"/>
  <c r="BJ680" i="1"/>
  <c r="BI680" i="1"/>
  <c r="BH680" i="1"/>
  <c r="BG680" i="1"/>
  <c r="BF680" i="1"/>
  <c r="BK673" i="1"/>
  <c r="BJ673" i="1"/>
  <c r="BI673" i="1"/>
  <c r="BH673" i="1"/>
  <c r="BG673" i="1"/>
  <c r="BF673" i="1"/>
  <c r="BK666" i="1"/>
  <c r="BJ666" i="1"/>
  <c r="BI666" i="1"/>
  <c r="BH666" i="1"/>
  <c r="BG666" i="1"/>
  <c r="BF666" i="1"/>
  <c r="BK659" i="1"/>
  <c r="BJ659" i="1"/>
  <c r="BI659" i="1"/>
  <c r="BH659" i="1"/>
  <c r="BG659" i="1"/>
  <c r="BF659" i="1"/>
  <c r="BK652" i="1"/>
  <c r="BJ652" i="1"/>
  <c r="BI652" i="1"/>
  <c r="BH652" i="1"/>
  <c r="BG652" i="1"/>
  <c r="BF652" i="1"/>
  <c r="BK645" i="1"/>
  <c r="BJ645" i="1"/>
  <c r="BI645" i="1"/>
  <c r="BH645" i="1"/>
  <c r="BG645" i="1"/>
  <c r="BF645" i="1"/>
  <c r="BK638" i="1"/>
  <c r="BJ638" i="1"/>
  <c r="BI638" i="1"/>
  <c r="BH638" i="1"/>
  <c r="BG638" i="1"/>
  <c r="BF638" i="1"/>
  <c r="BK631" i="1"/>
  <c r="BJ631" i="1"/>
  <c r="BI631" i="1"/>
  <c r="BH631" i="1"/>
  <c r="BG631" i="1"/>
  <c r="BF631" i="1"/>
  <c r="BK624" i="1"/>
  <c r="BJ624" i="1"/>
  <c r="BI624" i="1"/>
  <c r="BH624" i="1"/>
  <c r="BG624" i="1"/>
  <c r="BF624" i="1"/>
  <c r="BK617" i="1"/>
  <c r="BJ617" i="1"/>
  <c r="BI617" i="1"/>
  <c r="BH617" i="1"/>
  <c r="BG617" i="1"/>
  <c r="BF617" i="1"/>
  <c r="BK610" i="1"/>
  <c r="BJ610" i="1"/>
  <c r="BI610" i="1"/>
  <c r="BH610" i="1"/>
  <c r="BG610" i="1"/>
  <c r="BF610" i="1"/>
  <c r="BK603" i="1"/>
  <c r="BJ603" i="1"/>
  <c r="BI603" i="1"/>
  <c r="BH603" i="1"/>
  <c r="BG603" i="1"/>
  <c r="BF603" i="1"/>
  <c r="BK596" i="1"/>
  <c r="BJ596" i="1"/>
  <c r="BI596" i="1"/>
  <c r="BH596" i="1"/>
  <c r="BG596" i="1"/>
  <c r="BF596" i="1"/>
  <c r="BK589" i="1"/>
  <c r="BJ589" i="1"/>
  <c r="BI589" i="1"/>
  <c r="BH589" i="1"/>
  <c r="BG589" i="1"/>
  <c r="BF589" i="1"/>
  <c r="BK582" i="1"/>
  <c r="BJ582" i="1"/>
  <c r="BI582" i="1"/>
  <c r="BH582" i="1"/>
  <c r="BG582" i="1"/>
  <c r="BF582" i="1"/>
  <c r="BK575" i="1"/>
  <c r="BJ575" i="1"/>
  <c r="BI575" i="1"/>
  <c r="BH575" i="1"/>
  <c r="BG575" i="1"/>
  <c r="BF575" i="1"/>
  <c r="BK568" i="1"/>
  <c r="BJ568" i="1"/>
  <c r="BI568" i="1"/>
  <c r="BH568" i="1"/>
  <c r="BG568" i="1"/>
  <c r="BF568" i="1"/>
  <c r="BK561" i="1"/>
  <c r="BJ561" i="1"/>
  <c r="BI561" i="1"/>
  <c r="BH561" i="1"/>
  <c r="BG561" i="1"/>
  <c r="BF561" i="1"/>
  <c r="BK554" i="1"/>
  <c r="BJ554" i="1"/>
  <c r="BI554" i="1"/>
  <c r="BH554" i="1"/>
  <c r="BG554" i="1"/>
  <c r="BF554" i="1"/>
  <c r="BK547" i="1"/>
  <c r="BJ547" i="1"/>
  <c r="BI547" i="1"/>
  <c r="BH547" i="1"/>
  <c r="BG547" i="1"/>
  <c r="BF547" i="1"/>
  <c r="BK540" i="1"/>
  <c r="BJ540" i="1"/>
  <c r="BI540" i="1"/>
  <c r="BH540" i="1"/>
  <c r="BG540" i="1"/>
  <c r="BF540" i="1"/>
  <c r="BK533" i="1"/>
  <c r="BJ533" i="1"/>
  <c r="BI533" i="1"/>
  <c r="BH533" i="1"/>
  <c r="BG533" i="1"/>
  <c r="BF533" i="1"/>
  <c r="BK526" i="1"/>
  <c r="BJ526" i="1"/>
  <c r="BI526" i="1"/>
  <c r="BH526" i="1"/>
  <c r="BG526" i="1"/>
  <c r="BF526" i="1"/>
  <c r="BK519" i="1"/>
  <c r="BJ519" i="1"/>
  <c r="BI519" i="1"/>
  <c r="BH519" i="1"/>
  <c r="BG519" i="1"/>
  <c r="BF519" i="1"/>
  <c r="BK512" i="1"/>
  <c r="BJ512" i="1"/>
  <c r="BI512" i="1"/>
  <c r="BH512" i="1"/>
  <c r="BG512" i="1"/>
  <c r="BF512" i="1"/>
  <c r="BK505" i="1"/>
  <c r="BJ505" i="1"/>
  <c r="BI505" i="1"/>
  <c r="BH505" i="1"/>
  <c r="BG505" i="1"/>
  <c r="BF505" i="1"/>
  <c r="BK498" i="1"/>
  <c r="BJ498" i="1"/>
  <c r="BI498" i="1"/>
  <c r="BH498" i="1"/>
  <c r="BG498" i="1"/>
  <c r="BF498" i="1"/>
  <c r="BK491" i="1"/>
  <c r="BJ491" i="1"/>
  <c r="BI491" i="1"/>
  <c r="BH491" i="1"/>
  <c r="BG491" i="1"/>
  <c r="BF491" i="1"/>
  <c r="BK484" i="1"/>
  <c r="BJ484" i="1"/>
  <c r="BI484" i="1"/>
  <c r="BH484" i="1"/>
  <c r="BG484" i="1"/>
  <c r="BF484" i="1"/>
  <c r="BK477" i="1"/>
  <c r="BJ477" i="1"/>
  <c r="BI477" i="1"/>
  <c r="BH477" i="1"/>
  <c r="BG477" i="1"/>
  <c r="BF477" i="1"/>
  <c r="BK470" i="1"/>
  <c r="BJ470" i="1"/>
  <c r="BI470" i="1"/>
  <c r="BH470" i="1"/>
  <c r="BG470" i="1"/>
  <c r="BF470" i="1"/>
  <c r="BK463" i="1"/>
  <c r="BJ463" i="1"/>
  <c r="BI463" i="1"/>
  <c r="BH463" i="1"/>
  <c r="BG463" i="1"/>
  <c r="BF463" i="1"/>
  <c r="BK456" i="1"/>
  <c r="BJ456" i="1"/>
  <c r="BI456" i="1"/>
  <c r="BH456" i="1"/>
  <c r="BG456" i="1"/>
  <c r="BF456" i="1"/>
  <c r="BK449" i="1"/>
  <c r="BJ449" i="1"/>
  <c r="BI449" i="1"/>
  <c r="BH449" i="1"/>
  <c r="BG449" i="1"/>
  <c r="BF449" i="1"/>
  <c r="BK442" i="1"/>
  <c r="BJ442" i="1"/>
  <c r="BI442" i="1"/>
  <c r="BH442" i="1"/>
  <c r="BG442" i="1"/>
  <c r="BF442" i="1"/>
  <c r="BK435" i="1"/>
  <c r="BJ435" i="1"/>
  <c r="BI435" i="1"/>
  <c r="BH435" i="1"/>
  <c r="BG435" i="1"/>
  <c r="BF435" i="1"/>
  <c r="BK428" i="1"/>
  <c r="BJ428" i="1"/>
  <c r="BI428" i="1"/>
  <c r="BH428" i="1"/>
  <c r="BG428" i="1"/>
  <c r="BF428" i="1"/>
  <c r="BK421" i="1"/>
  <c r="BJ421" i="1"/>
  <c r="BI421" i="1"/>
  <c r="BH421" i="1"/>
  <c r="BG421" i="1"/>
  <c r="BF421" i="1"/>
  <c r="BK414" i="1"/>
  <c r="BJ414" i="1"/>
  <c r="BI414" i="1"/>
  <c r="BH414" i="1"/>
  <c r="BG414" i="1"/>
  <c r="BF414" i="1"/>
  <c r="BK407" i="1"/>
  <c r="BJ407" i="1"/>
  <c r="BI407" i="1"/>
  <c r="BH407" i="1"/>
  <c r="BG407" i="1"/>
  <c r="BF407" i="1"/>
  <c r="BK400" i="1"/>
  <c r="BJ400" i="1"/>
  <c r="BI400" i="1"/>
  <c r="BH400" i="1"/>
  <c r="BG400" i="1"/>
  <c r="BF400" i="1"/>
  <c r="BK393" i="1"/>
  <c r="BJ393" i="1"/>
  <c r="BI393" i="1"/>
  <c r="BH393" i="1"/>
  <c r="BG393" i="1"/>
  <c r="BF393" i="1"/>
  <c r="BK386" i="1"/>
  <c r="BJ386" i="1"/>
  <c r="BI386" i="1"/>
  <c r="BH386" i="1"/>
  <c r="BG386" i="1"/>
  <c r="BF386" i="1"/>
  <c r="BK379" i="1"/>
  <c r="BJ379" i="1"/>
  <c r="BI379" i="1"/>
  <c r="BH379" i="1"/>
  <c r="BG379" i="1"/>
  <c r="BF379" i="1"/>
  <c r="BK372" i="1"/>
  <c r="BJ372" i="1"/>
  <c r="BI372" i="1"/>
  <c r="BH372" i="1"/>
  <c r="BG372" i="1"/>
  <c r="BF372" i="1"/>
  <c r="BK365" i="1"/>
  <c r="BJ365" i="1"/>
  <c r="BI365" i="1"/>
  <c r="BH365" i="1"/>
  <c r="BG365" i="1"/>
  <c r="BF365" i="1"/>
  <c r="BK358" i="1"/>
  <c r="BJ358" i="1"/>
  <c r="BI358" i="1"/>
  <c r="BH358" i="1"/>
  <c r="BG358" i="1"/>
  <c r="BF358" i="1"/>
  <c r="BK351" i="1"/>
  <c r="BJ351" i="1"/>
  <c r="BI351" i="1"/>
  <c r="BH351" i="1"/>
  <c r="BG351" i="1"/>
  <c r="BF351" i="1"/>
  <c r="BK344" i="1"/>
  <c r="BJ344" i="1"/>
  <c r="BI344" i="1"/>
  <c r="BH344" i="1"/>
  <c r="BG344" i="1"/>
  <c r="BF344" i="1"/>
  <c r="BK337" i="1"/>
  <c r="BJ337" i="1"/>
  <c r="BI337" i="1"/>
  <c r="BH337" i="1"/>
  <c r="BG337" i="1"/>
  <c r="BF337" i="1"/>
  <c r="BK330" i="1"/>
  <c r="BJ330" i="1"/>
  <c r="BI330" i="1"/>
  <c r="BH330" i="1"/>
  <c r="BG330" i="1"/>
  <c r="BF330" i="1"/>
  <c r="BK323" i="1"/>
  <c r="BJ323" i="1"/>
  <c r="BI323" i="1"/>
  <c r="BH323" i="1"/>
  <c r="BG323" i="1"/>
  <c r="BF323" i="1"/>
  <c r="BK316" i="1"/>
  <c r="BJ316" i="1"/>
  <c r="BI316" i="1"/>
  <c r="BH316" i="1"/>
  <c r="BG316" i="1"/>
  <c r="BF316" i="1"/>
  <c r="BK309" i="1"/>
  <c r="BJ309" i="1"/>
  <c r="BI309" i="1"/>
  <c r="BH309" i="1"/>
  <c r="BG309" i="1"/>
  <c r="BF309" i="1"/>
  <c r="BK302" i="1"/>
  <c r="BJ302" i="1"/>
  <c r="BI302" i="1"/>
  <c r="BH302" i="1"/>
  <c r="BG302" i="1"/>
  <c r="BF302" i="1"/>
  <c r="BK295" i="1"/>
  <c r="BJ295" i="1"/>
  <c r="BI295" i="1"/>
  <c r="BH295" i="1"/>
  <c r="BG295" i="1"/>
  <c r="BF295" i="1"/>
  <c r="BK288" i="1"/>
  <c r="BJ288" i="1"/>
  <c r="BI288" i="1"/>
  <c r="BH288" i="1"/>
  <c r="BG288" i="1"/>
  <c r="BF288" i="1"/>
  <c r="BK281" i="1"/>
  <c r="BJ281" i="1"/>
  <c r="BI281" i="1"/>
  <c r="BH281" i="1"/>
  <c r="BG281" i="1"/>
  <c r="BF281" i="1"/>
  <c r="BK274" i="1"/>
  <c r="BJ274" i="1"/>
  <c r="BI274" i="1"/>
  <c r="BH274" i="1"/>
  <c r="BG274" i="1"/>
  <c r="BF274" i="1"/>
  <c r="BK267" i="1"/>
  <c r="BJ267" i="1"/>
  <c r="BI267" i="1"/>
  <c r="BH267" i="1"/>
  <c r="BG267" i="1"/>
  <c r="BF267" i="1"/>
  <c r="BK260" i="1"/>
  <c r="BJ260" i="1"/>
  <c r="BI260" i="1"/>
  <c r="BH260" i="1"/>
  <c r="BG260" i="1"/>
  <c r="BF260" i="1"/>
  <c r="BK253" i="1"/>
  <c r="BJ253" i="1"/>
  <c r="BI253" i="1"/>
  <c r="BH253" i="1"/>
  <c r="BG253" i="1"/>
  <c r="BF253" i="1"/>
  <c r="BK246" i="1"/>
  <c r="BJ246" i="1"/>
  <c r="BI246" i="1"/>
  <c r="BH246" i="1"/>
  <c r="BG246" i="1"/>
  <c r="BF246" i="1"/>
  <c r="BK239" i="1"/>
  <c r="BJ239" i="1"/>
  <c r="BI239" i="1"/>
  <c r="BH239" i="1"/>
  <c r="BG239" i="1"/>
  <c r="BF239" i="1"/>
  <c r="BK232" i="1"/>
  <c r="BJ232" i="1"/>
  <c r="BI232" i="1"/>
  <c r="BH232" i="1"/>
  <c r="BG232" i="1"/>
  <c r="BF232" i="1"/>
  <c r="BK225" i="1"/>
  <c r="BJ225" i="1"/>
  <c r="BI225" i="1"/>
  <c r="BH225" i="1"/>
  <c r="BG225" i="1"/>
  <c r="BF225" i="1"/>
  <c r="BK218" i="1"/>
  <c r="BJ218" i="1"/>
  <c r="BI218" i="1"/>
  <c r="BH218" i="1"/>
  <c r="BG218" i="1"/>
  <c r="BF218" i="1"/>
  <c r="BK211" i="1"/>
  <c r="BJ211" i="1"/>
  <c r="BI211" i="1"/>
  <c r="BH211" i="1"/>
  <c r="BG211" i="1"/>
  <c r="BF211" i="1"/>
  <c r="BK204" i="1"/>
  <c r="BJ204" i="1"/>
  <c r="BI204" i="1"/>
  <c r="BH204" i="1"/>
  <c r="BG204" i="1"/>
  <c r="BF204" i="1"/>
  <c r="BK197" i="1"/>
  <c r="BJ197" i="1"/>
  <c r="BI197" i="1"/>
  <c r="BH197" i="1"/>
  <c r="BG197" i="1"/>
  <c r="BF197" i="1"/>
  <c r="BK190" i="1"/>
  <c r="BJ190" i="1"/>
  <c r="BI190" i="1"/>
  <c r="BH190" i="1"/>
  <c r="BG190" i="1"/>
  <c r="BF190" i="1"/>
  <c r="BK183" i="1"/>
  <c r="BJ183" i="1"/>
  <c r="BI183" i="1"/>
  <c r="BH183" i="1"/>
  <c r="BG183" i="1"/>
  <c r="BF183" i="1"/>
  <c r="BK176" i="1"/>
  <c r="BJ176" i="1"/>
  <c r="BI176" i="1"/>
  <c r="BH176" i="1"/>
  <c r="BG176" i="1"/>
  <c r="BF176" i="1"/>
  <c r="BK169" i="1"/>
  <c r="BJ169" i="1"/>
  <c r="BI169" i="1"/>
  <c r="BH169" i="1"/>
  <c r="BG169" i="1"/>
  <c r="BF169" i="1"/>
  <c r="BK162" i="1"/>
  <c r="BJ162" i="1"/>
  <c r="BI162" i="1"/>
  <c r="BH162" i="1"/>
  <c r="BG162" i="1"/>
  <c r="BF162" i="1"/>
  <c r="BK155" i="1"/>
  <c r="BJ155" i="1"/>
  <c r="BI155" i="1"/>
  <c r="BH155" i="1"/>
  <c r="BG155" i="1"/>
  <c r="BF155" i="1"/>
  <c r="BK148" i="1"/>
  <c r="BJ148" i="1"/>
  <c r="BI148" i="1"/>
  <c r="BH148" i="1"/>
  <c r="BG148" i="1"/>
  <c r="BF148" i="1"/>
  <c r="BK141" i="1"/>
  <c r="BJ141" i="1"/>
  <c r="BI141" i="1"/>
  <c r="BH141" i="1"/>
  <c r="BG141" i="1"/>
  <c r="BF141" i="1"/>
  <c r="BK134" i="1"/>
  <c r="BJ134" i="1"/>
  <c r="BI134" i="1"/>
  <c r="BH134" i="1"/>
  <c r="BG134" i="1"/>
  <c r="BF134" i="1"/>
  <c r="BK127" i="1"/>
  <c r="BJ127" i="1"/>
  <c r="BI127" i="1"/>
  <c r="BH127" i="1"/>
  <c r="BG127" i="1"/>
  <c r="BF127" i="1"/>
  <c r="BK120" i="1"/>
  <c r="BJ120" i="1"/>
  <c r="BI120" i="1"/>
  <c r="BH120" i="1"/>
  <c r="BG120" i="1"/>
  <c r="BF120" i="1"/>
  <c r="BK113" i="1"/>
  <c r="BJ113" i="1"/>
  <c r="BI113" i="1"/>
  <c r="BH113" i="1"/>
  <c r="BG113" i="1"/>
  <c r="BF113" i="1"/>
  <c r="BK106" i="1"/>
  <c r="BJ106" i="1"/>
  <c r="BI106" i="1"/>
  <c r="BH106" i="1"/>
  <c r="BG106" i="1"/>
  <c r="BF106" i="1"/>
  <c r="BK99" i="1"/>
  <c r="BJ99" i="1"/>
  <c r="BI99" i="1"/>
  <c r="BH99" i="1"/>
  <c r="BG99" i="1"/>
  <c r="BF99" i="1"/>
  <c r="BK92" i="1"/>
  <c r="BJ92" i="1"/>
  <c r="BI92" i="1"/>
  <c r="BH92" i="1"/>
  <c r="BG92" i="1"/>
  <c r="BF92" i="1"/>
  <c r="BK85" i="1"/>
  <c r="BJ85" i="1"/>
  <c r="BI85" i="1"/>
  <c r="BH85" i="1"/>
  <c r="BG85" i="1"/>
  <c r="BF85" i="1"/>
  <c r="BK78" i="1"/>
  <c r="BJ78" i="1"/>
  <c r="BI78" i="1"/>
  <c r="BH78" i="1"/>
  <c r="BG78" i="1"/>
  <c r="BF78" i="1"/>
  <c r="BK71" i="1"/>
  <c r="BJ71" i="1"/>
  <c r="BI71" i="1"/>
  <c r="BH71" i="1"/>
  <c r="BG71" i="1"/>
  <c r="BF71" i="1"/>
  <c r="BK64" i="1"/>
  <c r="BJ64" i="1"/>
  <c r="BI64" i="1"/>
  <c r="BH64" i="1"/>
  <c r="BG64" i="1"/>
  <c r="BF64" i="1"/>
  <c r="BK57" i="1"/>
  <c r="BJ57" i="1"/>
  <c r="BI57" i="1"/>
  <c r="BH57" i="1"/>
  <c r="BG57" i="1"/>
  <c r="BF57" i="1"/>
  <c r="BK50" i="1"/>
  <c r="BJ50" i="1"/>
  <c r="BI50" i="1"/>
  <c r="BH50" i="1"/>
  <c r="BG50" i="1"/>
  <c r="BF50" i="1"/>
  <c r="BK43" i="1"/>
  <c r="BJ43" i="1"/>
  <c r="BI43" i="1"/>
  <c r="BH43" i="1"/>
  <c r="BG43" i="1"/>
  <c r="BF43" i="1"/>
  <c r="BK36" i="1"/>
  <c r="BJ36" i="1"/>
  <c r="BI36" i="1"/>
  <c r="BH36" i="1"/>
  <c r="BG36" i="1"/>
  <c r="BF36" i="1"/>
  <c r="BK29" i="1"/>
  <c r="BJ29" i="1"/>
  <c r="BI29" i="1"/>
  <c r="BH29" i="1"/>
  <c r="BG29" i="1"/>
  <c r="BF29" i="1"/>
  <c r="BK22" i="1"/>
  <c r="BJ22" i="1"/>
  <c r="BI22" i="1"/>
  <c r="BH22" i="1"/>
  <c r="BG22" i="1"/>
  <c r="BF22" i="1"/>
  <c r="BK15" i="1"/>
  <c r="BJ15" i="1"/>
  <c r="BI15" i="1"/>
  <c r="BH15" i="1"/>
  <c r="BG15" i="1"/>
  <c r="BF15" i="1"/>
  <c r="BG8" i="1"/>
  <c r="BH8" i="1"/>
  <c r="BI8" i="1"/>
  <c r="BJ8" i="1"/>
  <c r="BK8" i="1"/>
  <c r="BF8" i="1"/>
  <c r="BK1575" i="1"/>
  <c r="BJ1575" i="1"/>
  <c r="BI1575" i="1"/>
  <c r="BH1575" i="1"/>
  <c r="BG1575" i="1"/>
  <c r="BF1575" i="1"/>
  <c r="BK1568" i="1"/>
  <c r="BJ1568" i="1"/>
  <c r="BI1568" i="1"/>
  <c r="BH1568" i="1"/>
  <c r="BG1568" i="1"/>
  <c r="BF1568" i="1"/>
  <c r="BK1561" i="1"/>
  <c r="BJ1561" i="1"/>
  <c r="BI1561" i="1"/>
  <c r="BH1561" i="1"/>
  <c r="BG1561" i="1"/>
  <c r="BF1561" i="1"/>
  <c r="BK1554" i="1"/>
  <c r="BJ1554" i="1"/>
  <c r="BI1554" i="1"/>
  <c r="BH1554" i="1"/>
  <c r="BG1554" i="1"/>
  <c r="BF1554" i="1"/>
  <c r="BK1547" i="1"/>
  <c r="BJ1547" i="1"/>
  <c r="BI1547" i="1"/>
  <c r="BH1547" i="1"/>
  <c r="BG1547" i="1"/>
  <c r="BF1547" i="1"/>
  <c r="BK1540" i="1"/>
  <c r="BJ1540" i="1"/>
  <c r="BI1540" i="1"/>
  <c r="BH1540" i="1"/>
  <c r="BG1540" i="1"/>
  <c r="BF1540" i="1"/>
  <c r="BK1533" i="1"/>
  <c r="BJ1533" i="1"/>
  <c r="BI1533" i="1"/>
  <c r="BH1533" i="1"/>
  <c r="BG1533" i="1"/>
  <c r="BF1533" i="1"/>
  <c r="BK1526" i="1"/>
  <c r="BJ1526" i="1"/>
  <c r="BI1526" i="1"/>
  <c r="BH1526" i="1"/>
  <c r="BG1526" i="1"/>
  <c r="BF1526" i="1"/>
  <c r="BK1519" i="1"/>
  <c r="BJ1519" i="1"/>
  <c r="BI1519" i="1"/>
  <c r="BH1519" i="1"/>
  <c r="BG1519" i="1"/>
  <c r="BF1519" i="1"/>
  <c r="BK1512" i="1"/>
  <c r="BJ1512" i="1"/>
  <c r="BI1512" i="1"/>
  <c r="BH1512" i="1"/>
  <c r="BG1512" i="1"/>
  <c r="BF1512" i="1"/>
  <c r="BK1505" i="1"/>
  <c r="BJ1505" i="1"/>
  <c r="BI1505" i="1"/>
  <c r="BH1505" i="1"/>
  <c r="BG1505" i="1"/>
  <c r="BF1505" i="1"/>
  <c r="BK1498" i="1"/>
  <c r="BJ1498" i="1"/>
  <c r="BI1498" i="1"/>
  <c r="BH1498" i="1"/>
  <c r="BG1498" i="1"/>
  <c r="BF1498" i="1"/>
  <c r="BK1491" i="1"/>
  <c r="BJ1491" i="1"/>
  <c r="BI1491" i="1"/>
  <c r="BH1491" i="1"/>
  <c r="BG1491" i="1"/>
  <c r="BF1491" i="1"/>
  <c r="BK1484" i="1"/>
  <c r="BJ1484" i="1"/>
  <c r="BI1484" i="1"/>
  <c r="BH1484" i="1"/>
  <c r="BG1484" i="1"/>
  <c r="BF1484" i="1"/>
  <c r="BK1477" i="1"/>
  <c r="BJ1477" i="1"/>
  <c r="BI1477" i="1"/>
  <c r="BH1477" i="1"/>
  <c r="BG1477" i="1"/>
  <c r="BF1477" i="1"/>
  <c r="BK1470" i="1"/>
  <c r="BJ1470" i="1"/>
  <c r="BI1470" i="1"/>
  <c r="BH1470" i="1"/>
  <c r="BG1470" i="1"/>
  <c r="BF1470" i="1"/>
  <c r="BK1463" i="1"/>
  <c r="BJ1463" i="1"/>
  <c r="BI1463" i="1"/>
  <c r="BH1463" i="1"/>
  <c r="BG1463" i="1"/>
  <c r="BF1463" i="1"/>
  <c r="BK1456" i="1"/>
  <c r="BJ1456" i="1"/>
  <c r="BI1456" i="1"/>
  <c r="BH1456" i="1"/>
  <c r="BG1456" i="1"/>
  <c r="BF1456" i="1"/>
  <c r="BK1449" i="1"/>
  <c r="BJ1449" i="1"/>
  <c r="BI1449" i="1"/>
  <c r="BH1449" i="1"/>
  <c r="BG1449" i="1"/>
  <c r="BF1449" i="1"/>
  <c r="BK1442" i="1"/>
  <c r="BJ1442" i="1"/>
  <c r="BI1442" i="1"/>
  <c r="BH1442" i="1"/>
  <c r="BG1442" i="1"/>
  <c r="BF1442" i="1"/>
  <c r="BK1435" i="1"/>
  <c r="BJ1435" i="1"/>
  <c r="BI1435" i="1"/>
  <c r="BH1435" i="1"/>
  <c r="BG1435" i="1"/>
  <c r="BF1435" i="1"/>
  <c r="BK1428" i="1"/>
  <c r="BJ1428" i="1"/>
  <c r="BI1428" i="1"/>
  <c r="BH1428" i="1"/>
  <c r="BG1428" i="1"/>
  <c r="BF1428" i="1"/>
  <c r="BK1421" i="1"/>
  <c r="BJ1421" i="1"/>
  <c r="BI1421" i="1"/>
  <c r="BH1421" i="1"/>
  <c r="BG1421" i="1"/>
  <c r="BF1421" i="1"/>
  <c r="BK1414" i="1"/>
  <c r="BJ1414" i="1"/>
  <c r="BI1414" i="1"/>
  <c r="BH1414" i="1"/>
  <c r="BG1414" i="1"/>
  <c r="BF1414" i="1"/>
  <c r="BK1407" i="1"/>
  <c r="BJ1407" i="1"/>
  <c r="BI1407" i="1"/>
  <c r="BH1407" i="1"/>
  <c r="BG1407" i="1"/>
  <c r="BF1407" i="1"/>
  <c r="BK1400" i="1"/>
  <c r="BJ1400" i="1"/>
  <c r="BI1400" i="1"/>
  <c r="BH1400" i="1"/>
  <c r="BG1400" i="1"/>
  <c r="BF1400" i="1"/>
  <c r="BK1393" i="1"/>
  <c r="BJ1393" i="1"/>
  <c r="BI1393" i="1"/>
  <c r="BH1393" i="1"/>
  <c r="BG1393" i="1"/>
  <c r="BF1393" i="1"/>
  <c r="BK1386" i="1"/>
  <c r="BJ1386" i="1"/>
  <c r="BI1386" i="1"/>
  <c r="BH1386" i="1"/>
  <c r="BG1386" i="1"/>
  <c r="BF1386" i="1"/>
  <c r="BK1379" i="1"/>
  <c r="BJ1379" i="1"/>
  <c r="BI1379" i="1"/>
  <c r="BH1379" i="1"/>
  <c r="BG1379" i="1"/>
  <c r="BF1379" i="1"/>
  <c r="BK1372" i="1"/>
  <c r="BJ1372" i="1"/>
  <c r="BI1372" i="1"/>
  <c r="BH1372" i="1"/>
  <c r="BG1372" i="1"/>
  <c r="BF1372" i="1"/>
  <c r="BK1365" i="1"/>
  <c r="BJ1365" i="1"/>
  <c r="BI1365" i="1"/>
  <c r="BH1365" i="1"/>
  <c r="BG1365" i="1"/>
  <c r="BF1365" i="1"/>
  <c r="BK1358" i="1"/>
  <c r="BJ1358" i="1"/>
  <c r="BI1358" i="1"/>
  <c r="BH1358" i="1"/>
  <c r="BG1358" i="1"/>
  <c r="BF1358" i="1"/>
  <c r="BK1351" i="1"/>
  <c r="BJ1351" i="1"/>
  <c r="BI1351" i="1"/>
  <c r="BH1351" i="1"/>
  <c r="BG1351" i="1"/>
  <c r="BF1351" i="1"/>
  <c r="BK1344" i="1"/>
  <c r="BJ1344" i="1"/>
  <c r="BI1344" i="1"/>
  <c r="BH1344" i="1"/>
  <c r="BG1344" i="1"/>
  <c r="BF1344" i="1"/>
  <c r="BK1337" i="1"/>
  <c r="BJ1337" i="1"/>
  <c r="BI1337" i="1"/>
  <c r="BH1337" i="1"/>
  <c r="BG1337" i="1"/>
  <c r="BF1337" i="1"/>
  <c r="BK1330" i="1"/>
  <c r="BJ1330" i="1"/>
  <c r="BI1330" i="1"/>
  <c r="BH1330" i="1"/>
  <c r="BG1330" i="1"/>
  <c r="BF1330" i="1"/>
  <c r="BK1323" i="1"/>
  <c r="BJ1323" i="1"/>
  <c r="BI1323" i="1"/>
  <c r="BH1323" i="1"/>
  <c r="BG1323" i="1"/>
  <c r="BF1323" i="1"/>
  <c r="BK1316" i="1"/>
  <c r="BJ1316" i="1"/>
  <c r="BI1316" i="1"/>
  <c r="BH1316" i="1"/>
  <c r="BG1316" i="1"/>
  <c r="BF1316" i="1"/>
  <c r="BK1309" i="1"/>
  <c r="BJ1309" i="1"/>
  <c r="BI1309" i="1"/>
  <c r="BH1309" i="1"/>
  <c r="BG1309" i="1"/>
  <c r="BF1309" i="1"/>
  <c r="BK1302" i="1"/>
  <c r="BJ1302" i="1"/>
  <c r="BI1302" i="1"/>
  <c r="BH1302" i="1"/>
  <c r="BG1302" i="1"/>
  <c r="BF1302" i="1"/>
  <c r="BK1295" i="1"/>
  <c r="BJ1295" i="1"/>
  <c r="BI1295" i="1"/>
  <c r="BH1295" i="1"/>
  <c r="BG1295" i="1"/>
  <c r="BF1295" i="1"/>
  <c r="BK1288" i="1"/>
  <c r="BJ1288" i="1"/>
  <c r="BI1288" i="1"/>
  <c r="BH1288" i="1"/>
  <c r="BG1288" i="1"/>
  <c r="BF1288" i="1"/>
  <c r="BK1281" i="1"/>
  <c r="BJ1281" i="1"/>
  <c r="BI1281" i="1"/>
  <c r="BH1281" i="1"/>
  <c r="BG1281" i="1"/>
  <c r="BF1281" i="1"/>
  <c r="BK1274" i="1"/>
  <c r="BJ1274" i="1"/>
  <c r="BI1274" i="1"/>
  <c r="BH1274" i="1"/>
  <c r="BG1274" i="1"/>
  <c r="BF1274" i="1"/>
  <c r="BK1267" i="1"/>
  <c r="BJ1267" i="1"/>
  <c r="BI1267" i="1"/>
  <c r="BH1267" i="1"/>
  <c r="BG1267" i="1"/>
  <c r="BF1267" i="1"/>
  <c r="BK1260" i="1"/>
  <c r="BJ1260" i="1"/>
  <c r="BI1260" i="1"/>
  <c r="BH1260" i="1"/>
  <c r="BG1260" i="1"/>
  <c r="BF1260" i="1"/>
  <c r="BK1253" i="1"/>
  <c r="BJ1253" i="1"/>
  <c r="BI1253" i="1"/>
  <c r="BH1253" i="1"/>
  <c r="BG1253" i="1"/>
  <c r="BF1253" i="1"/>
  <c r="BK1246" i="1"/>
  <c r="BJ1246" i="1"/>
  <c r="BI1246" i="1"/>
  <c r="BH1246" i="1"/>
  <c r="BG1246" i="1"/>
  <c r="BF1246" i="1"/>
  <c r="BK1239" i="1"/>
  <c r="BJ1239" i="1"/>
  <c r="BI1239" i="1"/>
  <c r="BH1239" i="1"/>
  <c r="BG1239" i="1"/>
  <c r="BF1239" i="1"/>
  <c r="BK1232" i="1"/>
  <c r="BJ1232" i="1"/>
  <c r="BI1232" i="1"/>
  <c r="BH1232" i="1"/>
  <c r="BG1232" i="1"/>
  <c r="BF1232" i="1"/>
  <c r="BK1225" i="1"/>
  <c r="BJ1225" i="1"/>
  <c r="BI1225" i="1"/>
  <c r="BH1225" i="1"/>
  <c r="BG1225" i="1"/>
  <c r="BF1225" i="1"/>
  <c r="BK1218" i="1"/>
  <c r="BJ1218" i="1"/>
  <c r="BI1218" i="1"/>
  <c r="BH1218" i="1"/>
  <c r="BG1218" i="1"/>
  <c r="BF1218" i="1"/>
  <c r="BK1211" i="1"/>
  <c r="BJ1211" i="1"/>
  <c r="BI1211" i="1"/>
  <c r="BH1211" i="1"/>
  <c r="BG1211" i="1"/>
  <c r="BF1211" i="1"/>
  <c r="BK1204" i="1"/>
  <c r="BJ1204" i="1"/>
  <c r="BI1204" i="1"/>
  <c r="BH1204" i="1"/>
  <c r="BG1204" i="1"/>
  <c r="BF1204" i="1"/>
  <c r="BK1197" i="1"/>
  <c r="BJ1197" i="1"/>
  <c r="BI1197" i="1"/>
  <c r="BH1197" i="1"/>
  <c r="BG1197" i="1"/>
  <c r="BF1197" i="1"/>
  <c r="BK1190" i="1"/>
  <c r="BJ1190" i="1"/>
  <c r="BI1190" i="1"/>
  <c r="BH1190" i="1"/>
  <c r="BG1190" i="1"/>
  <c r="BF1190" i="1"/>
  <c r="BK1183" i="1"/>
  <c r="BJ1183" i="1"/>
  <c r="BI1183" i="1"/>
  <c r="BH1183" i="1"/>
  <c r="BG1183" i="1"/>
  <c r="BF1183" i="1"/>
  <c r="BK1176" i="1"/>
  <c r="BJ1176" i="1"/>
  <c r="BI1176" i="1"/>
  <c r="BH1176" i="1"/>
  <c r="BG1176" i="1"/>
  <c r="BF1176" i="1"/>
  <c r="BK1169" i="1"/>
  <c r="BJ1169" i="1"/>
  <c r="BI1169" i="1"/>
  <c r="BH1169" i="1"/>
  <c r="BG1169" i="1"/>
  <c r="BF1169" i="1"/>
  <c r="BK1162" i="1"/>
  <c r="BJ1162" i="1"/>
  <c r="BI1162" i="1"/>
  <c r="BH1162" i="1"/>
  <c r="BG1162" i="1"/>
  <c r="BF1162" i="1"/>
  <c r="BK1155" i="1"/>
  <c r="BJ1155" i="1"/>
  <c r="BI1155" i="1"/>
  <c r="BH1155" i="1"/>
  <c r="BG1155" i="1"/>
  <c r="BF1155" i="1"/>
  <c r="BK1148" i="1"/>
  <c r="BJ1148" i="1"/>
  <c r="BI1148" i="1"/>
  <c r="BH1148" i="1"/>
  <c r="BG1148" i="1"/>
  <c r="BF1148" i="1"/>
  <c r="BK1141" i="1"/>
  <c r="BJ1141" i="1"/>
  <c r="BI1141" i="1"/>
  <c r="BH1141" i="1"/>
  <c r="BG1141" i="1"/>
  <c r="BF1141" i="1"/>
  <c r="BK1134" i="1"/>
  <c r="BJ1134" i="1"/>
  <c r="BI1134" i="1"/>
  <c r="BH1134" i="1"/>
  <c r="BG1134" i="1"/>
  <c r="BF1134" i="1"/>
  <c r="BK1127" i="1"/>
  <c r="BJ1127" i="1"/>
  <c r="BI1127" i="1"/>
  <c r="BH1127" i="1"/>
  <c r="BG1127" i="1"/>
  <c r="BF1127" i="1"/>
  <c r="BK1120" i="1"/>
  <c r="BJ1120" i="1"/>
  <c r="BI1120" i="1"/>
  <c r="BH1120" i="1"/>
  <c r="BG1120" i="1"/>
  <c r="BF1120" i="1"/>
  <c r="BK1113" i="1"/>
  <c r="BJ1113" i="1"/>
  <c r="BI1113" i="1"/>
  <c r="BH1113" i="1"/>
  <c r="BG1113" i="1"/>
  <c r="BF1113" i="1"/>
  <c r="BK1106" i="1"/>
  <c r="BJ1106" i="1"/>
  <c r="BI1106" i="1"/>
  <c r="BH1106" i="1"/>
  <c r="BG1106" i="1"/>
  <c r="BF1106" i="1"/>
  <c r="BK1099" i="1"/>
  <c r="BJ1099" i="1"/>
  <c r="BI1099" i="1"/>
  <c r="BH1099" i="1"/>
  <c r="BG1099" i="1"/>
  <c r="BF1099" i="1"/>
  <c r="BK1092" i="1"/>
  <c r="BJ1092" i="1"/>
  <c r="BI1092" i="1"/>
  <c r="BH1092" i="1"/>
  <c r="BG1092" i="1"/>
  <c r="BF1092" i="1"/>
  <c r="BK1085" i="1"/>
  <c r="BJ1085" i="1"/>
  <c r="BI1085" i="1"/>
  <c r="BH1085" i="1"/>
  <c r="BG1085" i="1"/>
  <c r="BF1085" i="1"/>
  <c r="BK1078" i="1"/>
  <c r="BJ1078" i="1"/>
  <c r="BI1078" i="1"/>
  <c r="BH1078" i="1"/>
  <c r="BG1078" i="1"/>
  <c r="BF1078" i="1"/>
  <c r="BK1071" i="1"/>
  <c r="BJ1071" i="1"/>
  <c r="BI1071" i="1"/>
  <c r="BH1071" i="1"/>
  <c r="BG1071" i="1"/>
  <c r="BF1071" i="1"/>
  <c r="BK1064" i="1"/>
  <c r="BJ1064" i="1"/>
  <c r="BI1064" i="1"/>
  <c r="BH1064" i="1"/>
  <c r="BG1064" i="1"/>
  <c r="BF1064" i="1"/>
  <c r="BK1057" i="1"/>
  <c r="BJ1057" i="1"/>
  <c r="BI1057" i="1"/>
  <c r="BH1057" i="1"/>
  <c r="BG1057" i="1"/>
  <c r="BF1057" i="1"/>
  <c r="BK1050" i="1"/>
  <c r="BJ1050" i="1"/>
  <c r="BI1050" i="1"/>
  <c r="BH1050" i="1"/>
  <c r="BG1050" i="1"/>
  <c r="BF1050" i="1"/>
  <c r="BK1043" i="1"/>
  <c r="BJ1043" i="1"/>
  <c r="BI1043" i="1"/>
  <c r="BH1043" i="1"/>
  <c r="BG1043" i="1"/>
  <c r="BF1043" i="1"/>
  <c r="BK1036" i="1"/>
  <c r="BJ1036" i="1"/>
  <c r="BI1036" i="1"/>
  <c r="BH1036" i="1"/>
  <c r="BG1036" i="1"/>
  <c r="BF1036" i="1"/>
  <c r="BK1029" i="1"/>
  <c r="BJ1029" i="1"/>
  <c r="BI1029" i="1"/>
  <c r="BH1029" i="1"/>
  <c r="BG1029" i="1"/>
  <c r="BF1029" i="1"/>
  <c r="BK1022" i="1"/>
  <c r="BJ1022" i="1"/>
  <c r="BI1022" i="1"/>
  <c r="BH1022" i="1"/>
  <c r="BG1022" i="1"/>
  <c r="BF1022" i="1"/>
  <c r="BK1015" i="1"/>
  <c r="BJ1015" i="1"/>
  <c r="BI1015" i="1"/>
  <c r="BH1015" i="1"/>
  <c r="BG1015" i="1"/>
  <c r="BF1015" i="1"/>
  <c r="BK1008" i="1"/>
  <c r="BJ1008" i="1"/>
  <c r="BI1008" i="1"/>
  <c r="BH1008" i="1"/>
  <c r="BG1008" i="1"/>
  <c r="BF1008" i="1"/>
  <c r="BK1001" i="1"/>
  <c r="BJ1001" i="1"/>
  <c r="BI1001" i="1"/>
  <c r="BH1001" i="1"/>
  <c r="BG1001" i="1"/>
  <c r="BF1001" i="1"/>
  <c r="BK994" i="1"/>
  <c r="BJ994" i="1"/>
  <c r="BI994" i="1"/>
  <c r="BH994" i="1"/>
  <c r="BG994" i="1"/>
  <c r="BF994" i="1"/>
  <c r="BK987" i="1"/>
  <c r="BJ987" i="1"/>
  <c r="BI987" i="1"/>
  <c r="BH987" i="1"/>
  <c r="BG987" i="1"/>
  <c r="BF987" i="1"/>
  <c r="BK980" i="1"/>
  <c r="BJ980" i="1"/>
  <c r="BI980" i="1"/>
  <c r="BH980" i="1"/>
  <c r="BG980" i="1"/>
  <c r="BF980" i="1"/>
  <c r="BK973" i="1"/>
  <c r="BJ973" i="1"/>
  <c r="BI973" i="1"/>
  <c r="BH973" i="1"/>
  <c r="BG973" i="1"/>
  <c r="BF973" i="1"/>
  <c r="BK966" i="1"/>
  <c r="BJ966" i="1"/>
  <c r="BI966" i="1"/>
  <c r="BH966" i="1"/>
  <c r="BG966" i="1"/>
  <c r="BF966" i="1"/>
  <c r="BK959" i="1"/>
  <c r="BJ959" i="1"/>
  <c r="BI959" i="1"/>
  <c r="BH959" i="1"/>
  <c r="BG959" i="1"/>
  <c r="BF959" i="1"/>
  <c r="BK952" i="1"/>
  <c r="BJ952" i="1"/>
  <c r="BI952" i="1"/>
  <c r="BH952" i="1"/>
  <c r="BG952" i="1"/>
  <c r="BF952" i="1"/>
  <c r="BK945" i="1"/>
  <c r="BJ945" i="1"/>
  <c r="BI945" i="1"/>
  <c r="BH945" i="1"/>
  <c r="BG945" i="1"/>
  <c r="BF945" i="1"/>
  <c r="BK938" i="1"/>
  <c r="BJ938" i="1"/>
  <c r="BI938" i="1"/>
  <c r="BH938" i="1"/>
  <c r="BG938" i="1"/>
  <c r="BF938" i="1"/>
  <c r="BK931" i="1"/>
  <c r="BJ931" i="1"/>
  <c r="BI931" i="1"/>
  <c r="BH931" i="1"/>
  <c r="BG931" i="1"/>
  <c r="BF931" i="1"/>
  <c r="BK924" i="1"/>
  <c r="BJ924" i="1"/>
  <c r="BI924" i="1"/>
  <c r="BH924" i="1"/>
  <c r="BG924" i="1"/>
  <c r="BF924" i="1"/>
  <c r="BK917" i="1"/>
  <c r="BJ917" i="1"/>
  <c r="BI917" i="1"/>
  <c r="BH917" i="1"/>
  <c r="BG917" i="1"/>
  <c r="BF917" i="1"/>
  <c r="BK910" i="1"/>
  <c r="BJ910" i="1"/>
  <c r="BI910" i="1"/>
  <c r="BH910" i="1"/>
  <c r="BG910" i="1"/>
  <c r="BF910" i="1"/>
  <c r="BK903" i="1"/>
  <c r="BJ903" i="1"/>
  <c r="BI903" i="1"/>
  <c r="BH903" i="1"/>
  <c r="BG903" i="1"/>
  <c r="BF903" i="1"/>
  <c r="BK896" i="1"/>
  <c r="BJ896" i="1"/>
  <c r="BI896" i="1"/>
  <c r="BH896" i="1"/>
  <c r="BG896" i="1"/>
  <c r="BF896" i="1"/>
  <c r="BK889" i="1"/>
  <c r="BJ889" i="1"/>
  <c r="BI889" i="1"/>
  <c r="BH889" i="1"/>
  <c r="BG889" i="1"/>
  <c r="BF889" i="1"/>
  <c r="BK882" i="1"/>
  <c r="BJ882" i="1"/>
  <c r="BI882" i="1"/>
  <c r="BH882" i="1"/>
  <c r="BG882" i="1"/>
  <c r="BF882" i="1"/>
  <c r="BK875" i="1"/>
  <c r="BJ875" i="1"/>
  <c r="BI875" i="1"/>
  <c r="BH875" i="1"/>
  <c r="BG875" i="1"/>
  <c r="BF875" i="1"/>
  <c r="BK868" i="1"/>
  <c r="BJ868" i="1"/>
  <c r="BI868" i="1"/>
  <c r="BH868" i="1"/>
  <c r="BG868" i="1"/>
  <c r="BF868" i="1"/>
  <c r="BK861" i="1"/>
  <c r="BJ861" i="1"/>
  <c r="BI861" i="1"/>
  <c r="BH861" i="1"/>
  <c r="BG861" i="1"/>
  <c r="BF861" i="1"/>
  <c r="BK854" i="1"/>
  <c r="BJ854" i="1"/>
  <c r="BI854" i="1"/>
  <c r="BH854" i="1"/>
  <c r="BG854" i="1"/>
  <c r="BF854" i="1"/>
  <c r="BK847" i="1"/>
  <c r="BJ847" i="1"/>
  <c r="BI847" i="1"/>
  <c r="BH847" i="1"/>
  <c r="BG847" i="1"/>
  <c r="BF847" i="1"/>
  <c r="BK840" i="1"/>
  <c r="BJ840" i="1"/>
  <c r="BI840" i="1"/>
  <c r="BH840" i="1"/>
  <c r="BG840" i="1"/>
  <c r="BF840" i="1"/>
  <c r="BK833" i="1"/>
  <c r="BJ833" i="1"/>
  <c r="BI833" i="1"/>
  <c r="BH833" i="1"/>
  <c r="BG833" i="1"/>
  <c r="BF833" i="1"/>
  <c r="BK826" i="1"/>
  <c r="BJ826" i="1"/>
  <c r="BI826" i="1"/>
  <c r="BH826" i="1"/>
  <c r="BG826" i="1"/>
  <c r="BF826" i="1"/>
  <c r="BK819" i="1"/>
  <c r="BJ819" i="1"/>
  <c r="BI819" i="1"/>
  <c r="BH819" i="1"/>
  <c r="BG819" i="1"/>
  <c r="BF819" i="1"/>
  <c r="BK812" i="1"/>
  <c r="BJ812" i="1"/>
  <c r="BI812" i="1"/>
  <c r="BH812" i="1"/>
  <c r="BG812" i="1"/>
  <c r="BF812" i="1"/>
  <c r="BK805" i="1"/>
  <c r="BJ805" i="1"/>
  <c r="BI805" i="1"/>
  <c r="BH805" i="1"/>
  <c r="BG805" i="1"/>
  <c r="BF805" i="1"/>
  <c r="BK798" i="1"/>
  <c r="BJ798" i="1"/>
  <c r="BI798" i="1"/>
  <c r="BH798" i="1"/>
  <c r="BG798" i="1"/>
  <c r="BF798" i="1"/>
  <c r="BK791" i="1"/>
  <c r="BJ791" i="1"/>
  <c r="BI791" i="1"/>
  <c r="BH791" i="1"/>
  <c r="BG791" i="1"/>
  <c r="BF791" i="1"/>
  <c r="BK784" i="1"/>
  <c r="BJ784" i="1"/>
  <c r="BI784" i="1"/>
  <c r="BH784" i="1"/>
  <c r="BG784" i="1"/>
  <c r="BF784" i="1"/>
  <c r="BK777" i="1"/>
  <c r="BJ777" i="1"/>
  <c r="BI777" i="1"/>
  <c r="BH777" i="1"/>
  <c r="BG777" i="1"/>
  <c r="BF777" i="1"/>
  <c r="BK770" i="1"/>
  <c r="BJ770" i="1"/>
  <c r="BI770" i="1"/>
  <c r="BH770" i="1"/>
  <c r="BG770" i="1"/>
  <c r="BF770" i="1"/>
  <c r="BK763" i="1"/>
  <c r="BJ763" i="1"/>
  <c r="BI763" i="1"/>
  <c r="BH763" i="1"/>
  <c r="BG763" i="1"/>
  <c r="BF763" i="1"/>
  <c r="BK756" i="1"/>
  <c r="BJ756" i="1"/>
  <c r="BI756" i="1"/>
  <c r="BH756" i="1"/>
  <c r="BG756" i="1"/>
  <c r="BF756" i="1"/>
  <c r="BK749" i="1"/>
  <c r="BJ749" i="1"/>
  <c r="BI749" i="1"/>
  <c r="BH749" i="1"/>
  <c r="BG749" i="1"/>
  <c r="BF749" i="1"/>
  <c r="BK742" i="1"/>
  <c r="BJ742" i="1"/>
  <c r="BI742" i="1"/>
  <c r="BH742" i="1"/>
  <c r="BG742" i="1"/>
  <c r="BF742" i="1"/>
  <c r="BK735" i="1"/>
  <c r="BJ735" i="1"/>
  <c r="BI735" i="1"/>
  <c r="BH735" i="1"/>
  <c r="BG735" i="1"/>
  <c r="BF735" i="1"/>
  <c r="BK728" i="1"/>
  <c r="BJ728" i="1"/>
  <c r="BI728" i="1"/>
  <c r="BH728" i="1"/>
  <c r="BG728" i="1"/>
  <c r="BF728" i="1"/>
  <c r="BK721" i="1"/>
  <c r="BJ721" i="1"/>
  <c r="BI721" i="1"/>
  <c r="BH721" i="1"/>
  <c r="BG721" i="1"/>
  <c r="BF721" i="1"/>
  <c r="BK714" i="1"/>
  <c r="BJ714" i="1"/>
  <c r="BI714" i="1"/>
  <c r="BH714" i="1"/>
  <c r="BG714" i="1"/>
  <c r="BF714" i="1"/>
  <c r="BK707" i="1"/>
  <c r="BJ707" i="1"/>
  <c r="BI707" i="1"/>
  <c r="BH707" i="1"/>
  <c r="BG707" i="1"/>
  <c r="BF707" i="1"/>
  <c r="BK700" i="1"/>
  <c r="BJ700" i="1"/>
  <c r="BI700" i="1"/>
  <c r="BH700" i="1"/>
  <c r="BG700" i="1"/>
  <c r="BF700" i="1"/>
  <c r="BK693" i="1"/>
  <c r="BJ693" i="1"/>
  <c r="BI693" i="1"/>
  <c r="BH693" i="1"/>
  <c r="BG693" i="1"/>
  <c r="BF693" i="1"/>
  <c r="BK686" i="1"/>
  <c r="BJ686" i="1"/>
  <c r="BI686" i="1"/>
  <c r="BH686" i="1"/>
  <c r="BG686" i="1"/>
  <c r="BF686" i="1"/>
  <c r="BK679" i="1"/>
  <c r="BJ679" i="1"/>
  <c r="BI679" i="1"/>
  <c r="BH679" i="1"/>
  <c r="BG679" i="1"/>
  <c r="BF679" i="1"/>
  <c r="BK672" i="1"/>
  <c r="BJ672" i="1"/>
  <c r="BI672" i="1"/>
  <c r="BH672" i="1"/>
  <c r="BG672" i="1"/>
  <c r="BF672" i="1"/>
  <c r="BK665" i="1"/>
  <c r="BJ665" i="1"/>
  <c r="BI665" i="1"/>
  <c r="BH665" i="1"/>
  <c r="BG665" i="1"/>
  <c r="BF665" i="1"/>
  <c r="BK658" i="1"/>
  <c r="BJ658" i="1"/>
  <c r="BI658" i="1"/>
  <c r="BH658" i="1"/>
  <c r="BG658" i="1"/>
  <c r="BF658" i="1"/>
  <c r="BK651" i="1"/>
  <c r="BJ651" i="1"/>
  <c r="BI651" i="1"/>
  <c r="BH651" i="1"/>
  <c r="BG651" i="1"/>
  <c r="BF651" i="1"/>
  <c r="BK644" i="1"/>
  <c r="BJ644" i="1"/>
  <c r="BI644" i="1"/>
  <c r="BH644" i="1"/>
  <c r="BG644" i="1"/>
  <c r="BF644" i="1"/>
  <c r="BK637" i="1"/>
  <c r="BJ637" i="1"/>
  <c r="BI637" i="1"/>
  <c r="BH637" i="1"/>
  <c r="BG637" i="1"/>
  <c r="BF637" i="1"/>
  <c r="BK630" i="1"/>
  <c r="BJ630" i="1"/>
  <c r="BI630" i="1"/>
  <c r="BH630" i="1"/>
  <c r="BG630" i="1"/>
  <c r="BF630" i="1"/>
  <c r="BK623" i="1"/>
  <c r="BJ623" i="1"/>
  <c r="BI623" i="1"/>
  <c r="BH623" i="1"/>
  <c r="BG623" i="1"/>
  <c r="BF623" i="1"/>
  <c r="BK616" i="1"/>
  <c r="BJ616" i="1"/>
  <c r="BI616" i="1"/>
  <c r="BH616" i="1"/>
  <c r="BG616" i="1"/>
  <c r="BF616" i="1"/>
  <c r="BK609" i="1"/>
  <c r="BJ609" i="1"/>
  <c r="BI609" i="1"/>
  <c r="BH609" i="1"/>
  <c r="BG609" i="1"/>
  <c r="BF609" i="1"/>
  <c r="BK602" i="1"/>
  <c r="BJ602" i="1"/>
  <c r="BI602" i="1"/>
  <c r="BH602" i="1"/>
  <c r="BG602" i="1"/>
  <c r="BF602" i="1"/>
  <c r="BK595" i="1"/>
  <c r="BJ595" i="1"/>
  <c r="BI595" i="1"/>
  <c r="BH595" i="1"/>
  <c r="BG595" i="1"/>
  <c r="BF595" i="1"/>
  <c r="BK588" i="1"/>
  <c r="BJ588" i="1"/>
  <c r="BI588" i="1"/>
  <c r="BH588" i="1"/>
  <c r="BG588" i="1"/>
  <c r="BF588" i="1"/>
  <c r="BK581" i="1"/>
  <c r="BJ581" i="1"/>
  <c r="BI581" i="1"/>
  <c r="BH581" i="1"/>
  <c r="BG581" i="1"/>
  <c r="BF581" i="1"/>
  <c r="BK574" i="1"/>
  <c r="BJ574" i="1"/>
  <c r="BI574" i="1"/>
  <c r="BH574" i="1"/>
  <c r="BG574" i="1"/>
  <c r="BF574" i="1"/>
  <c r="BK567" i="1"/>
  <c r="BJ567" i="1"/>
  <c r="BI567" i="1"/>
  <c r="BH567" i="1"/>
  <c r="BG567" i="1"/>
  <c r="BF567" i="1"/>
  <c r="BK560" i="1"/>
  <c r="BJ560" i="1"/>
  <c r="BI560" i="1"/>
  <c r="BH560" i="1"/>
  <c r="BG560" i="1"/>
  <c r="BF560" i="1"/>
  <c r="BK553" i="1"/>
  <c r="BJ553" i="1"/>
  <c r="BI553" i="1"/>
  <c r="BH553" i="1"/>
  <c r="BG553" i="1"/>
  <c r="BF553" i="1"/>
  <c r="BK546" i="1"/>
  <c r="BJ546" i="1"/>
  <c r="BI546" i="1"/>
  <c r="BH546" i="1"/>
  <c r="BG546" i="1"/>
  <c r="BF546" i="1"/>
  <c r="BK539" i="1"/>
  <c r="BJ539" i="1"/>
  <c r="BI539" i="1"/>
  <c r="BH539" i="1"/>
  <c r="BG539" i="1"/>
  <c r="BF539" i="1"/>
  <c r="BK532" i="1"/>
  <c r="BJ532" i="1"/>
  <c r="BI532" i="1"/>
  <c r="BH532" i="1"/>
  <c r="BG532" i="1"/>
  <c r="BF532" i="1"/>
  <c r="BK525" i="1"/>
  <c r="BJ525" i="1"/>
  <c r="BI525" i="1"/>
  <c r="BH525" i="1"/>
  <c r="BG525" i="1"/>
  <c r="BF525" i="1"/>
  <c r="BK518" i="1"/>
  <c r="BJ518" i="1"/>
  <c r="BI518" i="1"/>
  <c r="BH518" i="1"/>
  <c r="BG518" i="1"/>
  <c r="BF518" i="1"/>
  <c r="BK511" i="1"/>
  <c r="BJ511" i="1"/>
  <c r="BI511" i="1"/>
  <c r="BH511" i="1"/>
  <c r="BG511" i="1"/>
  <c r="BF511" i="1"/>
  <c r="BK504" i="1"/>
  <c r="BJ504" i="1"/>
  <c r="BI504" i="1"/>
  <c r="BH504" i="1"/>
  <c r="BG504" i="1"/>
  <c r="BF504" i="1"/>
  <c r="BK497" i="1"/>
  <c r="BJ497" i="1"/>
  <c r="BI497" i="1"/>
  <c r="BH497" i="1"/>
  <c r="BG497" i="1"/>
  <c r="BF497" i="1"/>
  <c r="BK490" i="1"/>
  <c r="BJ490" i="1"/>
  <c r="BI490" i="1"/>
  <c r="BH490" i="1"/>
  <c r="BG490" i="1"/>
  <c r="BF490" i="1"/>
  <c r="BK483" i="1"/>
  <c r="BJ483" i="1"/>
  <c r="BI483" i="1"/>
  <c r="BH483" i="1"/>
  <c r="BG483" i="1"/>
  <c r="BF483" i="1"/>
  <c r="BK476" i="1"/>
  <c r="BJ476" i="1"/>
  <c r="BI476" i="1"/>
  <c r="BH476" i="1"/>
  <c r="BG476" i="1"/>
  <c r="BF476" i="1"/>
  <c r="BK469" i="1"/>
  <c r="BJ469" i="1"/>
  <c r="BI469" i="1"/>
  <c r="BH469" i="1"/>
  <c r="BG469" i="1"/>
  <c r="BF469" i="1"/>
  <c r="BK462" i="1"/>
  <c r="BJ462" i="1"/>
  <c r="BI462" i="1"/>
  <c r="BH462" i="1"/>
  <c r="BG462" i="1"/>
  <c r="BF462" i="1"/>
  <c r="BK455" i="1"/>
  <c r="BJ455" i="1"/>
  <c r="BI455" i="1"/>
  <c r="BH455" i="1"/>
  <c r="BG455" i="1"/>
  <c r="BF455" i="1"/>
  <c r="BK448" i="1"/>
  <c r="BJ448" i="1"/>
  <c r="BI448" i="1"/>
  <c r="BH448" i="1"/>
  <c r="BG448" i="1"/>
  <c r="BF448" i="1"/>
  <c r="BK441" i="1"/>
  <c r="BJ441" i="1"/>
  <c r="BI441" i="1"/>
  <c r="BH441" i="1"/>
  <c r="BG441" i="1"/>
  <c r="BF441" i="1"/>
  <c r="BK434" i="1"/>
  <c r="BJ434" i="1"/>
  <c r="BI434" i="1"/>
  <c r="BH434" i="1"/>
  <c r="BG434" i="1"/>
  <c r="BF434" i="1"/>
  <c r="BK427" i="1"/>
  <c r="BJ427" i="1"/>
  <c r="BI427" i="1"/>
  <c r="BH427" i="1"/>
  <c r="BG427" i="1"/>
  <c r="BF427" i="1"/>
  <c r="BK420" i="1"/>
  <c r="BJ420" i="1"/>
  <c r="BI420" i="1"/>
  <c r="BH420" i="1"/>
  <c r="BG420" i="1"/>
  <c r="BF420" i="1"/>
  <c r="BK413" i="1"/>
  <c r="BJ413" i="1"/>
  <c r="BI413" i="1"/>
  <c r="BH413" i="1"/>
  <c r="BG413" i="1"/>
  <c r="BF413" i="1"/>
  <c r="BK406" i="1"/>
  <c r="BJ406" i="1"/>
  <c r="BI406" i="1"/>
  <c r="BH406" i="1"/>
  <c r="BG406" i="1"/>
  <c r="BF406" i="1"/>
  <c r="BK399" i="1"/>
  <c r="BJ399" i="1"/>
  <c r="BI399" i="1"/>
  <c r="BH399" i="1"/>
  <c r="BG399" i="1"/>
  <c r="BF399" i="1"/>
  <c r="BK392" i="1"/>
  <c r="BJ392" i="1"/>
  <c r="BI392" i="1"/>
  <c r="BH392" i="1"/>
  <c r="BG392" i="1"/>
  <c r="BF392" i="1"/>
  <c r="BK385" i="1"/>
  <c r="BJ385" i="1"/>
  <c r="BI385" i="1"/>
  <c r="BH385" i="1"/>
  <c r="BG385" i="1"/>
  <c r="BF385" i="1"/>
  <c r="BK378" i="1"/>
  <c r="BJ378" i="1"/>
  <c r="BI378" i="1"/>
  <c r="BH378" i="1"/>
  <c r="BG378" i="1"/>
  <c r="BF378" i="1"/>
  <c r="BK371" i="1"/>
  <c r="BJ371" i="1"/>
  <c r="BI371" i="1"/>
  <c r="BH371" i="1"/>
  <c r="BG371" i="1"/>
  <c r="BF371" i="1"/>
  <c r="BK364" i="1"/>
  <c r="BJ364" i="1"/>
  <c r="BI364" i="1"/>
  <c r="BH364" i="1"/>
  <c r="BG364" i="1"/>
  <c r="BF364" i="1"/>
  <c r="BK357" i="1"/>
  <c r="BJ357" i="1"/>
  <c r="BI357" i="1"/>
  <c r="BH357" i="1"/>
  <c r="BG357" i="1"/>
  <c r="BF357" i="1"/>
  <c r="BK350" i="1"/>
  <c r="BJ350" i="1"/>
  <c r="BI350" i="1"/>
  <c r="BH350" i="1"/>
  <c r="BG350" i="1"/>
  <c r="BF350" i="1"/>
  <c r="BK343" i="1"/>
  <c r="BJ343" i="1"/>
  <c r="BI343" i="1"/>
  <c r="BH343" i="1"/>
  <c r="BG343" i="1"/>
  <c r="BF343" i="1"/>
  <c r="BK336" i="1"/>
  <c r="BJ336" i="1"/>
  <c r="BI336" i="1"/>
  <c r="BH336" i="1"/>
  <c r="BG336" i="1"/>
  <c r="BF336" i="1"/>
  <c r="BK329" i="1"/>
  <c r="BJ329" i="1"/>
  <c r="BI329" i="1"/>
  <c r="BH329" i="1"/>
  <c r="BG329" i="1"/>
  <c r="BF329" i="1"/>
  <c r="BK322" i="1"/>
  <c r="BJ322" i="1"/>
  <c r="BI322" i="1"/>
  <c r="BH322" i="1"/>
  <c r="BG322" i="1"/>
  <c r="BF322" i="1"/>
  <c r="BK315" i="1"/>
  <c r="BJ315" i="1"/>
  <c r="BI315" i="1"/>
  <c r="BH315" i="1"/>
  <c r="BG315" i="1"/>
  <c r="BF315" i="1"/>
  <c r="BK308" i="1"/>
  <c r="BJ308" i="1"/>
  <c r="BI308" i="1"/>
  <c r="BH308" i="1"/>
  <c r="BG308" i="1"/>
  <c r="BF308" i="1"/>
  <c r="BK301" i="1"/>
  <c r="BJ301" i="1"/>
  <c r="BI301" i="1"/>
  <c r="BH301" i="1"/>
  <c r="BG301" i="1"/>
  <c r="BF301" i="1"/>
  <c r="BK294" i="1"/>
  <c r="BJ294" i="1"/>
  <c r="BI294" i="1"/>
  <c r="BH294" i="1"/>
  <c r="BG294" i="1"/>
  <c r="BF294" i="1"/>
  <c r="BK287" i="1"/>
  <c r="BJ287" i="1"/>
  <c r="BI287" i="1"/>
  <c r="BH287" i="1"/>
  <c r="BG287" i="1"/>
  <c r="BF287" i="1"/>
  <c r="BK280" i="1"/>
  <c r="BJ280" i="1"/>
  <c r="BI280" i="1"/>
  <c r="BH280" i="1"/>
  <c r="BG280" i="1"/>
  <c r="BF280" i="1"/>
  <c r="BK273" i="1"/>
  <c r="BJ273" i="1"/>
  <c r="BI273" i="1"/>
  <c r="BH273" i="1"/>
  <c r="BG273" i="1"/>
  <c r="BF273" i="1"/>
  <c r="BK266" i="1"/>
  <c r="BJ266" i="1"/>
  <c r="BI266" i="1"/>
  <c r="BH266" i="1"/>
  <c r="BG266" i="1"/>
  <c r="BF266" i="1"/>
  <c r="BK259" i="1"/>
  <c r="BJ259" i="1"/>
  <c r="BI259" i="1"/>
  <c r="BH259" i="1"/>
  <c r="BG259" i="1"/>
  <c r="BF259" i="1"/>
  <c r="BK252" i="1"/>
  <c r="BJ252" i="1"/>
  <c r="BI252" i="1"/>
  <c r="BH252" i="1"/>
  <c r="BG252" i="1"/>
  <c r="BF252" i="1"/>
  <c r="BK245" i="1"/>
  <c r="BJ245" i="1"/>
  <c r="BI245" i="1"/>
  <c r="BH245" i="1"/>
  <c r="BG245" i="1"/>
  <c r="BF245" i="1"/>
  <c r="BK238" i="1"/>
  <c r="BJ238" i="1"/>
  <c r="BI238" i="1"/>
  <c r="BH238" i="1"/>
  <c r="BG238" i="1"/>
  <c r="BF238" i="1"/>
  <c r="BK231" i="1"/>
  <c r="BJ231" i="1"/>
  <c r="BI231" i="1"/>
  <c r="BH231" i="1"/>
  <c r="BG231" i="1"/>
  <c r="BF231" i="1"/>
  <c r="BK224" i="1"/>
  <c r="BJ224" i="1"/>
  <c r="BI224" i="1"/>
  <c r="BH224" i="1"/>
  <c r="BG224" i="1"/>
  <c r="BF224" i="1"/>
  <c r="BK217" i="1"/>
  <c r="BJ217" i="1"/>
  <c r="BI217" i="1"/>
  <c r="BH217" i="1"/>
  <c r="BG217" i="1"/>
  <c r="BF217" i="1"/>
  <c r="BK210" i="1"/>
  <c r="BJ210" i="1"/>
  <c r="BI210" i="1"/>
  <c r="BH210" i="1"/>
  <c r="BG210" i="1"/>
  <c r="BF210" i="1"/>
  <c r="BK203" i="1"/>
  <c r="BJ203" i="1"/>
  <c r="BI203" i="1"/>
  <c r="BH203" i="1"/>
  <c r="BG203" i="1"/>
  <c r="BF203" i="1"/>
  <c r="BK196" i="1"/>
  <c r="BJ196" i="1"/>
  <c r="BI196" i="1"/>
  <c r="BH196" i="1"/>
  <c r="BG196" i="1"/>
  <c r="BF196" i="1"/>
  <c r="BK189" i="1"/>
  <c r="BJ189" i="1"/>
  <c r="BI189" i="1"/>
  <c r="BH189" i="1"/>
  <c r="BG189" i="1"/>
  <c r="BF189" i="1"/>
  <c r="BK182" i="1"/>
  <c r="BJ182" i="1"/>
  <c r="BI182" i="1"/>
  <c r="BH182" i="1"/>
  <c r="BG182" i="1"/>
  <c r="BF182" i="1"/>
  <c r="BK175" i="1"/>
  <c r="BJ175" i="1"/>
  <c r="BI175" i="1"/>
  <c r="BH175" i="1"/>
  <c r="BG175" i="1"/>
  <c r="BF175" i="1"/>
  <c r="BK168" i="1"/>
  <c r="BJ168" i="1"/>
  <c r="BI168" i="1"/>
  <c r="BH168" i="1"/>
  <c r="BG168" i="1"/>
  <c r="BF168" i="1"/>
  <c r="BK161" i="1"/>
  <c r="BJ161" i="1"/>
  <c r="BI161" i="1"/>
  <c r="BH161" i="1"/>
  <c r="BG161" i="1"/>
  <c r="BF161" i="1"/>
  <c r="BK154" i="1"/>
  <c r="BJ154" i="1"/>
  <c r="BI154" i="1"/>
  <c r="BH154" i="1"/>
  <c r="BG154" i="1"/>
  <c r="BF154" i="1"/>
  <c r="BK147" i="1"/>
  <c r="BJ147" i="1"/>
  <c r="BI147" i="1"/>
  <c r="BH147" i="1"/>
  <c r="BG147" i="1"/>
  <c r="BF147" i="1"/>
  <c r="BK140" i="1"/>
  <c r="BJ140" i="1"/>
  <c r="BI140" i="1"/>
  <c r="BH140" i="1"/>
  <c r="BG140" i="1"/>
  <c r="BF140" i="1"/>
  <c r="BK133" i="1"/>
  <c r="BJ133" i="1"/>
  <c r="BI133" i="1"/>
  <c r="BH133" i="1"/>
  <c r="BG133" i="1"/>
  <c r="BF133" i="1"/>
  <c r="BK126" i="1"/>
  <c r="BJ126" i="1"/>
  <c r="BI126" i="1"/>
  <c r="BH126" i="1"/>
  <c r="BG126" i="1"/>
  <c r="BF126" i="1"/>
  <c r="BK119" i="1"/>
  <c r="BJ119" i="1"/>
  <c r="BI119" i="1"/>
  <c r="BH119" i="1"/>
  <c r="BG119" i="1"/>
  <c r="BF119" i="1"/>
  <c r="BK112" i="1"/>
  <c r="BJ112" i="1"/>
  <c r="BI112" i="1"/>
  <c r="BH112" i="1"/>
  <c r="BG112" i="1"/>
  <c r="BF112" i="1"/>
  <c r="BK105" i="1"/>
  <c r="BJ105" i="1"/>
  <c r="BI105" i="1"/>
  <c r="BH105" i="1"/>
  <c r="BG105" i="1"/>
  <c r="BF105" i="1"/>
  <c r="BK98" i="1"/>
  <c r="BJ98" i="1"/>
  <c r="BI98" i="1"/>
  <c r="BH98" i="1"/>
  <c r="BG98" i="1"/>
  <c r="BF98" i="1"/>
  <c r="BK91" i="1"/>
  <c r="BJ91" i="1"/>
  <c r="BI91" i="1"/>
  <c r="BH91" i="1"/>
  <c r="BG91" i="1"/>
  <c r="BF91" i="1"/>
  <c r="BK84" i="1"/>
  <c r="BJ84" i="1"/>
  <c r="BI84" i="1"/>
  <c r="BH84" i="1"/>
  <c r="BG84" i="1"/>
  <c r="BF84" i="1"/>
  <c r="BK77" i="1"/>
  <c r="BJ77" i="1"/>
  <c r="BI77" i="1"/>
  <c r="BH77" i="1"/>
  <c r="BG77" i="1"/>
  <c r="BF77" i="1"/>
  <c r="BK70" i="1"/>
  <c r="BJ70" i="1"/>
  <c r="BI70" i="1"/>
  <c r="BH70" i="1"/>
  <c r="BG70" i="1"/>
  <c r="BF70" i="1"/>
  <c r="BK63" i="1"/>
  <c r="BJ63" i="1"/>
  <c r="BI63" i="1"/>
  <c r="BH63" i="1"/>
  <c r="BG63" i="1"/>
  <c r="BF63" i="1"/>
  <c r="BK56" i="1"/>
  <c r="BJ56" i="1"/>
  <c r="BI56" i="1"/>
  <c r="BH56" i="1"/>
  <c r="BG56" i="1"/>
  <c r="BF56" i="1"/>
  <c r="BK49" i="1"/>
  <c r="BJ49" i="1"/>
  <c r="BI49" i="1"/>
  <c r="BH49" i="1"/>
  <c r="BG49" i="1"/>
  <c r="BF49" i="1"/>
  <c r="BK42" i="1"/>
  <c r="BJ42" i="1"/>
  <c r="BI42" i="1"/>
  <c r="BH42" i="1"/>
  <c r="BG42" i="1"/>
  <c r="BF42" i="1"/>
  <c r="BK35" i="1"/>
  <c r="BJ35" i="1"/>
  <c r="BI35" i="1"/>
  <c r="BH35" i="1"/>
  <c r="BG35" i="1"/>
  <c r="BF35" i="1"/>
  <c r="BK28" i="1"/>
  <c r="BJ28" i="1"/>
  <c r="BI28" i="1"/>
  <c r="BH28" i="1"/>
  <c r="BG28" i="1"/>
  <c r="BF28" i="1"/>
  <c r="BK21" i="1"/>
  <c r="BJ21" i="1"/>
  <c r="BI21" i="1"/>
  <c r="BH21" i="1"/>
  <c r="BG21" i="1"/>
  <c r="BF21" i="1"/>
  <c r="BK14" i="1"/>
  <c r="BJ14" i="1"/>
  <c r="BI14" i="1"/>
  <c r="BH14" i="1"/>
  <c r="BG14" i="1"/>
  <c r="BF14" i="1"/>
  <c r="BF7" i="1"/>
  <c r="BG7" i="1"/>
  <c r="BH7" i="1"/>
  <c r="BI7" i="1"/>
  <c r="BJ7" i="1"/>
  <c r="BK7" i="1"/>
  <c r="BE2" i="1"/>
  <c r="BE3" i="1"/>
  <c r="BE4" i="1"/>
  <c r="BE5" i="1"/>
  <c r="BE6" i="1"/>
  <c r="BE9" i="1"/>
  <c r="BE10" i="1"/>
  <c r="BE11" i="1"/>
  <c r="BE12" i="1"/>
  <c r="BE13" i="1"/>
  <c r="BE16" i="1"/>
  <c r="BE17" i="1"/>
  <c r="BE18" i="1"/>
  <c r="BE19" i="1"/>
  <c r="BE20" i="1"/>
  <c r="BE23" i="1"/>
  <c r="BE24" i="1"/>
  <c r="BE25" i="1"/>
  <c r="BE26" i="1"/>
  <c r="BE27" i="1"/>
  <c r="BE30" i="1"/>
  <c r="BE31" i="1"/>
  <c r="BE32" i="1"/>
  <c r="BE33" i="1"/>
  <c r="BE34" i="1"/>
  <c r="BE37" i="1"/>
  <c r="BE38" i="1"/>
  <c r="BE39" i="1"/>
  <c r="BE40" i="1"/>
  <c r="BE41" i="1"/>
  <c r="BE44" i="1"/>
  <c r="BE45" i="1"/>
  <c r="BE46" i="1"/>
  <c r="BE47" i="1"/>
  <c r="BE48" i="1"/>
  <c r="BE51" i="1"/>
  <c r="BE52" i="1"/>
  <c r="BE53" i="1"/>
  <c r="BE54" i="1"/>
  <c r="BE55" i="1"/>
  <c r="BE58" i="1"/>
  <c r="BE59" i="1"/>
  <c r="BE60" i="1"/>
  <c r="BE61" i="1"/>
  <c r="BE62" i="1"/>
  <c r="BE65" i="1"/>
  <c r="BE66" i="1"/>
  <c r="BE67" i="1"/>
  <c r="BE68" i="1"/>
  <c r="BE69" i="1"/>
  <c r="BE72" i="1"/>
  <c r="BE73" i="1"/>
  <c r="BE74" i="1"/>
  <c r="BE75" i="1"/>
  <c r="BE76" i="1"/>
  <c r="BE79" i="1"/>
  <c r="BE80" i="1"/>
  <c r="BE81" i="1"/>
  <c r="BE82" i="1"/>
  <c r="BE83" i="1"/>
  <c r="BE86" i="1"/>
  <c r="BE87" i="1"/>
  <c r="BE88" i="1"/>
  <c r="BE89" i="1"/>
  <c r="BE90" i="1"/>
  <c r="BE93" i="1"/>
  <c r="BE94" i="1"/>
  <c r="BE95" i="1"/>
  <c r="BE96" i="1"/>
  <c r="BE97" i="1"/>
  <c r="BE100" i="1"/>
  <c r="BE101" i="1"/>
  <c r="BE102" i="1"/>
  <c r="BE103" i="1"/>
  <c r="BE104" i="1"/>
  <c r="BE107" i="1"/>
  <c r="BE108" i="1"/>
  <c r="BE109" i="1"/>
  <c r="BE110" i="1"/>
  <c r="BE111" i="1"/>
  <c r="BE114" i="1"/>
  <c r="BE115" i="1"/>
  <c r="BE116" i="1"/>
  <c r="BE117" i="1"/>
  <c r="BE118" i="1"/>
  <c r="BE121" i="1"/>
  <c r="BE122" i="1"/>
  <c r="BE123" i="1"/>
  <c r="BE124" i="1"/>
  <c r="BE125" i="1"/>
  <c r="BE128" i="1"/>
  <c r="BE129" i="1"/>
  <c r="BE130" i="1"/>
  <c r="BE131" i="1"/>
  <c r="BE132" i="1"/>
  <c r="BE135" i="1"/>
  <c r="BE136" i="1"/>
  <c r="BE137" i="1"/>
  <c r="BE138" i="1"/>
  <c r="BE139" i="1"/>
  <c r="BE142" i="1"/>
  <c r="BE143" i="1"/>
  <c r="BE144" i="1"/>
  <c r="BE145" i="1"/>
  <c r="BE146" i="1"/>
  <c r="BE149" i="1"/>
  <c r="BE150" i="1"/>
  <c r="BE151" i="1"/>
  <c r="BE152" i="1"/>
  <c r="BE153" i="1"/>
  <c r="BE156" i="1"/>
  <c r="BE157" i="1"/>
  <c r="BE158" i="1"/>
  <c r="BE159" i="1"/>
  <c r="BE160" i="1"/>
  <c r="BE163" i="1"/>
  <c r="BE164" i="1"/>
  <c r="BE165" i="1"/>
  <c r="BE166" i="1"/>
  <c r="BE167" i="1"/>
  <c r="BE170" i="1"/>
  <c r="BE171" i="1"/>
  <c r="BE172" i="1"/>
  <c r="BE173" i="1"/>
  <c r="BE174" i="1"/>
  <c r="BE177" i="1"/>
  <c r="BE178" i="1"/>
  <c r="BE179" i="1"/>
  <c r="BE180" i="1"/>
  <c r="BE181" i="1"/>
  <c r="BE184" i="1"/>
  <c r="BE185" i="1"/>
  <c r="BE186" i="1"/>
  <c r="BE187" i="1"/>
  <c r="BE188" i="1"/>
  <c r="BE191" i="1"/>
  <c r="BE192" i="1"/>
  <c r="BE193" i="1"/>
  <c r="BE194" i="1"/>
  <c r="BE195" i="1"/>
  <c r="BE198" i="1"/>
  <c r="BE199" i="1"/>
  <c r="BE200" i="1"/>
  <c r="BE201" i="1"/>
  <c r="BE202" i="1"/>
  <c r="BE205" i="1"/>
  <c r="BE206" i="1"/>
  <c r="BE207" i="1"/>
  <c r="BE208" i="1"/>
  <c r="BE209" i="1"/>
  <c r="BE212" i="1"/>
  <c r="BE213" i="1"/>
  <c r="BE214" i="1"/>
  <c r="BE215" i="1"/>
  <c r="BE216" i="1"/>
  <c r="BE219" i="1"/>
  <c r="BE220" i="1"/>
  <c r="BE221" i="1"/>
  <c r="BE222" i="1"/>
  <c r="BE223" i="1"/>
  <c r="BE226" i="1"/>
  <c r="BE227" i="1"/>
  <c r="BE228" i="1"/>
  <c r="BE229" i="1"/>
  <c r="BE230" i="1"/>
  <c r="BE233" i="1"/>
  <c r="BE234" i="1"/>
  <c r="BE235" i="1"/>
  <c r="BE236" i="1"/>
  <c r="BE237" i="1"/>
  <c r="BE240" i="1"/>
  <c r="BE241" i="1"/>
  <c r="BE242" i="1"/>
  <c r="BE243" i="1"/>
  <c r="BE244" i="1"/>
  <c r="BE247" i="1"/>
  <c r="BE248" i="1"/>
  <c r="BE249" i="1"/>
  <c r="BE250" i="1"/>
  <c r="BE251" i="1"/>
  <c r="BE254" i="1"/>
  <c r="BE255" i="1"/>
  <c r="BE256" i="1"/>
  <c r="BE257" i="1"/>
  <c r="BE258" i="1"/>
  <c r="BE261" i="1"/>
  <c r="BE262" i="1"/>
  <c r="BE263" i="1"/>
  <c r="BE264" i="1"/>
  <c r="BE265" i="1"/>
  <c r="BE268" i="1"/>
  <c r="BE269" i="1"/>
  <c r="BE270" i="1"/>
  <c r="BE271" i="1"/>
  <c r="BE272" i="1"/>
  <c r="BE275" i="1"/>
  <c r="BE276" i="1"/>
  <c r="BE277" i="1"/>
  <c r="BE278" i="1"/>
  <c r="BE279" i="1"/>
  <c r="BE282" i="1"/>
  <c r="BE283" i="1"/>
  <c r="BE284" i="1"/>
  <c r="BE285" i="1"/>
  <c r="BE286" i="1"/>
  <c r="BE289" i="1"/>
  <c r="BE290" i="1"/>
  <c r="BE291" i="1"/>
  <c r="BE292" i="1"/>
  <c r="BE293" i="1"/>
  <c r="BE296" i="1"/>
  <c r="BE297" i="1"/>
  <c r="BE298" i="1"/>
  <c r="BE299" i="1"/>
  <c r="BE300" i="1"/>
  <c r="BE303" i="1"/>
  <c r="BE304" i="1"/>
  <c r="BE305" i="1"/>
  <c r="BE306" i="1"/>
  <c r="BE307" i="1"/>
  <c r="BE310" i="1"/>
  <c r="BE311" i="1"/>
  <c r="BE312" i="1"/>
  <c r="BE313" i="1"/>
  <c r="BE314" i="1"/>
  <c r="BE317" i="1"/>
  <c r="BE318" i="1"/>
  <c r="BE319" i="1"/>
  <c r="BE320" i="1"/>
  <c r="BE321" i="1"/>
  <c r="BE324" i="1"/>
  <c r="BE325" i="1"/>
  <c r="BE326" i="1"/>
  <c r="BE327" i="1"/>
  <c r="BE328" i="1"/>
  <c r="BE331" i="1"/>
  <c r="BE332" i="1"/>
  <c r="BE333" i="1"/>
  <c r="BE334" i="1"/>
  <c r="BE335" i="1"/>
  <c r="BE338" i="1"/>
  <c r="BE339" i="1"/>
  <c r="BE340" i="1"/>
  <c r="BE341" i="1"/>
  <c r="BE342" i="1"/>
  <c r="BE345" i="1"/>
  <c r="BE346" i="1"/>
  <c r="BE347" i="1"/>
  <c r="BE348" i="1"/>
  <c r="BE349" i="1"/>
  <c r="BE352" i="1"/>
  <c r="BE353" i="1"/>
  <c r="BE354" i="1"/>
  <c r="BE355" i="1"/>
  <c r="BE356" i="1"/>
  <c r="BE359" i="1"/>
  <c r="BE360" i="1"/>
  <c r="BE361" i="1"/>
  <c r="BE362" i="1"/>
  <c r="BE363" i="1"/>
  <c r="BE366" i="1"/>
  <c r="BE367" i="1"/>
  <c r="BE368" i="1"/>
  <c r="BE369" i="1"/>
  <c r="BE370" i="1"/>
  <c r="BE373" i="1"/>
  <c r="BE374" i="1"/>
  <c r="BE375" i="1"/>
  <c r="BE376" i="1"/>
  <c r="BE377" i="1"/>
  <c r="BE380" i="1"/>
  <c r="BE381" i="1"/>
  <c r="BE382" i="1"/>
  <c r="BE383" i="1"/>
  <c r="BE384" i="1"/>
  <c r="BE387" i="1"/>
  <c r="BE388" i="1"/>
  <c r="BE389" i="1"/>
  <c r="BE390" i="1"/>
  <c r="BE391" i="1"/>
  <c r="BE394" i="1"/>
  <c r="BE395" i="1"/>
  <c r="BE396" i="1"/>
  <c r="BE397" i="1"/>
  <c r="BE398" i="1"/>
  <c r="BE401" i="1"/>
  <c r="BE402" i="1"/>
  <c r="BE403" i="1"/>
  <c r="BE404" i="1"/>
  <c r="BE405" i="1"/>
  <c r="BE408" i="1"/>
  <c r="BE409" i="1"/>
  <c r="BE410" i="1"/>
  <c r="BE411" i="1"/>
  <c r="BE412" i="1"/>
  <c r="BE415" i="1"/>
  <c r="BE416" i="1"/>
  <c r="BE417" i="1"/>
  <c r="BE418" i="1"/>
  <c r="BE419" i="1"/>
  <c r="BE422" i="1"/>
  <c r="BE423" i="1"/>
  <c r="BE424" i="1"/>
  <c r="BE425" i="1"/>
  <c r="BE426" i="1"/>
  <c r="BE429" i="1"/>
  <c r="BE430" i="1"/>
  <c r="BE431" i="1"/>
  <c r="BE432" i="1"/>
  <c r="BE433" i="1"/>
  <c r="BE436" i="1"/>
  <c r="BE437" i="1"/>
  <c r="BE438" i="1"/>
  <c r="BE439" i="1"/>
  <c r="BE440" i="1"/>
  <c r="BE443" i="1"/>
  <c r="BE444" i="1"/>
  <c r="BE445" i="1"/>
  <c r="BE446" i="1"/>
  <c r="BE447" i="1"/>
  <c r="BE450" i="1"/>
  <c r="BE451" i="1"/>
  <c r="BE452" i="1"/>
  <c r="BE453" i="1"/>
  <c r="BE454" i="1"/>
  <c r="BE457" i="1"/>
  <c r="BE458" i="1"/>
  <c r="BE459" i="1"/>
  <c r="BE460" i="1"/>
  <c r="BE461" i="1"/>
  <c r="BE464" i="1"/>
  <c r="BE465" i="1"/>
  <c r="BE466" i="1"/>
  <c r="BE467" i="1"/>
  <c r="BE468" i="1"/>
  <c r="BE471" i="1"/>
  <c r="BE472" i="1"/>
  <c r="BE473" i="1"/>
  <c r="BE474" i="1"/>
  <c r="BE475" i="1"/>
  <c r="BE478" i="1"/>
  <c r="BE479" i="1"/>
  <c r="BE480" i="1"/>
  <c r="BE481" i="1"/>
  <c r="BE482" i="1"/>
  <c r="BE485" i="1"/>
  <c r="BE486" i="1"/>
  <c r="BE487" i="1"/>
  <c r="BE488" i="1"/>
  <c r="BE489" i="1"/>
  <c r="BE492" i="1"/>
  <c r="BE493" i="1"/>
  <c r="BE494" i="1"/>
  <c r="BE495" i="1"/>
  <c r="BE496" i="1"/>
  <c r="BE499" i="1"/>
  <c r="BE500" i="1"/>
  <c r="BE501" i="1"/>
  <c r="BE502" i="1"/>
  <c r="BE503" i="1"/>
  <c r="BE506" i="1"/>
  <c r="BE507" i="1"/>
  <c r="BE508" i="1"/>
  <c r="BE509" i="1"/>
  <c r="BE510" i="1"/>
  <c r="BE513" i="1"/>
  <c r="BE514" i="1"/>
  <c r="BE515" i="1"/>
  <c r="BE516" i="1"/>
  <c r="BE517" i="1"/>
  <c r="BE520" i="1"/>
  <c r="BE521" i="1"/>
  <c r="BE522" i="1"/>
  <c r="BE523" i="1"/>
  <c r="BE524" i="1"/>
  <c r="BE527" i="1"/>
  <c r="BE528" i="1"/>
  <c r="BE529" i="1"/>
  <c r="BE530" i="1"/>
  <c r="BE531" i="1"/>
  <c r="BE534" i="1"/>
  <c r="BE535" i="1"/>
  <c r="BE536" i="1"/>
  <c r="BE537" i="1"/>
  <c r="BE538" i="1"/>
  <c r="BE541" i="1"/>
  <c r="BE542" i="1"/>
  <c r="BE543" i="1"/>
  <c r="BE544" i="1"/>
  <c r="BE545" i="1"/>
  <c r="BE548" i="1"/>
  <c r="BE549" i="1"/>
  <c r="BE550" i="1"/>
  <c r="BE551" i="1"/>
  <c r="BE552" i="1"/>
  <c r="BE555" i="1"/>
  <c r="BE556" i="1"/>
  <c r="BE557" i="1"/>
  <c r="BE558" i="1"/>
  <c r="BE559" i="1"/>
  <c r="BE562" i="1"/>
  <c r="BE563" i="1"/>
  <c r="BE564" i="1"/>
  <c r="BE565" i="1"/>
  <c r="BE566" i="1"/>
  <c r="BE569" i="1"/>
  <c r="BE570" i="1"/>
  <c r="BE571" i="1"/>
  <c r="BE572" i="1"/>
  <c r="BE573" i="1"/>
  <c r="BE576" i="1"/>
  <c r="BE577" i="1"/>
  <c r="BE578" i="1"/>
  <c r="BE579" i="1"/>
  <c r="BE580" i="1"/>
  <c r="BE583" i="1"/>
  <c r="BE584" i="1"/>
  <c r="BE585" i="1"/>
  <c r="BE586" i="1"/>
  <c r="BE587" i="1"/>
  <c r="BE590" i="1"/>
  <c r="BE591" i="1"/>
  <c r="BE592" i="1"/>
  <c r="BE593" i="1"/>
  <c r="BE594" i="1"/>
  <c r="BE597" i="1"/>
  <c r="BE598" i="1"/>
  <c r="BE599" i="1"/>
  <c r="BE600" i="1"/>
  <c r="BE601" i="1"/>
  <c r="BE604" i="1"/>
  <c r="BE605" i="1"/>
  <c r="BE606" i="1"/>
  <c r="BE607" i="1"/>
  <c r="BE608" i="1"/>
  <c r="BE611" i="1"/>
  <c r="BE612" i="1"/>
  <c r="BE613" i="1"/>
  <c r="BE614" i="1"/>
  <c r="BE615" i="1"/>
  <c r="BE618" i="1"/>
  <c r="BE619" i="1"/>
  <c r="BE620" i="1"/>
  <c r="BE621" i="1"/>
  <c r="BE622" i="1"/>
  <c r="BE625" i="1"/>
  <c r="BE626" i="1"/>
  <c r="BE627" i="1"/>
  <c r="BE628" i="1"/>
  <c r="BE629" i="1"/>
  <c r="BE632" i="1"/>
  <c r="BE633" i="1"/>
  <c r="BE634" i="1"/>
  <c r="BE635" i="1"/>
  <c r="BE636" i="1"/>
  <c r="BE639" i="1"/>
  <c r="BE640" i="1"/>
  <c r="BE641" i="1"/>
  <c r="BE642" i="1"/>
  <c r="BE643" i="1"/>
  <c r="BE646" i="1"/>
  <c r="BE647" i="1"/>
  <c r="BE648" i="1"/>
  <c r="BE649" i="1"/>
  <c r="BE650" i="1"/>
  <c r="BE653" i="1"/>
  <c r="BE654" i="1"/>
  <c r="BE655" i="1"/>
  <c r="BE656" i="1"/>
  <c r="BE657" i="1"/>
  <c r="BE660" i="1"/>
  <c r="BE661" i="1"/>
  <c r="BE662" i="1"/>
  <c r="BE663" i="1"/>
  <c r="BE664" i="1"/>
  <c r="BE667" i="1"/>
  <c r="BE668" i="1"/>
  <c r="BE669" i="1"/>
  <c r="BE670" i="1"/>
  <c r="BE671" i="1"/>
  <c r="BE674" i="1"/>
  <c r="BE675" i="1"/>
  <c r="BE676" i="1"/>
  <c r="BE677" i="1"/>
  <c r="BE678" i="1"/>
  <c r="BE681" i="1"/>
  <c r="BE682" i="1"/>
  <c r="BE683" i="1"/>
  <c r="BE684" i="1"/>
  <c r="BE685" i="1"/>
  <c r="BE688" i="1"/>
  <c r="BE689" i="1"/>
  <c r="BE690" i="1"/>
  <c r="BE691" i="1"/>
  <c r="BE692" i="1"/>
  <c r="BE695" i="1"/>
  <c r="BE696" i="1"/>
  <c r="BE697" i="1"/>
  <c r="BE698" i="1"/>
  <c r="BE699" i="1"/>
  <c r="BE702" i="1"/>
  <c r="BE703" i="1"/>
  <c r="BE704" i="1"/>
  <c r="BE705" i="1"/>
  <c r="BE706" i="1"/>
  <c r="BE709" i="1"/>
  <c r="BE710" i="1"/>
  <c r="BE711" i="1"/>
  <c r="BE712" i="1"/>
  <c r="BE713" i="1"/>
  <c r="BE716" i="1"/>
  <c r="BE717" i="1"/>
  <c r="BE718" i="1"/>
  <c r="BE719" i="1"/>
  <c r="BE720" i="1"/>
  <c r="BE723" i="1"/>
  <c r="BE724" i="1"/>
  <c r="BE725" i="1"/>
  <c r="BE726" i="1"/>
  <c r="BE727" i="1"/>
  <c r="BE730" i="1"/>
  <c r="BE731" i="1"/>
  <c r="BE732" i="1"/>
  <c r="BE733" i="1"/>
  <c r="BE734" i="1"/>
  <c r="BE737" i="1"/>
  <c r="BE738" i="1"/>
  <c r="BE739" i="1"/>
  <c r="BE740" i="1"/>
  <c r="BE741" i="1"/>
  <c r="BE744" i="1"/>
  <c r="BE745" i="1"/>
  <c r="BE746" i="1"/>
  <c r="BE747" i="1"/>
  <c r="BE748" i="1"/>
  <c r="BE751" i="1"/>
  <c r="BE752" i="1"/>
  <c r="BE753" i="1"/>
  <c r="BE754" i="1"/>
  <c r="BE755" i="1"/>
  <c r="BE758" i="1"/>
  <c r="BE759" i="1"/>
  <c r="BE760" i="1"/>
  <c r="BE761" i="1"/>
  <c r="BE762" i="1"/>
  <c r="BE765" i="1"/>
  <c r="BE766" i="1"/>
  <c r="BE767" i="1"/>
  <c r="BE768" i="1"/>
  <c r="BE769" i="1"/>
  <c r="BE772" i="1"/>
  <c r="BE773" i="1"/>
  <c r="BE774" i="1"/>
  <c r="BE775" i="1"/>
  <c r="BE776" i="1"/>
  <c r="BE779" i="1"/>
  <c r="BE780" i="1"/>
  <c r="BE781" i="1"/>
  <c r="BE782" i="1"/>
  <c r="BE783" i="1"/>
  <c r="BE786" i="1"/>
  <c r="BE787" i="1"/>
  <c r="BE788" i="1"/>
  <c r="BE789" i="1"/>
  <c r="BE790" i="1"/>
  <c r="BE793" i="1"/>
  <c r="BE794" i="1"/>
  <c r="BE795" i="1"/>
  <c r="BE796" i="1"/>
  <c r="BE797" i="1"/>
  <c r="BE800" i="1"/>
  <c r="BE801" i="1"/>
  <c r="BE802" i="1"/>
  <c r="BE803" i="1"/>
  <c r="BE804" i="1"/>
  <c r="BE807" i="1"/>
  <c r="BE808" i="1"/>
  <c r="BE809" i="1"/>
  <c r="BE810" i="1"/>
  <c r="BE811" i="1"/>
  <c r="BE814" i="1"/>
  <c r="BE815" i="1"/>
  <c r="BE816" i="1"/>
  <c r="BE817" i="1"/>
  <c r="BE818" i="1"/>
  <c r="BE821" i="1"/>
  <c r="BE822" i="1"/>
  <c r="BE823" i="1"/>
  <c r="BE824" i="1"/>
  <c r="BE825" i="1"/>
  <c r="BE828" i="1"/>
  <c r="BE829" i="1"/>
  <c r="BE830" i="1"/>
  <c r="BE831" i="1"/>
  <c r="BE832" i="1"/>
  <c r="BE835" i="1"/>
  <c r="BE836" i="1"/>
  <c r="BE837" i="1"/>
  <c r="BE838" i="1"/>
  <c r="BE839" i="1"/>
  <c r="BE842" i="1"/>
  <c r="BE843" i="1"/>
  <c r="BE844" i="1"/>
  <c r="BE845" i="1"/>
  <c r="BE846" i="1"/>
  <c r="BE849" i="1"/>
  <c r="BE850" i="1"/>
  <c r="BE851" i="1"/>
  <c r="BE852" i="1"/>
  <c r="BE853" i="1"/>
  <c r="BE856" i="1"/>
  <c r="BE857" i="1"/>
  <c r="BE858" i="1"/>
  <c r="BE859" i="1"/>
  <c r="BE860" i="1"/>
  <c r="BE863" i="1"/>
  <c r="BE864" i="1"/>
  <c r="BE865" i="1"/>
  <c r="BE866" i="1"/>
  <c r="BE867" i="1"/>
  <c r="BE870" i="1"/>
  <c r="BE871" i="1"/>
  <c r="BE872" i="1"/>
  <c r="BE873" i="1"/>
  <c r="BE874" i="1"/>
  <c r="BE877" i="1"/>
  <c r="BE878" i="1"/>
  <c r="BE879" i="1"/>
  <c r="BE880" i="1"/>
  <c r="BE881" i="1"/>
  <c r="BE884" i="1"/>
  <c r="BE885" i="1"/>
  <c r="BE886" i="1"/>
  <c r="BE887" i="1"/>
  <c r="BE888" i="1"/>
  <c r="BE891" i="1"/>
  <c r="BE892" i="1"/>
  <c r="BE893" i="1"/>
  <c r="BE894" i="1"/>
  <c r="BE895" i="1"/>
  <c r="BE898" i="1"/>
  <c r="BE899" i="1"/>
  <c r="BE900" i="1"/>
  <c r="BE901" i="1"/>
  <c r="BE902" i="1"/>
  <c r="BE905" i="1"/>
  <c r="BE906" i="1"/>
  <c r="BE907" i="1"/>
  <c r="BE908" i="1"/>
  <c r="BE909" i="1"/>
  <c r="BE912" i="1"/>
  <c r="BE913" i="1"/>
  <c r="BE914" i="1"/>
  <c r="BE915" i="1"/>
  <c r="BE916" i="1"/>
  <c r="BE919" i="1"/>
  <c r="BE920" i="1"/>
  <c r="BE921" i="1"/>
  <c r="BE922" i="1"/>
  <c r="BE923" i="1"/>
  <c r="BE926" i="1"/>
  <c r="BE927" i="1"/>
  <c r="BE928" i="1"/>
  <c r="BE929" i="1"/>
  <c r="BE930" i="1"/>
  <c r="BE933" i="1"/>
  <c r="BE934" i="1"/>
  <c r="BE935" i="1"/>
  <c r="BE936" i="1"/>
  <c r="BE937" i="1"/>
  <c r="BE940" i="1"/>
  <c r="BE941" i="1"/>
  <c r="BE942" i="1"/>
  <c r="BE943" i="1"/>
  <c r="BE944" i="1"/>
  <c r="BE947" i="1"/>
  <c r="BE948" i="1"/>
  <c r="BE949" i="1"/>
  <c r="BE950" i="1"/>
  <c r="BE951" i="1"/>
  <c r="BE954" i="1"/>
  <c r="BE955" i="1"/>
  <c r="BE956" i="1"/>
  <c r="BE957" i="1"/>
  <c r="BE958" i="1"/>
  <c r="BE961" i="1"/>
  <c r="BE962" i="1"/>
  <c r="BE963" i="1"/>
  <c r="BE964" i="1"/>
  <c r="BE965" i="1"/>
  <c r="BE968" i="1"/>
  <c r="BE969" i="1"/>
  <c r="BE970" i="1"/>
  <c r="BE971" i="1"/>
  <c r="BE972" i="1"/>
  <c r="BE975" i="1"/>
  <c r="BE976" i="1"/>
  <c r="BE977" i="1"/>
  <c r="BE978" i="1"/>
  <c r="BE979" i="1"/>
  <c r="BE982" i="1"/>
  <c r="BE983" i="1"/>
  <c r="BE984" i="1"/>
  <c r="BE985" i="1"/>
  <c r="BE986" i="1"/>
  <c r="BE989" i="1"/>
  <c r="BE990" i="1"/>
  <c r="BE991" i="1"/>
  <c r="BE992" i="1"/>
  <c r="BE993" i="1"/>
  <c r="BE996" i="1"/>
  <c r="BE997" i="1"/>
  <c r="BE998" i="1"/>
  <c r="BE999" i="1"/>
  <c r="BE1000" i="1"/>
  <c r="BE1003" i="1"/>
  <c r="BE1004" i="1"/>
  <c r="BE1005" i="1"/>
  <c r="BE1006" i="1"/>
  <c r="BE1007" i="1"/>
  <c r="BE1010" i="1"/>
  <c r="BE1011" i="1"/>
  <c r="BE1012" i="1"/>
  <c r="BE1013" i="1"/>
  <c r="BE1014" i="1"/>
  <c r="BE1017" i="1"/>
  <c r="BE1018" i="1"/>
  <c r="BE1019" i="1"/>
  <c r="BE1020" i="1"/>
  <c r="BE1021" i="1"/>
  <c r="BE1024" i="1"/>
  <c r="BE1025" i="1"/>
  <c r="BE1026" i="1"/>
  <c r="BE1027" i="1"/>
  <c r="BE1028" i="1"/>
  <c r="BE1031" i="1"/>
  <c r="BE1032" i="1"/>
  <c r="BE1033" i="1"/>
  <c r="BE1034" i="1"/>
  <c r="BE1035" i="1"/>
  <c r="BE1038" i="1"/>
  <c r="BE1039" i="1"/>
  <c r="BE1040" i="1"/>
  <c r="BE1041" i="1"/>
  <c r="BE1042" i="1"/>
  <c r="BE1045" i="1"/>
  <c r="BE1046" i="1"/>
  <c r="BE1047" i="1"/>
  <c r="BE1048" i="1"/>
  <c r="BE1049" i="1"/>
  <c r="BE1052" i="1"/>
  <c r="BE1053" i="1"/>
  <c r="BE1054" i="1"/>
  <c r="BE1055" i="1"/>
  <c r="BE1056" i="1"/>
  <c r="BE1059" i="1"/>
  <c r="BE1060" i="1"/>
  <c r="BE1061" i="1"/>
  <c r="BE1062" i="1"/>
  <c r="BE1063" i="1"/>
  <c r="BE1066" i="1"/>
  <c r="BE1067" i="1"/>
  <c r="BE1068" i="1"/>
  <c r="BE1069" i="1"/>
  <c r="BE1070" i="1"/>
  <c r="BE1073" i="1"/>
  <c r="BE1074" i="1"/>
  <c r="BE1075" i="1"/>
  <c r="BE1076" i="1"/>
  <c r="BE1077" i="1"/>
  <c r="BE1080" i="1"/>
  <c r="BE1081" i="1"/>
  <c r="BE1082" i="1"/>
  <c r="BE1083" i="1"/>
  <c r="BE1084" i="1"/>
  <c r="BE1087" i="1"/>
  <c r="BE1088" i="1"/>
  <c r="BE1089" i="1"/>
  <c r="BE1090" i="1"/>
  <c r="BE1091" i="1"/>
  <c r="BE1094" i="1"/>
  <c r="BE1095" i="1"/>
  <c r="BE1096" i="1"/>
  <c r="BE1097" i="1"/>
  <c r="BE1098" i="1"/>
  <c r="BE1101" i="1"/>
  <c r="BE1102" i="1"/>
  <c r="BE1103" i="1"/>
  <c r="BE1104" i="1"/>
  <c r="BE1105" i="1"/>
  <c r="BE1108" i="1"/>
  <c r="BE1109" i="1"/>
  <c r="BE1110" i="1"/>
  <c r="BE1111" i="1"/>
  <c r="BE1112" i="1"/>
  <c r="BE1115" i="1"/>
  <c r="BE1116" i="1"/>
  <c r="BE1117" i="1"/>
  <c r="BE1118" i="1"/>
  <c r="BE1119" i="1"/>
  <c r="BE1122" i="1"/>
  <c r="BE1123" i="1"/>
  <c r="BE1124" i="1"/>
  <c r="BE1125" i="1"/>
  <c r="BE1126" i="1"/>
  <c r="BE1129" i="1"/>
  <c r="BE1130" i="1"/>
  <c r="BE1131" i="1"/>
  <c r="BE1132" i="1"/>
  <c r="BE1133" i="1"/>
  <c r="BE1136" i="1"/>
  <c r="BE1137" i="1"/>
  <c r="BE1138" i="1"/>
  <c r="BE1139" i="1"/>
  <c r="BE1140" i="1"/>
  <c r="BE1143" i="1"/>
  <c r="BE1144" i="1"/>
  <c r="BE1145" i="1"/>
  <c r="BE1146" i="1"/>
  <c r="BE1147" i="1"/>
  <c r="BE1150" i="1"/>
  <c r="BE1151" i="1"/>
  <c r="BE1152" i="1"/>
  <c r="BE1153" i="1"/>
  <c r="BE1154" i="1"/>
  <c r="BE1157" i="1"/>
  <c r="BE1158" i="1"/>
  <c r="BE1159" i="1"/>
  <c r="BE1160" i="1"/>
  <c r="BE1161" i="1"/>
  <c r="BE1164" i="1"/>
  <c r="BE1165" i="1"/>
  <c r="BE1166" i="1"/>
  <c r="BE1167" i="1"/>
  <c r="BE1168" i="1"/>
  <c r="BE1171" i="1"/>
  <c r="BE1172" i="1"/>
  <c r="BE1173" i="1"/>
  <c r="BE1174" i="1"/>
  <c r="BE1175" i="1"/>
  <c r="BE1178" i="1"/>
  <c r="BE1179" i="1"/>
  <c r="BE1180" i="1"/>
  <c r="BE1181" i="1"/>
  <c r="BE1182" i="1"/>
  <c r="BE1185" i="1"/>
  <c r="BE1186" i="1"/>
  <c r="BE1187" i="1"/>
  <c r="BE1188" i="1"/>
  <c r="BE1189" i="1"/>
  <c r="BE1192" i="1"/>
  <c r="BE1193" i="1"/>
  <c r="BE1194" i="1"/>
  <c r="BE1195" i="1"/>
  <c r="BE1196" i="1"/>
  <c r="BE1199" i="1"/>
  <c r="BE1200" i="1"/>
  <c r="BE1201" i="1"/>
  <c r="BE1202" i="1"/>
  <c r="BE1203" i="1"/>
  <c r="BE1206" i="1"/>
  <c r="BE1207" i="1"/>
  <c r="BE1208" i="1"/>
  <c r="BE1209" i="1"/>
  <c r="BE1210" i="1"/>
  <c r="BE1213" i="1"/>
  <c r="BE1214" i="1"/>
  <c r="BE1215" i="1"/>
  <c r="BE1216" i="1"/>
  <c r="BE1217" i="1"/>
  <c r="BE1220" i="1"/>
  <c r="BE1221" i="1"/>
  <c r="BE1222" i="1"/>
  <c r="BE1223" i="1"/>
  <c r="BE1224" i="1"/>
  <c r="BE1227" i="1"/>
  <c r="BE1228" i="1"/>
  <c r="BE1229" i="1"/>
  <c r="BE1230" i="1"/>
  <c r="BE1231" i="1"/>
  <c r="BE1234" i="1"/>
  <c r="BE1235" i="1"/>
  <c r="BE1236" i="1"/>
  <c r="BE1237" i="1"/>
  <c r="BE1238" i="1"/>
  <c r="BE1241" i="1"/>
  <c r="BE1242" i="1"/>
  <c r="BE1243" i="1"/>
  <c r="BE1244" i="1"/>
  <c r="BE1245" i="1"/>
  <c r="BE1248" i="1"/>
  <c r="BE1249" i="1"/>
  <c r="BE1250" i="1"/>
  <c r="BE1251" i="1"/>
  <c r="BE1252" i="1"/>
  <c r="BE1255" i="1"/>
  <c r="BE1256" i="1"/>
  <c r="BE1257" i="1"/>
  <c r="BE1258" i="1"/>
  <c r="BE1259" i="1"/>
  <c r="BE1262" i="1"/>
  <c r="BE1263" i="1"/>
  <c r="BE1264" i="1"/>
  <c r="BE1265" i="1"/>
  <c r="BE1266" i="1"/>
  <c r="BE1269" i="1"/>
  <c r="BE1270" i="1"/>
  <c r="BE1271" i="1"/>
  <c r="BE1272" i="1"/>
  <c r="BE1273" i="1"/>
  <c r="BE1276" i="1"/>
  <c r="BE1277" i="1"/>
  <c r="BE1278" i="1"/>
  <c r="BE1279" i="1"/>
  <c r="BE1280" i="1"/>
  <c r="BE1283" i="1"/>
  <c r="BE1284" i="1"/>
  <c r="BE1285" i="1"/>
  <c r="BE1286" i="1"/>
  <c r="BE1287" i="1"/>
  <c r="BE1290" i="1"/>
  <c r="BE1291" i="1"/>
  <c r="BE1292" i="1"/>
  <c r="BE1293" i="1"/>
  <c r="BE1294" i="1"/>
  <c r="BE1297" i="1"/>
  <c r="BE1298" i="1"/>
  <c r="BE1299" i="1"/>
  <c r="BE1300" i="1"/>
  <c r="BE1301" i="1"/>
  <c r="BE1304" i="1"/>
  <c r="BE1305" i="1"/>
  <c r="BE1306" i="1"/>
  <c r="BE1307" i="1"/>
  <c r="BE1308" i="1"/>
  <c r="BE1311" i="1"/>
  <c r="BE1312" i="1"/>
  <c r="BE1313" i="1"/>
  <c r="BE1314" i="1"/>
  <c r="BE1315" i="1"/>
  <c r="BE1318" i="1"/>
  <c r="BE1319" i="1"/>
  <c r="BE1320" i="1"/>
  <c r="BE1321" i="1"/>
  <c r="BE1322" i="1"/>
  <c r="BE1325" i="1"/>
  <c r="BE1326" i="1"/>
  <c r="BE1327" i="1"/>
  <c r="BE1328" i="1"/>
  <c r="BE1329" i="1"/>
  <c r="BE1332" i="1"/>
  <c r="BE1333" i="1"/>
  <c r="BE1334" i="1"/>
  <c r="BE1335" i="1"/>
  <c r="BE1336" i="1"/>
  <c r="BE1339" i="1"/>
  <c r="BE1340" i="1"/>
  <c r="BE1341" i="1"/>
  <c r="BE1342" i="1"/>
  <c r="BE1343" i="1"/>
  <c r="BE1346" i="1"/>
  <c r="BE1347" i="1"/>
  <c r="BE1348" i="1"/>
  <c r="BE1349" i="1"/>
  <c r="BE1350" i="1"/>
  <c r="BE1353" i="1"/>
  <c r="BE1354" i="1"/>
  <c r="BE1355" i="1"/>
  <c r="BE1356" i="1"/>
  <c r="BE1357" i="1"/>
  <c r="BE1360" i="1"/>
  <c r="BE1361" i="1"/>
  <c r="BE1362" i="1"/>
  <c r="BE1363" i="1"/>
  <c r="BE1364" i="1"/>
  <c r="BE1367" i="1"/>
  <c r="BE1368" i="1"/>
  <c r="BE1369" i="1"/>
  <c r="BE1370" i="1"/>
  <c r="BE1371" i="1"/>
  <c r="BE1374" i="1"/>
  <c r="BE1375" i="1"/>
  <c r="BE1376" i="1"/>
  <c r="BE1377" i="1"/>
  <c r="BE1378" i="1"/>
  <c r="BE1381" i="1"/>
  <c r="BE1382" i="1"/>
  <c r="BE1383" i="1"/>
  <c r="BE1384" i="1"/>
  <c r="BE1385" i="1"/>
  <c r="BE1388" i="1"/>
  <c r="BE1389" i="1"/>
  <c r="BE1390" i="1"/>
  <c r="BE1391" i="1"/>
  <c r="BE1392" i="1"/>
  <c r="BE1395" i="1"/>
  <c r="BE1396" i="1"/>
  <c r="BE1397" i="1"/>
  <c r="BE1398" i="1"/>
  <c r="BE1399" i="1"/>
  <c r="BE1402" i="1"/>
  <c r="BE1403" i="1"/>
  <c r="BE1404" i="1"/>
  <c r="BE1405" i="1"/>
  <c r="BE1406" i="1"/>
  <c r="BE1409" i="1"/>
  <c r="BE1410" i="1"/>
  <c r="BE1411" i="1"/>
  <c r="BE1412" i="1"/>
  <c r="BE1413" i="1"/>
  <c r="BE1416" i="1"/>
  <c r="BE1417" i="1"/>
  <c r="BE1418" i="1"/>
  <c r="BE1419" i="1"/>
  <c r="BE1420" i="1"/>
  <c r="BE1423" i="1"/>
  <c r="BE1424" i="1"/>
  <c r="BE1425" i="1"/>
  <c r="BE1426" i="1"/>
  <c r="BE1427" i="1"/>
  <c r="BE1430" i="1"/>
  <c r="BE1431" i="1"/>
  <c r="BE1432" i="1"/>
  <c r="BE1433" i="1"/>
  <c r="BE1434" i="1"/>
  <c r="BE1437" i="1"/>
  <c r="BE1438" i="1"/>
  <c r="BE1439" i="1"/>
  <c r="BE1440" i="1"/>
  <c r="BE1441" i="1"/>
  <c r="BE1444" i="1"/>
  <c r="BE1445" i="1"/>
  <c r="BE1446" i="1"/>
  <c r="BE1447" i="1"/>
  <c r="BE1448" i="1"/>
  <c r="BE1451" i="1"/>
  <c r="BE1452" i="1"/>
  <c r="BE1453" i="1"/>
  <c r="BE1454" i="1"/>
  <c r="BE1455" i="1"/>
  <c r="BE1458" i="1"/>
  <c r="BE1459" i="1"/>
  <c r="BE1460" i="1"/>
  <c r="BE1461" i="1"/>
  <c r="BE1462" i="1"/>
  <c r="BE1465" i="1"/>
  <c r="BE1466" i="1"/>
  <c r="BE1467" i="1"/>
  <c r="BE1468" i="1"/>
  <c r="BE1469" i="1"/>
  <c r="BE1472" i="1"/>
  <c r="BE1473" i="1"/>
  <c r="BE1474" i="1"/>
  <c r="BE1475" i="1"/>
  <c r="BE1476" i="1"/>
  <c r="BE1479" i="1"/>
  <c r="BE1480" i="1"/>
  <c r="BE1481" i="1"/>
  <c r="BE1482" i="1"/>
  <c r="BE1483" i="1"/>
  <c r="BE1486" i="1"/>
  <c r="BE1487" i="1"/>
  <c r="BE1488" i="1"/>
  <c r="BE1489" i="1"/>
  <c r="BE1490" i="1"/>
  <c r="BE1493" i="1"/>
  <c r="BE1494" i="1"/>
  <c r="BE1495" i="1"/>
  <c r="BE1496" i="1"/>
  <c r="BE1497" i="1"/>
  <c r="BE1500" i="1"/>
  <c r="BE1501" i="1"/>
  <c r="BE1502" i="1"/>
  <c r="BE1503" i="1"/>
  <c r="BE1504" i="1"/>
  <c r="BE1507" i="1"/>
  <c r="BE1508" i="1"/>
  <c r="BE1509" i="1"/>
  <c r="BE1510" i="1"/>
  <c r="BE1511" i="1"/>
  <c r="BE1514" i="1"/>
  <c r="BE1515" i="1"/>
  <c r="BE1516" i="1"/>
  <c r="BE1517" i="1"/>
  <c r="BE1518" i="1"/>
  <c r="BE1521" i="1"/>
  <c r="BE1522" i="1"/>
  <c r="BE1523" i="1"/>
  <c r="BE1524" i="1"/>
  <c r="BE1525" i="1"/>
  <c r="BE1528" i="1"/>
  <c r="BE1529" i="1"/>
  <c r="BE1530" i="1"/>
  <c r="BE1531" i="1"/>
  <c r="BE1532" i="1"/>
  <c r="BE1535" i="1"/>
  <c r="BE1536" i="1"/>
  <c r="BE1537" i="1"/>
  <c r="BE1538" i="1"/>
  <c r="BE1539" i="1"/>
  <c r="BE1542" i="1"/>
  <c r="BE1543" i="1"/>
  <c r="BE1544" i="1"/>
  <c r="BE1545" i="1"/>
  <c r="BE1546" i="1"/>
  <c r="BE1549" i="1"/>
  <c r="BE1550" i="1"/>
  <c r="BE1551" i="1"/>
  <c r="BE1552" i="1"/>
  <c r="BE1553" i="1"/>
  <c r="BE1556" i="1"/>
  <c r="BE1557" i="1"/>
  <c r="BE1558" i="1"/>
  <c r="BE1559" i="1"/>
  <c r="BE1560" i="1"/>
  <c r="BE1563" i="1"/>
  <c r="BE1564" i="1"/>
  <c r="BE1565" i="1"/>
  <c r="BE1566" i="1"/>
  <c r="BE1567" i="1"/>
  <c r="BE1570" i="1"/>
  <c r="BE1571" i="1"/>
  <c r="BE1572" i="1"/>
  <c r="BE1573" i="1"/>
  <c r="BE1574" i="1"/>
  <c r="CB3" i="1" l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C3" i="1"/>
  <c r="BV3" i="1" s="1"/>
  <c r="CC4" i="1"/>
  <c r="BV4" i="1" s="1"/>
  <c r="CC5" i="1"/>
  <c r="BV5" i="1" s="1"/>
  <c r="CC6" i="1"/>
  <c r="BV6" i="1" s="1"/>
  <c r="CC7" i="1"/>
  <c r="BV7" i="1" s="1"/>
  <c r="CC8" i="1"/>
  <c r="BV8" i="1" s="1"/>
  <c r="CC9" i="1"/>
  <c r="BV9" i="1" s="1"/>
  <c r="CC10" i="1"/>
  <c r="BV10" i="1" s="1"/>
  <c r="CC11" i="1"/>
  <c r="BV11" i="1" s="1"/>
  <c r="CC12" i="1"/>
  <c r="BV12" i="1" s="1"/>
  <c r="CC13" i="1"/>
  <c r="BV13" i="1" s="1"/>
  <c r="CC14" i="1"/>
  <c r="BV14" i="1" s="1"/>
  <c r="CC15" i="1"/>
  <c r="BV15" i="1" s="1"/>
  <c r="CC16" i="1"/>
  <c r="BV16" i="1" s="1"/>
  <c r="CC17" i="1"/>
  <c r="BV17" i="1" s="1"/>
  <c r="CC18" i="1"/>
  <c r="BV18" i="1" s="1"/>
  <c r="CC19" i="1"/>
  <c r="BV19" i="1" s="1"/>
  <c r="CC20" i="1"/>
  <c r="BV20" i="1" s="1"/>
  <c r="CC21" i="1"/>
  <c r="BV21" i="1" s="1"/>
  <c r="CC22" i="1"/>
  <c r="BV22" i="1" s="1"/>
  <c r="CC23" i="1"/>
  <c r="BV23" i="1" s="1"/>
  <c r="CC24" i="1"/>
  <c r="BV24" i="1" s="1"/>
  <c r="CC25" i="1"/>
  <c r="BV25" i="1" s="1"/>
  <c r="CC26" i="1"/>
  <c r="BV26" i="1" s="1"/>
  <c r="CC27" i="1"/>
  <c r="BV27" i="1" s="1"/>
  <c r="CC28" i="1"/>
  <c r="BV28" i="1" s="1"/>
  <c r="CC29" i="1"/>
  <c r="BV29" i="1" s="1"/>
  <c r="CC30" i="1"/>
  <c r="BV30" i="1" s="1"/>
  <c r="CC31" i="1"/>
  <c r="BV31" i="1" s="1"/>
  <c r="CC32" i="1"/>
  <c r="BV32" i="1" s="1"/>
  <c r="CC33" i="1"/>
  <c r="BV33" i="1" s="1"/>
  <c r="CC34" i="1"/>
  <c r="BV34" i="1" s="1"/>
  <c r="CC35" i="1"/>
  <c r="BV35" i="1" s="1"/>
  <c r="CC36" i="1"/>
  <c r="BV36" i="1" s="1"/>
  <c r="CC37" i="1"/>
  <c r="BV37" i="1" s="1"/>
  <c r="CC38" i="1"/>
  <c r="BV38" i="1" s="1"/>
  <c r="CC39" i="1"/>
  <c r="BV39" i="1" s="1"/>
  <c r="CC40" i="1"/>
  <c r="BV40" i="1" s="1"/>
  <c r="CC41" i="1"/>
  <c r="BV41" i="1" s="1"/>
  <c r="CC42" i="1"/>
  <c r="BV42" i="1" s="1"/>
  <c r="CC43" i="1"/>
  <c r="BV43" i="1" s="1"/>
  <c r="CC44" i="1"/>
  <c r="BV44" i="1" s="1"/>
  <c r="CC45" i="1"/>
  <c r="BV45" i="1" s="1"/>
  <c r="CC46" i="1"/>
  <c r="BV46" i="1" s="1"/>
  <c r="CC47" i="1"/>
  <c r="BV47" i="1" s="1"/>
  <c r="CC48" i="1"/>
  <c r="BV48" i="1" s="1"/>
  <c r="CC49" i="1"/>
  <c r="BV49" i="1" s="1"/>
  <c r="CC50" i="1"/>
  <c r="BV50" i="1" s="1"/>
  <c r="CC51" i="1"/>
  <c r="BV51" i="1" s="1"/>
  <c r="CC52" i="1"/>
  <c r="BV52" i="1" s="1"/>
  <c r="CC53" i="1"/>
  <c r="BV53" i="1" s="1"/>
  <c r="CC54" i="1"/>
  <c r="BV54" i="1" s="1"/>
  <c r="CC55" i="1"/>
  <c r="BV55" i="1" s="1"/>
  <c r="CC56" i="1"/>
  <c r="BV56" i="1" s="1"/>
  <c r="CC57" i="1"/>
  <c r="BV57" i="1" s="1"/>
  <c r="CC58" i="1"/>
  <c r="BV58" i="1" s="1"/>
  <c r="CC59" i="1"/>
  <c r="BV59" i="1" s="1"/>
  <c r="CC60" i="1"/>
  <c r="BV60" i="1" s="1"/>
  <c r="CC61" i="1"/>
  <c r="BV61" i="1" s="1"/>
  <c r="CC62" i="1"/>
  <c r="BV62" i="1" s="1"/>
  <c r="CC63" i="1"/>
  <c r="BV63" i="1" s="1"/>
  <c r="CC64" i="1"/>
  <c r="BV64" i="1" s="1"/>
  <c r="CC65" i="1"/>
  <c r="BV65" i="1" s="1"/>
  <c r="CC66" i="1"/>
  <c r="BV66" i="1" s="1"/>
  <c r="CC67" i="1"/>
  <c r="BV67" i="1" s="1"/>
  <c r="CC68" i="1"/>
  <c r="BV68" i="1" s="1"/>
  <c r="CC69" i="1"/>
  <c r="BV69" i="1" s="1"/>
  <c r="CC70" i="1"/>
  <c r="BV70" i="1" s="1"/>
  <c r="CC71" i="1"/>
  <c r="BV71" i="1" s="1"/>
  <c r="CC72" i="1"/>
  <c r="BV72" i="1" s="1"/>
  <c r="CC73" i="1"/>
  <c r="BV73" i="1" s="1"/>
  <c r="CC74" i="1"/>
  <c r="BV74" i="1" s="1"/>
  <c r="CC75" i="1"/>
  <c r="BV75" i="1" s="1"/>
  <c r="CC76" i="1"/>
  <c r="BV76" i="1" s="1"/>
  <c r="CC77" i="1"/>
  <c r="BV77" i="1" s="1"/>
  <c r="CC78" i="1"/>
  <c r="BV78" i="1" s="1"/>
  <c r="CC79" i="1"/>
  <c r="BV79" i="1" s="1"/>
  <c r="CC80" i="1"/>
  <c r="BV80" i="1" s="1"/>
  <c r="CC81" i="1"/>
  <c r="BV81" i="1" s="1"/>
  <c r="CC82" i="1"/>
  <c r="BV82" i="1" s="1"/>
  <c r="CC83" i="1"/>
  <c r="BV83" i="1" s="1"/>
  <c r="CC84" i="1"/>
  <c r="BV84" i="1" s="1"/>
  <c r="CC85" i="1"/>
  <c r="BV85" i="1" s="1"/>
  <c r="CC86" i="1"/>
  <c r="BV86" i="1" s="1"/>
  <c r="CC87" i="1"/>
  <c r="BV87" i="1" s="1"/>
  <c r="CC88" i="1"/>
  <c r="BV88" i="1" s="1"/>
  <c r="CC89" i="1"/>
  <c r="BV89" i="1" s="1"/>
  <c r="CC90" i="1"/>
  <c r="BV90" i="1" s="1"/>
  <c r="CC91" i="1"/>
  <c r="BV91" i="1" s="1"/>
  <c r="CC92" i="1"/>
  <c r="BV92" i="1" s="1"/>
  <c r="CC93" i="1"/>
  <c r="BV93" i="1" s="1"/>
  <c r="CC94" i="1"/>
  <c r="BV94" i="1" s="1"/>
  <c r="CC95" i="1"/>
  <c r="BV95" i="1" s="1"/>
  <c r="CC96" i="1"/>
  <c r="BV96" i="1" s="1"/>
  <c r="CC97" i="1"/>
  <c r="BV97" i="1" s="1"/>
  <c r="CC98" i="1"/>
  <c r="BV98" i="1" s="1"/>
  <c r="CC99" i="1"/>
  <c r="BV99" i="1" s="1"/>
  <c r="CC100" i="1"/>
  <c r="BV100" i="1" s="1"/>
  <c r="CC101" i="1"/>
  <c r="BV101" i="1" s="1"/>
  <c r="CC102" i="1"/>
  <c r="BV102" i="1" s="1"/>
  <c r="CC103" i="1"/>
  <c r="BV103" i="1" s="1"/>
  <c r="CC104" i="1"/>
  <c r="BV104" i="1" s="1"/>
  <c r="CC105" i="1"/>
  <c r="BV105" i="1" s="1"/>
  <c r="CC106" i="1"/>
  <c r="BV106" i="1" s="1"/>
  <c r="CC107" i="1"/>
  <c r="BV107" i="1" s="1"/>
  <c r="CC108" i="1"/>
  <c r="BV108" i="1" s="1"/>
  <c r="CC109" i="1"/>
  <c r="BV109" i="1" s="1"/>
  <c r="CC110" i="1"/>
  <c r="BV110" i="1" s="1"/>
  <c r="CC111" i="1"/>
  <c r="BV111" i="1" s="1"/>
  <c r="CC112" i="1"/>
  <c r="BV112" i="1" s="1"/>
  <c r="CC113" i="1"/>
  <c r="BV113" i="1" s="1"/>
  <c r="CC114" i="1"/>
  <c r="BV114" i="1" s="1"/>
  <c r="CC115" i="1"/>
  <c r="BV115" i="1" s="1"/>
  <c r="CC116" i="1"/>
  <c r="BV116" i="1" s="1"/>
  <c r="CC117" i="1"/>
  <c r="BV117" i="1" s="1"/>
  <c r="CC118" i="1"/>
  <c r="BV118" i="1" s="1"/>
  <c r="CC119" i="1"/>
  <c r="BV119" i="1" s="1"/>
  <c r="CC120" i="1"/>
  <c r="BV120" i="1" s="1"/>
  <c r="CC121" i="1"/>
  <c r="BV121" i="1" s="1"/>
  <c r="CC122" i="1"/>
  <c r="BV122" i="1" s="1"/>
  <c r="CC123" i="1"/>
  <c r="BV123" i="1" s="1"/>
  <c r="CC124" i="1"/>
  <c r="BV124" i="1" s="1"/>
  <c r="CC125" i="1"/>
  <c r="BV125" i="1" s="1"/>
  <c r="CC126" i="1"/>
  <c r="BV126" i="1" s="1"/>
  <c r="CC127" i="1"/>
  <c r="BV127" i="1" s="1"/>
  <c r="CC128" i="1"/>
  <c r="BV128" i="1" s="1"/>
  <c r="CC129" i="1"/>
  <c r="BV129" i="1" s="1"/>
  <c r="CC130" i="1"/>
  <c r="BV130" i="1" s="1"/>
  <c r="CC131" i="1"/>
  <c r="BV131" i="1" s="1"/>
  <c r="CC132" i="1"/>
  <c r="BV132" i="1" s="1"/>
  <c r="CC133" i="1"/>
  <c r="BV133" i="1" s="1"/>
  <c r="CC134" i="1"/>
  <c r="BV134" i="1" s="1"/>
  <c r="CC135" i="1"/>
  <c r="BV135" i="1" s="1"/>
  <c r="CC136" i="1"/>
  <c r="BV136" i="1" s="1"/>
  <c r="CC137" i="1"/>
  <c r="BV137" i="1" s="1"/>
  <c r="CC138" i="1"/>
  <c r="BV138" i="1" s="1"/>
  <c r="CC139" i="1"/>
  <c r="BV139" i="1" s="1"/>
  <c r="CC140" i="1"/>
  <c r="BV140" i="1" s="1"/>
  <c r="CC141" i="1"/>
  <c r="BV141" i="1" s="1"/>
  <c r="CC142" i="1"/>
  <c r="BV142" i="1" s="1"/>
  <c r="CC143" i="1"/>
  <c r="BV143" i="1" s="1"/>
  <c r="CC144" i="1"/>
  <c r="BV144" i="1" s="1"/>
  <c r="CC145" i="1"/>
  <c r="BV145" i="1" s="1"/>
  <c r="CC146" i="1"/>
  <c r="BV146" i="1" s="1"/>
  <c r="CC147" i="1"/>
  <c r="BV147" i="1" s="1"/>
  <c r="CC148" i="1"/>
  <c r="BV148" i="1" s="1"/>
  <c r="CC149" i="1"/>
  <c r="BV149" i="1" s="1"/>
  <c r="CC150" i="1"/>
  <c r="BV150" i="1" s="1"/>
  <c r="CC151" i="1"/>
  <c r="BV151" i="1" s="1"/>
  <c r="CC152" i="1"/>
  <c r="BV152" i="1" s="1"/>
  <c r="CC153" i="1"/>
  <c r="BV153" i="1" s="1"/>
  <c r="CC154" i="1"/>
  <c r="BV154" i="1" s="1"/>
  <c r="CC155" i="1"/>
  <c r="BV155" i="1" s="1"/>
  <c r="CC156" i="1"/>
  <c r="BV156" i="1" s="1"/>
  <c r="CC157" i="1"/>
  <c r="BV157" i="1" s="1"/>
  <c r="CC158" i="1"/>
  <c r="BV158" i="1" s="1"/>
  <c r="CC159" i="1"/>
  <c r="BV159" i="1" s="1"/>
  <c r="CC160" i="1"/>
  <c r="BV160" i="1" s="1"/>
  <c r="CC161" i="1"/>
  <c r="BV161" i="1" s="1"/>
  <c r="CC162" i="1"/>
  <c r="BV162" i="1" s="1"/>
  <c r="CC163" i="1"/>
  <c r="BV163" i="1" s="1"/>
  <c r="CC164" i="1"/>
  <c r="BV164" i="1" s="1"/>
  <c r="CC165" i="1"/>
  <c r="BV165" i="1" s="1"/>
  <c r="CC166" i="1"/>
  <c r="BV166" i="1" s="1"/>
  <c r="CC167" i="1"/>
  <c r="BV167" i="1" s="1"/>
  <c r="CC168" i="1"/>
  <c r="BV168" i="1" s="1"/>
  <c r="CC169" i="1"/>
  <c r="BV169" i="1" s="1"/>
  <c r="CC170" i="1"/>
  <c r="BV170" i="1" s="1"/>
  <c r="CC171" i="1"/>
  <c r="BV171" i="1" s="1"/>
  <c r="CC172" i="1"/>
  <c r="BV172" i="1" s="1"/>
  <c r="CC173" i="1"/>
  <c r="BV173" i="1" s="1"/>
  <c r="CC174" i="1"/>
  <c r="BV174" i="1" s="1"/>
  <c r="CC175" i="1"/>
  <c r="BV175" i="1" s="1"/>
  <c r="CC176" i="1"/>
  <c r="BV176" i="1" s="1"/>
  <c r="CC177" i="1"/>
  <c r="BV177" i="1" s="1"/>
  <c r="CC178" i="1"/>
  <c r="BV178" i="1" s="1"/>
  <c r="CC179" i="1"/>
  <c r="BV179" i="1" s="1"/>
  <c r="CC180" i="1"/>
  <c r="BV180" i="1" s="1"/>
  <c r="CC181" i="1"/>
  <c r="BV181" i="1" s="1"/>
  <c r="CC182" i="1"/>
  <c r="BV182" i="1" s="1"/>
  <c r="CC183" i="1"/>
  <c r="BV183" i="1" s="1"/>
  <c r="CC184" i="1"/>
  <c r="BV184" i="1" s="1"/>
  <c r="CC185" i="1"/>
  <c r="BV185" i="1" s="1"/>
  <c r="CC186" i="1"/>
  <c r="BV186" i="1" s="1"/>
  <c r="CC187" i="1"/>
  <c r="BV187" i="1" s="1"/>
  <c r="CC188" i="1"/>
  <c r="BV188" i="1" s="1"/>
  <c r="CC189" i="1"/>
  <c r="BV189" i="1" s="1"/>
  <c r="CC190" i="1"/>
  <c r="BV190" i="1" s="1"/>
  <c r="CC191" i="1"/>
  <c r="BV191" i="1" s="1"/>
  <c r="CC192" i="1"/>
  <c r="BV192" i="1" s="1"/>
  <c r="CC193" i="1"/>
  <c r="BV193" i="1" s="1"/>
  <c r="CC194" i="1"/>
  <c r="BV194" i="1" s="1"/>
  <c r="CC195" i="1"/>
  <c r="BV195" i="1" s="1"/>
  <c r="CC196" i="1"/>
  <c r="BV196" i="1" s="1"/>
  <c r="CC197" i="1"/>
  <c r="BV197" i="1" s="1"/>
  <c r="CC198" i="1"/>
  <c r="BV198" i="1" s="1"/>
  <c r="CC199" i="1"/>
  <c r="BV199" i="1" s="1"/>
  <c r="CC200" i="1"/>
  <c r="BV200" i="1" s="1"/>
  <c r="CC201" i="1"/>
  <c r="BV201" i="1" s="1"/>
  <c r="CC202" i="1"/>
  <c r="BV202" i="1" s="1"/>
  <c r="CC203" i="1"/>
  <c r="BV203" i="1" s="1"/>
  <c r="CC204" i="1"/>
  <c r="BV204" i="1" s="1"/>
  <c r="CC205" i="1"/>
  <c r="BV205" i="1" s="1"/>
  <c r="CC206" i="1"/>
  <c r="BV206" i="1" s="1"/>
  <c r="CC207" i="1"/>
  <c r="BV207" i="1" s="1"/>
  <c r="CC208" i="1"/>
  <c r="BV208" i="1" s="1"/>
  <c r="CC209" i="1"/>
  <c r="BV209" i="1" s="1"/>
  <c r="CC210" i="1"/>
  <c r="BV210" i="1" s="1"/>
  <c r="CC211" i="1"/>
  <c r="BV211" i="1" s="1"/>
  <c r="CC212" i="1"/>
  <c r="BV212" i="1" s="1"/>
  <c r="CC213" i="1"/>
  <c r="BV213" i="1" s="1"/>
  <c r="CC214" i="1"/>
  <c r="BV214" i="1" s="1"/>
  <c r="CC215" i="1"/>
  <c r="BV215" i="1" s="1"/>
  <c r="CC216" i="1"/>
  <c r="BV216" i="1" s="1"/>
  <c r="CC217" i="1"/>
  <c r="BV217" i="1" s="1"/>
  <c r="CC218" i="1"/>
  <c r="BV218" i="1" s="1"/>
  <c r="CC219" i="1"/>
  <c r="BV219" i="1" s="1"/>
  <c r="CC220" i="1"/>
  <c r="BV220" i="1" s="1"/>
  <c r="CC221" i="1"/>
  <c r="BV221" i="1" s="1"/>
  <c r="CC222" i="1"/>
  <c r="BV222" i="1" s="1"/>
  <c r="CC223" i="1"/>
  <c r="BV223" i="1" s="1"/>
  <c r="CC224" i="1"/>
  <c r="BV224" i="1" s="1"/>
  <c r="CC225" i="1"/>
  <c r="BV225" i="1" s="1"/>
  <c r="CC226" i="1"/>
  <c r="BV226" i="1" s="1"/>
  <c r="CC227" i="1"/>
  <c r="BV227" i="1" s="1"/>
  <c r="CC228" i="1"/>
  <c r="BV228" i="1" s="1"/>
  <c r="CC229" i="1"/>
  <c r="BV229" i="1" s="1"/>
  <c r="CC230" i="1"/>
  <c r="BV230" i="1" s="1"/>
  <c r="CC231" i="1"/>
  <c r="BV231" i="1" s="1"/>
  <c r="CC232" i="1"/>
  <c r="BV232" i="1" s="1"/>
  <c r="CC233" i="1"/>
  <c r="BV233" i="1" s="1"/>
  <c r="CC234" i="1"/>
  <c r="BV234" i="1" s="1"/>
  <c r="CC235" i="1"/>
  <c r="BV235" i="1" s="1"/>
  <c r="CC236" i="1"/>
  <c r="BV236" i="1" s="1"/>
  <c r="CC237" i="1"/>
  <c r="BV237" i="1" s="1"/>
  <c r="CC238" i="1"/>
  <c r="BV238" i="1" s="1"/>
  <c r="CC239" i="1"/>
  <c r="BV239" i="1" s="1"/>
  <c r="CC240" i="1"/>
  <c r="BV240" i="1" s="1"/>
  <c r="CC241" i="1"/>
  <c r="BV241" i="1" s="1"/>
  <c r="CC242" i="1"/>
  <c r="BV242" i="1" s="1"/>
  <c r="CC243" i="1"/>
  <c r="BV243" i="1" s="1"/>
  <c r="CC244" i="1"/>
  <c r="BV244" i="1" s="1"/>
  <c r="CC245" i="1"/>
  <c r="BV245" i="1" s="1"/>
  <c r="CC246" i="1"/>
  <c r="BV246" i="1" s="1"/>
  <c r="CC247" i="1"/>
  <c r="BV247" i="1" s="1"/>
  <c r="CC248" i="1"/>
  <c r="BV248" i="1" s="1"/>
  <c r="CC249" i="1"/>
  <c r="BV249" i="1" s="1"/>
  <c r="CC250" i="1"/>
  <c r="BV250" i="1" s="1"/>
  <c r="CC251" i="1"/>
  <c r="BV251" i="1" s="1"/>
  <c r="CC252" i="1"/>
  <c r="BV252" i="1" s="1"/>
  <c r="CC253" i="1"/>
  <c r="BV253" i="1" s="1"/>
  <c r="CC254" i="1"/>
  <c r="BV254" i="1" s="1"/>
  <c r="CC255" i="1"/>
  <c r="BV255" i="1" s="1"/>
  <c r="CC256" i="1"/>
  <c r="BV256" i="1" s="1"/>
  <c r="CC257" i="1"/>
  <c r="BV257" i="1" s="1"/>
  <c r="CC258" i="1"/>
  <c r="BV258" i="1" s="1"/>
  <c r="CC259" i="1"/>
  <c r="BV259" i="1" s="1"/>
  <c r="CC260" i="1"/>
  <c r="BV260" i="1" s="1"/>
  <c r="CC261" i="1"/>
  <c r="BV261" i="1" s="1"/>
  <c r="CC262" i="1"/>
  <c r="BV262" i="1" s="1"/>
  <c r="CC263" i="1"/>
  <c r="BV263" i="1" s="1"/>
  <c r="CC264" i="1"/>
  <c r="BV264" i="1" s="1"/>
  <c r="CC265" i="1"/>
  <c r="BV265" i="1" s="1"/>
  <c r="CC266" i="1"/>
  <c r="BV266" i="1" s="1"/>
  <c r="CC267" i="1"/>
  <c r="BV267" i="1" s="1"/>
  <c r="CC268" i="1"/>
  <c r="BV268" i="1" s="1"/>
  <c r="CC269" i="1"/>
  <c r="BV269" i="1" s="1"/>
  <c r="CC270" i="1"/>
  <c r="BV270" i="1" s="1"/>
  <c r="CC271" i="1"/>
  <c r="BV271" i="1" s="1"/>
  <c r="CC272" i="1"/>
  <c r="BV272" i="1" s="1"/>
  <c r="CC273" i="1"/>
  <c r="BV273" i="1" s="1"/>
  <c r="CC274" i="1"/>
  <c r="BV274" i="1" s="1"/>
  <c r="CC275" i="1"/>
  <c r="BV275" i="1" s="1"/>
  <c r="CC276" i="1"/>
  <c r="BV276" i="1" s="1"/>
  <c r="CC277" i="1"/>
  <c r="BV277" i="1" s="1"/>
  <c r="CC278" i="1"/>
  <c r="BV278" i="1" s="1"/>
  <c r="CC279" i="1"/>
  <c r="BV279" i="1" s="1"/>
  <c r="CC280" i="1"/>
  <c r="BV280" i="1" s="1"/>
  <c r="CC281" i="1"/>
  <c r="BV281" i="1" s="1"/>
  <c r="CC282" i="1"/>
  <c r="BV282" i="1" s="1"/>
  <c r="CC283" i="1"/>
  <c r="BV283" i="1" s="1"/>
  <c r="CC284" i="1"/>
  <c r="BV284" i="1" s="1"/>
  <c r="CC285" i="1"/>
  <c r="BV285" i="1" s="1"/>
  <c r="CC286" i="1"/>
  <c r="BV286" i="1" s="1"/>
  <c r="CC287" i="1"/>
  <c r="BV287" i="1" s="1"/>
  <c r="CC288" i="1"/>
  <c r="BV288" i="1" s="1"/>
  <c r="CC289" i="1"/>
  <c r="BV289" i="1" s="1"/>
  <c r="CC290" i="1"/>
  <c r="BV290" i="1" s="1"/>
  <c r="CC291" i="1"/>
  <c r="BV291" i="1" s="1"/>
  <c r="CC292" i="1"/>
  <c r="BV292" i="1" s="1"/>
  <c r="CC293" i="1"/>
  <c r="BV293" i="1" s="1"/>
  <c r="CC294" i="1"/>
  <c r="BV294" i="1" s="1"/>
  <c r="CC295" i="1"/>
  <c r="BV295" i="1" s="1"/>
  <c r="CC296" i="1"/>
  <c r="BV296" i="1" s="1"/>
  <c r="CC297" i="1"/>
  <c r="BV297" i="1" s="1"/>
  <c r="CC298" i="1"/>
  <c r="BV298" i="1" s="1"/>
  <c r="CC299" i="1"/>
  <c r="BV299" i="1" s="1"/>
  <c r="CC300" i="1"/>
  <c r="BV300" i="1" s="1"/>
  <c r="CC301" i="1"/>
  <c r="BV301" i="1" s="1"/>
  <c r="CC302" i="1"/>
  <c r="BV302" i="1" s="1"/>
  <c r="CC303" i="1"/>
  <c r="BV303" i="1" s="1"/>
  <c r="CC304" i="1"/>
  <c r="BV304" i="1" s="1"/>
  <c r="CC305" i="1"/>
  <c r="BV305" i="1" s="1"/>
  <c r="CC306" i="1"/>
  <c r="BV306" i="1" s="1"/>
  <c r="CC307" i="1"/>
  <c r="BV307" i="1" s="1"/>
  <c r="CC308" i="1"/>
  <c r="BV308" i="1" s="1"/>
  <c r="CC309" i="1"/>
  <c r="BV309" i="1" s="1"/>
  <c r="CC310" i="1"/>
  <c r="BV310" i="1" s="1"/>
  <c r="CC311" i="1"/>
  <c r="BV311" i="1" s="1"/>
  <c r="CC312" i="1"/>
  <c r="BV312" i="1" s="1"/>
  <c r="CC313" i="1"/>
  <c r="BV313" i="1" s="1"/>
  <c r="CC314" i="1"/>
  <c r="BV314" i="1" s="1"/>
  <c r="CC315" i="1"/>
  <c r="BV315" i="1" s="1"/>
  <c r="CC316" i="1"/>
  <c r="BV316" i="1" s="1"/>
  <c r="CC317" i="1"/>
  <c r="BV317" i="1" s="1"/>
  <c r="CC318" i="1"/>
  <c r="BV318" i="1" s="1"/>
  <c r="CC319" i="1"/>
  <c r="BV319" i="1" s="1"/>
  <c r="CC320" i="1"/>
  <c r="BV320" i="1" s="1"/>
  <c r="CC321" i="1"/>
  <c r="BV321" i="1" s="1"/>
  <c r="CC322" i="1"/>
  <c r="BV322" i="1" s="1"/>
  <c r="CC323" i="1"/>
  <c r="BV323" i="1" s="1"/>
  <c r="CC324" i="1"/>
  <c r="BV324" i="1" s="1"/>
  <c r="CC325" i="1"/>
  <c r="BV325" i="1" s="1"/>
  <c r="CC326" i="1"/>
  <c r="BV326" i="1" s="1"/>
  <c r="CC327" i="1"/>
  <c r="BV327" i="1" s="1"/>
  <c r="CC328" i="1"/>
  <c r="BV328" i="1" s="1"/>
  <c r="CC329" i="1"/>
  <c r="BV329" i="1" s="1"/>
  <c r="CC330" i="1"/>
  <c r="BV330" i="1" s="1"/>
  <c r="CC331" i="1"/>
  <c r="BV331" i="1" s="1"/>
  <c r="CC332" i="1"/>
  <c r="BV332" i="1" s="1"/>
  <c r="CC333" i="1"/>
  <c r="BV333" i="1" s="1"/>
  <c r="CC334" i="1"/>
  <c r="BV334" i="1" s="1"/>
  <c r="CC335" i="1"/>
  <c r="BV335" i="1" s="1"/>
  <c r="CC336" i="1"/>
  <c r="BV336" i="1" s="1"/>
  <c r="CC337" i="1"/>
  <c r="BV337" i="1" s="1"/>
  <c r="CC338" i="1"/>
  <c r="BV338" i="1" s="1"/>
  <c r="CC339" i="1"/>
  <c r="BV339" i="1" s="1"/>
  <c r="CC340" i="1"/>
  <c r="BV340" i="1" s="1"/>
  <c r="CC341" i="1"/>
  <c r="BV341" i="1" s="1"/>
  <c r="CC342" i="1"/>
  <c r="BV342" i="1" s="1"/>
  <c r="CC343" i="1"/>
  <c r="BV343" i="1" s="1"/>
  <c r="CC344" i="1"/>
  <c r="BV344" i="1" s="1"/>
  <c r="CC345" i="1"/>
  <c r="BV345" i="1" s="1"/>
  <c r="CC346" i="1"/>
  <c r="BV346" i="1" s="1"/>
  <c r="CC347" i="1"/>
  <c r="BV347" i="1" s="1"/>
  <c r="CC348" i="1"/>
  <c r="BV348" i="1" s="1"/>
  <c r="CC349" i="1"/>
  <c r="BV349" i="1" s="1"/>
  <c r="CC350" i="1"/>
  <c r="BV350" i="1" s="1"/>
  <c r="CC351" i="1"/>
  <c r="BV351" i="1" s="1"/>
  <c r="CC352" i="1"/>
  <c r="BV352" i="1" s="1"/>
  <c r="CC353" i="1"/>
  <c r="BV353" i="1" s="1"/>
  <c r="CC354" i="1"/>
  <c r="BV354" i="1" s="1"/>
  <c r="CC355" i="1"/>
  <c r="BV355" i="1" s="1"/>
  <c r="CC356" i="1"/>
  <c r="BV356" i="1" s="1"/>
  <c r="CC357" i="1"/>
  <c r="BV357" i="1" s="1"/>
  <c r="CC358" i="1"/>
  <c r="BV358" i="1" s="1"/>
  <c r="CC359" i="1"/>
  <c r="BV359" i="1" s="1"/>
  <c r="CC360" i="1"/>
  <c r="BV360" i="1" s="1"/>
  <c r="CC361" i="1"/>
  <c r="BV361" i="1" s="1"/>
  <c r="CC362" i="1"/>
  <c r="BV362" i="1" s="1"/>
  <c r="CC363" i="1"/>
  <c r="BV363" i="1" s="1"/>
  <c r="CC364" i="1"/>
  <c r="BV364" i="1" s="1"/>
  <c r="CC365" i="1"/>
  <c r="BV365" i="1" s="1"/>
  <c r="CC366" i="1"/>
  <c r="BV366" i="1" s="1"/>
  <c r="CC367" i="1"/>
  <c r="BV367" i="1" s="1"/>
  <c r="CC368" i="1"/>
  <c r="BV368" i="1" s="1"/>
  <c r="CC369" i="1"/>
  <c r="BV369" i="1" s="1"/>
  <c r="CC370" i="1"/>
  <c r="BV370" i="1" s="1"/>
  <c r="CC371" i="1"/>
  <c r="BV371" i="1" s="1"/>
  <c r="CC372" i="1"/>
  <c r="BV372" i="1" s="1"/>
  <c r="CC373" i="1"/>
  <c r="BV373" i="1" s="1"/>
  <c r="CC374" i="1"/>
  <c r="BV374" i="1" s="1"/>
  <c r="CC375" i="1"/>
  <c r="BV375" i="1" s="1"/>
  <c r="CC376" i="1"/>
  <c r="BV376" i="1" s="1"/>
  <c r="CC377" i="1"/>
  <c r="BV377" i="1" s="1"/>
  <c r="CC378" i="1"/>
  <c r="BV378" i="1" s="1"/>
  <c r="CC379" i="1"/>
  <c r="BV379" i="1" s="1"/>
  <c r="CC380" i="1"/>
  <c r="BV380" i="1" s="1"/>
  <c r="CC381" i="1"/>
  <c r="BV381" i="1" s="1"/>
  <c r="CC382" i="1"/>
  <c r="BV382" i="1" s="1"/>
  <c r="CC383" i="1"/>
  <c r="BV383" i="1" s="1"/>
  <c r="CC384" i="1"/>
  <c r="BV384" i="1" s="1"/>
  <c r="CC385" i="1"/>
  <c r="BV385" i="1" s="1"/>
  <c r="CC386" i="1"/>
  <c r="BV386" i="1" s="1"/>
  <c r="CC387" i="1"/>
  <c r="BV387" i="1" s="1"/>
  <c r="CC388" i="1"/>
  <c r="BV388" i="1" s="1"/>
  <c r="CC389" i="1"/>
  <c r="BV389" i="1" s="1"/>
  <c r="CC390" i="1"/>
  <c r="BV390" i="1" s="1"/>
  <c r="CC391" i="1"/>
  <c r="BV391" i="1" s="1"/>
  <c r="CC392" i="1"/>
  <c r="BV392" i="1" s="1"/>
  <c r="CC393" i="1"/>
  <c r="BV393" i="1" s="1"/>
  <c r="CC394" i="1"/>
  <c r="BV394" i="1" s="1"/>
  <c r="CC395" i="1"/>
  <c r="BV395" i="1" s="1"/>
  <c r="CC396" i="1"/>
  <c r="BV396" i="1" s="1"/>
  <c r="CC397" i="1"/>
  <c r="BV397" i="1" s="1"/>
  <c r="CC398" i="1"/>
  <c r="BV398" i="1" s="1"/>
  <c r="CC399" i="1"/>
  <c r="BV399" i="1" s="1"/>
  <c r="CC400" i="1"/>
  <c r="BV400" i="1" s="1"/>
  <c r="CC401" i="1"/>
  <c r="BV401" i="1" s="1"/>
  <c r="CC402" i="1"/>
  <c r="BV402" i="1" s="1"/>
  <c r="CC403" i="1"/>
  <c r="BV403" i="1" s="1"/>
  <c r="CC404" i="1"/>
  <c r="BV404" i="1" s="1"/>
  <c r="CC405" i="1"/>
  <c r="BV405" i="1" s="1"/>
  <c r="CC406" i="1"/>
  <c r="BV406" i="1" s="1"/>
  <c r="CC407" i="1"/>
  <c r="BV407" i="1" s="1"/>
  <c r="CC408" i="1"/>
  <c r="BV408" i="1" s="1"/>
  <c r="CC409" i="1"/>
  <c r="BV409" i="1" s="1"/>
  <c r="CC410" i="1"/>
  <c r="BV410" i="1" s="1"/>
  <c r="CC411" i="1"/>
  <c r="BV411" i="1" s="1"/>
  <c r="CC412" i="1"/>
  <c r="BV412" i="1" s="1"/>
  <c r="CC413" i="1"/>
  <c r="BV413" i="1" s="1"/>
  <c r="CC414" i="1"/>
  <c r="BV414" i="1" s="1"/>
  <c r="CC415" i="1"/>
  <c r="BV415" i="1" s="1"/>
  <c r="CC416" i="1"/>
  <c r="BV416" i="1" s="1"/>
  <c r="CC417" i="1"/>
  <c r="BV417" i="1" s="1"/>
  <c r="CC418" i="1"/>
  <c r="BV418" i="1" s="1"/>
  <c r="CC419" i="1"/>
  <c r="BV419" i="1" s="1"/>
  <c r="CC420" i="1"/>
  <c r="BV420" i="1" s="1"/>
  <c r="CC421" i="1"/>
  <c r="BV421" i="1" s="1"/>
  <c r="CC422" i="1"/>
  <c r="BV422" i="1" s="1"/>
  <c r="CC423" i="1"/>
  <c r="BV423" i="1" s="1"/>
  <c r="CC424" i="1"/>
  <c r="BV424" i="1" s="1"/>
  <c r="CC425" i="1"/>
  <c r="BV425" i="1" s="1"/>
  <c r="CC426" i="1"/>
  <c r="BV426" i="1" s="1"/>
  <c r="CC427" i="1"/>
  <c r="BV427" i="1" s="1"/>
  <c r="CC428" i="1"/>
  <c r="BV428" i="1" s="1"/>
  <c r="CC429" i="1"/>
  <c r="BV429" i="1" s="1"/>
  <c r="CC430" i="1"/>
  <c r="BV430" i="1" s="1"/>
  <c r="CC431" i="1"/>
  <c r="BV431" i="1" s="1"/>
  <c r="CC432" i="1"/>
  <c r="BV432" i="1" s="1"/>
  <c r="CC433" i="1"/>
  <c r="BV433" i="1" s="1"/>
  <c r="CC434" i="1"/>
  <c r="BV434" i="1" s="1"/>
  <c r="CC435" i="1"/>
  <c r="BV435" i="1" s="1"/>
  <c r="CC436" i="1"/>
  <c r="BV436" i="1" s="1"/>
  <c r="CC437" i="1"/>
  <c r="BV437" i="1" s="1"/>
  <c r="CC438" i="1"/>
  <c r="BV438" i="1" s="1"/>
  <c r="CC439" i="1"/>
  <c r="BV439" i="1" s="1"/>
  <c r="CC440" i="1"/>
  <c r="BV440" i="1" s="1"/>
  <c r="CC441" i="1"/>
  <c r="BV441" i="1" s="1"/>
  <c r="CC442" i="1"/>
  <c r="BV442" i="1" s="1"/>
  <c r="CC443" i="1"/>
  <c r="BV443" i="1" s="1"/>
  <c r="CC444" i="1"/>
  <c r="BV444" i="1" s="1"/>
  <c r="CC445" i="1"/>
  <c r="BV445" i="1" s="1"/>
  <c r="CC446" i="1"/>
  <c r="BV446" i="1" s="1"/>
  <c r="CC447" i="1"/>
  <c r="BV447" i="1" s="1"/>
  <c r="CC448" i="1"/>
  <c r="BV448" i="1" s="1"/>
  <c r="CC449" i="1"/>
  <c r="BV449" i="1" s="1"/>
  <c r="CC450" i="1"/>
  <c r="BV450" i="1" s="1"/>
  <c r="CC451" i="1"/>
  <c r="BV451" i="1" s="1"/>
  <c r="CC452" i="1"/>
  <c r="BV452" i="1" s="1"/>
  <c r="CC453" i="1"/>
  <c r="BV453" i="1" s="1"/>
  <c r="CC454" i="1"/>
  <c r="BV454" i="1" s="1"/>
  <c r="CC455" i="1"/>
  <c r="BV455" i="1" s="1"/>
  <c r="CC456" i="1"/>
  <c r="BV456" i="1" s="1"/>
  <c r="CC457" i="1"/>
  <c r="BV457" i="1" s="1"/>
  <c r="CC458" i="1"/>
  <c r="BV458" i="1" s="1"/>
  <c r="CC459" i="1"/>
  <c r="BV459" i="1" s="1"/>
  <c r="CC460" i="1"/>
  <c r="BV460" i="1" s="1"/>
  <c r="CC461" i="1"/>
  <c r="BV461" i="1" s="1"/>
  <c r="CC462" i="1"/>
  <c r="BV462" i="1" s="1"/>
  <c r="CC463" i="1"/>
  <c r="BV463" i="1" s="1"/>
  <c r="CC464" i="1"/>
  <c r="BV464" i="1" s="1"/>
  <c r="CC465" i="1"/>
  <c r="BV465" i="1" s="1"/>
  <c r="CC466" i="1"/>
  <c r="BV466" i="1" s="1"/>
  <c r="CC467" i="1"/>
  <c r="BV467" i="1" s="1"/>
  <c r="CC468" i="1"/>
  <c r="BV468" i="1" s="1"/>
  <c r="CC469" i="1"/>
  <c r="BV469" i="1" s="1"/>
  <c r="CC470" i="1"/>
  <c r="BV470" i="1" s="1"/>
  <c r="CC471" i="1"/>
  <c r="BV471" i="1" s="1"/>
  <c r="CC472" i="1"/>
  <c r="BV472" i="1" s="1"/>
  <c r="CC473" i="1"/>
  <c r="BV473" i="1" s="1"/>
  <c r="CC474" i="1"/>
  <c r="BV474" i="1" s="1"/>
  <c r="CC475" i="1"/>
  <c r="BV475" i="1" s="1"/>
  <c r="CC476" i="1"/>
  <c r="BV476" i="1" s="1"/>
  <c r="CC477" i="1"/>
  <c r="BV477" i="1" s="1"/>
  <c r="CC478" i="1"/>
  <c r="BV478" i="1" s="1"/>
  <c r="CC479" i="1"/>
  <c r="BV479" i="1" s="1"/>
  <c r="CC480" i="1"/>
  <c r="BV480" i="1" s="1"/>
  <c r="CC481" i="1"/>
  <c r="BV481" i="1" s="1"/>
  <c r="CC482" i="1"/>
  <c r="BV482" i="1" s="1"/>
  <c r="CC483" i="1"/>
  <c r="BV483" i="1" s="1"/>
  <c r="CC484" i="1"/>
  <c r="BV484" i="1" s="1"/>
  <c r="CC485" i="1"/>
  <c r="BV485" i="1" s="1"/>
  <c r="CC486" i="1"/>
  <c r="BV486" i="1" s="1"/>
  <c r="CC487" i="1"/>
  <c r="BV487" i="1" s="1"/>
  <c r="CC488" i="1"/>
  <c r="BV488" i="1" s="1"/>
  <c r="CC489" i="1"/>
  <c r="BV489" i="1" s="1"/>
  <c r="CC490" i="1"/>
  <c r="BV490" i="1" s="1"/>
  <c r="CC491" i="1"/>
  <c r="BV491" i="1" s="1"/>
  <c r="CC492" i="1"/>
  <c r="BV492" i="1" s="1"/>
  <c r="CC493" i="1"/>
  <c r="BV493" i="1" s="1"/>
  <c r="CC494" i="1"/>
  <c r="BV494" i="1" s="1"/>
  <c r="CC495" i="1"/>
  <c r="BV495" i="1" s="1"/>
  <c r="CC496" i="1"/>
  <c r="BV496" i="1" s="1"/>
  <c r="CC497" i="1"/>
  <c r="BV497" i="1" s="1"/>
  <c r="CC498" i="1"/>
  <c r="BV498" i="1" s="1"/>
  <c r="CC499" i="1"/>
  <c r="BV499" i="1" s="1"/>
  <c r="CC500" i="1"/>
  <c r="BV500" i="1" s="1"/>
  <c r="CC501" i="1"/>
  <c r="BV501" i="1" s="1"/>
  <c r="CC502" i="1"/>
  <c r="BV502" i="1" s="1"/>
  <c r="CC503" i="1"/>
  <c r="BV503" i="1" s="1"/>
  <c r="CC504" i="1"/>
  <c r="BV504" i="1" s="1"/>
  <c r="CC505" i="1"/>
  <c r="BV505" i="1" s="1"/>
  <c r="CC506" i="1"/>
  <c r="BV506" i="1" s="1"/>
  <c r="CC507" i="1"/>
  <c r="BV507" i="1" s="1"/>
  <c r="CC508" i="1"/>
  <c r="BV508" i="1" s="1"/>
  <c r="CC509" i="1"/>
  <c r="BV509" i="1" s="1"/>
  <c r="CC510" i="1"/>
  <c r="BV510" i="1" s="1"/>
  <c r="CC511" i="1"/>
  <c r="BV511" i="1" s="1"/>
  <c r="CC512" i="1"/>
  <c r="BV512" i="1" s="1"/>
  <c r="CC513" i="1"/>
  <c r="BV513" i="1" s="1"/>
  <c r="CC514" i="1"/>
  <c r="BV514" i="1" s="1"/>
  <c r="CC515" i="1"/>
  <c r="BV515" i="1" s="1"/>
  <c r="CC516" i="1"/>
  <c r="BV516" i="1" s="1"/>
  <c r="CC517" i="1"/>
  <c r="BV517" i="1" s="1"/>
  <c r="CC518" i="1"/>
  <c r="BV518" i="1" s="1"/>
  <c r="CC519" i="1"/>
  <c r="BV519" i="1" s="1"/>
  <c r="CC520" i="1"/>
  <c r="BV520" i="1" s="1"/>
  <c r="CC521" i="1"/>
  <c r="BV521" i="1" s="1"/>
  <c r="CC522" i="1"/>
  <c r="BV522" i="1" s="1"/>
  <c r="CC523" i="1"/>
  <c r="BV523" i="1" s="1"/>
  <c r="CC524" i="1"/>
  <c r="BV524" i="1" s="1"/>
  <c r="CC525" i="1"/>
  <c r="BV525" i="1" s="1"/>
  <c r="CC526" i="1"/>
  <c r="BV526" i="1" s="1"/>
  <c r="CC527" i="1"/>
  <c r="BV527" i="1" s="1"/>
  <c r="CC528" i="1"/>
  <c r="BV528" i="1" s="1"/>
  <c r="CC529" i="1"/>
  <c r="BV529" i="1" s="1"/>
  <c r="CC530" i="1"/>
  <c r="BV530" i="1" s="1"/>
  <c r="CC531" i="1"/>
  <c r="BV531" i="1" s="1"/>
  <c r="CC532" i="1"/>
  <c r="BV532" i="1" s="1"/>
  <c r="CC533" i="1"/>
  <c r="BV533" i="1" s="1"/>
  <c r="CC534" i="1"/>
  <c r="BV534" i="1" s="1"/>
  <c r="CC535" i="1"/>
  <c r="BV535" i="1" s="1"/>
  <c r="CC536" i="1"/>
  <c r="BV536" i="1" s="1"/>
  <c r="CC537" i="1"/>
  <c r="BV537" i="1" s="1"/>
  <c r="CC538" i="1"/>
  <c r="BV538" i="1" s="1"/>
  <c r="CC539" i="1"/>
  <c r="BV539" i="1" s="1"/>
  <c r="CC540" i="1"/>
  <c r="BV540" i="1" s="1"/>
  <c r="CC541" i="1"/>
  <c r="BV541" i="1" s="1"/>
  <c r="CC542" i="1"/>
  <c r="BV542" i="1" s="1"/>
  <c r="CC543" i="1"/>
  <c r="BV543" i="1" s="1"/>
  <c r="CC544" i="1"/>
  <c r="BV544" i="1" s="1"/>
  <c r="CC545" i="1"/>
  <c r="BV545" i="1" s="1"/>
  <c r="CC546" i="1"/>
  <c r="BV546" i="1" s="1"/>
  <c r="CC547" i="1"/>
  <c r="BV547" i="1" s="1"/>
  <c r="CC548" i="1"/>
  <c r="BV548" i="1" s="1"/>
  <c r="CC549" i="1"/>
  <c r="BV549" i="1" s="1"/>
  <c r="CC550" i="1"/>
  <c r="BV550" i="1" s="1"/>
  <c r="CC551" i="1"/>
  <c r="BV551" i="1" s="1"/>
  <c r="CC552" i="1"/>
  <c r="BV552" i="1" s="1"/>
  <c r="CC553" i="1"/>
  <c r="BV553" i="1" s="1"/>
  <c r="CC554" i="1"/>
  <c r="BV554" i="1" s="1"/>
  <c r="CC555" i="1"/>
  <c r="BV555" i="1" s="1"/>
  <c r="CC556" i="1"/>
  <c r="BV556" i="1" s="1"/>
  <c r="CC557" i="1"/>
  <c r="BV557" i="1" s="1"/>
  <c r="CC558" i="1"/>
  <c r="BV558" i="1" s="1"/>
  <c r="CC559" i="1"/>
  <c r="BV559" i="1" s="1"/>
  <c r="CC560" i="1"/>
  <c r="BV560" i="1" s="1"/>
  <c r="CC561" i="1"/>
  <c r="BV561" i="1" s="1"/>
  <c r="CC562" i="1"/>
  <c r="BV562" i="1" s="1"/>
  <c r="CC563" i="1"/>
  <c r="BV563" i="1" s="1"/>
  <c r="CC564" i="1"/>
  <c r="BV564" i="1" s="1"/>
  <c r="CC565" i="1"/>
  <c r="BV565" i="1" s="1"/>
  <c r="CC566" i="1"/>
  <c r="BV566" i="1" s="1"/>
  <c r="CC567" i="1"/>
  <c r="BV567" i="1" s="1"/>
  <c r="CC568" i="1"/>
  <c r="BV568" i="1" s="1"/>
  <c r="CC569" i="1"/>
  <c r="BV569" i="1" s="1"/>
  <c r="CC570" i="1"/>
  <c r="BV570" i="1" s="1"/>
  <c r="CC571" i="1"/>
  <c r="BV571" i="1" s="1"/>
  <c r="CC572" i="1"/>
  <c r="BV572" i="1" s="1"/>
  <c r="CC573" i="1"/>
  <c r="BV573" i="1" s="1"/>
  <c r="CC574" i="1"/>
  <c r="BV574" i="1" s="1"/>
  <c r="CC575" i="1"/>
  <c r="BV575" i="1" s="1"/>
  <c r="CC576" i="1"/>
  <c r="BV576" i="1" s="1"/>
  <c r="CC577" i="1"/>
  <c r="BV577" i="1" s="1"/>
  <c r="CC578" i="1"/>
  <c r="BV578" i="1" s="1"/>
  <c r="CC579" i="1"/>
  <c r="BV579" i="1" s="1"/>
  <c r="CC580" i="1"/>
  <c r="BV580" i="1" s="1"/>
  <c r="CC581" i="1"/>
  <c r="BV581" i="1" s="1"/>
  <c r="CC582" i="1"/>
  <c r="BV582" i="1" s="1"/>
  <c r="CC583" i="1"/>
  <c r="BV583" i="1" s="1"/>
  <c r="CC584" i="1"/>
  <c r="BV584" i="1" s="1"/>
  <c r="CC585" i="1"/>
  <c r="BV585" i="1" s="1"/>
  <c r="CC586" i="1"/>
  <c r="BV586" i="1" s="1"/>
  <c r="CC587" i="1"/>
  <c r="BV587" i="1" s="1"/>
  <c r="CC588" i="1"/>
  <c r="BV588" i="1" s="1"/>
  <c r="CC589" i="1"/>
  <c r="BV589" i="1" s="1"/>
  <c r="CC590" i="1"/>
  <c r="BV590" i="1" s="1"/>
  <c r="CC591" i="1"/>
  <c r="BV591" i="1" s="1"/>
  <c r="CC592" i="1"/>
  <c r="BV592" i="1" s="1"/>
  <c r="CC593" i="1"/>
  <c r="BV593" i="1" s="1"/>
  <c r="CC594" i="1"/>
  <c r="BV594" i="1" s="1"/>
  <c r="CC595" i="1"/>
  <c r="BV595" i="1" s="1"/>
  <c r="CC596" i="1"/>
  <c r="BV596" i="1" s="1"/>
  <c r="CC597" i="1"/>
  <c r="BV597" i="1" s="1"/>
  <c r="CC598" i="1"/>
  <c r="BV598" i="1" s="1"/>
  <c r="CC599" i="1"/>
  <c r="BV599" i="1" s="1"/>
  <c r="CC600" i="1"/>
  <c r="BV600" i="1" s="1"/>
  <c r="CC601" i="1"/>
  <c r="BV601" i="1" s="1"/>
  <c r="CC602" i="1"/>
  <c r="BV602" i="1" s="1"/>
  <c r="CC603" i="1"/>
  <c r="BV603" i="1" s="1"/>
  <c r="CC604" i="1"/>
  <c r="BV604" i="1" s="1"/>
  <c r="CC605" i="1"/>
  <c r="BV605" i="1" s="1"/>
  <c r="CC606" i="1"/>
  <c r="BV606" i="1" s="1"/>
  <c r="CC607" i="1"/>
  <c r="BV607" i="1" s="1"/>
  <c r="CC608" i="1"/>
  <c r="BV608" i="1" s="1"/>
  <c r="CC609" i="1"/>
  <c r="BV609" i="1" s="1"/>
  <c r="CC610" i="1"/>
  <c r="BV610" i="1" s="1"/>
  <c r="CC611" i="1"/>
  <c r="BV611" i="1" s="1"/>
  <c r="CC612" i="1"/>
  <c r="BV612" i="1" s="1"/>
  <c r="CC613" i="1"/>
  <c r="BV613" i="1" s="1"/>
  <c r="CC614" i="1"/>
  <c r="BV614" i="1" s="1"/>
  <c r="CC615" i="1"/>
  <c r="BV615" i="1" s="1"/>
  <c r="CC616" i="1"/>
  <c r="BV616" i="1" s="1"/>
  <c r="CC617" i="1"/>
  <c r="BV617" i="1" s="1"/>
  <c r="CC618" i="1"/>
  <c r="BV618" i="1" s="1"/>
  <c r="CC619" i="1"/>
  <c r="BV619" i="1" s="1"/>
  <c r="CC620" i="1"/>
  <c r="BV620" i="1" s="1"/>
  <c r="CC621" i="1"/>
  <c r="BV621" i="1" s="1"/>
  <c r="CC622" i="1"/>
  <c r="BV622" i="1" s="1"/>
  <c r="CC623" i="1"/>
  <c r="BV623" i="1" s="1"/>
  <c r="CC624" i="1"/>
  <c r="BV624" i="1" s="1"/>
  <c r="CC625" i="1"/>
  <c r="BV625" i="1" s="1"/>
  <c r="CC626" i="1"/>
  <c r="BV626" i="1" s="1"/>
  <c r="CC627" i="1"/>
  <c r="BV627" i="1" s="1"/>
  <c r="CC628" i="1"/>
  <c r="BV628" i="1" s="1"/>
  <c r="CC629" i="1"/>
  <c r="BV629" i="1" s="1"/>
  <c r="CC630" i="1"/>
  <c r="BV630" i="1" s="1"/>
  <c r="CC631" i="1"/>
  <c r="BV631" i="1" s="1"/>
  <c r="CC632" i="1"/>
  <c r="BV632" i="1" s="1"/>
  <c r="CC633" i="1"/>
  <c r="BV633" i="1" s="1"/>
  <c r="CC634" i="1"/>
  <c r="BV634" i="1" s="1"/>
  <c r="CC635" i="1"/>
  <c r="BV635" i="1" s="1"/>
  <c r="CC636" i="1"/>
  <c r="BV636" i="1" s="1"/>
  <c r="CC637" i="1"/>
  <c r="BV637" i="1" s="1"/>
  <c r="CC638" i="1"/>
  <c r="BV638" i="1" s="1"/>
  <c r="CC639" i="1"/>
  <c r="BV639" i="1" s="1"/>
  <c r="CC640" i="1"/>
  <c r="BV640" i="1" s="1"/>
  <c r="CC641" i="1"/>
  <c r="BV641" i="1" s="1"/>
  <c r="CC642" i="1"/>
  <c r="BV642" i="1" s="1"/>
  <c r="CC643" i="1"/>
  <c r="BV643" i="1" s="1"/>
  <c r="CC644" i="1"/>
  <c r="BV644" i="1" s="1"/>
  <c r="CC645" i="1"/>
  <c r="BV645" i="1" s="1"/>
  <c r="CC646" i="1"/>
  <c r="BV646" i="1" s="1"/>
  <c r="CC647" i="1"/>
  <c r="BV647" i="1" s="1"/>
  <c r="CC648" i="1"/>
  <c r="BV648" i="1" s="1"/>
  <c r="CC649" i="1"/>
  <c r="BV649" i="1" s="1"/>
  <c r="CC650" i="1"/>
  <c r="BV650" i="1" s="1"/>
  <c r="CC651" i="1"/>
  <c r="BV651" i="1" s="1"/>
  <c r="CC652" i="1"/>
  <c r="BV652" i="1" s="1"/>
  <c r="CC653" i="1"/>
  <c r="BV653" i="1" s="1"/>
  <c r="CC654" i="1"/>
  <c r="BV654" i="1" s="1"/>
  <c r="CC655" i="1"/>
  <c r="BV655" i="1" s="1"/>
  <c r="CC656" i="1"/>
  <c r="BV656" i="1" s="1"/>
  <c r="CC657" i="1"/>
  <c r="BV657" i="1" s="1"/>
  <c r="CC658" i="1"/>
  <c r="BV658" i="1" s="1"/>
  <c r="CC659" i="1"/>
  <c r="BV659" i="1" s="1"/>
  <c r="CC660" i="1"/>
  <c r="BV660" i="1" s="1"/>
  <c r="CC661" i="1"/>
  <c r="BV661" i="1" s="1"/>
  <c r="CC662" i="1"/>
  <c r="BV662" i="1" s="1"/>
  <c r="CC663" i="1"/>
  <c r="BV663" i="1" s="1"/>
  <c r="CC664" i="1"/>
  <c r="BV664" i="1" s="1"/>
  <c r="CC665" i="1"/>
  <c r="BV665" i="1" s="1"/>
  <c r="CC666" i="1"/>
  <c r="BV666" i="1" s="1"/>
  <c r="CC667" i="1"/>
  <c r="BV667" i="1" s="1"/>
  <c r="CC668" i="1"/>
  <c r="BV668" i="1" s="1"/>
  <c r="CC669" i="1"/>
  <c r="BV669" i="1" s="1"/>
  <c r="CC670" i="1"/>
  <c r="BV670" i="1" s="1"/>
  <c r="CC671" i="1"/>
  <c r="BV671" i="1" s="1"/>
  <c r="CC672" i="1"/>
  <c r="BV672" i="1" s="1"/>
  <c r="CC673" i="1"/>
  <c r="BV673" i="1" s="1"/>
  <c r="CC674" i="1"/>
  <c r="BV674" i="1" s="1"/>
  <c r="CC675" i="1"/>
  <c r="BV675" i="1" s="1"/>
  <c r="CC676" i="1"/>
  <c r="BV676" i="1" s="1"/>
  <c r="CC677" i="1"/>
  <c r="BV677" i="1" s="1"/>
  <c r="CC678" i="1"/>
  <c r="BV678" i="1" s="1"/>
  <c r="CC679" i="1"/>
  <c r="BV679" i="1" s="1"/>
  <c r="CC680" i="1"/>
  <c r="BV680" i="1" s="1"/>
  <c r="CC681" i="1"/>
  <c r="BV681" i="1" s="1"/>
  <c r="CC682" i="1"/>
  <c r="BV682" i="1" s="1"/>
  <c r="CC683" i="1"/>
  <c r="BV683" i="1" s="1"/>
  <c r="CC684" i="1"/>
  <c r="BV684" i="1" s="1"/>
  <c r="CC685" i="1"/>
  <c r="BV685" i="1" s="1"/>
  <c r="CC686" i="1"/>
  <c r="BV686" i="1" s="1"/>
  <c r="CC687" i="1"/>
  <c r="BV687" i="1" s="1"/>
  <c r="CC688" i="1"/>
  <c r="BV688" i="1" s="1"/>
  <c r="CC689" i="1"/>
  <c r="BV689" i="1" s="1"/>
  <c r="CC690" i="1"/>
  <c r="BV690" i="1" s="1"/>
  <c r="CC691" i="1"/>
  <c r="BV691" i="1" s="1"/>
  <c r="CC692" i="1"/>
  <c r="BV692" i="1" s="1"/>
  <c r="CC693" i="1"/>
  <c r="BV693" i="1" s="1"/>
  <c r="CC694" i="1"/>
  <c r="BV694" i="1" s="1"/>
  <c r="CC695" i="1"/>
  <c r="BV695" i="1" s="1"/>
  <c r="CC696" i="1"/>
  <c r="BV696" i="1" s="1"/>
  <c r="CC697" i="1"/>
  <c r="BV697" i="1" s="1"/>
  <c r="CC698" i="1"/>
  <c r="BV698" i="1" s="1"/>
  <c r="CC699" i="1"/>
  <c r="BV699" i="1" s="1"/>
  <c r="CC700" i="1"/>
  <c r="BV700" i="1" s="1"/>
  <c r="CC701" i="1"/>
  <c r="BV701" i="1" s="1"/>
  <c r="CC702" i="1"/>
  <c r="BV702" i="1" s="1"/>
  <c r="CC703" i="1"/>
  <c r="BV703" i="1" s="1"/>
  <c r="CC704" i="1"/>
  <c r="BV704" i="1" s="1"/>
  <c r="CC705" i="1"/>
  <c r="BV705" i="1" s="1"/>
  <c r="CC706" i="1"/>
  <c r="BV706" i="1" s="1"/>
  <c r="CC707" i="1"/>
  <c r="BV707" i="1" s="1"/>
  <c r="CC708" i="1"/>
  <c r="BV708" i="1" s="1"/>
  <c r="CC709" i="1"/>
  <c r="BV709" i="1" s="1"/>
  <c r="CC710" i="1"/>
  <c r="BV710" i="1" s="1"/>
  <c r="CC711" i="1"/>
  <c r="BV711" i="1" s="1"/>
  <c r="CC712" i="1"/>
  <c r="BV712" i="1" s="1"/>
  <c r="CC713" i="1"/>
  <c r="BV713" i="1" s="1"/>
  <c r="CC714" i="1"/>
  <c r="BV714" i="1" s="1"/>
  <c r="CC715" i="1"/>
  <c r="BV715" i="1" s="1"/>
  <c r="CC716" i="1"/>
  <c r="BV716" i="1" s="1"/>
  <c r="CC717" i="1"/>
  <c r="BV717" i="1" s="1"/>
  <c r="CC718" i="1"/>
  <c r="BV718" i="1" s="1"/>
  <c r="CC719" i="1"/>
  <c r="BV719" i="1" s="1"/>
  <c r="CC720" i="1"/>
  <c r="BV720" i="1" s="1"/>
  <c r="CC721" i="1"/>
  <c r="BV721" i="1" s="1"/>
  <c r="CC722" i="1"/>
  <c r="BV722" i="1" s="1"/>
  <c r="CC723" i="1"/>
  <c r="BV723" i="1" s="1"/>
  <c r="CC724" i="1"/>
  <c r="BV724" i="1" s="1"/>
  <c r="CC725" i="1"/>
  <c r="BV725" i="1" s="1"/>
  <c r="CC726" i="1"/>
  <c r="BV726" i="1" s="1"/>
  <c r="CC727" i="1"/>
  <c r="BV727" i="1" s="1"/>
  <c r="CC728" i="1"/>
  <c r="BV728" i="1" s="1"/>
  <c r="CC729" i="1"/>
  <c r="BV729" i="1" s="1"/>
  <c r="CC730" i="1"/>
  <c r="BV730" i="1" s="1"/>
  <c r="CC731" i="1"/>
  <c r="BV731" i="1" s="1"/>
  <c r="CC732" i="1"/>
  <c r="BV732" i="1" s="1"/>
  <c r="CC733" i="1"/>
  <c r="BV733" i="1" s="1"/>
  <c r="CC734" i="1"/>
  <c r="BV734" i="1" s="1"/>
  <c r="CC735" i="1"/>
  <c r="BV735" i="1" s="1"/>
  <c r="CC736" i="1"/>
  <c r="BV736" i="1" s="1"/>
  <c r="CC737" i="1"/>
  <c r="BV737" i="1" s="1"/>
  <c r="CC738" i="1"/>
  <c r="BV738" i="1" s="1"/>
  <c r="CC739" i="1"/>
  <c r="BV739" i="1" s="1"/>
  <c r="CC740" i="1"/>
  <c r="BV740" i="1" s="1"/>
  <c r="CC741" i="1"/>
  <c r="BV741" i="1" s="1"/>
  <c r="CC742" i="1"/>
  <c r="BV742" i="1" s="1"/>
  <c r="CC743" i="1"/>
  <c r="BV743" i="1" s="1"/>
  <c r="CC744" i="1"/>
  <c r="BV744" i="1" s="1"/>
  <c r="CC745" i="1"/>
  <c r="BV745" i="1" s="1"/>
  <c r="CC746" i="1"/>
  <c r="BV746" i="1" s="1"/>
  <c r="CC747" i="1"/>
  <c r="BV747" i="1" s="1"/>
  <c r="CC748" i="1"/>
  <c r="BV748" i="1" s="1"/>
  <c r="CC749" i="1"/>
  <c r="BV749" i="1" s="1"/>
  <c r="CC750" i="1"/>
  <c r="BV750" i="1" s="1"/>
  <c r="CC751" i="1"/>
  <c r="BV751" i="1" s="1"/>
  <c r="CC752" i="1"/>
  <c r="BV752" i="1" s="1"/>
  <c r="CC753" i="1"/>
  <c r="BV753" i="1" s="1"/>
  <c r="CC754" i="1"/>
  <c r="BV754" i="1" s="1"/>
  <c r="CC755" i="1"/>
  <c r="BV755" i="1" s="1"/>
  <c r="CC756" i="1"/>
  <c r="BV756" i="1" s="1"/>
  <c r="CC757" i="1"/>
  <c r="BV757" i="1" s="1"/>
  <c r="CC758" i="1"/>
  <c r="BV758" i="1" s="1"/>
  <c r="CC759" i="1"/>
  <c r="BV759" i="1" s="1"/>
  <c r="CC760" i="1"/>
  <c r="BV760" i="1" s="1"/>
  <c r="CC761" i="1"/>
  <c r="BV761" i="1" s="1"/>
  <c r="CC762" i="1"/>
  <c r="BV762" i="1" s="1"/>
  <c r="CC763" i="1"/>
  <c r="BV763" i="1" s="1"/>
  <c r="CC764" i="1"/>
  <c r="BV764" i="1" s="1"/>
  <c r="CC765" i="1"/>
  <c r="BV765" i="1" s="1"/>
  <c r="CC766" i="1"/>
  <c r="BV766" i="1" s="1"/>
  <c r="CC767" i="1"/>
  <c r="BV767" i="1" s="1"/>
  <c r="CC768" i="1"/>
  <c r="BV768" i="1" s="1"/>
  <c r="CC769" i="1"/>
  <c r="BV769" i="1" s="1"/>
  <c r="CC770" i="1"/>
  <c r="BV770" i="1" s="1"/>
  <c r="CC771" i="1"/>
  <c r="BV771" i="1" s="1"/>
  <c r="CC772" i="1"/>
  <c r="BV772" i="1" s="1"/>
  <c r="CC773" i="1"/>
  <c r="BV773" i="1" s="1"/>
  <c r="CC774" i="1"/>
  <c r="BV774" i="1" s="1"/>
  <c r="CC775" i="1"/>
  <c r="BV775" i="1" s="1"/>
  <c r="CC776" i="1"/>
  <c r="BV776" i="1" s="1"/>
  <c r="CC777" i="1"/>
  <c r="BV777" i="1" s="1"/>
  <c r="CC778" i="1"/>
  <c r="BV778" i="1" s="1"/>
  <c r="CC779" i="1"/>
  <c r="BV779" i="1" s="1"/>
  <c r="CC780" i="1"/>
  <c r="BV780" i="1" s="1"/>
  <c r="CC781" i="1"/>
  <c r="BV781" i="1" s="1"/>
  <c r="CC782" i="1"/>
  <c r="BV782" i="1" s="1"/>
  <c r="CC783" i="1"/>
  <c r="BV783" i="1" s="1"/>
  <c r="CC784" i="1"/>
  <c r="BV784" i="1" s="1"/>
  <c r="CC785" i="1"/>
  <c r="BV785" i="1" s="1"/>
  <c r="CC786" i="1"/>
  <c r="BV786" i="1" s="1"/>
  <c r="CC787" i="1"/>
  <c r="BV787" i="1" s="1"/>
  <c r="CC788" i="1"/>
  <c r="BV788" i="1" s="1"/>
  <c r="CC789" i="1"/>
  <c r="BV789" i="1" s="1"/>
  <c r="CC790" i="1"/>
  <c r="BV790" i="1" s="1"/>
  <c r="CC791" i="1"/>
  <c r="BV791" i="1" s="1"/>
  <c r="CC792" i="1"/>
  <c r="BV792" i="1" s="1"/>
  <c r="CC793" i="1"/>
  <c r="BV793" i="1" s="1"/>
  <c r="CC794" i="1"/>
  <c r="BV794" i="1" s="1"/>
  <c r="CC795" i="1"/>
  <c r="BV795" i="1" s="1"/>
  <c r="CC796" i="1"/>
  <c r="BV796" i="1" s="1"/>
  <c r="CC797" i="1"/>
  <c r="BV797" i="1" s="1"/>
  <c r="CC798" i="1"/>
  <c r="BV798" i="1" s="1"/>
  <c r="CC799" i="1"/>
  <c r="BV799" i="1" s="1"/>
  <c r="CC800" i="1"/>
  <c r="BV800" i="1" s="1"/>
  <c r="CC801" i="1"/>
  <c r="BV801" i="1" s="1"/>
  <c r="CC802" i="1"/>
  <c r="BV802" i="1" s="1"/>
  <c r="CC803" i="1"/>
  <c r="BV803" i="1" s="1"/>
  <c r="CC804" i="1"/>
  <c r="BV804" i="1" s="1"/>
  <c r="CC805" i="1"/>
  <c r="BV805" i="1" s="1"/>
  <c r="CC806" i="1"/>
  <c r="BV806" i="1" s="1"/>
  <c r="CC807" i="1"/>
  <c r="BV807" i="1" s="1"/>
  <c r="CC808" i="1"/>
  <c r="BV808" i="1" s="1"/>
  <c r="CC809" i="1"/>
  <c r="BV809" i="1" s="1"/>
  <c r="CC810" i="1"/>
  <c r="BV810" i="1" s="1"/>
  <c r="CC811" i="1"/>
  <c r="BV811" i="1" s="1"/>
  <c r="CC812" i="1"/>
  <c r="BV812" i="1" s="1"/>
  <c r="CC813" i="1"/>
  <c r="BV813" i="1" s="1"/>
  <c r="CC814" i="1"/>
  <c r="BV814" i="1" s="1"/>
  <c r="CC815" i="1"/>
  <c r="BV815" i="1" s="1"/>
  <c r="CC816" i="1"/>
  <c r="BV816" i="1" s="1"/>
  <c r="CC817" i="1"/>
  <c r="BV817" i="1" s="1"/>
  <c r="CC818" i="1"/>
  <c r="BV818" i="1" s="1"/>
  <c r="CC819" i="1"/>
  <c r="BV819" i="1" s="1"/>
  <c r="CC820" i="1"/>
  <c r="BV820" i="1" s="1"/>
  <c r="CC821" i="1"/>
  <c r="BV821" i="1" s="1"/>
  <c r="CC822" i="1"/>
  <c r="BV822" i="1" s="1"/>
  <c r="CC823" i="1"/>
  <c r="BV823" i="1" s="1"/>
  <c r="CC824" i="1"/>
  <c r="BV824" i="1" s="1"/>
  <c r="CC825" i="1"/>
  <c r="BV825" i="1" s="1"/>
  <c r="CC826" i="1"/>
  <c r="BV826" i="1" s="1"/>
  <c r="CC827" i="1"/>
  <c r="BV827" i="1" s="1"/>
  <c r="CC828" i="1"/>
  <c r="BV828" i="1" s="1"/>
  <c r="CC829" i="1"/>
  <c r="BV829" i="1" s="1"/>
  <c r="CC830" i="1"/>
  <c r="BV830" i="1" s="1"/>
  <c r="CC831" i="1"/>
  <c r="BV831" i="1" s="1"/>
  <c r="CC832" i="1"/>
  <c r="BV832" i="1" s="1"/>
  <c r="CC833" i="1"/>
  <c r="BV833" i="1" s="1"/>
  <c r="CC834" i="1"/>
  <c r="BV834" i="1" s="1"/>
  <c r="CC835" i="1"/>
  <c r="BV835" i="1" s="1"/>
  <c r="CC836" i="1"/>
  <c r="BV836" i="1" s="1"/>
  <c r="CC837" i="1"/>
  <c r="BV837" i="1" s="1"/>
  <c r="CC838" i="1"/>
  <c r="BV838" i="1" s="1"/>
  <c r="CC839" i="1"/>
  <c r="BV839" i="1" s="1"/>
  <c r="CC840" i="1"/>
  <c r="BV840" i="1" s="1"/>
  <c r="CC841" i="1"/>
  <c r="BV841" i="1" s="1"/>
  <c r="CC842" i="1"/>
  <c r="BV842" i="1" s="1"/>
  <c r="CC843" i="1"/>
  <c r="BV843" i="1" s="1"/>
  <c r="CC844" i="1"/>
  <c r="BV844" i="1" s="1"/>
  <c r="CC845" i="1"/>
  <c r="BV845" i="1" s="1"/>
  <c r="CC846" i="1"/>
  <c r="BV846" i="1" s="1"/>
  <c r="CC847" i="1"/>
  <c r="BV847" i="1" s="1"/>
  <c r="CC848" i="1"/>
  <c r="BV848" i="1" s="1"/>
  <c r="CC849" i="1"/>
  <c r="BV849" i="1" s="1"/>
  <c r="CC850" i="1"/>
  <c r="BV850" i="1" s="1"/>
  <c r="CC851" i="1"/>
  <c r="BV851" i="1" s="1"/>
  <c r="CC852" i="1"/>
  <c r="BV852" i="1" s="1"/>
  <c r="CC853" i="1"/>
  <c r="BV853" i="1" s="1"/>
  <c r="CC854" i="1"/>
  <c r="BV854" i="1" s="1"/>
  <c r="CC855" i="1"/>
  <c r="BV855" i="1" s="1"/>
  <c r="CC856" i="1"/>
  <c r="BV856" i="1" s="1"/>
  <c r="CC857" i="1"/>
  <c r="BV857" i="1" s="1"/>
  <c r="CC858" i="1"/>
  <c r="BV858" i="1" s="1"/>
  <c r="CC859" i="1"/>
  <c r="BV859" i="1" s="1"/>
  <c r="CC860" i="1"/>
  <c r="BV860" i="1" s="1"/>
  <c r="CC861" i="1"/>
  <c r="BV861" i="1" s="1"/>
  <c r="CC862" i="1"/>
  <c r="BV862" i="1" s="1"/>
  <c r="CC863" i="1"/>
  <c r="BV863" i="1" s="1"/>
  <c r="CC864" i="1"/>
  <c r="BV864" i="1" s="1"/>
  <c r="CC865" i="1"/>
  <c r="BV865" i="1" s="1"/>
  <c r="CC866" i="1"/>
  <c r="BV866" i="1" s="1"/>
  <c r="CC867" i="1"/>
  <c r="BV867" i="1" s="1"/>
  <c r="CC868" i="1"/>
  <c r="BV868" i="1" s="1"/>
  <c r="CC869" i="1"/>
  <c r="BV869" i="1" s="1"/>
  <c r="CC870" i="1"/>
  <c r="BV870" i="1" s="1"/>
  <c r="CC871" i="1"/>
  <c r="BV871" i="1" s="1"/>
  <c r="CC872" i="1"/>
  <c r="BV872" i="1" s="1"/>
  <c r="CC873" i="1"/>
  <c r="BV873" i="1" s="1"/>
  <c r="CC874" i="1"/>
  <c r="BV874" i="1" s="1"/>
  <c r="CC875" i="1"/>
  <c r="BV875" i="1" s="1"/>
  <c r="CC876" i="1"/>
  <c r="BV876" i="1" s="1"/>
  <c r="CC877" i="1"/>
  <c r="BV877" i="1" s="1"/>
  <c r="CC878" i="1"/>
  <c r="BV878" i="1" s="1"/>
  <c r="CC879" i="1"/>
  <c r="BV879" i="1" s="1"/>
  <c r="CC880" i="1"/>
  <c r="BV880" i="1" s="1"/>
  <c r="CC881" i="1"/>
  <c r="BV881" i="1" s="1"/>
  <c r="CC882" i="1"/>
  <c r="BV882" i="1" s="1"/>
  <c r="CC883" i="1"/>
  <c r="BV883" i="1" s="1"/>
  <c r="CC884" i="1"/>
  <c r="BV884" i="1" s="1"/>
  <c r="CC885" i="1"/>
  <c r="BV885" i="1" s="1"/>
  <c r="CC886" i="1"/>
  <c r="BV886" i="1" s="1"/>
  <c r="CC887" i="1"/>
  <c r="BV887" i="1" s="1"/>
  <c r="CC888" i="1"/>
  <c r="BV888" i="1" s="1"/>
  <c r="CC889" i="1"/>
  <c r="BV889" i="1" s="1"/>
  <c r="CC890" i="1"/>
  <c r="BV890" i="1" s="1"/>
  <c r="CC891" i="1"/>
  <c r="BV891" i="1" s="1"/>
  <c r="CC892" i="1"/>
  <c r="BV892" i="1" s="1"/>
  <c r="CC893" i="1"/>
  <c r="BV893" i="1" s="1"/>
  <c r="CC894" i="1"/>
  <c r="BV894" i="1" s="1"/>
  <c r="CC895" i="1"/>
  <c r="BV895" i="1" s="1"/>
  <c r="CC896" i="1"/>
  <c r="BV896" i="1" s="1"/>
  <c r="CC897" i="1"/>
  <c r="BV897" i="1" s="1"/>
  <c r="CC898" i="1"/>
  <c r="BV898" i="1" s="1"/>
  <c r="CC899" i="1"/>
  <c r="BV899" i="1" s="1"/>
  <c r="CC900" i="1"/>
  <c r="BV900" i="1" s="1"/>
  <c r="CC901" i="1"/>
  <c r="BV901" i="1" s="1"/>
  <c r="CC902" i="1"/>
  <c r="BV902" i="1" s="1"/>
  <c r="CC903" i="1"/>
  <c r="BV903" i="1" s="1"/>
  <c r="CC904" i="1"/>
  <c r="BV904" i="1" s="1"/>
  <c r="CC905" i="1"/>
  <c r="BV905" i="1" s="1"/>
  <c r="CC906" i="1"/>
  <c r="BV906" i="1" s="1"/>
  <c r="CC907" i="1"/>
  <c r="BV907" i="1" s="1"/>
  <c r="CC908" i="1"/>
  <c r="BV908" i="1" s="1"/>
  <c r="CC909" i="1"/>
  <c r="BV909" i="1" s="1"/>
  <c r="CC910" i="1"/>
  <c r="BV910" i="1" s="1"/>
  <c r="CC911" i="1"/>
  <c r="BV911" i="1" s="1"/>
  <c r="CC912" i="1"/>
  <c r="BV912" i="1" s="1"/>
  <c r="CC913" i="1"/>
  <c r="BV913" i="1" s="1"/>
  <c r="CC914" i="1"/>
  <c r="BV914" i="1" s="1"/>
  <c r="CC915" i="1"/>
  <c r="BV915" i="1" s="1"/>
  <c r="CC916" i="1"/>
  <c r="BV916" i="1" s="1"/>
  <c r="CC917" i="1"/>
  <c r="BV917" i="1" s="1"/>
  <c r="CC918" i="1"/>
  <c r="BV918" i="1" s="1"/>
  <c r="CC919" i="1"/>
  <c r="BV919" i="1" s="1"/>
  <c r="CC920" i="1"/>
  <c r="BV920" i="1" s="1"/>
  <c r="CC921" i="1"/>
  <c r="BV921" i="1" s="1"/>
  <c r="CC922" i="1"/>
  <c r="BV922" i="1" s="1"/>
  <c r="CC923" i="1"/>
  <c r="BV923" i="1" s="1"/>
  <c r="CC924" i="1"/>
  <c r="BV924" i="1" s="1"/>
  <c r="CC925" i="1"/>
  <c r="BV925" i="1" s="1"/>
  <c r="CC926" i="1"/>
  <c r="BV926" i="1" s="1"/>
  <c r="CC927" i="1"/>
  <c r="BV927" i="1" s="1"/>
  <c r="CC928" i="1"/>
  <c r="BV928" i="1" s="1"/>
  <c r="CC929" i="1"/>
  <c r="BV929" i="1" s="1"/>
  <c r="CC930" i="1"/>
  <c r="BV930" i="1" s="1"/>
  <c r="CC931" i="1"/>
  <c r="BV931" i="1" s="1"/>
  <c r="CC932" i="1"/>
  <c r="BV932" i="1" s="1"/>
  <c r="CC933" i="1"/>
  <c r="BV933" i="1" s="1"/>
  <c r="CC934" i="1"/>
  <c r="BV934" i="1" s="1"/>
  <c r="CC935" i="1"/>
  <c r="BV935" i="1" s="1"/>
  <c r="CC936" i="1"/>
  <c r="BV936" i="1" s="1"/>
  <c r="CC937" i="1"/>
  <c r="BV937" i="1" s="1"/>
  <c r="CC938" i="1"/>
  <c r="BV938" i="1" s="1"/>
  <c r="CC939" i="1"/>
  <c r="BV939" i="1" s="1"/>
  <c r="CC940" i="1"/>
  <c r="BV940" i="1" s="1"/>
  <c r="CC941" i="1"/>
  <c r="BV941" i="1" s="1"/>
  <c r="CC942" i="1"/>
  <c r="BV942" i="1" s="1"/>
  <c r="CC943" i="1"/>
  <c r="BV943" i="1" s="1"/>
  <c r="CC944" i="1"/>
  <c r="BV944" i="1" s="1"/>
  <c r="CC945" i="1"/>
  <c r="BV945" i="1" s="1"/>
  <c r="CC946" i="1"/>
  <c r="BV946" i="1" s="1"/>
  <c r="CC947" i="1"/>
  <c r="BV947" i="1" s="1"/>
  <c r="CC948" i="1"/>
  <c r="BV948" i="1" s="1"/>
  <c r="CC949" i="1"/>
  <c r="BV949" i="1" s="1"/>
  <c r="CC950" i="1"/>
  <c r="BV950" i="1" s="1"/>
  <c r="CC951" i="1"/>
  <c r="BV951" i="1" s="1"/>
  <c r="CC952" i="1"/>
  <c r="BV952" i="1" s="1"/>
  <c r="CC953" i="1"/>
  <c r="BV953" i="1" s="1"/>
  <c r="CC954" i="1"/>
  <c r="BV954" i="1" s="1"/>
  <c r="CC955" i="1"/>
  <c r="BV955" i="1" s="1"/>
  <c r="CC956" i="1"/>
  <c r="BV956" i="1" s="1"/>
  <c r="CC957" i="1"/>
  <c r="BV957" i="1" s="1"/>
  <c r="CC958" i="1"/>
  <c r="BV958" i="1" s="1"/>
  <c r="CC959" i="1"/>
  <c r="BV959" i="1" s="1"/>
  <c r="CC960" i="1"/>
  <c r="BV960" i="1" s="1"/>
  <c r="CC961" i="1"/>
  <c r="BV961" i="1" s="1"/>
  <c r="CC962" i="1"/>
  <c r="BV962" i="1" s="1"/>
  <c r="CC963" i="1"/>
  <c r="BV963" i="1" s="1"/>
  <c r="CC964" i="1"/>
  <c r="BV964" i="1" s="1"/>
  <c r="CC965" i="1"/>
  <c r="BV965" i="1" s="1"/>
  <c r="CC966" i="1"/>
  <c r="BV966" i="1" s="1"/>
  <c r="CC967" i="1"/>
  <c r="BV967" i="1" s="1"/>
  <c r="CC968" i="1"/>
  <c r="BV968" i="1" s="1"/>
  <c r="CC969" i="1"/>
  <c r="BV969" i="1" s="1"/>
  <c r="CC970" i="1"/>
  <c r="BV970" i="1" s="1"/>
  <c r="CC971" i="1"/>
  <c r="BV971" i="1" s="1"/>
  <c r="CC972" i="1"/>
  <c r="BV972" i="1" s="1"/>
  <c r="CC973" i="1"/>
  <c r="BV973" i="1" s="1"/>
  <c r="CC974" i="1"/>
  <c r="BV974" i="1" s="1"/>
  <c r="CC975" i="1"/>
  <c r="BV975" i="1" s="1"/>
  <c r="CC976" i="1"/>
  <c r="BV976" i="1" s="1"/>
  <c r="CC977" i="1"/>
  <c r="BV977" i="1" s="1"/>
  <c r="CC978" i="1"/>
  <c r="BV978" i="1" s="1"/>
  <c r="CC979" i="1"/>
  <c r="BV979" i="1" s="1"/>
  <c r="CC980" i="1"/>
  <c r="BV980" i="1" s="1"/>
  <c r="CC981" i="1"/>
  <c r="BV981" i="1" s="1"/>
  <c r="CC982" i="1"/>
  <c r="BV982" i="1" s="1"/>
  <c r="CC983" i="1"/>
  <c r="BV983" i="1" s="1"/>
  <c r="CC984" i="1"/>
  <c r="BV984" i="1" s="1"/>
  <c r="CC985" i="1"/>
  <c r="BV985" i="1" s="1"/>
  <c r="CC986" i="1"/>
  <c r="BV986" i="1" s="1"/>
  <c r="CC987" i="1"/>
  <c r="BV987" i="1" s="1"/>
  <c r="CC988" i="1"/>
  <c r="BV988" i="1" s="1"/>
  <c r="CC989" i="1"/>
  <c r="BV989" i="1" s="1"/>
  <c r="CC990" i="1"/>
  <c r="BV990" i="1" s="1"/>
  <c r="CC991" i="1"/>
  <c r="BV991" i="1" s="1"/>
  <c r="CC992" i="1"/>
  <c r="BV992" i="1" s="1"/>
  <c r="CC993" i="1"/>
  <c r="BV993" i="1" s="1"/>
  <c r="CC994" i="1"/>
  <c r="BV994" i="1" s="1"/>
  <c r="CC995" i="1"/>
  <c r="BV995" i="1" s="1"/>
  <c r="CC996" i="1"/>
  <c r="BV996" i="1" s="1"/>
  <c r="CC997" i="1"/>
  <c r="BV997" i="1" s="1"/>
  <c r="CC998" i="1"/>
  <c r="BV998" i="1" s="1"/>
  <c r="CC999" i="1"/>
  <c r="BV999" i="1" s="1"/>
  <c r="CC1000" i="1"/>
  <c r="BV1000" i="1" s="1"/>
  <c r="CC1001" i="1"/>
  <c r="BV1001" i="1" s="1"/>
  <c r="CC1002" i="1"/>
  <c r="BV1002" i="1" s="1"/>
  <c r="CC1003" i="1"/>
  <c r="BV1003" i="1" s="1"/>
  <c r="CC1004" i="1"/>
  <c r="BV1004" i="1" s="1"/>
  <c r="CC1005" i="1"/>
  <c r="BV1005" i="1" s="1"/>
  <c r="CC1006" i="1"/>
  <c r="BV1006" i="1" s="1"/>
  <c r="CC1007" i="1"/>
  <c r="BV1007" i="1" s="1"/>
  <c r="CC1008" i="1"/>
  <c r="BV1008" i="1" s="1"/>
  <c r="CC1009" i="1"/>
  <c r="BV1009" i="1" s="1"/>
  <c r="CC1010" i="1"/>
  <c r="BV1010" i="1" s="1"/>
  <c r="CC1011" i="1"/>
  <c r="BV1011" i="1" s="1"/>
  <c r="CC1012" i="1"/>
  <c r="BV1012" i="1" s="1"/>
  <c r="CC1013" i="1"/>
  <c r="BV1013" i="1" s="1"/>
  <c r="CC1014" i="1"/>
  <c r="BV1014" i="1" s="1"/>
  <c r="CC1015" i="1"/>
  <c r="BV1015" i="1" s="1"/>
  <c r="CC1016" i="1"/>
  <c r="BV1016" i="1" s="1"/>
  <c r="CC1017" i="1"/>
  <c r="BV1017" i="1" s="1"/>
  <c r="CC1018" i="1"/>
  <c r="BV1018" i="1" s="1"/>
  <c r="CC1019" i="1"/>
  <c r="BV1019" i="1" s="1"/>
  <c r="CC1020" i="1"/>
  <c r="BV1020" i="1" s="1"/>
  <c r="CC1021" i="1"/>
  <c r="BV1021" i="1" s="1"/>
  <c r="CC1022" i="1"/>
  <c r="BV1022" i="1" s="1"/>
  <c r="CC1023" i="1"/>
  <c r="BV1023" i="1" s="1"/>
  <c r="CC1024" i="1"/>
  <c r="BV1024" i="1" s="1"/>
  <c r="CC1025" i="1"/>
  <c r="BV1025" i="1" s="1"/>
  <c r="CC1026" i="1"/>
  <c r="BV1026" i="1" s="1"/>
  <c r="CC1027" i="1"/>
  <c r="BV1027" i="1" s="1"/>
  <c r="CC1028" i="1"/>
  <c r="BV1028" i="1" s="1"/>
  <c r="CC1029" i="1"/>
  <c r="BV1029" i="1" s="1"/>
  <c r="CC1030" i="1"/>
  <c r="BV1030" i="1" s="1"/>
  <c r="CC1031" i="1"/>
  <c r="BV1031" i="1" s="1"/>
  <c r="CC1032" i="1"/>
  <c r="BV1032" i="1" s="1"/>
  <c r="CC1033" i="1"/>
  <c r="BV1033" i="1" s="1"/>
  <c r="CC1034" i="1"/>
  <c r="BV1034" i="1" s="1"/>
  <c r="CC1035" i="1"/>
  <c r="BV1035" i="1" s="1"/>
  <c r="CC1036" i="1"/>
  <c r="BV1036" i="1" s="1"/>
  <c r="CC1037" i="1"/>
  <c r="BV1037" i="1" s="1"/>
  <c r="CC1038" i="1"/>
  <c r="BV1038" i="1" s="1"/>
  <c r="CC1039" i="1"/>
  <c r="BV1039" i="1" s="1"/>
  <c r="CC1040" i="1"/>
  <c r="BV1040" i="1" s="1"/>
  <c r="CC1041" i="1"/>
  <c r="BV1041" i="1" s="1"/>
  <c r="CC1042" i="1"/>
  <c r="BV1042" i="1" s="1"/>
  <c r="CC1043" i="1"/>
  <c r="BV1043" i="1" s="1"/>
  <c r="CC1044" i="1"/>
  <c r="BV1044" i="1" s="1"/>
  <c r="CC1045" i="1"/>
  <c r="BV1045" i="1" s="1"/>
  <c r="CC1046" i="1"/>
  <c r="BV1046" i="1" s="1"/>
  <c r="CC1047" i="1"/>
  <c r="BV1047" i="1" s="1"/>
  <c r="CC1048" i="1"/>
  <c r="BV1048" i="1" s="1"/>
  <c r="CC1049" i="1"/>
  <c r="BV1049" i="1" s="1"/>
  <c r="CC1050" i="1"/>
  <c r="BV1050" i="1" s="1"/>
  <c r="CC1051" i="1"/>
  <c r="BV1051" i="1" s="1"/>
  <c r="CC1052" i="1"/>
  <c r="BV1052" i="1" s="1"/>
  <c r="CC1053" i="1"/>
  <c r="BV1053" i="1" s="1"/>
  <c r="CC1054" i="1"/>
  <c r="BV1054" i="1" s="1"/>
  <c r="CC1055" i="1"/>
  <c r="BV1055" i="1" s="1"/>
  <c r="CC1056" i="1"/>
  <c r="BV1056" i="1" s="1"/>
  <c r="CC1057" i="1"/>
  <c r="BV1057" i="1" s="1"/>
  <c r="CC1058" i="1"/>
  <c r="BV1058" i="1" s="1"/>
  <c r="CC1059" i="1"/>
  <c r="BV1059" i="1" s="1"/>
  <c r="CC1060" i="1"/>
  <c r="BV1060" i="1" s="1"/>
  <c r="CC1061" i="1"/>
  <c r="BV1061" i="1" s="1"/>
  <c r="CC1062" i="1"/>
  <c r="BV1062" i="1" s="1"/>
  <c r="CC1063" i="1"/>
  <c r="BV1063" i="1" s="1"/>
  <c r="CC1064" i="1"/>
  <c r="BV1064" i="1" s="1"/>
  <c r="CC1065" i="1"/>
  <c r="BV1065" i="1" s="1"/>
  <c r="CC1066" i="1"/>
  <c r="BV1066" i="1" s="1"/>
  <c r="CC1067" i="1"/>
  <c r="BV1067" i="1" s="1"/>
  <c r="CC1068" i="1"/>
  <c r="BV1068" i="1" s="1"/>
  <c r="CC1069" i="1"/>
  <c r="BV1069" i="1" s="1"/>
  <c r="CC1070" i="1"/>
  <c r="BV1070" i="1" s="1"/>
  <c r="CC1071" i="1"/>
  <c r="BV1071" i="1" s="1"/>
  <c r="CC1072" i="1"/>
  <c r="BV1072" i="1" s="1"/>
  <c r="CC1073" i="1"/>
  <c r="BV1073" i="1" s="1"/>
  <c r="CC1074" i="1"/>
  <c r="BV1074" i="1" s="1"/>
  <c r="CC1075" i="1"/>
  <c r="BV1075" i="1" s="1"/>
  <c r="CC1076" i="1"/>
  <c r="BV1076" i="1" s="1"/>
  <c r="CC1077" i="1"/>
  <c r="BV1077" i="1" s="1"/>
  <c r="CC1078" i="1"/>
  <c r="BV1078" i="1" s="1"/>
  <c r="CC1079" i="1"/>
  <c r="BV1079" i="1" s="1"/>
  <c r="CC1080" i="1"/>
  <c r="BV1080" i="1" s="1"/>
  <c r="CC1081" i="1"/>
  <c r="BV1081" i="1" s="1"/>
  <c r="CC1082" i="1"/>
  <c r="BV1082" i="1" s="1"/>
  <c r="CC1083" i="1"/>
  <c r="BV1083" i="1" s="1"/>
  <c r="CC1084" i="1"/>
  <c r="BV1084" i="1" s="1"/>
  <c r="CC1085" i="1"/>
  <c r="BV1085" i="1" s="1"/>
  <c r="CC1086" i="1"/>
  <c r="BV1086" i="1" s="1"/>
  <c r="CC1087" i="1"/>
  <c r="BV1087" i="1" s="1"/>
  <c r="CC1088" i="1"/>
  <c r="BV1088" i="1" s="1"/>
  <c r="CC1089" i="1"/>
  <c r="BV1089" i="1" s="1"/>
  <c r="CC1090" i="1"/>
  <c r="BV1090" i="1" s="1"/>
  <c r="CC1091" i="1"/>
  <c r="BV1091" i="1" s="1"/>
  <c r="CC1092" i="1"/>
  <c r="BV1092" i="1" s="1"/>
  <c r="CC1093" i="1"/>
  <c r="BV1093" i="1" s="1"/>
  <c r="CC1094" i="1"/>
  <c r="BV1094" i="1" s="1"/>
  <c r="CC1095" i="1"/>
  <c r="BV1095" i="1" s="1"/>
  <c r="CC1096" i="1"/>
  <c r="BV1096" i="1" s="1"/>
  <c r="CC1097" i="1"/>
  <c r="BV1097" i="1" s="1"/>
  <c r="CC1098" i="1"/>
  <c r="BV1098" i="1" s="1"/>
  <c r="CC1099" i="1"/>
  <c r="BV1099" i="1" s="1"/>
  <c r="CC1100" i="1"/>
  <c r="BV1100" i="1" s="1"/>
  <c r="CC1101" i="1"/>
  <c r="BV1101" i="1" s="1"/>
  <c r="CC1102" i="1"/>
  <c r="BV1102" i="1" s="1"/>
  <c r="CC1103" i="1"/>
  <c r="BV1103" i="1" s="1"/>
  <c r="CC1104" i="1"/>
  <c r="BV1104" i="1" s="1"/>
  <c r="CC1105" i="1"/>
  <c r="BV1105" i="1" s="1"/>
  <c r="CC1106" i="1"/>
  <c r="BV1106" i="1" s="1"/>
  <c r="CC1107" i="1"/>
  <c r="BV1107" i="1" s="1"/>
  <c r="CC1108" i="1"/>
  <c r="BV1108" i="1" s="1"/>
  <c r="CC1109" i="1"/>
  <c r="BV1109" i="1" s="1"/>
  <c r="CC1110" i="1"/>
  <c r="BV1110" i="1" s="1"/>
  <c r="CC1111" i="1"/>
  <c r="BV1111" i="1" s="1"/>
  <c r="CC1112" i="1"/>
  <c r="BV1112" i="1" s="1"/>
  <c r="CC1113" i="1"/>
  <c r="BV1113" i="1" s="1"/>
  <c r="CC1114" i="1"/>
  <c r="BV1114" i="1" s="1"/>
  <c r="CC1115" i="1"/>
  <c r="BV1115" i="1" s="1"/>
  <c r="CC1116" i="1"/>
  <c r="BV1116" i="1" s="1"/>
  <c r="CC1117" i="1"/>
  <c r="BV1117" i="1" s="1"/>
  <c r="CC1118" i="1"/>
  <c r="BV1118" i="1" s="1"/>
  <c r="CC1119" i="1"/>
  <c r="BV1119" i="1" s="1"/>
  <c r="CC1120" i="1"/>
  <c r="BV1120" i="1" s="1"/>
  <c r="CC1121" i="1"/>
  <c r="BV1121" i="1" s="1"/>
  <c r="CC1122" i="1"/>
  <c r="BV1122" i="1" s="1"/>
  <c r="CC1123" i="1"/>
  <c r="BV1123" i="1" s="1"/>
  <c r="CC1124" i="1"/>
  <c r="BV1124" i="1" s="1"/>
  <c r="CC1125" i="1"/>
  <c r="BV1125" i="1" s="1"/>
  <c r="CC1126" i="1"/>
  <c r="BV1126" i="1" s="1"/>
  <c r="CC1127" i="1"/>
  <c r="BV1127" i="1" s="1"/>
  <c r="CC1128" i="1"/>
  <c r="BV1128" i="1" s="1"/>
  <c r="CC1129" i="1"/>
  <c r="BV1129" i="1" s="1"/>
  <c r="CC1130" i="1"/>
  <c r="BV1130" i="1" s="1"/>
  <c r="CC1131" i="1"/>
  <c r="BV1131" i="1" s="1"/>
  <c r="CC1132" i="1"/>
  <c r="BV1132" i="1" s="1"/>
  <c r="CC1133" i="1"/>
  <c r="BV1133" i="1" s="1"/>
  <c r="CC1134" i="1"/>
  <c r="BV1134" i="1" s="1"/>
  <c r="CC1135" i="1"/>
  <c r="BV1135" i="1" s="1"/>
  <c r="CC1136" i="1"/>
  <c r="BV1136" i="1" s="1"/>
  <c r="CC1137" i="1"/>
  <c r="BV1137" i="1" s="1"/>
  <c r="CC1138" i="1"/>
  <c r="BV1138" i="1" s="1"/>
  <c r="CC1139" i="1"/>
  <c r="BV1139" i="1" s="1"/>
  <c r="CC1140" i="1"/>
  <c r="BV1140" i="1" s="1"/>
  <c r="CC1141" i="1"/>
  <c r="BV1141" i="1" s="1"/>
  <c r="CC1142" i="1"/>
  <c r="BV1142" i="1" s="1"/>
  <c r="CC1143" i="1"/>
  <c r="BV1143" i="1" s="1"/>
  <c r="CC1144" i="1"/>
  <c r="BV1144" i="1" s="1"/>
  <c r="CC1145" i="1"/>
  <c r="BV1145" i="1" s="1"/>
  <c r="CC1146" i="1"/>
  <c r="BV1146" i="1" s="1"/>
  <c r="CC1147" i="1"/>
  <c r="BV1147" i="1" s="1"/>
  <c r="CC1148" i="1"/>
  <c r="BV1148" i="1" s="1"/>
  <c r="CC1149" i="1"/>
  <c r="BV1149" i="1" s="1"/>
  <c r="CC1150" i="1"/>
  <c r="BV1150" i="1" s="1"/>
  <c r="CC1151" i="1"/>
  <c r="BV1151" i="1" s="1"/>
  <c r="CC1152" i="1"/>
  <c r="BV1152" i="1" s="1"/>
  <c r="CC1153" i="1"/>
  <c r="BV1153" i="1" s="1"/>
  <c r="CC1154" i="1"/>
  <c r="BV1154" i="1" s="1"/>
  <c r="CC1155" i="1"/>
  <c r="BV1155" i="1" s="1"/>
  <c r="CC1156" i="1"/>
  <c r="BV1156" i="1" s="1"/>
  <c r="CC1157" i="1"/>
  <c r="BV1157" i="1" s="1"/>
  <c r="CC1158" i="1"/>
  <c r="BV1158" i="1" s="1"/>
  <c r="CC1159" i="1"/>
  <c r="BV1159" i="1" s="1"/>
  <c r="CC1160" i="1"/>
  <c r="BV1160" i="1" s="1"/>
  <c r="CC1161" i="1"/>
  <c r="BV1161" i="1" s="1"/>
  <c r="CC1162" i="1"/>
  <c r="BV1162" i="1" s="1"/>
  <c r="CC1163" i="1"/>
  <c r="BV1163" i="1" s="1"/>
  <c r="CC1164" i="1"/>
  <c r="BV1164" i="1" s="1"/>
  <c r="CC1165" i="1"/>
  <c r="BV1165" i="1" s="1"/>
  <c r="CC1166" i="1"/>
  <c r="BV1166" i="1" s="1"/>
  <c r="CC1167" i="1"/>
  <c r="BV1167" i="1" s="1"/>
  <c r="CC1168" i="1"/>
  <c r="BV1168" i="1" s="1"/>
  <c r="CC1169" i="1"/>
  <c r="BV1169" i="1" s="1"/>
  <c r="CC1170" i="1"/>
  <c r="BV1170" i="1" s="1"/>
  <c r="CC1171" i="1"/>
  <c r="BV1171" i="1" s="1"/>
  <c r="CC1172" i="1"/>
  <c r="BV1172" i="1" s="1"/>
  <c r="CC1173" i="1"/>
  <c r="BV1173" i="1" s="1"/>
  <c r="CC1174" i="1"/>
  <c r="BV1174" i="1" s="1"/>
  <c r="CC1175" i="1"/>
  <c r="BV1175" i="1" s="1"/>
  <c r="CC1176" i="1"/>
  <c r="BV1176" i="1" s="1"/>
  <c r="CC1177" i="1"/>
  <c r="BV1177" i="1" s="1"/>
  <c r="CC1178" i="1"/>
  <c r="BV1178" i="1" s="1"/>
  <c r="CC1179" i="1"/>
  <c r="BV1179" i="1" s="1"/>
  <c r="CC1180" i="1"/>
  <c r="BV1180" i="1" s="1"/>
  <c r="CC1181" i="1"/>
  <c r="BV1181" i="1" s="1"/>
  <c r="CC1182" i="1"/>
  <c r="BV1182" i="1" s="1"/>
  <c r="CC1183" i="1"/>
  <c r="BV1183" i="1" s="1"/>
  <c r="CC1184" i="1"/>
  <c r="BV1184" i="1" s="1"/>
  <c r="CC1185" i="1"/>
  <c r="BV1185" i="1" s="1"/>
  <c r="CC1186" i="1"/>
  <c r="BV1186" i="1" s="1"/>
  <c r="CC1187" i="1"/>
  <c r="BV1187" i="1" s="1"/>
  <c r="CC1188" i="1"/>
  <c r="BV1188" i="1" s="1"/>
  <c r="CC1189" i="1"/>
  <c r="BV1189" i="1" s="1"/>
  <c r="CC1190" i="1"/>
  <c r="BV1190" i="1" s="1"/>
  <c r="CC1191" i="1"/>
  <c r="BV1191" i="1" s="1"/>
  <c r="CC1192" i="1"/>
  <c r="BV1192" i="1" s="1"/>
  <c r="CC1193" i="1"/>
  <c r="BV1193" i="1" s="1"/>
  <c r="CC1194" i="1"/>
  <c r="BV1194" i="1" s="1"/>
  <c r="CC1195" i="1"/>
  <c r="BV1195" i="1" s="1"/>
  <c r="CC1196" i="1"/>
  <c r="BV1196" i="1" s="1"/>
  <c r="CC1197" i="1"/>
  <c r="BV1197" i="1" s="1"/>
  <c r="CC1198" i="1"/>
  <c r="BV1198" i="1" s="1"/>
  <c r="CC1199" i="1"/>
  <c r="BV1199" i="1" s="1"/>
  <c r="CC1200" i="1"/>
  <c r="BV1200" i="1" s="1"/>
  <c r="CC1201" i="1"/>
  <c r="BV1201" i="1" s="1"/>
  <c r="CC1202" i="1"/>
  <c r="BV1202" i="1" s="1"/>
  <c r="CC1203" i="1"/>
  <c r="BV1203" i="1" s="1"/>
  <c r="CC1204" i="1"/>
  <c r="BV1204" i="1" s="1"/>
  <c r="CC1205" i="1"/>
  <c r="BV1205" i="1" s="1"/>
  <c r="CC1206" i="1"/>
  <c r="BV1206" i="1" s="1"/>
  <c r="CC1207" i="1"/>
  <c r="BV1207" i="1" s="1"/>
  <c r="CC1208" i="1"/>
  <c r="BV1208" i="1" s="1"/>
  <c r="CC1209" i="1"/>
  <c r="BV1209" i="1" s="1"/>
  <c r="CC1210" i="1"/>
  <c r="BV1210" i="1" s="1"/>
  <c r="CC1211" i="1"/>
  <c r="BV1211" i="1" s="1"/>
  <c r="CC1212" i="1"/>
  <c r="BV1212" i="1" s="1"/>
  <c r="CC1213" i="1"/>
  <c r="BV1213" i="1" s="1"/>
  <c r="CC1214" i="1"/>
  <c r="BV1214" i="1" s="1"/>
  <c r="CC1215" i="1"/>
  <c r="BV1215" i="1" s="1"/>
  <c r="CC1216" i="1"/>
  <c r="BV1216" i="1" s="1"/>
  <c r="CC1217" i="1"/>
  <c r="BV1217" i="1" s="1"/>
  <c r="CC1218" i="1"/>
  <c r="BV1218" i="1" s="1"/>
  <c r="CC1219" i="1"/>
  <c r="BV1219" i="1" s="1"/>
  <c r="CC1220" i="1"/>
  <c r="BV1220" i="1" s="1"/>
  <c r="CC1221" i="1"/>
  <c r="BV1221" i="1" s="1"/>
  <c r="CC1222" i="1"/>
  <c r="BV1222" i="1" s="1"/>
  <c r="CC1223" i="1"/>
  <c r="BV1223" i="1" s="1"/>
  <c r="CC1224" i="1"/>
  <c r="BV1224" i="1" s="1"/>
  <c r="CC1225" i="1"/>
  <c r="BV1225" i="1" s="1"/>
  <c r="CC1226" i="1"/>
  <c r="BV1226" i="1" s="1"/>
  <c r="CC1227" i="1"/>
  <c r="BV1227" i="1" s="1"/>
  <c r="CC1228" i="1"/>
  <c r="BV1228" i="1" s="1"/>
  <c r="CC1229" i="1"/>
  <c r="BV1229" i="1" s="1"/>
  <c r="CC1230" i="1"/>
  <c r="BV1230" i="1" s="1"/>
  <c r="CC1231" i="1"/>
  <c r="BV1231" i="1" s="1"/>
  <c r="CC1232" i="1"/>
  <c r="BV1232" i="1" s="1"/>
  <c r="CC1233" i="1"/>
  <c r="BV1233" i="1" s="1"/>
  <c r="CC1234" i="1"/>
  <c r="BV1234" i="1" s="1"/>
  <c r="CC1235" i="1"/>
  <c r="BV1235" i="1" s="1"/>
  <c r="CC1236" i="1"/>
  <c r="BV1236" i="1" s="1"/>
  <c r="CC1237" i="1"/>
  <c r="BV1237" i="1" s="1"/>
  <c r="CC1238" i="1"/>
  <c r="BV1238" i="1" s="1"/>
  <c r="CC1239" i="1"/>
  <c r="BV1239" i="1" s="1"/>
  <c r="CC1240" i="1"/>
  <c r="BV1240" i="1" s="1"/>
  <c r="CC1241" i="1"/>
  <c r="BV1241" i="1" s="1"/>
  <c r="CC1242" i="1"/>
  <c r="BV1242" i="1" s="1"/>
  <c r="CC1243" i="1"/>
  <c r="BV1243" i="1" s="1"/>
  <c r="CC1244" i="1"/>
  <c r="BV1244" i="1" s="1"/>
  <c r="CC1245" i="1"/>
  <c r="BV1245" i="1" s="1"/>
  <c r="CC1246" i="1"/>
  <c r="BV1246" i="1" s="1"/>
  <c r="CC1247" i="1"/>
  <c r="BV1247" i="1" s="1"/>
  <c r="CC1248" i="1"/>
  <c r="BV1248" i="1" s="1"/>
  <c r="CC1249" i="1"/>
  <c r="BV1249" i="1" s="1"/>
  <c r="CC1250" i="1"/>
  <c r="BV1250" i="1" s="1"/>
  <c r="CC1251" i="1"/>
  <c r="BV1251" i="1" s="1"/>
  <c r="CC1252" i="1"/>
  <c r="BV1252" i="1" s="1"/>
  <c r="CC1253" i="1"/>
  <c r="BV1253" i="1" s="1"/>
  <c r="CC1254" i="1"/>
  <c r="BV1254" i="1" s="1"/>
  <c r="CC1255" i="1"/>
  <c r="BV1255" i="1" s="1"/>
  <c r="CC1256" i="1"/>
  <c r="BV1256" i="1" s="1"/>
  <c r="CC1257" i="1"/>
  <c r="BV1257" i="1" s="1"/>
  <c r="CC1258" i="1"/>
  <c r="BV1258" i="1" s="1"/>
  <c r="CC1259" i="1"/>
  <c r="BV1259" i="1" s="1"/>
  <c r="CC1260" i="1"/>
  <c r="BV1260" i="1" s="1"/>
  <c r="CC1261" i="1"/>
  <c r="BV1261" i="1" s="1"/>
  <c r="CC1262" i="1"/>
  <c r="BV1262" i="1" s="1"/>
  <c r="CC1263" i="1"/>
  <c r="BV1263" i="1" s="1"/>
  <c r="CC1264" i="1"/>
  <c r="BV1264" i="1" s="1"/>
  <c r="CC1265" i="1"/>
  <c r="BV1265" i="1" s="1"/>
  <c r="CC1266" i="1"/>
  <c r="BV1266" i="1" s="1"/>
  <c r="CC1267" i="1"/>
  <c r="BV1267" i="1" s="1"/>
  <c r="CC1268" i="1"/>
  <c r="BV1268" i="1" s="1"/>
  <c r="CC1269" i="1"/>
  <c r="BV1269" i="1" s="1"/>
  <c r="CC1270" i="1"/>
  <c r="BV1270" i="1" s="1"/>
  <c r="CC1271" i="1"/>
  <c r="BV1271" i="1" s="1"/>
  <c r="CC1272" i="1"/>
  <c r="BV1272" i="1" s="1"/>
  <c r="CC1273" i="1"/>
  <c r="BV1273" i="1" s="1"/>
  <c r="CC1274" i="1"/>
  <c r="BV1274" i="1" s="1"/>
  <c r="CC1275" i="1"/>
  <c r="BV1275" i="1" s="1"/>
  <c r="CC1276" i="1"/>
  <c r="BV1276" i="1" s="1"/>
  <c r="CC1277" i="1"/>
  <c r="BV1277" i="1" s="1"/>
  <c r="CC1278" i="1"/>
  <c r="BV1278" i="1" s="1"/>
  <c r="CC1279" i="1"/>
  <c r="BV1279" i="1" s="1"/>
  <c r="CC1280" i="1"/>
  <c r="BV1280" i="1" s="1"/>
  <c r="CC1281" i="1"/>
  <c r="BV1281" i="1" s="1"/>
  <c r="CC1282" i="1"/>
  <c r="BV1282" i="1" s="1"/>
  <c r="CC1283" i="1"/>
  <c r="BV1283" i="1" s="1"/>
  <c r="CC1284" i="1"/>
  <c r="BV1284" i="1" s="1"/>
  <c r="CC1285" i="1"/>
  <c r="BV1285" i="1" s="1"/>
  <c r="CC1286" i="1"/>
  <c r="BV1286" i="1" s="1"/>
  <c r="CC1287" i="1"/>
  <c r="BV1287" i="1" s="1"/>
  <c r="CC1288" i="1"/>
  <c r="BV1288" i="1" s="1"/>
  <c r="CC1289" i="1"/>
  <c r="BV1289" i="1" s="1"/>
  <c r="CC1290" i="1"/>
  <c r="BV1290" i="1" s="1"/>
  <c r="CC1291" i="1"/>
  <c r="BV1291" i="1" s="1"/>
  <c r="CC1292" i="1"/>
  <c r="BV1292" i="1" s="1"/>
  <c r="CC1293" i="1"/>
  <c r="BV1293" i="1" s="1"/>
  <c r="CC1294" i="1"/>
  <c r="BV1294" i="1" s="1"/>
  <c r="CC1295" i="1"/>
  <c r="BV1295" i="1" s="1"/>
  <c r="CC1296" i="1"/>
  <c r="BV1296" i="1" s="1"/>
  <c r="CC1297" i="1"/>
  <c r="BV1297" i="1" s="1"/>
  <c r="CC1298" i="1"/>
  <c r="BV1298" i="1" s="1"/>
  <c r="CC1299" i="1"/>
  <c r="BV1299" i="1" s="1"/>
  <c r="CC1300" i="1"/>
  <c r="BV1300" i="1" s="1"/>
  <c r="CC1301" i="1"/>
  <c r="BV1301" i="1" s="1"/>
  <c r="CC1302" i="1"/>
  <c r="BV1302" i="1" s="1"/>
  <c r="CC1303" i="1"/>
  <c r="BV1303" i="1" s="1"/>
  <c r="CC1304" i="1"/>
  <c r="BV1304" i="1" s="1"/>
  <c r="CC1305" i="1"/>
  <c r="BV1305" i="1" s="1"/>
  <c r="CC1306" i="1"/>
  <c r="BV1306" i="1" s="1"/>
  <c r="CC1307" i="1"/>
  <c r="BV1307" i="1" s="1"/>
  <c r="CC1308" i="1"/>
  <c r="BV1308" i="1" s="1"/>
  <c r="CC1309" i="1"/>
  <c r="BV1309" i="1" s="1"/>
  <c r="CC1310" i="1"/>
  <c r="BV1310" i="1" s="1"/>
  <c r="CC1311" i="1"/>
  <c r="BV1311" i="1" s="1"/>
  <c r="CC1312" i="1"/>
  <c r="BV1312" i="1" s="1"/>
  <c r="CC1313" i="1"/>
  <c r="BV1313" i="1" s="1"/>
  <c r="CC1314" i="1"/>
  <c r="BV1314" i="1" s="1"/>
  <c r="CC1315" i="1"/>
  <c r="BV1315" i="1" s="1"/>
  <c r="CC1316" i="1"/>
  <c r="BV1316" i="1" s="1"/>
  <c r="CC1317" i="1"/>
  <c r="BV1317" i="1" s="1"/>
  <c r="CC1318" i="1"/>
  <c r="BV1318" i="1" s="1"/>
  <c r="CC1319" i="1"/>
  <c r="BV1319" i="1" s="1"/>
  <c r="CC1320" i="1"/>
  <c r="BV1320" i="1" s="1"/>
  <c r="CC1321" i="1"/>
  <c r="BV1321" i="1" s="1"/>
  <c r="CC1322" i="1"/>
  <c r="BV1322" i="1" s="1"/>
  <c r="CC1323" i="1"/>
  <c r="BV1323" i="1" s="1"/>
  <c r="CC1324" i="1"/>
  <c r="BV1324" i="1" s="1"/>
  <c r="CC1325" i="1"/>
  <c r="BV1325" i="1" s="1"/>
  <c r="CC1326" i="1"/>
  <c r="BV1326" i="1" s="1"/>
  <c r="CC1327" i="1"/>
  <c r="BV1327" i="1" s="1"/>
  <c r="CC1328" i="1"/>
  <c r="BV1328" i="1" s="1"/>
  <c r="CC1329" i="1"/>
  <c r="BV1329" i="1" s="1"/>
  <c r="CC1330" i="1"/>
  <c r="BV1330" i="1" s="1"/>
  <c r="CC1331" i="1"/>
  <c r="BV1331" i="1" s="1"/>
  <c r="CC1332" i="1"/>
  <c r="BV1332" i="1" s="1"/>
  <c r="CC1333" i="1"/>
  <c r="BV1333" i="1" s="1"/>
  <c r="CC1334" i="1"/>
  <c r="BV1334" i="1" s="1"/>
  <c r="CC1335" i="1"/>
  <c r="BV1335" i="1" s="1"/>
  <c r="CC1336" i="1"/>
  <c r="BV1336" i="1" s="1"/>
  <c r="CC1337" i="1"/>
  <c r="BV1337" i="1" s="1"/>
  <c r="CC1338" i="1"/>
  <c r="BV1338" i="1" s="1"/>
  <c r="CC1339" i="1"/>
  <c r="BV1339" i="1" s="1"/>
  <c r="CC1340" i="1"/>
  <c r="BV1340" i="1" s="1"/>
  <c r="CC1341" i="1"/>
  <c r="BV1341" i="1" s="1"/>
  <c r="CC1342" i="1"/>
  <c r="BV1342" i="1" s="1"/>
  <c r="CC1343" i="1"/>
  <c r="BV1343" i="1" s="1"/>
  <c r="CC1344" i="1"/>
  <c r="BV1344" i="1" s="1"/>
  <c r="CC1345" i="1"/>
  <c r="BV1345" i="1" s="1"/>
  <c r="CC1346" i="1"/>
  <c r="BV1346" i="1" s="1"/>
  <c r="CC1347" i="1"/>
  <c r="BV1347" i="1" s="1"/>
  <c r="CC1348" i="1"/>
  <c r="BV1348" i="1" s="1"/>
  <c r="CC1349" i="1"/>
  <c r="BV1349" i="1" s="1"/>
  <c r="CC1350" i="1"/>
  <c r="BV1350" i="1" s="1"/>
  <c r="CC1351" i="1"/>
  <c r="BV1351" i="1" s="1"/>
  <c r="CC1352" i="1"/>
  <c r="BV1352" i="1" s="1"/>
  <c r="CC1353" i="1"/>
  <c r="BV1353" i="1" s="1"/>
  <c r="CC1354" i="1"/>
  <c r="BV1354" i="1" s="1"/>
  <c r="CC1355" i="1"/>
  <c r="BV1355" i="1" s="1"/>
  <c r="CC1356" i="1"/>
  <c r="BV1356" i="1" s="1"/>
  <c r="CC1357" i="1"/>
  <c r="BV1357" i="1" s="1"/>
  <c r="CC1358" i="1"/>
  <c r="BV1358" i="1" s="1"/>
  <c r="CC1359" i="1"/>
  <c r="BV1359" i="1" s="1"/>
  <c r="CC1360" i="1"/>
  <c r="BV1360" i="1" s="1"/>
  <c r="CC1361" i="1"/>
  <c r="BV1361" i="1" s="1"/>
  <c r="CC1362" i="1"/>
  <c r="BV1362" i="1" s="1"/>
  <c r="CC1363" i="1"/>
  <c r="BV1363" i="1" s="1"/>
  <c r="CC1364" i="1"/>
  <c r="BV1364" i="1" s="1"/>
  <c r="CC1365" i="1"/>
  <c r="BV1365" i="1" s="1"/>
  <c r="CC1366" i="1"/>
  <c r="BV1366" i="1" s="1"/>
  <c r="CC1367" i="1"/>
  <c r="BV1367" i="1" s="1"/>
  <c r="CC1368" i="1"/>
  <c r="BV1368" i="1" s="1"/>
  <c r="CC1369" i="1"/>
  <c r="BV1369" i="1" s="1"/>
  <c r="CC1370" i="1"/>
  <c r="BV1370" i="1" s="1"/>
  <c r="CC1371" i="1"/>
  <c r="BV1371" i="1" s="1"/>
  <c r="CC1372" i="1"/>
  <c r="BV1372" i="1" s="1"/>
  <c r="CC1373" i="1"/>
  <c r="BV1373" i="1" s="1"/>
  <c r="CC1374" i="1"/>
  <c r="BV1374" i="1" s="1"/>
  <c r="CC1375" i="1"/>
  <c r="BV1375" i="1" s="1"/>
  <c r="CC1376" i="1"/>
  <c r="BV1376" i="1" s="1"/>
  <c r="CC1377" i="1"/>
  <c r="BV1377" i="1" s="1"/>
  <c r="CC1378" i="1"/>
  <c r="BV1378" i="1" s="1"/>
  <c r="CC1379" i="1"/>
  <c r="BV1379" i="1" s="1"/>
  <c r="CC1380" i="1"/>
  <c r="BV1380" i="1" s="1"/>
  <c r="CC1381" i="1"/>
  <c r="BV1381" i="1" s="1"/>
  <c r="CC1382" i="1"/>
  <c r="BV1382" i="1" s="1"/>
  <c r="CC1383" i="1"/>
  <c r="BV1383" i="1" s="1"/>
  <c r="CC1384" i="1"/>
  <c r="BV1384" i="1" s="1"/>
  <c r="CC1385" i="1"/>
  <c r="BV1385" i="1" s="1"/>
  <c r="CC1386" i="1"/>
  <c r="BV1386" i="1" s="1"/>
  <c r="CC1387" i="1"/>
  <c r="BV1387" i="1" s="1"/>
  <c r="CC1388" i="1"/>
  <c r="BV1388" i="1" s="1"/>
  <c r="CC1389" i="1"/>
  <c r="BV1389" i="1" s="1"/>
  <c r="CC1390" i="1"/>
  <c r="BV1390" i="1" s="1"/>
  <c r="CC1391" i="1"/>
  <c r="BV1391" i="1" s="1"/>
  <c r="CC1392" i="1"/>
  <c r="BV1392" i="1" s="1"/>
  <c r="CC1393" i="1"/>
  <c r="BV1393" i="1" s="1"/>
  <c r="CC1394" i="1"/>
  <c r="BV1394" i="1" s="1"/>
  <c r="CC1395" i="1"/>
  <c r="BV1395" i="1" s="1"/>
  <c r="CC1396" i="1"/>
  <c r="BV1396" i="1" s="1"/>
  <c r="CC1397" i="1"/>
  <c r="BV1397" i="1" s="1"/>
  <c r="CC1398" i="1"/>
  <c r="BV1398" i="1" s="1"/>
  <c r="CC1399" i="1"/>
  <c r="BV1399" i="1" s="1"/>
  <c r="CC1400" i="1"/>
  <c r="BV1400" i="1" s="1"/>
  <c r="CC1401" i="1"/>
  <c r="BV1401" i="1" s="1"/>
  <c r="CC1402" i="1"/>
  <c r="BV1402" i="1" s="1"/>
  <c r="CC1403" i="1"/>
  <c r="BV1403" i="1" s="1"/>
  <c r="CC1404" i="1"/>
  <c r="BV1404" i="1" s="1"/>
  <c r="CC1405" i="1"/>
  <c r="BV1405" i="1" s="1"/>
  <c r="CC1406" i="1"/>
  <c r="BV1406" i="1" s="1"/>
  <c r="CC1407" i="1"/>
  <c r="BV1407" i="1" s="1"/>
  <c r="CC1408" i="1"/>
  <c r="BV1408" i="1" s="1"/>
  <c r="CC1409" i="1"/>
  <c r="BV1409" i="1" s="1"/>
  <c r="CC1410" i="1"/>
  <c r="BV1410" i="1" s="1"/>
  <c r="CC1411" i="1"/>
  <c r="BV1411" i="1" s="1"/>
  <c r="CC1412" i="1"/>
  <c r="BV1412" i="1" s="1"/>
  <c r="CC1413" i="1"/>
  <c r="BV1413" i="1" s="1"/>
  <c r="CC1414" i="1"/>
  <c r="BV1414" i="1" s="1"/>
  <c r="CC1415" i="1"/>
  <c r="BV1415" i="1" s="1"/>
  <c r="CC1416" i="1"/>
  <c r="BV1416" i="1" s="1"/>
  <c r="CC1417" i="1"/>
  <c r="BV1417" i="1" s="1"/>
  <c r="CC1418" i="1"/>
  <c r="BV1418" i="1" s="1"/>
  <c r="CC1419" i="1"/>
  <c r="BV1419" i="1" s="1"/>
  <c r="CC1420" i="1"/>
  <c r="BV1420" i="1" s="1"/>
  <c r="CC1421" i="1"/>
  <c r="BV1421" i="1" s="1"/>
  <c r="CC1422" i="1"/>
  <c r="BV1422" i="1" s="1"/>
  <c r="CC1423" i="1"/>
  <c r="BV1423" i="1" s="1"/>
  <c r="CC1424" i="1"/>
  <c r="BV1424" i="1" s="1"/>
  <c r="CC1425" i="1"/>
  <c r="BV1425" i="1" s="1"/>
  <c r="CC1426" i="1"/>
  <c r="BV1426" i="1" s="1"/>
  <c r="CC1427" i="1"/>
  <c r="BV1427" i="1" s="1"/>
  <c r="CC1428" i="1"/>
  <c r="BV1428" i="1" s="1"/>
  <c r="CC1429" i="1"/>
  <c r="BV1429" i="1" s="1"/>
  <c r="CC1430" i="1"/>
  <c r="BV1430" i="1" s="1"/>
  <c r="CC1431" i="1"/>
  <c r="BV1431" i="1" s="1"/>
  <c r="CC1432" i="1"/>
  <c r="BV1432" i="1" s="1"/>
  <c r="CC1433" i="1"/>
  <c r="BV1433" i="1" s="1"/>
  <c r="CC1434" i="1"/>
  <c r="BV1434" i="1" s="1"/>
  <c r="CC1435" i="1"/>
  <c r="BV1435" i="1" s="1"/>
  <c r="CC1436" i="1"/>
  <c r="BV1436" i="1" s="1"/>
  <c r="CC1437" i="1"/>
  <c r="BV1437" i="1" s="1"/>
  <c r="CC1438" i="1"/>
  <c r="BV1438" i="1" s="1"/>
  <c r="CC1439" i="1"/>
  <c r="BV1439" i="1" s="1"/>
  <c r="CC1440" i="1"/>
  <c r="BV1440" i="1" s="1"/>
  <c r="CC1441" i="1"/>
  <c r="BV1441" i="1" s="1"/>
  <c r="CC1442" i="1"/>
  <c r="BV1442" i="1" s="1"/>
  <c r="CC1443" i="1"/>
  <c r="BV1443" i="1" s="1"/>
  <c r="CC1444" i="1"/>
  <c r="BV1444" i="1" s="1"/>
  <c r="CC1445" i="1"/>
  <c r="BV1445" i="1" s="1"/>
  <c r="CC1446" i="1"/>
  <c r="BV1446" i="1" s="1"/>
  <c r="CC1447" i="1"/>
  <c r="BV1447" i="1" s="1"/>
  <c r="CC1448" i="1"/>
  <c r="BV1448" i="1" s="1"/>
  <c r="CC1449" i="1"/>
  <c r="BV1449" i="1" s="1"/>
  <c r="CC1450" i="1"/>
  <c r="BV1450" i="1" s="1"/>
  <c r="CC1451" i="1"/>
  <c r="BV1451" i="1" s="1"/>
  <c r="CC1452" i="1"/>
  <c r="BV1452" i="1" s="1"/>
  <c r="CC1453" i="1"/>
  <c r="BV1453" i="1" s="1"/>
  <c r="CC1454" i="1"/>
  <c r="BV1454" i="1" s="1"/>
  <c r="CC1455" i="1"/>
  <c r="BV1455" i="1" s="1"/>
  <c r="CC1456" i="1"/>
  <c r="BV1456" i="1" s="1"/>
  <c r="CC1457" i="1"/>
  <c r="BV1457" i="1" s="1"/>
  <c r="CC1458" i="1"/>
  <c r="BV1458" i="1" s="1"/>
  <c r="CC1459" i="1"/>
  <c r="BV1459" i="1" s="1"/>
  <c r="CC1460" i="1"/>
  <c r="BV1460" i="1" s="1"/>
  <c r="CC1461" i="1"/>
  <c r="BV1461" i="1" s="1"/>
  <c r="CC1462" i="1"/>
  <c r="BV1462" i="1" s="1"/>
  <c r="CC1463" i="1"/>
  <c r="BV1463" i="1" s="1"/>
  <c r="CC1464" i="1"/>
  <c r="BV1464" i="1" s="1"/>
  <c r="CC1465" i="1"/>
  <c r="BV1465" i="1" s="1"/>
  <c r="CC1466" i="1"/>
  <c r="BV1466" i="1" s="1"/>
  <c r="CC1467" i="1"/>
  <c r="BV1467" i="1" s="1"/>
  <c r="CC1468" i="1"/>
  <c r="BV1468" i="1" s="1"/>
  <c r="CC1469" i="1"/>
  <c r="BV1469" i="1" s="1"/>
  <c r="CC1470" i="1"/>
  <c r="BV1470" i="1" s="1"/>
  <c r="CC1471" i="1"/>
  <c r="BV1471" i="1" s="1"/>
  <c r="CC1472" i="1"/>
  <c r="BV1472" i="1" s="1"/>
  <c r="CC1473" i="1"/>
  <c r="BV1473" i="1" s="1"/>
  <c r="CC1474" i="1"/>
  <c r="BV1474" i="1" s="1"/>
  <c r="CC1475" i="1"/>
  <c r="BV1475" i="1" s="1"/>
  <c r="CC1476" i="1"/>
  <c r="BV1476" i="1" s="1"/>
  <c r="CC1477" i="1"/>
  <c r="BV1477" i="1" s="1"/>
  <c r="CC1478" i="1"/>
  <c r="BV1478" i="1" s="1"/>
  <c r="CC1479" i="1"/>
  <c r="BV1479" i="1" s="1"/>
  <c r="CC1480" i="1"/>
  <c r="BV1480" i="1" s="1"/>
  <c r="CC1481" i="1"/>
  <c r="BV1481" i="1" s="1"/>
  <c r="CC1482" i="1"/>
  <c r="BV1482" i="1" s="1"/>
  <c r="CC1483" i="1"/>
  <c r="BV1483" i="1" s="1"/>
  <c r="CC1484" i="1"/>
  <c r="BV1484" i="1" s="1"/>
  <c r="CC1485" i="1"/>
  <c r="BV1485" i="1" s="1"/>
  <c r="CC1486" i="1"/>
  <c r="BV1486" i="1" s="1"/>
  <c r="CC1487" i="1"/>
  <c r="BV1487" i="1" s="1"/>
  <c r="CC1488" i="1"/>
  <c r="BV1488" i="1" s="1"/>
  <c r="CC1489" i="1"/>
  <c r="BV1489" i="1" s="1"/>
  <c r="CC1490" i="1"/>
  <c r="BV1490" i="1" s="1"/>
  <c r="CC1491" i="1"/>
  <c r="BV1491" i="1" s="1"/>
  <c r="CC1492" i="1"/>
  <c r="BV1492" i="1" s="1"/>
  <c r="CC1493" i="1"/>
  <c r="BV1493" i="1" s="1"/>
  <c r="CC1494" i="1"/>
  <c r="BV1494" i="1" s="1"/>
  <c r="CC1495" i="1"/>
  <c r="BV1495" i="1" s="1"/>
  <c r="CC1496" i="1"/>
  <c r="BV1496" i="1" s="1"/>
  <c r="CC1497" i="1"/>
  <c r="BV1497" i="1" s="1"/>
  <c r="CC1498" i="1"/>
  <c r="BV1498" i="1" s="1"/>
  <c r="CC1499" i="1"/>
  <c r="BV1499" i="1" s="1"/>
  <c r="CC1500" i="1"/>
  <c r="BV1500" i="1" s="1"/>
  <c r="CC1501" i="1"/>
  <c r="BV1501" i="1" s="1"/>
  <c r="CC1502" i="1"/>
  <c r="BV1502" i="1" s="1"/>
  <c r="CC1503" i="1"/>
  <c r="BV1503" i="1" s="1"/>
  <c r="CC1504" i="1"/>
  <c r="BV1504" i="1" s="1"/>
  <c r="CC1505" i="1"/>
  <c r="BV1505" i="1" s="1"/>
  <c r="CC1506" i="1"/>
  <c r="BV1506" i="1" s="1"/>
  <c r="CC1507" i="1"/>
  <c r="BV1507" i="1" s="1"/>
  <c r="CC1508" i="1"/>
  <c r="BV1508" i="1" s="1"/>
  <c r="CC1509" i="1"/>
  <c r="BV1509" i="1" s="1"/>
  <c r="CC1510" i="1"/>
  <c r="BV1510" i="1" s="1"/>
  <c r="CC1511" i="1"/>
  <c r="BV1511" i="1" s="1"/>
  <c r="CC1512" i="1"/>
  <c r="BV1512" i="1" s="1"/>
  <c r="CC1513" i="1"/>
  <c r="BV1513" i="1" s="1"/>
  <c r="CC1514" i="1"/>
  <c r="BV1514" i="1" s="1"/>
  <c r="CC1515" i="1"/>
  <c r="BV1515" i="1" s="1"/>
  <c r="CC1516" i="1"/>
  <c r="BV1516" i="1" s="1"/>
  <c r="CC1517" i="1"/>
  <c r="BV1517" i="1" s="1"/>
  <c r="CC1518" i="1"/>
  <c r="BV1518" i="1" s="1"/>
  <c r="CC1519" i="1"/>
  <c r="BV1519" i="1" s="1"/>
  <c r="CC1520" i="1"/>
  <c r="BV1520" i="1" s="1"/>
  <c r="CC1521" i="1"/>
  <c r="BV1521" i="1" s="1"/>
  <c r="CC1522" i="1"/>
  <c r="BV1522" i="1" s="1"/>
  <c r="CC1523" i="1"/>
  <c r="BV1523" i="1" s="1"/>
  <c r="CC1524" i="1"/>
  <c r="BV1524" i="1" s="1"/>
  <c r="CC1525" i="1"/>
  <c r="BV1525" i="1" s="1"/>
  <c r="CC1526" i="1"/>
  <c r="BV1526" i="1" s="1"/>
  <c r="CC1527" i="1"/>
  <c r="BV1527" i="1" s="1"/>
  <c r="CC1528" i="1"/>
  <c r="BV1528" i="1" s="1"/>
  <c r="CC1529" i="1"/>
  <c r="BV1529" i="1" s="1"/>
  <c r="CC1530" i="1"/>
  <c r="BV1530" i="1" s="1"/>
  <c r="CC1531" i="1"/>
  <c r="BV1531" i="1" s="1"/>
  <c r="CC1532" i="1"/>
  <c r="BV1532" i="1" s="1"/>
  <c r="CC1533" i="1"/>
  <c r="BV1533" i="1" s="1"/>
  <c r="CC1534" i="1"/>
  <c r="BV1534" i="1" s="1"/>
  <c r="CC1535" i="1"/>
  <c r="BV1535" i="1" s="1"/>
  <c r="CC1536" i="1"/>
  <c r="BV1536" i="1" s="1"/>
  <c r="CC1537" i="1"/>
  <c r="BV1537" i="1" s="1"/>
  <c r="CC1538" i="1"/>
  <c r="BV1538" i="1" s="1"/>
  <c r="CC1539" i="1"/>
  <c r="BV1539" i="1" s="1"/>
  <c r="CC1540" i="1"/>
  <c r="BV1540" i="1" s="1"/>
  <c r="CC1541" i="1"/>
  <c r="BV1541" i="1" s="1"/>
  <c r="CC1542" i="1"/>
  <c r="BV1542" i="1" s="1"/>
  <c r="CC1543" i="1"/>
  <c r="BV1543" i="1" s="1"/>
  <c r="CC1544" i="1"/>
  <c r="BV1544" i="1" s="1"/>
  <c r="CC1545" i="1"/>
  <c r="BV1545" i="1" s="1"/>
  <c r="CC1546" i="1"/>
  <c r="BV1546" i="1" s="1"/>
  <c r="CC1547" i="1"/>
  <c r="BV1547" i="1" s="1"/>
  <c r="CC1548" i="1"/>
  <c r="BV1548" i="1" s="1"/>
  <c r="CC1549" i="1"/>
  <c r="BV1549" i="1" s="1"/>
  <c r="CC1550" i="1"/>
  <c r="BV1550" i="1" s="1"/>
  <c r="CC1551" i="1"/>
  <c r="BV1551" i="1" s="1"/>
  <c r="CC1552" i="1"/>
  <c r="BV1552" i="1" s="1"/>
  <c r="CC1553" i="1"/>
  <c r="BV1553" i="1" s="1"/>
  <c r="CC1554" i="1"/>
  <c r="BV1554" i="1" s="1"/>
  <c r="CC1555" i="1"/>
  <c r="BV1555" i="1" s="1"/>
  <c r="CC1556" i="1"/>
  <c r="BV1556" i="1" s="1"/>
  <c r="CC1557" i="1"/>
  <c r="BV1557" i="1" s="1"/>
  <c r="CC1558" i="1"/>
  <c r="BV1558" i="1" s="1"/>
  <c r="CC1559" i="1"/>
  <c r="BV1559" i="1" s="1"/>
  <c r="CC1560" i="1"/>
  <c r="BV1560" i="1" s="1"/>
  <c r="CC1561" i="1"/>
  <c r="BV1561" i="1" s="1"/>
  <c r="CC1562" i="1"/>
  <c r="BV1562" i="1" s="1"/>
  <c r="CC1563" i="1"/>
  <c r="BV1563" i="1" s="1"/>
  <c r="CC1564" i="1"/>
  <c r="BV1564" i="1" s="1"/>
  <c r="CC1565" i="1"/>
  <c r="BV1565" i="1" s="1"/>
  <c r="CC1566" i="1"/>
  <c r="BV1566" i="1" s="1"/>
  <c r="CC1567" i="1"/>
  <c r="BV1567" i="1" s="1"/>
  <c r="CC1568" i="1"/>
  <c r="BV1568" i="1" s="1"/>
  <c r="CC1569" i="1"/>
  <c r="BV1569" i="1" s="1"/>
  <c r="CC1570" i="1"/>
  <c r="BV1570" i="1" s="1"/>
  <c r="CC1571" i="1"/>
  <c r="BV1571" i="1" s="1"/>
  <c r="CC1572" i="1"/>
  <c r="BV1572" i="1" s="1"/>
  <c r="CC1573" i="1"/>
  <c r="BV1573" i="1" s="1"/>
  <c r="CC1574" i="1"/>
  <c r="BV1574" i="1" s="1"/>
  <c r="CC1575" i="1"/>
  <c r="BV1575" i="1" s="1"/>
  <c r="CC1576" i="1"/>
  <c r="BV1576" i="1" s="1"/>
  <c r="CC2" i="1"/>
  <c r="BV2" i="1" s="1"/>
  <c r="CB2" i="1"/>
  <c r="AR3" i="1"/>
  <c r="AS3" i="1"/>
  <c r="AT3" i="1"/>
  <c r="AU3" i="1"/>
  <c r="AV3" i="1"/>
  <c r="AW3" i="1"/>
  <c r="AR4" i="1"/>
  <c r="AS4" i="1"/>
  <c r="AT4" i="1"/>
  <c r="AU4" i="1"/>
  <c r="AV4" i="1"/>
  <c r="AW4" i="1"/>
  <c r="AR5" i="1"/>
  <c r="AS5" i="1"/>
  <c r="AT5" i="1"/>
  <c r="AU5" i="1"/>
  <c r="AV5" i="1"/>
  <c r="AW5" i="1"/>
  <c r="AR6" i="1"/>
  <c r="AS6" i="1"/>
  <c r="AT6" i="1"/>
  <c r="AU6" i="1"/>
  <c r="AV6" i="1"/>
  <c r="AW6" i="1"/>
  <c r="AR7" i="1"/>
  <c r="AS7" i="1"/>
  <c r="AT7" i="1"/>
  <c r="AU7" i="1"/>
  <c r="AV7" i="1"/>
  <c r="AW7" i="1"/>
  <c r="AR8" i="1"/>
  <c r="AS8" i="1"/>
  <c r="AT8" i="1"/>
  <c r="AU8" i="1"/>
  <c r="AV8" i="1"/>
  <c r="AW8" i="1"/>
  <c r="AR9" i="1"/>
  <c r="AS9" i="1"/>
  <c r="AT9" i="1"/>
  <c r="AU9" i="1"/>
  <c r="AV9" i="1"/>
  <c r="AW9" i="1"/>
  <c r="AR10" i="1"/>
  <c r="AS10" i="1"/>
  <c r="AT10" i="1"/>
  <c r="AU10" i="1"/>
  <c r="AV10" i="1"/>
  <c r="AW10" i="1"/>
  <c r="AR11" i="1"/>
  <c r="AS11" i="1"/>
  <c r="AT11" i="1"/>
  <c r="AU11" i="1"/>
  <c r="AV11" i="1"/>
  <c r="AW11" i="1"/>
  <c r="AR12" i="1"/>
  <c r="AS12" i="1"/>
  <c r="AT12" i="1"/>
  <c r="AU12" i="1"/>
  <c r="AV12" i="1"/>
  <c r="AW12" i="1"/>
  <c r="AR13" i="1"/>
  <c r="AS13" i="1"/>
  <c r="AT13" i="1"/>
  <c r="AU13" i="1"/>
  <c r="AV13" i="1"/>
  <c r="AW13" i="1"/>
  <c r="AR14" i="1"/>
  <c r="AS14" i="1"/>
  <c r="AT14" i="1"/>
  <c r="AU14" i="1"/>
  <c r="AV14" i="1"/>
  <c r="AW14" i="1"/>
  <c r="AR15" i="1"/>
  <c r="AS15" i="1"/>
  <c r="AT15" i="1"/>
  <c r="AU15" i="1"/>
  <c r="AV15" i="1"/>
  <c r="AW15" i="1"/>
  <c r="AR16" i="1"/>
  <c r="AS16" i="1"/>
  <c r="AT16" i="1"/>
  <c r="AU16" i="1"/>
  <c r="AV16" i="1"/>
  <c r="AW16" i="1"/>
  <c r="AR17" i="1"/>
  <c r="AS17" i="1"/>
  <c r="AT17" i="1"/>
  <c r="AU17" i="1"/>
  <c r="AV17" i="1"/>
  <c r="AW17" i="1"/>
  <c r="AR18" i="1"/>
  <c r="AS18" i="1"/>
  <c r="AT18" i="1"/>
  <c r="AU18" i="1"/>
  <c r="AV18" i="1"/>
  <c r="AW18" i="1"/>
  <c r="AR19" i="1"/>
  <c r="AS19" i="1"/>
  <c r="AT19" i="1"/>
  <c r="AU19" i="1"/>
  <c r="AV19" i="1"/>
  <c r="AW19" i="1"/>
  <c r="AR20" i="1"/>
  <c r="AS20" i="1"/>
  <c r="AT20" i="1"/>
  <c r="AU20" i="1"/>
  <c r="AV20" i="1"/>
  <c r="AW20" i="1"/>
  <c r="AR21" i="1"/>
  <c r="AS21" i="1"/>
  <c r="AT21" i="1"/>
  <c r="AU21" i="1"/>
  <c r="AV21" i="1"/>
  <c r="AW21" i="1"/>
  <c r="AR22" i="1"/>
  <c r="AS22" i="1"/>
  <c r="AT22" i="1"/>
  <c r="AU22" i="1"/>
  <c r="AV22" i="1"/>
  <c r="AW22" i="1"/>
  <c r="AR23" i="1"/>
  <c r="AS23" i="1"/>
  <c r="AT23" i="1"/>
  <c r="AU23" i="1"/>
  <c r="AV23" i="1"/>
  <c r="AW23" i="1"/>
  <c r="AR24" i="1"/>
  <c r="AS24" i="1"/>
  <c r="AT24" i="1"/>
  <c r="AU24" i="1"/>
  <c r="AV24" i="1"/>
  <c r="AW24" i="1"/>
  <c r="AR25" i="1"/>
  <c r="AS25" i="1"/>
  <c r="AT25" i="1"/>
  <c r="AU25" i="1"/>
  <c r="AV25" i="1"/>
  <c r="AW25" i="1"/>
  <c r="AR26" i="1"/>
  <c r="AS26" i="1"/>
  <c r="AT26" i="1"/>
  <c r="AU26" i="1"/>
  <c r="AV26" i="1"/>
  <c r="AW26" i="1"/>
  <c r="AR27" i="1"/>
  <c r="AS27" i="1"/>
  <c r="AT27" i="1"/>
  <c r="AU27" i="1"/>
  <c r="AV27" i="1"/>
  <c r="AW27" i="1"/>
  <c r="AR28" i="1"/>
  <c r="AS28" i="1"/>
  <c r="AT28" i="1"/>
  <c r="AU28" i="1"/>
  <c r="AV28" i="1"/>
  <c r="AW28" i="1"/>
  <c r="AR29" i="1"/>
  <c r="AS29" i="1"/>
  <c r="AT29" i="1"/>
  <c r="AU29" i="1"/>
  <c r="AV29" i="1"/>
  <c r="AW29" i="1"/>
  <c r="AR30" i="1"/>
  <c r="AS30" i="1"/>
  <c r="AT30" i="1"/>
  <c r="AU30" i="1"/>
  <c r="AV30" i="1"/>
  <c r="AW30" i="1"/>
  <c r="AR31" i="1"/>
  <c r="AS31" i="1"/>
  <c r="AT31" i="1"/>
  <c r="AU31" i="1"/>
  <c r="AV31" i="1"/>
  <c r="AW31" i="1"/>
  <c r="AR32" i="1"/>
  <c r="AS32" i="1"/>
  <c r="AT32" i="1"/>
  <c r="AU32" i="1"/>
  <c r="AV32" i="1"/>
  <c r="AW32" i="1"/>
  <c r="AR33" i="1"/>
  <c r="AS33" i="1"/>
  <c r="AT33" i="1"/>
  <c r="AU33" i="1"/>
  <c r="AV33" i="1"/>
  <c r="AW33" i="1"/>
  <c r="AR34" i="1"/>
  <c r="AS34" i="1"/>
  <c r="AT34" i="1"/>
  <c r="AU34" i="1"/>
  <c r="AV34" i="1"/>
  <c r="AW34" i="1"/>
  <c r="AR35" i="1"/>
  <c r="AS35" i="1"/>
  <c r="AT35" i="1"/>
  <c r="AU35" i="1"/>
  <c r="AV35" i="1"/>
  <c r="AW35" i="1"/>
  <c r="AR36" i="1"/>
  <c r="AS36" i="1"/>
  <c r="AT36" i="1"/>
  <c r="AU36" i="1"/>
  <c r="AV36" i="1"/>
  <c r="AW36" i="1"/>
  <c r="AR37" i="1"/>
  <c r="AS37" i="1"/>
  <c r="AT37" i="1"/>
  <c r="AU37" i="1"/>
  <c r="AV37" i="1"/>
  <c r="AW37" i="1"/>
  <c r="AR38" i="1"/>
  <c r="AS38" i="1"/>
  <c r="AT38" i="1"/>
  <c r="AU38" i="1"/>
  <c r="AV38" i="1"/>
  <c r="AW38" i="1"/>
  <c r="AR39" i="1"/>
  <c r="AS39" i="1"/>
  <c r="AT39" i="1"/>
  <c r="AU39" i="1"/>
  <c r="AV39" i="1"/>
  <c r="AW39" i="1"/>
  <c r="AR40" i="1"/>
  <c r="AS40" i="1"/>
  <c r="AT40" i="1"/>
  <c r="AU40" i="1"/>
  <c r="AV40" i="1"/>
  <c r="AW40" i="1"/>
  <c r="AR41" i="1"/>
  <c r="AS41" i="1"/>
  <c r="AT41" i="1"/>
  <c r="AU41" i="1"/>
  <c r="AV41" i="1"/>
  <c r="AW41" i="1"/>
  <c r="AR42" i="1"/>
  <c r="AS42" i="1"/>
  <c r="AT42" i="1"/>
  <c r="AU42" i="1"/>
  <c r="AV42" i="1"/>
  <c r="AW42" i="1"/>
  <c r="AR43" i="1"/>
  <c r="AS43" i="1"/>
  <c r="AT43" i="1"/>
  <c r="AU43" i="1"/>
  <c r="AV43" i="1"/>
  <c r="AW43" i="1"/>
  <c r="AR44" i="1"/>
  <c r="AS44" i="1"/>
  <c r="AT44" i="1"/>
  <c r="AU44" i="1"/>
  <c r="AV44" i="1"/>
  <c r="AW44" i="1"/>
  <c r="AR45" i="1"/>
  <c r="AS45" i="1"/>
  <c r="AT45" i="1"/>
  <c r="AU45" i="1"/>
  <c r="AV45" i="1"/>
  <c r="AW45" i="1"/>
  <c r="AR46" i="1"/>
  <c r="AS46" i="1"/>
  <c r="AT46" i="1"/>
  <c r="AU46" i="1"/>
  <c r="AV46" i="1"/>
  <c r="AW46" i="1"/>
  <c r="AR47" i="1"/>
  <c r="AS47" i="1"/>
  <c r="AT47" i="1"/>
  <c r="AU47" i="1"/>
  <c r="AV47" i="1"/>
  <c r="AW47" i="1"/>
  <c r="AR48" i="1"/>
  <c r="AS48" i="1"/>
  <c r="AT48" i="1"/>
  <c r="AU48" i="1"/>
  <c r="AV48" i="1"/>
  <c r="AW48" i="1"/>
  <c r="AR49" i="1"/>
  <c r="AS49" i="1"/>
  <c r="AT49" i="1"/>
  <c r="AU49" i="1"/>
  <c r="AV49" i="1"/>
  <c r="AW49" i="1"/>
  <c r="AR50" i="1"/>
  <c r="AS50" i="1"/>
  <c r="AT50" i="1"/>
  <c r="AU50" i="1"/>
  <c r="AV50" i="1"/>
  <c r="AW50" i="1"/>
  <c r="AR51" i="1"/>
  <c r="AS51" i="1"/>
  <c r="AT51" i="1"/>
  <c r="AU51" i="1"/>
  <c r="AV51" i="1"/>
  <c r="AW51" i="1"/>
  <c r="AR52" i="1"/>
  <c r="AS52" i="1"/>
  <c r="AT52" i="1"/>
  <c r="AU52" i="1"/>
  <c r="AV52" i="1"/>
  <c r="AW52" i="1"/>
  <c r="AR53" i="1"/>
  <c r="AS53" i="1"/>
  <c r="AT53" i="1"/>
  <c r="AU53" i="1"/>
  <c r="AV53" i="1"/>
  <c r="AW53" i="1"/>
  <c r="AR54" i="1"/>
  <c r="AS54" i="1"/>
  <c r="AT54" i="1"/>
  <c r="AU54" i="1"/>
  <c r="AV54" i="1"/>
  <c r="AW54" i="1"/>
  <c r="AR55" i="1"/>
  <c r="AS55" i="1"/>
  <c r="AT55" i="1"/>
  <c r="AU55" i="1"/>
  <c r="AV55" i="1"/>
  <c r="AW55" i="1"/>
  <c r="AR56" i="1"/>
  <c r="AS56" i="1"/>
  <c r="AT56" i="1"/>
  <c r="AU56" i="1"/>
  <c r="AV56" i="1"/>
  <c r="AW56" i="1"/>
  <c r="AR57" i="1"/>
  <c r="AS57" i="1"/>
  <c r="AT57" i="1"/>
  <c r="AU57" i="1"/>
  <c r="AV57" i="1"/>
  <c r="AW57" i="1"/>
  <c r="AR58" i="1"/>
  <c r="AS58" i="1"/>
  <c r="AT58" i="1"/>
  <c r="AU58" i="1"/>
  <c r="AV58" i="1"/>
  <c r="AW58" i="1"/>
  <c r="AR59" i="1"/>
  <c r="AS59" i="1"/>
  <c r="AT59" i="1"/>
  <c r="AU59" i="1"/>
  <c r="AV59" i="1"/>
  <c r="AW59" i="1"/>
  <c r="AR60" i="1"/>
  <c r="AS60" i="1"/>
  <c r="AT60" i="1"/>
  <c r="AU60" i="1"/>
  <c r="AV60" i="1"/>
  <c r="AW60" i="1"/>
  <c r="AR61" i="1"/>
  <c r="AS61" i="1"/>
  <c r="AT61" i="1"/>
  <c r="AU61" i="1"/>
  <c r="AV61" i="1"/>
  <c r="AW61" i="1"/>
  <c r="AR62" i="1"/>
  <c r="AS62" i="1"/>
  <c r="AT62" i="1"/>
  <c r="AU62" i="1"/>
  <c r="AV62" i="1"/>
  <c r="AW62" i="1"/>
  <c r="AR63" i="1"/>
  <c r="AS63" i="1"/>
  <c r="AT63" i="1"/>
  <c r="AU63" i="1"/>
  <c r="AV63" i="1"/>
  <c r="AW63" i="1"/>
  <c r="AR64" i="1"/>
  <c r="AS64" i="1"/>
  <c r="AT64" i="1"/>
  <c r="AU64" i="1"/>
  <c r="AV64" i="1"/>
  <c r="AW64" i="1"/>
  <c r="AR65" i="1"/>
  <c r="AS65" i="1"/>
  <c r="AT65" i="1"/>
  <c r="AU65" i="1"/>
  <c r="AV65" i="1"/>
  <c r="AW65" i="1"/>
  <c r="AR66" i="1"/>
  <c r="AS66" i="1"/>
  <c r="AT66" i="1"/>
  <c r="AU66" i="1"/>
  <c r="AV66" i="1"/>
  <c r="AW66" i="1"/>
  <c r="AR67" i="1"/>
  <c r="AS67" i="1"/>
  <c r="AT67" i="1"/>
  <c r="AU67" i="1"/>
  <c r="AV67" i="1"/>
  <c r="AW67" i="1"/>
  <c r="AR68" i="1"/>
  <c r="AS68" i="1"/>
  <c r="AT68" i="1"/>
  <c r="AU68" i="1"/>
  <c r="AV68" i="1"/>
  <c r="AW68" i="1"/>
  <c r="AR69" i="1"/>
  <c r="AS69" i="1"/>
  <c r="AT69" i="1"/>
  <c r="AU69" i="1"/>
  <c r="AV69" i="1"/>
  <c r="AW69" i="1"/>
  <c r="AR70" i="1"/>
  <c r="AS70" i="1"/>
  <c r="AT70" i="1"/>
  <c r="AU70" i="1"/>
  <c r="AV70" i="1"/>
  <c r="AW70" i="1"/>
  <c r="AR71" i="1"/>
  <c r="AS71" i="1"/>
  <c r="AT71" i="1"/>
  <c r="AU71" i="1"/>
  <c r="AV71" i="1"/>
  <c r="AW71" i="1"/>
  <c r="AR72" i="1"/>
  <c r="AS72" i="1"/>
  <c r="AT72" i="1"/>
  <c r="AU72" i="1"/>
  <c r="AV72" i="1"/>
  <c r="AW72" i="1"/>
  <c r="AR73" i="1"/>
  <c r="AS73" i="1"/>
  <c r="AT73" i="1"/>
  <c r="AU73" i="1"/>
  <c r="AV73" i="1"/>
  <c r="AW73" i="1"/>
  <c r="AR74" i="1"/>
  <c r="AS74" i="1"/>
  <c r="AT74" i="1"/>
  <c r="AU74" i="1"/>
  <c r="AV74" i="1"/>
  <c r="AW74" i="1"/>
  <c r="AR75" i="1"/>
  <c r="AS75" i="1"/>
  <c r="AT75" i="1"/>
  <c r="AU75" i="1"/>
  <c r="AV75" i="1"/>
  <c r="AW75" i="1"/>
  <c r="AR76" i="1"/>
  <c r="AS76" i="1"/>
  <c r="AT76" i="1"/>
  <c r="AU76" i="1"/>
  <c r="AV76" i="1"/>
  <c r="AW76" i="1"/>
  <c r="AR77" i="1"/>
  <c r="AS77" i="1"/>
  <c r="AT77" i="1"/>
  <c r="AU77" i="1"/>
  <c r="AV77" i="1"/>
  <c r="AW77" i="1"/>
  <c r="AR78" i="1"/>
  <c r="AS78" i="1"/>
  <c r="AT78" i="1"/>
  <c r="AU78" i="1"/>
  <c r="AV78" i="1"/>
  <c r="AW78" i="1"/>
  <c r="AR79" i="1"/>
  <c r="AS79" i="1"/>
  <c r="AT79" i="1"/>
  <c r="AU79" i="1"/>
  <c r="AV79" i="1"/>
  <c r="AW79" i="1"/>
  <c r="AR80" i="1"/>
  <c r="AS80" i="1"/>
  <c r="AT80" i="1"/>
  <c r="AU80" i="1"/>
  <c r="AV80" i="1"/>
  <c r="AW80" i="1"/>
  <c r="AR81" i="1"/>
  <c r="AS81" i="1"/>
  <c r="AT81" i="1"/>
  <c r="AU81" i="1"/>
  <c r="AV81" i="1"/>
  <c r="AW81" i="1"/>
  <c r="AR82" i="1"/>
  <c r="AS82" i="1"/>
  <c r="AT82" i="1"/>
  <c r="AU82" i="1"/>
  <c r="AV82" i="1"/>
  <c r="AW82" i="1"/>
  <c r="AR83" i="1"/>
  <c r="AS83" i="1"/>
  <c r="AT83" i="1"/>
  <c r="AU83" i="1"/>
  <c r="AV83" i="1"/>
  <c r="AW83" i="1"/>
  <c r="AR84" i="1"/>
  <c r="AS84" i="1"/>
  <c r="AT84" i="1"/>
  <c r="AU84" i="1"/>
  <c r="AV84" i="1"/>
  <c r="AW84" i="1"/>
  <c r="AR85" i="1"/>
  <c r="AS85" i="1"/>
  <c r="AT85" i="1"/>
  <c r="AU85" i="1"/>
  <c r="AV85" i="1"/>
  <c r="AW85" i="1"/>
  <c r="AR86" i="1"/>
  <c r="AS86" i="1"/>
  <c r="AT86" i="1"/>
  <c r="AU86" i="1"/>
  <c r="AV86" i="1"/>
  <c r="AW86" i="1"/>
  <c r="AR87" i="1"/>
  <c r="AS87" i="1"/>
  <c r="AT87" i="1"/>
  <c r="AU87" i="1"/>
  <c r="AV87" i="1"/>
  <c r="AW87" i="1"/>
  <c r="AR88" i="1"/>
  <c r="AS88" i="1"/>
  <c r="AT88" i="1"/>
  <c r="AU88" i="1"/>
  <c r="AV88" i="1"/>
  <c r="AW88" i="1"/>
  <c r="AR89" i="1"/>
  <c r="AS89" i="1"/>
  <c r="AT89" i="1"/>
  <c r="AU89" i="1"/>
  <c r="AV89" i="1"/>
  <c r="AW89" i="1"/>
  <c r="AR90" i="1"/>
  <c r="AS90" i="1"/>
  <c r="AT90" i="1"/>
  <c r="AU90" i="1"/>
  <c r="AV90" i="1"/>
  <c r="AW90" i="1"/>
  <c r="AR91" i="1"/>
  <c r="AS91" i="1"/>
  <c r="AT91" i="1"/>
  <c r="AU91" i="1"/>
  <c r="AV91" i="1"/>
  <c r="AW91" i="1"/>
  <c r="AR92" i="1"/>
  <c r="AS92" i="1"/>
  <c r="AT92" i="1"/>
  <c r="AU92" i="1"/>
  <c r="AV92" i="1"/>
  <c r="AW92" i="1"/>
  <c r="AR93" i="1"/>
  <c r="AS93" i="1"/>
  <c r="AT93" i="1"/>
  <c r="AU93" i="1"/>
  <c r="AV93" i="1"/>
  <c r="AW93" i="1"/>
  <c r="AR94" i="1"/>
  <c r="AS94" i="1"/>
  <c r="AT94" i="1"/>
  <c r="AU94" i="1"/>
  <c r="AV94" i="1"/>
  <c r="AW94" i="1"/>
  <c r="AR95" i="1"/>
  <c r="AS95" i="1"/>
  <c r="AT95" i="1"/>
  <c r="AU95" i="1"/>
  <c r="AV95" i="1"/>
  <c r="AW95" i="1"/>
  <c r="AR96" i="1"/>
  <c r="AS96" i="1"/>
  <c r="AT96" i="1"/>
  <c r="AU96" i="1"/>
  <c r="AV96" i="1"/>
  <c r="AW96" i="1"/>
  <c r="AR97" i="1"/>
  <c r="AS97" i="1"/>
  <c r="AT97" i="1"/>
  <c r="AU97" i="1"/>
  <c r="AV97" i="1"/>
  <c r="AW97" i="1"/>
  <c r="AR98" i="1"/>
  <c r="AS98" i="1"/>
  <c r="AT98" i="1"/>
  <c r="AU98" i="1"/>
  <c r="AV98" i="1"/>
  <c r="AW98" i="1"/>
  <c r="AR99" i="1"/>
  <c r="AS99" i="1"/>
  <c r="AT99" i="1"/>
  <c r="AU99" i="1"/>
  <c r="AV99" i="1"/>
  <c r="AW99" i="1"/>
  <c r="AR100" i="1"/>
  <c r="AS100" i="1"/>
  <c r="AT100" i="1"/>
  <c r="AU100" i="1"/>
  <c r="AV100" i="1"/>
  <c r="AW100" i="1"/>
  <c r="AR101" i="1"/>
  <c r="AS101" i="1"/>
  <c r="AT101" i="1"/>
  <c r="AU101" i="1"/>
  <c r="AV101" i="1"/>
  <c r="AW101" i="1"/>
  <c r="AR102" i="1"/>
  <c r="AS102" i="1"/>
  <c r="AT102" i="1"/>
  <c r="AU102" i="1"/>
  <c r="AV102" i="1"/>
  <c r="AW102" i="1"/>
  <c r="AR103" i="1"/>
  <c r="AS103" i="1"/>
  <c r="AT103" i="1"/>
  <c r="AU103" i="1"/>
  <c r="AV103" i="1"/>
  <c r="AW103" i="1"/>
  <c r="AR104" i="1"/>
  <c r="AS104" i="1"/>
  <c r="AT104" i="1"/>
  <c r="AU104" i="1"/>
  <c r="AV104" i="1"/>
  <c r="AW104" i="1"/>
  <c r="AR105" i="1"/>
  <c r="AS105" i="1"/>
  <c r="AT105" i="1"/>
  <c r="AU105" i="1"/>
  <c r="AV105" i="1"/>
  <c r="AW105" i="1"/>
  <c r="AR106" i="1"/>
  <c r="AS106" i="1"/>
  <c r="AT106" i="1"/>
  <c r="AU106" i="1"/>
  <c r="AV106" i="1"/>
  <c r="AW106" i="1"/>
  <c r="AR107" i="1"/>
  <c r="AS107" i="1"/>
  <c r="AT107" i="1"/>
  <c r="AU107" i="1"/>
  <c r="AV107" i="1"/>
  <c r="AW107" i="1"/>
  <c r="AR108" i="1"/>
  <c r="AS108" i="1"/>
  <c r="AT108" i="1"/>
  <c r="AU108" i="1"/>
  <c r="AV108" i="1"/>
  <c r="AW108" i="1"/>
  <c r="AR109" i="1"/>
  <c r="AS109" i="1"/>
  <c r="AT109" i="1"/>
  <c r="AU109" i="1"/>
  <c r="AV109" i="1"/>
  <c r="AW109" i="1"/>
  <c r="AR110" i="1"/>
  <c r="AS110" i="1"/>
  <c r="AT110" i="1"/>
  <c r="AU110" i="1"/>
  <c r="AV110" i="1"/>
  <c r="AW110" i="1"/>
  <c r="AR111" i="1"/>
  <c r="AS111" i="1"/>
  <c r="AT111" i="1"/>
  <c r="AU111" i="1"/>
  <c r="AV111" i="1"/>
  <c r="AW111" i="1"/>
  <c r="AR112" i="1"/>
  <c r="AS112" i="1"/>
  <c r="AT112" i="1"/>
  <c r="AU112" i="1"/>
  <c r="AV112" i="1"/>
  <c r="AW112" i="1"/>
  <c r="AR113" i="1"/>
  <c r="AS113" i="1"/>
  <c r="AT113" i="1"/>
  <c r="AU113" i="1"/>
  <c r="AV113" i="1"/>
  <c r="AW113" i="1"/>
  <c r="AR114" i="1"/>
  <c r="AS114" i="1"/>
  <c r="AT114" i="1"/>
  <c r="AU114" i="1"/>
  <c r="AV114" i="1"/>
  <c r="AW114" i="1"/>
  <c r="AR115" i="1"/>
  <c r="AS115" i="1"/>
  <c r="AT115" i="1"/>
  <c r="AU115" i="1"/>
  <c r="AV115" i="1"/>
  <c r="AW115" i="1"/>
  <c r="AR116" i="1"/>
  <c r="AS116" i="1"/>
  <c r="AT116" i="1"/>
  <c r="AU116" i="1"/>
  <c r="AV116" i="1"/>
  <c r="AW116" i="1"/>
  <c r="AR117" i="1"/>
  <c r="AS117" i="1"/>
  <c r="AT117" i="1"/>
  <c r="AU117" i="1"/>
  <c r="AV117" i="1"/>
  <c r="AW117" i="1"/>
  <c r="AR118" i="1"/>
  <c r="AS118" i="1"/>
  <c r="AT118" i="1"/>
  <c r="AU118" i="1"/>
  <c r="AV118" i="1"/>
  <c r="AW118" i="1"/>
  <c r="AR119" i="1"/>
  <c r="AS119" i="1"/>
  <c r="AT119" i="1"/>
  <c r="AU119" i="1"/>
  <c r="AV119" i="1"/>
  <c r="AW119" i="1"/>
  <c r="AR120" i="1"/>
  <c r="AS120" i="1"/>
  <c r="AT120" i="1"/>
  <c r="AU120" i="1"/>
  <c r="AV120" i="1"/>
  <c r="AW120" i="1"/>
  <c r="AR121" i="1"/>
  <c r="AS121" i="1"/>
  <c r="AT121" i="1"/>
  <c r="AU121" i="1"/>
  <c r="AV121" i="1"/>
  <c r="AW121" i="1"/>
  <c r="AR122" i="1"/>
  <c r="AS122" i="1"/>
  <c r="AT122" i="1"/>
  <c r="AU122" i="1"/>
  <c r="AV122" i="1"/>
  <c r="AW122" i="1"/>
  <c r="AR123" i="1"/>
  <c r="AS123" i="1"/>
  <c r="AT123" i="1"/>
  <c r="AU123" i="1"/>
  <c r="AV123" i="1"/>
  <c r="AW123" i="1"/>
  <c r="AR124" i="1"/>
  <c r="AS124" i="1"/>
  <c r="AT124" i="1"/>
  <c r="AU124" i="1"/>
  <c r="AV124" i="1"/>
  <c r="AW124" i="1"/>
  <c r="AR125" i="1"/>
  <c r="AS125" i="1"/>
  <c r="AT125" i="1"/>
  <c r="AU125" i="1"/>
  <c r="AV125" i="1"/>
  <c r="AW125" i="1"/>
  <c r="AR126" i="1"/>
  <c r="AS126" i="1"/>
  <c r="AT126" i="1"/>
  <c r="AU126" i="1"/>
  <c r="AV126" i="1"/>
  <c r="AW126" i="1"/>
  <c r="AR127" i="1"/>
  <c r="AS127" i="1"/>
  <c r="AT127" i="1"/>
  <c r="AU127" i="1"/>
  <c r="AV127" i="1"/>
  <c r="AW127" i="1"/>
  <c r="AR128" i="1"/>
  <c r="AS128" i="1"/>
  <c r="AT128" i="1"/>
  <c r="AU128" i="1"/>
  <c r="AV128" i="1"/>
  <c r="AW128" i="1"/>
  <c r="AR129" i="1"/>
  <c r="AS129" i="1"/>
  <c r="AT129" i="1"/>
  <c r="AU129" i="1"/>
  <c r="AV129" i="1"/>
  <c r="AW129" i="1"/>
  <c r="AR130" i="1"/>
  <c r="AS130" i="1"/>
  <c r="AT130" i="1"/>
  <c r="AU130" i="1"/>
  <c r="AV130" i="1"/>
  <c r="AW130" i="1"/>
  <c r="AR131" i="1"/>
  <c r="AS131" i="1"/>
  <c r="AT131" i="1"/>
  <c r="AU131" i="1"/>
  <c r="AV131" i="1"/>
  <c r="AW131" i="1"/>
  <c r="AR132" i="1"/>
  <c r="AS132" i="1"/>
  <c r="AT132" i="1"/>
  <c r="AU132" i="1"/>
  <c r="AV132" i="1"/>
  <c r="AW132" i="1"/>
  <c r="AR133" i="1"/>
  <c r="AS133" i="1"/>
  <c r="AT133" i="1"/>
  <c r="AU133" i="1"/>
  <c r="AV133" i="1"/>
  <c r="AW133" i="1"/>
  <c r="AR134" i="1"/>
  <c r="AS134" i="1"/>
  <c r="AT134" i="1"/>
  <c r="AU134" i="1"/>
  <c r="AV134" i="1"/>
  <c r="AW134" i="1"/>
  <c r="AR135" i="1"/>
  <c r="AS135" i="1"/>
  <c r="AT135" i="1"/>
  <c r="AU135" i="1"/>
  <c r="AV135" i="1"/>
  <c r="AW135" i="1"/>
  <c r="AR136" i="1"/>
  <c r="AS136" i="1"/>
  <c r="AT136" i="1"/>
  <c r="AU136" i="1"/>
  <c r="AV136" i="1"/>
  <c r="AW136" i="1"/>
  <c r="AR137" i="1"/>
  <c r="AS137" i="1"/>
  <c r="AT137" i="1"/>
  <c r="AU137" i="1"/>
  <c r="AV137" i="1"/>
  <c r="AW137" i="1"/>
  <c r="AR138" i="1"/>
  <c r="AS138" i="1"/>
  <c r="AT138" i="1"/>
  <c r="AU138" i="1"/>
  <c r="AV138" i="1"/>
  <c r="AW138" i="1"/>
  <c r="AR139" i="1"/>
  <c r="AS139" i="1"/>
  <c r="AT139" i="1"/>
  <c r="AU139" i="1"/>
  <c r="AV139" i="1"/>
  <c r="AW139" i="1"/>
  <c r="AR140" i="1"/>
  <c r="AS140" i="1"/>
  <c r="AT140" i="1"/>
  <c r="AU140" i="1"/>
  <c r="AV140" i="1"/>
  <c r="AW140" i="1"/>
  <c r="AR141" i="1"/>
  <c r="AS141" i="1"/>
  <c r="AT141" i="1"/>
  <c r="AU141" i="1"/>
  <c r="AV141" i="1"/>
  <c r="AW141" i="1"/>
  <c r="AR142" i="1"/>
  <c r="AS142" i="1"/>
  <c r="AT142" i="1"/>
  <c r="AU142" i="1"/>
  <c r="AV142" i="1"/>
  <c r="AW142" i="1"/>
  <c r="AR143" i="1"/>
  <c r="AS143" i="1"/>
  <c r="AT143" i="1"/>
  <c r="AU143" i="1"/>
  <c r="AV143" i="1"/>
  <c r="AW143" i="1"/>
  <c r="AR144" i="1"/>
  <c r="AS144" i="1"/>
  <c r="AT144" i="1"/>
  <c r="AU144" i="1"/>
  <c r="AV144" i="1"/>
  <c r="AW144" i="1"/>
  <c r="AR145" i="1"/>
  <c r="AS145" i="1"/>
  <c r="AT145" i="1"/>
  <c r="AU145" i="1"/>
  <c r="AV145" i="1"/>
  <c r="AW145" i="1"/>
  <c r="AR146" i="1"/>
  <c r="AS146" i="1"/>
  <c r="AT146" i="1"/>
  <c r="AU146" i="1"/>
  <c r="AV146" i="1"/>
  <c r="AW146" i="1"/>
  <c r="AR147" i="1"/>
  <c r="AS147" i="1"/>
  <c r="AT147" i="1"/>
  <c r="AU147" i="1"/>
  <c r="AV147" i="1"/>
  <c r="AW147" i="1"/>
  <c r="AR148" i="1"/>
  <c r="AS148" i="1"/>
  <c r="AT148" i="1"/>
  <c r="AU148" i="1"/>
  <c r="AV148" i="1"/>
  <c r="AW148" i="1"/>
  <c r="AR149" i="1"/>
  <c r="AS149" i="1"/>
  <c r="AT149" i="1"/>
  <c r="AU149" i="1"/>
  <c r="AV149" i="1"/>
  <c r="AW149" i="1"/>
  <c r="AR150" i="1"/>
  <c r="AS150" i="1"/>
  <c r="AT150" i="1"/>
  <c r="AU150" i="1"/>
  <c r="AV150" i="1"/>
  <c r="AW150" i="1"/>
  <c r="AR151" i="1"/>
  <c r="AS151" i="1"/>
  <c r="AT151" i="1"/>
  <c r="AU151" i="1"/>
  <c r="AV151" i="1"/>
  <c r="AW151" i="1"/>
  <c r="AR152" i="1"/>
  <c r="AS152" i="1"/>
  <c r="AT152" i="1"/>
  <c r="AU152" i="1"/>
  <c r="AV152" i="1"/>
  <c r="AW152" i="1"/>
  <c r="AR153" i="1"/>
  <c r="AS153" i="1"/>
  <c r="AT153" i="1"/>
  <c r="AU153" i="1"/>
  <c r="AV153" i="1"/>
  <c r="AW153" i="1"/>
  <c r="AR154" i="1"/>
  <c r="AS154" i="1"/>
  <c r="AT154" i="1"/>
  <c r="AU154" i="1"/>
  <c r="AV154" i="1"/>
  <c r="AW154" i="1"/>
  <c r="AR155" i="1"/>
  <c r="AS155" i="1"/>
  <c r="AT155" i="1"/>
  <c r="AU155" i="1"/>
  <c r="AV155" i="1"/>
  <c r="AW155" i="1"/>
  <c r="AR156" i="1"/>
  <c r="AS156" i="1"/>
  <c r="AT156" i="1"/>
  <c r="AU156" i="1"/>
  <c r="AV156" i="1"/>
  <c r="AW156" i="1"/>
  <c r="AR157" i="1"/>
  <c r="AS157" i="1"/>
  <c r="AT157" i="1"/>
  <c r="AU157" i="1"/>
  <c r="AV157" i="1"/>
  <c r="AW157" i="1"/>
  <c r="AR158" i="1"/>
  <c r="AS158" i="1"/>
  <c r="AT158" i="1"/>
  <c r="AU158" i="1"/>
  <c r="AV158" i="1"/>
  <c r="AW158" i="1"/>
  <c r="AR159" i="1"/>
  <c r="AS159" i="1"/>
  <c r="AT159" i="1"/>
  <c r="AU159" i="1"/>
  <c r="AV159" i="1"/>
  <c r="AW159" i="1"/>
  <c r="AR160" i="1"/>
  <c r="AS160" i="1"/>
  <c r="AT160" i="1"/>
  <c r="AU160" i="1"/>
  <c r="AV160" i="1"/>
  <c r="AW160" i="1"/>
  <c r="AR161" i="1"/>
  <c r="AS161" i="1"/>
  <c r="AT161" i="1"/>
  <c r="AU161" i="1"/>
  <c r="AV161" i="1"/>
  <c r="AW161" i="1"/>
  <c r="AR162" i="1"/>
  <c r="AS162" i="1"/>
  <c r="AT162" i="1"/>
  <c r="AU162" i="1"/>
  <c r="AV162" i="1"/>
  <c r="AW162" i="1"/>
  <c r="AR163" i="1"/>
  <c r="AS163" i="1"/>
  <c r="AT163" i="1"/>
  <c r="AU163" i="1"/>
  <c r="AV163" i="1"/>
  <c r="AW163" i="1"/>
  <c r="AR164" i="1"/>
  <c r="AS164" i="1"/>
  <c r="AT164" i="1"/>
  <c r="AU164" i="1"/>
  <c r="AV164" i="1"/>
  <c r="AW164" i="1"/>
  <c r="AR165" i="1"/>
  <c r="AS165" i="1"/>
  <c r="AT165" i="1"/>
  <c r="AU165" i="1"/>
  <c r="AV165" i="1"/>
  <c r="AW165" i="1"/>
  <c r="AR166" i="1"/>
  <c r="AS166" i="1"/>
  <c r="AT166" i="1"/>
  <c r="AU166" i="1"/>
  <c r="AV166" i="1"/>
  <c r="AW166" i="1"/>
  <c r="AR167" i="1"/>
  <c r="AS167" i="1"/>
  <c r="AT167" i="1"/>
  <c r="AU167" i="1"/>
  <c r="AV167" i="1"/>
  <c r="AW167" i="1"/>
  <c r="AR168" i="1"/>
  <c r="AS168" i="1"/>
  <c r="AT168" i="1"/>
  <c r="AU168" i="1"/>
  <c r="AV168" i="1"/>
  <c r="AW168" i="1"/>
  <c r="AR169" i="1"/>
  <c r="AS169" i="1"/>
  <c r="AT169" i="1"/>
  <c r="AU169" i="1"/>
  <c r="AV169" i="1"/>
  <c r="AW169" i="1"/>
  <c r="AR170" i="1"/>
  <c r="AS170" i="1"/>
  <c r="AT170" i="1"/>
  <c r="AU170" i="1"/>
  <c r="AV170" i="1"/>
  <c r="AW170" i="1"/>
  <c r="AR171" i="1"/>
  <c r="AS171" i="1"/>
  <c r="AT171" i="1"/>
  <c r="AU171" i="1"/>
  <c r="AV171" i="1"/>
  <c r="AW171" i="1"/>
  <c r="AR172" i="1"/>
  <c r="AS172" i="1"/>
  <c r="AT172" i="1"/>
  <c r="AU172" i="1"/>
  <c r="AV172" i="1"/>
  <c r="AW172" i="1"/>
  <c r="AR173" i="1"/>
  <c r="AS173" i="1"/>
  <c r="AT173" i="1"/>
  <c r="AU173" i="1"/>
  <c r="AV173" i="1"/>
  <c r="AW173" i="1"/>
  <c r="AR174" i="1"/>
  <c r="AS174" i="1"/>
  <c r="AT174" i="1"/>
  <c r="AU174" i="1"/>
  <c r="AV174" i="1"/>
  <c r="AW174" i="1"/>
  <c r="AR175" i="1"/>
  <c r="AS175" i="1"/>
  <c r="AT175" i="1"/>
  <c r="AU175" i="1"/>
  <c r="AV175" i="1"/>
  <c r="AW175" i="1"/>
  <c r="AR176" i="1"/>
  <c r="AS176" i="1"/>
  <c r="AT176" i="1"/>
  <c r="AU176" i="1"/>
  <c r="AV176" i="1"/>
  <c r="AW176" i="1"/>
  <c r="AR177" i="1"/>
  <c r="AS177" i="1"/>
  <c r="AT177" i="1"/>
  <c r="AU177" i="1"/>
  <c r="AV177" i="1"/>
  <c r="AW177" i="1"/>
  <c r="AR178" i="1"/>
  <c r="AS178" i="1"/>
  <c r="AT178" i="1"/>
  <c r="AU178" i="1"/>
  <c r="AV178" i="1"/>
  <c r="AW178" i="1"/>
  <c r="AR179" i="1"/>
  <c r="AS179" i="1"/>
  <c r="AT179" i="1"/>
  <c r="AU179" i="1"/>
  <c r="AV179" i="1"/>
  <c r="AW179" i="1"/>
  <c r="AR180" i="1"/>
  <c r="AS180" i="1"/>
  <c r="AT180" i="1"/>
  <c r="AU180" i="1"/>
  <c r="AV180" i="1"/>
  <c r="AW180" i="1"/>
  <c r="AR181" i="1"/>
  <c r="AS181" i="1"/>
  <c r="AT181" i="1"/>
  <c r="AU181" i="1"/>
  <c r="AV181" i="1"/>
  <c r="AW181" i="1"/>
  <c r="AR182" i="1"/>
  <c r="AS182" i="1"/>
  <c r="AT182" i="1"/>
  <c r="AU182" i="1"/>
  <c r="AV182" i="1"/>
  <c r="AW182" i="1"/>
  <c r="AR183" i="1"/>
  <c r="AS183" i="1"/>
  <c r="AT183" i="1"/>
  <c r="AU183" i="1"/>
  <c r="AV183" i="1"/>
  <c r="AW183" i="1"/>
  <c r="AR184" i="1"/>
  <c r="AS184" i="1"/>
  <c r="AT184" i="1"/>
  <c r="AU184" i="1"/>
  <c r="AV184" i="1"/>
  <c r="AW184" i="1"/>
  <c r="AR185" i="1"/>
  <c r="AS185" i="1"/>
  <c r="AT185" i="1"/>
  <c r="AU185" i="1"/>
  <c r="AV185" i="1"/>
  <c r="AW185" i="1"/>
  <c r="AR186" i="1"/>
  <c r="AS186" i="1"/>
  <c r="AT186" i="1"/>
  <c r="AU186" i="1"/>
  <c r="AV186" i="1"/>
  <c r="AW186" i="1"/>
  <c r="AR187" i="1"/>
  <c r="AS187" i="1"/>
  <c r="AT187" i="1"/>
  <c r="AU187" i="1"/>
  <c r="AV187" i="1"/>
  <c r="AW187" i="1"/>
  <c r="AR188" i="1"/>
  <c r="AS188" i="1"/>
  <c r="AT188" i="1"/>
  <c r="AU188" i="1"/>
  <c r="AV188" i="1"/>
  <c r="AW188" i="1"/>
  <c r="AR189" i="1"/>
  <c r="AS189" i="1"/>
  <c r="AT189" i="1"/>
  <c r="AU189" i="1"/>
  <c r="AV189" i="1"/>
  <c r="AW189" i="1"/>
  <c r="AR190" i="1"/>
  <c r="AS190" i="1"/>
  <c r="AT190" i="1"/>
  <c r="AU190" i="1"/>
  <c r="AV190" i="1"/>
  <c r="AW190" i="1"/>
  <c r="AR191" i="1"/>
  <c r="AS191" i="1"/>
  <c r="AT191" i="1"/>
  <c r="AU191" i="1"/>
  <c r="AV191" i="1"/>
  <c r="AW191" i="1"/>
  <c r="AR192" i="1"/>
  <c r="AS192" i="1"/>
  <c r="AT192" i="1"/>
  <c r="AU192" i="1"/>
  <c r="AV192" i="1"/>
  <c r="AW192" i="1"/>
  <c r="AR193" i="1"/>
  <c r="AS193" i="1"/>
  <c r="AT193" i="1"/>
  <c r="AU193" i="1"/>
  <c r="AV193" i="1"/>
  <c r="AW193" i="1"/>
  <c r="AR194" i="1"/>
  <c r="AS194" i="1"/>
  <c r="AT194" i="1"/>
  <c r="AU194" i="1"/>
  <c r="AV194" i="1"/>
  <c r="AW194" i="1"/>
  <c r="AR195" i="1"/>
  <c r="AS195" i="1"/>
  <c r="AT195" i="1"/>
  <c r="AU195" i="1"/>
  <c r="AV195" i="1"/>
  <c r="AW195" i="1"/>
  <c r="AR196" i="1"/>
  <c r="AS196" i="1"/>
  <c r="AT196" i="1"/>
  <c r="AU196" i="1"/>
  <c r="AV196" i="1"/>
  <c r="AW196" i="1"/>
  <c r="AR197" i="1"/>
  <c r="AS197" i="1"/>
  <c r="AT197" i="1"/>
  <c r="AU197" i="1"/>
  <c r="AV197" i="1"/>
  <c r="AW197" i="1"/>
  <c r="AR198" i="1"/>
  <c r="AS198" i="1"/>
  <c r="AT198" i="1"/>
  <c r="AU198" i="1"/>
  <c r="AV198" i="1"/>
  <c r="AW198" i="1"/>
  <c r="AR199" i="1"/>
  <c r="AS199" i="1"/>
  <c r="AT199" i="1"/>
  <c r="AU199" i="1"/>
  <c r="AV199" i="1"/>
  <c r="AW199" i="1"/>
  <c r="AR200" i="1"/>
  <c r="AS200" i="1"/>
  <c r="AT200" i="1"/>
  <c r="AU200" i="1"/>
  <c r="AV200" i="1"/>
  <c r="AW200" i="1"/>
  <c r="AR201" i="1"/>
  <c r="AS201" i="1"/>
  <c r="AT201" i="1"/>
  <c r="AU201" i="1"/>
  <c r="AV201" i="1"/>
  <c r="AW201" i="1"/>
  <c r="AR202" i="1"/>
  <c r="AS202" i="1"/>
  <c r="AT202" i="1"/>
  <c r="AU202" i="1"/>
  <c r="AV202" i="1"/>
  <c r="AW202" i="1"/>
  <c r="AR203" i="1"/>
  <c r="AS203" i="1"/>
  <c r="AT203" i="1"/>
  <c r="AU203" i="1"/>
  <c r="AV203" i="1"/>
  <c r="AW203" i="1"/>
  <c r="AR204" i="1"/>
  <c r="AS204" i="1"/>
  <c r="AT204" i="1"/>
  <c r="AU204" i="1"/>
  <c r="AV204" i="1"/>
  <c r="AW204" i="1"/>
  <c r="AR205" i="1"/>
  <c r="AS205" i="1"/>
  <c r="AT205" i="1"/>
  <c r="AU205" i="1"/>
  <c r="AV205" i="1"/>
  <c r="AW205" i="1"/>
  <c r="AR206" i="1"/>
  <c r="AS206" i="1"/>
  <c r="AT206" i="1"/>
  <c r="AU206" i="1"/>
  <c r="AV206" i="1"/>
  <c r="AW206" i="1"/>
  <c r="AR207" i="1"/>
  <c r="AS207" i="1"/>
  <c r="AT207" i="1"/>
  <c r="AU207" i="1"/>
  <c r="AV207" i="1"/>
  <c r="AW207" i="1"/>
  <c r="AR208" i="1"/>
  <c r="AS208" i="1"/>
  <c r="AT208" i="1"/>
  <c r="AU208" i="1"/>
  <c r="AV208" i="1"/>
  <c r="AW208" i="1"/>
  <c r="AR209" i="1"/>
  <c r="AS209" i="1"/>
  <c r="AT209" i="1"/>
  <c r="AU209" i="1"/>
  <c r="AV209" i="1"/>
  <c r="AW209" i="1"/>
  <c r="AR210" i="1"/>
  <c r="AS210" i="1"/>
  <c r="AT210" i="1"/>
  <c r="AU210" i="1"/>
  <c r="AV210" i="1"/>
  <c r="AW210" i="1"/>
  <c r="AR211" i="1"/>
  <c r="AS211" i="1"/>
  <c r="AT211" i="1"/>
  <c r="AU211" i="1"/>
  <c r="AV211" i="1"/>
  <c r="AW211" i="1"/>
  <c r="AR212" i="1"/>
  <c r="AS212" i="1"/>
  <c r="AT212" i="1"/>
  <c r="AU212" i="1"/>
  <c r="AV212" i="1"/>
  <c r="AW212" i="1"/>
  <c r="AR213" i="1"/>
  <c r="AS213" i="1"/>
  <c r="AT213" i="1"/>
  <c r="AU213" i="1"/>
  <c r="AV213" i="1"/>
  <c r="AW213" i="1"/>
  <c r="AR214" i="1"/>
  <c r="AS214" i="1"/>
  <c r="AT214" i="1"/>
  <c r="AU214" i="1"/>
  <c r="AV214" i="1"/>
  <c r="AW214" i="1"/>
  <c r="AR215" i="1"/>
  <c r="AS215" i="1"/>
  <c r="AT215" i="1"/>
  <c r="AU215" i="1"/>
  <c r="AV215" i="1"/>
  <c r="AW215" i="1"/>
  <c r="AR216" i="1"/>
  <c r="AS216" i="1"/>
  <c r="AT216" i="1"/>
  <c r="AU216" i="1"/>
  <c r="AV216" i="1"/>
  <c r="AW216" i="1"/>
  <c r="AR217" i="1"/>
  <c r="AS217" i="1"/>
  <c r="AT217" i="1"/>
  <c r="AU217" i="1"/>
  <c r="AV217" i="1"/>
  <c r="AW217" i="1"/>
  <c r="AR218" i="1"/>
  <c r="AS218" i="1"/>
  <c r="AT218" i="1"/>
  <c r="AU218" i="1"/>
  <c r="AV218" i="1"/>
  <c r="AW218" i="1"/>
  <c r="AR219" i="1"/>
  <c r="AS219" i="1"/>
  <c r="AT219" i="1"/>
  <c r="AU219" i="1"/>
  <c r="AV219" i="1"/>
  <c r="AW219" i="1"/>
  <c r="AR220" i="1"/>
  <c r="AS220" i="1"/>
  <c r="AT220" i="1"/>
  <c r="AU220" i="1"/>
  <c r="AV220" i="1"/>
  <c r="AW220" i="1"/>
  <c r="AR221" i="1"/>
  <c r="AS221" i="1"/>
  <c r="AT221" i="1"/>
  <c r="AU221" i="1"/>
  <c r="AV221" i="1"/>
  <c r="AW221" i="1"/>
  <c r="AR222" i="1"/>
  <c r="AS222" i="1"/>
  <c r="AT222" i="1"/>
  <c r="AU222" i="1"/>
  <c r="AV222" i="1"/>
  <c r="AW222" i="1"/>
  <c r="AR223" i="1"/>
  <c r="AS223" i="1"/>
  <c r="AT223" i="1"/>
  <c r="AU223" i="1"/>
  <c r="AV223" i="1"/>
  <c r="AW223" i="1"/>
  <c r="AR224" i="1"/>
  <c r="AS224" i="1"/>
  <c r="AT224" i="1"/>
  <c r="AU224" i="1"/>
  <c r="AV224" i="1"/>
  <c r="AW224" i="1"/>
  <c r="AR225" i="1"/>
  <c r="AS225" i="1"/>
  <c r="AT225" i="1"/>
  <c r="AU225" i="1"/>
  <c r="AV225" i="1"/>
  <c r="AW225" i="1"/>
  <c r="AR226" i="1"/>
  <c r="AS226" i="1"/>
  <c r="AT226" i="1"/>
  <c r="AU226" i="1"/>
  <c r="AV226" i="1"/>
  <c r="AW226" i="1"/>
  <c r="AR227" i="1"/>
  <c r="AS227" i="1"/>
  <c r="AT227" i="1"/>
  <c r="AU227" i="1"/>
  <c r="AV227" i="1"/>
  <c r="AW227" i="1"/>
  <c r="AR228" i="1"/>
  <c r="AS228" i="1"/>
  <c r="AT228" i="1"/>
  <c r="AU228" i="1"/>
  <c r="AV228" i="1"/>
  <c r="AW228" i="1"/>
  <c r="AR229" i="1"/>
  <c r="AS229" i="1"/>
  <c r="AT229" i="1"/>
  <c r="AU229" i="1"/>
  <c r="AV229" i="1"/>
  <c r="AW229" i="1"/>
  <c r="AR230" i="1"/>
  <c r="AS230" i="1"/>
  <c r="AT230" i="1"/>
  <c r="AU230" i="1"/>
  <c r="AV230" i="1"/>
  <c r="AW230" i="1"/>
  <c r="AR231" i="1"/>
  <c r="AS231" i="1"/>
  <c r="AT231" i="1"/>
  <c r="AU231" i="1"/>
  <c r="AV231" i="1"/>
  <c r="AW231" i="1"/>
  <c r="AR232" i="1"/>
  <c r="AS232" i="1"/>
  <c r="AT232" i="1"/>
  <c r="AU232" i="1"/>
  <c r="AV232" i="1"/>
  <c r="AW232" i="1"/>
  <c r="AR233" i="1"/>
  <c r="AS233" i="1"/>
  <c r="AT233" i="1"/>
  <c r="AU233" i="1"/>
  <c r="AV233" i="1"/>
  <c r="AW233" i="1"/>
  <c r="AR234" i="1"/>
  <c r="AS234" i="1"/>
  <c r="AT234" i="1"/>
  <c r="AU234" i="1"/>
  <c r="AV234" i="1"/>
  <c r="AW234" i="1"/>
  <c r="AR235" i="1"/>
  <c r="AS235" i="1"/>
  <c r="AT235" i="1"/>
  <c r="AU235" i="1"/>
  <c r="AV235" i="1"/>
  <c r="AW235" i="1"/>
  <c r="AR236" i="1"/>
  <c r="AS236" i="1"/>
  <c r="AT236" i="1"/>
  <c r="AU236" i="1"/>
  <c r="AV236" i="1"/>
  <c r="AW236" i="1"/>
  <c r="AR237" i="1"/>
  <c r="AS237" i="1"/>
  <c r="AT237" i="1"/>
  <c r="AU237" i="1"/>
  <c r="AV237" i="1"/>
  <c r="AW237" i="1"/>
  <c r="AR238" i="1"/>
  <c r="AS238" i="1"/>
  <c r="AT238" i="1"/>
  <c r="AU238" i="1"/>
  <c r="AV238" i="1"/>
  <c r="AW238" i="1"/>
  <c r="AR239" i="1"/>
  <c r="AS239" i="1"/>
  <c r="AT239" i="1"/>
  <c r="AU239" i="1"/>
  <c r="AV239" i="1"/>
  <c r="AW239" i="1"/>
  <c r="AR240" i="1"/>
  <c r="AS240" i="1"/>
  <c r="AT240" i="1"/>
  <c r="AU240" i="1"/>
  <c r="AV240" i="1"/>
  <c r="AW240" i="1"/>
  <c r="AR241" i="1"/>
  <c r="AS241" i="1"/>
  <c r="AT241" i="1"/>
  <c r="AU241" i="1"/>
  <c r="AV241" i="1"/>
  <c r="AW241" i="1"/>
  <c r="AR242" i="1"/>
  <c r="AS242" i="1"/>
  <c r="AT242" i="1"/>
  <c r="AU242" i="1"/>
  <c r="AV242" i="1"/>
  <c r="AW242" i="1"/>
  <c r="AR243" i="1"/>
  <c r="AS243" i="1"/>
  <c r="AT243" i="1"/>
  <c r="AU243" i="1"/>
  <c r="AV243" i="1"/>
  <c r="AW243" i="1"/>
  <c r="AR244" i="1"/>
  <c r="AS244" i="1"/>
  <c r="AT244" i="1"/>
  <c r="AU244" i="1"/>
  <c r="AV244" i="1"/>
  <c r="AW244" i="1"/>
  <c r="AR245" i="1"/>
  <c r="AS245" i="1"/>
  <c r="AT245" i="1"/>
  <c r="AU245" i="1"/>
  <c r="AV245" i="1"/>
  <c r="AW245" i="1"/>
  <c r="AR246" i="1"/>
  <c r="AS246" i="1"/>
  <c r="AT246" i="1"/>
  <c r="AU246" i="1"/>
  <c r="AV246" i="1"/>
  <c r="AW246" i="1"/>
  <c r="AR247" i="1"/>
  <c r="AS247" i="1"/>
  <c r="AT247" i="1"/>
  <c r="AU247" i="1"/>
  <c r="AV247" i="1"/>
  <c r="AW247" i="1"/>
  <c r="AR248" i="1"/>
  <c r="AS248" i="1"/>
  <c r="AT248" i="1"/>
  <c r="AU248" i="1"/>
  <c r="AV248" i="1"/>
  <c r="AW248" i="1"/>
  <c r="AR249" i="1"/>
  <c r="AS249" i="1"/>
  <c r="AT249" i="1"/>
  <c r="AU249" i="1"/>
  <c r="AV249" i="1"/>
  <c r="AW249" i="1"/>
  <c r="AR250" i="1"/>
  <c r="AS250" i="1"/>
  <c r="AT250" i="1"/>
  <c r="AU250" i="1"/>
  <c r="AV250" i="1"/>
  <c r="AW250" i="1"/>
  <c r="AR251" i="1"/>
  <c r="AS251" i="1"/>
  <c r="AT251" i="1"/>
  <c r="AU251" i="1"/>
  <c r="AV251" i="1"/>
  <c r="AW251" i="1"/>
  <c r="AR252" i="1"/>
  <c r="AS252" i="1"/>
  <c r="AT252" i="1"/>
  <c r="AU252" i="1"/>
  <c r="AV252" i="1"/>
  <c r="AW252" i="1"/>
  <c r="AR253" i="1"/>
  <c r="AS253" i="1"/>
  <c r="AT253" i="1"/>
  <c r="AU253" i="1"/>
  <c r="AV253" i="1"/>
  <c r="AW253" i="1"/>
  <c r="AR254" i="1"/>
  <c r="AS254" i="1"/>
  <c r="AT254" i="1"/>
  <c r="AU254" i="1"/>
  <c r="AV254" i="1"/>
  <c r="AW254" i="1"/>
  <c r="AR255" i="1"/>
  <c r="AS255" i="1"/>
  <c r="AT255" i="1"/>
  <c r="AU255" i="1"/>
  <c r="AV255" i="1"/>
  <c r="AW255" i="1"/>
  <c r="AR256" i="1"/>
  <c r="AS256" i="1"/>
  <c r="AT256" i="1"/>
  <c r="AU256" i="1"/>
  <c r="AV256" i="1"/>
  <c r="AW256" i="1"/>
  <c r="AR257" i="1"/>
  <c r="AS257" i="1"/>
  <c r="AT257" i="1"/>
  <c r="AU257" i="1"/>
  <c r="AV257" i="1"/>
  <c r="AW257" i="1"/>
  <c r="AR258" i="1"/>
  <c r="AS258" i="1"/>
  <c r="AT258" i="1"/>
  <c r="AU258" i="1"/>
  <c r="AV258" i="1"/>
  <c r="AW258" i="1"/>
  <c r="AR259" i="1"/>
  <c r="AS259" i="1"/>
  <c r="AT259" i="1"/>
  <c r="AU259" i="1"/>
  <c r="AV259" i="1"/>
  <c r="AW259" i="1"/>
  <c r="AR260" i="1"/>
  <c r="AS260" i="1"/>
  <c r="AT260" i="1"/>
  <c r="AU260" i="1"/>
  <c r="AV260" i="1"/>
  <c r="AW260" i="1"/>
  <c r="AR261" i="1"/>
  <c r="AS261" i="1"/>
  <c r="AT261" i="1"/>
  <c r="AU261" i="1"/>
  <c r="AV261" i="1"/>
  <c r="AW261" i="1"/>
  <c r="AR262" i="1"/>
  <c r="AS262" i="1"/>
  <c r="AT262" i="1"/>
  <c r="AU262" i="1"/>
  <c r="AV262" i="1"/>
  <c r="AW262" i="1"/>
  <c r="AR263" i="1"/>
  <c r="AS263" i="1"/>
  <c r="AT263" i="1"/>
  <c r="AU263" i="1"/>
  <c r="AV263" i="1"/>
  <c r="AW263" i="1"/>
  <c r="AR264" i="1"/>
  <c r="AS264" i="1"/>
  <c r="AT264" i="1"/>
  <c r="AU264" i="1"/>
  <c r="AV264" i="1"/>
  <c r="AW264" i="1"/>
  <c r="AR265" i="1"/>
  <c r="AS265" i="1"/>
  <c r="AT265" i="1"/>
  <c r="AU265" i="1"/>
  <c r="AV265" i="1"/>
  <c r="AW265" i="1"/>
  <c r="AR266" i="1"/>
  <c r="AS266" i="1"/>
  <c r="AT266" i="1"/>
  <c r="AU266" i="1"/>
  <c r="AV266" i="1"/>
  <c r="AW266" i="1"/>
  <c r="AR267" i="1"/>
  <c r="AS267" i="1"/>
  <c r="AT267" i="1"/>
  <c r="AU267" i="1"/>
  <c r="AV267" i="1"/>
  <c r="AW267" i="1"/>
  <c r="AR268" i="1"/>
  <c r="AS268" i="1"/>
  <c r="AT268" i="1"/>
  <c r="AU268" i="1"/>
  <c r="AV268" i="1"/>
  <c r="AW268" i="1"/>
  <c r="AR269" i="1"/>
  <c r="AS269" i="1"/>
  <c r="AT269" i="1"/>
  <c r="AU269" i="1"/>
  <c r="AV269" i="1"/>
  <c r="AW269" i="1"/>
  <c r="AR270" i="1"/>
  <c r="AS270" i="1"/>
  <c r="AT270" i="1"/>
  <c r="AU270" i="1"/>
  <c r="AV270" i="1"/>
  <c r="AW270" i="1"/>
  <c r="AR271" i="1"/>
  <c r="AS271" i="1"/>
  <c r="AT271" i="1"/>
  <c r="AU271" i="1"/>
  <c r="AV271" i="1"/>
  <c r="AW271" i="1"/>
  <c r="AR272" i="1"/>
  <c r="AS272" i="1"/>
  <c r="AT272" i="1"/>
  <c r="AU272" i="1"/>
  <c r="AV272" i="1"/>
  <c r="AW272" i="1"/>
  <c r="AR273" i="1"/>
  <c r="AS273" i="1"/>
  <c r="AT273" i="1"/>
  <c r="AU273" i="1"/>
  <c r="AV273" i="1"/>
  <c r="AW273" i="1"/>
  <c r="AR274" i="1"/>
  <c r="AS274" i="1"/>
  <c r="AT274" i="1"/>
  <c r="AU274" i="1"/>
  <c r="AV274" i="1"/>
  <c r="AW274" i="1"/>
  <c r="AR275" i="1"/>
  <c r="AS275" i="1"/>
  <c r="AT275" i="1"/>
  <c r="AU275" i="1"/>
  <c r="AV275" i="1"/>
  <c r="AW275" i="1"/>
  <c r="AR276" i="1"/>
  <c r="AS276" i="1"/>
  <c r="AT276" i="1"/>
  <c r="AU276" i="1"/>
  <c r="AV276" i="1"/>
  <c r="AW276" i="1"/>
  <c r="AR277" i="1"/>
  <c r="AS277" i="1"/>
  <c r="AT277" i="1"/>
  <c r="AU277" i="1"/>
  <c r="AV277" i="1"/>
  <c r="AW277" i="1"/>
  <c r="AR278" i="1"/>
  <c r="AS278" i="1"/>
  <c r="AT278" i="1"/>
  <c r="AU278" i="1"/>
  <c r="AV278" i="1"/>
  <c r="AW278" i="1"/>
  <c r="AR279" i="1"/>
  <c r="AS279" i="1"/>
  <c r="AT279" i="1"/>
  <c r="AU279" i="1"/>
  <c r="AV279" i="1"/>
  <c r="AW279" i="1"/>
  <c r="AR280" i="1"/>
  <c r="AS280" i="1"/>
  <c r="AT280" i="1"/>
  <c r="AU280" i="1"/>
  <c r="AV280" i="1"/>
  <c r="AW280" i="1"/>
  <c r="AR281" i="1"/>
  <c r="AS281" i="1"/>
  <c r="AT281" i="1"/>
  <c r="AU281" i="1"/>
  <c r="AV281" i="1"/>
  <c r="AW281" i="1"/>
  <c r="AR282" i="1"/>
  <c r="AS282" i="1"/>
  <c r="AT282" i="1"/>
  <c r="AU282" i="1"/>
  <c r="AV282" i="1"/>
  <c r="AW282" i="1"/>
  <c r="AR283" i="1"/>
  <c r="AS283" i="1"/>
  <c r="AT283" i="1"/>
  <c r="AU283" i="1"/>
  <c r="AV283" i="1"/>
  <c r="AW283" i="1"/>
  <c r="AR284" i="1"/>
  <c r="AS284" i="1"/>
  <c r="AT284" i="1"/>
  <c r="AU284" i="1"/>
  <c r="AV284" i="1"/>
  <c r="AW284" i="1"/>
  <c r="AR285" i="1"/>
  <c r="AS285" i="1"/>
  <c r="AT285" i="1"/>
  <c r="AU285" i="1"/>
  <c r="AV285" i="1"/>
  <c r="AW285" i="1"/>
  <c r="AR286" i="1"/>
  <c r="AS286" i="1"/>
  <c r="AT286" i="1"/>
  <c r="AU286" i="1"/>
  <c r="AV286" i="1"/>
  <c r="AW286" i="1"/>
  <c r="AR287" i="1"/>
  <c r="AS287" i="1"/>
  <c r="AT287" i="1"/>
  <c r="AU287" i="1"/>
  <c r="AV287" i="1"/>
  <c r="AW287" i="1"/>
  <c r="AR288" i="1"/>
  <c r="AS288" i="1"/>
  <c r="AT288" i="1"/>
  <c r="AU288" i="1"/>
  <c r="AV288" i="1"/>
  <c r="AW288" i="1"/>
  <c r="AR289" i="1"/>
  <c r="AS289" i="1"/>
  <c r="AT289" i="1"/>
  <c r="AU289" i="1"/>
  <c r="AV289" i="1"/>
  <c r="AW289" i="1"/>
  <c r="AR290" i="1"/>
  <c r="AS290" i="1"/>
  <c r="AT290" i="1"/>
  <c r="AU290" i="1"/>
  <c r="AV290" i="1"/>
  <c r="AW290" i="1"/>
  <c r="AR291" i="1"/>
  <c r="AS291" i="1"/>
  <c r="AT291" i="1"/>
  <c r="AU291" i="1"/>
  <c r="AV291" i="1"/>
  <c r="AW291" i="1"/>
  <c r="AR292" i="1"/>
  <c r="AS292" i="1"/>
  <c r="AT292" i="1"/>
  <c r="AU292" i="1"/>
  <c r="AV292" i="1"/>
  <c r="AW292" i="1"/>
  <c r="AR293" i="1"/>
  <c r="AS293" i="1"/>
  <c r="AT293" i="1"/>
  <c r="AU293" i="1"/>
  <c r="AV293" i="1"/>
  <c r="AW293" i="1"/>
  <c r="AR294" i="1"/>
  <c r="AS294" i="1"/>
  <c r="AT294" i="1"/>
  <c r="AU294" i="1"/>
  <c r="AV294" i="1"/>
  <c r="AW294" i="1"/>
  <c r="AR295" i="1"/>
  <c r="AS295" i="1"/>
  <c r="AT295" i="1"/>
  <c r="AU295" i="1"/>
  <c r="AV295" i="1"/>
  <c r="AW295" i="1"/>
  <c r="AR296" i="1"/>
  <c r="AS296" i="1"/>
  <c r="AT296" i="1"/>
  <c r="AU296" i="1"/>
  <c r="AV296" i="1"/>
  <c r="AW296" i="1"/>
  <c r="AR297" i="1"/>
  <c r="AS297" i="1"/>
  <c r="AT297" i="1"/>
  <c r="AU297" i="1"/>
  <c r="AV297" i="1"/>
  <c r="AW297" i="1"/>
  <c r="AR298" i="1"/>
  <c r="AS298" i="1"/>
  <c r="AT298" i="1"/>
  <c r="AU298" i="1"/>
  <c r="AV298" i="1"/>
  <c r="AW298" i="1"/>
  <c r="AR299" i="1"/>
  <c r="AS299" i="1"/>
  <c r="AT299" i="1"/>
  <c r="AU299" i="1"/>
  <c r="AV299" i="1"/>
  <c r="AW299" i="1"/>
  <c r="AR300" i="1"/>
  <c r="AS300" i="1"/>
  <c r="AT300" i="1"/>
  <c r="AU300" i="1"/>
  <c r="AV300" i="1"/>
  <c r="AW300" i="1"/>
  <c r="AR301" i="1"/>
  <c r="AS301" i="1"/>
  <c r="AT301" i="1"/>
  <c r="AU301" i="1"/>
  <c r="AV301" i="1"/>
  <c r="AW301" i="1"/>
  <c r="AR302" i="1"/>
  <c r="AS302" i="1"/>
  <c r="AT302" i="1"/>
  <c r="AU302" i="1"/>
  <c r="AV302" i="1"/>
  <c r="AW302" i="1"/>
  <c r="AR303" i="1"/>
  <c r="AS303" i="1"/>
  <c r="AT303" i="1"/>
  <c r="AU303" i="1"/>
  <c r="AV303" i="1"/>
  <c r="AW303" i="1"/>
  <c r="AR304" i="1"/>
  <c r="AS304" i="1"/>
  <c r="AT304" i="1"/>
  <c r="AU304" i="1"/>
  <c r="AV304" i="1"/>
  <c r="AW304" i="1"/>
  <c r="AR305" i="1"/>
  <c r="AS305" i="1"/>
  <c r="AT305" i="1"/>
  <c r="AU305" i="1"/>
  <c r="AV305" i="1"/>
  <c r="AW305" i="1"/>
  <c r="AR306" i="1"/>
  <c r="AS306" i="1"/>
  <c r="AT306" i="1"/>
  <c r="AU306" i="1"/>
  <c r="AV306" i="1"/>
  <c r="AW306" i="1"/>
  <c r="AR307" i="1"/>
  <c r="AS307" i="1"/>
  <c r="AT307" i="1"/>
  <c r="AU307" i="1"/>
  <c r="AV307" i="1"/>
  <c r="AW307" i="1"/>
  <c r="AR308" i="1"/>
  <c r="AS308" i="1"/>
  <c r="AT308" i="1"/>
  <c r="AU308" i="1"/>
  <c r="AV308" i="1"/>
  <c r="AW308" i="1"/>
  <c r="AR309" i="1"/>
  <c r="AS309" i="1"/>
  <c r="AT309" i="1"/>
  <c r="AU309" i="1"/>
  <c r="AV309" i="1"/>
  <c r="AW309" i="1"/>
  <c r="AR310" i="1"/>
  <c r="AS310" i="1"/>
  <c r="AT310" i="1"/>
  <c r="AU310" i="1"/>
  <c r="AV310" i="1"/>
  <c r="AW310" i="1"/>
  <c r="AR311" i="1"/>
  <c r="AS311" i="1"/>
  <c r="AT311" i="1"/>
  <c r="AU311" i="1"/>
  <c r="AV311" i="1"/>
  <c r="AW311" i="1"/>
  <c r="AR312" i="1"/>
  <c r="AS312" i="1"/>
  <c r="AT312" i="1"/>
  <c r="AU312" i="1"/>
  <c r="AV312" i="1"/>
  <c r="AW312" i="1"/>
  <c r="AR313" i="1"/>
  <c r="AS313" i="1"/>
  <c r="AT313" i="1"/>
  <c r="AU313" i="1"/>
  <c r="AV313" i="1"/>
  <c r="AW313" i="1"/>
  <c r="AR314" i="1"/>
  <c r="AS314" i="1"/>
  <c r="AT314" i="1"/>
  <c r="AU314" i="1"/>
  <c r="AV314" i="1"/>
  <c r="AW314" i="1"/>
  <c r="AR315" i="1"/>
  <c r="AS315" i="1"/>
  <c r="AT315" i="1"/>
  <c r="AU315" i="1"/>
  <c r="AV315" i="1"/>
  <c r="AW315" i="1"/>
  <c r="AR316" i="1"/>
  <c r="AS316" i="1"/>
  <c r="AT316" i="1"/>
  <c r="AU316" i="1"/>
  <c r="AV316" i="1"/>
  <c r="AW316" i="1"/>
  <c r="AR317" i="1"/>
  <c r="AS317" i="1"/>
  <c r="AT317" i="1"/>
  <c r="AU317" i="1"/>
  <c r="AV317" i="1"/>
  <c r="AW317" i="1"/>
  <c r="AR318" i="1"/>
  <c r="AS318" i="1"/>
  <c r="AT318" i="1"/>
  <c r="AU318" i="1"/>
  <c r="AV318" i="1"/>
  <c r="AW318" i="1"/>
  <c r="AR319" i="1"/>
  <c r="AS319" i="1"/>
  <c r="AT319" i="1"/>
  <c r="AU319" i="1"/>
  <c r="AV319" i="1"/>
  <c r="AW319" i="1"/>
  <c r="AR320" i="1"/>
  <c r="AS320" i="1"/>
  <c r="AT320" i="1"/>
  <c r="AU320" i="1"/>
  <c r="AV320" i="1"/>
  <c r="AW320" i="1"/>
  <c r="AR321" i="1"/>
  <c r="AS321" i="1"/>
  <c r="AT321" i="1"/>
  <c r="AU321" i="1"/>
  <c r="AV321" i="1"/>
  <c r="AW321" i="1"/>
  <c r="AR322" i="1"/>
  <c r="AS322" i="1"/>
  <c r="AT322" i="1"/>
  <c r="AU322" i="1"/>
  <c r="AV322" i="1"/>
  <c r="AW322" i="1"/>
  <c r="AR323" i="1"/>
  <c r="AS323" i="1"/>
  <c r="AT323" i="1"/>
  <c r="AU323" i="1"/>
  <c r="AV323" i="1"/>
  <c r="AW323" i="1"/>
  <c r="AR324" i="1"/>
  <c r="AS324" i="1"/>
  <c r="AT324" i="1"/>
  <c r="AU324" i="1"/>
  <c r="AV324" i="1"/>
  <c r="AW324" i="1"/>
  <c r="AR325" i="1"/>
  <c r="AS325" i="1"/>
  <c r="AT325" i="1"/>
  <c r="AU325" i="1"/>
  <c r="AV325" i="1"/>
  <c r="AW325" i="1"/>
  <c r="AR326" i="1"/>
  <c r="AS326" i="1"/>
  <c r="AT326" i="1"/>
  <c r="AU326" i="1"/>
  <c r="AV326" i="1"/>
  <c r="AW326" i="1"/>
  <c r="AR327" i="1"/>
  <c r="AS327" i="1"/>
  <c r="AT327" i="1"/>
  <c r="AU327" i="1"/>
  <c r="AV327" i="1"/>
  <c r="AW327" i="1"/>
  <c r="AR328" i="1"/>
  <c r="AS328" i="1"/>
  <c r="AT328" i="1"/>
  <c r="AU328" i="1"/>
  <c r="AV328" i="1"/>
  <c r="AW328" i="1"/>
  <c r="AR329" i="1"/>
  <c r="AS329" i="1"/>
  <c r="AT329" i="1"/>
  <c r="AU329" i="1"/>
  <c r="AV329" i="1"/>
  <c r="AW329" i="1"/>
  <c r="AR330" i="1"/>
  <c r="AS330" i="1"/>
  <c r="AT330" i="1"/>
  <c r="AU330" i="1"/>
  <c r="AV330" i="1"/>
  <c r="AW330" i="1"/>
  <c r="AR331" i="1"/>
  <c r="AS331" i="1"/>
  <c r="AT331" i="1"/>
  <c r="AU331" i="1"/>
  <c r="AV331" i="1"/>
  <c r="AW331" i="1"/>
  <c r="AR332" i="1"/>
  <c r="AS332" i="1"/>
  <c r="AT332" i="1"/>
  <c r="AU332" i="1"/>
  <c r="AV332" i="1"/>
  <c r="AW332" i="1"/>
  <c r="AR333" i="1"/>
  <c r="AS333" i="1"/>
  <c r="AT333" i="1"/>
  <c r="AU333" i="1"/>
  <c r="AV333" i="1"/>
  <c r="AW333" i="1"/>
  <c r="AR334" i="1"/>
  <c r="AS334" i="1"/>
  <c r="AT334" i="1"/>
  <c r="AU334" i="1"/>
  <c r="AV334" i="1"/>
  <c r="AW334" i="1"/>
  <c r="AR335" i="1"/>
  <c r="AS335" i="1"/>
  <c r="AT335" i="1"/>
  <c r="AU335" i="1"/>
  <c r="AV335" i="1"/>
  <c r="AW335" i="1"/>
  <c r="AR336" i="1"/>
  <c r="AS336" i="1"/>
  <c r="AT336" i="1"/>
  <c r="AU336" i="1"/>
  <c r="AV336" i="1"/>
  <c r="AW336" i="1"/>
  <c r="AR337" i="1"/>
  <c r="AS337" i="1"/>
  <c r="AT337" i="1"/>
  <c r="AU337" i="1"/>
  <c r="AV337" i="1"/>
  <c r="AW337" i="1"/>
  <c r="AR338" i="1"/>
  <c r="AS338" i="1"/>
  <c r="AT338" i="1"/>
  <c r="AU338" i="1"/>
  <c r="AV338" i="1"/>
  <c r="AW338" i="1"/>
  <c r="AR339" i="1"/>
  <c r="AS339" i="1"/>
  <c r="AT339" i="1"/>
  <c r="AU339" i="1"/>
  <c r="AV339" i="1"/>
  <c r="AW339" i="1"/>
  <c r="AR340" i="1"/>
  <c r="AS340" i="1"/>
  <c r="AT340" i="1"/>
  <c r="AU340" i="1"/>
  <c r="AV340" i="1"/>
  <c r="AW340" i="1"/>
  <c r="AR341" i="1"/>
  <c r="AS341" i="1"/>
  <c r="AT341" i="1"/>
  <c r="AU341" i="1"/>
  <c r="AV341" i="1"/>
  <c r="AW341" i="1"/>
  <c r="AR342" i="1"/>
  <c r="AS342" i="1"/>
  <c r="AT342" i="1"/>
  <c r="AU342" i="1"/>
  <c r="AV342" i="1"/>
  <c r="AW342" i="1"/>
  <c r="AR343" i="1"/>
  <c r="AS343" i="1"/>
  <c r="AT343" i="1"/>
  <c r="AU343" i="1"/>
  <c r="AV343" i="1"/>
  <c r="AW343" i="1"/>
  <c r="AR344" i="1"/>
  <c r="AS344" i="1"/>
  <c r="AT344" i="1"/>
  <c r="AU344" i="1"/>
  <c r="AV344" i="1"/>
  <c r="AW344" i="1"/>
  <c r="AR345" i="1"/>
  <c r="AS345" i="1"/>
  <c r="AT345" i="1"/>
  <c r="AU345" i="1"/>
  <c r="AV345" i="1"/>
  <c r="AW345" i="1"/>
  <c r="AR346" i="1"/>
  <c r="AS346" i="1"/>
  <c r="AT346" i="1"/>
  <c r="AU346" i="1"/>
  <c r="AV346" i="1"/>
  <c r="AW346" i="1"/>
  <c r="AR347" i="1"/>
  <c r="AS347" i="1"/>
  <c r="AT347" i="1"/>
  <c r="AU347" i="1"/>
  <c r="AV347" i="1"/>
  <c r="AW347" i="1"/>
  <c r="AR348" i="1"/>
  <c r="AS348" i="1"/>
  <c r="AT348" i="1"/>
  <c r="AU348" i="1"/>
  <c r="AV348" i="1"/>
  <c r="AW348" i="1"/>
  <c r="AR349" i="1"/>
  <c r="AS349" i="1"/>
  <c r="AT349" i="1"/>
  <c r="AU349" i="1"/>
  <c r="AV349" i="1"/>
  <c r="AW349" i="1"/>
  <c r="AR350" i="1"/>
  <c r="AS350" i="1"/>
  <c r="AT350" i="1"/>
  <c r="AU350" i="1"/>
  <c r="AV350" i="1"/>
  <c r="AW350" i="1"/>
  <c r="AR351" i="1"/>
  <c r="AS351" i="1"/>
  <c r="AT351" i="1"/>
  <c r="AU351" i="1"/>
  <c r="AV351" i="1"/>
  <c r="AW351" i="1"/>
  <c r="AR352" i="1"/>
  <c r="AS352" i="1"/>
  <c r="AT352" i="1"/>
  <c r="AU352" i="1"/>
  <c r="AV352" i="1"/>
  <c r="AW352" i="1"/>
  <c r="AR353" i="1"/>
  <c r="AS353" i="1"/>
  <c r="AT353" i="1"/>
  <c r="AU353" i="1"/>
  <c r="AV353" i="1"/>
  <c r="AW353" i="1"/>
  <c r="AR354" i="1"/>
  <c r="AS354" i="1"/>
  <c r="AT354" i="1"/>
  <c r="AU354" i="1"/>
  <c r="AV354" i="1"/>
  <c r="AW354" i="1"/>
  <c r="AR355" i="1"/>
  <c r="AS355" i="1"/>
  <c r="AT355" i="1"/>
  <c r="AU355" i="1"/>
  <c r="AV355" i="1"/>
  <c r="AW355" i="1"/>
  <c r="AR356" i="1"/>
  <c r="AS356" i="1"/>
  <c r="AT356" i="1"/>
  <c r="AU356" i="1"/>
  <c r="AV356" i="1"/>
  <c r="AW356" i="1"/>
  <c r="AR357" i="1"/>
  <c r="AS357" i="1"/>
  <c r="AT357" i="1"/>
  <c r="AU357" i="1"/>
  <c r="AV357" i="1"/>
  <c r="AW357" i="1"/>
  <c r="AR358" i="1"/>
  <c r="AS358" i="1"/>
  <c r="AT358" i="1"/>
  <c r="AU358" i="1"/>
  <c r="AV358" i="1"/>
  <c r="AW358" i="1"/>
  <c r="AR359" i="1"/>
  <c r="AS359" i="1"/>
  <c r="AT359" i="1"/>
  <c r="AU359" i="1"/>
  <c r="AV359" i="1"/>
  <c r="AW359" i="1"/>
  <c r="AR360" i="1"/>
  <c r="AS360" i="1"/>
  <c r="AT360" i="1"/>
  <c r="AU360" i="1"/>
  <c r="AV360" i="1"/>
  <c r="AW360" i="1"/>
  <c r="AR361" i="1"/>
  <c r="AS361" i="1"/>
  <c r="AT361" i="1"/>
  <c r="AU361" i="1"/>
  <c r="AV361" i="1"/>
  <c r="AW361" i="1"/>
  <c r="AR362" i="1"/>
  <c r="AS362" i="1"/>
  <c r="AT362" i="1"/>
  <c r="AU362" i="1"/>
  <c r="AV362" i="1"/>
  <c r="AW362" i="1"/>
  <c r="AR363" i="1"/>
  <c r="AS363" i="1"/>
  <c r="AT363" i="1"/>
  <c r="AU363" i="1"/>
  <c r="AV363" i="1"/>
  <c r="AW363" i="1"/>
  <c r="AR364" i="1"/>
  <c r="AS364" i="1"/>
  <c r="AT364" i="1"/>
  <c r="AU364" i="1"/>
  <c r="AV364" i="1"/>
  <c r="AW364" i="1"/>
  <c r="AR365" i="1"/>
  <c r="AS365" i="1"/>
  <c r="AT365" i="1"/>
  <c r="AU365" i="1"/>
  <c r="AV365" i="1"/>
  <c r="AW365" i="1"/>
  <c r="AR366" i="1"/>
  <c r="AS366" i="1"/>
  <c r="AT366" i="1"/>
  <c r="AU366" i="1"/>
  <c r="AV366" i="1"/>
  <c r="AW366" i="1"/>
  <c r="AR367" i="1"/>
  <c r="AS367" i="1"/>
  <c r="AT367" i="1"/>
  <c r="AU367" i="1"/>
  <c r="AV367" i="1"/>
  <c r="AW367" i="1"/>
  <c r="AR368" i="1"/>
  <c r="AS368" i="1"/>
  <c r="AT368" i="1"/>
  <c r="AU368" i="1"/>
  <c r="AV368" i="1"/>
  <c r="AW368" i="1"/>
  <c r="AR369" i="1"/>
  <c r="AS369" i="1"/>
  <c r="AT369" i="1"/>
  <c r="AU369" i="1"/>
  <c r="AV369" i="1"/>
  <c r="AW369" i="1"/>
  <c r="AR370" i="1"/>
  <c r="AS370" i="1"/>
  <c r="AT370" i="1"/>
  <c r="AU370" i="1"/>
  <c r="AV370" i="1"/>
  <c r="AW370" i="1"/>
  <c r="AR371" i="1"/>
  <c r="AS371" i="1"/>
  <c r="AT371" i="1"/>
  <c r="AU371" i="1"/>
  <c r="AV371" i="1"/>
  <c r="AW371" i="1"/>
  <c r="AR372" i="1"/>
  <c r="AS372" i="1"/>
  <c r="AT372" i="1"/>
  <c r="AU372" i="1"/>
  <c r="AV372" i="1"/>
  <c r="AW372" i="1"/>
  <c r="AR373" i="1"/>
  <c r="AS373" i="1"/>
  <c r="AT373" i="1"/>
  <c r="AU373" i="1"/>
  <c r="AV373" i="1"/>
  <c r="AW373" i="1"/>
  <c r="AR374" i="1"/>
  <c r="AS374" i="1"/>
  <c r="AT374" i="1"/>
  <c r="AU374" i="1"/>
  <c r="AV374" i="1"/>
  <c r="AW374" i="1"/>
  <c r="AR375" i="1"/>
  <c r="AS375" i="1"/>
  <c r="AT375" i="1"/>
  <c r="AU375" i="1"/>
  <c r="AV375" i="1"/>
  <c r="AW375" i="1"/>
  <c r="AR376" i="1"/>
  <c r="AS376" i="1"/>
  <c r="AT376" i="1"/>
  <c r="AU376" i="1"/>
  <c r="AV376" i="1"/>
  <c r="AW376" i="1"/>
  <c r="AR377" i="1"/>
  <c r="AS377" i="1"/>
  <c r="AT377" i="1"/>
  <c r="AU377" i="1"/>
  <c r="AV377" i="1"/>
  <c r="AW377" i="1"/>
  <c r="AR378" i="1"/>
  <c r="AS378" i="1"/>
  <c r="AT378" i="1"/>
  <c r="AU378" i="1"/>
  <c r="AV378" i="1"/>
  <c r="AW378" i="1"/>
  <c r="AR379" i="1"/>
  <c r="AS379" i="1"/>
  <c r="AT379" i="1"/>
  <c r="AU379" i="1"/>
  <c r="AV379" i="1"/>
  <c r="AW379" i="1"/>
  <c r="AR380" i="1"/>
  <c r="AS380" i="1"/>
  <c r="AT380" i="1"/>
  <c r="AU380" i="1"/>
  <c r="AV380" i="1"/>
  <c r="AW380" i="1"/>
  <c r="AR381" i="1"/>
  <c r="AS381" i="1"/>
  <c r="AT381" i="1"/>
  <c r="AU381" i="1"/>
  <c r="AV381" i="1"/>
  <c r="AW381" i="1"/>
  <c r="AR382" i="1"/>
  <c r="AS382" i="1"/>
  <c r="AT382" i="1"/>
  <c r="AU382" i="1"/>
  <c r="AV382" i="1"/>
  <c r="AW382" i="1"/>
  <c r="AR383" i="1"/>
  <c r="AS383" i="1"/>
  <c r="AT383" i="1"/>
  <c r="AU383" i="1"/>
  <c r="AV383" i="1"/>
  <c r="AW383" i="1"/>
  <c r="AR384" i="1"/>
  <c r="AS384" i="1"/>
  <c r="AT384" i="1"/>
  <c r="AU384" i="1"/>
  <c r="AV384" i="1"/>
  <c r="AW384" i="1"/>
  <c r="AR385" i="1"/>
  <c r="AS385" i="1"/>
  <c r="AT385" i="1"/>
  <c r="AU385" i="1"/>
  <c r="AV385" i="1"/>
  <c r="AW385" i="1"/>
  <c r="AR386" i="1"/>
  <c r="AS386" i="1"/>
  <c r="AT386" i="1"/>
  <c r="AU386" i="1"/>
  <c r="AV386" i="1"/>
  <c r="AW386" i="1"/>
  <c r="AR387" i="1"/>
  <c r="AS387" i="1"/>
  <c r="AT387" i="1"/>
  <c r="AU387" i="1"/>
  <c r="AV387" i="1"/>
  <c r="AW387" i="1"/>
  <c r="AR388" i="1"/>
  <c r="AS388" i="1"/>
  <c r="AT388" i="1"/>
  <c r="AU388" i="1"/>
  <c r="AV388" i="1"/>
  <c r="AW388" i="1"/>
  <c r="AR389" i="1"/>
  <c r="AS389" i="1"/>
  <c r="AT389" i="1"/>
  <c r="AU389" i="1"/>
  <c r="AV389" i="1"/>
  <c r="AW389" i="1"/>
  <c r="AR390" i="1"/>
  <c r="AS390" i="1"/>
  <c r="AT390" i="1"/>
  <c r="AU390" i="1"/>
  <c r="AV390" i="1"/>
  <c r="AW390" i="1"/>
  <c r="AR391" i="1"/>
  <c r="AS391" i="1"/>
  <c r="AT391" i="1"/>
  <c r="AU391" i="1"/>
  <c r="AV391" i="1"/>
  <c r="AW391" i="1"/>
  <c r="AR392" i="1"/>
  <c r="AS392" i="1"/>
  <c r="AT392" i="1"/>
  <c r="AU392" i="1"/>
  <c r="AV392" i="1"/>
  <c r="AW392" i="1"/>
  <c r="AR393" i="1"/>
  <c r="AS393" i="1"/>
  <c r="AT393" i="1"/>
  <c r="AU393" i="1"/>
  <c r="AV393" i="1"/>
  <c r="AW393" i="1"/>
  <c r="AR394" i="1"/>
  <c r="AS394" i="1"/>
  <c r="AT394" i="1"/>
  <c r="AU394" i="1"/>
  <c r="AV394" i="1"/>
  <c r="AW394" i="1"/>
  <c r="AR395" i="1"/>
  <c r="AS395" i="1"/>
  <c r="AT395" i="1"/>
  <c r="AU395" i="1"/>
  <c r="AV395" i="1"/>
  <c r="AW395" i="1"/>
  <c r="AR396" i="1"/>
  <c r="AS396" i="1"/>
  <c r="AT396" i="1"/>
  <c r="AU396" i="1"/>
  <c r="AV396" i="1"/>
  <c r="AW396" i="1"/>
  <c r="AR397" i="1"/>
  <c r="AS397" i="1"/>
  <c r="AT397" i="1"/>
  <c r="AU397" i="1"/>
  <c r="AV397" i="1"/>
  <c r="AW397" i="1"/>
  <c r="AR398" i="1"/>
  <c r="AS398" i="1"/>
  <c r="AT398" i="1"/>
  <c r="AU398" i="1"/>
  <c r="AV398" i="1"/>
  <c r="AW398" i="1"/>
  <c r="AR399" i="1"/>
  <c r="AS399" i="1"/>
  <c r="AT399" i="1"/>
  <c r="AU399" i="1"/>
  <c r="AV399" i="1"/>
  <c r="AW399" i="1"/>
  <c r="AR400" i="1"/>
  <c r="AS400" i="1"/>
  <c r="AT400" i="1"/>
  <c r="AU400" i="1"/>
  <c r="AV400" i="1"/>
  <c r="AW400" i="1"/>
  <c r="AR401" i="1"/>
  <c r="AS401" i="1"/>
  <c r="AT401" i="1"/>
  <c r="AU401" i="1"/>
  <c r="AV401" i="1"/>
  <c r="AW401" i="1"/>
  <c r="AR402" i="1"/>
  <c r="AS402" i="1"/>
  <c r="AT402" i="1"/>
  <c r="AU402" i="1"/>
  <c r="AV402" i="1"/>
  <c r="AW402" i="1"/>
  <c r="AR403" i="1"/>
  <c r="AS403" i="1"/>
  <c r="AT403" i="1"/>
  <c r="AU403" i="1"/>
  <c r="AV403" i="1"/>
  <c r="AW403" i="1"/>
  <c r="AR404" i="1"/>
  <c r="AS404" i="1"/>
  <c r="AT404" i="1"/>
  <c r="AU404" i="1"/>
  <c r="AV404" i="1"/>
  <c r="AW404" i="1"/>
  <c r="AR405" i="1"/>
  <c r="AS405" i="1"/>
  <c r="AT405" i="1"/>
  <c r="AU405" i="1"/>
  <c r="AV405" i="1"/>
  <c r="AW405" i="1"/>
  <c r="AR406" i="1"/>
  <c r="AS406" i="1"/>
  <c r="AT406" i="1"/>
  <c r="AU406" i="1"/>
  <c r="AV406" i="1"/>
  <c r="AW406" i="1"/>
  <c r="AR407" i="1"/>
  <c r="AS407" i="1"/>
  <c r="AT407" i="1"/>
  <c r="AU407" i="1"/>
  <c r="AV407" i="1"/>
  <c r="AW407" i="1"/>
  <c r="AR408" i="1"/>
  <c r="AS408" i="1"/>
  <c r="AT408" i="1"/>
  <c r="AU408" i="1"/>
  <c r="AV408" i="1"/>
  <c r="AW408" i="1"/>
  <c r="AR409" i="1"/>
  <c r="AS409" i="1"/>
  <c r="AT409" i="1"/>
  <c r="AU409" i="1"/>
  <c r="AV409" i="1"/>
  <c r="AW409" i="1"/>
  <c r="AR410" i="1"/>
  <c r="AS410" i="1"/>
  <c r="AT410" i="1"/>
  <c r="AU410" i="1"/>
  <c r="AV410" i="1"/>
  <c r="AW410" i="1"/>
  <c r="AR411" i="1"/>
  <c r="AS411" i="1"/>
  <c r="AT411" i="1"/>
  <c r="AU411" i="1"/>
  <c r="AV411" i="1"/>
  <c r="AW411" i="1"/>
  <c r="AR412" i="1"/>
  <c r="AS412" i="1"/>
  <c r="AT412" i="1"/>
  <c r="AU412" i="1"/>
  <c r="AV412" i="1"/>
  <c r="AW412" i="1"/>
  <c r="AR413" i="1"/>
  <c r="AS413" i="1"/>
  <c r="AT413" i="1"/>
  <c r="AU413" i="1"/>
  <c r="AV413" i="1"/>
  <c r="AW413" i="1"/>
  <c r="AR414" i="1"/>
  <c r="AS414" i="1"/>
  <c r="AT414" i="1"/>
  <c r="AU414" i="1"/>
  <c r="AV414" i="1"/>
  <c r="AW414" i="1"/>
  <c r="AR415" i="1"/>
  <c r="AS415" i="1"/>
  <c r="AT415" i="1"/>
  <c r="AU415" i="1"/>
  <c r="AV415" i="1"/>
  <c r="AW415" i="1"/>
  <c r="AR416" i="1"/>
  <c r="AS416" i="1"/>
  <c r="AT416" i="1"/>
  <c r="AU416" i="1"/>
  <c r="AV416" i="1"/>
  <c r="AW416" i="1"/>
  <c r="AR417" i="1"/>
  <c r="AS417" i="1"/>
  <c r="AT417" i="1"/>
  <c r="AU417" i="1"/>
  <c r="AV417" i="1"/>
  <c r="AW417" i="1"/>
  <c r="AR418" i="1"/>
  <c r="AS418" i="1"/>
  <c r="AT418" i="1"/>
  <c r="AU418" i="1"/>
  <c r="AV418" i="1"/>
  <c r="AW418" i="1"/>
  <c r="AR419" i="1"/>
  <c r="AS419" i="1"/>
  <c r="AT419" i="1"/>
  <c r="AU419" i="1"/>
  <c r="AV419" i="1"/>
  <c r="AW419" i="1"/>
  <c r="AR420" i="1"/>
  <c r="AS420" i="1"/>
  <c r="AT420" i="1"/>
  <c r="AU420" i="1"/>
  <c r="AV420" i="1"/>
  <c r="AW420" i="1"/>
  <c r="AR421" i="1"/>
  <c r="AS421" i="1"/>
  <c r="AT421" i="1"/>
  <c r="AU421" i="1"/>
  <c r="AV421" i="1"/>
  <c r="AW421" i="1"/>
  <c r="AR422" i="1"/>
  <c r="AS422" i="1"/>
  <c r="AT422" i="1"/>
  <c r="AU422" i="1"/>
  <c r="AV422" i="1"/>
  <c r="AW422" i="1"/>
  <c r="AR423" i="1"/>
  <c r="AS423" i="1"/>
  <c r="AT423" i="1"/>
  <c r="AU423" i="1"/>
  <c r="AV423" i="1"/>
  <c r="AW423" i="1"/>
  <c r="AR424" i="1"/>
  <c r="AS424" i="1"/>
  <c r="AT424" i="1"/>
  <c r="AU424" i="1"/>
  <c r="AV424" i="1"/>
  <c r="AW424" i="1"/>
  <c r="AR425" i="1"/>
  <c r="AS425" i="1"/>
  <c r="AT425" i="1"/>
  <c r="AU425" i="1"/>
  <c r="AV425" i="1"/>
  <c r="AW425" i="1"/>
  <c r="AR426" i="1"/>
  <c r="AS426" i="1"/>
  <c r="AT426" i="1"/>
  <c r="AU426" i="1"/>
  <c r="AV426" i="1"/>
  <c r="AW426" i="1"/>
  <c r="AR427" i="1"/>
  <c r="AS427" i="1"/>
  <c r="AT427" i="1"/>
  <c r="AU427" i="1"/>
  <c r="AV427" i="1"/>
  <c r="AW427" i="1"/>
  <c r="AR428" i="1"/>
  <c r="AS428" i="1"/>
  <c r="AT428" i="1"/>
  <c r="AU428" i="1"/>
  <c r="AV428" i="1"/>
  <c r="AW428" i="1"/>
  <c r="AR429" i="1"/>
  <c r="AS429" i="1"/>
  <c r="AT429" i="1"/>
  <c r="AU429" i="1"/>
  <c r="AV429" i="1"/>
  <c r="AW429" i="1"/>
  <c r="AR430" i="1"/>
  <c r="AS430" i="1"/>
  <c r="AT430" i="1"/>
  <c r="AU430" i="1"/>
  <c r="AV430" i="1"/>
  <c r="AW430" i="1"/>
  <c r="AR431" i="1"/>
  <c r="AS431" i="1"/>
  <c r="AT431" i="1"/>
  <c r="AU431" i="1"/>
  <c r="AV431" i="1"/>
  <c r="AW431" i="1"/>
  <c r="AR432" i="1"/>
  <c r="AS432" i="1"/>
  <c r="AT432" i="1"/>
  <c r="AU432" i="1"/>
  <c r="AV432" i="1"/>
  <c r="AW432" i="1"/>
  <c r="AR433" i="1"/>
  <c r="AS433" i="1"/>
  <c r="AT433" i="1"/>
  <c r="AU433" i="1"/>
  <c r="AV433" i="1"/>
  <c r="AW433" i="1"/>
  <c r="AR434" i="1"/>
  <c r="AS434" i="1"/>
  <c r="AT434" i="1"/>
  <c r="AU434" i="1"/>
  <c r="AV434" i="1"/>
  <c r="AW434" i="1"/>
  <c r="AR435" i="1"/>
  <c r="AS435" i="1"/>
  <c r="AT435" i="1"/>
  <c r="AU435" i="1"/>
  <c r="AV435" i="1"/>
  <c r="AW435" i="1"/>
  <c r="AR436" i="1"/>
  <c r="AS436" i="1"/>
  <c r="AT436" i="1"/>
  <c r="AU436" i="1"/>
  <c r="AV436" i="1"/>
  <c r="AW436" i="1"/>
  <c r="AR437" i="1"/>
  <c r="AS437" i="1"/>
  <c r="AT437" i="1"/>
  <c r="AU437" i="1"/>
  <c r="AV437" i="1"/>
  <c r="AW437" i="1"/>
  <c r="AR438" i="1"/>
  <c r="AS438" i="1"/>
  <c r="AT438" i="1"/>
  <c r="AU438" i="1"/>
  <c r="AV438" i="1"/>
  <c r="AW438" i="1"/>
  <c r="AR439" i="1"/>
  <c r="AS439" i="1"/>
  <c r="AT439" i="1"/>
  <c r="AU439" i="1"/>
  <c r="AV439" i="1"/>
  <c r="AW439" i="1"/>
  <c r="AR440" i="1"/>
  <c r="AS440" i="1"/>
  <c r="AT440" i="1"/>
  <c r="AU440" i="1"/>
  <c r="AV440" i="1"/>
  <c r="AW440" i="1"/>
  <c r="AR441" i="1"/>
  <c r="AS441" i="1"/>
  <c r="AT441" i="1"/>
  <c r="AU441" i="1"/>
  <c r="AV441" i="1"/>
  <c r="AW441" i="1"/>
  <c r="AR442" i="1"/>
  <c r="AS442" i="1"/>
  <c r="AT442" i="1"/>
  <c r="AU442" i="1"/>
  <c r="AV442" i="1"/>
  <c r="AW442" i="1"/>
  <c r="AR443" i="1"/>
  <c r="AS443" i="1"/>
  <c r="AT443" i="1"/>
  <c r="AU443" i="1"/>
  <c r="AV443" i="1"/>
  <c r="AW443" i="1"/>
  <c r="AR444" i="1"/>
  <c r="AS444" i="1"/>
  <c r="AT444" i="1"/>
  <c r="AU444" i="1"/>
  <c r="AV444" i="1"/>
  <c r="AW444" i="1"/>
  <c r="AR445" i="1"/>
  <c r="AS445" i="1"/>
  <c r="AT445" i="1"/>
  <c r="AU445" i="1"/>
  <c r="AV445" i="1"/>
  <c r="AW445" i="1"/>
  <c r="AR446" i="1"/>
  <c r="AS446" i="1"/>
  <c r="AT446" i="1"/>
  <c r="AU446" i="1"/>
  <c r="AV446" i="1"/>
  <c r="AW446" i="1"/>
  <c r="AR447" i="1"/>
  <c r="AS447" i="1"/>
  <c r="AT447" i="1"/>
  <c r="AU447" i="1"/>
  <c r="AV447" i="1"/>
  <c r="AW447" i="1"/>
  <c r="AR448" i="1"/>
  <c r="AS448" i="1"/>
  <c r="AT448" i="1"/>
  <c r="AU448" i="1"/>
  <c r="AV448" i="1"/>
  <c r="AW448" i="1"/>
  <c r="AR449" i="1"/>
  <c r="AS449" i="1"/>
  <c r="AT449" i="1"/>
  <c r="AU449" i="1"/>
  <c r="AV449" i="1"/>
  <c r="AW449" i="1"/>
  <c r="AR450" i="1"/>
  <c r="AS450" i="1"/>
  <c r="AT450" i="1"/>
  <c r="AU450" i="1"/>
  <c r="AV450" i="1"/>
  <c r="AW450" i="1"/>
  <c r="AR451" i="1"/>
  <c r="AS451" i="1"/>
  <c r="AT451" i="1"/>
  <c r="AU451" i="1"/>
  <c r="AV451" i="1"/>
  <c r="AW451" i="1"/>
  <c r="AR452" i="1"/>
  <c r="AS452" i="1"/>
  <c r="AT452" i="1"/>
  <c r="AU452" i="1"/>
  <c r="AV452" i="1"/>
  <c r="AW452" i="1"/>
  <c r="AR453" i="1"/>
  <c r="AS453" i="1"/>
  <c r="AT453" i="1"/>
  <c r="AU453" i="1"/>
  <c r="AV453" i="1"/>
  <c r="AW453" i="1"/>
  <c r="AR454" i="1"/>
  <c r="AS454" i="1"/>
  <c r="AT454" i="1"/>
  <c r="AU454" i="1"/>
  <c r="AV454" i="1"/>
  <c r="AW454" i="1"/>
  <c r="AR455" i="1"/>
  <c r="AS455" i="1"/>
  <c r="AT455" i="1"/>
  <c r="AU455" i="1"/>
  <c r="AV455" i="1"/>
  <c r="AW455" i="1"/>
  <c r="AR456" i="1"/>
  <c r="AS456" i="1"/>
  <c r="AT456" i="1"/>
  <c r="AU456" i="1"/>
  <c r="AV456" i="1"/>
  <c r="AW456" i="1"/>
  <c r="AR457" i="1"/>
  <c r="AS457" i="1"/>
  <c r="AT457" i="1"/>
  <c r="AU457" i="1"/>
  <c r="AV457" i="1"/>
  <c r="AW457" i="1"/>
  <c r="AR458" i="1"/>
  <c r="AS458" i="1"/>
  <c r="AT458" i="1"/>
  <c r="AU458" i="1"/>
  <c r="AV458" i="1"/>
  <c r="AW458" i="1"/>
  <c r="AR459" i="1"/>
  <c r="AS459" i="1"/>
  <c r="AT459" i="1"/>
  <c r="AU459" i="1"/>
  <c r="AV459" i="1"/>
  <c r="AW459" i="1"/>
  <c r="AR460" i="1"/>
  <c r="AS460" i="1"/>
  <c r="AT460" i="1"/>
  <c r="AU460" i="1"/>
  <c r="AV460" i="1"/>
  <c r="AW460" i="1"/>
  <c r="AR461" i="1"/>
  <c r="AS461" i="1"/>
  <c r="AT461" i="1"/>
  <c r="AU461" i="1"/>
  <c r="AV461" i="1"/>
  <c r="AW461" i="1"/>
  <c r="AR462" i="1"/>
  <c r="AS462" i="1"/>
  <c r="AT462" i="1"/>
  <c r="AU462" i="1"/>
  <c r="AV462" i="1"/>
  <c r="AW462" i="1"/>
  <c r="AR463" i="1"/>
  <c r="AS463" i="1"/>
  <c r="AT463" i="1"/>
  <c r="AU463" i="1"/>
  <c r="AV463" i="1"/>
  <c r="AW463" i="1"/>
  <c r="AR464" i="1"/>
  <c r="AS464" i="1"/>
  <c r="AT464" i="1"/>
  <c r="AU464" i="1"/>
  <c r="AV464" i="1"/>
  <c r="AW464" i="1"/>
  <c r="AR465" i="1"/>
  <c r="AS465" i="1"/>
  <c r="AT465" i="1"/>
  <c r="AU465" i="1"/>
  <c r="AV465" i="1"/>
  <c r="AW465" i="1"/>
  <c r="AR466" i="1"/>
  <c r="AS466" i="1"/>
  <c r="AT466" i="1"/>
  <c r="AU466" i="1"/>
  <c r="AV466" i="1"/>
  <c r="AW466" i="1"/>
  <c r="AR467" i="1"/>
  <c r="AS467" i="1"/>
  <c r="AT467" i="1"/>
  <c r="AU467" i="1"/>
  <c r="AV467" i="1"/>
  <c r="AW467" i="1"/>
  <c r="AR468" i="1"/>
  <c r="AS468" i="1"/>
  <c r="AT468" i="1"/>
  <c r="AU468" i="1"/>
  <c r="AV468" i="1"/>
  <c r="AW468" i="1"/>
  <c r="AR469" i="1"/>
  <c r="AS469" i="1"/>
  <c r="AT469" i="1"/>
  <c r="AU469" i="1"/>
  <c r="AV469" i="1"/>
  <c r="AW469" i="1"/>
  <c r="AR470" i="1"/>
  <c r="AS470" i="1"/>
  <c r="AT470" i="1"/>
  <c r="AU470" i="1"/>
  <c r="AV470" i="1"/>
  <c r="AW470" i="1"/>
  <c r="AR471" i="1"/>
  <c r="AS471" i="1"/>
  <c r="AT471" i="1"/>
  <c r="AU471" i="1"/>
  <c r="AV471" i="1"/>
  <c r="AW471" i="1"/>
  <c r="AR472" i="1"/>
  <c r="AS472" i="1"/>
  <c r="AT472" i="1"/>
  <c r="AU472" i="1"/>
  <c r="AV472" i="1"/>
  <c r="AW472" i="1"/>
  <c r="AR473" i="1"/>
  <c r="AS473" i="1"/>
  <c r="AT473" i="1"/>
  <c r="AU473" i="1"/>
  <c r="AV473" i="1"/>
  <c r="AW473" i="1"/>
  <c r="AR474" i="1"/>
  <c r="AS474" i="1"/>
  <c r="AT474" i="1"/>
  <c r="AU474" i="1"/>
  <c r="AV474" i="1"/>
  <c r="AW474" i="1"/>
  <c r="AR475" i="1"/>
  <c r="AS475" i="1"/>
  <c r="AT475" i="1"/>
  <c r="AU475" i="1"/>
  <c r="AV475" i="1"/>
  <c r="AW475" i="1"/>
  <c r="AR476" i="1"/>
  <c r="AS476" i="1"/>
  <c r="AT476" i="1"/>
  <c r="AU476" i="1"/>
  <c r="AV476" i="1"/>
  <c r="AW476" i="1"/>
  <c r="AR477" i="1"/>
  <c r="AS477" i="1"/>
  <c r="AT477" i="1"/>
  <c r="AU477" i="1"/>
  <c r="AV477" i="1"/>
  <c r="AW477" i="1"/>
  <c r="AR478" i="1"/>
  <c r="AS478" i="1"/>
  <c r="AT478" i="1"/>
  <c r="AU478" i="1"/>
  <c r="AV478" i="1"/>
  <c r="AW478" i="1"/>
  <c r="AR479" i="1"/>
  <c r="AS479" i="1"/>
  <c r="AT479" i="1"/>
  <c r="AU479" i="1"/>
  <c r="AV479" i="1"/>
  <c r="AW479" i="1"/>
  <c r="AR480" i="1"/>
  <c r="AS480" i="1"/>
  <c r="AT480" i="1"/>
  <c r="AU480" i="1"/>
  <c r="AV480" i="1"/>
  <c r="AW480" i="1"/>
  <c r="AR481" i="1"/>
  <c r="AS481" i="1"/>
  <c r="AT481" i="1"/>
  <c r="AU481" i="1"/>
  <c r="AV481" i="1"/>
  <c r="AW481" i="1"/>
  <c r="AR482" i="1"/>
  <c r="AS482" i="1"/>
  <c r="AT482" i="1"/>
  <c r="AU482" i="1"/>
  <c r="AV482" i="1"/>
  <c r="AW482" i="1"/>
  <c r="AR483" i="1"/>
  <c r="AS483" i="1"/>
  <c r="AT483" i="1"/>
  <c r="AU483" i="1"/>
  <c r="AV483" i="1"/>
  <c r="AW483" i="1"/>
  <c r="AR484" i="1"/>
  <c r="AS484" i="1"/>
  <c r="AT484" i="1"/>
  <c r="AU484" i="1"/>
  <c r="AV484" i="1"/>
  <c r="AW484" i="1"/>
  <c r="AR485" i="1"/>
  <c r="AS485" i="1"/>
  <c r="AT485" i="1"/>
  <c r="AU485" i="1"/>
  <c r="AV485" i="1"/>
  <c r="AW485" i="1"/>
  <c r="AR486" i="1"/>
  <c r="AS486" i="1"/>
  <c r="AT486" i="1"/>
  <c r="AU486" i="1"/>
  <c r="AV486" i="1"/>
  <c r="AW486" i="1"/>
  <c r="AR487" i="1"/>
  <c r="AS487" i="1"/>
  <c r="AT487" i="1"/>
  <c r="AU487" i="1"/>
  <c r="AV487" i="1"/>
  <c r="AW487" i="1"/>
  <c r="AR488" i="1"/>
  <c r="AS488" i="1"/>
  <c r="AT488" i="1"/>
  <c r="AU488" i="1"/>
  <c r="AV488" i="1"/>
  <c r="AW488" i="1"/>
  <c r="AR489" i="1"/>
  <c r="AS489" i="1"/>
  <c r="AT489" i="1"/>
  <c r="AU489" i="1"/>
  <c r="AV489" i="1"/>
  <c r="AW489" i="1"/>
  <c r="AR490" i="1"/>
  <c r="AS490" i="1"/>
  <c r="AT490" i="1"/>
  <c r="AU490" i="1"/>
  <c r="AV490" i="1"/>
  <c r="AW490" i="1"/>
  <c r="AR491" i="1"/>
  <c r="AS491" i="1"/>
  <c r="AT491" i="1"/>
  <c r="AU491" i="1"/>
  <c r="AV491" i="1"/>
  <c r="AW491" i="1"/>
  <c r="AR492" i="1"/>
  <c r="AS492" i="1"/>
  <c r="AT492" i="1"/>
  <c r="AU492" i="1"/>
  <c r="AV492" i="1"/>
  <c r="AW492" i="1"/>
  <c r="AR493" i="1"/>
  <c r="AS493" i="1"/>
  <c r="AT493" i="1"/>
  <c r="AU493" i="1"/>
  <c r="AV493" i="1"/>
  <c r="AW493" i="1"/>
  <c r="AR494" i="1"/>
  <c r="AS494" i="1"/>
  <c r="AT494" i="1"/>
  <c r="AU494" i="1"/>
  <c r="AV494" i="1"/>
  <c r="AW494" i="1"/>
  <c r="AR495" i="1"/>
  <c r="AS495" i="1"/>
  <c r="AT495" i="1"/>
  <c r="AU495" i="1"/>
  <c r="AV495" i="1"/>
  <c r="AW495" i="1"/>
  <c r="AR496" i="1"/>
  <c r="AS496" i="1"/>
  <c r="AT496" i="1"/>
  <c r="AU496" i="1"/>
  <c r="AV496" i="1"/>
  <c r="AW496" i="1"/>
  <c r="AR497" i="1"/>
  <c r="AS497" i="1"/>
  <c r="AT497" i="1"/>
  <c r="AU497" i="1"/>
  <c r="AV497" i="1"/>
  <c r="AW497" i="1"/>
  <c r="AR498" i="1"/>
  <c r="AS498" i="1"/>
  <c r="AT498" i="1"/>
  <c r="AU498" i="1"/>
  <c r="AV498" i="1"/>
  <c r="AW498" i="1"/>
  <c r="AR499" i="1"/>
  <c r="AS499" i="1"/>
  <c r="AT499" i="1"/>
  <c r="AU499" i="1"/>
  <c r="AV499" i="1"/>
  <c r="AW499" i="1"/>
  <c r="AR500" i="1"/>
  <c r="AS500" i="1"/>
  <c r="AT500" i="1"/>
  <c r="AU500" i="1"/>
  <c r="AV500" i="1"/>
  <c r="AW500" i="1"/>
  <c r="AR501" i="1"/>
  <c r="AS501" i="1"/>
  <c r="AT501" i="1"/>
  <c r="AU501" i="1"/>
  <c r="AV501" i="1"/>
  <c r="AW501" i="1"/>
  <c r="AR502" i="1"/>
  <c r="AS502" i="1"/>
  <c r="AT502" i="1"/>
  <c r="AU502" i="1"/>
  <c r="AV502" i="1"/>
  <c r="AW502" i="1"/>
  <c r="AR503" i="1"/>
  <c r="AS503" i="1"/>
  <c r="AT503" i="1"/>
  <c r="AU503" i="1"/>
  <c r="AV503" i="1"/>
  <c r="AW503" i="1"/>
  <c r="AR504" i="1"/>
  <c r="AS504" i="1"/>
  <c r="AT504" i="1"/>
  <c r="AU504" i="1"/>
  <c r="AV504" i="1"/>
  <c r="AW504" i="1"/>
  <c r="AR505" i="1"/>
  <c r="AS505" i="1"/>
  <c r="AT505" i="1"/>
  <c r="AU505" i="1"/>
  <c r="AV505" i="1"/>
  <c r="AW505" i="1"/>
  <c r="AR506" i="1"/>
  <c r="AS506" i="1"/>
  <c r="AT506" i="1"/>
  <c r="AU506" i="1"/>
  <c r="AV506" i="1"/>
  <c r="AW506" i="1"/>
  <c r="AR507" i="1"/>
  <c r="AS507" i="1"/>
  <c r="AT507" i="1"/>
  <c r="AU507" i="1"/>
  <c r="AV507" i="1"/>
  <c r="AW507" i="1"/>
  <c r="AR508" i="1"/>
  <c r="AS508" i="1"/>
  <c r="AT508" i="1"/>
  <c r="AU508" i="1"/>
  <c r="AV508" i="1"/>
  <c r="AW508" i="1"/>
  <c r="AR509" i="1"/>
  <c r="AS509" i="1"/>
  <c r="AT509" i="1"/>
  <c r="AU509" i="1"/>
  <c r="AV509" i="1"/>
  <c r="AW509" i="1"/>
  <c r="AR510" i="1"/>
  <c r="AS510" i="1"/>
  <c r="AT510" i="1"/>
  <c r="AU510" i="1"/>
  <c r="AV510" i="1"/>
  <c r="AW510" i="1"/>
  <c r="AR511" i="1"/>
  <c r="AS511" i="1"/>
  <c r="AT511" i="1"/>
  <c r="AU511" i="1"/>
  <c r="AV511" i="1"/>
  <c r="AW511" i="1"/>
  <c r="AR512" i="1"/>
  <c r="AS512" i="1"/>
  <c r="AT512" i="1"/>
  <c r="AU512" i="1"/>
  <c r="AV512" i="1"/>
  <c r="AW512" i="1"/>
  <c r="AR513" i="1"/>
  <c r="AS513" i="1"/>
  <c r="AT513" i="1"/>
  <c r="AU513" i="1"/>
  <c r="AV513" i="1"/>
  <c r="AW513" i="1"/>
  <c r="AR514" i="1"/>
  <c r="AS514" i="1"/>
  <c r="AT514" i="1"/>
  <c r="AU514" i="1"/>
  <c r="AV514" i="1"/>
  <c r="AW514" i="1"/>
  <c r="AR515" i="1"/>
  <c r="AS515" i="1"/>
  <c r="AT515" i="1"/>
  <c r="AU515" i="1"/>
  <c r="AV515" i="1"/>
  <c r="AW515" i="1"/>
  <c r="AR516" i="1"/>
  <c r="AS516" i="1"/>
  <c r="AT516" i="1"/>
  <c r="AU516" i="1"/>
  <c r="AV516" i="1"/>
  <c r="AW516" i="1"/>
  <c r="AR517" i="1"/>
  <c r="AS517" i="1"/>
  <c r="AT517" i="1"/>
  <c r="AU517" i="1"/>
  <c r="AV517" i="1"/>
  <c r="AW517" i="1"/>
  <c r="AR518" i="1"/>
  <c r="AS518" i="1"/>
  <c r="AT518" i="1"/>
  <c r="AU518" i="1"/>
  <c r="AV518" i="1"/>
  <c r="AW518" i="1"/>
  <c r="AR519" i="1"/>
  <c r="AS519" i="1"/>
  <c r="AT519" i="1"/>
  <c r="AU519" i="1"/>
  <c r="AV519" i="1"/>
  <c r="AW519" i="1"/>
  <c r="AR520" i="1"/>
  <c r="AS520" i="1"/>
  <c r="AT520" i="1"/>
  <c r="AU520" i="1"/>
  <c r="AV520" i="1"/>
  <c r="AW520" i="1"/>
  <c r="AR521" i="1"/>
  <c r="AS521" i="1"/>
  <c r="AT521" i="1"/>
  <c r="AU521" i="1"/>
  <c r="AV521" i="1"/>
  <c r="AW521" i="1"/>
  <c r="AR522" i="1"/>
  <c r="AS522" i="1"/>
  <c r="AT522" i="1"/>
  <c r="AU522" i="1"/>
  <c r="AV522" i="1"/>
  <c r="AW522" i="1"/>
  <c r="AR523" i="1"/>
  <c r="AS523" i="1"/>
  <c r="AT523" i="1"/>
  <c r="AU523" i="1"/>
  <c r="AV523" i="1"/>
  <c r="AW523" i="1"/>
  <c r="AR524" i="1"/>
  <c r="AS524" i="1"/>
  <c r="AT524" i="1"/>
  <c r="AU524" i="1"/>
  <c r="AV524" i="1"/>
  <c r="AW524" i="1"/>
  <c r="AR525" i="1"/>
  <c r="AS525" i="1"/>
  <c r="AT525" i="1"/>
  <c r="AU525" i="1"/>
  <c r="AV525" i="1"/>
  <c r="AW525" i="1"/>
  <c r="AR526" i="1"/>
  <c r="AS526" i="1"/>
  <c r="AT526" i="1"/>
  <c r="AU526" i="1"/>
  <c r="AV526" i="1"/>
  <c r="AW526" i="1"/>
  <c r="AR527" i="1"/>
  <c r="AS527" i="1"/>
  <c r="AT527" i="1"/>
  <c r="AU527" i="1"/>
  <c r="AV527" i="1"/>
  <c r="AW527" i="1"/>
  <c r="AR528" i="1"/>
  <c r="AS528" i="1"/>
  <c r="AT528" i="1"/>
  <c r="AU528" i="1"/>
  <c r="AV528" i="1"/>
  <c r="AW528" i="1"/>
  <c r="AR529" i="1"/>
  <c r="AS529" i="1"/>
  <c r="AT529" i="1"/>
  <c r="AU529" i="1"/>
  <c r="AV529" i="1"/>
  <c r="AW529" i="1"/>
  <c r="AR530" i="1"/>
  <c r="AS530" i="1"/>
  <c r="AT530" i="1"/>
  <c r="AU530" i="1"/>
  <c r="AV530" i="1"/>
  <c r="AW530" i="1"/>
  <c r="AR531" i="1"/>
  <c r="AS531" i="1"/>
  <c r="AT531" i="1"/>
  <c r="AU531" i="1"/>
  <c r="AV531" i="1"/>
  <c r="AW531" i="1"/>
  <c r="AR532" i="1"/>
  <c r="AS532" i="1"/>
  <c r="AT532" i="1"/>
  <c r="AU532" i="1"/>
  <c r="AV532" i="1"/>
  <c r="AW532" i="1"/>
  <c r="AR533" i="1"/>
  <c r="AS533" i="1"/>
  <c r="AT533" i="1"/>
  <c r="AU533" i="1"/>
  <c r="AV533" i="1"/>
  <c r="AW533" i="1"/>
  <c r="AR534" i="1"/>
  <c r="AS534" i="1"/>
  <c r="AT534" i="1"/>
  <c r="AU534" i="1"/>
  <c r="AV534" i="1"/>
  <c r="AW534" i="1"/>
  <c r="AR535" i="1"/>
  <c r="AS535" i="1"/>
  <c r="AT535" i="1"/>
  <c r="AU535" i="1"/>
  <c r="AV535" i="1"/>
  <c r="AW535" i="1"/>
  <c r="AR536" i="1"/>
  <c r="AS536" i="1"/>
  <c r="AT536" i="1"/>
  <c r="AU536" i="1"/>
  <c r="AV536" i="1"/>
  <c r="AW536" i="1"/>
  <c r="AR537" i="1"/>
  <c r="AS537" i="1"/>
  <c r="AT537" i="1"/>
  <c r="AU537" i="1"/>
  <c r="AV537" i="1"/>
  <c r="AW537" i="1"/>
  <c r="AR538" i="1"/>
  <c r="AS538" i="1"/>
  <c r="AT538" i="1"/>
  <c r="AU538" i="1"/>
  <c r="AV538" i="1"/>
  <c r="AW538" i="1"/>
  <c r="AR539" i="1"/>
  <c r="AS539" i="1"/>
  <c r="AT539" i="1"/>
  <c r="AU539" i="1"/>
  <c r="AV539" i="1"/>
  <c r="AW539" i="1"/>
  <c r="AR540" i="1"/>
  <c r="AS540" i="1"/>
  <c r="AT540" i="1"/>
  <c r="AU540" i="1"/>
  <c r="AV540" i="1"/>
  <c r="AW540" i="1"/>
  <c r="AR541" i="1"/>
  <c r="AS541" i="1"/>
  <c r="AT541" i="1"/>
  <c r="AU541" i="1"/>
  <c r="AV541" i="1"/>
  <c r="AW541" i="1"/>
  <c r="AR542" i="1"/>
  <c r="AS542" i="1"/>
  <c r="AT542" i="1"/>
  <c r="AU542" i="1"/>
  <c r="AV542" i="1"/>
  <c r="AW542" i="1"/>
  <c r="AR543" i="1"/>
  <c r="AS543" i="1"/>
  <c r="AT543" i="1"/>
  <c r="AU543" i="1"/>
  <c r="AV543" i="1"/>
  <c r="AW543" i="1"/>
  <c r="AR544" i="1"/>
  <c r="AS544" i="1"/>
  <c r="AT544" i="1"/>
  <c r="AU544" i="1"/>
  <c r="AV544" i="1"/>
  <c r="AW544" i="1"/>
  <c r="AR545" i="1"/>
  <c r="AS545" i="1"/>
  <c r="AT545" i="1"/>
  <c r="AU545" i="1"/>
  <c r="AV545" i="1"/>
  <c r="AW545" i="1"/>
  <c r="AR546" i="1"/>
  <c r="AS546" i="1"/>
  <c r="AT546" i="1"/>
  <c r="AU546" i="1"/>
  <c r="AV546" i="1"/>
  <c r="AW546" i="1"/>
  <c r="AR547" i="1"/>
  <c r="AS547" i="1"/>
  <c r="AT547" i="1"/>
  <c r="AU547" i="1"/>
  <c r="AV547" i="1"/>
  <c r="AW547" i="1"/>
  <c r="AR548" i="1"/>
  <c r="AS548" i="1"/>
  <c r="AT548" i="1"/>
  <c r="AU548" i="1"/>
  <c r="AV548" i="1"/>
  <c r="AW548" i="1"/>
  <c r="AR549" i="1"/>
  <c r="AS549" i="1"/>
  <c r="AT549" i="1"/>
  <c r="AU549" i="1"/>
  <c r="AV549" i="1"/>
  <c r="AW549" i="1"/>
  <c r="AR550" i="1"/>
  <c r="AS550" i="1"/>
  <c r="AT550" i="1"/>
  <c r="AU550" i="1"/>
  <c r="AV550" i="1"/>
  <c r="AW550" i="1"/>
  <c r="AR551" i="1"/>
  <c r="AS551" i="1"/>
  <c r="AT551" i="1"/>
  <c r="AU551" i="1"/>
  <c r="AV551" i="1"/>
  <c r="AW551" i="1"/>
  <c r="AR552" i="1"/>
  <c r="AS552" i="1"/>
  <c r="AT552" i="1"/>
  <c r="AU552" i="1"/>
  <c r="AV552" i="1"/>
  <c r="AW552" i="1"/>
  <c r="AR553" i="1"/>
  <c r="AS553" i="1"/>
  <c r="AT553" i="1"/>
  <c r="AU553" i="1"/>
  <c r="AV553" i="1"/>
  <c r="AW553" i="1"/>
  <c r="AR554" i="1"/>
  <c r="AS554" i="1"/>
  <c r="AT554" i="1"/>
  <c r="AU554" i="1"/>
  <c r="AV554" i="1"/>
  <c r="AW554" i="1"/>
  <c r="AR555" i="1"/>
  <c r="AS555" i="1"/>
  <c r="AT555" i="1"/>
  <c r="AU555" i="1"/>
  <c r="AV555" i="1"/>
  <c r="AW555" i="1"/>
  <c r="AR556" i="1"/>
  <c r="AS556" i="1"/>
  <c r="AT556" i="1"/>
  <c r="AU556" i="1"/>
  <c r="AV556" i="1"/>
  <c r="AW556" i="1"/>
  <c r="AR557" i="1"/>
  <c r="AS557" i="1"/>
  <c r="AT557" i="1"/>
  <c r="AU557" i="1"/>
  <c r="AV557" i="1"/>
  <c r="AW557" i="1"/>
  <c r="AR558" i="1"/>
  <c r="AS558" i="1"/>
  <c r="AT558" i="1"/>
  <c r="AU558" i="1"/>
  <c r="AV558" i="1"/>
  <c r="AW558" i="1"/>
  <c r="AR559" i="1"/>
  <c r="AS559" i="1"/>
  <c r="AT559" i="1"/>
  <c r="AU559" i="1"/>
  <c r="AV559" i="1"/>
  <c r="AW559" i="1"/>
  <c r="AR560" i="1"/>
  <c r="AS560" i="1"/>
  <c r="AT560" i="1"/>
  <c r="AU560" i="1"/>
  <c r="AV560" i="1"/>
  <c r="AW560" i="1"/>
  <c r="AR561" i="1"/>
  <c r="AS561" i="1"/>
  <c r="AT561" i="1"/>
  <c r="AU561" i="1"/>
  <c r="AV561" i="1"/>
  <c r="AW561" i="1"/>
  <c r="AR562" i="1"/>
  <c r="AS562" i="1"/>
  <c r="AT562" i="1"/>
  <c r="AU562" i="1"/>
  <c r="AV562" i="1"/>
  <c r="AW562" i="1"/>
  <c r="AR563" i="1"/>
  <c r="AS563" i="1"/>
  <c r="AT563" i="1"/>
  <c r="AU563" i="1"/>
  <c r="AV563" i="1"/>
  <c r="AW563" i="1"/>
  <c r="AR564" i="1"/>
  <c r="AS564" i="1"/>
  <c r="AT564" i="1"/>
  <c r="AU564" i="1"/>
  <c r="AV564" i="1"/>
  <c r="AW564" i="1"/>
  <c r="AR565" i="1"/>
  <c r="AS565" i="1"/>
  <c r="AT565" i="1"/>
  <c r="AU565" i="1"/>
  <c r="AV565" i="1"/>
  <c r="AW565" i="1"/>
  <c r="AR566" i="1"/>
  <c r="AS566" i="1"/>
  <c r="AT566" i="1"/>
  <c r="AU566" i="1"/>
  <c r="AV566" i="1"/>
  <c r="AW566" i="1"/>
  <c r="AR567" i="1"/>
  <c r="AS567" i="1"/>
  <c r="AT567" i="1"/>
  <c r="AU567" i="1"/>
  <c r="AV567" i="1"/>
  <c r="AW567" i="1"/>
  <c r="AR568" i="1"/>
  <c r="AS568" i="1"/>
  <c r="AT568" i="1"/>
  <c r="AU568" i="1"/>
  <c r="AV568" i="1"/>
  <c r="AW568" i="1"/>
  <c r="AR569" i="1"/>
  <c r="AS569" i="1"/>
  <c r="AT569" i="1"/>
  <c r="AU569" i="1"/>
  <c r="AV569" i="1"/>
  <c r="AW569" i="1"/>
  <c r="AR570" i="1"/>
  <c r="AS570" i="1"/>
  <c r="AT570" i="1"/>
  <c r="AU570" i="1"/>
  <c r="AV570" i="1"/>
  <c r="AW570" i="1"/>
  <c r="AR571" i="1"/>
  <c r="AS571" i="1"/>
  <c r="AT571" i="1"/>
  <c r="AU571" i="1"/>
  <c r="AV571" i="1"/>
  <c r="AW571" i="1"/>
  <c r="AR572" i="1"/>
  <c r="AS572" i="1"/>
  <c r="AT572" i="1"/>
  <c r="AU572" i="1"/>
  <c r="AV572" i="1"/>
  <c r="AW572" i="1"/>
  <c r="AR573" i="1"/>
  <c r="AS573" i="1"/>
  <c r="AT573" i="1"/>
  <c r="AU573" i="1"/>
  <c r="AV573" i="1"/>
  <c r="AW573" i="1"/>
  <c r="AR574" i="1"/>
  <c r="AS574" i="1"/>
  <c r="AT574" i="1"/>
  <c r="AU574" i="1"/>
  <c r="AV574" i="1"/>
  <c r="AW574" i="1"/>
  <c r="AR575" i="1"/>
  <c r="AS575" i="1"/>
  <c r="AT575" i="1"/>
  <c r="AU575" i="1"/>
  <c r="AV575" i="1"/>
  <c r="AW575" i="1"/>
  <c r="AR576" i="1"/>
  <c r="AS576" i="1"/>
  <c r="AT576" i="1"/>
  <c r="AU576" i="1"/>
  <c r="AV576" i="1"/>
  <c r="AW576" i="1"/>
  <c r="AR577" i="1"/>
  <c r="AS577" i="1"/>
  <c r="AT577" i="1"/>
  <c r="AU577" i="1"/>
  <c r="AV577" i="1"/>
  <c r="AW577" i="1"/>
  <c r="AR578" i="1"/>
  <c r="AS578" i="1"/>
  <c r="AT578" i="1"/>
  <c r="AU578" i="1"/>
  <c r="AV578" i="1"/>
  <c r="AW578" i="1"/>
  <c r="AR579" i="1"/>
  <c r="AS579" i="1"/>
  <c r="AT579" i="1"/>
  <c r="AU579" i="1"/>
  <c r="AV579" i="1"/>
  <c r="AW579" i="1"/>
  <c r="AR580" i="1"/>
  <c r="AS580" i="1"/>
  <c r="AT580" i="1"/>
  <c r="AU580" i="1"/>
  <c r="AV580" i="1"/>
  <c r="AW580" i="1"/>
  <c r="AR581" i="1"/>
  <c r="AS581" i="1"/>
  <c r="AT581" i="1"/>
  <c r="AU581" i="1"/>
  <c r="AV581" i="1"/>
  <c r="AW581" i="1"/>
  <c r="AR582" i="1"/>
  <c r="AS582" i="1"/>
  <c r="AT582" i="1"/>
  <c r="AU582" i="1"/>
  <c r="AV582" i="1"/>
  <c r="AW582" i="1"/>
  <c r="AR583" i="1"/>
  <c r="AS583" i="1"/>
  <c r="AT583" i="1"/>
  <c r="AU583" i="1"/>
  <c r="AV583" i="1"/>
  <c r="AW583" i="1"/>
  <c r="AR584" i="1"/>
  <c r="AS584" i="1"/>
  <c r="AT584" i="1"/>
  <c r="AU584" i="1"/>
  <c r="AV584" i="1"/>
  <c r="AW584" i="1"/>
  <c r="AR585" i="1"/>
  <c r="AS585" i="1"/>
  <c r="AT585" i="1"/>
  <c r="AU585" i="1"/>
  <c r="AV585" i="1"/>
  <c r="AW585" i="1"/>
  <c r="AR586" i="1"/>
  <c r="AS586" i="1"/>
  <c r="AT586" i="1"/>
  <c r="AU586" i="1"/>
  <c r="AV586" i="1"/>
  <c r="AW586" i="1"/>
  <c r="AR587" i="1"/>
  <c r="AS587" i="1"/>
  <c r="AT587" i="1"/>
  <c r="AU587" i="1"/>
  <c r="AV587" i="1"/>
  <c r="AW587" i="1"/>
  <c r="AR588" i="1"/>
  <c r="AS588" i="1"/>
  <c r="AT588" i="1"/>
  <c r="AU588" i="1"/>
  <c r="AV588" i="1"/>
  <c r="AW588" i="1"/>
  <c r="AR589" i="1"/>
  <c r="AS589" i="1"/>
  <c r="AT589" i="1"/>
  <c r="AU589" i="1"/>
  <c r="AV589" i="1"/>
  <c r="AW589" i="1"/>
  <c r="AR590" i="1"/>
  <c r="AS590" i="1"/>
  <c r="AT590" i="1"/>
  <c r="AU590" i="1"/>
  <c r="AV590" i="1"/>
  <c r="AW590" i="1"/>
  <c r="AR591" i="1"/>
  <c r="AS591" i="1"/>
  <c r="AT591" i="1"/>
  <c r="AU591" i="1"/>
  <c r="AV591" i="1"/>
  <c r="AW591" i="1"/>
  <c r="AR592" i="1"/>
  <c r="AS592" i="1"/>
  <c r="AT592" i="1"/>
  <c r="AU592" i="1"/>
  <c r="AV592" i="1"/>
  <c r="AW592" i="1"/>
  <c r="AR593" i="1"/>
  <c r="AS593" i="1"/>
  <c r="AT593" i="1"/>
  <c r="AU593" i="1"/>
  <c r="AV593" i="1"/>
  <c r="AW593" i="1"/>
  <c r="AR594" i="1"/>
  <c r="AS594" i="1"/>
  <c r="AT594" i="1"/>
  <c r="AU594" i="1"/>
  <c r="AV594" i="1"/>
  <c r="AW594" i="1"/>
  <c r="AR595" i="1"/>
  <c r="AS595" i="1"/>
  <c r="AT595" i="1"/>
  <c r="AU595" i="1"/>
  <c r="AV595" i="1"/>
  <c r="AW595" i="1"/>
  <c r="AR596" i="1"/>
  <c r="AS596" i="1"/>
  <c r="AT596" i="1"/>
  <c r="AU596" i="1"/>
  <c r="AV596" i="1"/>
  <c r="AW596" i="1"/>
  <c r="AR597" i="1"/>
  <c r="AS597" i="1"/>
  <c r="AT597" i="1"/>
  <c r="AU597" i="1"/>
  <c r="AV597" i="1"/>
  <c r="AW597" i="1"/>
  <c r="AR598" i="1"/>
  <c r="AS598" i="1"/>
  <c r="AT598" i="1"/>
  <c r="AU598" i="1"/>
  <c r="AV598" i="1"/>
  <c r="AW598" i="1"/>
  <c r="AR599" i="1"/>
  <c r="AS599" i="1"/>
  <c r="AT599" i="1"/>
  <c r="AU599" i="1"/>
  <c r="AV599" i="1"/>
  <c r="AW599" i="1"/>
  <c r="AR600" i="1"/>
  <c r="AS600" i="1"/>
  <c r="AT600" i="1"/>
  <c r="AU600" i="1"/>
  <c r="AV600" i="1"/>
  <c r="AW600" i="1"/>
  <c r="AR601" i="1"/>
  <c r="AS601" i="1"/>
  <c r="AT601" i="1"/>
  <c r="AU601" i="1"/>
  <c r="AV601" i="1"/>
  <c r="AW601" i="1"/>
  <c r="AR602" i="1"/>
  <c r="AS602" i="1"/>
  <c r="AT602" i="1"/>
  <c r="AU602" i="1"/>
  <c r="AV602" i="1"/>
  <c r="AW602" i="1"/>
  <c r="AR603" i="1"/>
  <c r="AS603" i="1"/>
  <c r="AT603" i="1"/>
  <c r="AU603" i="1"/>
  <c r="AV603" i="1"/>
  <c r="AW603" i="1"/>
  <c r="AR604" i="1"/>
  <c r="AS604" i="1"/>
  <c r="AT604" i="1"/>
  <c r="AU604" i="1"/>
  <c r="AV604" i="1"/>
  <c r="AW604" i="1"/>
  <c r="AR605" i="1"/>
  <c r="AS605" i="1"/>
  <c r="AT605" i="1"/>
  <c r="AU605" i="1"/>
  <c r="AV605" i="1"/>
  <c r="AW605" i="1"/>
  <c r="AR606" i="1"/>
  <c r="AS606" i="1"/>
  <c r="AT606" i="1"/>
  <c r="AU606" i="1"/>
  <c r="AV606" i="1"/>
  <c r="AW606" i="1"/>
  <c r="AR607" i="1"/>
  <c r="AS607" i="1"/>
  <c r="AT607" i="1"/>
  <c r="AU607" i="1"/>
  <c r="AV607" i="1"/>
  <c r="AW607" i="1"/>
  <c r="AR608" i="1"/>
  <c r="AS608" i="1"/>
  <c r="AT608" i="1"/>
  <c r="AU608" i="1"/>
  <c r="AV608" i="1"/>
  <c r="AW608" i="1"/>
  <c r="AR609" i="1"/>
  <c r="AS609" i="1"/>
  <c r="AT609" i="1"/>
  <c r="AU609" i="1"/>
  <c r="AV609" i="1"/>
  <c r="AW609" i="1"/>
  <c r="AR610" i="1"/>
  <c r="AS610" i="1"/>
  <c r="AT610" i="1"/>
  <c r="AU610" i="1"/>
  <c r="AV610" i="1"/>
  <c r="AW610" i="1"/>
  <c r="AR611" i="1"/>
  <c r="AS611" i="1"/>
  <c r="AT611" i="1"/>
  <c r="AU611" i="1"/>
  <c r="AV611" i="1"/>
  <c r="AW611" i="1"/>
  <c r="AR612" i="1"/>
  <c r="AS612" i="1"/>
  <c r="AT612" i="1"/>
  <c r="AU612" i="1"/>
  <c r="AV612" i="1"/>
  <c r="AW612" i="1"/>
  <c r="AR613" i="1"/>
  <c r="AS613" i="1"/>
  <c r="AT613" i="1"/>
  <c r="AU613" i="1"/>
  <c r="AV613" i="1"/>
  <c r="AW613" i="1"/>
  <c r="AR614" i="1"/>
  <c r="AS614" i="1"/>
  <c r="AT614" i="1"/>
  <c r="AU614" i="1"/>
  <c r="AV614" i="1"/>
  <c r="AW614" i="1"/>
  <c r="AR615" i="1"/>
  <c r="AS615" i="1"/>
  <c r="AT615" i="1"/>
  <c r="AU615" i="1"/>
  <c r="AV615" i="1"/>
  <c r="AW615" i="1"/>
  <c r="AR616" i="1"/>
  <c r="AS616" i="1"/>
  <c r="AT616" i="1"/>
  <c r="AU616" i="1"/>
  <c r="AV616" i="1"/>
  <c r="AW616" i="1"/>
  <c r="AR617" i="1"/>
  <c r="AS617" i="1"/>
  <c r="AT617" i="1"/>
  <c r="AU617" i="1"/>
  <c r="AV617" i="1"/>
  <c r="AW617" i="1"/>
  <c r="AR618" i="1"/>
  <c r="AS618" i="1"/>
  <c r="AT618" i="1"/>
  <c r="AU618" i="1"/>
  <c r="AV618" i="1"/>
  <c r="AW618" i="1"/>
  <c r="AR619" i="1"/>
  <c r="AS619" i="1"/>
  <c r="AT619" i="1"/>
  <c r="AU619" i="1"/>
  <c r="AV619" i="1"/>
  <c r="AW619" i="1"/>
  <c r="AR620" i="1"/>
  <c r="AS620" i="1"/>
  <c r="AT620" i="1"/>
  <c r="AU620" i="1"/>
  <c r="AV620" i="1"/>
  <c r="AW620" i="1"/>
  <c r="AR621" i="1"/>
  <c r="AS621" i="1"/>
  <c r="AT621" i="1"/>
  <c r="AU621" i="1"/>
  <c r="AV621" i="1"/>
  <c r="AW621" i="1"/>
  <c r="AR622" i="1"/>
  <c r="AS622" i="1"/>
  <c r="AT622" i="1"/>
  <c r="AU622" i="1"/>
  <c r="AV622" i="1"/>
  <c r="AW622" i="1"/>
  <c r="AR623" i="1"/>
  <c r="AS623" i="1"/>
  <c r="AT623" i="1"/>
  <c r="AU623" i="1"/>
  <c r="AV623" i="1"/>
  <c r="AW623" i="1"/>
  <c r="AR624" i="1"/>
  <c r="AS624" i="1"/>
  <c r="AT624" i="1"/>
  <c r="AU624" i="1"/>
  <c r="AV624" i="1"/>
  <c r="AW624" i="1"/>
  <c r="AR625" i="1"/>
  <c r="AS625" i="1"/>
  <c r="AT625" i="1"/>
  <c r="AU625" i="1"/>
  <c r="AV625" i="1"/>
  <c r="AW625" i="1"/>
  <c r="AR626" i="1"/>
  <c r="AS626" i="1"/>
  <c r="AT626" i="1"/>
  <c r="AU626" i="1"/>
  <c r="AV626" i="1"/>
  <c r="AW626" i="1"/>
  <c r="AR627" i="1"/>
  <c r="AS627" i="1"/>
  <c r="AT627" i="1"/>
  <c r="AU627" i="1"/>
  <c r="AV627" i="1"/>
  <c r="AW627" i="1"/>
  <c r="AR628" i="1"/>
  <c r="AS628" i="1"/>
  <c r="AT628" i="1"/>
  <c r="AU628" i="1"/>
  <c r="AV628" i="1"/>
  <c r="AW628" i="1"/>
  <c r="AR629" i="1"/>
  <c r="AS629" i="1"/>
  <c r="AT629" i="1"/>
  <c r="AU629" i="1"/>
  <c r="AV629" i="1"/>
  <c r="AW629" i="1"/>
  <c r="AR630" i="1"/>
  <c r="AS630" i="1"/>
  <c r="AT630" i="1"/>
  <c r="AU630" i="1"/>
  <c r="AV630" i="1"/>
  <c r="AW630" i="1"/>
  <c r="AR631" i="1"/>
  <c r="AS631" i="1"/>
  <c r="AT631" i="1"/>
  <c r="AU631" i="1"/>
  <c r="AV631" i="1"/>
  <c r="AW631" i="1"/>
  <c r="AR632" i="1"/>
  <c r="AS632" i="1"/>
  <c r="AT632" i="1"/>
  <c r="AU632" i="1"/>
  <c r="AV632" i="1"/>
  <c r="AW632" i="1"/>
  <c r="AR633" i="1"/>
  <c r="AS633" i="1"/>
  <c r="AT633" i="1"/>
  <c r="AU633" i="1"/>
  <c r="AV633" i="1"/>
  <c r="AW633" i="1"/>
  <c r="AR634" i="1"/>
  <c r="AS634" i="1"/>
  <c r="AT634" i="1"/>
  <c r="AU634" i="1"/>
  <c r="AV634" i="1"/>
  <c r="AW634" i="1"/>
  <c r="AR635" i="1"/>
  <c r="AS635" i="1"/>
  <c r="AT635" i="1"/>
  <c r="AU635" i="1"/>
  <c r="AV635" i="1"/>
  <c r="AW635" i="1"/>
  <c r="AR636" i="1"/>
  <c r="AS636" i="1"/>
  <c r="AT636" i="1"/>
  <c r="AU636" i="1"/>
  <c r="AV636" i="1"/>
  <c r="AW636" i="1"/>
  <c r="AR637" i="1"/>
  <c r="AS637" i="1"/>
  <c r="AT637" i="1"/>
  <c r="AU637" i="1"/>
  <c r="AV637" i="1"/>
  <c r="AW637" i="1"/>
  <c r="AR638" i="1"/>
  <c r="AS638" i="1"/>
  <c r="AT638" i="1"/>
  <c r="AU638" i="1"/>
  <c r="AV638" i="1"/>
  <c r="AW638" i="1"/>
  <c r="AR639" i="1"/>
  <c r="AS639" i="1"/>
  <c r="AT639" i="1"/>
  <c r="AU639" i="1"/>
  <c r="AV639" i="1"/>
  <c r="AW639" i="1"/>
  <c r="AR640" i="1"/>
  <c r="AS640" i="1"/>
  <c r="AT640" i="1"/>
  <c r="AU640" i="1"/>
  <c r="AV640" i="1"/>
  <c r="AW640" i="1"/>
  <c r="AR641" i="1"/>
  <c r="AS641" i="1"/>
  <c r="AT641" i="1"/>
  <c r="AU641" i="1"/>
  <c r="AV641" i="1"/>
  <c r="AW641" i="1"/>
  <c r="AR642" i="1"/>
  <c r="AS642" i="1"/>
  <c r="AT642" i="1"/>
  <c r="AU642" i="1"/>
  <c r="AV642" i="1"/>
  <c r="AW642" i="1"/>
  <c r="AR643" i="1"/>
  <c r="AS643" i="1"/>
  <c r="AT643" i="1"/>
  <c r="AU643" i="1"/>
  <c r="AV643" i="1"/>
  <c r="AW643" i="1"/>
  <c r="AR644" i="1"/>
  <c r="AS644" i="1"/>
  <c r="AT644" i="1"/>
  <c r="AU644" i="1"/>
  <c r="AV644" i="1"/>
  <c r="AW644" i="1"/>
  <c r="AR645" i="1"/>
  <c r="AS645" i="1"/>
  <c r="AT645" i="1"/>
  <c r="AU645" i="1"/>
  <c r="AV645" i="1"/>
  <c r="AW645" i="1"/>
  <c r="AR646" i="1"/>
  <c r="AS646" i="1"/>
  <c r="AT646" i="1"/>
  <c r="AU646" i="1"/>
  <c r="AV646" i="1"/>
  <c r="AW646" i="1"/>
  <c r="AR647" i="1"/>
  <c r="AS647" i="1"/>
  <c r="AT647" i="1"/>
  <c r="AU647" i="1"/>
  <c r="AV647" i="1"/>
  <c r="AW647" i="1"/>
  <c r="AR648" i="1"/>
  <c r="AS648" i="1"/>
  <c r="AT648" i="1"/>
  <c r="AU648" i="1"/>
  <c r="AV648" i="1"/>
  <c r="AW648" i="1"/>
  <c r="AR649" i="1"/>
  <c r="AS649" i="1"/>
  <c r="AT649" i="1"/>
  <c r="AU649" i="1"/>
  <c r="AV649" i="1"/>
  <c r="AW649" i="1"/>
  <c r="AR650" i="1"/>
  <c r="AS650" i="1"/>
  <c r="AT650" i="1"/>
  <c r="AU650" i="1"/>
  <c r="AV650" i="1"/>
  <c r="AW650" i="1"/>
  <c r="AR651" i="1"/>
  <c r="AS651" i="1"/>
  <c r="AT651" i="1"/>
  <c r="AU651" i="1"/>
  <c r="AV651" i="1"/>
  <c r="AW651" i="1"/>
  <c r="AR652" i="1"/>
  <c r="AS652" i="1"/>
  <c r="AT652" i="1"/>
  <c r="AU652" i="1"/>
  <c r="AV652" i="1"/>
  <c r="AW652" i="1"/>
  <c r="AR653" i="1"/>
  <c r="AS653" i="1"/>
  <c r="AT653" i="1"/>
  <c r="AU653" i="1"/>
  <c r="AV653" i="1"/>
  <c r="AW653" i="1"/>
  <c r="AR654" i="1"/>
  <c r="AS654" i="1"/>
  <c r="AT654" i="1"/>
  <c r="AU654" i="1"/>
  <c r="AV654" i="1"/>
  <c r="AW654" i="1"/>
  <c r="AR655" i="1"/>
  <c r="AS655" i="1"/>
  <c r="AT655" i="1"/>
  <c r="AU655" i="1"/>
  <c r="AV655" i="1"/>
  <c r="AW655" i="1"/>
  <c r="AR656" i="1"/>
  <c r="AS656" i="1"/>
  <c r="AT656" i="1"/>
  <c r="AU656" i="1"/>
  <c r="AV656" i="1"/>
  <c r="AW656" i="1"/>
  <c r="AR657" i="1"/>
  <c r="AS657" i="1"/>
  <c r="AT657" i="1"/>
  <c r="AU657" i="1"/>
  <c r="AV657" i="1"/>
  <c r="AW657" i="1"/>
  <c r="AR658" i="1"/>
  <c r="AS658" i="1"/>
  <c r="AT658" i="1"/>
  <c r="AU658" i="1"/>
  <c r="AV658" i="1"/>
  <c r="AW658" i="1"/>
  <c r="AR659" i="1"/>
  <c r="AS659" i="1"/>
  <c r="AT659" i="1"/>
  <c r="AU659" i="1"/>
  <c r="AV659" i="1"/>
  <c r="AW659" i="1"/>
  <c r="AR660" i="1"/>
  <c r="AS660" i="1"/>
  <c r="AT660" i="1"/>
  <c r="AU660" i="1"/>
  <c r="AV660" i="1"/>
  <c r="AW660" i="1"/>
  <c r="AR661" i="1"/>
  <c r="AS661" i="1"/>
  <c r="AT661" i="1"/>
  <c r="AU661" i="1"/>
  <c r="AV661" i="1"/>
  <c r="AW661" i="1"/>
  <c r="AR662" i="1"/>
  <c r="AS662" i="1"/>
  <c r="AT662" i="1"/>
  <c r="AU662" i="1"/>
  <c r="AV662" i="1"/>
  <c r="AW662" i="1"/>
  <c r="AR663" i="1"/>
  <c r="AS663" i="1"/>
  <c r="AT663" i="1"/>
  <c r="AU663" i="1"/>
  <c r="AV663" i="1"/>
  <c r="AW663" i="1"/>
  <c r="AR664" i="1"/>
  <c r="AS664" i="1"/>
  <c r="AT664" i="1"/>
  <c r="AU664" i="1"/>
  <c r="AV664" i="1"/>
  <c r="AW664" i="1"/>
  <c r="AR665" i="1"/>
  <c r="AS665" i="1"/>
  <c r="AT665" i="1"/>
  <c r="AU665" i="1"/>
  <c r="AV665" i="1"/>
  <c r="AW665" i="1"/>
  <c r="AR666" i="1"/>
  <c r="AS666" i="1"/>
  <c r="AT666" i="1"/>
  <c r="AU666" i="1"/>
  <c r="AV666" i="1"/>
  <c r="AW666" i="1"/>
  <c r="AR667" i="1"/>
  <c r="AS667" i="1"/>
  <c r="AT667" i="1"/>
  <c r="AU667" i="1"/>
  <c r="AV667" i="1"/>
  <c r="AW667" i="1"/>
  <c r="AR668" i="1"/>
  <c r="AS668" i="1"/>
  <c r="AT668" i="1"/>
  <c r="AU668" i="1"/>
  <c r="AV668" i="1"/>
  <c r="AW668" i="1"/>
  <c r="AR669" i="1"/>
  <c r="AS669" i="1"/>
  <c r="AT669" i="1"/>
  <c r="AU669" i="1"/>
  <c r="AV669" i="1"/>
  <c r="AW669" i="1"/>
  <c r="AR670" i="1"/>
  <c r="AS670" i="1"/>
  <c r="AT670" i="1"/>
  <c r="AU670" i="1"/>
  <c r="AV670" i="1"/>
  <c r="AW670" i="1"/>
  <c r="AR671" i="1"/>
  <c r="AS671" i="1"/>
  <c r="AT671" i="1"/>
  <c r="AU671" i="1"/>
  <c r="AV671" i="1"/>
  <c r="AW671" i="1"/>
  <c r="AR672" i="1"/>
  <c r="AS672" i="1"/>
  <c r="AT672" i="1"/>
  <c r="AU672" i="1"/>
  <c r="AV672" i="1"/>
  <c r="AW672" i="1"/>
  <c r="AR673" i="1"/>
  <c r="AS673" i="1"/>
  <c r="AT673" i="1"/>
  <c r="AU673" i="1"/>
  <c r="AV673" i="1"/>
  <c r="AW673" i="1"/>
  <c r="AR674" i="1"/>
  <c r="AS674" i="1"/>
  <c r="AT674" i="1"/>
  <c r="AU674" i="1"/>
  <c r="AV674" i="1"/>
  <c r="AW674" i="1"/>
  <c r="AR675" i="1"/>
  <c r="AS675" i="1"/>
  <c r="AT675" i="1"/>
  <c r="AU675" i="1"/>
  <c r="AV675" i="1"/>
  <c r="AW675" i="1"/>
  <c r="AR676" i="1"/>
  <c r="AS676" i="1"/>
  <c r="AT676" i="1"/>
  <c r="AU676" i="1"/>
  <c r="AV676" i="1"/>
  <c r="AW676" i="1"/>
  <c r="AR677" i="1"/>
  <c r="AS677" i="1"/>
  <c r="AT677" i="1"/>
  <c r="AU677" i="1"/>
  <c r="AV677" i="1"/>
  <c r="AW677" i="1"/>
  <c r="AR678" i="1"/>
  <c r="AS678" i="1"/>
  <c r="AT678" i="1"/>
  <c r="AU678" i="1"/>
  <c r="AV678" i="1"/>
  <c r="AW678" i="1"/>
  <c r="AR679" i="1"/>
  <c r="AS679" i="1"/>
  <c r="AT679" i="1"/>
  <c r="AU679" i="1"/>
  <c r="AV679" i="1"/>
  <c r="AW679" i="1"/>
  <c r="AR680" i="1"/>
  <c r="AS680" i="1"/>
  <c r="AT680" i="1"/>
  <c r="AU680" i="1"/>
  <c r="AV680" i="1"/>
  <c r="AW680" i="1"/>
  <c r="AR681" i="1"/>
  <c r="AS681" i="1"/>
  <c r="AT681" i="1"/>
  <c r="AU681" i="1"/>
  <c r="AV681" i="1"/>
  <c r="AW681" i="1"/>
  <c r="AR682" i="1"/>
  <c r="AS682" i="1"/>
  <c r="AT682" i="1"/>
  <c r="AU682" i="1"/>
  <c r="AV682" i="1"/>
  <c r="AW682" i="1"/>
  <c r="AR683" i="1"/>
  <c r="AS683" i="1"/>
  <c r="AT683" i="1"/>
  <c r="AU683" i="1"/>
  <c r="AV683" i="1"/>
  <c r="AW683" i="1"/>
  <c r="AR684" i="1"/>
  <c r="AS684" i="1"/>
  <c r="AT684" i="1"/>
  <c r="AU684" i="1"/>
  <c r="AV684" i="1"/>
  <c r="AW684" i="1"/>
  <c r="AR685" i="1"/>
  <c r="AS685" i="1"/>
  <c r="AT685" i="1"/>
  <c r="AU685" i="1"/>
  <c r="AV685" i="1"/>
  <c r="AW685" i="1"/>
  <c r="AR686" i="1"/>
  <c r="AS686" i="1"/>
  <c r="AT686" i="1"/>
  <c r="AU686" i="1"/>
  <c r="AV686" i="1"/>
  <c r="AW686" i="1"/>
  <c r="AR687" i="1"/>
  <c r="AS687" i="1"/>
  <c r="AT687" i="1"/>
  <c r="AU687" i="1"/>
  <c r="AV687" i="1"/>
  <c r="AW687" i="1"/>
  <c r="AR688" i="1"/>
  <c r="AS688" i="1"/>
  <c r="AT688" i="1"/>
  <c r="AU688" i="1"/>
  <c r="AV688" i="1"/>
  <c r="AW688" i="1"/>
  <c r="AR689" i="1"/>
  <c r="AS689" i="1"/>
  <c r="AT689" i="1"/>
  <c r="AU689" i="1"/>
  <c r="AV689" i="1"/>
  <c r="AW689" i="1"/>
  <c r="AR690" i="1"/>
  <c r="AS690" i="1"/>
  <c r="AT690" i="1"/>
  <c r="AU690" i="1"/>
  <c r="AV690" i="1"/>
  <c r="AW690" i="1"/>
  <c r="AR691" i="1"/>
  <c r="AS691" i="1"/>
  <c r="AT691" i="1"/>
  <c r="AU691" i="1"/>
  <c r="AV691" i="1"/>
  <c r="AW691" i="1"/>
  <c r="AR692" i="1"/>
  <c r="AS692" i="1"/>
  <c r="AT692" i="1"/>
  <c r="AU692" i="1"/>
  <c r="AV692" i="1"/>
  <c r="AW692" i="1"/>
  <c r="AR693" i="1"/>
  <c r="AS693" i="1"/>
  <c r="AT693" i="1"/>
  <c r="AU693" i="1"/>
  <c r="AV693" i="1"/>
  <c r="AW693" i="1"/>
  <c r="AR694" i="1"/>
  <c r="AS694" i="1"/>
  <c r="AT694" i="1"/>
  <c r="AU694" i="1"/>
  <c r="AV694" i="1"/>
  <c r="AW694" i="1"/>
  <c r="AR695" i="1"/>
  <c r="AS695" i="1"/>
  <c r="AT695" i="1"/>
  <c r="AU695" i="1"/>
  <c r="AV695" i="1"/>
  <c r="AW695" i="1"/>
  <c r="AR696" i="1"/>
  <c r="AS696" i="1"/>
  <c r="AT696" i="1"/>
  <c r="AU696" i="1"/>
  <c r="AV696" i="1"/>
  <c r="AW696" i="1"/>
  <c r="AR697" i="1"/>
  <c r="AS697" i="1"/>
  <c r="AT697" i="1"/>
  <c r="AU697" i="1"/>
  <c r="AV697" i="1"/>
  <c r="AW697" i="1"/>
  <c r="AR698" i="1"/>
  <c r="AS698" i="1"/>
  <c r="AT698" i="1"/>
  <c r="AU698" i="1"/>
  <c r="AV698" i="1"/>
  <c r="AW698" i="1"/>
  <c r="AR699" i="1"/>
  <c r="AS699" i="1"/>
  <c r="AT699" i="1"/>
  <c r="AU699" i="1"/>
  <c r="AV699" i="1"/>
  <c r="AW699" i="1"/>
  <c r="AR700" i="1"/>
  <c r="AS700" i="1"/>
  <c r="AT700" i="1"/>
  <c r="AU700" i="1"/>
  <c r="AV700" i="1"/>
  <c r="AW700" i="1"/>
  <c r="AR701" i="1"/>
  <c r="AS701" i="1"/>
  <c r="AT701" i="1"/>
  <c r="AU701" i="1"/>
  <c r="AV701" i="1"/>
  <c r="AW701" i="1"/>
  <c r="AR702" i="1"/>
  <c r="AS702" i="1"/>
  <c r="AT702" i="1"/>
  <c r="AU702" i="1"/>
  <c r="AV702" i="1"/>
  <c r="AW702" i="1"/>
  <c r="AR703" i="1"/>
  <c r="AS703" i="1"/>
  <c r="AT703" i="1"/>
  <c r="AU703" i="1"/>
  <c r="AV703" i="1"/>
  <c r="AW703" i="1"/>
  <c r="AR704" i="1"/>
  <c r="AS704" i="1"/>
  <c r="AT704" i="1"/>
  <c r="AU704" i="1"/>
  <c r="AV704" i="1"/>
  <c r="AW704" i="1"/>
  <c r="AR705" i="1"/>
  <c r="AS705" i="1"/>
  <c r="AT705" i="1"/>
  <c r="AU705" i="1"/>
  <c r="AV705" i="1"/>
  <c r="AW705" i="1"/>
  <c r="AR706" i="1"/>
  <c r="AS706" i="1"/>
  <c r="AT706" i="1"/>
  <c r="AU706" i="1"/>
  <c r="AV706" i="1"/>
  <c r="AW706" i="1"/>
  <c r="AR707" i="1"/>
  <c r="AS707" i="1"/>
  <c r="AT707" i="1"/>
  <c r="AU707" i="1"/>
  <c r="AV707" i="1"/>
  <c r="AW707" i="1"/>
  <c r="AR708" i="1"/>
  <c r="AS708" i="1"/>
  <c r="AT708" i="1"/>
  <c r="AU708" i="1"/>
  <c r="AV708" i="1"/>
  <c r="AW708" i="1"/>
  <c r="AR709" i="1"/>
  <c r="AS709" i="1"/>
  <c r="AT709" i="1"/>
  <c r="AU709" i="1"/>
  <c r="AV709" i="1"/>
  <c r="AW709" i="1"/>
  <c r="AR710" i="1"/>
  <c r="AS710" i="1"/>
  <c r="AT710" i="1"/>
  <c r="AU710" i="1"/>
  <c r="AV710" i="1"/>
  <c r="AW710" i="1"/>
  <c r="AR711" i="1"/>
  <c r="AS711" i="1"/>
  <c r="AT711" i="1"/>
  <c r="AU711" i="1"/>
  <c r="AV711" i="1"/>
  <c r="AW711" i="1"/>
  <c r="AR712" i="1"/>
  <c r="AS712" i="1"/>
  <c r="AT712" i="1"/>
  <c r="AU712" i="1"/>
  <c r="AV712" i="1"/>
  <c r="AW712" i="1"/>
  <c r="AR713" i="1"/>
  <c r="AS713" i="1"/>
  <c r="AT713" i="1"/>
  <c r="AU713" i="1"/>
  <c r="AV713" i="1"/>
  <c r="AW713" i="1"/>
  <c r="AR714" i="1"/>
  <c r="AS714" i="1"/>
  <c r="AT714" i="1"/>
  <c r="AU714" i="1"/>
  <c r="AV714" i="1"/>
  <c r="AW714" i="1"/>
  <c r="AR715" i="1"/>
  <c r="AS715" i="1"/>
  <c r="AT715" i="1"/>
  <c r="AU715" i="1"/>
  <c r="AV715" i="1"/>
  <c r="AW715" i="1"/>
  <c r="AR716" i="1"/>
  <c r="AS716" i="1"/>
  <c r="AT716" i="1"/>
  <c r="AU716" i="1"/>
  <c r="AV716" i="1"/>
  <c r="AW716" i="1"/>
  <c r="AR717" i="1"/>
  <c r="AS717" i="1"/>
  <c r="AT717" i="1"/>
  <c r="AU717" i="1"/>
  <c r="AV717" i="1"/>
  <c r="AW717" i="1"/>
  <c r="AR718" i="1"/>
  <c r="AS718" i="1"/>
  <c r="AT718" i="1"/>
  <c r="AU718" i="1"/>
  <c r="AV718" i="1"/>
  <c r="AW718" i="1"/>
  <c r="AR719" i="1"/>
  <c r="AS719" i="1"/>
  <c r="AT719" i="1"/>
  <c r="AU719" i="1"/>
  <c r="AV719" i="1"/>
  <c r="AW719" i="1"/>
  <c r="AR720" i="1"/>
  <c r="AS720" i="1"/>
  <c r="AT720" i="1"/>
  <c r="AU720" i="1"/>
  <c r="AV720" i="1"/>
  <c r="AW720" i="1"/>
  <c r="AR721" i="1"/>
  <c r="AS721" i="1"/>
  <c r="AT721" i="1"/>
  <c r="AU721" i="1"/>
  <c r="AV721" i="1"/>
  <c r="AW721" i="1"/>
  <c r="AR722" i="1"/>
  <c r="AS722" i="1"/>
  <c r="AT722" i="1"/>
  <c r="AU722" i="1"/>
  <c r="AV722" i="1"/>
  <c r="AW722" i="1"/>
  <c r="AR723" i="1"/>
  <c r="AS723" i="1"/>
  <c r="AT723" i="1"/>
  <c r="AU723" i="1"/>
  <c r="AV723" i="1"/>
  <c r="AW723" i="1"/>
  <c r="AR724" i="1"/>
  <c r="AS724" i="1"/>
  <c r="AT724" i="1"/>
  <c r="AU724" i="1"/>
  <c r="AV724" i="1"/>
  <c r="AW724" i="1"/>
  <c r="AR725" i="1"/>
  <c r="AS725" i="1"/>
  <c r="AT725" i="1"/>
  <c r="AU725" i="1"/>
  <c r="AV725" i="1"/>
  <c r="AW725" i="1"/>
  <c r="AR726" i="1"/>
  <c r="AS726" i="1"/>
  <c r="AT726" i="1"/>
  <c r="AU726" i="1"/>
  <c r="AV726" i="1"/>
  <c r="AW726" i="1"/>
  <c r="AR727" i="1"/>
  <c r="AS727" i="1"/>
  <c r="AT727" i="1"/>
  <c r="AU727" i="1"/>
  <c r="AV727" i="1"/>
  <c r="AW727" i="1"/>
  <c r="AR728" i="1"/>
  <c r="AS728" i="1"/>
  <c r="AT728" i="1"/>
  <c r="AU728" i="1"/>
  <c r="AV728" i="1"/>
  <c r="AW728" i="1"/>
  <c r="AR729" i="1"/>
  <c r="AS729" i="1"/>
  <c r="AT729" i="1"/>
  <c r="AU729" i="1"/>
  <c r="AV729" i="1"/>
  <c r="AW729" i="1"/>
  <c r="AR730" i="1"/>
  <c r="AS730" i="1"/>
  <c r="AT730" i="1"/>
  <c r="AU730" i="1"/>
  <c r="AV730" i="1"/>
  <c r="AW730" i="1"/>
  <c r="AR731" i="1"/>
  <c r="AS731" i="1"/>
  <c r="AT731" i="1"/>
  <c r="AU731" i="1"/>
  <c r="AV731" i="1"/>
  <c r="AW731" i="1"/>
  <c r="AR732" i="1"/>
  <c r="AS732" i="1"/>
  <c r="AT732" i="1"/>
  <c r="AU732" i="1"/>
  <c r="AV732" i="1"/>
  <c r="AW732" i="1"/>
  <c r="AR733" i="1"/>
  <c r="AS733" i="1"/>
  <c r="AT733" i="1"/>
  <c r="AU733" i="1"/>
  <c r="AV733" i="1"/>
  <c r="AW733" i="1"/>
  <c r="AR734" i="1"/>
  <c r="AS734" i="1"/>
  <c r="AT734" i="1"/>
  <c r="AU734" i="1"/>
  <c r="AV734" i="1"/>
  <c r="AW734" i="1"/>
  <c r="AR735" i="1"/>
  <c r="AS735" i="1"/>
  <c r="AT735" i="1"/>
  <c r="AU735" i="1"/>
  <c r="AV735" i="1"/>
  <c r="AW735" i="1"/>
  <c r="AR736" i="1"/>
  <c r="AS736" i="1"/>
  <c r="AT736" i="1"/>
  <c r="AU736" i="1"/>
  <c r="AV736" i="1"/>
  <c r="AW736" i="1"/>
  <c r="AR737" i="1"/>
  <c r="AS737" i="1"/>
  <c r="AT737" i="1"/>
  <c r="AU737" i="1"/>
  <c r="AV737" i="1"/>
  <c r="AW737" i="1"/>
  <c r="AR738" i="1"/>
  <c r="AS738" i="1"/>
  <c r="AT738" i="1"/>
  <c r="AU738" i="1"/>
  <c r="AV738" i="1"/>
  <c r="AW738" i="1"/>
  <c r="AR739" i="1"/>
  <c r="AS739" i="1"/>
  <c r="AT739" i="1"/>
  <c r="AU739" i="1"/>
  <c r="AV739" i="1"/>
  <c r="AW739" i="1"/>
  <c r="AR740" i="1"/>
  <c r="AS740" i="1"/>
  <c r="AT740" i="1"/>
  <c r="AU740" i="1"/>
  <c r="AV740" i="1"/>
  <c r="AW740" i="1"/>
  <c r="AR741" i="1"/>
  <c r="AS741" i="1"/>
  <c r="AT741" i="1"/>
  <c r="AU741" i="1"/>
  <c r="AV741" i="1"/>
  <c r="AW741" i="1"/>
  <c r="AR742" i="1"/>
  <c r="AS742" i="1"/>
  <c r="AT742" i="1"/>
  <c r="AU742" i="1"/>
  <c r="AV742" i="1"/>
  <c r="AW742" i="1"/>
  <c r="AR743" i="1"/>
  <c r="AS743" i="1"/>
  <c r="AT743" i="1"/>
  <c r="AU743" i="1"/>
  <c r="AV743" i="1"/>
  <c r="AW743" i="1"/>
  <c r="AR744" i="1"/>
  <c r="AS744" i="1"/>
  <c r="AT744" i="1"/>
  <c r="AU744" i="1"/>
  <c r="AV744" i="1"/>
  <c r="AW744" i="1"/>
  <c r="AR745" i="1"/>
  <c r="AS745" i="1"/>
  <c r="AT745" i="1"/>
  <c r="AU745" i="1"/>
  <c r="AV745" i="1"/>
  <c r="AW745" i="1"/>
  <c r="AR746" i="1"/>
  <c r="AS746" i="1"/>
  <c r="AT746" i="1"/>
  <c r="AU746" i="1"/>
  <c r="AV746" i="1"/>
  <c r="AW746" i="1"/>
  <c r="AR747" i="1"/>
  <c r="AS747" i="1"/>
  <c r="AT747" i="1"/>
  <c r="AU747" i="1"/>
  <c r="AV747" i="1"/>
  <c r="AW747" i="1"/>
  <c r="AR748" i="1"/>
  <c r="AS748" i="1"/>
  <c r="AT748" i="1"/>
  <c r="AU748" i="1"/>
  <c r="AV748" i="1"/>
  <c r="AW748" i="1"/>
  <c r="AR749" i="1"/>
  <c r="AS749" i="1"/>
  <c r="AT749" i="1"/>
  <c r="AU749" i="1"/>
  <c r="AV749" i="1"/>
  <c r="AW749" i="1"/>
  <c r="AR750" i="1"/>
  <c r="AS750" i="1"/>
  <c r="AT750" i="1"/>
  <c r="AU750" i="1"/>
  <c r="AV750" i="1"/>
  <c r="AW750" i="1"/>
  <c r="AR751" i="1"/>
  <c r="AS751" i="1"/>
  <c r="AT751" i="1"/>
  <c r="AU751" i="1"/>
  <c r="AV751" i="1"/>
  <c r="AW751" i="1"/>
  <c r="AR752" i="1"/>
  <c r="AS752" i="1"/>
  <c r="AT752" i="1"/>
  <c r="AU752" i="1"/>
  <c r="AV752" i="1"/>
  <c r="AW752" i="1"/>
  <c r="AR753" i="1"/>
  <c r="AS753" i="1"/>
  <c r="AT753" i="1"/>
  <c r="AU753" i="1"/>
  <c r="AV753" i="1"/>
  <c r="AW753" i="1"/>
  <c r="AR754" i="1"/>
  <c r="AS754" i="1"/>
  <c r="AT754" i="1"/>
  <c r="AU754" i="1"/>
  <c r="AV754" i="1"/>
  <c r="AW754" i="1"/>
  <c r="AR755" i="1"/>
  <c r="AS755" i="1"/>
  <c r="AT755" i="1"/>
  <c r="AU755" i="1"/>
  <c r="AV755" i="1"/>
  <c r="AW755" i="1"/>
  <c r="AR756" i="1"/>
  <c r="AS756" i="1"/>
  <c r="AT756" i="1"/>
  <c r="AU756" i="1"/>
  <c r="AV756" i="1"/>
  <c r="AW756" i="1"/>
  <c r="AR757" i="1"/>
  <c r="AS757" i="1"/>
  <c r="AT757" i="1"/>
  <c r="AU757" i="1"/>
  <c r="AV757" i="1"/>
  <c r="AW757" i="1"/>
  <c r="AR758" i="1"/>
  <c r="AS758" i="1"/>
  <c r="AT758" i="1"/>
  <c r="AU758" i="1"/>
  <c r="AV758" i="1"/>
  <c r="AW758" i="1"/>
  <c r="AR759" i="1"/>
  <c r="AS759" i="1"/>
  <c r="AT759" i="1"/>
  <c r="AU759" i="1"/>
  <c r="AV759" i="1"/>
  <c r="AW759" i="1"/>
  <c r="AR760" i="1"/>
  <c r="AS760" i="1"/>
  <c r="AT760" i="1"/>
  <c r="AU760" i="1"/>
  <c r="AV760" i="1"/>
  <c r="AW760" i="1"/>
  <c r="AR761" i="1"/>
  <c r="AS761" i="1"/>
  <c r="AT761" i="1"/>
  <c r="AU761" i="1"/>
  <c r="AV761" i="1"/>
  <c r="AW761" i="1"/>
  <c r="AR762" i="1"/>
  <c r="AS762" i="1"/>
  <c r="AT762" i="1"/>
  <c r="AU762" i="1"/>
  <c r="AV762" i="1"/>
  <c r="AW762" i="1"/>
  <c r="AR763" i="1"/>
  <c r="AS763" i="1"/>
  <c r="AT763" i="1"/>
  <c r="AU763" i="1"/>
  <c r="AV763" i="1"/>
  <c r="AW763" i="1"/>
  <c r="AR764" i="1"/>
  <c r="AS764" i="1"/>
  <c r="AT764" i="1"/>
  <c r="AU764" i="1"/>
  <c r="AV764" i="1"/>
  <c r="AW764" i="1"/>
  <c r="AR765" i="1"/>
  <c r="AS765" i="1"/>
  <c r="AT765" i="1"/>
  <c r="AU765" i="1"/>
  <c r="AV765" i="1"/>
  <c r="AW765" i="1"/>
  <c r="AR766" i="1"/>
  <c r="AS766" i="1"/>
  <c r="AT766" i="1"/>
  <c r="AU766" i="1"/>
  <c r="AV766" i="1"/>
  <c r="AW766" i="1"/>
  <c r="AR767" i="1"/>
  <c r="AS767" i="1"/>
  <c r="AT767" i="1"/>
  <c r="AU767" i="1"/>
  <c r="AV767" i="1"/>
  <c r="AW767" i="1"/>
  <c r="AR768" i="1"/>
  <c r="AS768" i="1"/>
  <c r="AT768" i="1"/>
  <c r="AU768" i="1"/>
  <c r="AV768" i="1"/>
  <c r="AW768" i="1"/>
  <c r="AR769" i="1"/>
  <c r="AS769" i="1"/>
  <c r="AT769" i="1"/>
  <c r="AU769" i="1"/>
  <c r="AV769" i="1"/>
  <c r="AW769" i="1"/>
  <c r="AR770" i="1"/>
  <c r="AS770" i="1"/>
  <c r="AT770" i="1"/>
  <c r="AU770" i="1"/>
  <c r="AV770" i="1"/>
  <c r="AW770" i="1"/>
  <c r="AR771" i="1"/>
  <c r="AS771" i="1"/>
  <c r="AT771" i="1"/>
  <c r="AU771" i="1"/>
  <c r="AV771" i="1"/>
  <c r="AW771" i="1"/>
  <c r="AR772" i="1"/>
  <c r="AS772" i="1"/>
  <c r="AT772" i="1"/>
  <c r="AU772" i="1"/>
  <c r="AV772" i="1"/>
  <c r="AW772" i="1"/>
  <c r="AR773" i="1"/>
  <c r="AS773" i="1"/>
  <c r="AT773" i="1"/>
  <c r="AU773" i="1"/>
  <c r="AV773" i="1"/>
  <c r="AW773" i="1"/>
  <c r="AR774" i="1"/>
  <c r="AS774" i="1"/>
  <c r="AT774" i="1"/>
  <c r="AU774" i="1"/>
  <c r="AV774" i="1"/>
  <c r="AW774" i="1"/>
  <c r="AR775" i="1"/>
  <c r="AS775" i="1"/>
  <c r="AT775" i="1"/>
  <c r="AU775" i="1"/>
  <c r="AV775" i="1"/>
  <c r="AW775" i="1"/>
  <c r="AR776" i="1"/>
  <c r="AS776" i="1"/>
  <c r="AT776" i="1"/>
  <c r="AU776" i="1"/>
  <c r="AV776" i="1"/>
  <c r="AW776" i="1"/>
  <c r="AR777" i="1"/>
  <c r="AS777" i="1"/>
  <c r="AT777" i="1"/>
  <c r="AU777" i="1"/>
  <c r="AV777" i="1"/>
  <c r="AW777" i="1"/>
  <c r="AR778" i="1"/>
  <c r="AS778" i="1"/>
  <c r="AT778" i="1"/>
  <c r="AU778" i="1"/>
  <c r="AV778" i="1"/>
  <c r="AW778" i="1"/>
  <c r="AR779" i="1"/>
  <c r="AS779" i="1"/>
  <c r="AT779" i="1"/>
  <c r="AU779" i="1"/>
  <c r="AV779" i="1"/>
  <c r="AW779" i="1"/>
  <c r="AR780" i="1"/>
  <c r="AS780" i="1"/>
  <c r="AT780" i="1"/>
  <c r="AU780" i="1"/>
  <c r="AV780" i="1"/>
  <c r="AW780" i="1"/>
  <c r="AR781" i="1"/>
  <c r="AS781" i="1"/>
  <c r="AT781" i="1"/>
  <c r="AU781" i="1"/>
  <c r="AV781" i="1"/>
  <c r="AW781" i="1"/>
  <c r="AR782" i="1"/>
  <c r="AS782" i="1"/>
  <c r="AT782" i="1"/>
  <c r="AU782" i="1"/>
  <c r="AV782" i="1"/>
  <c r="AW782" i="1"/>
  <c r="AR783" i="1"/>
  <c r="AS783" i="1"/>
  <c r="AT783" i="1"/>
  <c r="AU783" i="1"/>
  <c r="AV783" i="1"/>
  <c r="AW783" i="1"/>
  <c r="AR784" i="1"/>
  <c r="AS784" i="1"/>
  <c r="AT784" i="1"/>
  <c r="AU784" i="1"/>
  <c r="AV784" i="1"/>
  <c r="AW784" i="1"/>
  <c r="AR785" i="1"/>
  <c r="AS785" i="1"/>
  <c r="AT785" i="1"/>
  <c r="AU785" i="1"/>
  <c r="AV785" i="1"/>
  <c r="AW785" i="1"/>
  <c r="AR786" i="1"/>
  <c r="AS786" i="1"/>
  <c r="AT786" i="1"/>
  <c r="AU786" i="1"/>
  <c r="AV786" i="1"/>
  <c r="AW786" i="1"/>
  <c r="AR787" i="1"/>
  <c r="AS787" i="1"/>
  <c r="AT787" i="1"/>
  <c r="AU787" i="1"/>
  <c r="AV787" i="1"/>
  <c r="AW787" i="1"/>
  <c r="AR788" i="1"/>
  <c r="AS788" i="1"/>
  <c r="AT788" i="1"/>
  <c r="AU788" i="1"/>
  <c r="AV788" i="1"/>
  <c r="AW788" i="1"/>
  <c r="AR789" i="1"/>
  <c r="AS789" i="1"/>
  <c r="AT789" i="1"/>
  <c r="AU789" i="1"/>
  <c r="AV789" i="1"/>
  <c r="AW789" i="1"/>
  <c r="AR790" i="1"/>
  <c r="AS790" i="1"/>
  <c r="AT790" i="1"/>
  <c r="AU790" i="1"/>
  <c r="AV790" i="1"/>
  <c r="AW790" i="1"/>
  <c r="AR791" i="1"/>
  <c r="AS791" i="1"/>
  <c r="AT791" i="1"/>
  <c r="AU791" i="1"/>
  <c r="AV791" i="1"/>
  <c r="AW791" i="1"/>
  <c r="AR792" i="1"/>
  <c r="AS792" i="1"/>
  <c r="AT792" i="1"/>
  <c r="AU792" i="1"/>
  <c r="AV792" i="1"/>
  <c r="AW792" i="1"/>
  <c r="AR793" i="1"/>
  <c r="AS793" i="1"/>
  <c r="AT793" i="1"/>
  <c r="AU793" i="1"/>
  <c r="AV793" i="1"/>
  <c r="AW793" i="1"/>
  <c r="AR794" i="1"/>
  <c r="AS794" i="1"/>
  <c r="AT794" i="1"/>
  <c r="AU794" i="1"/>
  <c r="AV794" i="1"/>
  <c r="AW794" i="1"/>
  <c r="AR795" i="1"/>
  <c r="AS795" i="1"/>
  <c r="AT795" i="1"/>
  <c r="AU795" i="1"/>
  <c r="AV795" i="1"/>
  <c r="AW795" i="1"/>
  <c r="AR796" i="1"/>
  <c r="AS796" i="1"/>
  <c r="AT796" i="1"/>
  <c r="AU796" i="1"/>
  <c r="AV796" i="1"/>
  <c r="AW796" i="1"/>
  <c r="AR797" i="1"/>
  <c r="AS797" i="1"/>
  <c r="AT797" i="1"/>
  <c r="AU797" i="1"/>
  <c r="AV797" i="1"/>
  <c r="AW797" i="1"/>
  <c r="AR798" i="1"/>
  <c r="AS798" i="1"/>
  <c r="AT798" i="1"/>
  <c r="AU798" i="1"/>
  <c r="AV798" i="1"/>
  <c r="AW798" i="1"/>
  <c r="AR799" i="1"/>
  <c r="AS799" i="1"/>
  <c r="AT799" i="1"/>
  <c r="AU799" i="1"/>
  <c r="AV799" i="1"/>
  <c r="AW799" i="1"/>
  <c r="AR800" i="1"/>
  <c r="AS800" i="1"/>
  <c r="AT800" i="1"/>
  <c r="AU800" i="1"/>
  <c r="AV800" i="1"/>
  <c r="AW800" i="1"/>
  <c r="AR801" i="1"/>
  <c r="AS801" i="1"/>
  <c r="AT801" i="1"/>
  <c r="AU801" i="1"/>
  <c r="AV801" i="1"/>
  <c r="AW801" i="1"/>
  <c r="AR802" i="1"/>
  <c r="AS802" i="1"/>
  <c r="AT802" i="1"/>
  <c r="AU802" i="1"/>
  <c r="AV802" i="1"/>
  <c r="AW802" i="1"/>
  <c r="AR803" i="1"/>
  <c r="AS803" i="1"/>
  <c r="AT803" i="1"/>
  <c r="AU803" i="1"/>
  <c r="AV803" i="1"/>
  <c r="AW803" i="1"/>
  <c r="AR804" i="1"/>
  <c r="AS804" i="1"/>
  <c r="AT804" i="1"/>
  <c r="AU804" i="1"/>
  <c r="AV804" i="1"/>
  <c r="AW804" i="1"/>
  <c r="AR805" i="1"/>
  <c r="AS805" i="1"/>
  <c r="AT805" i="1"/>
  <c r="AU805" i="1"/>
  <c r="AV805" i="1"/>
  <c r="AW805" i="1"/>
  <c r="AR806" i="1"/>
  <c r="AS806" i="1"/>
  <c r="AT806" i="1"/>
  <c r="AU806" i="1"/>
  <c r="AV806" i="1"/>
  <c r="AW806" i="1"/>
  <c r="AR807" i="1"/>
  <c r="AS807" i="1"/>
  <c r="AT807" i="1"/>
  <c r="AU807" i="1"/>
  <c r="AV807" i="1"/>
  <c r="AW807" i="1"/>
  <c r="AR808" i="1"/>
  <c r="AS808" i="1"/>
  <c r="AT808" i="1"/>
  <c r="AU808" i="1"/>
  <c r="AV808" i="1"/>
  <c r="AW808" i="1"/>
  <c r="AR809" i="1"/>
  <c r="AS809" i="1"/>
  <c r="AT809" i="1"/>
  <c r="AU809" i="1"/>
  <c r="AV809" i="1"/>
  <c r="AW809" i="1"/>
  <c r="AR810" i="1"/>
  <c r="AS810" i="1"/>
  <c r="AT810" i="1"/>
  <c r="AU810" i="1"/>
  <c r="AV810" i="1"/>
  <c r="AW810" i="1"/>
  <c r="AR811" i="1"/>
  <c r="AS811" i="1"/>
  <c r="AT811" i="1"/>
  <c r="AU811" i="1"/>
  <c r="AV811" i="1"/>
  <c r="AW811" i="1"/>
  <c r="AR812" i="1"/>
  <c r="AS812" i="1"/>
  <c r="AT812" i="1"/>
  <c r="AU812" i="1"/>
  <c r="AV812" i="1"/>
  <c r="AW812" i="1"/>
  <c r="AR813" i="1"/>
  <c r="AS813" i="1"/>
  <c r="AT813" i="1"/>
  <c r="AU813" i="1"/>
  <c r="AV813" i="1"/>
  <c r="AW813" i="1"/>
  <c r="AR814" i="1"/>
  <c r="AS814" i="1"/>
  <c r="AT814" i="1"/>
  <c r="AU814" i="1"/>
  <c r="AV814" i="1"/>
  <c r="AW814" i="1"/>
  <c r="AR815" i="1"/>
  <c r="AS815" i="1"/>
  <c r="AT815" i="1"/>
  <c r="AU815" i="1"/>
  <c r="AV815" i="1"/>
  <c r="AW815" i="1"/>
  <c r="AR816" i="1"/>
  <c r="AS816" i="1"/>
  <c r="AT816" i="1"/>
  <c r="AU816" i="1"/>
  <c r="AV816" i="1"/>
  <c r="AW816" i="1"/>
  <c r="AR817" i="1"/>
  <c r="AS817" i="1"/>
  <c r="AT817" i="1"/>
  <c r="AU817" i="1"/>
  <c r="AV817" i="1"/>
  <c r="AW817" i="1"/>
  <c r="AR818" i="1"/>
  <c r="AS818" i="1"/>
  <c r="AT818" i="1"/>
  <c r="AU818" i="1"/>
  <c r="AV818" i="1"/>
  <c r="AW818" i="1"/>
  <c r="AR819" i="1"/>
  <c r="AS819" i="1"/>
  <c r="AT819" i="1"/>
  <c r="AU819" i="1"/>
  <c r="AV819" i="1"/>
  <c r="AW819" i="1"/>
  <c r="AR820" i="1"/>
  <c r="AS820" i="1"/>
  <c r="AT820" i="1"/>
  <c r="AU820" i="1"/>
  <c r="AV820" i="1"/>
  <c r="AW820" i="1"/>
  <c r="AR821" i="1"/>
  <c r="AS821" i="1"/>
  <c r="AT821" i="1"/>
  <c r="AU821" i="1"/>
  <c r="AV821" i="1"/>
  <c r="AW821" i="1"/>
  <c r="AR822" i="1"/>
  <c r="AS822" i="1"/>
  <c r="AT822" i="1"/>
  <c r="AU822" i="1"/>
  <c r="AV822" i="1"/>
  <c r="AW822" i="1"/>
  <c r="AR823" i="1"/>
  <c r="AS823" i="1"/>
  <c r="AT823" i="1"/>
  <c r="AU823" i="1"/>
  <c r="AV823" i="1"/>
  <c r="AW823" i="1"/>
  <c r="AR824" i="1"/>
  <c r="AS824" i="1"/>
  <c r="AT824" i="1"/>
  <c r="AU824" i="1"/>
  <c r="AV824" i="1"/>
  <c r="AW824" i="1"/>
  <c r="AR825" i="1"/>
  <c r="AS825" i="1"/>
  <c r="AT825" i="1"/>
  <c r="AU825" i="1"/>
  <c r="AV825" i="1"/>
  <c r="AW825" i="1"/>
  <c r="AR826" i="1"/>
  <c r="AS826" i="1"/>
  <c r="AT826" i="1"/>
  <c r="AU826" i="1"/>
  <c r="AV826" i="1"/>
  <c r="AW826" i="1"/>
  <c r="AR827" i="1"/>
  <c r="AS827" i="1"/>
  <c r="AT827" i="1"/>
  <c r="AU827" i="1"/>
  <c r="AV827" i="1"/>
  <c r="AW827" i="1"/>
  <c r="AR828" i="1"/>
  <c r="AS828" i="1"/>
  <c r="AT828" i="1"/>
  <c r="AU828" i="1"/>
  <c r="AV828" i="1"/>
  <c r="AW828" i="1"/>
  <c r="AR829" i="1"/>
  <c r="AS829" i="1"/>
  <c r="AT829" i="1"/>
  <c r="AU829" i="1"/>
  <c r="AV829" i="1"/>
  <c r="AW829" i="1"/>
  <c r="AR830" i="1"/>
  <c r="AS830" i="1"/>
  <c r="AT830" i="1"/>
  <c r="AU830" i="1"/>
  <c r="AV830" i="1"/>
  <c r="AW830" i="1"/>
  <c r="AR831" i="1"/>
  <c r="AS831" i="1"/>
  <c r="AT831" i="1"/>
  <c r="AU831" i="1"/>
  <c r="AV831" i="1"/>
  <c r="AW831" i="1"/>
  <c r="AR832" i="1"/>
  <c r="AS832" i="1"/>
  <c r="AT832" i="1"/>
  <c r="AU832" i="1"/>
  <c r="AV832" i="1"/>
  <c r="AW832" i="1"/>
  <c r="AR833" i="1"/>
  <c r="AS833" i="1"/>
  <c r="AT833" i="1"/>
  <c r="AU833" i="1"/>
  <c r="AV833" i="1"/>
  <c r="AW833" i="1"/>
  <c r="AR834" i="1"/>
  <c r="AS834" i="1"/>
  <c r="AT834" i="1"/>
  <c r="AU834" i="1"/>
  <c r="AV834" i="1"/>
  <c r="AW834" i="1"/>
  <c r="AR835" i="1"/>
  <c r="AS835" i="1"/>
  <c r="AT835" i="1"/>
  <c r="AU835" i="1"/>
  <c r="AV835" i="1"/>
  <c r="AW835" i="1"/>
  <c r="AR836" i="1"/>
  <c r="AS836" i="1"/>
  <c r="AT836" i="1"/>
  <c r="AU836" i="1"/>
  <c r="AV836" i="1"/>
  <c r="AW836" i="1"/>
  <c r="AR837" i="1"/>
  <c r="AS837" i="1"/>
  <c r="AT837" i="1"/>
  <c r="AU837" i="1"/>
  <c r="AV837" i="1"/>
  <c r="AW837" i="1"/>
  <c r="AR838" i="1"/>
  <c r="AS838" i="1"/>
  <c r="AT838" i="1"/>
  <c r="AU838" i="1"/>
  <c r="AV838" i="1"/>
  <c r="AW838" i="1"/>
  <c r="AR839" i="1"/>
  <c r="AS839" i="1"/>
  <c r="AT839" i="1"/>
  <c r="AU839" i="1"/>
  <c r="AV839" i="1"/>
  <c r="AW839" i="1"/>
  <c r="AR840" i="1"/>
  <c r="AS840" i="1"/>
  <c r="AT840" i="1"/>
  <c r="AU840" i="1"/>
  <c r="AV840" i="1"/>
  <c r="AW840" i="1"/>
  <c r="AR841" i="1"/>
  <c r="AS841" i="1"/>
  <c r="AT841" i="1"/>
  <c r="AU841" i="1"/>
  <c r="AV841" i="1"/>
  <c r="AW841" i="1"/>
  <c r="AR842" i="1"/>
  <c r="AS842" i="1"/>
  <c r="AT842" i="1"/>
  <c r="AU842" i="1"/>
  <c r="AV842" i="1"/>
  <c r="AW842" i="1"/>
  <c r="AR843" i="1"/>
  <c r="AS843" i="1"/>
  <c r="AT843" i="1"/>
  <c r="AU843" i="1"/>
  <c r="AV843" i="1"/>
  <c r="AW843" i="1"/>
  <c r="AR844" i="1"/>
  <c r="AS844" i="1"/>
  <c r="AT844" i="1"/>
  <c r="AU844" i="1"/>
  <c r="AV844" i="1"/>
  <c r="AW844" i="1"/>
  <c r="AR845" i="1"/>
  <c r="AS845" i="1"/>
  <c r="AT845" i="1"/>
  <c r="AU845" i="1"/>
  <c r="AV845" i="1"/>
  <c r="AW845" i="1"/>
  <c r="AR846" i="1"/>
  <c r="AS846" i="1"/>
  <c r="AT846" i="1"/>
  <c r="AU846" i="1"/>
  <c r="AV846" i="1"/>
  <c r="AW846" i="1"/>
  <c r="AR847" i="1"/>
  <c r="AS847" i="1"/>
  <c r="AT847" i="1"/>
  <c r="AU847" i="1"/>
  <c r="AV847" i="1"/>
  <c r="AW847" i="1"/>
  <c r="AR848" i="1"/>
  <c r="AS848" i="1"/>
  <c r="AT848" i="1"/>
  <c r="AU848" i="1"/>
  <c r="AV848" i="1"/>
  <c r="AW848" i="1"/>
  <c r="AR849" i="1"/>
  <c r="AS849" i="1"/>
  <c r="AT849" i="1"/>
  <c r="AU849" i="1"/>
  <c r="AV849" i="1"/>
  <c r="AW849" i="1"/>
  <c r="AR850" i="1"/>
  <c r="AS850" i="1"/>
  <c r="AT850" i="1"/>
  <c r="AU850" i="1"/>
  <c r="AV850" i="1"/>
  <c r="AW850" i="1"/>
  <c r="AR851" i="1"/>
  <c r="AS851" i="1"/>
  <c r="AT851" i="1"/>
  <c r="AU851" i="1"/>
  <c r="AV851" i="1"/>
  <c r="AW851" i="1"/>
  <c r="AR852" i="1"/>
  <c r="AS852" i="1"/>
  <c r="AT852" i="1"/>
  <c r="AU852" i="1"/>
  <c r="AV852" i="1"/>
  <c r="AW852" i="1"/>
  <c r="AR853" i="1"/>
  <c r="AS853" i="1"/>
  <c r="AT853" i="1"/>
  <c r="AU853" i="1"/>
  <c r="AV853" i="1"/>
  <c r="AW853" i="1"/>
  <c r="AR854" i="1"/>
  <c r="AS854" i="1"/>
  <c r="AT854" i="1"/>
  <c r="AU854" i="1"/>
  <c r="AV854" i="1"/>
  <c r="AW854" i="1"/>
  <c r="AR855" i="1"/>
  <c r="AS855" i="1"/>
  <c r="AT855" i="1"/>
  <c r="AU855" i="1"/>
  <c r="AV855" i="1"/>
  <c r="AW855" i="1"/>
  <c r="AR856" i="1"/>
  <c r="AS856" i="1"/>
  <c r="AT856" i="1"/>
  <c r="AU856" i="1"/>
  <c r="AV856" i="1"/>
  <c r="AW856" i="1"/>
  <c r="AR857" i="1"/>
  <c r="AS857" i="1"/>
  <c r="AT857" i="1"/>
  <c r="AU857" i="1"/>
  <c r="AV857" i="1"/>
  <c r="AW857" i="1"/>
  <c r="AR858" i="1"/>
  <c r="AS858" i="1"/>
  <c r="AT858" i="1"/>
  <c r="AU858" i="1"/>
  <c r="AV858" i="1"/>
  <c r="AW858" i="1"/>
  <c r="AR859" i="1"/>
  <c r="AS859" i="1"/>
  <c r="AT859" i="1"/>
  <c r="AU859" i="1"/>
  <c r="AV859" i="1"/>
  <c r="AW859" i="1"/>
  <c r="AR860" i="1"/>
  <c r="AS860" i="1"/>
  <c r="AT860" i="1"/>
  <c r="AU860" i="1"/>
  <c r="AV860" i="1"/>
  <c r="AW860" i="1"/>
  <c r="AR861" i="1"/>
  <c r="AS861" i="1"/>
  <c r="AT861" i="1"/>
  <c r="AU861" i="1"/>
  <c r="AV861" i="1"/>
  <c r="AW861" i="1"/>
  <c r="AR862" i="1"/>
  <c r="AS862" i="1"/>
  <c r="AT862" i="1"/>
  <c r="AU862" i="1"/>
  <c r="AV862" i="1"/>
  <c r="AW862" i="1"/>
  <c r="AR863" i="1"/>
  <c r="AS863" i="1"/>
  <c r="AT863" i="1"/>
  <c r="AU863" i="1"/>
  <c r="AV863" i="1"/>
  <c r="AW863" i="1"/>
  <c r="AR864" i="1"/>
  <c r="AS864" i="1"/>
  <c r="AT864" i="1"/>
  <c r="AU864" i="1"/>
  <c r="AV864" i="1"/>
  <c r="AW864" i="1"/>
  <c r="AR865" i="1"/>
  <c r="AS865" i="1"/>
  <c r="AT865" i="1"/>
  <c r="AU865" i="1"/>
  <c r="AV865" i="1"/>
  <c r="AW865" i="1"/>
  <c r="AR866" i="1"/>
  <c r="AS866" i="1"/>
  <c r="AT866" i="1"/>
  <c r="AU866" i="1"/>
  <c r="AV866" i="1"/>
  <c r="AW866" i="1"/>
  <c r="AR867" i="1"/>
  <c r="AS867" i="1"/>
  <c r="AT867" i="1"/>
  <c r="AU867" i="1"/>
  <c r="AV867" i="1"/>
  <c r="AW867" i="1"/>
  <c r="AR868" i="1"/>
  <c r="AS868" i="1"/>
  <c r="AT868" i="1"/>
  <c r="AU868" i="1"/>
  <c r="AV868" i="1"/>
  <c r="AW868" i="1"/>
  <c r="AR869" i="1"/>
  <c r="AS869" i="1"/>
  <c r="AT869" i="1"/>
  <c r="AU869" i="1"/>
  <c r="AV869" i="1"/>
  <c r="AW869" i="1"/>
  <c r="AR870" i="1"/>
  <c r="AS870" i="1"/>
  <c r="AT870" i="1"/>
  <c r="AU870" i="1"/>
  <c r="AV870" i="1"/>
  <c r="AW870" i="1"/>
  <c r="AR871" i="1"/>
  <c r="AS871" i="1"/>
  <c r="AT871" i="1"/>
  <c r="AU871" i="1"/>
  <c r="AV871" i="1"/>
  <c r="AW871" i="1"/>
  <c r="AR872" i="1"/>
  <c r="AS872" i="1"/>
  <c r="AT872" i="1"/>
  <c r="AU872" i="1"/>
  <c r="AV872" i="1"/>
  <c r="AW872" i="1"/>
  <c r="AR873" i="1"/>
  <c r="AS873" i="1"/>
  <c r="AT873" i="1"/>
  <c r="AU873" i="1"/>
  <c r="AV873" i="1"/>
  <c r="AW873" i="1"/>
  <c r="AR874" i="1"/>
  <c r="AS874" i="1"/>
  <c r="AT874" i="1"/>
  <c r="AU874" i="1"/>
  <c r="AV874" i="1"/>
  <c r="AW874" i="1"/>
  <c r="AR875" i="1"/>
  <c r="AS875" i="1"/>
  <c r="AT875" i="1"/>
  <c r="AU875" i="1"/>
  <c r="AV875" i="1"/>
  <c r="AW875" i="1"/>
  <c r="AR876" i="1"/>
  <c r="AS876" i="1"/>
  <c r="AT876" i="1"/>
  <c r="AU876" i="1"/>
  <c r="AV876" i="1"/>
  <c r="AW876" i="1"/>
  <c r="AR877" i="1"/>
  <c r="AS877" i="1"/>
  <c r="AT877" i="1"/>
  <c r="AU877" i="1"/>
  <c r="AV877" i="1"/>
  <c r="AW877" i="1"/>
  <c r="AR878" i="1"/>
  <c r="AS878" i="1"/>
  <c r="AT878" i="1"/>
  <c r="AU878" i="1"/>
  <c r="AV878" i="1"/>
  <c r="AW878" i="1"/>
  <c r="AR879" i="1"/>
  <c r="AS879" i="1"/>
  <c r="AT879" i="1"/>
  <c r="AU879" i="1"/>
  <c r="AV879" i="1"/>
  <c r="AW879" i="1"/>
  <c r="AR880" i="1"/>
  <c r="AS880" i="1"/>
  <c r="AT880" i="1"/>
  <c r="AU880" i="1"/>
  <c r="AV880" i="1"/>
  <c r="AW880" i="1"/>
  <c r="AR881" i="1"/>
  <c r="AS881" i="1"/>
  <c r="AT881" i="1"/>
  <c r="AU881" i="1"/>
  <c r="AV881" i="1"/>
  <c r="AW881" i="1"/>
  <c r="AR882" i="1"/>
  <c r="AS882" i="1"/>
  <c r="AT882" i="1"/>
  <c r="AU882" i="1"/>
  <c r="AV882" i="1"/>
  <c r="AW882" i="1"/>
  <c r="AR883" i="1"/>
  <c r="AS883" i="1"/>
  <c r="AT883" i="1"/>
  <c r="AU883" i="1"/>
  <c r="AV883" i="1"/>
  <c r="AW883" i="1"/>
  <c r="AR884" i="1"/>
  <c r="AS884" i="1"/>
  <c r="AT884" i="1"/>
  <c r="AU884" i="1"/>
  <c r="AV884" i="1"/>
  <c r="AW884" i="1"/>
  <c r="AR885" i="1"/>
  <c r="AS885" i="1"/>
  <c r="AT885" i="1"/>
  <c r="AU885" i="1"/>
  <c r="AV885" i="1"/>
  <c r="AW885" i="1"/>
  <c r="AR886" i="1"/>
  <c r="AS886" i="1"/>
  <c r="AT886" i="1"/>
  <c r="AU886" i="1"/>
  <c r="AV886" i="1"/>
  <c r="AW886" i="1"/>
  <c r="AR887" i="1"/>
  <c r="AS887" i="1"/>
  <c r="AT887" i="1"/>
  <c r="AU887" i="1"/>
  <c r="AV887" i="1"/>
  <c r="AW887" i="1"/>
  <c r="AR888" i="1"/>
  <c r="AS888" i="1"/>
  <c r="AT888" i="1"/>
  <c r="AU888" i="1"/>
  <c r="AV888" i="1"/>
  <c r="AW888" i="1"/>
  <c r="AR889" i="1"/>
  <c r="AS889" i="1"/>
  <c r="AT889" i="1"/>
  <c r="AU889" i="1"/>
  <c r="AV889" i="1"/>
  <c r="AW889" i="1"/>
  <c r="AR890" i="1"/>
  <c r="AS890" i="1"/>
  <c r="AT890" i="1"/>
  <c r="AU890" i="1"/>
  <c r="AV890" i="1"/>
  <c r="AW890" i="1"/>
  <c r="AR891" i="1"/>
  <c r="AS891" i="1"/>
  <c r="AT891" i="1"/>
  <c r="AU891" i="1"/>
  <c r="AV891" i="1"/>
  <c r="AW891" i="1"/>
  <c r="AR892" i="1"/>
  <c r="AS892" i="1"/>
  <c r="AT892" i="1"/>
  <c r="AU892" i="1"/>
  <c r="AV892" i="1"/>
  <c r="AW892" i="1"/>
  <c r="AR893" i="1"/>
  <c r="AS893" i="1"/>
  <c r="AT893" i="1"/>
  <c r="AU893" i="1"/>
  <c r="AV893" i="1"/>
  <c r="AW893" i="1"/>
  <c r="AR894" i="1"/>
  <c r="AS894" i="1"/>
  <c r="AT894" i="1"/>
  <c r="AU894" i="1"/>
  <c r="AV894" i="1"/>
  <c r="AW894" i="1"/>
  <c r="AR895" i="1"/>
  <c r="AS895" i="1"/>
  <c r="AT895" i="1"/>
  <c r="AU895" i="1"/>
  <c r="AV895" i="1"/>
  <c r="AW895" i="1"/>
  <c r="AR896" i="1"/>
  <c r="AS896" i="1"/>
  <c r="AT896" i="1"/>
  <c r="AU896" i="1"/>
  <c r="AV896" i="1"/>
  <c r="AW896" i="1"/>
  <c r="AR897" i="1"/>
  <c r="AS897" i="1"/>
  <c r="AT897" i="1"/>
  <c r="AU897" i="1"/>
  <c r="AV897" i="1"/>
  <c r="AW897" i="1"/>
  <c r="AR898" i="1"/>
  <c r="AS898" i="1"/>
  <c r="AT898" i="1"/>
  <c r="AU898" i="1"/>
  <c r="AV898" i="1"/>
  <c r="AW898" i="1"/>
  <c r="AR899" i="1"/>
  <c r="AS899" i="1"/>
  <c r="AT899" i="1"/>
  <c r="AU899" i="1"/>
  <c r="AV899" i="1"/>
  <c r="AW899" i="1"/>
  <c r="AR900" i="1"/>
  <c r="AS900" i="1"/>
  <c r="AT900" i="1"/>
  <c r="AU900" i="1"/>
  <c r="AV900" i="1"/>
  <c r="AW900" i="1"/>
  <c r="AR901" i="1"/>
  <c r="AS901" i="1"/>
  <c r="AT901" i="1"/>
  <c r="AU901" i="1"/>
  <c r="AV901" i="1"/>
  <c r="AW901" i="1"/>
  <c r="AR902" i="1"/>
  <c r="AS902" i="1"/>
  <c r="AT902" i="1"/>
  <c r="AU902" i="1"/>
  <c r="AV902" i="1"/>
  <c r="AW902" i="1"/>
  <c r="AR903" i="1"/>
  <c r="AS903" i="1"/>
  <c r="AT903" i="1"/>
  <c r="AU903" i="1"/>
  <c r="AV903" i="1"/>
  <c r="AW903" i="1"/>
  <c r="AR904" i="1"/>
  <c r="AS904" i="1"/>
  <c r="AT904" i="1"/>
  <c r="AU904" i="1"/>
  <c r="AV904" i="1"/>
  <c r="AW904" i="1"/>
  <c r="AR905" i="1"/>
  <c r="AS905" i="1"/>
  <c r="AT905" i="1"/>
  <c r="AU905" i="1"/>
  <c r="AV905" i="1"/>
  <c r="AW905" i="1"/>
  <c r="AR906" i="1"/>
  <c r="AS906" i="1"/>
  <c r="AT906" i="1"/>
  <c r="AU906" i="1"/>
  <c r="AV906" i="1"/>
  <c r="AW906" i="1"/>
  <c r="AR907" i="1"/>
  <c r="AS907" i="1"/>
  <c r="AT907" i="1"/>
  <c r="AU907" i="1"/>
  <c r="AV907" i="1"/>
  <c r="AW907" i="1"/>
  <c r="AR908" i="1"/>
  <c r="AS908" i="1"/>
  <c r="AT908" i="1"/>
  <c r="AU908" i="1"/>
  <c r="AV908" i="1"/>
  <c r="AW908" i="1"/>
  <c r="AR909" i="1"/>
  <c r="AS909" i="1"/>
  <c r="AT909" i="1"/>
  <c r="AU909" i="1"/>
  <c r="AV909" i="1"/>
  <c r="AW909" i="1"/>
  <c r="AR910" i="1"/>
  <c r="AS910" i="1"/>
  <c r="AT910" i="1"/>
  <c r="AU910" i="1"/>
  <c r="AV910" i="1"/>
  <c r="AW910" i="1"/>
  <c r="AR911" i="1"/>
  <c r="AS911" i="1"/>
  <c r="AT911" i="1"/>
  <c r="AU911" i="1"/>
  <c r="AV911" i="1"/>
  <c r="AW911" i="1"/>
  <c r="AR912" i="1"/>
  <c r="AS912" i="1"/>
  <c r="AT912" i="1"/>
  <c r="AU912" i="1"/>
  <c r="AV912" i="1"/>
  <c r="AW912" i="1"/>
  <c r="AR913" i="1"/>
  <c r="AS913" i="1"/>
  <c r="AT913" i="1"/>
  <c r="AU913" i="1"/>
  <c r="AV913" i="1"/>
  <c r="AW913" i="1"/>
  <c r="AR914" i="1"/>
  <c r="AS914" i="1"/>
  <c r="AT914" i="1"/>
  <c r="AU914" i="1"/>
  <c r="AV914" i="1"/>
  <c r="AW914" i="1"/>
  <c r="AR915" i="1"/>
  <c r="AS915" i="1"/>
  <c r="AT915" i="1"/>
  <c r="AU915" i="1"/>
  <c r="AV915" i="1"/>
  <c r="AW915" i="1"/>
  <c r="AR916" i="1"/>
  <c r="AS916" i="1"/>
  <c r="AT916" i="1"/>
  <c r="AU916" i="1"/>
  <c r="AV916" i="1"/>
  <c r="AW916" i="1"/>
  <c r="AR917" i="1"/>
  <c r="AS917" i="1"/>
  <c r="AT917" i="1"/>
  <c r="AU917" i="1"/>
  <c r="AV917" i="1"/>
  <c r="AW917" i="1"/>
  <c r="AR918" i="1"/>
  <c r="AS918" i="1"/>
  <c r="AT918" i="1"/>
  <c r="AU918" i="1"/>
  <c r="AV918" i="1"/>
  <c r="AW918" i="1"/>
  <c r="AR919" i="1"/>
  <c r="AS919" i="1"/>
  <c r="AT919" i="1"/>
  <c r="AU919" i="1"/>
  <c r="AV919" i="1"/>
  <c r="AW919" i="1"/>
  <c r="AR920" i="1"/>
  <c r="AS920" i="1"/>
  <c r="AT920" i="1"/>
  <c r="AU920" i="1"/>
  <c r="AV920" i="1"/>
  <c r="AW920" i="1"/>
  <c r="AR921" i="1"/>
  <c r="AS921" i="1"/>
  <c r="AT921" i="1"/>
  <c r="AU921" i="1"/>
  <c r="AV921" i="1"/>
  <c r="AW921" i="1"/>
  <c r="AR922" i="1"/>
  <c r="AS922" i="1"/>
  <c r="AT922" i="1"/>
  <c r="AU922" i="1"/>
  <c r="AV922" i="1"/>
  <c r="AW922" i="1"/>
  <c r="AR923" i="1"/>
  <c r="AS923" i="1"/>
  <c r="AT923" i="1"/>
  <c r="AU923" i="1"/>
  <c r="AV923" i="1"/>
  <c r="AW923" i="1"/>
  <c r="AR924" i="1"/>
  <c r="AS924" i="1"/>
  <c r="AT924" i="1"/>
  <c r="AU924" i="1"/>
  <c r="AV924" i="1"/>
  <c r="AW924" i="1"/>
  <c r="AR925" i="1"/>
  <c r="AS925" i="1"/>
  <c r="AT925" i="1"/>
  <c r="AU925" i="1"/>
  <c r="AV925" i="1"/>
  <c r="AW925" i="1"/>
  <c r="AR926" i="1"/>
  <c r="AS926" i="1"/>
  <c r="AT926" i="1"/>
  <c r="AU926" i="1"/>
  <c r="AV926" i="1"/>
  <c r="AW926" i="1"/>
  <c r="AR927" i="1"/>
  <c r="AS927" i="1"/>
  <c r="AT927" i="1"/>
  <c r="AU927" i="1"/>
  <c r="AV927" i="1"/>
  <c r="AW927" i="1"/>
  <c r="AR928" i="1"/>
  <c r="AS928" i="1"/>
  <c r="AT928" i="1"/>
  <c r="AU928" i="1"/>
  <c r="AV928" i="1"/>
  <c r="AW928" i="1"/>
  <c r="AR929" i="1"/>
  <c r="AS929" i="1"/>
  <c r="AT929" i="1"/>
  <c r="AU929" i="1"/>
  <c r="AV929" i="1"/>
  <c r="AW929" i="1"/>
  <c r="AR930" i="1"/>
  <c r="AS930" i="1"/>
  <c r="AT930" i="1"/>
  <c r="AU930" i="1"/>
  <c r="AV930" i="1"/>
  <c r="AW930" i="1"/>
  <c r="AR931" i="1"/>
  <c r="AS931" i="1"/>
  <c r="AT931" i="1"/>
  <c r="AU931" i="1"/>
  <c r="AV931" i="1"/>
  <c r="AW931" i="1"/>
  <c r="AR932" i="1"/>
  <c r="AS932" i="1"/>
  <c r="AT932" i="1"/>
  <c r="AU932" i="1"/>
  <c r="AV932" i="1"/>
  <c r="AW932" i="1"/>
  <c r="AR933" i="1"/>
  <c r="AS933" i="1"/>
  <c r="AT933" i="1"/>
  <c r="AU933" i="1"/>
  <c r="AV933" i="1"/>
  <c r="AW933" i="1"/>
  <c r="AR934" i="1"/>
  <c r="AS934" i="1"/>
  <c r="AT934" i="1"/>
  <c r="AU934" i="1"/>
  <c r="AV934" i="1"/>
  <c r="AW934" i="1"/>
  <c r="AR935" i="1"/>
  <c r="AS935" i="1"/>
  <c r="AT935" i="1"/>
  <c r="AU935" i="1"/>
  <c r="AV935" i="1"/>
  <c r="AW935" i="1"/>
  <c r="AR936" i="1"/>
  <c r="AS936" i="1"/>
  <c r="AT936" i="1"/>
  <c r="AU936" i="1"/>
  <c r="AV936" i="1"/>
  <c r="AW936" i="1"/>
  <c r="AR937" i="1"/>
  <c r="AS937" i="1"/>
  <c r="AT937" i="1"/>
  <c r="AU937" i="1"/>
  <c r="AV937" i="1"/>
  <c r="AW937" i="1"/>
  <c r="AR938" i="1"/>
  <c r="AS938" i="1"/>
  <c r="AT938" i="1"/>
  <c r="AU938" i="1"/>
  <c r="AV938" i="1"/>
  <c r="AW938" i="1"/>
  <c r="AR939" i="1"/>
  <c r="AS939" i="1"/>
  <c r="AT939" i="1"/>
  <c r="AU939" i="1"/>
  <c r="AV939" i="1"/>
  <c r="AW939" i="1"/>
  <c r="AR940" i="1"/>
  <c r="AS940" i="1"/>
  <c r="AT940" i="1"/>
  <c r="AU940" i="1"/>
  <c r="AV940" i="1"/>
  <c r="AW940" i="1"/>
  <c r="AR941" i="1"/>
  <c r="AS941" i="1"/>
  <c r="AT941" i="1"/>
  <c r="AU941" i="1"/>
  <c r="AV941" i="1"/>
  <c r="AW941" i="1"/>
  <c r="AR942" i="1"/>
  <c r="AS942" i="1"/>
  <c r="AT942" i="1"/>
  <c r="AU942" i="1"/>
  <c r="AV942" i="1"/>
  <c r="AW942" i="1"/>
  <c r="AR943" i="1"/>
  <c r="AS943" i="1"/>
  <c r="AT943" i="1"/>
  <c r="AU943" i="1"/>
  <c r="AV943" i="1"/>
  <c r="AW943" i="1"/>
  <c r="AR944" i="1"/>
  <c r="AS944" i="1"/>
  <c r="AT944" i="1"/>
  <c r="AU944" i="1"/>
  <c r="AV944" i="1"/>
  <c r="AW944" i="1"/>
  <c r="AR945" i="1"/>
  <c r="AS945" i="1"/>
  <c r="AT945" i="1"/>
  <c r="AU945" i="1"/>
  <c r="AV945" i="1"/>
  <c r="AW945" i="1"/>
  <c r="AR946" i="1"/>
  <c r="AS946" i="1"/>
  <c r="AT946" i="1"/>
  <c r="AU946" i="1"/>
  <c r="AV946" i="1"/>
  <c r="AW946" i="1"/>
  <c r="AR947" i="1"/>
  <c r="AS947" i="1"/>
  <c r="AT947" i="1"/>
  <c r="AU947" i="1"/>
  <c r="AV947" i="1"/>
  <c r="AW947" i="1"/>
  <c r="AR948" i="1"/>
  <c r="AS948" i="1"/>
  <c r="AT948" i="1"/>
  <c r="AU948" i="1"/>
  <c r="AV948" i="1"/>
  <c r="AW948" i="1"/>
  <c r="AR949" i="1"/>
  <c r="AS949" i="1"/>
  <c r="AT949" i="1"/>
  <c r="AU949" i="1"/>
  <c r="AV949" i="1"/>
  <c r="AW949" i="1"/>
  <c r="AR950" i="1"/>
  <c r="AS950" i="1"/>
  <c r="AT950" i="1"/>
  <c r="AU950" i="1"/>
  <c r="AV950" i="1"/>
  <c r="AW950" i="1"/>
  <c r="AR951" i="1"/>
  <c r="AS951" i="1"/>
  <c r="AT951" i="1"/>
  <c r="AU951" i="1"/>
  <c r="AV951" i="1"/>
  <c r="AW951" i="1"/>
  <c r="AR952" i="1"/>
  <c r="AS952" i="1"/>
  <c r="AT952" i="1"/>
  <c r="AU952" i="1"/>
  <c r="AV952" i="1"/>
  <c r="AW952" i="1"/>
  <c r="AR953" i="1"/>
  <c r="AS953" i="1"/>
  <c r="AT953" i="1"/>
  <c r="AU953" i="1"/>
  <c r="AV953" i="1"/>
  <c r="AW953" i="1"/>
  <c r="AR954" i="1"/>
  <c r="AS954" i="1"/>
  <c r="AT954" i="1"/>
  <c r="AU954" i="1"/>
  <c r="AV954" i="1"/>
  <c r="AW954" i="1"/>
  <c r="AR955" i="1"/>
  <c r="AS955" i="1"/>
  <c r="AT955" i="1"/>
  <c r="AU955" i="1"/>
  <c r="AV955" i="1"/>
  <c r="AW955" i="1"/>
  <c r="AR956" i="1"/>
  <c r="AS956" i="1"/>
  <c r="AT956" i="1"/>
  <c r="AU956" i="1"/>
  <c r="AV956" i="1"/>
  <c r="AW956" i="1"/>
  <c r="AR957" i="1"/>
  <c r="AS957" i="1"/>
  <c r="AT957" i="1"/>
  <c r="AU957" i="1"/>
  <c r="AV957" i="1"/>
  <c r="AW957" i="1"/>
  <c r="AR958" i="1"/>
  <c r="AS958" i="1"/>
  <c r="AT958" i="1"/>
  <c r="AU958" i="1"/>
  <c r="AV958" i="1"/>
  <c r="AW958" i="1"/>
  <c r="AR959" i="1"/>
  <c r="AS959" i="1"/>
  <c r="AT959" i="1"/>
  <c r="AU959" i="1"/>
  <c r="AV959" i="1"/>
  <c r="AW959" i="1"/>
  <c r="AR960" i="1"/>
  <c r="AS960" i="1"/>
  <c r="AT960" i="1"/>
  <c r="AU960" i="1"/>
  <c r="AV960" i="1"/>
  <c r="AW960" i="1"/>
  <c r="AR961" i="1"/>
  <c r="AS961" i="1"/>
  <c r="AT961" i="1"/>
  <c r="AU961" i="1"/>
  <c r="AV961" i="1"/>
  <c r="AW961" i="1"/>
  <c r="AR962" i="1"/>
  <c r="AS962" i="1"/>
  <c r="AT962" i="1"/>
  <c r="AU962" i="1"/>
  <c r="AV962" i="1"/>
  <c r="AW962" i="1"/>
  <c r="AR963" i="1"/>
  <c r="AS963" i="1"/>
  <c r="AT963" i="1"/>
  <c r="AU963" i="1"/>
  <c r="AV963" i="1"/>
  <c r="AW963" i="1"/>
  <c r="AR964" i="1"/>
  <c r="AS964" i="1"/>
  <c r="AT964" i="1"/>
  <c r="AU964" i="1"/>
  <c r="AV964" i="1"/>
  <c r="AW964" i="1"/>
  <c r="AR965" i="1"/>
  <c r="AS965" i="1"/>
  <c r="AT965" i="1"/>
  <c r="AU965" i="1"/>
  <c r="AV965" i="1"/>
  <c r="AW965" i="1"/>
  <c r="AR966" i="1"/>
  <c r="AS966" i="1"/>
  <c r="AT966" i="1"/>
  <c r="AU966" i="1"/>
  <c r="AV966" i="1"/>
  <c r="AW966" i="1"/>
  <c r="AR967" i="1"/>
  <c r="AS967" i="1"/>
  <c r="AT967" i="1"/>
  <c r="AU967" i="1"/>
  <c r="AV967" i="1"/>
  <c r="AW967" i="1"/>
  <c r="AR968" i="1"/>
  <c r="AS968" i="1"/>
  <c r="AT968" i="1"/>
  <c r="AU968" i="1"/>
  <c r="AV968" i="1"/>
  <c r="AW968" i="1"/>
  <c r="AR969" i="1"/>
  <c r="AS969" i="1"/>
  <c r="AT969" i="1"/>
  <c r="AU969" i="1"/>
  <c r="AV969" i="1"/>
  <c r="AW969" i="1"/>
  <c r="AR970" i="1"/>
  <c r="AS970" i="1"/>
  <c r="AT970" i="1"/>
  <c r="AU970" i="1"/>
  <c r="AV970" i="1"/>
  <c r="AW970" i="1"/>
  <c r="AR971" i="1"/>
  <c r="AS971" i="1"/>
  <c r="AT971" i="1"/>
  <c r="AU971" i="1"/>
  <c r="AV971" i="1"/>
  <c r="AW971" i="1"/>
  <c r="AR972" i="1"/>
  <c r="AS972" i="1"/>
  <c r="AT972" i="1"/>
  <c r="AU972" i="1"/>
  <c r="AV972" i="1"/>
  <c r="AW972" i="1"/>
  <c r="AR973" i="1"/>
  <c r="AS973" i="1"/>
  <c r="AT973" i="1"/>
  <c r="AU973" i="1"/>
  <c r="AV973" i="1"/>
  <c r="AW973" i="1"/>
  <c r="AR974" i="1"/>
  <c r="AS974" i="1"/>
  <c r="AT974" i="1"/>
  <c r="AU974" i="1"/>
  <c r="AV974" i="1"/>
  <c r="AW974" i="1"/>
  <c r="AR975" i="1"/>
  <c r="AS975" i="1"/>
  <c r="AT975" i="1"/>
  <c r="AU975" i="1"/>
  <c r="AV975" i="1"/>
  <c r="AW975" i="1"/>
  <c r="AR976" i="1"/>
  <c r="AS976" i="1"/>
  <c r="AT976" i="1"/>
  <c r="AU976" i="1"/>
  <c r="AV976" i="1"/>
  <c r="AW976" i="1"/>
  <c r="AR977" i="1"/>
  <c r="AS977" i="1"/>
  <c r="AT977" i="1"/>
  <c r="AU977" i="1"/>
  <c r="AV977" i="1"/>
  <c r="AW977" i="1"/>
  <c r="AR978" i="1"/>
  <c r="AS978" i="1"/>
  <c r="AT978" i="1"/>
  <c r="AU978" i="1"/>
  <c r="AV978" i="1"/>
  <c r="AW978" i="1"/>
  <c r="AR979" i="1"/>
  <c r="AS979" i="1"/>
  <c r="AT979" i="1"/>
  <c r="AU979" i="1"/>
  <c r="AV979" i="1"/>
  <c r="AW979" i="1"/>
  <c r="AR980" i="1"/>
  <c r="AS980" i="1"/>
  <c r="AT980" i="1"/>
  <c r="AU980" i="1"/>
  <c r="AV980" i="1"/>
  <c r="AW980" i="1"/>
  <c r="AR981" i="1"/>
  <c r="AS981" i="1"/>
  <c r="AT981" i="1"/>
  <c r="AU981" i="1"/>
  <c r="AV981" i="1"/>
  <c r="AW981" i="1"/>
  <c r="AR982" i="1"/>
  <c r="AS982" i="1"/>
  <c r="AT982" i="1"/>
  <c r="AU982" i="1"/>
  <c r="AV982" i="1"/>
  <c r="AW982" i="1"/>
  <c r="AR983" i="1"/>
  <c r="AS983" i="1"/>
  <c r="AT983" i="1"/>
  <c r="AU983" i="1"/>
  <c r="AV983" i="1"/>
  <c r="AW983" i="1"/>
  <c r="AR984" i="1"/>
  <c r="AS984" i="1"/>
  <c r="AT984" i="1"/>
  <c r="AU984" i="1"/>
  <c r="AV984" i="1"/>
  <c r="AW984" i="1"/>
  <c r="AR985" i="1"/>
  <c r="AS985" i="1"/>
  <c r="AT985" i="1"/>
  <c r="AU985" i="1"/>
  <c r="AV985" i="1"/>
  <c r="AW985" i="1"/>
  <c r="AR986" i="1"/>
  <c r="AS986" i="1"/>
  <c r="AT986" i="1"/>
  <c r="AU986" i="1"/>
  <c r="AV986" i="1"/>
  <c r="AW986" i="1"/>
  <c r="AR987" i="1"/>
  <c r="AS987" i="1"/>
  <c r="AT987" i="1"/>
  <c r="AU987" i="1"/>
  <c r="AV987" i="1"/>
  <c r="AW987" i="1"/>
  <c r="AR988" i="1"/>
  <c r="AS988" i="1"/>
  <c r="AT988" i="1"/>
  <c r="AU988" i="1"/>
  <c r="AV988" i="1"/>
  <c r="AW988" i="1"/>
  <c r="AR989" i="1"/>
  <c r="AS989" i="1"/>
  <c r="AT989" i="1"/>
  <c r="AU989" i="1"/>
  <c r="AV989" i="1"/>
  <c r="AW989" i="1"/>
  <c r="AR990" i="1"/>
  <c r="AS990" i="1"/>
  <c r="AT990" i="1"/>
  <c r="AU990" i="1"/>
  <c r="AV990" i="1"/>
  <c r="AW990" i="1"/>
  <c r="AR991" i="1"/>
  <c r="AS991" i="1"/>
  <c r="AT991" i="1"/>
  <c r="AU991" i="1"/>
  <c r="AV991" i="1"/>
  <c r="AW991" i="1"/>
  <c r="AR992" i="1"/>
  <c r="AS992" i="1"/>
  <c r="AT992" i="1"/>
  <c r="AU992" i="1"/>
  <c r="AV992" i="1"/>
  <c r="AW992" i="1"/>
  <c r="AR993" i="1"/>
  <c r="AS993" i="1"/>
  <c r="AT993" i="1"/>
  <c r="AU993" i="1"/>
  <c r="AV993" i="1"/>
  <c r="AW993" i="1"/>
  <c r="AR994" i="1"/>
  <c r="AS994" i="1"/>
  <c r="AT994" i="1"/>
  <c r="AU994" i="1"/>
  <c r="AV994" i="1"/>
  <c r="AW994" i="1"/>
  <c r="AR995" i="1"/>
  <c r="AS995" i="1"/>
  <c r="AT995" i="1"/>
  <c r="AU995" i="1"/>
  <c r="AV995" i="1"/>
  <c r="AW995" i="1"/>
  <c r="AR996" i="1"/>
  <c r="AS996" i="1"/>
  <c r="AT996" i="1"/>
  <c r="AU996" i="1"/>
  <c r="AV996" i="1"/>
  <c r="AW996" i="1"/>
  <c r="AR997" i="1"/>
  <c r="AS997" i="1"/>
  <c r="AT997" i="1"/>
  <c r="AU997" i="1"/>
  <c r="AV997" i="1"/>
  <c r="AW997" i="1"/>
  <c r="AR998" i="1"/>
  <c r="AS998" i="1"/>
  <c r="AT998" i="1"/>
  <c r="AU998" i="1"/>
  <c r="AV998" i="1"/>
  <c r="AW998" i="1"/>
  <c r="AR999" i="1"/>
  <c r="AS999" i="1"/>
  <c r="AT999" i="1"/>
  <c r="AU999" i="1"/>
  <c r="AV999" i="1"/>
  <c r="AW999" i="1"/>
  <c r="AR1000" i="1"/>
  <c r="AS1000" i="1"/>
  <c r="AT1000" i="1"/>
  <c r="AU1000" i="1"/>
  <c r="AV1000" i="1"/>
  <c r="AW1000" i="1"/>
  <c r="AR1001" i="1"/>
  <c r="AS1001" i="1"/>
  <c r="AT1001" i="1"/>
  <c r="AU1001" i="1"/>
  <c r="AV1001" i="1"/>
  <c r="AW1001" i="1"/>
  <c r="AR1002" i="1"/>
  <c r="AS1002" i="1"/>
  <c r="AT1002" i="1"/>
  <c r="AU1002" i="1"/>
  <c r="AV1002" i="1"/>
  <c r="AW1002" i="1"/>
  <c r="AR1003" i="1"/>
  <c r="AS1003" i="1"/>
  <c r="AT1003" i="1"/>
  <c r="AU1003" i="1"/>
  <c r="AV1003" i="1"/>
  <c r="AW1003" i="1"/>
  <c r="AR1004" i="1"/>
  <c r="AS1004" i="1"/>
  <c r="AT1004" i="1"/>
  <c r="AU1004" i="1"/>
  <c r="AV1004" i="1"/>
  <c r="AW1004" i="1"/>
  <c r="AR1005" i="1"/>
  <c r="AS1005" i="1"/>
  <c r="AT1005" i="1"/>
  <c r="AU1005" i="1"/>
  <c r="AV1005" i="1"/>
  <c r="AW1005" i="1"/>
  <c r="AR1006" i="1"/>
  <c r="AS1006" i="1"/>
  <c r="AT1006" i="1"/>
  <c r="AU1006" i="1"/>
  <c r="AV1006" i="1"/>
  <c r="AW1006" i="1"/>
  <c r="AR1007" i="1"/>
  <c r="AS1007" i="1"/>
  <c r="AT1007" i="1"/>
  <c r="AU1007" i="1"/>
  <c r="AV1007" i="1"/>
  <c r="AW1007" i="1"/>
  <c r="AR1008" i="1"/>
  <c r="AS1008" i="1"/>
  <c r="AT1008" i="1"/>
  <c r="AU1008" i="1"/>
  <c r="AV1008" i="1"/>
  <c r="AW1008" i="1"/>
  <c r="AR1009" i="1"/>
  <c r="AS1009" i="1"/>
  <c r="AT1009" i="1"/>
  <c r="AU1009" i="1"/>
  <c r="AV1009" i="1"/>
  <c r="AW1009" i="1"/>
  <c r="AR1010" i="1"/>
  <c r="AS1010" i="1"/>
  <c r="AT1010" i="1"/>
  <c r="AU1010" i="1"/>
  <c r="AV1010" i="1"/>
  <c r="AW1010" i="1"/>
  <c r="AR1011" i="1"/>
  <c r="AS1011" i="1"/>
  <c r="AT1011" i="1"/>
  <c r="AU1011" i="1"/>
  <c r="AV1011" i="1"/>
  <c r="AW1011" i="1"/>
  <c r="AR1012" i="1"/>
  <c r="AS1012" i="1"/>
  <c r="AT1012" i="1"/>
  <c r="AU1012" i="1"/>
  <c r="AV1012" i="1"/>
  <c r="AW1012" i="1"/>
  <c r="AR1013" i="1"/>
  <c r="AS1013" i="1"/>
  <c r="AT1013" i="1"/>
  <c r="AU1013" i="1"/>
  <c r="AV1013" i="1"/>
  <c r="AW1013" i="1"/>
  <c r="AR1014" i="1"/>
  <c r="AS1014" i="1"/>
  <c r="AT1014" i="1"/>
  <c r="AU1014" i="1"/>
  <c r="AV1014" i="1"/>
  <c r="AW1014" i="1"/>
  <c r="AR1015" i="1"/>
  <c r="AS1015" i="1"/>
  <c r="AT1015" i="1"/>
  <c r="AU1015" i="1"/>
  <c r="AV1015" i="1"/>
  <c r="AW1015" i="1"/>
  <c r="AR1016" i="1"/>
  <c r="AS1016" i="1"/>
  <c r="AT1016" i="1"/>
  <c r="AU1016" i="1"/>
  <c r="AV1016" i="1"/>
  <c r="AW1016" i="1"/>
  <c r="AR1017" i="1"/>
  <c r="AS1017" i="1"/>
  <c r="AT1017" i="1"/>
  <c r="AU1017" i="1"/>
  <c r="AV1017" i="1"/>
  <c r="AW1017" i="1"/>
  <c r="AR1018" i="1"/>
  <c r="AS1018" i="1"/>
  <c r="AT1018" i="1"/>
  <c r="AU1018" i="1"/>
  <c r="AV1018" i="1"/>
  <c r="AW1018" i="1"/>
  <c r="AR1019" i="1"/>
  <c r="AS1019" i="1"/>
  <c r="AT1019" i="1"/>
  <c r="AU1019" i="1"/>
  <c r="AV1019" i="1"/>
  <c r="AW1019" i="1"/>
  <c r="AR1020" i="1"/>
  <c r="AS1020" i="1"/>
  <c r="AT1020" i="1"/>
  <c r="AU1020" i="1"/>
  <c r="AV1020" i="1"/>
  <c r="AW1020" i="1"/>
  <c r="AR1021" i="1"/>
  <c r="AS1021" i="1"/>
  <c r="AT1021" i="1"/>
  <c r="AU1021" i="1"/>
  <c r="AV1021" i="1"/>
  <c r="AW1021" i="1"/>
  <c r="AR1022" i="1"/>
  <c r="AS1022" i="1"/>
  <c r="AT1022" i="1"/>
  <c r="AU1022" i="1"/>
  <c r="AV1022" i="1"/>
  <c r="AW1022" i="1"/>
  <c r="AR1023" i="1"/>
  <c r="AS1023" i="1"/>
  <c r="AT1023" i="1"/>
  <c r="AU1023" i="1"/>
  <c r="AV1023" i="1"/>
  <c r="AW1023" i="1"/>
  <c r="AR1024" i="1"/>
  <c r="AS1024" i="1"/>
  <c r="AT1024" i="1"/>
  <c r="AU1024" i="1"/>
  <c r="AV1024" i="1"/>
  <c r="AW1024" i="1"/>
  <c r="AR1025" i="1"/>
  <c r="AS1025" i="1"/>
  <c r="AT1025" i="1"/>
  <c r="AU1025" i="1"/>
  <c r="AV1025" i="1"/>
  <c r="AW1025" i="1"/>
  <c r="AR1026" i="1"/>
  <c r="AS1026" i="1"/>
  <c r="AT1026" i="1"/>
  <c r="AU1026" i="1"/>
  <c r="AV1026" i="1"/>
  <c r="AW1026" i="1"/>
  <c r="AR1027" i="1"/>
  <c r="AS1027" i="1"/>
  <c r="AT1027" i="1"/>
  <c r="AU1027" i="1"/>
  <c r="AV1027" i="1"/>
  <c r="AW1027" i="1"/>
  <c r="AR1028" i="1"/>
  <c r="AS1028" i="1"/>
  <c r="AT1028" i="1"/>
  <c r="AU1028" i="1"/>
  <c r="AV1028" i="1"/>
  <c r="AW1028" i="1"/>
  <c r="AR1029" i="1"/>
  <c r="AS1029" i="1"/>
  <c r="AT1029" i="1"/>
  <c r="AU1029" i="1"/>
  <c r="AV1029" i="1"/>
  <c r="AW1029" i="1"/>
  <c r="AR1030" i="1"/>
  <c r="AS1030" i="1"/>
  <c r="AT1030" i="1"/>
  <c r="AU1030" i="1"/>
  <c r="AV1030" i="1"/>
  <c r="AW1030" i="1"/>
  <c r="AR1031" i="1"/>
  <c r="AS1031" i="1"/>
  <c r="AT1031" i="1"/>
  <c r="AU1031" i="1"/>
  <c r="AV1031" i="1"/>
  <c r="AW1031" i="1"/>
  <c r="AR1032" i="1"/>
  <c r="AS1032" i="1"/>
  <c r="AT1032" i="1"/>
  <c r="AU1032" i="1"/>
  <c r="AV1032" i="1"/>
  <c r="AW1032" i="1"/>
  <c r="AR1033" i="1"/>
  <c r="AS1033" i="1"/>
  <c r="AT1033" i="1"/>
  <c r="AU1033" i="1"/>
  <c r="AV1033" i="1"/>
  <c r="AW1033" i="1"/>
  <c r="AR1034" i="1"/>
  <c r="AS1034" i="1"/>
  <c r="AT1034" i="1"/>
  <c r="AU1034" i="1"/>
  <c r="AV1034" i="1"/>
  <c r="AW1034" i="1"/>
  <c r="AR1035" i="1"/>
  <c r="AS1035" i="1"/>
  <c r="AT1035" i="1"/>
  <c r="AU1035" i="1"/>
  <c r="AV1035" i="1"/>
  <c r="AW1035" i="1"/>
  <c r="AR1036" i="1"/>
  <c r="AS1036" i="1"/>
  <c r="AT1036" i="1"/>
  <c r="AU1036" i="1"/>
  <c r="AV1036" i="1"/>
  <c r="AW1036" i="1"/>
  <c r="AR1037" i="1"/>
  <c r="AS1037" i="1"/>
  <c r="AT1037" i="1"/>
  <c r="AU1037" i="1"/>
  <c r="AV1037" i="1"/>
  <c r="AW1037" i="1"/>
  <c r="AR1038" i="1"/>
  <c r="AS1038" i="1"/>
  <c r="AT1038" i="1"/>
  <c r="AU1038" i="1"/>
  <c r="AV1038" i="1"/>
  <c r="AW1038" i="1"/>
  <c r="AR1039" i="1"/>
  <c r="AS1039" i="1"/>
  <c r="AT1039" i="1"/>
  <c r="AU1039" i="1"/>
  <c r="AV1039" i="1"/>
  <c r="AW1039" i="1"/>
  <c r="AR1040" i="1"/>
  <c r="AS1040" i="1"/>
  <c r="AT1040" i="1"/>
  <c r="AU1040" i="1"/>
  <c r="AV1040" i="1"/>
  <c r="AW1040" i="1"/>
  <c r="AR1041" i="1"/>
  <c r="AS1041" i="1"/>
  <c r="AT1041" i="1"/>
  <c r="AU1041" i="1"/>
  <c r="AV1041" i="1"/>
  <c r="AW1041" i="1"/>
  <c r="AR1042" i="1"/>
  <c r="AS1042" i="1"/>
  <c r="AT1042" i="1"/>
  <c r="AU1042" i="1"/>
  <c r="AV1042" i="1"/>
  <c r="AW1042" i="1"/>
  <c r="AR1043" i="1"/>
  <c r="AS1043" i="1"/>
  <c r="AT1043" i="1"/>
  <c r="AU1043" i="1"/>
  <c r="AV1043" i="1"/>
  <c r="AW1043" i="1"/>
  <c r="AR1044" i="1"/>
  <c r="AS1044" i="1"/>
  <c r="AT1044" i="1"/>
  <c r="AU1044" i="1"/>
  <c r="AV1044" i="1"/>
  <c r="AW1044" i="1"/>
  <c r="AR1045" i="1"/>
  <c r="AS1045" i="1"/>
  <c r="AT1045" i="1"/>
  <c r="AU1045" i="1"/>
  <c r="AV1045" i="1"/>
  <c r="AW1045" i="1"/>
  <c r="AR1046" i="1"/>
  <c r="AS1046" i="1"/>
  <c r="AT1046" i="1"/>
  <c r="AU1046" i="1"/>
  <c r="AV1046" i="1"/>
  <c r="AW1046" i="1"/>
  <c r="AR1047" i="1"/>
  <c r="AS1047" i="1"/>
  <c r="AT1047" i="1"/>
  <c r="AU1047" i="1"/>
  <c r="AV1047" i="1"/>
  <c r="AW1047" i="1"/>
  <c r="AR1048" i="1"/>
  <c r="AS1048" i="1"/>
  <c r="AT1048" i="1"/>
  <c r="AU1048" i="1"/>
  <c r="AV1048" i="1"/>
  <c r="AW1048" i="1"/>
  <c r="AR1049" i="1"/>
  <c r="AS1049" i="1"/>
  <c r="AT1049" i="1"/>
  <c r="AU1049" i="1"/>
  <c r="AV1049" i="1"/>
  <c r="AW1049" i="1"/>
  <c r="AR1050" i="1"/>
  <c r="AS1050" i="1"/>
  <c r="AT1050" i="1"/>
  <c r="AU1050" i="1"/>
  <c r="AV1050" i="1"/>
  <c r="AW1050" i="1"/>
  <c r="AR1051" i="1"/>
  <c r="AS1051" i="1"/>
  <c r="AT1051" i="1"/>
  <c r="AU1051" i="1"/>
  <c r="AV1051" i="1"/>
  <c r="AW1051" i="1"/>
  <c r="AR1052" i="1"/>
  <c r="AS1052" i="1"/>
  <c r="AT1052" i="1"/>
  <c r="AU1052" i="1"/>
  <c r="AV1052" i="1"/>
  <c r="AW1052" i="1"/>
  <c r="AR1053" i="1"/>
  <c r="AS1053" i="1"/>
  <c r="AT1053" i="1"/>
  <c r="AU1053" i="1"/>
  <c r="AV1053" i="1"/>
  <c r="AW1053" i="1"/>
  <c r="AR1054" i="1"/>
  <c r="AS1054" i="1"/>
  <c r="AT1054" i="1"/>
  <c r="AU1054" i="1"/>
  <c r="AV1054" i="1"/>
  <c r="AW1054" i="1"/>
  <c r="AR1055" i="1"/>
  <c r="AS1055" i="1"/>
  <c r="AT1055" i="1"/>
  <c r="AU1055" i="1"/>
  <c r="AV1055" i="1"/>
  <c r="AW1055" i="1"/>
  <c r="AR1056" i="1"/>
  <c r="AS1056" i="1"/>
  <c r="AT1056" i="1"/>
  <c r="AU1056" i="1"/>
  <c r="AV1056" i="1"/>
  <c r="AW1056" i="1"/>
  <c r="AR1057" i="1"/>
  <c r="AS1057" i="1"/>
  <c r="AT1057" i="1"/>
  <c r="AU1057" i="1"/>
  <c r="AV1057" i="1"/>
  <c r="AW1057" i="1"/>
  <c r="AR1058" i="1"/>
  <c r="AS1058" i="1"/>
  <c r="AT1058" i="1"/>
  <c r="AU1058" i="1"/>
  <c r="AV1058" i="1"/>
  <c r="AW1058" i="1"/>
  <c r="AR1059" i="1"/>
  <c r="AS1059" i="1"/>
  <c r="AT1059" i="1"/>
  <c r="AU1059" i="1"/>
  <c r="AV1059" i="1"/>
  <c r="AW1059" i="1"/>
  <c r="AR1060" i="1"/>
  <c r="AS1060" i="1"/>
  <c r="AT1060" i="1"/>
  <c r="AU1060" i="1"/>
  <c r="AV1060" i="1"/>
  <c r="AW1060" i="1"/>
  <c r="AR1061" i="1"/>
  <c r="AS1061" i="1"/>
  <c r="AT1061" i="1"/>
  <c r="AU1061" i="1"/>
  <c r="AV1061" i="1"/>
  <c r="AW1061" i="1"/>
  <c r="AR1062" i="1"/>
  <c r="AS1062" i="1"/>
  <c r="AT1062" i="1"/>
  <c r="AU1062" i="1"/>
  <c r="AV1062" i="1"/>
  <c r="AW1062" i="1"/>
  <c r="AR1063" i="1"/>
  <c r="AS1063" i="1"/>
  <c r="AT1063" i="1"/>
  <c r="AU1063" i="1"/>
  <c r="AV1063" i="1"/>
  <c r="AW1063" i="1"/>
  <c r="AR1064" i="1"/>
  <c r="AS1064" i="1"/>
  <c r="AT1064" i="1"/>
  <c r="AU1064" i="1"/>
  <c r="AV1064" i="1"/>
  <c r="AW1064" i="1"/>
  <c r="AR1065" i="1"/>
  <c r="AS1065" i="1"/>
  <c r="AT1065" i="1"/>
  <c r="AU1065" i="1"/>
  <c r="AV1065" i="1"/>
  <c r="AW1065" i="1"/>
  <c r="AR1066" i="1"/>
  <c r="AS1066" i="1"/>
  <c r="AT1066" i="1"/>
  <c r="AU1066" i="1"/>
  <c r="AV1066" i="1"/>
  <c r="AW1066" i="1"/>
  <c r="AR1067" i="1"/>
  <c r="AS1067" i="1"/>
  <c r="AT1067" i="1"/>
  <c r="AU1067" i="1"/>
  <c r="AV1067" i="1"/>
  <c r="AW1067" i="1"/>
  <c r="AR1068" i="1"/>
  <c r="AS1068" i="1"/>
  <c r="AT1068" i="1"/>
  <c r="AU1068" i="1"/>
  <c r="AV1068" i="1"/>
  <c r="AW1068" i="1"/>
  <c r="AR1069" i="1"/>
  <c r="AS1069" i="1"/>
  <c r="AT1069" i="1"/>
  <c r="AU1069" i="1"/>
  <c r="AV1069" i="1"/>
  <c r="AW1069" i="1"/>
  <c r="AR1070" i="1"/>
  <c r="AS1070" i="1"/>
  <c r="AT1070" i="1"/>
  <c r="AU1070" i="1"/>
  <c r="AV1070" i="1"/>
  <c r="AW1070" i="1"/>
  <c r="AR1071" i="1"/>
  <c r="AS1071" i="1"/>
  <c r="AT1071" i="1"/>
  <c r="AU1071" i="1"/>
  <c r="AV1071" i="1"/>
  <c r="AW1071" i="1"/>
  <c r="AR1072" i="1"/>
  <c r="AS1072" i="1"/>
  <c r="AT1072" i="1"/>
  <c r="AU1072" i="1"/>
  <c r="AV1072" i="1"/>
  <c r="AW1072" i="1"/>
  <c r="AR1073" i="1"/>
  <c r="AS1073" i="1"/>
  <c r="AT1073" i="1"/>
  <c r="AU1073" i="1"/>
  <c r="AV1073" i="1"/>
  <c r="AW1073" i="1"/>
  <c r="AR1074" i="1"/>
  <c r="AS1074" i="1"/>
  <c r="AT1074" i="1"/>
  <c r="AU1074" i="1"/>
  <c r="AV1074" i="1"/>
  <c r="AW1074" i="1"/>
  <c r="AR1075" i="1"/>
  <c r="AS1075" i="1"/>
  <c r="AT1075" i="1"/>
  <c r="AU1075" i="1"/>
  <c r="AV1075" i="1"/>
  <c r="AW1075" i="1"/>
  <c r="AR1076" i="1"/>
  <c r="AS1076" i="1"/>
  <c r="AT1076" i="1"/>
  <c r="AU1076" i="1"/>
  <c r="AV1076" i="1"/>
  <c r="AW1076" i="1"/>
  <c r="AR1077" i="1"/>
  <c r="AS1077" i="1"/>
  <c r="AT1077" i="1"/>
  <c r="AU1077" i="1"/>
  <c r="AV1077" i="1"/>
  <c r="AW1077" i="1"/>
  <c r="AR1078" i="1"/>
  <c r="AS1078" i="1"/>
  <c r="AT1078" i="1"/>
  <c r="AU1078" i="1"/>
  <c r="AV1078" i="1"/>
  <c r="AW1078" i="1"/>
  <c r="AR1079" i="1"/>
  <c r="AS1079" i="1"/>
  <c r="AT1079" i="1"/>
  <c r="AU1079" i="1"/>
  <c r="AV1079" i="1"/>
  <c r="AW1079" i="1"/>
  <c r="AR1080" i="1"/>
  <c r="AS1080" i="1"/>
  <c r="AT1080" i="1"/>
  <c r="AU1080" i="1"/>
  <c r="AV1080" i="1"/>
  <c r="AW1080" i="1"/>
  <c r="AR1081" i="1"/>
  <c r="AS1081" i="1"/>
  <c r="AT1081" i="1"/>
  <c r="AU1081" i="1"/>
  <c r="AV1081" i="1"/>
  <c r="AW1081" i="1"/>
  <c r="AR1082" i="1"/>
  <c r="AS1082" i="1"/>
  <c r="AT1082" i="1"/>
  <c r="AU1082" i="1"/>
  <c r="AV1082" i="1"/>
  <c r="AW1082" i="1"/>
  <c r="AR1083" i="1"/>
  <c r="AS1083" i="1"/>
  <c r="AT1083" i="1"/>
  <c r="AU1083" i="1"/>
  <c r="AV1083" i="1"/>
  <c r="AW1083" i="1"/>
  <c r="AR1084" i="1"/>
  <c r="AS1084" i="1"/>
  <c r="AT1084" i="1"/>
  <c r="AU1084" i="1"/>
  <c r="AV1084" i="1"/>
  <c r="AW1084" i="1"/>
  <c r="AR1085" i="1"/>
  <c r="AS1085" i="1"/>
  <c r="AT1085" i="1"/>
  <c r="AU1085" i="1"/>
  <c r="AV1085" i="1"/>
  <c r="AW1085" i="1"/>
  <c r="AR1086" i="1"/>
  <c r="AS1086" i="1"/>
  <c r="AT1086" i="1"/>
  <c r="AU1086" i="1"/>
  <c r="AV1086" i="1"/>
  <c r="AW1086" i="1"/>
  <c r="AR1087" i="1"/>
  <c r="AS1087" i="1"/>
  <c r="AT1087" i="1"/>
  <c r="AU1087" i="1"/>
  <c r="AV1087" i="1"/>
  <c r="AW1087" i="1"/>
  <c r="AR1088" i="1"/>
  <c r="AS1088" i="1"/>
  <c r="AT1088" i="1"/>
  <c r="AU1088" i="1"/>
  <c r="AV1088" i="1"/>
  <c r="AW1088" i="1"/>
  <c r="AR1089" i="1"/>
  <c r="AS1089" i="1"/>
  <c r="AT1089" i="1"/>
  <c r="AU1089" i="1"/>
  <c r="AV1089" i="1"/>
  <c r="AW1089" i="1"/>
  <c r="AR1090" i="1"/>
  <c r="AS1090" i="1"/>
  <c r="AT1090" i="1"/>
  <c r="AU1090" i="1"/>
  <c r="AV1090" i="1"/>
  <c r="AW1090" i="1"/>
  <c r="AR1091" i="1"/>
  <c r="AS1091" i="1"/>
  <c r="AT1091" i="1"/>
  <c r="AU1091" i="1"/>
  <c r="AV1091" i="1"/>
  <c r="AW1091" i="1"/>
  <c r="AR1092" i="1"/>
  <c r="AS1092" i="1"/>
  <c r="AT1092" i="1"/>
  <c r="AU1092" i="1"/>
  <c r="AV1092" i="1"/>
  <c r="AW1092" i="1"/>
  <c r="AR1093" i="1"/>
  <c r="AS1093" i="1"/>
  <c r="AT1093" i="1"/>
  <c r="AU1093" i="1"/>
  <c r="AV1093" i="1"/>
  <c r="AW1093" i="1"/>
  <c r="AR1094" i="1"/>
  <c r="AS1094" i="1"/>
  <c r="AT1094" i="1"/>
  <c r="AU1094" i="1"/>
  <c r="AV1094" i="1"/>
  <c r="AW1094" i="1"/>
  <c r="AR1095" i="1"/>
  <c r="AS1095" i="1"/>
  <c r="AT1095" i="1"/>
  <c r="AU1095" i="1"/>
  <c r="AV1095" i="1"/>
  <c r="AW1095" i="1"/>
  <c r="AR1096" i="1"/>
  <c r="AS1096" i="1"/>
  <c r="AT1096" i="1"/>
  <c r="AU1096" i="1"/>
  <c r="AV1096" i="1"/>
  <c r="AW1096" i="1"/>
  <c r="AR1097" i="1"/>
  <c r="AS1097" i="1"/>
  <c r="AT1097" i="1"/>
  <c r="AU1097" i="1"/>
  <c r="AV1097" i="1"/>
  <c r="AW1097" i="1"/>
  <c r="AR1098" i="1"/>
  <c r="AS1098" i="1"/>
  <c r="AT1098" i="1"/>
  <c r="AU1098" i="1"/>
  <c r="AV1098" i="1"/>
  <c r="AW1098" i="1"/>
  <c r="AR1099" i="1"/>
  <c r="AS1099" i="1"/>
  <c r="AT1099" i="1"/>
  <c r="AU1099" i="1"/>
  <c r="AV1099" i="1"/>
  <c r="AW1099" i="1"/>
  <c r="AR1100" i="1"/>
  <c r="AS1100" i="1"/>
  <c r="AT1100" i="1"/>
  <c r="AU1100" i="1"/>
  <c r="AV1100" i="1"/>
  <c r="AW1100" i="1"/>
  <c r="AR1101" i="1"/>
  <c r="AS1101" i="1"/>
  <c r="AT1101" i="1"/>
  <c r="AU1101" i="1"/>
  <c r="AV1101" i="1"/>
  <c r="AW1101" i="1"/>
  <c r="AR1102" i="1"/>
  <c r="AS1102" i="1"/>
  <c r="AT1102" i="1"/>
  <c r="AU1102" i="1"/>
  <c r="AV1102" i="1"/>
  <c r="AW1102" i="1"/>
  <c r="AR1103" i="1"/>
  <c r="AS1103" i="1"/>
  <c r="AT1103" i="1"/>
  <c r="AU1103" i="1"/>
  <c r="AV1103" i="1"/>
  <c r="AW1103" i="1"/>
  <c r="AR1104" i="1"/>
  <c r="AS1104" i="1"/>
  <c r="AT1104" i="1"/>
  <c r="AU1104" i="1"/>
  <c r="AV1104" i="1"/>
  <c r="AW1104" i="1"/>
  <c r="AR1105" i="1"/>
  <c r="AS1105" i="1"/>
  <c r="AT1105" i="1"/>
  <c r="AU1105" i="1"/>
  <c r="AV1105" i="1"/>
  <c r="AW1105" i="1"/>
  <c r="AR1106" i="1"/>
  <c r="AS1106" i="1"/>
  <c r="AT1106" i="1"/>
  <c r="AU1106" i="1"/>
  <c r="AV1106" i="1"/>
  <c r="AW1106" i="1"/>
  <c r="AR1107" i="1"/>
  <c r="AS1107" i="1"/>
  <c r="AT1107" i="1"/>
  <c r="AU1107" i="1"/>
  <c r="AV1107" i="1"/>
  <c r="AW1107" i="1"/>
  <c r="AR1108" i="1"/>
  <c r="AS1108" i="1"/>
  <c r="AT1108" i="1"/>
  <c r="AU1108" i="1"/>
  <c r="AV1108" i="1"/>
  <c r="AW1108" i="1"/>
  <c r="AR1109" i="1"/>
  <c r="AS1109" i="1"/>
  <c r="AT1109" i="1"/>
  <c r="AU1109" i="1"/>
  <c r="AV1109" i="1"/>
  <c r="AW1109" i="1"/>
  <c r="AR1110" i="1"/>
  <c r="AS1110" i="1"/>
  <c r="AT1110" i="1"/>
  <c r="AU1110" i="1"/>
  <c r="AV1110" i="1"/>
  <c r="AW1110" i="1"/>
  <c r="AR1111" i="1"/>
  <c r="AS1111" i="1"/>
  <c r="AT1111" i="1"/>
  <c r="AU1111" i="1"/>
  <c r="AV1111" i="1"/>
  <c r="AW1111" i="1"/>
  <c r="AR1112" i="1"/>
  <c r="AS1112" i="1"/>
  <c r="AT1112" i="1"/>
  <c r="AU1112" i="1"/>
  <c r="AV1112" i="1"/>
  <c r="AW1112" i="1"/>
  <c r="AR1113" i="1"/>
  <c r="AS1113" i="1"/>
  <c r="AT1113" i="1"/>
  <c r="AU1113" i="1"/>
  <c r="AV1113" i="1"/>
  <c r="AW1113" i="1"/>
  <c r="AR1114" i="1"/>
  <c r="AS1114" i="1"/>
  <c r="AT1114" i="1"/>
  <c r="AU1114" i="1"/>
  <c r="AV1114" i="1"/>
  <c r="AW1114" i="1"/>
  <c r="AR1115" i="1"/>
  <c r="AS1115" i="1"/>
  <c r="AT1115" i="1"/>
  <c r="AU1115" i="1"/>
  <c r="AV1115" i="1"/>
  <c r="AW1115" i="1"/>
  <c r="AR1116" i="1"/>
  <c r="AS1116" i="1"/>
  <c r="AT1116" i="1"/>
  <c r="AU1116" i="1"/>
  <c r="AV1116" i="1"/>
  <c r="AW1116" i="1"/>
  <c r="AR1117" i="1"/>
  <c r="AS1117" i="1"/>
  <c r="AT1117" i="1"/>
  <c r="AU1117" i="1"/>
  <c r="AV1117" i="1"/>
  <c r="AW1117" i="1"/>
  <c r="AR1118" i="1"/>
  <c r="AS1118" i="1"/>
  <c r="AT1118" i="1"/>
  <c r="AU1118" i="1"/>
  <c r="AV1118" i="1"/>
  <c r="AW1118" i="1"/>
  <c r="AR1119" i="1"/>
  <c r="AS1119" i="1"/>
  <c r="AT1119" i="1"/>
  <c r="AU1119" i="1"/>
  <c r="AV1119" i="1"/>
  <c r="AW1119" i="1"/>
  <c r="AR1120" i="1"/>
  <c r="AS1120" i="1"/>
  <c r="AT1120" i="1"/>
  <c r="AU1120" i="1"/>
  <c r="AV1120" i="1"/>
  <c r="AW1120" i="1"/>
  <c r="AR1121" i="1"/>
  <c r="AS1121" i="1"/>
  <c r="AT1121" i="1"/>
  <c r="AU1121" i="1"/>
  <c r="AV1121" i="1"/>
  <c r="AW1121" i="1"/>
  <c r="AR1122" i="1"/>
  <c r="AS1122" i="1"/>
  <c r="AT1122" i="1"/>
  <c r="AU1122" i="1"/>
  <c r="AV1122" i="1"/>
  <c r="AW1122" i="1"/>
  <c r="AR1123" i="1"/>
  <c r="AS1123" i="1"/>
  <c r="AT1123" i="1"/>
  <c r="AU1123" i="1"/>
  <c r="AV1123" i="1"/>
  <c r="AW1123" i="1"/>
  <c r="AR1124" i="1"/>
  <c r="AS1124" i="1"/>
  <c r="AT1124" i="1"/>
  <c r="AU1124" i="1"/>
  <c r="AV1124" i="1"/>
  <c r="AW1124" i="1"/>
  <c r="AR1125" i="1"/>
  <c r="AS1125" i="1"/>
  <c r="AT1125" i="1"/>
  <c r="AU1125" i="1"/>
  <c r="AV1125" i="1"/>
  <c r="AW1125" i="1"/>
  <c r="AR1126" i="1"/>
  <c r="AS1126" i="1"/>
  <c r="AT1126" i="1"/>
  <c r="AU1126" i="1"/>
  <c r="AV1126" i="1"/>
  <c r="AW1126" i="1"/>
  <c r="AR1127" i="1"/>
  <c r="AS1127" i="1"/>
  <c r="AT1127" i="1"/>
  <c r="AU1127" i="1"/>
  <c r="AV1127" i="1"/>
  <c r="AW1127" i="1"/>
  <c r="AR1128" i="1"/>
  <c r="AS1128" i="1"/>
  <c r="AT1128" i="1"/>
  <c r="AU1128" i="1"/>
  <c r="AV1128" i="1"/>
  <c r="AW1128" i="1"/>
  <c r="AR1129" i="1"/>
  <c r="AS1129" i="1"/>
  <c r="AT1129" i="1"/>
  <c r="AU1129" i="1"/>
  <c r="AV1129" i="1"/>
  <c r="AW1129" i="1"/>
  <c r="AR1130" i="1"/>
  <c r="AS1130" i="1"/>
  <c r="AT1130" i="1"/>
  <c r="AU1130" i="1"/>
  <c r="AV1130" i="1"/>
  <c r="AW1130" i="1"/>
  <c r="AR1131" i="1"/>
  <c r="AS1131" i="1"/>
  <c r="AT1131" i="1"/>
  <c r="AU1131" i="1"/>
  <c r="AV1131" i="1"/>
  <c r="AW1131" i="1"/>
  <c r="AR1132" i="1"/>
  <c r="AS1132" i="1"/>
  <c r="AT1132" i="1"/>
  <c r="AU1132" i="1"/>
  <c r="AV1132" i="1"/>
  <c r="AW1132" i="1"/>
  <c r="AR1133" i="1"/>
  <c r="AS1133" i="1"/>
  <c r="AT1133" i="1"/>
  <c r="AU1133" i="1"/>
  <c r="AV1133" i="1"/>
  <c r="AW1133" i="1"/>
  <c r="AR1134" i="1"/>
  <c r="AS1134" i="1"/>
  <c r="AT1134" i="1"/>
  <c r="AU1134" i="1"/>
  <c r="AV1134" i="1"/>
  <c r="AW1134" i="1"/>
  <c r="AR1135" i="1"/>
  <c r="AS1135" i="1"/>
  <c r="AT1135" i="1"/>
  <c r="AU1135" i="1"/>
  <c r="AV1135" i="1"/>
  <c r="AW1135" i="1"/>
  <c r="AR1136" i="1"/>
  <c r="AS1136" i="1"/>
  <c r="AT1136" i="1"/>
  <c r="AU1136" i="1"/>
  <c r="AV1136" i="1"/>
  <c r="AW1136" i="1"/>
  <c r="AR1137" i="1"/>
  <c r="AS1137" i="1"/>
  <c r="AT1137" i="1"/>
  <c r="AU1137" i="1"/>
  <c r="AV1137" i="1"/>
  <c r="AW1137" i="1"/>
  <c r="AR1138" i="1"/>
  <c r="AS1138" i="1"/>
  <c r="AT1138" i="1"/>
  <c r="AU1138" i="1"/>
  <c r="AV1138" i="1"/>
  <c r="AW1138" i="1"/>
  <c r="AR1139" i="1"/>
  <c r="AS1139" i="1"/>
  <c r="AT1139" i="1"/>
  <c r="AU1139" i="1"/>
  <c r="AV1139" i="1"/>
  <c r="AW1139" i="1"/>
  <c r="AR1140" i="1"/>
  <c r="AS1140" i="1"/>
  <c r="AT1140" i="1"/>
  <c r="AU1140" i="1"/>
  <c r="AV1140" i="1"/>
  <c r="AW1140" i="1"/>
  <c r="AR1141" i="1"/>
  <c r="AS1141" i="1"/>
  <c r="AT1141" i="1"/>
  <c r="AU1141" i="1"/>
  <c r="AV1141" i="1"/>
  <c r="AW1141" i="1"/>
  <c r="AR1142" i="1"/>
  <c r="AS1142" i="1"/>
  <c r="AT1142" i="1"/>
  <c r="AU1142" i="1"/>
  <c r="AV1142" i="1"/>
  <c r="AW1142" i="1"/>
  <c r="AR1143" i="1"/>
  <c r="AS1143" i="1"/>
  <c r="AT1143" i="1"/>
  <c r="AU1143" i="1"/>
  <c r="AV1143" i="1"/>
  <c r="AW1143" i="1"/>
  <c r="AR1144" i="1"/>
  <c r="AS1144" i="1"/>
  <c r="AT1144" i="1"/>
  <c r="AU1144" i="1"/>
  <c r="AV1144" i="1"/>
  <c r="AW1144" i="1"/>
  <c r="AR1145" i="1"/>
  <c r="AS1145" i="1"/>
  <c r="AT1145" i="1"/>
  <c r="AU1145" i="1"/>
  <c r="AV1145" i="1"/>
  <c r="AW1145" i="1"/>
  <c r="AR1146" i="1"/>
  <c r="AS1146" i="1"/>
  <c r="AT1146" i="1"/>
  <c r="AU1146" i="1"/>
  <c r="AV1146" i="1"/>
  <c r="AW1146" i="1"/>
  <c r="AR1147" i="1"/>
  <c r="AS1147" i="1"/>
  <c r="AT1147" i="1"/>
  <c r="AU1147" i="1"/>
  <c r="AV1147" i="1"/>
  <c r="AW1147" i="1"/>
  <c r="AR1148" i="1"/>
  <c r="AS1148" i="1"/>
  <c r="AT1148" i="1"/>
  <c r="AU1148" i="1"/>
  <c r="AV1148" i="1"/>
  <c r="AW1148" i="1"/>
  <c r="AR1149" i="1"/>
  <c r="AS1149" i="1"/>
  <c r="AT1149" i="1"/>
  <c r="AU1149" i="1"/>
  <c r="AV1149" i="1"/>
  <c r="AW1149" i="1"/>
  <c r="AR1150" i="1"/>
  <c r="AS1150" i="1"/>
  <c r="AT1150" i="1"/>
  <c r="AU1150" i="1"/>
  <c r="AV1150" i="1"/>
  <c r="AW1150" i="1"/>
  <c r="AR1151" i="1"/>
  <c r="AS1151" i="1"/>
  <c r="AT1151" i="1"/>
  <c r="AU1151" i="1"/>
  <c r="AV1151" i="1"/>
  <c r="AW1151" i="1"/>
  <c r="AR1152" i="1"/>
  <c r="AS1152" i="1"/>
  <c r="AT1152" i="1"/>
  <c r="AU1152" i="1"/>
  <c r="AV1152" i="1"/>
  <c r="AW1152" i="1"/>
  <c r="AR1153" i="1"/>
  <c r="AS1153" i="1"/>
  <c r="AT1153" i="1"/>
  <c r="AU1153" i="1"/>
  <c r="AV1153" i="1"/>
  <c r="AW1153" i="1"/>
  <c r="AR1154" i="1"/>
  <c r="AS1154" i="1"/>
  <c r="AT1154" i="1"/>
  <c r="AU1154" i="1"/>
  <c r="AV1154" i="1"/>
  <c r="AW1154" i="1"/>
  <c r="AR1155" i="1"/>
  <c r="AS1155" i="1"/>
  <c r="AT1155" i="1"/>
  <c r="AU1155" i="1"/>
  <c r="AV1155" i="1"/>
  <c r="AW1155" i="1"/>
  <c r="AR1156" i="1"/>
  <c r="AS1156" i="1"/>
  <c r="AT1156" i="1"/>
  <c r="AU1156" i="1"/>
  <c r="AV1156" i="1"/>
  <c r="AW1156" i="1"/>
  <c r="AR1157" i="1"/>
  <c r="AS1157" i="1"/>
  <c r="AT1157" i="1"/>
  <c r="AU1157" i="1"/>
  <c r="AV1157" i="1"/>
  <c r="AW1157" i="1"/>
  <c r="AR1158" i="1"/>
  <c r="AS1158" i="1"/>
  <c r="AT1158" i="1"/>
  <c r="AU1158" i="1"/>
  <c r="AV1158" i="1"/>
  <c r="AW1158" i="1"/>
  <c r="AR1159" i="1"/>
  <c r="AS1159" i="1"/>
  <c r="AT1159" i="1"/>
  <c r="AU1159" i="1"/>
  <c r="AV1159" i="1"/>
  <c r="AW1159" i="1"/>
  <c r="AR1160" i="1"/>
  <c r="AS1160" i="1"/>
  <c r="AT1160" i="1"/>
  <c r="AU1160" i="1"/>
  <c r="AV1160" i="1"/>
  <c r="AW1160" i="1"/>
  <c r="AR1161" i="1"/>
  <c r="AS1161" i="1"/>
  <c r="AT1161" i="1"/>
  <c r="AU1161" i="1"/>
  <c r="AV1161" i="1"/>
  <c r="AW1161" i="1"/>
  <c r="AR1162" i="1"/>
  <c r="AS1162" i="1"/>
  <c r="AT1162" i="1"/>
  <c r="AU1162" i="1"/>
  <c r="AV1162" i="1"/>
  <c r="AW1162" i="1"/>
  <c r="AR1163" i="1"/>
  <c r="AS1163" i="1"/>
  <c r="AT1163" i="1"/>
  <c r="AU1163" i="1"/>
  <c r="AV1163" i="1"/>
  <c r="AW1163" i="1"/>
  <c r="AR1164" i="1"/>
  <c r="AS1164" i="1"/>
  <c r="AT1164" i="1"/>
  <c r="AU1164" i="1"/>
  <c r="AV1164" i="1"/>
  <c r="AW1164" i="1"/>
  <c r="AR1165" i="1"/>
  <c r="AS1165" i="1"/>
  <c r="AT1165" i="1"/>
  <c r="AU1165" i="1"/>
  <c r="AV1165" i="1"/>
  <c r="AW1165" i="1"/>
  <c r="AR1166" i="1"/>
  <c r="AS1166" i="1"/>
  <c r="AT1166" i="1"/>
  <c r="AU1166" i="1"/>
  <c r="AV1166" i="1"/>
  <c r="AW1166" i="1"/>
  <c r="AR1167" i="1"/>
  <c r="AS1167" i="1"/>
  <c r="AT1167" i="1"/>
  <c r="AU1167" i="1"/>
  <c r="AV1167" i="1"/>
  <c r="AW1167" i="1"/>
  <c r="AR1168" i="1"/>
  <c r="AS1168" i="1"/>
  <c r="AT1168" i="1"/>
  <c r="AU1168" i="1"/>
  <c r="AV1168" i="1"/>
  <c r="AW1168" i="1"/>
  <c r="AR1169" i="1"/>
  <c r="AS1169" i="1"/>
  <c r="AT1169" i="1"/>
  <c r="AU1169" i="1"/>
  <c r="AV1169" i="1"/>
  <c r="AW1169" i="1"/>
  <c r="AR1170" i="1"/>
  <c r="AS1170" i="1"/>
  <c r="AT1170" i="1"/>
  <c r="AU1170" i="1"/>
  <c r="AV1170" i="1"/>
  <c r="AW1170" i="1"/>
  <c r="AR1171" i="1"/>
  <c r="AS1171" i="1"/>
  <c r="AT1171" i="1"/>
  <c r="AU1171" i="1"/>
  <c r="AV1171" i="1"/>
  <c r="AW1171" i="1"/>
  <c r="AR1172" i="1"/>
  <c r="AS1172" i="1"/>
  <c r="AT1172" i="1"/>
  <c r="AU1172" i="1"/>
  <c r="AV1172" i="1"/>
  <c r="AW1172" i="1"/>
  <c r="AR1173" i="1"/>
  <c r="AS1173" i="1"/>
  <c r="AT1173" i="1"/>
  <c r="AU1173" i="1"/>
  <c r="AV1173" i="1"/>
  <c r="AW1173" i="1"/>
  <c r="AR1174" i="1"/>
  <c r="AS1174" i="1"/>
  <c r="AT1174" i="1"/>
  <c r="AU1174" i="1"/>
  <c r="AV1174" i="1"/>
  <c r="AW1174" i="1"/>
  <c r="AR1175" i="1"/>
  <c r="AS1175" i="1"/>
  <c r="AT1175" i="1"/>
  <c r="AU1175" i="1"/>
  <c r="AV1175" i="1"/>
  <c r="AW1175" i="1"/>
  <c r="AR1176" i="1"/>
  <c r="AS1176" i="1"/>
  <c r="AT1176" i="1"/>
  <c r="AU1176" i="1"/>
  <c r="AV1176" i="1"/>
  <c r="AW1176" i="1"/>
  <c r="AR1177" i="1"/>
  <c r="AS1177" i="1"/>
  <c r="AT1177" i="1"/>
  <c r="AU1177" i="1"/>
  <c r="AV1177" i="1"/>
  <c r="AW1177" i="1"/>
  <c r="AR1178" i="1"/>
  <c r="AS1178" i="1"/>
  <c r="AT1178" i="1"/>
  <c r="AU1178" i="1"/>
  <c r="AV1178" i="1"/>
  <c r="AW1178" i="1"/>
  <c r="AR1179" i="1"/>
  <c r="AS1179" i="1"/>
  <c r="AT1179" i="1"/>
  <c r="AU1179" i="1"/>
  <c r="AV1179" i="1"/>
  <c r="AW1179" i="1"/>
  <c r="AR1180" i="1"/>
  <c r="AS1180" i="1"/>
  <c r="AT1180" i="1"/>
  <c r="AU1180" i="1"/>
  <c r="AV1180" i="1"/>
  <c r="AW1180" i="1"/>
  <c r="AR1181" i="1"/>
  <c r="AS1181" i="1"/>
  <c r="AT1181" i="1"/>
  <c r="AU1181" i="1"/>
  <c r="AV1181" i="1"/>
  <c r="AW1181" i="1"/>
  <c r="AR1182" i="1"/>
  <c r="AS1182" i="1"/>
  <c r="AT1182" i="1"/>
  <c r="AU1182" i="1"/>
  <c r="AV1182" i="1"/>
  <c r="AW1182" i="1"/>
  <c r="AR1183" i="1"/>
  <c r="AS1183" i="1"/>
  <c r="AT1183" i="1"/>
  <c r="AU1183" i="1"/>
  <c r="AV1183" i="1"/>
  <c r="AW1183" i="1"/>
  <c r="AR1184" i="1"/>
  <c r="AS1184" i="1"/>
  <c r="AT1184" i="1"/>
  <c r="AU1184" i="1"/>
  <c r="AV1184" i="1"/>
  <c r="AW1184" i="1"/>
  <c r="AR1185" i="1"/>
  <c r="AS1185" i="1"/>
  <c r="AT1185" i="1"/>
  <c r="AU1185" i="1"/>
  <c r="AV1185" i="1"/>
  <c r="AW1185" i="1"/>
  <c r="AR1186" i="1"/>
  <c r="AS1186" i="1"/>
  <c r="AT1186" i="1"/>
  <c r="AU1186" i="1"/>
  <c r="AV1186" i="1"/>
  <c r="AW1186" i="1"/>
  <c r="AR1187" i="1"/>
  <c r="AS1187" i="1"/>
  <c r="AT1187" i="1"/>
  <c r="AU1187" i="1"/>
  <c r="AV1187" i="1"/>
  <c r="AW1187" i="1"/>
  <c r="AR1188" i="1"/>
  <c r="AS1188" i="1"/>
  <c r="AT1188" i="1"/>
  <c r="AU1188" i="1"/>
  <c r="AV1188" i="1"/>
  <c r="AW1188" i="1"/>
  <c r="AR1189" i="1"/>
  <c r="AS1189" i="1"/>
  <c r="AT1189" i="1"/>
  <c r="AU1189" i="1"/>
  <c r="AV1189" i="1"/>
  <c r="AW1189" i="1"/>
  <c r="AR1190" i="1"/>
  <c r="AS1190" i="1"/>
  <c r="AT1190" i="1"/>
  <c r="AU1190" i="1"/>
  <c r="AV1190" i="1"/>
  <c r="AW1190" i="1"/>
  <c r="AR1191" i="1"/>
  <c r="AS1191" i="1"/>
  <c r="AT1191" i="1"/>
  <c r="AU1191" i="1"/>
  <c r="AV1191" i="1"/>
  <c r="AW1191" i="1"/>
  <c r="AR1192" i="1"/>
  <c r="AS1192" i="1"/>
  <c r="AT1192" i="1"/>
  <c r="AU1192" i="1"/>
  <c r="AV1192" i="1"/>
  <c r="AW1192" i="1"/>
  <c r="AR1193" i="1"/>
  <c r="AS1193" i="1"/>
  <c r="AT1193" i="1"/>
  <c r="AU1193" i="1"/>
  <c r="AV1193" i="1"/>
  <c r="AW1193" i="1"/>
  <c r="AR1194" i="1"/>
  <c r="AS1194" i="1"/>
  <c r="AT1194" i="1"/>
  <c r="AU1194" i="1"/>
  <c r="AV1194" i="1"/>
  <c r="AW1194" i="1"/>
  <c r="AR1195" i="1"/>
  <c r="AS1195" i="1"/>
  <c r="AT1195" i="1"/>
  <c r="AU1195" i="1"/>
  <c r="AV1195" i="1"/>
  <c r="AW1195" i="1"/>
  <c r="AR1196" i="1"/>
  <c r="AS1196" i="1"/>
  <c r="AT1196" i="1"/>
  <c r="AU1196" i="1"/>
  <c r="AV1196" i="1"/>
  <c r="AW1196" i="1"/>
  <c r="AR1197" i="1"/>
  <c r="AS1197" i="1"/>
  <c r="AT1197" i="1"/>
  <c r="AU1197" i="1"/>
  <c r="AV1197" i="1"/>
  <c r="AW1197" i="1"/>
  <c r="AR1198" i="1"/>
  <c r="AS1198" i="1"/>
  <c r="AT1198" i="1"/>
  <c r="AU1198" i="1"/>
  <c r="AV1198" i="1"/>
  <c r="AW1198" i="1"/>
  <c r="AR1199" i="1"/>
  <c r="AS1199" i="1"/>
  <c r="AT1199" i="1"/>
  <c r="AU1199" i="1"/>
  <c r="AV1199" i="1"/>
  <c r="AW1199" i="1"/>
  <c r="AR1200" i="1"/>
  <c r="AS1200" i="1"/>
  <c r="AT1200" i="1"/>
  <c r="AU1200" i="1"/>
  <c r="AV1200" i="1"/>
  <c r="AW1200" i="1"/>
  <c r="AR1201" i="1"/>
  <c r="AS1201" i="1"/>
  <c r="AT1201" i="1"/>
  <c r="AU1201" i="1"/>
  <c r="AV1201" i="1"/>
  <c r="AW1201" i="1"/>
  <c r="AR1202" i="1"/>
  <c r="AS1202" i="1"/>
  <c r="AT1202" i="1"/>
  <c r="AU1202" i="1"/>
  <c r="AV1202" i="1"/>
  <c r="AW1202" i="1"/>
  <c r="AR1203" i="1"/>
  <c r="AS1203" i="1"/>
  <c r="AT1203" i="1"/>
  <c r="AU1203" i="1"/>
  <c r="AV1203" i="1"/>
  <c r="AW1203" i="1"/>
  <c r="AR1204" i="1"/>
  <c r="AS1204" i="1"/>
  <c r="AT1204" i="1"/>
  <c r="AU1204" i="1"/>
  <c r="AV1204" i="1"/>
  <c r="AW1204" i="1"/>
  <c r="AR1205" i="1"/>
  <c r="AS1205" i="1"/>
  <c r="AT1205" i="1"/>
  <c r="AU1205" i="1"/>
  <c r="AV1205" i="1"/>
  <c r="AW1205" i="1"/>
  <c r="AR1206" i="1"/>
  <c r="AS1206" i="1"/>
  <c r="AT1206" i="1"/>
  <c r="AU1206" i="1"/>
  <c r="AV1206" i="1"/>
  <c r="AW1206" i="1"/>
  <c r="AR1207" i="1"/>
  <c r="AS1207" i="1"/>
  <c r="AT1207" i="1"/>
  <c r="AU1207" i="1"/>
  <c r="AV1207" i="1"/>
  <c r="AW1207" i="1"/>
  <c r="AR1208" i="1"/>
  <c r="AS1208" i="1"/>
  <c r="AT1208" i="1"/>
  <c r="AU1208" i="1"/>
  <c r="AV1208" i="1"/>
  <c r="AW1208" i="1"/>
  <c r="AR1209" i="1"/>
  <c r="AS1209" i="1"/>
  <c r="AT1209" i="1"/>
  <c r="AU1209" i="1"/>
  <c r="AV1209" i="1"/>
  <c r="AW1209" i="1"/>
  <c r="AR1210" i="1"/>
  <c r="AS1210" i="1"/>
  <c r="AT1210" i="1"/>
  <c r="AU1210" i="1"/>
  <c r="AV1210" i="1"/>
  <c r="AW1210" i="1"/>
  <c r="AR1211" i="1"/>
  <c r="AS1211" i="1"/>
  <c r="AT1211" i="1"/>
  <c r="AU1211" i="1"/>
  <c r="AV1211" i="1"/>
  <c r="AW1211" i="1"/>
  <c r="AR1212" i="1"/>
  <c r="AS1212" i="1"/>
  <c r="AT1212" i="1"/>
  <c r="AU1212" i="1"/>
  <c r="AV1212" i="1"/>
  <c r="AW1212" i="1"/>
  <c r="AR1213" i="1"/>
  <c r="AS1213" i="1"/>
  <c r="AT1213" i="1"/>
  <c r="AU1213" i="1"/>
  <c r="AV1213" i="1"/>
  <c r="AW1213" i="1"/>
  <c r="AR1214" i="1"/>
  <c r="AS1214" i="1"/>
  <c r="AT1214" i="1"/>
  <c r="AU1214" i="1"/>
  <c r="AV1214" i="1"/>
  <c r="AW1214" i="1"/>
  <c r="AR1215" i="1"/>
  <c r="AS1215" i="1"/>
  <c r="AT1215" i="1"/>
  <c r="AU1215" i="1"/>
  <c r="AV1215" i="1"/>
  <c r="AW1215" i="1"/>
  <c r="AR1216" i="1"/>
  <c r="AS1216" i="1"/>
  <c r="AT1216" i="1"/>
  <c r="AU1216" i="1"/>
  <c r="AV1216" i="1"/>
  <c r="AW1216" i="1"/>
  <c r="AR1217" i="1"/>
  <c r="AS1217" i="1"/>
  <c r="AT1217" i="1"/>
  <c r="AU1217" i="1"/>
  <c r="AV1217" i="1"/>
  <c r="AW1217" i="1"/>
  <c r="AR1218" i="1"/>
  <c r="AS1218" i="1"/>
  <c r="AT1218" i="1"/>
  <c r="AU1218" i="1"/>
  <c r="AV1218" i="1"/>
  <c r="AW1218" i="1"/>
  <c r="AR1219" i="1"/>
  <c r="AS1219" i="1"/>
  <c r="AT1219" i="1"/>
  <c r="AU1219" i="1"/>
  <c r="AV1219" i="1"/>
  <c r="AW1219" i="1"/>
  <c r="AR1220" i="1"/>
  <c r="AS1220" i="1"/>
  <c r="AT1220" i="1"/>
  <c r="AU1220" i="1"/>
  <c r="AV1220" i="1"/>
  <c r="AW1220" i="1"/>
  <c r="AR1221" i="1"/>
  <c r="AS1221" i="1"/>
  <c r="AT1221" i="1"/>
  <c r="AU1221" i="1"/>
  <c r="AV1221" i="1"/>
  <c r="AW1221" i="1"/>
  <c r="AR1222" i="1"/>
  <c r="AS1222" i="1"/>
  <c r="AT1222" i="1"/>
  <c r="AU1222" i="1"/>
  <c r="AV1222" i="1"/>
  <c r="AW1222" i="1"/>
  <c r="AR1223" i="1"/>
  <c r="AS1223" i="1"/>
  <c r="AT1223" i="1"/>
  <c r="AU1223" i="1"/>
  <c r="AV1223" i="1"/>
  <c r="AW1223" i="1"/>
  <c r="AR1224" i="1"/>
  <c r="AS1224" i="1"/>
  <c r="AT1224" i="1"/>
  <c r="AU1224" i="1"/>
  <c r="AV1224" i="1"/>
  <c r="AW1224" i="1"/>
  <c r="AR1225" i="1"/>
  <c r="AS1225" i="1"/>
  <c r="AT1225" i="1"/>
  <c r="AU1225" i="1"/>
  <c r="AV1225" i="1"/>
  <c r="AW1225" i="1"/>
  <c r="AR1226" i="1"/>
  <c r="AS1226" i="1"/>
  <c r="AT1226" i="1"/>
  <c r="AU1226" i="1"/>
  <c r="AV1226" i="1"/>
  <c r="AW1226" i="1"/>
  <c r="AR1227" i="1"/>
  <c r="AS1227" i="1"/>
  <c r="AT1227" i="1"/>
  <c r="AU1227" i="1"/>
  <c r="AV1227" i="1"/>
  <c r="AW1227" i="1"/>
  <c r="AR1228" i="1"/>
  <c r="AS1228" i="1"/>
  <c r="AT1228" i="1"/>
  <c r="AU1228" i="1"/>
  <c r="AV1228" i="1"/>
  <c r="AW1228" i="1"/>
  <c r="AR1229" i="1"/>
  <c r="AS1229" i="1"/>
  <c r="AT1229" i="1"/>
  <c r="AU1229" i="1"/>
  <c r="AV1229" i="1"/>
  <c r="AW1229" i="1"/>
  <c r="AR1230" i="1"/>
  <c r="AS1230" i="1"/>
  <c r="AT1230" i="1"/>
  <c r="AU1230" i="1"/>
  <c r="AV1230" i="1"/>
  <c r="AW1230" i="1"/>
  <c r="AR1231" i="1"/>
  <c r="AS1231" i="1"/>
  <c r="AT1231" i="1"/>
  <c r="AU1231" i="1"/>
  <c r="AV1231" i="1"/>
  <c r="AW1231" i="1"/>
  <c r="AR1232" i="1"/>
  <c r="AS1232" i="1"/>
  <c r="AT1232" i="1"/>
  <c r="AU1232" i="1"/>
  <c r="AV1232" i="1"/>
  <c r="AW1232" i="1"/>
  <c r="AR1233" i="1"/>
  <c r="AS1233" i="1"/>
  <c r="AT1233" i="1"/>
  <c r="AU1233" i="1"/>
  <c r="AV1233" i="1"/>
  <c r="AW1233" i="1"/>
  <c r="AR1234" i="1"/>
  <c r="AS1234" i="1"/>
  <c r="AT1234" i="1"/>
  <c r="AU1234" i="1"/>
  <c r="AV1234" i="1"/>
  <c r="AW1234" i="1"/>
  <c r="AR1235" i="1"/>
  <c r="AS1235" i="1"/>
  <c r="AT1235" i="1"/>
  <c r="AU1235" i="1"/>
  <c r="AV1235" i="1"/>
  <c r="AW1235" i="1"/>
  <c r="AR1236" i="1"/>
  <c r="AS1236" i="1"/>
  <c r="AT1236" i="1"/>
  <c r="AU1236" i="1"/>
  <c r="AV1236" i="1"/>
  <c r="AW1236" i="1"/>
  <c r="AR1237" i="1"/>
  <c r="AS1237" i="1"/>
  <c r="AT1237" i="1"/>
  <c r="AU1237" i="1"/>
  <c r="AV1237" i="1"/>
  <c r="AW1237" i="1"/>
  <c r="AR1238" i="1"/>
  <c r="AS1238" i="1"/>
  <c r="AT1238" i="1"/>
  <c r="AU1238" i="1"/>
  <c r="AV1238" i="1"/>
  <c r="AW1238" i="1"/>
  <c r="AR1239" i="1"/>
  <c r="AS1239" i="1"/>
  <c r="AT1239" i="1"/>
  <c r="AU1239" i="1"/>
  <c r="AV1239" i="1"/>
  <c r="AW1239" i="1"/>
  <c r="AR1240" i="1"/>
  <c r="AS1240" i="1"/>
  <c r="AT1240" i="1"/>
  <c r="AU1240" i="1"/>
  <c r="AV1240" i="1"/>
  <c r="AW1240" i="1"/>
  <c r="AR1241" i="1"/>
  <c r="AS1241" i="1"/>
  <c r="AT1241" i="1"/>
  <c r="AU1241" i="1"/>
  <c r="AV1241" i="1"/>
  <c r="AW1241" i="1"/>
  <c r="AR1242" i="1"/>
  <c r="AS1242" i="1"/>
  <c r="AT1242" i="1"/>
  <c r="AU1242" i="1"/>
  <c r="AV1242" i="1"/>
  <c r="AW1242" i="1"/>
  <c r="AR1243" i="1"/>
  <c r="AS1243" i="1"/>
  <c r="AT1243" i="1"/>
  <c r="AU1243" i="1"/>
  <c r="AV1243" i="1"/>
  <c r="AW1243" i="1"/>
  <c r="AR1244" i="1"/>
  <c r="AS1244" i="1"/>
  <c r="AT1244" i="1"/>
  <c r="AU1244" i="1"/>
  <c r="AV1244" i="1"/>
  <c r="AW1244" i="1"/>
  <c r="AR1245" i="1"/>
  <c r="AS1245" i="1"/>
  <c r="AT1245" i="1"/>
  <c r="AU1245" i="1"/>
  <c r="AV1245" i="1"/>
  <c r="AW1245" i="1"/>
  <c r="AR1246" i="1"/>
  <c r="AS1246" i="1"/>
  <c r="AT1246" i="1"/>
  <c r="AU1246" i="1"/>
  <c r="AV1246" i="1"/>
  <c r="AW1246" i="1"/>
  <c r="AR1247" i="1"/>
  <c r="AS1247" i="1"/>
  <c r="AT1247" i="1"/>
  <c r="AU1247" i="1"/>
  <c r="AV1247" i="1"/>
  <c r="AW1247" i="1"/>
  <c r="AR1248" i="1"/>
  <c r="AS1248" i="1"/>
  <c r="AT1248" i="1"/>
  <c r="AU1248" i="1"/>
  <c r="AV1248" i="1"/>
  <c r="AW1248" i="1"/>
  <c r="AR1249" i="1"/>
  <c r="AS1249" i="1"/>
  <c r="AT1249" i="1"/>
  <c r="AU1249" i="1"/>
  <c r="AV1249" i="1"/>
  <c r="AW1249" i="1"/>
  <c r="AR1250" i="1"/>
  <c r="AS1250" i="1"/>
  <c r="AT1250" i="1"/>
  <c r="AU1250" i="1"/>
  <c r="AV1250" i="1"/>
  <c r="AW1250" i="1"/>
  <c r="AR1251" i="1"/>
  <c r="AS1251" i="1"/>
  <c r="AT1251" i="1"/>
  <c r="AU1251" i="1"/>
  <c r="AV1251" i="1"/>
  <c r="AW1251" i="1"/>
  <c r="AR1252" i="1"/>
  <c r="AS1252" i="1"/>
  <c r="AT1252" i="1"/>
  <c r="AU1252" i="1"/>
  <c r="AV1252" i="1"/>
  <c r="AW1252" i="1"/>
  <c r="AR1253" i="1"/>
  <c r="AS1253" i="1"/>
  <c r="AT1253" i="1"/>
  <c r="AU1253" i="1"/>
  <c r="AV1253" i="1"/>
  <c r="AW1253" i="1"/>
  <c r="AR1254" i="1"/>
  <c r="AS1254" i="1"/>
  <c r="AT1254" i="1"/>
  <c r="AU1254" i="1"/>
  <c r="AV1254" i="1"/>
  <c r="AW1254" i="1"/>
  <c r="AR1255" i="1"/>
  <c r="AS1255" i="1"/>
  <c r="AT1255" i="1"/>
  <c r="AU1255" i="1"/>
  <c r="AV1255" i="1"/>
  <c r="AW1255" i="1"/>
  <c r="AR1256" i="1"/>
  <c r="AS1256" i="1"/>
  <c r="AT1256" i="1"/>
  <c r="AU1256" i="1"/>
  <c r="AV1256" i="1"/>
  <c r="AW1256" i="1"/>
  <c r="AR1257" i="1"/>
  <c r="AS1257" i="1"/>
  <c r="AT1257" i="1"/>
  <c r="AU1257" i="1"/>
  <c r="AV1257" i="1"/>
  <c r="AW1257" i="1"/>
  <c r="AR1258" i="1"/>
  <c r="AS1258" i="1"/>
  <c r="AT1258" i="1"/>
  <c r="AU1258" i="1"/>
  <c r="AV1258" i="1"/>
  <c r="AW1258" i="1"/>
  <c r="AR1259" i="1"/>
  <c r="AS1259" i="1"/>
  <c r="AT1259" i="1"/>
  <c r="AU1259" i="1"/>
  <c r="AV1259" i="1"/>
  <c r="AW1259" i="1"/>
  <c r="AR1260" i="1"/>
  <c r="AS1260" i="1"/>
  <c r="AT1260" i="1"/>
  <c r="AU1260" i="1"/>
  <c r="AV1260" i="1"/>
  <c r="AW1260" i="1"/>
  <c r="AR1261" i="1"/>
  <c r="AS1261" i="1"/>
  <c r="AT1261" i="1"/>
  <c r="AU1261" i="1"/>
  <c r="AV1261" i="1"/>
  <c r="AW1261" i="1"/>
  <c r="AR1262" i="1"/>
  <c r="AS1262" i="1"/>
  <c r="AT1262" i="1"/>
  <c r="AU1262" i="1"/>
  <c r="AV1262" i="1"/>
  <c r="AW1262" i="1"/>
  <c r="AR1263" i="1"/>
  <c r="AS1263" i="1"/>
  <c r="AT1263" i="1"/>
  <c r="AU1263" i="1"/>
  <c r="AV1263" i="1"/>
  <c r="AW1263" i="1"/>
  <c r="AR1264" i="1"/>
  <c r="AS1264" i="1"/>
  <c r="AT1264" i="1"/>
  <c r="AU1264" i="1"/>
  <c r="AV1264" i="1"/>
  <c r="AW1264" i="1"/>
  <c r="AR1265" i="1"/>
  <c r="AS1265" i="1"/>
  <c r="AT1265" i="1"/>
  <c r="AU1265" i="1"/>
  <c r="AV1265" i="1"/>
  <c r="AW1265" i="1"/>
  <c r="AR1266" i="1"/>
  <c r="AS1266" i="1"/>
  <c r="AT1266" i="1"/>
  <c r="AU1266" i="1"/>
  <c r="AV1266" i="1"/>
  <c r="AW1266" i="1"/>
  <c r="AR1267" i="1"/>
  <c r="AS1267" i="1"/>
  <c r="AT1267" i="1"/>
  <c r="AU1267" i="1"/>
  <c r="AV1267" i="1"/>
  <c r="AW1267" i="1"/>
  <c r="AR1268" i="1"/>
  <c r="AS1268" i="1"/>
  <c r="AT1268" i="1"/>
  <c r="AU1268" i="1"/>
  <c r="AV1268" i="1"/>
  <c r="AW1268" i="1"/>
  <c r="AR1269" i="1"/>
  <c r="AS1269" i="1"/>
  <c r="AT1269" i="1"/>
  <c r="AU1269" i="1"/>
  <c r="AV1269" i="1"/>
  <c r="AW1269" i="1"/>
  <c r="AR1270" i="1"/>
  <c r="AS1270" i="1"/>
  <c r="AT1270" i="1"/>
  <c r="AU1270" i="1"/>
  <c r="AV1270" i="1"/>
  <c r="AW1270" i="1"/>
  <c r="AR1271" i="1"/>
  <c r="AS1271" i="1"/>
  <c r="AT1271" i="1"/>
  <c r="AU1271" i="1"/>
  <c r="AV1271" i="1"/>
  <c r="AW1271" i="1"/>
  <c r="AR1272" i="1"/>
  <c r="AS1272" i="1"/>
  <c r="AT1272" i="1"/>
  <c r="AU1272" i="1"/>
  <c r="AV1272" i="1"/>
  <c r="AW1272" i="1"/>
  <c r="AR1273" i="1"/>
  <c r="AS1273" i="1"/>
  <c r="AT1273" i="1"/>
  <c r="AU1273" i="1"/>
  <c r="AV1273" i="1"/>
  <c r="AW1273" i="1"/>
  <c r="AR1274" i="1"/>
  <c r="AS1274" i="1"/>
  <c r="AT1274" i="1"/>
  <c r="AU1274" i="1"/>
  <c r="AV1274" i="1"/>
  <c r="AW1274" i="1"/>
  <c r="AR1275" i="1"/>
  <c r="AS1275" i="1"/>
  <c r="AT1275" i="1"/>
  <c r="AU1275" i="1"/>
  <c r="AV1275" i="1"/>
  <c r="AW1275" i="1"/>
  <c r="AR1276" i="1"/>
  <c r="AS1276" i="1"/>
  <c r="AT1276" i="1"/>
  <c r="AU1276" i="1"/>
  <c r="AV1276" i="1"/>
  <c r="AW1276" i="1"/>
  <c r="AR1277" i="1"/>
  <c r="AS1277" i="1"/>
  <c r="AT1277" i="1"/>
  <c r="AU1277" i="1"/>
  <c r="AV1277" i="1"/>
  <c r="AW1277" i="1"/>
  <c r="AR1278" i="1"/>
  <c r="AS1278" i="1"/>
  <c r="AT1278" i="1"/>
  <c r="AU1278" i="1"/>
  <c r="AV1278" i="1"/>
  <c r="AW1278" i="1"/>
  <c r="AR1279" i="1"/>
  <c r="AS1279" i="1"/>
  <c r="AT1279" i="1"/>
  <c r="AU1279" i="1"/>
  <c r="AV1279" i="1"/>
  <c r="AW1279" i="1"/>
  <c r="AR1280" i="1"/>
  <c r="AS1280" i="1"/>
  <c r="AT1280" i="1"/>
  <c r="AU1280" i="1"/>
  <c r="AV1280" i="1"/>
  <c r="AW1280" i="1"/>
  <c r="AR1281" i="1"/>
  <c r="AS1281" i="1"/>
  <c r="AT1281" i="1"/>
  <c r="AU1281" i="1"/>
  <c r="AV1281" i="1"/>
  <c r="AW1281" i="1"/>
  <c r="AR1282" i="1"/>
  <c r="AS1282" i="1"/>
  <c r="AT1282" i="1"/>
  <c r="AU1282" i="1"/>
  <c r="AV1282" i="1"/>
  <c r="AW1282" i="1"/>
  <c r="AR1283" i="1"/>
  <c r="AS1283" i="1"/>
  <c r="AT1283" i="1"/>
  <c r="AU1283" i="1"/>
  <c r="AV1283" i="1"/>
  <c r="AW1283" i="1"/>
  <c r="AR1284" i="1"/>
  <c r="AS1284" i="1"/>
  <c r="AT1284" i="1"/>
  <c r="AU1284" i="1"/>
  <c r="AV1284" i="1"/>
  <c r="AW1284" i="1"/>
  <c r="AR1285" i="1"/>
  <c r="AS1285" i="1"/>
  <c r="AT1285" i="1"/>
  <c r="AU1285" i="1"/>
  <c r="AV1285" i="1"/>
  <c r="AW1285" i="1"/>
  <c r="AR1286" i="1"/>
  <c r="AS1286" i="1"/>
  <c r="AT1286" i="1"/>
  <c r="AU1286" i="1"/>
  <c r="AV1286" i="1"/>
  <c r="AW1286" i="1"/>
  <c r="AR1287" i="1"/>
  <c r="AS1287" i="1"/>
  <c r="AT1287" i="1"/>
  <c r="AU1287" i="1"/>
  <c r="AV1287" i="1"/>
  <c r="AW1287" i="1"/>
  <c r="AR1288" i="1"/>
  <c r="AS1288" i="1"/>
  <c r="AT1288" i="1"/>
  <c r="AU1288" i="1"/>
  <c r="AV1288" i="1"/>
  <c r="AW1288" i="1"/>
  <c r="AR1289" i="1"/>
  <c r="AS1289" i="1"/>
  <c r="AT1289" i="1"/>
  <c r="AU1289" i="1"/>
  <c r="AV1289" i="1"/>
  <c r="AW1289" i="1"/>
  <c r="AR1290" i="1"/>
  <c r="AS1290" i="1"/>
  <c r="AT1290" i="1"/>
  <c r="AU1290" i="1"/>
  <c r="AV1290" i="1"/>
  <c r="AW1290" i="1"/>
  <c r="AR1291" i="1"/>
  <c r="AS1291" i="1"/>
  <c r="AT1291" i="1"/>
  <c r="AU1291" i="1"/>
  <c r="AV1291" i="1"/>
  <c r="AW1291" i="1"/>
  <c r="AR1292" i="1"/>
  <c r="AS1292" i="1"/>
  <c r="AT1292" i="1"/>
  <c r="AU1292" i="1"/>
  <c r="AV1292" i="1"/>
  <c r="AW1292" i="1"/>
  <c r="AR1293" i="1"/>
  <c r="AS1293" i="1"/>
  <c r="AT1293" i="1"/>
  <c r="AU1293" i="1"/>
  <c r="AV1293" i="1"/>
  <c r="AW1293" i="1"/>
  <c r="AR1294" i="1"/>
  <c r="AS1294" i="1"/>
  <c r="AT1294" i="1"/>
  <c r="AU1294" i="1"/>
  <c r="AV1294" i="1"/>
  <c r="AW1294" i="1"/>
  <c r="AR1295" i="1"/>
  <c r="AS1295" i="1"/>
  <c r="AT1295" i="1"/>
  <c r="AU1295" i="1"/>
  <c r="AV1295" i="1"/>
  <c r="AW1295" i="1"/>
  <c r="AR1296" i="1"/>
  <c r="AS1296" i="1"/>
  <c r="AT1296" i="1"/>
  <c r="AU1296" i="1"/>
  <c r="AV1296" i="1"/>
  <c r="AW1296" i="1"/>
  <c r="AR1297" i="1"/>
  <c r="AS1297" i="1"/>
  <c r="AT1297" i="1"/>
  <c r="AU1297" i="1"/>
  <c r="AV1297" i="1"/>
  <c r="AW1297" i="1"/>
  <c r="AR1298" i="1"/>
  <c r="AS1298" i="1"/>
  <c r="AT1298" i="1"/>
  <c r="AU1298" i="1"/>
  <c r="AV1298" i="1"/>
  <c r="AW1298" i="1"/>
  <c r="AR1299" i="1"/>
  <c r="AS1299" i="1"/>
  <c r="AT1299" i="1"/>
  <c r="AU1299" i="1"/>
  <c r="AV1299" i="1"/>
  <c r="AW1299" i="1"/>
  <c r="AR1300" i="1"/>
  <c r="AS1300" i="1"/>
  <c r="AT1300" i="1"/>
  <c r="AU1300" i="1"/>
  <c r="AV1300" i="1"/>
  <c r="AW1300" i="1"/>
  <c r="AR1301" i="1"/>
  <c r="AS1301" i="1"/>
  <c r="AT1301" i="1"/>
  <c r="AU1301" i="1"/>
  <c r="AV1301" i="1"/>
  <c r="AW1301" i="1"/>
  <c r="AR1302" i="1"/>
  <c r="AS1302" i="1"/>
  <c r="AT1302" i="1"/>
  <c r="AU1302" i="1"/>
  <c r="AV1302" i="1"/>
  <c r="AW1302" i="1"/>
  <c r="AR1303" i="1"/>
  <c r="AS1303" i="1"/>
  <c r="AT1303" i="1"/>
  <c r="AU1303" i="1"/>
  <c r="AV1303" i="1"/>
  <c r="AW1303" i="1"/>
  <c r="AR1304" i="1"/>
  <c r="AS1304" i="1"/>
  <c r="AT1304" i="1"/>
  <c r="AU1304" i="1"/>
  <c r="AV1304" i="1"/>
  <c r="AW1304" i="1"/>
  <c r="AR1305" i="1"/>
  <c r="AS1305" i="1"/>
  <c r="AT1305" i="1"/>
  <c r="AU1305" i="1"/>
  <c r="AV1305" i="1"/>
  <c r="AW1305" i="1"/>
  <c r="AR1306" i="1"/>
  <c r="AS1306" i="1"/>
  <c r="AT1306" i="1"/>
  <c r="AU1306" i="1"/>
  <c r="AV1306" i="1"/>
  <c r="AW1306" i="1"/>
  <c r="AR1307" i="1"/>
  <c r="AS1307" i="1"/>
  <c r="AT1307" i="1"/>
  <c r="AU1307" i="1"/>
  <c r="AV1307" i="1"/>
  <c r="AW1307" i="1"/>
  <c r="AR1308" i="1"/>
  <c r="AS1308" i="1"/>
  <c r="AT1308" i="1"/>
  <c r="AU1308" i="1"/>
  <c r="AV1308" i="1"/>
  <c r="AW1308" i="1"/>
  <c r="AR1309" i="1"/>
  <c r="AS1309" i="1"/>
  <c r="AT1309" i="1"/>
  <c r="AU1309" i="1"/>
  <c r="AV1309" i="1"/>
  <c r="AW1309" i="1"/>
  <c r="AR1310" i="1"/>
  <c r="AS1310" i="1"/>
  <c r="AT1310" i="1"/>
  <c r="AU1310" i="1"/>
  <c r="AV1310" i="1"/>
  <c r="AW1310" i="1"/>
  <c r="AR1311" i="1"/>
  <c r="AS1311" i="1"/>
  <c r="AT1311" i="1"/>
  <c r="AU1311" i="1"/>
  <c r="AV1311" i="1"/>
  <c r="AW1311" i="1"/>
  <c r="AR1312" i="1"/>
  <c r="AS1312" i="1"/>
  <c r="AT1312" i="1"/>
  <c r="AU1312" i="1"/>
  <c r="AV1312" i="1"/>
  <c r="AW1312" i="1"/>
  <c r="AR1313" i="1"/>
  <c r="AS1313" i="1"/>
  <c r="AT1313" i="1"/>
  <c r="AU1313" i="1"/>
  <c r="AV1313" i="1"/>
  <c r="AW1313" i="1"/>
  <c r="AR1314" i="1"/>
  <c r="AS1314" i="1"/>
  <c r="AT1314" i="1"/>
  <c r="AU1314" i="1"/>
  <c r="AV1314" i="1"/>
  <c r="AW1314" i="1"/>
  <c r="AR1315" i="1"/>
  <c r="AS1315" i="1"/>
  <c r="AT1315" i="1"/>
  <c r="AU1315" i="1"/>
  <c r="AV1315" i="1"/>
  <c r="AW1315" i="1"/>
  <c r="AR1316" i="1"/>
  <c r="AS1316" i="1"/>
  <c r="AT1316" i="1"/>
  <c r="AU1316" i="1"/>
  <c r="AV1316" i="1"/>
  <c r="AW1316" i="1"/>
  <c r="AR1317" i="1"/>
  <c r="AS1317" i="1"/>
  <c r="AT1317" i="1"/>
  <c r="AU1317" i="1"/>
  <c r="AV1317" i="1"/>
  <c r="AW1317" i="1"/>
  <c r="AR1318" i="1"/>
  <c r="AS1318" i="1"/>
  <c r="AT1318" i="1"/>
  <c r="AU1318" i="1"/>
  <c r="AV1318" i="1"/>
  <c r="AW1318" i="1"/>
  <c r="AR1319" i="1"/>
  <c r="AS1319" i="1"/>
  <c r="AT1319" i="1"/>
  <c r="AU1319" i="1"/>
  <c r="AV1319" i="1"/>
  <c r="AW1319" i="1"/>
  <c r="AR1320" i="1"/>
  <c r="AS1320" i="1"/>
  <c r="AT1320" i="1"/>
  <c r="AU1320" i="1"/>
  <c r="AV1320" i="1"/>
  <c r="AW1320" i="1"/>
  <c r="AR1321" i="1"/>
  <c r="AS1321" i="1"/>
  <c r="AT1321" i="1"/>
  <c r="AU1321" i="1"/>
  <c r="AV1321" i="1"/>
  <c r="AW1321" i="1"/>
  <c r="AR1322" i="1"/>
  <c r="AS1322" i="1"/>
  <c r="AT1322" i="1"/>
  <c r="AU1322" i="1"/>
  <c r="AV1322" i="1"/>
  <c r="AW1322" i="1"/>
  <c r="AR1323" i="1"/>
  <c r="AS1323" i="1"/>
  <c r="AT1323" i="1"/>
  <c r="AU1323" i="1"/>
  <c r="AV1323" i="1"/>
  <c r="AW1323" i="1"/>
  <c r="AR1324" i="1"/>
  <c r="AS1324" i="1"/>
  <c r="AT1324" i="1"/>
  <c r="AU1324" i="1"/>
  <c r="AV1324" i="1"/>
  <c r="AW1324" i="1"/>
  <c r="AR1325" i="1"/>
  <c r="AS1325" i="1"/>
  <c r="AT1325" i="1"/>
  <c r="AU1325" i="1"/>
  <c r="AV1325" i="1"/>
  <c r="AW1325" i="1"/>
  <c r="AR1326" i="1"/>
  <c r="AS1326" i="1"/>
  <c r="AT1326" i="1"/>
  <c r="AU1326" i="1"/>
  <c r="AV1326" i="1"/>
  <c r="AW1326" i="1"/>
  <c r="AR1327" i="1"/>
  <c r="AS1327" i="1"/>
  <c r="AT1327" i="1"/>
  <c r="AU1327" i="1"/>
  <c r="AV1327" i="1"/>
  <c r="AW1327" i="1"/>
  <c r="AR1328" i="1"/>
  <c r="AS1328" i="1"/>
  <c r="AT1328" i="1"/>
  <c r="AU1328" i="1"/>
  <c r="AV1328" i="1"/>
  <c r="AW1328" i="1"/>
  <c r="AR1329" i="1"/>
  <c r="AS1329" i="1"/>
  <c r="AT1329" i="1"/>
  <c r="AU1329" i="1"/>
  <c r="AV1329" i="1"/>
  <c r="AW1329" i="1"/>
  <c r="AR1330" i="1"/>
  <c r="AS1330" i="1"/>
  <c r="AT1330" i="1"/>
  <c r="AU1330" i="1"/>
  <c r="AV1330" i="1"/>
  <c r="AW1330" i="1"/>
  <c r="AR1331" i="1"/>
  <c r="AS1331" i="1"/>
  <c r="AT1331" i="1"/>
  <c r="AU1331" i="1"/>
  <c r="AV1331" i="1"/>
  <c r="AW1331" i="1"/>
  <c r="AR1332" i="1"/>
  <c r="AS1332" i="1"/>
  <c r="AT1332" i="1"/>
  <c r="AU1332" i="1"/>
  <c r="AV1332" i="1"/>
  <c r="AW1332" i="1"/>
  <c r="AR1333" i="1"/>
  <c r="AS1333" i="1"/>
  <c r="AT1333" i="1"/>
  <c r="AU1333" i="1"/>
  <c r="AV1333" i="1"/>
  <c r="AW1333" i="1"/>
  <c r="AR1334" i="1"/>
  <c r="AS1334" i="1"/>
  <c r="AT1334" i="1"/>
  <c r="AU1334" i="1"/>
  <c r="AV1334" i="1"/>
  <c r="AW1334" i="1"/>
  <c r="AR1335" i="1"/>
  <c r="AS1335" i="1"/>
  <c r="AT1335" i="1"/>
  <c r="AU1335" i="1"/>
  <c r="AV1335" i="1"/>
  <c r="AW1335" i="1"/>
  <c r="AR1336" i="1"/>
  <c r="AS1336" i="1"/>
  <c r="AT1336" i="1"/>
  <c r="AU1336" i="1"/>
  <c r="AV1336" i="1"/>
  <c r="AW1336" i="1"/>
  <c r="AR1337" i="1"/>
  <c r="AS1337" i="1"/>
  <c r="AT1337" i="1"/>
  <c r="AU1337" i="1"/>
  <c r="AV1337" i="1"/>
  <c r="AW1337" i="1"/>
  <c r="AR1338" i="1"/>
  <c r="AS1338" i="1"/>
  <c r="AT1338" i="1"/>
  <c r="AU1338" i="1"/>
  <c r="AV1338" i="1"/>
  <c r="AW1338" i="1"/>
  <c r="AR1339" i="1"/>
  <c r="AS1339" i="1"/>
  <c r="AT1339" i="1"/>
  <c r="AU1339" i="1"/>
  <c r="AV1339" i="1"/>
  <c r="AW1339" i="1"/>
  <c r="AR1340" i="1"/>
  <c r="AS1340" i="1"/>
  <c r="AT1340" i="1"/>
  <c r="AU1340" i="1"/>
  <c r="AV1340" i="1"/>
  <c r="AW1340" i="1"/>
  <c r="AR1341" i="1"/>
  <c r="AS1341" i="1"/>
  <c r="AT1341" i="1"/>
  <c r="AU1341" i="1"/>
  <c r="AV1341" i="1"/>
  <c r="AW1341" i="1"/>
  <c r="AR1342" i="1"/>
  <c r="AS1342" i="1"/>
  <c r="AT1342" i="1"/>
  <c r="AU1342" i="1"/>
  <c r="AV1342" i="1"/>
  <c r="AW1342" i="1"/>
  <c r="AR1343" i="1"/>
  <c r="AS1343" i="1"/>
  <c r="AT1343" i="1"/>
  <c r="AU1343" i="1"/>
  <c r="AV1343" i="1"/>
  <c r="AW1343" i="1"/>
  <c r="AR1344" i="1"/>
  <c r="AS1344" i="1"/>
  <c r="AT1344" i="1"/>
  <c r="AU1344" i="1"/>
  <c r="AV1344" i="1"/>
  <c r="AW1344" i="1"/>
  <c r="AR1345" i="1"/>
  <c r="AS1345" i="1"/>
  <c r="AT1345" i="1"/>
  <c r="AU1345" i="1"/>
  <c r="AV1345" i="1"/>
  <c r="AW1345" i="1"/>
  <c r="AR1346" i="1"/>
  <c r="AS1346" i="1"/>
  <c r="AT1346" i="1"/>
  <c r="AU1346" i="1"/>
  <c r="AV1346" i="1"/>
  <c r="AW1346" i="1"/>
  <c r="AR1347" i="1"/>
  <c r="AS1347" i="1"/>
  <c r="AT1347" i="1"/>
  <c r="AU1347" i="1"/>
  <c r="AV1347" i="1"/>
  <c r="AW1347" i="1"/>
  <c r="AR1348" i="1"/>
  <c r="AS1348" i="1"/>
  <c r="AT1348" i="1"/>
  <c r="AU1348" i="1"/>
  <c r="AV1348" i="1"/>
  <c r="AW1348" i="1"/>
  <c r="AR1349" i="1"/>
  <c r="AS1349" i="1"/>
  <c r="AT1349" i="1"/>
  <c r="AU1349" i="1"/>
  <c r="AV1349" i="1"/>
  <c r="AW1349" i="1"/>
  <c r="AR1350" i="1"/>
  <c r="AS1350" i="1"/>
  <c r="AT1350" i="1"/>
  <c r="AU1350" i="1"/>
  <c r="AV1350" i="1"/>
  <c r="AW1350" i="1"/>
  <c r="AR1351" i="1"/>
  <c r="AS1351" i="1"/>
  <c r="AT1351" i="1"/>
  <c r="AU1351" i="1"/>
  <c r="AV1351" i="1"/>
  <c r="AW1351" i="1"/>
  <c r="AR1352" i="1"/>
  <c r="AS1352" i="1"/>
  <c r="AT1352" i="1"/>
  <c r="AU1352" i="1"/>
  <c r="AV1352" i="1"/>
  <c r="AW1352" i="1"/>
  <c r="AR1353" i="1"/>
  <c r="AS1353" i="1"/>
  <c r="AT1353" i="1"/>
  <c r="AU1353" i="1"/>
  <c r="AV1353" i="1"/>
  <c r="AW1353" i="1"/>
  <c r="AR1354" i="1"/>
  <c r="AS1354" i="1"/>
  <c r="AT1354" i="1"/>
  <c r="AU1354" i="1"/>
  <c r="AV1354" i="1"/>
  <c r="AW1354" i="1"/>
  <c r="AR1355" i="1"/>
  <c r="AS1355" i="1"/>
  <c r="AT1355" i="1"/>
  <c r="AU1355" i="1"/>
  <c r="AV1355" i="1"/>
  <c r="AW1355" i="1"/>
  <c r="AR1356" i="1"/>
  <c r="AS1356" i="1"/>
  <c r="AT1356" i="1"/>
  <c r="AU1356" i="1"/>
  <c r="AV1356" i="1"/>
  <c r="AW1356" i="1"/>
  <c r="AR1357" i="1"/>
  <c r="AS1357" i="1"/>
  <c r="AT1357" i="1"/>
  <c r="AU1357" i="1"/>
  <c r="AV1357" i="1"/>
  <c r="AW1357" i="1"/>
  <c r="AR1358" i="1"/>
  <c r="AS1358" i="1"/>
  <c r="AT1358" i="1"/>
  <c r="AU1358" i="1"/>
  <c r="AV1358" i="1"/>
  <c r="AW1358" i="1"/>
  <c r="AR1359" i="1"/>
  <c r="AS1359" i="1"/>
  <c r="AT1359" i="1"/>
  <c r="AU1359" i="1"/>
  <c r="AV1359" i="1"/>
  <c r="AW1359" i="1"/>
  <c r="AR1360" i="1"/>
  <c r="AS1360" i="1"/>
  <c r="AT1360" i="1"/>
  <c r="AU1360" i="1"/>
  <c r="AV1360" i="1"/>
  <c r="AW1360" i="1"/>
  <c r="AR1361" i="1"/>
  <c r="AS1361" i="1"/>
  <c r="AT1361" i="1"/>
  <c r="AU1361" i="1"/>
  <c r="AV1361" i="1"/>
  <c r="AW1361" i="1"/>
  <c r="AR1362" i="1"/>
  <c r="AS1362" i="1"/>
  <c r="AT1362" i="1"/>
  <c r="AU1362" i="1"/>
  <c r="AV1362" i="1"/>
  <c r="AW1362" i="1"/>
  <c r="AR1363" i="1"/>
  <c r="AS1363" i="1"/>
  <c r="AT1363" i="1"/>
  <c r="AU1363" i="1"/>
  <c r="AV1363" i="1"/>
  <c r="AW1363" i="1"/>
  <c r="AR1364" i="1"/>
  <c r="AS1364" i="1"/>
  <c r="AT1364" i="1"/>
  <c r="AU1364" i="1"/>
  <c r="AV1364" i="1"/>
  <c r="AW1364" i="1"/>
  <c r="AR1365" i="1"/>
  <c r="AS1365" i="1"/>
  <c r="AT1365" i="1"/>
  <c r="AU1365" i="1"/>
  <c r="AV1365" i="1"/>
  <c r="AW1365" i="1"/>
  <c r="AR1366" i="1"/>
  <c r="AS1366" i="1"/>
  <c r="AT1366" i="1"/>
  <c r="AU1366" i="1"/>
  <c r="AV1366" i="1"/>
  <c r="AW1366" i="1"/>
  <c r="AR1367" i="1"/>
  <c r="AS1367" i="1"/>
  <c r="AT1367" i="1"/>
  <c r="AU1367" i="1"/>
  <c r="AV1367" i="1"/>
  <c r="AW1367" i="1"/>
  <c r="AR1368" i="1"/>
  <c r="AS1368" i="1"/>
  <c r="AT1368" i="1"/>
  <c r="AU1368" i="1"/>
  <c r="AV1368" i="1"/>
  <c r="AW1368" i="1"/>
  <c r="AR1369" i="1"/>
  <c r="AS1369" i="1"/>
  <c r="AT1369" i="1"/>
  <c r="AU1369" i="1"/>
  <c r="AV1369" i="1"/>
  <c r="AW1369" i="1"/>
  <c r="AR1370" i="1"/>
  <c r="AS1370" i="1"/>
  <c r="AT1370" i="1"/>
  <c r="AU1370" i="1"/>
  <c r="AV1370" i="1"/>
  <c r="AW1370" i="1"/>
  <c r="AR1371" i="1"/>
  <c r="AS1371" i="1"/>
  <c r="AT1371" i="1"/>
  <c r="AU1371" i="1"/>
  <c r="AV1371" i="1"/>
  <c r="AW1371" i="1"/>
  <c r="AR1372" i="1"/>
  <c r="AS1372" i="1"/>
  <c r="AT1372" i="1"/>
  <c r="AU1372" i="1"/>
  <c r="AV1372" i="1"/>
  <c r="AW1372" i="1"/>
  <c r="AR1373" i="1"/>
  <c r="AS1373" i="1"/>
  <c r="AT1373" i="1"/>
  <c r="AU1373" i="1"/>
  <c r="AV1373" i="1"/>
  <c r="AW1373" i="1"/>
  <c r="AR1374" i="1"/>
  <c r="AS1374" i="1"/>
  <c r="AT1374" i="1"/>
  <c r="AU1374" i="1"/>
  <c r="AV1374" i="1"/>
  <c r="AW1374" i="1"/>
  <c r="AR1375" i="1"/>
  <c r="AS1375" i="1"/>
  <c r="AT1375" i="1"/>
  <c r="AU1375" i="1"/>
  <c r="AV1375" i="1"/>
  <c r="AW1375" i="1"/>
  <c r="AR1376" i="1"/>
  <c r="AS1376" i="1"/>
  <c r="AT1376" i="1"/>
  <c r="AU1376" i="1"/>
  <c r="AV1376" i="1"/>
  <c r="AW1376" i="1"/>
  <c r="AR1377" i="1"/>
  <c r="AS1377" i="1"/>
  <c r="AT1377" i="1"/>
  <c r="AU1377" i="1"/>
  <c r="AV1377" i="1"/>
  <c r="AW1377" i="1"/>
  <c r="AR1378" i="1"/>
  <c r="AS1378" i="1"/>
  <c r="AT1378" i="1"/>
  <c r="AU1378" i="1"/>
  <c r="AV1378" i="1"/>
  <c r="AW1378" i="1"/>
  <c r="AR1379" i="1"/>
  <c r="AS1379" i="1"/>
  <c r="AT1379" i="1"/>
  <c r="AU1379" i="1"/>
  <c r="AV1379" i="1"/>
  <c r="AW1379" i="1"/>
  <c r="AR1380" i="1"/>
  <c r="AS1380" i="1"/>
  <c r="AT1380" i="1"/>
  <c r="AU1380" i="1"/>
  <c r="AV1380" i="1"/>
  <c r="AW1380" i="1"/>
  <c r="AR1381" i="1"/>
  <c r="AS1381" i="1"/>
  <c r="AT1381" i="1"/>
  <c r="AU1381" i="1"/>
  <c r="AV1381" i="1"/>
  <c r="AW1381" i="1"/>
  <c r="AR1382" i="1"/>
  <c r="AS1382" i="1"/>
  <c r="AT1382" i="1"/>
  <c r="AU1382" i="1"/>
  <c r="AV1382" i="1"/>
  <c r="AW1382" i="1"/>
  <c r="AR1383" i="1"/>
  <c r="AS1383" i="1"/>
  <c r="AT1383" i="1"/>
  <c r="AU1383" i="1"/>
  <c r="AV1383" i="1"/>
  <c r="AW1383" i="1"/>
  <c r="AR1384" i="1"/>
  <c r="AS1384" i="1"/>
  <c r="AT1384" i="1"/>
  <c r="AU1384" i="1"/>
  <c r="AV1384" i="1"/>
  <c r="AW1384" i="1"/>
  <c r="AR1385" i="1"/>
  <c r="AS1385" i="1"/>
  <c r="AT1385" i="1"/>
  <c r="AU1385" i="1"/>
  <c r="AV1385" i="1"/>
  <c r="AW1385" i="1"/>
  <c r="AR1386" i="1"/>
  <c r="AS1386" i="1"/>
  <c r="AT1386" i="1"/>
  <c r="AU1386" i="1"/>
  <c r="AV1386" i="1"/>
  <c r="AW1386" i="1"/>
  <c r="AR1387" i="1"/>
  <c r="AS1387" i="1"/>
  <c r="AT1387" i="1"/>
  <c r="AU1387" i="1"/>
  <c r="AV1387" i="1"/>
  <c r="AW1387" i="1"/>
  <c r="AR1388" i="1"/>
  <c r="AS1388" i="1"/>
  <c r="AT1388" i="1"/>
  <c r="AU1388" i="1"/>
  <c r="AV1388" i="1"/>
  <c r="AW1388" i="1"/>
  <c r="AR1389" i="1"/>
  <c r="AS1389" i="1"/>
  <c r="AT1389" i="1"/>
  <c r="AU1389" i="1"/>
  <c r="AV1389" i="1"/>
  <c r="AW1389" i="1"/>
  <c r="AR1390" i="1"/>
  <c r="AS1390" i="1"/>
  <c r="AT1390" i="1"/>
  <c r="AU1390" i="1"/>
  <c r="AV1390" i="1"/>
  <c r="AW1390" i="1"/>
  <c r="AR1391" i="1"/>
  <c r="AS1391" i="1"/>
  <c r="AT1391" i="1"/>
  <c r="AU1391" i="1"/>
  <c r="AV1391" i="1"/>
  <c r="AW1391" i="1"/>
  <c r="AR1392" i="1"/>
  <c r="AS1392" i="1"/>
  <c r="AT1392" i="1"/>
  <c r="AU1392" i="1"/>
  <c r="AV1392" i="1"/>
  <c r="AW1392" i="1"/>
  <c r="AR1393" i="1"/>
  <c r="AS1393" i="1"/>
  <c r="AT1393" i="1"/>
  <c r="AU1393" i="1"/>
  <c r="AV1393" i="1"/>
  <c r="AW1393" i="1"/>
  <c r="AR1394" i="1"/>
  <c r="AS1394" i="1"/>
  <c r="AT1394" i="1"/>
  <c r="AU1394" i="1"/>
  <c r="AV1394" i="1"/>
  <c r="AW1394" i="1"/>
  <c r="AR1395" i="1"/>
  <c r="AS1395" i="1"/>
  <c r="AT1395" i="1"/>
  <c r="AU1395" i="1"/>
  <c r="AV1395" i="1"/>
  <c r="AW1395" i="1"/>
  <c r="AR1396" i="1"/>
  <c r="AS1396" i="1"/>
  <c r="AT1396" i="1"/>
  <c r="AU1396" i="1"/>
  <c r="AV1396" i="1"/>
  <c r="AW1396" i="1"/>
  <c r="AR1397" i="1"/>
  <c r="AS1397" i="1"/>
  <c r="AT1397" i="1"/>
  <c r="AU1397" i="1"/>
  <c r="AV1397" i="1"/>
  <c r="AW1397" i="1"/>
  <c r="AR1398" i="1"/>
  <c r="AS1398" i="1"/>
  <c r="AT1398" i="1"/>
  <c r="AU1398" i="1"/>
  <c r="AV1398" i="1"/>
  <c r="AW1398" i="1"/>
  <c r="AR1399" i="1"/>
  <c r="AS1399" i="1"/>
  <c r="AT1399" i="1"/>
  <c r="AU1399" i="1"/>
  <c r="AV1399" i="1"/>
  <c r="AW1399" i="1"/>
  <c r="AR1400" i="1"/>
  <c r="AS1400" i="1"/>
  <c r="AT1400" i="1"/>
  <c r="AU1400" i="1"/>
  <c r="AV1400" i="1"/>
  <c r="AW1400" i="1"/>
  <c r="AR1401" i="1"/>
  <c r="AS1401" i="1"/>
  <c r="AT1401" i="1"/>
  <c r="AU1401" i="1"/>
  <c r="AV1401" i="1"/>
  <c r="AW1401" i="1"/>
  <c r="AR1402" i="1"/>
  <c r="AS1402" i="1"/>
  <c r="AT1402" i="1"/>
  <c r="AU1402" i="1"/>
  <c r="AV1402" i="1"/>
  <c r="AW1402" i="1"/>
  <c r="AR1403" i="1"/>
  <c r="AS1403" i="1"/>
  <c r="AT1403" i="1"/>
  <c r="AU1403" i="1"/>
  <c r="AV1403" i="1"/>
  <c r="AW1403" i="1"/>
  <c r="AR1404" i="1"/>
  <c r="AS1404" i="1"/>
  <c r="AT1404" i="1"/>
  <c r="AU1404" i="1"/>
  <c r="AV1404" i="1"/>
  <c r="AW1404" i="1"/>
  <c r="AR1405" i="1"/>
  <c r="AS1405" i="1"/>
  <c r="AT1405" i="1"/>
  <c r="AU1405" i="1"/>
  <c r="AV1405" i="1"/>
  <c r="AW1405" i="1"/>
  <c r="AR1406" i="1"/>
  <c r="AS1406" i="1"/>
  <c r="AT1406" i="1"/>
  <c r="AU1406" i="1"/>
  <c r="AV1406" i="1"/>
  <c r="AW1406" i="1"/>
  <c r="AR1407" i="1"/>
  <c r="AS1407" i="1"/>
  <c r="AT1407" i="1"/>
  <c r="AU1407" i="1"/>
  <c r="AV1407" i="1"/>
  <c r="AW1407" i="1"/>
  <c r="AR1408" i="1"/>
  <c r="AS1408" i="1"/>
  <c r="AT1408" i="1"/>
  <c r="AU1408" i="1"/>
  <c r="AV1408" i="1"/>
  <c r="AW1408" i="1"/>
  <c r="AR1409" i="1"/>
  <c r="AS1409" i="1"/>
  <c r="AT1409" i="1"/>
  <c r="AU1409" i="1"/>
  <c r="AV1409" i="1"/>
  <c r="AW1409" i="1"/>
  <c r="AR1410" i="1"/>
  <c r="AS1410" i="1"/>
  <c r="AT1410" i="1"/>
  <c r="AU1410" i="1"/>
  <c r="AV1410" i="1"/>
  <c r="AW1410" i="1"/>
  <c r="AR1411" i="1"/>
  <c r="AS1411" i="1"/>
  <c r="AT1411" i="1"/>
  <c r="AU1411" i="1"/>
  <c r="AV1411" i="1"/>
  <c r="AW1411" i="1"/>
  <c r="AR1412" i="1"/>
  <c r="AS1412" i="1"/>
  <c r="AT1412" i="1"/>
  <c r="AU1412" i="1"/>
  <c r="AV1412" i="1"/>
  <c r="AW1412" i="1"/>
  <c r="AR1413" i="1"/>
  <c r="AS1413" i="1"/>
  <c r="AT1413" i="1"/>
  <c r="AU1413" i="1"/>
  <c r="AV1413" i="1"/>
  <c r="AW1413" i="1"/>
  <c r="AR1414" i="1"/>
  <c r="AS1414" i="1"/>
  <c r="AT1414" i="1"/>
  <c r="AU1414" i="1"/>
  <c r="AV1414" i="1"/>
  <c r="AW1414" i="1"/>
  <c r="AR1415" i="1"/>
  <c r="AS1415" i="1"/>
  <c r="AT1415" i="1"/>
  <c r="AU1415" i="1"/>
  <c r="AV1415" i="1"/>
  <c r="AW1415" i="1"/>
  <c r="AR1416" i="1"/>
  <c r="AS1416" i="1"/>
  <c r="AT1416" i="1"/>
  <c r="AU1416" i="1"/>
  <c r="AV1416" i="1"/>
  <c r="AW1416" i="1"/>
  <c r="AR1417" i="1"/>
  <c r="AS1417" i="1"/>
  <c r="AT1417" i="1"/>
  <c r="AU1417" i="1"/>
  <c r="AV1417" i="1"/>
  <c r="AW1417" i="1"/>
  <c r="AR1418" i="1"/>
  <c r="AS1418" i="1"/>
  <c r="AT1418" i="1"/>
  <c r="AU1418" i="1"/>
  <c r="AV1418" i="1"/>
  <c r="AW1418" i="1"/>
  <c r="AR1419" i="1"/>
  <c r="AS1419" i="1"/>
  <c r="AT1419" i="1"/>
  <c r="AU1419" i="1"/>
  <c r="AV1419" i="1"/>
  <c r="AW1419" i="1"/>
  <c r="AR1420" i="1"/>
  <c r="AS1420" i="1"/>
  <c r="AT1420" i="1"/>
  <c r="AU1420" i="1"/>
  <c r="AV1420" i="1"/>
  <c r="AW1420" i="1"/>
  <c r="AR1421" i="1"/>
  <c r="AS1421" i="1"/>
  <c r="AT1421" i="1"/>
  <c r="AU1421" i="1"/>
  <c r="AV1421" i="1"/>
  <c r="AW1421" i="1"/>
  <c r="AR1422" i="1"/>
  <c r="AS1422" i="1"/>
  <c r="AT1422" i="1"/>
  <c r="AU1422" i="1"/>
  <c r="AV1422" i="1"/>
  <c r="AW1422" i="1"/>
  <c r="AR1423" i="1"/>
  <c r="AS1423" i="1"/>
  <c r="AT1423" i="1"/>
  <c r="AU1423" i="1"/>
  <c r="AV1423" i="1"/>
  <c r="AW1423" i="1"/>
  <c r="AR1424" i="1"/>
  <c r="AS1424" i="1"/>
  <c r="AT1424" i="1"/>
  <c r="AU1424" i="1"/>
  <c r="AV1424" i="1"/>
  <c r="AW1424" i="1"/>
  <c r="AR1425" i="1"/>
  <c r="AS1425" i="1"/>
  <c r="AT1425" i="1"/>
  <c r="AU1425" i="1"/>
  <c r="AV1425" i="1"/>
  <c r="AW1425" i="1"/>
  <c r="AR1426" i="1"/>
  <c r="AS1426" i="1"/>
  <c r="AT1426" i="1"/>
  <c r="AU1426" i="1"/>
  <c r="AV1426" i="1"/>
  <c r="AW1426" i="1"/>
  <c r="AR1427" i="1"/>
  <c r="AS1427" i="1"/>
  <c r="AT1427" i="1"/>
  <c r="AU1427" i="1"/>
  <c r="AV1427" i="1"/>
  <c r="AW1427" i="1"/>
  <c r="AR1428" i="1"/>
  <c r="AS1428" i="1"/>
  <c r="AT1428" i="1"/>
  <c r="AU1428" i="1"/>
  <c r="AV1428" i="1"/>
  <c r="AW1428" i="1"/>
  <c r="AR1429" i="1"/>
  <c r="AS1429" i="1"/>
  <c r="AT1429" i="1"/>
  <c r="AU1429" i="1"/>
  <c r="AV1429" i="1"/>
  <c r="AW1429" i="1"/>
  <c r="AR1430" i="1"/>
  <c r="AS1430" i="1"/>
  <c r="AT1430" i="1"/>
  <c r="AU1430" i="1"/>
  <c r="AV1430" i="1"/>
  <c r="AW1430" i="1"/>
  <c r="AR1431" i="1"/>
  <c r="AS1431" i="1"/>
  <c r="AT1431" i="1"/>
  <c r="AU1431" i="1"/>
  <c r="AV1431" i="1"/>
  <c r="AW1431" i="1"/>
  <c r="AR1432" i="1"/>
  <c r="AS1432" i="1"/>
  <c r="AT1432" i="1"/>
  <c r="AU1432" i="1"/>
  <c r="AV1432" i="1"/>
  <c r="AW1432" i="1"/>
  <c r="AR1433" i="1"/>
  <c r="AS1433" i="1"/>
  <c r="AT1433" i="1"/>
  <c r="AU1433" i="1"/>
  <c r="AV1433" i="1"/>
  <c r="AW1433" i="1"/>
  <c r="AR1434" i="1"/>
  <c r="AS1434" i="1"/>
  <c r="AT1434" i="1"/>
  <c r="AU1434" i="1"/>
  <c r="AV1434" i="1"/>
  <c r="AW1434" i="1"/>
  <c r="AR1435" i="1"/>
  <c r="AS1435" i="1"/>
  <c r="AT1435" i="1"/>
  <c r="AU1435" i="1"/>
  <c r="AV1435" i="1"/>
  <c r="AW1435" i="1"/>
  <c r="AR1436" i="1"/>
  <c r="AS1436" i="1"/>
  <c r="AT1436" i="1"/>
  <c r="AU1436" i="1"/>
  <c r="AV1436" i="1"/>
  <c r="AW1436" i="1"/>
  <c r="AR1437" i="1"/>
  <c r="AS1437" i="1"/>
  <c r="AT1437" i="1"/>
  <c r="AU1437" i="1"/>
  <c r="AV1437" i="1"/>
  <c r="AW1437" i="1"/>
  <c r="AR1438" i="1"/>
  <c r="AS1438" i="1"/>
  <c r="AT1438" i="1"/>
  <c r="AU1438" i="1"/>
  <c r="AV1438" i="1"/>
  <c r="AW1438" i="1"/>
  <c r="AR1439" i="1"/>
  <c r="AS1439" i="1"/>
  <c r="AT1439" i="1"/>
  <c r="AU1439" i="1"/>
  <c r="AV1439" i="1"/>
  <c r="AW1439" i="1"/>
  <c r="AR1440" i="1"/>
  <c r="AS1440" i="1"/>
  <c r="AT1440" i="1"/>
  <c r="AU1440" i="1"/>
  <c r="AV1440" i="1"/>
  <c r="AW1440" i="1"/>
  <c r="AR1441" i="1"/>
  <c r="AS1441" i="1"/>
  <c r="AT1441" i="1"/>
  <c r="AU1441" i="1"/>
  <c r="AV1441" i="1"/>
  <c r="AW1441" i="1"/>
  <c r="AR1442" i="1"/>
  <c r="AS1442" i="1"/>
  <c r="AT1442" i="1"/>
  <c r="AU1442" i="1"/>
  <c r="AV1442" i="1"/>
  <c r="AW1442" i="1"/>
  <c r="AR1443" i="1"/>
  <c r="AS1443" i="1"/>
  <c r="AT1443" i="1"/>
  <c r="AU1443" i="1"/>
  <c r="AV1443" i="1"/>
  <c r="AW1443" i="1"/>
  <c r="AR1444" i="1"/>
  <c r="AS1444" i="1"/>
  <c r="AT1444" i="1"/>
  <c r="AU1444" i="1"/>
  <c r="AV1444" i="1"/>
  <c r="AW1444" i="1"/>
  <c r="AR1445" i="1"/>
  <c r="AS1445" i="1"/>
  <c r="AT1445" i="1"/>
  <c r="AU1445" i="1"/>
  <c r="AV1445" i="1"/>
  <c r="AW1445" i="1"/>
  <c r="AR1446" i="1"/>
  <c r="AS1446" i="1"/>
  <c r="AT1446" i="1"/>
  <c r="AU1446" i="1"/>
  <c r="AV1446" i="1"/>
  <c r="AW1446" i="1"/>
  <c r="AR1447" i="1"/>
  <c r="AS1447" i="1"/>
  <c r="AT1447" i="1"/>
  <c r="AU1447" i="1"/>
  <c r="AV1447" i="1"/>
  <c r="AW1447" i="1"/>
  <c r="AR1448" i="1"/>
  <c r="AS1448" i="1"/>
  <c r="AT1448" i="1"/>
  <c r="AU1448" i="1"/>
  <c r="AV1448" i="1"/>
  <c r="AW1448" i="1"/>
  <c r="AR1449" i="1"/>
  <c r="AS1449" i="1"/>
  <c r="AT1449" i="1"/>
  <c r="AU1449" i="1"/>
  <c r="AV1449" i="1"/>
  <c r="AW1449" i="1"/>
  <c r="AR1450" i="1"/>
  <c r="AS1450" i="1"/>
  <c r="AT1450" i="1"/>
  <c r="AU1450" i="1"/>
  <c r="AV1450" i="1"/>
  <c r="AW1450" i="1"/>
  <c r="AR1451" i="1"/>
  <c r="AS1451" i="1"/>
  <c r="AT1451" i="1"/>
  <c r="AU1451" i="1"/>
  <c r="AV1451" i="1"/>
  <c r="AW1451" i="1"/>
  <c r="AR1452" i="1"/>
  <c r="AS1452" i="1"/>
  <c r="AT1452" i="1"/>
  <c r="AU1452" i="1"/>
  <c r="AV1452" i="1"/>
  <c r="AW1452" i="1"/>
  <c r="AR1453" i="1"/>
  <c r="AS1453" i="1"/>
  <c r="AT1453" i="1"/>
  <c r="AU1453" i="1"/>
  <c r="AV1453" i="1"/>
  <c r="AW1453" i="1"/>
  <c r="AR1454" i="1"/>
  <c r="AS1454" i="1"/>
  <c r="AT1454" i="1"/>
  <c r="AU1454" i="1"/>
  <c r="AV1454" i="1"/>
  <c r="AW1454" i="1"/>
  <c r="AR1455" i="1"/>
  <c r="AS1455" i="1"/>
  <c r="AT1455" i="1"/>
  <c r="AU1455" i="1"/>
  <c r="AV1455" i="1"/>
  <c r="AW1455" i="1"/>
  <c r="AR1456" i="1"/>
  <c r="AS1456" i="1"/>
  <c r="AT1456" i="1"/>
  <c r="AU1456" i="1"/>
  <c r="AV1456" i="1"/>
  <c r="AW1456" i="1"/>
  <c r="AR1457" i="1"/>
  <c r="AS1457" i="1"/>
  <c r="AT1457" i="1"/>
  <c r="AU1457" i="1"/>
  <c r="AV1457" i="1"/>
  <c r="AW1457" i="1"/>
  <c r="AR1458" i="1"/>
  <c r="AS1458" i="1"/>
  <c r="AT1458" i="1"/>
  <c r="AU1458" i="1"/>
  <c r="AV1458" i="1"/>
  <c r="AW1458" i="1"/>
  <c r="AR1459" i="1"/>
  <c r="AS1459" i="1"/>
  <c r="AT1459" i="1"/>
  <c r="AU1459" i="1"/>
  <c r="AV1459" i="1"/>
  <c r="AW1459" i="1"/>
  <c r="AR1460" i="1"/>
  <c r="AS1460" i="1"/>
  <c r="AT1460" i="1"/>
  <c r="AU1460" i="1"/>
  <c r="AV1460" i="1"/>
  <c r="AW1460" i="1"/>
  <c r="AR1461" i="1"/>
  <c r="AS1461" i="1"/>
  <c r="AT1461" i="1"/>
  <c r="AU1461" i="1"/>
  <c r="AV1461" i="1"/>
  <c r="AW1461" i="1"/>
  <c r="AR1462" i="1"/>
  <c r="AS1462" i="1"/>
  <c r="AT1462" i="1"/>
  <c r="AU1462" i="1"/>
  <c r="AV1462" i="1"/>
  <c r="AW1462" i="1"/>
  <c r="AR1463" i="1"/>
  <c r="AS1463" i="1"/>
  <c r="AT1463" i="1"/>
  <c r="AU1463" i="1"/>
  <c r="AV1463" i="1"/>
  <c r="AW1463" i="1"/>
  <c r="AR1464" i="1"/>
  <c r="AS1464" i="1"/>
  <c r="AT1464" i="1"/>
  <c r="AU1464" i="1"/>
  <c r="AV1464" i="1"/>
  <c r="AW1464" i="1"/>
  <c r="AR1465" i="1"/>
  <c r="AS1465" i="1"/>
  <c r="AT1465" i="1"/>
  <c r="AU1465" i="1"/>
  <c r="AV1465" i="1"/>
  <c r="AW1465" i="1"/>
  <c r="AR1466" i="1"/>
  <c r="AS1466" i="1"/>
  <c r="AT1466" i="1"/>
  <c r="AU1466" i="1"/>
  <c r="AV1466" i="1"/>
  <c r="AW1466" i="1"/>
  <c r="AR1467" i="1"/>
  <c r="AS1467" i="1"/>
  <c r="AT1467" i="1"/>
  <c r="AU1467" i="1"/>
  <c r="AV1467" i="1"/>
  <c r="AW1467" i="1"/>
  <c r="AR1468" i="1"/>
  <c r="AS1468" i="1"/>
  <c r="AT1468" i="1"/>
  <c r="AU1468" i="1"/>
  <c r="AV1468" i="1"/>
  <c r="AW1468" i="1"/>
  <c r="AR1469" i="1"/>
  <c r="AS1469" i="1"/>
  <c r="AT1469" i="1"/>
  <c r="AU1469" i="1"/>
  <c r="AV1469" i="1"/>
  <c r="AW1469" i="1"/>
  <c r="AR1470" i="1"/>
  <c r="AS1470" i="1"/>
  <c r="AT1470" i="1"/>
  <c r="AU1470" i="1"/>
  <c r="AV1470" i="1"/>
  <c r="AW1470" i="1"/>
  <c r="AR1471" i="1"/>
  <c r="AS1471" i="1"/>
  <c r="AT1471" i="1"/>
  <c r="AU1471" i="1"/>
  <c r="AV1471" i="1"/>
  <c r="AW1471" i="1"/>
  <c r="AR1472" i="1"/>
  <c r="AS1472" i="1"/>
  <c r="AT1472" i="1"/>
  <c r="AU1472" i="1"/>
  <c r="AV1472" i="1"/>
  <c r="AW1472" i="1"/>
  <c r="AR1473" i="1"/>
  <c r="AS1473" i="1"/>
  <c r="AT1473" i="1"/>
  <c r="AU1473" i="1"/>
  <c r="AV1473" i="1"/>
  <c r="AW1473" i="1"/>
  <c r="AR1474" i="1"/>
  <c r="AS1474" i="1"/>
  <c r="AT1474" i="1"/>
  <c r="AU1474" i="1"/>
  <c r="AV1474" i="1"/>
  <c r="AW1474" i="1"/>
  <c r="AR1475" i="1"/>
  <c r="AS1475" i="1"/>
  <c r="AT1475" i="1"/>
  <c r="AU1475" i="1"/>
  <c r="AV1475" i="1"/>
  <c r="AW1475" i="1"/>
  <c r="AR1476" i="1"/>
  <c r="AS1476" i="1"/>
  <c r="AT1476" i="1"/>
  <c r="AU1476" i="1"/>
  <c r="AV1476" i="1"/>
  <c r="AW1476" i="1"/>
  <c r="AR1477" i="1"/>
  <c r="AS1477" i="1"/>
  <c r="AT1477" i="1"/>
  <c r="AU1477" i="1"/>
  <c r="AV1477" i="1"/>
  <c r="AW1477" i="1"/>
  <c r="AR1478" i="1"/>
  <c r="AS1478" i="1"/>
  <c r="AT1478" i="1"/>
  <c r="AU1478" i="1"/>
  <c r="AV1478" i="1"/>
  <c r="AW1478" i="1"/>
  <c r="AR1479" i="1"/>
  <c r="AS1479" i="1"/>
  <c r="AT1479" i="1"/>
  <c r="AU1479" i="1"/>
  <c r="AV1479" i="1"/>
  <c r="AW1479" i="1"/>
  <c r="AR1480" i="1"/>
  <c r="AS1480" i="1"/>
  <c r="AT1480" i="1"/>
  <c r="AU1480" i="1"/>
  <c r="AV1480" i="1"/>
  <c r="AW1480" i="1"/>
  <c r="AR1481" i="1"/>
  <c r="AS1481" i="1"/>
  <c r="AT1481" i="1"/>
  <c r="AU1481" i="1"/>
  <c r="AV1481" i="1"/>
  <c r="AW1481" i="1"/>
  <c r="AR1482" i="1"/>
  <c r="AS1482" i="1"/>
  <c r="AT1482" i="1"/>
  <c r="AU1482" i="1"/>
  <c r="AV1482" i="1"/>
  <c r="AW1482" i="1"/>
  <c r="AR1483" i="1"/>
  <c r="AS1483" i="1"/>
  <c r="AT1483" i="1"/>
  <c r="AU1483" i="1"/>
  <c r="AV1483" i="1"/>
  <c r="AW1483" i="1"/>
  <c r="AR1484" i="1"/>
  <c r="AS1484" i="1"/>
  <c r="AT1484" i="1"/>
  <c r="AU1484" i="1"/>
  <c r="AV1484" i="1"/>
  <c r="AW1484" i="1"/>
  <c r="AR1485" i="1"/>
  <c r="AS1485" i="1"/>
  <c r="AT1485" i="1"/>
  <c r="AU1485" i="1"/>
  <c r="AV1485" i="1"/>
  <c r="AW1485" i="1"/>
  <c r="AR1486" i="1"/>
  <c r="AS1486" i="1"/>
  <c r="AT1486" i="1"/>
  <c r="AU1486" i="1"/>
  <c r="AV1486" i="1"/>
  <c r="AW1486" i="1"/>
  <c r="AR1487" i="1"/>
  <c r="AS1487" i="1"/>
  <c r="AT1487" i="1"/>
  <c r="AU1487" i="1"/>
  <c r="AV1487" i="1"/>
  <c r="AW1487" i="1"/>
  <c r="AR1488" i="1"/>
  <c r="AS1488" i="1"/>
  <c r="AT1488" i="1"/>
  <c r="AU1488" i="1"/>
  <c r="AV1488" i="1"/>
  <c r="AW1488" i="1"/>
  <c r="AR1489" i="1"/>
  <c r="AS1489" i="1"/>
  <c r="AT1489" i="1"/>
  <c r="AU1489" i="1"/>
  <c r="AV1489" i="1"/>
  <c r="AW1489" i="1"/>
  <c r="AR1490" i="1"/>
  <c r="AS1490" i="1"/>
  <c r="AT1490" i="1"/>
  <c r="AU1490" i="1"/>
  <c r="AV1490" i="1"/>
  <c r="AW1490" i="1"/>
  <c r="AR1491" i="1"/>
  <c r="AS1491" i="1"/>
  <c r="AT1491" i="1"/>
  <c r="AU1491" i="1"/>
  <c r="AV1491" i="1"/>
  <c r="AW1491" i="1"/>
  <c r="AR1492" i="1"/>
  <c r="AS1492" i="1"/>
  <c r="AT1492" i="1"/>
  <c r="AU1492" i="1"/>
  <c r="AV1492" i="1"/>
  <c r="AW1492" i="1"/>
  <c r="AR1493" i="1"/>
  <c r="AS1493" i="1"/>
  <c r="AT1493" i="1"/>
  <c r="AU1493" i="1"/>
  <c r="AV1493" i="1"/>
  <c r="AW1493" i="1"/>
  <c r="AR1494" i="1"/>
  <c r="AS1494" i="1"/>
  <c r="AT1494" i="1"/>
  <c r="AU1494" i="1"/>
  <c r="AV1494" i="1"/>
  <c r="AW1494" i="1"/>
  <c r="AR1495" i="1"/>
  <c r="AS1495" i="1"/>
  <c r="AT1495" i="1"/>
  <c r="AU1495" i="1"/>
  <c r="AV1495" i="1"/>
  <c r="AW1495" i="1"/>
  <c r="AR1496" i="1"/>
  <c r="AS1496" i="1"/>
  <c r="AT1496" i="1"/>
  <c r="AU1496" i="1"/>
  <c r="AV1496" i="1"/>
  <c r="AW1496" i="1"/>
  <c r="AR1497" i="1"/>
  <c r="AS1497" i="1"/>
  <c r="AT1497" i="1"/>
  <c r="AU1497" i="1"/>
  <c r="AV1497" i="1"/>
  <c r="AW1497" i="1"/>
  <c r="AR1498" i="1"/>
  <c r="AS1498" i="1"/>
  <c r="AT1498" i="1"/>
  <c r="AU1498" i="1"/>
  <c r="AV1498" i="1"/>
  <c r="AW1498" i="1"/>
  <c r="AR1499" i="1"/>
  <c r="AS1499" i="1"/>
  <c r="AT1499" i="1"/>
  <c r="AU1499" i="1"/>
  <c r="AV1499" i="1"/>
  <c r="AW1499" i="1"/>
  <c r="AR1500" i="1"/>
  <c r="AS1500" i="1"/>
  <c r="AT1500" i="1"/>
  <c r="AU1500" i="1"/>
  <c r="AV1500" i="1"/>
  <c r="AW1500" i="1"/>
  <c r="AR1501" i="1"/>
  <c r="AS1501" i="1"/>
  <c r="AT1501" i="1"/>
  <c r="AU1501" i="1"/>
  <c r="AV1501" i="1"/>
  <c r="AW1501" i="1"/>
  <c r="AR1502" i="1"/>
  <c r="AS1502" i="1"/>
  <c r="AT1502" i="1"/>
  <c r="AU1502" i="1"/>
  <c r="AV1502" i="1"/>
  <c r="AW1502" i="1"/>
  <c r="AR1503" i="1"/>
  <c r="AS1503" i="1"/>
  <c r="AT1503" i="1"/>
  <c r="AU1503" i="1"/>
  <c r="AV1503" i="1"/>
  <c r="AW1503" i="1"/>
  <c r="AR1504" i="1"/>
  <c r="AS1504" i="1"/>
  <c r="AT1504" i="1"/>
  <c r="AU1504" i="1"/>
  <c r="AV1504" i="1"/>
  <c r="AW1504" i="1"/>
  <c r="AR1505" i="1"/>
  <c r="AS1505" i="1"/>
  <c r="AT1505" i="1"/>
  <c r="AU1505" i="1"/>
  <c r="AV1505" i="1"/>
  <c r="AW1505" i="1"/>
  <c r="AR1506" i="1"/>
  <c r="AS1506" i="1"/>
  <c r="AT1506" i="1"/>
  <c r="AU1506" i="1"/>
  <c r="AV1506" i="1"/>
  <c r="AW1506" i="1"/>
  <c r="AR1507" i="1"/>
  <c r="AS1507" i="1"/>
  <c r="AT1507" i="1"/>
  <c r="AU1507" i="1"/>
  <c r="AV1507" i="1"/>
  <c r="AW1507" i="1"/>
  <c r="AR1508" i="1"/>
  <c r="AS1508" i="1"/>
  <c r="AT1508" i="1"/>
  <c r="AU1508" i="1"/>
  <c r="AV1508" i="1"/>
  <c r="AW1508" i="1"/>
  <c r="AR1509" i="1"/>
  <c r="AS1509" i="1"/>
  <c r="AT1509" i="1"/>
  <c r="AU1509" i="1"/>
  <c r="AV1509" i="1"/>
  <c r="AW1509" i="1"/>
  <c r="AR1510" i="1"/>
  <c r="AS1510" i="1"/>
  <c r="AT1510" i="1"/>
  <c r="AU1510" i="1"/>
  <c r="AV1510" i="1"/>
  <c r="AW1510" i="1"/>
  <c r="AR1511" i="1"/>
  <c r="AS1511" i="1"/>
  <c r="AT1511" i="1"/>
  <c r="AU1511" i="1"/>
  <c r="AV1511" i="1"/>
  <c r="AW1511" i="1"/>
  <c r="AR1512" i="1"/>
  <c r="AS1512" i="1"/>
  <c r="AT1512" i="1"/>
  <c r="AU1512" i="1"/>
  <c r="AV1512" i="1"/>
  <c r="AW1512" i="1"/>
  <c r="AR1513" i="1"/>
  <c r="AS1513" i="1"/>
  <c r="AT1513" i="1"/>
  <c r="AU1513" i="1"/>
  <c r="AV1513" i="1"/>
  <c r="AW1513" i="1"/>
  <c r="AR1514" i="1"/>
  <c r="AS1514" i="1"/>
  <c r="AT1514" i="1"/>
  <c r="AU1514" i="1"/>
  <c r="AV1514" i="1"/>
  <c r="AW1514" i="1"/>
  <c r="AR1515" i="1"/>
  <c r="AS1515" i="1"/>
  <c r="AT1515" i="1"/>
  <c r="AU1515" i="1"/>
  <c r="AV1515" i="1"/>
  <c r="AW1515" i="1"/>
  <c r="AR1516" i="1"/>
  <c r="AS1516" i="1"/>
  <c r="AT1516" i="1"/>
  <c r="AU1516" i="1"/>
  <c r="AV1516" i="1"/>
  <c r="AW1516" i="1"/>
  <c r="AR1517" i="1"/>
  <c r="AS1517" i="1"/>
  <c r="AT1517" i="1"/>
  <c r="AU1517" i="1"/>
  <c r="AV1517" i="1"/>
  <c r="AW1517" i="1"/>
  <c r="AR1518" i="1"/>
  <c r="AS1518" i="1"/>
  <c r="AT1518" i="1"/>
  <c r="AU1518" i="1"/>
  <c r="AV1518" i="1"/>
  <c r="AW1518" i="1"/>
  <c r="AR1519" i="1"/>
  <c r="AS1519" i="1"/>
  <c r="AT1519" i="1"/>
  <c r="AU1519" i="1"/>
  <c r="AV1519" i="1"/>
  <c r="AW1519" i="1"/>
  <c r="AR1520" i="1"/>
  <c r="AS1520" i="1"/>
  <c r="AT1520" i="1"/>
  <c r="AU1520" i="1"/>
  <c r="AV1520" i="1"/>
  <c r="AW1520" i="1"/>
  <c r="AR1521" i="1"/>
  <c r="AS1521" i="1"/>
  <c r="AT1521" i="1"/>
  <c r="AU1521" i="1"/>
  <c r="AV1521" i="1"/>
  <c r="AW1521" i="1"/>
  <c r="AR1522" i="1"/>
  <c r="AS1522" i="1"/>
  <c r="AT1522" i="1"/>
  <c r="AU1522" i="1"/>
  <c r="AV1522" i="1"/>
  <c r="AW1522" i="1"/>
  <c r="AR1523" i="1"/>
  <c r="AS1523" i="1"/>
  <c r="AT1523" i="1"/>
  <c r="AU1523" i="1"/>
  <c r="AV1523" i="1"/>
  <c r="AW1523" i="1"/>
  <c r="AR1524" i="1"/>
  <c r="AS1524" i="1"/>
  <c r="AT1524" i="1"/>
  <c r="AU1524" i="1"/>
  <c r="AV1524" i="1"/>
  <c r="AW1524" i="1"/>
  <c r="AR1525" i="1"/>
  <c r="AS1525" i="1"/>
  <c r="AT1525" i="1"/>
  <c r="AU1525" i="1"/>
  <c r="AV1525" i="1"/>
  <c r="AW1525" i="1"/>
  <c r="AR1526" i="1"/>
  <c r="AS1526" i="1"/>
  <c r="AT1526" i="1"/>
  <c r="AU1526" i="1"/>
  <c r="AV1526" i="1"/>
  <c r="AW1526" i="1"/>
  <c r="AR1527" i="1"/>
  <c r="AS1527" i="1"/>
  <c r="AT1527" i="1"/>
  <c r="AU1527" i="1"/>
  <c r="AV1527" i="1"/>
  <c r="AW1527" i="1"/>
  <c r="AR1528" i="1"/>
  <c r="AS1528" i="1"/>
  <c r="AT1528" i="1"/>
  <c r="AU1528" i="1"/>
  <c r="AV1528" i="1"/>
  <c r="AW1528" i="1"/>
  <c r="AR1529" i="1"/>
  <c r="AS1529" i="1"/>
  <c r="AT1529" i="1"/>
  <c r="AU1529" i="1"/>
  <c r="AV1529" i="1"/>
  <c r="AW1529" i="1"/>
  <c r="AR1530" i="1"/>
  <c r="AS1530" i="1"/>
  <c r="AT1530" i="1"/>
  <c r="AU1530" i="1"/>
  <c r="AV1530" i="1"/>
  <c r="AW1530" i="1"/>
  <c r="AR1531" i="1"/>
  <c r="AS1531" i="1"/>
  <c r="AT1531" i="1"/>
  <c r="AU1531" i="1"/>
  <c r="AV1531" i="1"/>
  <c r="AW1531" i="1"/>
  <c r="AR1532" i="1"/>
  <c r="AS1532" i="1"/>
  <c r="AT1532" i="1"/>
  <c r="AU1532" i="1"/>
  <c r="AV1532" i="1"/>
  <c r="AW1532" i="1"/>
  <c r="AR1533" i="1"/>
  <c r="AS1533" i="1"/>
  <c r="AT1533" i="1"/>
  <c r="AU1533" i="1"/>
  <c r="AV1533" i="1"/>
  <c r="AW1533" i="1"/>
  <c r="AR1534" i="1"/>
  <c r="AS1534" i="1"/>
  <c r="AT1534" i="1"/>
  <c r="AU1534" i="1"/>
  <c r="AV1534" i="1"/>
  <c r="AW1534" i="1"/>
  <c r="AR1535" i="1"/>
  <c r="AS1535" i="1"/>
  <c r="AT1535" i="1"/>
  <c r="AU1535" i="1"/>
  <c r="AV1535" i="1"/>
  <c r="AW1535" i="1"/>
  <c r="AR1536" i="1"/>
  <c r="AS1536" i="1"/>
  <c r="AT1536" i="1"/>
  <c r="AU1536" i="1"/>
  <c r="AV1536" i="1"/>
  <c r="AW1536" i="1"/>
  <c r="AR1537" i="1"/>
  <c r="AS1537" i="1"/>
  <c r="AT1537" i="1"/>
  <c r="AU1537" i="1"/>
  <c r="AV1537" i="1"/>
  <c r="AW1537" i="1"/>
  <c r="AR1538" i="1"/>
  <c r="AS1538" i="1"/>
  <c r="AT1538" i="1"/>
  <c r="AU1538" i="1"/>
  <c r="AV1538" i="1"/>
  <c r="AW1538" i="1"/>
  <c r="AR1539" i="1"/>
  <c r="AS1539" i="1"/>
  <c r="AT1539" i="1"/>
  <c r="AU1539" i="1"/>
  <c r="AV1539" i="1"/>
  <c r="AW1539" i="1"/>
  <c r="AR1540" i="1"/>
  <c r="AS1540" i="1"/>
  <c r="AT1540" i="1"/>
  <c r="AU1540" i="1"/>
  <c r="AV1540" i="1"/>
  <c r="AW1540" i="1"/>
  <c r="AR1541" i="1"/>
  <c r="AS1541" i="1"/>
  <c r="AT1541" i="1"/>
  <c r="AU1541" i="1"/>
  <c r="AV1541" i="1"/>
  <c r="AW1541" i="1"/>
  <c r="AR1542" i="1"/>
  <c r="AS1542" i="1"/>
  <c r="AT1542" i="1"/>
  <c r="AU1542" i="1"/>
  <c r="AV1542" i="1"/>
  <c r="AW1542" i="1"/>
  <c r="AR1543" i="1"/>
  <c r="AS1543" i="1"/>
  <c r="AT1543" i="1"/>
  <c r="AU1543" i="1"/>
  <c r="AV1543" i="1"/>
  <c r="AW1543" i="1"/>
  <c r="AR1544" i="1"/>
  <c r="AS1544" i="1"/>
  <c r="AT1544" i="1"/>
  <c r="AU1544" i="1"/>
  <c r="AV1544" i="1"/>
  <c r="AW1544" i="1"/>
  <c r="AR1545" i="1"/>
  <c r="AS1545" i="1"/>
  <c r="AT1545" i="1"/>
  <c r="AU1545" i="1"/>
  <c r="AV1545" i="1"/>
  <c r="AW1545" i="1"/>
  <c r="AR1546" i="1"/>
  <c r="AS1546" i="1"/>
  <c r="AT1546" i="1"/>
  <c r="AU1546" i="1"/>
  <c r="AV1546" i="1"/>
  <c r="AW1546" i="1"/>
  <c r="AR1547" i="1"/>
  <c r="AS1547" i="1"/>
  <c r="AT1547" i="1"/>
  <c r="AU1547" i="1"/>
  <c r="AV1547" i="1"/>
  <c r="AW1547" i="1"/>
  <c r="AR1548" i="1"/>
  <c r="AS1548" i="1"/>
  <c r="AT1548" i="1"/>
  <c r="AU1548" i="1"/>
  <c r="AV1548" i="1"/>
  <c r="AW1548" i="1"/>
  <c r="AR1549" i="1"/>
  <c r="AS1549" i="1"/>
  <c r="AT1549" i="1"/>
  <c r="AU1549" i="1"/>
  <c r="AV1549" i="1"/>
  <c r="AW1549" i="1"/>
  <c r="AR1550" i="1"/>
  <c r="AS1550" i="1"/>
  <c r="AT1550" i="1"/>
  <c r="AU1550" i="1"/>
  <c r="AV1550" i="1"/>
  <c r="AW1550" i="1"/>
  <c r="AR1551" i="1"/>
  <c r="AS1551" i="1"/>
  <c r="AT1551" i="1"/>
  <c r="AU1551" i="1"/>
  <c r="AV1551" i="1"/>
  <c r="AW1551" i="1"/>
  <c r="AR1552" i="1"/>
  <c r="AS1552" i="1"/>
  <c r="AT1552" i="1"/>
  <c r="AU1552" i="1"/>
  <c r="AV1552" i="1"/>
  <c r="AW1552" i="1"/>
  <c r="AR1553" i="1"/>
  <c r="AS1553" i="1"/>
  <c r="AT1553" i="1"/>
  <c r="AU1553" i="1"/>
  <c r="AV1553" i="1"/>
  <c r="AW1553" i="1"/>
  <c r="AR1554" i="1"/>
  <c r="AS1554" i="1"/>
  <c r="AT1554" i="1"/>
  <c r="AU1554" i="1"/>
  <c r="AV1554" i="1"/>
  <c r="AW1554" i="1"/>
  <c r="AR1555" i="1"/>
  <c r="AS1555" i="1"/>
  <c r="AT1555" i="1"/>
  <c r="AU1555" i="1"/>
  <c r="AV1555" i="1"/>
  <c r="AW1555" i="1"/>
  <c r="AR1556" i="1"/>
  <c r="AS1556" i="1"/>
  <c r="AT1556" i="1"/>
  <c r="AU1556" i="1"/>
  <c r="AV1556" i="1"/>
  <c r="AW1556" i="1"/>
  <c r="AR1557" i="1"/>
  <c r="AS1557" i="1"/>
  <c r="AT1557" i="1"/>
  <c r="AU1557" i="1"/>
  <c r="AV1557" i="1"/>
  <c r="AW1557" i="1"/>
  <c r="AR1558" i="1"/>
  <c r="AS1558" i="1"/>
  <c r="AT1558" i="1"/>
  <c r="AU1558" i="1"/>
  <c r="AV1558" i="1"/>
  <c r="AW1558" i="1"/>
  <c r="AR1559" i="1"/>
  <c r="AS1559" i="1"/>
  <c r="AT1559" i="1"/>
  <c r="AU1559" i="1"/>
  <c r="AV1559" i="1"/>
  <c r="AW1559" i="1"/>
  <c r="AR1560" i="1"/>
  <c r="AS1560" i="1"/>
  <c r="AT1560" i="1"/>
  <c r="AU1560" i="1"/>
  <c r="AV1560" i="1"/>
  <c r="AW1560" i="1"/>
  <c r="AR1561" i="1"/>
  <c r="AS1561" i="1"/>
  <c r="AT1561" i="1"/>
  <c r="AU1561" i="1"/>
  <c r="AV1561" i="1"/>
  <c r="AW1561" i="1"/>
  <c r="AR1562" i="1"/>
  <c r="AS1562" i="1"/>
  <c r="AT1562" i="1"/>
  <c r="AU1562" i="1"/>
  <c r="AV1562" i="1"/>
  <c r="AW1562" i="1"/>
  <c r="AR1563" i="1"/>
  <c r="AS1563" i="1"/>
  <c r="AT1563" i="1"/>
  <c r="AU1563" i="1"/>
  <c r="AV1563" i="1"/>
  <c r="AW1563" i="1"/>
  <c r="AR1564" i="1"/>
  <c r="AS1564" i="1"/>
  <c r="AT1564" i="1"/>
  <c r="AU1564" i="1"/>
  <c r="AV1564" i="1"/>
  <c r="AW1564" i="1"/>
  <c r="AR1565" i="1"/>
  <c r="AS1565" i="1"/>
  <c r="AT1565" i="1"/>
  <c r="AU1565" i="1"/>
  <c r="AV1565" i="1"/>
  <c r="AW1565" i="1"/>
  <c r="AR1566" i="1"/>
  <c r="AS1566" i="1"/>
  <c r="AT1566" i="1"/>
  <c r="AU1566" i="1"/>
  <c r="AV1566" i="1"/>
  <c r="AW1566" i="1"/>
  <c r="AR1567" i="1"/>
  <c r="AS1567" i="1"/>
  <c r="AT1567" i="1"/>
  <c r="AU1567" i="1"/>
  <c r="AV1567" i="1"/>
  <c r="AW1567" i="1"/>
  <c r="AR1568" i="1"/>
  <c r="AS1568" i="1"/>
  <c r="AT1568" i="1"/>
  <c r="AU1568" i="1"/>
  <c r="AV1568" i="1"/>
  <c r="AW1568" i="1"/>
  <c r="AR1569" i="1"/>
  <c r="AS1569" i="1"/>
  <c r="AT1569" i="1"/>
  <c r="AU1569" i="1"/>
  <c r="AV1569" i="1"/>
  <c r="AW1569" i="1"/>
  <c r="AR1570" i="1"/>
  <c r="AS1570" i="1"/>
  <c r="AT1570" i="1"/>
  <c r="AU1570" i="1"/>
  <c r="AV1570" i="1"/>
  <c r="AW1570" i="1"/>
  <c r="AR1571" i="1"/>
  <c r="AS1571" i="1"/>
  <c r="AT1571" i="1"/>
  <c r="AU1571" i="1"/>
  <c r="AV1571" i="1"/>
  <c r="AW1571" i="1"/>
  <c r="AR1572" i="1"/>
  <c r="AS1572" i="1"/>
  <c r="AT1572" i="1"/>
  <c r="AU1572" i="1"/>
  <c r="AV1572" i="1"/>
  <c r="AW1572" i="1"/>
  <c r="AR1573" i="1"/>
  <c r="AS1573" i="1"/>
  <c r="AT1573" i="1"/>
  <c r="AU1573" i="1"/>
  <c r="AV1573" i="1"/>
  <c r="AW1573" i="1"/>
  <c r="AR1574" i="1"/>
  <c r="AS1574" i="1"/>
  <c r="AT1574" i="1"/>
  <c r="AU1574" i="1"/>
  <c r="AV1574" i="1"/>
  <c r="AW1574" i="1"/>
  <c r="AR1575" i="1"/>
  <c r="AS1575" i="1"/>
  <c r="AT1575" i="1"/>
  <c r="AU1575" i="1"/>
  <c r="AV1575" i="1"/>
  <c r="AW1575" i="1"/>
  <c r="AR1576" i="1"/>
  <c r="AS1576" i="1"/>
  <c r="AT1576" i="1"/>
  <c r="AU1576" i="1"/>
  <c r="AV1576" i="1"/>
  <c r="AW1576" i="1"/>
  <c r="AS2" i="1"/>
  <c r="AT2" i="1"/>
  <c r="AU2" i="1"/>
  <c r="AV2" i="1"/>
  <c r="AW2" i="1"/>
  <c r="AR2" i="1"/>
  <c r="AF3" i="1"/>
  <c r="AG3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F109" i="1"/>
  <c r="AG109" i="1"/>
  <c r="AF110" i="1"/>
  <c r="AG110" i="1"/>
  <c r="AF111" i="1"/>
  <c r="AG111" i="1"/>
  <c r="AF112" i="1"/>
  <c r="AG112" i="1"/>
  <c r="AF113" i="1"/>
  <c r="AG113" i="1"/>
  <c r="AF114" i="1"/>
  <c r="AG114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7" i="1"/>
  <c r="AG187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G200" i="1"/>
  <c r="AF201" i="1"/>
  <c r="AG201" i="1"/>
  <c r="AF202" i="1"/>
  <c r="AG202" i="1"/>
  <c r="AF203" i="1"/>
  <c r="AG203" i="1"/>
  <c r="AF204" i="1"/>
  <c r="AG204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G211" i="1"/>
  <c r="AF212" i="1"/>
  <c r="AG212" i="1"/>
  <c r="AF213" i="1"/>
  <c r="AG213" i="1"/>
  <c r="AF214" i="1"/>
  <c r="AG214" i="1"/>
  <c r="AF215" i="1"/>
  <c r="AG215" i="1"/>
  <c r="AF216" i="1"/>
  <c r="AG216" i="1"/>
  <c r="AF217" i="1"/>
  <c r="AG217" i="1"/>
  <c r="AF218" i="1"/>
  <c r="AG218" i="1"/>
  <c r="AF219" i="1"/>
  <c r="AG219" i="1"/>
  <c r="AF220" i="1"/>
  <c r="AG220" i="1"/>
  <c r="AF221" i="1"/>
  <c r="AG221" i="1"/>
  <c r="AF222" i="1"/>
  <c r="AG222" i="1"/>
  <c r="AF223" i="1"/>
  <c r="AG223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0" i="1"/>
  <c r="AG230" i="1"/>
  <c r="AF231" i="1"/>
  <c r="AG231" i="1"/>
  <c r="AF232" i="1"/>
  <c r="AG232" i="1"/>
  <c r="AF233" i="1"/>
  <c r="AG233" i="1"/>
  <c r="AF234" i="1"/>
  <c r="AG234" i="1"/>
  <c r="AF235" i="1"/>
  <c r="AG235" i="1"/>
  <c r="AF236" i="1"/>
  <c r="AG236" i="1"/>
  <c r="AF237" i="1"/>
  <c r="AG237" i="1"/>
  <c r="AF238" i="1"/>
  <c r="AG238" i="1"/>
  <c r="AF239" i="1"/>
  <c r="AG239" i="1"/>
  <c r="AF240" i="1"/>
  <c r="AG240" i="1"/>
  <c r="AF241" i="1"/>
  <c r="AG241" i="1"/>
  <c r="AF242" i="1"/>
  <c r="AG242" i="1"/>
  <c r="AF243" i="1"/>
  <c r="AG243" i="1"/>
  <c r="AF244" i="1"/>
  <c r="AG244" i="1"/>
  <c r="AF245" i="1"/>
  <c r="AG245" i="1"/>
  <c r="AF246" i="1"/>
  <c r="AG246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4" i="1"/>
  <c r="AG254" i="1"/>
  <c r="AF255" i="1"/>
  <c r="AG255" i="1"/>
  <c r="AF256" i="1"/>
  <c r="AG256" i="1"/>
  <c r="AF257" i="1"/>
  <c r="AG257" i="1"/>
  <c r="AF258" i="1"/>
  <c r="AG258" i="1"/>
  <c r="AF259" i="1"/>
  <c r="AG259" i="1"/>
  <c r="AF260" i="1"/>
  <c r="AG260" i="1"/>
  <c r="AF261" i="1"/>
  <c r="AG261" i="1"/>
  <c r="AF262" i="1"/>
  <c r="AG262" i="1"/>
  <c r="AF263" i="1"/>
  <c r="AG263" i="1"/>
  <c r="AF264" i="1"/>
  <c r="AG264" i="1"/>
  <c r="AF265" i="1"/>
  <c r="AG265" i="1"/>
  <c r="AF266" i="1"/>
  <c r="AG266" i="1"/>
  <c r="AF267" i="1"/>
  <c r="AG267" i="1"/>
  <c r="AF268" i="1"/>
  <c r="AG268" i="1"/>
  <c r="AF269" i="1"/>
  <c r="AG269" i="1"/>
  <c r="AF270" i="1"/>
  <c r="AG270" i="1"/>
  <c r="AF271" i="1"/>
  <c r="AG271" i="1"/>
  <c r="AF272" i="1"/>
  <c r="AG272" i="1"/>
  <c r="AF273" i="1"/>
  <c r="AG273" i="1"/>
  <c r="AF274" i="1"/>
  <c r="AG274" i="1"/>
  <c r="AF275" i="1"/>
  <c r="AG275" i="1"/>
  <c r="AF276" i="1"/>
  <c r="AG276" i="1"/>
  <c r="AF277" i="1"/>
  <c r="AG277" i="1"/>
  <c r="AF278" i="1"/>
  <c r="AG278" i="1"/>
  <c r="AF279" i="1"/>
  <c r="AG279" i="1"/>
  <c r="AF280" i="1"/>
  <c r="AG280" i="1"/>
  <c r="AF281" i="1"/>
  <c r="AG281" i="1"/>
  <c r="AF282" i="1"/>
  <c r="AG282" i="1"/>
  <c r="AF283" i="1"/>
  <c r="AG283" i="1"/>
  <c r="AF284" i="1"/>
  <c r="AG284" i="1"/>
  <c r="AF285" i="1"/>
  <c r="AG285" i="1"/>
  <c r="AF286" i="1"/>
  <c r="AG286" i="1"/>
  <c r="AF287" i="1"/>
  <c r="AG287" i="1"/>
  <c r="AF288" i="1"/>
  <c r="AG288" i="1"/>
  <c r="AF289" i="1"/>
  <c r="AG289" i="1"/>
  <c r="AF290" i="1"/>
  <c r="AG290" i="1"/>
  <c r="AF291" i="1"/>
  <c r="AG291" i="1"/>
  <c r="AF292" i="1"/>
  <c r="AG292" i="1"/>
  <c r="AF293" i="1"/>
  <c r="AG293" i="1"/>
  <c r="AF294" i="1"/>
  <c r="AG294" i="1"/>
  <c r="AF295" i="1"/>
  <c r="AG295" i="1"/>
  <c r="AF296" i="1"/>
  <c r="AG296" i="1"/>
  <c r="AF297" i="1"/>
  <c r="AG297" i="1"/>
  <c r="AF298" i="1"/>
  <c r="AG298" i="1"/>
  <c r="AF299" i="1"/>
  <c r="AG299" i="1"/>
  <c r="AF300" i="1"/>
  <c r="AG300" i="1"/>
  <c r="AF301" i="1"/>
  <c r="AG301" i="1"/>
  <c r="AF302" i="1"/>
  <c r="AG302" i="1"/>
  <c r="AF303" i="1"/>
  <c r="AG303" i="1"/>
  <c r="AF304" i="1"/>
  <c r="AG304" i="1"/>
  <c r="AF305" i="1"/>
  <c r="AG305" i="1"/>
  <c r="AF306" i="1"/>
  <c r="AG306" i="1"/>
  <c r="AF307" i="1"/>
  <c r="AG307" i="1"/>
  <c r="AF308" i="1"/>
  <c r="AG308" i="1"/>
  <c r="AF309" i="1"/>
  <c r="AG309" i="1"/>
  <c r="AF310" i="1"/>
  <c r="AG310" i="1"/>
  <c r="AF311" i="1"/>
  <c r="AG311" i="1"/>
  <c r="AF312" i="1"/>
  <c r="AG312" i="1"/>
  <c r="AF313" i="1"/>
  <c r="AG313" i="1"/>
  <c r="AF314" i="1"/>
  <c r="AG314" i="1"/>
  <c r="AF315" i="1"/>
  <c r="AG315" i="1"/>
  <c r="AF316" i="1"/>
  <c r="AG316" i="1"/>
  <c r="AF317" i="1"/>
  <c r="AG317" i="1"/>
  <c r="AF318" i="1"/>
  <c r="AG318" i="1"/>
  <c r="AF319" i="1"/>
  <c r="AG319" i="1"/>
  <c r="AF320" i="1"/>
  <c r="AG320" i="1"/>
  <c r="AF321" i="1"/>
  <c r="AG321" i="1"/>
  <c r="AF322" i="1"/>
  <c r="AG322" i="1"/>
  <c r="AF323" i="1"/>
  <c r="AG323" i="1"/>
  <c r="AF324" i="1"/>
  <c r="AG324" i="1"/>
  <c r="AF325" i="1"/>
  <c r="AG325" i="1"/>
  <c r="AF326" i="1"/>
  <c r="AG326" i="1"/>
  <c r="AF327" i="1"/>
  <c r="AG327" i="1"/>
  <c r="AF328" i="1"/>
  <c r="AG328" i="1"/>
  <c r="AF329" i="1"/>
  <c r="AG329" i="1"/>
  <c r="AF330" i="1"/>
  <c r="AG330" i="1"/>
  <c r="AF331" i="1"/>
  <c r="AG331" i="1"/>
  <c r="AF332" i="1"/>
  <c r="AG332" i="1"/>
  <c r="AF333" i="1"/>
  <c r="AG333" i="1"/>
  <c r="AF334" i="1"/>
  <c r="AG334" i="1"/>
  <c r="AF335" i="1"/>
  <c r="AG335" i="1"/>
  <c r="AF336" i="1"/>
  <c r="AG336" i="1"/>
  <c r="AF337" i="1"/>
  <c r="AG337" i="1"/>
  <c r="AF338" i="1"/>
  <c r="AG338" i="1"/>
  <c r="AF339" i="1"/>
  <c r="AG339" i="1"/>
  <c r="AF340" i="1"/>
  <c r="AG340" i="1"/>
  <c r="AF341" i="1"/>
  <c r="AG341" i="1"/>
  <c r="AF342" i="1"/>
  <c r="AG342" i="1"/>
  <c r="AF343" i="1"/>
  <c r="AG343" i="1"/>
  <c r="AF344" i="1"/>
  <c r="AG344" i="1"/>
  <c r="AF345" i="1"/>
  <c r="AG345" i="1"/>
  <c r="AF346" i="1"/>
  <c r="AG346" i="1"/>
  <c r="AF347" i="1"/>
  <c r="AG347" i="1"/>
  <c r="AF348" i="1"/>
  <c r="AG348" i="1"/>
  <c r="AF349" i="1"/>
  <c r="AG349" i="1"/>
  <c r="AF350" i="1"/>
  <c r="AG350" i="1"/>
  <c r="AF351" i="1"/>
  <c r="AG351" i="1"/>
  <c r="AF352" i="1"/>
  <c r="AG352" i="1"/>
  <c r="AF353" i="1"/>
  <c r="AG353" i="1"/>
  <c r="AF354" i="1"/>
  <c r="AG354" i="1"/>
  <c r="AF355" i="1"/>
  <c r="AG355" i="1"/>
  <c r="AF356" i="1"/>
  <c r="AG356" i="1"/>
  <c r="AF357" i="1"/>
  <c r="AG357" i="1"/>
  <c r="AF358" i="1"/>
  <c r="AG358" i="1"/>
  <c r="AF359" i="1"/>
  <c r="AG359" i="1"/>
  <c r="AF360" i="1"/>
  <c r="AG360" i="1"/>
  <c r="AF361" i="1"/>
  <c r="AG361" i="1"/>
  <c r="AF362" i="1"/>
  <c r="AG362" i="1"/>
  <c r="AF363" i="1"/>
  <c r="AG363" i="1"/>
  <c r="AF364" i="1"/>
  <c r="AG364" i="1"/>
  <c r="AF365" i="1"/>
  <c r="AG365" i="1"/>
  <c r="AF366" i="1"/>
  <c r="AG366" i="1"/>
  <c r="AF367" i="1"/>
  <c r="AG367" i="1"/>
  <c r="AF368" i="1"/>
  <c r="AG368" i="1"/>
  <c r="AF369" i="1"/>
  <c r="AG369" i="1"/>
  <c r="AF370" i="1"/>
  <c r="AG370" i="1"/>
  <c r="AF371" i="1"/>
  <c r="AG371" i="1"/>
  <c r="AF372" i="1"/>
  <c r="AG372" i="1"/>
  <c r="AF373" i="1"/>
  <c r="AG373" i="1"/>
  <c r="AF374" i="1"/>
  <c r="AG374" i="1"/>
  <c r="AF375" i="1"/>
  <c r="AG375" i="1"/>
  <c r="AF376" i="1"/>
  <c r="AG376" i="1"/>
  <c r="AF377" i="1"/>
  <c r="AG377" i="1"/>
  <c r="AF378" i="1"/>
  <c r="AG378" i="1"/>
  <c r="AF379" i="1"/>
  <c r="AG379" i="1"/>
  <c r="AF380" i="1"/>
  <c r="AG380" i="1"/>
  <c r="AF381" i="1"/>
  <c r="AG381" i="1"/>
  <c r="AF382" i="1"/>
  <c r="AG382" i="1"/>
  <c r="AF383" i="1"/>
  <c r="AG383" i="1"/>
  <c r="AF384" i="1"/>
  <c r="AG384" i="1"/>
  <c r="AF385" i="1"/>
  <c r="AG385" i="1"/>
  <c r="AF386" i="1"/>
  <c r="AG386" i="1"/>
  <c r="AF387" i="1"/>
  <c r="AG387" i="1"/>
  <c r="AF388" i="1"/>
  <c r="AG388" i="1"/>
  <c r="AF389" i="1"/>
  <c r="AG389" i="1"/>
  <c r="AF390" i="1"/>
  <c r="AG390" i="1"/>
  <c r="AF391" i="1"/>
  <c r="AG391" i="1"/>
  <c r="AF392" i="1"/>
  <c r="AG392" i="1"/>
  <c r="AF393" i="1"/>
  <c r="AG393" i="1"/>
  <c r="AF394" i="1"/>
  <c r="AG394" i="1"/>
  <c r="AF395" i="1"/>
  <c r="AG395" i="1"/>
  <c r="AF396" i="1"/>
  <c r="AG396" i="1"/>
  <c r="AF397" i="1"/>
  <c r="AG397" i="1"/>
  <c r="AF398" i="1"/>
  <c r="AG398" i="1"/>
  <c r="AF399" i="1"/>
  <c r="AG399" i="1"/>
  <c r="AF400" i="1"/>
  <c r="AG400" i="1"/>
  <c r="AF401" i="1"/>
  <c r="AG401" i="1"/>
  <c r="AF402" i="1"/>
  <c r="AG402" i="1"/>
  <c r="AF403" i="1"/>
  <c r="AG403" i="1"/>
  <c r="AF404" i="1"/>
  <c r="AG404" i="1"/>
  <c r="AF405" i="1"/>
  <c r="AG405" i="1"/>
  <c r="AF406" i="1"/>
  <c r="AG406" i="1"/>
  <c r="AF407" i="1"/>
  <c r="AG407" i="1"/>
  <c r="AF408" i="1"/>
  <c r="AG408" i="1"/>
  <c r="AF409" i="1"/>
  <c r="AG409" i="1"/>
  <c r="AF410" i="1"/>
  <c r="AG410" i="1"/>
  <c r="AF411" i="1"/>
  <c r="AG411" i="1"/>
  <c r="AF412" i="1"/>
  <c r="AG412" i="1"/>
  <c r="AF413" i="1"/>
  <c r="AG413" i="1"/>
  <c r="AF414" i="1"/>
  <c r="AG414" i="1"/>
  <c r="AF415" i="1"/>
  <c r="AG415" i="1"/>
  <c r="AF416" i="1"/>
  <c r="AG416" i="1"/>
  <c r="AF417" i="1"/>
  <c r="AG417" i="1"/>
  <c r="AF418" i="1"/>
  <c r="AG418" i="1"/>
  <c r="AF419" i="1"/>
  <c r="AG419" i="1"/>
  <c r="AF420" i="1"/>
  <c r="AG420" i="1"/>
  <c r="AF421" i="1"/>
  <c r="AG421" i="1"/>
  <c r="AF422" i="1"/>
  <c r="AG422" i="1"/>
  <c r="AF423" i="1"/>
  <c r="AG423" i="1"/>
  <c r="AF424" i="1"/>
  <c r="AG424" i="1"/>
  <c r="AF425" i="1"/>
  <c r="AG425" i="1"/>
  <c r="AF426" i="1"/>
  <c r="AG426" i="1"/>
  <c r="AF427" i="1"/>
  <c r="AG427" i="1"/>
  <c r="AF428" i="1"/>
  <c r="AG428" i="1"/>
  <c r="AF429" i="1"/>
  <c r="AG429" i="1"/>
  <c r="AF430" i="1"/>
  <c r="AG430" i="1"/>
  <c r="AF431" i="1"/>
  <c r="AG431" i="1"/>
  <c r="AF432" i="1"/>
  <c r="AG432" i="1"/>
  <c r="AF433" i="1"/>
  <c r="AG433" i="1"/>
  <c r="AF434" i="1"/>
  <c r="AG434" i="1"/>
  <c r="AF435" i="1"/>
  <c r="AG435" i="1"/>
  <c r="AF436" i="1"/>
  <c r="AG436" i="1"/>
  <c r="AF437" i="1"/>
  <c r="AG437" i="1"/>
  <c r="AF438" i="1"/>
  <c r="AG438" i="1"/>
  <c r="AF439" i="1"/>
  <c r="AG439" i="1"/>
  <c r="AF440" i="1"/>
  <c r="AG440" i="1"/>
  <c r="AF441" i="1"/>
  <c r="AG441" i="1"/>
  <c r="AF442" i="1"/>
  <c r="AG442" i="1"/>
  <c r="AF443" i="1"/>
  <c r="AG443" i="1"/>
  <c r="AF444" i="1"/>
  <c r="AG444" i="1"/>
  <c r="AF445" i="1"/>
  <c r="AG445" i="1"/>
  <c r="AF446" i="1"/>
  <c r="AG446" i="1"/>
  <c r="AF447" i="1"/>
  <c r="AG447" i="1"/>
  <c r="AF448" i="1"/>
  <c r="AG448" i="1"/>
  <c r="AF449" i="1"/>
  <c r="AG449" i="1"/>
  <c r="AF450" i="1"/>
  <c r="AG450" i="1"/>
  <c r="AF451" i="1"/>
  <c r="AG451" i="1"/>
  <c r="AF452" i="1"/>
  <c r="AG452" i="1"/>
  <c r="AF453" i="1"/>
  <c r="AG453" i="1"/>
  <c r="AF454" i="1"/>
  <c r="AG454" i="1"/>
  <c r="AF455" i="1"/>
  <c r="AG455" i="1"/>
  <c r="AF456" i="1"/>
  <c r="AG456" i="1"/>
  <c r="AF457" i="1"/>
  <c r="AG457" i="1"/>
  <c r="AF458" i="1"/>
  <c r="AG458" i="1"/>
  <c r="AF459" i="1"/>
  <c r="AG459" i="1"/>
  <c r="AF460" i="1"/>
  <c r="AG460" i="1"/>
  <c r="AF461" i="1"/>
  <c r="AG461" i="1"/>
  <c r="AF462" i="1"/>
  <c r="AG462" i="1"/>
  <c r="AF463" i="1"/>
  <c r="AG463" i="1"/>
  <c r="AF464" i="1"/>
  <c r="AG464" i="1"/>
  <c r="AF465" i="1"/>
  <c r="AG465" i="1"/>
  <c r="AF466" i="1"/>
  <c r="AG466" i="1"/>
  <c r="AF467" i="1"/>
  <c r="AG467" i="1"/>
  <c r="AF468" i="1"/>
  <c r="AG468" i="1"/>
  <c r="AF469" i="1"/>
  <c r="AG469" i="1"/>
  <c r="AF470" i="1"/>
  <c r="AG470" i="1"/>
  <c r="AF471" i="1"/>
  <c r="AG471" i="1"/>
  <c r="AF472" i="1"/>
  <c r="AG472" i="1"/>
  <c r="AF473" i="1"/>
  <c r="AG473" i="1"/>
  <c r="AF474" i="1"/>
  <c r="AG474" i="1"/>
  <c r="AF475" i="1"/>
  <c r="AG475" i="1"/>
  <c r="AF476" i="1"/>
  <c r="AG476" i="1"/>
  <c r="AF477" i="1"/>
  <c r="AG477" i="1"/>
  <c r="AF478" i="1"/>
  <c r="AG478" i="1"/>
  <c r="AF479" i="1"/>
  <c r="AG479" i="1"/>
  <c r="AF480" i="1"/>
  <c r="AG480" i="1"/>
  <c r="AF481" i="1"/>
  <c r="AG481" i="1"/>
  <c r="AF482" i="1"/>
  <c r="AG482" i="1"/>
  <c r="AF483" i="1"/>
  <c r="AG483" i="1"/>
  <c r="AF484" i="1"/>
  <c r="AG484" i="1"/>
  <c r="AF485" i="1"/>
  <c r="AG485" i="1"/>
  <c r="AF486" i="1"/>
  <c r="AG486" i="1"/>
  <c r="AF487" i="1"/>
  <c r="AG487" i="1"/>
  <c r="AF488" i="1"/>
  <c r="AG488" i="1"/>
  <c r="AF489" i="1"/>
  <c r="AG489" i="1"/>
  <c r="AF490" i="1"/>
  <c r="AG490" i="1"/>
  <c r="AF491" i="1"/>
  <c r="AG491" i="1"/>
  <c r="AF492" i="1"/>
  <c r="AG492" i="1"/>
  <c r="AF493" i="1"/>
  <c r="AG493" i="1"/>
  <c r="AF494" i="1"/>
  <c r="AG494" i="1"/>
  <c r="AF495" i="1"/>
  <c r="AG495" i="1"/>
  <c r="AF496" i="1"/>
  <c r="AG496" i="1"/>
  <c r="AF497" i="1"/>
  <c r="AG497" i="1"/>
  <c r="AF498" i="1"/>
  <c r="AG498" i="1"/>
  <c r="AF499" i="1"/>
  <c r="AG499" i="1"/>
  <c r="AF500" i="1"/>
  <c r="AG500" i="1"/>
  <c r="AF501" i="1"/>
  <c r="AG501" i="1"/>
  <c r="AF502" i="1"/>
  <c r="AG502" i="1"/>
  <c r="AF503" i="1"/>
  <c r="AG503" i="1"/>
  <c r="AF504" i="1"/>
  <c r="AG504" i="1"/>
  <c r="AF505" i="1"/>
  <c r="AG505" i="1"/>
  <c r="AF506" i="1"/>
  <c r="AG506" i="1"/>
  <c r="AF507" i="1"/>
  <c r="AG507" i="1"/>
  <c r="AF508" i="1"/>
  <c r="AG508" i="1"/>
  <c r="AF509" i="1"/>
  <c r="AG509" i="1"/>
  <c r="AF510" i="1"/>
  <c r="AG510" i="1"/>
  <c r="AF511" i="1"/>
  <c r="AG511" i="1"/>
  <c r="AF512" i="1"/>
  <c r="AG512" i="1"/>
  <c r="AF513" i="1"/>
  <c r="AG513" i="1"/>
  <c r="AF514" i="1"/>
  <c r="AG514" i="1"/>
  <c r="AF515" i="1"/>
  <c r="AG515" i="1"/>
  <c r="AF516" i="1"/>
  <c r="AG516" i="1"/>
  <c r="AF517" i="1"/>
  <c r="AG517" i="1"/>
  <c r="AF518" i="1"/>
  <c r="AG518" i="1"/>
  <c r="AF519" i="1"/>
  <c r="AG519" i="1"/>
  <c r="AF520" i="1"/>
  <c r="AG520" i="1"/>
  <c r="AF521" i="1"/>
  <c r="AG521" i="1"/>
  <c r="AF522" i="1"/>
  <c r="AG522" i="1"/>
  <c r="AF523" i="1"/>
  <c r="AG523" i="1"/>
  <c r="AF524" i="1"/>
  <c r="AG524" i="1"/>
  <c r="AF525" i="1"/>
  <c r="AG525" i="1"/>
  <c r="AF526" i="1"/>
  <c r="AG526" i="1"/>
  <c r="AF527" i="1"/>
  <c r="AG527" i="1"/>
  <c r="AF528" i="1"/>
  <c r="AG528" i="1"/>
  <c r="AF529" i="1"/>
  <c r="AG529" i="1"/>
  <c r="AF530" i="1"/>
  <c r="AG530" i="1"/>
  <c r="AF531" i="1"/>
  <c r="AG531" i="1"/>
  <c r="AF532" i="1"/>
  <c r="AG532" i="1"/>
  <c r="AF533" i="1"/>
  <c r="AG533" i="1"/>
  <c r="AF534" i="1"/>
  <c r="AG534" i="1"/>
  <c r="AF535" i="1"/>
  <c r="AG535" i="1"/>
  <c r="AF536" i="1"/>
  <c r="AG536" i="1"/>
  <c r="AF537" i="1"/>
  <c r="AG537" i="1"/>
  <c r="AF538" i="1"/>
  <c r="AG538" i="1"/>
  <c r="AF539" i="1"/>
  <c r="AG539" i="1"/>
  <c r="AF540" i="1"/>
  <c r="AG540" i="1"/>
  <c r="AF541" i="1"/>
  <c r="AG541" i="1"/>
  <c r="AF542" i="1"/>
  <c r="AG542" i="1"/>
  <c r="AF543" i="1"/>
  <c r="AG543" i="1"/>
  <c r="AF544" i="1"/>
  <c r="AG544" i="1"/>
  <c r="AF545" i="1"/>
  <c r="AG545" i="1"/>
  <c r="AF546" i="1"/>
  <c r="AG546" i="1"/>
  <c r="AF547" i="1"/>
  <c r="AG547" i="1"/>
  <c r="AF548" i="1"/>
  <c r="AG548" i="1"/>
  <c r="AF549" i="1"/>
  <c r="AG549" i="1"/>
  <c r="AF550" i="1"/>
  <c r="AG550" i="1"/>
  <c r="AF551" i="1"/>
  <c r="AG551" i="1"/>
  <c r="AF552" i="1"/>
  <c r="AG552" i="1"/>
  <c r="AF553" i="1"/>
  <c r="AG553" i="1"/>
  <c r="AF554" i="1"/>
  <c r="AG554" i="1"/>
  <c r="AF555" i="1"/>
  <c r="AG555" i="1"/>
  <c r="AF556" i="1"/>
  <c r="AG556" i="1"/>
  <c r="AF557" i="1"/>
  <c r="AG557" i="1"/>
  <c r="AF558" i="1"/>
  <c r="AG558" i="1"/>
  <c r="AF559" i="1"/>
  <c r="AG559" i="1"/>
  <c r="AF560" i="1"/>
  <c r="AG560" i="1"/>
  <c r="AF561" i="1"/>
  <c r="AG561" i="1"/>
  <c r="AF562" i="1"/>
  <c r="AG562" i="1"/>
  <c r="AF563" i="1"/>
  <c r="AG563" i="1"/>
  <c r="AF564" i="1"/>
  <c r="AG564" i="1"/>
  <c r="AF565" i="1"/>
  <c r="AG565" i="1"/>
  <c r="AF566" i="1"/>
  <c r="AG566" i="1"/>
  <c r="AF567" i="1"/>
  <c r="AG567" i="1"/>
  <c r="AF568" i="1"/>
  <c r="AG568" i="1"/>
  <c r="AF569" i="1"/>
  <c r="AG569" i="1"/>
  <c r="AF570" i="1"/>
  <c r="AG570" i="1"/>
  <c r="AF571" i="1"/>
  <c r="AG571" i="1"/>
  <c r="AF572" i="1"/>
  <c r="AG572" i="1"/>
  <c r="AF573" i="1"/>
  <c r="AG573" i="1"/>
  <c r="AF574" i="1"/>
  <c r="AG574" i="1"/>
  <c r="AF575" i="1"/>
  <c r="AG575" i="1"/>
  <c r="AF576" i="1"/>
  <c r="AG576" i="1"/>
  <c r="AF577" i="1"/>
  <c r="AG577" i="1"/>
  <c r="AF578" i="1"/>
  <c r="AG578" i="1"/>
  <c r="AF579" i="1"/>
  <c r="AG579" i="1"/>
  <c r="AF580" i="1"/>
  <c r="AG580" i="1"/>
  <c r="AF581" i="1"/>
  <c r="AG581" i="1"/>
  <c r="AF582" i="1"/>
  <c r="AG582" i="1"/>
  <c r="AF583" i="1"/>
  <c r="AG583" i="1"/>
  <c r="AF584" i="1"/>
  <c r="AG584" i="1"/>
  <c r="AF585" i="1"/>
  <c r="AG585" i="1"/>
  <c r="AF586" i="1"/>
  <c r="AG586" i="1"/>
  <c r="AF587" i="1"/>
  <c r="AG587" i="1"/>
  <c r="AF588" i="1"/>
  <c r="AG588" i="1"/>
  <c r="AF589" i="1"/>
  <c r="AG589" i="1"/>
  <c r="AF590" i="1"/>
  <c r="AG590" i="1"/>
  <c r="AF591" i="1"/>
  <c r="AG591" i="1"/>
  <c r="AF592" i="1"/>
  <c r="AG592" i="1"/>
  <c r="AF593" i="1"/>
  <c r="AG593" i="1"/>
  <c r="AF594" i="1"/>
  <c r="AG594" i="1"/>
  <c r="AF595" i="1"/>
  <c r="AG595" i="1"/>
  <c r="AF596" i="1"/>
  <c r="AG596" i="1"/>
  <c r="AF597" i="1"/>
  <c r="AG597" i="1"/>
  <c r="AF598" i="1"/>
  <c r="AG598" i="1"/>
  <c r="AF599" i="1"/>
  <c r="AG599" i="1"/>
  <c r="AF600" i="1"/>
  <c r="AG600" i="1"/>
  <c r="AF601" i="1"/>
  <c r="AG601" i="1"/>
  <c r="AF602" i="1"/>
  <c r="AG602" i="1"/>
  <c r="AF603" i="1"/>
  <c r="AG603" i="1"/>
  <c r="AF604" i="1"/>
  <c r="AG604" i="1"/>
  <c r="AF605" i="1"/>
  <c r="AG605" i="1"/>
  <c r="AF606" i="1"/>
  <c r="AG606" i="1"/>
  <c r="AF607" i="1"/>
  <c r="AG607" i="1"/>
  <c r="AF608" i="1"/>
  <c r="AG608" i="1"/>
  <c r="AF609" i="1"/>
  <c r="AG609" i="1"/>
  <c r="AF610" i="1"/>
  <c r="AG610" i="1"/>
  <c r="AF611" i="1"/>
  <c r="AG611" i="1"/>
  <c r="AF612" i="1"/>
  <c r="AG612" i="1"/>
  <c r="AF613" i="1"/>
  <c r="AG613" i="1"/>
  <c r="AF614" i="1"/>
  <c r="AG614" i="1"/>
  <c r="AF615" i="1"/>
  <c r="AG615" i="1"/>
  <c r="AF616" i="1"/>
  <c r="AG616" i="1"/>
  <c r="AF617" i="1"/>
  <c r="AG617" i="1"/>
  <c r="AF618" i="1"/>
  <c r="AG618" i="1"/>
  <c r="AF619" i="1"/>
  <c r="AG619" i="1"/>
  <c r="AF620" i="1"/>
  <c r="AG620" i="1"/>
  <c r="AF621" i="1"/>
  <c r="AG621" i="1"/>
  <c r="AF622" i="1"/>
  <c r="AG622" i="1"/>
  <c r="AF623" i="1"/>
  <c r="AG623" i="1"/>
  <c r="AF624" i="1"/>
  <c r="AG624" i="1"/>
  <c r="AF625" i="1"/>
  <c r="AG625" i="1"/>
  <c r="AF626" i="1"/>
  <c r="AG626" i="1"/>
  <c r="AF627" i="1"/>
  <c r="AG627" i="1"/>
  <c r="AF628" i="1"/>
  <c r="AG628" i="1"/>
  <c r="AF629" i="1"/>
  <c r="AG629" i="1"/>
  <c r="AF630" i="1"/>
  <c r="AG630" i="1"/>
  <c r="AF631" i="1"/>
  <c r="AG631" i="1"/>
  <c r="AF632" i="1"/>
  <c r="AG632" i="1"/>
  <c r="AF633" i="1"/>
  <c r="AG633" i="1"/>
  <c r="AF634" i="1"/>
  <c r="AG634" i="1"/>
  <c r="AF635" i="1"/>
  <c r="AG635" i="1"/>
  <c r="AF636" i="1"/>
  <c r="AG636" i="1"/>
  <c r="AF637" i="1"/>
  <c r="AG637" i="1"/>
  <c r="AF638" i="1"/>
  <c r="AG638" i="1"/>
  <c r="AF639" i="1"/>
  <c r="AG639" i="1"/>
  <c r="AF640" i="1"/>
  <c r="AG640" i="1"/>
  <c r="AF641" i="1"/>
  <c r="AG641" i="1"/>
  <c r="AF642" i="1"/>
  <c r="AG642" i="1"/>
  <c r="AF643" i="1"/>
  <c r="AG643" i="1"/>
  <c r="AF644" i="1"/>
  <c r="AG644" i="1"/>
  <c r="AF645" i="1"/>
  <c r="AG645" i="1"/>
  <c r="AF646" i="1"/>
  <c r="AG646" i="1"/>
  <c r="AF647" i="1"/>
  <c r="AG647" i="1"/>
  <c r="AF648" i="1"/>
  <c r="AG648" i="1"/>
  <c r="AF649" i="1"/>
  <c r="AG649" i="1"/>
  <c r="AF650" i="1"/>
  <c r="AG650" i="1"/>
  <c r="AF651" i="1"/>
  <c r="AG651" i="1"/>
  <c r="AF652" i="1"/>
  <c r="AG652" i="1"/>
  <c r="AF653" i="1"/>
  <c r="AG653" i="1"/>
  <c r="AF654" i="1"/>
  <c r="AG654" i="1"/>
  <c r="AF655" i="1"/>
  <c r="AG655" i="1"/>
  <c r="AF656" i="1"/>
  <c r="AG656" i="1"/>
  <c r="AF657" i="1"/>
  <c r="AG657" i="1"/>
  <c r="AF658" i="1"/>
  <c r="AG658" i="1"/>
  <c r="AF659" i="1"/>
  <c r="AG659" i="1"/>
  <c r="AF660" i="1"/>
  <c r="AG660" i="1"/>
  <c r="AF661" i="1"/>
  <c r="AG661" i="1"/>
  <c r="AF662" i="1"/>
  <c r="AG662" i="1"/>
  <c r="AF663" i="1"/>
  <c r="AG663" i="1"/>
  <c r="AF664" i="1"/>
  <c r="AG664" i="1"/>
  <c r="AF665" i="1"/>
  <c r="AG665" i="1"/>
  <c r="AF666" i="1"/>
  <c r="AG666" i="1"/>
  <c r="AF667" i="1"/>
  <c r="AG667" i="1"/>
  <c r="AF668" i="1"/>
  <c r="AG668" i="1"/>
  <c r="AF669" i="1"/>
  <c r="AG669" i="1"/>
  <c r="AF670" i="1"/>
  <c r="AG670" i="1"/>
  <c r="AF671" i="1"/>
  <c r="AG671" i="1"/>
  <c r="AF672" i="1"/>
  <c r="AG672" i="1"/>
  <c r="AF673" i="1"/>
  <c r="AG673" i="1"/>
  <c r="AF674" i="1"/>
  <c r="AG674" i="1"/>
  <c r="AF675" i="1"/>
  <c r="AG675" i="1"/>
  <c r="AF676" i="1"/>
  <c r="AG676" i="1"/>
  <c r="AF677" i="1"/>
  <c r="AG677" i="1"/>
  <c r="AF678" i="1"/>
  <c r="AG678" i="1"/>
  <c r="AF679" i="1"/>
  <c r="AG679" i="1"/>
  <c r="AF680" i="1"/>
  <c r="AG680" i="1"/>
  <c r="AF681" i="1"/>
  <c r="AG681" i="1"/>
  <c r="AF682" i="1"/>
  <c r="AG682" i="1"/>
  <c r="AF683" i="1"/>
  <c r="AG683" i="1"/>
  <c r="AF684" i="1"/>
  <c r="AG684" i="1"/>
  <c r="AF685" i="1"/>
  <c r="AG685" i="1"/>
  <c r="AF686" i="1"/>
  <c r="AG686" i="1"/>
  <c r="AF687" i="1"/>
  <c r="AG687" i="1"/>
  <c r="AF688" i="1"/>
  <c r="AG688" i="1"/>
  <c r="AF689" i="1"/>
  <c r="AG689" i="1"/>
  <c r="AF690" i="1"/>
  <c r="AG690" i="1"/>
  <c r="AF691" i="1"/>
  <c r="AG691" i="1"/>
  <c r="AF692" i="1"/>
  <c r="AG692" i="1"/>
  <c r="AF693" i="1"/>
  <c r="AG693" i="1"/>
  <c r="AF694" i="1"/>
  <c r="AG694" i="1"/>
  <c r="AF695" i="1"/>
  <c r="AG695" i="1"/>
  <c r="AF696" i="1"/>
  <c r="AG696" i="1"/>
  <c r="AF697" i="1"/>
  <c r="AG697" i="1"/>
  <c r="AF698" i="1"/>
  <c r="AG698" i="1"/>
  <c r="AF699" i="1"/>
  <c r="AG699" i="1"/>
  <c r="AF700" i="1"/>
  <c r="AG700" i="1"/>
  <c r="AF701" i="1"/>
  <c r="AG701" i="1"/>
  <c r="AF702" i="1"/>
  <c r="AG702" i="1"/>
  <c r="AF703" i="1"/>
  <c r="AG703" i="1"/>
  <c r="AF704" i="1"/>
  <c r="AG704" i="1"/>
  <c r="AF705" i="1"/>
  <c r="AG705" i="1"/>
  <c r="AF706" i="1"/>
  <c r="AG706" i="1"/>
  <c r="AF707" i="1"/>
  <c r="AG707" i="1"/>
  <c r="AF708" i="1"/>
  <c r="AG708" i="1"/>
  <c r="AF709" i="1"/>
  <c r="AG709" i="1"/>
  <c r="AF710" i="1"/>
  <c r="AG710" i="1"/>
  <c r="AF711" i="1"/>
  <c r="AG711" i="1"/>
  <c r="AF712" i="1"/>
  <c r="AG712" i="1"/>
  <c r="AF713" i="1"/>
  <c r="AG713" i="1"/>
  <c r="AF714" i="1"/>
  <c r="AG714" i="1"/>
  <c r="AF715" i="1"/>
  <c r="AG715" i="1"/>
  <c r="AF716" i="1"/>
  <c r="AG716" i="1"/>
  <c r="AF717" i="1"/>
  <c r="AG717" i="1"/>
  <c r="AF718" i="1"/>
  <c r="AG718" i="1"/>
  <c r="AF719" i="1"/>
  <c r="AG719" i="1"/>
  <c r="AF720" i="1"/>
  <c r="AG720" i="1"/>
  <c r="AF721" i="1"/>
  <c r="AG721" i="1"/>
  <c r="AF722" i="1"/>
  <c r="AG722" i="1"/>
  <c r="AF723" i="1"/>
  <c r="AG723" i="1"/>
  <c r="AF724" i="1"/>
  <c r="AG724" i="1"/>
  <c r="AF725" i="1"/>
  <c r="AG725" i="1"/>
  <c r="AF726" i="1"/>
  <c r="AG726" i="1"/>
  <c r="AF727" i="1"/>
  <c r="AG727" i="1"/>
  <c r="AF728" i="1"/>
  <c r="AG728" i="1"/>
  <c r="AF729" i="1"/>
  <c r="AG729" i="1"/>
  <c r="AF730" i="1"/>
  <c r="AG730" i="1"/>
  <c r="AF731" i="1"/>
  <c r="AG731" i="1"/>
  <c r="AF732" i="1"/>
  <c r="AG732" i="1"/>
  <c r="AF733" i="1"/>
  <c r="AG733" i="1"/>
  <c r="AF734" i="1"/>
  <c r="AG734" i="1"/>
  <c r="AF735" i="1"/>
  <c r="AG735" i="1"/>
  <c r="AF736" i="1"/>
  <c r="AG736" i="1"/>
  <c r="AF737" i="1"/>
  <c r="AG737" i="1"/>
  <c r="AF738" i="1"/>
  <c r="AG738" i="1"/>
  <c r="AF739" i="1"/>
  <c r="AG739" i="1"/>
  <c r="AF740" i="1"/>
  <c r="AG740" i="1"/>
  <c r="AF741" i="1"/>
  <c r="AG741" i="1"/>
  <c r="AF742" i="1"/>
  <c r="AG742" i="1"/>
  <c r="AF743" i="1"/>
  <c r="AG743" i="1"/>
  <c r="AF744" i="1"/>
  <c r="AG744" i="1"/>
  <c r="AF745" i="1"/>
  <c r="AG745" i="1"/>
  <c r="AF746" i="1"/>
  <c r="AG746" i="1"/>
  <c r="AF747" i="1"/>
  <c r="AG747" i="1"/>
  <c r="AF748" i="1"/>
  <c r="AG748" i="1"/>
  <c r="AF749" i="1"/>
  <c r="AG749" i="1"/>
  <c r="AF750" i="1"/>
  <c r="AG750" i="1"/>
  <c r="AF751" i="1"/>
  <c r="AG751" i="1"/>
  <c r="AF752" i="1"/>
  <c r="AG752" i="1"/>
  <c r="AF753" i="1"/>
  <c r="AG753" i="1"/>
  <c r="AF754" i="1"/>
  <c r="AG754" i="1"/>
  <c r="AF755" i="1"/>
  <c r="AG755" i="1"/>
  <c r="AF756" i="1"/>
  <c r="AG756" i="1"/>
  <c r="AF757" i="1"/>
  <c r="AG757" i="1"/>
  <c r="AF758" i="1"/>
  <c r="AG758" i="1"/>
  <c r="AF759" i="1"/>
  <c r="AG759" i="1"/>
  <c r="AF760" i="1"/>
  <c r="AG760" i="1"/>
  <c r="AF761" i="1"/>
  <c r="AG761" i="1"/>
  <c r="AF762" i="1"/>
  <c r="AG762" i="1"/>
  <c r="AF763" i="1"/>
  <c r="AG763" i="1"/>
  <c r="AF764" i="1"/>
  <c r="AG764" i="1"/>
  <c r="AF765" i="1"/>
  <c r="AG765" i="1"/>
  <c r="AF766" i="1"/>
  <c r="AG766" i="1"/>
  <c r="AF767" i="1"/>
  <c r="AG767" i="1"/>
  <c r="AF768" i="1"/>
  <c r="AG768" i="1"/>
  <c r="AF769" i="1"/>
  <c r="AG769" i="1"/>
  <c r="AF770" i="1"/>
  <c r="AG770" i="1"/>
  <c r="AF771" i="1"/>
  <c r="AG771" i="1"/>
  <c r="AF772" i="1"/>
  <c r="AG772" i="1"/>
  <c r="AF773" i="1"/>
  <c r="AG773" i="1"/>
  <c r="AF774" i="1"/>
  <c r="AG774" i="1"/>
  <c r="AF775" i="1"/>
  <c r="AG775" i="1"/>
  <c r="AF776" i="1"/>
  <c r="AG776" i="1"/>
  <c r="AF777" i="1"/>
  <c r="AG777" i="1"/>
  <c r="AF778" i="1"/>
  <c r="AG778" i="1"/>
  <c r="AF779" i="1"/>
  <c r="AG779" i="1"/>
  <c r="AF780" i="1"/>
  <c r="AG780" i="1"/>
  <c r="AF781" i="1"/>
  <c r="AG781" i="1"/>
  <c r="AF782" i="1"/>
  <c r="AG782" i="1"/>
  <c r="AF783" i="1"/>
  <c r="AG783" i="1"/>
  <c r="AF784" i="1"/>
  <c r="AG784" i="1"/>
  <c r="AF785" i="1"/>
  <c r="AG785" i="1"/>
  <c r="AF786" i="1"/>
  <c r="AG786" i="1"/>
  <c r="AF787" i="1"/>
  <c r="AG787" i="1"/>
  <c r="AF788" i="1"/>
  <c r="AG788" i="1"/>
  <c r="AF789" i="1"/>
  <c r="AG789" i="1"/>
  <c r="AF790" i="1"/>
  <c r="AG790" i="1"/>
  <c r="AF791" i="1"/>
  <c r="AG791" i="1"/>
  <c r="AF792" i="1"/>
  <c r="AG792" i="1"/>
  <c r="AF793" i="1"/>
  <c r="AG793" i="1"/>
  <c r="AF794" i="1"/>
  <c r="AG794" i="1"/>
  <c r="AF795" i="1"/>
  <c r="AG795" i="1"/>
  <c r="AF796" i="1"/>
  <c r="AG796" i="1"/>
  <c r="AF797" i="1"/>
  <c r="AG797" i="1"/>
  <c r="AF798" i="1"/>
  <c r="AG798" i="1"/>
  <c r="AF799" i="1"/>
  <c r="AG799" i="1"/>
  <c r="AF800" i="1"/>
  <c r="AG800" i="1"/>
  <c r="AF801" i="1"/>
  <c r="AG801" i="1"/>
  <c r="AF802" i="1"/>
  <c r="AG802" i="1"/>
  <c r="AF803" i="1"/>
  <c r="AG803" i="1"/>
  <c r="AF804" i="1"/>
  <c r="AG804" i="1"/>
  <c r="AF805" i="1"/>
  <c r="AG805" i="1"/>
  <c r="AF806" i="1"/>
  <c r="AG806" i="1"/>
  <c r="AF807" i="1"/>
  <c r="AG807" i="1"/>
  <c r="AF808" i="1"/>
  <c r="AG808" i="1"/>
  <c r="AF809" i="1"/>
  <c r="AG809" i="1"/>
  <c r="AF810" i="1"/>
  <c r="AG810" i="1"/>
  <c r="AF811" i="1"/>
  <c r="AG811" i="1"/>
  <c r="AF812" i="1"/>
  <c r="AG812" i="1"/>
  <c r="AF813" i="1"/>
  <c r="AG813" i="1"/>
  <c r="AF814" i="1"/>
  <c r="AG814" i="1"/>
  <c r="AF815" i="1"/>
  <c r="AG815" i="1"/>
  <c r="AF816" i="1"/>
  <c r="AG816" i="1"/>
  <c r="AF817" i="1"/>
  <c r="AG817" i="1"/>
  <c r="AF818" i="1"/>
  <c r="AG818" i="1"/>
  <c r="AF819" i="1"/>
  <c r="AG819" i="1"/>
  <c r="AF820" i="1"/>
  <c r="AG820" i="1"/>
  <c r="AF821" i="1"/>
  <c r="AG821" i="1"/>
  <c r="AF822" i="1"/>
  <c r="AG822" i="1"/>
  <c r="AF823" i="1"/>
  <c r="AG823" i="1"/>
  <c r="AF824" i="1"/>
  <c r="AG824" i="1"/>
  <c r="AF825" i="1"/>
  <c r="AG825" i="1"/>
  <c r="AF826" i="1"/>
  <c r="AG826" i="1"/>
  <c r="AF827" i="1"/>
  <c r="AG827" i="1"/>
  <c r="AF828" i="1"/>
  <c r="AG828" i="1"/>
  <c r="AF829" i="1"/>
  <c r="AG829" i="1"/>
  <c r="AF830" i="1"/>
  <c r="AG830" i="1"/>
  <c r="AF831" i="1"/>
  <c r="AG831" i="1"/>
  <c r="AF832" i="1"/>
  <c r="AG832" i="1"/>
  <c r="AF833" i="1"/>
  <c r="AG833" i="1"/>
  <c r="AF834" i="1"/>
  <c r="AG834" i="1"/>
  <c r="AF835" i="1"/>
  <c r="AG835" i="1"/>
  <c r="AF836" i="1"/>
  <c r="AG836" i="1"/>
  <c r="AF837" i="1"/>
  <c r="AG837" i="1"/>
  <c r="AF838" i="1"/>
  <c r="AG838" i="1"/>
  <c r="AF839" i="1"/>
  <c r="AG839" i="1"/>
  <c r="AF840" i="1"/>
  <c r="AG840" i="1"/>
  <c r="AF841" i="1"/>
  <c r="AG841" i="1"/>
  <c r="AF842" i="1"/>
  <c r="AG842" i="1"/>
  <c r="AF843" i="1"/>
  <c r="AG843" i="1"/>
  <c r="AF844" i="1"/>
  <c r="AG844" i="1"/>
  <c r="AF845" i="1"/>
  <c r="AG845" i="1"/>
  <c r="AF846" i="1"/>
  <c r="AG846" i="1"/>
  <c r="AF847" i="1"/>
  <c r="AG847" i="1"/>
  <c r="AF848" i="1"/>
  <c r="AG848" i="1"/>
  <c r="AF849" i="1"/>
  <c r="AG849" i="1"/>
  <c r="AF850" i="1"/>
  <c r="AG850" i="1"/>
  <c r="AF851" i="1"/>
  <c r="AG851" i="1"/>
  <c r="AF852" i="1"/>
  <c r="AG852" i="1"/>
  <c r="AF853" i="1"/>
  <c r="AG853" i="1"/>
  <c r="AF854" i="1"/>
  <c r="AG854" i="1"/>
  <c r="AF855" i="1"/>
  <c r="AG855" i="1"/>
  <c r="AF856" i="1"/>
  <c r="AG856" i="1"/>
  <c r="AF857" i="1"/>
  <c r="AG857" i="1"/>
  <c r="AF858" i="1"/>
  <c r="AG858" i="1"/>
  <c r="AF859" i="1"/>
  <c r="AG859" i="1"/>
  <c r="AF860" i="1"/>
  <c r="AG860" i="1"/>
  <c r="AF861" i="1"/>
  <c r="AG861" i="1"/>
  <c r="AF862" i="1"/>
  <c r="AG862" i="1"/>
  <c r="AF863" i="1"/>
  <c r="AG863" i="1"/>
  <c r="AF864" i="1"/>
  <c r="AG864" i="1"/>
  <c r="AF865" i="1"/>
  <c r="AG865" i="1"/>
  <c r="AF866" i="1"/>
  <c r="AG866" i="1"/>
  <c r="AF867" i="1"/>
  <c r="AG867" i="1"/>
  <c r="AF868" i="1"/>
  <c r="AG868" i="1"/>
  <c r="AF869" i="1"/>
  <c r="AG869" i="1"/>
  <c r="AF870" i="1"/>
  <c r="AG870" i="1"/>
  <c r="AF871" i="1"/>
  <c r="AG871" i="1"/>
  <c r="AF872" i="1"/>
  <c r="AG872" i="1"/>
  <c r="AF873" i="1"/>
  <c r="AG873" i="1"/>
  <c r="AF874" i="1"/>
  <c r="AG874" i="1"/>
  <c r="AF875" i="1"/>
  <c r="AG875" i="1"/>
  <c r="AF876" i="1"/>
  <c r="AG876" i="1"/>
  <c r="AF877" i="1"/>
  <c r="AG877" i="1"/>
  <c r="AF878" i="1"/>
  <c r="AG878" i="1"/>
  <c r="AF879" i="1"/>
  <c r="AG879" i="1"/>
  <c r="AF880" i="1"/>
  <c r="AG880" i="1"/>
  <c r="AF881" i="1"/>
  <c r="AG881" i="1"/>
  <c r="AF882" i="1"/>
  <c r="AG882" i="1"/>
  <c r="AF883" i="1"/>
  <c r="AG883" i="1"/>
  <c r="AF884" i="1"/>
  <c r="AG884" i="1"/>
  <c r="AF885" i="1"/>
  <c r="AG885" i="1"/>
  <c r="AF886" i="1"/>
  <c r="AG886" i="1"/>
  <c r="AF887" i="1"/>
  <c r="AG887" i="1"/>
  <c r="AF888" i="1"/>
  <c r="AG888" i="1"/>
  <c r="AF889" i="1"/>
  <c r="AG889" i="1"/>
  <c r="AF890" i="1"/>
  <c r="AG890" i="1"/>
  <c r="AF891" i="1"/>
  <c r="AG891" i="1"/>
  <c r="AF892" i="1"/>
  <c r="AG892" i="1"/>
  <c r="AF893" i="1"/>
  <c r="AG893" i="1"/>
  <c r="AF894" i="1"/>
  <c r="AG894" i="1"/>
  <c r="AF895" i="1"/>
  <c r="AG895" i="1"/>
  <c r="AF896" i="1"/>
  <c r="AG896" i="1"/>
  <c r="AF897" i="1"/>
  <c r="AG897" i="1"/>
  <c r="AF898" i="1"/>
  <c r="AG898" i="1"/>
  <c r="AF899" i="1"/>
  <c r="AG899" i="1"/>
  <c r="AF900" i="1"/>
  <c r="AG900" i="1"/>
  <c r="AF901" i="1"/>
  <c r="AG901" i="1"/>
  <c r="AF902" i="1"/>
  <c r="AG902" i="1"/>
  <c r="AF903" i="1"/>
  <c r="AG903" i="1"/>
  <c r="AF904" i="1"/>
  <c r="AG904" i="1"/>
  <c r="AF905" i="1"/>
  <c r="AG905" i="1"/>
  <c r="AF906" i="1"/>
  <c r="AG906" i="1"/>
  <c r="AF907" i="1"/>
  <c r="AG907" i="1"/>
  <c r="AF908" i="1"/>
  <c r="AG908" i="1"/>
  <c r="AF909" i="1"/>
  <c r="AG909" i="1"/>
  <c r="AF910" i="1"/>
  <c r="AG910" i="1"/>
  <c r="AF911" i="1"/>
  <c r="AG911" i="1"/>
  <c r="AF912" i="1"/>
  <c r="AG912" i="1"/>
  <c r="AF913" i="1"/>
  <c r="AG913" i="1"/>
  <c r="AF914" i="1"/>
  <c r="AG914" i="1"/>
  <c r="AF915" i="1"/>
  <c r="AG915" i="1"/>
  <c r="AF916" i="1"/>
  <c r="AG916" i="1"/>
  <c r="AF917" i="1"/>
  <c r="AG917" i="1"/>
  <c r="AF918" i="1"/>
  <c r="AG918" i="1"/>
  <c r="AF919" i="1"/>
  <c r="AG919" i="1"/>
  <c r="AF920" i="1"/>
  <c r="AG920" i="1"/>
  <c r="AF921" i="1"/>
  <c r="AG921" i="1"/>
  <c r="AF922" i="1"/>
  <c r="AG922" i="1"/>
  <c r="AF923" i="1"/>
  <c r="AG923" i="1"/>
  <c r="AF924" i="1"/>
  <c r="AG924" i="1"/>
  <c r="AF925" i="1"/>
  <c r="AG925" i="1"/>
  <c r="AF926" i="1"/>
  <c r="AG926" i="1"/>
  <c r="AF927" i="1"/>
  <c r="AG927" i="1"/>
  <c r="AF928" i="1"/>
  <c r="AG928" i="1"/>
  <c r="AF929" i="1"/>
  <c r="AG929" i="1"/>
  <c r="AF930" i="1"/>
  <c r="AG930" i="1"/>
  <c r="AF931" i="1"/>
  <c r="AG931" i="1"/>
  <c r="AF932" i="1"/>
  <c r="AG932" i="1"/>
  <c r="AF933" i="1"/>
  <c r="AG933" i="1"/>
  <c r="AF934" i="1"/>
  <c r="AG934" i="1"/>
  <c r="AF935" i="1"/>
  <c r="AG935" i="1"/>
  <c r="AF936" i="1"/>
  <c r="AG936" i="1"/>
  <c r="AF937" i="1"/>
  <c r="AG937" i="1"/>
  <c r="AF938" i="1"/>
  <c r="AG938" i="1"/>
  <c r="AF939" i="1"/>
  <c r="AG939" i="1"/>
  <c r="AF940" i="1"/>
  <c r="AG940" i="1"/>
  <c r="AF941" i="1"/>
  <c r="AG941" i="1"/>
  <c r="AF942" i="1"/>
  <c r="AG942" i="1"/>
  <c r="AF943" i="1"/>
  <c r="AG943" i="1"/>
  <c r="AF944" i="1"/>
  <c r="AG944" i="1"/>
  <c r="AF945" i="1"/>
  <c r="AG945" i="1"/>
  <c r="AF946" i="1"/>
  <c r="AG946" i="1"/>
  <c r="AF947" i="1"/>
  <c r="AG947" i="1"/>
  <c r="AF948" i="1"/>
  <c r="AG948" i="1"/>
  <c r="AF949" i="1"/>
  <c r="AG949" i="1"/>
  <c r="AF950" i="1"/>
  <c r="AG950" i="1"/>
  <c r="AF951" i="1"/>
  <c r="AG951" i="1"/>
  <c r="AF952" i="1"/>
  <c r="AG952" i="1"/>
  <c r="AF953" i="1"/>
  <c r="AG953" i="1"/>
  <c r="AF954" i="1"/>
  <c r="AG954" i="1"/>
  <c r="AF955" i="1"/>
  <c r="AG955" i="1"/>
  <c r="AF956" i="1"/>
  <c r="AG956" i="1"/>
  <c r="AF957" i="1"/>
  <c r="AG957" i="1"/>
  <c r="AF958" i="1"/>
  <c r="AG958" i="1"/>
  <c r="AF959" i="1"/>
  <c r="AG959" i="1"/>
  <c r="AF960" i="1"/>
  <c r="AG960" i="1"/>
  <c r="AF961" i="1"/>
  <c r="AG961" i="1"/>
  <c r="AF962" i="1"/>
  <c r="AG962" i="1"/>
  <c r="AF963" i="1"/>
  <c r="AG963" i="1"/>
  <c r="AF964" i="1"/>
  <c r="AG964" i="1"/>
  <c r="AF965" i="1"/>
  <c r="AG965" i="1"/>
  <c r="AF966" i="1"/>
  <c r="AG966" i="1"/>
  <c r="AF967" i="1"/>
  <c r="AG967" i="1"/>
  <c r="AF968" i="1"/>
  <c r="AG968" i="1"/>
  <c r="AF969" i="1"/>
  <c r="AG969" i="1"/>
  <c r="AF970" i="1"/>
  <c r="AG970" i="1"/>
  <c r="AF971" i="1"/>
  <c r="AG971" i="1"/>
  <c r="AF972" i="1"/>
  <c r="AG972" i="1"/>
  <c r="AF973" i="1"/>
  <c r="AG973" i="1"/>
  <c r="AF974" i="1"/>
  <c r="AG974" i="1"/>
  <c r="AF975" i="1"/>
  <c r="AG975" i="1"/>
  <c r="AF976" i="1"/>
  <c r="AG976" i="1"/>
  <c r="AF977" i="1"/>
  <c r="AG977" i="1"/>
  <c r="AF978" i="1"/>
  <c r="AG978" i="1"/>
  <c r="AF979" i="1"/>
  <c r="AG979" i="1"/>
  <c r="AF980" i="1"/>
  <c r="AG980" i="1"/>
  <c r="AF981" i="1"/>
  <c r="AG981" i="1"/>
  <c r="AF982" i="1"/>
  <c r="AG982" i="1"/>
  <c r="AF983" i="1"/>
  <c r="AG983" i="1"/>
  <c r="AF984" i="1"/>
  <c r="AG984" i="1"/>
  <c r="AF985" i="1"/>
  <c r="AG985" i="1"/>
  <c r="AF986" i="1"/>
  <c r="AG986" i="1"/>
  <c r="AF987" i="1"/>
  <c r="AG987" i="1"/>
  <c r="AF988" i="1"/>
  <c r="AG988" i="1"/>
  <c r="AF989" i="1"/>
  <c r="AG989" i="1"/>
  <c r="AF990" i="1"/>
  <c r="AG990" i="1"/>
  <c r="AF991" i="1"/>
  <c r="AG991" i="1"/>
  <c r="AF992" i="1"/>
  <c r="AG992" i="1"/>
  <c r="AF993" i="1"/>
  <c r="AG993" i="1"/>
  <c r="AF994" i="1"/>
  <c r="AG994" i="1"/>
  <c r="AF995" i="1"/>
  <c r="AG995" i="1"/>
  <c r="AF996" i="1"/>
  <c r="AG996" i="1"/>
  <c r="AF997" i="1"/>
  <c r="AG997" i="1"/>
  <c r="AF998" i="1"/>
  <c r="AG998" i="1"/>
  <c r="AF999" i="1"/>
  <c r="AG999" i="1"/>
  <c r="AF1000" i="1"/>
  <c r="AG1000" i="1"/>
  <c r="AF1001" i="1"/>
  <c r="AG1001" i="1"/>
  <c r="AF1002" i="1"/>
  <c r="AG1002" i="1"/>
  <c r="AF1003" i="1"/>
  <c r="AG1003" i="1"/>
  <c r="AF1004" i="1"/>
  <c r="AG1004" i="1"/>
  <c r="AF1005" i="1"/>
  <c r="AG1005" i="1"/>
  <c r="AF1006" i="1"/>
  <c r="AG1006" i="1"/>
  <c r="AF1007" i="1"/>
  <c r="AG1007" i="1"/>
  <c r="AF1008" i="1"/>
  <c r="AG1008" i="1"/>
  <c r="AF1009" i="1"/>
  <c r="AG1009" i="1"/>
  <c r="AF1010" i="1"/>
  <c r="AG1010" i="1"/>
  <c r="AF1011" i="1"/>
  <c r="AG1011" i="1"/>
  <c r="AF1012" i="1"/>
  <c r="AG1012" i="1"/>
  <c r="AF1013" i="1"/>
  <c r="AG1013" i="1"/>
  <c r="AF1014" i="1"/>
  <c r="AG1014" i="1"/>
  <c r="AF1015" i="1"/>
  <c r="AG1015" i="1"/>
  <c r="AF1016" i="1"/>
  <c r="AG1016" i="1"/>
  <c r="AF1017" i="1"/>
  <c r="AG1017" i="1"/>
  <c r="AF1018" i="1"/>
  <c r="AG1018" i="1"/>
  <c r="AF1019" i="1"/>
  <c r="AG1019" i="1"/>
  <c r="AF1020" i="1"/>
  <c r="AG1020" i="1"/>
  <c r="AF1021" i="1"/>
  <c r="AG1021" i="1"/>
  <c r="AF1022" i="1"/>
  <c r="AG1022" i="1"/>
  <c r="AF1023" i="1"/>
  <c r="AG1023" i="1"/>
  <c r="AF1024" i="1"/>
  <c r="AG1024" i="1"/>
  <c r="AF1025" i="1"/>
  <c r="AG1025" i="1"/>
  <c r="AF1026" i="1"/>
  <c r="AG1026" i="1"/>
  <c r="AF1027" i="1"/>
  <c r="AG1027" i="1"/>
  <c r="AF1028" i="1"/>
  <c r="AG1028" i="1"/>
  <c r="AF1029" i="1"/>
  <c r="AG1029" i="1"/>
  <c r="AF1030" i="1"/>
  <c r="AG1030" i="1"/>
  <c r="AF1031" i="1"/>
  <c r="AG1031" i="1"/>
  <c r="AF1032" i="1"/>
  <c r="AG1032" i="1"/>
  <c r="AF1033" i="1"/>
  <c r="AG1033" i="1"/>
  <c r="AF1034" i="1"/>
  <c r="AG1034" i="1"/>
  <c r="AF1035" i="1"/>
  <c r="AG1035" i="1"/>
  <c r="AF1036" i="1"/>
  <c r="AG1036" i="1"/>
  <c r="AF1037" i="1"/>
  <c r="AG1037" i="1"/>
  <c r="AF1038" i="1"/>
  <c r="AG1038" i="1"/>
  <c r="AF1039" i="1"/>
  <c r="AG1039" i="1"/>
  <c r="AF1040" i="1"/>
  <c r="AG1040" i="1"/>
  <c r="AF1041" i="1"/>
  <c r="AG1041" i="1"/>
  <c r="AF1042" i="1"/>
  <c r="AG1042" i="1"/>
  <c r="AF1043" i="1"/>
  <c r="AG1043" i="1"/>
  <c r="AF1044" i="1"/>
  <c r="AG1044" i="1"/>
  <c r="AF1045" i="1"/>
  <c r="AG1045" i="1"/>
  <c r="AF1046" i="1"/>
  <c r="AG1046" i="1"/>
  <c r="AF1047" i="1"/>
  <c r="AG1047" i="1"/>
  <c r="AF1048" i="1"/>
  <c r="AG1048" i="1"/>
  <c r="AF1049" i="1"/>
  <c r="AG1049" i="1"/>
  <c r="AF1050" i="1"/>
  <c r="AG1050" i="1"/>
  <c r="AF1051" i="1"/>
  <c r="AG1051" i="1"/>
  <c r="AF1052" i="1"/>
  <c r="AG1052" i="1"/>
  <c r="AF1053" i="1"/>
  <c r="AG1053" i="1"/>
  <c r="AF1054" i="1"/>
  <c r="AG1054" i="1"/>
  <c r="AF1055" i="1"/>
  <c r="AG1055" i="1"/>
  <c r="AF1056" i="1"/>
  <c r="AG1056" i="1"/>
  <c r="AF1057" i="1"/>
  <c r="AG1057" i="1"/>
  <c r="AF1058" i="1"/>
  <c r="AG1058" i="1"/>
  <c r="AF1059" i="1"/>
  <c r="AG1059" i="1"/>
  <c r="AF1060" i="1"/>
  <c r="AG1060" i="1"/>
  <c r="AF1061" i="1"/>
  <c r="AG1061" i="1"/>
  <c r="AF1062" i="1"/>
  <c r="AG1062" i="1"/>
  <c r="AF1063" i="1"/>
  <c r="AG1063" i="1"/>
  <c r="AF1064" i="1"/>
  <c r="AG1064" i="1"/>
  <c r="AF1065" i="1"/>
  <c r="AG1065" i="1"/>
  <c r="AF1066" i="1"/>
  <c r="AG1066" i="1"/>
  <c r="AF1067" i="1"/>
  <c r="AG1067" i="1"/>
  <c r="AF1068" i="1"/>
  <c r="AG1068" i="1"/>
  <c r="AF1069" i="1"/>
  <c r="AG1069" i="1"/>
  <c r="AF1070" i="1"/>
  <c r="AG1070" i="1"/>
  <c r="AF1071" i="1"/>
  <c r="AG1071" i="1"/>
  <c r="AF1072" i="1"/>
  <c r="AG1072" i="1"/>
  <c r="AF1073" i="1"/>
  <c r="AG1073" i="1"/>
  <c r="AF1074" i="1"/>
  <c r="AG1074" i="1"/>
  <c r="AF1075" i="1"/>
  <c r="AG1075" i="1"/>
  <c r="AF1076" i="1"/>
  <c r="AG1076" i="1"/>
  <c r="AF1077" i="1"/>
  <c r="AG1077" i="1"/>
  <c r="AF1078" i="1"/>
  <c r="AG1078" i="1"/>
  <c r="AF1079" i="1"/>
  <c r="AG1079" i="1"/>
  <c r="AF1080" i="1"/>
  <c r="AG1080" i="1"/>
  <c r="AF1081" i="1"/>
  <c r="AG1081" i="1"/>
  <c r="AF1082" i="1"/>
  <c r="AG1082" i="1"/>
  <c r="AF1083" i="1"/>
  <c r="AG1083" i="1"/>
  <c r="AF1084" i="1"/>
  <c r="AG1084" i="1"/>
  <c r="AF1085" i="1"/>
  <c r="AG1085" i="1"/>
  <c r="AF1086" i="1"/>
  <c r="AG1086" i="1"/>
  <c r="AF1087" i="1"/>
  <c r="AG1087" i="1"/>
  <c r="AF1088" i="1"/>
  <c r="AG1088" i="1"/>
  <c r="AF1089" i="1"/>
  <c r="AG1089" i="1"/>
  <c r="AF1090" i="1"/>
  <c r="AG1090" i="1"/>
  <c r="AF1091" i="1"/>
  <c r="AG1091" i="1"/>
  <c r="AF1092" i="1"/>
  <c r="AG1092" i="1"/>
  <c r="AF1093" i="1"/>
  <c r="AG1093" i="1"/>
  <c r="AF1094" i="1"/>
  <c r="AG1094" i="1"/>
  <c r="AF1095" i="1"/>
  <c r="AG1095" i="1"/>
  <c r="AF1096" i="1"/>
  <c r="AG1096" i="1"/>
  <c r="AF1097" i="1"/>
  <c r="AG1097" i="1"/>
  <c r="AF1098" i="1"/>
  <c r="AG1098" i="1"/>
  <c r="AF1099" i="1"/>
  <c r="AG1099" i="1"/>
  <c r="AF1100" i="1"/>
  <c r="AG1100" i="1"/>
  <c r="AF1101" i="1"/>
  <c r="AG1101" i="1"/>
  <c r="AF1102" i="1"/>
  <c r="AG1102" i="1"/>
  <c r="AF1103" i="1"/>
  <c r="AG1103" i="1"/>
  <c r="AF1104" i="1"/>
  <c r="AG1104" i="1"/>
  <c r="AF1105" i="1"/>
  <c r="AG1105" i="1"/>
  <c r="AF1106" i="1"/>
  <c r="AG1106" i="1"/>
  <c r="AF1107" i="1"/>
  <c r="AG1107" i="1"/>
  <c r="AF1108" i="1"/>
  <c r="AG1108" i="1"/>
  <c r="AF1109" i="1"/>
  <c r="AG1109" i="1"/>
  <c r="AF1110" i="1"/>
  <c r="AG1110" i="1"/>
  <c r="AF1111" i="1"/>
  <c r="AG1111" i="1"/>
  <c r="AF1112" i="1"/>
  <c r="AG1112" i="1"/>
  <c r="AF1113" i="1"/>
  <c r="AG1113" i="1"/>
  <c r="AF1114" i="1"/>
  <c r="AG1114" i="1"/>
  <c r="AF1115" i="1"/>
  <c r="AG1115" i="1"/>
  <c r="AF1116" i="1"/>
  <c r="AG1116" i="1"/>
  <c r="AF1117" i="1"/>
  <c r="AG1117" i="1"/>
  <c r="AF1118" i="1"/>
  <c r="AG1118" i="1"/>
  <c r="AF1119" i="1"/>
  <c r="AG1119" i="1"/>
  <c r="AF1120" i="1"/>
  <c r="AG1120" i="1"/>
  <c r="AF1121" i="1"/>
  <c r="AG1121" i="1"/>
  <c r="AF1122" i="1"/>
  <c r="AG1122" i="1"/>
  <c r="AF1123" i="1"/>
  <c r="AG1123" i="1"/>
  <c r="AF1124" i="1"/>
  <c r="AG1124" i="1"/>
  <c r="AF1125" i="1"/>
  <c r="AG1125" i="1"/>
  <c r="AF1126" i="1"/>
  <c r="AG1126" i="1"/>
  <c r="AF1127" i="1"/>
  <c r="AG1127" i="1"/>
  <c r="AF1128" i="1"/>
  <c r="AG1128" i="1"/>
  <c r="AF1129" i="1"/>
  <c r="AG1129" i="1"/>
  <c r="AF1130" i="1"/>
  <c r="AG1130" i="1"/>
  <c r="AF1131" i="1"/>
  <c r="AG1131" i="1"/>
  <c r="AF1132" i="1"/>
  <c r="AG1132" i="1"/>
  <c r="AF1133" i="1"/>
  <c r="AG1133" i="1"/>
  <c r="AF1134" i="1"/>
  <c r="AG1134" i="1"/>
  <c r="AF1135" i="1"/>
  <c r="AG1135" i="1"/>
  <c r="AF1136" i="1"/>
  <c r="AG1136" i="1"/>
  <c r="AF1137" i="1"/>
  <c r="AG1137" i="1"/>
  <c r="AF1138" i="1"/>
  <c r="AG1138" i="1"/>
  <c r="AF1139" i="1"/>
  <c r="AG1139" i="1"/>
  <c r="AF1140" i="1"/>
  <c r="AG1140" i="1"/>
  <c r="AF1141" i="1"/>
  <c r="AG1141" i="1"/>
  <c r="AF1142" i="1"/>
  <c r="AG1142" i="1"/>
  <c r="AF1143" i="1"/>
  <c r="AG1143" i="1"/>
  <c r="AF1144" i="1"/>
  <c r="AG1144" i="1"/>
  <c r="AF1145" i="1"/>
  <c r="AG1145" i="1"/>
  <c r="AF1146" i="1"/>
  <c r="AG1146" i="1"/>
  <c r="AF1147" i="1"/>
  <c r="AG1147" i="1"/>
  <c r="AF1148" i="1"/>
  <c r="AG1148" i="1"/>
  <c r="AF1149" i="1"/>
  <c r="AG1149" i="1"/>
  <c r="AF1150" i="1"/>
  <c r="AG1150" i="1"/>
  <c r="AF1151" i="1"/>
  <c r="AG1151" i="1"/>
  <c r="AF1152" i="1"/>
  <c r="AG1152" i="1"/>
  <c r="AF1153" i="1"/>
  <c r="AG1153" i="1"/>
  <c r="AF1154" i="1"/>
  <c r="AG1154" i="1"/>
  <c r="AF1155" i="1"/>
  <c r="AG1155" i="1"/>
  <c r="AF1156" i="1"/>
  <c r="AG1156" i="1"/>
  <c r="AF1157" i="1"/>
  <c r="AG1157" i="1"/>
  <c r="AF1158" i="1"/>
  <c r="AG1158" i="1"/>
  <c r="AF1159" i="1"/>
  <c r="AG1159" i="1"/>
  <c r="AF1160" i="1"/>
  <c r="AG1160" i="1"/>
  <c r="AF1161" i="1"/>
  <c r="AG1161" i="1"/>
  <c r="AF1162" i="1"/>
  <c r="AG1162" i="1"/>
  <c r="AF1163" i="1"/>
  <c r="AG1163" i="1"/>
  <c r="AF1164" i="1"/>
  <c r="AG1164" i="1"/>
  <c r="AF1165" i="1"/>
  <c r="AG1165" i="1"/>
  <c r="AF1166" i="1"/>
  <c r="AG1166" i="1"/>
  <c r="AF1167" i="1"/>
  <c r="AG1167" i="1"/>
  <c r="AF1168" i="1"/>
  <c r="AG1168" i="1"/>
  <c r="AF1169" i="1"/>
  <c r="AG1169" i="1"/>
  <c r="AF1170" i="1"/>
  <c r="AG1170" i="1"/>
  <c r="AF1171" i="1"/>
  <c r="AG1171" i="1"/>
  <c r="AF1172" i="1"/>
  <c r="AG1172" i="1"/>
  <c r="AF1173" i="1"/>
  <c r="AG1173" i="1"/>
  <c r="AF1174" i="1"/>
  <c r="AG1174" i="1"/>
  <c r="AF1175" i="1"/>
  <c r="AG1175" i="1"/>
  <c r="AF1176" i="1"/>
  <c r="AG1176" i="1"/>
  <c r="AF1177" i="1"/>
  <c r="AG1177" i="1"/>
  <c r="AF1178" i="1"/>
  <c r="AG1178" i="1"/>
  <c r="AF1179" i="1"/>
  <c r="AG1179" i="1"/>
  <c r="AF1180" i="1"/>
  <c r="AG1180" i="1"/>
  <c r="AF1181" i="1"/>
  <c r="AG1181" i="1"/>
  <c r="AF1182" i="1"/>
  <c r="AG1182" i="1"/>
  <c r="AF1183" i="1"/>
  <c r="AG1183" i="1"/>
  <c r="AF1184" i="1"/>
  <c r="AG1184" i="1"/>
  <c r="AF1185" i="1"/>
  <c r="AG1185" i="1"/>
  <c r="AF1186" i="1"/>
  <c r="AG1186" i="1"/>
  <c r="AF1187" i="1"/>
  <c r="AG1187" i="1"/>
  <c r="AF1188" i="1"/>
  <c r="AG1188" i="1"/>
  <c r="AF1189" i="1"/>
  <c r="AG1189" i="1"/>
  <c r="AF1190" i="1"/>
  <c r="AG1190" i="1"/>
  <c r="AF1191" i="1"/>
  <c r="AG1191" i="1"/>
  <c r="AF1192" i="1"/>
  <c r="AG1192" i="1"/>
  <c r="AF1193" i="1"/>
  <c r="AG1193" i="1"/>
  <c r="AF1194" i="1"/>
  <c r="AG1194" i="1"/>
  <c r="AF1195" i="1"/>
  <c r="AG1195" i="1"/>
  <c r="AF1196" i="1"/>
  <c r="AG1196" i="1"/>
  <c r="AF1197" i="1"/>
  <c r="AG1197" i="1"/>
  <c r="AF1198" i="1"/>
  <c r="AG1198" i="1"/>
  <c r="AF1199" i="1"/>
  <c r="AG1199" i="1"/>
  <c r="AF1200" i="1"/>
  <c r="AG1200" i="1"/>
  <c r="AF1201" i="1"/>
  <c r="AG1201" i="1"/>
  <c r="AF1202" i="1"/>
  <c r="AG1202" i="1"/>
  <c r="AF1203" i="1"/>
  <c r="AG1203" i="1"/>
  <c r="AF1204" i="1"/>
  <c r="AG1204" i="1"/>
  <c r="AF1205" i="1"/>
  <c r="AG1205" i="1"/>
  <c r="AF1206" i="1"/>
  <c r="AG1206" i="1"/>
  <c r="AF1207" i="1"/>
  <c r="AG1207" i="1"/>
  <c r="AF1208" i="1"/>
  <c r="AG1208" i="1"/>
  <c r="AF1209" i="1"/>
  <c r="AG1209" i="1"/>
  <c r="AF1210" i="1"/>
  <c r="AG1210" i="1"/>
  <c r="AF1211" i="1"/>
  <c r="AG1211" i="1"/>
  <c r="AF1212" i="1"/>
  <c r="AG1212" i="1"/>
  <c r="AF1213" i="1"/>
  <c r="AG1213" i="1"/>
  <c r="AF1214" i="1"/>
  <c r="AG1214" i="1"/>
  <c r="AF1215" i="1"/>
  <c r="AG1215" i="1"/>
  <c r="AF1216" i="1"/>
  <c r="AG1216" i="1"/>
  <c r="AF1217" i="1"/>
  <c r="AG1217" i="1"/>
  <c r="AF1218" i="1"/>
  <c r="AG1218" i="1"/>
  <c r="AF1219" i="1"/>
  <c r="AG1219" i="1"/>
  <c r="AF1220" i="1"/>
  <c r="AG1220" i="1"/>
  <c r="AF1221" i="1"/>
  <c r="AG1221" i="1"/>
  <c r="AF1222" i="1"/>
  <c r="AG1222" i="1"/>
  <c r="AF1223" i="1"/>
  <c r="AG1223" i="1"/>
  <c r="AF1224" i="1"/>
  <c r="AG1224" i="1"/>
  <c r="AF1225" i="1"/>
  <c r="AG1225" i="1"/>
  <c r="AF1226" i="1"/>
  <c r="AG1226" i="1"/>
  <c r="AF1227" i="1"/>
  <c r="AG1227" i="1"/>
  <c r="AF1228" i="1"/>
  <c r="AG1228" i="1"/>
  <c r="AF1229" i="1"/>
  <c r="AG1229" i="1"/>
  <c r="AF1230" i="1"/>
  <c r="AG1230" i="1"/>
  <c r="AF1231" i="1"/>
  <c r="AG1231" i="1"/>
  <c r="AF1232" i="1"/>
  <c r="AG1232" i="1"/>
  <c r="AF1233" i="1"/>
  <c r="AG1233" i="1"/>
  <c r="AF1234" i="1"/>
  <c r="AG1234" i="1"/>
  <c r="AF1235" i="1"/>
  <c r="AG1235" i="1"/>
  <c r="AF1236" i="1"/>
  <c r="AG1236" i="1"/>
  <c r="AF1237" i="1"/>
  <c r="AG1237" i="1"/>
  <c r="AF1238" i="1"/>
  <c r="AG1238" i="1"/>
  <c r="AF1239" i="1"/>
  <c r="AG1239" i="1"/>
  <c r="AF1240" i="1"/>
  <c r="AG1240" i="1"/>
  <c r="AF1241" i="1"/>
  <c r="AG1241" i="1"/>
  <c r="AF1242" i="1"/>
  <c r="AG1242" i="1"/>
  <c r="AF1243" i="1"/>
  <c r="AG1243" i="1"/>
  <c r="AF1244" i="1"/>
  <c r="AG1244" i="1"/>
  <c r="AF1245" i="1"/>
  <c r="AG1245" i="1"/>
  <c r="AF1246" i="1"/>
  <c r="AG1246" i="1"/>
  <c r="AF1247" i="1"/>
  <c r="AG1247" i="1"/>
  <c r="AF1248" i="1"/>
  <c r="AG1248" i="1"/>
  <c r="AF1249" i="1"/>
  <c r="AG1249" i="1"/>
  <c r="AF1250" i="1"/>
  <c r="AG1250" i="1"/>
  <c r="AF1251" i="1"/>
  <c r="AG1251" i="1"/>
  <c r="AF1252" i="1"/>
  <c r="AG1252" i="1"/>
  <c r="AF1253" i="1"/>
  <c r="AG1253" i="1"/>
  <c r="AF1254" i="1"/>
  <c r="AG1254" i="1"/>
  <c r="AF1255" i="1"/>
  <c r="AG1255" i="1"/>
  <c r="AF1256" i="1"/>
  <c r="AG1256" i="1"/>
  <c r="AF1257" i="1"/>
  <c r="AG1257" i="1"/>
  <c r="AF1258" i="1"/>
  <c r="AG1258" i="1"/>
  <c r="AF1259" i="1"/>
  <c r="AG1259" i="1"/>
  <c r="AF1260" i="1"/>
  <c r="AG1260" i="1"/>
  <c r="AF1261" i="1"/>
  <c r="AG1261" i="1"/>
  <c r="AF1262" i="1"/>
  <c r="AG1262" i="1"/>
  <c r="AF1263" i="1"/>
  <c r="AG1263" i="1"/>
  <c r="AF1264" i="1"/>
  <c r="AG1264" i="1"/>
  <c r="AF1265" i="1"/>
  <c r="AG1265" i="1"/>
  <c r="AF1266" i="1"/>
  <c r="AG1266" i="1"/>
  <c r="AF1267" i="1"/>
  <c r="AG1267" i="1"/>
  <c r="AF1268" i="1"/>
  <c r="AG1268" i="1"/>
  <c r="AF1269" i="1"/>
  <c r="AG1269" i="1"/>
  <c r="AF1270" i="1"/>
  <c r="AG1270" i="1"/>
  <c r="AF1271" i="1"/>
  <c r="AG1271" i="1"/>
  <c r="AF1272" i="1"/>
  <c r="AG1272" i="1"/>
  <c r="AF1273" i="1"/>
  <c r="AG1273" i="1"/>
  <c r="AF1274" i="1"/>
  <c r="AG1274" i="1"/>
  <c r="AF1275" i="1"/>
  <c r="AG1275" i="1"/>
  <c r="AF1276" i="1"/>
  <c r="AG1276" i="1"/>
  <c r="AF1277" i="1"/>
  <c r="AG1277" i="1"/>
  <c r="AF1278" i="1"/>
  <c r="AG1278" i="1"/>
  <c r="AF1279" i="1"/>
  <c r="AG1279" i="1"/>
  <c r="AF1280" i="1"/>
  <c r="AG1280" i="1"/>
  <c r="AF1281" i="1"/>
  <c r="AG1281" i="1"/>
  <c r="AF1282" i="1"/>
  <c r="AG1282" i="1"/>
  <c r="AF1283" i="1"/>
  <c r="AG1283" i="1"/>
  <c r="AF1284" i="1"/>
  <c r="AG1284" i="1"/>
  <c r="AF1285" i="1"/>
  <c r="AG1285" i="1"/>
  <c r="AF1286" i="1"/>
  <c r="AG1286" i="1"/>
  <c r="AF1287" i="1"/>
  <c r="AG1287" i="1"/>
  <c r="AF1288" i="1"/>
  <c r="AG1288" i="1"/>
  <c r="AF1289" i="1"/>
  <c r="AG1289" i="1"/>
  <c r="AF1290" i="1"/>
  <c r="AG1290" i="1"/>
  <c r="AF1291" i="1"/>
  <c r="AG1291" i="1"/>
  <c r="AF1292" i="1"/>
  <c r="AG1292" i="1"/>
  <c r="AF1293" i="1"/>
  <c r="AG1293" i="1"/>
  <c r="AF1294" i="1"/>
  <c r="AG1294" i="1"/>
  <c r="AF1295" i="1"/>
  <c r="AG1295" i="1"/>
  <c r="AF1296" i="1"/>
  <c r="AG1296" i="1"/>
  <c r="AF1297" i="1"/>
  <c r="AG1297" i="1"/>
  <c r="AF1298" i="1"/>
  <c r="AG1298" i="1"/>
  <c r="AF1299" i="1"/>
  <c r="AG1299" i="1"/>
  <c r="AF1300" i="1"/>
  <c r="AG1300" i="1"/>
  <c r="AF1301" i="1"/>
  <c r="AG1301" i="1"/>
  <c r="AF1302" i="1"/>
  <c r="AG1302" i="1"/>
  <c r="AF1303" i="1"/>
  <c r="AG1303" i="1"/>
  <c r="AF1304" i="1"/>
  <c r="AG1304" i="1"/>
  <c r="AF1305" i="1"/>
  <c r="AG1305" i="1"/>
  <c r="AF1306" i="1"/>
  <c r="AG1306" i="1"/>
  <c r="AF1307" i="1"/>
  <c r="AG1307" i="1"/>
  <c r="AF1308" i="1"/>
  <c r="AG1308" i="1"/>
  <c r="AF1309" i="1"/>
  <c r="AG1309" i="1"/>
  <c r="AF1310" i="1"/>
  <c r="AG1310" i="1"/>
  <c r="AF1311" i="1"/>
  <c r="AG1311" i="1"/>
  <c r="AF1312" i="1"/>
  <c r="AG1312" i="1"/>
  <c r="AF1313" i="1"/>
  <c r="AG1313" i="1"/>
  <c r="AF1314" i="1"/>
  <c r="AG1314" i="1"/>
  <c r="AF1315" i="1"/>
  <c r="AG1315" i="1"/>
  <c r="AF1316" i="1"/>
  <c r="AG1316" i="1"/>
  <c r="AF1317" i="1"/>
  <c r="AG1317" i="1"/>
  <c r="AF1318" i="1"/>
  <c r="AG1318" i="1"/>
  <c r="AF1319" i="1"/>
  <c r="AG1319" i="1"/>
  <c r="AF1320" i="1"/>
  <c r="AG1320" i="1"/>
  <c r="AF1321" i="1"/>
  <c r="AG1321" i="1"/>
  <c r="AF1322" i="1"/>
  <c r="AG1322" i="1"/>
  <c r="AF1323" i="1"/>
  <c r="AG1323" i="1"/>
  <c r="AF1324" i="1"/>
  <c r="AG1324" i="1"/>
  <c r="AF1325" i="1"/>
  <c r="AG1325" i="1"/>
  <c r="AF1326" i="1"/>
  <c r="AG1326" i="1"/>
  <c r="AF1327" i="1"/>
  <c r="AG1327" i="1"/>
  <c r="AF1328" i="1"/>
  <c r="AG1328" i="1"/>
  <c r="AF1329" i="1"/>
  <c r="AG1329" i="1"/>
  <c r="AF1330" i="1"/>
  <c r="AG1330" i="1"/>
  <c r="AF1331" i="1"/>
  <c r="AG1331" i="1"/>
  <c r="AF1332" i="1"/>
  <c r="AG1332" i="1"/>
  <c r="AF1333" i="1"/>
  <c r="AG1333" i="1"/>
  <c r="AF1334" i="1"/>
  <c r="AG1334" i="1"/>
  <c r="AF1335" i="1"/>
  <c r="AG1335" i="1"/>
  <c r="AF1336" i="1"/>
  <c r="AG1336" i="1"/>
  <c r="AF1337" i="1"/>
  <c r="AG1337" i="1"/>
  <c r="AF1338" i="1"/>
  <c r="AG1338" i="1"/>
  <c r="AF1339" i="1"/>
  <c r="AG1339" i="1"/>
  <c r="AF1340" i="1"/>
  <c r="AG1340" i="1"/>
  <c r="AF1341" i="1"/>
  <c r="AG1341" i="1"/>
  <c r="AF1342" i="1"/>
  <c r="AG1342" i="1"/>
  <c r="AF1343" i="1"/>
  <c r="AG1343" i="1"/>
  <c r="AF1344" i="1"/>
  <c r="AG1344" i="1"/>
  <c r="AF1345" i="1"/>
  <c r="AG1345" i="1"/>
  <c r="AF1346" i="1"/>
  <c r="AG1346" i="1"/>
  <c r="AF1347" i="1"/>
  <c r="AG1347" i="1"/>
  <c r="AF1348" i="1"/>
  <c r="AG1348" i="1"/>
  <c r="AF1349" i="1"/>
  <c r="AG1349" i="1"/>
  <c r="AF1350" i="1"/>
  <c r="AG1350" i="1"/>
  <c r="AF1351" i="1"/>
  <c r="AG1351" i="1"/>
  <c r="AF1352" i="1"/>
  <c r="AG1352" i="1"/>
  <c r="AF1353" i="1"/>
  <c r="AG1353" i="1"/>
  <c r="AF1354" i="1"/>
  <c r="AG1354" i="1"/>
  <c r="AF1355" i="1"/>
  <c r="AG1355" i="1"/>
  <c r="AF1356" i="1"/>
  <c r="AG1356" i="1"/>
  <c r="AF1357" i="1"/>
  <c r="AG1357" i="1"/>
  <c r="AF1358" i="1"/>
  <c r="AG1358" i="1"/>
  <c r="AF1359" i="1"/>
  <c r="AG1359" i="1"/>
  <c r="AF1360" i="1"/>
  <c r="AG1360" i="1"/>
  <c r="AF1361" i="1"/>
  <c r="AG1361" i="1"/>
  <c r="AF1362" i="1"/>
  <c r="AG1362" i="1"/>
  <c r="AF1363" i="1"/>
  <c r="AG1363" i="1"/>
  <c r="AF1364" i="1"/>
  <c r="AG1364" i="1"/>
  <c r="AF1365" i="1"/>
  <c r="AG1365" i="1"/>
  <c r="AF1366" i="1"/>
  <c r="AG1366" i="1"/>
  <c r="AF1367" i="1"/>
  <c r="AG1367" i="1"/>
  <c r="AF1368" i="1"/>
  <c r="AG1368" i="1"/>
  <c r="AF1369" i="1"/>
  <c r="AG1369" i="1"/>
  <c r="AF1370" i="1"/>
  <c r="AG1370" i="1"/>
  <c r="AF1371" i="1"/>
  <c r="AG1371" i="1"/>
  <c r="AF1372" i="1"/>
  <c r="AG1372" i="1"/>
  <c r="AF1373" i="1"/>
  <c r="AG1373" i="1"/>
  <c r="AF1374" i="1"/>
  <c r="AG1374" i="1"/>
  <c r="AF1375" i="1"/>
  <c r="AG1375" i="1"/>
  <c r="AF1376" i="1"/>
  <c r="AG1376" i="1"/>
  <c r="AF1377" i="1"/>
  <c r="AG1377" i="1"/>
  <c r="AF1378" i="1"/>
  <c r="AG1378" i="1"/>
  <c r="AF1379" i="1"/>
  <c r="AG1379" i="1"/>
  <c r="AF1380" i="1"/>
  <c r="AG1380" i="1"/>
  <c r="AF1381" i="1"/>
  <c r="AG1381" i="1"/>
  <c r="AF1382" i="1"/>
  <c r="AG1382" i="1"/>
  <c r="AF1383" i="1"/>
  <c r="AG1383" i="1"/>
  <c r="AF1384" i="1"/>
  <c r="AG1384" i="1"/>
  <c r="AF1385" i="1"/>
  <c r="AG1385" i="1"/>
  <c r="AF1386" i="1"/>
  <c r="AG1386" i="1"/>
  <c r="AF1387" i="1"/>
  <c r="AG1387" i="1"/>
  <c r="AF1388" i="1"/>
  <c r="AG1388" i="1"/>
  <c r="AF1389" i="1"/>
  <c r="AG1389" i="1"/>
  <c r="AF1390" i="1"/>
  <c r="AG1390" i="1"/>
  <c r="AF1391" i="1"/>
  <c r="AG1391" i="1"/>
  <c r="AF1392" i="1"/>
  <c r="AG1392" i="1"/>
  <c r="AF1393" i="1"/>
  <c r="AG1393" i="1"/>
  <c r="AF1394" i="1"/>
  <c r="AG1394" i="1"/>
  <c r="AF1395" i="1"/>
  <c r="AG1395" i="1"/>
  <c r="AF1396" i="1"/>
  <c r="AG1396" i="1"/>
  <c r="AF1397" i="1"/>
  <c r="AG1397" i="1"/>
  <c r="AF1398" i="1"/>
  <c r="AG1398" i="1"/>
  <c r="AF1399" i="1"/>
  <c r="AG1399" i="1"/>
  <c r="AF1400" i="1"/>
  <c r="AG1400" i="1"/>
  <c r="AF1401" i="1"/>
  <c r="AG1401" i="1"/>
  <c r="AF1402" i="1"/>
  <c r="AG1402" i="1"/>
  <c r="AF1403" i="1"/>
  <c r="AG1403" i="1"/>
  <c r="AF1404" i="1"/>
  <c r="AG1404" i="1"/>
  <c r="AF1405" i="1"/>
  <c r="AG1405" i="1"/>
  <c r="AF1406" i="1"/>
  <c r="AG1406" i="1"/>
  <c r="AF1407" i="1"/>
  <c r="AG1407" i="1"/>
  <c r="AF1408" i="1"/>
  <c r="AG1408" i="1"/>
  <c r="AF1409" i="1"/>
  <c r="AG1409" i="1"/>
  <c r="AF1410" i="1"/>
  <c r="AG1410" i="1"/>
  <c r="AF1411" i="1"/>
  <c r="AG1411" i="1"/>
  <c r="AF1412" i="1"/>
  <c r="AG1412" i="1"/>
  <c r="AF1413" i="1"/>
  <c r="AG1413" i="1"/>
  <c r="AF1414" i="1"/>
  <c r="AG1414" i="1"/>
  <c r="AF1415" i="1"/>
  <c r="AG1415" i="1"/>
  <c r="AF1416" i="1"/>
  <c r="AG1416" i="1"/>
  <c r="AF1417" i="1"/>
  <c r="AG1417" i="1"/>
  <c r="AF1418" i="1"/>
  <c r="AG1418" i="1"/>
  <c r="AF1419" i="1"/>
  <c r="AG1419" i="1"/>
  <c r="AF1420" i="1"/>
  <c r="AG1420" i="1"/>
  <c r="AF1421" i="1"/>
  <c r="AG1421" i="1"/>
  <c r="AF1422" i="1"/>
  <c r="AG1422" i="1"/>
  <c r="AF1423" i="1"/>
  <c r="AG1423" i="1"/>
  <c r="AF1424" i="1"/>
  <c r="AG1424" i="1"/>
  <c r="AF1425" i="1"/>
  <c r="AG1425" i="1"/>
  <c r="AF1426" i="1"/>
  <c r="AG1426" i="1"/>
  <c r="AF1427" i="1"/>
  <c r="AG1427" i="1"/>
  <c r="AF1428" i="1"/>
  <c r="AG1428" i="1"/>
  <c r="AF1429" i="1"/>
  <c r="AG1429" i="1"/>
  <c r="AF1430" i="1"/>
  <c r="AG1430" i="1"/>
  <c r="AF1431" i="1"/>
  <c r="AG1431" i="1"/>
  <c r="AF1432" i="1"/>
  <c r="AG1432" i="1"/>
  <c r="AF1433" i="1"/>
  <c r="AG1433" i="1"/>
  <c r="AF1434" i="1"/>
  <c r="AG1434" i="1"/>
  <c r="AF1435" i="1"/>
  <c r="AG1435" i="1"/>
  <c r="AF1436" i="1"/>
  <c r="AG1436" i="1"/>
  <c r="AF1437" i="1"/>
  <c r="AG1437" i="1"/>
  <c r="AF1438" i="1"/>
  <c r="AG1438" i="1"/>
  <c r="AF1439" i="1"/>
  <c r="AG1439" i="1"/>
  <c r="AF1440" i="1"/>
  <c r="AG1440" i="1"/>
  <c r="AF1441" i="1"/>
  <c r="AG1441" i="1"/>
  <c r="AF1442" i="1"/>
  <c r="AG1442" i="1"/>
  <c r="AF1443" i="1"/>
  <c r="AG1443" i="1"/>
  <c r="AF1444" i="1"/>
  <c r="AG1444" i="1"/>
  <c r="AF1445" i="1"/>
  <c r="AG1445" i="1"/>
  <c r="AF1446" i="1"/>
  <c r="AG1446" i="1"/>
  <c r="AF1447" i="1"/>
  <c r="AG1447" i="1"/>
  <c r="AF1448" i="1"/>
  <c r="AG1448" i="1"/>
  <c r="AF1449" i="1"/>
  <c r="AG1449" i="1"/>
  <c r="AF1450" i="1"/>
  <c r="AG1450" i="1"/>
  <c r="AF1451" i="1"/>
  <c r="AG1451" i="1"/>
  <c r="AF1452" i="1"/>
  <c r="AG1452" i="1"/>
  <c r="AF1453" i="1"/>
  <c r="AG1453" i="1"/>
  <c r="AF1454" i="1"/>
  <c r="AG1454" i="1"/>
  <c r="AF1455" i="1"/>
  <c r="AG1455" i="1"/>
  <c r="AF1456" i="1"/>
  <c r="AG1456" i="1"/>
  <c r="AF1457" i="1"/>
  <c r="AG1457" i="1"/>
  <c r="AF1458" i="1"/>
  <c r="AG1458" i="1"/>
  <c r="AF1459" i="1"/>
  <c r="AG1459" i="1"/>
  <c r="AF1460" i="1"/>
  <c r="AG1460" i="1"/>
  <c r="AF1461" i="1"/>
  <c r="AG1461" i="1"/>
  <c r="AF1462" i="1"/>
  <c r="AG1462" i="1"/>
  <c r="AF1463" i="1"/>
  <c r="AG1463" i="1"/>
  <c r="AF1464" i="1"/>
  <c r="AG1464" i="1"/>
  <c r="AF1465" i="1"/>
  <c r="AG1465" i="1"/>
  <c r="AF1466" i="1"/>
  <c r="AG1466" i="1"/>
  <c r="AF1467" i="1"/>
  <c r="AG1467" i="1"/>
  <c r="AF1468" i="1"/>
  <c r="AG1468" i="1"/>
  <c r="AF1469" i="1"/>
  <c r="AG1469" i="1"/>
  <c r="AF1470" i="1"/>
  <c r="AG1470" i="1"/>
  <c r="AF1471" i="1"/>
  <c r="AG1471" i="1"/>
  <c r="AF1472" i="1"/>
  <c r="AG1472" i="1"/>
  <c r="AF1473" i="1"/>
  <c r="AG1473" i="1"/>
  <c r="AF1474" i="1"/>
  <c r="AG1474" i="1"/>
  <c r="AF1475" i="1"/>
  <c r="AG1475" i="1"/>
  <c r="AF1476" i="1"/>
  <c r="AG1476" i="1"/>
  <c r="AF1477" i="1"/>
  <c r="AG1477" i="1"/>
  <c r="AF1478" i="1"/>
  <c r="AG1478" i="1"/>
  <c r="AF1479" i="1"/>
  <c r="AG1479" i="1"/>
  <c r="AF1480" i="1"/>
  <c r="AG1480" i="1"/>
  <c r="AF1481" i="1"/>
  <c r="AG1481" i="1"/>
  <c r="AF1482" i="1"/>
  <c r="AG1482" i="1"/>
  <c r="AF1483" i="1"/>
  <c r="AG1483" i="1"/>
  <c r="AF1484" i="1"/>
  <c r="AG1484" i="1"/>
  <c r="AF1485" i="1"/>
  <c r="AG1485" i="1"/>
  <c r="AF1486" i="1"/>
  <c r="AG1486" i="1"/>
  <c r="AF1487" i="1"/>
  <c r="AG1487" i="1"/>
  <c r="AF1488" i="1"/>
  <c r="AG1488" i="1"/>
  <c r="AF1489" i="1"/>
  <c r="AG1489" i="1"/>
  <c r="AF1490" i="1"/>
  <c r="AG1490" i="1"/>
  <c r="AF1491" i="1"/>
  <c r="AG1491" i="1"/>
  <c r="AF1492" i="1"/>
  <c r="AG1492" i="1"/>
  <c r="AF1493" i="1"/>
  <c r="AG1493" i="1"/>
  <c r="AF1494" i="1"/>
  <c r="AG1494" i="1"/>
  <c r="AF1495" i="1"/>
  <c r="AG1495" i="1"/>
  <c r="AF1496" i="1"/>
  <c r="AG1496" i="1"/>
  <c r="AF1497" i="1"/>
  <c r="AG1497" i="1"/>
  <c r="AF1498" i="1"/>
  <c r="AG1498" i="1"/>
  <c r="AF1499" i="1"/>
  <c r="AG1499" i="1"/>
  <c r="AF1500" i="1"/>
  <c r="AG1500" i="1"/>
  <c r="AF1501" i="1"/>
  <c r="AG1501" i="1"/>
  <c r="AF1502" i="1"/>
  <c r="AG1502" i="1"/>
  <c r="AF1503" i="1"/>
  <c r="AG1503" i="1"/>
  <c r="AF1504" i="1"/>
  <c r="AG1504" i="1"/>
  <c r="AF1505" i="1"/>
  <c r="AG1505" i="1"/>
  <c r="AF1506" i="1"/>
  <c r="AG1506" i="1"/>
  <c r="AF1507" i="1"/>
  <c r="AG1507" i="1"/>
  <c r="AF1508" i="1"/>
  <c r="AG1508" i="1"/>
  <c r="AF1509" i="1"/>
  <c r="AG1509" i="1"/>
  <c r="AF1510" i="1"/>
  <c r="AG1510" i="1"/>
  <c r="AF1511" i="1"/>
  <c r="AG1511" i="1"/>
  <c r="AF1512" i="1"/>
  <c r="AG1512" i="1"/>
  <c r="AF1513" i="1"/>
  <c r="AG1513" i="1"/>
  <c r="AF1514" i="1"/>
  <c r="AG1514" i="1"/>
  <c r="AF1515" i="1"/>
  <c r="AG1515" i="1"/>
  <c r="AF1516" i="1"/>
  <c r="AG1516" i="1"/>
  <c r="AF1517" i="1"/>
  <c r="AG1517" i="1"/>
  <c r="AF1518" i="1"/>
  <c r="AG1518" i="1"/>
  <c r="AF1519" i="1"/>
  <c r="AG1519" i="1"/>
  <c r="AF1520" i="1"/>
  <c r="AG1520" i="1"/>
  <c r="AF1521" i="1"/>
  <c r="AG1521" i="1"/>
  <c r="AF1522" i="1"/>
  <c r="AG1522" i="1"/>
  <c r="AF1523" i="1"/>
  <c r="AG1523" i="1"/>
  <c r="AF1524" i="1"/>
  <c r="AG1524" i="1"/>
  <c r="AF1525" i="1"/>
  <c r="AG1525" i="1"/>
  <c r="AF1526" i="1"/>
  <c r="AG1526" i="1"/>
  <c r="AF1527" i="1"/>
  <c r="AG1527" i="1"/>
  <c r="AF1528" i="1"/>
  <c r="AG1528" i="1"/>
  <c r="AF1529" i="1"/>
  <c r="AG1529" i="1"/>
  <c r="AF1530" i="1"/>
  <c r="AG1530" i="1"/>
  <c r="AF1531" i="1"/>
  <c r="AG1531" i="1"/>
  <c r="AF1532" i="1"/>
  <c r="AG1532" i="1"/>
  <c r="AF1533" i="1"/>
  <c r="AG1533" i="1"/>
  <c r="AF1534" i="1"/>
  <c r="AG1534" i="1"/>
  <c r="AF1535" i="1"/>
  <c r="AG1535" i="1"/>
  <c r="AF1536" i="1"/>
  <c r="AG1536" i="1"/>
  <c r="AF1537" i="1"/>
  <c r="AG1537" i="1"/>
  <c r="AF1538" i="1"/>
  <c r="AG1538" i="1"/>
  <c r="AF1539" i="1"/>
  <c r="AG1539" i="1"/>
  <c r="AF1540" i="1"/>
  <c r="AG1540" i="1"/>
  <c r="AF1541" i="1"/>
  <c r="AG1541" i="1"/>
  <c r="AF1542" i="1"/>
  <c r="AG1542" i="1"/>
  <c r="AF1543" i="1"/>
  <c r="AG1543" i="1"/>
  <c r="AF1544" i="1"/>
  <c r="AG1544" i="1"/>
  <c r="AF1545" i="1"/>
  <c r="AG1545" i="1"/>
  <c r="AF1546" i="1"/>
  <c r="AG1546" i="1"/>
  <c r="AF1547" i="1"/>
  <c r="AG1547" i="1"/>
  <c r="AF1548" i="1"/>
  <c r="AG1548" i="1"/>
  <c r="AF1549" i="1"/>
  <c r="AG1549" i="1"/>
  <c r="AF1550" i="1"/>
  <c r="AG1550" i="1"/>
  <c r="AF1551" i="1"/>
  <c r="AG1551" i="1"/>
  <c r="AF1552" i="1"/>
  <c r="AG1552" i="1"/>
  <c r="AF1553" i="1"/>
  <c r="AG1553" i="1"/>
  <c r="AF1554" i="1"/>
  <c r="AG1554" i="1"/>
  <c r="AF1555" i="1"/>
  <c r="AG1555" i="1"/>
  <c r="AF1556" i="1"/>
  <c r="AG1556" i="1"/>
  <c r="AF1557" i="1"/>
  <c r="AG1557" i="1"/>
  <c r="AF1558" i="1"/>
  <c r="AG1558" i="1"/>
  <c r="AF1559" i="1"/>
  <c r="AG1559" i="1"/>
  <c r="AF1560" i="1"/>
  <c r="AG1560" i="1"/>
  <c r="AF1561" i="1"/>
  <c r="AG1561" i="1"/>
  <c r="AF1562" i="1"/>
  <c r="AG1562" i="1"/>
  <c r="AF1563" i="1"/>
  <c r="AG1563" i="1"/>
  <c r="AF1564" i="1"/>
  <c r="AG1564" i="1"/>
  <c r="AF1565" i="1"/>
  <c r="AG1565" i="1"/>
  <c r="AF1566" i="1"/>
  <c r="AG1566" i="1"/>
  <c r="AF1567" i="1"/>
  <c r="AG1567" i="1"/>
  <c r="AF1568" i="1"/>
  <c r="AG1568" i="1"/>
  <c r="AF1569" i="1"/>
  <c r="AG1569" i="1"/>
  <c r="AF1570" i="1"/>
  <c r="AG1570" i="1"/>
  <c r="AF1571" i="1"/>
  <c r="AG1571" i="1"/>
  <c r="AF1572" i="1"/>
  <c r="AG1572" i="1"/>
  <c r="AF1573" i="1"/>
  <c r="AG1573" i="1"/>
  <c r="AF1574" i="1"/>
  <c r="AG1574" i="1"/>
  <c r="AF1575" i="1"/>
  <c r="AG1575" i="1"/>
  <c r="AF1576" i="1"/>
  <c r="AG1576" i="1"/>
  <c r="AG2" i="1"/>
  <c r="AF2" i="1"/>
  <c r="BE1569" i="1" l="1"/>
  <c r="BE1541" i="1"/>
  <c r="BE1513" i="1"/>
  <c r="BE1485" i="1"/>
  <c r="BE1457" i="1"/>
  <c r="BE1429" i="1"/>
  <c r="BE1401" i="1"/>
  <c r="BE1373" i="1"/>
  <c r="BE1345" i="1"/>
  <c r="BE1317" i="1"/>
  <c r="BE1289" i="1"/>
  <c r="BE1261" i="1"/>
  <c r="BE1233" i="1"/>
  <c r="BE1205" i="1"/>
  <c r="BE1177" i="1"/>
  <c r="BE1555" i="1"/>
  <c r="BE1527" i="1"/>
  <c r="BE1499" i="1"/>
  <c r="BE1471" i="1"/>
  <c r="BE1443" i="1"/>
  <c r="BE1415" i="1"/>
  <c r="BE1387" i="1"/>
  <c r="BE1359" i="1"/>
  <c r="BE1331" i="1"/>
  <c r="BE1303" i="1"/>
  <c r="BE1275" i="1"/>
  <c r="BE1247" i="1"/>
  <c r="BE1219" i="1"/>
  <c r="BE1191" i="1"/>
  <c r="BE1163" i="1"/>
  <c r="BE1149" i="1"/>
  <c r="BE1135" i="1"/>
  <c r="BE1121" i="1"/>
  <c r="BE1107" i="1"/>
  <c r="BE1093" i="1"/>
  <c r="BE1079" i="1"/>
  <c r="BE1065" i="1"/>
  <c r="BE1051" i="1"/>
  <c r="BE1037" i="1"/>
  <c r="BE1023" i="1"/>
  <c r="BE1009" i="1"/>
  <c r="BE995" i="1"/>
  <c r="BE981" i="1"/>
  <c r="BE967" i="1"/>
  <c r="BE953" i="1"/>
  <c r="BE939" i="1"/>
  <c r="BE925" i="1"/>
  <c r="BE911" i="1"/>
  <c r="BE897" i="1"/>
  <c r="BE883" i="1"/>
  <c r="BE869" i="1"/>
  <c r="BE855" i="1"/>
  <c r="BE841" i="1"/>
  <c r="BE827" i="1"/>
  <c r="BE813" i="1"/>
  <c r="BE799" i="1"/>
  <c r="BE785" i="1"/>
  <c r="BE771" i="1"/>
  <c r="BE757" i="1"/>
  <c r="BE743" i="1"/>
  <c r="BE729" i="1"/>
  <c r="BE715" i="1"/>
  <c r="BE701" i="1"/>
  <c r="BE687" i="1"/>
  <c r="BE673" i="1"/>
  <c r="BE659" i="1"/>
  <c r="BE645" i="1"/>
  <c r="BE631" i="1"/>
  <c r="BE617" i="1"/>
  <c r="BE603" i="1"/>
  <c r="BE589" i="1"/>
  <c r="BE575" i="1"/>
  <c r="BE561" i="1"/>
  <c r="BE547" i="1"/>
  <c r="BE533" i="1"/>
  <c r="BE519" i="1"/>
  <c r="BE505" i="1"/>
  <c r="BE491" i="1"/>
  <c r="BE477" i="1"/>
  <c r="BE463" i="1"/>
  <c r="BE449" i="1"/>
  <c r="BE435" i="1"/>
  <c r="BE421" i="1"/>
  <c r="BE407" i="1"/>
  <c r="BE393" i="1"/>
  <c r="BE379" i="1"/>
  <c r="BE365" i="1"/>
  <c r="BE351" i="1"/>
  <c r="BE337" i="1"/>
  <c r="BE323" i="1"/>
  <c r="BE309" i="1"/>
  <c r="BE295" i="1"/>
  <c r="BE281" i="1"/>
  <c r="BE267" i="1"/>
  <c r="BE253" i="1"/>
  <c r="BE239" i="1"/>
  <c r="BE225" i="1"/>
  <c r="BE211" i="1"/>
  <c r="BE197" i="1"/>
  <c r="BE183" i="1"/>
  <c r="BE169" i="1"/>
  <c r="BE155" i="1"/>
  <c r="BE141" i="1"/>
  <c r="BE127" i="1"/>
  <c r="BE113" i="1"/>
  <c r="BE99" i="1"/>
  <c r="BE85" i="1"/>
  <c r="BE71" i="1"/>
  <c r="BE57" i="1"/>
  <c r="BE43" i="1"/>
  <c r="BE29" i="1"/>
  <c r="BE15" i="1"/>
  <c r="BE1576" i="1"/>
  <c r="BE1548" i="1"/>
  <c r="BE1520" i="1"/>
  <c r="BE1492" i="1"/>
  <c r="BE1464" i="1"/>
  <c r="BE1436" i="1"/>
  <c r="BE1408" i="1"/>
  <c r="BE1380" i="1"/>
  <c r="BE1352" i="1"/>
  <c r="BE1324" i="1"/>
  <c r="BE1296" i="1"/>
  <c r="BE1268" i="1"/>
  <c r="BE1240" i="1"/>
  <c r="BE1212" i="1"/>
  <c r="BE1184" i="1"/>
  <c r="BE1156" i="1"/>
  <c r="BE1128" i="1"/>
  <c r="BE1100" i="1"/>
  <c r="BE1072" i="1"/>
  <c r="BE1044" i="1"/>
  <c r="BE1016" i="1"/>
  <c r="BE988" i="1"/>
  <c r="BE960" i="1"/>
  <c r="BE932" i="1"/>
  <c r="BE904" i="1"/>
  <c r="BE876" i="1"/>
  <c r="BE848" i="1"/>
  <c r="BE820" i="1"/>
  <c r="BE792" i="1"/>
  <c r="BE764" i="1"/>
  <c r="BE736" i="1"/>
  <c r="BE708" i="1"/>
  <c r="BE680" i="1"/>
  <c r="BE652" i="1"/>
  <c r="BE624" i="1"/>
  <c r="BE596" i="1"/>
  <c r="BE568" i="1"/>
  <c r="BE540" i="1"/>
  <c r="BE512" i="1"/>
  <c r="BE484" i="1"/>
  <c r="BE456" i="1"/>
  <c r="BE428" i="1"/>
  <c r="BE400" i="1"/>
  <c r="BE372" i="1"/>
  <c r="BE344" i="1"/>
  <c r="BE316" i="1"/>
  <c r="BE288" i="1"/>
  <c r="BE260" i="1"/>
  <c r="BE232" i="1"/>
  <c r="BE204" i="1"/>
  <c r="BE176" i="1"/>
  <c r="BE148" i="1"/>
  <c r="BE120" i="1"/>
  <c r="BE92" i="1"/>
  <c r="BE64" i="1"/>
  <c r="BE36" i="1"/>
  <c r="BE8" i="1"/>
  <c r="BE1562" i="1"/>
  <c r="BE1534" i="1"/>
  <c r="BE1506" i="1"/>
  <c r="BE1478" i="1"/>
  <c r="BE1450" i="1"/>
  <c r="BE1422" i="1"/>
  <c r="BE1394" i="1"/>
  <c r="BE1366" i="1"/>
  <c r="BE1338" i="1"/>
  <c r="BE1310" i="1"/>
  <c r="BE1282" i="1"/>
  <c r="BE1254" i="1"/>
  <c r="BE1226" i="1"/>
  <c r="BE1198" i="1"/>
  <c r="BE1170" i="1"/>
  <c r="BE1142" i="1"/>
  <c r="BE1114" i="1"/>
  <c r="BE1086" i="1"/>
  <c r="BE1058" i="1"/>
  <c r="BE1030" i="1"/>
  <c r="BE1002" i="1"/>
  <c r="BE974" i="1"/>
  <c r="BE946" i="1"/>
  <c r="BE918" i="1"/>
  <c r="BE890" i="1"/>
  <c r="BE862" i="1"/>
  <c r="BE834" i="1"/>
  <c r="BE806" i="1"/>
  <c r="BE778" i="1"/>
  <c r="BE750" i="1"/>
  <c r="BE722" i="1"/>
  <c r="BE694" i="1"/>
  <c r="BE666" i="1"/>
  <c r="BE638" i="1"/>
  <c r="BE610" i="1"/>
  <c r="BE582" i="1"/>
  <c r="BE554" i="1"/>
  <c r="BE526" i="1"/>
  <c r="BE498" i="1"/>
  <c r="BE470" i="1"/>
  <c r="BE442" i="1"/>
  <c r="BE414" i="1"/>
  <c r="BE386" i="1"/>
  <c r="BE358" i="1"/>
  <c r="BE330" i="1"/>
  <c r="BE302" i="1"/>
  <c r="BE274" i="1"/>
  <c r="BE246" i="1"/>
  <c r="BE218" i="1"/>
  <c r="BE190" i="1"/>
  <c r="BE162" i="1"/>
  <c r="BE134" i="1"/>
  <c r="BE106" i="1"/>
  <c r="BE78" i="1"/>
  <c r="BE50" i="1"/>
  <c r="BE22" i="1"/>
  <c r="BE1568" i="1"/>
  <c r="BE1512" i="1"/>
  <c r="BE1344" i="1"/>
  <c r="BE1302" i="1"/>
  <c r="BE1274" i="1"/>
  <c r="BE1162" i="1"/>
  <c r="BE1064" i="1"/>
  <c r="BE1022" i="1"/>
  <c r="BE1008" i="1"/>
  <c r="BE798" i="1"/>
  <c r="BE770" i="1"/>
  <c r="BE742" i="1"/>
  <c r="BE504" i="1"/>
  <c r="BE392" i="1"/>
  <c r="BE280" i="1"/>
  <c r="BE168" i="1"/>
  <c r="BE126" i="1"/>
  <c r="BE98" i="1"/>
  <c r="BE14" i="1"/>
  <c r="BE1470" i="1"/>
  <c r="BE1456" i="1"/>
  <c r="BE1414" i="1"/>
  <c r="BE1246" i="1"/>
  <c r="BE1218" i="1"/>
  <c r="BE966" i="1"/>
  <c r="BE938" i="1"/>
  <c r="BE826" i="1"/>
  <c r="BE658" i="1"/>
  <c r="BE602" i="1"/>
  <c r="BE574" i="1"/>
  <c r="BE518" i="1"/>
  <c r="BE462" i="1"/>
  <c r="BE294" i="1"/>
  <c r="BE210" i="1"/>
  <c r="BE182" i="1"/>
  <c r="BE42" i="1"/>
  <c r="BE1575" i="1"/>
  <c r="BE1547" i="1"/>
  <c r="BE1519" i="1"/>
  <c r="BE1491" i="1"/>
  <c r="BE1463" i="1"/>
  <c r="BE1435" i="1"/>
  <c r="BE1407" i="1"/>
  <c r="BE1379" i="1"/>
  <c r="BE1351" i="1"/>
  <c r="BE1323" i="1"/>
  <c r="BE1295" i="1"/>
  <c r="BE1267" i="1"/>
  <c r="BE1239" i="1"/>
  <c r="BE1211" i="1"/>
  <c r="BE1183" i="1"/>
  <c r="BE1155" i="1"/>
  <c r="BE1127" i="1"/>
  <c r="BE1099" i="1"/>
  <c r="BE1071" i="1"/>
  <c r="BE1043" i="1"/>
  <c r="BE1015" i="1"/>
  <c r="BE987" i="1"/>
  <c r="BE959" i="1"/>
  <c r="BE931" i="1"/>
  <c r="BE903" i="1"/>
  <c r="BE875" i="1"/>
  <c r="BE847" i="1"/>
  <c r="BE819" i="1"/>
  <c r="BE791" i="1"/>
  <c r="BE763" i="1"/>
  <c r="BE735" i="1"/>
  <c r="BE707" i="1"/>
  <c r="BE679" i="1"/>
  <c r="BE651" i="1"/>
  <c r="BE623" i="1"/>
  <c r="BE595" i="1"/>
  <c r="BE567" i="1"/>
  <c r="BE539" i="1"/>
  <c r="BE511" i="1"/>
  <c r="BE483" i="1"/>
  <c r="BE455" i="1"/>
  <c r="BE427" i="1"/>
  <c r="BE399" i="1"/>
  <c r="BE371" i="1"/>
  <c r="BE343" i="1"/>
  <c r="BE315" i="1"/>
  <c r="BE287" i="1"/>
  <c r="BE259" i="1"/>
  <c r="BE231" i="1"/>
  <c r="BE203" i="1"/>
  <c r="BE175" i="1"/>
  <c r="BE147" i="1"/>
  <c r="BE119" i="1"/>
  <c r="BE91" i="1"/>
  <c r="BE63" i="1"/>
  <c r="BE35" i="1"/>
  <c r="BE7" i="1"/>
  <c r="BE1498" i="1"/>
  <c r="BE1358" i="1"/>
  <c r="BE1176" i="1"/>
  <c r="BE1078" i="1"/>
  <c r="BE910" i="1"/>
  <c r="BE882" i="1"/>
  <c r="BE714" i="1"/>
  <c r="BE490" i="1"/>
  <c r="BE378" i="1"/>
  <c r="BE336" i="1"/>
  <c r="BE322" i="1"/>
  <c r="BE266" i="1"/>
  <c r="BE154" i="1"/>
  <c r="BE70" i="1"/>
  <c r="BE1561" i="1"/>
  <c r="BE1540" i="1"/>
  <c r="BE1533" i="1"/>
  <c r="BE1505" i="1"/>
  <c r="BE1484" i="1"/>
  <c r="BE1477" i="1"/>
  <c r="BE1449" i="1"/>
  <c r="BE1428" i="1"/>
  <c r="BE1421" i="1"/>
  <c r="BE1393" i="1"/>
  <c r="BE1372" i="1"/>
  <c r="BE1365" i="1"/>
  <c r="BE1337" i="1"/>
  <c r="BE1316" i="1"/>
  <c r="BE1309" i="1"/>
  <c r="BE1281" i="1"/>
  <c r="BE1260" i="1"/>
  <c r="BE1253" i="1"/>
  <c r="BE1225" i="1"/>
  <c r="BE1204" i="1"/>
  <c r="BE1197" i="1"/>
  <c r="BE1169" i="1"/>
  <c r="BE1148" i="1"/>
  <c r="BE1141" i="1"/>
  <c r="BE1113" i="1"/>
  <c r="BE1092" i="1"/>
  <c r="BE1085" i="1"/>
  <c r="BE1057" i="1"/>
  <c r="BE1036" i="1"/>
  <c r="BE1029" i="1"/>
  <c r="BE1001" i="1"/>
  <c r="BE980" i="1"/>
  <c r="BE973" i="1"/>
  <c r="BE945" i="1"/>
  <c r="BE924" i="1"/>
  <c r="BE917" i="1"/>
  <c r="BE889" i="1"/>
  <c r="BE868" i="1"/>
  <c r="BE861" i="1"/>
  <c r="BE833" i="1"/>
  <c r="BE812" i="1"/>
  <c r="BE805" i="1"/>
  <c r="BE777" i="1"/>
  <c r="BE756" i="1"/>
  <c r="BE749" i="1"/>
  <c r="BE721" i="1"/>
  <c r="BE700" i="1"/>
  <c r="BE693" i="1"/>
  <c r="BE665" i="1"/>
  <c r="BE644" i="1"/>
  <c r="BE637" i="1"/>
  <c r="BE609" i="1"/>
  <c r="BE588" i="1"/>
  <c r="BE581" i="1"/>
  <c r="BE553" i="1"/>
  <c r="BE532" i="1"/>
  <c r="BE525" i="1"/>
  <c r="BE497" i="1"/>
  <c r="BE476" i="1"/>
  <c r="BE469" i="1"/>
  <c r="BE441" i="1"/>
  <c r="BE420" i="1"/>
  <c r="BE413" i="1"/>
  <c r="BE385" i="1"/>
  <c r="BE364" i="1"/>
  <c r="BE357" i="1"/>
  <c r="BE329" i="1"/>
  <c r="BE308" i="1"/>
  <c r="BE301" i="1"/>
  <c r="BE273" i="1"/>
  <c r="BE252" i="1"/>
  <c r="BE245" i="1"/>
  <c r="BE217" i="1"/>
  <c r="BE196" i="1"/>
  <c r="BE189" i="1"/>
  <c r="BE161" i="1"/>
  <c r="BE140" i="1"/>
  <c r="BE133" i="1"/>
  <c r="BE105" i="1"/>
  <c r="BE84" i="1"/>
  <c r="BE77" i="1"/>
  <c r="BE49" i="1"/>
  <c r="BE28" i="1"/>
  <c r="BE21" i="1"/>
  <c r="BE1554" i="1"/>
  <c r="BE1442" i="1"/>
  <c r="BE1386" i="1"/>
  <c r="BE1232" i="1"/>
  <c r="BE1190" i="1"/>
  <c r="BE1134" i="1"/>
  <c r="BE1050" i="1"/>
  <c r="BE994" i="1"/>
  <c r="BE896" i="1"/>
  <c r="BE854" i="1"/>
  <c r="BE728" i="1"/>
  <c r="BE686" i="1"/>
  <c r="BE672" i="1"/>
  <c r="BE616" i="1"/>
  <c r="BE546" i="1"/>
  <c r="BE448" i="1"/>
  <c r="BE434" i="1"/>
  <c r="BE350" i="1"/>
  <c r="BE224" i="1"/>
  <c r="BE112" i="1"/>
  <c r="BE1526" i="1"/>
  <c r="BE1400" i="1"/>
  <c r="BE1330" i="1"/>
  <c r="BE1288" i="1"/>
  <c r="BE1120" i="1"/>
  <c r="BE1106" i="1"/>
  <c r="BE952" i="1"/>
  <c r="BE840" i="1"/>
  <c r="BE784" i="1"/>
  <c r="BE630" i="1"/>
  <c r="BE560" i="1"/>
  <c r="BE406" i="1"/>
  <c r="BE238" i="1"/>
  <c r="BE56" i="1"/>
  <c r="AH967" i="1"/>
  <c r="AH1575" i="1"/>
  <c r="AH1551" i="1"/>
  <c r="AH1535" i="1"/>
  <c r="AH1511" i="1"/>
  <c r="AH1487" i="1"/>
  <c r="AH1471" i="1"/>
  <c r="AH1459" i="1"/>
  <c r="AH1431" i="1"/>
  <c r="AH1407" i="1"/>
  <c r="AH1379" i="1"/>
  <c r="AH1363" i="1"/>
  <c r="AH1343" i="1"/>
  <c r="AH1319" i="1"/>
  <c r="AH1295" i="1"/>
  <c r="AH1271" i="1"/>
  <c r="AH1263" i="1"/>
  <c r="AH1243" i="1"/>
  <c r="AH1219" i="1"/>
  <c r="AH1191" i="1"/>
  <c r="AH1167" i="1"/>
  <c r="AH1127" i="1"/>
  <c r="AH1043" i="1"/>
  <c r="AH651" i="1"/>
  <c r="AH1567" i="1"/>
  <c r="AH1543" i="1"/>
  <c r="AH1523" i="1"/>
  <c r="AH1507" i="1"/>
  <c r="AH1483" i="1"/>
  <c r="AH1447" i="1"/>
  <c r="AH1423" i="1"/>
  <c r="AH1399" i="1"/>
  <c r="AH1371" i="1"/>
  <c r="AH1351" i="1"/>
  <c r="AH1331" i="1"/>
  <c r="AH1303" i="1"/>
  <c r="AH1283" i="1"/>
  <c r="AH1255" i="1"/>
  <c r="AH1227" i="1"/>
  <c r="AH1203" i="1"/>
  <c r="AH1183" i="1"/>
  <c r="AH1163" i="1"/>
  <c r="AH1143" i="1"/>
  <c r="AH1123" i="1"/>
  <c r="AH1103" i="1"/>
  <c r="AH1079" i="1"/>
  <c r="AH1063" i="1"/>
  <c r="AH1007" i="1"/>
  <c r="AH687" i="1"/>
  <c r="AH1571" i="1"/>
  <c r="AH1539" i="1"/>
  <c r="AH1519" i="1"/>
  <c r="AH1499" i="1"/>
  <c r="AH1479" i="1"/>
  <c r="AH1451" i="1"/>
  <c r="AH1427" i="1"/>
  <c r="AH1403" i="1"/>
  <c r="AH1387" i="1"/>
  <c r="AH1367" i="1"/>
  <c r="AH1339" i="1"/>
  <c r="AH1315" i="1"/>
  <c r="AH1287" i="1"/>
  <c r="AH1267" i="1"/>
  <c r="AH1235" i="1"/>
  <c r="AH1211" i="1"/>
  <c r="AH1179" i="1"/>
  <c r="AH1155" i="1"/>
  <c r="AH1131" i="1"/>
  <c r="AH1095" i="1"/>
  <c r="AH1031" i="1"/>
  <c r="AH811" i="1"/>
  <c r="AH1559" i="1"/>
  <c r="AH1495" i="1"/>
  <c r="AH1463" i="1"/>
  <c r="AH1439" i="1"/>
  <c r="AH1415" i="1"/>
  <c r="AH1391" i="1"/>
  <c r="AH1355" i="1"/>
  <c r="AH1323" i="1"/>
  <c r="AH1251" i="1"/>
  <c r="AH1223" i="1"/>
  <c r="AH1199" i="1"/>
  <c r="AH1171" i="1"/>
  <c r="AH1147" i="1"/>
  <c r="AH1115" i="1"/>
  <c r="AH1099" i="1"/>
  <c r="AH1087" i="1"/>
  <c r="AH1071" i="1"/>
  <c r="AH1055" i="1"/>
  <c r="AH1035" i="1"/>
  <c r="AH1023" i="1"/>
  <c r="AH1011" i="1"/>
  <c r="AH999" i="1"/>
  <c r="AH987" i="1"/>
  <c r="AH983" i="1"/>
  <c r="AH971" i="1"/>
  <c r="AH807" i="1"/>
  <c r="AH1563" i="1"/>
  <c r="AH1547" i="1"/>
  <c r="AH1527" i="1"/>
  <c r="AH1503" i="1"/>
  <c r="AH1475" i="1"/>
  <c r="AH1443" i="1"/>
  <c r="AH1419" i="1"/>
  <c r="AH1395" i="1"/>
  <c r="AH1375" i="1"/>
  <c r="AH1347" i="1"/>
  <c r="AH1327" i="1"/>
  <c r="AH1307" i="1"/>
  <c r="AH1299" i="1"/>
  <c r="AH1279" i="1"/>
  <c r="AH1247" i="1"/>
  <c r="AH1231" i="1"/>
  <c r="AH1207" i="1"/>
  <c r="AH1187" i="1"/>
  <c r="AH1159" i="1"/>
  <c r="AH1139" i="1"/>
  <c r="AH1119" i="1"/>
  <c r="AH1107" i="1"/>
  <c r="AH1083" i="1"/>
  <c r="AH1067" i="1"/>
  <c r="AH1051" i="1"/>
  <c r="AH1039" i="1"/>
  <c r="AH1019" i="1"/>
  <c r="AH995" i="1"/>
  <c r="AH895" i="1"/>
  <c r="AH1555" i="1"/>
  <c r="AH1531" i="1"/>
  <c r="AH1515" i="1"/>
  <c r="AH1491" i="1"/>
  <c r="AH1467" i="1"/>
  <c r="AH1455" i="1"/>
  <c r="AH1435" i="1"/>
  <c r="AH1411" i="1"/>
  <c r="AH1383" i="1"/>
  <c r="AH1359" i="1"/>
  <c r="AH1335" i="1"/>
  <c r="AH1311" i="1"/>
  <c r="AH1291" i="1"/>
  <c r="AH1275" i="1"/>
  <c r="AH1259" i="1"/>
  <c r="AH1239" i="1"/>
  <c r="AH1215" i="1"/>
  <c r="AH1195" i="1"/>
  <c r="AH1175" i="1"/>
  <c r="AH1151" i="1"/>
  <c r="AH1135" i="1"/>
  <c r="AH1111" i="1"/>
  <c r="AH1091" i="1"/>
  <c r="AH1075" i="1"/>
  <c r="AH1059" i="1"/>
  <c r="AH1047" i="1"/>
  <c r="AH1027" i="1"/>
  <c r="AH1015" i="1"/>
  <c r="AH1003" i="1"/>
  <c r="AH991" i="1"/>
  <c r="AH979" i="1"/>
  <c r="AH975" i="1"/>
  <c r="AH879" i="1"/>
  <c r="AH963" i="1"/>
  <c r="AH959" i="1"/>
  <c r="AH955" i="1"/>
  <c r="AH951" i="1"/>
  <c r="AH947" i="1"/>
  <c r="AH943" i="1"/>
  <c r="AH939" i="1"/>
  <c r="AH935" i="1"/>
  <c r="AH931" i="1"/>
  <c r="AH927" i="1"/>
  <c r="AH923" i="1"/>
  <c r="AH919" i="1"/>
  <c r="AH915" i="1"/>
  <c r="AH911" i="1"/>
  <c r="AH907" i="1"/>
  <c r="AH903" i="1"/>
  <c r="AH899" i="1"/>
  <c r="AH891" i="1"/>
  <c r="AH887" i="1"/>
  <c r="AH883" i="1"/>
  <c r="AH875" i="1"/>
  <c r="AH871" i="1"/>
  <c r="AH867" i="1"/>
  <c r="AH863" i="1"/>
  <c r="AH859" i="1"/>
  <c r="AH855" i="1"/>
  <c r="AH851" i="1"/>
  <c r="AH847" i="1"/>
  <c r="AH843" i="1"/>
  <c r="AH839" i="1"/>
  <c r="AH835" i="1"/>
  <c r="AH831" i="1"/>
  <c r="AH827" i="1"/>
  <c r="AH823" i="1"/>
  <c r="AH819" i="1"/>
  <c r="AH815" i="1"/>
  <c r="AH803" i="1"/>
  <c r="AH799" i="1"/>
  <c r="AH795" i="1"/>
  <c r="AH791" i="1"/>
  <c r="AH787" i="1"/>
  <c r="AH783" i="1"/>
  <c r="AH779" i="1"/>
  <c r="AH775" i="1"/>
  <c r="AH771" i="1"/>
  <c r="AH767" i="1"/>
  <c r="AH763" i="1"/>
  <c r="AH759" i="1"/>
  <c r="AH755" i="1"/>
  <c r="AH751" i="1"/>
  <c r="AH747" i="1"/>
  <c r="AH743" i="1"/>
  <c r="AH739" i="1"/>
  <c r="AH735" i="1"/>
  <c r="AH731" i="1"/>
  <c r="AH727" i="1"/>
  <c r="AH723" i="1"/>
  <c r="AH719" i="1"/>
  <c r="AH715" i="1"/>
  <c r="AH711" i="1"/>
  <c r="AH707" i="1"/>
  <c r="AH703" i="1"/>
  <c r="AH699" i="1"/>
  <c r="AH695" i="1"/>
  <c r="AH691" i="1"/>
  <c r="AH683" i="1"/>
  <c r="AH679" i="1"/>
  <c r="AH675" i="1"/>
  <c r="AH671" i="1"/>
  <c r="AH667" i="1"/>
  <c r="AH663" i="1"/>
  <c r="AH659" i="1"/>
  <c r="AH655" i="1"/>
  <c r="AH647" i="1"/>
  <c r="AH643" i="1"/>
  <c r="AH639" i="1"/>
  <c r="AH635" i="1"/>
  <c r="AH631" i="1"/>
  <c r="AH627" i="1"/>
  <c r="AH623" i="1"/>
  <c r="AH619" i="1"/>
  <c r="AH615" i="1"/>
  <c r="AH611" i="1"/>
  <c r="AH607" i="1"/>
  <c r="AH603" i="1"/>
  <c r="AY616" i="1"/>
  <c r="AH144" i="1"/>
  <c r="AH76" i="1"/>
  <c r="AH4" i="1"/>
  <c r="AH1536" i="1"/>
  <c r="AH1532" i="1"/>
  <c r="AH1528" i="1"/>
  <c r="AH1524" i="1"/>
  <c r="AH1520" i="1"/>
  <c r="AH1516" i="1"/>
  <c r="AH1512" i="1"/>
  <c r="AH1508" i="1"/>
  <c r="AH1504" i="1"/>
  <c r="AH1500" i="1"/>
  <c r="AH1496" i="1"/>
  <c r="AH1492" i="1"/>
  <c r="AH1488" i="1"/>
  <c r="AH1484" i="1"/>
  <c r="AH1480" i="1"/>
  <c r="AH1476" i="1"/>
  <c r="AH1472" i="1"/>
  <c r="AH1468" i="1"/>
  <c r="AH1464" i="1"/>
  <c r="AH1460" i="1"/>
  <c r="AH1456" i="1"/>
  <c r="AH1452" i="1"/>
  <c r="AH1448" i="1"/>
  <c r="AH1444" i="1"/>
  <c r="AH1440" i="1"/>
  <c r="AH1436" i="1"/>
  <c r="AH1432" i="1"/>
  <c r="AH1428" i="1"/>
  <c r="AX982" i="1"/>
  <c r="AX614" i="1"/>
  <c r="AX598" i="1"/>
  <c r="AX550" i="1"/>
  <c r="AX564" i="1"/>
  <c r="AX512" i="1"/>
  <c r="AX464" i="1"/>
  <c r="AH279" i="1"/>
  <c r="AH79" i="1"/>
  <c r="AH1122" i="1"/>
  <c r="AH621" i="1"/>
  <c r="AH617" i="1"/>
  <c r="AH613" i="1"/>
  <c r="AH609" i="1"/>
  <c r="AH605" i="1"/>
  <c r="AH601" i="1"/>
  <c r="AH597" i="1"/>
  <c r="AH593" i="1"/>
  <c r="AH589" i="1"/>
  <c r="AH585" i="1"/>
  <c r="AH581" i="1"/>
  <c r="AH577" i="1"/>
  <c r="AH573" i="1"/>
  <c r="AH569" i="1"/>
  <c r="AH565" i="1"/>
  <c r="AH561" i="1"/>
  <c r="AH557" i="1"/>
  <c r="AH553" i="1"/>
  <c r="AH549" i="1"/>
  <c r="AH545" i="1"/>
  <c r="AH541" i="1"/>
  <c r="AH537" i="1"/>
  <c r="AH533" i="1"/>
  <c r="AH529" i="1"/>
  <c r="AH525" i="1"/>
  <c r="AH521" i="1"/>
  <c r="AH517" i="1"/>
  <c r="AH513" i="1"/>
  <c r="AH509" i="1"/>
  <c r="AH505" i="1"/>
  <c r="AH501" i="1"/>
  <c r="AH497" i="1"/>
  <c r="AH493" i="1"/>
  <c r="AH489" i="1"/>
  <c r="AH485" i="1"/>
  <c r="AH481" i="1"/>
  <c r="AH477" i="1"/>
  <c r="AH473" i="1"/>
  <c r="AH469" i="1"/>
  <c r="AH465" i="1"/>
  <c r="AH461" i="1"/>
  <c r="AH457" i="1"/>
  <c r="AH453" i="1"/>
  <c r="AH449" i="1"/>
  <c r="AH445" i="1"/>
  <c r="AH441" i="1"/>
  <c r="AH437" i="1"/>
  <c r="AH433" i="1"/>
  <c r="AH429" i="1"/>
  <c r="AH425" i="1"/>
  <c r="AH421" i="1"/>
  <c r="AH417" i="1"/>
  <c r="AH413" i="1"/>
  <c r="AH409" i="1"/>
  <c r="AH405" i="1"/>
  <c r="AH401" i="1"/>
  <c r="AH397" i="1"/>
  <c r="AH393" i="1"/>
  <c r="AH389" i="1"/>
  <c r="AH385" i="1"/>
  <c r="AH381" i="1"/>
  <c r="AH377" i="1"/>
  <c r="AH373" i="1"/>
  <c r="AH369" i="1"/>
  <c r="AH365" i="1"/>
  <c r="AH361" i="1"/>
  <c r="AH357" i="1"/>
  <c r="AH353" i="1"/>
  <c r="AH349" i="1"/>
  <c r="AH345" i="1"/>
  <c r="AH341" i="1"/>
  <c r="AH337" i="1"/>
  <c r="AH333" i="1"/>
  <c r="AH329" i="1"/>
  <c r="AH325" i="1"/>
  <c r="AH321" i="1"/>
  <c r="AH317" i="1"/>
  <c r="AH313" i="1"/>
  <c r="AH309" i="1"/>
  <c r="AH305" i="1"/>
  <c r="AH301" i="1"/>
  <c r="AH297" i="1"/>
  <c r="AH293" i="1"/>
  <c r="AH289" i="1"/>
  <c r="AH285" i="1"/>
  <c r="AH281" i="1"/>
  <c r="AH277" i="1"/>
  <c r="AH257" i="1"/>
  <c r="AH253" i="1"/>
  <c r="AH249" i="1"/>
  <c r="AH245" i="1"/>
  <c r="AH241" i="1"/>
  <c r="AH237" i="1"/>
  <c r="AH233" i="1"/>
  <c r="AH229" i="1"/>
  <c r="AH225" i="1"/>
  <c r="AH221" i="1"/>
  <c r="AH217" i="1"/>
  <c r="AH213" i="1"/>
  <c r="AH209" i="1"/>
  <c r="AH205" i="1"/>
  <c r="AH201" i="1"/>
  <c r="AH197" i="1"/>
  <c r="AH193" i="1"/>
  <c r="AH189" i="1"/>
  <c r="AH185" i="1"/>
  <c r="AH181" i="1"/>
  <c r="AH177" i="1"/>
  <c r="AH173" i="1"/>
  <c r="AH169" i="1"/>
  <c r="AH165" i="1"/>
  <c r="AH161" i="1"/>
  <c r="AH157" i="1"/>
  <c r="AH153" i="1"/>
  <c r="AH149" i="1"/>
  <c r="AH145" i="1"/>
  <c r="AH141" i="1"/>
  <c r="AH137" i="1"/>
  <c r="AH133" i="1"/>
  <c r="AH129" i="1"/>
  <c r="AH125" i="1"/>
  <c r="AH121" i="1"/>
  <c r="AH117" i="1"/>
  <c r="AH113" i="1"/>
  <c r="AH109" i="1"/>
  <c r="AH105" i="1"/>
  <c r="AH101" i="1"/>
  <c r="AH97" i="1"/>
  <c r="AH93" i="1"/>
  <c r="AH89" i="1"/>
  <c r="AH85" i="1"/>
  <c r="AH81" i="1"/>
  <c r="AH77" i="1"/>
  <c r="AH73" i="1"/>
  <c r="AH69" i="1"/>
  <c r="AH65" i="1"/>
  <c r="AH61" i="1"/>
  <c r="AH57" i="1"/>
  <c r="AH53" i="1"/>
  <c r="AH49" i="1"/>
  <c r="AH45" i="1"/>
  <c r="AH41" i="1"/>
  <c r="AH37" i="1"/>
  <c r="AH33" i="1"/>
  <c r="AH29" i="1"/>
  <c r="AH25" i="1"/>
  <c r="AH21" i="1"/>
  <c r="AH17" i="1"/>
  <c r="AH13" i="1"/>
  <c r="AH9" i="1"/>
  <c r="AH5" i="1"/>
  <c r="AX400" i="1"/>
  <c r="AX120" i="1"/>
  <c r="AX88" i="1"/>
  <c r="AX76" i="1"/>
  <c r="AX56" i="1"/>
  <c r="AX44" i="1"/>
  <c r="AH23" i="1"/>
  <c r="AH599" i="1"/>
  <c r="AH1570" i="1"/>
  <c r="AH1562" i="1"/>
  <c r="AH1554" i="1"/>
  <c r="AH1542" i="1"/>
  <c r="AH1534" i="1"/>
  <c r="AH1526" i="1"/>
  <c r="AH1518" i="1"/>
  <c r="AH1510" i="1"/>
  <c r="AH1502" i="1"/>
  <c r="AH1494" i="1"/>
  <c r="AH1486" i="1"/>
  <c r="AH1478" i="1"/>
  <c r="AH1470" i="1"/>
  <c r="AH1462" i="1"/>
  <c r="AH1454" i="1"/>
  <c r="AH1446" i="1"/>
  <c r="AH1438" i="1"/>
  <c r="AH1430" i="1"/>
  <c r="AH1422" i="1"/>
  <c r="AH1414" i="1"/>
  <c r="AH1406" i="1"/>
  <c r="AH1398" i="1"/>
  <c r="AH1390" i="1"/>
  <c r="AH1382" i="1"/>
  <c r="AH1374" i="1"/>
  <c r="AH1366" i="1"/>
  <c r="AH1358" i="1"/>
  <c r="AH1350" i="1"/>
  <c r="AH1342" i="1"/>
  <c r="AH1334" i="1"/>
  <c r="AH1326" i="1"/>
  <c r="AH1318" i="1"/>
  <c r="AH1310" i="1"/>
  <c r="AH1302" i="1"/>
  <c r="AH1294" i="1"/>
  <c r="AH1286" i="1"/>
  <c r="AH1278" i="1"/>
  <c r="AH1270" i="1"/>
  <c r="AH1262" i="1"/>
  <c r="AH1254" i="1"/>
  <c r="AH1246" i="1"/>
  <c r="AH1238" i="1"/>
  <c r="AH1230" i="1"/>
  <c r="AH1222" i="1"/>
  <c r="AH1214" i="1"/>
  <c r="AH1206" i="1"/>
  <c r="AH1198" i="1"/>
  <c r="AH1190" i="1"/>
  <c r="AH1182" i="1"/>
  <c r="AH1174" i="1"/>
  <c r="AH1166" i="1"/>
  <c r="AH1162" i="1"/>
  <c r="AH1150" i="1"/>
  <c r="AH1142" i="1"/>
  <c r="AH1134" i="1"/>
  <c r="AH1130" i="1"/>
  <c r="AH1574" i="1"/>
  <c r="AH1566" i="1"/>
  <c r="AH1558" i="1"/>
  <c r="AH1550" i="1"/>
  <c r="AH1546" i="1"/>
  <c r="AH1538" i="1"/>
  <c r="AH1530" i="1"/>
  <c r="AH1522" i="1"/>
  <c r="AH1514" i="1"/>
  <c r="AH1506" i="1"/>
  <c r="AH1498" i="1"/>
  <c r="AH1490" i="1"/>
  <c r="AH1482" i="1"/>
  <c r="AH1474" i="1"/>
  <c r="AH1466" i="1"/>
  <c r="AH1458" i="1"/>
  <c r="AH1450" i="1"/>
  <c r="AH1442" i="1"/>
  <c r="AH1434" i="1"/>
  <c r="AH1426" i="1"/>
  <c r="AH1418" i="1"/>
  <c r="AH1410" i="1"/>
  <c r="AH1402" i="1"/>
  <c r="AH1394" i="1"/>
  <c r="AH1386" i="1"/>
  <c r="AH1378" i="1"/>
  <c r="AH1370" i="1"/>
  <c r="AH1362" i="1"/>
  <c r="AH1354" i="1"/>
  <c r="AH1346" i="1"/>
  <c r="AH1338" i="1"/>
  <c r="AH1330" i="1"/>
  <c r="AH1322" i="1"/>
  <c r="AH1314" i="1"/>
  <c r="AH1306" i="1"/>
  <c r="AH1298" i="1"/>
  <c r="AH1290" i="1"/>
  <c r="AH1282" i="1"/>
  <c r="AH1274" i="1"/>
  <c r="AH1266" i="1"/>
  <c r="AH1258" i="1"/>
  <c r="AH1250" i="1"/>
  <c r="AH1242" i="1"/>
  <c r="AH1234" i="1"/>
  <c r="AH1226" i="1"/>
  <c r="AH1218" i="1"/>
  <c r="AH1210" i="1"/>
  <c r="AH1202" i="1"/>
  <c r="AH1194" i="1"/>
  <c r="AH1186" i="1"/>
  <c r="AH1178" i="1"/>
  <c r="AH1170" i="1"/>
  <c r="AH1158" i="1"/>
  <c r="AH1154" i="1"/>
  <c r="AH1146" i="1"/>
  <c r="AH1138" i="1"/>
  <c r="AH1126" i="1"/>
  <c r="AH1576" i="1"/>
  <c r="AH1572" i="1"/>
  <c r="AH1568" i="1"/>
  <c r="AH1564" i="1"/>
  <c r="AH1560" i="1"/>
  <c r="AH1556" i="1"/>
  <c r="AH1552" i="1"/>
  <c r="AH1548" i="1"/>
  <c r="AH1544" i="1"/>
  <c r="AH1540" i="1"/>
  <c r="AH1118" i="1"/>
  <c r="AH1114" i="1"/>
  <c r="AH1110" i="1"/>
  <c r="AH1106" i="1"/>
  <c r="AH1102" i="1"/>
  <c r="AH1098" i="1"/>
  <c r="AH1094" i="1"/>
  <c r="AH1090" i="1"/>
  <c r="AH1086" i="1"/>
  <c r="AH1082" i="1"/>
  <c r="AH1078" i="1"/>
  <c r="AH1074" i="1"/>
  <c r="AH1070" i="1"/>
  <c r="AH1066" i="1"/>
  <c r="AH1062" i="1"/>
  <c r="AH1058" i="1"/>
  <c r="AH1054" i="1"/>
  <c r="AH1050" i="1"/>
  <c r="AH1046" i="1"/>
  <c r="AH1042" i="1"/>
  <c r="AH1038" i="1"/>
  <c r="AH1034" i="1"/>
  <c r="AH1030" i="1"/>
  <c r="AH1026" i="1"/>
  <c r="AH1022" i="1"/>
  <c r="AH1018" i="1"/>
  <c r="AH1014" i="1"/>
  <c r="AH1010" i="1"/>
  <c r="AH1006" i="1"/>
  <c r="AH1002" i="1"/>
  <c r="AH998" i="1"/>
  <c r="AH994" i="1"/>
  <c r="AH990" i="1"/>
  <c r="AH986" i="1"/>
  <c r="AH982" i="1"/>
  <c r="AH978" i="1"/>
  <c r="AH974" i="1"/>
  <c r="AH970" i="1"/>
  <c r="AH966" i="1"/>
  <c r="AH962" i="1"/>
  <c r="AH958" i="1"/>
  <c r="AH954" i="1"/>
  <c r="AH950" i="1"/>
  <c r="AH946" i="1"/>
  <c r="AH942" i="1"/>
  <c r="AH938" i="1"/>
  <c r="AH934" i="1"/>
  <c r="AH930" i="1"/>
  <c r="AH926" i="1"/>
  <c r="AH922" i="1"/>
  <c r="AH918" i="1"/>
  <c r="AH914" i="1"/>
  <c r="AH910" i="1"/>
  <c r="AH906" i="1"/>
  <c r="AH902" i="1"/>
  <c r="AH898" i="1"/>
  <c r="AH894" i="1"/>
  <c r="AH890" i="1"/>
  <c r="AH886" i="1"/>
  <c r="AH882" i="1"/>
  <c r="AH878" i="1"/>
  <c r="AH874" i="1"/>
  <c r="AH870" i="1"/>
  <c r="AH866" i="1"/>
  <c r="AH862" i="1"/>
  <c r="AH858" i="1"/>
  <c r="AH854" i="1"/>
  <c r="AH850" i="1"/>
  <c r="AH846" i="1"/>
  <c r="AH842" i="1"/>
  <c r="AH838" i="1"/>
  <c r="AH834" i="1"/>
  <c r="AH830" i="1"/>
  <c r="AH826" i="1"/>
  <c r="AH822" i="1"/>
  <c r="AH818" i="1"/>
  <c r="AH814" i="1"/>
  <c r="AH810" i="1"/>
  <c r="AH806" i="1"/>
  <c r="AH802" i="1"/>
  <c r="AH798" i="1"/>
  <c r="AH794" i="1"/>
  <c r="AH790" i="1"/>
  <c r="AH786" i="1"/>
  <c r="AH782" i="1"/>
  <c r="AY461" i="1"/>
  <c r="AY457" i="1"/>
  <c r="AX12" i="1"/>
  <c r="AH1424" i="1"/>
  <c r="AH1420" i="1"/>
  <c r="AH1416" i="1"/>
  <c r="AH1412" i="1"/>
  <c r="AH1408" i="1"/>
  <c r="AH1404" i="1"/>
  <c r="AH1400" i="1"/>
  <c r="AH1396" i="1"/>
  <c r="AH1392" i="1"/>
  <c r="AH1388" i="1"/>
  <c r="AH1384" i="1"/>
  <c r="AH1380" i="1"/>
  <c r="AH1376" i="1"/>
  <c r="AH1372" i="1"/>
  <c r="AH595" i="1"/>
  <c r="AH591" i="1"/>
  <c r="AH587" i="1"/>
  <c r="AH583" i="1"/>
  <c r="AH579" i="1"/>
  <c r="AH575" i="1"/>
  <c r="AH571" i="1"/>
  <c r="AH567" i="1"/>
  <c r="AH563" i="1"/>
  <c r="AH559" i="1"/>
  <c r="AH555" i="1"/>
  <c r="AY1025" i="1"/>
  <c r="AY1013" i="1"/>
  <c r="AY1009" i="1"/>
  <c r="AY1005" i="1"/>
  <c r="AY1001" i="1"/>
  <c r="AY997" i="1"/>
  <c r="AY993" i="1"/>
  <c r="AY989" i="1"/>
  <c r="AY977" i="1"/>
  <c r="AY957" i="1"/>
  <c r="AY953" i="1"/>
  <c r="AY949" i="1"/>
  <c r="AY945" i="1"/>
  <c r="AY941" i="1"/>
  <c r="AY937" i="1"/>
  <c r="AY933" i="1"/>
  <c r="AY929" i="1"/>
  <c r="AY925" i="1"/>
  <c r="AY921" i="1"/>
  <c r="AY917" i="1"/>
  <c r="AY913" i="1"/>
  <c r="AY909" i="1"/>
  <c r="AY905" i="1"/>
  <c r="AY901" i="1"/>
  <c r="AY897" i="1"/>
  <c r="AY893" i="1"/>
  <c r="AY889" i="1"/>
  <c r="AY885" i="1"/>
  <c r="AY881" i="1"/>
  <c r="AY877" i="1"/>
  <c r="AY873" i="1"/>
  <c r="AY869" i="1"/>
  <c r="AY865" i="1"/>
  <c r="AY861" i="1"/>
  <c r="AY857" i="1"/>
  <c r="AY853" i="1"/>
  <c r="AY849" i="1"/>
  <c r="AY845" i="1"/>
  <c r="AY841" i="1"/>
  <c r="AY837" i="1"/>
  <c r="AY833" i="1"/>
  <c r="AY829" i="1"/>
  <c r="AY825" i="1"/>
  <c r="AY821" i="1"/>
  <c r="AY817" i="1"/>
  <c r="AY813" i="1"/>
  <c r="AH1573" i="1"/>
  <c r="AH1569" i="1"/>
  <c r="AH1565" i="1"/>
  <c r="AH1561" i="1"/>
  <c r="AH1557" i="1"/>
  <c r="AH1553" i="1"/>
  <c r="AH1549" i="1"/>
  <c r="AH1545" i="1"/>
  <c r="AH1541" i="1"/>
  <c r="AH1537" i="1"/>
  <c r="AH1533" i="1"/>
  <c r="AH1529" i="1"/>
  <c r="AH1525" i="1"/>
  <c r="AH1521" i="1"/>
  <c r="AH1517" i="1"/>
  <c r="AH1513" i="1"/>
  <c r="AH1509" i="1"/>
  <c r="AH1505" i="1"/>
  <c r="AH1501" i="1"/>
  <c r="AH1497" i="1"/>
  <c r="AH1493" i="1"/>
  <c r="AH1489" i="1"/>
  <c r="AH1485" i="1"/>
  <c r="AH1481" i="1"/>
  <c r="AH1477" i="1"/>
  <c r="AH1473" i="1"/>
  <c r="AH1469" i="1"/>
  <c r="AH1465" i="1"/>
  <c r="AH1461" i="1"/>
  <c r="AH1457" i="1"/>
  <c r="AH1453" i="1"/>
  <c r="AH1449" i="1"/>
  <c r="AH1445" i="1"/>
  <c r="AH1441" i="1"/>
  <c r="AH1437" i="1"/>
  <c r="AH1433" i="1"/>
  <c r="AH1429" i="1"/>
  <c r="AH1425" i="1"/>
  <c r="AH1421" i="1"/>
  <c r="AH1417" i="1"/>
  <c r="AH1413" i="1"/>
  <c r="AH1409" i="1"/>
  <c r="AH1405" i="1"/>
  <c r="AH1401" i="1"/>
  <c r="AH1397" i="1"/>
  <c r="AH1393" i="1"/>
  <c r="AH1389" i="1"/>
  <c r="AH1385" i="1"/>
  <c r="AH1381" i="1"/>
  <c r="AH1377" i="1"/>
  <c r="AH1373" i="1"/>
  <c r="AH1369" i="1"/>
  <c r="AH1365" i="1"/>
  <c r="AH1361" i="1"/>
  <c r="AH1357" i="1"/>
  <c r="AH1353" i="1"/>
  <c r="AH1349" i="1"/>
  <c r="AH1345" i="1"/>
  <c r="AH1341" i="1"/>
  <c r="AH1337" i="1"/>
  <c r="AH1333" i="1"/>
  <c r="AH1329" i="1"/>
  <c r="AH1325" i="1"/>
  <c r="AH1321" i="1"/>
  <c r="AH1317" i="1"/>
  <c r="AH1313" i="1"/>
  <c r="AH1309" i="1"/>
  <c r="AH1305" i="1"/>
  <c r="AH1301" i="1"/>
  <c r="AH1297" i="1"/>
  <c r="AH1293" i="1"/>
  <c r="AH1289" i="1"/>
  <c r="AH1285" i="1"/>
  <c r="AH1281" i="1"/>
  <c r="AH1277" i="1"/>
  <c r="AH1273" i="1"/>
  <c r="AH1269" i="1"/>
  <c r="AH1265" i="1"/>
  <c r="AH1261" i="1"/>
  <c r="AH1257" i="1"/>
  <c r="AH1253" i="1"/>
  <c r="AH1249" i="1"/>
  <c r="AH1245" i="1"/>
  <c r="AH1241" i="1"/>
  <c r="AH1237" i="1"/>
  <c r="AH1233" i="1"/>
  <c r="AH1229" i="1"/>
  <c r="AH1225" i="1"/>
  <c r="AH1221" i="1"/>
  <c r="AH1217" i="1"/>
  <c r="AH1213" i="1"/>
  <c r="AH1209" i="1"/>
  <c r="AH1205" i="1"/>
  <c r="AH1201" i="1"/>
  <c r="AH1197" i="1"/>
  <c r="AH1193" i="1"/>
  <c r="AH1189" i="1"/>
  <c r="AH1185" i="1"/>
  <c r="AH1181" i="1"/>
  <c r="AH1177" i="1"/>
  <c r="AH1173" i="1"/>
  <c r="AH1169" i="1"/>
  <c r="AH1165" i="1"/>
  <c r="AH1161" i="1"/>
  <c r="AH1157" i="1"/>
  <c r="AH1153" i="1"/>
  <c r="AH1149" i="1"/>
  <c r="AH1145" i="1"/>
  <c r="AH1141" i="1"/>
  <c r="AH1137" i="1"/>
  <c r="AH1133" i="1"/>
  <c r="AH1129" i="1"/>
  <c r="AH1125" i="1"/>
  <c r="AH1121" i="1"/>
  <c r="AH1117" i="1"/>
  <c r="AH1113" i="1"/>
  <c r="AH1109" i="1"/>
  <c r="AH1105" i="1"/>
  <c r="AH1101" i="1"/>
  <c r="AH1097" i="1"/>
  <c r="AH1093" i="1"/>
  <c r="AH1089" i="1"/>
  <c r="AH1085" i="1"/>
  <c r="AH1081" i="1"/>
  <c r="AH1077" i="1"/>
  <c r="AH1073" i="1"/>
  <c r="AH1069" i="1"/>
  <c r="AH1065" i="1"/>
  <c r="AH1061" i="1"/>
  <c r="AH1057" i="1"/>
  <c r="AH1053" i="1"/>
  <c r="AH1049" i="1"/>
  <c r="AH1045" i="1"/>
  <c r="AH1041" i="1"/>
  <c r="AH1037" i="1"/>
  <c r="AH1033" i="1"/>
  <c r="AH1029" i="1"/>
  <c r="AH1025" i="1"/>
  <c r="AH1021" i="1"/>
  <c r="AH1017" i="1"/>
  <c r="AH1013" i="1"/>
  <c r="AH1009" i="1"/>
  <c r="AH1005" i="1"/>
  <c r="AH1001" i="1"/>
  <c r="AH997" i="1"/>
  <c r="AH993" i="1"/>
  <c r="AH989" i="1"/>
  <c r="AH985" i="1"/>
  <c r="AH981" i="1"/>
  <c r="AH977" i="1"/>
  <c r="AH973" i="1"/>
  <c r="AH969" i="1"/>
  <c r="AH965" i="1"/>
  <c r="AH961" i="1"/>
  <c r="AH957" i="1"/>
  <c r="AH953" i="1"/>
  <c r="AH949" i="1"/>
  <c r="AH945" i="1"/>
  <c r="AH941" i="1"/>
  <c r="AH937" i="1"/>
  <c r="AH933" i="1"/>
  <c r="AH929" i="1"/>
  <c r="AH925" i="1"/>
  <c r="AH921" i="1"/>
  <c r="AH917" i="1"/>
  <c r="AH913" i="1"/>
  <c r="AH909" i="1"/>
  <c r="AH905" i="1"/>
  <c r="AH901" i="1"/>
  <c r="AH897" i="1"/>
  <c r="AH893" i="1"/>
  <c r="AH889" i="1"/>
  <c r="AH885" i="1"/>
  <c r="AH881" i="1"/>
  <c r="AH877" i="1"/>
  <c r="AH873" i="1"/>
  <c r="AH869" i="1"/>
  <c r="AH865" i="1"/>
  <c r="AH861" i="1"/>
  <c r="AH857" i="1"/>
  <c r="AH853" i="1"/>
  <c r="AH849" i="1"/>
  <c r="AH845" i="1"/>
  <c r="AH841" i="1"/>
  <c r="AH837" i="1"/>
  <c r="AH833" i="1"/>
  <c r="AH829" i="1"/>
  <c r="AH825" i="1"/>
  <c r="AH821" i="1"/>
  <c r="AH817" i="1"/>
  <c r="AH813" i="1"/>
  <c r="AH809" i="1"/>
  <c r="AH805" i="1"/>
  <c r="AH801" i="1"/>
  <c r="AH797" i="1"/>
  <c r="AH793" i="1"/>
  <c r="AH789" i="1"/>
  <c r="AH785" i="1"/>
  <c r="AH781" i="1"/>
  <c r="AH777" i="1"/>
  <c r="AH773" i="1"/>
  <c r="AH769" i="1"/>
  <c r="AH765" i="1"/>
  <c r="AH761" i="1"/>
  <c r="AH757" i="1"/>
  <c r="AH753" i="1"/>
  <c r="AH749" i="1"/>
  <c r="AH745" i="1"/>
  <c r="AH741" i="1"/>
  <c r="AH737" i="1"/>
  <c r="AH733" i="1"/>
  <c r="AH729" i="1"/>
  <c r="AH725" i="1"/>
  <c r="AH721" i="1"/>
  <c r="AH717" i="1"/>
  <c r="AH713" i="1"/>
  <c r="AH709" i="1"/>
  <c r="AH705" i="1"/>
  <c r="AH701" i="1"/>
  <c r="AH697" i="1"/>
  <c r="AH693" i="1"/>
  <c r="AH689" i="1"/>
  <c r="AH685" i="1"/>
  <c r="AH681" i="1"/>
  <c r="AH677" i="1"/>
  <c r="AH673" i="1"/>
  <c r="AH669" i="1"/>
  <c r="AH665" i="1"/>
  <c r="AH661" i="1"/>
  <c r="AH657" i="1"/>
  <c r="AH653" i="1"/>
  <c r="AH649" i="1"/>
  <c r="AH645" i="1"/>
  <c r="AH641" i="1"/>
  <c r="AH637" i="1"/>
  <c r="AH633" i="1"/>
  <c r="AH629" i="1"/>
  <c r="AH625" i="1"/>
  <c r="AH1368" i="1"/>
  <c r="AH1364" i="1"/>
  <c r="AH1360" i="1"/>
  <c r="AH1356" i="1"/>
  <c r="AH1352" i="1"/>
  <c r="AH1348" i="1"/>
  <c r="AH1344" i="1"/>
  <c r="AH1340" i="1"/>
  <c r="AH1336" i="1"/>
  <c r="AH1332" i="1"/>
  <c r="AH1328" i="1"/>
  <c r="AH1324" i="1"/>
  <c r="AH1320" i="1"/>
  <c r="AH1316" i="1"/>
  <c r="AH1312" i="1"/>
  <c r="AH1308" i="1"/>
  <c r="AH1304" i="1"/>
  <c r="AH1300" i="1"/>
  <c r="AH1296" i="1"/>
  <c r="AH1292" i="1"/>
  <c r="AH1288" i="1"/>
  <c r="AH1284" i="1"/>
  <c r="AH1280" i="1"/>
  <c r="AH1276" i="1"/>
  <c r="AH1272" i="1"/>
  <c r="AH1268" i="1"/>
  <c r="AH1264" i="1"/>
  <c r="AH1260" i="1"/>
  <c r="AH1256" i="1"/>
  <c r="AH1252" i="1"/>
  <c r="AH1248" i="1"/>
  <c r="AH1244" i="1"/>
  <c r="AH1240" i="1"/>
  <c r="AH1236" i="1"/>
  <c r="AH1232" i="1"/>
  <c r="AH1228" i="1"/>
  <c r="AH1224" i="1"/>
  <c r="AH1220" i="1"/>
  <c r="AH1216" i="1"/>
  <c r="AH1212" i="1"/>
  <c r="AH1208" i="1"/>
  <c r="AH1204" i="1"/>
  <c r="AH1200" i="1"/>
  <c r="AH1196" i="1"/>
  <c r="AH1192" i="1"/>
  <c r="AH1188" i="1"/>
  <c r="AH1184" i="1"/>
  <c r="AH1180" i="1"/>
  <c r="AH1176" i="1"/>
  <c r="AH1172" i="1"/>
  <c r="AH1168" i="1"/>
  <c r="AH1164" i="1"/>
  <c r="AH1160" i="1"/>
  <c r="AH1156" i="1"/>
  <c r="AH1152" i="1"/>
  <c r="AH1148" i="1"/>
  <c r="AH1144" i="1"/>
  <c r="AH1140" i="1"/>
  <c r="AH1136" i="1"/>
  <c r="AH1132" i="1"/>
  <c r="AH1128" i="1"/>
  <c r="AH1124" i="1"/>
  <c r="AH1120" i="1"/>
  <c r="AH1116" i="1"/>
  <c r="AH1112" i="1"/>
  <c r="AH1108" i="1"/>
  <c r="AH1104" i="1"/>
  <c r="AH1100" i="1"/>
  <c r="AH1096" i="1"/>
  <c r="AH1092" i="1"/>
  <c r="AH1088" i="1"/>
  <c r="AH1084" i="1"/>
  <c r="AH1080" i="1"/>
  <c r="AY809" i="1"/>
  <c r="AY805" i="1"/>
  <c r="AY801" i="1"/>
  <c r="AY797" i="1"/>
  <c r="AY793" i="1"/>
  <c r="AY789" i="1"/>
  <c r="AY785" i="1"/>
  <c r="AY777" i="1"/>
  <c r="AY773" i="1"/>
  <c r="AY769" i="1"/>
  <c r="AY765" i="1"/>
  <c r="AY761" i="1"/>
  <c r="AY757" i="1"/>
  <c r="AY753" i="1"/>
  <c r="AY749" i="1"/>
  <c r="AY745" i="1"/>
  <c r="AY741" i="1"/>
  <c r="AY737" i="1"/>
  <c r="AY733" i="1"/>
  <c r="AY729" i="1"/>
  <c r="AY725" i="1"/>
  <c r="AY721" i="1"/>
  <c r="AY717" i="1"/>
  <c r="AY713" i="1"/>
  <c r="AY709" i="1"/>
  <c r="AY705" i="1"/>
  <c r="AY701" i="1"/>
  <c r="AY697" i="1"/>
  <c r="AY693" i="1"/>
  <c r="AY689" i="1"/>
  <c r="AY685" i="1"/>
  <c r="AY681" i="1"/>
  <c r="AY677" i="1"/>
  <c r="AY673" i="1"/>
  <c r="AY669" i="1"/>
  <c r="AY665" i="1"/>
  <c r="AY661" i="1"/>
  <c r="AY657" i="1"/>
  <c r="AY653" i="1"/>
  <c r="AY649" i="1"/>
  <c r="AY645" i="1"/>
  <c r="AY641" i="1"/>
  <c r="AY637" i="1"/>
  <c r="AY633" i="1"/>
  <c r="AY629" i="1"/>
  <c r="AY625" i="1"/>
  <c r="AY621" i="1"/>
  <c r="AY617" i="1"/>
  <c r="AY613" i="1"/>
  <c r="AY609" i="1"/>
  <c r="AY605" i="1"/>
  <c r="AY601" i="1"/>
  <c r="AY597" i="1"/>
  <c r="AY593" i="1"/>
  <c r="AY589" i="1"/>
  <c r="AY585" i="1"/>
  <c r="AY581" i="1"/>
  <c r="AY577" i="1"/>
  <c r="AY573" i="1"/>
  <c r="AY569" i="1"/>
  <c r="AY565" i="1"/>
  <c r="AY561" i="1"/>
  <c r="AY557" i="1"/>
  <c r="AY553" i="1"/>
  <c r="AY549" i="1"/>
  <c r="AY541" i="1"/>
  <c r="AY537" i="1"/>
  <c r="AY533" i="1"/>
  <c r="AY529" i="1"/>
  <c r="AY525" i="1"/>
  <c r="AY521" i="1"/>
  <c r="AY517" i="1"/>
  <c r="AY513" i="1"/>
  <c r="AY509" i="1"/>
  <c r="AY505" i="1"/>
  <c r="AY501" i="1"/>
  <c r="AY497" i="1"/>
  <c r="AY493" i="1"/>
  <c r="AY489" i="1"/>
  <c r="AY485" i="1"/>
  <c r="AY481" i="1"/>
  <c r="AY477" i="1"/>
  <c r="AY473" i="1"/>
  <c r="AY469" i="1"/>
  <c r="AY465" i="1"/>
  <c r="AH1076" i="1"/>
  <c r="AH1072" i="1"/>
  <c r="AH1068" i="1"/>
  <c r="AH1064" i="1"/>
  <c r="AH1060" i="1"/>
  <c r="AH1056" i="1"/>
  <c r="AH1052" i="1"/>
  <c r="AH1048" i="1"/>
  <c r="AH1044" i="1"/>
  <c r="AH1040" i="1"/>
  <c r="AH1036" i="1"/>
  <c r="AH1032" i="1"/>
  <c r="AH1028" i="1"/>
  <c r="AH1024" i="1"/>
  <c r="AH1020" i="1"/>
  <c r="AH1016" i="1"/>
  <c r="AH1012" i="1"/>
  <c r="AH1008" i="1"/>
  <c r="AH1004" i="1"/>
  <c r="AH1000" i="1"/>
  <c r="AH996" i="1"/>
  <c r="AH992" i="1"/>
  <c r="AH988" i="1"/>
  <c r="AH984" i="1"/>
  <c r="AH980" i="1"/>
  <c r="AH976" i="1"/>
  <c r="AH972" i="1"/>
  <c r="AH968" i="1"/>
  <c r="AH964" i="1"/>
  <c r="AH960" i="1"/>
  <c r="AH956" i="1"/>
  <c r="AH952" i="1"/>
  <c r="AH948" i="1"/>
  <c r="AH944" i="1"/>
  <c r="AH940" i="1"/>
  <c r="AH936" i="1"/>
  <c r="AH932" i="1"/>
  <c r="AH928" i="1"/>
  <c r="AH924" i="1"/>
  <c r="AH920" i="1"/>
  <c r="AH916" i="1"/>
  <c r="AH912" i="1"/>
  <c r="AH908" i="1"/>
  <c r="AH904" i="1"/>
  <c r="AH900" i="1"/>
  <c r="AH896" i="1"/>
  <c r="AH892" i="1"/>
  <c r="AH888" i="1"/>
  <c r="AH884" i="1"/>
  <c r="AH880" i="1"/>
  <c r="AH876" i="1"/>
  <c r="AH872" i="1"/>
  <c r="AH868" i="1"/>
  <c r="AH864" i="1"/>
  <c r="AH860" i="1"/>
  <c r="AH856" i="1"/>
  <c r="AH852" i="1"/>
  <c r="AH848" i="1"/>
  <c r="AH844" i="1"/>
  <c r="AH840" i="1"/>
  <c r="AH836" i="1"/>
  <c r="AH832" i="1"/>
  <c r="AH828" i="1"/>
  <c r="AH824" i="1"/>
  <c r="AH820" i="1"/>
  <c r="AH816" i="1"/>
  <c r="AH812" i="1"/>
  <c r="AH808" i="1"/>
  <c r="AH804" i="1"/>
  <c r="AH800" i="1"/>
  <c r="AH796" i="1"/>
  <c r="AH792" i="1"/>
  <c r="AH788" i="1"/>
  <c r="AH784" i="1"/>
  <c r="AH780" i="1"/>
  <c r="AH776" i="1"/>
  <c r="AH772" i="1"/>
  <c r="AH768" i="1"/>
  <c r="AH764" i="1"/>
  <c r="AH760" i="1"/>
  <c r="AH756" i="1"/>
  <c r="AH752" i="1"/>
  <c r="AH748" i="1"/>
  <c r="AH744" i="1"/>
  <c r="AH740" i="1"/>
  <c r="AH736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AH680" i="1"/>
  <c r="AH676" i="1"/>
  <c r="AH672" i="1"/>
  <c r="AH668" i="1"/>
  <c r="AH664" i="1"/>
  <c r="AH660" i="1"/>
  <c r="AH656" i="1"/>
  <c r="AH652" i="1"/>
  <c r="AH648" i="1"/>
  <c r="AH644" i="1"/>
  <c r="AH640" i="1"/>
  <c r="AH636" i="1"/>
  <c r="AH632" i="1"/>
  <c r="AH628" i="1"/>
  <c r="AH624" i="1"/>
  <c r="AH620" i="1"/>
  <c r="AH616" i="1"/>
  <c r="AH612" i="1"/>
  <c r="AH608" i="1"/>
  <c r="AH604" i="1"/>
  <c r="AH600" i="1"/>
  <c r="AH596" i="1"/>
  <c r="AH592" i="1"/>
  <c r="AH588" i="1"/>
  <c r="AH584" i="1"/>
  <c r="AH580" i="1"/>
  <c r="AH576" i="1"/>
  <c r="AH572" i="1"/>
  <c r="AH568" i="1"/>
  <c r="AH564" i="1"/>
  <c r="AH560" i="1"/>
  <c r="AH556" i="1"/>
  <c r="AH552" i="1"/>
  <c r="AH548" i="1"/>
  <c r="AH544" i="1"/>
  <c r="AH540" i="1"/>
  <c r="AH536" i="1"/>
  <c r="AH532" i="1"/>
  <c r="AH528" i="1"/>
  <c r="AH524" i="1"/>
  <c r="AH520" i="1"/>
  <c r="AH516" i="1"/>
  <c r="AH512" i="1"/>
  <c r="AH508" i="1"/>
  <c r="AH504" i="1"/>
  <c r="AH500" i="1"/>
  <c r="AH496" i="1"/>
  <c r="AH492" i="1"/>
  <c r="AH488" i="1"/>
  <c r="AH484" i="1"/>
  <c r="AH480" i="1"/>
  <c r="AH196" i="1"/>
  <c r="AY1574" i="1"/>
  <c r="AY1570" i="1"/>
  <c r="AY1566" i="1"/>
  <c r="AY1562" i="1"/>
  <c r="AY1558" i="1"/>
  <c r="AY1554" i="1"/>
  <c r="AY1550" i="1"/>
  <c r="AY1546" i="1"/>
  <c r="AY1542" i="1"/>
  <c r="AX1541" i="1"/>
  <c r="AY1538" i="1"/>
  <c r="AY1534" i="1"/>
  <c r="AY1530" i="1"/>
  <c r="AY1526" i="1"/>
  <c r="AY1522" i="1"/>
  <c r="AY1518" i="1"/>
  <c r="AY1514" i="1"/>
  <c r="AY1510" i="1"/>
  <c r="AY1506" i="1"/>
  <c r="AH551" i="1"/>
  <c r="AH547" i="1"/>
  <c r="AH543" i="1"/>
  <c r="AH539" i="1"/>
  <c r="AH531" i="1"/>
  <c r="AH523" i="1"/>
  <c r="AH515" i="1"/>
  <c r="AH507" i="1"/>
  <c r="AH499" i="1"/>
  <c r="AH491" i="1"/>
  <c r="AH483" i="1"/>
  <c r="AH475" i="1"/>
  <c r="AH467" i="1"/>
  <c r="AH459" i="1"/>
  <c r="AH451" i="1"/>
  <c r="AH443" i="1"/>
  <c r="AH435" i="1"/>
  <c r="AH427" i="1"/>
  <c r="AH419" i="1"/>
  <c r="AH411" i="1"/>
  <c r="AH403" i="1"/>
  <c r="AH395" i="1"/>
  <c r="AH387" i="1"/>
  <c r="AH379" i="1"/>
  <c r="AH371" i="1"/>
  <c r="AH363" i="1"/>
  <c r="AH355" i="1"/>
  <c r="AH347" i="1"/>
  <c r="AH191" i="1"/>
  <c r="AH119" i="1"/>
  <c r="AH111" i="1"/>
  <c r="AH778" i="1"/>
  <c r="AH774" i="1"/>
  <c r="AH770" i="1"/>
  <c r="AH766" i="1"/>
  <c r="AH762" i="1"/>
  <c r="AH758" i="1"/>
  <c r="AH754" i="1"/>
  <c r="AH750" i="1"/>
  <c r="AH746" i="1"/>
  <c r="AH742" i="1"/>
  <c r="AH738" i="1"/>
  <c r="AH734" i="1"/>
  <c r="AH730" i="1"/>
  <c r="AH726" i="1"/>
  <c r="AH722" i="1"/>
  <c r="AH718" i="1"/>
  <c r="AH714" i="1"/>
  <c r="AH710" i="1"/>
  <c r="AH706" i="1"/>
  <c r="AH702" i="1"/>
  <c r="AH698" i="1"/>
  <c r="AH694" i="1"/>
  <c r="AH690" i="1"/>
  <c r="AH686" i="1"/>
  <c r="AH682" i="1"/>
  <c r="AH678" i="1"/>
  <c r="AH674" i="1"/>
  <c r="AH670" i="1"/>
  <c r="AH666" i="1"/>
  <c r="AH662" i="1"/>
  <c r="AH658" i="1"/>
  <c r="AH654" i="1"/>
  <c r="AH650" i="1"/>
  <c r="AH646" i="1"/>
  <c r="AH642" i="1"/>
  <c r="AH638" i="1"/>
  <c r="AH634" i="1"/>
  <c r="AH630" i="1"/>
  <c r="AH626" i="1"/>
  <c r="AH622" i="1"/>
  <c r="AH618" i="1"/>
  <c r="AH614" i="1"/>
  <c r="AH610" i="1"/>
  <c r="AH606" i="1"/>
  <c r="AH602" i="1"/>
  <c r="AH598" i="1"/>
  <c r="AH594" i="1"/>
  <c r="AH590" i="1"/>
  <c r="AH476" i="1"/>
  <c r="AH472" i="1"/>
  <c r="AH468" i="1"/>
  <c r="AH464" i="1"/>
  <c r="AH460" i="1"/>
  <c r="AH456" i="1"/>
  <c r="AH452" i="1"/>
  <c r="AH448" i="1"/>
  <c r="AH444" i="1"/>
  <c r="AH440" i="1"/>
  <c r="AH436" i="1"/>
  <c r="AH432" i="1"/>
  <c r="AH428" i="1"/>
  <c r="AH424" i="1"/>
  <c r="AH420" i="1"/>
  <c r="AH416" i="1"/>
  <c r="AH412" i="1"/>
  <c r="AH408" i="1"/>
  <c r="AH404" i="1"/>
  <c r="AH400" i="1"/>
  <c r="AH396" i="1"/>
  <c r="AH392" i="1"/>
  <c r="AH8" i="1"/>
  <c r="AX1163" i="1"/>
  <c r="AX820" i="1"/>
  <c r="AX624" i="1"/>
  <c r="AY1502" i="1"/>
  <c r="AY1498" i="1"/>
  <c r="AY1494" i="1"/>
  <c r="AY1490" i="1"/>
  <c r="AY1486" i="1"/>
  <c r="AY1482" i="1"/>
  <c r="AY1478" i="1"/>
  <c r="AY1474" i="1"/>
  <c r="AY1470" i="1"/>
  <c r="AY1466" i="1"/>
  <c r="AY1462" i="1"/>
  <c r="AY1458" i="1"/>
  <c r="AY1454" i="1"/>
  <c r="AY1450" i="1"/>
  <c r="AY1446" i="1"/>
  <c r="AY1442" i="1"/>
  <c r="AY1438" i="1"/>
  <c r="AY1434" i="1"/>
  <c r="AY1430" i="1"/>
  <c r="AY1426" i="1"/>
  <c r="AY1422" i="1"/>
  <c r="AY1418" i="1"/>
  <c r="AY1414" i="1"/>
  <c r="AX1413" i="1"/>
  <c r="AY1410" i="1"/>
  <c r="AY1406" i="1"/>
  <c r="AY1402" i="1"/>
  <c r="AY1398" i="1"/>
  <c r="AY1394" i="1"/>
  <c r="AY1390" i="1"/>
  <c r="AY1386" i="1"/>
  <c r="AY1382" i="1"/>
  <c r="AY1378" i="1"/>
  <c r="AY1374" i="1"/>
  <c r="AY1370" i="1"/>
  <c r="AY1366" i="1"/>
  <c r="AY1362" i="1"/>
  <c r="AY1358" i="1"/>
  <c r="AY1354" i="1"/>
  <c r="AY1350" i="1"/>
  <c r="AY1346" i="1"/>
  <c r="AY1342" i="1"/>
  <c r="AY1338" i="1"/>
  <c r="AY1334" i="1"/>
  <c r="AY1330" i="1"/>
  <c r="AY1326" i="1"/>
  <c r="AY1322" i="1"/>
  <c r="AY1318" i="1"/>
  <c r="AY1314" i="1"/>
  <c r="AY1310" i="1"/>
  <c r="AY1306" i="1"/>
  <c r="AY1302" i="1"/>
  <c r="AY1298" i="1"/>
  <c r="AY1294" i="1"/>
  <c r="AY1290" i="1"/>
  <c r="AY1286" i="1"/>
  <c r="AX1285" i="1"/>
  <c r="AY1282" i="1"/>
  <c r="AY1278" i="1"/>
  <c r="AY1274" i="1"/>
  <c r="AY1270" i="1"/>
  <c r="AY1266" i="1"/>
  <c r="AY1262" i="1"/>
  <c r="AY1258" i="1"/>
  <c r="AY1254" i="1"/>
  <c r="AY1250" i="1"/>
  <c r="AY1246" i="1"/>
  <c r="AY1242" i="1"/>
  <c r="AY1238" i="1"/>
  <c r="AY1234" i="1"/>
  <c r="AY1230" i="1"/>
  <c r="AY1226" i="1"/>
  <c r="AY1222" i="1"/>
  <c r="AY1218" i="1"/>
  <c r="AY1214" i="1"/>
  <c r="AY1210" i="1"/>
  <c r="AY1206" i="1"/>
  <c r="AY1202" i="1"/>
  <c r="AY1198" i="1"/>
  <c r="AY1194" i="1"/>
  <c r="AZ1193" i="1"/>
  <c r="AY1190" i="1"/>
  <c r="AY1186" i="1"/>
  <c r="AY1182" i="1"/>
  <c r="AY1178" i="1"/>
  <c r="AY1174" i="1"/>
  <c r="AY1170" i="1"/>
  <c r="AY1166" i="1"/>
  <c r="AY1162" i="1"/>
  <c r="AY1158" i="1"/>
  <c r="AX1157" i="1"/>
  <c r="AY1154" i="1"/>
  <c r="AY1150" i="1"/>
  <c r="AY1146" i="1"/>
  <c r="AY1142" i="1"/>
  <c r="AY1138" i="1"/>
  <c r="AY1134" i="1"/>
  <c r="AY1130" i="1"/>
  <c r="AY1126" i="1"/>
  <c r="AY1122" i="1"/>
  <c r="AY1118" i="1"/>
  <c r="AY1114" i="1"/>
  <c r="AY1110" i="1"/>
  <c r="AY1106" i="1"/>
  <c r="AY1102" i="1"/>
  <c r="AY1098" i="1"/>
  <c r="AY1094" i="1"/>
  <c r="AY1090" i="1"/>
  <c r="AY1086" i="1"/>
  <c r="AY1082" i="1"/>
  <c r="AY1078" i="1"/>
  <c r="AY1074" i="1"/>
  <c r="AY1070" i="1"/>
  <c r="AY1066" i="1"/>
  <c r="AY1062" i="1"/>
  <c r="AY1058" i="1"/>
  <c r="AY1054" i="1"/>
  <c r="AY1050" i="1"/>
  <c r="AY1046" i="1"/>
  <c r="AY1042" i="1"/>
  <c r="AY1038" i="1"/>
  <c r="AY1034" i="1"/>
  <c r="AX1033" i="1"/>
  <c r="AY1030" i="1"/>
  <c r="AY1026" i="1"/>
  <c r="AY1022" i="1"/>
  <c r="AY1018" i="1"/>
  <c r="AY1014" i="1"/>
  <c r="AY1010" i="1"/>
  <c r="AY1006" i="1"/>
  <c r="AY1002" i="1"/>
  <c r="AY998" i="1"/>
  <c r="AY994" i="1"/>
  <c r="AY990" i="1"/>
  <c r="AY986" i="1"/>
  <c r="AY982" i="1"/>
  <c r="AY978" i="1"/>
  <c r="AY974" i="1"/>
  <c r="AY970" i="1"/>
  <c r="AY966" i="1"/>
  <c r="AY962" i="1"/>
  <c r="AY958" i="1"/>
  <c r="AY954" i="1"/>
  <c r="AY950" i="1"/>
  <c r="AY946" i="1"/>
  <c r="AY942" i="1"/>
  <c r="AY938" i="1"/>
  <c r="AY934" i="1"/>
  <c r="AY930" i="1"/>
  <c r="AY926" i="1"/>
  <c r="AY922" i="1"/>
  <c r="AY918" i="1"/>
  <c r="AY914" i="1"/>
  <c r="AY910" i="1"/>
  <c r="AY906" i="1"/>
  <c r="AY902" i="1"/>
  <c r="AY898" i="1"/>
  <c r="AY894" i="1"/>
  <c r="AY890" i="1"/>
  <c r="AY886" i="1"/>
  <c r="AY882" i="1"/>
  <c r="AY878" i="1"/>
  <c r="AY874" i="1"/>
  <c r="AY870" i="1"/>
  <c r="AY866" i="1"/>
  <c r="AY862" i="1"/>
  <c r="AY858" i="1"/>
  <c r="AY854" i="1"/>
  <c r="AY850" i="1"/>
  <c r="AY846" i="1"/>
  <c r="AH586" i="1"/>
  <c r="AY842" i="1"/>
  <c r="AY838" i="1"/>
  <c r="AY834" i="1"/>
  <c r="AY830" i="1"/>
  <c r="AX829" i="1"/>
  <c r="AY826" i="1"/>
  <c r="AY822" i="1"/>
  <c r="AY818" i="1"/>
  <c r="AY814" i="1"/>
  <c r="AY810" i="1"/>
  <c r="AY806" i="1"/>
  <c r="AY802" i="1"/>
  <c r="AY798" i="1"/>
  <c r="AY794" i="1"/>
  <c r="AY790" i="1"/>
  <c r="AY786" i="1"/>
  <c r="AY782" i="1"/>
  <c r="AY778" i="1"/>
  <c r="AY774" i="1"/>
  <c r="AY770" i="1"/>
  <c r="AY766" i="1"/>
  <c r="AY762" i="1"/>
  <c r="AY758" i="1"/>
  <c r="AY754" i="1"/>
  <c r="AY750" i="1"/>
  <c r="AY746" i="1"/>
  <c r="AY742" i="1"/>
  <c r="AY738" i="1"/>
  <c r="AY734" i="1"/>
  <c r="AY730" i="1"/>
  <c r="AY726" i="1"/>
  <c r="AY722" i="1"/>
  <c r="AY718" i="1"/>
  <c r="AX717" i="1"/>
  <c r="AY714" i="1"/>
  <c r="AY710" i="1"/>
  <c r="AY706" i="1"/>
  <c r="AY702" i="1"/>
  <c r="AY698" i="1"/>
  <c r="AY694" i="1"/>
  <c r="AY690" i="1"/>
  <c r="AY686" i="1"/>
  <c r="AY682" i="1"/>
  <c r="AY678" i="1"/>
  <c r="AY674" i="1"/>
  <c r="AY670" i="1"/>
  <c r="AY666" i="1"/>
  <c r="AX665" i="1"/>
  <c r="AY662" i="1"/>
  <c r="AY658" i="1"/>
  <c r="AY654" i="1"/>
  <c r="AY650" i="1"/>
  <c r="AY646" i="1"/>
  <c r="AY642" i="1"/>
  <c r="AX389" i="1"/>
  <c r="AY118" i="1"/>
  <c r="AY114" i="1"/>
  <c r="AY110" i="1"/>
  <c r="AY106" i="1"/>
  <c r="AY102" i="1"/>
  <c r="AY98" i="1"/>
  <c r="AY94" i="1"/>
  <c r="AY90" i="1"/>
  <c r="AY86" i="1"/>
  <c r="AY82" i="1"/>
  <c r="AY78" i="1"/>
  <c r="AY74" i="1"/>
  <c r="AY70" i="1"/>
  <c r="AY66" i="1"/>
  <c r="AY62" i="1"/>
  <c r="AY58" i="1"/>
  <c r="AY54" i="1"/>
  <c r="AY50" i="1"/>
  <c r="AY46" i="1"/>
  <c r="AY42" i="1"/>
  <c r="AY38" i="1"/>
  <c r="AY34" i="1"/>
  <c r="AY30" i="1"/>
  <c r="AY26" i="1"/>
  <c r="AY22" i="1"/>
  <c r="AY18" i="1"/>
  <c r="AY14" i="1"/>
  <c r="AX13" i="1"/>
  <c r="AY10" i="1"/>
  <c r="AY6" i="1"/>
  <c r="AX573" i="1"/>
  <c r="AX521" i="1"/>
  <c r="AX173" i="1"/>
  <c r="AY453" i="1"/>
  <c r="AY449" i="1"/>
  <c r="AY445" i="1"/>
  <c r="AY441" i="1"/>
  <c r="AY437" i="1"/>
  <c r="AY433" i="1"/>
  <c r="AY429" i="1"/>
  <c r="AY425" i="1"/>
  <c r="AY421" i="1"/>
  <c r="AY417" i="1"/>
  <c r="AY413" i="1"/>
  <c r="AY409" i="1"/>
  <c r="AY405" i="1"/>
  <c r="AY401" i="1"/>
  <c r="AY397" i="1"/>
  <c r="AY393" i="1"/>
  <c r="AY389" i="1"/>
  <c r="AY385" i="1"/>
  <c r="AY381" i="1"/>
  <c r="AY377" i="1"/>
  <c r="AY373" i="1"/>
  <c r="AY369" i="1"/>
  <c r="AY365" i="1"/>
  <c r="AY361" i="1"/>
  <c r="AY357" i="1"/>
  <c r="AY353" i="1"/>
  <c r="AY349" i="1"/>
  <c r="AY345" i="1"/>
  <c r="AY341" i="1"/>
  <c r="AY337" i="1"/>
  <c r="AX336" i="1"/>
  <c r="AY333" i="1"/>
  <c r="AY329" i="1"/>
  <c r="AY325" i="1"/>
  <c r="AY321" i="1"/>
  <c r="AY317" i="1"/>
  <c r="AY313" i="1"/>
  <c r="AY309" i="1"/>
  <c r="AY305" i="1"/>
  <c r="AY301" i="1"/>
  <c r="AY297" i="1"/>
  <c r="AY293" i="1"/>
  <c r="AY289" i="1"/>
  <c r="AY285" i="1"/>
  <c r="AY281" i="1"/>
  <c r="AY277" i="1"/>
  <c r="AY273" i="1"/>
  <c r="AY269" i="1"/>
  <c r="AY265" i="1"/>
  <c r="AY261" i="1"/>
  <c r="AY257" i="1"/>
  <c r="AY253" i="1"/>
  <c r="AY249" i="1"/>
  <c r="AY245" i="1"/>
  <c r="AY241" i="1"/>
  <c r="AY237" i="1"/>
  <c r="AY233" i="1"/>
  <c r="AY229" i="1"/>
  <c r="AY225" i="1"/>
  <c r="AY221" i="1"/>
  <c r="AY217" i="1"/>
  <c r="AY213" i="1"/>
  <c r="AY209" i="1"/>
  <c r="AY205" i="1"/>
  <c r="AY201" i="1"/>
  <c r="AY197" i="1"/>
  <c r="AY193" i="1"/>
  <c r="AY189" i="1"/>
  <c r="AY185" i="1"/>
  <c r="AX184" i="1"/>
  <c r="AY181" i="1"/>
  <c r="AY177" i="1"/>
  <c r="AY173" i="1"/>
  <c r="AY169" i="1"/>
  <c r="AY165" i="1"/>
  <c r="AY161" i="1"/>
  <c r="AY157" i="1"/>
  <c r="AY153" i="1"/>
  <c r="AY149" i="1"/>
  <c r="AY145" i="1"/>
  <c r="AY141" i="1"/>
  <c r="AY137" i="1"/>
  <c r="AY129" i="1"/>
  <c r="AY125" i="1"/>
  <c r="AX453" i="1"/>
  <c r="AX317" i="1"/>
  <c r="AX213" i="1"/>
  <c r="AX99" i="1"/>
  <c r="AX3" i="1"/>
  <c r="AH2" i="1"/>
  <c r="AH582" i="1"/>
  <c r="AH578" i="1"/>
  <c r="AH574" i="1"/>
  <c r="AH570" i="1"/>
  <c r="AH566" i="1"/>
  <c r="AH562" i="1"/>
  <c r="AH558" i="1"/>
  <c r="AH554" i="1"/>
  <c r="AH550" i="1"/>
  <c r="AH546" i="1"/>
  <c r="AH542" i="1"/>
  <c r="AH538" i="1"/>
  <c r="AH534" i="1"/>
  <c r="AH530" i="1"/>
  <c r="AH526" i="1"/>
  <c r="AH522" i="1"/>
  <c r="AH518" i="1"/>
  <c r="AH514" i="1"/>
  <c r="AH510" i="1"/>
  <c r="AH506" i="1"/>
  <c r="AH502" i="1"/>
  <c r="AH498" i="1"/>
  <c r="AH494" i="1"/>
  <c r="AH490" i="1"/>
  <c r="AH486" i="1"/>
  <c r="AH482" i="1"/>
  <c r="AH478" i="1"/>
  <c r="AH474" i="1"/>
  <c r="AH470" i="1"/>
  <c r="AH466" i="1"/>
  <c r="AH462" i="1"/>
  <c r="AH458" i="1"/>
  <c r="AH454" i="1"/>
  <c r="AH450" i="1"/>
  <c r="AH446" i="1"/>
  <c r="AH442" i="1"/>
  <c r="AH438" i="1"/>
  <c r="AH434" i="1"/>
  <c r="AH430" i="1"/>
  <c r="AH426" i="1"/>
  <c r="AH422" i="1"/>
  <c r="AH418" i="1"/>
  <c r="AH414" i="1"/>
  <c r="AH410" i="1"/>
  <c r="AH406" i="1"/>
  <c r="AH402" i="1"/>
  <c r="AH398" i="1"/>
  <c r="AH394" i="1"/>
  <c r="AH390" i="1"/>
  <c r="AH386" i="1"/>
  <c r="AH382" i="1"/>
  <c r="AH378" i="1"/>
  <c r="AH374" i="1"/>
  <c r="AH370" i="1"/>
  <c r="AH366" i="1"/>
  <c r="AH362" i="1"/>
  <c r="AH358" i="1"/>
  <c r="AH354" i="1"/>
  <c r="AH350" i="1"/>
  <c r="AH346" i="1"/>
  <c r="AH342" i="1"/>
  <c r="AH338" i="1"/>
  <c r="AH334" i="1"/>
  <c r="AH330" i="1"/>
  <c r="AH326" i="1"/>
  <c r="AH322" i="1"/>
  <c r="AH318" i="1"/>
  <c r="AH314" i="1"/>
  <c r="AH310" i="1"/>
  <c r="AH306" i="1"/>
  <c r="AH302" i="1"/>
  <c r="AH298" i="1"/>
  <c r="AH294" i="1"/>
  <c r="AH290" i="1"/>
  <c r="AH286" i="1"/>
  <c r="AH282" i="1"/>
  <c r="AH278" i="1"/>
  <c r="AH274" i="1"/>
  <c r="AH273" i="1"/>
  <c r="AH269" i="1"/>
  <c r="AH265" i="1"/>
  <c r="AH261" i="1"/>
  <c r="AH388" i="1"/>
  <c r="AH384" i="1"/>
  <c r="AH380" i="1"/>
  <c r="AH376" i="1"/>
  <c r="AH372" i="1"/>
  <c r="AH368" i="1"/>
  <c r="AH364" i="1"/>
  <c r="AH360" i="1"/>
  <c r="AH356" i="1"/>
  <c r="AH352" i="1"/>
  <c r="AH348" i="1"/>
  <c r="AH344" i="1"/>
  <c r="AH340" i="1"/>
  <c r="AH336" i="1"/>
  <c r="AH332" i="1"/>
  <c r="AH328" i="1"/>
  <c r="AH324" i="1"/>
  <c r="AH320" i="1"/>
  <c r="AH316" i="1"/>
  <c r="AH312" i="1"/>
  <c r="AH308" i="1"/>
  <c r="AH304" i="1"/>
  <c r="AH300" i="1"/>
  <c r="AH264" i="1"/>
  <c r="AH260" i="1"/>
  <c r="AH270" i="1"/>
  <c r="AH266" i="1"/>
  <c r="AH262" i="1"/>
  <c r="AH258" i="1"/>
  <c r="AH254" i="1"/>
  <c r="AH250" i="1"/>
  <c r="AH246" i="1"/>
  <c r="AH242" i="1"/>
  <c r="AH238" i="1"/>
  <c r="AH234" i="1"/>
  <c r="AH230" i="1"/>
  <c r="AH226" i="1"/>
  <c r="AH222" i="1"/>
  <c r="AH218" i="1"/>
  <c r="AH214" i="1"/>
  <c r="AH210" i="1"/>
  <c r="AH206" i="1"/>
  <c r="AH202" i="1"/>
  <c r="AH198" i="1"/>
  <c r="AH194" i="1"/>
  <c r="AH190" i="1"/>
  <c r="AH186" i="1"/>
  <c r="AH182" i="1"/>
  <c r="AH178" i="1"/>
  <c r="AH174" i="1"/>
  <c r="AH170" i="1"/>
  <c r="AH166" i="1"/>
  <c r="AH162" i="1"/>
  <c r="AH158" i="1"/>
  <c r="AH154" i="1"/>
  <c r="AH150" i="1"/>
  <c r="AH146" i="1"/>
  <c r="AH142" i="1"/>
  <c r="AH138" i="1"/>
  <c r="AH134" i="1"/>
  <c r="AH130" i="1"/>
  <c r="AH126" i="1"/>
  <c r="AH122" i="1"/>
  <c r="AH118" i="1"/>
  <c r="AH114" i="1"/>
  <c r="AH110" i="1"/>
  <c r="AH106" i="1"/>
  <c r="AH102" i="1"/>
  <c r="AH98" i="1"/>
  <c r="AH94" i="1"/>
  <c r="AH90" i="1"/>
  <c r="AH86" i="1"/>
  <c r="AH82" i="1"/>
  <c r="AH78" i="1"/>
  <c r="AH74" i="1"/>
  <c r="AH70" i="1"/>
  <c r="AH66" i="1"/>
  <c r="AH62" i="1"/>
  <c r="AH58" i="1"/>
  <c r="AH54" i="1"/>
  <c r="AH50" i="1"/>
  <c r="AH46" i="1"/>
  <c r="AH42" i="1"/>
  <c r="AH38" i="1"/>
  <c r="AH34" i="1"/>
  <c r="AH30" i="1"/>
  <c r="AH26" i="1"/>
  <c r="AH22" i="1"/>
  <c r="AH18" i="1"/>
  <c r="AH14" i="1"/>
  <c r="AH10" i="1"/>
  <c r="AH6" i="1"/>
  <c r="AH296" i="1"/>
  <c r="AH292" i="1"/>
  <c r="AH288" i="1"/>
  <c r="AH284" i="1"/>
  <c r="AH280" i="1"/>
  <c r="AH276" i="1"/>
  <c r="AH272" i="1"/>
  <c r="AH268" i="1"/>
  <c r="AH256" i="1"/>
  <c r="AH252" i="1"/>
  <c r="AH248" i="1"/>
  <c r="AH244" i="1"/>
  <c r="AH240" i="1"/>
  <c r="AH236" i="1"/>
  <c r="AH232" i="1"/>
  <c r="AH228" i="1"/>
  <c r="AH224" i="1"/>
  <c r="AH220" i="1"/>
  <c r="AH216" i="1"/>
  <c r="AH212" i="1"/>
  <c r="AH208" i="1"/>
  <c r="AH204" i="1"/>
  <c r="AH200" i="1"/>
  <c r="AH192" i="1"/>
  <c r="AH188" i="1"/>
  <c r="AH184" i="1"/>
  <c r="AH180" i="1"/>
  <c r="AH176" i="1"/>
  <c r="AH172" i="1"/>
  <c r="AH168" i="1"/>
  <c r="AH164" i="1"/>
  <c r="AH160" i="1"/>
  <c r="AH156" i="1"/>
  <c r="AH152" i="1"/>
  <c r="AH148" i="1"/>
  <c r="AH140" i="1"/>
  <c r="AH136" i="1"/>
  <c r="AH132" i="1"/>
  <c r="AH128" i="1"/>
  <c r="AH124" i="1"/>
  <c r="AH120" i="1"/>
  <c r="AH116" i="1"/>
  <c r="AH112" i="1"/>
  <c r="AH108" i="1"/>
  <c r="AH104" i="1"/>
  <c r="AH100" i="1"/>
  <c r="AH96" i="1"/>
  <c r="AH92" i="1"/>
  <c r="AH88" i="1"/>
  <c r="AH84" i="1"/>
  <c r="AH80" i="1"/>
  <c r="AH72" i="1"/>
  <c r="AH68" i="1"/>
  <c r="AH64" i="1"/>
  <c r="AH60" i="1"/>
  <c r="AH56" i="1"/>
  <c r="AH52" i="1"/>
  <c r="AH48" i="1"/>
  <c r="AH44" i="1"/>
  <c r="AH40" i="1"/>
  <c r="AH36" i="1"/>
  <c r="AH32" i="1"/>
  <c r="AH28" i="1"/>
  <c r="AH24" i="1"/>
  <c r="AH20" i="1"/>
  <c r="AH16" i="1"/>
  <c r="AH12" i="1"/>
  <c r="AH339" i="1"/>
  <c r="AH331" i="1"/>
  <c r="AH327" i="1"/>
  <c r="AH323" i="1"/>
  <c r="AH319" i="1"/>
  <c r="AH315" i="1"/>
  <c r="AH303" i="1"/>
  <c r="AH271" i="1"/>
  <c r="AH263" i="1"/>
  <c r="AH255" i="1"/>
  <c r="AH247" i="1"/>
  <c r="AH239" i="1"/>
  <c r="AH215" i="1"/>
  <c r="AH207" i="1"/>
  <c r="AH199" i="1"/>
  <c r="AH183" i="1"/>
  <c r="AH175" i="1"/>
  <c r="AH151" i="1"/>
  <c r="AH143" i="1"/>
  <c r="AH135" i="1"/>
  <c r="AH127" i="1"/>
  <c r="AH87" i="1"/>
  <c r="AH71" i="1"/>
  <c r="AH63" i="1"/>
  <c r="AH55" i="1"/>
  <c r="AH47" i="1"/>
  <c r="AH15" i="1"/>
  <c r="AH7" i="1"/>
  <c r="AY1576" i="1"/>
  <c r="AY1572" i="1"/>
  <c r="AY1568" i="1"/>
  <c r="AY1564" i="1"/>
  <c r="AY1560" i="1"/>
  <c r="AY1556" i="1"/>
  <c r="AY1552" i="1"/>
  <c r="AY1548" i="1"/>
  <c r="AX1547" i="1"/>
  <c r="AY1544" i="1"/>
  <c r="AY1540" i="1"/>
  <c r="AY1536" i="1"/>
  <c r="AY1532" i="1"/>
  <c r="AY1528" i="1"/>
  <c r="AY1524" i="1"/>
  <c r="AY1520" i="1"/>
  <c r="AY1516" i="1"/>
  <c r="AY1504" i="1"/>
  <c r="AY1496" i="1"/>
  <c r="AY1488" i="1"/>
  <c r="AY1484" i="1"/>
  <c r="AY1476" i="1"/>
  <c r="AY1472" i="1"/>
  <c r="AY1468" i="1"/>
  <c r="AY1464" i="1"/>
  <c r="AY1460" i="1"/>
  <c r="AY1456" i="1"/>
  <c r="AY1452" i="1"/>
  <c r="AY1448" i="1"/>
  <c r="AY1444" i="1"/>
  <c r="AY1440" i="1"/>
  <c r="AY1436" i="1"/>
  <c r="AY1432" i="1"/>
  <c r="AY1428" i="1"/>
  <c r="AY1424" i="1"/>
  <c r="AY1420" i="1"/>
  <c r="AY1412" i="1"/>
  <c r="AY1408" i="1"/>
  <c r="AY1404" i="1"/>
  <c r="AY1400" i="1"/>
  <c r="AY1396" i="1"/>
  <c r="AY1392" i="1"/>
  <c r="AY1388" i="1"/>
  <c r="AY1384" i="1"/>
  <c r="AY1380" i="1"/>
  <c r="AY1376" i="1"/>
  <c r="AY1372" i="1"/>
  <c r="AY1368" i="1"/>
  <c r="AY1364" i="1"/>
  <c r="AY1360" i="1"/>
  <c r="AY1356" i="1"/>
  <c r="AY1352" i="1"/>
  <c r="AY1348" i="1"/>
  <c r="AY1344" i="1"/>
  <c r="AY1340" i="1"/>
  <c r="AY1336" i="1"/>
  <c r="AY1332" i="1"/>
  <c r="AY1328" i="1"/>
  <c r="AY1324" i="1"/>
  <c r="AY1320" i="1"/>
  <c r="AY1316" i="1"/>
  <c r="AX1515" i="1"/>
  <c r="AX1483" i="1"/>
  <c r="AX1419" i="1"/>
  <c r="AX1387" i="1"/>
  <c r="AX1355" i="1"/>
  <c r="AX1291" i="1"/>
  <c r="AX1259" i="1"/>
  <c r="AX1227" i="1"/>
  <c r="AX1131" i="1"/>
  <c r="AX1099" i="1"/>
  <c r="AY1573" i="1"/>
  <c r="AY1569" i="1"/>
  <c r="AY1565" i="1"/>
  <c r="AY1561" i="1"/>
  <c r="AY1557" i="1"/>
  <c r="AY1553" i="1"/>
  <c r="AY1549" i="1"/>
  <c r="AY1545" i="1"/>
  <c r="AY1541" i="1"/>
  <c r="AY1537" i="1"/>
  <c r="AY1533" i="1"/>
  <c r="AY1529" i="1"/>
  <c r="AY1525" i="1"/>
  <c r="AY1521" i="1"/>
  <c r="AY1517" i="1"/>
  <c r="AY1513" i="1"/>
  <c r="AY1509" i="1"/>
  <c r="AY1505" i="1"/>
  <c r="AY1501" i="1"/>
  <c r="AY1497" i="1"/>
  <c r="AY1493" i="1"/>
  <c r="AY1489" i="1"/>
  <c r="AY1485" i="1"/>
  <c r="AY1481" i="1"/>
  <c r="AY1477" i="1"/>
  <c r="AY1473" i="1"/>
  <c r="AY1469" i="1"/>
  <c r="AY1465" i="1"/>
  <c r="AY1461" i="1"/>
  <c r="AY1457" i="1"/>
  <c r="AY1453" i="1"/>
  <c r="AY1449" i="1"/>
  <c r="AY1445" i="1"/>
  <c r="AY1441" i="1"/>
  <c r="AY1437" i="1"/>
  <c r="AY1433" i="1"/>
  <c r="AY1429" i="1"/>
  <c r="AY1425" i="1"/>
  <c r="AY1421" i="1"/>
  <c r="AY1417" i="1"/>
  <c r="AY1413" i="1"/>
  <c r="AY1409" i="1"/>
  <c r="AY1405" i="1"/>
  <c r="AY1401" i="1"/>
  <c r="AY1397" i="1"/>
  <c r="AY1393" i="1"/>
  <c r="AY1389" i="1"/>
  <c r="AY1385" i="1"/>
  <c r="AY1381" i="1"/>
  <c r="AY1377" i="1"/>
  <c r="AY1373" i="1"/>
  <c r="AY1369" i="1"/>
  <c r="AY1365" i="1"/>
  <c r="AY1361" i="1"/>
  <c r="AY1357" i="1"/>
  <c r="AY1353" i="1"/>
  <c r="AY1349" i="1"/>
  <c r="AY1345" i="1"/>
  <c r="AY1341" i="1"/>
  <c r="AY1337" i="1"/>
  <c r="AY1333" i="1"/>
  <c r="AY1329" i="1"/>
  <c r="AY1325" i="1"/>
  <c r="AY1321" i="1"/>
  <c r="AY1317" i="1"/>
  <c r="AY1313" i="1"/>
  <c r="AX601" i="1"/>
  <c r="AX509" i="1"/>
  <c r="AX437" i="1"/>
  <c r="AX373" i="1"/>
  <c r="AX309" i="1"/>
  <c r="AX285" i="1"/>
  <c r="AX141" i="1"/>
  <c r="AZ45" i="1"/>
  <c r="AZ13" i="1"/>
  <c r="AY1312" i="1"/>
  <c r="AY1308" i="1"/>
  <c r="AY1304" i="1"/>
  <c r="AY1300" i="1"/>
  <c r="AY1296" i="1"/>
  <c r="AY1292" i="1"/>
  <c r="AY1288" i="1"/>
  <c r="AY1284" i="1"/>
  <c r="AY1280" i="1"/>
  <c r="AY1204" i="1"/>
  <c r="AY1200" i="1"/>
  <c r="AY1140" i="1"/>
  <c r="AY1136" i="1"/>
  <c r="AY1132" i="1"/>
  <c r="AY1128" i="1"/>
  <c r="AY1124" i="1"/>
  <c r="AY1104" i="1"/>
  <c r="AY1096" i="1"/>
  <c r="AY1092" i="1"/>
  <c r="AY1088" i="1"/>
  <c r="AY1076" i="1"/>
  <c r="AY1068" i="1"/>
  <c r="AY1064" i="1"/>
  <c r="AY1060" i="1"/>
  <c r="AY1056" i="1"/>
  <c r="AY1052" i="1"/>
  <c r="AY1048" i="1"/>
  <c r="AY1044" i="1"/>
  <c r="AY1040" i="1"/>
  <c r="AY1036" i="1"/>
  <c r="AY1032" i="1"/>
  <c r="AY1028" i="1"/>
  <c r="AY1024" i="1"/>
  <c r="AY1020" i="1"/>
  <c r="AY1016" i="1"/>
  <c r="AY1012" i="1"/>
  <c r="AY992" i="1"/>
  <c r="AY984" i="1"/>
  <c r="AY980" i="1"/>
  <c r="AY976" i="1"/>
  <c r="AY972" i="1"/>
  <c r="AY968" i="1"/>
  <c r="AY964" i="1"/>
  <c r="AY960" i="1"/>
  <c r="AX131" i="1"/>
  <c r="AY1309" i="1"/>
  <c r="AY1305" i="1"/>
  <c r="AY1301" i="1"/>
  <c r="AY1297" i="1"/>
  <c r="AY1293" i="1"/>
  <c r="AY1289" i="1"/>
  <c r="AY1285" i="1"/>
  <c r="AY1281" i="1"/>
  <c r="AY1277" i="1"/>
  <c r="AY1273" i="1"/>
  <c r="AY1269" i="1"/>
  <c r="AY1265" i="1"/>
  <c r="AY1261" i="1"/>
  <c r="AY1257" i="1"/>
  <c r="AY1253" i="1"/>
  <c r="AY1249" i="1"/>
  <c r="AY1245" i="1"/>
  <c r="AY1241" i="1"/>
  <c r="AY1237" i="1"/>
  <c r="AY1233" i="1"/>
  <c r="AY1229" i="1"/>
  <c r="AY1225" i="1"/>
  <c r="AY1221" i="1"/>
  <c r="AY1217" i="1"/>
  <c r="AY1213" i="1"/>
  <c r="AY1209" i="1"/>
  <c r="AY1205" i="1"/>
  <c r="AY1201" i="1"/>
  <c r="AY1197" i="1"/>
  <c r="AY1193" i="1"/>
  <c r="AY1189" i="1"/>
  <c r="AY1185" i="1"/>
  <c r="AY1181" i="1"/>
  <c r="AY1177" i="1"/>
  <c r="AY1173" i="1"/>
  <c r="AY1169" i="1"/>
  <c r="AY1165" i="1"/>
  <c r="AY1161" i="1"/>
  <c r="AY1157" i="1"/>
  <c r="AY1153" i="1"/>
  <c r="AY1149" i="1"/>
  <c r="AY1145" i="1"/>
  <c r="AY1141" i="1"/>
  <c r="AY1137" i="1"/>
  <c r="AY1133" i="1"/>
  <c r="AY1129" i="1"/>
  <c r="AY1125" i="1"/>
  <c r="AY1121" i="1"/>
  <c r="AY1117" i="1"/>
  <c r="AY1113" i="1"/>
  <c r="AY1109" i="1"/>
  <c r="AY1105" i="1"/>
  <c r="AY1101" i="1"/>
  <c r="AY1097" i="1"/>
  <c r="AY1093" i="1"/>
  <c r="AY1089" i="1"/>
  <c r="AY1085" i="1"/>
  <c r="AY1081" i="1"/>
  <c r="AY1077" i="1"/>
  <c r="AY1073" i="1"/>
  <c r="AY1069" i="1"/>
  <c r="AY1065" i="1"/>
  <c r="AY1061" i="1"/>
  <c r="AY1057" i="1"/>
  <c r="AY1053" i="1"/>
  <c r="AY1049" i="1"/>
  <c r="AY1045" i="1"/>
  <c r="AY1041" i="1"/>
  <c r="AY1037" i="1"/>
  <c r="AY1033" i="1"/>
  <c r="AY1029" i="1"/>
  <c r="AY1021" i="1"/>
  <c r="AY1017" i="1"/>
  <c r="AY985" i="1"/>
  <c r="AY981" i="1"/>
  <c r="AY973" i="1"/>
  <c r="AY969" i="1"/>
  <c r="AY965" i="1"/>
  <c r="AY961" i="1"/>
  <c r="AY781" i="1"/>
  <c r="AY545" i="1"/>
  <c r="AY133" i="1"/>
  <c r="AX45" i="1"/>
  <c r="AZ1024" i="1"/>
  <c r="AZ820" i="1"/>
  <c r="AZ2" i="1"/>
  <c r="AX2" i="1"/>
  <c r="AH535" i="1"/>
  <c r="AH527" i="1"/>
  <c r="AH519" i="1"/>
  <c r="AH511" i="1"/>
  <c r="AH503" i="1"/>
  <c r="AH495" i="1"/>
  <c r="AH487" i="1"/>
  <c r="AH479" i="1"/>
  <c r="AH471" i="1"/>
  <c r="AH463" i="1"/>
  <c r="AH455" i="1"/>
  <c r="AH447" i="1"/>
  <c r="AH439" i="1"/>
  <c r="AH431" i="1"/>
  <c r="AH423" i="1"/>
  <c r="AH415" i="1"/>
  <c r="AH407" i="1"/>
  <c r="AH399" i="1"/>
  <c r="AH391" i="1"/>
  <c r="AH383" i="1"/>
  <c r="AH375" i="1"/>
  <c r="AH367" i="1"/>
  <c r="AH359" i="1"/>
  <c r="AH351" i="1"/>
  <c r="AH343" i="1"/>
  <c r="AH335" i="1"/>
  <c r="AH311" i="1"/>
  <c r="AH307" i="1"/>
  <c r="AH299" i="1"/>
  <c r="AH295" i="1"/>
  <c r="AH291" i="1"/>
  <c r="AH287" i="1"/>
  <c r="AH283" i="1"/>
  <c r="AH275" i="1"/>
  <c r="AH267" i="1"/>
  <c r="AH259" i="1"/>
  <c r="AH251" i="1"/>
  <c r="AH243" i="1"/>
  <c r="AH235" i="1"/>
  <c r="AH231" i="1"/>
  <c r="AH227" i="1"/>
  <c r="AH223" i="1"/>
  <c r="AH219" i="1"/>
  <c r="AH211" i="1"/>
  <c r="AH203" i="1"/>
  <c r="AH195" i="1"/>
  <c r="AH187" i="1"/>
  <c r="AH179" i="1"/>
  <c r="AH171" i="1"/>
  <c r="AH167" i="1"/>
  <c r="AH163" i="1"/>
  <c r="AH159" i="1"/>
  <c r="AH155" i="1"/>
  <c r="AH147" i="1"/>
  <c r="AH139" i="1"/>
  <c r="AH131" i="1"/>
  <c r="AH123" i="1"/>
  <c r="AH115" i="1"/>
  <c r="AH107" i="1"/>
  <c r="AH103" i="1"/>
  <c r="AH99" i="1"/>
  <c r="AH95" i="1"/>
  <c r="AH91" i="1"/>
  <c r="AH83" i="1"/>
  <c r="AH75" i="1"/>
  <c r="AH67" i="1"/>
  <c r="AH59" i="1"/>
  <c r="AH51" i="1"/>
  <c r="AH43" i="1"/>
  <c r="AH39" i="1"/>
  <c r="AH35" i="1"/>
  <c r="AH31" i="1"/>
  <c r="AH27" i="1"/>
  <c r="AH19" i="1"/>
  <c r="AH11" i="1"/>
  <c r="AH3" i="1"/>
  <c r="AY2" i="1"/>
  <c r="AZ1576" i="1"/>
  <c r="AX1576" i="1"/>
  <c r="AZ1572" i="1"/>
  <c r="AX1572" i="1"/>
  <c r="AZ1568" i="1"/>
  <c r="AX1568" i="1"/>
  <c r="AZ1564" i="1"/>
  <c r="AX1564" i="1"/>
  <c r="AZ1560" i="1"/>
  <c r="AX1560" i="1"/>
  <c r="AZ1556" i="1"/>
  <c r="AX1556" i="1"/>
  <c r="AZ1552" i="1"/>
  <c r="AX1552" i="1"/>
  <c r="AZ1548" i="1"/>
  <c r="AX1548" i="1"/>
  <c r="AZ1544" i="1"/>
  <c r="AX1544" i="1"/>
  <c r="AZ1540" i="1"/>
  <c r="AX1540" i="1"/>
  <c r="AZ1536" i="1"/>
  <c r="AX1536" i="1"/>
  <c r="AZ1532" i="1"/>
  <c r="AX1532" i="1"/>
  <c r="AZ1528" i="1"/>
  <c r="AX1528" i="1"/>
  <c r="AZ1524" i="1"/>
  <c r="AX1524" i="1"/>
  <c r="AZ1520" i="1"/>
  <c r="AX1520" i="1"/>
  <c r="AZ1516" i="1"/>
  <c r="AX1516" i="1"/>
  <c r="AZ1512" i="1"/>
  <c r="AX1512" i="1"/>
  <c r="AZ1508" i="1"/>
  <c r="AX1508" i="1"/>
  <c r="AZ1504" i="1"/>
  <c r="AX1504" i="1"/>
  <c r="AZ1500" i="1"/>
  <c r="AX1500" i="1"/>
  <c r="AZ1496" i="1"/>
  <c r="AX1496" i="1"/>
  <c r="AZ1492" i="1"/>
  <c r="AX1492" i="1"/>
  <c r="AZ1488" i="1"/>
  <c r="AX1488" i="1"/>
  <c r="AZ1484" i="1"/>
  <c r="AX1484" i="1"/>
  <c r="AZ1480" i="1"/>
  <c r="AX1480" i="1"/>
  <c r="AZ1476" i="1"/>
  <c r="AX1476" i="1"/>
  <c r="AZ1472" i="1"/>
  <c r="AX1472" i="1"/>
  <c r="AZ1468" i="1"/>
  <c r="AX1468" i="1"/>
  <c r="AZ1464" i="1"/>
  <c r="AX1464" i="1"/>
  <c r="AZ1460" i="1"/>
  <c r="AX1460" i="1"/>
  <c r="AZ1456" i="1"/>
  <c r="AX1456" i="1"/>
  <c r="AZ1452" i="1"/>
  <c r="AX1452" i="1"/>
  <c r="AZ1448" i="1"/>
  <c r="AX1448" i="1"/>
  <c r="AZ1444" i="1"/>
  <c r="AX1444" i="1"/>
  <c r="AZ1440" i="1"/>
  <c r="AX1440" i="1"/>
  <c r="AZ1436" i="1"/>
  <c r="AX1436" i="1"/>
  <c r="AZ1432" i="1"/>
  <c r="AX1432" i="1"/>
  <c r="AZ1428" i="1"/>
  <c r="AX1428" i="1"/>
  <c r="AZ1424" i="1"/>
  <c r="AX1424" i="1"/>
  <c r="AZ1420" i="1"/>
  <c r="AX1420" i="1"/>
  <c r="AZ1416" i="1"/>
  <c r="AX1416" i="1"/>
  <c r="AZ1412" i="1"/>
  <c r="AX1412" i="1"/>
  <c r="AZ1408" i="1"/>
  <c r="AX1408" i="1"/>
  <c r="AZ1404" i="1"/>
  <c r="AX1404" i="1"/>
  <c r="AZ1400" i="1"/>
  <c r="AX1400" i="1"/>
  <c r="AZ1396" i="1"/>
  <c r="AX1396" i="1"/>
  <c r="AZ1392" i="1"/>
  <c r="AX1392" i="1"/>
  <c r="AZ1388" i="1"/>
  <c r="AX1388" i="1"/>
  <c r="AZ1384" i="1"/>
  <c r="AX1384" i="1"/>
  <c r="AZ1380" i="1"/>
  <c r="AX1380" i="1"/>
  <c r="AZ1376" i="1"/>
  <c r="AX1376" i="1"/>
  <c r="AZ1372" i="1"/>
  <c r="AX1372" i="1"/>
  <c r="AZ1368" i="1"/>
  <c r="AX1368" i="1"/>
  <c r="AZ1364" i="1"/>
  <c r="AX1364" i="1"/>
  <c r="AZ1360" i="1"/>
  <c r="AX1360" i="1"/>
  <c r="AZ1356" i="1"/>
  <c r="AX1356" i="1"/>
  <c r="AZ1352" i="1"/>
  <c r="AX1352" i="1"/>
  <c r="AZ1348" i="1"/>
  <c r="AX1348" i="1"/>
  <c r="AY1575" i="1"/>
  <c r="AY1571" i="1"/>
  <c r="AY1567" i="1"/>
  <c r="AY1563" i="1"/>
  <c r="AY1559" i="1"/>
  <c r="AY1555" i="1"/>
  <c r="AY1551" i="1"/>
  <c r="AY1547" i="1"/>
  <c r="AY1543" i="1"/>
  <c r="AY1539" i="1"/>
  <c r="AY1535" i="1"/>
  <c r="AY1531" i="1"/>
  <c r="AY1527" i="1"/>
  <c r="AY1523" i="1"/>
  <c r="AY1519" i="1"/>
  <c r="AY1515" i="1"/>
  <c r="AY1451" i="1"/>
  <c r="AY1419" i="1"/>
  <c r="AZ1344" i="1"/>
  <c r="AX1344" i="1"/>
  <c r="AZ1340" i="1"/>
  <c r="AX1340" i="1"/>
  <c r="AZ1336" i="1"/>
  <c r="AX1336" i="1"/>
  <c r="AZ1332" i="1"/>
  <c r="AX1332" i="1"/>
  <c r="AZ1328" i="1"/>
  <c r="AX1328" i="1"/>
  <c r="AZ1324" i="1"/>
  <c r="AX1324" i="1"/>
  <c r="AZ1320" i="1"/>
  <c r="AX1320" i="1"/>
  <c r="AZ1316" i="1"/>
  <c r="AX1316" i="1"/>
  <c r="AZ1312" i="1"/>
  <c r="AX1312" i="1"/>
  <c r="AZ1308" i="1"/>
  <c r="AX1308" i="1"/>
  <c r="AZ1304" i="1"/>
  <c r="AX1304" i="1"/>
  <c r="AZ1300" i="1"/>
  <c r="AX1300" i="1"/>
  <c r="AZ1296" i="1"/>
  <c r="AX1296" i="1"/>
  <c r="AZ1292" i="1"/>
  <c r="AX1292" i="1"/>
  <c r="AZ1288" i="1"/>
  <c r="AX1288" i="1"/>
  <c r="AZ1284" i="1"/>
  <c r="AX1284" i="1"/>
  <c r="AZ1280" i="1"/>
  <c r="AX1280" i="1"/>
  <c r="AZ1276" i="1"/>
  <c r="AX1276" i="1"/>
  <c r="AZ1272" i="1"/>
  <c r="AX1272" i="1"/>
  <c r="AZ1268" i="1"/>
  <c r="AX1268" i="1"/>
  <c r="AZ1264" i="1"/>
  <c r="AX1264" i="1"/>
  <c r="AZ1260" i="1"/>
  <c r="AX1260" i="1"/>
  <c r="AZ1256" i="1"/>
  <c r="AX1256" i="1"/>
  <c r="AZ1252" i="1"/>
  <c r="AX1252" i="1"/>
  <c r="AZ1248" i="1"/>
  <c r="AX1248" i="1"/>
  <c r="AZ1244" i="1"/>
  <c r="AX1244" i="1"/>
  <c r="AZ1240" i="1"/>
  <c r="AX1240" i="1"/>
  <c r="AZ1236" i="1"/>
  <c r="AX1236" i="1"/>
  <c r="AZ1232" i="1"/>
  <c r="AX1232" i="1"/>
  <c r="AZ1228" i="1"/>
  <c r="AX1228" i="1"/>
  <c r="AZ1224" i="1"/>
  <c r="AX1224" i="1"/>
  <c r="AZ1220" i="1"/>
  <c r="AX1220" i="1"/>
  <c r="AZ1216" i="1"/>
  <c r="AX1216" i="1"/>
  <c r="AZ1212" i="1"/>
  <c r="AX1212" i="1"/>
  <c r="AZ1208" i="1"/>
  <c r="AX1208" i="1"/>
  <c r="AZ1204" i="1"/>
  <c r="AX1204" i="1"/>
  <c r="AZ1200" i="1"/>
  <c r="AX1200" i="1"/>
  <c r="AZ1196" i="1"/>
  <c r="AX1196" i="1"/>
  <c r="AZ1192" i="1"/>
  <c r="AX1192" i="1"/>
  <c r="AZ1188" i="1"/>
  <c r="AX1188" i="1"/>
  <c r="AZ1184" i="1"/>
  <c r="AX1184" i="1"/>
  <c r="AZ1180" i="1"/>
  <c r="AX1180" i="1"/>
  <c r="AZ1176" i="1"/>
  <c r="AX1176" i="1"/>
  <c r="AZ1172" i="1"/>
  <c r="AX1172" i="1"/>
  <c r="AZ1168" i="1"/>
  <c r="AX1168" i="1"/>
  <c r="AZ1164" i="1"/>
  <c r="AX1164" i="1"/>
  <c r="AZ1160" i="1"/>
  <c r="AX1160" i="1"/>
  <c r="AZ1156" i="1"/>
  <c r="AX1156" i="1"/>
  <c r="AZ1152" i="1"/>
  <c r="AX1152" i="1"/>
  <c r="AZ1148" i="1"/>
  <c r="AX1148" i="1"/>
  <c r="AZ1144" i="1"/>
  <c r="AX1144" i="1"/>
  <c r="AZ1140" i="1"/>
  <c r="AX1140" i="1"/>
  <c r="AZ1136" i="1"/>
  <c r="AX1136" i="1"/>
  <c r="AZ1132" i="1"/>
  <c r="AX1132" i="1"/>
  <c r="AZ1128" i="1"/>
  <c r="AX1128" i="1"/>
  <c r="AZ1124" i="1"/>
  <c r="AX1124" i="1"/>
  <c r="AZ1120" i="1"/>
  <c r="AX1120" i="1"/>
  <c r="AZ1116" i="1"/>
  <c r="AX1116" i="1"/>
  <c r="AZ1112" i="1"/>
  <c r="AX1112" i="1"/>
  <c r="AZ1108" i="1"/>
  <c r="AX1108" i="1"/>
  <c r="AZ1104" i="1"/>
  <c r="AX1104" i="1"/>
  <c r="AZ1100" i="1"/>
  <c r="AX1100" i="1"/>
  <c r="AZ1096" i="1"/>
  <c r="AX1096" i="1"/>
  <c r="AZ1092" i="1"/>
  <c r="AX1092" i="1"/>
  <c r="AZ1088" i="1"/>
  <c r="AX1088" i="1"/>
  <c r="AZ1084" i="1"/>
  <c r="AX1084" i="1"/>
  <c r="AZ1080" i="1"/>
  <c r="AX1080" i="1"/>
  <c r="AZ1076" i="1"/>
  <c r="AX1076" i="1"/>
  <c r="AZ1072" i="1"/>
  <c r="AX1072" i="1"/>
  <c r="AZ1068" i="1"/>
  <c r="AX1068" i="1"/>
  <c r="AZ1064" i="1"/>
  <c r="AX1064" i="1"/>
  <c r="AZ1060" i="1"/>
  <c r="AX1060" i="1"/>
  <c r="AZ1056" i="1"/>
  <c r="AX1056" i="1"/>
  <c r="AZ1052" i="1"/>
  <c r="AX1052" i="1"/>
  <c r="AZ1048" i="1"/>
  <c r="AX1048" i="1"/>
  <c r="AZ1044" i="1"/>
  <c r="AX1044" i="1"/>
  <c r="AZ1040" i="1"/>
  <c r="AX1040" i="1"/>
  <c r="AZ1036" i="1"/>
  <c r="AX1036" i="1"/>
  <c r="AZ1032" i="1"/>
  <c r="AX1032" i="1"/>
  <c r="AZ1028" i="1"/>
  <c r="AX1028" i="1"/>
  <c r="AZ1020" i="1"/>
  <c r="AX1020" i="1"/>
  <c r="AZ1016" i="1"/>
  <c r="AX1016" i="1"/>
  <c r="AZ1012" i="1"/>
  <c r="AX1012" i="1"/>
  <c r="AZ1008" i="1"/>
  <c r="AX1008" i="1"/>
  <c r="AZ1004" i="1"/>
  <c r="AX1004" i="1"/>
  <c r="AZ1000" i="1"/>
  <c r="AX1000" i="1"/>
  <c r="AZ996" i="1"/>
  <c r="AX996" i="1"/>
  <c r="AZ992" i="1"/>
  <c r="AX992" i="1"/>
  <c r="AZ988" i="1"/>
  <c r="AX988" i="1"/>
  <c r="AZ984" i="1"/>
  <c r="AX984" i="1"/>
  <c r="AZ980" i="1"/>
  <c r="AX980" i="1"/>
  <c r="AZ976" i="1"/>
  <c r="AX976" i="1"/>
  <c r="AZ972" i="1"/>
  <c r="AX972" i="1"/>
  <c r="AZ968" i="1"/>
  <c r="AX968" i="1"/>
  <c r="AZ964" i="1"/>
  <c r="AX964" i="1"/>
  <c r="AZ960" i="1"/>
  <c r="AX960" i="1"/>
  <c r="AZ956" i="1"/>
  <c r="AX956" i="1"/>
  <c r="AZ952" i="1"/>
  <c r="AX952" i="1"/>
  <c r="AZ948" i="1"/>
  <c r="AX948" i="1"/>
  <c r="AZ944" i="1"/>
  <c r="AX944" i="1"/>
  <c r="AZ940" i="1"/>
  <c r="AX940" i="1"/>
  <c r="AZ936" i="1"/>
  <c r="AX936" i="1"/>
  <c r="AZ932" i="1"/>
  <c r="AX932" i="1"/>
  <c r="AZ928" i="1"/>
  <c r="AX928" i="1"/>
  <c r="AZ924" i="1"/>
  <c r="AX924" i="1"/>
  <c r="AZ920" i="1"/>
  <c r="AX920" i="1"/>
  <c r="AZ916" i="1"/>
  <c r="AX916" i="1"/>
  <c r="AZ912" i="1"/>
  <c r="AX912" i="1"/>
  <c r="AZ908" i="1"/>
  <c r="AX908" i="1"/>
  <c r="AZ904" i="1"/>
  <c r="AX904" i="1"/>
  <c r="AZ900" i="1"/>
  <c r="AX900" i="1"/>
  <c r="AZ896" i="1"/>
  <c r="AX896" i="1"/>
  <c r="AZ892" i="1"/>
  <c r="AX892" i="1"/>
  <c r="AZ888" i="1"/>
  <c r="AX888" i="1"/>
  <c r="AZ884" i="1"/>
  <c r="AX884" i="1"/>
  <c r="AZ880" i="1"/>
  <c r="AX880" i="1"/>
  <c r="AZ876" i="1"/>
  <c r="AX876" i="1"/>
  <c r="AZ872" i="1"/>
  <c r="AX872" i="1"/>
  <c r="AZ868" i="1"/>
  <c r="AX868" i="1"/>
  <c r="AZ864" i="1"/>
  <c r="AX864" i="1"/>
  <c r="AZ860" i="1"/>
  <c r="AX860" i="1"/>
  <c r="AZ856" i="1"/>
  <c r="AX856" i="1"/>
  <c r="AZ852" i="1"/>
  <c r="AX852" i="1"/>
  <c r="AZ848" i="1"/>
  <c r="AX848" i="1"/>
  <c r="AZ844" i="1"/>
  <c r="AX844" i="1"/>
  <c r="AZ840" i="1"/>
  <c r="AX840" i="1"/>
  <c r="AZ836" i="1"/>
  <c r="AX836" i="1"/>
  <c r="AZ832" i="1"/>
  <c r="AX832" i="1"/>
  <c r="AZ828" i="1"/>
  <c r="AX828" i="1"/>
  <c r="AZ824" i="1"/>
  <c r="AX824" i="1"/>
  <c r="AZ816" i="1"/>
  <c r="AX816" i="1"/>
  <c r="AZ812" i="1"/>
  <c r="AX812" i="1"/>
  <c r="AZ808" i="1"/>
  <c r="AX808" i="1"/>
  <c r="AZ804" i="1"/>
  <c r="AX804" i="1"/>
  <c r="AZ800" i="1"/>
  <c r="AX800" i="1"/>
  <c r="AZ796" i="1"/>
  <c r="AX796" i="1"/>
  <c r="AZ792" i="1"/>
  <c r="AX792" i="1"/>
  <c r="AZ788" i="1"/>
  <c r="AX788" i="1"/>
  <c r="AZ784" i="1"/>
  <c r="AX784" i="1"/>
  <c r="AZ780" i="1"/>
  <c r="AX780" i="1"/>
  <c r="AZ776" i="1"/>
  <c r="AX776" i="1"/>
  <c r="AZ772" i="1"/>
  <c r="AX772" i="1"/>
  <c r="AZ768" i="1"/>
  <c r="AX768" i="1"/>
  <c r="AZ764" i="1"/>
  <c r="AX764" i="1"/>
  <c r="AZ760" i="1"/>
  <c r="AX760" i="1"/>
  <c r="AZ756" i="1"/>
  <c r="AX756" i="1"/>
  <c r="AZ752" i="1"/>
  <c r="AX752" i="1"/>
  <c r="AZ748" i="1"/>
  <c r="AX748" i="1"/>
  <c r="AZ744" i="1"/>
  <c r="AX744" i="1"/>
  <c r="AZ740" i="1"/>
  <c r="AX740" i="1"/>
  <c r="AZ736" i="1"/>
  <c r="AX736" i="1"/>
  <c r="AZ732" i="1"/>
  <c r="AX732" i="1"/>
  <c r="AZ728" i="1"/>
  <c r="AX728" i="1"/>
  <c r="AZ724" i="1"/>
  <c r="AX724" i="1"/>
  <c r="AZ720" i="1"/>
  <c r="AX720" i="1"/>
  <c r="AZ716" i="1"/>
  <c r="AX716" i="1"/>
  <c r="AZ712" i="1"/>
  <c r="AX712" i="1"/>
  <c r="AZ708" i="1"/>
  <c r="AX708" i="1"/>
  <c r="AZ704" i="1"/>
  <c r="AX704" i="1"/>
  <c r="AZ700" i="1"/>
  <c r="AX700" i="1"/>
  <c r="AZ696" i="1"/>
  <c r="AX696" i="1"/>
  <c r="AZ692" i="1"/>
  <c r="AX692" i="1"/>
  <c r="AZ688" i="1"/>
  <c r="AX688" i="1"/>
  <c r="AZ684" i="1"/>
  <c r="AX684" i="1"/>
  <c r="AZ680" i="1"/>
  <c r="AX680" i="1"/>
  <c r="AZ676" i="1"/>
  <c r="AX676" i="1"/>
  <c r="AZ672" i="1"/>
  <c r="AX672" i="1"/>
  <c r="AZ668" i="1"/>
  <c r="AX668" i="1"/>
  <c r="AZ664" i="1"/>
  <c r="AX664" i="1"/>
  <c r="AZ660" i="1"/>
  <c r="AX660" i="1"/>
  <c r="AZ656" i="1"/>
  <c r="AX656" i="1"/>
  <c r="AZ652" i="1"/>
  <c r="AX652" i="1"/>
  <c r="AX1024" i="1"/>
  <c r="AZ1573" i="1"/>
  <c r="AZ1569" i="1"/>
  <c r="AX1569" i="1"/>
  <c r="AZ1565" i="1"/>
  <c r="AX1565" i="1"/>
  <c r="AZ1561" i="1"/>
  <c r="AX1561" i="1"/>
  <c r="AZ1557" i="1"/>
  <c r="AX1557" i="1"/>
  <c r="AZ1553" i="1"/>
  <c r="AX1553" i="1"/>
  <c r="AZ1549" i="1"/>
  <c r="AX1549" i="1"/>
  <c r="AZ1545" i="1"/>
  <c r="AX1545" i="1"/>
  <c r="AZ1541" i="1"/>
  <c r="AZ1537" i="1"/>
  <c r="AX1537" i="1"/>
  <c r="AZ1533" i="1"/>
  <c r="AX1533" i="1"/>
  <c r="AZ1529" i="1"/>
  <c r="AX1529" i="1"/>
  <c r="AZ1525" i="1"/>
  <c r="AX1525" i="1"/>
  <c r="AZ1521" i="1"/>
  <c r="AX1521" i="1"/>
  <c r="AZ1517" i="1"/>
  <c r="AX1517" i="1"/>
  <c r="AZ1513" i="1"/>
  <c r="AX1513" i="1"/>
  <c r="AZ1509" i="1"/>
  <c r="AZ1505" i="1"/>
  <c r="AX1505" i="1"/>
  <c r="AZ1501" i="1"/>
  <c r="AX1501" i="1"/>
  <c r="AZ1497" i="1"/>
  <c r="AX1497" i="1"/>
  <c r="AZ1493" i="1"/>
  <c r="AX1493" i="1"/>
  <c r="AZ1489" i="1"/>
  <c r="AX1489" i="1"/>
  <c r="AZ1485" i="1"/>
  <c r="AX1485" i="1"/>
  <c r="AZ1481" i="1"/>
  <c r="AX1481" i="1"/>
  <c r="AZ1477" i="1"/>
  <c r="AZ1473" i="1"/>
  <c r="AX1473" i="1"/>
  <c r="AZ1469" i="1"/>
  <c r="AX1469" i="1"/>
  <c r="AZ1465" i="1"/>
  <c r="AX1465" i="1"/>
  <c r="AZ1461" i="1"/>
  <c r="AX1461" i="1"/>
  <c r="AZ1457" i="1"/>
  <c r="AX1457" i="1"/>
  <c r="AZ1453" i="1"/>
  <c r="AX1453" i="1"/>
  <c r="AZ1449" i="1"/>
  <c r="AX1449" i="1"/>
  <c r="AZ1445" i="1"/>
  <c r="AZ1441" i="1"/>
  <c r="AX1441" i="1"/>
  <c r="AZ1437" i="1"/>
  <c r="AX1437" i="1"/>
  <c r="AZ1433" i="1"/>
  <c r="AX1433" i="1"/>
  <c r="AZ1429" i="1"/>
  <c r="AX1429" i="1"/>
  <c r="AZ1425" i="1"/>
  <c r="AX1425" i="1"/>
  <c r="AZ1421" i="1"/>
  <c r="AX1421" i="1"/>
  <c r="AZ1417" i="1"/>
  <c r="AX1417" i="1"/>
  <c r="AZ1413" i="1"/>
  <c r="AZ1409" i="1"/>
  <c r="AX1409" i="1"/>
  <c r="AZ1405" i="1"/>
  <c r="AX1405" i="1"/>
  <c r="AZ1401" i="1"/>
  <c r="AX1401" i="1"/>
  <c r="AZ1397" i="1"/>
  <c r="AX1397" i="1"/>
  <c r="AZ1393" i="1"/>
  <c r="AX1393" i="1"/>
  <c r="AZ1389" i="1"/>
  <c r="AX1389" i="1"/>
  <c r="AZ1385" i="1"/>
  <c r="AX1385" i="1"/>
  <c r="AZ1381" i="1"/>
  <c r="AZ1377" i="1"/>
  <c r="AX1377" i="1"/>
  <c r="AZ1373" i="1"/>
  <c r="AX1373" i="1"/>
  <c r="AZ1369" i="1"/>
  <c r="AX1369" i="1"/>
  <c r="AZ1365" i="1"/>
  <c r="AX1365" i="1"/>
  <c r="AZ1361" i="1"/>
  <c r="AX1361" i="1"/>
  <c r="AZ1357" i="1"/>
  <c r="AX1357" i="1"/>
  <c r="AZ1353" i="1"/>
  <c r="AX1353" i="1"/>
  <c r="AZ1349" i="1"/>
  <c r="AZ1345" i="1"/>
  <c r="AX1345" i="1"/>
  <c r="AZ1341" i="1"/>
  <c r="AX1341" i="1"/>
  <c r="AZ1337" i="1"/>
  <c r="AX1337" i="1"/>
  <c r="AZ1333" i="1"/>
  <c r="AX1333" i="1"/>
  <c r="AZ1329" i="1"/>
  <c r="AX1329" i="1"/>
  <c r="AZ1325" i="1"/>
  <c r="AX1325" i="1"/>
  <c r="AZ1321" i="1"/>
  <c r="AX1321" i="1"/>
  <c r="AZ1317" i="1"/>
  <c r="AZ1313" i="1"/>
  <c r="AX1313" i="1"/>
  <c r="AZ1309" i="1"/>
  <c r="AX1309" i="1"/>
  <c r="AZ1305" i="1"/>
  <c r="AX1305" i="1"/>
  <c r="AZ1301" i="1"/>
  <c r="AX1301" i="1"/>
  <c r="AZ1297" i="1"/>
  <c r="AX1297" i="1"/>
  <c r="AZ1293" i="1"/>
  <c r="AX1293" i="1"/>
  <c r="AZ1289" i="1"/>
  <c r="AX1289" i="1"/>
  <c r="AZ1285" i="1"/>
  <c r="AZ1281" i="1"/>
  <c r="AX1281" i="1"/>
  <c r="AZ1277" i="1"/>
  <c r="AX1277" i="1"/>
  <c r="AZ1273" i="1"/>
  <c r="AX1273" i="1"/>
  <c r="AZ1269" i="1"/>
  <c r="AX1269" i="1"/>
  <c r="AZ1265" i="1"/>
  <c r="AX1265" i="1"/>
  <c r="AZ1261" i="1"/>
  <c r="AX1261" i="1"/>
  <c r="AZ1257" i="1"/>
  <c r="AX1257" i="1"/>
  <c r="AZ1253" i="1"/>
  <c r="AZ1249" i="1"/>
  <c r="AX1249" i="1"/>
  <c r="AZ1245" i="1"/>
  <c r="AX1245" i="1"/>
  <c r="AZ1241" i="1"/>
  <c r="AX1241" i="1"/>
  <c r="AZ1237" i="1"/>
  <c r="AX1237" i="1"/>
  <c r="AZ1233" i="1"/>
  <c r="AX1233" i="1"/>
  <c r="AZ1229" i="1"/>
  <c r="AX1229" i="1"/>
  <c r="AZ1225" i="1"/>
  <c r="AX1225" i="1"/>
  <c r="AZ1221" i="1"/>
  <c r="AZ1217" i="1"/>
  <c r="AX1217" i="1"/>
  <c r="AZ1213" i="1"/>
  <c r="AX1213" i="1"/>
  <c r="AZ1209" i="1"/>
  <c r="AX1209" i="1"/>
  <c r="AZ1205" i="1"/>
  <c r="AX1205" i="1"/>
  <c r="AZ1201" i="1"/>
  <c r="AX1201" i="1"/>
  <c r="AZ1197" i="1"/>
  <c r="AX1197" i="1"/>
  <c r="AX1193" i="1"/>
  <c r="AZ1189" i="1"/>
  <c r="AZ1185" i="1"/>
  <c r="AX1185" i="1"/>
  <c r="AZ1181" i="1"/>
  <c r="AX1181" i="1"/>
  <c r="AZ1177" i="1"/>
  <c r="AX1177" i="1"/>
  <c r="AZ1173" i="1"/>
  <c r="AX1173" i="1"/>
  <c r="AZ1169" i="1"/>
  <c r="AX1169" i="1"/>
  <c r="AZ1165" i="1"/>
  <c r="AX1165" i="1"/>
  <c r="AZ1161" i="1"/>
  <c r="AX1161" i="1"/>
  <c r="AZ1157" i="1"/>
  <c r="AZ1153" i="1"/>
  <c r="AX1153" i="1"/>
  <c r="AZ1149" i="1"/>
  <c r="AX1149" i="1"/>
  <c r="AZ1145" i="1"/>
  <c r="AX1145" i="1"/>
  <c r="AZ1141" i="1"/>
  <c r="AX1141" i="1"/>
  <c r="AZ1137" i="1"/>
  <c r="AX1137" i="1"/>
  <c r="AZ1133" i="1"/>
  <c r="AX1133" i="1"/>
  <c r="AZ1129" i="1"/>
  <c r="AX1129" i="1"/>
  <c r="AZ1125" i="1"/>
  <c r="AZ1121" i="1"/>
  <c r="AX1121" i="1"/>
  <c r="AZ1117" i="1"/>
  <c r="AX1117" i="1"/>
  <c r="AZ1113" i="1"/>
  <c r="AX1113" i="1"/>
  <c r="AZ1109" i="1"/>
  <c r="AX1109" i="1"/>
  <c r="AZ1105" i="1"/>
  <c r="AX1105" i="1"/>
  <c r="AZ1101" i="1"/>
  <c r="AX1101" i="1"/>
  <c r="AZ1097" i="1"/>
  <c r="AX1097" i="1"/>
  <c r="AZ1093" i="1"/>
  <c r="AZ1089" i="1"/>
  <c r="AX1089" i="1"/>
  <c r="AZ1085" i="1"/>
  <c r="AX1085" i="1"/>
  <c r="AZ1081" i="1"/>
  <c r="AX1081" i="1"/>
  <c r="AZ1077" i="1"/>
  <c r="AX1077" i="1"/>
  <c r="AZ1073" i="1"/>
  <c r="AX1073" i="1"/>
  <c r="AZ1069" i="1"/>
  <c r="AX1069" i="1"/>
  <c r="AZ1065" i="1"/>
  <c r="AX1065" i="1"/>
  <c r="AZ1061" i="1"/>
  <c r="AZ1057" i="1"/>
  <c r="AX1057" i="1"/>
  <c r="AZ1053" i="1"/>
  <c r="AX1053" i="1"/>
  <c r="AZ1049" i="1"/>
  <c r="AX1049" i="1"/>
  <c r="AZ1045" i="1"/>
  <c r="AX1045" i="1"/>
  <c r="AZ1041" i="1"/>
  <c r="AX1041" i="1"/>
  <c r="AZ1037" i="1"/>
  <c r="AX1037" i="1"/>
  <c r="AZ1033" i="1"/>
  <c r="AZ1029" i="1"/>
  <c r="AX1029" i="1"/>
  <c r="AZ1025" i="1"/>
  <c r="AX1025" i="1"/>
  <c r="AZ1021" i="1"/>
  <c r="AX1021" i="1"/>
  <c r="AZ1017" i="1"/>
  <c r="AX1017" i="1"/>
  <c r="AZ1013" i="1"/>
  <c r="AX1013" i="1"/>
  <c r="AZ1009" i="1"/>
  <c r="AX1009" i="1"/>
  <c r="AZ1005" i="1"/>
  <c r="AX1005" i="1"/>
  <c r="AZ1001" i="1"/>
  <c r="AX1001" i="1"/>
  <c r="AZ997" i="1"/>
  <c r="AX997" i="1"/>
  <c r="AZ993" i="1"/>
  <c r="AX993" i="1"/>
  <c r="AZ989" i="1"/>
  <c r="AX989" i="1"/>
  <c r="AZ985" i="1"/>
  <c r="AX985" i="1"/>
  <c r="AZ981" i="1"/>
  <c r="AX981" i="1"/>
  <c r="AZ977" i="1"/>
  <c r="AX977" i="1"/>
  <c r="AZ973" i="1"/>
  <c r="AZ969" i="1"/>
  <c r="AX969" i="1"/>
  <c r="AZ965" i="1"/>
  <c r="AX965" i="1"/>
  <c r="AZ961" i="1"/>
  <c r="AX961" i="1"/>
  <c r="AZ957" i="1"/>
  <c r="AX957" i="1"/>
  <c r="AZ953" i="1"/>
  <c r="AX953" i="1"/>
  <c r="AZ949" i="1"/>
  <c r="AX949" i="1"/>
  <c r="AZ945" i="1"/>
  <c r="AX945" i="1"/>
  <c r="AZ941" i="1"/>
  <c r="AX941" i="1"/>
  <c r="AZ937" i="1"/>
  <c r="AX937" i="1"/>
  <c r="AZ933" i="1"/>
  <c r="AX933" i="1"/>
  <c r="AZ929" i="1"/>
  <c r="AX929" i="1"/>
  <c r="AZ925" i="1"/>
  <c r="AX925" i="1"/>
  <c r="AZ921" i="1"/>
  <c r="AZ917" i="1"/>
  <c r="AX917" i="1"/>
  <c r="AZ913" i="1"/>
  <c r="AX913" i="1"/>
  <c r="AZ909" i="1"/>
  <c r="AX909" i="1"/>
  <c r="AZ905" i="1"/>
  <c r="AX905" i="1"/>
  <c r="AZ901" i="1"/>
  <c r="AX901" i="1"/>
  <c r="AZ897" i="1"/>
  <c r="AX897" i="1"/>
  <c r="AZ893" i="1"/>
  <c r="AX893" i="1"/>
  <c r="AZ889" i="1"/>
  <c r="AX889" i="1"/>
  <c r="AZ885" i="1"/>
  <c r="AX885" i="1"/>
  <c r="AZ881" i="1"/>
  <c r="AX881" i="1"/>
  <c r="AZ877" i="1"/>
  <c r="AX877" i="1"/>
  <c r="AZ873" i="1"/>
  <c r="AX873" i="1"/>
  <c r="AZ869" i="1"/>
  <c r="AX869" i="1"/>
  <c r="AZ865" i="1"/>
  <c r="AX865" i="1"/>
  <c r="AZ861" i="1"/>
  <c r="AX861" i="1"/>
  <c r="AZ857" i="1"/>
  <c r="AX857" i="1"/>
  <c r="AZ853" i="1"/>
  <c r="AX853" i="1"/>
  <c r="AZ849" i="1"/>
  <c r="AX849" i="1"/>
  <c r="AZ845" i="1"/>
  <c r="AX845" i="1"/>
  <c r="AZ841" i="1"/>
  <c r="AX841" i="1"/>
  <c r="AZ837" i="1"/>
  <c r="AX837" i="1"/>
  <c r="AZ833" i="1"/>
  <c r="AX833" i="1"/>
  <c r="AZ829" i="1"/>
  <c r="AZ825" i="1"/>
  <c r="AX825" i="1"/>
  <c r="AZ821" i="1"/>
  <c r="AX821" i="1"/>
  <c r="AZ817" i="1"/>
  <c r="AX817" i="1"/>
  <c r="AZ813" i="1"/>
  <c r="AX813" i="1"/>
  <c r="AZ809" i="1"/>
  <c r="AX809" i="1"/>
  <c r="AZ805" i="1"/>
  <c r="AX805" i="1"/>
  <c r="AZ801" i="1"/>
  <c r="AX801" i="1"/>
  <c r="AZ797" i="1"/>
  <c r="AX797" i="1"/>
  <c r="AZ793" i="1"/>
  <c r="AX793" i="1"/>
  <c r="AZ789" i="1"/>
  <c r="AX789" i="1"/>
  <c r="AZ785" i="1"/>
  <c r="AX785" i="1"/>
  <c r="AZ781" i="1"/>
  <c r="AX781" i="1"/>
  <c r="AZ777" i="1"/>
  <c r="AZ773" i="1"/>
  <c r="AX773" i="1"/>
  <c r="AZ769" i="1"/>
  <c r="AX769" i="1"/>
  <c r="AZ765" i="1"/>
  <c r="AX765" i="1"/>
  <c r="AZ761" i="1"/>
  <c r="AX761" i="1"/>
  <c r="AZ757" i="1"/>
  <c r="AX757" i="1"/>
  <c r="AZ753" i="1"/>
  <c r="AX753" i="1"/>
  <c r="AZ749" i="1"/>
  <c r="AX749" i="1"/>
  <c r="AZ745" i="1"/>
  <c r="AX745" i="1"/>
  <c r="AZ741" i="1"/>
  <c r="AX741" i="1"/>
  <c r="AZ737" i="1"/>
  <c r="AX737" i="1"/>
  <c r="AZ733" i="1"/>
  <c r="AX733" i="1"/>
  <c r="AZ729" i="1"/>
  <c r="AX713" i="1"/>
  <c r="AX653" i="1"/>
  <c r="AX777" i="1"/>
  <c r="AY1511" i="1"/>
  <c r="AY1507" i="1"/>
  <c r="AY1503" i="1"/>
  <c r="AY1499" i="1"/>
  <c r="AY1495" i="1"/>
  <c r="AY1491" i="1"/>
  <c r="AY1487" i="1"/>
  <c r="AY1483" i="1"/>
  <c r="AY1479" i="1"/>
  <c r="AY1475" i="1"/>
  <c r="AY1471" i="1"/>
  <c r="AY1467" i="1"/>
  <c r="AY1463" i="1"/>
  <c r="AY1459" i="1"/>
  <c r="AY1455" i="1"/>
  <c r="AY1447" i="1"/>
  <c r="AY1443" i="1"/>
  <c r="AY1439" i="1"/>
  <c r="AY1435" i="1"/>
  <c r="AY1431" i="1"/>
  <c r="AY1427" i="1"/>
  <c r="AY1423" i="1"/>
  <c r="AY1415" i="1"/>
  <c r="AY1411" i="1"/>
  <c r="AY1407" i="1"/>
  <c r="AY1403" i="1"/>
  <c r="AY1399" i="1"/>
  <c r="AY1395" i="1"/>
  <c r="AY1391" i="1"/>
  <c r="AY1387" i="1"/>
  <c r="AY1383" i="1"/>
  <c r="AY1379" i="1"/>
  <c r="AY1375" i="1"/>
  <c r="AY1371" i="1"/>
  <c r="AY1367" i="1"/>
  <c r="AY1363" i="1"/>
  <c r="AY1359" i="1"/>
  <c r="AY1355" i="1"/>
  <c r="AY1351" i="1"/>
  <c r="AY1347" i="1"/>
  <c r="AY1343" i="1"/>
  <c r="AY1339" i="1"/>
  <c r="AY1335" i="1"/>
  <c r="AY1331" i="1"/>
  <c r="AY1327" i="1"/>
  <c r="AY1323" i="1"/>
  <c r="AY1319" i="1"/>
  <c r="AY1315" i="1"/>
  <c r="AY1311" i="1"/>
  <c r="AY1307" i="1"/>
  <c r="AY1303" i="1"/>
  <c r="AY1299" i="1"/>
  <c r="AY1295" i="1"/>
  <c r="AY1291" i="1"/>
  <c r="AY1287" i="1"/>
  <c r="AY1283" i="1"/>
  <c r="AY1279" i="1"/>
  <c r="AY1275" i="1"/>
  <c r="AY1271" i="1"/>
  <c r="AY1267" i="1"/>
  <c r="AY1263" i="1"/>
  <c r="AY1259" i="1"/>
  <c r="AY1255" i="1"/>
  <c r="AY1251" i="1"/>
  <c r="AY1247" i="1"/>
  <c r="AY1243" i="1"/>
  <c r="AY1239" i="1"/>
  <c r="AY1235" i="1"/>
  <c r="AY1231" i="1"/>
  <c r="AY1227" i="1"/>
  <c r="AY1223" i="1"/>
  <c r="AY1219" i="1"/>
  <c r="AY1215" i="1"/>
  <c r="AY1211" i="1"/>
  <c r="AY1207" i="1"/>
  <c r="AY1203" i="1"/>
  <c r="AY1199" i="1"/>
  <c r="AY1195" i="1"/>
  <c r="AY1191" i="1"/>
  <c r="AY1187" i="1"/>
  <c r="AY1183" i="1"/>
  <c r="AY1179" i="1"/>
  <c r="AY1175" i="1"/>
  <c r="AY1171" i="1"/>
  <c r="AY1167" i="1"/>
  <c r="AY1163" i="1"/>
  <c r="AY1159" i="1"/>
  <c r="AY1155" i="1"/>
  <c r="AY1151" i="1"/>
  <c r="AY1147" i="1"/>
  <c r="AY1143" i="1"/>
  <c r="AY1139" i="1"/>
  <c r="AY1135" i="1"/>
  <c r="AY1131" i="1"/>
  <c r="AY1127" i="1"/>
  <c r="AY1123" i="1"/>
  <c r="AY1119" i="1"/>
  <c r="AY1115" i="1"/>
  <c r="AY1111" i="1"/>
  <c r="AY1107" i="1"/>
  <c r="AY1103" i="1"/>
  <c r="AY1099" i="1"/>
  <c r="AY1095" i="1"/>
  <c r="AY1091" i="1"/>
  <c r="AY1087" i="1"/>
  <c r="AY1083" i="1"/>
  <c r="AY1079" i="1"/>
  <c r="AY1075" i="1"/>
  <c r="AY1071" i="1"/>
  <c r="AY1067" i="1"/>
  <c r="AY1063" i="1"/>
  <c r="AY1059" i="1"/>
  <c r="AY1055" i="1"/>
  <c r="AY1051" i="1"/>
  <c r="AY1047" i="1"/>
  <c r="AY1043" i="1"/>
  <c r="AY1039" i="1"/>
  <c r="AY1035" i="1"/>
  <c r="AY1031" i="1"/>
  <c r="AY1027" i="1"/>
  <c r="AY1023" i="1"/>
  <c r="AY1019" i="1"/>
  <c r="AY1015" i="1"/>
  <c r="AY1011" i="1"/>
  <c r="AY1007" i="1"/>
  <c r="AY1003" i="1"/>
  <c r="AY999" i="1"/>
  <c r="AY995" i="1"/>
  <c r="AY991" i="1"/>
  <c r="AY987" i="1"/>
  <c r="AY983" i="1"/>
  <c r="AY979" i="1"/>
  <c r="AY975" i="1"/>
  <c r="AY971" i="1"/>
  <c r="AY967" i="1"/>
  <c r="AY963" i="1"/>
  <c r="AY959" i="1"/>
  <c r="AY955" i="1"/>
  <c r="AY951" i="1"/>
  <c r="AY947" i="1"/>
  <c r="AY943" i="1"/>
  <c r="AY939" i="1"/>
  <c r="AY935" i="1"/>
  <c r="AY931" i="1"/>
  <c r="AY927" i="1"/>
  <c r="AY923" i="1"/>
  <c r="AY919" i="1"/>
  <c r="AY915" i="1"/>
  <c r="AY911" i="1"/>
  <c r="AY907" i="1"/>
  <c r="AY903" i="1"/>
  <c r="AY899" i="1"/>
  <c r="AY895" i="1"/>
  <c r="AY891" i="1"/>
  <c r="AY887" i="1"/>
  <c r="AY883" i="1"/>
  <c r="AY879" i="1"/>
  <c r="AY875" i="1"/>
  <c r="AY871" i="1"/>
  <c r="AY867" i="1"/>
  <c r="AY863" i="1"/>
  <c r="AY859" i="1"/>
  <c r="AY855" i="1"/>
  <c r="AY851" i="1"/>
  <c r="AY847" i="1"/>
  <c r="AY843" i="1"/>
  <c r="AY839" i="1"/>
  <c r="AY835" i="1"/>
  <c r="AY831" i="1"/>
  <c r="AY827" i="1"/>
  <c r="AY823" i="1"/>
  <c r="AY819" i="1"/>
  <c r="AY815" i="1"/>
  <c r="AY811" i="1"/>
  <c r="AY807" i="1"/>
  <c r="AY803" i="1"/>
  <c r="AY799" i="1"/>
  <c r="AY795" i="1"/>
  <c r="AY791" i="1"/>
  <c r="AY787" i="1"/>
  <c r="AY783" i="1"/>
  <c r="AY779" i="1"/>
  <c r="AY775" i="1"/>
  <c r="AY771" i="1"/>
  <c r="AY767" i="1"/>
  <c r="AY763" i="1"/>
  <c r="AY759" i="1"/>
  <c r="AY755" i="1"/>
  <c r="AY751" i="1"/>
  <c r="AY747" i="1"/>
  <c r="AY743" i="1"/>
  <c r="AY739" i="1"/>
  <c r="AY735" i="1"/>
  <c r="AY731" i="1"/>
  <c r="AY727" i="1"/>
  <c r="AY723" i="1"/>
  <c r="AY719" i="1"/>
  <c r="AX1509" i="1"/>
  <c r="AX1381" i="1"/>
  <c r="AX1253" i="1"/>
  <c r="AX1125" i="1"/>
  <c r="AX973" i="1"/>
  <c r="AZ1574" i="1"/>
  <c r="AX1574" i="1"/>
  <c r="AZ1570" i="1"/>
  <c r="AX1570" i="1"/>
  <c r="AZ1566" i="1"/>
  <c r="AX1566" i="1"/>
  <c r="AZ1562" i="1"/>
  <c r="AX1562" i="1"/>
  <c r="AZ1558" i="1"/>
  <c r="AX1558" i="1"/>
  <c r="AZ1554" i="1"/>
  <c r="AX1554" i="1"/>
  <c r="AZ1550" i="1"/>
  <c r="AX1550" i="1"/>
  <c r="AZ1546" i="1"/>
  <c r="AX1546" i="1"/>
  <c r="AZ1542" i="1"/>
  <c r="AX1542" i="1"/>
  <c r="AZ1538" i="1"/>
  <c r="AX1538" i="1"/>
  <c r="AZ1534" i="1"/>
  <c r="AX1534" i="1"/>
  <c r="AZ1530" i="1"/>
  <c r="AX1530" i="1"/>
  <c r="AZ1526" i="1"/>
  <c r="AX1526" i="1"/>
  <c r="AZ1522" i="1"/>
  <c r="AX1522" i="1"/>
  <c r="AZ1518" i="1"/>
  <c r="AX1518" i="1"/>
  <c r="AZ1514" i="1"/>
  <c r="AX1514" i="1"/>
  <c r="AZ1510" i="1"/>
  <c r="AX1510" i="1"/>
  <c r="AZ1506" i="1"/>
  <c r="AX1506" i="1"/>
  <c r="AZ1502" i="1"/>
  <c r="AX1502" i="1"/>
  <c r="AZ1498" i="1"/>
  <c r="AX1498" i="1"/>
  <c r="AZ1494" i="1"/>
  <c r="AX1494" i="1"/>
  <c r="AZ1490" i="1"/>
  <c r="AX1490" i="1"/>
  <c r="AZ1486" i="1"/>
  <c r="AX1486" i="1"/>
  <c r="AZ1482" i="1"/>
  <c r="AX1482" i="1"/>
  <c r="AZ1478" i="1"/>
  <c r="AX1478" i="1"/>
  <c r="AZ1474" i="1"/>
  <c r="AX1474" i="1"/>
  <c r="AZ1470" i="1"/>
  <c r="AX1470" i="1"/>
  <c r="AZ1466" i="1"/>
  <c r="AX1466" i="1"/>
  <c r="AZ1462" i="1"/>
  <c r="AX1462" i="1"/>
  <c r="AZ1458" i="1"/>
  <c r="AX1458" i="1"/>
  <c r="AZ1454" i="1"/>
  <c r="AX1454" i="1"/>
  <c r="AZ1450" i="1"/>
  <c r="AX1450" i="1"/>
  <c r="AZ1446" i="1"/>
  <c r="AX1446" i="1"/>
  <c r="AZ1442" i="1"/>
  <c r="AX1442" i="1"/>
  <c r="AZ1438" i="1"/>
  <c r="AX1438" i="1"/>
  <c r="AZ1434" i="1"/>
  <c r="AX1434" i="1"/>
  <c r="AZ1430" i="1"/>
  <c r="AX1430" i="1"/>
  <c r="AZ1426" i="1"/>
  <c r="AX1426" i="1"/>
  <c r="AZ1422" i="1"/>
  <c r="AX1422" i="1"/>
  <c r="AZ1418" i="1"/>
  <c r="AX1418" i="1"/>
  <c r="AZ1414" i="1"/>
  <c r="AX1414" i="1"/>
  <c r="AZ1410" i="1"/>
  <c r="AX1410" i="1"/>
  <c r="AZ1406" i="1"/>
  <c r="AX1406" i="1"/>
  <c r="AZ1402" i="1"/>
  <c r="AX1402" i="1"/>
  <c r="AZ1398" i="1"/>
  <c r="AX1398" i="1"/>
  <c r="AZ1394" i="1"/>
  <c r="AX1394" i="1"/>
  <c r="AZ1390" i="1"/>
  <c r="AX1390" i="1"/>
  <c r="AZ1386" i="1"/>
  <c r="AX1386" i="1"/>
  <c r="AZ1382" i="1"/>
  <c r="AX1382" i="1"/>
  <c r="AZ1378" i="1"/>
  <c r="AX1378" i="1"/>
  <c r="AZ1374" i="1"/>
  <c r="AX1374" i="1"/>
  <c r="AZ1370" i="1"/>
  <c r="AX1370" i="1"/>
  <c r="AZ1366" i="1"/>
  <c r="AX1366" i="1"/>
  <c r="AZ1362" i="1"/>
  <c r="AX1362" i="1"/>
  <c r="AZ1358" i="1"/>
  <c r="AX1358" i="1"/>
  <c r="AZ1354" i="1"/>
  <c r="AX1354" i="1"/>
  <c r="AZ1350" i="1"/>
  <c r="AX1350" i="1"/>
  <c r="AZ1346" i="1"/>
  <c r="AX1346" i="1"/>
  <c r="AZ1342" i="1"/>
  <c r="AX1342" i="1"/>
  <c r="AZ1338" i="1"/>
  <c r="AX1338" i="1"/>
  <c r="AZ1334" i="1"/>
  <c r="AX1334" i="1"/>
  <c r="AZ1330" i="1"/>
  <c r="AX1330" i="1"/>
  <c r="AZ1326" i="1"/>
  <c r="AX1326" i="1"/>
  <c r="AZ1322" i="1"/>
  <c r="AX1322" i="1"/>
  <c r="AZ1318" i="1"/>
  <c r="AX1318" i="1"/>
  <c r="AZ1314" i="1"/>
  <c r="AX1314" i="1"/>
  <c r="AZ1310" i="1"/>
  <c r="AX1310" i="1"/>
  <c r="AZ1306" i="1"/>
  <c r="AX1306" i="1"/>
  <c r="AZ1302" i="1"/>
  <c r="AX1302" i="1"/>
  <c r="AZ1298" i="1"/>
  <c r="AX1298" i="1"/>
  <c r="AZ1294" i="1"/>
  <c r="AX1294" i="1"/>
  <c r="AZ1290" i="1"/>
  <c r="AX1290" i="1"/>
  <c r="AZ1286" i="1"/>
  <c r="AX1286" i="1"/>
  <c r="AZ1282" i="1"/>
  <c r="AX1282" i="1"/>
  <c r="AZ1278" i="1"/>
  <c r="AX1278" i="1"/>
  <c r="AZ1274" i="1"/>
  <c r="AX1274" i="1"/>
  <c r="AZ1270" i="1"/>
  <c r="AX1270" i="1"/>
  <c r="AZ1266" i="1"/>
  <c r="AX1266" i="1"/>
  <c r="AZ1262" i="1"/>
  <c r="AX1262" i="1"/>
  <c r="AZ1258" i="1"/>
  <c r="AX1258" i="1"/>
  <c r="AZ1254" i="1"/>
  <c r="AX1254" i="1"/>
  <c r="AZ1250" i="1"/>
  <c r="AX1250" i="1"/>
  <c r="AZ1246" i="1"/>
  <c r="AX1246" i="1"/>
  <c r="AZ1242" i="1"/>
  <c r="AX1242" i="1"/>
  <c r="AZ1238" i="1"/>
  <c r="AX1238" i="1"/>
  <c r="AZ1234" i="1"/>
  <c r="AX1234" i="1"/>
  <c r="AZ1230" i="1"/>
  <c r="AX1230" i="1"/>
  <c r="AZ1226" i="1"/>
  <c r="AX1226" i="1"/>
  <c r="AZ1222" i="1"/>
  <c r="AX1222" i="1"/>
  <c r="AZ1218" i="1"/>
  <c r="AX1218" i="1"/>
  <c r="AZ1214" i="1"/>
  <c r="AX1214" i="1"/>
  <c r="AZ1210" i="1"/>
  <c r="AX1210" i="1"/>
  <c r="AZ1206" i="1"/>
  <c r="AX1206" i="1"/>
  <c r="AZ1202" i="1"/>
  <c r="AX1202" i="1"/>
  <c r="AZ1198" i="1"/>
  <c r="AX1198" i="1"/>
  <c r="AZ1194" i="1"/>
  <c r="AX1194" i="1"/>
  <c r="AZ1190" i="1"/>
  <c r="AX1190" i="1"/>
  <c r="AZ1186" i="1"/>
  <c r="AX1186" i="1"/>
  <c r="AZ1182" i="1"/>
  <c r="AX1182" i="1"/>
  <c r="AZ1178" i="1"/>
  <c r="AX1178" i="1"/>
  <c r="AZ1174" i="1"/>
  <c r="AX1174" i="1"/>
  <c r="AZ1170" i="1"/>
  <c r="AX1170" i="1"/>
  <c r="AZ1166" i="1"/>
  <c r="AX1166" i="1"/>
  <c r="AZ1162" i="1"/>
  <c r="AX1162" i="1"/>
  <c r="AZ1158" i="1"/>
  <c r="AX1158" i="1"/>
  <c r="AZ1154" i="1"/>
  <c r="AX1154" i="1"/>
  <c r="AZ1150" i="1"/>
  <c r="AX1150" i="1"/>
  <c r="AZ1146" i="1"/>
  <c r="AX1146" i="1"/>
  <c r="AZ1142" i="1"/>
  <c r="AX1142" i="1"/>
  <c r="AZ1138" i="1"/>
  <c r="AX1138" i="1"/>
  <c r="AZ1134" i="1"/>
  <c r="AX1134" i="1"/>
  <c r="AZ1130" i="1"/>
  <c r="AX1130" i="1"/>
  <c r="AZ1126" i="1"/>
  <c r="AX1126" i="1"/>
  <c r="AZ1122" i="1"/>
  <c r="AX1122" i="1"/>
  <c r="AZ1118" i="1"/>
  <c r="AX1118" i="1"/>
  <c r="AZ1114" i="1"/>
  <c r="AX1114" i="1"/>
  <c r="AZ1110" i="1"/>
  <c r="AX1110" i="1"/>
  <c r="AZ1106" i="1"/>
  <c r="AX1106" i="1"/>
  <c r="AZ1102" i="1"/>
  <c r="AX1102" i="1"/>
  <c r="AZ1098" i="1"/>
  <c r="AX1098" i="1"/>
  <c r="AZ1094" i="1"/>
  <c r="AX1094" i="1"/>
  <c r="AZ1090" i="1"/>
  <c r="AX1090" i="1"/>
  <c r="AZ1086" i="1"/>
  <c r="AX1086" i="1"/>
  <c r="AZ1082" i="1"/>
  <c r="AX1082" i="1"/>
  <c r="AZ1078" i="1"/>
  <c r="AX1078" i="1"/>
  <c r="AZ1074" i="1"/>
  <c r="AX1074" i="1"/>
  <c r="AZ1070" i="1"/>
  <c r="AX1070" i="1"/>
  <c r="AZ1066" i="1"/>
  <c r="AX1066" i="1"/>
  <c r="AZ1062" i="1"/>
  <c r="AX1062" i="1"/>
  <c r="AZ1058" i="1"/>
  <c r="AX1058" i="1"/>
  <c r="AZ1054" i="1"/>
  <c r="AX1054" i="1"/>
  <c r="AZ1050" i="1"/>
  <c r="AX1050" i="1"/>
  <c r="AZ1046" i="1"/>
  <c r="AX1046" i="1"/>
  <c r="AZ1042" i="1"/>
  <c r="AX1042" i="1"/>
  <c r="AZ1038" i="1"/>
  <c r="AX1038" i="1"/>
  <c r="AZ1034" i="1"/>
  <c r="AX1034" i="1"/>
  <c r="AZ1030" i="1"/>
  <c r="AX1030" i="1"/>
  <c r="AZ1026" i="1"/>
  <c r="AX1026" i="1"/>
  <c r="AZ1022" i="1"/>
  <c r="AX1022" i="1"/>
  <c r="AZ1018" i="1"/>
  <c r="AX1018" i="1"/>
  <c r="AZ1014" i="1"/>
  <c r="AX1014" i="1"/>
  <c r="AZ1010" i="1"/>
  <c r="AX1010" i="1"/>
  <c r="AZ1006" i="1"/>
  <c r="AX1006" i="1"/>
  <c r="AZ1002" i="1"/>
  <c r="AX1002" i="1"/>
  <c r="AZ998" i="1"/>
  <c r="AX998" i="1"/>
  <c r="AZ994" i="1"/>
  <c r="AX994" i="1"/>
  <c r="AZ990" i="1"/>
  <c r="AX990" i="1"/>
  <c r="AZ986" i="1"/>
  <c r="AX986" i="1"/>
  <c r="AZ982" i="1"/>
  <c r="AZ978" i="1"/>
  <c r="AX978" i="1"/>
  <c r="AZ974" i="1"/>
  <c r="AX974" i="1"/>
  <c r="AZ970" i="1"/>
  <c r="AX970" i="1"/>
  <c r="AZ966" i="1"/>
  <c r="AX966" i="1"/>
  <c r="AZ962" i="1"/>
  <c r="AX962" i="1"/>
  <c r="AZ958" i="1"/>
  <c r="AX958" i="1"/>
  <c r="AZ954" i="1"/>
  <c r="AX954" i="1"/>
  <c r="AZ950" i="1"/>
  <c r="AX950" i="1"/>
  <c r="AZ946" i="1"/>
  <c r="AX946" i="1"/>
  <c r="AZ942" i="1"/>
  <c r="AX942" i="1"/>
  <c r="AZ938" i="1"/>
  <c r="AX938" i="1"/>
  <c r="AZ934" i="1"/>
  <c r="AX934" i="1"/>
  <c r="AZ930" i="1"/>
  <c r="AX930" i="1"/>
  <c r="AZ926" i="1"/>
  <c r="AX926" i="1"/>
  <c r="AZ922" i="1"/>
  <c r="AX922" i="1"/>
  <c r="AZ918" i="1"/>
  <c r="AX918" i="1"/>
  <c r="AZ914" i="1"/>
  <c r="AX914" i="1"/>
  <c r="AZ910" i="1"/>
  <c r="AX910" i="1"/>
  <c r="AZ906" i="1"/>
  <c r="AX906" i="1"/>
  <c r="AZ902" i="1"/>
  <c r="AX902" i="1"/>
  <c r="AZ898" i="1"/>
  <c r="AX898" i="1"/>
  <c r="AZ894" i="1"/>
  <c r="AX894" i="1"/>
  <c r="AZ890" i="1"/>
  <c r="AX890" i="1"/>
  <c r="AZ886" i="1"/>
  <c r="AX886" i="1"/>
  <c r="AZ882" i="1"/>
  <c r="AX882" i="1"/>
  <c r="AZ878" i="1"/>
  <c r="AX878" i="1"/>
  <c r="AZ874" i="1"/>
  <c r="AX874" i="1"/>
  <c r="AZ870" i="1"/>
  <c r="AZ866" i="1"/>
  <c r="AX866" i="1"/>
  <c r="AZ862" i="1"/>
  <c r="AX862" i="1"/>
  <c r="AZ858" i="1"/>
  <c r="AX858" i="1"/>
  <c r="AZ854" i="1"/>
  <c r="AX854" i="1"/>
  <c r="AZ850" i="1"/>
  <c r="AX850" i="1"/>
  <c r="AZ846" i="1"/>
  <c r="AX846" i="1"/>
  <c r="AZ842" i="1"/>
  <c r="AX842" i="1"/>
  <c r="AZ838" i="1"/>
  <c r="AX838" i="1"/>
  <c r="AZ834" i="1"/>
  <c r="AX834" i="1"/>
  <c r="AZ830" i="1"/>
  <c r="AX830" i="1"/>
  <c r="AZ826" i="1"/>
  <c r="AX826" i="1"/>
  <c r="AZ822" i="1"/>
  <c r="AX822" i="1"/>
  <c r="AZ818" i="1"/>
  <c r="AX818" i="1"/>
  <c r="AZ814" i="1"/>
  <c r="AX814" i="1"/>
  <c r="AZ810" i="1"/>
  <c r="AX810" i="1"/>
  <c r="AZ806" i="1"/>
  <c r="AX806" i="1"/>
  <c r="AZ802" i="1"/>
  <c r="AX802" i="1"/>
  <c r="AZ798" i="1"/>
  <c r="AX798" i="1"/>
  <c r="AZ794" i="1"/>
  <c r="AX794" i="1"/>
  <c r="AZ790" i="1"/>
  <c r="AX790" i="1"/>
  <c r="AZ786" i="1"/>
  <c r="AX786" i="1"/>
  <c r="AZ782" i="1"/>
  <c r="AX782" i="1"/>
  <c r="AZ778" i="1"/>
  <c r="AX778" i="1"/>
  <c r="AZ774" i="1"/>
  <c r="AX774" i="1"/>
  <c r="AZ770" i="1"/>
  <c r="AX770" i="1"/>
  <c r="AZ766" i="1"/>
  <c r="AX766" i="1"/>
  <c r="AZ762" i="1"/>
  <c r="AX762" i="1"/>
  <c r="AZ758" i="1"/>
  <c r="AX758" i="1"/>
  <c r="AZ754" i="1"/>
  <c r="AX754" i="1"/>
  <c r="AZ750" i="1"/>
  <c r="AX750" i="1"/>
  <c r="AZ746" i="1"/>
  <c r="AX746" i="1"/>
  <c r="AZ742" i="1"/>
  <c r="AX742" i="1"/>
  <c r="AZ738" i="1"/>
  <c r="AX738" i="1"/>
  <c r="AZ734" i="1"/>
  <c r="AX734" i="1"/>
  <c r="AZ730" i="1"/>
  <c r="AX730" i="1"/>
  <c r="AZ726" i="1"/>
  <c r="AZ722" i="1"/>
  <c r="AX722" i="1"/>
  <c r="AZ718" i="1"/>
  <c r="AX718" i="1"/>
  <c r="AZ714" i="1"/>
  <c r="AX714" i="1"/>
  <c r="AZ710" i="1"/>
  <c r="AX710" i="1"/>
  <c r="AZ706" i="1"/>
  <c r="AX706" i="1"/>
  <c r="AZ702" i="1"/>
  <c r="AX702" i="1"/>
  <c r="AZ698" i="1"/>
  <c r="AX698" i="1"/>
  <c r="AZ694" i="1"/>
  <c r="AX694" i="1"/>
  <c r="AZ690" i="1"/>
  <c r="AX690" i="1"/>
  <c r="AZ686" i="1"/>
  <c r="AX686" i="1"/>
  <c r="AZ682" i="1"/>
  <c r="AX682" i="1"/>
  <c r="AZ678" i="1"/>
  <c r="AX678" i="1"/>
  <c r="AZ674" i="1"/>
  <c r="AX674" i="1"/>
  <c r="AZ670" i="1"/>
  <c r="AX670" i="1"/>
  <c r="AZ666" i="1"/>
  <c r="AX666" i="1"/>
  <c r="AZ662" i="1"/>
  <c r="AX662" i="1"/>
  <c r="AZ658" i="1"/>
  <c r="AX658" i="1"/>
  <c r="AZ654" i="1"/>
  <c r="AX654" i="1"/>
  <c r="AZ650" i="1"/>
  <c r="AX650" i="1"/>
  <c r="AZ646" i="1"/>
  <c r="AX646" i="1"/>
  <c r="AZ642" i="1"/>
  <c r="AX642" i="1"/>
  <c r="AZ638" i="1"/>
  <c r="AX638" i="1"/>
  <c r="AZ634" i="1"/>
  <c r="AX634" i="1"/>
  <c r="AZ630" i="1"/>
  <c r="AX630" i="1"/>
  <c r="AX726" i="1"/>
  <c r="AY1512" i="1"/>
  <c r="AY1508" i="1"/>
  <c r="AY1500" i="1"/>
  <c r="AY1492" i="1"/>
  <c r="AY1480" i="1"/>
  <c r="AY1416" i="1"/>
  <c r="AY1276" i="1"/>
  <c r="AY1272" i="1"/>
  <c r="AY1268" i="1"/>
  <c r="AY1264" i="1"/>
  <c r="AY1260" i="1"/>
  <c r="AY1256" i="1"/>
  <c r="AY1252" i="1"/>
  <c r="AY1248" i="1"/>
  <c r="AY1244" i="1"/>
  <c r="AY1240" i="1"/>
  <c r="AY1236" i="1"/>
  <c r="AY1232" i="1"/>
  <c r="AY1228" i="1"/>
  <c r="AY1224" i="1"/>
  <c r="AY1220" i="1"/>
  <c r="AY1216" i="1"/>
  <c r="AY1212" i="1"/>
  <c r="AY1208" i="1"/>
  <c r="AY1196" i="1"/>
  <c r="AY1192" i="1"/>
  <c r="AY1188" i="1"/>
  <c r="AY1184" i="1"/>
  <c r="AY1180" i="1"/>
  <c r="AY1176" i="1"/>
  <c r="AY1172" i="1"/>
  <c r="AY1168" i="1"/>
  <c r="AY1164" i="1"/>
  <c r="AY1160" i="1"/>
  <c r="AY1156" i="1"/>
  <c r="AY1152" i="1"/>
  <c r="AY1148" i="1"/>
  <c r="AY1144" i="1"/>
  <c r="AY1120" i="1"/>
  <c r="AY1116" i="1"/>
  <c r="AY1112" i="1"/>
  <c r="AY1108" i="1"/>
  <c r="AY1100" i="1"/>
  <c r="AY1084" i="1"/>
  <c r="AY1080" i="1"/>
  <c r="AY1072" i="1"/>
  <c r="AY1008" i="1"/>
  <c r="AY1004" i="1"/>
  <c r="AY1000" i="1"/>
  <c r="AY996" i="1"/>
  <c r="AY988" i="1"/>
  <c r="AY956" i="1"/>
  <c r="AY952" i="1"/>
  <c r="AY948" i="1"/>
  <c r="AY944" i="1"/>
  <c r="AY940" i="1"/>
  <c r="AY936" i="1"/>
  <c r="AY932" i="1"/>
  <c r="AY928" i="1"/>
  <c r="AY924" i="1"/>
  <c r="AY920" i="1"/>
  <c r="AY916" i="1"/>
  <c r="AY912" i="1"/>
  <c r="AY908" i="1"/>
  <c r="AY904" i="1"/>
  <c r="AY900" i="1"/>
  <c r="AY896" i="1"/>
  <c r="AY892" i="1"/>
  <c r="AY888" i="1"/>
  <c r="AY884" i="1"/>
  <c r="AY880" i="1"/>
  <c r="AY876" i="1"/>
  <c r="AY872" i="1"/>
  <c r="AY868" i="1"/>
  <c r="AY864" i="1"/>
  <c r="AY860" i="1"/>
  <c r="AY856" i="1"/>
  <c r="AY852" i="1"/>
  <c r="AY848" i="1"/>
  <c r="AY844" i="1"/>
  <c r="AY840" i="1"/>
  <c r="AY836" i="1"/>
  <c r="AY832" i="1"/>
  <c r="AY828" i="1"/>
  <c r="AY824" i="1"/>
  <c r="AY820" i="1"/>
  <c r="AY816" i="1"/>
  <c r="AY812" i="1"/>
  <c r="AY808" i="1"/>
  <c r="AY804" i="1"/>
  <c r="AY800" i="1"/>
  <c r="AY796" i="1"/>
  <c r="AY792" i="1"/>
  <c r="AY788" i="1"/>
  <c r="AY784" i="1"/>
  <c r="AY780" i="1"/>
  <c r="AY776" i="1"/>
  <c r="AY772" i="1"/>
  <c r="AY768" i="1"/>
  <c r="AY764" i="1"/>
  <c r="AY760" i="1"/>
  <c r="AY756" i="1"/>
  <c r="AY752" i="1"/>
  <c r="AY748" i="1"/>
  <c r="AY744" i="1"/>
  <c r="AY740" i="1"/>
  <c r="AY736" i="1"/>
  <c r="AY732" i="1"/>
  <c r="AY728" i="1"/>
  <c r="AY724" i="1"/>
  <c r="AY720" i="1"/>
  <c r="AY716" i="1"/>
  <c r="AY712" i="1"/>
  <c r="AY708" i="1"/>
  <c r="AY704" i="1"/>
  <c r="AY700" i="1"/>
  <c r="AY696" i="1"/>
  <c r="AY692" i="1"/>
  <c r="AY688" i="1"/>
  <c r="AY684" i="1"/>
  <c r="AY680" i="1"/>
  <c r="AY676" i="1"/>
  <c r="AY672" i="1"/>
  <c r="AX1477" i="1"/>
  <c r="AX1349" i="1"/>
  <c r="AX1221" i="1"/>
  <c r="AX1093" i="1"/>
  <c r="AX921" i="1"/>
  <c r="AZ1575" i="1"/>
  <c r="AX1575" i="1"/>
  <c r="AZ1571" i="1"/>
  <c r="AX1571" i="1"/>
  <c r="AZ1567" i="1"/>
  <c r="AX1567" i="1"/>
  <c r="AZ1563" i="1"/>
  <c r="AX1563" i="1"/>
  <c r="AZ1559" i="1"/>
  <c r="AX1559" i="1"/>
  <c r="AZ1555" i="1"/>
  <c r="AX1555" i="1"/>
  <c r="AZ1551" i="1"/>
  <c r="AX1551" i="1"/>
  <c r="AZ1547" i="1"/>
  <c r="AZ1543" i="1"/>
  <c r="AX1543" i="1"/>
  <c r="AZ1539" i="1"/>
  <c r="AX1539" i="1"/>
  <c r="AZ1535" i="1"/>
  <c r="AX1535" i="1"/>
  <c r="AZ1531" i="1"/>
  <c r="AX1531" i="1"/>
  <c r="AZ1527" i="1"/>
  <c r="AX1527" i="1"/>
  <c r="AZ1523" i="1"/>
  <c r="AX1523" i="1"/>
  <c r="AZ1519" i="1"/>
  <c r="AX1519" i="1"/>
  <c r="AZ1515" i="1"/>
  <c r="AZ1511" i="1"/>
  <c r="AX1511" i="1"/>
  <c r="AZ1507" i="1"/>
  <c r="AX1507" i="1"/>
  <c r="AZ1503" i="1"/>
  <c r="AX1503" i="1"/>
  <c r="AZ1499" i="1"/>
  <c r="AX1499" i="1"/>
  <c r="AZ1495" i="1"/>
  <c r="AX1495" i="1"/>
  <c r="AZ1491" i="1"/>
  <c r="AX1491" i="1"/>
  <c r="AZ1487" i="1"/>
  <c r="AX1487" i="1"/>
  <c r="AZ1483" i="1"/>
  <c r="AZ1479" i="1"/>
  <c r="AX1479" i="1"/>
  <c r="AZ1475" i="1"/>
  <c r="AX1475" i="1"/>
  <c r="AZ1471" i="1"/>
  <c r="AX1471" i="1"/>
  <c r="AZ1467" i="1"/>
  <c r="AX1467" i="1"/>
  <c r="AZ1463" i="1"/>
  <c r="AX1463" i="1"/>
  <c r="AZ1459" i="1"/>
  <c r="AX1459" i="1"/>
  <c r="AZ1455" i="1"/>
  <c r="AX1455" i="1"/>
  <c r="AZ1451" i="1"/>
  <c r="AZ1447" i="1"/>
  <c r="AX1447" i="1"/>
  <c r="AZ1443" i="1"/>
  <c r="AX1443" i="1"/>
  <c r="AZ1439" i="1"/>
  <c r="AX1439" i="1"/>
  <c r="AZ1435" i="1"/>
  <c r="AX1435" i="1"/>
  <c r="AZ1431" i="1"/>
  <c r="AX1431" i="1"/>
  <c r="AZ1427" i="1"/>
  <c r="AX1427" i="1"/>
  <c r="AZ1423" i="1"/>
  <c r="AX1423" i="1"/>
  <c r="AZ1419" i="1"/>
  <c r="AZ1415" i="1"/>
  <c r="AX1415" i="1"/>
  <c r="AZ1411" i="1"/>
  <c r="AX1411" i="1"/>
  <c r="AZ1407" i="1"/>
  <c r="AX1407" i="1"/>
  <c r="AZ1403" i="1"/>
  <c r="AX1403" i="1"/>
  <c r="AZ1399" i="1"/>
  <c r="AX1399" i="1"/>
  <c r="AZ1395" i="1"/>
  <c r="AX1395" i="1"/>
  <c r="AZ1391" i="1"/>
  <c r="AX1391" i="1"/>
  <c r="AZ1387" i="1"/>
  <c r="AZ1383" i="1"/>
  <c r="AX1383" i="1"/>
  <c r="AZ1379" i="1"/>
  <c r="AX1379" i="1"/>
  <c r="AZ1375" i="1"/>
  <c r="AX1375" i="1"/>
  <c r="AZ1371" i="1"/>
  <c r="AX1371" i="1"/>
  <c r="AZ1367" i="1"/>
  <c r="AX1367" i="1"/>
  <c r="AZ1363" i="1"/>
  <c r="AX1363" i="1"/>
  <c r="AZ1359" i="1"/>
  <c r="AX1359" i="1"/>
  <c r="AZ1355" i="1"/>
  <c r="AZ1351" i="1"/>
  <c r="AX1351" i="1"/>
  <c r="AZ1347" i="1"/>
  <c r="AX1347" i="1"/>
  <c r="AZ1343" i="1"/>
  <c r="AX1343" i="1"/>
  <c r="AZ1339" i="1"/>
  <c r="AX1339" i="1"/>
  <c r="AZ1335" i="1"/>
  <c r="AX1335" i="1"/>
  <c r="AZ1331" i="1"/>
  <c r="AX1331" i="1"/>
  <c r="AZ1327" i="1"/>
  <c r="AX1327" i="1"/>
  <c r="AZ1323" i="1"/>
  <c r="AZ1319" i="1"/>
  <c r="AX1319" i="1"/>
  <c r="AZ1315" i="1"/>
  <c r="AX1315" i="1"/>
  <c r="AZ1311" i="1"/>
  <c r="AX1311" i="1"/>
  <c r="AZ1307" i="1"/>
  <c r="AX1307" i="1"/>
  <c r="AZ1303" i="1"/>
  <c r="AX1303" i="1"/>
  <c r="AZ1299" i="1"/>
  <c r="AX1299" i="1"/>
  <c r="AZ1295" i="1"/>
  <c r="AX1295" i="1"/>
  <c r="AZ1291" i="1"/>
  <c r="AZ1287" i="1"/>
  <c r="AX1287" i="1"/>
  <c r="AZ1283" i="1"/>
  <c r="AX1283" i="1"/>
  <c r="AZ1279" i="1"/>
  <c r="AX1279" i="1"/>
  <c r="AZ1275" i="1"/>
  <c r="AX1275" i="1"/>
  <c r="AZ1271" i="1"/>
  <c r="AX1271" i="1"/>
  <c r="AZ1267" i="1"/>
  <c r="AX1267" i="1"/>
  <c r="AZ1263" i="1"/>
  <c r="AX1263" i="1"/>
  <c r="AZ1259" i="1"/>
  <c r="AZ1255" i="1"/>
  <c r="AX1255" i="1"/>
  <c r="AZ1251" i="1"/>
  <c r="AX1251" i="1"/>
  <c r="AZ1247" i="1"/>
  <c r="AX1247" i="1"/>
  <c r="AZ1243" i="1"/>
  <c r="AX1243" i="1"/>
  <c r="AZ1239" i="1"/>
  <c r="AX1239" i="1"/>
  <c r="AZ1235" i="1"/>
  <c r="AX1235" i="1"/>
  <c r="AZ1231" i="1"/>
  <c r="AX1231" i="1"/>
  <c r="AZ1227" i="1"/>
  <c r="AZ1223" i="1"/>
  <c r="AX1223" i="1"/>
  <c r="AZ1219" i="1"/>
  <c r="AX1219" i="1"/>
  <c r="AZ1215" i="1"/>
  <c r="AX1215" i="1"/>
  <c r="AZ1211" i="1"/>
  <c r="AX1211" i="1"/>
  <c r="AZ1207" i="1"/>
  <c r="AX1207" i="1"/>
  <c r="AZ1203" i="1"/>
  <c r="AX1203" i="1"/>
  <c r="AZ1199" i="1"/>
  <c r="AX1199" i="1"/>
  <c r="AZ1195" i="1"/>
  <c r="AZ1191" i="1"/>
  <c r="AX1191" i="1"/>
  <c r="AZ1187" i="1"/>
  <c r="AX1187" i="1"/>
  <c r="AZ1183" i="1"/>
  <c r="AX1183" i="1"/>
  <c r="AZ1179" i="1"/>
  <c r="AX1179" i="1"/>
  <c r="AZ1175" i="1"/>
  <c r="AX1175" i="1"/>
  <c r="AZ1171" i="1"/>
  <c r="AX1171" i="1"/>
  <c r="AZ1167" i="1"/>
  <c r="AX1167" i="1"/>
  <c r="AZ1163" i="1"/>
  <c r="AZ1159" i="1"/>
  <c r="AX1159" i="1"/>
  <c r="AZ1155" i="1"/>
  <c r="AX1155" i="1"/>
  <c r="AZ1151" i="1"/>
  <c r="AX1151" i="1"/>
  <c r="AZ1147" i="1"/>
  <c r="AX1147" i="1"/>
  <c r="AZ1143" i="1"/>
  <c r="AX1143" i="1"/>
  <c r="AZ1139" i="1"/>
  <c r="AX1139" i="1"/>
  <c r="AZ1135" i="1"/>
  <c r="AX1135" i="1"/>
  <c r="AZ1131" i="1"/>
  <c r="AZ1127" i="1"/>
  <c r="AX1127" i="1"/>
  <c r="AZ1123" i="1"/>
  <c r="AX1123" i="1"/>
  <c r="AZ1119" i="1"/>
  <c r="AX1119" i="1"/>
  <c r="AZ1115" i="1"/>
  <c r="AX1115" i="1"/>
  <c r="AZ1111" i="1"/>
  <c r="AX1111" i="1"/>
  <c r="AZ1107" i="1"/>
  <c r="AX1107" i="1"/>
  <c r="AZ1103" i="1"/>
  <c r="AX1103" i="1"/>
  <c r="AZ1099" i="1"/>
  <c r="AZ1095" i="1"/>
  <c r="AX1095" i="1"/>
  <c r="AZ1091" i="1"/>
  <c r="AX1091" i="1"/>
  <c r="AZ1087" i="1"/>
  <c r="AX1087" i="1"/>
  <c r="AZ1083" i="1"/>
  <c r="AX1083" i="1"/>
  <c r="AZ1079" i="1"/>
  <c r="AX1079" i="1"/>
  <c r="AZ1075" i="1"/>
  <c r="AX1075" i="1"/>
  <c r="AZ1071" i="1"/>
  <c r="AX1071" i="1"/>
  <c r="AZ1067" i="1"/>
  <c r="AZ1063" i="1"/>
  <c r="AX1063" i="1"/>
  <c r="AZ1059" i="1"/>
  <c r="AX1059" i="1"/>
  <c r="AZ1055" i="1"/>
  <c r="AX1055" i="1"/>
  <c r="AZ1051" i="1"/>
  <c r="AX1051" i="1"/>
  <c r="AZ1047" i="1"/>
  <c r="AX1047" i="1"/>
  <c r="AZ1043" i="1"/>
  <c r="AX1043" i="1"/>
  <c r="AZ1039" i="1"/>
  <c r="AX1039" i="1"/>
  <c r="AZ1035" i="1"/>
  <c r="AX1035" i="1"/>
  <c r="AZ1031" i="1"/>
  <c r="AX1031" i="1"/>
  <c r="AZ1027" i="1"/>
  <c r="AX1027" i="1"/>
  <c r="AZ1023" i="1"/>
  <c r="AX1023" i="1"/>
  <c r="AZ1019" i="1"/>
  <c r="AX1019" i="1"/>
  <c r="AX1015" i="1"/>
  <c r="AZ1015" i="1"/>
  <c r="AZ1011" i="1"/>
  <c r="AX1011" i="1"/>
  <c r="AZ1007" i="1"/>
  <c r="AX1007" i="1"/>
  <c r="AZ1003" i="1"/>
  <c r="AX1003" i="1"/>
  <c r="AZ999" i="1"/>
  <c r="AX999" i="1"/>
  <c r="AZ995" i="1"/>
  <c r="AX995" i="1"/>
  <c r="AZ991" i="1"/>
  <c r="AX991" i="1"/>
  <c r="AZ987" i="1"/>
  <c r="AX987" i="1"/>
  <c r="AZ983" i="1"/>
  <c r="AX983" i="1"/>
  <c r="AZ979" i="1"/>
  <c r="AX979" i="1"/>
  <c r="AZ975" i="1"/>
  <c r="AX975" i="1"/>
  <c r="AZ971" i="1"/>
  <c r="AX971" i="1"/>
  <c r="AZ967" i="1"/>
  <c r="AX967" i="1"/>
  <c r="AZ963" i="1"/>
  <c r="AX963" i="1"/>
  <c r="AZ959" i="1"/>
  <c r="AX959" i="1"/>
  <c r="AZ955" i="1"/>
  <c r="AX955" i="1"/>
  <c r="AZ951" i="1"/>
  <c r="AX951" i="1"/>
  <c r="AZ947" i="1"/>
  <c r="AX947" i="1"/>
  <c r="AZ943" i="1"/>
  <c r="AX943" i="1"/>
  <c r="AZ939" i="1"/>
  <c r="AX939" i="1"/>
  <c r="AZ935" i="1"/>
  <c r="AX935" i="1"/>
  <c r="AZ931" i="1"/>
  <c r="AX931" i="1"/>
  <c r="AZ927" i="1"/>
  <c r="AX927" i="1"/>
  <c r="AZ923" i="1"/>
  <c r="AX923" i="1"/>
  <c r="AZ919" i="1"/>
  <c r="AX919" i="1"/>
  <c r="AZ915" i="1"/>
  <c r="AX915" i="1"/>
  <c r="AZ911" i="1"/>
  <c r="AX911" i="1"/>
  <c r="AZ907" i="1"/>
  <c r="AX907" i="1"/>
  <c r="AZ903" i="1"/>
  <c r="AX903" i="1"/>
  <c r="AZ899" i="1"/>
  <c r="AX899" i="1"/>
  <c r="AZ895" i="1"/>
  <c r="AX895" i="1"/>
  <c r="AZ891" i="1"/>
  <c r="AX891" i="1"/>
  <c r="AZ887" i="1"/>
  <c r="AX887" i="1"/>
  <c r="AZ883" i="1"/>
  <c r="AX883" i="1"/>
  <c r="AZ879" i="1"/>
  <c r="AX879" i="1"/>
  <c r="AZ875" i="1"/>
  <c r="AX875" i="1"/>
  <c r="AZ871" i="1"/>
  <c r="AX871" i="1"/>
  <c r="AZ867" i="1"/>
  <c r="AX867" i="1"/>
  <c r="AZ863" i="1"/>
  <c r="AX863" i="1"/>
  <c r="AZ859" i="1"/>
  <c r="AX859" i="1"/>
  <c r="AZ855" i="1"/>
  <c r="AX855" i="1"/>
  <c r="AZ851" i="1"/>
  <c r="AX851" i="1"/>
  <c r="AZ847" i="1"/>
  <c r="AX847" i="1"/>
  <c r="AZ843" i="1"/>
  <c r="AX843" i="1"/>
  <c r="AZ839" i="1"/>
  <c r="AX839" i="1"/>
  <c r="AZ835" i="1"/>
  <c r="AX835" i="1"/>
  <c r="AZ831" i="1"/>
  <c r="AX831" i="1"/>
  <c r="AZ827" i="1"/>
  <c r="AX827" i="1"/>
  <c r="AZ823" i="1"/>
  <c r="AX823" i="1"/>
  <c r="AZ819" i="1"/>
  <c r="AX819" i="1"/>
  <c r="AZ815" i="1"/>
  <c r="AX815" i="1"/>
  <c r="AZ811" i="1"/>
  <c r="AX811" i="1"/>
  <c r="AZ807" i="1"/>
  <c r="AX807" i="1"/>
  <c r="AZ803" i="1"/>
  <c r="AX803" i="1"/>
  <c r="AZ799" i="1"/>
  <c r="AX799" i="1"/>
  <c r="AZ795" i="1"/>
  <c r="AX795" i="1"/>
  <c r="AZ791" i="1"/>
  <c r="AX791" i="1"/>
  <c r="AZ787" i="1"/>
  <c r="AX787" i="1"/>
  <c r="AZ783" i="1"/>
  <c r="AX783" i="1"/>
  <c r="AZ779" i="1"/>
  <c r="AX779" i="1"/>
  <c r="AZ775" i="1"/>
  <c r="AX775" i="1"/>
  <c r="AZ771" i="1"/>
  <c r="AX771" i="1"/>
  <c r="AZ767" i="1"/>
  <c r="AX767" i="1"/>
  <c r="AZ763" i="1"/>
  <c r="AX763" i="1"/>
  <c r="AZ759" i="1"/>
  <c r="AX759" i="1"/>
  <c r="AZ755" i="1"/>
  <c r="AX755" i="1"/>
  <c r="AZ751" i="1"/>
  <c r="AX751" i="1"/>
  <c r="AZ747" i="1"/>
  <c r="AX747" i="1"/>
  <c r="AZ743" i="1"/>
  <c r="AX743" i="1"/>
  <c r="AZ739" i="1"/>
  <c r="AX739" i="1"/>
  <c r="AZ735" i="1"/>
  <c r="AX735" i="1"/>
  <c r="AZ731" i="1"/>
  <c r="AX731" i="1"/>
  <c r="AZ727" i="1"/>
  <c r="AX727" i="1"/>
  <c r="AZ723" i="1"/>
  <c r="AX723" i="1"/>
  <c r="AZ719" i="1"/>
  <c r="AX719" i="1"/>
  <c r="AZ715" i="1"/>
  <c r="AX715" i="1"/>
  <c r="AZ711" i="1"/>
  <c r="AX711" i="1"/>
  <c r="AZ707" i="1"/>
  <c r="AX707" i="1"/>
  <c r="AZ703" i="1"/>
  <c r="AX703" i="1"/>
  <c r="AZ699" i="1"/>
  <c r="AX699" i="1"/>
  <c r="AZ695" i="1"/>
  <c r="AX695" i="1"/>
  <c r="AZ691" i="1"/>
  <c r="AX691" i="1"/>
  <c r="AZ687" i="1"/>
  <c r="AX687" i="1"/>
  <c r="AZ683" i="1"/>
  <c r="AX683" i="1"/>
  <c r="AZ679" i="1"/>
  <c r="AX679" i="1"/>
  <c r="AZ675" i="1"/>
  <c r="AX675" i="1"/>
  <c r="AZ671" i="1"/>
  <c r="AX671" i="1"/>
  <c r="AZ667" i="1"/>
  <c r="AX667" i="1"/>
  <c r="AZ663" i="1"/>
  <c r="AX663" i="1"/>
  <c r="AZ659" i="1"/>
  <c r="AX659" i="1"/>
  <c r="AZ655" i="1"/>
  <c r="AX655" i="1"/>
  <c r="AZ651" i="1"/>
  <c r="AX651" i="1"/>
  <c r="AZ647" i="1"/>
  <c r="AX647" i="1"/>
  <c r="AZ643" i="1"/>
  <c r="AX643" i="1"/>
  <c r="AZ639" i="1"/>
  <c r="AX639" i="1"/>
  <c r="AZ635" i="1"/>
  <c r="AX635" i="1"/>
  <c r="AZ631" i="1"/>
  <c r="AX631" i="1"/>
  <c r="AZ627" i="1"/>
  <c r="AX627" i="1"/>
  <c r="AZ623" i="1"/>
  <c r="AX623" i="1"/>
  <c r="AZ619" i="1"/>
  <c r="AX619" i="1"/>
  <c r="AZ615" i="1"/>
  <c r="AX615" i="1"/>
  <c r="AZ611" i="1"/>
  <c r="AX611" i="1"/>
  <c r="AZ607" i="1"/>
  <c r="AX607" i="1"/>
  <c r="AZ603" i="1"/>
  <c r="AX603" i="1"/>
  <c r="AZ599" i="1"/>
  <c r="AX599" i="1"/>
  <c r="AZ595" i="1"/>
  <c r="AX595" i="1"/>
  <c r="AZ591" i="1"/>
  <c r="AX591" i="1"/>
  <c r="AZ587" i="1"/>
  <c r="AX587" i="1"/>
  <c r="AZ583" i="1"/>
  <c r="AX583" i="1"/>
  <c r="AZ579" i="1"/>
  <c r="AX579" i="1"/>
  <c r="AZ575" i="1"/>
  <c r="AX575" i="1"/>
  <c r="AZ571" i="1"/>
  <c r="AX571" i="1"/>
  <c r="AZ567" i="1"/>
  <c r="AX567" i="1"/>
  <c r="AZ563" i="1"/>
  <c r="AX563" i="1"/>
  <c r="AZ559" i="1"/>
  <c r="AX559" i="1"/>
  <c r="AZ555" i="1"/>
  <c r="AX555" i="1"/>
  <c r="AZ551" i="1"/>
  <c r="AX551" i="1"/>
  <c r="AZ547" i="1"/>
  <c r="AX547" i="1"/>
  <c r="AZ543" i="1"/>
  <c r="AX543" i="1"/>
  <c r="AZ539" i="1"/>
  <c r="AX539" i="1"/>
  <c r="AZ535" i="1"/>
  <c r="AX535" i="1"/>
  <c r="AZ531" i="1"/>
  <c r="AX531" i="1"/>
  <c r="AZ527" i="1"/>
  <c r="AX527" i="1"/>
  <c r="AZ523" i="1"/>
  <c r="AX523" i="1"/>
  <c r="AZ519" i="1"/>
  <c r="AX519" i="1"/>
  <c r="AZ515" i="1"/>
  <c r="AX515" i="1"/>
  <c r="AZ511" i="1"/>
  <c r="AX511" i="1"/>
  <c r="AZ507" i="1"/>
  <c r="AX507" i="1"/>
  <c r="AZ503" i="1"/>
  <c r="AX503" i="1"/>
  <c r="AZ499" i="1"/>
  <c r="AX499" i="1"/>
  <c r="AZ495" i="1"/>
  <c r="AX495" i="1"/>
  <c r="AZ491" i="1"/>
  <c r="AX491" i="1"/>
  <c r="AZ487" i="1"/>
  <c r="AX487" i="1"/>
  <c r="AZ483" i="1"/>
  <c r="AX483" i="1"/>
  <c r="AZ479" i="1"/>
  <c r="AX479" i="1"/>
  <c r="AZ475" i="1"/>
  <c r="AX475" i="1"/>
  <c r="AZ471" i="1"/>
  <c r="AX471" i="1"/>
  <c r="AZ467" i="1"/>
  <c r="AX467" i="1"/>
  <c r="AZ463" i="1"/>
  <c r="AX463" i="1"/>
  <c r="AZ459" i="1"/>
  <c r="AX459" i="1"/>
  <c r="AZ455" i="1"/>
  <c r="AX455" i="1"/>
  <c r="AZ451" i="1"/>
  <c r="AX451" i="1"/>
  <c r="AZ447" i="1"/>
  <c r="AX447" i="1"/>
  <c r="AZ443" i="1"/>
  <c r="AX443" i="1"/>
  <c r="AZ439" i="1"/>
  <c r="AX439" i="1"/>
  <c r="AZ435" i="1"/>
  <c r="AX435" i="1"/>
  <c r="AZ431" i="1"/>
  <c r="AX431" i="1"/>
  <c r="AZ427" i="1"/>
  <c r="AX427" i="1"/>
  <c r="AZ423" i="1"/>
  <c r="AX423" i="1"/>
  <c r="AZ419" i="1"/>
  <c r="AX419" i="1"/>
  <c r="AZ415" i="1"/>
  <c r="AX415" i="1"/>
  <c r="AZ411" i="1"/>
  <c r="AX411" i="1"/>
  <c r="AZ407" i="1"/>
  <c r="AX407" i="1"/>
  <c r="AZ403" i="1"/>
  <c r="AX403" i="1"/>
  <c r="AZ399" i="1"/>
  <c r="AX399" i="1"/>
  <c r="AZ395" i="1"/>
  <c r="AX395" i="1"/>
  <c r="AZ391" i="1"/>
  <c r="AX391" i="1"/>
  <c r="AZ387" i="1"/>
  <c r="AX387" i="1"/>
  <c r="AZ383" i="1"/>
  <c r="AX383" i="1"/>
  <c r="AZ379" i="1"/>
  <c r="AX379" i="1"/>
  <c r="AZ375" i="1"/>
  <c r="AX375" i="1"/>
  <c r="AZ371" i="1"/>
  <c r="AX371" i="1"/>
  <c r="AZ367" i="1"/>
  <c r="AX367" i="1"/>
  <c r="AZ363" i="1"/>
  <c r="AX363" i="1"/>
  <c r="AZ359" i="1"/>
  <c r="AX359" i="1"/>
  <c r="AZ355" i="1"/>
  <c r="AX355" i="1"/>
  <c r="AZ351" i="1"/>
  <c r="AX351" i="1"/>
  <c r="AZ347" i="1"/>
  <c r="AX347" i="1"/>
  <c r="AZ343" i="1"/>
  <c r="AX343" i="1"/>
  <c r="AZ339" i="1"/>
  <c r="AX339" i="1"/>
  <c r="AZ335" i="1"/>
  <c r="AX335" i="1"/>
  <c r="AZ331" i="1"/>
  <c r="AX331" i="1"/>
  <c r="AZ327" i="1"/>
  <c r="AX327" i="1"/>
  <c r="AZ323" i="1"/>
  <c r="AX323" i="1"/>
  <c r="AZ319" i="1"/>
  <c r="AX319" i="1"/>
  <c r="AZ315" i="1"/>
  <c r="AX315" i="1"/>
  <c r="AZ311" i="1"/>
  <c r="AX311" i="1"/>
  <c r="AZ307" i="1"/>
  <c r="AX307" i="1"/>
  <c r="AZ303" i="1"/>
  <c r="AX303" i="1"/>
  <c r="AZ299" i="1"/>
  <c r="AX299" i="1"/>
  <c r="AZ295" i="1"/>
  <c r="AX295" i="1"/>
  <c r="AZ291" i="1"/>
  <c r="AX291" i="1"/>
  <c r="AZ287" i="1"/>
  <c r="AX287" i="1"/>
  <c r="AZ283" i="1"/>
  <c r="AX283" i="1"/>
  <c r="AZ279" i="1"/>
  <c r="AX279" i="1"/>
  <c r="AZ275" i="1"/>
  <c r="AX275" i="1"/>
  <c r="AZ271" i="1"/>
  <c r="AX271" i="1"/>
  <c r="AZ267" i="1"/>
  <c r="AX267" i="1"/>
  <c r="AZ263" i="1"/>
  <c r="AX263" i="1"/>
  <c r="AZ259" i="1"/>
  <c r="AX259" i="1"/>
  <c r="AZ255" i="1"/>
  <c r="AX255" i="1"/>
  <c r="AZ251" i="1"/>
  <c r="AX251" i="1"/>
  <c r="AZ247" i="1"/>
  <c r="AX247" i="1"/>
  <c r="AZ243" i="1"/>
  <c r="AX243" i="1"/>
  <c r="AZ239" i="1"/>
  <c r="AX239" i="1"/>
  <c r="AZ235" i="1"/>
  <c r="AX235" i="1"/>
  <c r="AZ231" i="1"/>
  <c r="AX231" i="1"/>
  <c r="AZ227" i="1"/>
  <c r="AX227" i="1"/>
  <c r="AZ223" i="1"/>
  <c r="AX223" i="1"/>
  <c r="AZ219" i="1"/>
  <c r="AX219" i="1"/>
  <c r="AZ215" i="1"/>
  <c r="AX215" i="1"/>
  <c r="AZ211" i="1"/>
  <c r="AX211" i="1"/>
  <c r="AX1451" i="1"/>
  <c r="AX1323" i="1"/>
  <c r="AX1195" i="1"/>
  <c r="AX1067" i="1"/>
  <c r="AX1573" i="1"/>
  <c r="AX1445" i="1"/>
  <c r="AX1317" i="1"/>
  <c r="AX1189" i="1"/>
  <c r="AX1061" i="1"/>
  <c r="AX870" i="1"/>
  <c r="AZ648" i="1"/>
  <c r="AX648" i="1"/>
  <c r="AZ644" i="1"/>
  <c r="AX644" i="1"/>
  <c r="AZ640" i="1"/>
  <c r="AZ636" i="1"/>
  <c r="AX636" i="1"/>
  <c r="AZ632" i="1"/>
  <c r="AX632" i="1"/>
  <c r="AZ628" i="1"/>
  <c r="AZ624" i="1"/>
  <c r="AZ620" i="1"/>
  <c r="AX620" i="1"/>
  <c r="AZ616" i="1"/>
  <c r="AX616" i="1"/>
  <c r="AZ612" i="1"/>
  <c r="AZ608" i="1"/>
  <c r="AX608" i="1"/>
  <c r="AZ604" i="1"/>
  <c r="AX604" i="1"/>
  <c r="AZ600" i="1"/>
  <c r="AX600" i="1"/>
  <c r="AZ596" i="1"/>
  <c r="AX596" i="1"/>
  <c r="AZ592" i="1"/>
  <c r="AX592" i="1"/>
  <c r="AZ588" i="1"/>
  <c r="AX588" i="1"/>
  <c r="AZ584" i="1"/>
  <c r="AX584" i="1"/>
  <c r="AZ580" i="1"/>
  <c r="AX580" i="1"/>
  <c r="AZ576" i="1"/>
  <c r="AZ572" i="1"/>
  <c r="AX572" i="1"/>
  <c r="AZ568" i="1"/>
  <c r="AX568" i="1"/>
  <c r="AZ564" i="1"/>
  <c r="AZ560" i="1"/>
  <c r="AZ556" i="1"/>
  <c r="AX556" i="1"/>
  <c r="AZ552" i="1"/>
  <c r="AX552" i="1"/>
  <c r="AZ548" i="1"/>
  <c r="AZ544" i="1"/>
  <c r="AX544" i="1"/>
  <c r="AZ540" i="1"/>
  <c r="AX540" i="1"/>
  <c r="AZ536" i="1"/>
  <c r="AX536" i="1"/>
  <c r="AZ532" i="1"/>
  <c r="AX532" i="1"/>
  <c r="AZ528" i="1"/>
  <c r="AX528" i="1"/>
  <c r="AZ524" i="1"/>
  <c r="AX524" i="1"/>
  <c r="AZ520" i="1"/>
  <c r="AX520" i="1"/>
  <c r="AZ516" i="1"/>
  <c r="AX516" i="1"/>
  <c r="AZ512" i="1"/>
  <c r="AZ508" i="1"/>
  <c r="AX508" i="1"/>
  <c r="AZ504" i="1"/>
  <c r="AX504" i="1"/>
  <c r="AZ500" i="1"/>
  <c r="AZ496" i="1"/>
  <c r="AZ492" i="1"/>
  <c r="AX492" i="1"/>
  <c r="AZ488" i="1"/>
  <c r="AX488" i="1"/>
  <c r="AZ484" i="1"/>
  <c r="AX484" i="1"/>
  <c r="AZ480" i="1"/>
  <c r="AZ476" i="1"/>
  <c r="AX476" i="1"/>
  <c r="AZ472" i="1"/>
  <c r="AX472" i="1"/>
  <c r="AZ468" i="1"/>
  <c r="AX468" i="1"/>
  <c r="AZ464" i="1"/>
  <c r="AZ460" i="1"/>
  <c r="AX460" i="1"/>
  <c r="AZ456" i="1"/>
  <c r="AX456" i="1"/>
  <c r="AZ452" i="1"/>
  <c r="AX452" i="1"/>
  <c r="AZ448" i="1"/>
  <c r="AZ444" i="1"/>
  <c r="AX444" i="1"/>
  <c r="AZ440" i="1"/>
  <c r="AX440" i="1"/>
  <c r="AZ436" i="1"/>
  <c r="AX436" i="1"/>
  <c r="AZ432" i="1"/>
  <c r="AZ428" i="1"/>
  <c r="AX428" i="1"/>
  <c r="AZ424" i="1"/>
  <c r="AX424" i="1"/>
  <c r="AZ420" i="1"/>
  <c r="AX420" i="1"/>
  <c r="AZ416" i="1"/>
  <c r="AZ412" i="1"/>
  <c r="AX412" i="1"/>
  <c r="AZ408" i="1"/>
  <c r="AX408" i="1"/>
  <c r="AZ404" i="1"/>
  <c r="AX404" i="1"/>
  <c r="AZ400" i="1"/>
  <c r="AZ396" i="1"/>
  <c r="AX396" i="1"/>
  <c r="AZ392" i="1"/>
  <c r="AX392" i="1"/>
  <c r="AZ388" i="1"/>
  <c r="AX388" i="1"/>
  <c r="AZ384" i="1"/>
  <c r="AZ380" i="1"/>
  <c r="AX380" i="1"/>
  <c r="AZ376" i="1"/>
  <c r="AX376" i="1"/>
  <c r="AZ372" i="1"/>
  <c r="AX372" i="1"/>
  <c r="AZ368" i="1"/>
  <c r="AZ364" i="1"/>
  <c r="AX364" i="1"/>
  <c r="AZ360" i="1"/>
  <c r="AX360" i="1"/>
  <c r="AZ356" i="1"/>
  <c r="AX356" i="1"/>
  <c r="AZ352" i="1"/>
  <c r="AZ348" i="1"/>
  <c r="AX348" i="1"/>
  <c r="AZ344" i="1"/>
  <c r="AX344" i="1"/>
  <c r="AZ340" i="1"/>
  <c r="AX340" i="1"/>
  <c r="AZ336" i="1"/>
  <c r="AZ332" i="1"/>
  <c r="AX332" i="1"/>
  <c r="AZ328" i="1"/>
  <c r="AX328" i="1"/>
  <c r="AZ324" i="1"/>
  <c r="AX324" i="1"/>
  <c r="AZ320" i="1"/>
  <c r="AX320" i="1"/>
  <c r="AZ316" i="1"/>
  <c r="AX316" i="1"/>
  <c r="AZ312" i="1"/>
  <c r="AX312" i="1"/>
  <c r="AZ308" i="1"/>
  <c r="AX308" i="1"/>
  <c r="AZ304" i="1"/>
  <c r="AX304" i="1"/>
  <c r="AZ300" i="1"/>
  <c r="AX300" i="1"/>
  <c r="AZ296" i="1"/>
  <c r="AX296" i="1"/>
  <c r="AZ292" i="1"/>
  <c r="AX292" i="1"/>
  <c r="AZ288" i="1"/>
  <c r="AX288" i="1"/>
  <c r="AZ284" i="1"/>
  <c r="AX284" i="1"/>
  <c r="AZ280" i="1"/>
  <c r="AX280" i="1"/>
  <c r="AZ276" i="1"/>
  <c r="AX276" i="1"/>
  <c r="AZ272" i="1"/>
  <c r="AX272" i="1"/>
  <c r="AZ268" i="1"/>
  <c r="AX268" i="1"/>
  <c r="AZ264" i="1"/>
  <c r="AX264" i="1"/>
  <c r="AZ260" i="1"/>
  <c r="AX260" i="1"/>
  <c r="AZ256" i="1"/>
  <c r="AX256" i="1"/>
  <c r="AZ252" i="1"/>
  <c r="AX252" i="1"/>
  <c r="AZ248" i="1"/>
  <c r="AX248" i="1"/>
  <c r="AZ244" i="1"/>
  <c r="AX244" i="1"/>
  <c r="AZ240" i="1"/>
  <c r="AX240" i="1"/>
  <c r="AZ236" i="1"/>
  <c r="AX236" i="1"/>
  <c r="AZ232" i="1"/>
  <c r="AX232" i="1"/>
  <c r="AZ228" i="1"/>
  <c r="AX228" i="1"/>
  <c r="AZ224" i="1"/>
  <c r="AX224" i="1"/>
  <c r="AZ220" i="1"/>
  <c r="AX220" i="1"/>
  <c r="AZ216" i="1"/>
  <c r="AX216" i="1"/>
  <c r="AZ212" i="1"/>
  <c r="AX212" i="1"/>
  <c r="AZ208" i="1"/>
  <c r="AX208" i="1"/>
  <c r="AX204" i="1"/>
  <c r="AX172" i="1"/>
  <c r="AX140" i="1"/>
  <c r="AX612" i="1"/>
  <c r="AX560" i="1"/>
  <c r="AX448" i="1"/>
  <c r="AX384" i="1"/>
  <c r="AY638" i="1"/>
  <c r="AY634" i="1"/>
  <c r="AY630" i="1"/>
  <c r="AY626" i="1"/>
  <c r="AY622" i="1"/>
  <c r="AY618" i="1"/>
  <c r="AY614" i="1"/>
  <c r="AY610" i="1"/>
  <c r="AY606" i="1"/>
  <c r="AY602" i="1"/>
  <c r="AY598" i="1"/>
  <c r="AY594" i="1"/>
  <c r="AY590" i="1"/>
  <c r="AY586" i="1"/>
  <c r="AY582" i="1"/>
  <c r="AY578" i="1"/>
  <c r="AY574" i="1"/>
  <c r="AY570" i="1"/>
  <c r="AY566" i="1"/>
  <c r="AY562" i="1"/>
  <c r="AY558" i="1"/>
  <c r="AY554" i="1"/>
  <c r="AY550" i="1"/>
  <c r="AY546" i="1"/>
  <c r="AY542" i="1"/>
  <c r="AY538" i="1"/>
  <c r="AY534" i="1"/>
  <c r="AY530" i="1"/>
  <c r="AY526" i="1"/>
  <c r="AY522" i="1"/>
  <c r="AY518" i="1"/>
  <c r="AY514" i="1"/>
  <c r="AY510" i="1"/>
  <c r="AY506" i="1"/>
  <c r="AY502" i="1"/>
  <c r="AY498" i="1"/>
  <c r="AY494" i="1"/>
  <c r="AY490" i="1"/>
  <c r="AY486" i="1"/>
  <c r="AY482" i="1"/>
  <c r="AY478" i="1"/>
  <c r="AY474" i="1"/>
  <c r="AY470" i="1"/>
  <c r="AY466" i="1"/>
  <c r="AY462" i="1"/>
  <c r="AY458" i="1"/>
  <c r="AY454" i="1"/>
  <c r="AY450" i="1"/>
  <c r="AY446" i="1"/>
  <c r="AY442" i="1"/>
  <c r="AY438" i="1"/>
  <c r="AY434" i="1"/>
  <c r="AY430" i="1"/>
  <c r="AY426" i="1"/>
  <c r="AY422" i="1"/>
  <c r="AY418" i="1"/>
  <c r="AY414" i="1"/>
  <c r="AY410" i="1"/>
  <c r="AY406" i="1"/>
  <c r="AY402" i="1"/>
  <c r="AY398" i="1"/>
  <c r="AY394" i="1"/>
  <c r="AY390" i="1"/>
  <c r="AY386" i="1"/>
  <c r="AY382" i="1"/>
  <c r="AY378" i="1"/>
  <c r="AY374" i="1"/>
  <c r="AY370" i="1"/>
  <c r="AY366" i="1"/>
  <c r="AY362" i="1"/>
  <c r="AY358" i="1"/>
  <c r="AY354" i="1"/>
  <c r="AY350" i="1"/>
  <c r="AY346" i="1"/>
  <c r="AY342" i="1"/>
  <c r="AY338" i="1"/>
  <c r="AY334" i="1"/>
  <c r="AY330" i="1"/>
  <c r="AY326" i="1"/>
  <c r="AY322" i="1"/>
  <c r="AY318" i="1"/>
  <c r="AY314" i="1"/>
  <c r="AY310" i="1"/>
  <c r="AY306" i="1"/>
  <c r="AY302" i="1"/>
  <c r="AY298" i="1"/>
  <c r="AY294" i="1"/>
  <c r="AY290" i="1"/>
  <c r="AY286" i="1"/>
  <c r="AY282" i="1"/>
  <c r="AY278" i="1"/>
  <c r="AY274" i="1"/>
  <c r="AY270" i="1"/>
  <c r="AY266" i="1"/>
  <c r="AY262" i="1"/>
  <c r="AY258" i="1"/>
  <c r="AY254" i="1"/>
  <c r="AY250" i="1"/>
  <c r="AY246" i="1"/>
  <c r="AY242" i="1"/>
  <c r="AY238" i="1"/>
  <c r="AY234" i="1"/>
  <c r="AY230" i="1"/>
  <c r="AY226" i="1"/>
  <c r="AY222" i="1"/>
  <c r="AY218" i="1"/>
  <c r="AY214" i="1"/>
  <c r="AY210" i="1"/>
  <c r="AY206" i="1"/>
  <c r="AY202" i="1"/>
  <c r="AY198" i="1"/>
  <c r="AY194" i="1"/>
  <c r="AY190" i="1"/>
  <c r="AY186" i="1"/>
  <c r="AY182" i="1"/>
  <c r="AY178" i="1"/>
  <c r="AY174" i="1"/>
  <c r="AY170" i="1"/>
  <c r="AY166" i="1"/>
  <c r="AY162" i="1"/>
  <c r="AY158" i="1"/>
  <c r="AY154" i="1"/>
  <c r="AY150" i="1"/>
  <c r="AY146" i="1"/>
  <c r="AY142" i="1"/>
  <c r="AY138" i="1"/>
  <c r="AY134" i="1"/>
  <c r="AY130" i="1"/>
  <c r="AY126" i="1"/>
  <c r="AX500" i="1"/>
  <c r="AZ725" i="1"/>
  <c r="AX725" i="1"/>
  <c r="AZ721" i="1"/>
  <c r="AX721" i="1"/>
  <c r="AZ717" i="1"/>
  <c r="AZ713" i="1"/>
  <c r="AZ709" i="1"/>
  <c r="AX709" i="1"/>
  <c r="AZ705" i="1"/>
  <c r="AX705" i="1"/>
  <c r="AZ701" i="1"/>
  <c r="AZ697" i="1"/>
  <c r="AX697" i="1"/>
  <c r="AZ693" i="1"/>
  <c r="AX693" i="1"/>
  <c r="AZ689" i="1"/>
  <c r="AX689" i="1"/>
  <c r="AZ685" i="1"/>
  <c r="AX685" i="1"/>
  <c r="AZ681" i="1"/>
  <c r="AX681" i="1"/>
  <c r="AZ677" i="1"/>
  <c r="AX677" i="1"/>
  <c r="AZ673" i="1"/>
  <c r="AX673" i="1"/>
  <c r="AZ669" i="1"/>
  <c r="AX669" i="1"/>
  <c r="AZ665" i="1"/>
  <c r="AZ661" i="1"/>
  <c r="AX661" i="1"/>
  <c r="AZ657" i="1"/>
  <c r="AX657" i="1"/>
  <c r="AZ653" i="1"/>
  <c r="AZ649" i="1"/>
  <c r="AZ645" i="1"/>
  <c r="AX645" i="1"/>
  <c r="AZ641" i="1"/>
  <c r="AX641" i="1"/>
  <c r="AZ637" i="1"/>
  <c r="AZ633" i="1"/>
  <c r="AX633" i="1"/>
  <c r="AZ629" i="1"/>
  <c r="AX629" i="1"/>
  <c r="AZ625" i="1"/>
  <c r="AX625" i="1"/>
  <c r="AZ621" i="1"/>
  <c r="AX621" i="1"/>
  <c r="AZ617" i="1"/>
  <c r="AX617" i="1"/>
  <c r="AZ613" i="1"/>
  <c r="AX613" i="1"/>
  <c r="AZ609" i="1"/>
  <c r="AX609" i="1"/>
  <c r="AZ605" i="1"/>
  <c r="AX605" i="1"/>
  <c r="AZ601" i="1"/>
  <c r="AZ597" i="1"/>
  <c r="AX597" i="1"/>
  <c r="AZ593" i="1"/>
  <c r="AX593" i="1"/>
  <c r="AZ589" i="1"/>
  <c r="AZ585" i="1"/>
  <c r="AZ581" i="1"/>
  <c r="AX581" i="1"/>
  <c r="AZ577" i="1"/>
  <c r="AX577" i="1"/>
  <c r="AZ573" i="1"/>
  <c r="AZ569" i="1"/>
  <c r="AX569" i="1"/>
  <c r="AZ565" i="1"/>
  <c r="AX565" i="1"/>
  <c r="AZ561" i="1"/>
  <c r="AX561" i="1"/>
  <c r="AZ557" i="1"/>
  <c r="AX557" i="1"/>
  <c r="AZ553" i="1"/>
  <c r="AX553" i="1"/>
  <c r="AZ549" i="1"/>
  <c r="AX549" i="1"/>
  <c r="AZ545" i="1"/>
  <c r="AX545" i="1"/>
  <c r="AZ541" i="1"/>
  <c r="AX541" i="1"/>
  <c r="AZ537" i="1"/>
  <c r="AZ533" i="1"/>
  <c r="AX533" i="1"/>
  <c r="AZ529" i="1"/>
  <c r="AX529" i="1"/>
  <c r="AZ525" i="1"/>
  <c r="AZ521" i="1"/>
  <c r="AZ517" i="1"/>
  <c r="AX517" i="1"/>
  <c r="AZ513" i="1"/>
  <c r="AX513" i="1"/>
  <c r="AZ509" i="1"/>
  <c r="AZ505" i="1"/>
  <c r="AX505" i="1"/>
  <c r="AZ501" i="1"/>
  <c r="AX501" i="1"/>
  <c r="AZ497" i="1"/>
  <c r="AX497" i="1"/>
  <c r="AZ493" i="1"/>
  <c r="AX493" i="1"/>
  <c r="AZ489" i="1"/>
  <c r="AX489" i="1"/>
  <c r="AZ485" i="1"/>
  <c r="AZ481" i="1"/>
  <c r="AX481" i="1"/>
  <c r="AZ477" i="1"/>
  <c r="AX477" i="1"/>
  <c r="AZ473" i="1"/>
  <c r="AX473" i="1"/>
  <c r="AZ469" i="1"/>
  <c r="AZ465" i="1"/>
  <c r="AX465" i="1"/>
  <c r="AZ461" i="1"/>
  <c r="AX461" i="1"/>
  <c r="AZ457" i="1"/>
  <c r="AX457" i="1"/>
  <c r="AZ453" i="1"/>
  <c r="AZ449" i="1"/>
  <c r="AX449" i="1"/>
  <c r="AZ445" i="1"/>
  <c r="AX445" i="1"/>
  <c r="AZ441" i="1"/>
  <c r="AX441" i="1"/>
  <c r="AZ437" i="1"/>
  <c r="AZ433" i="1"/>
  <c r="AX433" i="1"/>
  <c r="AZ429" i="1"/>
  <c r="AX429" i="1"/>
  <c r="AZ425" i="1"/>
  <c r="AX425" i="1"/>
  <c r="AZ421" i="1"/>
  <c r="AZ417" i="1"/>
  <c r="AX417" i="1"/>
  <c r="AZ413" i="1"/>
  <c r="AX413" i="1"/>
  <c r="AZ409" i="1"/>
  <c r="AX409" i="1"/>
  <c r="AZ405" i="1"/>
  <c r="AZ401" i="1"/>
  <c r="AX401" i="1"/>
  <c r="AZ397" i="1"/>
  <c r="AX397" i="1"/>
  <c r="AZ393" i="1"/>
  <c r="AX393" i="1"/>
  <c r="AZ389" i="1"/>
  <c r="AZ385" i="1"/>
  <c r="AX385" i="1"/>
  <c r="AZ381" i="1"/>
  <c r="AX381" i="1"/>
  <c r="AZ377" i="1"/>
  <c r="AX377" i="1"/>
  <c r="AZ373" i="1"/>
  <c r="AZ369" i="1"/>
  <c r="AX369" i="1"/>
  <c r="AZ365" i="1"/>
  <c r="AX365" i="1"/>
  <c r="AZ361" i="1"/>
  <c r="AX361" i="1"/>
  <c r="AZ357" i="1"/>
  <c r="AZ353" i="1"/>
  <c r="AX353" i="1"/>
  <c r="AZ349" i="1"/>
  <c r="AX349" i="1"/>
  <c r="AZ345" i="1"/>
  <c r="AX345" i="1"/>
  <c r="AZ341" i="1"/>
  <c r="AZ337" i="1"/>
  <c r="AX337" i="1"/>
  <c r="AZ333" i="1"/>
  <c r="AX333" i="1"/>
  <c r="AZ329" i="1"/>
  <c r="AX329" i="1"/>
  <c r="AZ325" i="1"/>
  <c r="AX325" i="1"/>
  <c r="AZ321" i="1"/>
  <c r="AX321" i="1"/>
  <c r="AZ317" i="1"/>
  <c r="AZ313" i="1"/>
  <c r="AX313" i="1"/>
  <c r="AZ309" i="1"/>
  <c r="AZ305" i="1"/>
  <c r="AX305" i="1"/>
  <c r="AZ301" i="1"/>
  <c r="AX301" i="1"/>
  <c r="AZ297" i="1"/>
  <c r="AX297" i="1"/>
  <c r="AZ293" i="1"/>
  <c r="AX293" i="1"/>
  <c r="AZ289" i="1"/>
  <c r="AX289" i="1"/>
  <c r="AZ285" i="1"/>
  <c r="AZ281" i="1"/>
  <c r="AX281" i="1"/>
  <c r="AZ277" i="1"/>
  <c r="AZ273" i="1"/>
  <c r="AX273" i="1"/>
  <c r="AZ269" i="1"/>
  <c r="AX269" i="1"/>
  <c r="AZ265" i="1"/>
  <c r="AX265" i="1"/>
  <c r="AZ261" i="1"/>
  <c r="AX261" i="1"/>
  <c r="AZ257" i="1"/>
  <c r="AX257" i="1"/>
  <c r="AZ253" i="1"/>
  <c r="AZ249" i="1"/>
  <c r="AX249" i="1"/>
  <c r="AZ245" i="1"/>
  <c r="AZ241" i="1"/>
  <c r="AX241" i="1"/>
  <c r="AZ237" i="1"/>
  <c r="AX237" i="1"/>
  <c r="AZ233" i="1"/>
  <c r="AX233" i="1"/>
  <c r="AZ229" i="1"/>
  <c r="AX229" i="1"/>
  <c r="AZ225" i="1"/>
  <c r="AX225" i="1"/>
  <c r="AZ221" i="1"/>
  <c r="AZ217" i="1"/>
  <c r="AX217" i="1"/>
  <c r="AZ213" i="1"/>
  <c r="AZ209" i="1"/>
  <c r="AX209" i="1"/>
  <c r="AZ205" i="1"/>
  <c r="AX205" i="1"/>
  <c r="AZ201" i="1"/>
  <c r="AX201" i="1"/>
  <c r="AZ197" i="1"/>
  <c r="AX197" i="1"/>
  <c r="AZ193" i="1"/>
  <c r="AX193" i="1"/>
  <c r="AZ189" i="1"/>
  <c r="AX189" i="1"/>
  <c r="AZ185" i="1"/>
  <c r="AX185" i="1"/>
  <c r="AZ181" i="1"/>
  <c r="AX181" i="1"/>
  <c r="AZ177" i="1"/>
  <c r="AX177" i="1"/>
  <c r="AZ173" i="1"/>
  <c r="AZ169" i="1"/>
  <c r="AX169" i="1"/>
  <c r="AZ165" i="1"/>
  <c r="AX165" i="1"/>
  <c r="AZ161" i="1"/>
  <c r="AX161" i="1"/>
  <c r="AZ157" i="1"/>
  <c r="AX157" i="1"/>
  <c r="AZ153" i="1"/>
  <c r="AX153" i="1"/>
  <c r="AZ149" i="1"/>
  <c r="AX149" i="1"/>
  <c r="AZ145" i="1"/>
  <c r="AX145" i="1"/>
  <c r="AZ141" i="1"/>
  <c r="AZ137" i="1"/>
  <c r="AX137" i="1"/>
  <c r="AZ133" i="1"/>
  <c r="AX133" i="1"/>
  <c r="AZ129" i="1"/>
  <c r="AX129" i="1"/>
  <c r="AZ125" i="1"/>
  <c r="AX125" i="1"/>
  <c r="AZ121" i="1"/>
  <c r="AX121" i="1"/>
  <c r="AZ117" i="1"/>
  <c r="AX117" i="1"/>
  <c r="AZ113" i="1"/>
  <c r="AX113" i="1"/>
  <c r="AZ109" i="1"/>
  <c r="AX109" i="1"/>
  <c r="AZ105" i="1"/>
  <c r="AX105" i="1"/>
  <c r="AZ101" i="1"/>
  <c r="AX101" i="1"/>
  <c r="AZ97" i="1"/>
  <c r="AX97" i="1"/>
  <c r="AZ93" i="1"/>
  <c r="AX93" i="1"/>
  <c r="AZ89" i="1"/>
  <c r="AX89" i="1"/>
  <c r="AZ85" i="1"/>
  <c r="AX85" i="1"/>
  <c r="AZ81" i="1"/>
  <c r="AX81" i="1"/>
  <c r="AZ77" i="1"/>
  <c r="AX77" i="1"/>
  <c r="AZ73" i="1"/>
  <c r="AX73" i="1"/>
  <c r="AZ69" i="1"/>
  <c r="AX69" i="1"/>
  <c r="AZ65" i="1"/>
  <c r="AX65" i="1"/>
  <c r="AZ61" i="1"/>
  <c r="AX61" i="1"/>
  <c r="AZ57" i="1"/>
  <c r="AX57" i="1"/>
  <c r="AZ53" i="1"/>
  <c r="AX53" i="1"/>
  <c r="AZ49" i="1"/>
  <c r="AX49" i="1"/>
  <c r="AZ41" i="1"/>
  <c r="AX41" i="1"/>
  <c r="AZ37" i="1"/>
  <c r="AX37" i="1"/>
  <c r="AZ33" i="1"/>
  <c r="AX33" i="1"/>
  <c r="AZ29" i="1"/>
  <c r="AX29" i="1"/>
  <c r="AZ25" i="1"/>
  <c r="AX25" i="1"/>
  <c r="AZ21" i="1"/>
  <c r="AX21" i="1"/>
  <c r="AZ17" i="1"/>
  <c r="AX17" i="1"/>
  <c r="AZ9" i="1"/>
  <c r="AX9" i="1"/>
  <c r="AZ5" i="1"/>
  <c r="AX5" i="1"/>
  <c r="AX701" i="1"/>
  <c r="AX649" i="1"/>
  <c r="AX548" i="1"/>
  <c r="AX496" i="1"/>
  <c r="AX432" i="1"/>
  <c r="AX368" i="1"/>
  <c r="AX277" i="1"/>
  <c r="AY715" i="1"/>
  <c r="AY711" i="1"/>
  <c r="AY707" i="1"/>
  <c r="AY703" i="1"/>
  <c r="AY699" i="1"/>
  <c r="AY695" i="1"/>
  <c r="AY691" i="1"/>
  <c r="AY687" i="1"/>
  <c r="AY683" i="1"/>
  <c r="AY679" i="1"/>
  <c r="AY675" i="1"/>
  <c r="AY671" i="1"/>
  <c r="AY667" i="1"/>
  <c r="AY663" i="1"/>
  <c r="AY659" i="1"/>
  <c r="AY655" i="1"/>
  <c r="AY651" i="1"/>
  <c r="AY647" i="1"/>
  <c r="AY643" i="1"/>
  <c r="AY639" i="1"/>
  <c r="AY635" i="1"/>
  <c r="AY631" i="1"/>
  <c r="AY627" i="1"/>
  <c r="AY623" i="1"/>
  <c r="AY619" i="1"/>
  <c r="AY615" i="1"/>
  <c r="AY611" i="1"/>
  <c r="AY607" i="1"/>
  <c r="AY603" i="1"/>
  <c r="AY599" i="1"/>
  <c r="AY595" i="1"/>
  <c r="AY591" i="1"/>
  <c r="AY587" i="1"/>
  <c r="AY583" i="1"/>
  <c r="AY579" i="1"/>
  <c r="AY575" i="1"/>
  <c r="AY571" i="1"/>
  <c r="AY567" i="1"/>
  <c r="AY563" i="1"/>
  <c r="AY559" i="1"/>
  <c r="AY555" i="1"/>
  <c r="AY551" i="1"/>
  <c r="AY547" i="1"/>
  <c r="AY543" i="1"/>
  <c r="AY539" i="1"/>
  <c r="AY535" i="1"/>
  <c r="AY531" i="1"/>
  <c r="AY527" i="1"/>
  <c r="AY523" i="1"/>
  <c r="AY519" i="1"/>
  <c r="AY515" i="1"/>
  <c r="AY511" i="1"/>
  <c r="AY507" i="1"/>
  <c r="AY503" i="1"/>
  <c r="AY499" i="1"/>
  <c r="AY495" i="1"/>
  <c r="AY491" i="1"/>
  <c r="AY487" i="1"/>
  <c r="AY483" i="1"/>
  <c r="AY479" i="1"/>
  <c r="AY475" i="1"/>
  <c r="AY471" i="1"/>
  <c r="AY467" i="1"/>
  <c r="AY463" i="1"/>
  <c r="AY459" i="1"/>
  <c r="AY455" i="1"/>
  <c r="AY451" i="1"/>
  <c r="AY447" i="1"/>
  <c r="AY443" i="1"/>
  <c r="AY439" i="1"/>
  <c r="AY435" i="1"/>
  <c r="AY431" i="1"/>
  <c r="AY427" i="1"/>
  <c r="AY423" i="1"/>
  <c r="AY419" i="1"/>
  <c r="AY415" i="1"/>
  <c r="AY411" i="1"/>
  <c r="AY407" i="1"/>
  <c r="AY403" i="1"/>
  <c r="AY399" i="1"/>
  <c r="AY395" i="1"/>
  <c r="AY391" i="1"/>
  <c r="AY387" i="1"/>
  <c r="AY383" i="1"/>
  <c r="AY379" i="1"/>
  <c r="AY375" i="1"/>
  <c r="AY371" i="1"/>
  <c r="AY367" i="1"/>
  <c r="AY363" i="1"/>
  <c r="AY359" i="1"/>
  <c r="AY355" i="1"/>
  <c r="AY351" i="1"/>
  <c r="AY347" i="1"/>
  <c r="AY343" i="1"/>
  <c r="AY339" i="1"/>
  <c r="AY335" i="1"/>
  <c r="AY331" i="1"/>
  <c r="AY327" i="1"/>
  <c r="AY323" i="1"/>
  <c r="AY319" i="1"/>
  <c r="AY315" i="1"/>
  <c r="AY311" i="1"/>
  <c r="AY307" i="1"/>
  <c r="AY303" i="1"/>
  <c r="AY299" i="1"/>
  <c r="AY295" i="1"/>
  <c r="AY291" i="1"/>
  <c r="AY287" i="1"/>
  <c r="AY283" i="1"/>
  <c r="AY279" i="1"/>
  <c r="AY275" i="1"/>
  <c r="AY271" i="1"/>
  <c r="AY267" i="1"/>
  <c r="AY263" i="1"/>
  <c r="AY259" i="1"/>
  <c r="AY255" i="1"/>
  <c r="AY251" i="1"/>
  <c r="AY247" i="1"/>
  <c r="AY243" i="1"/>
  <c r="AY239" i="1"/>
  <c r="AY235" i="1"/>
  <c r="AY231" i="1"/>
  <c r="AY227" i="1"/>
  <c r="AY223" i="1"/>
  <c r="AY219" i="1"/>
  <c r="AY215" i="1"/>
  <c r="AY211" i="1"/>
  <c r="AY207" i="1"/>
  <c r="AY203" i="1"/>
  <c r="AY199" i="1"/>
  <c r="AX640" i="1"/>
  <c r="AX589" i="1"/>
  <c r="AX537" i="1"/>
  <c r="AX485" i="1"/>
  <c r="AX421" i="1"/>
  <c r="AX357" i="1"/>
  <c r="AX253" i="1"/>
  <c r="AZ626" i="1"/>
  <c r="AX626" i="1"/>
  <c r="AZ622" i="1"/>
  <c r="AX622" i="1"/>
  <c r="AZ618" i="1"/>
  <c r="AX618" i="1"/>
  <c r="AZ614" i="1"/>
  <c r="AZ610" i="1"/>
  <c r="AX610" i="1"/>
  <c r="AZ606" i="1"/>
  <c r="AX606" i="1"/>
  <c r="AZ602" i="1"/>
  <c r="AX602" i="1"/>
  <c r="AZ598" i="1"/>
  <c r="AZ594" i="1"/>
  <c r="AX594" i="1"/>
  <c r="AZ590" i="1"/>
  <c r="AX590" i="1"/>
  <c r="AZ586" i="1"/>
  <c r="AX586" i="1"/>
  <c r="AZ582" i="1"/>
  <c r="AX582" i="1"/>
  <c r="AZ578" i="1"/>
  <c r="AX578" i="1"/>
  <c r="AZ574" i="1"/>
  <c r="AX574" i="1"/>
  <c r="AZ570" i="1"/>
  <c r="AX570" i="1"/>
  <c r="AZ566" i="1"/>
  <c r="AX566" i="1"/>
  <c r="AZ562" i="1"/>
  <c r="AX562" i="1"/>
  <c r="AZ558" i="1"/>
  <c r="AX558" i="1"/>
  <c r="AZ554" i="1"/>
  <c r="AX554" i="1"/>
  <c r="AZ550" i="1"/>
  <c r="AZ546" i="1"/>
  <c r="AX546" i="1"/>
  <c r="AZ542" i="1"/>
  <c r="AX542" i="1"/>
  <c r="AZ538" i="1"/>
  <c r="AX538" i="1"/>
  <c r="AZ534" i="1"/>
  <c r="AZ530" i="1"/>
  <c r="AX530" i="1"/>
  <c r="AZ526" i="1"/>
  <c r="AX526" i="1"/>
  <c r="AZ522" i="1"/>
  <c r="AX522" i="1"/>
  <c r="AZ518" i="1"/>
  <c r="AX518" i="1"/>
  <c r="AZ514" i="1"/>
  <c r="AX514" i="1"/>
  <c r="AZ510" i="1"/>
  <c r="AX510" i="1"/>
  <c r="AZ506" i="1"/>
  <c r="AX506" i="1"/>
  <c r="AZ502" i="1"/>
  <c r="AX502" i="1"/>
  <c r="AZ498" i="1"/>
  <c r="AX498" i="1"/>
  <c r="AZ494" i="1"/>
  <c r="AX494" i="1"/>
  <c r="AZ490" i="1"/>
  <c r="AX490" i="1"/>
  <c r="AZ486" i="1"/>
  <c r="AX486" i="1"/>
  <c r="AZ482" i="1"/>
  <c r="AX482" i="1"/>
  <c r="AZ478" i="1"/>
  <c r="AX478" i="1"/>
  <c r="AZ474" i="1"/>
  <c r="AX474" i="1"/>
  <c r="AZ470" i="1"/>
  <c r="AX470" i="1"/>
  <c r="AZ466" i="1"/>
  <c r="AX466" i="1"/>
  <c r="AZ462" i="1"/>
  <c r="AX462" i="1"/>
  <c r="AZ458" i="1"/>
  <c r="AX458" i="1"/>
  <c r="AZ454" i="1"/>
  <c r="AX454" i="1"/>
  <c r="AZ450" i="1"/>
  <c r="AX450" i="1"/>
  <c r="AZ446" i="1"/>
  <c r="AX446" i="1"/>
  <c r="AZ442" i="1"/>
  <c r="AX442" i="1"/>
  <c r="AZ438" i="1"/>
  <c r="AX438" i="1"/>
  <c r="AZ434" i="1"/>
  <c r="AX434" i="1"/>
  <c r="AZ430" i="1"/>
  <c r="AX430" i="1"/>
  <c r="AZ426" i="1"/>
  <c r="AX426" i="1"/>
  <c r="AZ422" i="1"/>
  <c r="AX422" i="1"/>
  <c r="AZ418" i="1"/>
  <c r="AX418" i="1"/>
  <c r="AZ414" i="1"/>
  <c r="AX414" i="1"/>
  <c r="AZ410" i="1"/>
  <c r="AX410" i="1"/>
  <c r="AZ406" i="1"/>
  <c r="AX406" i="1"/>
  <c r="AZ402" i="1"/>
  <c r="AX402" i="1"/>
  <c r="AZ398" i="1"/>
  <c r="AX398" i="1"/>
  <c r="AZ394" i="1"/>
  <c r="AX394" i="1"/>
  <c r="AZ390" i="1"/>
  <c r="AX390" i="1"/>
  <c r="AZ386" i="1"/>
  <c r="AX386" i="1"/>
  <c r="AZ382" i="1"/>
  <c r="AX382" i="1"/>
  <c r="AZ378" i="1"/>
  <c r="AX378" i="1"/>
  <c r="AZ374" i="1"/>
  <c r="AX374" i="1"/>
  <c r="AZ370" i="1"/>
  <c r="AX370" i="1"/>
  <c r="AZ366" i="1"/>
  <c r="AX366" i="1"/>
  <c r="AZ362" i="1"/>
  <c r="AX362" i="1"/>
  <c r="AZ358" i="1"/>
  <c r="AX358" i="1"/>
  <c r="AZ354" i="1"/>
  <c r="AX354" i="1"/>
  <c r="AZ350" i="1"/>
  <c r="AX350" i="1"/>
  <c r="AZ346" i="1"/>
  <c r="AX346" i="1"/>
  <c r="AZ342" i="1"/>
  <c r="AX342" i="1"/>
  <c r="AZ338" i="1"/>
  <c r="AX338" i="1"/>
  <c r="AZ334" i="1"/>
  <c r="AX334" i="1"/>
  <c r="AZ330" i="1"/>
  <c r="AX330" i="1"/>
  <c r="AZ326" i="1"/>
  <c r="AX326" i="1"/>
  <c r="AZ322" i="1"/>
  <c r="AX322" i="1"/>
  <c r="AZ318" i="1"/>
  <c r="AX318" i="1"/>
  <c r="AZ314" i="1"/>
  <c r="AX314" i="1"/>
  <c r="AZ310" i="1"/>
  <c r="AX310" i="1"/>
  <c r="AZ306" i="1"/>
  <c r="AX306" i="1"/>
  <c r="AZ302" i="1"/>
  <c r="AX302" i="1"/>
  <c r="AZ298" i="1"/>
  <c r="AX298" i="1"/>
  <c r="AZ294" i="1"/>
  <c r="AX294" i="1"/>
  <c r="AZ290" i="1"/>
  <c r="AX290" i="1"/>
  <c r="AZ286" i="1"/>
  <c r="AX286" i="1"/>
  <c r="AZ282" i="1"/>
  <c r="AX282" i="1"/>
  <c r="AZ278" i="1"/>
  <c r="AX278" i="1"/>
  <c r="AZ274" i="1"/>
  <c r="AX274" i="1"/>
  <c r="AZ270" i="1"/>
  <c r="AX270" i="1"/>
  <c r="AZ266" i="1"/>
  <c r="AX266" i="1"/>
  <c r="AZ262" i="1"/>
  <c r="AX262" i="1"/>
  <c r="AZ258" i="1"/>
  <c r="AX258" i="1"/>
  <c r="AZ254" i="1"/>
  <c r="AX254" i="1"/>
  <c r="AZ250" i="1"/>
  <c r="AX250" i="1"/>
  <c r="AZ246" i="1"/>
  <c r="AX246" i="1"/>
  <c r="AZ242" i="1"/>
  <c r="AX242" i="1"/>
  <c r="AZ238" i="1"/>
  <c r="AX238" i="1"/>
  <c r="AZ234" i="1"/>
  <c r="AX234" i="1"/>
  <c r="AZ230" i="1"/>
  <c r="AX230" i="1"/>
  <c r="AZ226" i="1"/>
  <c r="AX226" i="1"/>
  <c r="AZ222" i="1"/>
  <c r="AX222" i="1"/>
  <c r="AZ218" i="1"/>
  <c r="AX218" i="1"/>
  <c r="AZ214" i="1"/>
  <c r="AX214" i="1"/>
  <c r="AZ210" i="1"/>
  <c r="AX210" i="1"/>
  <c r="AZ206" i="1"/>
  <c r="AX206" i="1"/>
  <c r="AZ202" i="1"/>
  <c r="AX202" i="1"/>
  <c r="AZ198" i="1"/>
  <c r="AX198" i="1"/>
  <c r="AZ194" i="1"/>
  <c r="AX194" i="1"/>
  <c r="AZ190" i="1"/>
  <c r="AX190" i="1"/>
  <c r="AZ186" i="1"/>
  <c r="AX186" i="1"/>
  <c r="AZ182" i="1"/>
  <c r="AX182" i="1"/>
  <c r="AZ178" i="1"/>
  <c r="AX178" i="1"/>
  <c r="AZ174" i="1"/>
  <c r="AX174" i="1"/>
  <c r="AZ170" i="1"/>
  <c r="AX170" i="1"/>
  <c r="AZ166" i="1"/>
  <c r="AX166" i="1"/>
  <c r="AZ162" i="1"/>
  <c r="AX162" i="1"/>
  <c r="AZ158" i="1"/>
  <c r="AX158" i="1"/>
  <c r="AZ154" i="1"/>
  <c r="AX154" i="1"/>
  <c r="AZ150" i="1"/>
  <c r="AX150" i="1"/>
  <c r="AZ146" i="1"/>
  <c r="AX146" i="1"/>
  <c r="AZ142" i="1"/>
  <c r="AX142" i="1"/>
  <c r="AZ138" i="1"/>
  <c r="AX138" i="1"/>
  <c r="AZ134" i="1"/>
  <c r="AX134" i="1"/>
  <c r="AZ130" i="1"/>
  <c r="AX130" i="1"/>
  <c r="AZ126" i="1"/>
  <c r="AX126" i="1"/>
  <c r="AZ122" i="1"/>
  <c r="AX122" i="1"/>
  <c r="AZ118" i="1"/>
  <c r="AX118" i="1"/>
  <c r="AZ114" i="1"/>
  <c r="AX114" i="1"/>
  <c r="AZ110" i="1"/>
  <c r="AX110" i="1"/>
  <c r="AZ106" i="1"/>
  <c r="AX106" i="1"/>
  <c r="AZ102" i="1"/>
  <c r="AX102" i="1"/>
  <c r="AZ98" i="1"/>
  <c r="AX98" i="1"/>
  <c r="AZ94" i="1"/>
  <c r="AX94" i="1"/>
  <c r="AZ90" i="1"/>
  <c r="AX90" i="1"/>
  <c r="AZ86" i="1"/>
  <c r="AX86" i="1"/>
  <c r="AZ82" i="1"/>
  <c r="AX82" i="1"/>
  <c r="AZ78" i="1"/>
  <c r="AX78" i="1"/>
  <c r="AZ74" i="1"/>
  <c r="AX74" i="1"/>
  <c r="AZ70" i="1"/>
  <c r="AX70" i="1"/>
  <c r="AZ66" i="1"/>
  <c r="AX66" i="1"/>
  <c r="AZ62" i="1"/>
  <c r="AX62" i="1"/>
  <c r="AZ58" i="1"/>
  <c r="AX58" i="1"/>
  <c r="AZ54" i="1"/>
  <c r="AX54" i="1"/>
  <c r="AZ50" i="1"/>
  <c r="AX50" i="1"/>
  <c r="AZ46" i="1"/>
  <c r="AX46" i="1"/>
  <c r="AZ42" i="1"/>
  <c r="AX42" i="1"/>
  <c r="AZ38" i="1"/>
  <c r="AX38" i="1"/>
  <c r="AZ34" i="1"/>
  <c r="AX34" i="1"/>
  <c r="AZ30" i="1"/>
  <c r="AX30" i="1"/>
  <c r="AZ26" i="1"/>
  <c r="AX26" i="1"/>
  <c r="AZ22" i="1"/>
  <c r="AX22" i="1"/>
  <c r="AZ18" i="1"/>
  <c r="AX18" i="1"/>
  <c r="AZ14" i="1"/>
  <c r="AX14" i="1"/>
  <c r="AZ10" i="1"/>
  <c r="AX10" i="1"/>
  <c r="AZ6" i="1"/>
  <c r="AX6" i="1"/>
  <c r="AX637" i="1"/>
  <c r="AX585" i="1"/>
  <c r="AX534" i="1"/>
  <c r="AX480" i="1"/>
  <c r="AX416" i="1"/>
  <c r="AX352" i="1"/>
  <c r="AX245" i="1"/>
  <c r="AY668" i="1"/>
  <c r="AY664" i="1"/>
  <c r="AY660" i="1"/>
  <c r="AY656" i="1"/>
  <c r="AY652" i="1"/>
  <c r="AY648" i="1"/>
  <c r="AY644" i="1"/>
  <c r="AY640" i="1"/>
  <c r="AY636" i="1"/>
  <c r="AY632" i="1"/>
  <c r="AY628" i="1"/>
  <c r="AY624" i="1"/>
  <c r="AY620" i="1"/>
  <c r="AY612" i="1"/>
  <c r="AY608" i="1"/>
  <c r="AY604" i="1"/>
  <c r="AY600" i="1"/>
  <c r="AY596" i="1"/>
  <c r="AY592" i="1"/>
  <c r="AY588" i="1"/>
  <c r="AY584" i="1"/>
  <c r="AY580" i="1"/>
  <c r="AY576" i="1"/>
  <c r="AY572" i="1"/>
  <c r="AY568" i="1"/>
  <c r="AY564" i="1"/>
  <c r="AY560" i="1"/>
  <c r="AY556" i="1"/>
  <c r="AY552" i="1"/>
  <c r="AY548" i="1"/>
  <c r="AY544" i="1"/>
  <c r="AY540" i="1"/>
  <c r="AY536" i="1"/>
  <c r="AY532" i="1"/>
  <c r="AY528" i="1"/>
  <c r="AY524" i="1"/>
  <c r="AY520" i="1"/>
  <c r="AY516" i="1"/>
  <c r="AY512" i="1"/>
  <c r="AY508" i="1"/>
  <c r="AY504" i="1"/>
  <c r="AY500" i="1"/>
  <c r="AY496" i="1"/>
  <c r="AY492" i="1"/>
  <c r="AY488" i="1"/>
  <c r="AY484" i="1"/>
  <c r="AY480" i="1"/>
  <c r="AY476" i="1"/>
  <c r="AY472" i="1"/>
  <c r="AY468" i="1"/>
  <c r="AY464" i="1"/>
  <c r="AY460" i="1"/>
  <c r="AY456" i="1"/>
  <c r="AY452" i="1"/>
  <c r="AY448" i="1"/>
  <c r="AY444" i="1"/>
  <c r="AY440" i="1"/>
  <c r="AY436" i="1"/>
  <c r="AY432" i="1"/>
  <c r="AY428" i="1"/>
  <c r="AY424" i="1"/>
  <c r="AY420" i="1"/>
  <c r="AY416" i="1"/>
  <c r="AY412" i="1"/>
  <c r="AY408" i="1"/>
  <c r="AY404" i="1"/>
  <c r="AY400" i="1"/>
  <c r="AY396" i="1"/>
  <c r="AY392" i="1"/>
  <c r="AY388" i="1"/>
  <c r="AY384" i="1"/>
  <c r="AY380" i="1"/>
  <c r="AY376" i="1"/>
  <c r="AY372" i="1"/>
  <c r="AY368" i="1"/>
  <c r="AY364" i="1"/>
  <c r="AY360" i="1"/>
  <c r="AY356" i="1"/>
  <c r="AY352" i="1"/>
  <c r="AY348" i="1"/>
  <c r="AY344" i="1"/>
  <c r="AY340" i="1"/>
  <c r="AY336" i="1"/>
  <c r="AY332" i="1"/>
  <c r="AY328" i="1"/>
  <c r="AY324" i="1"/>
  <c r="AY320" i="1"/>
  <c r="AY316" i="1"/>
  <c r="AY312" i="1"/>
  <c r="AY308" i="1"/>
  <c r="AY304" i="1"/>
  <c r="AY300" i="1"/>
  <c r="AY296" i="1"/>
  <c r="AY292" i="1"/>
  <c r="AY288" i="1"/>
  <c r="AY284" i="1"/>
  <c r="AY280" i="1"/>
  <c r="AY276" i="1"/>
  <c r="AY272" i="1"/>
  <c r="AY268" i="1"/>
  <c r="AY264" i="1"/>
  <c r="AY260" i="1"/>
  <c r="AY256" i="1"/>
  <c r="AY252" i="1"/>
  <c r="AY248" i="1"/>
  <c r="AY244" i="1"/>
  <c r="AY240" i="1"/>
  <c r="AY236" i="1"/>
  <c r="AY232" i="1"/>
  <c r="AY228" i="1"/>
  <c r="AY224" i="1"/>
  <c r="AY220" i="1"/>
  <c r="AY216" i="1"/>
  <c r="AY212" i="1"/>
  <c r="AY208" i="1"/>
  <c r="AY204" i="1"/>
  <c r="AY200" i="1"/>
  <c r="AY196" i="1"/>
  <c r="AY192" i="1"/>
  <c r="AY188" i="1"/>
  <c r="AY184" i="1"/>
  <c r="AY180" i="1"/>
  <c r="AY176" i="1"/>
  <c r="AY172" i="1"/>
  <c r="AY168" i="1"/>
  <c r="AY164" i="1"/>
  <c r="AY160" i="1"/>
  <c r="AY156" i="1"/>
  <c r="AY152" i="1"/>
  <c r="AY148" i="1"/>
  <c r="AY144" i="1"/>
  <c r="AY140" i="1"/>
  <c r="AY136" i="1"/>
  <c r="AY132" i="1"/>
  <c r="AY128" i="1"/>
  <c r="AY124" i="1"/>
  <c r="AX729" i="1"/>
  <c r="AX628" i="1"/>
  <c r="AX576" i="1"/>
  <c r="AX525" i="1"/>
  <c r="AX469" i="1"/>
  <c r="AX405" i="1"/>
  <c r="AX341" i="1"/>
  <c r="AX221" i="1"/>
  <c r="AY195" i="1"/>
  <c r="AY191" i="1"/>
  <c r="AY187" i="1"/>
  <c r="AY183" i="1"/>
  <c r="AY179" i="1"/>
  <c r="AY175" i="1"/>
  <c r="AY171" i="1"/>
  <c r="AY167" i="1"/>
  <c r="AY163" i="1"/>
  <c r="AY159" i="1"/>
  <c r="AY155" i="1"/>
  <c r="AY151" i="1"/>
  <c r="AY147" i="1"/>
  <c r="AY143" i="1"/>
  <c r="AY139" i="1"/>
  <c r="AY135" i="1"/>
  <c r="AY131" i="1"/>
  <c r="AY127" i="1"/>
  <c r="AY123" i="1"/>
  <c r="AY119" i="1"/>
  <c r="AY115" i="1"/>
  <c r="AY111" i="1"/>
  <c r="AY107" i="1"/>
  <c r="AY103" i="1"/>
  <c r="AY99" i="1"/>
  <c r="AY95" i="1"/>
  <c r="AY91" i="1"/>
  <c r="AY87" i="1"/>
  <c r="AY83" i="1"/>
  <c r="AY79" i="1"/>
  <c r="AY75" i="1"/>
  <c r="AY71" i="1"/>
  <c r="AY67" i="1"/>
  <c r="AY63" i="1"/>
  <c r="AY59" i="1"/>
  <c r="AY55" i="1"/>
  <c r="AY51" i="1"/>
  <c r="AY47" i="1"/>
  <c r="AY43" i="1"/>
  <c r="AY39" i="1"/>
  <c r="AY35" i="1"/>
  <c r="AY31" i="1"/>
  <c r="AY27" i="1"/>
  <c r="AY23" i="1"/>
  <c r="AY19" i="1"/>
  <c r="AY15" i="1"/>
  <c r="AY11" i="1"/>
  <c r="AY7" i="1"/>
  <c r="AY3" i="1"/>
  <c r="AY120" i="1"/>
  <c r="AY116" i="1"/>
  <c r="AY112" i="1"/>
  <c r="AY108" i="1"/>
  <c r="AY104" i="1"/>
  <c r="AY100" i="1"/>
  <c r="AY96" i="1"/>
  <c r="AY92" i="1"/>
  <c r="AY88" i="1"/>
  <c r="AY84" i="1"/>
  <c r="AY80" i="1"/>
  <c r="AY76" i="1"/>
  <c r="AY72" i="1"/>
  <c r="AY68" i="1"/>
  <c r="AY64" i="1"/>
  <c r="AY60" i="1"/>
  <c r="AY56" i="1"/>
  <c r="AY52" i="1"/>
  <c r="AY48" i="1"/>
  <c r="AY44" i="1"/>
  <c r="AY40" i="1"/>
  <c r="AY36" i="1"/>
  <c r="AY32" i="1"/>
  <c r="AY28" i="1"/>
  <c r="AY24" i="1"/>
  <c r="AY20" i="1"/>
  <c r="AY16" i="1"/>
  <c r="AY12" i="1"/>
  <c r="AY8" i="1"/>
  <c r="AY4" i="1"/>
  <c r="AZ207" i="1"/>
  <c r="AX207" i="1"/>
  <c r="AZ203" i="1"/>
  <c r="AX203" i="1"/>
  <c r="AZ199" i="1"/>
  <c r="AX199" i="1"/>
  <c r="AZ195" i="1"/>
  <c r="AZ191" i="1"/>
  <c r="AX191" i="1"/>
  <c r="AZ187" i="1"/>
  <c r="AX187" i="1"/>
  <c r="AZ183" i="1"/>
  <c r="AX183" i="1"/>
  <c r="AZ179" i="1"/>
  <c r="AX179" i="1"/>
  <c r="AZ175" i="1"/>
  <c r="AX175" i="1"/>
  <c r="AZ171" i="1"/>
  <c r="AX171" i="1"/>
  <c r="AZ167" i="1"/>
  <c r="AX167" i="1"/>
  <c r="AZ163" i="1"/>
  <c r="AZ159" i="1"/>
  <c r="AX159" i="1"/>
  <c r="AZ155" i="1"/>
  <c r="AX155" i="1"/>
  <c r="AZ151" i="1"/>
  <c r="AX151" i="1"/>
  <c r="AZ147" i="1"/>
  <c r="AX147" i="1"/>
  <c r="AZ143" i="1"/>
  <c r="AX143" i="1"/>
  <c r="AZ139" i="1"/>
  <c r="AX139" i="1"/>
  <c r="AZ135" i="1"/>
  <c r="AX135" i="1"/>
  <c r="AZ131" i="1"/>
  <c r="AZ127" i="1"/>
  <c r="AX127" i="1"/>
  <c r="AZ123" i="1"/>
  <c r="AX123" i="1"/>
  <c r="AZ119" i="1"/>
  <c r="AX119" i="1"/>
  <c r="AZ115" i="1"/>
  <c r="AX115" i="1"/>
  <c r="AZ111" i="1"/>
  <c r="AX111" i="1"/>
  <c r="AZ107" i="1"/>
  <c r="AX107" i="1"/>
  <c r="AZ103" i="1"/>
  <c r="AX103" i="1"/>
  <c r="AZ99" i="1"/>
  <c r="AZ95" i="1"/>
  <c r="AX95" i="1"/>
  <c r="AZ91" i="1"/>
  <c r="AX91" i="1"/>
  <c r="AZ87" i="1"/>
  <c r="AX87" i="1"/>
  <c r="AZ83" i="1"/>
  <c r="AX83" i="1"/>
  <c r="AZ79" i="1"/>
  <c r="AX79" i="1"/>
  <c r="AZ75" i="1"/>
  <c r="AX75" i="1"/>
  <c r="AZ71" i="1"/>
  <c r="AX71" i="1"/>
  <c r="AZ67" i="1"/>
  <c r="AZ63" i="1"/>
  <c r="AX63" i="1"/>
  <c r="AZ59" i="1"/>
  <c r="AX59" i="1"/>
  <c r="AZ55" i="1"/>
  <c r="AX55" i="1"/>
  <c r="AZ51" i="1"/>
  <c r="AX51" i="1"/>
  <c r="AZ47" i="1"/>
  <c r="AX47" i="1"/>
  <c r="AZ43" i="1"/>
  <c r="AX43" i="1"/>
  <c r="AZ39" i="1"/>
  <c r="AX39" i="1"/>
  <c r="AZ35" i="1"/>
  <c r="AZ31" i="1"/>
  <c r="AX31" i="1"/>
  <c r="AZ27" i="1"/>
  <c r="AX27" i="1"/>
  <c r="AZ23" i="1"/>
  <c r="AX23" i="1"/>
  <c r="AZ19" i="1"/>
  <c r="AX19" i="1"/>
  <c r="AZ15" i="1"/>
  <c r="AX15" i="1"/>
  <c r="AZ11" i="1"/>
  <c r="AX11" i="1"/>
  <c r="AZ7" i="1"/>
  <c r="AX7" i="1"/>
  <c r="AZ3" i="1"/>
  <c r="AX163" i="1"/>
  <c r="AX35" i="1"/>
  <c r="AY121" i="1"/>
  <c r="AY117" i="1"/>
  <c r="AY113" i="1"/>
  <c r="AY109" i="1"/>
  <c r="AY105" i="1"/>
  <c r="AY101" i="1"/>
  <c r="AY97" i="1"/>
  <c r="AY93" i="1"/>
  <c r="AY89" i="1"/>
  <c r="AY85" i="1"/>
  <c r="AY81" i="1"/>
  <c r="AY77" i="1"/>
  <c r="AY73" i="1"/>
  <c r="AY69" i="1"/>
  <c r="AY65" i="1"/>
  <c r="AY61" i="1"/>
  <c r="AY57" i="1"/>
  <c r="AY53" i="1"/>
  <c r="AY49" i="1"/>
  <c r="AY45" i="1"/>
  <c r="AY41" i="1"/>
  <c r="AY37" i="1"/>
  <c r="AY33" i="1"/>
  <c r="AY29" i="1"/>
  <c r="AY25" i="1"/>
  <c r="AY21" i="1"/>
  <c r="AY17" i="1"/>
  <c r="AY13" i="1"/>
  <c r="AY9" i="1"/>
  <c r="AY5" i="1"/>
  <c r="AZ204" i="1"/>
  <c r="AZ200" i="1"/>
  <c r="AX200" i="1"/>
  <c r="AZ196" i="1"/>
  <c r="AX196" i="1"/>
  <c r="AZ192" i="1"/>
  <c r="AX192" i="1"/>
  <c r="AZ188" i="1"/>
  <c r="AX188" i="1"/>
  <c r="AZ184" i="1"/>
  <c r="AZ180" i="1"/>
  <c r="AX180" i="1"/>
  <c r="AZ176" i="1"/>
  <c r="AX176" i="1"/>
  <c r="AZ172" i="1"/>
  <c r="AZ168" i="1"/>
  <c r="AX168" i="1"/>
  <c r="AZ164" i="1"/>
  <c r="AX164" i="1"/>
  <c r="AZ160" i="1"/>
  <c r="AX160" i="1"/>
  <c r="AZ156" i="1"/>
  <c r="AX156" i="1"/>
  <c r="AZ152" i="1"/>
  <c r="AZ148" i="1"/>
  <c r="AX148" i="1"/>
  <c r="AZ144" i="1"/>
  <c r="AX144" i="1"/>
  <c r="AZ140" i="1"/>
  <c r="AZ136" i="1"/>
  <c r="AX136" i="1"/>
  <c r="AZ132" i="1"/>
  <c r="AX132" i="1"/>
  <c r="AZ128" i="1"/>
  <c r="AX128" i="1"/>
  <c r="AZ124" i="1"/>
  <c r="AX124" i="1"/>
  <c r="AZ120" i="1"/>
  <c r="AZ116" i="1"/>
  <c r="AX116" i="1"/>
  <c r="AZ112" i="1"/>
  <c r="AX112" i="1"/>
  <c r="AZ108" i="1"/>
  <c r="AZ104" i="1"/>
  <c r="AX104" i="1"/>
  <c r="AZ100" i="1"/>
  <c r="AX100" i="1"/>
  <c r="AZ96" i="1"/>
  <c r="AX96" i="1"/>
  <c r="AZ92" i="1"/>
  <c r="AX92" i="1"/>
  <c r="AZ88" i="1"/>
  <c r="AZ84" i="1"/>
  <c r="AX84" i="1"/>
  <c r="AZ80" i="1"/>
  <c r="AX80" i="1"/>
  <c r="AZ76" i="1"/>
  <c r="AZ72" i="1"/>
  <c r="AX72" i="1"/>
  <c r="AZ68" i="1"/>
  <c r="AX68" i="1"/>
  <c r="AZ64" i="1"/>
  <c r="AX64" i="1"/>
  <c r="AZ60" i="1"/>
  <c r="AX60" i="1"/>
  <c r="AZ56" i="1"/>
  <c r="AZ52" i="1"/>
  <c r="AX52" i="1"/>
  <c r="AZ48" i="1"/>
  <c r="AX48" i="1"/>
  <c r="AZ44" i="1"/>
  <c r="AZ40" i="1"/>
  <c r="AX40" i="1"/>
  <c r="AZ36" i="1"/>
  <c r="AX36" i="1"/>
  <c r="AZ32" i="1"/>
  <c r="AX32" i="1"/>
  <c r="AZ28" i="1"/>
  <c r="AX28" i="1"/>
  <c r="AZ24" i="1"/>
  <c r="AZ20" i="1"/>
  <c r="AX20" i="1"/>
  <c r="AZ16" i="1"/>
  <c r="AX16" i="1"/>
  <c r="AZ12" i="1"/>
  <c r="AZ8" i="1"/>
  <c r="AX8" i="1"/>
  <c r="AZ4" i="1"/>
  <c r="AX4" i="1"/>
  <c r="AX195" i="1"/>
  <c r="AX152" i="1"/>
  <c r="AX67" i="1"/>
  <c r="AX24" i="1"/>
  <c r="AY122" i="1"/>
  <c r="AX108" i="1"/>
</calcChain>
</file>

<file path=xl/sharedStrings.xml><?xml version="1.0" encoding="utf-8"?>
<sst xmlns="http://schemas.openxmlformats.org/spreadsheetml/2006/main" count="26048" uniqueCount="1083">
  <si>
    <t>省份</t>
  </si>
  <si>
    <t>城市</t>
  </si>
  <si>
    <t>医院Code</t>
  </si>
  <si>
    <t>医院名称</t>
  </si>
  <si>
    <t>Brand</t>
  </si>
  <si>
    <t>产品品规</t>
  </si>
  <si>
    <t>考核价</t>
  </si>
  <si>
    <t>福建省</t>
  </si>
  <si>
    <t>福州市</t>
  </si>
  <si>
    <t>028NPoW</t>
  </si>
  <si>
    <t>复旦大学附属华山医院福建医院</t>
  </si>
  <si>
    <t>Herceptin IV</t>
  </si>
  <si>
    <t>Herceptin SC</t>
  </si>
  <si>
    <t>Itovebi</t>
  </si>
  <si>
    <t>Itovebi 3mg</t>
  </si>
  <si>
    <t>Itovebi 9mg</t>
  </si>
  <si>
    <t>Perjeta</t>
  </si>
  <si>
    <t>Phesgo</t>
  </si>
  <si>
    <t>Phesgo 10ml</t>
  </si>
  <si>
    <t>Phesgo 15ml</t>
  </si>
  <si>
    <t>02OExrE</t>
  </si>
  <si>
    <t>福州市第二总医院奥体院区</t>
  </si>
  <si>
    <t>04X1BG5</t>
  </si>
  <si>
    <t>福州健嘉康复医院有限公司</t>
  </si>
  <si>
    <t>053yVew</t>
  </si>
  <si>
    <t>福建医科大学孟超肝胆医院金山院区</t>
  </si>
  <si>
    <t>FJFZ001</t>
  </si>
  <si>
    <t>福建省立医院</t>
  </si>
  <si>
    <t>FJFZ006</t>
  </si>
  <si>
    <t>福建医科大学附属协和医院</t>
  </si>
  <si>
    <t>FJFZ008</t>
  </si>
  <si>
    <t>福建医科大学孟超肝胆医院西洪院区</t>
  </si>
  <si>
    <t>FJFZ009</t>
  </si>
  <si>
    <t>福州市中医院</t>
  </si>
  <si>
    <t>FJFZ011</t>
  </si>
  <si>
    <t>福州市第七医院</t>
  </si>
  <si>
    <t>FJFZ021</t>
  </si>
  <si>
    <t>福州市第二总医院</t>
  </si>
  <si>
    <t>FJFZ052</t>
  </si>
  <si>
    <t>福建省福清市医院</t>
  </si>
  <si>
    <t>FJFZ068</t>
  </si>
  <si>
    <t>福建省人民医院</t>
  </si>
  <si>
    <t>FJFZ069</t>
  </si>
  <si>
    <t>福建医科大学附属第一医院</t>
  </si>
  <si>
    <t>FJFZ070</t>
  </si>
  <si>
    <t>福建医科大学附属福州市第一总医院达道院区</t>
  </si>
  <si>
    <t>FJFZ076</t>
  </si>
  <si>
    <t>福建省肿瘤医院</t>
  </si>
  <si>
    <t>FJFZ078</t>
  </si>
  <si>
    <t>福州鼓楼医院</t>
  </si>
  <si>
    <t>FJFZ081</t>
  </si>
  <si>
    <t>中国人民解放军联勤保障部队第九〇〇医院</t>
  </si>
  <si>
    <t>FJFZ083</t>
  </si>
  <si>
    <t>中国人民武装警察部队福建省总队医院</t>
  </si>
  <si>
    <t>FJFZ120</t>
  </si>
  <si>
    <t>福建中医药大学附属第三人民医院</t>
  </si>
  <si>
    <t>FJFZ500</t>
  </si>
  <si>
    <t>福州伽禾伽美医院</t>
  </si>
  <si>
    <t>FJFZ514</t>
  </si>
  <si>
    <t>武警福建总队机关门诊部</t>
  </si>
  <si>
    <t>龙岩市</t>
  </si>
  <si>
    <t>FJLY001</t>
  </si>
  <si>
    <t>龙岩市第一医院</t>
  </si>
  <si>
    <t>FJLY002</t>
  </si>
  <si>
    <t>龙岩市第二医院</t>
  </si>
  <si>
    <t>FJLY008</t>
  </si>
  <si>
    <t>龙岩市博爱医院有限公司</t>
  </si>
  <si>
    <t>南平市</t>
  </si>
  <si>
    <t>FJNP004</t>
  </si>
  <si>
    <t>福建省南平市第一医院</t>
  </si>
  <si>
    <t>FJNP029</t>
  </si>
  <si>
    <t>邵武市立医院</t>
  </si>
  <si>
    <t>FJNP039</t>
  </si>
  <si>
    <t>建瓯市立医院</t>
  </si>
  <si>
    <t>FJNP043</t>
  </si>
  <si>
    <t>南平市第二医院</t>
  </si>
  <si>
    <t>宁德市</t>
  </si>
  <si>
    <t>FJND001</t>
  </si>
  <si>
    <t>宁德师范学院附属宁德市医院蕉城院区</t>
  </si>
  <si>
    <t>FJND024</t>
  </si>
  <si>
    <t>宁德市闽东医院</t>
  </si>
  <si>
    <t>FJND028</t>
  </si>
  <si>
    <t>福鼎市医院</t>
  </si>
  <si>
    <t>FJND036</t>
  </si>
  <si>
    <t>宁德师范学院附属宁德市医院东侨院区</t>
  </si>
  <si>
    <t>莆田市</t>
  </si>
  <si>
    <t>FJPT014</t>
  </si>
  <si>
    <t>莆田市第一医院</t>
  </si>
  <si>
    <t>FJPT015</t>
  </si>
  <si>
    <t>莆田学院附属医院老院区</t>
  </si>
  <si>
    <t>FJPT048</t>
  </si>
  <si>
    <t>莆田市荔城区新度镇卫生院</t>
  </si>
  <si>
    <t>泉州市</t>
  </si>
  <si>
    <t>FJQZ001</t>
  </si>
  <si>
    <t>泉州市第一医院东街院区</t>
  </si>
  <si>
    <t>FJQZ004</t>
  </si>
  <si>
    <t>福建医科大学附属第二医院鲤城院区</t>
  </si>
  <si>
    <t>FJQZ030</t>
  </si>
  <si>
    <t>石狮市总医院</t>
  </si>
  <si>
    <t>FJQZ052</t>
  </si>
  <si>
    <t>晋江市医院新院</t>
  </si>
  <si>
    <t>FJQZ056</t>
  </si>
  <si>
    <t>泉州东南医院有限公司</t>
  </si>
  <si>
    <t>FJQZ092</t>
  </si>
  <si>
    <t>晋江市医院晋南分院</t>
  </si>
  <si>
    <t>FJQZ119</t>
  </si>
  <si>
    <t>晋江市新塘街道社区卫生服务中心</t>
  </si>
  <si>
    <t>FJQZ132</t>
  </si>
  <si>
    <t>晋江市梅岭街道社区卫生服务中心</t>
  </si>
  <si>
    <t>JSSZ184</t>
  </si>
  <si>
    <t>安溪县医院</t>
  </si>
  <si>
    <t>JSSZ185</t>
  </si>
  <si>
    <t>南安市医院新华街院区</t>
  </si>
  <si>
    <t>三明市</t>
  </si>
  <si>
    <t>FJSM001</t>
  </si>
  <si>
    <t>三明市第一医院列东院区</t>
  </si>
  <si>
    <t>FJSM017</t>
  </si>
  <si>
    <t>大田县总医院</t>
  </si>
  <si>
    <t>FJSM020</t>
  </si>
  <si>
    <t>尤溪县总医院</t>
  </si>
  <si>
    <t>FJSM021</t>
  </si>
  <si>
    <t>尤溪县中医医院</t>
  </si>
  <si>
    <t>FJSM024</t>
  </si>
  <si>
    <t>三明市沙县区总医院</t>
  </si>
  <si>
    <t>FJSM027</t>
  </si>
  <si>
    <t>福建省将乐县总医院</t>
  </si>
  <si>
    <t>FJSM030</t>
  </si>
  <si>
    <t>泰宁县总医院</t>
  </si>
  <si>
    <t>FJSM032</t>
  </si>
  <si>
    <t>建宁县总医院</t>
  </si>
  <si>
    <t>FJSM033</t>
  </si>
  <si>
    <t>三明市第二医院总院区</t>
  </si>
  <si>
    <t>FJSM044</t>
  </si>
  <si>
    <t>大田县均溪社区卫生服务中心</t>
  </si>
  <si>
    <t>FJSM058</t>
  </si>
  <si>
    <t>三明市中西医结合医院</t>
  </si>
  <si>
    <t>厦门市</t>
  </si>
  <si>
    <t>01sPl9C</t>
  </si>
  <si>
    <t>复旦大学附属肿瘤医院厦门医院</t>
  </si>
  <si>
    <t>3Rv5Jxb</t>
  </si>
  <si>
    <t>四川大学华西厦门医院</t>
  </si>
  <si>
    <t>FJXM001</t>
  </si>
  <si>
    <t>厦门大学附属第一医院</t>
  </si>
  <si>
    <t>FJXM002</t>
  </si>
  <si>
    <t>厦门医学院附属第二医院</t>
  </si>
  <si>
    <t>FJXM003</t>
  </si>
  <si>
    <t>厦门大学附属中山医院</t>
  </si>
  <si>
    <t>FJXM004</t>
  </si>
  <si>
    <t>厦门市中医院</t>
  </si>
  <si>
    <t>FJXM006</t>
  </si>
  <si>
    <t>厦门市妇幼保健院镇海院区</t>
  </si>
  <si>
    <t>FJXM042</t>
  </si>
  <si>
    <t>厦门长庚医院</t>
  </si>
  <si>
    <t>FJXM046</t>
  </si>
  <si>
    <t>厦门大学附属第一医院思明院区</t>
  </si>
  <si>
    <t>FJXM310</t>
  </si>
  <si>
    <t>复旦大学附属中山医院厦门医院</t>
  </si>
  <si>
    <t>FJXM343</t>
  </si>
  <si>
    <t>厦门弘爱医院</t>
  </si>
  <si>
    <t>漳州市</t>
  </si>
  <si>
    <t>FJZZ001</t>
  </si>
  <si>
    <t>漳州市医院芗城院区</t>
  </si>
  <si>
    <t>FJZZ003</t>
  </si>
  <si>
    <t>漳州市人民医院</t>
  </si>
  <si>
    <t>FJZZ005</t>
  </si>
  <si>
    <t>漳州市第三医院</t>
  </si>
  <si>
    <t>FJZZ022</t>
  </si>
  <si>
    <t>漳州市第二医院</t>
  </si>
  <si>
    <t>FJZZ026</t>
  </si>
  <si>
    <t>中国人民解放军联勤保障部队第九O九医院</t>
  </si>
  <si>
    <t>FJZZ078</t>
  </si>
  <si>
    <t>漳州正兴医院</t>
  </si>
  <si>
    <t>FJZZ298</t>
  </si>
  <si>
    <t>漳浦天福医院</t>
  </si>
  <si>
    <t>江西省</t>
  </si>
  <si>
    <t>抚州市</t>
  </si>
  <si>
    <t>JXFZ001</t>
  </si>
  <si>
    <t>抚州市第一人民医院附属医院院区</t>
  </si>
  <si>
    <t>赣州市</t>
  </si>
  <si>
    <t>00UIUka</t>
  </si>
  <si>
    <t>赣州市人民医院南院区</t>
  </si>
  <si>
    <t>02ocpz5</t>
  </si>
  <si>
    <t>赣南医科大学第一附属医院黄金院区</t>
  </si>
  <si>
    <t>JXGZ001</t>
  </si>
  <si>
    <t>赣南医科大学第一附属医院章贡院区</t>
  </si>
  <si>
    <t>JXGZ003</t>
  </si>
  <si>
    <t>赣州市人民医院北院区</t>
  </si>
  <si>
    <t>JXGZ004</t>
  </si>
  <si>
    <t>赣州市肿瘤医院</t>
  </si>
  <si>
    <t>JXGZ005</t>
  </si>
  <si>
    <t>赣州市妇幼保健院大公路院区</t>
  </si>
  <si>
    <t>JXGZ008</t>
  </si>
  <si>
    <t>广东省人民医院赣州医院</t>
  </si>
  <si>
    <t>吉安市</t>
  </si>
  <si>
    <t>JXJA001</t>
  </si>
  <si>
    <t>吉安市中心人民医院北院区</t>
  </si>
  <si>
    <t>JXJA002</t>
  </si>
  <si>
    <t>井冈山大学附属医院南院区</t>
  </si>
  <si>
    <t>JXJA84</t>
  </si>
  <si>
    <t>吉安市中心人民医院南院区</t>
  </si>
  <si>
    <t>景德镇市</t>
  </si>
  <si>
    <t>JXJDZ002</t>
  </si>
  <si>
    <t>景德镇市第一人民医院</t>
  </si>
  <si>
    <t>JXJDZ003</t>
  </si>
  <si>
    <t>景德镇市第二人民医院</t>
  </si>
  <si>
    <t>JXJDZ004</t>
  </si>
  <si>
    <t>景德镇市第三人民医院</t>
  </si>
  <si>
    <t>JXJDZ006</t>
  </si>
  <si>
    <t>景德镇市中医医院</t>
  </si>
  <si>
    <t>JXJDZ153</t>
  </si>
  <si>
    <t>乐平天湖医院</t>
  </si>
  <si>
    <t>九江市</t>
  </si>
  <si>
    <t>JXJJ007</t>
  </si>
  <si>
    <t>九江市第一人民医院八里湖总院</t>
  </si>
  <si>
    <t>JXJJ008</t>
  </si>
  <si>
    <t>九江市肿瘤医院</t>
  </si>
  <si>
    <t>JXJJ026</t>
  </si>
  <si>
    <t>武宁县中医院</t>
  </si>
  <si>
    <t>JXJJ078</t>
  </si>
  <si>
    <t>九江学院附属医院东院</t>
  </si>
  <si>
    <t>JXJJ145</t>
  </si>
  <si>
    <t>九江市柴桑区人民医院</t>
  </si>
  <si>
    <t>南昌市</t>
  </si>
  <si>
    <t>4Ai6JOQ</t>
  </si>
  <si>
    <t>南昌众康医院有限公司</t>
  </si>
  <si>
    <t>60MRoub</t>
  </si>
  <si>
    <t>南昌大学第一附属医院赣江新区医院</t>
  </si>
  <si>
    <t>AidnZbr</t>
  </si>
  <si>
    <t>南昌市第三医院朝阳院区</t>
  </si>
  <si>
    <t>JXNC003</t>
  </si>
  <si>
    <t>江西省人民医院</t>
  </si>
  <si>
    <t>JXNC004</t>
  </si>
  <si>
    <t>江西省肿瘤医院</t>
  </si>
  <si>
    <t>JXNC006</t>
  </si>
  <si>
    <t>江西省妇幼保健院东湖院区</t>
  </si>
  <si>
    <t>JXNC008</t>
  </si>
  <si>
    <t>南昌大学第一附属医院东湖院区</t>
  </si>
  <si>
    <t>JXNC016</t>
  </si>
  <si>
    <t>南昌市第二中西医结合医院</t>
  </si>
  <si>
    <t>JXNC024</t>
  </si>
  <si>
    <t>南昌市第三医院抚河院区</t>
  </si>
  <si>
    <t>JXNC026</t>
  </si>
  <si>
    <t>南昌市第6医院</t>
  </si>
  <si>
    <t>JXNC175</t>
  </si>
  <si>
    <t>江西省惠民医院</t>
  </si>
  <si>
    <t>JXNC226</t>
  </si>
  <si>
    <t>南昌大学第二附属医院东湖院区</t>
  </si>
  <si>
    <t>JXNC310644</t>
  </si>
  <si>
    <t>南昌市第三医院经开分院</t>
  </si>
  <si>
    <t>JXNC398</t>
  </si>
  <si>
    <t>南昌大学第一附属医院高新医院</t>
  </si>
  <si>
    <t>JXNC452</t>
  </si>
  <si>
    <t>南昌大学第一附属医院象湖院区</t>
  </si>
  <si>
    <t>萍乡市</t>
  </si>
  <si>
    <t>JXPX001</t>
  </si>
  <si>
    <t>萍乡市妇幼保健院</t>
  </si>
  <si>
    <t>JXPX003</t>
  </si>
  <si>
    <t>萍乡市人民医院</t>
  </si>
  <si>
    <t>JXPX015</t>
  </si>
  <si>
    <t>莲花县人民医院</t>
  </si>
  <si>
    <t>JXPX021</t>
  </si>
  <si>
    <t>芦溪县人民医院</t>
  </si>
  <si>
    <t>JXPX49</t>
  </si>
  <si>
    <t>赣西肿瘤医院</t>
  </si>
  <si>
    <t>上饶市</t>
  </si>
  <si>
    <t>JXSR001</t>
  </si>
  <si>
    <t>上饶市人民医院水南院区</t>
  </si>
  <si>
    <t>JXSR007</t>
  </si>
  <si>
    <t>上饶市立医院</t>
  </si>
  <si>
    <t>JXSR020</t>
  </si>
  <si>
    <t>玉山县人民医院</t>
  </si>
  <si>
    <t>JXSR021</t>
  </si>
  <si>
    <t>玉山县中医院</t>
  </si>
  <si>
    <t>JXSR051</t>
  </si>
  <si>
    <t>上饶东信第五医院有限公司</t>
  </si>
  <si>
    <t>新余市</t>
  </si>
  <si>
    <t>JXXY002</t>
  </si>
  <si>
    <t>新余市人民医院</t>
  </si>
  <si>
    <t>宜春市</t>
  </si>
  <si>
    <t>JXYC002</t>
  </si>
  <si>
    <t>宜春市妇幼保健院</t>
  </si>
  <si>
    <t>JXYC004</t>
  </si>
  <si>
    <t>宜春市人民医院</t>
  </si>
  <si>
    <t>JXYC011</t>
  </si>
  <si>
    <t>万载县人民医院</t>
  </si>
  <si>
    <t>JXYC013</t>
  </si>
  <si>
    <t>上高县人民医院</t>
  </si>
  <si>
    <t>JXYC018</t>
  </si>
  <si>
    <t>宜丰县人民医院</t>
  </si>
  <si>
    <t>JXYC025</t>
  </si>
  <si>
    <t>丰城市人民医院</t>
  </si>
  <si>
    <t>鹰潭市</t>
  </si>
  <si>
    <t>JXYT001</t>
  </si>
  <si>
    <t>鹰潭市人民医院南院区</t>
  </si>
  <si>
    <t>JXYT029</t>
  </si>
  <si>
    <t>中国人民解放军第184医院</t>
  </si>
  <si>
    <t>上海市</t>
  </si>
  <si>
    <t>0172slc</t>
  </si>
  <si>
    <t>中国药科大学附属上海高博肿瘤医院</t>
  </si>
  <si>
    <t>01rRTdS</t>
  </si>
  <si>
    <t>复旦大学附属妇产科医院长三角一体化示范区青浦分院</t>
  </si>
  <si>
    <t>033iwe5</t>
  </si>
  <si>
    <t>上海中医药大学附属龙华医院航头院区</t>
  </si>
  <si>
    <t>04xwOEl</t>
  </si>
  <si>
    <t>上海进康肿瘤医院有限公司</t>
  </si>
  <si>
    <t>05oxKOc</t>
  </si>
  <si>
    <t>上海交通大学医学院附属新华医院奉贤院区</t>
  </si>
  <si>
    <t>06Rh9zg</t>
  </si>
  <si>
    <t>上海协华脑科医院有限公司</t>
  </si>
  <si>
    <t>09Zzs9y</t>
  </si>
  <si>
    <t>上海曜影医院有限公司</t>
  </si>
  <si>
    <t>0BExRTu</t>
  </si>
  <si>
    <t>上海市闵行区浦江医院</t>
  </si>
  <si>
    <t>0S8ckzW</t>
  </si>
  <si>
    <t>上海百汇医院有限责任公司</t>
  </si>
  <si>
    <t>SH001</t>
  </si>
  <si>
    <t>复旦大学附属妇产科医院黄浦院区</t>
  </si>
  <si>
    <t>SH003</t>
  </si>
  <si>
    <t>上海市第二人民医院</t>
  </si>
  <si>
    <t>SH005</t>
  </si>
  <si>
    <t>上海交通大学医学院附属仁济医院西院区</t>
  </si>
  <si>
    <t>SH006</t>
  </si>
  <si>
    <t>上海交通大学医学院附属第九人民医院南部院区</t>
  </si>
  <si>
    <t>SH012</t>
  </si>
  <si>
    <t>上海交通大学医学院附属瑞金医院黄浦院区</t>
  </si>
  <si>
    <t>SH017</t>
  </si>
  <si>
    <t>上海交通大学医学院附属瑞金医院卢湾分院</t>
  </si>
  <si>
    <t>SH018</t>
  </si>
  <si>
    <t>上海中医药大学附属曙光医院西院</t>
  </si>
  <si>
    <t>SH023</t>
  </si>
  <si>
    <t>复旦大学附属中山医院</t>
  </si>
  <si>
    <t>SH027</t>
  </si>
  <si>
    <t>中国福利会国际和平妇幼保健院徐汇院区</t>
  </si>
  <si>
    <t>SH028</t>
  </si>
  <si>
    <t>上海中医药大学附属龙华医院徐汇院区</t>
  </si>
  <si>
    <t>SH030</t>
  </si>
  <si>
    <t>上海市第六人民医院徐汇院区</t>
  </si>
  <si>
    <t>SH032</t>
  </si>
  <si>
    <t>上海市第八人民医院</t>
  </si>
  <si>
    <t>SH033</t>
  </si>
  <si>
    <t>上海市徐汇区中心医院</t>
  </si>
  <si>
    <t>SH044</t>
  </si>
  <si>
    <t>上海市光华中西医结合医院总院</t>
  </si>
  <si>
    <t>SH048</t>
  </si>
  <si>
    <t>上海交通大学医学院附属同仁医院仙霞路院区</t>
  </si>
  <si>
    <t>SH061</t>
  </si>
  <si>
    <t>复旦大学附属华山医院总院</t>
  </si>
  <si>
    <t>SH062</t>
  </si>
  <si>
    <t>上海市第一妇婴保健院西院</t>
  </si>
  <si>
    <t>SH064</t>
  </si>
  <si>
    <t>复旦大学附属华东医院</t>
  </si>
  <si>
    <t>SH067</t>
  </si>
  <si>
    <t>上海市静安区中心医院</t>
  </si>
  <si>
    <t>SH071</t>
  </si>
  <si>
    <t>上海市普陀区人民医院</t>
  </si>
  <si>
    <t>SH072</t>
  </si>
  <si>
    <t>上海市同济医院</t>
  </si>
  <si>
    <t>SH075</t>
  </si>
  <si>
    <t>上海市普陀区中心医院</t>
  </si>
  <si>
    <t>SH080</t>
  </si>
  <si>
    <t>上海市第十人民医院</t>
  </si>
  <si>
    <t>SH093</t>
  </si>
  <si>
    <t>上海市第一人民医院北部</t>
  </si>
  <si>
    <t>SH095</t>
  </si>
  <si>
    <t>上海中医药大学附属岳阳中西医结合医院总部</t>
  </si>
  <si>
    <t>SH100</t>
  </si>
  <si>
    <t>上海市中西医结合医院</t>
  </si>
  <si>
    <t>SH101</t>
  </si>
  <si>
    <t>上海市第四人民医院</t>
  </si>
  <si>
    <t>SH1070</t>
  </si>
  <si>
    <t>复旦大学附属华山医院西院</t>
  </si>
  <si>
    <t>SH1130</t>
  </si>
  <si>
    <t>海军军医大学第三附属医院嘉定院区</t>
  </si>
  <si>
    <t>SH114</t>
  </si>
  <si>
    <t>上海交通大学医学院附属新华医院</t>
  </si>
  <si>
    <t>SH115</t>
  </si>
  <si>
    <t>上海市杨浦区中心医院</t>
  </si>
  <si>
    <t>SH1248</t>
  </si>
  <si>
    <t>第二军医大学附属长征医院和田路分院</t>
  </si>
  <si>
    <t>SH131</t>
  </si>
  <si>
    <t>复旦大学附属闵行医院</t>
  </si>
  <si>
    <t>SH1357</t>
  </si>
  <si>
    <t>上海交通大学医学院附属瑞金医院肿瘤质子中心</t>
  </si>
  <si>
    <t>SH1406</t>
  </si>
  <si>
    <t>上海浦中中医医院有限公司</t>
  </si>
  <si>
    <t>SH141</t>
  </si>
  <si>
    <t>上海市闵行区肿瘤医院</t>
  </si>
  <si>
    <t>SH145</t>
  </si>
  <si>
    <t>上海交通大学医学院附属第九人民医院北部院区</t>
  </si>
  <si>
    <t>SH1466</t>
  </si>
  <si>
    <t>复旦大学附属中山医院闵行梅陇院区</t>
  </si>
  <si>
    <t>SH1479</t>
  </si>
  <si>
    <t>上海医大医院</t>
  </si>
  <si>
    <t>SH148</t>
  </si>
  <si>
    <t>上海交通大学医学院附属仁济医院宝山分院</t>
  </si>
  <si>
    <t>SH1508</t>
  </si>
  <si>
    <t>上海好望角医院</t>
  </si>
  <si>
    <t>SH154</t>
  </si>
  <si>
    <t>上海市嘉定区妇幼保健院</t>
  </si>
  <si>
    <t>SH157</t>
  </si>
  <si>
    <t>上海市嘉定区中心医院</t>
  </si>
  <si>
    <t>SH168</t>
  </si>
  <si>
    <t>上海安达医院</t>
  </si>
  <si>
    <t>SH172</t>
  </si>
  <si>
    <t>上海市东方医院总院</t>
  </si>
  <si>
    <t>SH173</t>
  </si>
  <si>
    <t>上海市浦东新区浦南医院</t>
  </si>
  <si>
    <t>SH175</t>
  </si>
  <si>
    <t>上海市第七人民医院</t>
  </si>
  <si>
    <t>SH179</t>
  </si>
  <si>
    <t>上海市浦东新区人民医院</t>
  </si>
  <si>
    <t>SH181</t>
  </si>
  <si>
    <t>上海长航医院</t>
  </si>
  <si>
    <t>SH193</t>
  </si>
  <si>
    <t>金山区亭林医院</t>
  </si>
  <si>
    <t>SH195</t>
  </si>
  <si>
    <t>复旦大学附属金山医院</t>
  </si>
  <si>
    <t>SH202</t>
  </si>
  <si>
    <t>上海交通大学医学院附属松江医院</t>
  </si>
  <si>
    <t>SH206</t>
  </si>
  <si>
    <t>复旦大学附属中山医院青浦分院</t>
  </si>
  <si>
    <t>SH222</t>
  </si>
  <si>
    <t>上海市奉贤区中心医院</t>
  </si>
  <si>
    <t>SH229</t>
  </si>
  <si>
    <t>上海健康医学院附属崇明医院</t>
  </si>
  <si>
    <t>SH268</t>
  </si>
  <si>
    <t>复旦大学附属华山医院东院</t>
  </si>
  <si>
    <t>SH269</t>
  </si>
  <si>
    <t>上海交通大学医学院附属第九人民医院浦东院区</t>
  </si>
  <si>
    <t>SH287</t>
  </si>
  <si>
    <t>复旦大学附属华山医院国际医疗中心</t>
  </si>
  <si>
    <t>SH312</t>
  </si>
  <si>
    <t>上海长海医院</t>
  </si>
  <si>
    <t>SH313</t>
  </si>
  <si>
    <t>中国人民解放军海军特色医学中心</t>
  </si>
  <si>
    <t>SH314</t>
  </si>
  <si>
    <t>上海四一一医院</t>
  </si>
  <si>
    <t>SH316</t>
  </si>
  <si>
    <t>上海长征医院</t>
  </si>
  <si>
    <t>SH317</t>
  </si>
  <si>
    <t>海军军医大学第三附属医院长海路院区</t>
  </si>
  <si>
    <t>SH369</t>
  </si>
  <si>
    <t>上海市第一人民医院南部</t>
  </si>
  <si>
    <t>SH437</t>
  </si>
  <si>
    <t>上海市第六人民医院金山分院</t>
  </si>
  <si>
    <t>SH463</t>
  </si>
  <si>
    <t>复旦大学附属浦东医院</t>
  </si>
  <si>
    <t>SH477</t>
  </si>
  <si>
    <t>上海市宝山区吴淞中心医院</t>
  </si>
  <si>
    <t>SH577</t>
  </si>
  <si>
    <t>上海万众医院</t>
  </si>
  <si>
    <t>SH579</t>
  </si>
  <si>
    <t>上海中医药大学附属龙华医院上南院区</t>
  </si>
  <si>
    <t>SH596</t>
  </si>
  <si>
    <t>上海美中嘉和肿瘤门诊部有限责任公司</t>
  </si>
  <si>
    <t>SH614</t>
  </si>
  <si>
    <t>同济大学附属养志康复医院松江院区</t>
  </si>
  <si>
    <t>SH649</t>
  </si>
  <si>
    <t>上海交通大学医学院附属仁济医院东院</t>
  </si>
  <si>
    <t>SH681</t>
  </si>
  <si>
    <t>上海交通大学医学院附属仁济医院南院区</t>
  </si>
  <si>
    <t>SH682</t>
  </si>
  <si>
    <t>上海市第六人民医院临港院区</t>
  </si>
  <si>
    <t>SH684</t>
  </si>
  <si>
    <t>上海交通大学医学院附属瑞金医院嘉定院区</t>
  </si>
  <si>
    <t>SH685</t>
  </si>
  <si>
    <t>上海市东方医院南院</t>
  </si>
  <si>
    <t>SH687</t>
  </si>
  <si>
    <t>复旦大学附属华山医院北院</t>
  </si>
  <si>
    <t>SH776</t>
  </si>
  <si>
    <t>上海中医药大学附属曙光医院东部</t>
  </si>
  <si>
    <t>SH780</t>
  </si>
  <si>
    <t>上海市宝山区中西医结合医院</t>
  </si>
  <si>
    <t>SH977</t>
  </si>
  <si>
    <t>上海嘉会国际医院</t>
  </si>
  <si>
    <t>SHSH001</t>
  </si>
  <si>
    <t>上海市公共卫生临床中心金山总部</t>
  </si>
  <si>
    <t>SHSH029</t>
  </si>
  <si>
    <t>上海市第十人民医院崇明分院</t>
  </si>
  <si>
    <t>SHSH310642</t>
  </si>
  <si>
    <t>上海临床研究中心</t>
  </si>
  <si>
    <t>SHSH310643</t>
  </si>
  <si>
    <t>上海中医药大学附属光明中医医院新场院区</t>
  </si>
  <si>
    <t>2601TU</t>
  </si>
  <si>
    <t>2602TU</t>
  </si>
  <si>
    <t>2603TU</t>
  </si>
  <si>
    <t>2604TU</t>
  </si>
  <si>
    <t>2605TU</t>
  </si>
  <si>
    <t>2606TU</t>
  </si>
  <si>
    <t>26Q1TU</t>
  </si>
  <si>
    <t>26Q2TU</t>
  </si>
  <si>
    <t>26H1TU</t>
  </si>
  <si>
    <t>2601SU</t>
  </si>
  <si>
    <t>2602SU</t>
  </si>
  <si>
    <t>2603SU</t>
  </si>
  <si>
    <t>2604SU</t>
  </si>
  <si>
    <t>2605SU</t>
  </si>
  <si>
    <t>2606SU</t>
  </si>
  <si>
    <t>26Q1SU</t>
  </si>
  <si>
    <t>26Q2SU</t>
  </si>
  <si>
    <t>26H1SU</t>
  </si>
  <si>
    <t>2601TV</t>
  </si>
  <si>
    <t>2602TV</t>
  </si>
  <si>
    <t>2603TV</t>
  </si>
  <si>
    <t>2604TV</t>
  </si>
  <si>
    <t>2605TV</t>
  </si>
  <si>
    <t>2606TV</t>
  </si>
  <si>
    <t>26Q1TV</t>
  </si>
  <si>
    <t>26Q2TV</t>
  </si>
  <si>
    <t>26H1TV</t>
  </si>
  <si>
    <t>2601SV</t>
  </si>
  <si>
    <t>2602SV</t>
  </si>
  <si>
    <t>2603SV</t>
  </si>
  <si>
    <t>2604SV</t>
  </si>
  <si>
    <t>2605SV</t>
  </si>
  <si>
    <t>2606SV</t>
  </si>
  <si>
    <t>26Q1SV</t>
  </si>
  <si>
    <t>26Q2SV</t>
  </si>
  <si>
    <t>26H1SV</t>
  </si>
  <si>
    <t>24Q4P月均</t>
  </si>
  <si>
    <t>25MAX</t>
  </si>
  <si>
    <t>25月均</t>
  </si>
  <si>
    <t>2501SU</t>
  </si>
  <si>
    <t>2502SU</t>
  </si>
  <si>
    <t>2503SU</t>
  </si>
  <si>
    <t>2504SU</t>
  </si>
  <si>
    <t>2505SU</t>
  </si>
  <si>
    <t>2506SU</t>
  </si>
  <si>
    <t>2507SU</t>
  </si>
  <si>
    <t>2508SU</t>
  </si>
  <si>
    <t>2509SU</t>
  </si>
  <si>
    <t>2510SU</t>
  </si>
  <si>
    <t>2511SU</t>
  </si>
  <si>
    <t>2512SU</t>
  </si>
  <si>
    <t>LEL code</t>
    <phoneticPr fontId="2" type="noConversion"/>
  </si>
  <si>
    <t>LEL</t>
  </si>
  <si>
    <t>LEL</t>
    <phoneticPr fontId="2" type="noConversion"/>
  </si>
  <si>
    <t>Final code</t>
    <phoneticPr fontId="4" type="noConversion"/>
  </si>
  <si>
    <t>Final 医院</t>
    <phoneticPr fontId="4" type="noConversion"/>
  </si>
  <si>
    <t>攻坚克难</t>
    <phoneticPr fontId="4" type="noConversion"/>
  </si>
  <si>
    <t>医院分层</t>
    <phoneticPr fontId="4" type="noConversion"/>
  </si>
  <si>
    <t>-</t>
  </si>
  <si>
    <t>头部</t>
  </si>
  <si>
    <t>腿部</t>
  </si>
  <si>
    <t>Y</t>
  </si>
  <si>
    <t>腰部</t>
  </si>
  <si>
    <t>01SPL9C</t>
  </si>
  <si>
    <t>3RV5JXB</t>
  </si>
  <si>
    <t>BC_LEL06</t>
  </si>
  <si>
    <t>林丽贞</t>
  </si>
  <si>
    <t>BC_LEL07</t>
  </si>
  <si>
    <t>许辉容</t>
  </si>
  <si>
    <t>BC_LEL34</t>
  </si>
  <si>
    <t>唐晓玉</t>
  </si>
  <si>
    <t>BC_LEL35</t>
  </si>
  <si>
    <t>江西一圈</t>
  </si>
  <si>
    <t>BC_LEL48</t>
  </si>
  <si>
    <t>钟明珠</t>
  </si>
  <si>
    <t>BC_LEL47</t>
  </si>
  <si>
    <t>-</t>
    <phoneticPr fontId="2" type="noConversion"/>
  </si>
  <si>
    <t>准入状态</t>
    <phoneticPr fontId="2" type="noConversion"/>
  </si>
  <si>
    <t>未准入</t>
  </si>
  <si>
    <t>正式进药</t>
  </si>
  <si>
    <t>临时采购</t>
  </si>
  <si>
    <t>(全部)</t>
  </si>
  <si>
    <t>行标签</t>
  </si>
  <si>
    <t>总计</t>
  </si>
  <si>
    <t>YTD</t>
    <phoneticPr fontId="2" type="noConversion"/>
  </si>
  <si>
    <t>Jan</t>
    <phoneticPr fontId="2" type="noConversion"/>
  </si>
  <si>
    <t>Feb</t>
  </si>
  <si>
    <t>Mar</t>
  </si>
  <si>
    <t>Apr</t>
  </si>
  <si>
    <t>May</t>
  </si>
  <si>
    <t>Jun</t>
  </si>
  <si>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</si>
  <si>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</si>
  <si>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</si>
  <si>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</si>
  <si>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</si>
  <si>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</si>
  <si>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1渗透率</t>
  </si>
  <si>
    <t xml:space="preserve"> 2渗透率</t>
  </si>
  <si>
    <t xml:space="preserve"> 3渗透率</t>
  </si>
  <si>
    <t xml:space="preserve"> 4渗透率</t>
  </si>
  <si>
    <t xml:space="preserve"> 5渗透率</t>
  </si>
  <si>
    <t xml:space="preserve"> 6渗透率</t>
  </si>
  <si>
    <t xml:space="preserve"> Q1渗透率</t>
  </si>
  <si>
    <t xml:space="preserve"> Q2渗透率</t>
  </si>
  <si>
    <t xml:space="preserve"> YTD渗透率</t>
  </si>
  <si>
    <t xml:space="preserve"> 25MAX</t>
  </si>
  <si>
    <t xml:space="preserve"> 25月均</t>
  </si>
  <si>
    <t xml:space="preserve"> 25H2月均</t>
  </si>
  <si>
    <t xml:space="preserve"> 2507SU</t>
  </si>
  <si>
    <t xml:space="preserve"> 2508SU</t>
  </si>
  <si>
    <t xml:space="preserve"> 2509SU</t>
  </si>
  <si>
    <t xml:space="preserve"> 2510SU</t>
  </si>
  <si>
    <t xml:space="preserve"> 2511SU</t>
  </si>
  <si>
    <t xml:space="preserve"> 2512SU</t>
  </si>
  <si>
    <t xml:space="preserve"> 2601SU</t>
  </si>
  <si>
    <t xml:space="preserve"> 2602SU</t>
  </si>
  <si>
    <t xml:space="preserve"> 2603SU</t>
  </si>
  <si>
    <t xml:space="preserve"> 2604SU</t>
  </si>
  <si>
    <t xml:space="preserve"> 2605SU</t>
  </si>
  <si>
    <t xml:space="preserve"> 2606SU</t>
  </si>
  <si>
    <t xml:space="preserve"> 26Q1月均</t>
  </si>
  <si>
    <t xml:space="preserve"> 26Q2月均</t>
  </si>
  <si>
    <t>(多项)</t>
  </si>
  <si>
    <t>当月TU</t>
    <phoneticPr fontId="2" type="noConversion"/>
  </si>
  <si>
    <t>当月SU</t>
    <phoneticPr fontId="2" type="noConversion"/>
  </si>
  <si>
    <t xml:space="preserve"> 当月TU</t>
  </si>
  <si>
    <t xml:space="preserve"> 当月SU</t>
  </si>
  <si>
    <t xml:space="preserve"> 当月进度</t>
  </si>
  <si>
    <t>时间进度</t>
    <phoneticPr fontId="2" type="noConversion"/>
  </si>
  <si>
    <t>时间进度折算完成</t>
    <phoneticPr fontId="2" type="noConversion"/>
  </si>
  <si>
    <t>MAX</t>
    <phoneticPr fontId="2" type="noConversion"/>
  </si>
  <si>
    <t>LEL姓名</t>
  </si>
  <si>
    <t>BC_TAM040</t>
  </si>
  <si>
    <t>BC_TAM041</t>
  </si>
  <si>
    <t>BC_TAM042</t>
  </si>
  <si>
    <t>BC_TAM047</t>
  </si>
  <si>
    <t>BC_TAM048</t>
  </si>
  <si>
    <t>BC_TAM049</t>
  </si>
  <si>
    <t>BC_TAM442</t>
  </si>
  <si>
    <t>BC_TAM043</t>
  </si>
  <si>
    <t>BC_TAM046</t>
  </si>
  <si>
    <t>BC_TAM051</t>
  </si>
  <si>
    <t>BC_TAM053</t>
  </si>
  <si>
    <t>BC_TAM054</t>
  </si>
  <si>
    <t>BC_TAM483</t>
  </si>
  <si>
    <t>(空白)</t>
  </si>
  <si>
    <t>BC_TAM218</t>
  </si>
  <si>
    <t>BC_TAM219</t>
  </si>
  <si>
    <t>BC_TAM221</t>
  </si>
  <si>
    <t>BC_TAM223</t>
  </si>
  <si>
    <t>BC_TAM227</t>
  </si>
  <si>
    <t>BC_TAM222</t>
  </si>
  <si>
    <t>BC_TAM224</t>
  </si>
  <si>
    <t>BC_TAM225</t>
  </si>
  <si>
    <t>BC_TAM226</t>
  </si>
  <si>
    <t>BC_TAM228</t>
  </si>
  <si>
    <t>BC_TAM229</t>
  </si>
  <si>
    <t>BC_TAM303</t>
  </si>
  <si>
    <t>BC_TAM305</t>
  </si>
  <si>
    <t>BC_TAM306</t>
  </si>
  <si>
    <t>BC_TAM307</t>
  </si>
  <si>
    <t>BC_TAM314</t>
  </si>
  <si>
    <t>BC_TAM317</t>
  </si>
  <si>
    <t>BC_TAM318</t>
  </si>
  <si>
    <t>BC_TAM323</t>
  </si>
  <si>
    <t>BC_TAM479</t>
  </si>
  <si>
    <t>MT_TAM001_DUMMY</t>
  </si>
  <si>
    <t>BC_TAM304</t>
  </si>
  <si>
    <t>BC_TAM308</t>
  </si>
  <si>
    <t>BC_TAM312</t>
  </si>
  <si>
    <t>BC_TAM316</t>
  </si>
  <si>
    <t>BC_TAM324</t>
  </si>
  <si>
    <t>BC_TAM469</t>
  </si>
  <si>
    <t>产品</t>
  </si>
  <si>
    <t>产品</t>
    <phoneticPr fontId="2" type="noConversion"/>
  </si>
  <si>
    <t>考核价</t>
    <phoneticPr fontId="2" type="noConversion"/>
  </si>
  <si>
    <t>24Q4P1</t>
    <phoneticPr fontId="2" type="noConversion"/>
  </si>
  <si>
    <t>24Q4P2</t>
  </si>
  <si>
    <t>TAM CODE</t>
    <phoneticPr fontId="2" type="noConversion"/>
  </si>
  <si>
    <t>TAM</t>
    <phoneticPr fontId="2" type="noConversion"/>
  </si>
  <si>
    <t>LEL姓名</t>
    <phoneticPr fontId="2" type="noConversion"/>
  </si>
  <si>
    <t>冯新华</t>
  </si>
  <si>
    <t>温若华</t>
  </si>
  <si>
    <t>张敏</t>
  </si>
  <si>
    <t>黄文萍</t>
  </si>
  <si>
    <t>廖苏亮</t>
  </si>
  <si>
    <t>张慧卿</t>
  </si>
  <si>
    <t>陈慧源</t>
  </si>
  <si>
    <t>刘晓萍</t>
  </si>
  <si>
    <t>(空缺)</t>
  </si>
  <si>
    <t>陈康乐</t>
  </si>
  <si>
    <t>谢燕贞</t>
  </si>
  <si>
    <t>李嘉妮</t>
  </si>
  <si>
    <t>王伟</t>
  </si>
  <si>
    <t>黄培耕</t>
  </si>
  <si>
    <t>高骏</t>
  </si>
  <si>
    <t>高秋磊</t>
  </si>
  <si>
    <t>李芷娇</t>
  </si>
  <si>
    <t>熊荣生</t>
  </si>
  <si>
    <t>赵印婷</t>
  </si>
  <si>
    <t>邱春青</t>
  </si>
  <si>
    <t>张畅</t>
  </si>
  <si>
    <t>江蓓</t>
  </si>
  <si>
    <t>吕杨</t>
  </si>
  <si>
    <t>王颖婷</t>
  </si>
  <si>
    <t>张霞云</t>
  </si>
  <si>
    <t>梅海波</t>
  </si>
  <si>
    <t>高艳</t>
  </si>
  <si>
    <t>吴平辉</t>
  </si>
  <si>
    <t>林露</t>
  </si>
  <si>
    <t>宋超平</t>
  </si>
  <si>
    <t>甘燕梅</t>
  </si>
  <si>
    <t>林月榕</t>
  </si>
  <si>
    <t>王冲</t>
  </si>
  <si>
    <t>王稼辉</t>
  </si>
  <si>
    <t>李巍</t>
  </si>
  <si>
    <t>王昱昊</t>
  </si>
  <si>
    <t>贾静</t>
  </si>
  <si>
    <t>王瑛</t>
  </si>
  <si>
    <t>郑长洋</t>
  </si>
  <si>
    <t>郑长洋</t>
    <phoneticPr fontId="2" type="noConversion"/>
  </si>
  <si>
    <t>产品分类</t>
  </si>
  <si>
    <t>产品分类</t>
    <phoneticPr fontId="2" type="noConversion"/>
  </si>
  <si>
    <t>成熟</t>
  </si>
  <si>
    <t>成熟</t>
    <phoneticPr fontId="2" type="noConversion"/>
  </si>
  <si>
    <t>策略</t>
  </si>
  <si>
    <t>策略</t>
    <phoneticPr fontId="2" type="noConversion"/>
  </si>
  <si>
    <t>列标签</t>
  </si>
  <si>
    <t xml:space="preserve"> Q1达成汇总</t>
  </si>
  <si>
    <t xml:space="preserve"> Q1达成</t>
  </si>
  <si>
    <t xml:space="preserve"> Q2达成汇总</t>
  </si>
  <si>
    <t xml:space="preserve"> Q2达成</t>
  </si>
  <si>
    <t>季度</t>
    <phoneticPr fontId="2" type="noConversion"/>
  </si>
  <si>
    <t>Q2-月</t>
    <phoneticPr fontId="2" type="noConversion"/>
  </si>
  <si>
    <t xml:space="preserve"> 4月汇总</t>
  </si>
  <si>
    <t xml:space="preserve"> 4月</t>
  </si>
  <si>
    <t xml:space="preserve"> 5月汇总</t>
  </si>
  <si>
    <t xml:space="preserve"> 5月</t>
  </si>
  <si>
    <t xml:space="preserve"> 6月汇总</t>
  </si>
  <si>
    <t xml:space="preserve"> 6月</t>
  </si>
  <si>
    <t>LINK</t>
    <phoneticPr fontId="2" type="noConversion"/>
  </si>
  <si>
    <t>医院分层</t>
    <phoneticPr fontId="2" type="noConversion"/>
  </si>
  <si>
    <t xml:space="preserve"> MAX</t>
  </si>
  <si>
    <t xml:space="preserve"> 当月大妥目标</t>
  </si>
  <si>
    <t xml:space="preserve"> 当月大妥目标进度</t>
  </si>
  <si>
    <t>是否破0</t>
    <phoneticPr fontId="2" type="noConversion"/>
  </si>
  <si>
    <t>突破月</t>
    <phoneticPr fontId="2" type="noConversion"/>
  </si>
  <si>
    <t>预计破0日期</t>
    <phoneticPr fontId="2" type="noConversion"/>
  </si>
  <si>
    <t>备注(若短期无法破0,备注原因)</t>
    <phoneticPr fontId="2" type="noConversion"/>
  </si>
  <si>
    <t>突破月</t>
  </si>
  <si>
    <r>
      <t>3</t>
    </r>
    <r>
      <rPr>
        <sz val="11"/>
        <color theme="1"/>
        <rFont val="宋体"/>
        <family val="2"/>
        <charset val="134"/>
      </rPr>
      <t>月</t>
    </r>
    <phoneticPr fontId="2" type="noConversion"/>
  </si>
  <si>
    <t>3月已破0</t>
  </si>
  <si>
    <t>3月24日已破0</t>
  </si>
  <si>
    <t>计数项:行标签</t>
  </si>
  <si>
    <t>2025全年8台，2026目前2台，没有her2阳性，体量小</t>
  </si>
  <si>
    <t>3月</t>
  </si>
  <si>
    <t>4月</t>
  </si>
  <si>
    <t>5月</t>
  </si>
  <si>
    <t>6月</t>
  </si>
  <si>
    <r>
      <t>4</t>
    </r>
    <r>
      <rPr>
        <sz val="11"/>
        <color theme="1"/>
        <rFont val="宋体"/>
        <family val="2"/>
        <charset val="134"/>
      </rPr>
      <t>月</t>
    </r>
    <phoneticPr fontId="2" type="noConversion"/>
  </si>
  <si>
    <t>4月预计破0</t>
  </si>
  <si>
    <t>4月1个新星</t>
  </si>
  <si>
    <t>4月中下旬</t>
    <phoneticPr fontId="13" type="noConversion"/>
  </si>
  <si>
    <t>院内，既往库存再用，大妥近效期未采</t>
    <phoneticPr fontId="13" type="noConversion"/>
  </si>
  <si>
    <r>
      <t>4</t>
    </r>
    <r>
      <rPr>
        <sz val="11"/>
        <color rgb="FF000000"/>
        <rFont val="宋体"/>
        <family val="3"/>
        <charset val="134"/>
      </rPr>
      <t>月下旬</t>
    </r>
  </si>
  <si>
    <r>
      <t>赫双妥未准入，预计</t>
    </r>
    <r>
      <rPr>
        <sz val="11"/>
        <color rgb="FF000000"/>
        <rFont val="Roche Sans"/>
        <family val="2"/>
      </rPr>
      <t>4</t>
    </r>
    <r>
      <rPr>
        <sz val="11"/>
        <color rgb="FF000000"/>
        <rFont val="宋体"/>
        <family val="3"/>
        <charset val="134"/>
      </rPr>
      <t>月底临采</t>
    </r>
    <phoneticPr fontId="13" type="noConversion"/>
  </si>
  <si>
    <t>大妥不可及，等待临采</t>
  </si>
  <si>
    <r>
      <t>5</t>
    </r>
    <r>
      <rPr>
        <sz val="11"/>
        <color theme="1"/>
        <rFont val="宋体"/>
        <family val="2"/>
        <charset val="134"/>
      </rPr>
      <t>月</t>
    </r>
    <phoneticPr fontId="2" type="noConversion"/>
  </si>
  <si>
    <t>5月</t>
    <phoneticPr fontId="13" type="noConversion"/>
  </si>
  <si>
    <t>赫双妥未准入，预计5月临采</t>
    <phoneticPr fontId="13" type="noConversion"/>
  </si>
  <si>
    <r>
      <t>4</t>
    </r>
    <r>
      <rPr>
        <sz val="11"/>
        <color rgb="FF000000"/>
        <rFont val="微软雅黑"/>
        <family val="2"/>
        <charset val="134"/>
      </rPr>
      <t>月下旬</t>
    </r>
    <phoneticPr fontId="13" type="noConversion"/>
  </si>
  <si>
    <r>
      <rPr>
        <sz val="11"/>
        <color rgb="FF000000"/>
        <rFont val="微软雅黑"/>
        <family val="2"/>
        <charset val="134"/>
      </rPr>
      <t>赫双妥未准入，预计</t>
    </r>
    <r>
      <rPr>
        <sz val="11"/>
        <color rgb="FF000000"/>
        <rFont val="Arial"/>
        <family val="2"/>
      </rPr>
      <t>4</t>
    </r>
    <r>
      <rPr>
        <sz val="11"/>
        <color rgb="FF000000"/>
        <rFont val="微软雅黑"/>
        <family val="2"/>
        <charset val="134"/>
      </rPr>
      <t>月底临采</t>
    </r>
    <phoneticPr fontId="13" type="noConversion"/>
  </si>
  <si>
    <r>
      <t>4</t>
    </r>
    <r>
      <rPr>
        <sz val="11"/>
        <color rgb="FF000000"/>
        <rFont val="微软雅黑"/>
        <family val="2"/>
        <charset val="134"/>
      </rPr>
      <t>月20号</t>
    </r>
    <phoneticPr fontId="13" type="noConversion"/>
  </si>
  <si>
    <t>县级医院，手术量少</t>
    <phoneticPr fontId="13" type="noConversion"/>
  </si>
  <si>
    <t>病人少，病人引流至南平市一</t>
    <phoneticPr fontId="13" type="noConversion"/>
  </si>
  <si>
    <t>本月没有辅助的阳性患者，手术量低</t>
  </si>
  <si>
    <t>已破0</t>
  </si>
  <si>
    <t>输注流转医院 无患者，3.27已进货</t>
  </si>
  <si>
    <t>4.25日</t>
  </si>
  <si>
    <t>因患者全部从杨浦调回黄浦，黄浦在消杨浦院区库存</t>
  </si>
  <si>
    <t>青浦院区无首针患者</t>
  </si>
  <si>
    <t>年手术量40，目前没有Her2+患者</t>
  </si>
  <si>
    <t>实际进货2</t>
  </si>
  <si>
    <t>由于是结算制，3.27已进货</t>
  </si>
  <si>
    <t>近期没有HER2阳患者</t>
  </si>
  <si>
    <t>年手术量50，近期没有HER2阳患者，下月初有个化疗结束患者用药</t>
  </si>
  <si>
    <t>已破0 4月初会进大妥</t>
  </si>
  <si>
    <t>年手术量</t>
  </si>
  <si>
    <t>输注医院</t>
  </si>
  <si>
    <t>大妥没有准入，新患用的10ml</t>
  </si>
  <si>
    <t>输注医院，近几个月无首针患者</t>
  </si>
  <si>
    <t>4月有2个NP</t>
  </si>
  <si>
    <t>没有手术，没有外来病人，无法预测破0日期</t>
  </si>
  <si>
    <t>2025年手术量6台，2026年目前1台，偶尔有病人外来</t>
  </si>
  <si>
    <t>预计5月破0</t>
  </si>
  <si>
    <t>2025年手术量12台，2026年目前4台，1个HER2阳性给了竞品，预计5月破0</t>
  </si>
  <si>
    <r>
      <t>6</t>
    </r>
    <r>
      <rPr>
        <sz val="11"/>
        <color theme="1"/>
        <rFont val="宋体"/>
        <family val="2"/>
        <charset val="134"/>
      </rPr>
      <t>月</t>
    </r>
    <phoneticPr fontId="2" type="noConversion"/>
  </si>
  <si>
    <t>预计6月破0</t>
  </si>
  <si>
    <t>2025年手术量17台，2月有一个NP</t>
  </si>
  <si>
    <t>无新患者</t>
  </si>
  <si>
    <t>未上架，4月份推动上架</t>
  </si>
  <si>
    <t>3月底</t>
  </si>
  <si>
    <t>2月底进了5支，本月已消耗2支</t>
  </si>
  <si>
    <t>输注医院，无大妥</t>
  </si>
  <si>
    <t>预计4月底</t>
  </si>
  <si>
    <t>还有5支大妥库存</t>
  </si>
  <si>
    <t>4月第一周</t>
  </si>
  <si>
    <t>目前还有1支库存</t>
  </si>
  <si>
    <t>5月第一周</t>
  </si>
  <si>
    <t>还有4支大妥库存</t>
  </si>
  <si>
    <t>大妥没有准入，需要临采</t>
  </si>
  <si>
    <t>4月第二周</t>
  </si>
  <si>
    <t>输注医院，大妥需要中山输送</t>
  </si>
  <si>
    <t>还有2支库存</t>
  </si>
  <si>
    <t>精准诊断</t>
    <phoneticPr fontId="2" type="noConversion"/>
  </si>
  <si>
    <t>新星</t>
    <phoneticPr fontId="2" type="noConversion"/>
  </si>
  <si>
    <t>精准诊断突破</t>
    <phoneticPr fontId="2" type="noConversion"/>
  </si>
  <si>
    <t>新星突破</t>
    <phoneticPr fontId="2" type="noConversion"/>
  </si>
  <si>
    <t>精准诊断突破月</t>
    <phoneticPr fontId="2" type="noConversion"/>
  </si>
  <si>
    <t>新星突破月</t>
    <phoneticPr fontId="2" type="noConversion"/>
  </si>
  <si>
    <t>预计精准诊断破0日期</t>
    <phoneticPr fontId="2" type="noConversion"/>
  </si>
  <si>
    <t>预计新星破0日期</t>
    <phoneticPr fontId="2" type="noConversion"/>
  </si>
  <si>
    <t>备注(短期内无法破0备注原因）</t>
    <phoneticPr fontId="2" type="noConversion"/>
  </si>
  <si>
    <t>医院分层</t>
  </si>
  <si>
    <t>头腰医院</t>
    <phoneticPr fontId="2" type="noConversion"/>
  </si>
  <si>
    <t>4月</t>
    <phoneticPr fontId="2" type="noConversion"/>
  </si>
  <si>
    <t>4月7日破0，4月2个星星</t>
  </si>
  <si>
    <t xml:space="preserve"> 精准诊断</t>
  </si>
  <si>
    <t xml:space="preserve"> 精准诊断突破</t>
  </si>
  <si>
    <t xml:space="preserve"> 新星</t>
  </si>
  <si>
    <t xml:space="preserve"> 新星突破</t>
  </si>
  <si>
    <t>_</t>
  </si>
  <si>
    <t>4月送检3例</t>
  </si>
  <si>
    <t>4月1个星星</t>
  </si>
  <si>
    <t xml:space="preserve"> 精准诊断汇总</t>
  </si>
  <si>
    <t xml:space="preserve"> 新星汇总</t>
  </si>
  <si>
    <t>4月送2例</t>
  </si>
  <si>
    <t>6月</t>
    <phoneticPr fontId="13" type="noConversion"/>
  </si>
  <si>
    <t>肝胆专科医院，病人少，院内没送检途径，外送省肿瘤</t>
    <phoneticPr fontId="13" type="noConversion"/>
  </si>
  <si>
    <t>输注医院</t>
    <phoneticPr fontId="13" type="noConversion"/>
  </si>
  <si>
    <t>输注医院，临采</t>
    <phoneticPr fontId="13" type="noConversion"/>
  </si>
  <si>
    <t>4月</t>
    <phoneticPr fontId="13" type="noConversion"/>
  </si>
  <si>
    <t>没有检测途径，晚期患者外流</t>
    <phoneticPr fontId="13" type="noConversion"/>
  </si>
  <si>
    <t>县级医院没有检测途径，都是外面定好方案回流的患者</t>
  </si>
  <si>
    <t>送检福州，病人少</t>
    <phoneticPr fontId="13" type="noConversion"/>
  </si>
  <si>
    <t>病人少，外送</t>
    <phoneticPr fontId="13" type="noConversion"/>
  </si>
  <si>
    <t>外送</t>
    <phoneticPr fontId="13" type="noConversion"/>
  </si>
  <si>
    <t>与东侨院区一样</t>
    <phoneticPr fontId="13" type="noConversion"/>
  </si>
  <si>
    <t>县级医院病人少</t>
    <phoneticPr fontId="13" type="noConversion"/>
  </si>
  <si>
    <t>与金山院区一样</t>
    <phoneticPr fontId="13" type="noConversion"/>
  </si>
  <si>
    <t>县级医院回流患者为主</t>
    <phoneticPr fontId="13" type="noConversion"/>
  </si>
  <si>
    <t>县级医院回流患者为主</t>
  </si>
  <si>
    <t>非目标医院</t>
    <phoneticPr fontId="13" type="noConversion"/>
  </si>
  <si>
    <t>外送，晚期外地带方案回来</t>
    <phoneticPr fontId="13" type="noConversion"/>
  </si>
  <si>
    <t>没有检测途径，预计5月突破</t>
    <phoneticPr fontId="13" type="noConversion"/>
  </si>
  <si>
    <t>4月底</t>
    <phoneticPr fontId="13" type="noConversion"/>
  </si>
  <si>
    <t>外送，病理科指定公司</t>
    <phoneticPr fontId="13" type="noConversion"/>
  </si>
  <si>
    <t>外送，病人少</t>
    <phoneticPr fontId="13" type="noConversion"/>
  </si>
  <si>
    <t>4月底</t>
  </si>
  <si>
    <t>检测路径不通，专科医院暂无晚期患者</t>
  </si>
  <si>
    <t>4月中</t>
  </si>
  <si>
    <t>输注医院，无患者，3.27已破0</t>
  </si>
  <si>
    <t>4月初</t>
  </si>
  <si>
    <t>无患者</t>
  </si>
  <si>
    <t>目前没有晚期患者</t>
  </si>
  <si>
    <t>仁济东引流配药病人</t>
  </si>
  <si>
    <t>4 月底</t>
  </si>
  <si>
    <t xml:space="preserve"> 4 月底</t>
  </si>
  <si>
    <t>肿瘤科没有 HR 阳晚期乳腺癌患者</t>
  </si>
  <si>
    <t>输注医院，无患者</t>
  </si>
  <si>
    <t>无患者，无检测</t>
  </si>
  <si>
    <t>无患者，也没有检测条件</t>
  </si>
  <si>
    <t>无患者，不能检测</t>
  </si>
  <si>
    <t>无患者，西院为配药</t>
  </si>
  <si>
    <t>病理科不能检测，晚期患者少</t>
  </si>
  <si>
    <t>病理科不能检测，目前没有晚期患者</t>
  </si>
  <si>
    <t>青浦院区，无晚期患者</t>
  </si>
  <si>
    <t>肿瘤科为胃肠肿瘤，没有适合送检患者</t>
  </si>
  <si>
    <t>流向问题，总院用药送检</t>
  </si>
  <si>
    <t>放疗科病人，在总院送检用药</t>
  </si>
  <si>
    <t>都是仁济东引流病人</t>
  </si>
  <si>
    <t>不能检测，都是仁济东院患者</t>
  </si>
  <si>
    <t>没有适合送检的患者</t>
  </si>
  <si>
    <t>新增分院，不用统计</t>
  </si>
  <si>
    <t>是南三的总院</t>
  </si>
  <si>
    <t>4月预计2个送检</t>
  </si>
  <si>
    <t>3月</t>
    <phoneticPr fontId="2" type="noConversion"/>
  </si>
  <si>
    <t>3月27日已破0</t>
  </si>
  <si>
    <t>外送检测</t>
  </si>
  <si>
    <t>5月</t>
    <phoneticPr fontId="2" type="noConversion"/>
  </si>
  <si>
    <t>4月1例</t>
  </si>
  <si>
    <t xml:space="preserve">5月破0 </t>
  </si>
  <si>
    <t>外送至南大一附院</t>
  </si>
  <si>
    <t>手术量只有3台，没有HER2阳性的</t>
  </si>
  <si>
    <t>5月预计破0</t>
  </si>
  <si>
    <t>龙岩市一没临采没有审批通过，引导到福州区域处方</t>
  </si>
  <si>
    <t>暂无</t>
  </si>
  <si>
    <t>3月底（2个潜在意向）</t>
  </si>
  <si>
    <t>3月底（新辅助）</t>
  </si>
  <si>
    <t>2个潜在送检</t>
  </si>
  <si>
    <t>YTD精准诊断</t>
    <phoneticPr fontId="2" type="noConversion"/>
  </si>
  <si>
    <t>YTD新星</t>
    <phoneticPr fontId="2" type="noConversion"/>
  </si>
  <si>
    <t>周小英</t>
  </si>
  <si>
    <t>周小英</t>
    <phoneticPr fontId="2" type="noConversion"/>
  </si>
  <si>
    <t>link</t>
    <phoneticPr fontId="2" type="noConversion"/>
  </si>
  <si>
    <t>当月SU</t>
    <phoneticPr fontId="2" type="noConversion"/>
  </si>
  <si>
    <t>25Q3~</t>
    <phoneticPr fontId="2" type="noConversion"/>
  </si>
  <si>
    <t>25Q4~</t>
    <phoneticPr fontId="2" type="noConversion"/>
  </si>
  <si>
    <t>25Q3SU</t>
    <phoneticPr fontId="2" type="noConversion"/>
  </si>
  <si>
    <t>25Q4SU</t>
    <phoneticPr fontId="2" type="noConversion"/>
  </si>
  <si>
    <t>25Q3月均</t>
    <phoneticPr fontId="2" type="noConversion"/>
  </si>
  <si>
    <t>25Q4月均</t>
  </si>
  <si>
    <t>1月</t>
    <phoneticPr fontId="2" type="noConversion"/>
  </si>
  <si>
    <t>2月</t>
  </si>
  <si>
    <t>26Q1月均</t>
    <phoneticPr fontId="2" type="noConversion"/>
  </si>
  <si>
    <t xml:space="preserve"> 25Q3渗透率</t>
  </si>
  <si>
    <t xml:space="preserve"> 25Q4渗透率</t>
  </si>
  <si>
    <t>季度趋势</t>
    <phoneticPr fontId="2" type="noConversion"/>
  </si>
  <si>
    <t>月度趋势</t>
    <phoneticPr fontId="2" type="noConversion"/>
  </si>
  <si>
    <t xml:space="preserve"> YTD</t>
  </si>
  <si>
    <t>26Q2月均</t>
    <phoneticPr fontId="2" type="noConversion"/>
  </si>
  <si>
    <t xml:space="preserve"> 25Q3月均</t>
  </si>
  <si>
    <t xml:space="preserve"> 25Q4月均</t>
  </si>
  <si>
    <t xml:space="preserve"> 1月</t>
  </si>
  <si>
    <t xml:space="preserve"> 2月</t>
  </si>
  <si>
    <t xml:space="preserve"> 3月</t>
  </si>
  <si>
    <t>25Q3SV</t>
    <phoneticPr fontId="2" type="noConversion"/>
  </si>
  <si>
    <t>25Q4SV</t>
  </si>
  <si>
    <t>25月均SV</t>
    <phoneticPr fontId="2" type="noConversion"/>
  </si>
  <si>
    <t xml:space="preserve"> 25月均SV</t>
  </si>
  <si>
    <t xml:space="preserve"> 25Q3SV</t>
  </si>
  <si>
    <t xml:space="preserve"> 25Q4SV</t>
  </si>
  <si>
    <t xml:space="preserve"> 26Q1SV</t>
  </si>
  <si>
    <t xml:space="preserve"> 26Q2SV</t>
  </si>
  <si>
    <t xml:space="preserve"> 26H1SV</t>
  </si>
  <si>
    <t xml:space="preserve"> 25Q3SU</t>
  </si>
  <si>
    <t xml:space="preserve"> 25Q4SU</t>
  </si>
  <si>
    <t xml:space="preserve"> 26Q1SU</t>
  </si>
  <si>
    <t xml:space="preserve"> 26Q2SU</t>
  </si>
  <si>
    <t xml:space="preserve"> 26H1SU</t>
  </si>
  <si>
    <t>HF-数量</t>
    <phoneticPr fontId="2" type="noConversion"/>
  </si>
  <si>
    <t>PF-数量</t>
    <phoneticPr fontId="2" type="noConversion"/>
  </si>
  <si>
    <t>全产品</t>
    <phoneticPr fontId="2" type="noConversion"/>
  </si>
  <si>
    <t>金额</t>
    <phoneticPr fontId="2" type="noConversion"/>
  </si>
  <si>
    <t xml:space="preserve"> 26Q1月均SU</t>
  </si>
  <si>
    <t xml:space="preserve"> 26Q2月均SU</t>
  </si>
  <si>
    <t xml:space="preserve"> 25Q3月均SU</t>
  </si>
  <si>
    <t xml:space="preserve"> 25Q4月均SU</t>
  </si>
  <si>
    <t xml:space="preserve"> 26H1月均SU</t>
  </si>
  <si>
    <t>季度月均趋势</t>
    <phoneticPr fontId="2" type="noConversion"/>
  </si>
  <si>
    <r>
      <t>Q1GAP-25</t>
    </r>
    <r>
      <rPr>
        <b/>
        <sz val="11"/>
        <color theme="1"/>
        <rFont val="微软雅黑"/>
        <family val="2"/>
        <charset val="134"/>
      </rPr>
      <t>月均</t>
    </r>
    <phoneticPr fontId="2" type="noConversion"/>
  </si>
  <si>
    <r>
      <t>Q1GAP-25H2</t>
    </r>
    <r>
      <rPr>
        <b/>
        <sz val="11"/>
        <color theme="1"/>
        <rFont val="微软雅黑"/>
        <family val="2"/>
        <charset val="134"/>
      </rPr>
      <t>月均</t>
    </r>
    <phoneticPr fontId="2" type="noConversion"/>
  </si>
  <si>
    <t xml:space="preserve"> 24Q4P月均</t>
  </si>
  <si>
    <r>
      <t>Q1GAP-24Q4</t>
    </r>
    <r>
      <rPr>
        <b/>
        <sz val="11"/>
        <color theme="1"/>
        <rFont val="微软雅黑"/>
        <family val="2"/>
        <charset val="134"/>
      </rPr>
      <t>月均</t>
    </r>
    <phoneticPr fontId="2" type="noConversion"/>
  </si>
  <si>
    <t>核心医院</t>
    <phoneticPr fontId="2" type="noConversion"/>
  </si>
  <si>
    <t>深耕熟盘</t>
    <phoneticPr fontId="2" type="noConversion"/>
  </si>
  <si>
    <t>未准入保大盘</t>
    <phoneticPr fontId="2" type="noConversion"/>
  </si>
  <si>
    <t xml:space="preserve"> 25Q3月均~</t>
  </si>
  <si>
    <t xml:space="preserve"> 25Q4月均~</t>
  </si>
  <si>
    <t xml:space="preserve"> 25H2月均~</t>
  </si>
  <si>
    <t>纯新转新</t>
    <phoneticPr fontId="2" type="noConversion"/>
  </si>
  <si>
    <t>DDI</t>
    <phoneticPr fontId="2" type="noConversion"/>
  </si>
  <si>
    <t>摘星</t>
    <phoneticPr fontId="2" type="noConversion"/>
  </si>
  <si>
    <t>月趋势</t>
    <phoneticPr fontId="2" type="noConversion"/>
  </si>
  <si>
    <t>江西省</t>
    <phoneticPr fontId="2" type="noConversion"/>
  </si>
  <si>
    <t>HF</t>
    <phoneticPr fontId="2" type="noConversion"/>
  </si>
  <si>
    <t>PF</t>
    <phoneticPr fontId="2" type="noConversion"/>
  </si>
  <si>
    <t>HIV</t>
    <phoneticPr fontId="2" type="noConversion"/>
  </si>
  <si>
    <t>HSC</t>
    <phoneticPr fontId="2" type="noConversion"/>
  </si>
  <si>
    <t>PIV</t>
    <phoneticPr fontId="2" type="noConversion"/>
  </si>
  <si>
    <t>P-10ml</t>
    <phoneticPr fontId="2" type="noConversion"/>
  </si>
  <si>
    <t>P-15ml</t>
    <phoneticPr fontId="2" type="noConversion"/>
  </si>
  <si>
    <t>I-3mg</t>
    <phoneticPr fontId="2" type="noConversion"/>
  </si>
  <si>
    <t>I-9mg</t>
    <phoneticPr fontId="2" type="noConversion"/>
  </si>
  <si>
    <t>福建省</t>
    <phoneticPr fontId="2" type="noConversion"/>
  </si>
  <si>
    <t>上海市(非复肿）</t>
    <phoneticPr fontId="2" type="noConversion"/>
  </si>
  <si>
    <t>沪闽赣</t>
    <phoneticPr fontId="2" type="noConversion"/>
  </si>
  <si>
    <t>2604TV</t>
    <phoneticPr fontId="2" type="noConversion"/>
  </si>
  <si>
    <t>2604SV</t>
    <phoneticPr fontId="2" type="noConversion"/>
  </si>
  <si>
    <t>2604DDI</t>
    <phoneticPr fontId="2" type="noConversion"/>
  </si>
  <si>
    <t>Link</t>
    <phoneticPr fontId="2" type="noConversion"/>
  </si>
  <si>
    <t>江西一圈Herceptin IV</t>
  </si>
  <si>
    <t>江西一圈Herceptin SC</t>
  </si>
  <si>
    <t>江西一圈Perjeta</t>
  </si>
  <si>
    <t>江西一圈Phesgo 10ml</t>
  </si>
  <si>
    <t>江西一圈Phesgo 15ml</t>
  </si>
  <si>
    <t>江西一圈Itovebi 3mg</t>
  </si>
  <si>
    <t>江西一圈Itovebi 9mg</t>
  </si>
  <si>
    <t>唐晓玉Herceptin IV</t>
  </si>
  <si>
    <t>唐晓玉Herceptin SC</t>
  </si>
  <si>
    <t>唐晓玉Perjeta</t>
  </si>
  <si>
    <t>唐晓玉Phesgo 10ml</t>
  </si>
  <si>
    <t>唐晓玉Phesgo 15ml</t>
  </si>
  <si>
    <t>唐晓玉Itovebi 3mg</t>
  </si>
  <si>
    <t>唐晓玉Itovebi 9mg</t>
  </si>
  <si>
    <t>林丽贞Herceptin IV</t>
  </si>
  <si>
    <t>林丽贞Herceptin SC</t>
  </si>
  <si>
    <t>林丽贞Perjeta</t>
  </si>
  <si>
    <t>林丽贞Phesgo 10ml</t>
  </si>
  <si>
    <t>林丽贞Phesgo 15ml</t>
  </si>
  <si>
    <t>林丽贞Itovebi 3mg</t>
  </si>
  <si>
    <t>林丽贞Itovebi 9mg</t>
  </si>
  <si>
    <t>许辉容Herceptin IV</t>
  </si>
  <si>
    <t>许辉容Herceptin SC</t>
  </si>
  <si>
    <t>许辉容Perjeta</t>
  </si>
  <si>
    <t>许辉容Phesgo 10ml</t>
  </si>
  <si>
    <t>许辉容Phesgo 15ml</t>
  </si>
  <si>
    <t>许辉容Itovebi 3mg</t>
  </si>
  <si>
    <t>许辉容Itovebi 9mg</t>
  </si>
  <si>
    <t>周小英Herceptin IV</t>
  </si>
  <si>
    <t>周小英Herceptin SC</t>
  </si>
  <si>
    <t>周小英Perjeta</t>
  </si>
  <si>
    <t>周小英Phesgo 10ml</t>
  </si>
  <si>
    <t>周小英Phesgo 15ml</t>
  </si>
  <si>
    <t>周小英Itovebi 3mg</t>
  </si>
  <si>
    <t>周小英Itovebi 9mg</t>
  </si>
  <si>
    <t>钟明珠Herceptin IV</t>
  </si>
  <si>
    <t>钟明珠Herceptin SC</t>
  </si>
  <si>
    <t>钟明珠Perjeta</t>
  </si>
  <si>
    <t>钟明珠Phesgo 10ml</t>
  </si>
  <si>
    <t>钟明珠Phesgo 15ml</t>
  </si>
  <si>
    <t>钟明珠Itovebi 3mg</t>
  </si>
  <si>
    <t>钟明珠Itovebi 9mg</t>
  </si>
  <si>
    <t>预估达成</t>
    <phoneticPr fontId="2" type="noConversion"/>
  </si>
  <si>
    <t>GAP</t>
    <phoneticPr fontId="2" type="noConversion"/>
  </si>
  <si>
    <r>
      <rPr>
        <sz val="11"/>
        <color theme="1"/>
        <rFont val="宋体"/>
        <family val="2"/>
        <charset val="134"/>
      </rPr>
      <t>有</t>
    </r>
    <r>
      <rPr>
        <sz val="11"/>
        <color theme="1"/>
        <rFont val="Roche Sans"/>
        <family val="2"/>
        <charset val="134"/>
      </rPr>
      <t>PIV</t>
    </r>
    <r>
      <rPr>
        <sz val="11"/>
        <color theme="1"/>
        <rFont val="宋体"/>
        <family val="2"/>
        <charset val="134"/>
      </rPr>
      <t>最高值</t>
    </r>
    <phoneticPr fontId="2" type="noConversion"/>
  </si>
  <si>
    <t>目前0</t>
    <phoneticPr fontId="2" type="noConversion"/>
  </si>
  <si>
    <t>求和项:25MAX</t>
  </si>
  <si>
    <t>求和项:26H1SU</t>
  </si>
  <si>
    <t>准入问题</t>
  </si>
  <si>
    <t>准入问题</t>
    <phoneticPr fontId="2" type="noConversion"/>
  </si>
  <si>
    <t>没做好</t>
    <phoneticPr fontId="2" type="noConversion"/>
  </si>
  <si>
    <t>需评估</t>
    <phoneticPr fontId="2" type="noConversion"/>
  </si>
  <si>
    <t>了解</t>
    <phoneticPr fontId="2" type="noConversion"/>
  </si>
  <si>
    <t>协和引流</t>
    <phoneticPr fontId="2" type="noConversion"/>
  </si>
  <si>
    <t>得罪</t>
    <phoneticPr fontId="2" type="noConversion"/>
  </si>
  <si>
    <t>引流</t>
    <phoneticPr fontId="2" type="noConversion"/>
  </si>
  <si>
    <t>未上架</t>
    <phoneticPr fontId="2" type="noConversion"/>
  </si>
  <si>
    <t>求和项:1月</t>
  </si>
  <si>
    <t>求和项:2月</t>
  </si>
  <si>
    <t>求和项:3月</t>
  </si>
  <si>
    <t>求和项:4月</t>
  </si>
  <si>
    <t>求和项:5月</t>
  </si>
  <si>
    <t>求和项:6月</t>
  </si>
  <si>
    <t>(空白)Herceptin IV</t>
  </si>
  <si>
    <t>(空白)Herceptin SC</t>
  </si>
  <si>
    <t>(空白)Itovebi 3mg</t>
  </si>
  <si>
    <t>(空白)Itovebi 9mg</t>
  </si>
  <si>
    <t>(空白)Perjeta</t>
  </si>
  <si>
    <t>(空白)Phesgo 10ml</t>
  </si>
  <si>
    <t>(空白)Phesgo 15ml</t>
  </si>
  <si>
    <r>
      <rPr>
        <sz val="11"/>
        <color theme="1"/>
        <rFont val="宋体"/>
        <family val="2"/>
        <charset val="134"/>
      </rPr>
      <t>当月</t>
    </r>
    <r>
      <rPr>
        <sz val="11"/>
        <color theme="1"/>
        <rFont val="Roche Sans"/>
        <family val="2"/>
        <charset val="134"/>
      </rPr>
      <t>SU</t>
    </r>
    <phoneticPr fontId="2" type="noConversion"/>
  </si>
  <si>
    <t>求和项:26Q1TV</t>
  </si>
  <si>
    <t>求和项:26Q1SV</t>
  </si>
  <si>
    <t>求和项:Q1达成</t>
  </si>
  <si>
    <t>求和项:Q1渗透率</t>
  </si>
  <si>
    <r>
      <t>28日</t>
    </r>
    <r>
      <rPr>
        <sz val="11"/>
        <color theme="1"/>
        <rFont val="微软雅黑"/>
        <family val="2"/>
        <charset val="134"/>
      </rPr>
      <t/>
    </r>
  </si>
  <si>
    <r>
      <t>29日</t>
    </r>
    <r>
      <rPr>
        <sz val="11"/>
        <color theme="1"/>
        <rFont val="微软雅黑"/>
        <family val="2"/>
        <charset val="134"/>
      </rPr>
      <t/>
    </r>
  </si>
  <si>
    <r>
      <t>30日</t>
    </r>
    <r>
      <rPr>
        <sz val="11"/>
        <color theme="1"/>
        <rFont val="微软雅黑"/>
        <family val="2"/>
        <charset val="134"/>
      </rPr>
      <t/>
    </r>
  </si>
  <si>
    <r>
      <t>P-</t>
    </r>
    <r>
      <rPr>
        <b/>
        <sz val="9"/>
        <color rgb="FFFF0000"/>
        <rFont val="宋体"/>
        <family val="2"/>
        <charset val="134"/>
      </rPr>
      <t>折算</t>
    </r>
    <r>
      <rPr>
        <b/>
        <sz val="9"/>
        <color rgb="FFFF0000"/>
        <rFont val="Roche Sans"/>
        <family val="2"/>
        <charset val="134"/>
      </rPr>
      <t>10ml</t>
    </r>
    <phoneticPr fontId="2" type="noConversion"/>
  </si>
  <si>
    <r>
      <t>I-</t>
    </r>
    <r>
      <rPr>
        <b/>
        <sz val="9"/>
        <color rgb="FFFF0000"/>
        <rFont val="宋体"/>
        <family val="2"/>
        <charset val="134"/>
      </rPr>
      <t>折算</t>
    </r>
    <r>
      <rPr>
        <b/>
        <sz val="9"/>
        <color rgb="FFFF0000"/>
        <rFont val="Roche Sans"/>
        <family val="2"/>
        <charset val="134"/>
      </rPr>
      <t>9mg</t>
    </r>
    <phoneticPr fontId="2" type="noConversion"/>
  </si>
  <si>
    <t>完成预估进度</t>
    <phoneticPr fontId="2" type="noConversion"/>
  </si>
  <si>
    <t>DDI达成</t>
    <phoneticPr fontId="2" type="noConversion"/>
  </si>
  <si>
    <t>20/50</t>
  </si>
  <si>
    <r>
      <rPr>
        <b/>
        <sz val="10"/>
        <color rgb="FFFF0000"/>
        <rFont val="宋体"/>
        <family val="2"/>
        <charset val="134"/>
      </rPr>
      <t>当月</t>
    </r>
    <r>
      <rPr>
        <b/>
        <sz val="10"/>
        <color rgb="FFFF0000"/>
        <rFont val="Roche Sans"/>
        <family val="2"/>
        <charset val="134"/>
      </rPr>
      <t>GAP</t>
    </r>
    <r>
      <rPr>
        <b/>
        <sz val="10"/>
        <color rgb="FFFF0000"/>
        <rFont val="宋体"/>
        <family val="2"/>
        <charset val="134"/>
      </rPr>
      <t>支数</t>
    </r>
    <phoneticPr fontId="2" type="noConversion"/>
  </si>
  <si>
    <r>
      <t>50</t>
    </r>
    <r>
      <rPr>
        <sz val="10"/>
        <color theme="1"/>
        <rFont val="宋体"/>
        <family val="2"/>
        <charset val="134"/>
      </rPr>
      <t>渗透率</t>
    </r>
    <phoneticPr fontId="2" type="noConversion"/>
  </si>
  <si>
    <r>
      <t>80</t>
    </r>
    <r>
      <rPr>
        <sz val="10"/>
        <color theme="1"/>
        <rFont val="宋体"/>
        <family val="2"/>
        <charset val="134"/>
      </rPr>
      <t>渗透率</t>
    </r>
    <phoneticPr fontId="2" type="noConversion"/>
  </si>
  <si>
    <t>20/50</t>
    <phoneticPr fontId="2" type="noConversion"/>
  </si>
  <si>
    <t>备注</t>
    <phoneticPr fontId="2" type="noConversion"/>
  </si>
  <si>
    <t xml:space="preserve"> 25MAX</t>
    <phoneticPr fontId="2" type="noConversion"/>
  </si>
  <si>
    <t xml:space="preserve"> 26H1SU</t>
    <phoneticPr fontId="2" type="noConversion"/>
  </si>
  <si>
    <t>未覆盖</t>
    <phoneticPr fontId="2" type="noConversion"/>
  </si>
  <si>
    <t>求和项:2506SU</t>
  </si>
  <si>
    <t>求和项:2509SU</t>
  </si>
  <si>
    <t>2506SU</t>
    <phoneticPr fontId="2" type="noConversion"/>
  </si>
  <si>
    <t>2509SU</t>
    <phoneticPr fontId="2" type="noConversion"/>
  </si>
  <si>
    <t>目标设定</t>
    <phoneticPr fontId="2" type="noConversion"/>
  </si>
  <si>
    <t>三明市沙县区总医院</t>
    <phoneticPr fontId="2" type="noConversion"/>
  </si>
  <si>
    <t>4月27日-1支</t>
    <phoneticPr fontId="2" type="noConversion"/>
  </si>
  <si>
    <t>4月准入跟进</t>
    <phoneticPr fontId="2" type="noConversion"/>
  </si>
  <si>
    <t>25MAX</t>
    <phoneticPr fontId="2" type="noConversion"/>
  </si>
  <si>
    <t>26h1su</t>
    <phoneticPr fontId="2" type="noConversion"/>
  </si>
  <si>
    <t>准入</t>
    <phoneticPr fontId="2" type="noConversion"/>
  </si>
  <si>
    <t>小妥</t>
    <phoneticPr fontId="2" type="noConversion"/>
  </si>
  <si>
    <t>输注</t>
    <phoneticPr fontId="2" type="noConversion"/>
  </si>
  <si>
    <t>钟明珠</t>
    <phoneticPr fontId="2" type="noConversion"/>
  </si>
  <si>
    <t>转化</t>
    <phoneticPr fontId="2" type="noConversion"/>
  </si>
  <si>
    <t>准入</t>
    <phoneticPr fontId="2" type="noConversion"/>
  </si>
  <si>
    <t>小妥</t>
    <phoneticPr fontId="2" type="noConversion"/>
  </si>
  <si>
    <t>输注</t>
    <phoneticPr fontId="2" type="noConversion"/>
  </si>
  <si>
    <t>当天</t>
    <phoneticPr fontId="2" type="noConversion"/>
  </si>
  <si>
    <t>截止27日</t>
    <phoneticPr fontId="2" type="noConversion"/>
  </si>
  <si>
    <r>
      <rPr>
        <sz val="9"/>
        <color theme="1"/>
        <rFont val="微软雅黑"/>
        <family val="2"/>
        <charset val="134"/>
      </rPr>
      <t>截止</t>
    </r>
    <r>
      <rPr>
        <sz val="9"/>
        <color theme="1"/>
        <rFont val="Roche Sans"/>
        <family val="2"/>
        <charset val="134"/>
      </rPr>
      <t>27</t>
    </r>
    <r>
      <rPr>
        <sz val="9"/>
        <color theme="1"/>
        <rFont val="宋体"/>
        <family val="2"/>
        <charset val="134"/>
      </rPr>
      <t>日</t>
    </r>
    <phoneticPr fontId="2" type="noConversion"/>
  </si>
  <si>
    <t>28-30SU</t>
    <phoneticPr fontId="2" type="noConversion"/>
  </si>
  <si>
    <r>
      <rPr>
        <b/>
        <sz val="9"/>
        <color theme="1"/>
        <rFont val="宋体"/>
        <family val="2"/>
        <charset val="134"/>
      </rPr>
      <t>当天</t>
    </r>
    <r>
      <rPr>
        <b/>
        <sz val="9"/>
        <color theme="1"/>
        <rFont val="Roche Sans"/>
        <family val="2"/>
        <charset val="134"/>
      </rPr>
      <t>SV</t>
    </r>
    <phoneticPr fontId="2" type="noConversion"/>
  </si>
  <si>
    <t>28-30SV</t>
    <phoneticPr fontId="2" type="noConversion"/>
  </si>
  <si>
    <t>landing</t>
    <phoneticPr fontId="2" type="noConversion"/>
  </si>
  <si>
    <t>27日SU</t>
    <phoneticPr fontId="2" type="noConversion"/>
  </si>
  <si>
    <r>
      <rPr>
        <sz val="10"/>
        <color theme="1"/>
        <rFont val="宋体"/>
        <family val="2"/>
        <charset val="134"/>
      </rPr>
      <t>当月</t>
    </r>
    <r>
      <rPr>
        <sz val="10"/>
        <color theme="1"/>
        <rFont val="Roche Sans"/>
        <family val="2"/>
        <charset val="134"/>
      </rPr>
      <t>SU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</si>
</sst>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_);[Red]\(0\)"/>
    <numFmt numFmtId="178" formatCode="#,##0_ "/>
    <numFmt numFmtId="179" formatCode="#,##0_);[Red]\(#,##0\)"/>
    <numFmt numFmtId="180" formatCode="0.0%"/>
  </numFmts>
  <fonts count="39">
    <font>
      <sz val="11"/>
      <color theme="1"/>
      <name val="Roche Sans"/>
      <family val="2"/>
      <charset val="134"/>
    </font>
    <font>
      <b/>
      <sz val="11"/>
      <color theme="1"/>
      <name val="Roche Sans"/>
      <family val="2"/>
      <charset val="134"/>
    </font>
    <font>
      <sz val="9"/>
      <name val="Roche Sans"/>
      <family val="2"/>
      <charset val="134"/>
    </font>
    <font>
      <b/>
      <sz val="8"/>
      <color theme="1"/>
      <name val="微软雅黑"/>
      <family val="2"/>
      <charset val="134"/>
    </font>
    <font>
      <sz val="9"/>
      <name val="Imago"/>
      <family val="2"/>
      <charset val="134"/>
    </font>
    <font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theme="1"/>
      <name val="Roche Sans"/>
      <family val="2"/>
      <charset val="134"/>
    </font>
    <font>
      <sz val="11"/>
      <color rgb="FF000000"/>
      <name val="Roche Sans"/>
      <family val="2"/>
      <charset val="134"/>
    </font>
    <font>
      <sz val="11"/>
      <color theme="1"/>
      <name val="宋体"/>
      <family val="2"/>
      <charset val="134"/>
    </font>
    <font>
      <b/>
      <sz val="11"/>
      <color theme="1"/>
      <name val="宋体"/>
      <family val="2"/>
      <charset val="134"/>
    </font>
    <font>
      <b/>
      <sz val="9"/>
      <color theme="1"/>
      <name val="微软雅黑"/>
      <family val="2"/>
      <charset val="134"/>
    </font>
    <font>
      <sz val="11"/>
      <color rgb="FF000000"/>
      <name val="Roche Sans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Arial"/>
      <family val="2"/>
    </font>
    <font>
      <sz val="9"/>
      <color theme="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Roche Sans"/>
      <family val="2"/>
    </font>
    <font>
      <b/>
      <sz val="11"/>
      <name val="微软雅黑"/>
      <family val="2"/>
      <charset val="134"/>
    </font>
    <font>
      <sz val="9"/>
      <color theme="1"/>
      <name val="Roche Sans"/>
      <family val="2"/>
      <charset val="134"/>
    </font>
    <font>
      <b/>
      <sz val="8"/>
      <color theme="1"/>
      <name val="Roche Sans"/>
      <family val="2"/>
    </font>
    <font>
      <sz val="10"/>
      <color theme="1"/>
      <name val="Roche Sans"/>
      <family val="2"/>
      <charset val="134"/>
    </font>
    <font>
      <sz val="10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宋体"/>
      <family val="2"/>
      <charset val="134"/>
    </font>
    <font>
      <b/>
      <i/>
      <u/>
      <sz val="9"/>
      <color theme="1"/>
      <name val="微软雅黑"/>
      <family val="2"/>
      <charset val="134"/>
    </font>
    <font>
      <b/>
      <sz val="9"/>
      <color theme="1"/>
      <name val="Roche Sans"/>
      <family val="2"/>
      <charset val="134"/>
    </font>
    <font>
      <b/>
      <sz val="9"/>
      <color theme="1"/>
      <name val="宋体"/>
      <family val="2"/>
      <charset val="134"/>
    </font>
    <font>
      <b/>
      <sz val="9"/>
      <color rgb="FFFF0000"/>
      <name val="Roche Sans"/>
      <family val="2"/>
      <charset val="134"/>
    </font>
    <font>
      <b/>
      <sz val="9"/>
      <color rgb="FFFF0000"/>
      <name val="宋体"/>
      <family val="2"/>
      <charset val="134"/>
    </font>
    <font>
      <b/>
      <sz val="8"/>
      <color theme="0"/>
      <name val="微软雅黑"/>
      <family val="2"/>
      <charset val="134"/>
    </font>
    <font>
      <b/>
      <sz val="10"/>
      <color rgb="FFFF0000"/>
      <name val="Roche Sans"/>
      <family val="2"/>
      <charset val="134"/>
    </font>
    <font>
      <b/>
      <sz val="10"/>
      <color rgb="FFFF0000"/>
      <name val="宋体"/>
      <family val="2"/>
      <charset val="134"/>
    </font>
    <font>
      <sz val="11"/>
      <color rgb="FFFF0000"/>
      <name val="Roche Sans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Roche Sans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rgb="FFC00000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1" xfId="0" applyFont="1" applyFill="1" applyBorder="1">
      <alignment vertical="center"/>
    </xf>
    <xf numFmtId="0" fontId="3" fillId="3" borderId="2" xfId="0" applyFont="1" applyFill="1" applyBorder="1" applyAlignment="1" applyProtection="1">
      <alignment vertical="center" wrapText="1"/>
      <protection hidden="1"/>
    </xf>
    <xf numFmtId="0" fontId="3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177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177" fontId="9" fillId="0" borderId="0" xfId="0" applyNumberFormat="1" applyFont="1">
      <alignment vertical="center"/>
    </xf>
    <xf numFmtId="0" fontId="9" fillId="0" borderId="0" xfId="0" applyFont="1">
      <alignment vertical="center"/>
    </xf>
    <xf numFmtId="9" fontId="0" fillId="0" borderId="0" xfId="1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178" fontId="3" fillId="2" borderId="1" xfId="0" applyNumberFormat="1" applyFont="1" applyFill="1" applyBorder="1">
      <alignment vertical="center"/>
    </xf>
    <xf numFmtId="178" fontId="3" fillId="2" borderId="0" xfId="0" applyNumberFormat="1" applyFont="1" applyFill="1">
      <alignment vertical="center"/>
    </xf>
    <xf numFmtId="178" fontId="6" fillId="0" borderId="0" xfId="0" applyNumberFormat="1" applyFont="1">
      <alignment vertical="center"/>
    </xf>
    <xf numFmtId="9" fontId="0" fillId="0" borderId="0" xfId="0" pivotButton="1" applyNumberFormat="1">
      <alignment vertical="center"/>
    </xf>
    <xf numFmtId="0" fontId="0" fillId="8" borderId="0" xfId="0" applyFill="1" applyAlignment="1">
      <alignment horizontal="left" vertical="center"/>
    </xf>
    <xf numFmtId="179" fontId="1" fillId="2" borderId="1" xfId="0" applyNumberFormat="1" applyFont="1" applyFill="1" applyBorder="1">
      <alignment vertical="center"/>
    </xf>
    <xf numFmtId="9" fontId="1" fillId="2" borderId="1" xfId="0" applyNumberFormat="1" applyFont="1" applyFill="1" applyBorder="1">
      <alignment vertical="center"/>
    </xf>
    <xf numFmtId="49" fontId="10" fillId="2" borderId="0" xfId="0" applyNumberFormat="1" applyFont="1" applyFill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58" fontId="12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0" fillId="0" borderId="0" xfId="0" applyNumberFormat="1">
      <alignment vertical="center"/>
    </xf>
    <xf numFmtId="58" fontId="0" fillId="0" borderId="0" xfId="0" applyNumberForma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5" fillId="9" borderId="0" xfId="0" applyFont="1" applyFill="1">
      <alignment vertical="center"/>
    </xf>
    <xf numFmtId="58" fontId="5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8" fontId="3" fillId="7" borderId="1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0" fontId="0" fillId="13" borderId="0" xfId="0" applyFill="1">
      <alignment vertical="center"/>
    </xf>
    <xf numFmtId="14" fontId="0" fillId="13" borderId="0" xfId="0" applyNumberFormat="1" applyFill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8" fontId="0" fillId="13" borderId="0" xfId="0" applyNumberFormat="1" applyFill="1">
      <alignment vertical="center"/>
    </xf>
    <xf numFmtId="9" fontId="1" fillId="5" borderId="1" xfId="0" applyNumberFormat="1" applyFont="1" applyFill="1" applyBorder="1">
      <alignment vertical="center"/>
    </xf>
    <xf numFmtId="178" fontId="9" fillId="0" borderId="0" xfId="0" applyNumberFormat="1" applyFont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177" fontId="21" fillId="15" borderId="0" xfId="0" applyNumberFormat="1" applyFont="1" applyFill="1">
      <alignment vertical="center"/>
    </xf>
    <xf numFmtId="177" fontId="0" fillId="0" borderId="0" xfId="0" applyNumberFormat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0" fillId="15" borderId="0" xfId="0" applyFont="1" applyFill="1">
      <alignment vertical="center"/>
    </xf>
    <xf numFmtId="179" fontId="20" fillId="1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2" fillId="0" borderId="0" xfId="0" pivotButton="1" applyFont="1">
      <alignment vertical="center"/>
    </xf>
    <xf numFmtId="0" fontId="23" fillId="2" borderId="1" xfId="0" applyFont="1" applyFill="1" applyBorder="1" applyAlignment="1">
      <alignment horizontal="center" vertical="center"/>
    </xf>
    <xf numFmtId="179" fontId="22" fillId="0" borderId="0" xfId="0" applyNumberFormat="1" applyFont="1">
      <alignment vertical="center"/>
    </xf>
    <xf numFmtId="0" fontId="22" fillId="14" borderId="0" xfId="0" applyFont="1" applyFill="1">
      <alignment vertical="center"/>
    </xf>
    <xf numFmtId="177" fontId="22" fillId="0" borderId="0" xfId="0" applyNumberFormat="1" applyFont="1">
      <alignment vertical="center"/>
    </xf>
    <xf numFmtId="0" fontId="22" fillId="16" borderId="0" xfId="0" applyFont="1" applyFill="1">
      <alignment vertical="center"/>
    </xf>
    <xf numFmtId="178" fontId="1" fillId="17" borderId="0" xfId="0" applyNumberFormat="1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6" borderId="0" xfId="0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24" fillId="0" borderId="0" xfId="0" applyFont="1">
      <alignment vertical="center"/>
    </xf>
    <xf numFmtId="179" fontId="24" fillId="0" borderId="0" xfId="0" applyNumberFormat="1" applyFont="1">
      <alignment vertical="center"/>
    </xf>
    <xf numFmtId="177" fontId="24" fillId="0" borderId="0" xfId="0" applyNumberFormat="1" applyFont="1">
      <alignment vertical="center"/>
    </xf>
    <xf numFmtId="177" fontId="24" fillId="0" borderId="0" xfId="0" applyNumberFormat="1" applyFont="1" applyAlignment="1">
      <alignment horizontal="center" vertical="center"/>
    </xf>
    <xf numFmtId="179" fontId="25" fillId="0" borderId="0" xfId="0" applyNumberFormat="1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Alignment="1">
      <alignment horizontal="left" vertical="center" indent="1"/>
    </xf>
    <xf numFmtId="177" fontId="22" fillId="0" borderId="0" xfId="1" applyNumberFormat="1" applyFont="1">
      <alignment vertical="center"/>
    </xf>
    <xf numFmtId="9" fontId="28" fillId="0" borderId="0" xfId="1" applyFont="1" applyAlignment="1">
      <alignment horizontal="center" vertical="center"/>
    </xf>
    <xf numFmtId="9" fontId="22" fillId="0" borderId="0" xfId="1" applyFont="1">
      <alignment vertical="center"/>
    </xf>
    <xf numFmtId="0" fontId="30" fillId="17" borderId="5" xfId="0" applyFont="1" applyFill="1" applyBorder="1">
      <alignment vertical="center"/>
    </xf>
    <xf numFmtId="0" fontId="29" fillId="17" borderId="4" xfId="0" applyFont="1" applyFill="1" applyBorder="1">
      <alignment vertical="center"/>
    </xf>
    <xf numFmtId="178" fontId="29" fillId="17" borderId="11" xfId="0" applyNumberFormat="1" applyFont="1" applyFill="1" applyBorder="1" applyAlignment="1">
      <alignment horizontal="center" vertical="center"/>
    </xf>
    <xf numFmtId="9" fontId="29" fillId="17" borderId="4" xfId="1" applyFont="1" applyFill="1" applyBorder="1" applyAlignment="1">
      <alignment horizontal="center" vertical="center"/>
    </xf>
    <xf numFmtId="9" fontId="29" fillId="17" borderId="11" xfId="1" applyFont="1" applyFill="1" applyBorder="1" applyAlignment="1">
      <alignment horizontal="center" vertical="center"/>
    </xf>
    <xf numFmtId="178" fontId="29" fillId="17" borderId="5" xfId="0" applyNumberFormat="1" applyFont="1" applyFill="1" applyBorder="1" applyAlignment="1">
      <alignment horizontal="center" vertical="center"/>
    </xf>
    <xf numFmtId="0" fontId="30" fillId="17" borderId="7" xfId="0" applyFont="1" applyFill="1" applyBorder="1">
      <alignment vertical="center"/>
    </xf>
    <xf numFmtId="0" fontId="29" fillId="17" borderId="6" xfId="0" applyFont="1" applyFill="1" applyBorder="1">
      <alignment vertical="center"/>
    </xf>
    <xf numFmtId="178" fontId="29" fillId="17" borderId="0" xfId="0" applyNumberFormat="1" applyFont="1" applyFill="1" applyAlignment="1">
      <alignment horizontal="center" vertical="center"/>
    </xf>
    <xf numFmtId="9" fontId="29" fillId="17" borderId="6" xfId="1" applyFont="1" applyFill="1" applyBorder="1" applyAlignment="1">
      <alignment horizontal="center" vertical="center"/>
    </xf>
    <xf numFmtId="9" fontId="29" fillId="17" borderId="0" xfId="1" applyFont="1" applyFill="1" applyBorder="1" applyAlignment="1">
      <alignment horizontal="center" vertical="center"/>
    </xf>
    <xf numFmtId="178" fontId="29" fillId="17" borderId="7" xfId="0" applyNumberFormat="1" applyFont="1" applyFill="1" applyBorder="1" applyAlignment="1">
      <alignment horizontal="center" vertical="center"/>
    </xf>
    <xf numFmtId="0" fontId="29" fillId="17" borderId="7" xfId="0" applyFont="1" applyFill="1" applyBorder="1">
      <alignment vertical="center"/>
    </xf>
    <xf numFmtId="0" fontId="31" fillId="17" borderId="7" xfId="0" applyFont="1" applyFill="1" applyBorder="1">
      <alignment vertical="center"/>
    </xf>
    <xf numFmtId="0" fontId="31" fillId="17" borderId="6" xfId="0" applyFont="1" applyFill="1" applyBorder="1">
      <alignment vertical="center"/>
    </xf>
    <xf numFmtId="178" fontId="31" fillId="17" borderId="0" xfId="0" applyNumberFormat="1" applyFont="1" applyFill="1" applyAlignment="1">
      <alignment horizontal="center" vertical="center"/>
    </xf>
    <xf numFmtId="9" fontId="31" fillId="17" borderId="6" xfId="1" applyFont="1" applyFill="1" applyBorder="1" applyAlignment="1">
      <alignment horizontal="center" vertical="center"/>
    </xf>
    <xf numFmtId="9" fontId="31" fillId="17" borderId="0" xfId="1" applyFont="1" applyFill="1" applyBorder="1" applyAlignment="1">
      <alignment horizontal="center" vertical="center"/>
    </xf>
    <xf numFmtId="178" fontId="31" fillId="17" borderId="7" xfId="0" applyNumberFormat="1" applyFont="1" applyFill="1" applyBorder="1" applyAlignment="1">
      <alignment horizontal="center" vertical="center"/>
    </xf>
    <xf numFmtId="0" fontId="29" fillId="0" borderId="7" xfId="0" applyFont="1" applyBorder="1">
      <alignment vertical="center"/>
    </xf>
    <xf numFmtId="0" fontId="22" fillId="0" borderId="6" xfId="0" applyFont="1" applyBorder="1">
      <alignment vertical="center"/>
    </xf>
    <xf numFmtId="178" fontId="22" fillId="0" borderId="0" xfId="0" applyNumberFormat="1" applyFont="1" applyAlignment="1">
      <alignment horizontal="center" vertical="center"/>
    </xf>
    <xf numFmtId="9" fontId="22" fillId="0" borderId="6" xfId="1" applyFont="1" applyBorder="1" applyAlignment="1">
      <alignment horizontal="center" vertical="center"/>
    </xf>
    <xf numFmtId="9" fontId="22" fillId="0" borderId="0" xfId="1" applyFont="1" applyBorder="1" applyAlignment="1">
      <alignment horizontal="center" vertical="center"/>
    </xf>
    <xf numFmtId="178" fontId="22" fillId="0" borderId="7" xfId="0" applyNumberFormat="1" applyFont="1" applyBorder="1" applyAlignment="1">
      <alignment horizontal="center" vertical="center"/>
    </xf>
    <xf numFmtId="0" fontId="29" fillId="0" borderId="9" xfId="0" applyFont="1" applyBorder="1">
      <alignment vertical="center"/>
    </xf>
    <xf numFmtId="0" fontId="22" fillId="0" borderId="8" xfId="0" applyFont="1" applyBorder="1">
      <alignment vertical="center"/>
    </xf>
    <xf numFmtId="178" fontId="22" fillId="0" borderId="12" xfId="0" applyNumberFormat="1" applyFont="1" applyBorder="1" applyAlignment="1">
      <alignment horizontal="center" vertical="center"/>
    </xf>
    <xf numFmtId="9" fontId="22" fillId="0" borderId="8" xfId="1" applyFont="1" applyBorder="1" applyAlignment="1">
      <alignment horizontal="center" vertical="center"/>
    </xf>
    <xf numFmtId="9" fontId="22" fillId="0" borderId="12" xfId="1" applyFont="1" applyBorder="1" applyAlignment="1">
      <alignment horizontal="center" vertical="center"/>
    </xf>
    <xf numFmtId="178" fontId="22" fillId="0" borderId="9" xfId="0" applyNumberFormat="1" applyFont="1" applyBorder="1" applyAlignment="1">
      <alignment horizontal="center" vertical="center"/>
    </xf>
    <xf numFmtId="178" fontId="29" fillId="17" borderId="14" xfId="0" applyNumberFormat="1" applyFont="1" applyFill="1" applyBorder="1" applyAlignment="1">
      <alignment horizontal="center" vertical="center"/>
    </xf>
    <xf numFmtId="178" fontId="31" fillId="17" borderId="14" xfId="0" applyNumberFormat="1" applyFont="1" applyFill="1" applyBorder="1" applyAlignment="1">
      <alignment horizontal="center" vertical="center"/>
    </xf>
    <xf numFmtId="178" fontId="22" fillId="0" borderId="14" xfId="0" applyNumberFormat="1" applyFont="1" applyBorder="1" applyAlignment="1">
      <alignment horizontal="center" vertical="center"/>
    </xf>
    <xf numFmtId="9" fontId="33" fillId="18" borderId="3" xfId="1" applyFont="1" applyFill="1" applyBorder="1" applyAlignment="1">
      <alignment horizontal="center" vertical="center"/>
    </xf>
    <xf numFmtId="177" fontId="34" fillId="0" borderId="0" xfId="0" applyNumberFormat="1" applyFont="1" applyAlignment="1">
      <alignment horizontal="left" vertical="center"/>
    </xf>
    <xf numFmtId="178" fontId="29" fillId="0" borderId="14" xfId="0" applyNumberFormat="1" applyFont="1" applyBorder="1" applyAlignment="1">
      <alignment horizontal="center" vertical="center"/>
    </xf>
    <xf numFmtId="176" fontId="0" fillId="8" borderId="0" xfId="0" applyNumberFormat="1" applyFill="1">
      <alignment vertical="center"/>
    </xf>
    <xf numFmtId="0" fontId="0" fillId="8" borderId="0" xfId="0" applyFill="1">
      <alignment vertical="center"/>
    </xf>
    <xf numFmtId="0" fontId="36" fillId="8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>
      <alignment vertical="center"/>
    </xf>
    <xf numFmtId="0" fontId="5" fillId="8" borderId="0" xfId="0" applyFont="1" applyFill="1" applyAlignment="1">
      <alignment horizontal="left" vertical="center"/>
    </xf>
    <xf numFmtId="176" fontId="5" fillId="8" borderId="0" xfId="0" applyNumberFormat="1" applyFont="1" applyFill="1">
      <alignment vertical="center"/>
    </xf>
    <xf numFmtId="0" fontId="5" fillId="8" borderId="0" xfId="0" applyFont="1" applyFill="1">
      <alignment vertical="center"/>
    </xf>
    <xf numFmtId="0" fontId="37" fillId="0" borderId="0" xfId="0" applyFont="1">
      <alignment vertical="center"/>
    </xf>
    <xf numFmtId="0" fontId="37" fillId="8" borderId="0" xfId="0" applyFont="1" applyFill="1" applyAlignment="1">
      <alignment horizontal="left" vertical="center"/>
    </xf>
    <xf numFmtId="176" fontId="37" fillId="8" borderId="0" xfId="0" applyNumberFormat="1" applyFont="1" applyFill="1">
      <alignment vertical="center"/>
    </xf>
    <xf numFmtId="0" fontId="37" fillId="8" borderId="0" xfId="0" applyFont="1" applyFill="1">
      <alignment vertical="center"/>
    </xf>
    <xf numFmtId="177" fontId="11" fillId="0" borderId="0" xfId="1" applyNumberFormat="1" applyFont="1" applyAlignment="1">
      <alignment horizontal="center" vertical="center"/>
    </xf>
    <xf numFmtId="176" fontId="25" fillId="0" borderId="0" xfId="1" applyNumberFormat="1" applyFont="1" applyFill="1">
      <alignment vertical="center"/>
    </xf>
    <xf numFmtId="176" fontId="27" fillId="0" borderId="0" xfId="1" applyNumberFormat="1" applyFont="1" applyFill="1" applyBorder="1" applyAlignment="1">
      <alignment vertical="center" wrapText="1"/>
    </xf>
    <xf numFmtId="176" fontId="0" fillId="0" borderId="0" xfId="1" applyNumberFormat="1" applyFont="1" applyFill="1">
      <alignment vertical="center"/>
    </xf>
    <xf numFmtId="179" fontId="22" fillId="16" borderId="0" xfId="0" applyNumberFormat="1" applyFont="1" applyFill="1">
      <alignment vertical="center"/>
    </xf>
    <xf numFmtId="9" fontId="27" fillId="0" borderId="0" xfId="1" applyFont="1" applyAlignment="1">
      <alignment horizontal="center" vertical="center"/>
    </xf>
    <xf numFmtId="177" fontId="22" fillId="0" borderId="0" xfId="1" applyNumberFormat="1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9" fontId="29" fillId="17" borderId="15" xfId="1" applyFont="1" applyFill="1" applyBorder="1" applyAlignment="1">
      <alignment horizontal="center" vertical="center"/>
    </xf>
    <xf numFmtId="9" fontId="29" fillId="17" borderId="16" xfId="1" applyFont="1" applyFill="1" applyBorder="1" applyAlignment="1">
      <alignment horizontal="center" vertical="center"/>
    </xf>
    <xf numFmtId="9" fontId="31" fillId="17" borderId="16" xfId="1" applyFont="1" applyFill="1" applyBorder="1" applyAlignment="1">
      <alignment horizontal="center" vertical="center"/>
    </xf>
    <xf numFmtId="9" fontId="22" fillId="0" borderId="16" xfId="1" applyFont="1" applyBorder="1" applyAlignment="1">
      <alignment horizontal="center" vertical="center"/>
    </xf>
    <xf numFmtId="9" fontId="22" fillId="0" borderId="17" xfId="1" applyFont="1" applyBorder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8" fontId="29" fillId="17" borderId="4" xfId="0" applyNumberFormat="1" applyFont="1" applyFill="1" applyBorder="1" applyAlignment="1">
      <alignment horizontal="center" vertical="center"/>
    </xf>
    <xf numFmtId="178" fontId="29" fillId="17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178" fontId="3" fillId="2" borderId="3" xfId="0" applyNumberFormat="1" applyFont="1" applyFill="1" applyBorder="1" applyAlignment="1">
      <alignment horizontal="center" vertical="center"/>
    </xf>
    <xf numFmtId="9" fontId="3" fillId="2" borderId="10" xfId="1" applyFont="1" applyFill="1" applyBorder="1" applyAlignment="1">
      <alignment horizontal="center" vertical="center"/>
    </xf>
    <xf numFmtId="9" fontId="3" fillId="2" borderId="3" xfId="1" applyFont="1" applyFill="1" applyBorder="1" applyAlignment="1">
      <alignment horizontal="center" vertical="center"/>
    </xf>
    <xf numFmtId="178" fontId="3" fillId="2" borderId="13" xfId="0" applyNumberFormat="1" applyFont="1" applyFill="1" applyBorder="1" applyAlignment="1">
      <alignment horizontal="center" vertical="center"/>
    </xf>
    <xf numFmtId="178" fontId="3" fillId="7" borderId="13" xfId="0" applyNumberFormat="1" applyFont="1" applyFill="1" applyBorder="1" applyAlignment="1">
      <alignment horizontal="center" vertical="center"/>
    </xf>
    <xf numFmtId="9" fontId="3" fillId="7" borderId="14" xfId="1" applyFont="1" applyFill="1" applyBorder="1" applyAlignment="1">
      <alignment horizontal="center" vertical="center"/>
    </xf>
    <xf numFmtId="178" fontId="3" fillId="10" borderId="13" xfId="0" applyNumberFormat="1" applyFont="1" applyFill="1" applyBorder="1" applyAlignment="1">
      <alignment horizontal="center" vertical="center"/>
    </xf>
    <xf numFmtId="9" fontId="3" fillId="10" borderId="14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9" fontId="24" fillId="0" borderId="0" xfId="1" applyFont="1">
      <alignment vertical="center"/>
    </xf>
    <xf numFmtId="0" fontId="24" fillId="0" borderId="0" xfId="0" pivotButton="1" applyFont="1">
      <alignment vertical="center"/>
    </xf>
    <xf numFmtId="9" fontId="24" fillId="0" borderId="0" xfId="0" applyNumberFormat="1" applyFont="1">
      <alignment vertical="center"/>
    </xf>
    <xf numFmtId="9" fontId="24" fillId="0" borderId="0" xfId="0" pivotButton="1" applyNumberFormat="1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indent="1"/>
    </xf>
    <xf numFmtId="178" fontId="24" fillId="0" borderId="0" xfId="0" applyNumberFormat="1" applyFo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8" fontId="22" fillId="0" borderId="0" xfId="0" applyNumberFormat="1" applyFont="1">
      <alignment vertical="center"/>
    </xf>
  </cellXfs>
  <cellStyles count="2">
    <cellStyle name="百分比" xfId="1" builtinId="5"/>
    <cellStyle name="常规" xfId="0" builtinId="0"/>
  </cellStyles>
  <dxfs count="2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numFmt numFmtId="13" formatCode="0%"/>
    </dxf>
    <dxf>
      <numFmt numFmtId="13" formatCode="0%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7" formatCode="0_);[Red]\(0\)"/>
    </dxf>
    <dxf>
      <numFmt numFmtId="177" formatCode="0_);[Red]\(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7" formatCode="0_);[Red]\(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7" formatCode="0_);[Red]\(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7" formatCode="0_);[Red]\(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7" formatCode="0_);[Red]\(0\)"/>
    </dxf>
    <dxf>
      <font>
        <sz val="9"/>
      </font>
    </dxf>
    <dxf>
      <fill>
        <patternFill patternType="solid">
          <bgColor theme="9" tint="0.79998168889431442"/>
        </patternFill>
      </fill>
    </dxf>
    <dxf>
      <font>
        <sz val="9"/>
      </font>
    </dxf>
    <dxf>
      <font>
        <sz val="9"/>
      </font>
    </dxf>
    <dxf>
      <numFmt numFmtId="179" formatCode="#,##0_);[Red]\(#,##0\)"/>
      <alignment horizontal="general" vertical="center" textRotation="0" wrapText="0" indent="0" justifyLastLine="0" shrinkToFit="0" readingOrder="0"/>
    </dxf>
    <dxf>
      <numFmt numFmtId="179" formatCode="#,##0_);[Red]\(#,##0\)"/>
      <alignment horizontal="general" vertical="center" textRotation="0" wrapText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79" formatCode="#,##0_);[Red]\(#,##0\)"/>
    </dxf>
    <dxf>
      <fill>
        <patternFill patternType="solid">
          <bgColor theme="8" tint="0.79998168889431442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8" tint="0.79998168889431442"/>
        </patternFill>
      </fill>
    </dxf>
    <dxf>
      <numFmt numFmtId="179" formatCode="#,##0_);[Red]\(#,##0\)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79" formatCode="#,##0_);[Red]\(#,##0\)"/>
    </dxf>
    <dxf>
      <numFmt numFmtId="179" formatCode="#,##0_);[Red]\(#,##0\)"/>
    </dxf>
    <dxf>
      <numFmt numFmtId="179" formatCode="#,##0_);[Red]\(#,##0\)"/>
    </dxf>
    <dxf>
      <numFmt numFmtId="176" formatCode="0_ "/>
    </dxf>
    <dxf>
      <numFmt numFmtId="176" formatCode="0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 patternType="solid">
          <bgColor theme="6" tint="0.79998168889431442"/>
        </patternFill>
      </fill>
    </dxf>
    <dxf>
      <fill>
        <patternFill>
          <bgColor theme="6" tint="0.79998168889431442"/>
        </patternFill>
      </fill>
    </dxf>
    <dxf>
      <numFmt numFmtId="178" formatCode="#,##0_ "/>
    </dxf>
    <dxf>
      <numFmt numFmtId="178" formatCode="#,##0_ "/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9" formatCode="#,##0_);[Red]\(#,##0\)"/>
    </dxf>
    <dxf>
      <numFmt numFmtId="179" formatCode="#,##0_);[Red]\(#,##0\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79" formatCode="#,##0_);[Red]\(#,##0\)"/>
    </dxf>
    <dxf>
      <numFmt numFmtId="179" formatCode="#,##0_);[Red]\(#,##0\)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07/relationships/slicerCache" Target="slicerCaches/slicerCache3.xml"/><Relationship Id="rId21" Type="http://schemas.openxmlformats.org/officeDocument/2006/relationships/pivotCacheDefinition" Target="pivotCache/pivotCacheDefinition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33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microsoft.com/office/2007/relationships/slicerCache" Target="slicerCaches/slicerCache9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microsoft.com/office/2007/relationships/slicerCache" Target="slicerCaches/slicerCache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microsoft.com/office/2007/relationships/slicerCache" Target="slicerCaches/slicerCache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microsoft.com/office/2007/relationships/slicerCache" Target="slicerCaches/slicerCache4.xml"/><Relationship Id="rId30" Type="http://schemas.microsoft.com/office/2007/relationships/slicerCache" Target="slicerCaches/slicerCache7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133350</xdr:rowOff>
    </xdr:from>
    <xdr:to>
      <xdr:col>0</xdr:col>
      <xdr:colOff>1828800</xdr:colOff>
      <xdr:row>11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医院分层 3">
              <a:extLst>
                <a:ext uri="{FF2B5EF4-FFF2-40B4-BE49-F238E27FC236}">
                  <a16:creationId xmlns:a16="http://schemas.microsoft.com/office/drawing/2014/main" id="{5449BED3-3B8A-4E74-A94E-B7B4EA7280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医院分层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4450"/>
              <a:ext cx="1828800" cy="97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0</xdr:row>
      <xdr:rowOff>12700</xdr:rowOff>
    </xdr:from>
    <xdr:to>
      <xdr:col>0</xdr:col>
      <xdr:colOff>1822450</xdr:colOff>
      <xdr:row>6</xdr:row>
      <xdr:rowOff>107950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EL">
              <a:extLst>
                <a:ext uri="{FF2B5EF4-FFF2-40B4-BE49-F238E27FC236}">
                  <a16:creationId xmlns:a16="http://schemas.microsoft.com/office/drawing/2014/main" id="{8209E997-4220-4D34-9F08-B0DA250C9D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12700"/>
              <a:ext cx="179705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133350</xdr:rowOff>
    </xdr:from>
    <xdr:to>
      <xdr:col>0</xdr:col>
      <xdr:colOff>1828800</xdr:colOff>
      <xdr:row>17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核心医院">
              <a:extLst>
                <a:ext uri="{FF2B5EF4-FFF2-40B4-BE49-F238E27FC236}">
                  <a16:creationId xmlns:a16="http://schemas.microsoft.com/office/drawing/2014/main" id="{697FD971-5EFB-CF7F-8299-D3120002A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核心医院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8700"/>
              <a:ext cx="1828800" cy="118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190500</xdr:rowOff>
    </xdr:from>
    <xdr:to>
      <xdr:col>0</xdr:col>
      <xdr:colOff>1612900</xdr:colOff>
      <xdr:row>8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LEL 1">
              <a:extLst>
                <a:ext uri="{FF2B5EF4-FFF2-40B4-BE49-F238E27FC236}">
                  <a16:creationId xmlns:a16="http://schemas.microsoft.com/office/drawing/2014/main" id="{69C7BC0D-A61A-EA18-14CD-481367CEF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7350"/>
              <a:ext cx="16129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25400</xdr:rowOff>
    </xdr:from>
    <xdr:to>
      <xdr:col>0</xdr:col>
      <xdr:colOff>1625600</xdr:colOff>
      <xdr:row>14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医院分层">
              <a:extLst>
                <a:ext uri="{FF2B5EF4-FFF2-40B4-BE49-F238E27FC236}">
                  <a16:creationId xmlns:a16="http://schemas.microsoft.com/office/drawing/2014/main" id="{CC825790-4373-45C0-71CC-170E38335C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医院分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0200"/>
              <a:ext cx="1625600" cy="120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8</xdr:row>
      <xdr:rowOff>139700</xdr:rowOff>
    </xdr:from>
    <xdr:to>
      <xdr:col>0</xdr:col>
      <xdr:colOff>1708150</xdr:colOff>
      <xdr:row>14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医院分层 1">
              <a:extLst>
                <a:ext uri="{FF2B5EF4-FFF2-40B4-BE49-F238E27FC236}">
                  <a16:creationId xmlns:a16="http://schemas.microsoft.com/office/drawing/2014/main" id="{7C63DD86-2F93-A125-B8F4-C4E220B3B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医院分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714500"/>
              <a:ext cx="169545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15</xdr:row>
      <xdr:rowOff>31750</xdr:rowOff>
    </xdr:from>
    <xdr:to>
      <xdr:col>0</xdr:col>
      <xdr:colOff>1714500</xdr:colOff>
      <xdr:row>22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产品品规">
              <a:extLst>
                <a:ext uri="{FF2B5EF4-FFF2-40B4-BE49-F238E27FC236}">
                  <a16:creationId xmlns:a16="http://schemas.microsoft.com/office/drawing/2014/main" id="{D2DA882C-D442-4287-50E8-56386E72D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产品品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84500"/>
              <a:ext cx="1714500" cy="151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31750</xdr:colOff>
      <xdr:row>0</xdr:row>
      <xdr:rowOff>82550</xdr:rowOff>
    </xdr:from>
    <xdr:to>
      <xdr:col>0</xdr:col>
      <xdr:colOff>1739900</xdr:colOff>
      <xdr:row>7</xdr:row>
      <xdr:rowOff>184150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LEL 2">
              <a:extLst>
                <a:ext uri="{FF2B5EF4-FFF2-40B4-BE49-F238E27FC236}">
                  <a16:creationId xmlns:a16="http://schemas.microsoft.com/office/drawing/2014/main" id="{E034BBF3-AA5A-6460-3032-60684CC256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750" y="82550"/>
              <a:ext cx="1708150" cy="147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12700</xdr:rowOff>
    </xdr:from>
    <xdr:to>
      <xdr:col>0</xdr:col>
      <xdr:colOff>1873250</xdr:colOff>
      <xdr:row>7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医院分层 2">
              <a:extLst>
                <a:ext uri="{FF2B5EF4-FFF2-40B4-BE49-F238E27FC236}">
                  <a16:creationId xmlns:a16="http://schemas.microsoft.com/office/drawing/2014/main" id="{3D820AA3-9222-4F81-9AF2-0E02E0EE1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医院分层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" y="12700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7</xdr:row>
      <xdr:rowOff>139700</xdr:rowOff>
    </xdr:from>
    <xdr:to>
      <xdr:col>0</xdr:col>
      <xdr:colOff>1854200</xdr:colOff>
      <xdr:row>21</xdr:row>
      <xdr:rowOff>3172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EL 3">
              <a:extLst>
                <a:ext uri="{FF2B5EF4-FFF2-40B4-BE49-F238E27FC236}">
                  <a16:creationId xmlns:a16="http://schemas.microsoft.com/office/drawing/2014/main" id="{022ED51C-E5EA-6BCA-7C10-36FF4B67E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L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15176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j9\Desktop\9-&#19996;&#21306;&#19994;&#21153;&#30475;&#26495;\26H1-E%200323.xlsx" TargetMode="External"/><Relationship Id="rId1" Type="http://schemas.openxmlformats.org/officeDocument/2006/relationships/externalLinkPath" Target="/Users/chij9/Desktop/9-&#19996;&#21306;&#19994;&#21153;&#30475;&#26495;/26H1-E%2003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 (2)"/>
      <sheetName val="东区看板"/>
      <sheetName val="东区看板DDI"/>
      <sheetName val="透视表"/>
      <sheetName val="LANDING"/>
      <sheetName val="DDI日报"/>
      <sheetName val="SH1"/>
      <sheetName val="Sheet3"/>
      <sheetName val="生产力"/>
      <sheetName val="沙盘"/>
      <sheetName val="Sheet1"/>
      <sheetName val="Sheet4"/>
      <sheetName val="DATA"/>
      <sheetName val="mapping"/>
      <sheetName val="目标医院&amp;药店&amp;自然流"/>
      <sheetName val="DDI底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D4" t="str">
            <v>求和项:2601TU</v>
          </cell>
          <cell r="E4" t="str">
            <v>求和项:2602TU</v>
          </cell>
          <cell r="F4" t="str">
            <v>求和项:2603TU</v>
          </cell>
        </row>
        <row r="5">
          <cell r="A5" t="str">
            <v>BC_TAM040Herceptin IV</v>
          </cell>
          <cell r="D5">
            <v>0.94824998801128679</v>
          </cell>
          <cell r="E5">
            <v>0.67933117859556669</v>
          </cell>
          <cell r="F5">
            <v>0.63193223497732243</v>
          </cell>
        </row>
        <row r="6">
          <cell r="A6" t="str">
            <v>BC_TAM040Herceptin SC</v>
          </cell>
          <cell r="D6">
            <v>30.628526027685595</v>
          </cell>
          <cell r="E6">
            <v>28.378026191149683</v>
          </cell>
          <cell r="F6">
            <v>43.044673483260048</v>
          </cell>
        </row>
        <row r="7">
          <cell r="A7" t="str">
            <v>BC_TAM040Itovebi 3mg</v>
          </cell>
          <cell r="D7">
            <v>2.1727015019436524</v>
          </cell>
          <cell r="E7">
            <v>2.4807758610225994</v>
          </cell>
          <cell r="F7">
            <v>5.0211675680630439</v>
          </cell>
        </row>
        <row r="8">
          <cell r="A8" t="str">
            <v>BC_TAM040Itovebi 9mg</v>
          </cell>
        </row>
        <row r="9">
          <cell r="A9" t="str">
            <v>BC_TAM040Perjeta</v>
          </cell>
          <cell r="D9">
            <v>60.388299303938432</v>
          </cell>
          <cell r="E9">
            <v>51.010903509271614</v>
          </cell>
          <cell r="F9">
            <v>77.423883203978463</v>
          </cell>
        </row>
        <row r="10">
          <cell r="A10" t="str">
            <v>BC_TAM040Phesgo 10ml</v>
          </cell>
          <cell r="D10">
            <v>65.707028319463689</v>
          </cell>
          <cell r="E10">
            <v>59.072576141869398</v>
          </cell>
          <cell r="F10">
            <v>86.11499479858378</v>
          </cell>
        </row>
        <row r="11">
          <cell r="A11" t="str">
            <v>BC_TAM040Phesgo 15ml</v>
          </cell>
          <cell r="D11">
            <v>3.0000011779575866</v>
          </cell>
          <cell r="E11">
            <v>4.0000011779575866</v>
          </cell>
          <cell r="F11">
            <v>7.0000011779575866</v>
          </cell>
        </row>
        <row r="12">
          <cell r="A12" t="str">
            <v>BC_TAM040 汇总</v>
          </cell>
          <cell r="D12">
            <v>162.84480631900024</v>
          </cell>
          <cell r="E12">
            <v>145.62161405986646</v>
          </cell>
          <cell r="F12">
            <v>219.23665246682023</v>
          </cell>
        </row>
        <row r="13">
          <cell r="A13" t="str">
            <v>BC_TAM041Herceptin IV</v>
          </cell>
          <cell r="D13">
            <v>11.302408573898905</v>
          </cell>
          <cell r="E13">
            <v>8.09710375380884</v>
          </cell>
          <cell r="F13">
            <v>7.5321448995850373</v>
          </cell>
        </row>
        <row r="14">
          <cell r="A14" t="str">
            <v>BC_TAM041Herceptin SC</v>
          </cell>
          <cell r="D14">
            <v>8.8648570710712065</v>
          </cell>
          <cell r="E14">
            <v>8.2134917598144206</v>
          </cell>
          <cell r="F14">
            <v>12.458479972399221</v>
          </cell>
        </row>
        <row r="15">
          <cell r="A15" t="str">
            <v>BC_TAM041Itovebi 3mg</v>
          </cell>
          <cell r="D15">
            <v>2.8092676469142708</v>
          </cell>
          <cell r="E15">
            <v>3.2076027744180324</v>
          </cell>
          <cell r="F15">
            <v>6.492287866545853</v>
          </cell>
        </row>
        <row r="16">
          <cell r="A16" t="str">
            <v>BC_TAM041Itovebi 9mg</v>
          </cell>
        </row>
        <row r="17">
          <cell r="A17" t="str">
            <v>BC_TAM041Perjeta</v>
          </cell>
          <cell r="D17">
            <v>35.253405205416691</v>
          </cell>
          <cell r="E17">
            <v>29.779080915257396</v>
          </cell>
          <cell r="F17">
            <v>45.1984168891588</v>
          </cell>
        </row>
        <row r="18">
          <cell r="A18" t="str">
            <v>BC_TAM041Phesgo 10ml</v>
          </cell>
          <cell r="D18">
            <v>66.553552061737278</v>
          </cell>
          <cell r="E18">
            <v>61.74408831355958</v>
          </cell>
          <cell r="F18">
            <v>91.437594991268483</v>
          </cell>
        </row>
        <row r="19">
          <cell r="A19" t="str">
            <v>BC_TAM041Phesgo 15ml</v>
          </cell>
          <cell r="D19">
            <v>4.500007067745516</v>
          </cell>
          <cell r="E19">
            <v>4.0000076567243088</v>
          </cell>
          <cell r="F19">
            <v>6.000007067745516</v>
          </cell>
        </row>
        <row r="20">
          <cell r="A20" t="str">
            <v>BC_TAM041 汇总</v>
          </cell>
          <cell r="D20">
            <v>129.28349762678388</v>
          </cell>
          <cell r="E20">
            <v>115.04137517358257</v>
          </cell>
          <cell r="F20">
            <v>169.11893168670292</v>
          </cell>
        </row>
        <row r="21">
          <cell r="A21" t="str">
            <v>BC_TAM042Herceptin IV</v>
          </cell>
          <cell r="D21">
            <v>11.302408077451382</v>
          </cell>
          <cell r="E21">
            <v>8.0971033981512779</v>
          </cell>
          <cell r="F21">
            <v>7.5321445687427522</v>
          </cell>
        </row>
        <row r="22">
          <cell r="A22" t="str">
            <v>BC_TAM042Herceptin SC</v>
          </cell>
          <cell r="D22">
            <v>8.8648568136822945</v>
          </cell>
          <cell r="E22">
            <v>8.2134915213377369</v>
          </cell>
          <cell r="F22">
            <v>12.458479610670365</v>
          </cell>
        </row>
        <row r="23">
          <cell r="A23" t="str">
            <v>BC_TAM042Itovebi 3mg</v>
          </cell>
          <cell r="D23">
            <v>2.8092674960667043</v>
          </cell>
          <cell r="E23">
            <v>3.2076026021813036</v>
          </cell>
          <cell r="F23">
            <v>6.4922875179333506</v>
          </cell>
        </row>
        <row r="24">
          <cell r="A24" t="str">
            <v>BC_TAM042Itovebi 9mg</v>
          </cell>
        </row>
        <row r="25">
          <cell r="A25" t="str">
            <v>BC_TAM042Perjeta</v>
          </cell>
          <cell r="D25">
            <v>35.253404867638118</v>
          </cell>
          <cell r="E25">
            <v>29.779080629930753</v>
          </cell>
          <cell r="F25">
            <v>45.198416456092637</v>
          </cell>
        </row>
        <row r="26">
          <cell r="A26" t="str">
            <v>BC_TAM042Phesgo 10ml</v>
          </cell>
          <cell r="D26">
            <v>64.868098645517563</v>
          </cell>
          <cell r="E26">
            <v>60.185955200148079</v>
          </cell>
          <cell r="F26">
            <v>89.127725085908807</v>
          </cell>
        </row>
        <row r="27">
          <cell r="A27" t="str">
            <v>BC_TAM042Phesgo 15ml</v>
          </cell>
          <cell r="D27">
            <v>4.5000047118303428</v>
          </cell>
          <cell r="E27">
            <v>4.0000053008091356</v>
          </cell>
          <cell r="F27">
            <v>6.0000047118303428</v>
          </cell>
        </row>
        <row r="28">
          <cell r="A28" t="str">
            <v>BC_TAM042 汇总</v>
          </cell>
          <cell r="D28">
            <v>127.5980406121864</v>
          </cell>
          <cell r="E28">
            <v>113.48323865255828</v>
          </cell>
          <cell r="F28">
            <v>166.80905795117826</v>
          </cell>
        </row>
        <row r="29">
          <cell r="A29" t="str">
            <v>BC_TAM043Herceptin IV</v>
          </cell>
          <cell r="D29">
            <v>89.335100744094859</v>
          </cell>
          <cell r="E29">
            <v>64.00012659711976</v>
          </cell>
          <cell r="F29">
            <v>59.534648656877366</v>
          </cell>
        </row>
        <row r="30">
          <cell r="A30" t="str">
            <v>BC_TAM043Herceptin SC</v>
          </cell>
          <cell r="D30">
            <v>65.8437988404024</v>
          </cell>
          <cell r="E30">
            <v>61.005777631243156</v>
          </cell>
          <cell r="F30">
            <v>92.535462510363004</v>
          </cell>
        </row>
        <row r="31">
          <cell r="A31" t="str">
            <v>BC_TAM043Itovebi 3mg</v>
          </cell>
          <cell r="D31">
            <v>7.5423782997919166E-8</v>
          </cell>
          <cell r="E31">
            <v>8.6118364644595899E-8</v>
          </cell>
          <cell r="F31">
            <v>1.7430625086372233E-7</v>
          </cell>
        </row>
        <row r="32">
          <cell r="A32" t="str">
            <v>BC_TAM043Itovebi 9mg</v>
          </cell>
        </row>
        <row r="33">
          <cell r="A33" t="str">
            <v>BC_TAM043Perjeta</v>
          </cell>
          <cell r="D33">
            <v>49.937337164307991</v>
          </cell>
          <cell r="E33">
            <v>42.182818806959588</v>
          </cell>
          <cell r="F33">
            <v>64.024696914670656</v>
          </cell>
        </row>
        <row r="34">
          <cell r="A34" t="str">
            <v>BC_TAM043Phesgo 10ml</v>
          </cell>
          <cell r="D34">
            <v>112.95793674665569</v>
          </cell>
          <cell r="E34">
            <v>103.70470242964832</v>
          </cell>
          <cell r="F34">
            <v>154.25196635931161</v>
          </cell>
        </row>
        <row r="35">
          <cell r="A35" t="str">
            <v>BC_TAM043Phesgo 15ml</v>
          </cell>
          <cell r="D35">
            <v>7.0000011779575866</v>
          </cell>
          <cell r="E35">
            <v>7.0000011779575866</v>
          </cell>
          <cell r="F35">
            <v>10.000001177957586</v>
          </cell>
        </row>
        <row r="36">
          <cell r="A36" t="str">
            <v>BC_TAM043 汇总</v>
          </cell>
          <cell r="D36">
            <v>325.07417474884227</v>
          </cell>
          <cell r="E36">
            <v>277.89342672904678</v>
          </cell>
          <cell r="F36">
            <v>380.34677579348647</v>
          </cell>
        </row>
        <row r="37">
          <cell r="A37" t="str">
            <v>BC_TAM046Herceptin IV</v>
          </cell>
          <cell r="D37">
            <v>167.12446326063798</v>
          </cell>
          <cell r="E37">
            <v>119.72882682245741</v>
          </cell>
          <cell r="F37">
            <v>111.37499280034085</v>
          </cell>
        </row>
        <row r="38">
          <cell r="A38" t="str">
            <v>BC_TAM046Herceptin SC</v>
          </cell>
          <cell r="D38">
            <v>33.095957993523086</v>
          </cell>
          <cell r="E38">
            <v>30.664158043793304</v>
          </cell>
          <cell r="F38">
            <v>46.512349440491171</v>
          </cell>
        </row>
        <row r="39">
          <cell r="A39" t="str">
            <v>BC_TAM046Itovebi 3mg</v>
          </cell>
          <cell r="D39">
            <v>0.58801219332659194</v>
          </cell>
          <cell r="E39">
            <v>0.67138834022373439</v>
          </cell>
          <cell r="F39">
            <v>1.3589109006073083</v>
          </cell>
        </row>
        <row r="40">
          <cell r="A40" t="str">
            <v>BC_TAM046Itovebi 9mg</v>
          </cell>
        </row>
        <row r="41">
          <cell r="A41" t="str">
            <v>BC_TAM046Perjeta</v>
          </cell>
          <cell r="D41">
            <v>66.890222694191706</v>
          </cell>
          <cell r="E41">
            <v>56.503175861827415</v>
          </cell>
          <cell r="F41">
            <v>85.760003991790626</v>
          </cell>
        </row>
        <row r="42">
          <cell r="A42" t="str">
            <v>BC_TAM046Phesgo 10ml</v>
          </cell>
          <cell r="D42">
            <v>13.444141857299421</v>
          </cell>
          <cell r="E42">
            <v>12.325660771700257</v>
          </cell>
          <cell r="F42">
            <v>17.567313446806601</v>
          </cell>
        </row>
        <row r="43">
          <cell r="A43" t="str">
            <v>BC_TAM046Phesgo 15ml</v>
          </cell>
          <cell r="D43">
            <v>1.0000035338727593</v>
          </cell>
          <cell r="E43">
            <v>1.0000035338727593</v>
          </cell>
          <cell r="F43">
            <v>2.0000023559151732</v>
          </cell>
        </row>
        <row r="44">
          <cell r="A44" t="str">
            <v>BC_TAM046 汇总</v>
          </cell>
          <cell r="D44">
            <v>282.14280153285154</v>
          </cell>
          <cell r="E44">
            <v>220.89321337387486</v>
          </cell>
          <cell r="F44">
            <v>264.57357293595174</v>
          </cell>
        </row>
        <row r="45">
          <cell r="A45" t="str">
            <v>BC_TAM047Herceptin IV</v>
          </cell>
          <cell r="D45">
            <v>37.493361996056315</v>
          </cell>
          <cell r="E45">
            <v>26.860437770960452</v>
          </cell>
          <cell r="F45">
            <v>24.986305660464353</v>
          </cell>
        </row>
        <row r="46">
          <cell r="A46" t="str">
            <v>BC_TAM047Herceptin SC</v>
          </cell>
          <cell r="D46">
            <v>30.186697395415301</v>
          </cell>
          <cell r="E46">
            <v>27.968661911352715</v>
          </cell>
          <cell r="F46">
            <v>42.423737000895891</v>
          </cell>
        </row>
        <row r="47">
          <cell r="A47" t="str">
            <v>BC_TAM047Itovebi 3mg</v>
          </cell>
          <cell r="D47">
            <v>0.78331835060450072</v>
          </cell>
          <cell r="E47">
            <v>0.89438758795780493</v>
          </cell>
          <cell r="F47">
            <v>1.8102683198798459</v>
          </cell>
        </row>
        <row r="48">
          <cell r="A48" t="str">
            <v>BC_TAM047Itovebi 9mg</v>
          </cell>
        </row>
        <row r="49">
          <cell r="A49" t="str">
            <v>BC_TAM047Perjeta</v>
          </cell>
          <cell r="D49">
            <v>51.293727720036692</v>
          </cell>
          <cell r="E49">
            <v>43.328582283604668</v>
          </cell>
          <cell r="F49">
            <v>65.763726249429041</v>
          </cell>
        </row>
        <row r="50">
          <cell r="A50" t="str">
            <v>BC_TAM047Phesgo 10ml</v>
          </cell>
          <cell r="D50">
            <v>21.833122758110935</v>
          </cell>
          <cell r="E50">
            <v>20.080932810703093</v>
          </cell>
          <cell r="F50">
            <v>30.426381425649083</v>
          </cell>
        </row>
        <row r="51">
          <cell r="A51" t="str">
            <v>BC_TAM047Phesgo 15ml</v>
          </cell>
          <cell r="D51">
            <v>1.0000153134486229</v>
          </cell>
          <cell r="E51">
            <v>1.0000153134486229</v>
          </cell>
          <cell r="F51">
            <v>1.0000153134486229</v>
          </cell>
        </row>
        <row r="52">
          <cell r="A52" t="str">
            <v>BC_TAM047 汇总</v>
          </cell>
          <cell r="D52">
            <v>142.59024353367235</v>
          </cell>
          <cell r="E52">
            <v>120.13301767802736</v>
          </cell>
          <cell r="F52">
            <v>166.41043396976681</v>
          </cell>
        </row>
        <row r="53">
          <cell r="A53" t="str">
            <v>BC_TAM048Herceptin IV</v>
          </cell>
          <cell r="D53">
            <v>30.017660393741792</v>
          </cell>
          <cell r="E53">
            <v>21.504806614054345</v>
          </cell>
          <cell r="F53">
            <v>20.004352714193459</v>
          </cell>
        </row>
        <row r="54">
          <cell r="A54" t="str">
            <v>BC_TAM048Herceptin SC</v>
          </cell>
          <cell r="D54">
            <v>21.164093839452534</v>
          </cell>
          <cell r="E54">
            <v>19.609014444411937</v>
          </cell>
          <cell r="F54">
            <v>29.743563502365141</v>
          </cell>
        </row>
        <row r="55">
          <cell r="A55" t="str">
            <v>BC_TAM048Itovebi 3mg</v>
          </cell>
          <cell r="D55">
            <v>1.3127893849954415</v>
          </cell>
          <cell r="E55">
            <v>1.4989340293592972</v>
          </cell>
          <cell r="F55">
            <v>3.0338891365149392</v>
          </cell>
        </row>
        <row r="56">
          <cell r="A56" t="str">
            <v>BC_TAM048Itovebi 9mg</v>
          </cell>
        </row>
        <row r="57">
          <cell r="A57" t="str">
            <v>BC_TAM048Perjeta</v>
          </cell>
          <cell r="D57">
            <v>75.837175687794598</v>
          </cell>
          <cell r="E57">
            <v>64.060801446903326</v>
          </cell>
          <cell r="F57">
            <v>97.230899042531362</v>
          </cell>
        </row>
        <row r="58">
          <cell r="A58" t="str">
            <v>BC_TAM048Phesgo 10ml</v>
          </cell>
          <cell r="D58">
            <v>44.322666001789131</v>
          </cell>
          <cell r="E58">
            <v>43.287277529878516</v>
          </cell>
          <cell r="F58">
            <v>61.399503868093589</v>
          </cell>
        </row>
        <row r="59">
          <cell r="A59" t="str">
            <v>BC_TAM048Phesgo 15ml</v>
          </cell>
          <cell r="D59">
            <v>4.0000035338727598</v>
          </cell>
          <cell r="E59">
            <v>2.000005889787932</v>
          </cell>
          <cell r="F59">
            <v>5.0000035338727598</v>
          </cell>
        </row>
        <row r="60">
          <cell r="A60" t="str">
            <v>BC_TAM048 汇总</v>
          </cell>
          <cell r="D60">
            <v>176.65438884164627</v>
          </cell>
          <cell r="E60">
            <v>151.96083995439534</v>
          </cell>
          <cell r="F60">
            <v>216.41221179757122</v>
          </cell>
        </row>
        <row r="61">
          <cell r="A61" t="str">
            <v>BC_TAM049Herceptin IV</v>
          </cell>
          <cell r="D61">
            <v>29.033543900017179</v>
          </cell>
          <cell r="E61">
            <v>20.79978048591342</v>
          </cell>
          <cell r="F61">
            <v>19.348518342223997</v>
          </cell>
        </row>
        <row r="62">
          <cell r="A62" t="str">
            <v>BC_TAM049Herceptin SC</v>
          </cell>
          <cell r="D62">
            <v>25.933140946208123</v>
          </cell>
          <cell r="E62">
            <v>24.027645088929539</v>
          </cell>
          <cell r="F62">
            <v>36.445880007933269</v>
          </cell>
        </row>
        <row r="63">
          <cell r="A63" t="str">
            <v>BC_TAM049Itovebi 3mg</v>
          </cell>
          <cell r="D63">
            <v>0.52702015206696351</v>
          </cell>
          <cell r="E63">
            <v>0.60174804056175868</v>
          </cell>
          <cell r="F63">
            <v>1.2179567662226061</v>
          </cell>
        </row>
        <row r="64">
          <cell r="A64" t="str">
            <v>BC_TAM049Itovebi 9mg</v>
          </cell>
        </row>
        <row r="65">
          <cell r="A65" t="str">
            <v>BC_TAM049Perjeta</v>
          </cell>
          <cell r="D65">
            <v>38.686183670013278</v>
          </cell>
          <cell r="E65">
            <v>32.678800447759976</v>
          </cell>
          <cell r="F65">
            <v>49.599584697683682</v>
          </cell>
        </row>
        <row r="66">
          <cell r="A66" t="str">
            <v>BC_TAM049Phesgo 10ml</v>
          </cell>
          <cell r="D66">
            <v>54.393944793718816</v>
          </cell>
          <cell r="E66">
            <v>48.614091853503773</v>
          </cell>
          <cell r="F66">
            <v>71.97289445445648</v>
          </cell>
        </row>
        <row r="67">
          <cell r="A67" t="str">
            <v>BC_TAM049Phesgo 15ml</v>
          </cell>
          <cell r="D67">
            <v>3.000005889787932</v>
          </cell>
          <cell r="E67">
            <v>4.000005889787932</v>
          </cell>
          <cell r="F67">
            <v>6.000005889787932</v>
          </cell>
        </row>
        <row r="68">
          <cell r="A68" t="str">
            <v>BC_TAM049 汇总</v>
          </cell>
          <cell r="D68">
            <v>151.5738393518123</v>
          </cell>
          <cell r="E68">
            <v>130.7220718064564</v>
          </cell>
          <cell r="F68">
            <v>184.58484015830797</v>
          </cell>
        </row>
        <row r="69">
          <cell r="A69" t="str">
            <v>BC_TAM051Herceptin IV</v>
          </cell>
          <cell r="D69">
            <v>18.310520611407849</v>
          </cell>
          <cell r="E69">
            <v>13.117751336579033</v>
          </cell>
          <cell r="F69">
            <v>12.202487065496873</v>
          </cell>
        </row>
        <row r="70">
          <cell r="A70" t="str">
            <v>BC_TAM051Herceptin SC</v>
          </cell>
          <cell r="D70">
            <v>36.092248811326613</v>
          </cell>
          <cell r="E70">
            <v>33.440289654797716</v>
          </cell>
          <cell r="F70">
            <v>50.723272284008381</v>
          </cell>
        </row>
        <row r="71">
          <cell r="A71" t="str">
            <v>BC_TAM051Itovebi 3mg</v>
          </cell>
          <cell r="D71">
            <v>3.5314597431541399</v>
          </cell>
          <cell r="E71">
            <v>4.0321968190994806</v>
          </cell>
          <cell r="F71">
            <v>8.1612918821950906</v>
          </cell>
        </row>
        <row r="72">
          <cell r="A72" t="str">
            <v>BC_TAM051Itovebi 9mg</v>
          </cell>
        </row>
        <row r="73">
          <cell r="A73" t="str">
            <v>BC_TAM051Perjeta</v>
          </cell>
          <cell r="D73">
            <v>61.18536548931116</v>
          </cell>
          <cell r="E73">
            <v>51.684197288715737</v>
          </cell>
          <cell r="F73">
            <v>78.44580234979739</v>
          </cell>
        </row>
        <row r="74">
          <cell r="A74" t="str">
            <v>BC_TAM051Phesgo 10ml</v>
          </cell>
          <cell r="D74">
            <v>50.018200776955389</v>
          </cell>
          <cell r="E74">
            <v>45.931086019144267</v>
          </cell>
          <cell r="F74">
            <v>67.338240431704861</v>
          </cell>
        </row>
        <row r="75">
          <cell r="A75" t="str">
            <v>BC_TAM051Phesgo 15ml</v>
          </cell>
          <cell r="D75">
            <v>3.0000070677455191</v>
          </cell>
          <cell r="E75">
            <v>3.0000070677455191</v>
          </cell>
          <cell r="F75">
            <v>5.0000058897879329</v>
          </cell>
        </row>
        <row r="76">
          <cell r="A76" t="str">
            <v>BC_TAM051 汇总</v>
          </cell>
          <cell r="D76">
            <v>172.13780249990066</v>
          </cell>
          <cell r="E76">
            <v>151.20552818608175</v>
          </cell>
          <cell r="F76">
            <v>221.87109990299052</v>
          </cell>
        </row>
        <row r="77">
          <cell r="A77" t="str">
            <v>BC_TAM053Herceptin IV</v>
          </cell>
          <cell r="D77">
            <v>16.1025972356605</v>
          </cell>
          <cell r="E77">
            <v>11.53598365078045</v>
          </cell>
          <cell r="F77">
            <v>10.731083984943298</v>
          </cell>
        </row>
        <row r="78">
          <cell r="A78" t="str">
            <v>BC_TAM053Herceptin SC</v>
          </cell>
          <cell r="D78">
            <v>87.427037995146563</v>
          </cell>
          <cell r="E78">
            <v>81.003139746205463</v>
          </cell>
          <cell r="F78">
            <v>122.86808384797811</v>
          </cell>
        </row>
        <row r="79">
          <cell r="A79" t="str">
            <v>BC_TAM053Itovebi 3mg</v>
          </cell>
          <cell r="D79">
            <v>1.7838437365292628E-2</v>
          </cell>
          <cell r="E79">
            <v>2.0367806978820423E-2</v>
          </cell>
          <cell r="F79">
            <v>4.1225075365117624E-2</v>
          </cell>
        </row>
        <row r="80">
          <cell r="A80" t="str">
            <v>BC_TAM053Itovebi 9mg</v>
          </cell>
        </row>
        <row r="81">
          <cell r="A81" t="str">
            <v>BC_TAM053Perjeta</v>
          </cell>
          <cell r="D81">
            <v>22.248638261063064</v>
          </cell>
          <cell r="E81">
            <v>18.793758933922469</v>
          </cell>
          <cell r="F81">
            <v>28.524995570785503</v>
          </cell>
        </row>
        <row r="82">
          <cell r="A82" t="str">
            <v>BC_TAM053Phesgo 10ml</v>
          </cell>
          <cell r="D82">
            <v>121.17686075481342</v>
          </cell>
          <cell r="E82">
            <v>111.19986201241161</v>
          </cell>
          <cell r="F82">
            <v>164.65825450313301</v>
          </cell>
        </row>
        <row r="83">
          <cell r="A83" t="str">
            <v>BC_TAM053Phesgo 15ml</v>
          </cell>
          <cell r="D83">
            <v>8.0000011779575857</v>
          </cell>
          <cell r="E83">
            <v>8.0000011779575857</v>
          </cell>
          <cell r="F83">
            <v>12.000001177957586</v>
          </cell>
        </row>
        <row r="84">
          <cell r="A84" t="str">
            <v>BC_TAM053 汇总</v>
          </cell>
          <cell r="D84">
            <v>254.97297386200643</v>
          </cell>
          <cell r="E84">
            <v>230.55311332825642</v>
          </cell>
          <cell r="F84">
            <v>338.82364416016259</v>
          </cell>
        </row>
        <row r="85">
          <cell r="A85" t="str">
            <v>BC_TAM054Herceptin IV</v>
          </cell>
          <cell r="D85">
            <v>60.863235258264886</v>
          </cell>
          <cell r="E85">
            <v>43.602735421963644</v>
          </cell>
          <cell r="F85">
            <v>40.560443734219277</v>
          </cell>
        </row>
        <row r="86">
          <cell r="A86" t="str">
            <v>BC_TAM054Herceptin SC</v>
          </cell>
          <cell r="D86">
            <v>15.30470510929192</v>
          </cell>
          <cell r="E86">
            <v>14.180157479557533</v>
          </cell>
          <cell r="F86">
            <v>21.508904267595693</v>
          </cell>
        </row>
        <row r="87">
          <cell r="A87" t="str">
            <v>BC_TAM054Itovebi 3mg</v>
          </cell>
          <cell r="D87">
            <v>1.8350755565698527</v>
          </cell>
          <cell r="E87">
            <v>2.0952768430539646</v>
          </cell>
          <cell r="F87">
            <v>4.2409055552964539</v>
          </cell>
        </row>
        <row r="88">
          <cell r="A88" t="str">
            <v>BC_TAM054Itovebi 9mg</v>
          </cell>
        </row>
        <row r="89">
          <cell r="A89" t="str">
            <v>BC_TAM054Perjeta</v>
          </cell>
          <cell r="D89">
            <v>39.293201715142914</v>
          </cell>
          <cell r="E89">
            <v>33.191557708444662</v>
          </cell>
          <cell r="F89">
            <v>50.377842982327223</v>
          </cell>
        </row>
        <row r="90">
          <cell r="A90" t="str">
            <v>BC_TAM054Phesgo 10ml</v>
          </cell>
          <cell r="D90">
            <v>49.055772070235157</v>
          </cell>
          <cell r="E90">
            <v>44.938458841625405</v>
          </cell>
          <cell r="F90">
            <v>67.886105026980573</v>
          </cell>
        </row>
        <row r="91">
          <cell r="A91" t="str">
            <v>BC_TAM054Phesgo 15ml</v>
          </cell>
          <cell r="D91">
            <v>4.0000023559151732</v>
          </cell>
          <cell r="E91">
            <v>4.0000023559151732</v>
          </cell>
          <cell r="F91">
            <v>5.0000023559151732</v>
          </cell>
        </row>
        <row r="92">
          <cell r="A92" t="str">
            <v>BC_TAM054 汇总</v>
          </cell>
          <cell r="D92">
            <v>170.35199206541989</v>
          </cell>
          <cell r="E92">
            <v>142.00818865056038</v>
          </cell>
          <cell r="F92">
            <v>189.57420392233439</v>
          </cell>
        </row>
        <row r="93">
          <cell r="A93" t="str">
            <v>BC_TAM218Herceptin IV</v>
          </cell>
          <cell r="D93">
            <v>3.3326364434367609E-2</v>
          </cell>
          <cell r="E93">
            <v>2.3875179241483781E-2</v>
          </cell>
          <cell r="F93">
            <v>2.2209337439430581E-2</v>
          </cell>
        </row>
        <row r="94">
          <cell r="A94" t="str">
            <v>BC_TAM218Herceptin SC</v>
          </cell>
          <cell r="D94">
            <v>14.850118232354731</v>
          </cell>
          <cell r="E94">
            <v>13.758972395815151</v>
          </cell>
          <cell r="F94">
            <v>20.870037621846929</v>
          </cell>
        </row>
        <row r="95">
          <cell r="A95" t="str">
            <v>BC_TAM218Itovebi 3mg</v>
          </cell>
          <cell r="D95">
            <v>0.65716866203392243</v>
          </cell>
          <cell r="E95">
            <v>0.75035072785463297</v>
          </cell>
          <cell r="F95">
            <v>1.518733231233202</v>
          </cell>
        </row>
        <row r="96">
          <cell r="A96" t="str">
            <v>BC_TAM218Itovebi 9mg</v>
          </cell>
        </row>
        <row r="97">
          <cell r="A97" t="str">
            <v>BC_TAM218Perjeta</v>
          </cell>
          <cell r="D97">
            <v>39.974707579536918</v>
          </cell>
          <cell r="E97">
            <v>33.767235948936822</v>
          </cell>
          <cell r="F97">
            <v>51.251602155144766</v>
          </cell>
        </row>
        <row r="98">
          <cell r="A98" t="str">
            <v>BC_TAM218Phesgo 10ml</v>
          </cell>
          <cell r="D98">
            <v>83.21690803202145</v>
          </cell>
          <cell r="E98">
            <v>76.416135730919265</v>
          </cell>
          <cell r="F98">
            <v>112.48333726663692</v>
          </cell>
        </row>
        <row r="99">
          <cell r="A99" t="str">
            <v>BC_TAM218Phesgo 15ml</v>
          </cell>
          <cell r="D99">
            <v>5.0000023559151732</v>
          </cell>
          <cell r="E99">
            <v>5.0000023559151732</v>
          </cell>
          <cell r="F99">
            <v>8.0000023559151714</v>
          </cell>
        </row>
        <row r="100">
          <cell r="A100" t="str">
            <v>BC_TAM218 汇总</v>
          </cell>
          <cell r="D100">
            <v>143.73223122629656</v>
          </cell>
          <cell r="E100">
            <v>129.71657233868254</v>
          </cell>
          <cell r="F100">
            <v>194.14592196821644</v>
          </cell>
        </row>
        <row r="101">
          <cell r="A101" t="str">
            <v>BC_TAM219Herceptin IV</v>
          </cell>
          <cell r="D101">
            <v>6.4538558487018003E-3</v>
          </cell>
          <cell r="E101">
            <v>4.6235755925285622E-3</v>
          </cell>
          <cell r="F101">
            <v>4.3009750616976013E-3</v>
          </cell>
        </row>
        <row r="102">
          <cell r="A102" t="str">
            <v>BC_TAM219Herceptin SC</v>
          </cell>
          <cell r="D102">
            <v>12.706400524562797</v>
          </cell>
          <cell r="E102">
            <v>11.772769168041094</v>
          </cell>
          <cell r="F102">
            <v>17.857302739052471</v>
          </cell>
        </row>
        <row r="103">
          <cell r="A103" t="str">
            <v>BC_TAM219Itovebi 3mg</v>
          </cell>
          <cell r="D103">
            <v>1.1293118199247145</v>
          </cell>
          <cell r="E103">
            <v>1.2894405881021891</v>
          </cell>
          <cell r="F103">
            <v>2.6098678899809991</v>
          </cell>
        </row>
        <row r="104">
          <cell r="A104" t="str">
            <v>BC_TAM219Itovebi 9mg</v>
          </cell>
        </row>
        <row r="105">
          <cell r="A105" t="str">
            <v>BC_TAM219Perjeta</v>
          </cell>
          <cell r="D105">
            <v>47.232301104973317</v>
          </cell>
          <cell r="E105">
            <v>39.897834215535241</v>
          </cell>
          <cell r="F105">
            <v>60.556568182209084</v>
          </cell>
        </row>
        <row r="106">
          <cell r="A106" t="str">
            <v>BC_TAM219Phesgo 10ml</v>
          </cell>
          <cell r="D106">
            <v>37.395012232028911</v>
          </cell>
          <cell r="E106">
            <v>34.261462549022781</v>
          </cell>
          <cell r="F106">
            <v>51.400677276775582</v>
          </cell>
        </row>
        <row r="107">
          <cell r="A107" t="str">
            <v>BC_TAM219Phesgo 15ml</v>
          </cell>
          <cell r="D107">
            <v>3.0000047118303463</v>
          </cell>
          <cell r="E107">
            <v>3.0000047118303463</v>
          </cell>
          <cell r="F107">
            <v>4.0000047118303463</v>
          </cell>
        </row>
        <row r="108">
          <cell r="A108" t="str">
            <v>BC_TAM219 汇总</v>
          </cell>
          <cell r="D108">
            <v>101.46948424916879</v>
          </cell>
          <cell r="E108">
            <v>90.226134808124172</v>
          </cell>
          <cell r="F108">
            <v>136.42872177491017</v>
          </cell>
        </row>
        <row r="109">
          <cell r="A109" t="str">
            <v>BC_TAM221Herceptin IV</v>
          </cell>
          <cell r="D109">
            <v>4.9644752196161484E-7</v>
          </cell>
          <cell r="E109">
            <v>3.5565756337348679E-7</v>
          </cell>
          <cell r="F109">
            <v>3.3084228428002104E-7</v>
          </cell>
        </row>
        <row r="110">
          <cell r="A110" t="str">
            <v>BC_TAM221Herceptin SC</v>
          </cell>
          <cell r="D110">
            <v>27.576006843496682</v>
          </cell>
          <cell r="E110">
            <v>25.549797719443315</v>
          </cell>
          <cell r="F110">
            <v>38.754728499749262</v>
          </cell>
        </row>
        <row r="111">
          <cell r="A111" t="str">
            <v>BC_TAM221Itovebi 3mg</v>
          </cell>
          <cell r="D111">
            <v>3.4516059383379556</v>
          </cell>
          <cell r="E111">
            <v>3.9410202855436358</v>
          </cell>
          <cell r="F111">
            <v>7.9767477399966493</v>
          </cell>
        </row>
        <row r="112">
          <cell r="A112" t="str">
            <v>BC_TAM221Itovebi 9mg</v>
          </cell>
        </row>
        <row r="113">
          <cell r="A113" t="str">
            <v>BC_TAM221Perjeta</v>
          </cell>
          <cell r="D113">
            <v>40.950246574435781</v>
          </cell>
          <cell r="E113">
            <v>34.591288391411759</v>
          </cell>
          <cell r="F113">
            <v>52.502341422065143</v>
          </cell>
        </row>
        <row r="114">
          <cell r="A114" t="str">
            <v>BC_TAM221Phesgo 10ml</v>
          </cell>
          <cell r="D114">
            <v>66.257369530039043</v>
          </cell>
          <cell r="E114">
            <v>62.202825207027267</v>
          </cell>
          <cell r="F114">
            <v>90.098262659590631</v>
          </cell>
        </row>
        <row r="115">
          <cell r="A115" t="str">
            <v>BC_TAM221Phesgo 15ml</v>
          </cell>
          <cell r="D115">
            <v>4.0000011779575866</v>
          </cell>
          <cell r="E115">
            <v>3.0000011779575866</v>
          </cell>
          <cell r="F115">
            <v>6.0000011779575866</v>
          </cell>
        </row>
        <row r="116">
          <cell r="A116" t="str">
            <v>BC_TAM221 汇总</v>
          </cell>
          <cell r="D116">
            <v>142.23523056071457</v>
          </cell>
          <cell r="E116">
            <v>129.28493313704112</v>
          </cell>
          <cell r="F116">
            <v>195.33208183020156</v>
          </cell>
        </row>
        <row r="117">
          <cell r="A117" t="str">
            <v>BC_TAM222Herceptin IV</v>
          </cell>
          <cell r="D117">
            <v>3.313049041805757</v>
          </cell>
          <cell r="E117">
            <v>2.3734854086684458</v>
          </cell>
          <cell r="F117">
            <v>2.207880318531434</v>
          </cell>
        </row>
        <row r="118">
          <cell r="A118" t="str">
            <v>BC_TAM222Herceptin SC</v>
          </cell>
          <cell r="D118">
            <v>5.1919663197625177</v>
          </cell>
          <cell r="E118">
            <v>4.810474917160783</v>
          </cell>
          <cell r="F118">
            <v>7.2966780957153468</v>
          </cell>
        </row>
        <row r="119">
          <cell r="A119" t="str">
            <v>BC_TAM222Itovebi 3mg</v>
          </cell>
          <cell r="D119">
            <v>6.7881404698127262E-7</v>
          </cell>
          <cell r="E119">
            <v>7.750652818013631E-7</v>
          </cell>
          <cell r="F119">
            <v>1.5687562577735009E-6</v>
          </cell>
        </row>
        <row r="120">
          <cell r="A120" t="str">
            <v>BC_TAM222Itovebi 9mg</v>
          </cell>
        </row>
        <row r="121">
          <cell r="A121" t="str">
            <v>BC_TAM222Perjeta</v>
          </cell>
          <cell r="D121">
            <v>20.211447276392583</v>
          </cell>
          <cell r="E121">
            <v>17.072913108708004</v>
          </cell>
          <cell r="F121">
            <v>25.913111502524647</v>
          </cell>
        </row>
        <row r="122">
          <cell r="A122" t="str">
            <v>BC_TAM222Phesgo 10ml</v>
          </cell>
          <cell r="D122">
            <v>61.714501563799892</v>
          </cell>
          <cell r="E122">
            <v>56.743839653593177</v>
          </cell>
          <cell r="F122">
            <v>83.367718244653034</v>
          </cell>
        </row>
        <row r="123">
          <cell r="A123" t="str">
            <v>BC_TAM222Phesgo 15ml</v>
          </cell>
          <cell r="D123">
            <v>3.0000070677455191</v>
          </cell>
          <cell r="E123">
            <v>3.0000070677455191</v>
          </cell>
          <cell r="F123">
            <v>5.0000070677455195</v>
          </cell>
        </row>
        <row r="124">
          <cell r="A124" t="str">
            <v>BC_TAM222 汇总</v>
          </cell>
          <cell r="D124">
            <v>93.43097194832032</v>
          </cell>
          <cell r="E124">
            <v>84.000720930941213</v>
          </cell>
          <cell r="F124">
            <v>123.78539679792624</v>
          </cell>
        </row>
        <row r="125">
          <cell r="A125" t="str">
            <v>BC_TAM223Herceptin IV</v>
          </cell>
          <cell r="D125">
            <v>0.45884637181112409</v>
          </cell>
          <cell r="E125">
            <v>0.32871990561316028</v>
          </cell>
          <cell r="F125">
            <v>0.30578414649701824</v>
          </cell>
        </row>
        <row r="126">
          <cell r="A126" t="str">
            <v>BC_TAM223Herceptin SC</v>
          </cell>
          <cell r="D126">
            <v>32.40911627626955</v>
          </cell>
          <cell r="E126">
            <v>30.027783566491429</v>
          </cell>
          <cell r="F126">
            <v>45.547076824135544</v>
          </cell>
        </row>
        <row r="127">
          <cell r="A127" t="str">
            <v>BC_TAM223Itovebi 3mg</v>
          </cell>
          <cell r="D127">
            <v>3.4350563677838339</v>
          </cell>
          <cell r="E127">
            <v>3.9221240979613889</v>
          </cell>
          <cell r="F127">
            <v>7.9385012681009979</v>
          </cell>
        </row>
        <row r="128">
          <cell r="A128" t="str">
            <v>BC_TAM223Itovebi 9mg</v>
          </cell>
        </row>
        <row r="129">
          <cell r="A129" t="str">
            <v>BC_TAM223Perjeta</v>
          </cell>
          <cell r="D129">
            <v>83.962984079584743</v>
          </cell>
          <cell r="E129">
            <v>70.924793852488477</v>
          </cell>
          <cell r="F129">
            <v>107.64900399192568</v>
          </cell>
        </row>
        <row r="130">
          <cell r="A130" t="str">
            <v>BC_TAM223Phesgo 10ml</v>
          </cell>
          <cell r="D130">
            <v>75.413843618911599</v>
          </cell>
          <cell r="E130">
            <v>67.943230584109045</v>
          </cell>
          <cell r="F130">
            <v>99.922590691772555</v>
          </cell>
        </row>
        <row r="131">
          <cell r="A131" t="str">
            <v>BC_TAM223Phesgo 15ml</v>
          </cell>
          <cell r="D131">
            <v>4.0000035338727598</v>
          </cell>
          <cell r="E131">
            <v>5.0000035338727598</v>
          </cell>
          <cell r="F131">
            <v>8.0000035338727571</v>
          </cell>
        </row>
        <row r="132">
          <cell r="A132" t="str">
            <v>BC_TAM223 汇总</v>
          </cell>
          <cell r="D132">
            <v>199.67985024823361</v>
          </cell>
          <cell r="E132">
            <v>178.14665554053624</v>
          </cell>
          <cell r="F132">
            <v>269.36296045630456</v>
          </cell>
        </row>
        <row r="133">
          <cell r="A133" t="str">
            <v>BC_TAM224Herceptin IV</v>
          </cell>
          <cell r="D133">
            <v>40.887380100039145</v>
          </cell>
          <cell r="E133">
            <v>29.291929833078889</v>
          </cell>
          <cell r="F133">
            <v>27.248145336836526</v>
          </cell>
        </row>
        <row r="134">
          <cell r="A134" t="str">
            <v>BC_TAM224Herceptin SC</v>
          </cell>
          <cell r="D134">
            <v>20.734557961620332</v>
          </cell>
          <cell r="E134">
            <v>19.211039681273068</v>
          </cell>
          <cell r="F134">
            <v>29.139902993402998</v>
          </cell>
        </row>
        <row r="135">
          <cell r="A135" t="str">
            <v>BC_TAM224Itovebi 3mg</v>
          </cell>
          <cell r="D135">
            <v>1.5551340494939321</v>
          </cell>
          <cell r="E135">
            <v>1.7756415260852174</v>
          </cell>
          <cell r="F135">
            <v>3.5939537236588102</v>
          </cell>
        </row>
        <row r="136">
          <cell r="A136" t="str">
            <v>BC_TAM224Itovebi 9mg</v>
          </cell>
        </row>
        <row r="137">
          <cell r="A137" t="str">
            <v>BC_TAM224Perjeta</v>
          </cell>
          <cell r="D137">
            <v>34.421003113147137</v>
          </cell>
          <cell r="E137">
            <v>29.075938364480038</v>
          </cell>
          <cell r="F137">
            <v>44.131193550971133</v>
          </cell>
        </row>
        <row r="138">
          <cell r="A138" t="str">
            <v>BC_TAM224Phesgo 10ml</v>
          </cell>
          <cell r="D138">
            <v>17.586072049032406</v>
          </cell>
          <cell r="E138">
            <v>15.806466089087438</v>
          </cell>
          <cell r="F138">
            <v>23.774444894086162</v>
          </cell>
        </row>
        <row r="139">
          <cell r="A139" t="str">
            <v>BC_TAM224Phesgo 15ml</v>
          </cell>
          <cell r="D139">
            <v>0.81000598414117952</v>
          </cell>
          <cell r="E139">
            <v>1.080005983826003</v>
          </cell>
          <cell r="F139">
            <v>1.3500059840008625</v>
          </cell>
        </row>
        <row r="140">
          <cell r="A140" t="str">
            <v>BC_TAM224 汇总</v>
          </cell>
          <cell r="D140">
            <v>115.99415325747414</v>
          </cell>
          <cell r="E140">
            <v>96.241021477830643</v>
          </cell>
          <cell r="F140">
            <v>129.23764648295651</v>
          </cell>
        </row>
        <row r="141">
          <cell r="A141" t="str">
            <v>BC_TAM225Herceptin IV</v>
          </cell>
          <cell r="D141">
            <v>31.342824118868805</v>
          </cell>
          <cell r="E141">
            <v>22.454160736494792</v>
          </cell>
          <cell r="F141">
            <v>20.887467594359869</v>
          </cell>
        </row>
        <row r="142">
          <cell r="A142" t="str">
            <v>BC_TAM225Herceptin SC</v>
          </cell>
          <cell r="D142">
            <v>16.329673239488592</v>
          </cell>
          <cell r="E142">
            <v>15.129813771131051</v>
          </cell>
          <cell r="F142">
            <v>22.949372491733644</v>
          </cell>
        </row>
        <row r="143">
          <cell r="A143" t="str">
            <v>BC_TAM225Itovebi 3mg</v>
          </cell>
          <cell r="D143">
            <v>1.3823411845782718</v>
          </cell>
          <cell r="E143">
            <v>1.5783478031065947</v>
          </cell>
          <cell r="F143">
            <v>3.1946250866918575</v>
          </cell>
        </row>
        <row r="144">
          <cell r="A144" t="str">
            <v>BC_TAM225Itovebi 9mg</v>
          </cell>
        </row>
        <row r="145">
          <cell r="A145" t="str">
            <v>BC_TAM225Perjeta</v>
          </cell>
          <cell r="D145">
            <v>28.248149657080038</v>
          </cell>
          <cell r="E145">
            <v>23.861636328261302</v>
          </cell>
          <cell r="F145">
            <v>36.216973569176687</v>
          </cell>
        </row>
        <row r="146">
          <cell r="A146" t="str">
            <v>BC_TAM225Phesgo 10ml</v>
          </cell>
          <cell r="D146">
            <v>27.315973139926083</v>
          </cell>
          <cell r="E146">
            <v>24.748588607265759</v>
          </cell>
          <cell r="F146">
            <v>36.287803583735275</v>
          </cell>
        </row>
        <row r="147">
          <cell r="A147" t="str">
            <v>BC_TAM225Phesgo 15ml</v>
          </cell>
          <cell r="D147">
            <v>1.7200011309679013</v>
          </cell>
          <cell r="E147">
            <v>1.9600011307222531</v>
          </cell>
          <cell r="F147">
            <v>3.2000011308245755</v>
          </cell>
        </row>
        <row r="148">
          <cell r="A148" t="str">
            <v>BC_TAM225 汇总</v>
          </cell>
          <cell r="D148">
            <v>106.33896247090969</v>
          </cell>
          <cell r="E148">
            <v>89.73254837698174</v>
          </cell>
          <cell r="F148">
            <v>122.73624345652192</v>
          </cell>
        </row>
        <row r="149">
          <cell r="A149" t="str">
            <v>BC_TAM226Herceptin IV</v>
          </cell>
          <cell r="D149">
            <v>39.108570843082894</v>
          </cell>
          <cell r="E149">
            <v>28.017581713592904</v>
          </cell>
          <cell r="F149">
            <v>26.062712251090652</v>
          </cell>
        </row>
        <row r="150">
          <cell r="A150" t="str">
            <v>BC_TAM226Herceptin SC</v>
          </cell>
          <cell r="D150">
            <v>16.149074769063425</v>
          </cell>
          <cell r="E150">
            <v>14.962485179504595</v>
          </cell>
          <cell r="F150">
            <v>22.69556327531884</v>
          </cell>
        </row>
        <row r="151">
          <cell r="A151" t="str">
            <v>BC_TAM226Itovebi 3mg</v>
          </cell>
          <cell r="D151">
            <v>1.6760886702736006</v>
          </cell>
          <cell r="E151">
            <v>1.9137466929665936</v>
          </cell>
          <cell r="F151">
            <v>3.873482880573798</v>
          </cell>
        </row>
        <row r="152">
          <cell r="A152" t="str">
            <v>BC_TAM226Itovebi 9mg</v>
          </cell>
        </row>
        <row r="153">
          <cell r="A153" t="str">
            <v>BC_TAM226Perjeta</v>
          </cell>
          <cell r="D153">
            <v>31.995477979839833</v>
          </cell>
          <cell r="E153">
            <v>27.027060850779591</v>
          </cell>
          <cell r="F153">
            <v>41.021425983510419</v>
          </cell>
        </row>
        <row r="154">
          <cell r="A154" t="str">
            <v>BC_TAM226Phesgo 10ml</v>
          </cell>
          <cell r="D154">
            <v>20.754601361435579</v>
          </cell>
          <cell r="E154">
            <v>19.959843285467993</v>
          </cell>
          <cell r="F154">
            <v>28.596072523732349</v>
          </cell>
        </row>
        <row r="155">
          <cell r="A155" t="str">
            <v>BC_TAM226Phesgo 15ml</v>
          </cell>
          <cell r="D155">
            <v>1.8730013709753166</v>
          </cell>
          <cell r="E155">
            <v>1.1640025495091988</v>
          </cell>
          <cell r="F155">
            <v>2.455001371040801</v>
          </cell>
        </row>
        <row r="156">
          <cell r="A156" t="str">
            <v>BC_TAM226 汇总</v>
          </cell>
          <cell r="D156">
            <v>111.55681499467065</v>
          </cell>
          <cell r="E156">
            <v>93.044720271820879</v>
          </cell>
          <cell r="F156">
            <v>124.70425828526686</v>
          </cell>
        </row>
        <row r="157">
          <cell r="A157" t="str">
            <v>BC_TAM227Herceptin IV</v>
          </cell>
          <cell r="D157">
            <v>0.1672867747106119</v>
          </cell>
          <cell r="E157">
            <v>0.11984510758175548</v>
          </cell>
          <cell r="F157">
            <v>0.11148316030747635</v>
          </cell>
        </row>
        <row r="158">
          <cell r="A158" t="str">
            <v>BC_TAM227Herceptin SC</v>
          </cell>
          <cell r="D158">
            <v>33.256859367574528</v>
          </cell>
          <cell r="E158">
            <v>30.813236827502863</v>
          </cell>
          <cell r="F158">
            <v>46.738476780174182</v>
          </cell>
        </row>
        <row r="159">
          <cell r="A159" t="str">
            <v>BC_TAM227Itovebi 3mg</v>
          </cell>
          <cell r="D159">
            <v>1.2245401731191075</v>
          </cell>
          <cell r="E159">
            <v>1.3981716768772687</v>
          </cell>
          <cell r="F159">
            <v>2.8299429984079918</v>
          </cell>
        </row>
        <row r="160">
          <cell r="A160" t="str">
            <v>BC_TAM227Itovebi 9mg</v>
          </cell>
        </row>
        <row r="161">
          <cell r="A161" t="str">
            <v>BC_TAM227Perjeta</v>
          </cell>
          <cell r="D161">
            <v>29.181614098740845</v>
          </cell>
          <cell r="E161">
            <v>24.650147763617952</v>
          </cell>
          <cell r="F161">
            <v>37.413769020269967</v>
          </cell>
        </row>
        <row r="162">
          <cell r="A162" t="str">
            <v>BC_TAM227Phesgo 10ml</v>
          </cell>
          <cell r="D162">
            <v>47.567259197555614</v>
          </cell>
          <cell r="E162">
            <v>43.562389961547026</v>
          </cell>
          <cell r="F162">
            <v>65.846133498300702</v>
          </cell>
        </row>
        <row r="163">
          <cell r="A163" t="str">
            <v>BC_TAM227Phesgo 15ml</v>
          </cell>
          <cell r="D163">
            <v>4.0000094236606909</v>
          </cell>
          <cell r="E163">
            <v>4.0000094236606909</v>
          </cell>
          <cell r="F163">
            <v>5.0000094236606909</v>
          </cell>
        </row>
        <row r="164">
          <cell r="A164" t="str">
            <v>BC_TAM227 汇总</v>
          </cell>
          <cell r="D164">
            <v>115.39756903536139</v>
          </cell>
          <cell r="E164">
            <v>104.54380076078755</v>
          </cell>
          <cell r="F164">
            <v>157.93981488112101</v>
          </cell>
        </row>
        <row r="165">
          <cell r="A165" t="str">
            <v>BC_TAM228Herceptin IV</v>
          </cell>
          <cell r="D165">
            <v>48.134567617669248</v>
          </cell>
          <cell r="E165">
            <v>34.483852321978659</v>
          </cell>
          <cell r="F165">
            <v>32.077812052594226</v>
          </cell>
        </row>
        <row r="166">
          <cell r="A166" t="str">
            <v>BC_TAM228Herceptin SC</v>
          </cell>
          <cell r="D166">
            <v>50.948028054631976</v>
          </cell>
          <cell r="E166">
            <v>47.204507106051729</v>
          </cell>
          <cell r="F166">
            <v>71.601265769214052</v>
          </cell>
        </row>
        <row r="167">
          <cell r="A167" t="str">
            <v>BC_TAM228Itovebi 3mg</v>
          </cell>
          <cell r="D167">
            <v>0.32274178636355033</v>
          </cell>
          <cell r="E167">
            <v>0.36850438600873803</v>
          </cell>
          <cell r="F167">
            <v>0.74586434864508055</v>
          </cell>
        </row>
        <row r="168">
          <cell r="A168" t="str">
            <v>BC_TAM228Itovebi 9mg</v>
          </cell>
        </row>
        <row r="169">
          <cell r="A169" t="str">
            <v>BC_TAM228Perjeta</v>
          </cell>
          <cell r="D169">
            <v>3.589350130604938</v>
          </cell>
          <cell r="E169">
            <v>3.031977970628803</v>
          </cell>
          <cell r="F169">
            <v>4.6019084573229101</v>
          </cell>
        </row>
        <row r="170">
          <cell r="A170" t="str">
            <v>BC_TAM228Phesgo 10ml</v>
          </cell>
          <cell r="D170">
            <v>3.4057388642248889</v>
          </cell>
          <cell r="E170">
            <v>3.0455664433246099</v>
          </cell>
          <cell r="F170">
            <v>5.172131133323278</v>
          </cell>
        </row>
        <row r="171">
          <cell r="A171" t="str">
            <v>BC_TAM228Phesgo 15ml</v>
          </cell>
          <cell r="D171">
            <v>1.0000047118303454</v>
          </cell>
          <cell r="E171">
            <v>1.0000047118303454</v>
          </cell>
          <cell r="F171">
            <v>1.0000047118303454</v>
          </cell>
        </row>
        <row r="172">
          <cell r="A172" t="str">
            <v>BC_TAM228 汇总</v>
          </cell>
          <cell r="D172">
            <v>107.40043116532495</v>
          </cell>
          <cell r="E172">
            <v>89.13441293982288</v>
          </cell>
          <cell r="F172">
            <v>115.19898647292989</v>
          </cell>
        </row>
        <row r="173">
          <cell r="A173" t="str">
            <v>BC_TAM229Herceptin IV</v>
          </cell>
          <cell r="D173">
            <v>59.949084758931896</v>
          </cell>
          <cell r="E173">
            <v>42.947833292802521</v>
          </cell>
          <cell r="F173">
            <v>39.951236061714411</v>
          </cell>
        </row>
        <row r="174">
          <cell r="A174" t="str">
            <v>BC_TAM229Herceptin SC</v>
          </cell>
          <cell r="D174">
            <v>16.93570226131035</v>
          </cell>
          <cell r="E174">
            <v>15.691313447553911</v>
          </cell>
          <cell r="F174">
            <v>23.801072679399127</v>
          </cell>
        </row>
        <row r="175">
          <cell r="A175" t="str">
            <v>BC_TAM229Itovebi 3mg</v>
          </cell>
          <cell r="D175">
            <v>1.1461912450977134</v>
          </cell>
          <cell r="E175">
            <v>1.3087134014544386</v>
          </cell>
          <cell r="F175">
            <v>2.648876664159316</v>
          </cell>
        </row>
        <row r="176">
          <cell r="A176" t="str">
            <v>BC_TAM229Itovebi 9mg</v>
          </cell>
        </row>
        <row r="177">
          <cell r="A177" t="str">
            <v>BC_TAM229Perjeta</v>
          </cell>
          <cell r="D177">
            <v>27.032168172113415</v>
          </cell>
          <cell r="E177">
            <v>22.834478502761026</v>
          </cell>
          <cell r="F177">
            <v>34.657962807896375</v>
          </cell>
        </row>
        <row r="178">
          <cell r="A178" t="str">
            <v>BC_TAM229Phesgo 10ml</v>
          </cell>
          <cell r="D178">
            <v>17.221576570978325</v>
          </cell>
          <cell r="E178">
            <v>15.485237017629286</v>
          </cell>
          <cell r="F178">
            <v>23.865511050699265</v>
          </cell>
        </row>
        <row r="179">
          <cell r="A179" t="str">
            <v>BC_TAM229Phesgo 15ml</v>
          </cell>
          <cell r="D179">
            <v>1.5970009375762941</v>
          </cell>
          <cell r="E179">
            <v>1.7960009375608232</v>
          </cell>
          <cell r="F179">
            <v>1.9950009377944529</v>
          </cell>
        </row>
        <row r="180">
          <cell r="A180" t="str">
            <v>BC_TAM229 汇总</v>
          </cell>
          <cell r="D180">
            <v>123.88172394600799</v>
          </cell>
          <cell r="E180">
            <v>100.063576599762</v>
          </cell>
          <cell r="F180">
            <v>126.91966020166296</v>
          </cell>
        </row>
        <row r="181">
          <cell r="A181" t="str">
            <v>BC_TAM303Herceptin IV</v>
          </cell>
          <cell r="D181">
            <v>78.924136003404243</v>
          </cell>
          <cell r="E181">
            <v>56.541657799832464</v>
          </cell>
          <cell r="F181">
            <v>52.596579265858914</v>
          </cell>
        </row>
        <row r="182">
          <cell r="A182" t="str">
            <v>BC_TAM303Herceptin SC</v>
          </cell>
          <cell r="D182">
            <v>214.77633418932305</v>
          </cell>
          <cell r="E182">
            <v>198.99515998107216</v>
          </cell>
          <cell r="F182">
            <v>301.8420530179701</v>
          </cell>
        </row>
        <row r="183">
          <cell r="A183" t="str">
            <v>BC_TAM303Itovebi 3mg</v>
          </cell>
          <cell r="D183">
            <v>0.44058785492937746</v>
          </cell>
          <cell r="E183">
            <v>0.50306022902398351</v>
          </cell>
          <cell r="F183">
            <v>1.0182095635662833</v>
          </cell>
        </row>
        <row r="184">
          <cell r="A184" t="str">
            <v>BC_TAM303Itovebi 9mg</v>
          </cell>
        </row>
        <row r="185">
          <cell r="A185" t="str">
            <v>BC_TAM303Perjeta</v>
          </cell>
          <cell r="D185">
            <v>118.05801464627574</v>
          </cell>
          <cell r="E185">
            <v>99.725378310572594</v>
          </cell>
          <cell r="F185">
            <v>151.36226789997878</v>
          </cell>
        </row>
        <row r="186">
          <cell r="A186" t="str">
            <v>BC_TAM303Phesgo 10ml</v>
          </cell>
          <cell r="D186">
            <v>114.37196263954198</v>
          </cell>
          <cell r="E186">
            <v>106.27120233623151</v>
          </cell>
          <cell r="F186">
            <v>156.69450675611711</v>
          </cell>
        </row>
        <row r="187">
          <cell r="A187" t="str">
            <v>BC_TAM303Phesgo 15ml</v>
          </cell>
          <cell r="D187">
            <v>8.0000041228515535</v>
          </cell>
          <cell r="E187">
            <v>7.000005889787932</v>
          </cell>
          <cell r="F187">
            <v>11.000004122851553</v>
          </cell>
        </row>
        <row r="188">
          <cell r="A188" t="str">
            <v>BC_TAM303 汇总</v>
          </cell>
          <cell r="D188">
            <v>534.57103945632593</v>
          </cell>
          <cell r="E188">
            <v>469.03646454652062</v>
          </cell>
          <cell r="F188">
            <v>674.5136206263428</v>
          </cell>
        </row>
        <row r="189">
          <cell r="A189" t="str">
            <v>BC_TAM304Herceptin IV</v>
          </cell>
          <cell r="D189">
            <v>141.38406373070993</v>
          </cell>
          <cell r="E189">
            <v>101.288271935808</v>
          </cell>
          <cell r="F189">
            <v>94.221089916280889</v>
          </cell>
        </row>
        <row r="190">
          <cell r="A190" t="str">
            <v>BC_TAM304Herceptin SC</v>
          </cell>
          <cell r="D190">
            <v>45.574119855729442</v>
          </cell>
          <cell r="E190">
            <v>42.225458898526419</v>
          </cell>
          <cell r="F190">
            <v>64.048890459292764</v>
          </cell>
        </row>
        <row r="191">
          <cell r="A191" t="str">
            <v>BC_TAM304Itovebi 3mg</v>
          </cell>
          <cell r="D191">
            <v>9.4018485244311254</v>
          </cell>
          <cell r="E191">
            <v>10.734966974310389</v>
          </cell>
          <cell r="F191">
            <v>21.727907330336659</v>
          </cell>
        </row>
        <row r="192">
          <cell r="A192" t="str">
            <v>BC_TAM304Itovebi 9mg</v>
          </cell>
        </row>
        <row r="193">
          <cell r="A193" t="str">
            <v>BC_TAM304Perjeta</v>
          </cell>
          <cell r="D193">
            <v>81.27946718084867</v>
          </cell>
          <cell r="E193">
            <v>68.657986819259136</v>
          </cell>
          <cell r="F193">
            <v>104.2084649911843</v>
          </cell>
        </row>
        <row r="194">
          <cell r="A194" t="str">
            <v>BC_TAM304Phesgo 10ml</v>
          </cell>
          <cell r="D194">
            <v>65.427449605092804</v>
          </cell>
          <cell r="E194">
            <v>59.487370378031272</v>
          </cell>
          <cell r="F194">
            <v>88.890302415054521</v>
          </cell>
        </row>
        <row r="195">
          <cell r="A195" t="str">
            <v>BC_TAM304Phesgo 15ml</v>
          </cell>
          <cell r="D195">
            <v>4.4000000001619179</v>
          </cell>
          <cell r="E195">
            <v>4.8000000002092413</v>
          </cell>
          <cell r="F195">
            <v>6.6000000000396355</v>
          </cell>
        </row>
        <row r="196">
          <cell r="A196" t="str">
            <v>BC_TAM304 汇总</v>
          </cell>
          <cell r="D196">
            <v>347.46694889697392</v>
          </cell>
          <cell r="E196">
            <v>287.19405500614448</v>
          </cell>
          <cell r="F196">
            <v>379.69665511218875</v>
          </cell>
        </row>
        <row r="197">
          <cell r="A197" t="str">
            <v>BC_TAM305Herceptin IV</v>
          </cell>
          <cell r="D197">
            <v>30.736474903397692</v>
          </cell>
          <cell r="E197">
            <v>22.019769033468926</v>
          </cell>
          <cell r="F197">
            <v>20.483384683994636</v>
          </cell>
        </row>
        <row r="198">
          <cell r="A198" t="str">
            <v>BC_TAM305Herceptin SC</v>
          </cell>
          <cell r="D198">
            <v>25.77534776258852</v>
          </cell>
          <cell r="E198">
            <v>23.881446114369208</v>
          </cell>
          <cell r="F198">
            <v>36.224120852411041</v>
          </cell>
        </row>
        <row r="199">
          <cell r="A199" t="str">
            <v>BC_TAM305Itovebi 3mg</v>
          </cell>
          <cell r="D199">
            <v>2.262713489937575E-7</v>
          </cell>
          <cell r="E199">
            <v>2.5835509393378768E-7</v>
          </cell>
          <cell r="F199">
            <v>5.22918752591167E-7</v>
          </cell>
        </row>
        <row r="200">
          <cell r="A200" t="str">
            <v>BC_TAM305Itovebi 9mg</v>
          </cell>
        </row>
        <row r="201">
          <cell r="A201" t="str">
            <v>BC_TAM305Perjeta</v>
          </cell>
          <cell r="D201">
            <v>17.067742676670719</v>
          </cell>
          <cell r="E201">
            <v>14.417378612017735</v>
          </cell>
          <cell r="F201">
            <v>21.882565509970064</v>
          </cell>
        </row>
        <row r="202">
          <cell r="A202" t="str">
            <v>BC_TAM305Phesgo 10ml</v>
          </cell>
          <cell r="D202">
            <v>75.963831888574745</v>
          </cell>
          <cell r="E202">
            <v>70.970252792269662</v>
          </cell>
          <cell r="F202">
            <v>104.41002977638409</v>
          </cell>
        </row>
        <row r="203">
          <cell r="A203" t="str">
            <v>BC_TAM305Phesgo 15ml</v>
          </cell>
          <cell r="D203">
            <v>6.0000023559151732</v>
          </cell>
          <cell r="E203">
            <v>5.0000035338727589</v>
          </cell>
          <cell r="F203">
            <v>8.0000023559151732</v>
          </cell>
        </row>
        <row r="204">
          <cell r="A204" t="str">
            <v>BC_TAM305 汇总</v>
          </cell>
          <cell r="D204">
            <v>155.5433998134182</v>
          </cell>
          <cell r="E204">
            <v>136.28885034435336</v>
          </cell>
          <cell r="F204">
            <v>191.00010370159376</v>
          </cell>
        </row>
        <row r="205">
          <cell r="A205" t="str">
            <v>BC_TAM306Herceptin IV</v>
          </cell>
          <cell r="D205">
            <v>20.150469436733172</v>
          </cell>
          <cell r="E205">
            <v>14.43590015795176</v>
          </cell>
          <cell r="F205">
            <v>13.428664748736548</v>
          </cell>
        </row>
        <row r="206">
          <cell r="A206" t="str">
            <v>BC_TAM306Herceptin SC</v>
          </cell>
          <cell r="D206">
            <v>28.138999384353205</v>
          </cell>
          <cell r="E206">
            <v>26.071423117133261</v>
          </cell>
          <cell r="F206">
            <v>39.545946140218632</v>
          </cell>
        </row>
        <row r="207">
          <cell r="A207" t="str">
            <v>BC_TAM306Itovebi 3mg</v>
          </cell>
          <cell r="D207">
            <v>0.22029404060036323</v>
          </cell>
          <cell r="E207">
            <v>0.25153024368953869</v>
          </cell>
          <cell r="F207">
            <v>0.50910504324251815</v>
          </cell>
        </row>
        <row r="208">
          <cell r="A208" t="str">
            <v>BC_TAM306Itovebi 9mg</v>
          </cell>
        </row>
        <row r="209">
          <cell r="A209" t="str">
            <v>BC_TAM306Perjeta</v>
          </cell>
          <cell r="D209">
            <v>10.136632729011174</v>
          </cell>
          <cell r="E209">
            <v>8.5625659276480146</v>
          </cell>
          <cell r="F209">
            <v>12.996184319458088</v>
          </cell>
        </row>
        <row r="210">
          <cell r="A210" t="str">
            <v>BC_TAM306Phesgo 10ml</v>
          </cell>
          <cell r="D210">
            <v>34.367115072141502</v>
          </cell>
          <cell r="E210">
            <v>31.565195665526357</v>
          </cell>
          <cell r="F210">
            <v>46.746366982464863</v>
          </cell>
        </row>
        <row r="211">
          <cell r="A211" t="str">
            <v>BC_TAM306Phesgo 15ml</v>
          </cell>
          <cell r="D211">
            <v>2.0000035338727593</v>
          </cell>
          <cell r="E211">
            <v>2.0000035338727593</v>
          </cell>
          <cell r="F211">
            <v>3.0000035338727593</v>
          </cell>
        </row>
        <row r="212">
          <cell r="A212" t="str">
            <v>BC_TAM306 汇总</v>
          </cell>
          <cell r="D212">
            <v>95.01351419671218</v>
          </cell>
          <cell r="E212">
            <v>82.886618645821684</v>
          </cell>
          <cell r="F212">
            <v>116.22627076799341</v>
          </cell>
        </row>
        <row r="213">
          <cell r="A213" t="str">
            <v>BC_TAM307Herceptin IV</v>
          </cell>
          <cell r="D213">
            <v>25.763719935552764</v>
          </cell>
          <cell r="E213">
            <v>18.457261745429978</v>
          </cell>
          <cell r="F213">
            <v>17.169444055937987</v>
          </cell>
        </row>
        <row r="214">
          <cell r="A214" t="str">
            <v>BC_TAM307Herceptin SC</v>
          </cell>
          <cell r="D214">
            <v>208.40844999993791</v>
          </cell>
          <cell r="E214">
            <v>193.09517040451746</v>
          </cell>
          <cell r="F214">
            <v>292.89276517226932</v>
          </cell>
        </row>
        <row r="215">
          <cell r="A215" t="str">
            <v>BC_TAM307Itovebi 3mg</v>
          </cell>
          <cell r="D215">
            <v>1.7623505146321143</v>
          </cell>
          <cell r="E215">
            <v>2.0122398826755581</v>
          </cell>
          <cell r="F215">
            <v>4.0728361625901259</v>
          </cell>
        </row>
        <row r="216">
          <cell r="A216" t="str">
            <v>BC_TAM307Itovebi 9mg</v>
          </cell>
        </row>
        <row r="217">
          <cell r="A217" t="str">
            <v>BC_TAM307Perjeta</v>
          </cell>
          <cell r="D217">
            <v>97.026208483737719</v>
          </cell>
          <cell r="E217">
            <v>81.959495728200181</v>
          </cell>
          <cell r="F217">
            <v>124.39737366274599</v>
          </cell>
        </row>
        <row r="218">
          <cell r="A218" t="str">
            <v>BC_TAM307Phesgo 10ml</v>
          </cell>
          <cell r="D218">
            <v>205.14452374162036</v>
          </cell>
          <cell r="E218">
            <v>186.94784904842854</v>
          </cell>
          <cell r="F218">
            <v>279.53267315566899</v>
          </cell>
        </row>
        <row r="219">
          <cell r="A219" t="str">
            <v>BC_TAM307Phesgo 15ml</v>
          </cell>
          <cell r="D219">
            <v>13.000002944893964</v>
          </cell>
          <cell r="E219">
            <v>14.000003533872757</v>
          </cell>
          <cell r="F219">
            <v>19.000002944893964</v>
          </cell>
        </row>
        <row r="220">
          <cell r="A220" t="str">
            <v>BC_TAM307 汇总</v>
          </cell>
          <cell r="D220">
            <v>551.10525562037481</v>
          </cell>
          <cell r="E220">
            <v>496.47202034312448</v>
          </cell>
          <cell r="F220">
            <v>737.06509515410642</v>
          </cell>
        </row>
        <row r="221">
          <cell r="A221" t="str">
            <v>BC_TAM308Herceptin IV</v>
          </cell>
          <cell r="D221">
            <v>70.687850132418106</v>
          </cell>
          <cell r="E221">
            <v>50.641140152875799</v>
          </cell>
          <cell r="F221">
            <v>47.107758169978794</v>
          </cell>
        </row>
        <row r="222">
          <cell r="A222" t="str">
            <v>BC_TAM308Herceptin SC</v>
          </cell>
          <cell r="D222">
            <v>33.79718066679812</v>
          </cell>
          <cell r="E222">
            <v>31.313856804028763</v>
          </cell>
          <cell r="F222">
            <v>47.497832743961233</v>
          </cell>
        </row>
        <row r="223">
          <cell r="A223" t="str">
            <v>BC_TAM308Itovebi 3mg</v>
          </cell>
          <cell r="D223">
            <v>4.7234215141555342</v>
          </cell>
          <cell r="E223">
            <v>5.393170697065111</v>
          </cell>
          <cell r="F223">
            <v>10.915945377656433</v>
          </cell>
        </row>
        <row r="224">
          <cell r="A224" t="str">
            <v>BC_TAM308Itovebi 9mg</v>
          </cell>
        </row>
        <row r="225">
          <cell r="A225" t="str">
            <v>BC_TAM308Perjeta</v>
          </cell>
          <cell r="D225">
            <v>31.665632088531577</v>
          </cell>
          <cell r="E225">
            <v>26.748435071805904</v>
          </cell>
          <cell r="F225">
            <v>40.598530322292525</v>
          </cell>
        </row>
        <row r="226">
          <cell r="A226" t="str">
            <v>BC_TAM308Phesgo 10ml</v>
          </cell>
          <cell r="D226">
            <v>73.586838082187853</v>
          </cell>
          <cell r="E226">
            <v>67.513528901881458</v>
          </cell>
          <cell r="F226">
            <v>100.64776368403835</v>
          </cell>
        </row>
        <row r="227">
          <cell r="A227" t="str">
            <v>BC_TAM308Phesgo 15ml</v>
          </cell>
          <cell r="D227">
            <v>5.0000058897879329</v>
          </cell>
          <cell r="E227">
            <v>5.0000058897879329</v>
          </cell>
          <cell r="F227">
            <v>7.0000058897879329</v>
          </cell>
        </row>
        <row r="228">
          <cell r="A228" t="str">
            <v>BC_TAM308 汇总</v>
          </cell>
          <cell r="D228">
            <v>219.46092837387911</v>
          </cell>
          <cell r="E228">
            <v>186.61013751744497</v>
          </cell>
          <cell r="F228">
            <v>253.76783618771526</v>
          </cell>
        </row>
        <row r="229">
          <cell r="A229" t="str">
            <v>BC_TAM312Herceptin IV</v>
          </cell>
          <cell r="D229">
            <v>115.3476848441595</v>
          </cell>
          <cell r="E229">
            <v>82.635675912626709</v>
          </cell>
          <cell r="F229">
            <v>76.869940632323974</v>
          </cell>
        </row>
        <row r="230">
          <cell r="A230" t="str">
            <v>BC_TAM312Herceptin SC</v>
          </cell>
          <cell r="D230">
            <v>16.962390790495704</v>
          </cell>
          <cell r="E230">
            <v>15.716040977032174</v>
          </cell>
          <cell r="F230">
            <v>23.838580165834941</v>
          </cell>
        </row>
        <row r="231">
          <cell r="A231" t="str">
            <v>BC_TAM312Itovebi 3mg</v>
          </cell>
          <cell r="D231">
            <v>8.2370748197721824</v>
          </cell>
          <cell r="E231">
            <v>9.4050362463724504</v>
          </cell>
          <cell r="F231">
            <v>19.036086136889629</v>
          </cell>
        </row>
        <row r="232">
          <cell r="A232" t="str">
            <v>BC_TAM312Itovebi 9mg</v>
          </cell>
        </row>
        <row r="233">
          <cell r="A233" t="str">
            <v>BC_TAM312Perjeta</v>
          </cell>
          <cell r="D233">
            <v>26.96381076755948</v>
          </cell>
          <cell r="E233">
            <v>22.776735976343865</v>
          </cell>
          <cell r="F233">
            <v>34.570321728957005</v>
          </cell>
        </row>
        <row r="234">
          <cell r="A234" t="str">
            <v>BC_TAM312Phesgo 10ml</v>
          </cell>
          <cell r="D234">
            <v>92.158958774206624</v>
          </cell>
          <cell r="E234">
            <v>83.803642203964529</v>
          </cell>
          <cell r="F234">
            <v>125.31341879654531</v>
          </cell>
        </row>
        <row r="235">
          <cell r="A235" t="str">
            <v>BC_TAM312Phesgo 15ml</v>
          </cell>
          <cell r="D235">
            <v>5.6000047116684275</v>
          </cell>
          <cell r="E235">
            <v>6.2000047116211059</v>
          </cell>
          <cell r="F235">
            <v>8.4000035338331234</v>
          </cell>
        </row>
        <row r="236">
          <cell r="A236" t="str">
            <v>BC_TAM312 汇总</v>
          </cell>
          <cell r="D236">
            <v>265.26992470786189</v>
          </cell>
          <cell r="E236">
            <v>220.53713602796086</v>
          </cell>
          <cell r="F236">
            <v>288.02835099438397</v>
          </cell>
        </row>
        <row r="237">
          <cell r="A237" t="str">
            <v>BC_TAM314Herceptin IV</v>
          </cell>
          <cell r="D237">
            <v>35.946555407731196</v>
          </cell>
          <cell r="E237">
            <v>25.752297559000031</v>
          </cell>
          <cell r="F237">
            <v>23.955483665424889</v>
          </cell>
        </row>
        <row r="238">
          <cell r="A238" t="str">
            <v>BC_TAM314Herceptin SC</v>
          </cell>
          <cell r="D238">
            <v>50.809395787441915</v>
          </cell>
          <cell r="E238">
            <v>47.076061156491441</v>
          </cell>
          <cell r="F238">
            <v>71.406434954631379</v>
          </cell>
        </row>
        <row r="239">
          <cell r="A239" t="str">
            <v>BC_TAM314Itovebi 3mg</v>
          </cell>
          <cell r="D239">
            <v>8.8117512909562574</v>
          </cell>
          <cell r="E239">
            <v>10.061197949365589</v>
          </cell>
          <cell r="F239">
            <v>20.364177849744358</v>
          </cell>
        </row>
        <row r="240">
          <cell r="A240" t="str">
            <v>BC_TAM314Itovebi 9mg</v>
          </cell>
        </row>
        <row r="241">
          <cell r="A241" t="str">
            <v>BC_TAM314Perjeta</v>
          </cell>
          <cell r="D241">
            <v>72.987773381121258</v>
          </cell>
          <cell r="E241">
            <v>61.653868517839527</v>
          </cell>
          <cell r="F241">
            <v>93.57767823757591</v>
          </cell>
        </row>
        <row r="242">
          <cell r="A242" t="str">
            <v>BC_TAM314Phesgo 10ml</v>
          </cell>
          <cell r="D242">
            <v>133.11198389228457</v>
          </cell>
          <cell r="E242">
            <v>120.87120624418851</v>
          </cell>
          <cell r="F242">
            <v>179.65284054871015</v>
          </cell>
        </row>
        <row r="243">
          <cell r="A243" t="str">
            <v>BC_TAM314Phesgo 15ml</v>
          </cell>
          <cell r="D243">
            <v>8.0000035338727589</v>
          </cell>
          <cell r="E243">
            <v>9.0000035338727589</v>
          </cell>
          <cell r="F243">
            <v>13.000003533872759</v>
          </cell>
        </row>
        <row r="244">
          <cell r="A244" t="str">
            <v>BC_TAM314 汇总</v>
          </cell>
          <cell r="D244">
            <v>309.66746329340793</v>
          </cell>
          <cell r="E244">
            <v>274.41463496075784</v>
          </cell>
          <cell r="F244">
            <v>401.95661878995946</v>
          </cell>
        </row>
        <row r="245">
          <cell r="A245" t="str">
            <v>BC_TAM316Herceptin IV</v>
          </cell>
          <cell r="D245">
            <v>58.782188818773392</v>
          </cell>
          <cell r="E245">
            <v>42.111863027209608</v>
          </cell>
          <cell r="F245">
            <v>39.17359391167669</v>
          </cell>
        </row>
        <row r="246">
          <cell r="A246" t="str">
            <v>BC_TAM316Herceptin SC</v>
          </cell>
          <cell r="D246">
            <v>29.820899360649189</v>
          </cell>
          <cell r="E246">
            <v>27.629741709907801</v>
          </cell>
          <cell r="F246">
            <v>41.909652289372616</v>
          </cell>
        </row>
        <row r="247">
          <cell r="A247" t="str">
            <v>BC_TAM316Itovebi 3mg</v>
          </cell>
          <cell r="D247">
            <v>6.3802927770002533</v>
          </cell>
          <cell r="E247">
            <v>7.2849750843728964</v>
          </cell>
          <cell r="F247">
            <v>14.745016348523432</v>
          </cell>
        </row>
        <row r="248">
          <cell r="A248" t="str">
            <v>BC_TAM316Itovebi 9mg</v>
          </cell>
        </row>
        <row r="249">
          <cell r="A249" t="str">
            <v>BC_TAM316Perjeta</v>
          </cell>
          <cell r="D249">
            <v>43.934574872185117</v>
          </cell>
          <cell r="E249">
            <v>37.112195331848682</v>
          </cell>
          <cell r="F249">
            <v>56.328550939977575</v>
          </cell>
        </row>
        <row r="250">
          <cell r="A250" t="str">
            <v>BC_TAM316Phesgo 10ml</v>
          </cell>
          <cell r="D250">
            <v>71.676597978182272</v>
          </cell>
          <cell r="E250">
            <v>65.747590263074457</v>
          </cell>
          <cell r="F250">
            <v>96.667635386639589</v>
          </cell>
        </row>
        <row r="251">
          <cell r="A251" t="str">
            <v>BC_TAM316Phesgo 15ml</v>
          </cell>
          <cell r="D251">
            <v>5.0000082457031061</v>
          </cell>
          <cell r="E251">
            <v>5.0000082457031061</v>
          </cell>
          <cell r="F251">
            <v>8.0000082457031034</v>
          </cell>
        </row>
        <row r="252">
          <cell r="A252" t="str">
            <v>BC_TAM316 汇总</v>
          </cell>
          <cell r="D252">
            <v>215.5945620524933</v>
          </cell>
          <cell r="E252">
            <v>184.88637366211657</v>
          </cell>
          <cell r="F252">
            <v>256.82445712189298</v>
          </cell>
        </row>
        <row r="253">
          <cell r="A253" t="str">
            <v>BC_TAM317Herceptin IV</v>
          </cell>
          <cell r="D253">
            <v>51.316170323320002</v>
          </cell>
          <cell r="E253">
            <v>36.763168897964569</v>
          </cell>
          <cell r="F253">
            <v>34.198093976149423</v>
          </cell>
        </row>
        <row r="254">
          <cell r="A254" t="str">
            <v>BC_TAM317Herceptin SC</v>
          </cell>
          <cell r="D254">
            <v>14.971819656393903</v>
          </cell>
          <cell r="E254">
            <v>13.871731534004237</v>
          </cell>
          <cell r="F254">
            <v>21.041074192639748</v>
          </cell>
        </row>
        <row r="255">
          <cell r="A255" t="str">
            <v>BC_TAM317Itovebi 3mg</v>
          </cell>
          <cell r="D255">
            <v>1.7623505146321139</v>
          </cell>
          <cell r="E255">
            <v>2.0122398826755581</v>
          </cell>
          <cell r="F255">
            <v>4.0728361625901242</v>
          </cell>
        </row>
        <row r="256">
          <cell r="A256" t="str">
            <v>BC_TAM317Itovebi 9mg</v>
          </cell>
        </row>
        <row r="257">
          <cell r="A257" t="str">
            <v>BC_TAM317Perjeta</v>
          </cell>
          <cell r="D257">
            <v>47.879104195662983</v>
          </cell>
          <cell r="E257">
            <v>40.444198501812082</v>
          </cell>
          <cell r="F257">
            <v>61.385834903192269</v>
          </cell>
        </row>
        <row r="258">
          <cell r="A258" t="str">
            <v>BC_TAM317Phesgo 10ml</v>
          </cell>
          <cell r="D258">
            <v>117.77369207435096</v>
          </cell>
          <cell r="E258">
            <v>108.15667244774181</v>
          </cell>
          <cell r="F258">
            <v>158.12745052581803</v>
          </cell>
        </row>
        <row r="259">
          <cell r="A259" t="str">
            <v>BC_TAM317Phesgo 15ml</v>
          </cell>
          <cell r="D259">
            <v>7.0000023559151732</v>
          </cell>
          <cell r="E259">
            <v>7.0000023559151732</v>
          </cell>
          <cell r="F259">
            <v>12.000002355915173</v>
          </cell>
        </row>
        <row r="260">
          <cell r="A260" t="str">
            <v>BC_TAM317 汇总</v>
          </cell>
          <cell r="D260">
            <v>240.70313912027513</v>
          </cell>
          <cell r="E260">
            <v>208.24801362011343</v>
          </cell>
          <cell r="F260">
            <v>290.82529211630475</v>
          </cell>
        </row>
        <row r="261">
          <cell r="A261" t="str">
            <v>BC_TAM318Herceptin IV</v>
          </cell>
          <cell r="D261">
            <v>21.145835672941338</v>
          </cell>
          <cell r="E261">
            <v>15.148985659587936</v>
          </cell>
          <cell r="F261">
            <v>14.091996167898671</v>
          </cell>
        </row>
        <row r="262">
          <cell r="A262" t="str">
            <v>BC_TAM318Herceptin SC</v>
          </cell>
          <cell r="D262">
            <v>29.238796154377077</v>
          </cell>
          <cell r="E262">
            <v>27.090409845925496</v>
          </cell>
          <cell r="F262">
            <v>41.091576929660796</v>
          </cell>
        </row>
        <row r="263">
          <cell r="A263" t="str">
            <v>BC_TAM318Itovebi 3mg</v>
          </cell>
          <cell r="D263">
            <v>0.88117525731605695</v>
          </cell>
          <cell r="E263">
            <v>1.0061199413377793</v>
          </cell>
          <cell r="F263">
            <v>2.0364180812950621</v>
          </cell>
        </row>
        <row r="264">
          <cell r="A264" t="str">
            <v>BC_TAM318Itovebi 9mg</v>
          </cell>
        </row>
        <row r="265">
          <cell r="A265" t="str">
            <v>BC_TAM318Perjeta</v>
          </cell>
          <cell r="D265">
            <v>47.209937838588225</v>
          </cell>
          <cell r="E265">
            <v>39.878943628503116</v>
          </cell>
          <cell r="F265">
            <v>60.527896221835682</v>
          </cell>
        </row>
        <row r="266">
          <cell r="A266" t="str">
            <v>BC_TAM318Phesgo 10ml</v>
          </cell>
          <cell r="D266">
            <v>77.450342800851075</v>
          </cell>
          <cell r="E266">
            <v>70.982280372651459</v>
          </cell>
          <cell r="F266">
            <v>106.44725529225924</v>
          </cell>
        </row>
        <row r="267">
          <cell r="A267" t="str">
            <v>BC_TAM318Phesgo 15ml</v>
          </cell>
          <cell r="D267">
            <v>6.0000023559151732</v>
          </cell>
          <cell r="E267">
            <v>6.0000023559151732</v>
          </cell>
          <cell r="F267">
            <v>8.0000023559151714</v>
          </cell>
        </row>
        <row r="268">
          <cell r="A268" t="str">
            <v>BC_TAM318 汇总</v>
          </cell>
          <cell r="D268">
            <v>181.92609007998894</v>
          </cell>
          <cell r="E268">
            <v>160.10674180392095</v>
          </cell>
          <cell r="F268">
            <v>232.19514504886462</v>
          </cell>
        </row>
        <row r="269">
          <cell r="A269" t="str">
            <v>BC_TAM323Herceptin IV</v>
          </cell>
          <cell r="D269">
            <v>79.468412895417828</v>
          </cell>
          <cell r="E269">
            <v>56.931580570418888</v>
          </cell>
          <cell r="F269">
            <v>52.959295972597815</v>
          </cell>
        </row>
        <row r="270">
          <cell r="A270" t="str">
            <v>BC_TAM323Herceptin SC</v>
          </cell>
          <cell r="D270">
            <v>39.768894510461969</v>
          </cell>
          <cell r="E270">
            <v>36.846785542041211</v>
          </cell>
          <cell r="F270">
            <v>55.89035128382249</v>
          </cell>
        </row>
        <row r="271">
          <cell r="A271" t="str">
            <v>BC_TAM323Itovebi 3mg</v>
          </cell>
          <cell r="D271">
            <v>0.66088166925839187</v>
          </cell>
          <cell r="E271">
            <v>0.75459021435842843</v>
          </cell>
          <cell r="F271">
            <v>1.5273140838900492</v>
          </cell>
        </row>
        <row r="272">
          <cell r="A272" t="str">
            <v>BC_TAM323Itovebi 9mg</v>
          </cell>
        </row>
        <row r="273">
          <cell r="A273" t="str">
            <v>BC_TAM323Perjeta</v>
          </cell>
          <cell r="D273">
            <v>16.599803938907662</v>
          </cell>
          <cell r="E273">
            <v>14.022103731363412</v>
          </cell>
          <cell r="F273">
            <v>21.282620908171666</v>
          </cell>
        </row>
        <row r="274">
          <cell r="A274" t="str">
            <v>BC_TAM323Phesgo 10ml</v>
          </cell>
          <cell r="D274">
            <v>53.859002906981161</v>
          </cell>
          <cell r="E274">
            <v>49.378850296281975</v>
          </cell>
          <cell r="F274">
            <v>73.106616646730544</v>
          </cell>
        </row>
        <row r="275">
          <cell r="A275" t="str">
            <v>BC_TAM323Phesgo 15ml</v>
          </cell>
          <cell r="D275">
            <v>4.0000047118303454</v>
          </cell>
          <cell r="E275">
            <v>4.0000047118303454</v>
          </cell>
          <cell r="F275">
            <v>6.0000035338727598</v>
          </cell>
        </row>
        <row r="276">
          <cell r="A276" t="str">
            <v>BC_TAM323 汇总</v>
          </cell>
          <cell r="D276">
            <v>194.35700063285736</v>
          </cell>
          <cell r="E276">
            <v>161.93391506629428</v>
          </cell>
          <cell r="F276">
            <v>210.76620242908533</v>
          </cell>
        </row>
        <row r="277">
          <cell r="A277" t="str">
            <v>BC_TAM324Herceptin IV</v>
          </cell>
          <cell r="D277">
            <v>41.371560057381714</v>
          </cell>
          <cell r="E277">
            <v>29.638798849933515</v>
          </cell>
          <cell r="F277">
            <v>27.570812277456699</v>
          </cell>
        </row>
        <row r="278">
          <cell r="A278" t="str">
            <v>BC_TAM324Herceptin SC</v>
          </cell>
          <cell r="D278">
            <v>34.182413256005198</v>
          </cell>
          <cell r="E278">
            <v>31.670783562316814</v>
          </cell>
          <cell r="F278">
            <v>48.039230361415662</v>
          </cell>
        </row>
        <row r="279">
          <cell r="A279" t="str">
            <v>BC_TAM324Itovebi 3mg</v>
          </cell>
          <cell r="D279">
            <v>6.0674095405119637</v>
          </cell>
          <cell r="E279">
            <v>6.9277271238479887</v>
          </cell>
          <cell r="F279">
            <v>14.021935355464706</v>
          </cell>
        </row>
        <row r="280">
          <cell r="A280" t="str">
            <v>BC_TAM324Itovebi 9mg</v>
          </cell>
        </row>
        <row r="281">
          <cell r="A281" t="str">
            <v>BC_TAM324Perjeta</v>
          </cell>
          <cell r="D281">
            <v>33.091515162335561</v>
          </cell>
          <cell r="E281">
            <v>27.952899922310074</v>
          </cell>
          <cell r="F281">
            <v>42.426656065875605</v>
          </cell>
        </row>
        <row r="282">
          <cell r="A282" t="str">
            <v>BC_TAM324Phesgo 10ml</v>
          </cell>
          <cell r="D282">
            <v>66.412139737239798</v>
          </cell>
          <cell r="E282">
            <v>60.983713386940451</v>
          </cell>
          <cell r="F282">
            <v>90.310368864951769</v>
          </cell>
        </row>
        <row r="283">
          <cell r="A283" t="str">
            <v>BC_TAM324Phesgo 15ml</v>
          </cell>
          <cell r="D283">
            <v>4.0000035338727598</v>
          </cell>
          <cell r="E283">
            <v>4.0000035338727598</v>
          </cell>
          <cell r="F283">
            <v>6.0000035338727598</v>
          </cell>
        </row>
        <row r="284">
          <cell r="A284" t="str">
            <v>BC_TAM324 汇总</v>
          </cell>
          <cell r="D284">
            <v>185.12504128734696</v>
          </cell>
          <cell r="E284">
            <v>161.1739263792216</v>
          </cell>
          <cell r="F284">
            <v>228.36900645903722</v>
          </cell>
        </row>
        <row r="285">
          <cell r="A285" t="str">
            <v>BC_TAM442Herceptin IV</v>
          </cell>
          <cell r="D285">
            <v>10.391269332615046</v>
          </cell>
          <cell r="E285">
            <v>7.4443589054338322</v>
          </cell>
          <cell r="F285">
            <v>6.9249439880114991</v>
          </cell>
        </row>
        <row r="286">
          <cell r="A286" t="str">
            <v>BC_TAM442Herceptin SC</v>
          </cell>
          <cell r="D286">
            <v>23.933027545915685</v>
          </cell>
          <cell r="E286">
            <v>22.17449451918085</v>
          </cell>
          <cell r="F286">
            <v>33.634963538519784</v>
          </cell>
        </row>
        <row r="287">
          <cell r="A287" t="str">
            <v>BC_TAM442Itovebi 3mg</v>
          </cell>
          <cell r="D287">
            <v>2.4148672356127912</v>
          </cell>
          <cell r="E287">
            <v>2.7572790557393154</v>
          </cell>
          <cell r="F287">
            <v>5.5808186415804615</v>
          </cell>
        </row>
        <row r="288">
          <cell r="A288" t="str">
            <v>BC_TAM442Itovebi 9mg</v>
          </cell>
        </row>
        <row r="289">
          <cell r="A289" t="str">
            <v>BC_TAM442Perjeta</v>
          </cell>
          <cell r="D289">
            <v>50.213616191242934</v>
          </cell>
          <cell r="E289">
            <v>42.416195850974049</v>
          </cell>
          <cell r="F289">
            <v>64.378914459454606</v>
          </cell>
        </row>
        <row r="290">
          <cell r="A290" t="str">
            <v>BC_TAM442Phesgo 10ml</v>
          </cell>
          <cell r="D290">
            <v>61.737445914144104</v>
          </cell>
          <cell r="E290">
            <v>55.197057471150032</v>
          </cell>
          <cell r="F290">
            <v>85.770669129749834</v>
          </cell>
        </row>
        <row r="291">
          <cell r="A291" t="str">
            <v>BC_TAM442Phesgo 15ml</v>
          </cell>
          <cell r="D291">
            <v>5.0000023559151732</v>
          </cell>
          <cell r="E291">
            <v>6.0000023559151732</v>
          </cell>
          <cell r="F291">
            <v>6.0000023559151732</v>
          </cell>
        </row>
        <row r="292">
          <cell r="A292" t="str">
            <v>BC_TAM442 汇总</v>
          </cell>
          <cell r="D292">
            <v>153.69022857544573</v>
          </cell>
          <cell r="E292">
            <v>135.98938815839324</v>
          </cell>
          <cell r="F292">
            <v>202.29031211323138</v>
          </cell>
        </row>
        <row r="293">
          <cell r="A293" t="str">
            <v>BC_TAM469Herceptin IV</v>
          </cell>
          <cell r="D293">
            <v>69.400035860874908</v>
          </cell>
          <cell r="E293">
            <v>49.718543371478084</v>
          </cell>
          <cell r="F293">
            <v>46.249533692107988</v>
          </cell>
        </row>
        <row r="294">
          <cell r="A294" t="str">
            <v>BC_TAM469Herceptin SC</v>
          </cell>
          <cell r="D294">
            <v>53.509670048742123</v>
          </cell>
          <cell r="E294">
            <v>49.577926693252799</v>
          </cell>
          <cell r="F294">
            <v>75.201342479330904</v>
          </cell>
        </row>
        <row r="295">
          <cell r="A295" t="str">
            <v>BC_TAM469Itovebi 3mg</v>
          </cell>
          <cell r="D295">
            <v>10.780585950030765</v>
          </cell>
          <cell r="E295">
            <v>12.30920002982044</v>
          </cell>
          <cell r="F295">
            <v>24.91420403980301</v>
          </cell>
        </row>
        <row r="296">
          <cell r="A296" t="str">
            <v>BC_TAM469Itovebi 9mg</v>
          </cell>
        </row>
        <row r="297">
          <cell r="A297" t="str">
            <v>BC_TAM469Perjeta</v>
          </cell>
          <cell r="D297">
            <v>47.482569471938234</v>
          </cell>
          <cell r="E297">
            <v>40.10923966436922</v>
          </cell>
          <cell r="F297">
            <v>60.877437440606592</v>
          </cell>
        </row>
        <row r="298">
          <cell r="A298" t="str">
            <v>BC_TAM469Phesgo 10ml</v>
          </cell>
          <cell r="D298">
            <v>95.322179052072656</v>
          </cell>
          <cell r="E298">
            <v>88.763354850060807</v>
          </cell>
          <cell r="F298">
            <v>130.0826116584289</v>
          </cell>
        </row>
        <row r="299">
          <cell r="A299" t="str">
            <v>BC_TAM469Phesgo 15ml</v>
          </cell>
          <cell r="D299">
            <v>7.0000023559151732</v>
          </cell>
          <cell r="E299">
            <v>6.0000035338727598</v>
          </cell>
          <cell r="F299">
            <v>10.000002355915173</v>
          </cell>
        </row>
        <row r="300">
          <cell r="A300" t="str">
            <v>BC_TAM469 汇总</v>
          </cell>
          <cell r="D300">
            <v>283.49504273957388</v>
          </cell>
          <cell r="E300">
            <v>246.47826814285412</v>
          </cell>
          <cell r="F300">
            <v>347.32513166619253</v>
          </cell>
        </row>
        <row r="301">
          <cell r="A301" t="str">
            <v>BC_TAM479Itovebi 3mg</v>
          </cell>
          <cell r="D301">
            <v>34.365829152271147</v>
          </cell>
          <cell r="E301">
            <v>39.238670994940946</v>
          </cell>
          <cell r="F301">
            <v>79.420291574619867</v>
          </cell>
        </row>
        <row r="302">
          <cell r="A302" t="str">
            <v>BC_TAM479Itovebi 9mg</v>
          </cell>
        </row>
        <row r="303">
          <cell r="A303" t="str">
            <v>BC_TAM479 汇总</v>
          </cell>
          <cell r="D303">
            <v>34.365829152271147</v>
          </cell>
          <cell r="E303">
            <v>39.238670994940946</v>
          </cell>
          <cell r="F303">
            <v>79.420291574619867</v>
          </cell>
        </row>
        <row r="304">
          <cell r="A304" t="str">
            <v>BC_TAM483Itovebi 3mg</v>
          </cell>
          <cell r="D304">
            <v>6.0516839230010255</v>
          </cell>
          <cell r="E304">
            <v>6.9097717202705011</v>
          </cell>
          <cell r="F304">
            <v>13.98559305968084</v>
          </cell>
        </row>
        <row r="305">
          <cell r="A305" t="str">
            <v>BC_TAM483Itovebi 9mg</v>
          </cell>
        </row>
        <row r="306">
          <cell r="A306" t="str">
            <v>BC_TAM483 汇总</v>
          </cell>
          <cell r="D306">
            <v>6.0516839230010255</v>
          </cell>
          <cell r="E306">
            <v>6.9097717202705011</v>
          </cell>
          <cell r="F306">
            <v>13.98559305968084</v>
          </cell>
        </row>
        <row r="307">
          <cell r="A307" t="str">
            <v>MT_TAM001_DUMMYHerceptin IV</v>
          </cell>
          <cell r="D307">
            <v>1.4538985944114911</v>
          </cell>
          <cell r="E307">
            <v>1.0415804462823153</v>
          </cell>
          <cell r="F307">
            <v>0.96890630088350238</v>
          </cell>
        </row>
        <row r="308">
          <cell r="A308" t="str">
            <v>MT_TAM001_DUMMYHerceptin SC</v>
          </cell>
          <cell r="D308">
            <v>1.2869445629604544E-7</v>
          </cell>
          <cell r="E308">
            <v>1.1923834167284972E-7</v>
          </cell>
          <cell r="F308">
            <v>1.8086442832285226E-7</v>
          </cell>
        </row>
        <row r="309">
          <cell r="A309" t="str">
            <v>MT_TAM001_DUMMYItovebi 3mg</v>
          </cell>
          <cell r="D309">
            <v>7.5423782997919166E-8</v>
          </cell>
          <cell r="E309">
            <v>8.6118364644595899E-8</v>
          </cell>
          <cell r="F309">
            <v>1.7430625086372233E-7</v>
          </cell>
        </row>
        <row r="310">
          <cell r="A310" t="str">
            <v>MT_TAM001_DUMMYItovebi 9mg</v>
          </cell>
        </row>
        <row r="311">
          <cell r="A311" t="str">
            <v>MT_TAM001_DUMMYPerjeta</v>
          </cell>
          <cell r="D311">
            <v>1.7016820489227757E-7</v>
          </cell>
          <cell r="E311">
            <v>1.437436387538705E-7</v>
          </cell>
          <cell r="F311">
            <v>2.1817278135784686E-7</v>
          </cell>
        </row>
        <row r="312">
          <cell r="A312" t="str">
            <v>MT_TAM001_DUMMYPhesgo 10ml</v>
          </cell>
          <cell r="D312">
            <v>0.34512075822319066</v>
          </cell>
          <cell r="E312">
            <v>0.31905019672436286</v>
          </cell>
          <cell r="F312">
            <v>0.47297851652340234</v>
          </cell>
        </row>
        <row r="313">
          <cell r="A313" t="str">
            <v>MT_TAM001_DUMMYPhesgo 15ml</v>
          </cell>
          <cell r="D313">
            <v>1.1779575864591419E-6</v>
          </cell>
          <cell r="E313">
            <v>1.1779575864591419E-6</v>
          </cell>
          <cell r="F313">
            <v>1.1779575864591419E-6</v>
          </cell>
        </row>
        <row r="314">
          <cell r="A314" t="str">
            <v>MT_TAM001_DUMMY 汇总</v>
          </cell>
          <cell r="D314">
            <v>1.7990209048787122</v>
          </cell>
          <cell r="E314">
            <v>1.3606321700646096</v>
          </cell>
          <cell r="F314">
            <v>1.4418865687079516</v>
          </cell>
        </row>
        <row r="315">
          <cell r="A315" t="str">
            <v>(空白)Herceptin IV</v>
          </cell>
        </row>
        <row r="316">
          <cell r="A316" t="str">
            <v>(空白)Herceptin SC</v>
          </cell>
        </row>
        <row r="317">
          <cell r="A317" t="str">
            <v>(空白)Itovebi 3mg</v>
          </cell>
        </row>
        <row r="318">
          <cell r="A318" t="str">
            <v>(空白)Itovebi 9mg</v>
          </cell>
        </row>
        <row r="319">
          <cell r="A319" t="str">
            <v>(空白)Perjeta</v>
          </cell>
        </row>
        <row r="320">
          <cell r="A320" t="str">
            <v>(空白)Phesgo 10ml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(空白)Phesgo 15ml</v>
          </cell>
          <cell r="D321">
            <v>0</v>
          </cell>
          <cell r="E321">
            <v>0</v>
          </cell>
          <cell r="F321">
            <v>0</v>
          </cell>
        </row>
        <row r="322">
          <cell r="A322" t="str">
            <v>(空白) 汇总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总计</v>
          </cell>
          <cell r="D323">
            <v>7431.5480969236905</v>
          </cell>
          <cell r="E323">
            <v>6443.4163438853548</v>
          </cell>
          <cell r="F323">
            <v>9119.2509868451853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, jing {MWAA~FUZHOU}" refreshedDate="46119.699265393516" createdVersion="8" refreshedVersion="8" minRefreshableVersion="3" recordCount="181" xr:uid="{66099CB7-2FC2-4CAB-9806-72732D59F306}">
  <cacheSource type="worksheet">
    <worksheetSource ref="A1:L1048576" sheet="伊赫莱破0追踪"/>
  </cacheSource>
  <cacheFields count="12">
    <cacheField name="LEL姓名" numFmtId="0">
      <sharedItems containsBlank="1" count="7">
        <s v="江西一圈"/>
        <s v="林丽贞"/>
        <s v="周小英"/>
        <s v="唐晓玉"/>
        <s v="许辉容"/>
        <s v="钟明珠"/>
        <m/>
      </sharedItems>
    </cacheField>
    <cacheField name="医院Code" numFmtId="0">
      <sharedItems containsBlank="1"/>
    </cacheField>
    <cacheField name="医院名称" numFmtId="0">
      <sharedItems containsBlank="1"/>
    </cacheField>
    <cacheField name="医院分层" numFmtId="0">
      <sharedItems containsBlank="1" count="5">
        <s v="头部"/>
        <s v="_"/>
        <s v="腰部"/>
        <s v="腿部"/>
        <m/>
      </sharedItems>
    </cacheField>
    <cacheField name="YTD精准诊断" numFmtId="0">
      <sharedItems containsString="0" containsBlank="1" containsNumber="1" containsInteger="1" minValue="0" maxValue="5"/>
    </cacheField>
    <cacheField name="YTD新星" numFmtId="0">
      <sharedItems containsString="0" containsBlank="1" containsNumber="1" containsInteger="1" minValue="0" maxValue="5"/>
    </cacheField>
    <cacheField name="精准诊断" numFmtId="0">
      <sharedItems containsString="0" containsBlank="1" containsNumber="1" containsInteger="1" minValue="1" maxValue="1"/>
    </cacheField>
    <cacheField name="新星" numFmtId="0">
      <sharedItems containsString="0" containsBlank="1" containsNumber="1" containsInteger="1" minValue="0" maxValue="1"/>
    </cacheField>
    <cacheField name="精准诊断突破" numFmtId="0">
      <sharedItems containsString="0" containsBlank="1" containsNumber="1" containsInteger="1" minValue="0" maxValue="1"/>
    </cacheField>
    <cacheField name="新星突破" numFmtId="0">
      <sharedItems containsString="0" containsBlank="1" containsNumber="1" containsInteger="1" minValue="0" maxValue="1"/>
    </cacheField>
    <cacheField name="精准诊断突破月" numFmtId="0">
      <sharedItems containsBlank="1" count="4">
        <m/>
        <s v="4月"/>
        <s v="5月"/>
        <s v="3月"/>
      </sharedItems>
    </cacheField>
    <cacheField name="新星突破月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, jing {MWAA~FUZHOU}" refreshedDate="46125.649273842595" createdVersion="8" refreshedVersion="8" minRefreshableVersion="3" recordCount="56" xr:uid="{64FAE372-4919-4D00-8378-7F613046CD50}">
  <cacheSource type="worksheet">
    <worksheetSource ref="A1:I1048576" sheet="大妥破0追踪"/>
  </cacheSource>
  <cacheFields count="9">
    <cacheField name="LEL" numFmtId="0">
      <sharedItems containsBlank="1" count="7">
        <s v="江西一圈"/>
        <s v="林丽贞"/>
        <s v="周小英"/>
        <s v="唐晓玉"/>
        <s v="许辉容"/>
        <s v="钟明珠"/>
        <m/>
      </sharedItems>
    </cacheField>
    <cacheField name="行标签" numFmtId="0">
      <sharedItems containsBlank="1"/>
    </cacheField>
    <cacheField name="医院分层" numFmtId="0">
      <sharedItems containsBlank="1"/>
    </cacheField>
    <cacheField name=" MAX" numFmtId="0">
      <sharedItems containsString="0" containsBlank="1" containsNumber="1" containsInteger="1" minValue="1" maxValue="33"/>
    </cacheField>
    <cacheField name=" 当月大妥目标" numFmtId="0">
      <sharedItems containsString="0" containsBlank="1" containsNumber="1" minValue="1.1779575864591419E-6" maxValue="5"/>
    </cacheField>
    <cacheField name=" 当月SU" numFmtId="0">
      <sharedItems containsString="0" containsBlank="1" containsNumber="1" containsInteger="1" minValue="0" maxValue="5"/>
    </cacheField>
    <cacheField name=" 当月大妥目标进度" numFmtId="0">
      <sharedItems containsString="0" containsBlank="1" containsNumber="1" containsInteger="1" minValue="-1" maxValue="0"/>
    </cacheField>
    <cacheField name="是否破0" numFmtId="0">
      <sharedItems containsString="0" containsBlank="1" containsNumber="1" containsInteger="1" minValue="0" maxValue="1" count="3">
        <n v="0"/>
        <n v="1"/>
        <m/>
      </sharedItems>
    </cacheField>
    <cacheField name="突破月" numFmtId="0">
      <sharedItems containsBlank="1" count="6">
        <s v="3月"/>
        <s v="-"/>
        <s v="4月"/>
        <s v="5月"/>
        <s v="6月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, jing {MWAA~FUZHOU}" refreshedDate="46127.606752430554" createdVersion="8" refreshedVersion="8" minRefreshableVersion="3" recordCount="1575" xr:uid="{FCE07051-D2F8-4EDA-9056-341AFA08D664}">
  <cacheSource type="worksheet">
    <worksheetSource ref="A1:CO1576" sheet="data-HP"/>
  </cacheSource>
  <cacheFields count="93">
    <cacheField name="link" numFmtId="0">
      <sharedItems/>
    </cacheField>
    <cacheField name="LEL code" numFmtId="0">
      <sharedItems/>
    </cacheField>
    <cacheField name="LEL" numFmtId="0">
      <sharedItems count="7">
        <s v="林丽贞"/>
        <s v="许辉容"/>
        <s v="-"/>
        <s v="唐晓玉"/>
        <s v="江西一圈"/>
        <s v="钟明珠"/>
        <s v="周小英"/>
      </sharedItems>
    </cacheField>
    <cacheField name="省份" numFmtId="0">
      <sharedItems count="3">
        <s v="福建省"/>
        <s v="江西省"/>
        <s v="上海市"/>
      </sharedItems>
    </cacheField>
    <cacheField name="城市" numFmtId="0">
      <sharedItems/>
    </cacheField>
    <cacheField name="医院Code" numFmtId="0">
      <sharedItems count="223">
        <s v="028NPoW"/>
        <s v="02OExrE"/>
        <s v="04X1BG5"/>
        <s v="053yVew"/>
        <s v="FJFZ001"/>
        <s v="FJFZ006"/>
        <s v="FJFZ008"/>
        <s v="FJFZ009"/>
        <s v="FJFZ011"/>
        <s v="FJFZ021"/>
        <s v="FJFZ052"/>
        <s v="FJFZ068"/>
        <s v="FJFZ069"/>
        <s v="FJFZ070"/>
        <s v="FJFZ076"/>
        <s v="FJFZ078"/>
        <s v="FJFZ081"/>
        <s v="FJFZ083"/>
        <s v="FJFZ120"/>
        <s v="FJFZ500"/>
        <s v="FJFZ514"/>
        <s v="FJLY001"/>
        <s v="FJLY002"/>
        <s v="FJLY008"/>
        <s v="FJNP004"/>
        <s v="FJNP029"/>
        <s v="FJNP039"/>
        <s v="FJNP043"/>
        <s v="FJND001"/>
        <s v="FJND024"/>
        <s v="FJND028"/>
        <s v="FJND036"/>
        <s v="FJPT014"/>
        <s v="FJPT015"/>
        <s v="FJPT048"/>
        <s v="FJQZ001"/>
        <s v="FJQZ004"/>
        <s v="FJQZ030"/>
        <s v="FJQZ052"/>
        <s v="FJQZ056"/>
        <s v="FJQZ092"/>
        <s v="FJQZ119"/>
        <s v="FJQZ132"/>
        <s v="JSSZ184"/>
        <s v="JSSZ185"/>
        <s v="FJSM001"/>
        <s v="FJSM017"/>
        <s v="FJSM020"/>
        <s v="FJSM021"/>
        <s v="FJSM024"/>
        <s v="FJSM027"/>
        <s v="FJSM030"/>
        <s v="FJSM032"/>
        <s v="FJSM033"/>
        <s v="FJSM044"/>
        <s v="FJSM058"/>
        <s v="01sPl9C"/>
        <s v="3Rv5Jxb"/>
        <s v="FJXM001"/>
        <s v="FJXM002"/>
        <s v="FJXM003"/>
        <s v="FJXM004"/>
        <s v="FJXM006"/>
        <s v="FJXM042"/>
        <s v="FJXM046"/>
        <s v="FJXM310"/>
        <s v="FJXM343"/>
        <s v="FJZZ001"/>
        <s v="FJZZ003"/>
        <s v="FJZZ005"/>
        <s v="FJZZ022"/>
        <s v="FJZZ026"/>
        <s v="FJZZ078"/>
        <s v="FJZZ298"/>
        <s v="-"/>
        <s v="JXFZ001"/>
        <s v="00UIUka"/>
        <s v="02ocpz5"/>
        <s v="JXGZ001"/>
        <s v="JXGZ003"/>
        <s v="JXGZ004"/>
        <s v="JXGZ005"/>
        <s v="JXGZ008"/>
        <s v="JXJA001"/>
        <s v="JXJA002"/>
        <s v="JXJA84"/>
        <s v="JXJDZ002"/>
        <s v="JXJDZ003"/>
        <s v="JXJDZ004"/>
        <s v="JXJDZ006"/>
        <s v="JXJDZ153"/>
        <s v="JXJJ007"/>
        <s v="JXJJ008"/>
        <s v="JXJJ026"/>
        <s v="JXJJ078"/>
        <s v="JXJJ145"/>
        <s v="4Ai6JOQ"/>
        <s v="60MRoub"/>
        <s v="AidnZbr"/>
        <s v="JXNC003"/>
        <s v="JXNC004"/>
        <s v="JXNC006"/>
        <s v="JXNC008"/>
        <s v="JXNC016"/>
        <s v="JXNC024"/>
        <s v="JXNC026"/>
        <s v="JXNC175"/>
        <s v="JXNC226"/>
        <s v="JXNC310644"/>
        <s v="JXNC398"/>
        <s v="JXNC452"/>
        <s v="JXPX001"/>
        <s v="JXPX003"/>
        <s v="JXPX015"/>
        <s v="JXPX021"/>
        <s v="JXPX49"/>
        <s v="JXSR001"/>
        <s v="JXSR007"/>
        <s v="JXSR020"/>
        <s v="JXSR021"/>
        <s v="JXSR051"/>
        <s v="JXXY002"/>
        <s v="JXYC002"/>
        <s v="JXYC004"/>
        <s v="JXYC011"/>
        <s v="JXYC013"/>
        <s v="JXYC018"/>
        <s v="JXYC025"/>
        <s v="JXYT001"/>
        <s v="JXYT029"/>
        <s v="0172slc"/>
        <s v="01rRTdS"/>
        <s v="033iwe5"/>
        <s v="04xwOEl"/>
        <s v="05oxKOc"/>
        <s v="06Rh9zg"/>
        <s v="09Zzs9y"/>
        <s v="0BExRTu"/>
        <s v="0S8ckzW"/>
        <s v="SH001"/>
        <s v="SH003"/>
        <s v="SH005"/>
        <s v="SH006"/>
        <s v="SH012"/>
        <s v="SH017"/>
        <s v="SH018"/>
        <s v="SH023"/>
        <s v="SH027"/>
        <s v="SH028"/>
        <s v="SH030"/>
        <s v="SH032"/>
        <s v="SH033"/>
        <s v="SH044"/>
        <s v="SH048"/>
        <s v="SH061"/>
        <s v="SH062"/>
        <s v="SH064"/>
        <s v="SH067"/>
        <s v="SH071"/>
        <s v="SH072"/>
        <s v="SH075"/>
        <s v="SH080"/>
        <s v="SH093"/>
        <s v="SH095"/>
        <s v="SH100"/>
        <s v="SH101"/>
        <s v="SH1070"/>
        <s v="SH1130"/>
        <s v="SH114"/>
        <s v="SH115"/>
        <s v="SH1248"/>
        <s v="SH131"/>
        <s v="SH1357"/>
        <s v="SH1406"/>
        <s v="SH141"/>
        <s v="SH145"/>
        <s v="SH1466"/>
        <s v="SH1479"/>
        <s v="SH148"/>
        <s v="SH1508"/>
        <s v="SH154"/>
        <s v="SH157"/>
        <s v="SH168"/>
        <s v="SH172"/>
        <s v="SH173"/>
        <s v="SH175"/>
        <s v="SH179"/>
        <s v="SH181"/>
        <s v="SH193"/>
        <s v="SH195"/>
        <s v="SH202"/>
        <s v="SH206"/>
        <s v="SH222"/>
        <s v="SH229"/>
        <s v="SH268"/>
        <s v="SH269"/>
        <s v="SH287"/>
        <s v="SH312"/>
        <s v="SH313"/>
        <s v="SH314"/>
        <s v="SH316"/>
        <s v="SH317"/>
        <s v="SH369"/>
        <s v="SH437"/>
        <s v="SH463"/>
        <s v="SH477"/>
        <s v="SH577"/>
        <s v="SH579"/>
        <s v="SH596"/>
        <s v="SH614"/>
        <s v="SH649"/>
        <s v="SH681"/>
        <s v="SH682"/>
        <s v="SH684"/>
        <s v="SH685"/>
        <s v="SH687"/>
        <s v="SH776"/>
        <s v="SH780"/>
        <s v="SH977"/>
        <s v="SHSH001"/>
        <s v="SHSH029"/>
        <s v="SHSH310642"/>
        <s v="SHSH310643"/>
      </sharedItems>
    </cacheField>
    <cacheField name="医院名称" numFmtId="0">
      <sharedItems/>
    </cacheField>
    <cacheField name="Final code" numFmtId="0">
      <sharedItems/>
    </cacheField>
    <cacheField name="Final 医院" numFmtId="0">
      <sharedItems count="186">
        <s v="福建医科大学附属第一医院"/>
        <s v="福州市第二总医院奥体院区"/>
        <s v="福建医科大学附属协和医院"/>
        <s v="福建省立医院"/>
        <s v="福建医科大学孟超肝胆医院西洪院区"/>
        <s v="福州市第七医院"/>
        <s v="福州市第二总医院"/>
        <s v="福建省福清市医院"/>
        <s v="福建医科大学附属福州市第一总医院达道院区"/>
        <s v="福建省肿瘤医院"/>
        <s v="中国人民解放军联勤保障部队第九〇〇医院"/>
        <s v="武警福建总队机关门诊部"/>
        <s v="龙岩市第一医院"/>
        <s v="龙岩市第二医院"/>
        <s v="龙岩市博爱医院有限公司"/>
        <s v="福建省南平市第一医院"/>
        <s v="邵武市立医院"/>
        <s v="建瓯市立医院"/>
        <s v="南平市第二医院"/>
        <s v="宁德师范学院附属宁德市医院蕉城院区"/>
        <s v="宁德市闽东医院"/>
        <s v="福鼎市医院"/>
        <s v="莆田市第一医院"/>
        <s v="莆田学院附属医院老院区"/>
        <s v="泉州市第一医院东街院区"/>
        <s v="福建医科大学附属第二医院鲤城院区"/>
        <s v="石狮市总医院"/>
        <s v="晋江市医院新院"/>
        <s v="晋江市新塘街道社区卫生服务中心"/>
        <s v="安溪县医院"/>
        <s v="南安市医院新华街院区"/>
        <s v="三明市第一医院列东院区"/>
        <s v="大田县总医院"/>
        <s v="尤溪县总医院"/>
        <s v="尤溪县中医医院"/>
        <s v="三明市沙县区总医院"/>
        <s v="福建省将乐县总医院"/>
        <s v="泰宁县总医院"/>
        <s v="建宁县总医院"/>
        <s v="三明市第二医院总院区"/>
        <s v="三明市中西医结合医院"/>
        <s v="复旦大学附属肿瘤医院厦门医院"/>
        <s v="四川大学华西厦门医院"/>
        <s v="厦门大学附属第一医院"/>
        <s v="厦门医学院附属第二医院"/>
        <s v="厦门大学附属中山医院"/>
        <s v="厦门市中医院"/>
        <s v="厦门市妇幼保健院镇海院区"/>
        <s v="厦门长庚医院"/>
        <s v="复旦大学附属中山医院厦门医院"/>
        <s v="厦门弘爱医院"/>
        <s v="漳州市医院芗城院区"/>
        <s v="漳州市人民医院"/>
        <s v="漳州市第三医院"/>
        <s v="漳州市第二医院"/>
        <s v="中国人民解放军联勤保障部队第九O九医院"/>
        <s v="漳州正兴医院"/>
        <s v="漳浦天福医院"/>
        <s v="-"/>
        <s v="抚州市第一人民医院附属医院院区"/>
        <s v="赣州市人民医院北院区"/>
        <s v="赣南医科大学第一附属医院章贡院区"/>
        <s v="赣州市肿瘤医院"/>
        <s v="赣州市妇幼保健院大公路院区"/>
        <s v="广东省人民医院赣州医院"/>
        <s v="吉安市中心人民医院北院区"/>
        <s v="井冈山大学附属医院南院区"/>
        <s v="吉安市中心人民医院南院区"/>
        <s v="景德镇市第一人民医院"/>
        <s v="景德镇市第二人民医院"/>
        <s v="景德镇市第三人民医院"/>
        <s v="景德镇市中医医院"/>
        <s v="乐平天湖医院"/>
        <s v="九江市第一人民医院八里湖总院"/>
        <s v="九江市肿瘤医院"/>
        <s v="武宁县中医院"/>
        <s v="九江学院附属医院东院"/>
        <s v="九江市柴桑区人民医院"/>
        <s v="南昌市第三医院抚河院区"/>
        <s v="南昌大学第一附属医院赣江新区医院"/>
        <s v="江西省人民医院"/>
        <s v="江西省肿瘤医院"/>
        <s v="江西省妇幼保健院东湖院区"/>
        <s v="南昌大学第一附属医院东湖院区"/>
        <s v="南昌市第二中西医结合医院"/>
        <s v="南昌大学第二附属医院东湖院区"/>
        <s v="南昌大学第一附属医院高新医院"/>
        <s v="萍乡市妇幼保健院"/>
        <s v="萍乡市人民医院"/>
        <s v="莲花县人民医院"/>
        <s v="芦溪县人民医院"/>
        <s v="赣西肿瘤医院"/>
        <s v="上饶市人民医院水南院区"/>
        <s v="上饶市立医院"/>
        <s v="玉山县人民医院"/>
        <s v="玉山县中医院"/>
        <s v="上饶东信第五医院有限公司"/>
        <s v="新余市人民医院"/>
        <s v="宜春市妇幼保健院"/>
        <s v="宜春市人民医院"/>
        <s v="万载县人民医院"/>
        <s v="上高县人民医院"/>
        <s v="宜丰县人民医院"/>
        <s v="丰城市人民医院"/>
        <s v="鹰潭市人民医院南院区"/>
        <s v="中国人民解放军第184医院"/>
        <s v="中国药科大学附属上海高博肿瘤医院"/>
        <s v="复旦大学附属妇产科医院长三角一体化示范区青浦分院"/>
        <s v="上海中医药大学附属龙华医院徐汇院区"/>
        <s v="上海进康肿瘤医院有限公司"/>
        <s v="上海交通大学医学院附属新华医院"/>
        <s v="复旦大学附属华山医院总院"/>
        <s v="上海曜影医院有限公司"/>
        <s v="上海市闵行区浦江医院"/>
        <s v="上海百汇医院有限责任公司"/>
        <s v="复旦大学附属妇产科医院黄浦院区"/>
        <s v="上海市第二人民医院"/>
        <s v="上海交通大学医学院附属仁济医院南院区"/>
        <s v="上海交通大学医学院附属第九人民医院南部院区"/>
        <s v="上海交通大学医学院附属瑞金医院黄浦院区"/>
        <s v="上海交通大学医学院附属瑞金医院卢湾分院"/>
        <s v="上海中医药大学附属曙光医院东部"/>
        <s v="复旦大学附属中山医院"/>
        <s v="中国福利会国际和平妇幼保健院徐汇院区"/>
        <s v="上海市第六人民医院徐汇院区"/>
        <s v="上海市第八人民医院"/>
        <s v="上海市徐汇区中心医院"/>
        <s v="上海市光华中西医结合医院总院"/>
        <s v="上海交通大学医学院附属同仁医院仙霞路院区"/>
        <s v="上海市第一妇婴保健院西院"/>
        <s v="复旦大学附属华东医院"/>
        <s v="上海市静安区中心医院"/>
        <s v="上海市普陀区人民医院"/>
        <s v="上海市同济医院"/>
        <s v="上海市普陀区中心医院"/>
        <s v="上海市第十人民医院"/>
        <s v="上海市第一人民医院北部"/>
        <s v="上海中医药大学附属岳阳中西医结合医院总部"/>
        <s v="上海市中西医结合医院"/>
        <s v="上海市第四人民医院"/>
        <s v="海军军医大学第三附属医院嘉定院区"/>
        <s v="上海市杨浦区中心医院"/>
        <s v="第二军医大学附属长征医院和田路分院"/>
        <s v="复旦大学附属闵行医院"/>
        <s v="上海交通大学医学院附属瑞金医院肿瘤质子中心"/>
        <s v="上海浦中中医医院有限公司"/>
        <s v="上海市闵行区肿瘤医院"/>
        <s v="上海交通大学医学院附属第九人民医院北部院区"/>
        <s v="复旦大学附属中山医院闵行梅陇院区"/>
        <s v="上海医大医院"/>
        <s v="上海交通大学医学院附属仁济医院宝山分院"/>
        <s v="上海好望角医院"/>
        <s v="上海市嘉定区妇幼保健院"/>
        <s v="上海市嘉定区中心医院"/>
        <s v="上海安达医院"/>
        <s v="上海市东方医院总院"/>
        <s v="上海市浦东新区浦南医院"/>
        <s v="上海市第七人民医院"/>
        <s v="上海市浦东新区人民医院"/>
        <s v="上海长航医院"/>
        <s v="金山区亭林医院"/>
        <s v="复旦大学附属金山医院"/>
        <s v="上海交通大学医学院附属松江医院"/>
        <s v="复旦大学附属中山医院青浦分院"/>
        <s v="上海市奉贤区中心医院"/>
        <s v="上海健康医学院附属崇明医院"/>
        <s v="上海交通大学医学院附属第九人民医院浦东院区"/>
        <s v="上海长海医院"/>
        <s v="中国人民解放军海军特色医学中心"/>
        <s v="上海长征医院"/>
        <s v="海军军医大学第三附属医院长海路院区"/>
        <s v="上海市第一人民医院南部"/>
        <s v="上海市第六人民医院金山分院"/>
        <s v="复旦大学附属浦东医院"/>
        <s v="上海市宝山区吴淞中心医院"/>
        <s v="上海美中嘉和肿瘤门诊部有限责任公司"/>
        <s v="同济大学附属养志康复医院松江院区"/>
        <s v="上海交通大学医学院附属仁济医院东院"/>
        <s v="上海市第六人民医院临港院区"/>
        <s v="上海交通大学医学院附属瑞金医院嘉定院区"/>
        <s v="上海市宝山区中西医结合医院"/>
        <s v="上海嘉会国际医院"/>
        <s v="上海市公共卫生临床中心金山总部"/>
        <s v="上海市第十人民医院崇明分院"/>
        <s v="上海临床研究中心"/>
        <s v="上海中医药大学附属光明中医医院新场院区"/>
      </sharedItems>
    </cacheField>
    <cacheField name="准入状态" numFmtId="0">
      <sharedItems/>
    </cacheField>
    <cacheField name="攻坚克难" numFmtId="0">
      <sharedItems/>
    </cacheField>
    <cacheField name="核心医院" numFmtId="0">
      <sharedItems containsBlank="1"/>
    </cacheField>
    <cacheField name="医院分层" numFmtId="0">
      <sharedItems/>
    </cacheField>
    <cacheField name="Brand" numFmtId="0">
      <sharedItems count="5">
        <s v="Herceptin IV"/>
        <s v="Herceptin SC"/>
        <s v="Itovebi"/>
        <s v="Perjeta"/>
        <s v="Phesgo"/>
      </sharedItems>
    </cacheField>
    <cacheField name="产品品规" numFmtId="0">
      <sharedItems count="7">
        <s v="Herceptin IV"/>
        <s v="Herceptin SC"/>
        <s v="Itovebi 3mg"/>
        <s v="Itovebi 9mg"/>
        <s v="Perjeta"/>
        <s v="Phesgo 10ml"/>
        <s v="Phesgo 15ml"/>
      </sharedItems>
    </cacheField>
    <cacheField name="考核价" numFmtId="0">
      <sharedItems containsSemiMixedTypes="0" containsString="0" containsNumber="1" minValue="3444.49" maxValue="10698.05"/>
    </cacheField>
    <cacheField name="2601TU" numFmtId="176">
      <sharedItems containsString="0" containsBlank="1" containsNumber="1" minValue="0" maxValue="323.8628057584063"/>
    </cacheField>
    <cacheField name="2602TU" numFmtId="176">
      <sharedItems containsString="0" containsBlank="1" containsNumber="1" minValue="0" maxValue="300.06625770511334"/>
    </cacheField>
    <cacheField name="2603TU" numFmtId="176">
      <sharedItems containsString="0" containsBlank="1" containsNumber="1" minValue="0" maxValue="455.14984020589094"/>
    </cacheField>
    <cacheField name="2604TU" numFmtId="176">
      <sharedItems containsString="0" containsBlank="1" containsNumber="1" minValue="0" maxValue="465.87484951648435"/>
    </cacheField>
    <cacheField name="2605TU" numFmtId="176">
      <sharedItems containsString="0" containsBlank="1" containsNumber="1" minValue="0" maxValue="419.4652947402551"/>
    </cacheField>
    <cacheField name="2606TU" numFmtId="176">
      <sharedItems containsString="0" containsBlank="1" containsNumber="1" minValue="0" maxValue="552.10586759469118"/>
    </cacheField>
    <cacheField name="26Q1TU" numFmtId="176">
      <sharedItems containsSemiMixedTypes="0" containsString="0" containsNumber="1" minValue="0" maxValue="1079.0789036694107"/>
    </cacheField>
    <cacheField name="26Q2TU" numFmtId="176">
      <sharedItems containsSemiMixedTypes="0" containsString="0" containsNumber="1" minValue="0" maxValue="1437.4460118514307"/>
    </cacheField>
    <cacheField name="26H1TU" numFmtId="176">
      <sharedItems containsSemiMixedTypes="0" containsString="0" containsNumber="1" minValue="0" maxValue="2516.5249155208412"/>
    </cacheField>
    <cacheField name="2601SU" numFmtId="176">
      <sharedItems containsSemiMixedTypes="0" containsString="0" containsNumber="1" minValue="-21" maxValue="510"/>
    </cacheField>
    <cacheField name="2602SU" numFmtId="176">
      <sharedItems containsSemiMixedTypes="0" containsString="0" containsNumber="1" minValue="-60" maxValue="385"/>
    </cacheField>
    <cacheField name="2603SU" numFmtId="176">
      <sharedItems containsSemiMixedTypes="0" containsString="0" containsNumber="1" minValue="-13" maxValue="505"/>
    </cacheField>
    <cacheField name="2604SU" numFmtId="176">
      <sharedItems containsSemiMixedTypes="0" containsString="0" containsNumber="1" minValue="-35" maxValue="320"/>
    </cacheField>
    <cacheField name="2605SU" numFmtId="176">
      <sharedItems containsSemiMixedTypes="0" containsString="0" containsNumber="1" containsInteger="1" minValue="0" maxValue="0"/>
    </cacheField>
    <cacheField name="2606SU" numFmtId="176">
      <sharedItems containsSemiMixedTypes="0" containsString="0" containsNumber="1" containsInteger="1" minValue="0" maxValue="0"/>
    </cacheField>
    <cacheField name="26Q1SU" numFmtId="176">
      <sharedItems containsSemiMixedTypes="0" containsString="0" containsNumber="1" minValue="-60" maxValue="1400"/>
    </cacheField>
    <cacheField name="26Q2SU" numFmtId="176">
      <sharedItems containsSemiMixedTypes="0" containsString="0" containsNumber="1" minValue="-35" maxValue="320"/>
    </cacheField>
    <cacheField name="26H1SU" numFmtId="176">
      <sharedItems containsSemiMixedTypes="0" containsString="0" containsNumber="1" minValue="-60" maxValue="1720"/>
    </cacheField>
    <cacheField name="2601TV" numFmtId="176">
      <sharedItems containsString="0" containsBlank="1" containsNumber="1" minValue="0" maxValue="1115542.1958067729"/>
    </cacheField>
    <cacheField name="2602TV" numFmtId="176">
      <sharedItems containsString="0" containsBlank="1" containsNumber="1" minValue="0" maxValue="1033575.2240026857"/>
    </cacheField>
    <cacheField name="2603TV" numFmtId="176">
      <sharedItems containsString="0" containsBlank="1" containsNumber="1" minValue="0" maxValue="1567759.0730907894"/>
    </cacheField>
    <cacheField name="2604TV" numFmtId="176">
      <sharedItems containsString="0" containsBlank="1" containsNumber="1" minValue="0" maxValue="1604701.260411035"/>
    </cacheField>
    <cacheField name="2605TV" numFmtId="176">
      <sharedItems containsString="0" containsBlank="1" containsNumber="1" minValue="0" maxValue="1444844.0130798612"/>
    </cacheField>
    <cacheField name="2606TV" numFmtId="176">
      <sharedItems containsString="0" containsBlank="1" containsNumber="1" minValue="0" maxValue="1901723.1398712378"/>
    </cacheField>
    <cacheField name="26Q1TV" numFmtId="176">
      <sharedItems containsSemiMixedTypes="0" containsString="0" containsNumber="1" minValue="0" maxValue="3716876.4929002482"/>
    </cacheField>
    <cacheField name="26Q2TV" numFmtId="176">
      <sharedItems containsSemiMixedTypes="0" containsString="0" containsNumber="1" minValue="0" maxValue="4951268.4133621342"/>
    </cacheField>
    <cacheField name="26H1TV" numFmtId="176">
      <sharedItems containsSemiMixedTypes="0" containsString="0" containsNumber="1" minValue="0" maxValue="8668144.9062623829"/>
    </cacheField>
    <cacheField name="2601SV" numFmtId="176">
      <sharedItems containsSemiMixedTypes="0" containsString="0" containsNumber="1" minValue="-83703.27" maxValue="1756689.9"/>
    </cacheField>
    <cacheField name="2602SV" numFmtId="176">
      <sharedItems containsSemiMixedTypes="0" containsString="0" containsNumber="1" minValue="-239152.19999999998" maxValue="1326128.6499999999"/>
    </cacheField>
    <cacheField name="2603SV" numFmtId="176">
      <sharedItems containsSemiMixedTypes="0" containsString="0" containsNumber="1" minValue="-51816.31" maxValue="1739467.45"/>
    </cacheField>
    <cacheField name="2604SV" numFmtId="176">
      <sharedItems containsSemiMixedTypes="0" containsString="0" containsNumber="1" minValue="-139505.44999999998" maxValue="1102236.7999999998"/>
    </cacheField>
    <cacheField name="2605SV" numFmtId="176">
      <sharedItems containsSemiMixedTypes="0" containsString="0" containsNumber="1" containsInteger="1" minValue="0" maxValue="0"/>
    </cacheField>
    <cacheField name="2606SV" numFmtId="176">
      <sharedItems containsSemiMixedTypes="0" containsString="0" containsNumber="1" containsInteger="1" minValue="0" maxValue="0"/>
    </cacheField>
    <cacheField name="26Q1SV" numFmtId="176">
      <sharedItems containsSemiMixedTypes="0" containsString="0" containsNumber="1" minValue="-239152.19999999998" maxValue="4822286"/>
    </cacheField>
    <cacheField name="26Q2SV" numFmtId="176">
      <sharedItems containsSemiMixedTypes="0" containsString="0" containsNumber="1" minValue="-139505.44999999998" maxValue="1102236.7999999998"/>
    </cacheField>
    <cacheField name="26H1SV" numFmtId="176">
      <sharedItems containsSemiMixedTypes="0" containsString="0" containsNumber="1" minValue="-239152.19999999998" maxValue="5924522.7999999998"/>
    </cacheField>
    <cacheField name="当月TU" numFmtId="176">
      <sharedItems containsSemiMixedTypes="0" containsString="0" containsNumber="1" minValue="0" maxValue="465.87484951648435"/>
    </cacheField>
    <cacheField name="当月SU" numFmtId="176">
      <sharedItems containsSemiMixedTypes="0" containsString="0" containsNumber="1" minValue="-35" maxValue="320"/>
    </cacheField>
    <cacheField name="25Q3~" numFmtId="176">
      <sharedItems containsString="0" containsBlank="1" containsNumber="1" containsInteger="1" minValue="-308" maxValue="483"/>
    </cacheField>
    <cacheField name="25Q4~" numFmtId="176">
      <sharedItems containsString="0" containsBlank="1" containsNumber="1" containsInteger="1" minValue="-126" maxValue="453"/>
    </cacheField>
    <cacheField name="YTD" numFmtId="176">
      <sharedItems containsSemiMixedTypes="0" containsString="0" containsNumber="1" minValue="-10" maxValue="503"/>
    </cacheField>
    <cacheField name="Jan" numFmtId="176">
      <sharedItems containsString="0" containsBlank="1" containsNumber="1" minValue="-14" maxValue="200"/>
    </cacheField>
    <cacheField name="Feb" numFmtId="176">
      <sharedItems containsString="0" containsBlank="1" containsNumber="1" minValue="0" maxValue="177"/>
    </cacheField>
    <cacheField name="Mar" numFmtId="176">
      <sharedItems containsString="0" containsBlank="1" containsNumber="1" minValue="-3" maxValue="202"/>
    </cacheField>
    <cacheField name="Apr" numFmtId="176">
      <sharedItems containsString="0" containsBlank="1" containsNumber="1" minValue="-2" maxValue="65"/>
    </cacheField>
    <cacheField name="May" numFmtId="176">
      <sharedItems containsString="0" containsBlank="1" containsNumber="1" containsInteger="1" minValue="0" maxValue="0"/>
    </cacheField>
    <cacheField name="Jun" numFmtId="176">
      <sharedItems containsString="0" containsBlank="1" containsNumber="1" containsInteger="1" minValue="0" maxValue="0"/>
    </cacheField>
    <cacheField name="25Q3月均" numFmtId="176">
      <sharedItems containsString="0" containsBlank="1" containsNumber="1" minValue="0" maxValue="16.666666666666668"/>
    </cacheField>
    <cacheField name="25Q4月均" numFmtId="176">
      <sharedItems containsString="0" containsBlank="1" containsNumber="1" minValue="0" maxValue="14"/>
    </cacheField>
    <cacheField name="26Q1月均" numFmtId="176">
      <sharedItems containsString="0" containsBlank="1" containsNumber="1" minValue="0" maxValue="19"/>
    </cacheField>
    <cacheField name="26Q2月均" numFmtId="176">
      <sharedItems containsString="0" containsBlank="1" containsNumber="1" containsInteger="1" minValue="0" maxValue="10"/>
    </cacheField>
    <cacheField name="1月" numFmtId="176">
      <sharedItems containsString="0" containsBlank="1" containsNumber="1" containsInteger="1" minValue="0" maxValue="25"/>
    </cacheField>
    <cacheField name="2月" numFmtId="176">
      <sharedItems containsString="0" containsBlank="1" containsNumber="1" containsInteger="1" minValue="0" maxValue="14"/>
    </cacheField>
    <cacheField name="3月" numFmtId="176">
      <sharedItems containsString="0" containsBlank="1" containsNumber="1" containsInteger="1" minValue="0" maxValue="18"/>
    </cacheField>
    <cacheField name="4月" numFmtId="176">
      <sharedItems containsString="0" containsBlank="1" containsNumber="1" containsInteger="1" minValue="0" maxValue="10"/>
    </cacheField>
    <cacheField name="5月" numFmtId="176">
      <sharedItems containsString="0" containsBlank="1" containsNumber="1" containsInteger="1" minValue="0" maxValue="0"/>
    </cacheField>
    <cacheField name="6月" numFmtId="176">
      <sharedItems containsString="0" containsBlank="1" containsNumber="1" containsInteger="1" minValue="0" maxValue="0"/>
    </cacheField>
    <cacheField name="25月均SV" numFmtId="176">
      <sharedItems containsSemiMixedTypes="0" containsString="0" containsNumber="1" minValue="-63441.76416666666" maxValue="1553464.99"/>
    </cacheField>
    <cacheField name="25Q3SV" numFmtId="176">
      <sharedItems containsSemiMixedTypes="0" containsString="0" containsNumber="1" minValue="-1919477.5599999998" maxValue="4443392.0999999996"/>
    </cacheField>
    <cacheField name="25Q4SV" numFmtId="176">
      <sharedItems containsSemiMixedTypes="0" containsString="0" containsNumber="1" minValue="-785240.82" maxValue="4684506.3999999994"/>
    </cacheField>
    <cacheField name="25Q3SU" numFmtId="176">
      <sharedItems containsSemiMixedTypes="0" containsString="0" containsNumber="1" containsInteger="1" minValue="-308" maxValue="1290"/>
    </cacheField>
    <cacheField name="25Q4SU" numFmtId="176">
      <sharedItems containsSemiMixedTypes="0" containsString="0" containsNumber="1" containsInteger="1" minValue="-141" maxValue="1360"/>
    </cacheField>
    <cacheField name="24Q4P月均" numFmtId="176">
      <sharedItems containsString="0" containsBlank="1" containsNumber="1" minValue="0" maxValue="385.33333333333331"/>
    </cacheField>
    <cacheField name="25MAX" numFmtId="176">
      <sharedItems containsSemiMixedTypes="0" containsString="0" containsNumber="1" minValue="0" maxValue="841.00000000000011"/>
    </cacheField>
    <cacheField name="25月均" numFmtId="176">
      <sharedItems containsSemiMixedTypes="0" containsString="0" containsNumber="1" minValue="-15.916666666666666" maxValue="451"/>
    </cacheField>
    <cacheField name="2501SU" numFmtId="176">
      <sharedItems containsString="0" containsBlank="1" containsNumber="1" containsInteger="1" minValue="-80" maxValue="320"/>
    </cacheField>
    <cacheField name="2502SU" numFmtId="176">
      <sharedItems containsString="0" containsBlank="1" containsNumber="1" minValue="-111" maxValue="555"/>
    </cacheField>
    <cacheField name="2503SU" numFmtId="176">
      <sharedItems containsString="0" containsBlank="1" containsNumber="1" minValue="-20" maxValue="841.00000000000011"/>
    </cacheField>
    <cacheField name="2504SU" numFmtId="176">
      <sharedItems containsString="0" containsBlank="1" containsNumber="1" containsInteger="1" minValue="-84" maxValue="550"/>
    </cacheField>
    <cacheField name="2505SU" numFmtId="176">
      <sharedItems containsString="0" containsBlank="1" containsNumber="1" containsInteger="1" minValue="-199" maxValue="611"/>
    </cacheField>
    <cacheField name="2506SU" numFmtId="176">
      <sharedItems containsString="0" containsBlank="1" containsNumber="1" minValue="-150" maxValue="420"/>
    </cacheField>
    <cacheField name="2507SU" numFmtId="176">
      <sharedItems containsString="0" containsBlank="1" containsNumber="1" containsInteger="1" minValue="-187" maxValue="350"/>
    </cacheField>
    <cacheField name="2508SU" numFmtId="176">
      <sharedItems containsString="0" containsBlank="1" containsNumber="1" containsInteger="1" minValue="-157" maxValue="375"/>
    </cacheField>
    <cacheField name="2509SU" numFmtId="176">
      <sharedItems containsString="0" containsBlank="1" containsNumber="1" containsInteger="1" minValue="-94" maxValue="565"/>
    </cacheField>
    <cacheField name="2510SU" numFmtId="176">
      <sharedItems containsString="0" containsBlank="1" containsNumber="1" minValue="-108" maxValue="435"/>
    </cacheField>
    <cacheField name="2511SU" numFmtId="176">
      <sharedItems containsString="0" containsBlank="1" containsNumber="1" containsInteger="1" minValue="-74" maxValue="415"/>
    </cacheField>
    <cacheField name="2512SU" numFmtId="176">
      <sharedItems containsString="0" containsBlank="1" containsNumber="1" containsInteger="1" minValue="-83" maxValue="5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, jing {MWAA~FUZHOU}" refreshedDate="46139.625082870371" createdVersion="8" refreshedVersion="8" minRefreshableVersion="3" recordCount="1575" xr:uid="{1238B814-D3DC-4B7D-8243-7ADC97DF930D}">
  <cacheSource type="worksheet">
    <worksheetSource ref="B1:CO1576" sheet="data-HP"/>
  </cacheSource>
  <cacheFields count="115">
    <cacheField name="LEL code" numFmtId="0">
      <sharedItems/>
    </cacheField>
    <cacheField name="LEL" numFmtId="0">
      <sharedItems count="8">
        <s v="林丽贞"/>
        <s v="许辉容"/>
        <s v="-"/>
        <s v="唐晓玉"/>
        <s v="江西一圈"/>
        <s v="钟明珠"/>
        <s v="周小英"/>
        <s v="上海一圈" u="1"/>
      </sharedItems>
    </cacheField>
    <cacheField name="省份" numFmtId="0">
      <sharedItems count="3">
        <s v="福建省"/>
        <s v="江西省"/>
        <s v="上海市"/>
      </sharedItems>
    </cacheField>
    <cacheField name="城市" numFmtId="0">
      <sharedItems/>
    </cacheField>
    <cacheField name="医院Code" numFmtId="0">
      <sharedItems/>
    </cacheField>
    <cacheField name="医院名称" numFmtId="0">
      <sharedItems/>
    </cacheField>
    <cacheField name="Final code" numFmtId="0">
      <sharedItems/>
    </cacheField>
    <cacheField name="Final 医院" numFmtId="0">
      <sharedItems count="187">
        <s v="福建医科大学附属第一医院"/>
        <s v="福州市第二总医院奥体院区"/>
        <s v="福建医科大学附属协和医院"/>
        <s v="福建省立医院"/>
        <s v="福建医科大学孟超肝胆医院西洪院区"/>
        <s v="福州市第七医院"/>
        <s v="福州市第二总医院"/>
        <s v="福建省福清市医院"/>
        <s v="福建医科大学附属福州市第一总医院达道院区"/>
        <s v="福建省肿瘤医院"/>
        <s v="中国人民解放军联勤保障部队第九〇〇医院"/>
        <s v="武警福建总队机关门诊部"/>
        <s v="龙岩市第一医院"/>
        <s v="龙岩市第二医院"/>
        <s v="龙岩市博爱医院有限公司"/>
        <s v="福建省南平市第一医院"/>
        <s v="邵武市立医院"/>
        <s v="建瓯市立医院"/>
        <s v="南平市第二医院"/>
        <s v="宁德师范学院附属宁德市医院蕉城院区"/>
        <s v="宁德市闽东医院"/>
        <s v="福鼎市医院"/>
        <s v="莆田市第一医院"/>
        <s v="莆田学院附属医院老院区"/>
        <s v="泉州市第一医院东街院区"/>
        <s v="福建医科大学附属第二医院鲤城院区"/>
        <s v="石狮市总医院"/>
        <s v="晋江市医院新院"/>
        <s v="晋江市新塘街道社区卫生服务中心"/>
        <s v="安溪县医院"/>
        <s v="南安市医院新华街院区"/>
        <s v="三明市第一医院列东院区"/>
        <s v="大田县总医院"/>
        <s v="尤溪县总医院"/>
        <s v="尤溪县中医医院"/>
        <s v="三明市沙县区总医院"/>
        <s v="福建省将乐县总医院"/>
        <s v="泰宁县总医院"/>
        <s v="建宁县总医院"/>
        <s v="三明市第二医院总院区"/>
        <s v="三明市中西医结合医院"/>
        <s v="复旦大学附属肿瘤医院厦门医院"/>
        <s v="四川大学华西厦门医院"/>
        <s v="厦门大学附属第一医院"/>
        <s v="厦门医学院附属第二医院"/>
        <s v="厦门大学附属中山医院"/>
        <s v="厦门市中医院"/>
        <s v="厦门市妇幼保健院镇海院区"/>
        <s v="厦门长庚医院"/>
        <s v="复旦大学附属中山医院厦门医院"/>
        <s v="厦门弘爱医院"/>
        <s v="漳州市医院芗城院区"/>
        <s v="漳州市人民医院"/>
        <s v="漳州市第三医院"/>
        <s v="漳州市第二医院"/>
        <s v="中国人民解放军联勤保障部队第九O九医院"/>
        <s v="漳州正兴医院"/>
        <s v="漳浦天福医院"/>
        <s v="-"/>
        <s v="抚州市第一人民医院附属医院院区"/>
        <s v="赣州市人民医院北院区"/>
        <s v="赣南医科大学第一附属医院章贡院区"/>
        <s v="赣州市肿瘤医院"/>
        <s v="赣州市妇幼保健院大公路院区"/>
        <s v="广东省人民医院赣州医院"/>
        <s v="吉安市中心人民医院北院区"/>
        <s v="井冈山大学附属医院南院区"/>
        <s v="吉安市中心人民医院南院区"/>
        <s v="景德镇市第一人民医院"/>
        <s v="景德镇市第二人民医院"/>
        <s v="景德镇市第三人民医院"/>
        <s v="景德镇市中医医院"/>
        <s v="乐平天湖医院"/>
        <s v="九江市第一人民医院八里湖总院"/>
        <s v="九江市肿瘤医院"/>
        <s v="武宁县中医院"/>
        <s v="九江学院附属医院东院"/>
        <s v="九江市柴桑区人民医院"/>
        <s v="南昌市第三医院抚河院区"/>
        <s v="南昌大学第一附属医院赣江新区医院"/>
        <s v="江西省人民医院"/>
        <s v="江西省肿瘤医院"/>
        <s v="江西省妇幼保健院东湖院区"/>
        <s v="南昌大学第一附属医院东湖院区"/>
        <s v="南昌市第二中西医结合医院"/>
        <s v="南昌大学第二附属医院东湖院区"/>
        <s v="南昌大学第一附属医院高新医院"/>
        <s v="萍乡市妇幼保健院"/>
        <s v="萍乡市人民医院"/>
        <s v="莲花县人民医院"/>
        <s v="芦溪县人民医院"/>
        <s v="赣西肿瘤医院"/>
        <s v="上饶市人民医院水南院区"/>
        <s v="上饶市立医院"/>
        <s v="玉山县人民医院"/>
        <s v="玉山县中医院"/>
        <s v="上饶东信第五医院有限公司"/>
        <s v="新余市人民医院"/>
        <s v="宜春市妇幼保健院"/>
        <s v="宜春市人民医院"/>
        <s v="万载县人民医院"/>
        <s v="上高县人民医院"/>
        <s v="宜丰县人民医院"/>
        <s v="丰城市人民医院"/>
        <s v="鹰潭市人民医院南院区"/>
        <s v="中国人民解放军第184医院"/>
        <s v="中国药科大学附属上海高博肿瘤医院"/>
        <s v="复旦大学附属妇产科医院长三角一体化示范区青浦分院"/>
        <s v="上海中医药大学附属龙华医院徐汇院区"/>
        <s v="上海进康肿瘤医院有限公司"/>
        <s v="上海交通大学医学院附属新华医院"/>
        <s v="复旦大学附属华山医院总院"/>
        <s v="上海曜影医院有限公司"/>
        <s v="上海市闵行区浦江医院"/>
        <s v="上海百汇医院有限责任公司"/>
        <s v="复旦大学附属妇产科医院黄浦院区"/>
        <s v="上海市第二人民医院"/>
        <s v="上海交通大学医学院附属仁济医院南院区"/>
        <s v="上海交通大学医学院附属第九人民医院南部院区"/>
        <s v="上海交通大学医学院附属瑞金医院黄浦院区"/>
        <s v="上海交通大学医学院附属瑞金医院卢湾分院"/>
        <s v="上海中医药大学附属曙光医院东部"/>
        <s v="复旦大学附属中山医院"/>
        <s v="中国福利会国际和平妇幼保健院徐汇院区"/>
        <s v="上海市第六人民医院徐汇院区"/>
        <s v="上海市第八人民医院"/>
        <s v="上海市徐汇区中心医院"/>
        <s v="上海市光华中西医结合医院总院"/>
        <s v="上海交通大学医学院附属同仁医院仙霞路院区"/>
        <s v="上海市第一妇婴保健院西院"/>
        <s v="复旦大学附属华东医院"/>
        <s v="上海市静安区中心医院"/>
        <s v="上海市普陀区人民医院"/>
        <s v="上海市同济医院"/>
        <s v="上海市普陀区中心医院"/>
        <s v="上海市第十人民医院"/>
        <s v="上海市第一人民医院北部"/>
        <s v="上海中医药大学附属岳阳中西医结合医院总部"/>
        <s v="上海市中西医结合医院"/>
        <s v="上海市第四人民医院"/>
        <s v="海军军医大学第三附属医院嘉定院区"/>
        <s v="上海市杨浦区中心医院"/>
        <s v="第二军医大学附属长征医院和田路分院"/>
        <s v="复旦大学附属闵行医院"/>
        <s v="上海交通大学医学院附属瑞金医院肿瘤质子中心"/>
        <s v="上海浦中中医医院有限公司"/>
        <s v="上海市闵行区肿瘤医院"/>
        <s v="上海交通大学医学院附属第九人民医院北部院区"/>
        <s v="复旦大学附属中山医院闵行梅陇院区"/>
        <s v="上海医大医院"/>
        <s v="上海交通大学医学院附属仁济医院宝山分院"/>
        <s v="上海好望角医院"/>
        <s v="上海市嘉定区妇幼保健院"/>
        <s v="上海市嘉定区中心医院"/>
        <s v="上海安达医院"/>
        <s v="上海市东方医院总院"/>
        <s v="上海市浦东新区浦南医院"/>
        <s v="上海市第七人民医院"/>
        <s v="上海市浦东新区人民医院"/>
        <s v="上海长航医院"/>
        <s v="金山区亭林医院"/>
        <s v="复旦大学附属金山医院"/>
        <s v="上海交通大学医学院附属松江医院"/>
        <s v="复旦大学附属中山医院青浦分院"/>
        <s v="上海市奉贤区中心医院"/>
        <s v="上海健康医学院附属崇明医院"/>
        <s v="上海交通大学医学院附属第九人民医院浦东院区"/>
        <s v="上海长海医院"/>
        <s v="中国人民解放军海军特色医学中心"/>
        <s v="上海长征医院"/>
        <s v="海军军医大学第三附属医院长海路院区"/>
        <s v="上海市第一人民医院南部"/>
        <s v="上海市第六人民医院金山分院"/>
        <s v="复旦大学附属浦东医院"/>
        <s v="上海市宝山区吴淞中心医院"/>
        <s v="上海美中嘉和肿瘤门诊部有限责任公司"/>
        <s v="同济大学附属养志康复医院松江院区"/>
        <s v="上海交通大学医学院附属仁济医院东院"/>
        <s v="上海市第六人民医院临港院区"/>
        <s v="上海交通大学医学院附属瑞金医院嘉定院区"/>
        <s v="上海市宝山区中西医结合医院"/>
        <s v="上海嘉会国际医院"/>
        <s v="上海市公共卫生临床中心金山总部"/>
        <s v="上海市第十人民医院崇明分院"/>
        <s v="上海临床研究中心"/>
        <s v="上海中医药大学附属光明中医医院新场院区"/>
        <s v="上海交通大学医学院附属新华医院奉贤院区" u="1"/>
      </sharedItems>
    </cacheField>
    <cacheField name="准入状态" numFmtId="0">
      <sharedItems/>
    </cacheField>
    <cacheField name="攻坚克难" numFmtId="0">
      <sharedItems/>
    </cacheField>
    <cacheField name="核心医院" numFmtId="0">
      <sharedItems containsBlank="1" count="5">
        <m/>
        <s v="深耕熟盘"/>
        <s v="20/50"/>
        <s v="未准入保大盘"/>
        <s v="" u="1"/>
      </sharedItems>
    </cacheField>
    <cacheField name="医院分层" numFmtId="0">
      <sharedItems count="4">
        <s v="头部"/>
        <s v="腿部"/>
        <s v="腰部"/>
        <s v="-"/>
      </sharedItems>
    </cacheField>
    <cacheField name="Brand" numFmtId="0">
      <sharedItems count="5">
        <s v="Herceptin IV"/>
        <s v="Herceptin SC"/>
        <s v="Itovebi"/>
        <s v="Perjeta"/>
        <s v="Phesgo"/>
      </sharedItems>
    </cacheField>
    <cacheField name="产品品规" numFmtId="0">
      <sharedItems count="7">
        <s v="Herceptin IV"/>
        <s v="Herceptin SC"/>
        <s v="Itovebi 3mg"/>
        <s v="Itovebi 9mg"/>
        <s v="Perjeta"/>
        <s v="Phesgo 10ml"/>
        <s v="Phesgo 15ml"/>
      </sharedItems>
    </cacheField>
    <cacheField name="考核价" numFmtId="0">
      <sharedItems containsSemiMixedTypes="0" containsString="0" containsNumber="1" minValue="3444.49" maxValue="10698.05"/>
    </cacheField>
    <cacheField name="2601TU" numFmtId="176">
      <sharedItems containsString="0" containsBlank="1" containsNumber="1" minValue="0" maxValue="323.8628057584063"/>
    </cacheField>
    <cacheField name="2602TU" numFmtId="176">
      <sharedItems containsString="0" containsBlank="1" containsNumber="1" minValue="0" maxValue="300.06625770511334"/>
    </cacheField>
    <cacheField name="2603TU" numFmtId="176">
      <sharedItems containsString="0" containsBlank="1" containsNumber="1" minValue="0" maxValue="455.14984020589094"/>
    </cacheField>
    <cacheField name="2604TU" numFmtId="176">
      <sharedItems containsString="0" containsBlank="1" containsNumber="1" minValue="0" maxValue="465.87484951648435"/>
    </cacheField>
    <cacheField name="2605TU" numFmtId="176">
      <sharedItems containsString="0" containsBlank="1" containsNumber="1" minValue="0" maxValue="419.4652947402551"/>
    </cacheField>
    <cacheField name="2606TU" numFmtId="176">
      <sharedItems containsString="0" containsBlank="1" containsNumber="1" minValue="0" maxValue="552.10586759469118"/>
    </cacheField>
    <cacheField name="26Q1TU" numFmtId="176">
      <sharedItems containsSemiMixedTypes="0" containsString="0" containsNumber="1" minValue="0" maxValue="1079.0789036694107"/>
    </cacheField>
    <cacheField name="26Q2TU" numFmtId="176">
      <sharedItems containsSemiMixedTypes="0" containsString="0" containsNumber="1" minValue="0" maxValue="1437.4460118514307"/>
    </cacheField>
    <cacheField name="26H1TU" numFmtId="176">
      <sharedItems containsSemiMixedTypes="0" containsString="0" containsNumber="1" minValue="0" maxValue="2516.5249155208412"/>
    </cacheField>
    <cacheField name="2601SU" numFmtId="176">
      <sharedItems containsSemiMixedTypes="0" containsString="0" containsNumber="1" minValue="-21" maxValue="510"/>
    </cacheField>
    <cacheField name="2602SU" numFmtId="176">
      <sharedItems containsSemiMixedTypes="0" containsString="0" containsNumber="1" minValue="-60" maxValue="385"/>
    </cacheField>
    <cacheField name="2603SU" numFmtId="176">
      <sharedItems containsSemiMixedTypes="0" containsString="0" containsNumber="1" minValue="-13" maxValue="505"/>
    </cacheField>
    <cacheField name="2604SU" numFmtId="176">
      <sharedItems containsSemiMixedTypes="0" containsString="0" containsNumber="1" minValue="-34" maxValue="435"/>
    </cacheField>
    <cacheField name="2605SU" numFmtId="176">
      <sharedItems containsSemiMixedTypes="0" containsString="0" containsNumber="1" containsInteger="1" minValue="0" maxValue="0"/>
    </cacheField>
    <cacheField name="2606SU" numFmtId="176">
      <sharedItems containsSemiMixedTypes="0" containsString="0" containsNumber="1" containsInteger="1" minValue="0" maxValue="0"/>
    </cacheField>
    <cacheField name="26Q1SU" numFmtId="176">
      <sharedItems containsSemiMixedTypes="0" containsString="0" containsNumber="1" minValue="-60" maxValue="1400"/>
    </cacheField>
    <cacheField name="26Q2SU" numFmtId="176">
      <sharedItems containsSemiMixedTypes="0" containsString="0" containsNumber="1" minValue="-34" maxValue="435"/>
    </cacheField>
    <cacheField name="26H1SU" numFmtId="176">
      <sharedItems containsSemiMixedTypes="0" containsString="0" containsNumber="1" minValue="-60" maxValue="1835"/>
    </cacheField>
    <cacheField name="2601TV" numFmtId="176">
      <sharedItems containsString="0" containsBlank="1" containsNumber="1" minValue="0" maxValue="1115542.1958067729"/>
    </cacheField>
    <cacheField name="2602TV" numFmtId="176">
      <sharedItems containsString="0" containsBlank="1" containsNumber="1" minValue="0" maxValue="1033575.2240026857"/>
    </cacheField>
    <cacheField name="2603TV" numFmtId="176">
      <sharedItems containsString="0" containsBlank="1" containsNumber="1" minValue="0" maxValue="1567759.0730907894"/>
    </cacheField>
    <cacheField name="2604TV" numFmtId="176">
      <sharedItems containsString="0" containsBlank="1" containsNumber="1" minValue="0" maxValue="1604701.260411035"/>
    </cacheField>
    <cacheField name="2605TV" numFmtId="176">
      <sharedItems containsString="0" containsBlank="1" containsNumber="1" minValue="0" maxValue="1444844.0130798612"/>
    </cacheField>
    <cacheField name="2606TV" numFmtId="176">
      <sharedItems containsString="0" containsBlank="1" containsNumber="1" minValue="0" maxValue="1901723.1398712378"/>
    </cacheField>
    <cacheField name="26Q1TV" numFmtId="176">
      <sharedItems containsSemiMixedTypes="0" containsString="0" containsNumber="1" minValue="0" maxValue="3716876.4929002482"/>
    </cacheField>
    <cacheField name="26Q2TV" numFmtId="176">
      <sharedItems containsSemiMixedTypes="0" containsString="0" containsNumber="1" minValue="0" maxValue="4951268.4133621342"/>
    </cacheField>
    <cacheField name="26H1TV" numFmtId="176">
      <sharedItems containsSemiMixedTypes="0" containsString="0" containsNumber="1" minValue="0" maxValue="8668144.9062623829"/>
    </cacheField>
    <cacheField name="2601SV" numFmtId="176">
      <sharedItems containsSemiMixedTypes="0" containsString="0" containsNumber="1" minValue="-83703.27" maxValue="1756689.9"/>
    </cacheField>
    <cacheField name="2602SV" numFmtId="176">
      <sharedItems containsSemiMixedTypes="0" containsString="0" containsNumber="1" minValue="-239152.19999999998" maxValue="1326128.6499999999"/>
    </cacheField>
    <cacheField name="2603SV" numFmtId="176">
      <sharedItems containsSemiMixedTypes="0" containsString="0" containsNumber="1" minValue="-51816.31" maxValue="1739467.45"/>
    </cacheField>
    <cacheField name="2604SV" numFmtId="176">
      <sharedItems containsSemiMixedTypes="0" containsString="0" containsNumber="1" minValue="-135519.57999999999" maxValue="1498353.15"/>
    </cacheField>
    <cacheField name="2605SV" numFmtId="176">
      <sharedItems containsSemiMixedTypes="0" containsString="0" containsNumber="1" containsInteger="1" minValue="0" maxValue="0"/>
    </cacheField>
    <cacheField name="2606SV" numFmtId="176">
      <sharedItems containsSemiMixedTypes="0" containsString="0" containsNumber="1" containsInteger="1" minValue="0" maxValue="0"/>
    </cacheField>
    <cacheField name="26Q1SV" numFmtId="176">
      <sharedItems containsSemiMixedTypes="0" containsString="0" containsNumber="1" minValue="-239152.19999999998" maxValue="4822286"/>
    </cacheField>
    <cacheField name="26Q2SV" numFmtId="176">
      <sharedItems containsSemiMixedTypes="0" containsString="0" containsNumber="1" minValue="-135519.57999999999" maxValue="1498353.15"/>
    </cacheField>
    <cacheField name="26H1SV" numFmtId="176">
      <sharedItems containsSemiMixedTypes="0" containsString="0" containsNumber="1" minValue="-239152.19999999998" maxValue="6320639.1500000004"/>
    </cacheField>
    <cacheField name="当月TU" numFmtId="176">
      <sharedItems containsSemiMixedTypes="0" containsString="0" containsNumber="1" minValue="0" maxValue="465.87484951648435"/>
    </cacheField>
    <cacheField name="当月SU" numFmtId="176">
      <sharedItems containsSemiMixedTypes="0" containsString="0" containsNumber="1" minValue="-34" maxValue="435"/>
    </cacheField>
    <cacheField name="25Q3~" numFmtId="176">
      <sharedItems containsString="0" containsBlank="1" containsNumber="1" containsInteger="1" minValue="-308" maxValue="483"/>
    </cacheField>
    <cacheField name="25Q4~" numFmtId="176">
      <sharedItems containsString="0" containsBlank="1" containsNumber="1" containsInteger="1" minValue="-126" maxValue="453"/>
    </cacheField>
    <cacheField name="YTD" numFmtId="176">
      <sharedItems containsSemiMixedTypes="0" containsString="0" containsNumber="1" minValue="-10" maxValue="566"/>
    </cacheField>
    <cacheField name="Jan" numFmtId="176">
      <sharedItems containsString="0" containsBlank="1" containsNumber="1" minValue="-14" maxValue="200"/>
    </cacheField>
    <cacheField name="Feb" numFmtId="176">
      <sharedItems containsString="0" containsBlank="1" containsNumber="1" minValue="0" maxValue="177"/>
    </cacheField>
    <cacheField name="Mar" numFmtId="176">
      <sharedItems containsString="0" containsBlank="1" containsNumber="1" minValue="-3" maxValue="202"/>
    </cacheField>
    <cacheField name="Apr" numFmtId="176">
      <sharedItems containsString="0" containsBlank="1" containsNumber="1" minValue="-2" maxValue="108"/>
    </cacheField>
    <cacheField name="May" numFmtId="176">
      <sharedItems containsString="0" containsBlank="1" containsNumber="1" containsInteger="1" minValue="0" maxValue="0"/>
    </cacheField>
    <cacheField name="Jun" numFmtId="176">
      <sharedItems containsString="0" containsBlank="1" containsNumber="1" containsInteger="1" minValue="0" maxValue="0"/>
    </cacheField>
    <cacheField name="25Q3月均" numFmtId="176">
      <sharedItems containsString="0" containsBlank="1" containsNumber="1" minValue="0" maxValue="16.666666666666668"/>
    </cacheField>
    <cacheField name="25Q4月均" numFmtId="176">
      <sharedItems containsString="0" containsBlank="1" containsNumber="1" minValue="0" maxValue="14"/>
    </cacheField>
    <cacheField name="26Q1月均" numFmtId="176">
      <sharedItems containsString="0" containsBlank="1" containsNumber="1" minValue="0" maxValue="19"/>
    </cacheField>
    <cacheField name="26Q2月均" numFmtId="176">
      <sharedItems containsString="0" containsBlank="1" containsNumber="1" containsInteger="1" minValue="0" maxValue="15"/>
    </cacheField>
    <cacheField name="1月" numFmtId="176">
      <sharedItems containsString="0" containsBlank="1" containsNumber="1" containsInteger="1" minValue="0" maxValue="25"/>
    </cacheField>
    <cacheField name="2月" numFmtId="176">
      <sharedItems containsString="0" containsBlank="1" containsNumber="1" containsInteger="1" minValue="0" maxValue="14"/>
    </cacheField>
    <cacheField name="3月" numFmtId="176">
      <sharedItems containsString="0" containsBlank="1" containsNumber="1" containsInteger="1" minValue="0" maxValue="18"/>
    </cacheField>
    <cacheField name="4月" numFmtId="176">
      <sharedItems containsString="0" containsBlank="1" containsNumber="1" containsInteger="1" minValue="0" maxValue="15"/>
    </cacheField>
    <cacheField name="5月" numFmtId="176">
      <sharedItems containsString="0" containsBlank="1" containsNumber="1" containsInteger="1" minValue="0" maxValue="0"/>
    </cacheField>
    <cacheField name="6月" numFmtId="176">
      <sharedItems containsString="0" containsBlank="1" containsNumber="1" containsInteger="1" minValue="0" maxValue="0"/>
    </cacheField>
    <cacheField name="25月均SV" numFmtId="176">
      <sharedItems containsSemiMixedTypes="0" containsString="0" containsNumber="1" minValue="-63441.76416666666" maxValue="1553464.99"/>
    </cacheField>
    <cacheField name="25Q3SV" numFmtId="176">
      <sharedItems containsSemiMixedTypes="0" containsString="0" containsNumber="1" minValue="-1919477.5599999998" maxValue="4443392.0999999996"/>
    </cacheField>
    <cacheField name="25Q4SV" numFmtId="176">
      <sharedItems containsSemiMixedTypes="0" containsString="0" containsNumber="1" minValue="-785240.82" maxValue="4684506.3999999994"/>
    </cacheField>
    <cacheField name="25Q3SU" numFmtId="176">
      <sharedItems containsSemiMixedTypes="0" containsString="0" containsNumber="1" containsInteger="1" minValue="-308" maxValue="1290"/>
    </cacheField>
    <cacheField name="25Q4SU" numFmtId="176">
      <sharedItems containsSemiMixedTypes="0" containsString="0" containsNumber="1" containsInteger="1" minValue="-141" maxValue="1360"/>
    </cacheField>
    <cacheField name="24Q4P月均" numFmtId="176">
      <sharedItems containsString="0" containsBlank="1" containsNumber="1" minValue="0" maxValue="385.33333333333331"/>
    </cacheField>
    <cacheField name="25MAX" numFmtId="176">
      <sharedItems containsSemiMixedTypes="0" containsString="0" containsNumber="1" minValue="0" maxValue="841.00000000000011"/>
    </cacheField>
    <cacheField name="25月均" numFmtId="176">
      <sharedItems containsSemiMixedTypes="0" containsString="0" containsNumber="1" minValue="-15.916666666666666" maxValue="451"/>
    </cacheField>
    <cacheField name="2501SU" numFmtId="176">
      <sharedItems containsString="0" containsBlank="1" containsNumber="1" containsInteger="1" minValue="-80" maxValue="320"/>
    </cacheField>
    <cacheField name="2502SU" numFmtId="176">
      <sharedItems containsString="0" containsBlank="1" containsNumber="1" minValue="-111" maxValue="555"/>
    </cacheField>
    <cacheField name="2503SU" numFmtId="176">
      <sharedItems containsString="0" containsBlank="1" containsNumber="1" minValue="-20" maxValue="841.00000000000011"/>
    </cacheField>
    <cacheField name="2504SU" numFmtId="176">
      <sharedItems containsString="0" containsBlank="1" containsNumber="1" containsInteger="1" minValue="-84" maxValue="550"/>
    </cacheField>
    <cacheField name="2505SU" numFmtId="176">
      <sharedItems containsString="0" containsBlank="1" containsNumber="1" containsInteger="1" minValue="-199" maxValue="611"/>
    </cacheField>
    <cacheField name="2506SU" numFmtId="176">
      <sharedItems containsString="0" containsBlank="1" containsNumber="1" minValue="-150" maxValue="420"/>
    </cacheField>
    <cacheField name="2507SU" numFmtId="176">
      <sharedItems containsString="0" containsBlank="1" containsNumber="1" containsInteger="1" minValue="-187" maxValue="350"/>
    </cacheField>
    <cacheField name="2508SU" numFmtId="176">
      <sharedItems containsString="0" containsBlank="1" containsNumber="1" containsInteger="1" minValue="-157" maxValue="375"/>
    </cacheField>
    <cacheField name="2509SU" numFmtId="176">
      <sharedItems containsString="0" containsBlank="1" containsNumber="1" containsInteger="1" minValue="-94" maxValue="565"/>
    </cacheField>
    <cacheField name="2510SU" numFmtId="176">
      <sharedItems containsString="0" containsBlank="1" containsNumber="1" minValue="-108" maxValue="435"/>
    </cacheField>
    <cacheField name="2511SU" numFmtId="176">
      <sharedItems containsString="0" containsBlank="1" containsNumber="1" containsInteger="1" minValue="-74" maxValue="415"/>
    </cacheField>
    <cacheField name="2512SU" numFmtId="176">
      <sharedItems containsString="0" containsBlank="1" containsNumber="1" containsInteger="1" minValue="-83" maxValue="510"/>
    </cacheField>
    <cacheField name="1渗透率" numFmtId="0" formula="Jan/'24Q4P月均'" databaseField="0"/>
    <cacheField name="2渗透率" numFmtId="0" formula="Feb/'24Q4P月均'" databaseField="0"/>
    <cacheField name="3渗透率" numFmtId="0" formula="Mar/'24Q4P月均'" databaseField="0"/>
    <cacheField name="4渗透率" numFmtId="0" formula="Apr/'24Q4P月均'" databaseField="0"/>
    <cacheField name="5渗透率" numFmtId="0" formula="May/'24Q4P月均'" databaseField="0"/>
    <cacheField name="6渗透率" numFmtId="0" formula="Jun/'24Q4P月均'" databaseField="0"/>
    <cacheField name="Q1渗透率" numFmtId="0" formula="SUM(Jan,Feb,Mar)/('24Q4P月均'*3)" databaseField="0"/>
    <cacheField name="Q2渗透率" numFmtId="0" formula="SUM(Apr,May,Jun)/('24Q4P月均'*3)" databaseField="0"/>
    <cacheField name="YTD渗透率" numFmtId="0" formula="YTD/('24Q4P月均'*4)" databaseField="0"/>
    <cacheField name="25H2月均" numFmtId="0" formula="SUM('2507SU','2508SU','2509SU','2510SU','2511SU','2512SU')/6" databaseField="0"/>
    <cacheField name="26Q1月均2" numFmtId="0" formula="'26Q1SU'/3" databaseField="0"/>
    <cacheField name="26Q2月均2" numFmtId="0" formula="'26Q2SU'/1" databaseField="0"/>
    <cacheField name="当月进度" numFmtId="0" formula="当月SU/当月TU" databaseField="0"/>
    <cacheField name="25Q3渗透率" numFmtId="0" formula="'25Q3~'/('24Q4P月均'*3)" databaseField="0"/>
    <cacheField name="25Q4渗透率" numFmtId="0" formula="'25Q4~'/('24Q4P月均'*3)" databaseField="0"/>
    <cacheField name="26Q1月均SU" numFmtId="0" formula="'26Q1SU'/3" databaseField="0"/>
    <cacheField name="26Q2月均SU" numFmtId="0" formula="'26Q2SU'/1" databaseField="0"/>
    <cacheField name="25Q3月均SU" numFmtId="0" formula="'25Q3SU'/3" databaseField="0"/>
    <cacheField name="25Q4月均SU" numFmtId="0" formula="'25Q4SU'/3" databaseField="0"/>
    <cacheField name="26H1月均SU" numFmtId="0" formula="'26H1SU'/4" databaseField="0"/>
    <cacheField name="25Q3月均~" numFmtId="0" formula="'25Q3~'/3" databaseField="0"/>
    <cacheField name="25Q4月均~" numFmtId="0" formula="'25Q4~'/3" databaseField="0"/>
    <cacheField name="25H2月均~" numFmtId="0" formula="('25Q3~'+'25Q4~')/6" databaseField="0"/>
  </cacheFields>
  <extLst>
    <ext xmlns:x14="http://schemas.microsoft.com/office/spreadsheetml/2009/9/main" uri="{725AE2AE-9491-48be-B2B4-4EB974FC3084}">
      <x14:pivotCacheDefinition pivotCacheId="169658556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, jing {MWAA~FUZHOU}" refreshedDate="46140.481406018516" createdVersion="8" refreshedVersion="8" minRefreshableVersion="3" recordCount="277" xr:uid="{3B4B98CD-D939-4156-8455-EFA0562168E7}">
  <cacheSource type="worksheet">
    <worksheetSource ref="B1:BA278" sheet="date-TAM"/>
  </cacheSource>
  <cacheFields count="59">
    <cacheField name="LEL姓名" numFmtId="0">
      <sharedItems count="8">
        <s v="江西一圈"/>
        <s v="林丽贞"/>
        <s v="周小英"/>
        <s v="唐晓玉"/>
        <s v="许辉容"/>
        <s v="钟明珠"/>
        <s v="(空白)"/>
        <s v="上海一圈" u="1"/>
      </sharedItems>
    </cacheField>
    <cacheField name="TAM CODE" numFmtId="0">
      <sharedItems/>
    </cacheField>
    <cacheField name="TAM" numFmtId="0">
      <sharedItems count="40">
        <s v="冯新华"/>
        <s v="温若华"/>
        <s v="张敏"/>
        <s v="黄文萍"/>
        <s v="廖苏亮"/>
        <s v="张慧卿"/>
        <s v="陈慧源"/>
        <s v="刘晓萍"/>
        <s v="郑长洋"/>
        <s v="陈康乐"/>
        <s v="谢燕贞"/>
        <s v="李嘉妮"/>
        <s v="王伟"/>
        <s v="黄培耕"/>
        <s v="高骏"/>
        <s v="高秋磊"/>
        <s v="李芷娇"/>
        <s v="熊荣生"/>
        <s v="赵印婷"/>
        <s v="邱春青"/>
        <s v="张畅"/>
        <s v="江蓓"/>
        <s v="吕杨"/>
        <s v="王颖婷"/>
        <s v="张霞云"/>
        <s v="梅海波"/>
        <s v="(空缺)"/>
        <s v="高艳"/>
        <s v="吴平辉"/>
        <s v="林露"/>
        <s v="宋超平"/>
        <s v="甘燕梅"/>
        <s v="林月榕"/>
        <s v="王冲"/>
        <s v="王稼辉"/>
        <s v="李巍"/>
        <s v="王昱昊"/>
        <s v="贾静"/>
        <s v="王瑛"/>
        <s v="(空白)"/>
      </sharedItems>
    </cacheField>
    <cacheField name="产品分类" numFmtId="0">
      <sharedItems count="2">
        <s v="成熟"/>
        <s v="策略"/>
      </sharedItems>
    </cacheField>
    <cacheField name="产品" numFmtId="0">
      <sharedItems count="5">
        <s v="Herceptin IV"/>
        <s v="Herceptin SC"/>
        <s v="Itovebi"/>
        <s v="Perjeta"/>
        <s v="Phesgo"/>
      </sharedItems>
    </cacheField>
    <cacheField name="产品品规" numFmtId="0">
      <sharedItems/>
    </cacheField>
    <cacheField name="考核价" numFmtId="0">
      <sharedItems containsSemiMixedTypes="0" containsString="0" containsNumber="1" minValue="3444.49" maxValue="10698.05"/>
    </cacheField>
    <cacheField name="2601TU" numFmtId="178">
      <sharedItems containsSemiMixedTypes="0" containsString="0" containsNumber="1" minValue="0" maxValue="214.77633418932305"/>
    </cacheField>
    <cacheField name="2602TU" numFmtId="178">
      <sharedItems containsSemiMixedTypes="0" containsString="0" containsNumber="1" minValue="0" maxValue="198.99515998107216"/>
    </cacheField>
    <cacheField name="2603TU" numFmtId="178">
      <sharedItems containsSemiMixedTypes="0" containsString="0" containsNumber="1" minValue="0" maxValue="301.8420530179701"/>
    </cacheField>
    <cacheField name="2604TU" numFmtId="178">
      <sharedItems containsString="0" containsBlank="1" containsNumber="1" minValue="0" maxValue="478.50678858319526"/>
    </cacheField>
    <cacheField name="2605TU" numFmtId="178">
      <sharedItems containsString="0" containsBlank="1" containsNumber="1" minValue="0" maxValue="430.83886437866363"/>
    </cacheField>
    <cacheField name="2606TU" numFmtId="178">
      <sharedItems containsString="0" containsBlank="1" containsNumber="1" minValue="0" maxValue="567.0759130587636"/>
    </cacheField>
    <cacheField name="26Q1TU" numFmtId="178">
      <sharedItems containsSemiMixedTypes="0" containsString="0" containsNumber="1" minValue="0" maxValue="715.61354718836537"/>
    </cacheField>
    <cacheField name="26Q2TU" numFmtId="178">
      <sharedItems containsSemiMixedTypes="0" containsString="0" containsNumber="1" minValue="0" maxValue="1476.4215660206223"/>
    </cacheField>
    <cacheField name="26H1TU" numFmtId="178">
      <sharedItems containsSemiMixedTypes="0" containsString="0" containsNumber="1" minValue="0" maxValue="2161.6670385681055"/>
    </cacheField>
    <cacheField name="2601SU" numFmtId="178">
      <sharedItems containsSemiMixedTypes="0" containsString="0" containsNumber="1" minValue="-3" maxValue="347.5"/>
    </cacheField>
    <cacheField name="2602SU" numFmtId="178">
      <sharedItems containsSemiMixedTypes="0" containsString="0" containsNumber="1" minValue="-58" maxValue="278.5"/>
    </cacheField>
    <cacheField name="2603SU" numFmtId="178">
      <sharedItems containsSemiMixedTypes="0" containsString="0" containsNumber="1" minValue="0" maxValue="354.5"/>
    </cacheField>
    <cacheField name="2604SU" numFmtId="178">
      <sharedItems containsSemiMixedTypes="0" containsString="0" containsNumber="1" minValue="-34" maxValue="446.8"/>
    </cacheField>
    <cacheField name="2605SU" numFmtId="178">
      <sharedItems containsSemiMixedTypes="0" containsString="0" containsNumber="1" containsInteger="1" minValue="0" maxValue="0"/>
    </cacheField>
    <cacheField name="2606SU" numFmtId="178">
      <sharedItems containsSemiMixedTypes="0" containsString="0" containsNumber="1" containsInteger="1" minValue="0" maxValue="0"/>
    </cacheField>
    <cacheField name="26Q1SU" numFmtId="178">
      <sharedItems containsSemiMixedTypes="0" containsString="0" containsNumber="1" minValue="-51" maxValue="980.5"/>
    </cacheField>
    <cacheField name="26Q2SU" numFmtId="178">
      <sharedItems containsSemiMixedTypes="0" containsString="0" containsNumber="1" minValue="-34" maxValue="446.8"/>
    </cacheField>
    <cacheField name="26H1SU" numFmtId="178">
      <sharedItems containsSemiMixedTypes="0" containsString="0" containsNumber="1" minValue="-51" maxValue="1427.3"/>
    </cacheField>
    <cacheField name="2601TV" numFmtId="178">
      <sharedItems containsSemiMixedTypes="0" containsString="0" containsNumber="1" minValue="0" maxValue="1278475.03207444"/>
    </cacheField>
    <cacheField name="2602TV" numFmtId="178">
      <sharedItems containsSemiMixedTypes="0" containsString="0" containsNumber="1" minValue="0" maxValue="1165072.0816192399"/>
    </cacheField>
    <cacheField name="2603TV" numFmtId="178">
      <sharedItems containsSemiMixedTypes="0" containsString="0" containsNumber="1" minValue="0" maxValue="1742067.18639325"/>
    </cacheField>
    <cacheField name="2604TV" numFmtId="178">
      <sharedItems containsSemiMixedTypes="0" containsString="0" containsNumber="1" minValue="0" maxValue="1648211.8482069301"/>
    </cacheField>
    <cacheField name="2605TV" numFmtId="178">
      <sharedItems containsSemiMixedTypes="0" containsString="0" containsNumber="1" minValue="0" maxValue="1484020.159963663"/>
    </cacheField>
    <cacheField name="2606TV" numFmtId="178">
      <sharedItems containsSemiMixedTypes="0" containsString="0" containsNumber="1" minValue="0" maxValue="1953287.3117717805"/>
    </cacheField>
    <cacheField name="26Q1TV" numFmtId="178">
      <sharedItems containsSemiMixedTypes="0" containsString="0" containsNumber="1" minValue="0" maxValue="4185614.3000869295"/>
    </cacheField>
    <cacheField name="26Q2TV" numFmtId="178">
      <sharedItems containsSemiMixedTypes="0" containsString="0" containsNumber="1" minValue="0" maxValue="5085519.3199423729"/>
    </cacheField>
    <cacheField name="26H1TV" numFmtId="178">
      <sharedItems containsSemiMixedTypes="0" containsString="0" containsNumber="1" minValue="0" maxValue="9134414.76616567"/>
    </cacheField>
    <cacheField name="2601SV" numFmtId="178">
      <sharedItems containsSemiMixedTypes="0" containsString="0" containsNumber="1" minValue="-25467.81" maxValue="1389751.6099999999"/>
    </cacheField>
    <cacheField name="2602SV" numFmtId="178">
      <sharedItems containsSemiMixedTypes="0" containsString="0" containsNumber="1" minValue="-231180.46" maxValue="1237065.895"/>
    </cacheField>
    <cacheField name="2603SV" numFmtId="178">
      <sharedItems containsSemiMixedTypes="0" containsString="0" containsNumber="1" minValue="0" maxValue="1595409.92"/>
    </cacheField>
    <cacheField name="2604SV" numFmtId="178">
      <sharedItems containsSemiMixedTypes="0" containsString="0" containsNumber="1" minValue="-135519.57999999999" maxValue="1538998.132"/>
    </cacheField>
    <cacheField name="2605SV" numFmtId="178">
      <sharedItems containsSemiMixedTypes="0" containsString="0" containsNumber="1" containsInteger="1" minValue="0" maxValue="0"/>
    </cacheField>
    <cacheField name="2606SV" numFmtId="178">
      <sharedItems containsSemiMixedTypes="0" containsString="0" containsNumber="1" containsInteger="1" minValue="0" maxValue="0"/>
    </cacheField>
    <cacheField name="26Q1SV" numFmtId="178">
      <sharedItems containsSemiMixedTypes="0" containsString="0" containsNumber="1" minValue="-203279.37" maxValue="3421406.4299999997"/>
    </cacheField>
    <cacheField name="26Q2SV" numFmtId="178">
      <sharedItems containsSemiMixedTypes="0" containsString="0" containsNumber="1" minValue="-135519.57999999999" maxValue="1538998.132"/>
    </cacheField>
    <cacheField name="26H1SV" numFmtId="178">
      <sharedItems containsSemiMixedTypes="0" containsString="0" containsNumber="1" minValue="-203279.37" maxValue="4916320.5769999996"/>
    </cacheField>
    <cacheField name="YTD" numFmtId="178">
      <sharedItems containsSemiMixedTypes="0" containsString="0" containsNumber="1" minValue="0" maxValue="617"/>
    </cacheField>
    <cacheField name="Jan" numFmtId="178">
      <sharedItems containsString="0" containsBlank="1" containsNumber="1" minValue="-6" maxValue="223"/>
    </cacheField>
    <cacheField name="Feb" numFmtId="178">
      <sharedItems containsString="0" containsBlank="1" containsNumber="1" minValue="0" maxValue="198.5"/>
    </cacheField>
    <cacheField name="Mar" numFmtId="178">
      <sharedItems containsString="0" containsBlank="1" containsNumber="1" minValue="0" maxValue="256"/>
    </cacheField>
    <cacheField name="Apr" numFmtId="178">
      <sharedItems containsString="0" containsBlank="1" containsNumber="1" minValue="0" maxValue="99"/>
    </cacheField>
    <cacheField name="May" numFmtId="178">
      <sharedItems containsString="0" containsBlank="1" containsNumber="1" containsInteger="1" minValue="0" maxValue="0"/>
    </cacheField>
    <cacheField name="Jun" numFmtId="178">
      <sharedItems containsString="0" containsBlank="1" containsNumber="1" containsInteger="1" minValue="0" maxValue="0"/>
    </cacheField>
    <cacheField name="24Q4P1" numFmtId="178">
      <sharedItems containsString="0" containsBlank="1" containsNumber="1" minValue="0" maxValue="363.66666666666669"/>
    </cacheField>
    <cacheField name="24Q4P2" numFmtId="178">
      <sharedItems containsString="0" containsBlank="1" containsNumber="1" minValue="0" maxValue="423.46666666666664"/>
    </cacheField>
    <cacheField name="Q1达成" numFmtId="0" formula="'26Q1SV'/'26Q1TV'" databaseField="0"/>
    <cacheField name="Q1渗透率" numFmtId="0" formula="SUM(Jan,Feb,Mar)/('24Q4P1'*3)" databaseField="0"/>
    <cacheField name="Q2达成" numFmtId="0" formula="'26Q2SV'/'26Q2TV'" databaseField="0"/>
    <cacheField name="Q2渗透率" numFmtId="0" formula="SUM(Apr,May,Jun)/('24Q4P2'*3)" databaseField="0"/>
    <cacheField name="4月" numFmtId="0" formula="'2604SV'/'2604TV'" databaseField="0"/>
    <cacheField name="5月" numFmtId="0" formula="'2605SV'/'2605TV'" databaseField="0"/>
    <cacheField name="6月" numFmtId="0" formula="'2606SV'/'2606TV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  <s v="JXGZ001"/>
    <s v="赣南医科大学第一附属医院章贡院区"/>
    <x v="0"/>
    <n v="5"/>
    <n v="0"/>
    <m/>
    <n v="1"/>
    <n v="0"/>
    <n v="0"/>
    <x v="0"/>
    <s v="4月"/>
  </r>
  <r>
    <x v="0"/>
    <s v="02ocpz5"/>
    <s v="赣南医科大学第一附属医院黄金院区"/>
    <x v="1"/>
    <n v="0"/>
    <n v="0"/>
    <n v="1"/>
    <n v="1"/>
    <n v="0"/>
    <n v="0"/>
    <x v="0"/>
    <m/>
  </r>
  <r>
    <x v="0"/>
    <s v="00UIUka"/>
    <s v="赣州市人民医院南院区"/>
    <x v="1"/>
    <n v="0"/>
    <n v="0"/>
    <n v="1"/>
    <n v="1"/>
    <n v="0"/>
    <n v="0"/>
    <x v="1"/>
    <s v="4月"/>
  </r>
  <r>
    <x v="0"/>
    <s v="JXGZ003"/>
    <s v="赣州市人民医院北院区"/>
    <x v="2"/>
    <n v="1"/>
    <n v="0"/>
    <m/>
    <n v="1"/>
    <n v="0"/>
    <n v="0"/>
    <x v="0"/>
    <m/>
  </r>
  <r>
    <x v="0"/>
    <s v="JXJA001"/>
    <s v="吉安市中心人民医院北院区"/>
    <x v="2"/>
    <n v="0"/>
    <n v="0"/>
    <n v="1"/>
    <n v="1"/>
    <n v="0"/>
    <n v="0"/>
    <x v="0"/>
    <m/>
  </r>
  <r>
    <x v="0"/>
    <s v="60MRoub"/>
    <s v="南昌大学第一附属医院赣江新区医院"/>
    <x v="1"/>
    <n v="0"/>
    <n v="0"/>
    <n v="1"/>
    <n v="1"/>
    <n v="0"/>
    <n v="0"/>
    <x v="0"/>
    <m/>
  </r>
  <r>
    <x v="0"/>
    <s v="JXJA84"/>
    <s v="吉安市中心人民医院南院区"/>
    <x v="3"/>
    <n v="0"/>
    <n v="0"/>
    <n v="1"/>
    <n v="1"/>
    <n v="0"/>
    <n v="0"/>
    <x v="0"/>
    <m/>
  </r>
  <r>
    <x v="0"/>
    <s v="JXNC016"/>
    <s v="南昌市第二中西医结合医院"/>
    <x v="3"/>
    <n v="0"/>
    <n v="0"/>
    <n v="1"/>
    <n v="1"/>
    <n v="0"/>
    <n v="0"/>
    <x v="0"/>
    <m/>
  </r>
  <r>
    <x v="0"/>
    <s v="JXPX015"/>
    <s v="莲花县人民医院"/>
    <x v="3"/>
    <n v="0"/>
    <n v="0"/>
    <n v="1"/>
    <n v="1"/>
    <n v="0"/>
    <n v="0"/>
    <x v="0"/>
    <m/>
  </r>
  <r>
    <x v="0"/>
    <s v="JXYC002"/>
    <s v="宜春市妇幼保健院"/>
    <x v="3"/>
    <n v="0"/>
    <n v="0"/>
    <n v="1"/>
    <n v="1"/>
    <n v="0"/>
    <n v="0"/>
    <x v="0"/>
    <m/>
  </r>
  <r>
    <x v="0"/>
    <s v="JXGZ005"/>
    <s v="赣州市妇幼保健院大公路院区"/>
    <x v="3"/>
    <n v="0"/>
    <n v="1"/>
    <n v="1"/>
    <n v="0"/>
    <n v="0"/>
    <n v="0"/>
    <x v="0"/>
    <m/>
  </r>
  <r>
    <x v="0"/>
    <s v="JXPX001"/>
    <s v="萍乡市妇幼保健院"/>
    <x v="3"/>
    <n v="1"/>
    <n v="0"/>
    <m/>
    <n v="1"/>
    <n v="0"/>
    <n v="0"/>
    <x v="0"/>
    <m/>
  </r>
  <r>
    <x v="0"/>
    <s v="JXPX021"/>
    <s v="芦溪县人民医院"/>
    <x v="3"/>
    <n v="0"/>
    <n v="0"/>
    <n v="1"/>
    <n v="1"/>
    <n v="0"/>
    <n v="0"/>
    <x v="0"/>
    <m/>
  </r>
  <r>
    <x v="0"/>
    <s v="JXYC011"/>
    <s v="万载县人民医院"/>
    <x v="3"/>
    <n v="0"/>
    <n v="0"/>
    <n v="1"/>
    <n v="1"/>
    <n v="0"/>
    <n v="0"/>
    <x v="0"/>
    <m/>
  </r>
  <r>
    <x v="0"/>
    <s v="JXYC013"/>
    <s v="上高县人民医院"/>
    <x v="3"/>
    <n v="0"/>
    <n v="0"/>
    <n v="1"/>
    <n v="1"/>
    <n v="0"/>
    <n v="0"/>
    <x v="0"/>
    <m/>
  </r>
  <r>
    <x v="0"/>
    <s v="JXGZ008"/>
    <s v="广东省人民医院赣州医院"/>
    <x v="3"/>
    <n v="0"/>
    <n v="0"/>
    <n v="1"/>
    <n v="1"/>
    <n v="0"/>
    <n v="0"/>
    <x v="1"/>
    <m/>
  </r>
  <r>
    <x v="0"/>
    <s v="JXJA002"/>
    <s v="井冈山大学附属医院南院区"/>
    <x v="3"/>
    <n v="0"/>
    <n v="0"/>
    <n v="1"/>
    <n v="1"/>
    <n v="0"/>
    <n v="0"/>
    <x v="0"/>
    <m/>
  </r>
  <r>
    <x v="0"/>
    <s v="JXPX49"/>
    <s v="赣西肿瘤医院"/>
    <x v="3"/>
    <n v="0"/>
    <n v="0"/>
    <n v="1"/>
    <n v="1"/>
    <n v="0"/>
    <n v="0"/>
    <x v="0"/>
    <m/>
  </r>
  <r>
    <x v="0"/>
    <s v="JXYC018"/>
    <s v="宜丰县人民医院"/>
    <x v="3"/>
    <n v="0"/>
    <n v="0"/>
    <n v="1"/>
    <n v="1"/>
    <n v="0"/>
    <n v="0"/>
    <x v="0"/>
    <m/>
  </r>
  <r>
    <x v="0"/>
    <s v="JXNC398"/>
    <s v="南昌大学第一附属医院高新医院"/>
    <x v="3"/>
    <n v="0"/>
    <n v="0"/>
    <n v="1"/>
    <n v="1"/>
    <n v="0"/>
    <n v="0"/>
    <x v="0"/>
    <m/>
  </r>
  <r>
    <x v="1"/>
    <s v="04X1BG5"/>
    <s v="福州健嘉康复医院有限公司"/>
    <x v="1"/>
    <n v="0"/>
    <n v="0"/>
    <n v="1"/>
    <n v="1"/>
    <n v="0"/>
    <n v="0"/>
    <x v="0"/>
    <m/>
  </r>
  <r>
    <x v="1"/>
    <s v="053yVew"/>
    <s v="福建医科大学孟超肝胆医院金山院区"/>
    <x v="3"/>
    <n v="0"/>
    <n v="0"/>
    <n v="1"/>
    <n v="1"/>
    <n v="0"/>
    <n v="0"/>
    <x v="2"/>
    <s v="6月"/>
  </r>
  <r>
    <x v="1"/>
    <s v="FJFZ078"/>
    <s v="福州鼓楼医院"/>
    <x v="1"/>
    <n v="0"/>
    <n v="0"/>
    <n v="1"/>
    <n v="1"/>
    <n v="0"/>
    <n v="0"/>
    <x v="0"/>
    <m/>
  </r>
  <r>
    <x v="1"/>
    <s v="FJFZ500"/>
    <s v="福州伽禾伽美医院"/>
    <x v="3"/>
    <n v="0"/>
    <n v="0"/>
    <n v="1"/>
    <n v="1"/>
    <n v="0"/>
    <n v="0"/>
    <x v="0"/>
    <m/>
  </r>
  <r>
    <x v="1"/>
    <s v="FJFZ120"/>
    <s v="福建中医药大学附属第三人民医院"/>
    <x v="3"/>
    <n v="0"/>
    <n v="0"/>
    <n v="1"/>
    <n v="1"/>
    <n v="0"/>
    <n v="0"/>
    <x v="0"/>
    <m/>
  </r>
  <r>
    <x v="1"/>
    <s v="FJFZ009"/>
    <s v="福州市中医院"/>
    <x v="3"/>
    <n v="0"/>
    <n v="2"/>
    <n v="1"/>
    <n v="0"/>
    <n v="0"/>
    <n v="0"/>
    <x v="0"/>
    <m/>
  </r>
  <r>
    <x v="1"/>
    <s v="FJFZ083"/>
    <s v="中国人民武装警察部队福建省总队医院"/>
    <x v="2"/>
    <n v="0"/>
    <n v="0"/>
    <n v="1"/>
    <n v="1"/>
    <n v="0"/>
    <n v="0"/>
    <x v="0"/>
    <m/>
  </r>
  <r>
    <x v="1"/>
    <s v="FJFZ068"/>
    <s v="福建省人民医院"/>
    <x v="3"/>
    <n v="0"/>
    <n v="0"/>
    <n v="1"/>
    <n v="1"/>
    <n v="0"/>
    <n v="0"/>
    <x v="1"/>
    <s v="5月"/>
  </r>
  <r>
    <x v="1"/>
    <s v="FJND036"/>
    <s v="宁德师范学院附属宁德市医院东侨院区"/>
    <x v="3"/>
    <n v="0"/>
    <n v="0"/>
    <n v="1"/>
    <n v="1"/>
    <n v="0"/>
    <n v="0"/>
    <x v="2"/>
    <s v="6月"/>
  </r>
  <r>
    <x v="1"/>
    <s v="FJQZ092"/>
    <s v="晋江市医院晋南分院"/>
    <x v="3"/>
    <n v="0"/>
    <n v="0"/>
    <n v="1"/>
    <n v="1"/>
    <n v="0"/>
    <n v="0"/>
    <x v="0"/>
    <m/>
  </r>
  <r>
    <x v="1"/>
    <s v="FJND028"/>
    <s v="福鼎市医院"/>
    <x v="2"/>
    <n v="0"/>
    <n v="0"/>
    <n v="1"/>
    <n v="1"/>
    <n v="0"/>
    <n v="0"/>
    <x v="2"/>
    <s v="6月"/>
  </r>
  <r>
    <x v="1"/>
    <s v="FJNP004"/>
    <s v="福建省南平市第一医院"/>
    <x v="2"/>
    <n v="0"/>
    <n v="0"/>
    <n v="1"/>
    <n v="1"/>
    <n v="0"/>
    <n v="0"/>
    <x v="1"/>
    <m/>
  </r>
  <r>
    <x v="1"/>
    <s v="FJQZ056"/>
    <s v="泉州东南医院有限公司"/>
    <x v="2"/>
    <n v="0"/>
    <n v="0"/>
    <n v="1"/>
    <n v="1"/>
    <n v="0"/>
    <n v="0"/>
    <x v="0"/>
    <m/>
  </r>
  <r>
    <x v="1"/>
    <s v="FJSM033"/>
    <s v="三明市第二医院总院区"/>
    <x v="2"/>
    <n v="0"/>
    <n v="0"/>
    <n v="1"/>
    <n v="1"/>
    <n v="0"/>
    <n v="0"/>
    <x v="0"/>
    <m/>
  </r>
  <r>
    <x v="1"/>
    <s v="FJSM001"/>
    <s v="三明市第一医院列东院区"/>
    <x v="2"/>
    <n v="1"/>
    <n v="0"/>
    <m/>
    <n v="1"/>
    <n v="0"/>
    <n v="0"/>
    <x v="0"/>
    <m/>
  </r>
  <r>
    <x v="1"/>
    <s v="FJQZ052"/>
    <s v="晋江市医院新院"/>
    <x v="2"/>
    <n v="0"/>
    <n v="0"/>
    <n v="1"/>
    <n v="1"/>
    <n v="0"/>
    <n v="0"/>
    <x v="2"/>
    <m/>
  </r>
  <r>
    <x v="1"/>
    <s v="FJQZ132"/>
    <s v="晋江市梅岭街道社区卫生服务中心"/>
    <x v="3"/>
    <n v="0"/>
    <n v="0"/>
    <n v="1"/>
    <n v="1"/>
    <n v="0"/>
    <n v="0"/>
    <x v="0"/>
    <m/>
  </r>
  <r>
    <x v="1"/>
    <s v="FJPT048"/>
    <s v="莆田市荔城区新度镇卫生院"/>
    <x v="2"/>
    <n v="0"/>
    <n v="0"/>
    <n v="1"/>
    <n v="1"/>
    <n v="0"/>
    <n v="0"/>
    <x v="0"/>
    <m/>
  </r>
  <r>
    <x v="1"/>
    <s v="FJFZ081"/>
    <s v="中国人民解放军联勤保障部队第九〇〇医院"/>
    <x v="2"/>
    <n v="1"/>
    <n v="0"/>
    <m/>
    <n v="1"/>
    <n v="0"/>
    <n v="0"/>
    <x v="0"/>
    <m/>
  </r>
  <r>
    <x v="1"/>
    <s v="FJPT015"/>
    <s v="莆田学院附属医院老院区"/>
    <x v="2"/>
    <n v="0"/>
    <n v="1"/>
    <n v="1"/>
    <n v="0"/>
    <n v="0"/>
    <n v="0"/>
    <x v="0"/>
    <m/>
  </r>
  <r>
    <x v="1"/>
    <s v="FJND001"/>
    <s v="宁德师范学院附属宁德市医院蕉城院区"/>
    <x v="2"/>
    <n v="0"/>
    <n v="0"/>
    <n v="1"/>
    <n v="1"/>
    <n v="0"/>
    <n v="0"/>
    <x v="0"/>
    <m/>
  </r>
  <r>
    <x v="1"/>
    <s v="FJPT014"/>
    <s v="莆田市第一医院"/>
    <x v="2"/>
    <n v="2"/>
    <n v="0"/>
    <m/>
    <n v="1"/>
    <n v="0"/>
    <n v="0"/>
    <x v="0"/>
    <m/>
  </r>
  <r>
    <x v="1"/>
    <s v="FJQZ030"/>
    <s v="石狮市总医院"/>
    <x v="3"/>
    <n v="0"/>
    <n v="0"/>
    <n v="1"/>
    <n v="1"/>
    <n v="0"/>
    <n v="0"/>
    <x v="0"/>
    <m/>
  </r>
  <r>
    <x v="1"/>
    <s v="02OExrE"/>
    <s v="福州市第二总医院奥体院区"/>
    <x v="1"/>
    <n v="0"/>
    <n v="0"/>
    <n v="1"/>
    <n v="1"/>
    <n v="0"/>
    <n v="0"/>
    <x v="0"/>
    <m/>
  </r>
  <r>
    <x v="1"/>
    <s v="FJFZ008"/>
    <s v="福建医科大学孟超肝胆医院西洪院区"/>
    <x v="1"/>
    <n v="0"/>
    <n v="0"/>
    <n v="1"/>
    <n v="1"/>
    <n v="0"/>
    <n v="0"/>
    <x v="0"/>
    <m/>
  </r>
  <r>
    <x v="1"/>
    <s v="FJFZ011"/>
    <s v="福州市第七医院"/>
    <x v="3"/>
    <n v="0"/>
    <n v="0"/>
    <n v="1"/>
    <n v="1"/>
    <n v="0"/>
    <n v="0"/>
    <x v="0"/>
    <m/>
  </r>
  <r>
    <x v="1"/>
    <s v="FJFZ514"/>
    <s v="武警福建总队机关门诊部"/>
    <x v="1"/>
    <n v="0"/>
    <n v="1"/>
    <n v="1"/>
    <m/>
    <n v="0"/>
    <n v="0"/>
    <x v="0"/>
    <m/>
  </r>
  <r>
    <x v="1"/>
    <s v="FJNP029"/>
    <s v="邵武市立医院"/>
    <x v="3"/>
    <n v="0"/>
    <n v="0"/>
    <n v="1"/>
    <n v="1"/>
    <n v="0"/>
    <n v="0"/>
    <x v="0"/>
    <m/>
  </r>
  <r>
    <x v="1"/>
    <s v="FJNP039"/>
    <s v="建瓯市立医院"/>
    <x v="3"/>
    <n v="0"/>
    <n v="0"/>
    <n v="1"/>
    <n v="1"/>
    <n v="0"/>
    <n v="0"/>
    <x v="0"/>
    <m/>
  </r>
  <r>
    <x v="1"/>
    <s v="FJQZ119"/>
    <s v="晋江市新塘街道社区卫生服务中心"/>
    <x v="1"/>
    <n v="0"/>
    <n v="0"/>
    <n v="1"/>
    <n v="1"/>
    <n v="0"/>
    <n v="0"/>
    <x v="0"/>
    <m/>
  </r>
  <r>
    <x v="1"/>
    <s v="FJSM017"/>
    <s v="大田县总医院"/>
    <x v="3"/>
    <n v="0"/>
    <n v="0"/>
    <n v="1"/>
    <n v="1"/>
    <n v="0"/>
    <n v="0"/>
    <x v="0"/>
    <m/>
  </r>
  <r>
    <x v="1"/>
    <s v="FJSM020"/>
    <s v="尤溪县总医院"/>
    <x v="3"/>
    <n v="0"/>
    <n v="0"/>
    <n v="1"/>
    <n v="1"/>
    <n v="0"/>
    <n v="0"/>
    <x v="0"/>
    <m/>
  </r>
  <r>
    <x v="1"/>
    <s v="FJSM021"/>
    <s v="尤溪县中医医院"/>
    <x v="3"/>
    <n v="0"/>
    <n v="0"/>
    <n v="1"/>
    <n v="1"/>
    <n v="0"/>
    <n v="0"/>
    <x v="0"/>
    <m/>
  </r>
  <r>
    <x v="1"/>
    <s v="FJSM024"/>
    <s v="三明市沙县区总医院"/>
    <x v="3"/>
    <n v="0"/>
    <n v="0"/>
    <n v="1"/>
    <n v="1"/>
    <n v="0"/>
    <n v="0"/>
    <x v="0"/>
    <m/>
  </r>
  <r>
    <x v="1"/>
    <s v="FJSM030"/>
    <s v="泰宁县总医院"/>
    <x v="3"/>
    <n v="0"/>
    <n v="0"/>
    <n v="1"/>
    <n v="1"/>
    <n v="0"/>
    <n v="0"/>
    <x v="0"/>
    <m/>
  </r>
  <r>
    <x v="1"/>
    <s v="JSSZ184"/>
    <s v="安溪县医院"/>
    <x v="3"/>
    <n v="0"/>
    <n v="0"/>
    <n v="1"/>
    <n v="1"/>
    <n v="0"/>
    <n v="0"/>
    <x v="1"/>
    <m/>
  </r>
  <r>
    <x v="1"/>
    <s v="JSSZ185"/>
    <s v="南安市医院新华街院区"/>
    <x v="3"/>
    <n v="0"/>
    <n v="0"/>
    <n v="1"/>
    <n v="1"/>
    <n v="0"/>
    <n v="0"/>
    <x v="2"/>
    <m/>
  </r>
  <r>
    <x v="1"/>
    <s v="FJFZ070"/>
    <s v="福建医科大学附属福州市第一总医院达道院区"/>
    <x v="3"/>
    <n v="0"/>
    <n v="0"/>
    <n v="1"/>
    <n v="1"/>
    <n v="0"/>
    <n v="0"/>
    <x v="1"/>
    <m/>
  </r>
  <r>
    <x v="1"/>
    <s v="FJNP043"/>
    <s v="南平市第二医院"/>
    <x v="3"/>
    <n v="0"/>
    <n v="0"/>
    <n v="1"/>
    <n v="1"/>
    <n v="0"/>
    <n v="0"/>
    <x v="0"/>
    <m/>
  </r>
  <r>
    <x v="1"/>
    <s v="FJFZ021"/>
    <s v="福州市第二总医院"/>
    <x v="3"/>
    <n v="0"/>
    <n v="0"/>
    <n v="1"/>
    <n v="1"/>
    <n v="0"/>
    <n v="0"/>
    <x v="0"/>
    <m/>
  </r>
  <r>
    <x v="1"/>
    <s v="FJSM058"/>
    <s v="三明市中西医结合医院"/>
    <x v="3"/>
    <n v="0"/>
    <n v="0"/>
    <n v="1"/>
    <n v="1"/>
    <n v="0"/>
    <n v="0"/>
    <x v="0"/>
    <m/>
  </r>
  <r>
    <x v="1"/>
    <s v="FJSM027"/>
    <s v="福建省将乐县总医院"/>
    <x v="3"/>
    <n v="0"/>
    <n v="0"/>
    <n v="1"/>
    <n v="1"/>
    <n v="0"/>
    <n v="0"/>
    <x v="0"/>
    <m/>
  </r>
  <r>
    <x v="1"/>
    <s v="FJSM032"/>
    <s v="建宁县总医院"/>
    <x v="3"/>
    <n v="0"/>
    <n v="0"/>
    <n v="1"/>
    <n v="1"/>
    <n v="0"/>
    <n v="0"/>
    <x v="0"/>
    <m/>
  </r>
  <r>
    <x v="2"/>
    <s v="SH1070"/>
    <s v="复旦大学附属华山医院西院"/>
    <x v="3"/>
    <n v="0"/>
    <n v="0"/>
    <n v="1"/>
    <n v="1"/>
    <n v="0"/>
    <n v="0"/>
    <x v="1"/>
    <s v="4月"/>
  </r>
  <r>
    <x v="2"/>
    <s v="SH001"/>
    <s v="复旦大学附属妇产科医院黄浦院区"/>
    <x v="0"/>
    <n v="1"/>
    <n v="1"/>
    <n v="1"/>
    <m/>
    <n v="1"/>
    <n v="0"/>
    <x v="1"/>
    <s v="4月"/>
  </r>
  <r>
    <x v="2"/>
    <s v="SH687"/>
    <s v="复旦大学附属华山医院北院"/>
    <x v="3"/>
    <n v="0"/>
    <n v="0"/>
    <n v="1"/>
    <n v="1"/>
    <n v="0"/>
    <n v="0"/>
    <x v="1"/>
    <s v="4月"/>
  </r>
  <r>
    <x v="2"/>
    <s v="SH268"/>
    <s v="复旦大学附属华山医院东院"/>
    <x v="3"/>
    <n v="0"/>
    <n v="0"/>
    <n v="1"/>
    <n v="1"/>
    <n v="0"/>
    <n v="0"/>
    <x v="0"/>
    <m/>
  </r>
  <r>
    <x v="2"/>
    <s v="SH072"/>
    <s v="上海市同济医院"/>
    <x v="2"/>
    <n v="0"/>
    <n v="0"/>
    <n v="1"/>
    <n v="1"/>
    <n v="0"/>
    <n v="0"/>
    <x v="1"/>
    <s v="4月"/>
  </r>
  <r>
    <x v="2"/>
    <s v="SH369"/>
    <s v="上海市第一人民医院南部"/>
    <x v="2"/>
    <n v="0"/>
    <n v="1"/>
    <n v="1"/>
    <m/>
    <n v="0"/>
    <n v="0"/>
    <x v="1"/>
    <s v="4月"/>
  </r>
  <r>
    <x v="2"/>
    <s v="SH596"/>
    <s v="上海美中嘉和肿瘤门诊部有限责任公司"/>
    <x v="2"/>
    <n v="0"/>
    <n v="0"/>
    <n v="1"/>
    <n v="1"/>
    <n v="0"/>
    <n v="0"/>
    <x v="0"/>
    <m/>
  </r>
  <r>
    <x v="2"/>
    <s v="SH095"/>
    <s v="上海中医药大学附属岳阳中西医结合医院总部"/>
    <x v="2"/>
    <n v="1"/>
    <n v="1"/>
    <n v="1"/>
    <n v="0"/>
    <n v="1"/>
    <n v="0"/>
    <x v="1"/>
    <s v="4月"/>
  </r>
  <r>
    <x v="2"/>
    <s v="SH202"/>
    <s v="上海交通大学医学院附属松江医院"/>
    <x v="2"/>
    <n v="0"/>
    <n v="0"/>
    <n v="1"/>
    <n v="1"/>
    <n v="0"/>
    <n v="0"/>
    <x v="0"/>
    <m/>
  </r>
  <r>
    <x v="2"/>
    <s v="SH067"/>
    <s v="上海市静安区中心医院"/>
    <x v="2"/>
    <n v="0"/>
    <n v="1"/>
    <n v="1"/>
    <n v="0"/>
    <n v="0"/>
    <n v="0"/>
    <x v="0"/>
    <m/>
  </r>
  <r>
    <x v="2"/>
    <s v="SH062"/>
    <s v="上海市第一妇婴保健院西院"/>
    <x v="2"/>
    <n v="0"/>
    <n v="0"/>
    <n v="1"/>
    <n v="1"/>
    <n v="0"/>
    <n v="0"/>
    <x v="1"/>
    <s v="4月"/>
  </r>
  <r>
    <x v="2"/>
    <s v="SH168"/>
    <s v="上海安达医院"/>
    <x v="2"/>
    <n v="0"/>
    <n v="0"/>
    <n v="1"/>
    <n v="1"/>
    <n v="0"/>
    <n v="0"/>
    <x v="0"/>
    <m/>
  </r>
  <r>
    <x v="2"/>
    <s v="SH048"/>
    <s v="上海交通大学医学院附属同仁医院仙霞路院区"/>
    <x v="2"/>
    <n v="0"/>
    <n v="0"/>
    <n v="1"/>
    <n v="1"/>
    <n v="0"/>
    <n v="0"/>
    <x v="1"/>
    <s v="4月"/>
  </r>
  <r>
    <x v="2"/>
    <s v="SH1508"/>
    <s v="上海好望角医院"/>
    <x v="2"/>
    <n v="0"/>
    <n v="0"/>
    <n v="1"/>
    <n v="1"/>
    <n v="0"/>
    <n v="0"/>
    <x v="0"/>
    <m/>
  </r>
  <r>
    <x v="2"/>
    <s v="09Zzs9y"/>
    <s v="上海曜影医院有限公司"/>
    <x v="1"/>
    <n v="0"/>
    <n v="0"/>
    <n v="1"/>
    <n v="1"/>
    <n v="0"/>
    <n v="0"/>
    <x v="0"/>
    <m/>
  </r>
  <r>
    <x v="2"/>
    <s v="0S8ckzW"/>
    <s v="上海百汇医院有限责任公司"/>
    <x v="3"/>
    <n v="0"/>
    <n v="0"/>
    <n v="1"/>
    <n v="1"/>
    <n v="0"/>
    <n v="0"/>
    <x v="0"/>
    <m/>
  </r>
  <r>
    <x v="2"/>
    <s v="SH100"/>
    <s v="上海市中西医结合医院"/>
    <x v="3"/>
    <n v="0"/>
    <n v="0"/>
    <n v="1"/>
    <n v="1"/>
    <n v="0"/>
    <n v="0"/>
    <x v="0"/>
    <m/>
  </r>
  <r>
    <x v="2"/>
    <s v="SH101"/>
    <s v="上海市第四人民医院"/>
    <x v="3"/>
    <n v="1"/>
    <n v="0"/>
    <m/>
    <n v="1"/>
    <n v="0"/>
    <n v="0"/>
    <x v="0"/>
    <m/>
  </r>
  <r>
    <x v="2"/>
    <s v="SH1479"/>
    <s v="上海医大医院"/>
    <x v="3"/>
    <n v="0"/>
    <n v="0"/>
    <n v="1"/>
    <n v="1"/>
    <n v="0"/>
    <n v="0"/>
    <x v="0"/>
    <m/>
  </r>
  <r>
    <x v="2"/>
    <s v="SH148"/>
    <s v="上海交通大学医学院附属仁济医院宝山分院"/>
    <x v="3"/>
    <n v="0"/>
    <n v="0"/>
    <n v="1"/>
    <n v="1"/>
    <n v="0"/>
    <n v="0"/>
    <x v="0"/>
    <m/>
  </r>
  <r>
    <x v="2"/>
    <s v="SH181"/>
    <s v="上海长航医院"/>
    <x v="3"/>
    <n v="0"/>
    <n v="0"/>
    <n v="1"/>
    <n v="1"/>
    <n v="0"/>
    <n v="0"/>
    <x v="0"/>
    <m/>
  </r>
  <r>
    <x v="2"/>
    <s v="SH614"/>
    <s v="同济大学附属养志康复医院松江院区"/>
    <x v="1"/>
    <n v="0"/>
    <n v="0"/>
    <n v="1"/>
    <n v="1"/>
    <n v="0"/>
    <n v="0"/>
    <x v="0"/>
    <m/>
  </r>
  <r>
    <x v="2"/>
    <s v="SHSH029"/>
    <s v="上海市第十人民医院崇明分院"/>
    <x v="3"/>
    <n v="0"/>
    <n v="0"/>
    <n v="1"/>
    <n v="1"/>
    <n v="0"/>
    <n v="0"/>
    <x v="0"/>
    <m/>
  </r>
  <r>
    <x v="2"/>
    <s v="SH005"/>
    <s v="上海交通大学医学院附属仁济医院西院区"/>
    <x v="2"/>
    <n v="0"/>
    <n v="0"/>
    <n v="1"/>
    <n v="1"/>
    <n v="0"/>
    <n v="0"/>
    <x v="0"/>
    <m/>
  </r>
  <r>
    <x v="2"/>
    <s v="SH154"/>
    <s v="上海市嘉定区妇幼保健院"/>
    <x v="1"/>
    <n v="0"/>
    <n v="0"/>
    <n v="1"/>
    <n v="1"/>
    <n v="0"/>
    <n v="0"/>
    <x v="0"/>
    <m/>
  </r>
  <r>
    <x v="2"/>
    <s v="SH681"/>
    <s v="上海交通大学医学院附属仁济医院南院区"/>
    <x v="3"/>
    <n v="0"/>
    <n v="0"/>
    <n v="1"/>
    <n v="1"/>
    <n v="0"/>
    <n v="0"/>
    <x v="1"/>
    <s v="4月"/>
  </r>
  <r>
    <x v="2"/>
    <s v="SH157"/>
    <s v="上海市嘉定区中心医院"/>
    <x v="3"/>
    <n v="0"/>
    <n v="0"/>
    <n v="1"/>
    <n v="1"/>
    <n v="0"/>
    <n v="0"/>
    <x v="0"/>
    <m/>
  </r>
  <r>
    <x v="2"/>
    <s v="SH075"/>
    <s v="上海市普陀区中心医院"/>
    <x v="3"/>
    <n v="0"/>
    <n v="0"/>
    <n v="1"/>
    <n v="1"/>
    <n v="0"/>
    <n v="0"/>
    <x v="0"/>
    <m/>
  </r>
  <r>
    <x v="2"/>
    <s v="01rRTdS"/>
    <s v="复旦大学附属妇产科医院长三角一体化示范区青浦分院"/>
    <x v="3"/>
    <n v="0"/>
    <n v="0"/>
    <n v="1"/>
    <n v="1"/>
    <n v="0"/>
    <n v="0"/>
    <x v="0"/>
    <m/>
  </r>
  <r>
    <x v="2"/>
    <s v="SH173"/>
    <s v="上海市浦东新区浦南医院"/>
    <x v="3"/>
    <n v="0"/>
    <n v="0"/>
    <n v="1"/>
    <n v="1"/>
    <n v="0"/>
    <n v="0"/>
    <x v="1"/>
    <s v="4月"/>
  </r>
  <r>
    <x v="2"/>
    <s v="SH017"/>
    <s v="上海交通大学医学院附属瑞金医院卢湾分院"/>
    <x v="3"/>
    <n v="0"/>
    <n v="0"/>
    <n v="1"/>
    <n v="1"/>
    <n v="0"/>
    <n v="0"/>
    <x v="0"/>
    <m/>
  </r>
  <r>
    <x v="2"/>
    <s v="SH1248"/>
    <s v="第二军医大学附属长征医院和田路分院"/>
    <x v="1"/>
    <n v="0"/>
    <n v="0"/>
    <n v="1"/>
    <n v="1"/>
    <n v="0"/>
    <n v="0"/>
    <x v="0"/>
    <m/>
  </r>
  <r>
    <x v="2"/>
    <s v="SH1357"/>
    <s v="上海交通大学医学院附属瑞金医院肿瘤质子中心"/>
    <x v="3"/>
    <n v="0"/>
    <n v="0"/>
    <n v="1"/>
    <n v="1"/>
    <n v="0"/>
    <n v="0"/>
    <x v="0"/>
    <m/>
  </r>
  <r>
    <x v="2"/>
    <s v="SH145"/>
    <s v="上海交通大学医学院附属第九人民医院北部院区"/>
    <x v="3"/>
    <n v="0"/>
    <n v="0"/>
    <n v="1"/>
    <n v="1"/>
    <n v="0"/>
    <n v="0"/>
    <x v="1"/>
    <m/>
  </r>
  <r>
    <x v="2"/>
    <s v="04xwOEl"/>
    <s v="上海进康肿瘤医院有限公司"/>
    <x v="3"/>
    <n v="0"/>
    <n v="0"/>
    <n v="1"/>
    <n v="1"/>
    <n v="0"/>
    <n v="0"/>
    <x v="0"/>
    <m/>
  </r>
  <r>
    <x v="2"/>
    <s v="0BExRTu"/>
    <s v="上海市闵行区浦江医院"/>
    <x v="1"/>
    <n v="0"/>
    <n v="0"/>
    <n v="1"/>
    <n v="1"/>
    <n v="0"/>
    <n v="0"/>
    <x v="0"/>
    <m/>
  </r>
  <r>
    <x v="2"/>
    <s v="SH780"/>
    <s v="上海市宝山区中西医结合医院"/>
    <x v="3"/>
    <n v="0"/>
    <n v="0"/>
    <n v="1"/>
    <n v="1"/>
    <n v="0"/>
    <n v="0"/>
    <x v="0"/>
    <m/>
  </r>
  <r>
    <x v="2"/>
    <s v="SHSH001"/>
    <s v="上海市公共卫生临床中心金山总部"/>
    <x v="3"/>
    <n v="0"/>
    <n v="0"/>
    <n v="1"/>
    <n v="1"/>
    <n v="0"/>
    <n v="0"/>
    <x v="0"/>
    <m/>
  </r>
  <r>
    <x v="2"/>
    <s v="SH1130"/>
    <s v="海军军医大学第三附属医院嘉定院区"/>
    <x v="3"/>
    <n v="0"/>
    <n v="0"/>
    <n v="1"/>
    <n v="1"/>
    <n v="0"/>
    <n v="0"/>
    <x v="0"/>
    <m/>
  </r>
  <r>
    <x v="2"/>
    <s v="SH684"/>
    <s v="上海交通大学医学院附属瑞金医院嘉定院区"/>
    <x v="3"/>
    <n v="0"/>
    <n v="0"/>
    <n v="1"/>
    <n v="1"/>
    <n v="0"/>
    <n v="0"/>
    <x v="1"/>
    <s v="4月"/>
  </r>
  <r>
    <x v="2"/>
    <s v="SH071"/>
    <s v="上海市普陀区人民医院"/>
    <x v="3"/>
    <n v="0"/>
    <n v="0"/>
    <n v="1"/>
    <n v="1"/>
    <n v="0"/>
    <n v="0"/>
    <x v="0"/>
    <m/>
  </r>
  <r>
    <x v="3"/>
    <s v="4Ai6JOQ"/>
    <s v="南昌众康医院有限公司"/>
    <x v="3"/>
    <n v="0"/>
    <n v="0"/>
    <n v="1"/>
    <n v="1"/>
    <n v="0"/>
    <n v="0"/>
    <x v="0"/>
    <m/>
  </r>
  <r>
    <x v="3"/>
    <s v="JXNC310644"/>
    <s v="南昌市第三医院经开分院"/>
    <x v="1"/>
    <n v="0"/>
    <n v="0"/>
    <n v="1"/>
    <m/>
    <n v="0"/>
    <n v="0"/>
    <x v="0"/>
    <m/>
  </r>
  <r>
    <x v="3"/>
    <s v="AidnZbr"/>
    <s v="南昌市第三医院朝阳院区"/>
    <x v="1"/>
    <n v="0"/>
    <n v="0"/>
    <n v="1"/>
    <m/>
    <n v="0"/>
    <n v="0"/>
    <x v="0"/>
    <m/>
  </r>
  <r>
    <x v="3"/>
    <s v="JXNC175"/>
    <s v="江西省惠民医院"/>
    <x v="1"/>
    <n v="0"/>
    <n v="0"/>
    <n v="1"/>
    <m/>
    <n v="0"/>
    <n v="0"/>
    <x v="0"/>
    <m/>
  </r>
  <r>
    <x v="3"/>
    <s v="JXYC025"/>
    <s v="丰城市人民医院"/>
    <x v="2"/>
    <n v="4"/>
    <n v="0"/>
    <m/>
    <n v="1"/>
    <n v="0"/>
    <n v="0"/>
    <x v="1"/>
    <m/>
  </r>
  <r>
    <x v="3"/>
    <s v="JXSR001"/>
    <s v="上饶市人民医院水南院区"/>
    <x v="2"/>
    <n v="0"/>
    <n v="0"/>
    <n v="1"/>
    <n v="1"/>
    <n v="0"/>
    <n v="0"/>
    <x v="3"/>
    <s v="4月"/>
  </r>
  <r>
    <x v="3"/>
    <s v="JXJDZ002"/>
    <s v="景德镇市第一人民医院"/>
    <x v="2"/>
    <n v="0"/>
    <n v="0"/>
    <n v="1"/>
    <n v="1"/>
    <n v="0"/>
    <n v="0"/>
    <x v="1"/>
    <s v="5月"/>
  </r>
  <r>
    <x v="3"/>
    <s v="JXJJ008"/>
    <s v="九江市肿瘤医院"/>
    <x v="2"/>
    <n v="0"/>
    <n v="0"/>
    <n v="1"/>
    <n v="1"/>
    <n v="0"/>
    <n v="0"/>
    <x v="1"/>
    <m/>
  </r>
  <r>
    <x v="3"/>
    <s v="JXJJ078"/>
    <s v="九江学院附属医院东院"/>
    <x v="2"/>
    <n v="0"/>
    <n v="0"/>
    <n v="1"/>
    <n v="1"/>
    <n v="0"/>
    <n v="0"/>
    <x v="1"/>
    <m/>
  </r>
  <r>
    <x v="3"/>
    <s v="JXSR051"/>
    <s v="上饶东信第五医院有限公司"/>
    <x v="2"/>
    <n v="0"/>
    <n v="0"/>
    <n v="1"/>
    <n v="1"/>
    <n v="0"/>
    <n v="0"/>
    <x v="0"/>
    <m/>
  </r>
  <r>
    <x v="3"/>
    <s v="JXFZ001"/>
    <s v="抚州市第一人民医院附属医院院区"/>
    <x v="3"/>
    <n v="1"/>
    <n v="0"/>
    <m/>
    <n v="1"/>
    <n v="0"/>
    <n v="0"/>
    <x v="0"/>
    <m/>
  </r>
  <r>
    <x v="3"/>
    <s v="JXJDZ006"/>
    <s v="景德镇市中医医院"/>
    <x v="3"/>
    <n v="0"/>
    <n v="0"/>
    <n v="1"/>
    <n v="1"/>
    <n v="0"/>
    <n v="0"/>
    <x v="0"/>
    <m/>
  </r>
  <r>
    <x v="3"/>
    <s v="JXJDZ153"/>
    <s v="乐平天湖医院"/>
    <x v="3"/>
    <n v="0"/>
    <n v="0"/>
    <n v="1"/>
    <n v="1"/>
    <n v="0"/>
    <n v="0"/>
    <x v="0"/>
    <m/>
  </r>
  <r>
    <x v="3"/>
    <s v="JXJJ145"/>
    <s v="九江市柴桑区人民医院"/>
    <x v="3"/>
    <n v="0"/>
    <n v="0"/>
    <n v="1"/>
    <n v="1"/>
    <n v="0"/>
    <n v="0"/>
    <x v="0"/>
    <m/>
  </r>
  <r>
    <x v="3"/>
    <s v="JXSR021"/>
    <s v="玉山县中医院"/>
    <x v="3"/>
    <n v="0"/>
    <n v="0"/>
    <n v="1"/>
    <n v="1"/>
    <n v="0"/>
    <n v="0"/>
    <x v="1"/>
    <m/>
  </r>
  <r>
    <x v="3"/>
    <s v="JXJDZ003"/>
    <s v="景德镇市第二人民医院"/>
    <x v="3"/>
    <n v="0"/>
    <n v="0"/>
    <n v="1"/>
    <n v="1"/>
    <n v="0"/>
    <n v="0"/>
    <x v="1"/>
    <m/>
  </r>
  <r>
    <x v="3"/>
    <s v="JXYT029"/>
    <s v="中国人民解放军第184医院"/>
    <x v="3"/>
    <n v="0"/>
    <n v="0"/>
    <n v="1"/>
    <n v="1"/>
    <n v="0"/>
    <n v="0"/>
    <x v="1"/>
    <m/>
  </r>
  <r>
    <x v="3"/>
    <s v="JXYT001"/>
    <s v="鹰潭市人民医院南院区"/>
    <x v="3"/>
    <n v="0"/>
    <n v="0"/>
    <n v="1"/>
    <n v="1"/>
    <n v="0"/>
    <n v="0"/>
    <x v="1"/>
    <m/>
  </r>
  <r>
    <x v="3"/>
    <s v="JXJJ026"/>
    <s v="武宁县中医院"/>
    <x v="3"/>
    <n v="0"/>
    <n v="0"/>
    <n v="1"/>
    <n v="1"/>
    <n v="0"/>
    <n v="0"/>
    <x v="1"/>
    <m/>
  </r>
  <r>
    <x v="3"/>
    <s v="JXNC006"/>
    <s v="江西省妇幼保健院东湖院区"/>
    <x v="3"/>
    <n v="0"/>
    <n v="0"/>
    <n v="1"/>
    <n v="1"/>
    <n v="0"/>
    <n v="0"/>
    <x v="2"/>
    <m/>
  </r>
  <r>
    <x v="3"/>
    <s v="JXJDZ004"/>
    <s v="景德镇市第三人民医院"/>
    <x v="3"/>
    <n v="0"/>
    <n v="0"/>
    <n v="1"/>
    <n v="1"/>
    <n v="0"/>
    <n v="0"/>
    <x v="1"/>
    <m/>
  </r>
  <r>
    <x v="3"/>
    <s v="JXSR020"/>
    <s v="玉山县人民医院"/>
    <x v="3"/>
    <n v="0"/>
    <n v="0"/>
    <n v="1"/>
    <n v="1"/>
    <n v="0"/>
    <n v="0"/>
    <x v="1"/>
    <m/>
  </r>
  <r>
    <x v="3"/>
    <s v="JXSR007"/>
    <s v="上饶市立医院"/>
    <x v="3"/>
    <n v="0"/>
    <n v="0"/>
    <n v="1"/>
    <n v="1"/>
    <n v="0"/>
    <n v="0"/>
    <x v="1"/>
    <m/>
  </r>
  <r>
    <x v="4"/>
    <s v="FJZZ001"/>
    <s v="漳州市医院芗城院区"/>
    <x v="0"/>
    <n v="4"/>
    <n v="1"/>
    <m/>
    <n v="1"/>
    <n v="0"/>
    <n v="1"/>
    <x v="0"/>
    <m/>
  </r>
  <r>
    <x v="4"/>
    <s v="FJLY002"/>
    <s v="龙岩市第二医院"/>
    <x v="2"/>
    <n v="0"/>
    <n v="0"/>
    <n v="1"/>
    <n v="1"/>
    <n v="0"/>
    <n v="0"/>
    <x v="0"/>
    <m/>
  </r>
  <r>
    <x v="4"/>
    <s v="FJXM004"/>
    <s v="厦门市中医院"/>
    <x v="2"/>
    <n v="0"/>
    <n v="0"/>
    <n v="1"/>
    <n v="1"/>
    <n v="0"/>
    <n v="0"/>
    <x v="0"/>
    <m/>
  </r>
  <r>
    <x v="4"/>
    <s v="FJXM343"/>
    <s v="厦门弘爱医院"/>
    <x v="2"/>
    <n v="1"/>
    <n v="0"/>
    <m/>
    <n v="1"/>
    <n v="0"/>
    <n v="0"/>
    <x v="0"/>
    <m/>
  </r>
  <r>
    <x v="4"/>
    <s v="FJLY001"/>
    <s v="龙岩市第一医院"/>
    <x v="2"/>
    <n v="3"/>
    <n v="0"/>
    <m/>
    <n v="1"/>
    <n v="0"/>
    <n v="0"/>
    <x v="0"/>
    <s v="3月"/>
  </r>
  <r>
    <x v="4"/>
    <s v="FJXM006"/>
    <s v="厦门市妇幼保健院镇海院区"/>
    <x v="2"/>
    <n v="0"/>
    <n v="0"/>
    <n v="1"/>
    <n v="1"/>
    <n v="0"/>
    <n v="0"/>
    <x v="0"/>
    <m/>
  </r>
  <r>
    <x v="4"/>
    <s v="FJZZ078"/>
    <s v="漳州正兴医院"/>
    <x v="2"/>
    <n v="0"/>
    <n v="0"/>
    <n v="1"/>
    <n v="1"/>
    <n v="0"/>
    <n v="0"/>
    <x v="0"/>
    <m/>
  </r>
  <r>
    <x v="4"/>
    <s v="FJXM310"/>
    <s v="复旦大学附属中山医院厦门医院"/>
    <x v="2"/>
    <n v="0"/>
    <n v="0"/>
    <n v="1"/>
    <n v="1"/>
    <n v="0"/>
    <n v="0"/>
    <x v="0"/>
    <m/>
  </r>
  <r>
    <x v="4"/>
    <s v="FJLY008"/>
    <s v="龙岩市博爱医院有限公司"/>
    <x v="3"/>
    <n v="0"/>
    <n v="0"/>
    <n v="1"/>
    <n v="1"/>
    <n v="0"/>
    <n v="0"/>
    <x v="0"/>
    <m/>
  </r>
  <r>
    <x v="4"/>
    <s v="FJZZ003"/>
    <s v="漳州市人民医院"/>
    <x v="3"/>
    <n v="0"/>
    <n v="0"/>
    <n v="1"/>
    <n v="1"/>
    <n v="0"/>
    <n v="0"/>
    <x v="0"/>
    <m/>
  </r>
  <r>
    <x v="4"/>
    <s v="FJZZ298"/>
    <s v="漳浦天福医院"/>
    <x v="3"/>
    <n v="0"/>
    <n v="0"/>
    <n v="1"/>
    <n v="1"/>
    <n v="0"/>
    <n v="0"/>
    <x v="0"/>
    <m/>
  </r>
  <r>
    <x v="4"/>
    <s v="FJZZ022"/>
    <s v="漳州市第二医院"/>
    <x v="3"/>
    <n v="0"/>
    <n v="0"/>
    <n v="1"/>
    <n v="1"/>
    <n v="0"/>
    <n v="0"/>
    <x v="0"/>
    <m/>
  </r>
  <r>
    <x v="4"/>
    <s v="FJXM002"/>
    <s v="厦门医学院附属第二医院"/>
    <x v="3"/>
    <n v="0"/>
    <n v="0"/>
    <n v="1"/>
    <n v="1"/>
    <n v="0"/>
    <n v="0"/>
    <x v="0"/>
    <m/>
  </r>
  <r>
    <x v="4"/>
    <s v="FJFZ052"/>
    <s v="福建省福清市医院"/>
    <x v="3"/>
    <n v="0"/>
    <n v="2"/>
    <n v="1"/>
    <m/>
    <n v="0"/>
    <n v="0"/>
    <x v="0"/>
    <m/>
  </r>
  <r>
    <x v="4"/>
    <s v="01sPl9C"/>
    <s v="复旦大学附属肿瘤医院厦门医院"/>
    <x v="3"/>
    <n v="1"/>
    <n v="2"/>
    <n v="1"/>
    <m/>
    <n v="1"/>
    <n v="0"/>
    <x v="0"/>
    <m/>
  </r>
  <r>
    <x v="4"/>
    <s v="FJZZ005"/>
    <s v="漳州市第三医院"/>
    <x v="3"/>
    <n v="0"/>
    <n v="0"/>
    <n v="1"/>
    <n v="1"/>
    <n v="0"/>
    <n v="0"/>
    <x v="0"/>
    <m/>
  </r>
  <r>
    <x v="4"/>
    <s v="FJZZ026"/>
    <s v="中国人民解放军联勤保障部队第九O九医院"/>
    <x v="3"/>
    <n v="0"/>
    <n v="0"/>
    <n v="1"/>
    <n v="1"/>
    <n v="0"/>
    <n v="0"/>
    <x v="0"/>
    <m/>
  </r>
  <r>
    <x v="4"/>
    <s v="FJXM042"/>
    <s v="厦门长庚医院"/>
    <x v="3"/>
    <n v="0"/>
    <n v="0"/>
    <n v="1"/>
    <n v="1"/>
    <n v="0"/>
    <n v="0"/>
    <x v="0"/>
    <m/>
  </r>
  <r>
    <x v="4"/>
    <s v="3Rv5Jxb"/>
    <s v="四川大学华西厦门医院"/>
    <x v="3"/>
    <n v="0"/>
    <n v="0"/>
    <n v="1"/>
    <n v="1"/>
    <n v="0"/>
    <n v="0"/>
    <x v="0"/>
    <m/>
  </r>
  <r>
    <x v="5"/>
    <s v="SH027"/>
    <s v="中国福利会国际和平妇幼保健院徐汇院区"/>
    <x v="0"/>
    <n v="4"/>
    <n v="0"/>
    <m/>
    <n v="1"/>
    <n v="0"/>
    <n v="0"/>
    <x v="0"/>
    <s v="4月"/>
  </r>
  <r>
    <x v="5"/>
    <s v="SH314"/>
    <s v="上海四一一医院"/>
    <x v="3"/>
    <n v="0"/>
    <n v="0"/>
    <n v="1"/>
    <n v="1"/>
    <n v="0"/>
    <n v="0"/>
    <x v="0"/>
    <m/>
  </r>
  <r>
    <x v="5"/>
    <s v="033iwe5"/>
    <s v="上海中医药大学附属龙华医院航头院区"/>
    <x v="3"/>
    <n v="0"/>
    <n v="0"/>
    <n v="1"/>
    <n v="1"/>
    <n v="0"/>
    <n v="0"/>
    <x v="0"/>
    <m/>
  </r>
  <r>
    <x v="5"/>
    <s v="SH018"/>
    <s v="上海中医药大学附属曙光医院西院"/>
    <x v="3"/>
    <n v="0"/>
    <n v="0"/>
    <n v="1"/>
    <n v="1"/>
    <n v="0"/>
    <n v="0"/>
    <x v="0"/>
    <m/>
  </r>
  <r>
    <x v="5"/>
    <s v="SH579"/>
    <s v="上海中医药大学附属龙华医院上南院区"/>
    <x v="3"/>
    <n v="0"/>
    <n v="0"/>
    <n v="1"/>
    <n v="1"/>
    <n v="0"/>
    <n v="0"/>
    <x v="0"/>
    <m/>
  </r>
  <r>
    <x v="5"/>
    <s v="SH977"/>
    <s v="上海嘉会国际医院"/>
    <x v="2"/>
    <n v="0"/>
    <n v="0"/>
    <n v="1"/>
    <n v="1"/>
    <n v="0"/>
    <n v="0"/>
    <x v="0"/>
    <m/>
  </r>
  <r>
    <x v="5"/>
    <s v="SH172"/>
    <s v="上海市东方医院总院"/>
    <x v="2"/>
    <n v="0"/>
    <n v="0"/>
    <n v="1"/>
    <n v="1"/>
    <n v="0"/>
    <n v="0"/>
    <x v="1"/>
    <s v="4月"/>
  </r>
  <r>
    <x v="5"/>
    <s v="SH685"/>
    <s v="上海市东方医院南院"/>
    <x v="2"/>
    <n v="0"/>
    <n v="5"/>
    <n v="1"/>
    <n v="0"/>
    <n v="0"/>
    <n v="0"/>
    <x v="0"/>
    <m/>
  </r>
  <r>
    <x v="5"/>
    <s v="SH006"/>
    <s v="上海交通大学医学院附属第九人民医院南部院区"/>
    <x v="2"/>
    <n v="0"/>
    <n v="0"/>
    <n v="1"/>
    <n v="1"/>
    <n v="0"/>
    <n v="0"/>
    <x v="3"/>
    <s v="4月"/>
  </r>
  <r>
    <x v="5"/>
    <s v="SH776"/>
    <s v="上海中医药大学附属曙光医院东部"/>
    <x v="2"/>
    <n v="1"/>
    <n v="0"/>
    <m/>
    <n v="1"/>
    <n v="0"/>
    <n v="0"/>
    <x v="3"/>
    <m/>
  </r>
  <r>
    <x v="5"/>
    <s v="05oxKOc"/>
    <s v="上海交通大学医学院附属新华医院奉贤院区"/>
    <x v="1"/>
    <n v="0"/>
    <n v="0"/>
    <n v="1"/>
    <n v="1"/>
    <n v="0"/>
    <n v="0"/>
    <x v="0"/>
    <m/>
  </r>
  <r>
    <x v="5"/>
    <s v="SH032"/>
    <s v="上海市第八人民医院"/>
    <x v="1"/>
    <n v="0"/>
    <n v="0"/>
    <n v="1"/>
    <n v="1"/>
    <n v="0"/>
    <n v="0"/>
    <x v="0"/>
    <m/>
  </r>
  <r>
    <x v="5"/>
    <s v="SH044"/>
    <s v="上海市光华中西医结合医院总院"/>
    <x v="3"/>
    <n v="0"/>
    <n v="0"/>
    <n v="1"/>
    <n v="1"/>
    <n v="0"/>
    <n v="0"/>
    <x v="0"/>
    <m/>
  </r>
  <r>
    <x v="5"/>
    <s v="SH175"/>
    <s v="上海市第七人民医院"/>
    <x v="3"/>
    <n v="0"/>
    <n v="0"/>
    <n v="1"/>
    <n v="1"/>
    <n v="0"/>
    <n v="0"/>
    <x v="0"/>
    <m/>
  </r>
  <r>
    <x v="5"/>
    <s v="SH195"/>
    <s v="复旦大学附属金山医院"/>
    <x v="3"/>
    <n v="0"/>
    <n v="0"/>
    <n v="1"/>
    <n v="1"/>
    <n v="0"/>
    <n v="0"/>
    <x v="0"/>
    <m/>
  </r>
  <r>
    <x v="5"/>
    <s v="SH222"/>
    <s v="上海市奉贤区中心医院"/>
    <x v="3"/>
    <n v="0"/>
    <n v="0"/>
    <n v="1"/>
    <n v="1"/>
    <n v="0"/>
    <n v="0"/>
    <x v="0"/>
    <m/>
  </r>
  <r>
    <x v="5"/>
    <s v="SH229"/>
    <s v="上海健康医学院附属崇明医院"/>
    <x v="3"/>
    <n v="0"/>
    <n v="0"/>
    <n v="1"/>
    <n v="1"/>
    <n v="0"/>
    <n v="0"/>
    <x v="0"/>
    <m/>
  </r>
  <r>
    <x v="5"/>
    <s v="SH269"/>
    <s v="上海交通大学医学院附属第九人民医院浦东院区"/>
    <x v="1"/>
    <n v="0"/>
    <n v="0"/>
    <n v="1"/>
    <n v="1"/>
    <n v="0"/>
    <n v="0"/>
    <x v="0"/>
    <m/>
  </r>
  <r>
    <x v="5"/>
    <s v="SH317"/>
    <s v="海军军医大学第三附属医院长海路院区"/>
    <x v="3"/>
    <n v="0"/>
    <n v="0"/>
    <n v="1"/>
    <n v="1"/>
    <n v="0"/>
    <n v="0"/>
    <x v="0"/>
    <m/>
  </r>
  <r>
    <x v="5"/>
    <s v="SH437"/>
    <s v="上海市第六人民医院金山分院"/>
    <x v="3"/>
    <n v="0"/>
    <n v="0"/>
    <n v="1"/>
    <n v="1"/>
    <n v="0"/>
    <n v="0"/>
    <x v="0"/>
    <m/>
  </r>
  <r>
    <x v="5"/>
    <s v="SH463"/>
    <s v="复旦大学附属浦东医院"/>
    <x v="3"/>
    <n v="0"/>
    <n v="0"/>
    <n v="1"/>
    <n v="1"/>
    <n v="0"/>
    <n v="0"/>
    <x v="0"/>
    <m/>
  </r>
  <r>
    <x v="5"/>
    <s v="SH682"/>
    <s v="上海市第六人民医院临港院区"/>
    <x v="3"/>
    <n v="0"/>
    <n v="0"/>
    <n v="1"/>
    <n v="1"/>
    <n v="0"/>
    <n v="0"/>
    <x v="0"/>
    <m/>
  </r>
  <r>
    <x v="5"/>
    <s v="SHSH310642"/>
    <s v="上海临床研究中心"/>
    <x v="1"/>
    <n v="0"/>
    <n v="0"/>
    <n v="1"/>
    <n v="1"/>
    <n v="0"/>
    <n v="0"/>
    <x v="0"/>
    <m/>
  </r>
  <r>
    <x v="5"/>
    <s v="SHSH310643"/>
    <s v="上海中医药大学附属光明中医医院新场院区"/>
    <x v="1"/>
    <n v="0"/>
    <n v="0"/>
    <n v="1"/>
    <n v="1"/>
    <n v="0"/>
    <n v="0"/>
    <x v="0"/>
    <m/>
  </r>
  <r>
    <x v="5"/>
    <s v="SH115"/>
    <s v="上海市杨浦区中心医院"/>
    <x v="3"/>
    <n v="0"/>
    <n v="1"/>
    <n v="1"/>
    <m/>
    <n v="0"/>
    <n v="0"/>
    <x v="0"/>
    <m/>
  </r>
  <r>
    <x v="5"/>
    <s v="SH313"/>
    <s v="中国人民解放军海军特色医学中心"/>
    <x v="3"/>
    <n v="0"/>
    <n v="0"/>
    <n v="1"/>
    <n v="1"/>
    <n v="0"/>
    <n v="0"/>
    <x v="0"/>
    <m/>
  </r>
  <r>
    <x v="5"/>
    <s v="SH179"/>
    <s v="上海市浦东新区人民医院"/>
    <x v="3"/>
    <n v="0"/>
    <n v="0"/>
    <n v="1"/>
    <n v="1"/>
    <n v="0"/>
    <n v="0"/>
    <x v="0"/>
    <m/>
  </r>
  <r>
    <x v="5"/>
    <s v="SH206"/>
    <s v="复旦大学附属中山医院青浦分院"/>
    <x v="3"/>
    <n v="0"/>
    <n v="0"/>
    <n v="1"/>
    <n v="1"/>
    <n v="0"/>
    <n v="0"/>
    <x v="0"/>
    <m/>
  </r>
  <r>
    <x v="5"/>
    <s v="SH131"/>
    <s v="复旦大学附属闵行医院"/>
    <x v="3"/>
    <n v="0"/>
    <n v="0"/>
    <n v="1"/>
    <n v="1"/>
    <n v="0"/>
    <n v="0"/>
    <x v="0"/>
    <m/>
  </r>
  <r>
    <x v="5"/>
    <s v="SH1406"/>
    <s v="上海浦中中医医院有限公司"/>
    <x v="1"/>
    <n v="0"/>
    <n v="0"/>
    <n v="1"/>
    <n v="1"/>
    <n v="0"/>
    <n v="0"/>
    <x v="0"/>
    <m/>
  </r>
  <r>
    <x v="5"/>
    <s v="SH033"/>
    <s v="上海市徐汇区中心医院"/>
    <x v="3"/>
    <n v="1"/>
    <n v="0"/>
    <m/>
    <n v="1"/>
    <n v="0"/>
    <n v="0"/>
    <x v="0"/>
    <m/>
  </r>
  <r>
    <x v="5"/>
    <s v="0172slc"/>
    <s v="中国药科大学附属上海高博肿瘤医院"/>
    <x v="1"/>
    <n v="0"/>
    <n v="0"/>
    <n v="1"/>
    <n v="1"/>
    <n v="0"/>
    <n v="0"/>
    <x v="0"/>
    <m/>
  </r>
  <r>
    <x v="5"/>
    <s v="SH1466"/>
    <s v="复旦大学附属中山医院闵行梅陇院区"/>
    <x v="3"/>
    <n v="0"/>
    <n v="0"/>
    <n v="1"/>
    <n v="1"/>
    <n v="0"/>
    <n v="0"/>
    <x v="0"/>
    <m/>
  </r>
  <r>
    <x v="5"/>
    <s v="SH193"/>
    <s v="金山区亭林医院"/>
    <x v="3"/>
    <n v="0"/>
    <n v="0"/>
    <n v="1"/>
    <n v="1"/>
    <n v="0"/>
    <n v="0"/>
    <x v="0"/>
    <m/>
  </r>
  <r>
    <x v="6"/>
    <m/>
    <m/>
    <x v="4"/>
    <m/>
    <m/>
    <m/>
    <m/>
    <m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南昌大学第二附属医院东湖院区"/>
    <s v="腰部"/>
    <n v="13"/>
    <n v="3"/>
    <n v="0"/>
    <n v="0"/>
    <x v="0"/>
    <x v="0"/>
  </r>
  <r>
    <x v="0"/>
    <s v="赣州市肿瘤医院"/>
    <s v="腰部"/>
    <n v="4"/>
    <n v="1"/>
    <n v="0"/>
    <n v="0"/>
    <x v="0"/>
    <x v="0"/>
  </r>
  <r>
    <x v="0"/>
    <s v="宜春市妇幼保健院"/>
    <s v="腿部"/>
    <n v="1"/>
    <n v="1.1779575864591419E-6"/>
    <n v="0"/>
    <n v="0"/>
    <x v="0"/>
    <x v="1"/>
  </r>
  <r>
    <x v="0"/>
    <s v="宜春市人民医院"/>
    <s v="腰部"/>
    <n v="1"/>
    <n v="1.1779575864591419E-6"/>
    <n v="0"/>
    <n v="0"/>
    <x v="0"/>
    <x v="2"/>
  </r>
  <r>
    <x v="1"/>
    <s v="莆田学院附属医院老院区"/>
    <s v="腰部"/>
    <n v="10"/>
    <n v="3"/>
    <n v="2"/>
    <n v="0"/>
    <x v="1"/>
    <x v="2"/>
  </r>
  <r>
    <x v="1"/>
    <s v="福建医科大学附属第二医院鲤城院区"/>
    <s v="头部"/>
    <n v="5"/>
    <n v="1.0000011779575864"/>
    <n v="0"/>
    <n v="0"/>
    <x v="0"/>
    <x v="2"/>
  </r>
  <r>
    <x v="1"/>
    <s v="宁德市闽东医院"/>
    <s v="腰部"/>
    <n v="3"/>
    <n v="1"/>
    <n v="0"/>
    <n v="0"/>
    <x v="0"/>
    <x v="2"/>
  </r>
  <r>
    <x v="1"/>
    <s v="三明市第一医院列东院区"/>
    <s v="腰部"/>
    <n v="2"/>
    <n v="1"/>
    <n v="0"/>
    <n v="0"/>
    <x v="0"/>
    <x v="3"/>
  </r>
  <r>
    <x v="1"/>
    <s v="福建医科大学附属福州市第一总医院达道院区"/>
    <s v="腿部"/>
    <n v="1"/>
    <n v="1.1779575864591419E-6"/>
    <n v="0"/>
    <n v="0"/>
    <x v="0"/>
    <x v="2"/>
  </r>
  <r>
    <x v="1"/>
    <s v="南安市医院新华街院区"/>
    <s v="腿部"/>
    <n v="1"/>
    <n v="1.1779575864591419E-6"/>
    <n v="0"/>
    <n v="0"/>
    <x v="0"/>
    <x v="2"/>
  </r>
  <r>
    <x v="1"/>
    <s v="南平市第二医院"/>
    <s v="腿部"/>
    <n v="1"/>
    <n v="1.1779575864591419E-6"/>
    <n v="0"/>
    <n v="0"/>
    <x v="0"/>
    <x v="1"/>
  </r>
  <r>
    <x v="1"/>
    <s v="宁德师范学院附属宁德市医院蕉城院区"/>
    <s v="腰部"/>
    <n v="1"/>
    <n v="2.3559151729182838E-6"/>
    <n v="1"/>
    <n v="0"/>
    <x v="1"/>
    <x v="2"/>
  </r>
  <r>
    <x v="2"/>
    <s v="上海美中嘉和肿瘤门诊部有限责任公司"/>
    <s v="腰部"/>
    <n v="15"/>
    <n v="1"/>
    <n v="0"/>
    <n v="-1"/>
    <x v="0"/>
    <x v="0"/>
  </r>
  <r>
    <x v="2"/>
    <s v="复旦大学附属妇产科医院黄浦院区"/>
    <s v="头部"/>
    <n v="33"/>
    <n v="5"/>
    <n v="0"/>
    <n v="0"/>
    <x v="0"/>
    <x v="1"/>
  </r>
  <r>
    <x v="2"/>
    <s v="复旦大学附属妇产科医院长三角一体化示范区青浦分院"/>
    <s v="腿部"/>
    <n v="9"/>
    <n v="1"/>
    <n v="3"/>
    <n v="0"/>
    <x v="1"/>
    <x v="2"/>
  </r>
  <r>
    <x v="2"/>
    <s v="上海交通大学医学院附属第九人民医院北部院区"/>
    <s v="腿部"/>
    <n v="8"/>
    <n v="1"/>
    <n v="0"/>
    <n v="0"/>
    <x v="0"/>
    <x v="1"/>
  </r>
  <r>
    <x v="2"/>
    <s v="上海市第一人民医院北部"/>
    <s v="腰部"/>
    <n v="6"/>
    <n v="3"/>
    <n v="0"/>
    <n v="0"/>
    <x v="0"/>
    <x v="0"/>
  </r>
  <r>
    <x v="2"/>
    <s v="上海中医药大学附属岳阳中西医结合医院总部"/>
    <s v="腰部"/>
    <n v="6"/>
    <n v="1"/>
    <n v="0"/>
    <n v="0"/>
    <x v="0"/>
    <x v="2"/>
  </r>
  <r>
    <x v="2"/>
    <s v="上海市同济医院"/>
    <s v="腰部"/>
    <n v="5"/>
    <n v="1"/>
    <n v="0"/>
    <n v="0"/>
    <x v="0"/>
    <x v="1"/>
  </r>
  <r>
    <x v="2"/>
    <s v="上海市嘉定区中心医院"/>
    <s v="腿部"/>
    <n v="5"/>
    <n v="1"/>
    <n v="0"/>
    <n v="0"/>
    <x v="0"/>
    <x v="2"/>
  </r>
  <r>
    <x v="2"/>
    <s v="上海市浦东新区浦南医院"/>
    <s v="腿部"/>
    <n v="5"/>
    <n v="1"/>
    <n v="0"/>
    <n v="0"/>
    <x v="0"/>
    <x v="2"/>
  </r>
  <r>
    <x v="2"/>
    <s v="上海市嘉定区妇幼保健院"/>
    <s v="腿部"/>
    <n v="3"/>
    <n v="1"/>
    <n v="0"/>
    <n v="0"/>
    <x v="0"/>
    <x v="1"/>
  </r>
  <r>
    <x v="2"/>
    <s v="上海市宝山区中西医结合医院"/>
    <s v="腿部"/>
    <n v="2"/>
    <n v="1"/>
    <n v="0"/>
    <n v="0"/>
    <x v="0"/>
    <x v="1"/>
  </r>
  <r>
    <x v="2"/>
    <s v="上海进康肿瘤医院有限公司"/>
    <s v="腿部"/>
    <n v="2"/>
    <n v="1"/>
    <n v="0"/>
    <n v="0"/>
    <x v="0"/>
    <x v="1"/>
  </r>
  <r>
    <x v="2"/>
    <s v="上海市宝山区吴淞中心医院"/>
    <s v="腿部"/>
    <n v="2"/>
    <n v="1.1779575864591419E-6"/>
    <n v="0"/>
    <n v="0"/>
    <x v="0"/>
    <x v="1"/>
  </r>
  <r>
    <x v="2"/>
    <s v="复旦大学附属华东医院"/>
    <s v="腰部"/>
    <n v="1"/>
    <n v="1"/>
    <n v="0"/>
    <n v="0"/>
    <x v="0"/>
    <x v="1"/>
  </r>
  <r>
    <x v="2"/>
    <s v="上海好望角医院"/>
    <s v="腰部"/>
    <n v="1"/>
    <n v="2"/>
    <n v="0"/>
    <n v="0"/>
    <x v="0"/>
    <x v="1"/>
  </r>
  <r>
    <x v="3"/>
    <s v="江西省妇幼保健院东湖院区"/>
    <s v="腿部"/>
    <n v="4"/>
    <n v="1"/>
    <n v="1"/>
    <n v="0"/>
    <x v="1"/>
    <x v="2"/>
  </r>
  <r>
    <x v="3"/>
    <s v="景德镇市第一人民医院"/>
    <s v="腰部"/>
    <n v="3"/>
    <n v="1"/>
    <n v="0"/>
    <n v="0"/>
    <x v="0"/>
    <x v="2"/>
  </r>
  <r>
    <x v="3"/>
    <s v="九江学院附属医院东院"/>
    <s v="腰部"/>
    <n v="2"/>
    <n v="1"/>
    <n v="0"/>
    <n v="0"/>
    <x v="0"/>
    <x v="2"/>
  </r>
  <r>
    <x v="3"/>
    <s v="鹰潭市人民医院南院区"/>
    <s v="腿部"/>
    <n v="1"/>
    <n v="1.1779575864591419E-6"/>
    <n v="0"/>
    <n v="0"/>
    <x v="0"/>
    <x v="1"/>
  </r>
  <r>
    <x v="3"/>
    <s v="武宁县中医院"/>
    <s v="腿部"/>
    <n v="1"/>
    <n v="1.1779575864591419E-6"/>
    <n v="0"/>
    <n v="0"/>
    <x v="0"/>
    <x v="1"/>
  </r>
  <r>
    <x v="3"/>
    <s v="景德镇市第三人民医院"/>
    <s v="腿部"/>
    <n v="1"/>
    <n v="1.1779575864591419E-6"/>
    <n v="0"/>
    <n v="0"/>
    <x v="0"/>
    <x v="3"/>
  </r>
  <r>
    <x v="3"/>
    <s v="景德镇市第二人民医院"/>
    <s v="腿部"/>
    <n v="1"/>
    <n v="1"/>
    <n v="0"/>
    <n v="0"/>
    <x v="0"/>
    <x v="4"/>
  </r>
  <r>
    <x v="3"/>
    <s v="江西省人民医院"/>
    <s v="腿部"/>
    <n v="1"/>
    <n v="1"/>
    <n v="0"/>
    <n v="0"/>
    <x v="0"/>
    <x v="2"/>
  </r>
  <r>
    <x v="4"/>
    <s v="复旦大学附属肿瘤医院厦门医院"/>
    <s v="腿部"/>
    <n v="4"/>
    <n v="1"/>
    <n v="0"/>
    <n v="0"/>
    <x v="0"/>
    <x v="2"/>
  </r>
  <r>
    <x v="4"/>
    <s v="漳州市第二医院"/>
    <s v="腿部"/>
    <n v="3"/>
    <n v="1"/>
    <n v="0"/>
    <n v="0"/>
    <x v="0"/>
    <x v="1"/>
  </r>
  <r>
    <x v="4"/>
    <s v="厦门市中医院"/>
    <s v="腰部"/>
    <n v="2"/>
    <n v="1"/>
    <n v="0"/>
    <n v="0"/>
    <x v="0"/>
    <x v="5"/>
  </r>
  <r>
    <x v="4"/>
    <s v="龙岩市第一医院"/>
    <s v="腰部"/>
    <n v="2"/>
    <n v="1"/>
    <n v="0"/>
    <n v="0"/>
    <x v="0"/>
    <x v="0"/>
  </r>
  <r>
    <x v="4"/>
    <s v="厦门市妇幼保健院镇海院区"/>
    <s v="腰部"/>
    <n v="1"/>
    <n v="1"/>
    <n v="0"/>
    <n v="0"/>
    <x v="0"/>
    <x v="2"/>
  </r>
  <r>
    <x v="4"/>
    <s v="厦门弘爱医院"/>
    <s v="腰部"/>
    <n v="1"/>
    <n v="1"/>
    <n v="0"/>
    <n v="0"/>
    <x v="0"/>
    <x v="2"/>
  </r>
  <r>
    <x v="5"/>
    <s v="上海市第六人民医院徐汇院区"/>
    <s v="腰部"/>
    <n v="10"/>
    <n v="1"/>
    <n v="0"/>
    <n v="0"/>
    <x v="0"/>
    <x v="0"/>
  </r>
  <r>
    <x v="5"/>
    <s v="上海中医药大学附属曙光医院东部"/>
    <s v="腰部"/>
    <n v="6"/>
    <n v="2"/>
    <n v="0"/>
    <n v="0"/>
    <x v="0"/>
    <x v="0"/>
  </r>
  <r>
    <x v="5"/>
    <s v="中国人民解放军海军特色医学中心"/>
    <s v="腿部"/>
    <n v="6"/>
    <n v="1"/>
    <n v="0"/>
    <n v="0"/>
    <x v="0"/>
    <x v="0"/>
  </r>
  <r>
    <x v="5"/>
    <s v="中国药科大学附属上海高博肿瘤医院"/>
    <s v="腿部"/>
    <n v="6"/>
    <n v="1"/>
    <n v="0"/>
    <n v="0"/>
    <x v="0"/>
    <x v="1"/>
  </r>
  <r>
    <x v="5"/>
    <s v="上海中医药大学附属龙华医院徐汇院区"/>
    <s v="腰部"/>
    <n v="5"/>
    <n v="1.0000023559151727"/>
    <n v="5"/>
    <n v="0"/>
    <x v="1"/>
    <x v="2"/>
  </r>
  <r>
    <x v="5"/>
    <s v="上海市东方医院总院"/>
    <s v="腰部"/>
    <n v="5"/>
    <n v="2"/>
    <n v="0"/>
    <n v="0"/>
    <x v="0"/>
    <x v="2"/>
  </r>
  <r>
    <x v="5"/>
    <s v="上海市闵行区肿瘤医院"/>
    <s v="腰部"/>
    <n v="4"/>
    <n v="1"/>
    <n v="2"/>
    <n v="0"/>
    <x v="1"/>
    <x v="0"/>
  </r>
  <r>
    <x v="5"/>
    <s v="上海市杨浦区中心医院"/>
    <s v="腿部"/>
    <n v="3"/>
    <n v="1"/>
    <n v="0"/>
    <n v="0"/>
    <x v="0"/>
    <x v="0"/>
  </r>
  <r>
    <x v="5"/>
    <s v="上海交通大学医学院附属第九人民医院南部院区"/>
    <s v="腰部"/>
    <n v="3"/>
    <n v="1"/>
    <n v="0"/>
    <n v="0"/>
    <x v="0"/>
    <x v="0"/>
  </r>
  <r>
    <x v="5"/>
    <s v="复旦大学附属浦东医院"/>
    <s v="腿部"/>
    <n v="2"/>
    <n v="1"/>
    <n v="0"/>
    <n v="0"/>
    <x v="0"/>
    <x v="1"/>
  </r>
  <r>
    <x v="5"/>
    <s v="上海市第二人民医院"/>
    <s v="头部"/>
    <n v="1"/>
    <n v="1"/>
    <n v="1"/>
    <n v="0"/>
    <x v="1"/>
    <x v="2"/>
  </r>
  <r>
    <x v="5"/>
    <s v="上海浦中中医医院有限公司"/>
    <s v="腿部"/>
    <n v="1"/>
    <n v="1"/>
    <n v="0"/>
    <n v="0"/>
    <x v="0"/>
    <x v="1"/>
  </r>
  <r>
    <x v="5"/>
    <s v="复旦大学附属闵行医院"/>
    <s v="腿部"/>
    <n v="1"/>
    <n v="1"/>
    <n v="0"/>
    <n v="0"/>
    <x v="0"/>
    <x v="2"/>
  </r>
  <r>
    <x v="5"/>
    <s v="上海市浦东新区人民医院"/>
    <s v="腿部"/>
    <n v="1"/>
    <n v="1.1779575864591419E-6"/>
    <n v="0"/>
    <n v="0"/>
    <x v="0"/>
    <x v="3"/>
  </r>
  <r>
    <x v="6"/>
    <m/>
    <m/>
    <m/>
    <m/>
    <m/>
    <m/>
    <x v="2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s v="028NPoWHerceptin IV"/>
    <s v="BC_LEL06"/>
    <x v="0"/>
    <x v="0"/>
    <s v="福州市"/>
    <x v="0"/>
    <s v="复旦大学附属华山医院福建医院"/>
    <s v="FJFZ069"/>
    <x v="0"/>
    <s v="-"/>
    <s v="-"/>
    <m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Herceptin SC"/>
    <s v="BC_LEL06"/>
    <x v="0"/>
    <x v="0"/>
    <s v="福州市"/>
    <x v="0"/>
    <s v="复旦大学附属华山医院福建医院"/>
    <s v="FJFZ069"/>
    <x v="0"/>
    <s v="-"/>
    <s v="-"/>
    <m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Itovebi 3mg"/>
    <s v="BC_LEL06"/>
    <x v="0"/>
    <x v="0"/>
    <s v="福州市"/>
    <x v="0"/>
    <s v="复旦大学附属华山医院福建医院"/>
    <s v="FJFZ069"/>
    <x v="0"/>
    <s v="-"/>
    <s v="-"/>
    <m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Itovebi 9mg"/>
    <s v="BC_LEL06"/>
    <x v="0"/>
    <x v="0"/>
    <s v="福州市"/>
    <x v="0"/>
    <s v="复旦大学附属华山医院福建医院"/>
    <s v="FJFZ069"/>
    <x v="0"/>
    <s v="-"/>
    <s v="-"/>
    <m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Perjeta"/>
    <s v="BC_LEL06"/>
    <x v="0"/>
    <x v="0"/>
    <s v="福州市"/>
    <x v="0"/>
    <s v="复旦大学附属华山医院福建医院"/>
    <s v="FJFZ069"/>
    <x v="0"/>
    <s v="-"/>
    <s v="-"/>
    <m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Phesgo 10ml"/>
    <s v="BC_LEL06"/>
    <x v="0"/>
    <x v="0"/>
    <s v="福州市"/>
    <x v="0"/>
    <s v="复旦大学附属华山医院福建医院"/>
    <s v="FJFZ069"/>
    <x v="0"/>
    <s v="-"/>
    <s v="-"/>
    <m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8NPoWPhesgo 15ml"/>
    <s v="BC_LEL06"/>
    <x v="0"/>
    <x v="0"/>
    <s v="福州市"/>
    <x v="0"/>
    <s v="复旦大学附属华山医院福建医院"/>
    <s v="FJFZ069"/>
    <x v="0"/>
    <s v="-"/>
    <s v="-"/>
    <m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Herceptin IV"/>
    <s v="BC_LEL06"/>
    <x v="0"/>
    <x v="0"/>
    <s v="福州市"/>
    <x v="1"/>
    <s v="福州市第二总医院奥体院区"/>
    <s v="02OExrE"/>
    <x v="1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Herceptin SC"/>
    <s v="BC_LEL06"/>
    <x v="0"/>
    <x v="0"/>
    <s v="福州市"/>
    <x v="1"/>
    <s v="福州市第二总医院奥体院区"/>
    <s v="02OExrE"/>
    <x v="1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Itovebi 3mg"/>
    <s v="BC_LEL06"/>
    <x v="0"/>
    <x v="0"/>
    <s v="福州市"/>
    <x v="1"/>
    <s v="福州市第二总医院奥体院区"/>
    <s v="02OExrE"/>
    <x v="1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Itovebi 9mg"/>
    <s v="BC_LEL06"/>
    <x v="0"/>
    <x v="0"/>
    <s v="福州市"/>
    <x v="1"/>
    <s v="福州市第二总医院奥体院区"/>
    <s v="02OExrE"/>
    <x v="1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Perjeta"/>
    <s v="BC_LEL06"/>
    <x v="0"/>
    <x v="0"/>
    <s v="福州市"/>
    <x v="1"/>
    <s v="福州市第二总医院奥体院区"/>
    <s v="02OExrE"/>
    <x v="1"/>
    <s v="-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Phesgo 10ml"/>
    <s v="BC_LEL06"/>
    <x v="0"/>
    <x v="0"/>
    <s v="福州市"/>
    <x v="1"/>
    <s v="福州市第二总医院奥体院区"/>
    <s v="02OExrE"/>
    <x v="1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ExrEPhesgo 15ml"/>
    <s v="BC_LEL06"/>
    <x v="0"/>
    <x v="0"/>
    <s v="福州市"/>
    <x v="1"/>
    <s v="福州市第二总医院奥体院区"/>
    <s v="02OExrE"/>
    <x v="1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Herceptin IV"/>
    <s v="BC_LEL06"/>
    <x v="0"/>
    <x v="0"/>
    <s v="福州市"/>
    <x v="2"/>
    <s v="福州健嘉康复医院有限公司"/>
    <s v="FJFZ006"/>
    <x v="2"/>
    <s v="未准入"/>
    <s v="Y"/>
    <s v="深耕熟盘"/>
    <s v="头部"/>
    <x v="0"/>
    <x v="0"/>
    <n v="4535.5"/>
    <n v="4.9644754678399101"/>
    <n v="3.5565758115636501"/>
    <n v="3.3084230082213528"/>
    <n v="2.33621278889555"/>
    <n v="2.1286133858188121"/>
    <n v="3.7057005376607308"/>
    <n v="11.829474287624912"/>
    <n v="8.1705267123750929"/>
    <n v="20.000001000000005"/>
    <n v="0"/>
    <n v="0"/>
    <n v="0"/>
    <n v="0"/>
    <n v="0"/>
    <n v="0"/>
    <n v="0"/>
    <n v="0"/>
    <n v="0"/>
    <n v="22516.378484387911"/>
    <n v="16130.849593346935"/>
    <n v="15005.352553787945"/>
    <n v="10595.893104035766"/>
    <n v="9654.3260113812212"/>
    <n v="16807.204788560244"/>
    <n v="53652.580631522796"/>
    <n v="37057.423903977229"/>
    <n v="90710.004535500018"/>
    <n v="0"/>
    <n v="0"/>
    <n v="0"/>
    <n v="0"/>
    <n v="0"/>
    <n v="0"/>
    <n v="0"/>
    <n v="0"/>
    <n v="0"/>
    <n v="2.3362127888955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Herceptin SC"/>
    <s v="BC_LEL06"/>
    <x v="0"/>
    <x v="0"/>
    <s v="福州市"/>
    <x v="2"/>
    <s v="福州健嘉康复医院有限公司"/>
    <s v="FJFZ006"/>
    <x v="2"/>
    <s v="未准入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Itovebi 3mg"/>
    <s v="BC_LEL06"/>
    <x v="0"/>
    <x v="0"/>
    <s v="福州市"/>
    <x v="2"/>
    <s v="福州健嘉康复医院有限公司"/>
    <s v="FJFZ006"/>
    <x v="2"/>
    <s v="未准入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0"/>
    <n v="0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10698.06"/>
    <n v="0"/>
    <n v="0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Itovebi 9mg"/>
    <s v="BC_LEL06"/>
    <x v="0"/>
    <x v="0"/>
    <s v="福州市"/>
    <x v="2"/>
    <s v="福州健嘉康复医院有限公司"/>
    <s v="FJFZ006"/>
    <x v="2"/>
    <s v="未准入"/>
    <s v="Y"/>
    <s v="深耕熟盘"/>
    <s v="头部"/>
    <x v="2"/>
    <x v="3"/>
    <n v="10698.05"/>
    <m/>
    <m/>
    <m/>
    <m/>
    <m/>
    <m/>
    <n v="0"/>
    <n v="0"/>
    <n v="0"/>
    <n v="3"/>
    <n v="0"/>
    <n v="2"/>
    <n v="0"/>
    <n v="0"/>
    <n v="0"/>
    <n v="5"/>
    <n v="0"/>
    <n v="5"/>
    <m/>
    <m/>
    <m/>
    <m/>
    <m/>
    <m/>
    <n v="0"/>
    <n v="0"/>
    <n v="0"/>
    <n v="32094.149999999998"/>
    <n v="0"/>
    <n v="21396.1"/>
    <n v="0"/>
    <n v="0"/>
    <n v="0"/>
    <n v="53490.25"/>
    <n v="0"/>
    <n v="53490.2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Perjeta"/>
    <s v="BC_LEL06"/>
    <x v="0"/>
    <x v="0"/>
    <s v="福州市"/>
    <x v="2"/>
    <s v="福州健嘉康复医院有限公司"/>
    <s v="FJFZ006"/>
    <x v="2"/>
    <s v="未准入"/>
    <s v="Y"/>
    <s v="深耕熟盘"/>
    <s v="头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Phesgo 10ml"/>
    <s v="BC_LEL06"/>
    <x v="0"/>
    <x v="0"/>
    <s v="福州市"/>
    <x v="2"/>
    <s v="福州健嘉康复医院有限公司"/>
    <s v="FJFZ006"/>
    <x v="2"/>
    <s v="未准入"/>
    <s v="Y"/>
    <s v="深耕熟盘"/>
    <s v="头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1BG5Phesgo 15ml"/>
    <s v="BC_LEL06"/>
    <x v="0"/>
    <x v="0"/>
    <s v="福州市"/>
    <x v="2"/>
    <s v="福州健嘉康复医院有限公司"/>
    <s v="FJFZ006"/>
    <x v="2"/>
    <s v="未准入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Herceptin IV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0"/>
    <x v="0"/>
    <n v="4535.5"/>
    <n v="0.59050521263955225"/>
    <n v="0.42304097773896093"/>
    <n v="0.39352415872071667"/>
    <n v="0.27788350221786096"/>
    <n v="0.25319035377714311"/>
    <n v="0.44077878884593918"/>
    <n v="1.40707034909923"/>
    <n v="0.97185264484094325"/>
    <n v="2.378922993940173"/>
    <n v="1"/>
    <n v="2"/>
    <n v="0"/>
    <n v="1"/>
    <n v="0"/>
    <n v="0"/>
    <n v="3"/>
    <n v="1"/>
    <n v="4"/>
    <n v="2678.2363919266891"/>
    <n v="1918.7023545350573"/>
    <n v="1784.8288218778105"/>
    <n v="1260.3406243091083"/>
    <n v="1148.3448495562325"/>
    <n v="1999.1521968107572"/>
    <n v="6381.7675683395573"/>
    <n v="4407.8376706760982"/>
    <n v="10789.605239015655"/>
    <n v="4535.5"/>
    <n v="9071"/>
    <n v="0"/>
    <n v="4535.5"/>
    <n v="0"/>
    <n v="0"/>
    <n v="13606.5"/>
    <n v="4535.5"/>
    <n v="18142"/>
    <n v="0.27788350221786096"/>
    <n v="1"/>
    <m/>
    <m/>
    <n v="0"/>
    <m/>
    <m/>
    <m/>
    <m/>
    <m/>
    <m/>
    <m/>
    <m/>
    <m/>
    <m/>
    <m/>
    <m/>
    <m/>
    <m/>
    <m/>
    <m/>
    <n v="4157.5416666666661"/>
    <n v="18142"/>
    <n v="13606.5"/>
    <n v="4"/>
    <n v="3"/>
    <n v="0"/>
    <n v="4"/>
    <n v="0.91666666666666663"/>
    <n v="4"/>
    <n v="0"/>
    <n v="0"/>
    <n v="0"/>
    <n v="0"/>
    <n v="0"/>
    <n v="2"/>
    <n v="0"/>
    <n v="2"/>
    <n v="1"/>
    <n v="1"/>
    <n v="1"/>
  </r>
  <r>
    <s v="053yVewHerceptin SC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Itovebi 3mg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Itovebi 9mg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Perjeta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Phesgo 10ml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4"/>
    <x v="5"/>
    <n v="6232.07"/>
    <n v="8.3999764187501089E-2"/>
    <n v="7.7654479786010117E-2"/>
    <n v="0.1151189194601473"/>
    <n v="0.10087435306086101"/>
    <n v="9.2555280460585337E-2"/>
    <n v="0.12057694085913671"/>
    <n v="0.27677316343365849"/>
    <n v="0.31400657438058305"/>
    <n v="0.59077973781424153"/>
    <n v="0"/>
    <n v="0"/>
    <n v="0"/>
    <n v="0"/>
    <n v="0"/>
    <n v="0"/>
    <n v="0"/>
    <n v="0"/>
    <n v="0"/>
    <n v="523.49241039999993"/>
    <n v="483.94815384000003"/>
    <n v="717.4291644000001"/>
    <n v="628.65602948000003"/>
    <n v="576.81098670000006"/>
    <n v="751.44393582000009"/>
    <n v="1724.8697286400002"/>
    <n v="1956.9109520000002"/>
    <n v="3681.7806806400004"/>
    <n v="0"/>
    <n v="0"/>
    <n v="0"/>
    <n v="0"/>
    <n v="0"/>
    <n v="0"/>
    <n v="0"/>
    <n v="0"/>
    <n v="0"/>
    <n v="0.10087435306086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3yVewPhesgo 15ml"/>
    <s v="BC_LEL06"/>
    <x v="0"/>
    <x v="0"/>
    <s v="福州市"/>
    <x v="3"/>
    <s v="福建医科大学孟超肝胆医院金山院区"/>
    <s v="FJFZ006"/>
    <x v="2"/>
    <s v="未准入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1Herceptin IV"/>
    <s v="BC_LEL06"/>
    <x v="0"/>
    <x v="0"/>
    <s v="福州市"/>
    <x v="4"/>
    <s v="福建省立医院"/>
    <s v="FJFZ001"/>
    <x v="3"/>
    <s v="正式进药"/>
    <s v="Y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12"/>
    <n v="0"/>
    <n v="0"/>
    <n v="0"/>
    <n v="12"/>
    <n v="1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54426"/>
    <n v="0"/>
    <n v="0"/>
    <n v="0"/>
    <n v="54426"/>
    <n v="54426"/>
    <n v="1.1681063360424579E-7"/>
    <n v="12"/>
    <m/>
    <m/>
    <n v="0"/>
    <m/>
    <m/>
    <m/>
    <m/>
    <m/>
    <m/>
    <m/>
    <m/>
    <m/>
    <m/>
    <m/>
    <m/>
    <m/>
    <m/>
    <m/>
    <m/>
    <n v="27213"/>
    <n v="0"/>
    <n v="0"/>
    <n v="0"/>
    <n v="0"/>
    <n v="0"/>
    <n v="72"/>
    <n v="6"/>
    <n v="72"/>
    <n v="0"/>
    <n v="0"/>
    <n v="0"/>
    <n v="0"/>
    <n v="0"/>
    <n v="0"/>
    <n v="0"/>
    <n v="0"/>
    <n v="0"/>
    <n v="0"/>
    <n v="0"/>
  </r>
  <r>
    <s v="FJFZ001Herceptin SC"/>
    <s v="BC_LEL06"/>
    <x v="0"/>
    <x v="0"/>
    <s v="福州市"/>
    <x v="4"/>
    <s v="福建省立医院"/>
    <s v="FJFZ001"/>
    <x v="3"/>
    <s v="正式进药"/>
    <s v="Y"/>
    <m/>
    <s v="头部"/>
    <x v="1"/>
    <x v="1"/>
    <n v="3444.49"/>
    <n v="27.61343040337178"/>
    <n v="25.584471499087222"/>
    <n v="38.807322768045061"/>
    <n v="39.721766455025616"/>
    <n v="35.764760623918036"/>
    <n v="47.074059382700447"/>
    <n v="92.005224670504063"/>
    <n v="122.56058646164411"/>
    <n v="214.56581113214816"/>
    <n v="2"/>
    <n v="4"/>
    <n v="2"/>
    <n v="1"/>
    <n v="0"/>
    <n v="0"/>
    <n v="8"/>
    <n v="1"/>
    <n v="9"/>
    <n v="95114.18489011006"/>
    <n v="88125.456233890945"/>
    <n v="133671.43520130354"/>
    <n v="136821.22733667117"/>
    <n v="123191.36032147943"/>
    <n v="162146.12680311783"/>
    <n v="316911.07632530457"/>
    <n v="422158.71446126839"/>
    <n v="739069.79078657296"/>
    <n v="6888.98"/>
    <n v="13777.96"/>
    <n v="6888.98"/>
    <n v="3444.49"/>
    <n v="0"/>
    <n v="0"/>
    <n v="27555.919999999998"/>
    <n v="3444.49"/>
    <n v="31000.409999999996"/>
    <n v="39.721766455025616"/>
    <n v="1"/>
    <m/>
    <m/>
    <n v="0"/>
    <m/>
    <m/>
    <m/>
    <m/>
    <m/>
    <m/>
    <m/>
    <m/>
    <m/>
    <m/>
    <m/>
    <m/>
    <m/>
    <m/>
    <m/>
    <m/>
    <n v="111658.88416666666"/>
    <n v="306559.61"/>
    <n v="55111.839999999997"/>
    <n v="89"/>
    <n v="16"/>
    <n v="0"/>
    <n v="66"/>
    <n v="32.416666666666664"/>
    <n v="60"/>
    <n v="60"/>
    <n v="60"/>
    <n v="33"/>
    <n v="66"/>
    <n v="5"/>
    <n v="37"/>
    <n v="5"/>
    <n v="47"/>
    <n v="5"/>
    <n v="5"/>
    <n v="6"/>
  </r>
  <r>
    <s v="FJFZ001Itovebi 3mg"/>
    <s v="BC_LEL06"/>
    <x v="0"/>
    <x v="0"/>
    <s v="福州市"/>
    <x v="4"/>
    <s v="福建省立医院"/>
    <s v="FJFZ001"/>
    <x v="3"/>
    <s v="正式进药"/>
    <s v="Y"/>
    <m/>
    <s v="头部"/>
    <x v="2"/>
    <x v="2"/>
    <n v="3566.02"/>
    <n v="2.1727014265198692"/>
    <n v="2.480775774904235"/>
    <n v="5.0211673937567927"/>
    <n v="5.0829092487576517"/>
    <n v="6.1794543064225813"/>
    <n v="7.8695743380803576"/>
    <n v="9.6746445951808973"/>
    <n v="19.131937893260591"/>
    <n v="28.806582488441489"/>
    <n v="1"/>
    <n v="0"/>
    <n v="0"/>
    <n v="0"/>
    <n v="0"/>
    <n v="0"/>
    <n v="1"/>
    <n v="0"/>
    <n v="1"/>
    <n v="7747.8967409983834"/>
    <n v="8846.4960288239999"/>
    <n v="17905.583349484597"/>
    <n v="18125.75603925476"/>
    <n v="22036.057645789053"/>
    <n v="28063.059481081316"/>
    <n v="34499.976119306986"/>
    <n v="68224.873166125137"/>
    <n v="102724.84928543212"/>
    <n v="3566.02"/>
    <n v="0"/>
    <n v="0"/>
    <n v="0"/>
    <n v="0"/>
    <n v="0"/>
    <n v="3566.02"/>
    <n v="0"/>
    <n v="3566.02"/>
    <n v="5.0829092487576517"/>
    <n v="0"/>
    <m/>
    <m/>
    <n v="0"/>
    <m/>
    <m/>
    <m/>
    <m/>
    <m/>
    <m/>
    <n v="1"/>
    <n v="3"/>
    <n v="0.66666666666666663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1Itovebi 9mg"/>
    <s v="BC_LEL06"/>
    <x v="0"/>
    <x v="0"/>
    <s v="福州市"/>
    <x v="4"/>
    <s v="福建省立医院"/>
    <s v="FJFZ001"/>
    <x v="3"/>
    <s v="正式进药"/>
    <s v="Y"/>
    <m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1Perjeta"/>
    <s v="BC_LEL06"/>
    <x v="0"/>
    <x v="0"/>
    <s v="福州市"/>
    <x v="4"/>
    <s v="福建省立医院"/>
    <s v="FJFZ001"/>
    <x v="3"/>
    <s v="正式进药"/>
    <s v="Y"/>
    <m/>
    <s v="头部"/>
    <x v="3"/>
    <x v="4"/>
    <n v="3985.87"/>
    <n v="52.784848690455021"/>
    <n v="44.588154565311562"/>
    <n v="67.67549354851478"/>
    <n v="40.894330695323497"/>
    <n v="49.634693601720556"/>
    <n v="56.963603786189289"/>
    <n v="165.04849680428134"/>
    <n v="147.49262808323334"/>
    <n v="312.54112488751468"/>
    <n v="105"/>
    <n v="0"/>
    <n v="105"/>
    <n v="0"/>
    <n v="0"/>
    <n v="0"/>
    <n v="210"/>
    <n v="0"/>
    <n v="210"/>
    <n v="210393.54484982396"/>
    <n v="177722.58763723841"/>
    <n v="269745.71947021858"/>
    <n v="162999.48588856906"/>
    <n v="197837.43618628991"/>
    <n v="227049.51942325829"/>
    <n v="657861.85195728089"/>
    <n v="587886.44149811729"/>
    <n v="1245748.2934553982"/>
    <n v="418516.35"/>
    <n v="0"/>
    <n v="418516.35"/>
    <n v="0"/>
    <n v="0"/>
    <n v="0"/>
    <n v="837032.7"/>
    <n v="0"/>
    <n v="837032.7"/>
    <n v="40.894330695323497"/>
    <n v="0"/>
    <m/>
    <m/>
    <n v="0"/>
    <m/>
    <m/>
    <m/>
    <m/>
    <m/>
    <m/>
    <m/>
    <m/>
    <m/>
    <m/>
    <m/>
    <m/>
    <m/>
    <m/>
    <m/>
    <m/>
    <n v="378325.4941666667"/>
    <n v="1247577.31"/>
    <n v="837032.7"/>
    <n v="313"/>
    <n v="210"/>
    <n v="0"/>
    <n v="210"/>
    <n v="94.916666666666671"/>
    <n v="106"/>
    <n v="105"/>
    <n v="90"/>
    <n v="105"/>
    <n v="105"/>
    <n v="105"/>
    <n v="103"/>
    <n v="105"/>
    <n v="105"/>
    <n v="0"/>
    <n v="210"/>
    <n v="0"/>
  </r>
  <r>
    <s v="FJFZ001Phesgo 10ml"/>
    <s v="BC_LEL06"/>
    <x v="0"/>
    <x v="0"/>
    <s v="福州市"/>
    <x v="4"/>
    <s v="福建省立医院"/>
    <s v="FJFZ001"/>
    <x v="3"/>
    <s v="正式进药"/>
    <s v="Y"/>
    <m/>
    <s v="头部"/>
    <x v="4"/>
    <x v="5"/>
    <n v="6232.07"/>
    <n v="64.676140207739977"/>
    <n v="58.119561975444761"/>
    <n v="84.702189785360247"/>
    <n v="77.127852524443725"/>
    <n v="70.317679710044985"/>
    <n v="90.532435326854497"/>
    <n v="207.49789196854499"/>
    <n v="237.97796756134323"/>
    <n v="445.47585952988823"/>
    <n v="45"/>
    <n v="36"/>
    <n v="39"/>
    <n v="15"/>
    <n v="0"/>
    <n v="0"/>
    <n v="120"/>
    <n v="15"/>
    <n v="135"/>
    <n v="403066.23310445005"/>
    <n v="362205.17860031"/>
    <n v="527869.97589564999"/>
    <n v="480666.17588200996"/>
    <n v="438224.70219058002"/>
    <n v="564204.47422743007"/>
    <n v="1293141.38760041"/>
    <n v="1483095.3523000199"/>
    <n v="2776236.7399004297"/>
    <n v="280443.14999999997"/>
    <n v="224354.52"/>
    <n v="243050.72999999998"/>
    <n v="93481.049999999988"/>
    <n v="0"/>
    <n v="0"/>
    <n v="747848.39999999991"/>
    <n v="93481.049999999988"/>
    <n v="841329.45"/>
    <n v="77.127852524443725"/>
    <n v="15"/>
    <n v="114"/>
    <n v="122"/>
    <n v="135"/>
    <n v="45"/>
    <n v="36"/>
    <n v="39"/>
    <n v="15"/>
    <n v="0"/>
    <n v="0"/>
    <n v="1"/>
    <n v="1.3333333333333333"/>
    <n v="0.33333333333333331"/>
    <n v="0"/>
    <n v="1"/>
    <n v="0"/>
    <n v="0"/>
    <n v="0"/>
    <n v="0"/>
    <n v="0"/>
    <n v="154243.73249999998"/>
    <n v="710455.98"/>
    <n v="760312.53999999992"/>
    <n v="114"/>
    <n v="122"/>
    <n v="127.66666666666667"/>
    <n v="43"/>
    <n v="24.75"/>
    <n v="3"/>
    <n v="0"/>
    <n v="0"/>
    <n v="7"/>
    <n v="21"/>
    <n v="30"/>
    <n v="39"/>
    <n v="37"/>
    <n v="38"/>
    <n v="40"/>
    <n v="43"/>
    <n v="39"/>
  </r>
  <r>
    <s v="FJFZ001Phesgo 15ml"/>
    <s v="BC_LEL06"/>
    <x v="0"/>
    <x v="0"/>
    <s v="福州市"/>
    <x v="4"/>
    <s v="福建省立医院"/>
    <s v="FJFZ001"/>
    <x v="3"/>
    <s v="正式进药"/>
    <s v="Y"/>
    <m/>
    <s v="头部"/>
    <x v="4"/>
    <x v="6"/>
    <n v="8489.27"/>
    <n v="3"/>
    <n v="4"/>
    <n v="7"/>
    <n v="4"/>
    <n v="4"/>
    <n v="6"/>
    <n v="14"/>
    <n v="14"/>
    <n v="28"/>
    <n v="1"/>
    <n v="2"/>
    <n v="3"/>
    <n v="0"/>
    <n v="0"/>
    <n v="0"/>
    <n v="6"/>
    <n v="0"/>
    <n v="6"/>
    <n v="25467.81"/>
    <n v="33957.08"/>
    <n v="59424.89"/>
    <n v="33957.08"/>
    <n v="33957.08"/>
    <n v="50935.62"/>
    <n v="118849.78"/>
    <n v="118849.78"/>
    <n v="237699.56"/>
    <n v="8489.27"/>
    <n v="16978.54"/>
    <n v="25467.81"/>
    <n v="0"/>
    <n v="0"/>
    <n v="0"/>
    <n v="50935.62"/>
    <n v="0"/>
    <n v="50935.62"/>
    <n v="4"/>
    <n v="0"/>
    <n v="12"/>
    <n v="14"/>
    <n v="12"/>
    <n v="2"/>
    <n v="4"/>
    <n v="6"/>
    <n v="0"/>
    <n v="0"/>
    <n v="0"/>
    <n v="1.6666666666666667"/>
    <n v="2.3333333333333335"/>
    <n v="2"/>
    <n v="0"/>
    <n v="0"/>
    <n v="3"/>
    <n v="3"/>
    <n v="0"/>
    <n v="0"/>
    <n v="0"/>
    <n v="17685.979166666668"/>
    <n v="50935.62"/>
    <n v="59424.89"/>
    <n v="6"/>
    <n v="7"/>
    <n v="0"/>
    <n v="5"/>
    <n v="2.0833333333333335"/>
    <n v="0"/>
    <n v="0"/>
    <n v="0"/>
    <n v="4"/>
    <n v="5"/>
    <n v="3"/>
    <n v="1"/>
    <n v="3"/>
    <n v="2"/>
    <n v="3"/>
    <n v="1"/>
    <n v="3"/>
  </r>
  <r>
    <s v="FJFZ006Herceptin IV"/>
    <s v="BC_LEL06"/>
    <x v="0"/>
    <x v="0"/>
    <s v="福州市"/>
    <x v="5"/>
    <s v="福建医科大学附属协和医院"/>
    <s v="FJFZ006"/>
    <x v="2"/>
    <s v="正式进药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3"/>
    <n v="2"/>
    <n v="0"/>
    <n v="0"/>
    <n v="0"/>
    <n v="5"/>
    <n v="0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13606.5"/>
    <n v="9071"/>
    <n v="0"/>
    <n v="0"/>
    <n v="0"/>
    <n v="22677.5"/>
    <n v="0"/>
    <n v="22677.5"/>
    <n v="1.1681063360424579E-7"/>
    <n v="0"/>
    <m/>
    <m/>
    <n v="0"/>
    <m/>
    <m/>
    <m/>
    <m/>
    <m/>
    <m/>
    <m/>
    <m/>
    <m/>
    <m/>
    <m/>
    <m/>
    <m/>
    <m/>
    <m/>
    <m/>
    <n v="10582.833333333334"/>
    <n v="18142"/>
    <n v="22677.5"/>
    <n v="4"/>
    <n v="5"/>
    <n v="0"/>
    <n v="12"/>
    <n v="2.3333333333333335"/>
    <n v="0"/>
    <n v="3"/>
    <n v="12"/>
    <n v="4"/>
    <n v="0"/>
    <n v="0"/>
    <n v="4"/>
    <n v="0"/>
    <n v="0"/>
    <n v="0"/>
    <n v="5"/>
    <n v="0"/>
  </r>
  <r>
    <s v="FJFZ006Herceptin SC"/>
    <s v="BC_LEL06"/>
    <x v="0"/>
    <x v="0"/>
    <s v="福州市"/>
    <x v="5"/>
    <s v="福建医科大学附属协和医院"/>
    <s v="FJFZ006"/>
    <x v="2"/>
    <s v="正式进药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287.0408333333333"/>
    <n v="0"/>
    <n v="3444.49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FJFZ006Itovebi 3mg"/>
    <s v="BC_LEL06"/>
    <x v="0"/>
    <x v="0"/>
    <s v="福州市"/>
    <x v="5"/>
    <s v="福建医科大学附属协和医院"/>
    <s v="FJFZ006"/>
    <x v="2"/>
    <s v="正式进药"/>
    <s v="Y"/>
    <s v="深耕熟盘"/>
    <s v="头部"/>
    <x v="2"/>
    <x v="2"/>
    <n v="3566.02"/>
    <n v="1.8406536933388304"/>
    <n v="2.1016459218407113"/>
    <n v="4.253796769027173"/>
    <n v="4.3061027932483444"/>
    <n v="5.2350660118790362"/>
    <n v="6.6668898421048768"/>
    <n v="8.1960963842067152"/>
    <n v="16.208058647232257"/>
    <n v="24.404155031438972"/>
    <n v="1"/>
    <n v="0"/>
    <n v="1"/>
    <n v="6"/>
    <n v="0"/>
    <n v="0"/>
    <n v="2"/>
    <n v="6"/>
    <n v="8"/>
    <n v="6563.8078835201359"/>
    <n v="7494.5113902024132"/>
    <n v="15169.124354286281"/>
    <n v="15355.648682779462"/>
    <n v="18668.350099680883"/>
    <n v="23774.262514742833"/>
    <n v="29227.44362800883"/>
    <n v="57798.261297203178"/>
    <n v="87025.704925212005"/>
    <n v="3566.02"/>
    <n v="0"/>
    <n v="3566.02"/>
    <n v="21396.12"/>
    <n v="0"/>
    <n v="0"/>
    <n v="7132.04"/>
    <n v="21396.12"/>
    <n v="28528.16"/>
    <n v="4.3061027932483444"/>
    <n v="6"/>
    <m/>
    <m/>
    <n v="0"/>
    <m/>
    <m/>
    <m/>
    <m/>
    <m/>
    <m/>
    <n v="9"/>
    <n v="13"/>
    <n v="19"/>
    <n v="7"/>
    <n v="25"/>
    <n v="14"/>
    <n v="18"/>
    <n v="7"/>
    <n v="0"/>
    <n v="0"/>
    <n v="1485.8416666666667"/>
    <n v="10698.06"/>
    <n v="7132.04"/>
    <n v="3"/>
    <n v="2"/>
    <n v="0"/>
    <n v="1"/>
    <n v="0.41666666666666669"/>
    <n v="0"/>
    <n v="0"/>
    <n v="0"/>
    <n v="0"/>
    <n v="0"/>
    <n v="0"/>
    <n v="1"/>
    <n v="0"/>
    <n v="2"/>
    <n v="1"/>
    <n v="1"/>
    <n v="0"/>
  </r>
  <r>
    <s v="FJFZ006Itovebi 9mg"/>
    <s v="BC_LEL06"/>
    <x v="0"/>
    <x v="0"/>
    <s v="福州市"/>
    <x v="5"/>
    <s v="福建医科大学附属协和医院"/>
    <s v="FJFZ006"/>
    <x v="2"/>
    <s v="正式进药"/>
    <s v="Y"/>
    <s v="深耕熟盘"/>
    <s v="头部"/>
    <x v="2"/>
    <x v="3"/>
    <n v="10698.05"/>
    <m/>
    <m/>
    <m/>
    <m/>
    <m/>
    <m/>
    <n v="0"/>
    <n v="0"/>
    <n v="0"/>
    <n v="0"/>
    <n v="1"/>
    <n v="5"/>
    <n v="2"/>
    <n v="0"/>
    <n v="0"/>
    <n v="6"/>
    <n v="2"/>
    <n v="8"/>
    <m/>
    <m/>
    <m/>
    <m/>
    <m/>
    <m/>
    <n v="0"/>
    <n v="0"/>
    <n v="0"/>
    <n v="0"/>
    <n v="10698.05"/>
    <n v="53490.25"/>
    <n v="21396.1"/>
    <n v="0"/>
    <n v="0"/>
    <n v="64188.3"/>
    <n v="21396.1"/>
    <n v="85584.4"/>
    <n v="0"/>
    <n v="2"/>
    <m/>
    <m/>
    <n v="0"/>
    <m/>
    <m/>
    <m/>
    <m/>
    <m/>
    <m/>
    <n v="0"/>
    <n v="0"/>
    <n v="5.666666666666667"/>
    <n v="6"/>
    <n v="4"/>
    <n v="8"/>
    <n v="5"/>
    <n v="6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FJFZ006Perjeta"/>
    <s v="BC_LEL06"/>
    <x v="0"/>
    <x v="0"/>
    <s v="福州市"/>
    <x v="5"/>
    <s v="福建医科大学附属协和医院"/>
    <s v="FJFZ006"/>
    <x v="2"/>
    <s v="正式进药"/>
    <s v="Y"/>
    <s v="深耕熟盘"/>
    <s v="头部"/>
    <x v="3"/>
    <x v="4"/>
    <n v="3985.87"/>
    <n v="59.732429588764923"/>
    <n v="50.456880509104309"/>
    <n v="76.582992157038362"/>
    <n v="46.276872804217973"/>
    <n v="56.167648752980369"/>
    <n v="64.461195526665122"/>
    <n v="186.77230225490757"/>
    <n v="166.90571708386346"/>
    <n v="353.67801933877104"/>
    <n v="115"/>
    <n v="115"/>
    <n v="116"/>
    <n v="80"/>
    <n v="0"/>
    <n v="0"/>
    <n v="346"/>
    <n v="80"/>
    <n v="426"/>
    <n v="238085.69912497044"/>
    <n v="201114.56631482361"/>
    <n v="305249.85094897449"/>
    <n v="184453.5990041483"/>
    <n v="223876.94613504189"/>
    <n v="256933.9454138687"/>
    <n v="744450.11638876854"/>
    <n v="665264.49055305892"/>
    <n v="1409714.6069418276"/>
    <n v="458375.05"/>
    <n v="458375.05"/>
    <n v="462360.92"/>
    <n v="318869.59999999998"/>
    <n v="0"/>
    <n v="0"/>
    <n v="1379111.02"/>
    <n v="318869.59999999998"/>
    <n v="1697980.62"/>
    <n v="46.276872804217973"/>
    <n v="80"/>
    <m/>
    <m/>
    <n v="0"/>
    <m/>
    <m/>
    <m/>
    <m/>
    <m/>
    <m/>
    <m/>
    <m/>
    <m/>
    <m/>
    <m/>
    <m/>
    <m/>
    <m/>
    <m/>
    <m/>
    <n v="471993.43916666665"/>
    <n v="2188242.63"/>
    <n v="127547.84"/>
    <n v="549"/>
    <n v="32"/>
    <n v="0"/>
    <n v="525"/>
    <n v="118.41666666666667"/>
    <n v="0"/>
    <n v="525"/>
    <n v="0"/>
    <n v="0"/>
    <n v="315"/>
    <n v="0"/>
    <n v="0"/>
    <n v="108"/>
    <n v="441"/>
    <n v="10"/>
    <n v="105"/>
    <n v="-83"/>
  </r>
  <r>
    <s v="FJFZ006Phesgo 10ml"/>
    <s v="BC_LEL06"/>
    <x v="0"/>
    <x v="0"/>
    <s v="福州市"/>
    <x v="5"/>
    <s v="福建医科大学附属协和医院"/>
    <s v="FJFZ006"/>
    <x v="2"/>
    <s v="正式进药"/>
    <s v="Y"/>
    <s v="深耕熟盘"/>
    <s v="头部"/>
    <x v="4"/>
    <x v="5"/>
    <n v="6232.07"/>
    <n v="96.377694854913372"/>
    <n v="87.220555360616942"/>
    <n v="130.5198584481015"/>
    <n v="113.02093264836216"/>
    <n v="101.43906701185816"/>
    <n v="133.13826403270031"/>
    <n v="314.1181086636318"/>
    <n v="347.59826369292063"/>
    <n v="661.71637235655248"/>
    <n v="129"/>
    <n v="132"/>
    <n v="140"/>
    <n v="65"/>
    <n v="0"/>
    <n v="0"/>
    <n v="401"/>
    <n v="65"/>
    <n v="466"/>
    <n v="600632.54077445995"/>
    <n v="543564.60644623998"/>
    <n v="813408.89423865988"/>
    <n v="704354.36372987833"/>
    <n v="632175.36635259085"/>
    <n v="829726.98113027052"/>
    <n v="1957606.0414593599"/>
    <n v="2166256.7112127393"/>
    <n v="4123862.7526720995"/>
    <n v="803937.02999999991"/>
    <n v="822633.24"/>
    <n v="872489.79999999993"/>
    <n v="405084.55"/>
    <n v="0"/>
    <n v="0"/>
    <n v="2499060.0699999998"/>
    <n v="405084.55"/>
    <n v="2904144.6199999996"/>
    <n v="113.02093264836216"/>
    <n v="65"/>
    <n v="336"/>
    <n v="361"/>
    <n v="466"/>
    <n v="129"/>
    <n v="132"/>
    <n v="140"/>
    <n v="65"/>
    <n v="0"/>
    <n v="0"/>
    <n v="16.666666666666668"/>
    <n v="13.666666666666666"/>
    <n v="16.333333333333332"/>
    <n v="7"/>
    <n v="20"/>
    <n v="13"/>
    <n v="16"/>
    <n v="7"/>
    <n v="0"/>
    <n v="0"/>
    <n v="467405.25"/>
    <n v="2093975.52"/>
    <n v="2249777.27"/>
    <n v="336"/>
    <n v="361"/>
    <n v="280"/>
    <n v="135"/>
    <n v="75"/>
    <n v="1"/>
    <n v="2"/>
    <n v="5"/>
    <n v="55"/>
    <n v="66"/>
    <n v="74"/>
    <n v="114"/>
    <n v="102"/>
    <n v="120"/>
    <n v="111"/>
    <n v="115"/>
    <n v="135"/>
  </r>
  <r>
    <s v="FJFZ006Phesgo 15ml"/>
    <s v="BC_LEL06"/>
    <x v="0"/>
    <x v="0"/>
    <s v="福州市"/>
    <x v="5"/>
    <s v="福建医科大学附属协和医院"/>
    <s v="FJFZ006"/>
    <x v="2"/>
    <s v="正式进药"/>
    <s v="Y"/>
    <s v="深耕熟盘"/>
    <s v="头部"/>
    <x v="4"/>
    <x v="6"/>
    <n v="8489.27"/>
    <n v="5"/>
    <n v="6"/>
    <n v="8"/>
    <n v="8"/>
    <n v="9"/>
    <n v="11"/>
    <n v="19"/>
    <n v="28"/>
    <n v="47"/>
    <n v="7"/>
    <n v="5"/>
    <n v="13"/>
    <n v="2"/>
    <n v="0"/>
    <n v="0"/>
    <n v="25"/>
    <n v="2"/>
    <n v="27"/>
    <n v="42446.350000000006"/>
    <n v="50935.62"/>
    <n v="67914.16"/>
    <n v="67914.16"/>
    <n v="76403.430000000008"/>
    <n v="93381.97"/>
    <n v="161296.13"/>
    <n v="237699.56000000003"/>
    <n v="398995.69000000006"/>
    <n v="59424.89"/>
    <n v="42446.350000000006"/>
    <n v="110360.51000000001"/>
    <n v="16978.54"/>
    <n v="0"/>
    <n v="0"/>
    <n v="212231.75"/>
    <n v="16978.54"/>
    <n v="229210.29"/>
    <n v="8"/>
    <n v="2"/>
    <n v="32"/>
    <n v="68"/>
    <n v="54"/>
    <n v="14"/>
    <n v="10"/>
    <n v="26"/>
    <n v="4"/>
    <n v="0"/>
    <n v="0"/>
    <n v="7.666666666666667"/>
    <n v="11.666666666666666"/>
    <n v="10"/>
    <n v="3"/>
    <n v="7"/>
    <n v="7"/>
    <n v="16"/>
    <n v="3"/>
    <n v="0"/>
    <n v="0"/>
    <n v="53765.376666666663"/>
    <n v="135828.32"/>
    <n v="288635.18"/>
    <n v="16"/>
    <n v="34"/>
    <n v="0"/>
    <n v="14"/>
    <n v="6.333333333333333"/>
    <n v="0"/>
    <n v="0"/>
    <n v="1"/>
    <n v="8"/>
    <n v="7"/>
    <n v="10"/>
    <n v="4"/>
    <n v="9"/>
    <n v="3"/>
    <n v="11"/>
    <n v="14"/>
    <n v="9"/>
  </r>
  <r>
    <s v="FJFZ008Herceptin IV"/>
    <s v="BC_LEL06"/>
    <x v="0"/>
    <x v="0"/>
    <s v="福州市"/>
    <x v="6"/>
    <s v="福建医科大学孟超肝胆医院西洪院区"/>
    <s v="FJFZ008"/>
    <x v="4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8Herceptin SC"/>
    <s v="BC_LEL06"/>
    <x v="0"/>
    <x v="0"/>
    <s v="福州市"/>
    <x v="6"/>
    <s v="福建医科大学孟超肝胆医院西洪院区"/>
    <s v="FJFZ008"/>
    <x v="4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8Itovebi 3mg"/>
    <s v="BC_LEL06"/>
    <x v="0"/>
    <x v="0"/>
    <s v="福州市"/>
    <x v="6"/>
    <s v="福建医科大学孟超肝胆医院西洪院区"/>
    <s v="FJFZ008"/>
    <x v="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8Itovebi 9mg"/>
    <s v="BC_LEL06"/>
    <x v="0"/>
    <x v="0"/>
    <s v="福州市"/>
    <x v="6"/>
    <s v="福建医科大学孟超肝胆医院西洪院区"/>
    <s v="FJFZ008"/>
    <x v="4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8Perjeta"/>
    <s v="BC_LEL06"/>
    <x v="0"/>
    <x v="0"/>
    <s v="福州市"/>
    <x v="6"/>
    <s v="福建医科大学孟超肝胆医院西洪院区"/>
    <s v="FJFZ008"/>
    <x v="4"/>
    <s v="-"/>
    <s v="-"/>
    <m/>
    <s v="腿部"/>
    <x v="3"/>
    <x v="4"/>
    <n v="3985.87"/>
    <n v="1.3691923646879003"/>
    <n v="1.1565773569677398"/>
    <n v="1.7554425434938747"/>
    <n v="1.0607628275191763"/>
    <n v="1.2874801233519142"/>
    <n v="1.4775855819259107"/>
    <n v="4.2812122651495148"/>
    <n v="3.8258285327970007"/>
    <n v="8.1070407979465156"/>
    <n v="0"/>
    <n v="0"/>
    <n v="0"/>
    <n v="3"/>
    <n v="0"/>
    <n v="0"/>
    <n v="0"/>
    <n v="3"/>
    <n v="3"/>
    <n v="5457.4227706385609"/>
    <n v="4609.966989817005"/>
    <n v="6996.96577083593"/>
    <n v="4228.0627313238592"/>
    <n v="5131.7283992646935"/>
    <n v="5889.4640434310295"/>
    <n v="17064.355531291498"/>
    <n v="15249.255174019583"/>
    <n v="32313.610705311083"/>
    <n v="0"/>
    <n v="0"/>
    <n v="0"/>
    <n v="11957.61"/>
    <n v="0"/>
    <n v="0"/>
    <n v="0"/>
    <n v="11957.61"/>
    <n v="11957.61"/>
    <n v="1.0607628275191763"/>
    <n v="3"/>
    <m/>
    <m/>
    <n v="0"/>
    <m/>
    <m/>
    <m/>
    <m/>
    <m/>
    <m/>
    <m/>
    <m/>
    <m/>
    <m/>
    <m/>
    <m/>
    <m/>
    <m/>
    <m/>
    <m/>
    <n v="10296.830833333333"/>
    <n v="15943.48"/>
    <n v="31886.959999999999"/>
    <n v="4"/>
    <n v="8"/>
    <n v="0"/>
    <n v="7"/>
    <n v="2.5833333333333335"/>
    <n v="7"/>
    <n v="3"/>
    <n v="3"/>
    <n v="3"/>
    <n v="0"/>
    <n v="3"/>
    <n v="4"/>
    <n v="0"/>
    <n v="0"/>
    <n v="3"/>
    <n v="6"/>
    <n v="-1"/>
  </r>
  <r>
    <s v="FJFZ008Phesgo 10ml"/>
    <s v="BC_LEL06"/>
    <x v="0"/>
    <x v="0"/>
    <s v="福州市"/>
    <x v="6"/>
    <s v="福建医科大学孟超肝胆医院西洪院区"/>
    <s v="FJFZ008"/>
    <x v="4"/>
    <s v="-"/>
    <s v="-"/>
    <m/>
    <s v="腿部"/>
    <x v="4"/>
    <x v="5"/>
    <n v="6232.07"/>
    <n v="0.37417522538739134"/>
    <n v="0.3459098675881368"/>
    <n v="0.5127969160583884"/>
    <n v="0.44934384726102244"/>
    <n v="0.41228616065929941"/>
    <n v="0.53710992065878593"/>
    <n v="1.2328820090339165"/>
    <n v="1.3987399285791078"/>
    <n v="2.6316219376130245"/>
    <n v="0"/>
    <n v="0"/>
    <n v="0"/>
    <n v="0"/>
    <n v="0"/>
    <n v="0"/>
    <n v="0"/>
    <n v="0"/>
    <n v="0"/>
    <n v="2331.8861968799997"/>
    <n v="2155.7345084999997"/>
    <n v="3195.7862766600006"/>
    <n v="2800.3423102000002"/>
    <n v="2569.39621326"/>
    <n v="3347.3066232399997"/>
    <n v="7683.40698204"/>
    <n v="8717.0451467000003"/>
    <n v="16400.452128739998"/>
    <n v="0"/>
    <n v="0"/>
    <n v="0"/>
    <n v="0"/>
    <n v="0"/>
    <n v="0"/>
    <n v="0"/>
    <n v="0"/>
    <n v="0"/>
    <n v="0.44934384726102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FJFZ008Phesgo 15ml"/>
    <s v="BC_LEL06"/>
    <x v="0"/>
    <x v="0"/>
    <s v="福州市"/>
    <x v="6"/>
    <s v="福建医科大学孟超肝胆医院西洪院区"/>
    <s v="FJFZ008"/>
    <x v="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Herceptin IV"/>
    <s v="BC_LEL06"/>
    <x v="0"/>
    <x v="0"/>
    <s v="福州市"/>
    <x v="7"/>
    <s v="福州市中医院"/>
    <s v="FJFZ069"/>
    <x v="0"/>
    <s v="未准入"/>
    <s v="-"/>
    <m/>
    <s v="头部"/>
    <x v="0"/>
    <x v="0"/>
    <n v="4535.5"/>
    <n v="1.8657934322971723"/>
    <n v="1.3366640310078435"/>
    <n v="1.243401031989813"/>
    <n v="0.87801631938903935"/>
    <n v="0.79999446082239301"/>
    <n v="1.3927094151269659"/>
    <n v="4.4458584952948286"/>
    <n v="3.0707201953383985"/>
    <n v="7.516578690633227"/>
    <n v="0"/>
    <n v="0"/>
    <n v="0"/>
    <n v="0"/>
    <n v="0"/>
    <n v="0"/>
    <n v="0"/>
    <n v="0"/>
    <n v="0"/>
    <n v="8462.3061121838236"/>
    <n v="6062.4397126360727"/>
    <n v="5639.4453805897956"/>
    <n v="3982.2430165889873"/>
    <n v="3628.3748770599632"/>
    <n v="6316.6335523083535"/>
    <n v="20164.19120540969"/>
    <n v="13927.251445957303"/>
    <n v="34091.44265136699"/>
    <n v="0"/>
    <n v="0"/>
    <n v="0"/>
    <n v="0"/>
    <n v="0"/>
    <n v="0"/>
    <n v="0"/>
    <n v="0"/>
    <n v="0"/>
    <n v="0.8780163193890393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Herceptin SC"/>
    <s v="BC_LEL06"/>
    <x v="0"/>
    <x v="0"/>
    <s v="福州市"/>
    <x v="7"/>
    <s v="福州市中医院"/>
    <s v="FJFZ069"/>
    <x v="0"/>
    <s v="未准入"/>
    <s v="-"/>
    <m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Itovebi 3mg"/>
    <s v="BC_LEL06"/>
    <x v="0"/>
    <x v="0"/>
    <s v="福州市"/>
    <x v="7"/>
    <s v="福州市中医院"/>
    <s v="FJFZ069"/>
    <x v="0"/>
    <s v="未准入"/>
    <s v="-"/>
    <m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1"/>
    <n v="2"/>
    <n v="2"/>
    <n v="0"/>
    <n v="0"/>
    <n v="0"/>
    <n v="5"/>
    <n v="0"/>
    <n v="5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3566.02"/>
    <n v="7132.04"/>
    <n v="7132.04"/>
    <n v="0"/>
    <n v="0"/>
    <n v="0"/>
    <n v="17830.099999999999"/>
    <n v="0"/>
    <n v="17830.099999999999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Itovebi 9mg"/>
    <s v="BC_LEL06"/>
    <x v="0"/>
    <x v="0"/>
    <s v="福州市"/>
    <x v="7"/>
    <s v="福州市中医院"/>
    <s v="FJFZ069"/>
    <x v="0"/>
    <s v="未准入"/>
    <s v="-"/>
    <m/>
    <s v="头部"/>
    <x v="2"/>
    <x v="3"/>
    <n v="10698.05"/>
    <m/>
    <m/>
    <m/>
    <m/>
    <m/>
    <m/>
    <n v="0"/>
    <n v="0"/>
    <n v="0"/>
    <n v="0"/>
    <n v="5"/>
    <n v="2"/>
    <n v="0"/>
    <n v="0"/>
    <n v="0"/>
    <n v="7"/>
    <n v="0"/>
    <n v="7"/>
    <m/>
    <m/>
    <m/>
    <m/>
    <m/>
    <m/>
    <n v="0"/>
    <n v="0"/>
    <n v="0"/>
    <n v="0"/>
    <n v="53490.25"/>
    <n v="21396.1"/>
    <n v="0"/>
    <n v="0"/>
    <n v="0"/>
    <n v="74886.350000000006"/>
    <n v="0"/>
    <n v="74886.350000000006"/>
    <n v="0"/>
    <n v="0"/>
    <m/>
    <m/>
    <n v="0"/>
    <m/>
    <m/>
    <m/>
    <m/>
    <m/>
    <m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Perjeta"/>
    <s v="BC_LEL06"/>
    <x v="0"/>
    <x v="0"/>
    <s v="福州市"/>
    <x v="7"/>
    <s v="福州市中医院"/>
    <s v="FJFZ069"/>
    <x v="0"/>
    <s v="未准入"/>
    <s v="-"/>
    <m/>
    <s v="头部"/>
    <x v="3"/>
    <x v="4"/>
    <n v="3985.87"/>
    <n v="2.3535223390443836"/>
    <n v="1.9880556718390388"/>
    <n v="3.01745273167914"/>
    <n v="1.8233588467047399"/>
    <n v="2.2130661180505822"/>
    <n v="2.5398408321574375"/>
    <n v="7.3590307425625623"/>
    <n v="6.5762657969127591"/>
    <n v="13.935296539475321"/>
    <n v="0"/>
    <n v="0"/>
    <n v="0"/>
    <n v="0"/>
    <n v="0"/>
    <n v="0"/>
    <n v="0"/>
    <n v="0"/>
    <n v="0"/>
    <n v="9380.8340855268361"/>
    <n v="7924.1314607130698"/>
    <n v="12027.174319617932"/>
    <n v="7267.6713263150214"/>
    <n v="8820.9938479542725"/>
    <n v="10123.475377671364"/>
    <n v="29332.13986585784"/>
    <n v="26212.140551940658"/>
    <n v="55544.280417798494"/>
    <n v="0"/>
    <n v="0"/>
    <n v="0"/>
    <n v="0"/>
    <n v="0"/>
    <n v="0"/>
    <n v="0"/>
    <n v="0"/>
    <n v="0"/>
    <n v="1.823358846704739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09Phesgo 10ml"/>
    <s v="BC_LEL06"/>
    <x v="0"/>
    <x v="0"/>
    <s v="福州市"/>
    <x v="7"/>
    <s v="福州市中医院"/>
    <s v="FJFZ069"/>
    <x v="0"/>
    <s v="未准入"/>
    <s v="-"/>
    <m/>
    <s v="头部"/>
    <x v="4"/>
    <x v="5"/>
    <n v="6232.07"/>
    <n v="4.6716223225284699"/>
    <n v="5.5780146780235151"/>
    <n v="6.9069941890286852"/>
    <n v="7.2459583934223124"/>
    <n v="6.6483771083116947"/>
    <n v="8.6612481138287176"/>
    <n v="17.156631189580672"/>
    <n v="22.555583615562725"/>
    <n v="39.712214805143397"/>
    <n v="3"/>
    <n v="3"/>
    <n v="2"/>
    <n v="2"/>
    <n v="0"/>
    <n v="0"/>
    <n v="8"/>
    <n v="2"/>
    <n v="10"/>
    <n v="29113.87732756"/>
    <n v="34762.577934470006"/>
    <n v="43044.871275619997"/>
    <n v="45157.31992489539"/>
    <n v="41433.151525396061"/>
    <n v="53977.504532748535"/>
    <n v="106921.32653765001"/>
    <n v="140567.97598304"/>
    <n v="247489.30252069002"/>
    <n v="18696.21"/>
    <n v="18696.21"/>
    <n v="12464.14"/>
    <n v="12464.14"/>
    <n v="0"/>
    <n v="0"/>
    <n v="49856.56"/>
    <n v="12464.14"/>
    <n v="62320.7"/>
    <n v="7.2459583934223124"/>
    <n v="2"/>
    <n v="29"/>
    <n v="6"/>
    <n v="10"/>
    <n v="3"/>
    <n v="3"/>
    <n v="2"/>
    <n v="2"/>
    <n v="0"/>
    <n v="0"/>
    <n v="0"/>
    <n v="0"/>
    <n v="0"/>
    <n v="0"/>
    <n v="0"/>
    <n v="0"/>
    <n v="0"/>
    <n v="0"/>
    <n v="0"/>
    <n v="0"/>
    <n v="54530.612499999996"/>
    <n v="180730.03"/>
    <n v="37392.42"/>
    <n v="29"/>
    <n v="6"/>
    <n v="0"/>
    <n v="16"/>
    <n v="8.75"/>
    <n v="2"/>
    <n v="16"/>
    <n v="12"/>
    <n v="15"/>
    <n v="13"/>
    <n v="12"/>
    <n v="12"/>
    <n v="9"/>
    <n v="8"/>
    <n v="3"/>
    <n v="2"/>
    <n v="1"/>
  </r>
  <r>
    <s v="FJFZ009Phesgo 15ml"/>
    <s v="BC_LEL06"/>
    <x v="0"/>
    <x v="0"/>
    <s v="福州市"/>
    <x v="7"/>
    <s v="福州市中医院"/>
    <s v="FJFZ069"/>
    <x v="0"/>
    <s v="未准入"/>
    <s v="-"/>
    <m/>
    <s v="头部"/>
    <x v="4"/>
    <x v="6"/>
    <n v="8489.27"/>
    <n v="1"/>
    <n v="1.1779575864591419E-6"/>
    <n v="1"/>
    <n v="1.1779575864591419E-6"/>
    <n v="1.1779575864591419E-6"/>
    <n v="1.1779575864591419E-6"/>
    <n v="2.0000011779575866"/>
    <n v="3.5338727593774257E-6"/>
    <n v="2.0000047118303459"/>
    <n v="0"/>
    <n v="0"/>
    <n v="0"/>
    <n v="0"/>
    <n v="0"/>
    <n v="0"/>
    <n v="0"/>
    <n v="0"/>
    <n v="0"/>
    <n v="8489.27"/>
    <n v="0.01"/>
    <n v="8489.27"/>
    <n v="0.01"/>
    <n v="0.01"/>
    <n v="0.01"/>
    <n v="16978.550000000003"/>
    <n v="0.03"/>
    <n v="16978.580000000002"/>
    <n v="0"/>
    <n v="0"/>
    <n v="0"/>
    <n v="0"/>
    <n v="0"/>
    <n v="0"/>
    <n v="0"/>
    <n v="0"/>
    <n v="0"/>
    <n v="1.1779575864591419E-6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3537.1958333333337"/>
    <n v="8489.27"/>
    <n v="8489.27"/>
    <n v="1"/>
    <n v="1"/>
    <n v="0"/>
    <n v="2"/>
    <n v="0.41666666666666669"/>
    <n v="0"/>
    <n v="1"/>
    <n v="2"/>
    <n v="0"/>
    <n v="0"/>
    <n v="0"/>
    <n v="1"/>
    <n v="0"/>
    <n v="0"/>
    <n v="0"/>
    <n v="0"/>
    <n v="1"/>
  </r>
  <r>
    <s v="FJFZ011Herceptin IV"/>
    <s v="BC_LEL06"/>
    <x v="0"/>
    <x v="0"/>
    <s v="福州市"/>
    <x v="8"/>
    <s v="福州市第七医院"/>
    <s v="FJFZ011"/>
    <x v="5"/>
    <s v="未准入"/>
    <s v="-"/>
    <m/>
    <s v="腿部"/>
    <x v="0"/>
    <x v="0"/>
    <n v="4535.5"/>
    <n v="6.7273229832728737E-3"/>
    <n v="4.819488857157158E-3"/>
    <n v="4.4832188789685852E-3"/>
    <n v="3.165784198222945E-3"/>
    <n v="2.8844678245840728E-3"/>
    <n v="5.0215666403481529E-3"/>
    <n v="1.6030030719398618E-2"/>
    <n v="1.107181866315517E-2"/>
    <n v="2.7101849382553788E-2"/>
    <n v="0"/>
    <n v="0"/>
    <n v="0"/>
    <n v="0"/>
    <n v="0"/>
    <n v="0"/>
    <n v="0"/>
    <n v="0"/>
    <n v="0"/>
    <n v="30.511773390634119"/>
    <n v="21.85879171163629"/>
    <n v="20.33363922556202"/>
    <n v="14.358414231040166"/>
    <n v="13.082503818401062"/>
    <n v="22.775315497299044"/>
    <n v="72.704204327832429"/>
    <n v="50.21623354674027"/>
    <n v="122.9204378745727"/>
    <n v="0"/>
    <n v="0"/>
    <n v="0"/>
    <n v="0"/>
    <n v="0"/>
    <n v="0"/>
    <n v="0"/>
    <n v="0"/>
    <n v="0"/>
    <n v="3.165784198222945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Herceptin SC"/>
    <s v="BC_LEL06"/>
    <x v="0"/>
    <x v="0"/>
    <s v="福州市"/>
    <x v="8"/>
    <s v="福州市第七医院"/>
    <s v="FJFZ011"/>
    <x v="5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Itovebi 3mg"/>
    <s v="BC_LEL06"/>
    <x v="0"/>
    <x v="0"/>
    <s v="福州市"/>
    <x v="8"/>
    <s v="福州市第七医院"/>
    <s v="FJFZ011"/>
    <x v="5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Itovebi 9mg"/>
    <s v="BC_LEL06"/>
    <x v="0"/>
    <x v="0"/>
    <s v="福州市"/>
    <x v="8"/>
    <s v="福州市第七医院"/>
    <s v="FJFZ011"/>
    <x v="5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Perjeta"/>
    <s v="BC_LEL06"/>
    <x v="0"/>
    <x v="0"/>
    <s v="福州市"/>
    <x v="8"/>
    <s v="福州市第七医院"/>
    <s v="FJFZ011"/>
    <x v="5"/>
    <s v="未准入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Phesgo 10ml"/>
    <s v="BC_LEL06"/>
    <x v="0"/>
    <x v="0"/>
    <s v="福州市"/>
    <x v="8"/>
    <s v="福州市第七医院"/>
    <s v="FJFZ011"/>
    <x v="5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11Phesgo 15ml"/>
    <s v="BC_LEL06"/>
    <x v="0"/>
    <x v="0"/>
    <s v="福州市"/>
    <x v="8"/>
    <s v="福州市第七医院"/>
    <s v="FJFZ011"/>
    <x v="5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21Herceptin IV"/>
    <s v="BC_LEL06"/>
    <x v="0"/>
    <x v="0"/>
    <s v="福州市"/>
    <x v="9"/>
    <s v="福州市第二总医院"/>
    <s v="FJFZ021"/>
    <x v="6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1133.875"/>
    <n v="0"/>
    <n v="0"/>
    <n v="0"/>
    <n v="0"/>
    <n v="0"/>
    <n v="0"/>
    <n v="-0.25"/>
    <n v="-3"/>
    <n v="0"/>
    <n v="0"/>
    <n v="0"/>
    <n v="0"/>
    <n v="0"/>
    <n v="0"/>
    <n v="0"/>
    <n v="0"/>
    <n v="0"/>
    <n v="0"/>
    <n v="0"/>
  </r>
  <r>
    <s v="FJFZ021Herceptin SC"/>
    <s v="BC_LEL06"/>
    <x v="0"/>
    <x v="0"/>
    <s v="福州市"/>
    <x v="9"/>
    <s v="福州市第二总医院"/>
    <s v="FJFZ021"/>
    <x v="6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21Itovebi 3mg"/>
    <s v="BC_LEL06"/>
    <x v="0"/>
    <x v="0"/>
    <s v="福州市"/>
    <x v="9"/>
    <s v="福州市第二总医院"/>
    <s v="FJFZ021"/>
    <x v="6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21Itovebi 9mg"/>
    <s v="BC_LEL06"/>
    <x v="0"/>
    <x v="0"/>
    <s v="福州市"/>
    <x v="9"/>
    <s v="福州市第二总医院"/>
    <s v="FJFZ021"/>
    <x v="6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21Perjeta"/>
    <s v="BC_LEL06"/>
    <x v="0"/>
    <x v="0"/>
    <s v="福州市"/>
    <x v="9"/>
    <s v="福州市第二总医院"/>
    <s v="FJFZ021"/>
    <x v="6"/>
    <s v="正式进药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3653.7141666666666"/>
    <n v="0"/>
    <n v="0"/>
    <n v="0"/>
    <n v="0"/>
    <n v="0"/>
    <n v="10"/>
    <n v="0.91666666666666663"/>
    <n v="10"/>
    <n v="0"/>
    <n v="0"/>
    <n v="0"/>
    <n v="1"/>
    <n v="0"/>
    <n v="0"/>
    <n v="0"/>
    <n v="0"/>
    <n v="0"/>
    <n v="0"/>
    <n v="0"/>
  </r>
  <r>
    <s v="FJFZ021Phesgo 10ml"/>
    <s v="BC_LEL06"/>
    <x v="0"/>
    <x v="0"/>
    <s v="福州市"/>
    <x v="9"/>
    <s v="福州市第二总医院"/>
    <s v="FJFZ021"/>
    <x v="6"/>
    <s v="正式进药"/>
    <s v="-"/>
    <m/>
    <s v="腿部"/>
    <x v="4"/>
    <x v="5"/>
    <n v="6232.07"/>
    <n v="1.6854520473245649"/>
    <n v="1.5581318479237238"/>
    <n v="2.3098680293241256"/>
    <n v="2.0240461626233341"/>
    <n v="1.8571212626238154"/>
    <n v="2.4193850076234704"/>
    <n v="5.5534519245724141"/>
    <n v="6.3005524328706199"/>
    <n v="11.854004357443035"/>
    <n v="1"/>
    <n v="1"/>
    <n v="1"/>
    <n v="0"/>
    <n v="0"/>
    <n v="0"/>
    <n v="3"/>
    <n v="0"/>
    <n v="3"/>
    <n v="10503.85514057"/>
    <n v="9710.386745490001"/>
    <n v="14395.259249510003"/>
    <n v="12613.997368700002"/>
    <n v="11573.70970716"/>
    <n v="15077.77672446"/>
    <n v="34609.501135570004"/>
    <n v="39265.483800319998"/>
    <n v="73874.98493589001"/>
    <n v="6232.07"/>
    <n v="6232.07"/>
    <n v="6232.07"/>
    <n v="0"/>
    <n v="0"/>
    <n v="0"/>
    <n v="18696.21"/>
    <n v="0"/>
    <n v="18696.21"/>
    <n v="2.0240461626233341"/>
    <n v="0"/>
    <n v="2"/>
    <n v="5"/>
    <n v="3"/>
    <n v="1"/>
    <n v="1"/>
    <n v="1"/>
    <n v="0"/>
    <n v="0"/>
    <n v="0"/>
    <n v="0"/>
    <n v="0"/>
    <n v="0"/>
    <n v="0"/>
    <n v="0"/>
    <n v="0"/>
    <n v="0"/>
    <n v="0"/>
    <n v="0"/>
    <n v="0"/>
    <n v="3635.374166666667"/>
    <n v="12464.14"/>
    <n v="31160.35"/>
    <n v="2"/>
    <n v="5"/>
    <n v="10"/>
    <n v="2"/>
    <n v="0.58333333333333337"/>
    <n v="0"/>
    <n v="0"/>
    <n v="0"/>
    <n v="0"/>
    <n v="0"/>
    <n v="0"/>
    <n v="0"/>
    <n v="1"/>
    <n v="1"/>
    <n v="2"/>
    <n v="1"/>
    <n v="2"/>
  </r>
  <r>
    <s v="FJFZ021Phesgo 15ml"/>
    <s v="BC_LEL06"/>
    <x v="0"/>
    <x v="0"/>
    <s v="福州市"/>
    <x v="9"/>
    <s v="福州市第二总医院"/>
    <s v="FJFZ021"/>
    <x v="6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Herceptin IV"/>
    <s v="BC_LEL07"/>
    <x v="1"/>
    <x v="0"/>
    <s v="福州市"/>
    <x v="10"/>
    <s v="福建省福清市医院"/>
    <s v="FJFZ052"/>
    <x v="7"/>
    <s v="正式进药"/>
    <s v="-"/>
    <m/>
    <s v="腿部"/>
    <x v="0"/>
    <x v="0"/>
    <n v="4535.5"/>
    <n v="21.839632102838838"/>
    <n v="15.646024997722952"/>
    <n v="14.554355602760268"/>
    <n v="10.277425712736187"/>
    <n v="9.3641581143089869"/>
    <n v="16.302051838120239"/>
    <n v="52.040012703322056"/>
    <n v="35.943635665165417"/>
    <n v="87.983648368487479"/>
    <n v="9"/>
    <n v="12"/>
    <n v="15"/>
    <n v="9"/>
    <n v="0"/>
    <n v="0"/>
    <n v="36"/>
    <n v="9"/>
    <n v="45"/>
    <n v="99053.651402425559"/>
    <n v="70962.546377172446"/>
    <n v="66011.279836319198"/>
    <n v="46613.264320114977"/>
    <n v="42471.139127448412"/>
    <n v="73937.956111794352"/>
    <n v="236027.47761591722"/>
    <n v="163022.35955935775"/>
    <n v="399049.83717527497"/>
    <n v="40819.5"/>
    <n v="54426"/>
    <n v="68032.5"/>
    <n v="40819.5"/>
    <n v="0"/>
    <n v="0"/>
    <n v="163278"/>
    <n v="40819.5"/>
    <n v="204097.5"/>
    <n v="10.277425712736187"/>
    <n v="9"/>
    <m/>
    <m/>
    <n v="0"/>
    <m/>
    <m/>
    <m/>
    <m/>
    <m/>
    <m/>
    <m/>
    <m/>
    <m/>
    <m/>
    <m/>
    <m/>
    <m/>
    <m/>
    <m/>
    <m/>
    <n v="69544.333333333343"/>
    <n v="331091.5"/>
    <n v="176884.5"/>
    <n v="73"/>
    <n v="39"/>
    <n v="0"/>
    <n v="25"/>
    <n v="15.333333333333334"/>
    <n v="9"/>
    <n v="0"/>
    <n v="9"/>
    <n v="23"/>
    <n v="12"/>
    <n v="19"/>
    <n v="25"/>
    <n v="12"/>
    <n v="36"/>
    <n v="0"/>
    <n v="18"/>
    <n v="21"/>
  </r>
  <r>
    <s v="FJFZ052Herceptin SC"/>
    <s v="BC_LEL07"/>
    <x v="1"/>
    <x v="0"/>
    <s v="福州市"/>
    <x v="10"/>
    <s v="福建省福清市医院"/>
    <s v="FJFZ052"/>
    <x v="7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Itovebi 3mg"/>
    <s v="BC_LEL07"/>
    <x v="1"/>
    <x v="0"/>
    <s v="福州市"/>
    <x v="10"/>
    <s v="福建省福清市医院"/>
    <s v="FJFZ052"/>
    <x v="7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2"/>
    <n v="0"/>
    <n v="0"/>
    <n v="0"/>
    <n v="0"/>
    <n v="0"/>
    <n v="2"/>
    <n v="0"/>
    <n v="2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7132.04"/>
    <n v="0"/>
    <n v="0"/>
    <n v="0"/>
    <n v="0"/>
    <n v="0"/>
    <n v="7132.04"/>
    <n v="0"/>
    <n v="7132.04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Itovebi 9mg"/>
    <s v="BC_LEL07"/>
    <x v="1"/>
    <x v="0"/>
    <s v="福州市"/>
    <x v="10"/>
    <s v="福建省福清市医院"/>
    <s v="FJFZ052"/>
    <x v="7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Perjeta"/>
    <s v="BC_LEL07"/>
    <x v="1"/>
    <x v="0"/>
    <s v="福州市"/>
    <x v="10"/>
    <s v="福建省福清市医院"/>
    <s v="FJFZ052"/>
    <x v="7"/>
    <s v="正式进药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4"/>
    <n v="2"/>
    <n v="3"/>
    <n v="0"/>
    <n v="0"/>
    <n v="0"/>
    <n v="9"/>
    <n v="0"/>
    <n v="9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15943.48"/>
    <n v="7971.74"/>
    <n v="11957.61"/>
    <n v="0"/>
    <n v="0"/>
    <n v="0"/>
    <n v="35872.83"/>
    <n v="0"/>
    <n v="35872.83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Phesgo 10ml"/>
    <s v="BC_LEL07"/>
    <x v="1"/>
    <x v="0"/>
    <s v="福州市"/>
    <x v="10"/>
    <s v="福建省福清市医院"/>
    <s v="FJFZ052"/>
    <x v="7"/>
    <s v="正式进药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52Phesgo 15ml"/>
    <s v="BC_LEL07"/>
    <x v="1"/>
    <x v="0"/>
    <s v="福州市"/>
    <x v="10"/>
    <s v="福建省福清市医院"/>
    <s v="FJFZ052"/>
    <x v="7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8Herceptin IV"/>
    <s v="BC_LEL06"/>
    <x v="0"/>
    <x v="0"/>
    <s v="福州市"/>
    <x v="11"/>
    <s v="福建省人民医院"/>
    <s v="FJFZ006"/>
    <x v="2"/>
    <s v="正式进药"/>
    <s v="Y"/>
    <s v="深耕熟盘"/>
    <s v="头部"/>
    <x v="0"/>
    <x v="0"/>
    <n v="4535.5"/>
    <n v="11.605219738207836"/>
    <n v="8.3140392325777963"/>
    <n v="7.7339441489993712"/>
    <n v="5.461254254548872"/>
    <n v="4.9759589386925516"/>
    <n v="8.6626410588870915"/>
    <n v="27.653203119785005"/>
    <n v="19.099854252128516"/>
    <n v="46.753057371913521"/>
    <n v="27"/>
    <n v="18"/>
    <n v="27"/>
    <n v="19"/>
    <n v="0"/>
    <n v="0"/>
    <n v="72"/>
    <n v="19"/>
    <n v="91"/>
    <n v="52635.474122641644"/>
    <n v="37708.324939356593"/>
    <n v="35077.303687786647"/>
    <n v="24769.518671506408"/>
    <n v="22568.461766440068"/>
    <n v="39289.408522582402"/>
    <n v="125421.10274978488"/>
    <n v="86627.388960528886"/>
    <n v="212048.49171031377"/>
    <n v="122458.5"/>
    <n v="81639"/>
    <n v="122458.5"/>
    <n v="86174.5"/>
    <n v="0"/>
    <n v="0"/>
    <n v="326556"/>
    <n v="86174.5"/>
    <n v="412730.5"/>
    <n v="5.461254254548872"/>
    <n v="19"/>
    <m/>
    <m/>
    <n v="0"/>
    <m/>
    <m/>
    <m/>
    <m/>
    <m/>
    <m/>
    <m/>
    <m/>
    <m/>
    <m/>
    <m/>
    <m/>
    <m/>
    <m/>
    <m/>
    <m/>
    <n v="85796.541666666672"/>
    <n v="644041"/>
    <n v="-36284"/>
    <n v="142"/>
    <n v="-8"/>
    <n v="0"/>
    <n v="30"/>
    <n v="18.916666666666668"/>
    <n v="30"/>
    <n v="3"/>
    <n v="16"/>
    <n v="16"/>
    <n v="12"/>
    <n v="16"/>
    <n v="30"/>
    <n v="30"/>
    <n v="82"/>
    <n v="-50"/>
    <n v="18"/>
    <n v="24"/>
  </r>
  <r>
    <s v="FJFZ068Herceptin SC"/>
    <s v="BC_LEL06"/>
    <x v="0"/>
    <x v="0"/>
    <s v="福州市"/>
    <x v="11"/>
    <s v="福建省人民医院"/>
    <s v="FJFZ006"/>
    <x v="2"/>
    <s v="正式进药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8Itovebi 3mg"/>
    <s v="BC_LEL06"/>
    <x v="0"/>
    <x v="0"/>
    <s v="福州市"/>
    <x v="11"/>
    <s v="福建省人民医院"/>
    <s v="FJFZ006"/>
    <x v="2"/>
    <s v="正式进药"/>
    <s v="Y"/>
    <s v="深耕熟盘"/>
    <s v="头部"/>
    <x v="2"/>
    <x v="2"/>
    <n v="3566.02"/>
    <n v="0.45822394733012117"/>
    <n v="0.52319699989259583"/>
    <n v="1.0589670146522978"/>
    <n v="1.0719884064407192"/>
    <n v="1.3032503730485203"/>
    <n v="1.6596976340090006"/>
    <n v="2.0403879618750147"/>
    <n v="4.0349364134982402"/>
    <n v="6.0753243753732544"/>
    <n v="0"/>
    <n v="0"/>
    <n v="0"/>
    <n v="0"/>
    <n v="0"/>
    <n v="0"/>
    <n v="0"/>
    <n v="0"/>
    <n v="0"/>
    <n v="1634.0357606581588"/>
    <n v="1865.7309655569943"/>
    <n v="3776.2975535903865"/>
    <n v="3822.7320971357335"/>
    <n v="4647.4168952984837"/>
    <n v="5918.5149568287761"/>
    <n v="7276.0642798055396"/>
    <n v="14388.663949262993"/>
    <n v="21664.728229068533"/>
    <n v="0"/>
    <n v="0"/>
    <n v="0"/>
    <n v="0"/>
    <n v="0"/>
    <n v="0"/>
    <n v="0"/>
    <n v="0"/>
    <n v="0"/>
    <n v="1.071988406440719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8Itovebi 9mg"/>
    <s v="BC_LEL06"/>
    <x v="0"/>
    <x v="0"/>
    <s v="福州市"/>
    <x v="11"/>
    <s v="福建省人民医院"/>
    <s v="FJFZ006"/>
    <x v="2"/>
    <s v="正式进药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8Perjeta"/>
    <s v="BC_LEL06"/>
    <x v="0"/>
    <x v="0"/>
    <s v="福州市"/>
    <x v="11"/>
    <s v="福建省人民医院"/>
    <s v="FJFZ006"/>
    <x v="2"/>
    <s v="正式进药"/>
    <s v="Y"/>
    <s v="深耕熟盘"/>
    <s v="头部"/>
    <x v="3"/>
    <x v="4"/>
    <n v="3985.87"/>
    <n v="4.6704920230082339"/>
    <n v="3.9452347668773933"/>
    <n v="5.9880412772432399"/>
    <n v="3.6183990299721493"/>
    <n v="4.3917610125348885"/>
    <n v="5.0402352888302886"/>
    <n v="14.603768067128868"/>
    <n v="13.050395331337327"/>
    <n v="27.654163398466196"/>
    <n v="3"/>
    <n v="10"/>
    <n v="0"/>
    <n v="0"/>
    <n v="0"/>
    <n v="0"/>
    <n v="13"/>
    <n v="0"/>
    <n v="13"/>
    <n v="18615.974039747827"/>
    <n v="15725.192900253594"/>
    <n v="23867.554085725511"/>
    <n v="14422.468141595089"/>
    <n v="17504.988467032435"/>
    <n v="20089.722630689983"/>
    <n v="58208.721025726933"/>
    <n v="52017.179239317506"/>
    <n v="110225.90026504445"/>
    <n v="11957.61"/>
    <n v="39858.699999999997"/>
    <n v="0"/>
    <n v="0"/>
    <n v="0"/>
    <n v="0"/>
    <n v="51816.31"/>
    <n v="0"/>
    <n v="51816.31"/>
    <n v="3.6183990299721493"/>
    <n v="0"/>
    <m/>
    <m/>
    <n v="0"/>
    <m/>
    <m/>
    <m/>
    <m/>
    <m/>
    <m/>
    <m/>
    <m/>
    <m/>
    <m/>
    <m/>
    <m/>
    <m/>
    <m/>
    <m/>
    <m/>
    <n v="30558.336666666666"/>
    <n v="139505.44999999998"/>
    <n v="83703.27"/>
    <n v="35"/>
    <n v="21"/>
    <n v="0"/>
    <n v="18"/>
    <n v="7.666666666666667"/>
    <n v="1"/>
    <n v="6"/>
    <n v="7"/>
    <n v="11"/>
    <n v="6"/>
    <n v="5"/>
    <n v="18"/>
    <n v="7"/>
    <n v="10"/>
    <n v="5"/>
    <n v="10"/>
    <n v="6"/>
  </r>
  <r>
    <s v="FJFZ068Phesgo 10ml"/>
    <s v="BC_LEL06"/>
    <x v="0"/>
    <x v="0"/>
    <s v="福州市"/>
    <x v="11"/>
    <s v="福建省人民医院"/>
    <s v="FJFZ006"/>
    <x v="2"/>
    <s v="正式进药"/>
    <s v="Y"/>
    <s v="深耕熟盘"/>
    <s v="头部"/>
    <x v="4"/>
    <x v="5"/>
    <n v="6232.07"/>
    <n v="9.1542059345963693"/>
    <n v="10.981270651385495"/>
    <n v="13.554916288870308"/>
    <n v="12.902714180443487"/>
    <n v="11.726273735820506"/>
    <n v="14.32676176813621"/>
    <n v="33.690392874852172"/>
    <n v="38.955749684400203"/>
    <n v="72.646142559252382"/>
    <n v="14"/>
    <n v="21"/>
    <n v="4"/>
    <n v="0"/>
    <n v="0"/>
    <n v="0"/>
    <n v="39"/>
    <n v="0"/>
    <n v="39"/>
    <n v="57049.65217881999"/>
    <n v="68436.04738838"/>
    <n v="84475.18715637998"/>
    <n v="80410.617962516437"/>
    <n v="73078.958760794892"/>
    <n v="89285.382212348632"/>
    <n v="209960.88672357996"/>
    <n v="242774.95893565996"/>
    <n v="452735.84565923992"/>
    <n v="87248.98"/>
    <n v="130873.47"/>
    <n v="24928.28"/>
    <n v="0"/>
    <n v="0"/>
    <n v="0"/>
    <n v="243050.73"/>
    <n v="0"/>
    <n v="243050.73"/>
    <n v="12.902714180443487"/>
    <n v="0"/>
    <n v="43"/>
    <n v="27"/>
    <n v="39"/>
    <n v="14"/>
    <n v="21"/>
    <n v="4"/>
    <n v="0"/>
    <n v="0"/>
    <n v="0"/>
    <n v="0"/>
    <n v="0"/>
    <n v="0"/>
    <n v="0"/>
    <n v="0"/>
    <n v="0"/>
    <n v="0"/>
    <n v="0"/>
    <n v="0"/>
    <n v="0"/>
    <n v="62840.039166666669"/>
    <n v="267979.01"/>
    <n v="168265.88999999998"/>
    <n v="43"/>
    <n v="27"/>
    <n v="13.333333333333334"/>
    <n v="15"/>
    <n v="10.083333333333334"/>
    <n v="3"/>
    <n v="10"/>
    <n v="15"/>
    <n v="10"/>
    <n v="11"/>
    <n v="2"/>
    <n v="13"/>
    <n v="12"/>
    <n v="18"/>
    <n v="11"/>
    <n v="9"/>
    <n v="7"/>
  </r>
  <r>
    <s v="FJFZ068Phesgo 15ml"/>
    <s v="BC_LEL06"/>
    <x v="0"/>
    <x v="0"/>
    <s v="福州市"/>
    <x v="11"/>
    <s v="福建省人民医院"/>
    <s v="FJFZ006"/>
    <x v="2"/>
    <s v="正式进药"/>
    <s v="Y"/>
    <s v="深耕熟盘"/>
    <s v="头部"/>
    <x v="4"/>
    <x v="6"/>
    <n v="8489.27"/>
    <n v="2"/>
    <n v="1.1779575864591419E-6"/>
    <n v="2"/>
    <n v="1"/>
    <n v="1"/>
    <n v="2"/>
    <n v="4.0000011779575866"/>
    <n v="4"/>
    <n v="8.0000011779575857"/>
    <n v="1"/>
    <n v="1"/>
    <n v="1"/>
    <n v="0"/>
    <n v="0"/>
    <n v="0"/>
    <n v="3"/>
    <n v="0"/>
    <n v="3"/>
    <n v="16978.54"/>
    <n v="0.01"/>
    <n v="16978.54"/>
    <n v="8489.27"/>
    <n v="8489.27"/>
    <n v="16978.54"/>
    <n v="33957.089999999997"/>
    <n v="33957.08"/>
    <n v="67914.17"/>
    <n v="8489.27"/>
    <n v="8489.27"/>
    <n v="8489.27"/>
    <n v="0"/>
    <n v="0"/>
    <n v="0"/>
    <n v="25467.81"/>
    <n v="0"/>
    <n v="25467.81"/>
    <n v="1"/>
    <n v="0"/>
    <n v="6"/>
    <n v="2"/>
    <n v="6"/>
    <n v="2"/>
    <n v="2"/>
    <n v="2"/>
    <n v="0"/>
    <n v="0"/>
    <n v="0"/>
    <n v="0"/>
    <n v="0"/>
    <n v="1.3333333333333333"/>
    <n v="0"/>
    <n v="2"/>
    <n v="1"/>
    <n v="1"/>
    <n v="0"/>
    <n v="0"/>
    <n v="0"/>
    <n v="4244.6350000000002"/>
    <n v="25467.81"/>
    <n v="8489.27"/>
    <n v="3"/>
    <n v="1"/>
    <n v="0"/>
    <n v="1"/>
    <n v="0.5"/>
    <n v="0"/>
    <n v="0"/>
    <n v="0"/>
    <n v="1"/>
    <n v="0"/>
    <n v="1"/>
    <n v="1"/>
    <n v="1"/>
    <n v="1"/>
    <n v="0"/>
    <n v="0"/>
    <n v="1"/>
  </r>
  <r>
    <s v="FJFZ069Herceptin IV"/>
    <s v="BC_LEL06"/>
    <x v="0"/>
    <x v="0"/>
    <s v="福州市"/>
    <x v="12"/>
    <s v="福建医科大学附属第一医院"/>
    <s v="FJFZ069"/>
    <x v="0"/>
    <s v="正式进药"/>
    <s v="-"/>
    <m/>
    <s v="头部"/>
    <x v="0"/>
    <x v="0"/>
    <n v="4535.5"/>
    <n v="13.001334779643972"/>
    <n v="9.3142232436979953"/>
    <n v="8.6643423663201951"/>
    <n v="6.1182464857929322"/>
    <n v="5.5745698462487123"/>
    <n v="9.7047620831928469"/>
    <n v="30.979900389662163"/>
    <n v="21.397578415234491"/>
    <n v="52.377478804896654"/>
    <n v="0"/>
    <n v="6"/>
    <n v="36"/>
    <n v="36"/>
    <n v="0"/>
    <n v="0"/>
    <n v="42"/>
    <n v="36"/>
    <n v="78"/>
    <n v="58967.55389307523"/>
    <n v="42244.659521792251"/>
    <n v="39297.124802445243"/>
    <n v="27749.306936313842"/>
    <n v="25283.461537661035"/>
    <n v="44015.94842832115"/>
    <n v="140509.33821731273"/>
    <n v="97048.71690229603"/>
    <n v="237558.05511960876"/>
    <n v="0"/>
    <n v="27213"/>
    <n v="163278"/>
    <n v="163278"/>
    <n v="0"/>
    <n v="0"/>
    <n v="190491"/>
    <n v="163278"/>
    <n v="353769"/>
    <n v="6.1182464857929322"/>
    <n v="36"/>
    <m/>
    <m/>
    <n v="0"/>
    <m/>
    <m/>
    <m/>
    <m/>
    <m/>
    <m/>
    <m/>
    <m/>
    <m/>
    <m/>
    <m/>
    <m/>
    <m/>
    <m/>
    <m/>
    <m/>
    <n v="219971.75"/>
    <n v="825461"/>
    <n v="453550"/>
    <n v="182"/>
    <n v="100"/>
    <n v="0"/>
    <n v="112"/>
    <n v="48.5"/>
    <n v="112"/>
    <n v="50"/>
    <n v="50"/>
    <n v="50"/>
    <n v="-12"/>
    <n v="50"/>
    <n v="46"/>
    <n v="36"/>
    <n v="100"/>
    <n v="0"/>
    <n v="100"/>
    <n v="0"/>
  </r>
  <r>
    <s v="FJFZ069Herceptin SC"/>
    <s v="BC_LEL06"/>
    <x v="0"/>
    <x v="0"/>
    <s v="福州市"/>
    <x v="12"/>
    <s v="福建医科大学附属第一医院"/>
    <s v="FJFZ069"/>
    <x v="0"/>
    <s v="正式进药"/>
    <s v="-"/>
    <m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9Itovebi 3mg"/>
    <s v="BC_LEL06"/>
    <x v="0"/>
    <x v="0"/>
    <s v="福州市"/>
    <x v="12"/>
    <s v="福建医科大学附属第一医院"/>
    <s v="FJFZ069"/>
    <x v="0"/>
    <s v="正式进药"/>
    <s v="-"/>
    <m/>
    <s v="头部"/>
    <x v="2"/>
    <x v="2"/>
    <n v="3566.02"/>
    <n v="0.83618513114027782"/>
    <n v="0.95475051995090676"/>
    <n v="1.9324447733027779"/>
    <n v="1.9562067225934505"/>
    <n v="2.3782226800798152"/>
    <n v="3.0286816999269419"/>
    <n v="3.7233804243939623"/>
    <n v="7.3631111026002074"/>
    <n v="11.08649152699417"/>
    <n v="1"/>
    <n v="1"/>
    <n v="0"/>
    <n v="0"/>
    <n v="0"/>
    <n v="0"/>
    <n v="2"/>
    <n v="0"/>
    <n v="2"/>
    <n v="2981.8529013488537"/>
    <n v="3404.6594491553328"/>
    <n v="6891.1367104931724"/>
    <n v="6975.8722969026967"/>
    <n v="8480.789641618223"/>
    <n v="10800.339515573474"/>
    <n v="13277.649060997359"/>
    <n v="26257.001454094396"/>
    <n v="39534.650515091751"/>
    <n v="3566.02"/>
    <n v="3566.02"/>
    <n v="0"/>
    <n v="0"/>
    <n v="0"/>
    <n v="0"/>
    <n v="7132.04"/>
    <n v="0"/>
    <n v="7132.04"/>
    <n v="1.9562067225934505"/>
    <n v="0"/>
    <m/>
    <m/>
    <n v="0"/>
    <m/>
    <m/>
    <m/>
    <m/>
    <m/>
    <m/>
    <n v="1.6666666666666667"/>
    <n v="1.3333333333333333"/>
    <n v="2.3333333333333335"/>
    <n v="2"/>
    <n v="1"/>
    <n v="3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9Itovebi 9mg"/>
    <s v="BC_LEL06"/>
    <x v="0"/>
    <x v="0"/>
    <s v="福州市"/>
    <x v="12"/>
    <s v="福建医科大学附属第一医院"/>
    <s v="FJFZ069"/>
    <x v="0"/>
    <s v="正式进药"/>
    <s v="-"/>
    <m/>
    <s v="头部"/>
    <x v="2"/>
    <x v="3"/>
    <n v="10698.05"/>
    <m/>
    <m/>
    <m/>
    <m/>
    <m/>
    <m/>
    <n v="0"/>
    <n v="0"/>
    <n v="0"/>
    <n v="0"/>
    <n v="1"/>
    <n v="0"/>
    <n v="0"/>
    <n v="0"/>
    <n v="0"/>
    <n v="1"/>
    <n v="0"/>
    <n v="1"/>
    <m/>
    <m/>
    <m/>
    <m/>
    <m/>
    <m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1.6666666666666667"/>
    <n v="0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69Perjeta"/>
    <s v="BC_LEL06"/>
    <x v="0"/>
    <x v="0"/>
    <s v="福州市"/>
    <x v="12"/>
    <s v="福建医科大学附属第一医院"/>
    <s v="FJFZ069"/>
    <x v="0"/>
    <s v="正式进药"/>
    <s v="-"/>
    <m/>
    <s v="头部"/>
    <x v="3"/>
    <x v="4"/>
    <n v="3985.87"/>
    <n v="36.537832711817238"/>
    <n v="30.864056123184469"/>
    <n v="46.845182345145872"/>
    <n v="28.307180012389694"/>
    <n v="34.357285783977453"/>
    <n v="39.43037969110226"/>
    <n v="114.24707118014757"/>
    <n v="102.0948454874694"/>
    <n v="216.34191666761697"/>
    <n v="0"/>
    <n v="20"/>
    <n v="30"/>
    <n v="0"/>
    <n v="0"/>
    <n v="0"/>
    <n v="50"/>
    <n v="0"/>
    <n v="50"/>
    <n v="145635.05127105096"/>
    <n v="123020.11537971727"/>
    <n v="186718.80695404657"/>
    <n v="112828.7395959837"/>
    <n v="136943.67468778219"/>
    <n v="157164.36749937374"/>
    <n v="455373.97360481485"/>
    <n v="406936.78178313962"/>
    <n v="862310.75538795441"/>
    <n v="0"/>
    <n v="79717.399999999994"/>
    <n v="119576.09999999999"/>
    <n v="0"/>
    <n v="0"/>
    <n v="0"/>
    <n v="199293.5"/>
    <n v="0"/>
    <n v="199293.5"/>
    <n v="28.307180012389694"/>
    <n v="0"/>
    <m/>
    <m/>
    <n v="0"/>
    <m/>
    <m/>
    <m/>
    <m/>
    <m/>
    <m/>
    <m/>
    <m/>
    <m/>
    <m/>
    <m/>
    <m/>
    <m/>
    <m/>
    <m/>
    <m/>
    <n v="288975.57500000001"/>
    <n v="757315.29999999993"/>
    <n v="79717.399999999994"/>
    <n v="190"/>
    <n v="20"/>
    <n v="0"/>
    <n v="180"/>
    <n v="72.5"/>
    <n v="160"/>
    <n v="0"/>
    <n v="180"/>
    <n v="20"/>
    <n v="100"/>
    <n v="200"/>
    <n v="0"/>
    <n v="90"/>
    <n v="100"/>
    <n v="0"/>
    <n v="10"/>
    <n v="10"/>
  </r>
  <r>
    <s v="FJFZ069Phesgo 10ml"/>
    <s v="BC_LEL06"/>
    <x v="0"/>
    <x v="0"/>
    <s v="福州市"/>
    <x v="12"/>
    <s v="福建医科大学附属第一医院"/>
    <s v="FJFZ069"/>
    <x v="0"/>
    <s v="正式进药"/>
    <s v="-"/>
    <m/>
    <s v="头部"/>
    <x v="4"/>
    <x v="5"/>
    <n v="6232.07"/>
    <n v="6.4190946313295587"/>
    <n v="5.8312905552296428"/>
    <n v="9.3018599839282938"/>
    <n v="7.9822951455294948"/>
    <n v="7.2116465200294613"/>
    <n v="9.8074712427283401"/>
    <n v="21.552245170487495"/>
    <n v="25.001412908287296"/>
    <n v="46.553658078774788"/>
    <n v="0"/>
    <n v="0"/>
    <n v="0"/>
    <n v="0"/>
    <n v="0"/>
    <n v="0"/>
    <n v="0"/>
    <n v="0"/>
    <n v="0"/>
    <n v="40004.247079070003"/>
    <n v="36341.010930529999"/>
    <n v="57969.842550039997"/>
    <n v="49746.222107599999"/>
    <n v="44943.485928080001"/>
    <n v="61120.847307670003"/>
    <n v="134315.10055964001"/>
    <n v="155810.55534334999"/>
    <n v="290125.65590299002"/>
    <n v="0"/>
    <n v="0"/>
    <n v="0"/>
    <n v="0"/>
    <n v="0"/>
    <n v="0"/>
    <n v="0"/>
    <n v="0"/>
    <n v="0"/>
    <n v="7.9822951455294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0"/>
  </r>
  <r>
    <s v="FJFZ069Phesgo 15ml"/>
    <s v="BC_LEL06"/>
    <x v="0"/>
    <x v="0"/>
    <s v="福州市"/>
    <x v="12"/>
    <s v="福建医科大学附属第一医院"/>
    <s v="FJFZ069"/>
    <x v="0"/>
    <s v="正式进药"/>
    <s v="-"/>
    <m/>
    <s v="头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0Herceptin IV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0"/>
    <x v="0"/>
    <n v="4535.5"/>
    <n v="0.9482497397875258"/>
    <n v="0.67933100076678499"/>
    <n v="0.63193206955618031"/>
    <n v="0.44623307809845991"/>
    <n v="0.40658013163456769"/>
    <n v="0.70781487255414444"/>
    <n v="2.2595128101104911"/>
    <n v="1.5606280822871721"/>
    <n v="3.8201408923976632"/>
    <n v="0"/>
    <n v="0"/>
    <n v="3"/>
    <n v="0"/>
    <n v="0"/>
    <n v="0"/>
    <n v="3"/>
    <n v="0"/>
    <n v="3"/>
    <n v="4300.7866948063229"/>
    <n v="3081.105753977753"/>
    <n v="2866.1279014720558"/>
    <n v="2023.8901257155649"/>
    <n v="1844.0441870285815"/>
    <n v="3210.2943544693217"/>
    <n v="10248.020350256131"/>
    <n v="7078.2286672134678"/>
    <n v="17326.249017469599"/>
    <n v="0"/>
    <n v="0"/>
    <n v="13606.5"/>
    <n v="0"/>
    <n v="0"/>
    <n v="0"/>
    <n v="13606.5"/>
    <n v="0"/>
    <n v="13606.5"/>
    <n v="0.44623307809845991"/>
    <n v="0"/>
    <m/>
    <m/>
    <n v="0"/>
    <m/>
    <m/>
    <m/>
    <m/>
    <m/>
    <m/>
    <m/>
    <m/>
    <m/>
    <m/>
    <m/>
    <m/>
    <m/>
    <m/>
    <m/>
    <m/>
    <n v="6425.291666666667"/>
    <n v="13606.5"/>
    <n v="27213"/>
    <n v="3"/>
    <n v="6"/>
    <n v="0"/>
    <n v="3"/>
    <n v="1.4166666666666667"/>
    <n v="0"/>
    <n v="2"/>
    <n v="0"/>
    <n v="3"/>
    <n v="0"/>
    <n v="3"/>
    <n v="0"/>
    <n v="0"/>
    <n v="3"/>
    <n v="2"/>
    <n v="1"/>
    <n v="3"/>
  </r>
  <r>
    <s v="FJFZ070Herceptin SC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1"/>
    <x v="1"/>
    <n v="3444.49"/>
    <n v="3.0150956243138172"/>
    <n v="2.793554692062461"/>
    <n v="4.2373507152149852"/>
    <n v="4.3371983299090218"/>
    <n v="3.9051349899880279"/>
    <n v="5.1399912430343306"/>
    <n v="10.046001031591263"/>
    <n v="13.38232456293138"/>
    <n v="23.428325594522644"/>
    <n v="0"/>
    <n v="0"/>
    <n v="0"/>
    <n v="0"/>
    <n v="0"/>
    <n v="0"/>
    <n v="0"/>
    <n v="0"/>
    <n v="0"/>
    <n v="10385.466726992699"/>
    <n v="9622.3712012622254"/>
    <n v="14595.512165050864"/>
    <n v="14939.436275388327"/>
    <n v="13451.198421663863"/>
    <n v="17704.648436719319"/>
    <n v="34603.350093305788"/>
    <n v="46095.283133771511"/>
    <n v="80698.633227077298"/>
    <n v="0"/>
    <n v="0"/>
    <n v="0"/>
    <n v="0"/>
    <n v="0"/>
    <n v="0"/>
    <n v="0"/>
    <n v="0"/>
    <n v="0"/>
    <n v="4.3371983299090218"/>
    <n v="0"/>
    <m/>
    <m/>
    <n v="0"/>
    <m/>
    <m/>
    <m/>
    <m/>
    <m/>
    <m/>
    <m/>
    <m/>
    <m/>
    <m/>
    <m/>
    <m/>
    <m/>
    <m/>
    <m/>
    <m/>
    <n v="7750.1024999999991"/>
    <n v="13777.96"/>
    <n v="0"/>
    <n v="4"/>
    <n v="0"/>
    <n v="0"/>
    <n v="7"/>
    <n v="2.25"/>
    <n v="6"/>
    <n v="7"/>
    <n v="2"/>
    <n v="3"/>
    <n v="3"/>
    <n v="2"/>
    <n v="1"/>
    <n v="2"/>
    <n v="1"/>
    <n v="0"/>
    <n v="0"/>
    <n v="0"/>
  </r>
  <r>
    <s v="FJFZ070Itovebi 3mg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0Itovebi 9mg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0Perjeta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3"/>
    <x v="4"/>
    <n v="3985.87"/>
    <n v="7.6034506134834103"/>
    <n v="6.4227489439600554"/>
    <n v="9.7483896554636793"/>
    <n v="5.8906680899433397"/>
    <n v="7.1496831170098023"/>
    <n v="8.2053839103387833"/>
    <n v="23.774589212907145"/>
    <n v="21.245735117291925"/>
    <n v="45.020324330199074"/>
    <n v="9"/>
    <n v="12"/>
    <n v="13"/>
    <n v="4"/>
    <n v="0"/>
    <n v="0"/>
    <n v="34"/>
    <n v="4"/>
    <n v="38"/>
    <n v="30306.365696765119"/>
    <n v="25600.242333262064"/>
    <n v="38855.813876023014"/>
    <n v="23479.437219662457"/>
    <n v="28497.707445595857"/>
    <n v="32705.593566702042"/>
    <n v="94762.421906050207"/>
    <n v="84682.738231960349"/>
    <n v="179445.16013801057"/>
    <n v="35872.83"/>
    <n v="47830.44"/>
    <n v="51816.31"/>
    <n v="15943.48"/>
    <n v="0"/>
    <n v="0"/>
    <n v="135519.58000000002"/>
    <n v="15943.48"/>
    <n v="151463.06000000003"/>
    <n v="5.8906680899433397"/>
    <n v="4"/>
    <m/>
    <m/>
    <n v="0"/>
    <m/>
    <m/>
    <m/>
    <m/>
    <m/>
    <m/>
    <m/>
    <m/>
    <m/>
    <m/>
    <m/>
    <m/>
    <m/>
    <m/>
    <m/>
    <m/>
    <n v="51151.998333333337"/>
    <n v="151463.06"/>
    <n v="143491.32"/>
    <n v="38"/>
    <n v="36"/>
    <n v="0"/>
    <n v="14"/>
    <n v="12.833333333333334"/>
    <n v="14"/>
    <n v="13"/>
    <n v="12"/>
    <n v="14"/>
    <n v="12"/>
    <n v="15"/>
    <n v="12"/>
    <n v="13"/>
    <n v="13"/>
    <n v="12"/>
    <n v="14"/>
    <n v="10"/>
  </r>
  <r>
    <s v="FJFZ070Phesgo 10ml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4"/>
    <x v="5"/>
    <n v="6232.07"/>
    <n v="1.030888111723713"/>
    <n v="0.9530141664246391"/>
    <n v="1.4128050132235359"/>
    <n v="1.2379853339243623"/>
    <n v="1.1358876259236499"/>
    <n v="1.4797898217237613"/>
    <n v="3.3967072913718876"/>
    <n v="3.8536627815717734"/>
    <n v="7.2503700729436611"/>
    <n v="0"/>
    <n v="0"/>
    <n v="0"/>
    <n v="0"/>
    <n v="0"/>
    <n v="0"/>
    <n v="0"/>
    <n v="0"/>
    <n v="0"/>
    <n v="6424.5668744299992"/>
    <n v="5939.25099615"/>
    <n v="8804.6997387600004"/>
    <n v="7715.2112599900001"/>
    <n v="7078.9311968900001"/>
    <n v="9222.1537542700007"/>
    <n v="21168.51760934"/>
    <n v="24016.296211150002"/>
    <n v="45184.813820490002"/>
    <n v="0"/>
    <n v="0"/>
    <n v="0"/>
    <n v="0"/>
    <n v="0"/>
    <n v="0"/>
    <n v="0"/>
    <n v="0"/>
    <n v="0"/>
    <n v="1.2379853339243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7.3566666666666"/>
    <n v="0"/>
    <n v="0"/>
    <n v="0"/>
    <n v="0"/>
    <n v="14.666666666666666"/>
    <n v="2"/>
    <n v="0.33333333333333331"/>
    <n v="1"/>
    <n v="0"/>
    <n v="1"/>
    <n v="0"/>
    <n v="2"/>
    <n v="0"/>
    <n v="0"/>
    <n v="0"/>
    <n v="0"/>
    <n v="0"/>
    <n v="0"/>
    <n v="0"/>
  </r>
  <r>
    <s v="FJFZ070Phesgo 15ml"/>
    <s v="BC_LEL06"/>
    <x v="0"/>
    <x v="0"/>
    <s v="福州市"/>
    <x v="13"/>
    <s v="福建医科大学附属福州市第一总医院达道院区"/>
    <s v="FJFZ070"/>
    <x v="8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1"/>
    <n v="0"/>
    <n v="0"/>
    <n v="0"/>
    <n v="0"/>
    <n v="0"/>
    <n v="0"/>
    <n v="0"/>
    <n v="0"/>
    <n v="0"/>
    <n v="0"/>
    <n v="0"/>
  </r>
  <r>
    <s v="FJFZ076Herceptin IV"/>
    <s v="BC_LEL07"/>
    <x v="1"/>
    <x v="0"/>
    <s v="福州市"/>
    <x v="14"/>
    <s v="福建省肿瘤医院"/>
    <s v="FJFZ076"/>
    <x v="9"/>
    <s v="正式进药"/>
    <s v="Y"/>
    <s v="深耕熟盘"/>
    <s v="头部"/>
    <x v="0"/>
    <x v="0"/>
    <n v="4535.5"/>
    <n v="67.495468641256025"/>
    <n v="48.354101599396806"/>
    <n v="44.980293054117098"/>
    <n v="31.762424460284532"/>
    <n v="28.939967366664089"/>
    <n v="50.381555121752697"/>
    <n v="160.82986329476995"/>
    <n v="111.08394694870131"/>
    <n v="271.91381024347129"/>
    <n v="35"/>
    <n v="45"/>
    <n v="35"/>
    <n v="30"/>
    <n v="0"/>
    <n v="0"/>
    <n v="115"/>
    <n v="30"/>
    <n v="145"/>
    <n v="306125.69802241673"/>
    <n v="219310.02780406424"/>
    <n v="204008.1191469481"/>
    <n v="144058.4761396205"/>
    <n v="131257.22199150498"/>
    <n v="228505.54325470937"/>
    <n v="729443.84497342911"/>
    <n v="503821.24138583487"/>
    <n v="1233265.0863592639"/>
    <n v="158742.5"/>
    <n v="204097.5"/>
    <n v="158742.5"/>
    <n v="136065"/>
    <n v="0"/>
    <n v="0"/>
    <n v="521582.5"/>
    <n v="136065"/>
    <n v="657647.5"/>
    <n v="31.762424460284532"/>
    <n v="30"/>
    <m/>
    <m/>
    <n v="0"/>
    <m/>
    <m/>
    <m/>
    <m/>
    <m/>
    <m/>
    <m/>
    <m/>
    <m/>
    <m/>
    <m/>
    <m/>
    <m/>
    <m/>
    <m/>
    <m/>
    <n v="425959.04166666669"/>
    <n v="703002.5"/>
    <n v="589615"/>
    <n v="155"/>
    <n v="130"/>
    <n v="0"/>
    <n v="192"/>
    <n v="93.916666666666671"/>
    <n v="192"/>
    <n v="144"/>
    <n v="168"/>
    <n v="180"/>
    <n v="108"/>
    <n v="50"/>
    <n v="60"/>
    <n v="35"/>
    <n v="60"/>
    <n v="30"/>
    <n v="50"/>
    <n v="50"/>
  </r>
  <r>
    <s v="FJFZ076Herceptin SC"/>
    <s v="BC_LEL07"/>
    <x v="1"/>
    <x v="0"/>
    <s v="福州市"/>
    <x v="14"/>
    <s v="福建省肿瘤医院"/>
    <s v="FJFZ076"/>
    <x v="9"/>
    <s v="正式进药"/>
    <s v="Y"/>
    <s v="深耕熟盘"/>
    <s v="头部"/>
    <x v="1"/>
    <x v="1"/>
    <n v="3444.49"/>
    <n v="65.843798711707947"/>
    <n v="61.005777512004812"/>
    <n v="92.535462329498571"/>
    <n v="94.715939190909737"/>
    <n v="85.280519844652488"/>
    <n v="112.2473682284343"/>
    <n v="219.38503855321133"/>
    <n v="292.24382726399654"/>
    <n v="511.62886581720784"/>
    <n v="50"/>
    <n v="50"/>
    <n v="45"/>
    <n v="20"/>
    <n v="0"/>
    <n v="0"/>
    <n v="145"/>
    <n v="20"/>
    <n v="165"/>
    <n v="226798.30622449089"/>
    <n v="210133.79058232543"/>
    <n v="318737.47463933454"/>
    <n v="326248.10538369667"/>
    <n v="293747.89779970702"/>
    <n v="386634.93738915958"/>
    <n v="755669.57144615077"/>
    <n v="1006630.9405725633"/>
    <n v="1762300.5120187141"/>
    <n v="172224.5"/>
    <n v="172224.5"/>
    <n v="155002.04999999999"/>
    <n v="68889.799999999988"/>
    <n v="0"/>
    <n v="0"/>
    <n v="499451.05"/>
    <n v="68889.799999999988"/>
    <n v="568340.85"/>
    <n v="94.715939190909737"/>
    <n v="20"/>
    <m/>
    <m/>
    <n v="0"/>
    <m/>
    <m/>
    <m/>
    <m/>
    <m/>
    <m/>
    <m/>
    <m/>
    <m/>
    <m/>
    <m/>
    <m/>
    <m/>
    <m/>
    <m/>
    <m/>
    <n v="298809.50750000001"/>
    <n v="1036791.49"/>
    <n v="516673.49999999994"/>
    <n v="301"/>
    <n v="150"/>
    <n v="0"/>
    <n v="186"/>
    <n v="86.75"/>
    <n v="48"/>
    <n v="186"/>
    <n v="105"/>
    <n v="120"/>
    <n v="86"/>
    <n v="45"/>
    <n v="100"/>
    <n v="81"/>
    <n v="120"/>
    <n v="30"/>
    <n v="60"/>
    <n v="60"/>
  </r>
  <r>
    <s v="FJFZ076Itovebi 3mg"/>
    <s v="BC_LEL07"/>
    <x v="1"/>
    <x v="0"/>
    <s v="福州市"/>
    <x v="14"/>
    <s v="福建省肿瘤医院"/>
    <s v="FJFZ076"/>
    <x v="9"/>
    <s v="正式进药"/>
    <s v="Y"/>
    <s v="深耕熟盘"/>
    <s v="头部"/>
    <x v="2"/>
    <x v="2"/>
    <n v="3566.02"/>
    <n v="4.8112290499470909"/>
    <n v="5.4934287467846472"/>
    <n v="11.118870791273391"/>
    <n v="11.255591926884538"/>
    <n v="13.683780803468393"/>
    <n v="17.426381832287216"/>
    <n v="21.42352858800513"/>
    <n v="42.365754562640149"/>
    <n v="63.789283150645275"/>
    <n v="3"/>
    <n v="0"/>
    <n v="20"/>
    <n v="0"/>
    <n v="0"/>
    <n v="0"/>
    <n v="23"/>
    <n v="0"/>
    <n v="23"/>
    <n v="17156.939016692326"/>
    <n v="19589.676779608988"/>
    <n v="39650.115619096738"/>
    <n v="40137.665923108798"/>
    <n v="48796.636020784354"/>
    <n v="62142.826141572863"/>
    <n v="76396.731415398041"/>
    <n v="151077.12808546601"/>
    <n v="227473.85950086406"/>
    <n v="10698.06"/>
    <n v="0"/>
    <n v="71320.399999999994"/>
    <n v="0"/>
    <n v="0"/>
    <n v="0"/>
    <n v="82018.459999999992"/>
    <n v="0"/>
    <n v="82018.459999999992"/>
    <n v="11.255591926884538"/>
    <n v="0"/>
    <m/>
    <m/>
    <n v="0"/>
    <m/>
    <m/>
    <m/>
    <m/>
    <m/>
    <m/>
    <n v="4.666666666666667"/>
    <n v="10"/>
    <n v="4.333333333333333"/>
    <n v="3"/>
    <n v="5"/>
    <n v="5"/>
    <n v="3"/>
    <n v="3"/>
    <n v="0"/>
    <n v="0"/>
    <n v="2674.5149999999999"/>
    <n v="10698.06"/>
    <n v="14264.08"/>
    <n v="3"/>
    <n v="4"/>
    <n v="0"/>
    <n v="2"/>
    <n v="0.75"/>
    <n v="0"/>
    <n v="0"/>
    <n v="0"/>
    <n v="0"/>
    <n v="0"/>
    <n v="2"/>
    <n v="2"/>
    <n v="0"/>
    <n v="1"/>
    <n v="1"/>
    <n v="2"/>
    <n v="1"/>
  </r>
  <r>
    <s v="FJFZ076Itovebi 9mg"/>
    <s v="BC_LEL07"/>
    <x v="1"/>
    <x v="0"/>
    <s v="福州市"/>
    <x v="14"/>
    <s v="福建省肿瘤医院"/>
    <s v="FJFZ076"/>
    <x v="9"/>
    <s v="正式进药"/>
    <s v="Y"/>
    <s v="深耕熟盘"/>
    <s v="头部"/>
    <x v="2"/>
    <x v="3"/>
    <n v="10698.05"/>
    <m/>
    <m/>
    <m/>
    <m/>
    <m/>
    <m/>
    <n v="0"/>
    <n v="0"/>
    <n v="0"/>
    <n v="1"/>
    <n v="1"/>
    <n v="20"/>
    <n v="0"/>
    <n v="0"/>
    <n v="0"/>
    <n v="22"/>
    <n v="0"/>
    <n v="22"/>
    <m/>
    <m/>
    <m/>
    <m/>
    <m/>
    <m/>
    <n v="0"/>
    <n v="0"/>
    <n v="0"/>
    <n v="10698.05"/>
    <n v="10698.05"/>
    <n v="213961"/>
    <n v="0"/>
    <n v="0"/>
    <n v="0"/>
    <n v="235357.1"/>
    <n v="0"/>
    <n v="235357.1"/>
    <n v="0"/>
    <n v="0"/>
    <m/>
    <m/>
    <n v="0"/>
    <m/>
    <m/>
    <m/>
    <m/>
    <m/>
    <m/>
    <n v="0.66666666666666663"/>
    <n v="0.66666666666666663"/>
    <n v="3"/>
    <n v="1"/>
    <n v="3"/>
    <n v="2"/>
    <n v="4"/>
    <n v="1"/>
    <n v="0"/>
    <n v="0"/>
    <n v="2674.5124999999998"/>
    <n v="0"/>
    <n v="32094.149999999998"/>
    <n v="0"/>
    <n v="3"/>
    <n v="0"/>
    <n v="3"/>
    <n v="0.25"/>
    <n v="0"/>
    <n v="0"/>
    <n v="0"/>
    <n v="0"/>
    <n v="0"/>
    <n v="0"/>
    <n v="0"/>
    <n v="0"/>
    <n v="0"/>
    <n v="0"/>
    <n v="0"/>
    <n v="3"/>
  </r>
  <r>
    <s v="FJFZ076Perjeta"/>
    <s v="BC_LEL07"/>
    <x v="1"/>
    <x v="0"/>
    <s v="福州市"/>
    <x v="14"/>
    <s v="福建省肿瘤医院"/>
    <s v="FJFZ076"/>
    <x v="9"/>
    <s v="正式进药"/>
    <s v="Y"/>
    <s v="深耕熟盘"/>
    <s v="头部"/>
    <x v="3"/>
    <x v="4"/>
    <n v="3985.87"/>
    <n v="49.937336995418704"/>
    <n v="42.182818664296271"/>
    <n v="64.024696698137575"/>
    <n v="38.688260434546692"/>
    <n v="46.957118994293459"/>
    <n v="53.890666532474661"/>
    <n v="156.14485235785256"/>
    <n v="139.53604596131481"/>
    <n v="295.68089831916734"/>
    <n v="0"/>
    <n v="-60"/>
    <n v="0"/>
    <n v="0"/>
    <n v="0"/>
    <n v="0"/>
    <n v="-60"/>
    <n v="0"/>
    <n v="-60"/>
    <n v="199043.73340992955"/>
    <n v="168135.23142945857"/>
    <n v="255194.11782820561"/>
    <n v="154206.37661824661"/>
    <n v="187164.97188578447"/>
    <n v="214801.19101179476"/>
    <n v="622373.08266759373"/>
    <n v="556172.5395158258"/>
    <n v="1178545.6221834195"/>
    <n v="0"/>
    <n v="-239152.19999999998"/>
    <n v="0"/>
    <n v="0"/>
    <n v="0"/>
    <n v="0"/>
    <n v="-239152.19999999998"/>
    <n v="0"/>
    <n v="-239152.19999999998"/>
    <n v="38.688260434546692"/>
    <n v="0"/>
    <m/>
    <m/>
    <n v="0"/>
    <m/>
    <m/>
    <m/>
    <m/>
    <m/>
    <m/>
    <m/>
    <m/>
    <m/>
    <m/>
    <m/>
    <m/>
    <m/>
    <m/>
    <m/>
    <m/>
    <n v="416855.5708333333"/>
    <n v="1143944.69"/>
    <n v="0"/>
    <n v="287"/>
    <n v="0"/>
    <n v="0"/>
    <n v="315"/>
    <n v="104.58333333333333"/>
    <n v="0"/>
    <n v="210"/>
    <n v="315"/>
    <n v="210"/>
    <n v="195"/>
    <n v="38"/>
    <n v="107"/>
    <n v="90"/>
    <n v="90"/>
    <n v="0"/>
    <n v="0"/>
    <n v="0"/>
  </r>
  <r>
    <s v="FJFZ076Phesgo 10ml"/>
    <s v="BC_LEL07"/>
    <x v="1"/>
    <x v="0"/>
    <s v="福州市"/>
    <x v="14"/>
    <s v="福建省肿瘤医院"/>
    <s v="FJFZ076"/>
    <x v="9"/>
    <s v="正式进药"/>
    <s v="Y"/>
    <s v="深耕熟盘"/>
    <s v="头部"/>
    <x v="4"/>
    <x v="5"/>
    <n v="6232.07"/>
    <n v="112.95793537776053"/>
    <n v="103.70470116416054"/>
    <n v="154.25196448327605"/>
    <n v="136.20370651406517"/>
    <n v="122.70993536827089"/>
    <n v="160.84912517478139"/>
    <n v="370.91460102519716"/>
    <n v="419.76276705711746"/>
    <n v="790.67736808231462"/>
    <n v="115"/>
    <n v="80"/>
    <n v="50"/>
    <n v="30"/>
    <n v="0"/>
    <n v="0"/>
    <n v="245"/>
    <n v="30"/>
    <n v="275"/>
    <n v="703961.76032968005"/>
    <n v="646294.95698412997"/>
    <n v="961309.04029729019"/>
    <n v="848831.03325511015"/>
    <n v="764736.90691053995"/>
    <n v="1002423.0075279998"/>
    <n v="2311565.7576111001"/>
    <n v="2615990.9476936497"/>
    <n v="4927556.7053047493"/>
    <n v="716688.04999999993"/>
    <n v="498565.6"/>
    <n v="311603.5"/>
    <n v="186962.09999999998"/>
    <n v="0"/>
    <n v="0"/>
    <n v="1526857.15"/>
    <n v="186962.09999999998"/>
    <n v="1713819.25"/>
    <n v="136.20370651406517"/>
    <n v="30"/>
    <n v="380"/>
    <n v="259"/>
    <n v="275"/>
    <n v="115"/>
    <n v="80"/>
    <n v="50"/>
    <n v="30"/>
    <n v="0"/>
    <n v="0"/>
    <n v="9"/>
    <n v="6"/>
    <n v="5.333333333333333"/>
    <n v="0"/>
    <n v="6"/>
    <n v="6"/>
    <n v="4"/>
    <n v="0"/>
    <n v="0"/>
    <n v="0"/>
    <n v="509991.06166666659"/>
    <n v="2368186.6"/>
    <n v="1614106.13"/>
    <n v="380"/>
    <n v="259"/>
    <n v="241.66666666666666"/>
    <n v="110"/>
    <n v="81.833333333333329"/>
    <n v="15"/>
    <n v="11"/>
    <n v="50"/>
    <n v="95"/>
    <n v="90"/>
    <n v="82"/>
    <n v="110"/>
    <n v="110"/>
    <n v="160"/>
    <n v="60"/>
    <n v="109"/>
    <n v="90"/>
  </r>
  <r>
    <s v="FJFZ076Phesgo 15ml"/>
    <s v="BC_LEL07"/>
    <x v="1"/>
    <x v="0"/>
    <s v="福州市"/>
    <x v="14"/>
    <s v="福建省肿瘤医院"/>
    <s v="FJFZ076"/>
    <x v="9"/>
    <s v="正式进药"/>
    <s v="Y"/>
    <s v="深耕熟盘"/>
    <s v="头部"/>
    <x v="4"/>
    <x v="6"/>
    <n v="8489.27"/>
    <n v="7"/>
    <n v="7"/>
    <n v="10"/>
    <n v="8"/>
    <n v="9"/>
    <n v="11"/>
    <n v="24"/>
    <n v="28"/>
    <n v="52"/>
    <n v="0"/>
    <n v="0"/>
    <n v="13"/>
    <n v="0"/>
    <n v="0"/>
    <n v="0"/>
    <n v="13"/>
    <n v="0"/>
    <n v="13"/>
    <n v="59424.89"/>
    <n v="59424.89"/>
    <n v="84892.700000000012"/>
    <n v="67914.16"/>
    <n v="76403.430000000008"/>
    <n v="93381.97"/>
    <n v="203742.48"/>
    <n v="237699.56000000003"/>
    <n v="441442.04000000004"/>
    <n v="0"/>
    <n v="0"/>
    <n v="110360.51000000001"/>
    <n v="0"/>
    <n v="0"/>
    <n v="0"/>
    <n v="110360.51000000001"/>
    <n v="0"/>
    <n v="110360.51000000001"/>
    <n v="8"/>
    <n v="0"/>
    <n v="30"/>
    <n v="22"/>
    <n v="26"/>
    <n v="0"/>
    <n v="0"/>
    <n v="26"/>
    <n v="0"/>
    <n v="0"/>
    <n v="0"/>
    <n v="7.666666666666667"/>
    <n v="5.333333333333333"/>
    <n v="3.6666666666666665"/>
    <n v="1"/>
    <n v="3"/>
    <n v="1"/>
    <n v="7"/>
    <n v="1"/>
    <n v="0"/>
    <n v="0"/>
    <n v="35371.958333333336"/>
    <n v="127339.05"/>
    <n v="93381.97"/>
    <n v="15"/>
    <n v="11"/>
    <n v="0"/>
    <n v="11"/>
    <n v="4.166666666666667"/>
    <n v="0"/>
    <n v="0"/>
    <n v="5"/>
    <n v="5"/>
    <n v="11"/>
    <n v="3"/>
    <n v="7"/>
    <n v="5"/>
    <n v="3"/>
    <n v="3"/>
    <n v="5"/>
    <n v="3"/>
  </r>
  <r>
    <s v="FJFZ078Herceptin IV"/>
    <s v="BC_LEL06"/>
    <x v="0"/>
    <x v="0"/>
    <s v="福州市"/>
    <x v="15"/>
    <s v="福州鼓楼医院"/>
    <s v="FJFZ006"/>
    <x v="2"/>
    <s v="未准入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Herceptin SC"/>
    <s v="BC_LEL06"/>
    <x v="0"/>
    <x v="0"/>
    <s v="福州市"/>
    <x v="15"/>
    <s v="福州鼓楼医院"/>
    <s v="FJFZ006"/>
    <x v="2"/>
    <s v="未准入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Itovebi 3mg"/>
    <s v="BC_LEL06"/>
    <x v="0"/>
    <x v="0"/>
    <s v="福州市"/>
    <x v="15"/>
    <s v="福州鼓楼医院"/>
    <s v="FJFZ006"/>
    <x v="2"/>
    <s v="未准入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Itovebi 9mg"/>
    <s v="BC_LEL06"/>
    <x v="0"/>
    <x v="0"/>
    <s v="福州市"/>
    <x v="15"/>
    <s v="福州鼓楼医院"/>
    <s v="FJFZ006"/>
    <x v="2"/>
    <s v="未准入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Perjeta"/>
    <s v="BC_LEL06"/>
    <x v="0"/>
    <x v="0"/>
    <s v="福州市"/>
    <x v="15"/>
    <s v="福州鼓楼医院"/>
    <s v="FJFZ006"/>
    <x v="2"/>
    <s v="未准入"/>
    <s v="Y"/>
    <s v="深耕熟盘"/>
    <s v="头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Phesgo 10ml"/>
    <s v="BC_LEL06"/>
    <x v="0"/>
    <x v="0"/>
    <s v="福州市"/>
    <x v="15"/>
    <s v="福州鼓楼医院"/>
    <s v="FJFZ006"/>
    <x v="2"/>
    <s v="未准入"/>
    <s v="Y"/>
    <s v="深耕熟盘"/>
    <s v="头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78Phesgo 15ml"/>
    <s v="BC_LEL06"/>
    <x v="0"/>
    <x v="0"/>
    <s v="福州市"/>
    <x v="15"/>
    <s v="福州鼓楼医院"/>
    <s v="FJFZ006"/>
    <x v="2"/>
    <s v="未准入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1Herceptin IV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1Herceptin SC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1"/>
    <x v="1"/>
    <n v="3444.49"/>
    <n v="11.280375519113113"/>
    <n v="10.451524557141239"/>
    <n v="15.853197785289398"/>
    <n v="16.226757608518149"/>
    <n v="14.610279284232753"/>
    <n v="19.230246271069994"/>
    <n v="37.585097861543751"/>
    <n v="50.067283163820896"/>
    <n v="87.652381025364647"/>
    <n v="26"/>
    <n v="30"/>
    <n v="20"/>
    <n v="5"/>
    <n v="0"/>
    <n v="0"/>
    <n v="76"/>
    <n v="5"/>
    <n v="81"/>
    <n v="38855.140671829926"/>
    <n v="36000.171821827425"/>
    <n v="54606.181239451478"/>
    <n v="55892.904314964675"/>
    <n v="50324.960891746879"/>
    <n v="66238.390978237891"/>
    <n v="129461.49373310883"/>
    <n v="172456.25618494942"/>
    <n v="301917.74991805828"/>
    <n v="89556.739999999991"/>
    <n v="103334.7"/>
    <n v="68889.799999999988"/>
    <n v="17222.449999999997"/>
    <n v="0"/>
    <n v="0"/>
    <n v="261781.24"/>
    <n v="17222.449999999997"/>
    <n v="279003.69"/>
    <n v="16.226757608518149"/>
    <n v="5"/>
    <m/>
    <m/>
    <n v="0"/>
    <m/>
    <m/>
    <m/>
    <m/>
    <m/>
    <m/>
    <m/>
    <m/>
    <m/>
    <m/>
    <m/>
    <m/>
    <m/>
    <m/>
    <m/>
    <m/>
    <n v="132038.78333333333"/>
    <n v="465006.14999999997"/>
    <n v="292781.64999999997"/>
    <n v="135"/>
    <n v="85"/>
    <n v="0"/>
    <n v="110"/>
    <n v="38.333333333333336"/>
    <n v="40"/>
    <n v="50"/>
    <n v="110"/>
    <n v="0"/>
    <n v="0"/>
    <n v="40"/>
    <n v="35"/>
    <n v="50"/>
    <n v="50"/>
    <n v="20"/>
    <n v="55"/>
    <n v="10"/>
  </r>
  <r>
    <s v="FJFZ081Itovebi 3mg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2"/>
    <x v="2"/>
    <n v="3566.02"/>
    <n v="0.47660387673624866"/>
    <n v="0.54418307881656713"/>
    <n v="1.1014434916809075"/>
    <n v="1.1149871876030069"/>
    <n v="1.3555253577906077"/>
    <n v="1.726270159356798"/>
    <n v="2.122230447233723"/>
    <n v="4.1967827047504125"/>
    <n v="6.3190131519841355"/>
    <n v="0"/>
    <n v="0"/>
    <n v="0"/>
    <n v="0"/>
    <n v="0"/>
    <n v="0"/>
    <n v="0"/>
    <n v="0"/>
    <n v="0"/>
    <n v="1699.5789565189973"/>
    <n v="1940.5677427214546"/>
    <n v="3927.7695202039495"/>
    <n v="3976.0666107360744"/>
    <n v="4833.830536388462"/>
    <n v="6155.9139136695276"/>
    <n v="7567.9162194444016"/>
    <n v="14965.811060794065"/>
    <n v="22533.727280238469"/>
    <n v="0"/>
    <n v="0"/>
    <n v="0"/>
    <n v="0"/>
    <n v="0"/>
    <n v="0"/>
    <n v="0"/>
    <n v="0"/>
    <n v="0"/>
    <n v="1.1149871876030069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1Itovebi 9mg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1Perjeta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3"/>
    <x v="4"/>
    <n v="3985.87"/>
    <n v="14.126756234501867"/>
    <n v="11.933083188023783"/>
    <n v="18.111924617155339"/>
    <n v="10.944508802019307"/>
    <n v="13.283683380388059"/>
    <n v="15.245112279193819"/>
    <n v="44.171764039680987"/>
    <n v="39.473304461601188"/>
    <n v="83.645068501282168"/>
    <n v="28"/>
    <n v="42"/>
    <n v="23"/>
    <n v="15"/>
    <n v="0"/>
    <n v="0"/>
    <n v="93"/>
    <n v="15"/>
    <n v="108"/>
    <n v="56307.413872413963"/>
    <n v="47563.718286648356"/>
    <n v="72191.776973780943"/>
    <n v="43623.389298704693"/>
    <n v="52947.03507538735"/>
    <n v="60765.035680270274"/>
    <n v="176062.90913284326"/>
    <n v="157335.46005436231"/>
    <n v="333398.36918720556"/>
    <n v="111604.36"/>
    <n v="167406.54"/>
    <n v="91675.01"/>
    <n v="59788.049999999996"/>
    <n v="0"/>
    <n v="0"/>
    <n v="370685.91000000003"/>
    <n v="59788.049999999996"/>
    <n v="430473.96"/>
    <n v="10.944508802019307"/>
    <n v="15"/>
    <m/>
    <m/>
    <n v="0"/>
    <m/>
    <m/>
    <m/>
    <m/>
    <m/>
    <m/>
    <m/>
    <m/>
    <m/>
    <m/>
    <m/>
    <m/>
    <m/>
    <m/>
    <m/>
    <m/>
    <n v="166410.07250000001"/>
    <n v="199293.5"/>
    <n v="470332.66"/>
    <n v="50"/>
    <n v="118"/>
    <n v="0"/>
    <n v="110"/>
    <n v="41.75"/>
    <n v="51"/>
    <n v="61"/>
    <n v="110"/>
    <n v="1"/>
    <n v="0"/>
    <n v="110"/>
    <n v="0"/>
    <n v="0"/>
    <n v="50"/>
    <n v="40"/>
    <n v="47"/>
    <n v="31"/>
  </r>
  <r>
    <s v="FJFZ081Phesgo 10ml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4"/>
    <x v="5"/>
    <n v="6232.07"/>
    <n v="5.0522154847297935"/>
    <n v="5.9298575453244267"/>
    <n v="7.4285873160298275"/>
    <n v="4.9786293109540578"/>
    <n v="4.3433545559388627"/>
    <n v="6.4831908707095156"/>
    <n v="18.410660346084047"/>
    <n v="15.805174737602437"/>
    <n v="34.215835083686486"/>
    <n v="6"/>
    <n v="13"/>
    <n v="1"/>
    <n v="0"/>
    <n v="0"/>
    <n v="0"/>
    <n v="20"/>
    <n v="0"/>
    <n v="20"/>
    <n v="31485.760555920002"/>
    <n v="36955.28731249"/>
    <n v="46295.476154610005"/>
    <n v="31027.166369917453"/>
    <n v="27068.089627429905"/>
    <n v="40403.69932962265"/>
    <n v="114736.52402302001"/>
    <n v="98498.955326969997"/>
    <n v="213235.47934999003"/>
    <n v="37392.42"/>
    <n v="81016.91"/>
    <n v="6232.07"/>
    <n v="0"/>
    <n v="0"/>
    <n v="0"/>
    <n v="124641.4"/>
    <n v="0"/>
    <n v="124641.4"/>
    <n v="4.9786293109540578"/>
    <n v="0"/>
    <n v="0"/>
    <n v="2"/>
    <n v="20"/>
    <n v="6"/>
    <n v="13"/>
    <n v="1"/>
    <n v="0"/>
    <n v="0"/>
    <n v="0"/>
    <n v="0"/>
    <n v="0.66666666666666663"/>
    <n v="3.6666666666666665"/>
    <n v="0"/>
    <n v="7"/>
    <n v="3"/>
    <n v="1"/>
    <n v="0"/>
    <n v="0"/>
    <n v="0"/>
    <n v="1038.6783333333333"/>
    <n v="0"/>
    <n v="12464.14"/>
    <n v="0"/>
    <n v="2"/>
    <n v="58.333333333333336"/>
    <n v="2"/>
    <n v="0.16666666666666666"/>
    <n v="0"/>
    <n v="0"/>
    <n v="0"/>
    <n v="0"/>
    <n v="0"/>
    <n v="0"/>
    <n v="0"/>
    <n v="0"/>
    <n v="0"/>
    <n v="0"/>
    <n v="0"/>
    <n v="2"/>
  </r>
  <r>
    <s v="FJFZ081Phesgo 15ml"/>
    <s v="BC_LEL06"/>
    <x v="0"/>
    <x v="0"/>
    <s v="福州市"/>
    <x v="16"/>
    <s v="中国人民解放军联勤保障部队第九〇〇医院"/>
    <s v="FJFZ081"/>
    <x v="10"/>
    <s v="正式进药"/>
    <s v="-"/>
    <m/>
    <s v="腰部"/>
    <x v="4"/>
    <x v="6"/>
    <n v="8489.27"/>
    <n v="1"/>
    <n v="1.1779575864591419E-6"/>
    <n v="1"/>
    <n v="2"/>
    <n v="2"/>
    <n v="2"/>
    <n v="2.0000011779575866"/>
    <n v="6"/>
    <n v="8.0000011779575857"/>
    <n v="2"/>
    <n v="2"/>
    <n v="0"/>
    <n v="1"/>
    <n v="0"/>
    <n v="0"/>
    <n v="4"/>
    <n v="1"/>
    <n v="5"/>
    <n v="8489.27"/>
    <n v="0.01"/>
    <n v="8489.27"/>
    <n v="16978.54"/>
    <n v="16978.54"/>
    <n v="16978.54"/>
    <n v="16978.550000000003"/>
    <n v="50935.62"/>
    <n v="67914.170000000013"/>
    <n v="16978.54"/>
    <n v="16978.54"/>
    <n v="0"/>
    <n v="8489.27"/>
    <n v="0"/>
    <n v="0"/>
    <n v="33957.08"/>
    <n v="8489.27"/>
    <n v="42446.350000000006"/>
    <n v="2"/>
    <n v="1"/>
    <n v="0"/>
    <n v="0"/>
    <n v="10"/>
    <n v="4"/>
    <n v="4"/>
    <n v="0"/>
    <n v="2"/>
    <n v="0"/>
    <n v="0"/>
    <n v="0"/>
    <n v="0"/>
    <n v="1.6666666666666667"/>
    <n v="1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3Herceptin IV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3Herceptin SC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1"/>
    <x v="1"/>
    <n v="3444.49"/>
    <n v="11.61249215904245"/>
    <n v="10.759238179987866"/>
    <n v="16.319947386990552"/>
    <n v="16.704505552702951"/>
    <n v="15.040434898829712"/>
    <n v="19.796422881568468"/>
    <n v="38.69167772602087"/>
    <n v="51.541363333101131"/>
    <n v="90.233041059122002"/>
    <n v="10"/>
    <n v="30"/>
    <n v="20"/>
    <n v="0"/>
    <n v="0"/>
    <n v="0"/>
    <n v="60"/>
    <n v="0"/>
    <n v="60"/>
    <n v="39999.113116900124"/>
    <n v="37060.0883185864"/>
    <n v="56213.895575015093"/>
    <n v="57538.502331229785"/>
    <n v="51806.62760466995"/>
    <n v="68188.580651333774"/>
    <n v="133273.0970105016"/>
    <n v="177533.71058723351"/>
    <n v="310806.80759773508"/>
    <n v="34444.899999999994"/>
    <n v="103334.7"/>
    <n v="68889.799999999988"/>
    <n v="0"/>
    <n v="0"/>
    <n v="0"/>
    <n v="206669.39999999997"/>
    <n v="0"/>
    <n v="206669.39999999997"/>
    <n v="16.704505552702951"/>
    <n v="0"/>
    <m/>
    <m/>
    <n v="0"/>
    <m/>
    <m/>
    <m/>
    <m/>
    <m/>
    <m/>
    <m/>
    <m/>
    <m/>
    <m/>
    <m/>
    <m/>
    <m/>
    <m/>
    <m/>
    <m/>
    <n v="41046.839166666665"/>
    <n v="6888.98"/>
    <n v="34444.899999999994"/>
    <n v="2"/>
    <n v="10"/>
    <n v="0"/>
    <n v="36"/>
    <n v="11.916666666666666"/>
    <n v="35"/>
    <n v="36"/>
    <n v="30"/>
    <n v="0"/>
    <n v="30"/>
    <n v="0"/>
    <n v="2"/>
    <n v="0"/>
    <n v="0"/>
    <n v="0"/>
    <n v="10"/>
    <n v="0"/>
  </r>
  <r>
    <s v="FJFZ083Itovebi 3mg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2"/>
    <x v="2"/>
    <n v="3566.02"/>
    <n v="3.3196567480741952"/>
    <n v="3.7903615936823809"/>
    <n v="7.6718098577372213"/>
    <n v="7.7661448469310743"/>
    <n v="9.4415490952153949"/>
    <n v="12.023872786664768"/>
    <n v="14.781828199493798"/>
    <n v="29.231566728811238"/>
    <n v="44.013394928305033"/>
    <n v="2"/>
    <n v="6"/>
    <n v="0"/>
    <n v="6"/>
    <n v="0"/>
    <n v="0"/>
    <n v="8"/>
    <n v="6"/>
    <n v="14"/>
    <n v="11837.962356767541"/>
    <n v="13516.505250303244"/>
    <n v="27357.827388888083"/>
    <n v="27694.227847053146"/>
    <n v="33668.752904519999"/>
    <n v="42877.370834702291"/>
    <n v="52712.294995958873"/>
    <n v="104240.35158627544"/>
    <n v="156952.6465822343"/>
    <n v="7132.04"/>
    <n v="21396.12"/>
    <n v="0"/>
    <n v="21396.12"/>
    <n v="0"/>
    <n v="0"/>
    <n v="28528.16"/>
    <n v="21396.12"/>
    <n v="49924.28"/>
    <n v="7.7661448469310743"/>
    <n v="6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3Itovebi 9mg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083Perjeta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1"/>
    <n v="0"/>
    <n v="0"/>
    <n v="0"/>
    <n v="1"/>
    <n v="0"/>
    <n v="1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3985.87"/>
    <n v="0"/>
    <n v="0"/>
    <n v="0"/>
    <n v="3985.87"/>
    <n v="0"/>
    <n v="3985.87"/>
    <n v="1.3084463911762523E-7"/>
    <n v="0"/>
    <m/>
    <m/>
    <n v="0"/>
    <m/>
    <m/>
    <m/>
    <m/>
    <m/>
    <m/>
    <m/>
    <m/>
    <m/>
    <m/>
    <m/>
    <m/>
    <m/>
    <m/>
    <m/>
    <m/>
    <n v="29894.024999999998"/>
    <n v="-282996.77"/>
    <n v="39858.699999999997"/>
    <n v="-71"/>
    <n v="10"/>
    <n v="0"/>
    <n v="50"/>
    <n v="7.5"/>
    <n v="50"/>
    <n v="50"/>
    <n v="50"/>
    <n v="0"/>
    <n v="0"/>
    <n v="1"/>
    <n v="-71"/>
    <n v="0"/>
    <n v="0"/>
    <n v="0"/>
    <n v="0"/>
    <n v="10"/>
  </r>
  <r>
    <s v="FJFZ083Phesgo 10ml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4"/>
    <x v="5"/>
    <n v="6232.07"/>
    <n v="18.342241702397441"/>
    <n v="16.750853150795802"/>
    <n v="26.146882679668231"/>
    <n v="22.574365131469957"/>
    <n v="20.487953264469109"/>
    <n v="27.51574690086921"/>
    <n v="61.239977532861474"/>
    <n v="70.578065296808276"/>
    <n v="131.81804282966976"/>
    <n v="0"/>
    <n v="30"/>
    <n v="25"/>
    <n v="0"/>
    <n v="0"/>
    <n v="0"/>
    <n v="55"/>
    <n v="0"/>
    <n v="55"/>
    <n v="114310.13424626002"/>
    <n v="104392.48939547999"/>
    <n v="162949.20314147999"/>
    <n v="140685.02370487998"/>
    <n v="127682.3589009"/>
    <n v="171480.06078849998"/>
    <n v="381651.82678321999"/>
    <n v="439847.44339427992"/>
    <n v="821499.27017749986"/>
    <n v="0"/>
    <n v="186962.09999999998"/>
    <n v="155801.75"/>
    <n v="0"/>
    <n v="0"/>
    <n v="0"/>
    <n v="342763.85"/>
    <n v="0"/>
    <n v="342763.85"/>
    <n v="22.574365131469957"/>
    <n v="0"/>
    <n v="2"/>
    <n v="80"/>
    <n v="55"/>
    <n v="0"/>
    <n v="30"/>
    <n v="25"/>
    <n v="0"/>
    <n v="0"/>
    <n v="0"/>
    <n v="0"/>
    <n v="0"/>
    <n v="0"/>
    <n v="0"/>
    <n v="0"/>
    <n v="0"/>
    <n v="0"/>
    <n v="0"/>
    <n v="0"/>
    <n v="0"/>
    <n v="44143.829166666663"/>
    <n v="12464.14"/>
    <n v="498565.6"/>
    <n v="2"/>
    <n v="80"/>
    <n v="20"/>
    <n v="70"/>
    <n v="7.083333333333333"/>
    <n v="0"/>
    <n v="0"/>
    <n v="0"/>
    <n v="0"/>
    <n v="0"/>
    <n v="3"/>
    <n v="2"/>
    <n v="0"/>
    <n v="0"/>
    <n v="70"/>
    <n v="10"/>
    <n v="0"/>
  </r>
  <r>
    <s v="FJFZ083Phesgo 15ml"/>
    <s v="BC_LEL06"/>
    <x v="0"/>
    <x v="0"/>
    <s v="福州市"/>
    <x v="17"/>
    <s v="中国人民武装警察部队福建省总队医院"/>
    <s v="FJFZ006"/>
    <x v="2"/>
    <s v="正式进药"/>
    <s v="Y"/>
    <s v="深耕熟盘"/>
    <s v="头部"/>
    <x v="4"/>
    <x v="6"/>
    <n v="8489.27"/>
    <n v="2"/>
    <n v="2"/>
    <n v="2"/>
    <n v="2"/>
    <n v="2"/>
    <n v="2"/>
    <n v="6"/>
    <n v="6"/>
    <n v="12"/>
    <n v="0"/>
    <n v="0"/>
    <n v="0"/>
    <n v="0"/>
    <n v="0"/>
    <n v="0"/>
    <n v="0"/>
    <n v="0"/>
    <n v="0"/>
    <n v="16978.54"/>
    <n v="16978.54"/>
    <n v="16978.54"/>
    <n v="16978.54"/>
    <n v="16978.54"/>
    <n v="16978.54"/>
    <n v="50935.62"/>
    <n v="50935.62"/>
    <n v="101871.24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120Herceptin IV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0"/>
    <x v="0"/>
    <n v="4535.5"/>
    <n v="0.52649506576466309"/>
    <n v="0.37718377861598434"/>
    <n v="0.35086655187939303"/>
    <n v="0.24776122148207452"/>
    <n v="0.22574478448210494"/>
    <n v="0.39299882956793963"/>
    <n v="1.2545453962600404"/>
    <n v="0.8665048355321191"/>
    <n v="2.1210502317921596"/>
    <n v="0"/>
    <n v="0"/>
    <n v="0"/>
    <n v="0"/>
    <n v="0"/>
    <n v="0"/>
    <n v="0"/>
    <n v="0"/>
    <n v="0"/>
    <n v="2387.9183707756297"/>
    <n v="1710.717027912797"/>
    <n v="1591.3552460489871"/>
    <n v="1123.7210200319491"/>
    <n v="1023.8654700185871"/>
    <n v="1782.4461915053901"/>
    <n v="5689.9906447374142"/>
    <n v="3930.0326815559265"/>
    <n v="9620.0233262933398"/>
    <n v="0"/>
    <n v="0"/>
    <n v="0"/>
    <n v="0"/>
    <n v="0"/>
    <n v="0"/>
    <n v="0"/>
    <n v="0"/>
    <n v="0"/>
    <n v="0.2477612214820745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120Herceptin SC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1"/>
    <x v="1"/>
    <n v="3444.49"/>
    <n v="4.7402164118209678"/>
    <n v="4.3919183497364553"/>
    <n v="6.661798465338757"/>
    <n v="6.8187750129603817"/>
    <n v="6.1395017858282301"/>
    <n v="8.0808948977836685"/>
    <n v="15.793933226896181"/>
    <n v="21.039171696572282"/>
    <n v="36.833104923468461"/>
    <n v="0"/>
    <n v="0"/>
    <n v="0"/>
    <n v="0"/>
    <n v="0"/>
    <n v="0"/>
    <n v="0"/>
    <n v="0"/>
    <n v="0"/>
    <n v="16327.628028353203"/>
    <n v="15127.918836483723"/>
    <n v="22946.498195874694"/>
    <n v="23487.202344391902"/>
    <n v="21147.45250626748"/>
    <n v="27834.561666466867"/>
    <n v="54402.045060711622"/>
    <n v="72469.216517126246"/>
    <n v="126871.26157783787"/>
    <n v="0"/>
    <n v="0"/>
    <n v="0"/>
    <n v="0"/>
    <n v="0"/>
    <n v="0"/>
    <n v="0"/>
    <n v="0"/>
    <n v="0"/>
    <n v="6.8187750129603817"/>
    <n v="0"/>
    <m/>
    <m/>
    <n v="0"/>
    <m/>
    <m/>
    <m/>
    <m/>
    <m/>
    <m/>
    <m/>
    <m/>
    <m/>
    <m/>
    <m/>
    <m/>
    <m/>
    <m/>
    <m/>
    <m/>
    <n v="12916.8375"/>
    <n v="44778.369999999995"/>
    <n v="20666.939999999999"/>
    <n v="13"/>
    <n v="6"/>
    <n v="0"/>
    <n v="10"/>
    <n v="3.75"/>
    <n v="9"/>
    <n v="7"/>
    <n v="10"/>
    <n v="0"/>
    <n v="0"/>
    <n v="0"/>
    <n v="2"/>
    <n v="8"/>
    <n v="3"/>
    <n v="0"/>
    <n v="3"/>
    <n v="3"/>
  </r>
  <r>
    <s v="FJFZ120Itovebi 3mg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1"/>
    <n v="2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3566.02"/>
    <n v="7132.04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120Itovebi 9mg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2"/>
    <x v="3"/>
    <n v="10698.05"/>
    <m/>
    <m/>
    <m/>
    <m/>
    <m/>
    <m/>
    <n v="0"/>
    <n v="0"/>
    <n v="0"/>
    <n v="2"/>
    <n v="0"/>
    <n v="2"/>
    <n v="2"/>
    <n v="0"/>
    <n v="0"/>
    <n v="4"/>
    <n v="2"/>
    <n v="6"/>
    <m/>
    <m/>
    <m/>
    <m/>
    <m/>
    <m/>
    <n v="0"/>
    <n v="0"/>
    <n v="0"/>
    <n v="21396.1"/>
    <n v="0"/>
    <n v="21396.1"/>
    <n v="21396.1"/>
    <n v="0"/>
    <n v="0"/>
    <n v="42792.2"/>
    <n v="21396.1"/>
    <n v="64188.299999999996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120Perjeta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3"/>
    <x v="4"/>
    <n v="3985.87"/>
    <n v="2.2207519215066154"/>
    <n v="1.8759025058123369"/>
    <n v="2.8472276811499033"/>
    <n v="1.7204968039775537"/>
    <n v="2.0882193266444853"/>
    <n v="2.3965595374908499"/>
    <n v="6.9438821084688556"/>
    <n v="6.2052756681128889"/>
    <n v="13.149157776581745"/>
    <n v="0"/>
    <n v="0"/>
    <n v="0"/>
    <n v="0"/>
    <n v="0"/>
    <n v="0"/>
    <n v="0"/>
    <n v="0"/>
    <n v="0"/>
    <n v="8851.6284613755743"/>
    <n v="7477.10352084222"/>
    <n v="11348.679397464964"/>
    <n v="6857.6765960700113"/>
    <n v="8323.3707674924553"/>
    <n v="9552.3747636986536"/>
    <n v="27677.411379682759"/>
    <n v="24733.422127261118"/>
    <n v="52410.833506943876"/>
    <n v="0"/>
    <n v="0"/>
    <n v="0"/>
    <n v="0"/>
    <n v="0"/>
    <n v="0"/>
    <n v="0"/>
    <n v="0"/>
    <n v="0"/>
    <n v="1.7204968039775537"/>
    <n v="0"/>
    <m/>
    <m/>
    <n v="0"/>
    <m/>
    <m/>
    <m/>
    <m/>
    <m/>
    <m/>
    <m/>
    <m/>
    <m/>
    <m/>
    <m/>
    <m/>
    <m/>
    <m/>
    <m/>
    <m/>
    <n v="16607.791666666668"/>
    <n v="59788.049999999996"/>
    <n v="0"/>
    <n v="15"/>
    <n v="0"/>
    <n v="0"/>
    <n v="10"/>
    <n v="4.166666666666667"/>
    <n v="5"/>
    <n v="10"/>
    <n v="10"/>
    <n v="5"/>
    <n v="0"/>
    <n v="5"/>
    <n v="10"/>
    <n v="0"/>
    <n v="5"/>
    <n v="0"/>
    <n v="0"/>
    <n v="0"/>
  </r>
  <r>
    <s v="FJFZ120Phesgo 10ml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4"/>
    <x v="5"/>
    <n v="6232.07"/>
    <n v="0.59562491958530628"/>
    <n v="0.55063108458666221"/>
    <n v="0.81628801865832712"/>
    <n v="0.71528109285999675"/>
    <n v="0.65629130585824613"/>
    <n v="0.8549903524607394"/>
    <n v="1.9625440228302957"/>
    <n v="2.2265627511789825"/>
    <n v="4.1891067740092787"/>
    <n v="0"/>
    <n v="0"/>
    <n v="1"/>
    <n v="0"/>
    <n v="0"/>
    <n v="0"/>
    <n v="1"/>
    <n v="0"/>
    <n v="1"/>
    <n v="3711.9761925999996"/>
    <n v="3431.57146332"/>
    <n v="5087.1640724400004"/>
    <n v="4457.6818403799998"/>
    <n v="4090.0533584999998"/>
    <n v="5328.3597258600003"/>
    <n v="12230.71172836"/>
    <n v="13876.09492474"/>
    <n v="26106.8066531"/>
    <n v="0"/>
    <n v="0"/>
    <n v="6232.07"/>
    <n v="0"/>
    <n v="0"/>
    <n v="0"/>
    <n v="6232.07"/>
    <n v="0"/>
    <n v="6232.07"/>
    <n v="0.71528109285999675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1558.0174999999999"/>
    <n v="0"/>
    <n v="0"/>
    <n v="0"/>
    <n v="0"/>
    <n v="6.666666666666667"/>
    <n v="1"/>
    <n v="0.25"/>
    <n v="1"/>
    <n v="1"/>
    <n v="1"/>
    <n v="0"/>
    <n v="0"/>
    <n v="0"/>
    <n v="0"/>
    <n v="0"/>
    <n v="0"/>
    <n v="0"/>
    <n v="0"/>
    <n v="0"/>
  </r>
  <r>
    <s v="FJFZ120Phesgo 15ml"/>
    <s v="BC_LEL06"/>
    <x v="0"/>
    <x v="0"/>
    <s v="福州市"/>
    <x v="18"/>
    <s v="福建中医药大学附属第三人民医院"/>
    <s v="FJFZ006"/>
    <x v="2"/>
    <s v="正式进药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00Herceptin IV"/>
    <s v="BC_LEL06"/>
    <x v="0"/>
    <x v="0"/>
    <s v="福州市"/>
    <x v="19"/>
    <s v="福州伽禾伽美医院"/>
    <s v="FJFZ006"/>
    <x v="2"/>
    <s v="未准入"/>
    <s v="Y"/>
    <s v="深耕熟盘"/>
    <s v="头部"/>
    <x v="0"/>
    <x v="0"/>
    <n v="4535.5"/>
    <n v="4.9113921063487211"/>
    <n v="3.5185466178050997"/>
    <n v="3.273047223679991"/>
    <n v="2.3112325006865237"/>
    <n v="2.1058528838148471"/>
    <n v="3.6660768065147034"/>
    <n v="11.702985947833813"/>
    <n v="8.0831621910160756"/>
    <n v="19.786148138849889"/>
    <n v="0"/>
    <n v="2"/>
    <n v="4"/>
    <n v="1"/>
    <n v="0"/>
    <n v="0"/>
    <n v="6"/>
    <n v="1"/>
    <n v="7"/>
    <n v="22275.618898344626"/>
    <n v="15958.368185055031"/>
    <n v="14844.905683000599"/>
    <n v="10482.595006863727"/>
    <n v="9551.0957545422407"/>
    <n v="16627.491355947437"/>
    <n v="53078.892766400255"/>
    <n v="36661.182117353404"/>
    <n v="89740.074883753667"/>
    <n v="0"/>
    <n v="9071"/>
    <n v="18142"/>
    <n v="4535.5"/>
    <n v="0"/>
    <n v="0"/>
    <n v="27213"/>
    <n v="4535.5"/>
    <n v="31748.5"/>
    <n v="2.3112325006865237"/>
    <n v="1"/>
    <m/>
    <m/>
    <n v="0"/>
    <m/>
    <m/>
    <m/>
    <m/>
    <m/>
    <m/>
    <m/>
    <m/>
    <m/>
    <m/>
    <m/>
    <m/>
    <m/>
    <m/>
    <m/>
    <m/>
    <n v="10960.791666666666"/>
    <n v="31748.5"/>
    <n v="54426"/>
    <n v="7"/>
    <n v="12"/>
    <n v="0"/>
    <n v="6"/>
    <n v="2.4166666666666665"/>
    <n v="0"/>
    <n v="0"/>
    <n v="0"/>
    <n v="3"/>
    <n v="4"/>
    <n v="3"/>
    <n v="3"/>
    <n v="1"/>
    <n v="3"/>
    <n v="3"/>
    <n v="3"/>
    <n v="6"/>
  </r>
  <r>
    <s v="FJFZ500Herceptin SC"/>
    <s v="BC_LEL06"/>
    <x v="0"/>
    <x v="0"/>
    <s v="福州市"/>
    <x v="19"/>
    <s v="福州伽禾伽美医院"/>
    <s v="FJFZ006"/>
    <x v="2"/>
    <s v="未准入"/>
    <s v="Y"/>
    <s v="深耕熟盘"/>
    <s v="头部"/>
    <x v="1"/>
    <x v="1"/>
    <n v="3444.49"/>
    <n v="1.3770040269455242"/>
    <n v="1.2758255590444241"/>
    <n v="1.9352119220959836"/>
    <n v="1.9808126540946194"/>
    <n v="1.7834879144846967"/>
    <n v="2.3474508015757491"/>
    <n v="4.588041508085932"/>
    <n v="6.1117513701550656"/>
    <n v="10.699792878240999"/>
    <n v="0"/>
    <n v="0"/>
    <n v="0"/>
    <n v="0"/>
    <n v="0"/>
    <n v="0"/>
    <n v="0"/>
    <n v="0"/>
    <n v="0"/>
    <n v="4743.0766007735883"/>
    <n v="4394.5683798729278"/>
    <n v="6665.8181135403947"/>
    <n v="6822.889378902375"/>
    <n v="6143.2062865633925"/>
    <n v="8085.7708115196519"/>
    <n v="15803.463094186911"/>
    <n v="21051.866476985419"/>
    <n v="36855.329571172333"/>
    <n v="0"/>
    <n v="0"/>
    <n v="0"/>
    <n v="0"/>
    <n v="0"/>
    <n v="0"/>
    <n v="0"/>
    <n v="0"/>
    <n v="0"/>
    <n v="1.9808126540946194"/>
    <n v="0"/>
    <m/>
    <m/>
    <n v="0"/>
    <m/>
    <m/>
    <m/>
    <m/>
    <m/>
    <m/>
    <m/>
    <m/>
    <m/>
    <m/>
    <m/>
    <m/>
    <m/>
    <m/>
    <m/>
    <m/>
    <n v="3157.4491666666663"/>
    <n v="10333.469999999999"/>
    <n v="3444.49"/>
    <n v="3"/>
    <n v="1"/>
    <n v="0"/>
    <n v="3"/>
    <n v="0.91666666666666663"/>
    <n v="0"/>
    <n v="0"/>
    <n v="3"/>
    <n v="3"/>
    <n v="0"/>
    <n v="1"/>
    <n v="1"/>
    <n v="1"/>
    <n v="1"/>
    <n v="1"/>
    <n v="0"/>
    <n v="0"/>
  </r>
  <r>
    <s v="FJFZ500Itovebi 3mg"/>
    <s v="BC_LEL06"/>
    <x v="0"/>
    <x v="0"/>
    <s v="福州市"/>
    <x v="19"/>
    <s v="福州伽禾伽美医院"/>
    <s v="FJFZ006"/>
    <x v="2"/>
    <s v="未准入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00Itovebi 9mg"/>
    <s v="BC_LEL06"/>
    <x v="0"/>
    <x v="0"/>
    <s v="福州市"/>
    <x v="19"/>
    <s v="福州伽禾伽美医院"/>
    <s v="FJFZ006"/>
    <x v="2"/>
    <s v="未准入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00Perjeta"/>
    <s v="BC_LEL06"/>
    <x v="0"/>
    <x v="0"/>
    <s v="福州市"/>
    <x v="19"/>
    <s v="福州伽禾伽美医院"/>
    <s v="FJFZ006"/>
    <x v="2"/>
    <s v="未准入"/>
    <s v="Y"/>
    <s v="深耕熟盘"/>
    <s v="头部"/>
    <x v="3"/>
    <x v="4"/>
    <n v="3985.87"/>
    <n v="2.5139428239728199"/>
    <n v="2.1235652651198245"/>
    <n v="3.2231279540614137"/>
    <n v="1.9476423963164664"/>
    <n v="2.363912844230593"/>
    <n v="2.712961134088022"/>
    <n v="7.8606360431540585"/>
    <n v="7.0245163746350823"/>
    <n v="14.88515241778914"/>
    <n v="0"/>
    <n v="0"/>
    <n v="2"/>
    <n v="0"/>
    <n v="0"/>
    <n v="0"/>
    <n v="2"/>
    <n v="0"/>
    <n v="2"/>
    <n v="10020.249283788544"/>
    <n v="8464.255083283153"/>
    <n v="12846.969018254766"/>
    <n v="7763.0493982059133"/>
    <n v="9422.2492884333933"/>
    <n v="10813.510395527424"/>
    <n v="31331.473385326462"/>
    <n v="27998.809082166732"/>
    <n v="59330.282467493191"/>
    <n v="0"/>
    <n v="0"/>
    <n v="7971.74"/>
    <n v="0"/>
    <n v="0"/>
    <n v="0"/>
    <n v="7971.74"/>
    <n v="0"/>
    <n v="7971.74"/>
    <n v="1.9476423963164664"/>
    <n v="0"/>
    <m/>
    <m/>
    <n v="0"/>
    <m/>
    <m/>
    <m/>
    <m/>
    <m/>
    <m/>
    <m/>
    <m/>
    <m/>
    <m/>
    <m/>
    <m/>
    <m/>
    <m/>
    <m/>
    <m/>
    <n v="7307.4283333333333"/>
    <n v="27901.09"/>
    <n v="23915.22"/>
    <n v="7"/>
    <n v="6"/>
    <n v="0"/>
    <n v="5"/>
    <n v="1.8333333333333333"/>
    <n v="0"/>
    <n v="0"/>
    <n v="0"/>
    <n v="3"/>
    <n v="3"/>
    <n v="3"/>
    <n v="4"/>
    <n v="1"/>
    <n v="2"/>
    <n v="1"/>
    <n v="5"/>
    <n v="0"/>
  </r>
  <r>
    <s v="FJFZ500Phesgo 10ml"/>
    <s v="BC_LEL06"/>
    <x v="0"/>
    <x v="0"/>
    <s v="福州市"/>
    <x v="19"/>
    <s v="福州伽禾伽美医院"/>
    <s v="FJFZ006"/>
    <x v="2"/>
    <s v="未准入"/>
    <s v="Y"/>
    <s v="深耕熟盘"/>
    <s v="头部"/>
    <x v="4"/>
    <x v="5"/>
    <n v="6232.07"/>
    <n v="4.8082494143871939"/>
    <n v="4.4450307435859999"/>
    <n v="6.5895813968585086"/>
    <n v="5.7741896596604345"/>
    <n v="5.2979868210594558"/>
    <n v="6.9020110938580608"/>
    <n v="15.842861554831703"/>
    <n v="17.97418757457795"/>
    <n v="33.817049129409654"/>
    <n v="0"/>
    <n v="0"/>
    <n v="0"/>
    <n v="0"/>
    <n v="0"/>
    <n v="0"/>
    <n v="0"/>
    <n v="0"/>
    <n v="0"/>
    <n v="29965.346927919996"/>
    <n v="27701.74274618"/>
    <n v="41066.732535920004"/>
    <n v="35985.154152280003"/>
    <n v="33017.424727919999"/>
    <n v="43013.816277700003"/>
    <n v="98733.822210020007"/>
    <n v="112016.3951579"/>
    <n v="210750.21736792001"/>
    <n v="0"/>
    <n v="0"/>
    <n v="0"/>
    <n v="0"/>
    <n v="0"/>
    <n v="0"/>
    <n v="0"/>
    <n v="0"/>
    <n v="0"/>
    <n v="5.7741896596604345"/>
    <n v="0"/>
    <n v="2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39469.776666666665"/>
    <n v="155801.75"/>
    <n v="124641.4"/>
    <n v="25"/>
    <n v="20"/>
    <n v="0"/>
    <n v="12"/>
    <n v="6.333333333333333"/>
    <n v="0"/>
    <n v="0"/>
    <n v="9"/>
    <n v="12"/>
    <n v="5"/>
    <n v="5"/>
    <n v="5"/>
    <n v="10"/>
    <n v="10"/>
    <n v="0"/>
    <n v="10"/>
    <n v="10"/>
  </r>
  <r>
    <s v="FJFZ500Phesgo 15ml"/>
    <s v="BC_LEL06"/>
    <x v="0"/>
    <x v="0"/>
    <s v="福州市"/>
    <x v="19"/>
    <s v="福州伽禾伽美医院"/>
    <s v="FJFZ006"/>
    <x v="2"/>
    <s v="未准入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5659.5133333333333"/>
    <n v="0"/>
    <n v="-42446.350000000006"/>
    <n v="0"/>
    <n v="-5"/>
    <n v="0"/>
    <n v="3"/>
    <n v="0.66666666666666663"/>
    <n v="0"/>
    <n v="0"/>
    <n v="3"/>
    <n v="0"/>
    <n v="0"/>
    <n v="10"/>
    <n v="0"/>
    <n v="0"/>
    <n v="0"/>
    <n v="0"/>
    <n v="-5"/>
    <n v="0"/>
  </r>
  <r>
    <s v="FJFZ514Herceptin IV"/>
    <s v="BC_LEL06"/>
    <x v="0"/>
    <x v="0"/>
    <s v="福州市"/>
    <x v="20"/>
    <s v="武警福建总队机关门诊部"/>
    <s v="FJFZ514"/>
    <x v="11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Herceptin SC"/>
    <s v="BC_LEL06"/>
    <x v="0"/>
    <x v="0"/>
    <s v="福州市"/>
    <x v="20"/>
    <s v="武警福建总队机关门诊部"/>
    <s v="FJFZ514"/>
    <x v="11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Itovebi 3mg"/>
    <s v="BC_LEL06"/>
    <x v="0"/>
    <x v="0"/>
    <s v="福州市"/>
    <x v="20"/>
    <s v="武警福建总队机关门诊部"/>
    <s v="FJFZ514"/>
    <x v="11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Itovebi 9mg"/>
    <s v="BC_LEL06"/>
    <x v="0"/>
    <x v="0"/>
    <s v="福州市"/>
    <x v="20"/>
    <s v="武警福建总队机关门诊部"/>
    <s v="FJFZ514"/>
    <x v="11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Perjeta"/>
    <s v="BC_LEL06"/>
    <x v="0"/>
    <x v="0"/>
    <s v="福州市"/>
    <x v="20"/>
    <s v="武警福建总队机关门诊部"/>
    <s v="FJFZ514"/>
    <x v="11"/>
    <s v="-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Phesgo 10ml"/>
    <s v="BC_LEL06"/>
    <x v="0"/>
    <x v="0"/>
    <s v="福州市"/>
    <x v="20"/>
    <s v="武警福建总队机关门诊部"/>
    <s v="FJFZ514"/>
    <x v="11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FZ514Phesgo 15ml"/>
    <s v="BC_LEL06"/>
    <x v="0"/>
    <x v="0"/>
    <s v="福州市"/>
    <x v="20"/>
    <s v="武警福建总队机关门诊部"/>
    <s v="FJFZ514"/>
    <x v="11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1Herceptin IV"/>
    <s v="BC_LEL07"/>
    <x v="1"/>
    <x v="0"/>
    <s v="龙岩市"/>
    <x v="21"/>
    <s v="龙岩市第一医院"/>
    <s v="FJLY001"/>
    <x v="12"/>
    <s v="正式进药"/>
    <s v="-"/>
    <m/>
    <s v="腰部"/>
    <x v="0"/>
    <x v="0"/>
    <n v="4535.5"/>
    <n v="24.23500715473056"/>
    <n v="17.362084030418295"/>
    <n v="16.150680126133569"/>
    <n v="11.404655742712686"/>
    <n v="10.391220778339372"/>
    <n v="18.090064020917168"/>
    <n v="57.74777131128242"/>
    <n v="39.885940541969227"/>
    <n v="97.63371185325164"/>
    <n v="26"/>
    <n v="30"/>
    <n v="25"/>
    <n v="50"/>
    <n v="0"/>
    <n v="0"/>
    <n v="81"/>
    <n v="50"/>
    <n v="131"/>
    <n v="109917.87495028044"/>
    <n v="78745.73211996218"/>
    <n v="73251.409712078792"/>
    <n v="51725.816121073389"/>
    <n v="47129.381840158218"/>
    <n v="82047.48536686982"/>
    <n v="261915.01678232144"/>
    <n v="180902.68332810141"/>
    <n v="442817.70011042285"/>
    <n v="117923"/>
    <n v="136065"/>
    <n v="113387.5"/>
    <n v="226775"/>
    <n v="0"/>
    <n v="0"/>
    <n v="367375.5"/>
    <n v="226775"/>
    <n v="594150.5"/>
    <n v="11.404655742712686"/>
    <n v="50"/>
    <m/>
    <m/>
    <n v="0"/>
    <m/>
    <m/>
    <m/>
    <m/>
    <m/>
    <m/>
    <m/>
    <m/>
    <m/>
    <m/>
    <m/>
    <m/>
    <m/>
    <m/>
    <m/>
    <m/>
    <n v="109985.875"/>
    <n v="703002.5"/>
    <n v="276665.5"/>
    <n v="155"/>
    <n v="61"/>
    <n v="0"/>
    <n v="55"/>
    <n v="24.25"/>
    <n v="10"/>
    <n v="15"/>
    <n v="15"/>
    <n v="25"/>
    <n v="0"/>
    <n v="10"/>
    <n v="22"/>
    <n v="44"/>
    <n v="89"/>
    <n v="-34"/>
    <n v="40"/>
    <n v="55"/>
  </r>
  <r>
    <s v="FJLY001Herceptin SC"/>
    <s v="BC_LEL07"/>
    <x v="1"/>
    <x v="0"/>
    <s v="龙岩市"/>
    <x v="21"/>
    <s v="龙岩市第一医院"/>
    <s v="FJLY001"/>
    <x v="12"/>
    <s v="正式进药"/>
    <s v="-"/>
    <m/>
    <s v="腰部"/>
    <x v="1"/>
    <x v="1"/>
    <n v="3444.49"/>
    <n v="30.273725427305301"/>
    <n v="28.049295362864754"/>
    <n v="42.546044330122555"/>
    <n v="43.548586089476068"/>
    <n v="39.210359860598345"/>
    <n v="51.609203481162673"/>
    <n v="100.86906512029262"/>
    <n v="134.36814943123707"/>
    <n v="235.23721455152969"/>
    <n v="23"/>
    <n v="15"/>
    <n v="15"/>
    <n v="6"/>
    <n v="0"/>
    <n v="0"/>
    <n v="53"/>
    <n v="6"/>
    <n v="59"/>
    <n v="104277.54449709883"/>
    <n v="96615.517384434002"/>
    <n v="146549.42423466383"/>
    <n v="150002.66929933941"/>
    <n v="135059.69243623238"/>
    <n v="177767.38529883002"/>
    <n v="347442.48611619667"/>
    <n v="462829.74703440175"/>
    <n v="810272.23315059836"/>
    <n v="79223.26999999999"/>
    <n v="51667.35"/>
    <n v="51667.35"/>
    <n v="20666.939999999999"/>
    <n v="0"/>
    <n v="0"/>
    <n v="182557.97"/>
    <n v="20666.939999999999"/>
    <n v="203224.91"/>
    <n v="43.548586089476068"/>
    <n v="6"/>
    <m/>
    <m/>
    <n v="0"/>
    <m/>
    <m/>
    <m/>
    <m/>
    <m/>
    <m/>
    <m/>
    <m/>
    <m/>
    <m/>
    <m/>
    <m/>
    <m/>
    <m/>
    <m/>
    <m/>
    <n v="136344.39583333334"/>
    <n v="368560.43"/>
    <n v="251447.77"/>
    <n v="107"/>
    <n v="73"/>
    <n v="0"/>
    <n v="61"/>
    <n v="39.583333333333336"/>
    <n v="61"/>
    <n v="54"/>
    <n v="49"/>
    <n v="45"/>
    <n v="45"/>
    <n v="41"/>
    <n v="40"/>
    <n v="36"/>
    <n v="31"/>
    <n v="27"/>
    <n v="26"/>
    <n v="20"/>
  </r>
  <r>
    <s v="FJLY001Itovebi 3mg"/>
    <s v="BC_LEL07"/>
    <x v="1"/>
    <x v="0"/>
    <s v="龙岩市"/>
    <x v="21"/>
    <s v="龙岩市第一医院"/>
    <s v="FJLY001"/>
    <x v="12"/>
    <s v="正式进药"/>
    <s v="-"/>
    <m/>
    <s v="腰部"/>
    <x v="2"/>
    <x v="2"/>
    <n v="3566.02"/>
    <n v="0.36054909746075031"/>
    <n v="0.41167251778210945"/>
    <n v="0.83323799115745822"/>
    <n v="0.84348374781062563"/>
    <n v="1.0254499977704294"/>
    <n v="1.305917090292483"/>
    <n v="1.6054596064003182"/>
    <n v="3.1748508358735381"/>
    <n v="4.7803104422738567"/>
    <n v="0"/>
    <n v="0"/>
    <n v="0"/>
    <n v="0"/>
    <n v="0"/>
    <n v="0"/>
    <n v="0"/>
    <n v="0"/>
    <n v="0"/>
    <n v="1285.725292526985"/>
    <n v="1468.0324318613582"/>
    <n v="2971.3433412273193"/>
    <n v="3007.8799143676474"/>
    <n v="3656.7752010493073"/>
    <n v="4656.9264623248009"/>
    <n v="5725.1010656156632"/>
    <n v="11321.581577741756"/>
    <n v="17046.682643357417"/>
    <n v="0"/>
    <n v="0"/>
    <n v="0"/>
    <n v="0"/>
    <n v="0"/>
    <n v="0"/>
    <n v="0"/>
    <n v="0"/>
    <n v="0"/>
    <n v="0.84348374781062563"/>
    <n v="0"/>
    <m/>
    <m/>
    <n v="0"/>
    <m/>
    <m/>
    <m/>
    <m/>
    <m/>
    <m/>
    <n v="1.3333333333333333"/>
    <n v="1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1Itovebi 9mg"/>
    <s v="BC_LEL07"/>
    <x v="1"/>
    <x v="0"/>
    <s v="龙岩市"/>
    <x v="21"/>
    <s v="龙岩市第一医院"/>
    <s v="FJLY001"/>
    <x v="12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1"/>
    <n v="0"/>
    <n v="0"/>
    <n v="0"/>
    <n v="1"/>
    <n v="1"/>
    <m/>
    <m/>
    <m/>
    <m/>
    <m/>
    <m/>
    <n v="0"/>
    <n v="0"/>
    <n v="0"/>
    <n v="0"/>
    <n v="0"/>
    <n v="0"/>
    <n v="10698.05"/>
    <n v="0"/>
    <n v="0"/>
    <n v="0"/>
    <n v="10698.05"/>
    <n v="10698.05"/>
    <n v="0"/>
    <n v="1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1Perjeta"/>
    <s v="BC_LEL07"/>
    <x v="1"/>
    <x v="0"/>
    <s v="龙岩市"/>
    <x v="21"/>
    <s v="龙岩市第一医院"/>
    <s v="FJLY001"/>
    <x v="12"/>
    <s v="正式进药"/>
    <s v="-"/>
    <m/>
    <s v="腰部"/>
    <x v="3"/>
    <x v="4"/>
    <n v="3985.87"/>
    <n v="34.185011377391135"/>
    <n v="28.876592600476215"/>
    <n v="43.828628372006321"/>
    <n v="26.48436425930727"/>
    <n v="32.144878835182908"/>
    <n v="36.891295359158768"/>
    <n v="106.89023234987367"/>
    <n v="95.520538453648953"/>
    <n v="202.41077080352261"/>
    <n v="57"/>
    <n v="40"/>
    <n v="45"/>
    <n v="15"/>
    <n v="0"/>
    <n v="0"/>
    <n v="142"/>
    <n v="15"/>
    <n v="157"/>
    <n v="136257.01129880201"/>
    <n v="115098.34414846014"/>
    <n v="174695.21496912887"/>
    <n v="105563.23297024507"/>
    <n v="128125.3082027905"/>
    <n v="147043.90743321017"/>
    <n v="426050.57041639101"/>
    <n v="380732.44860624574"/>
    <n v="806783.01902263681"/>
    <n v="227194.59"/>
    <n v="159434.79999999999"/>
    <n v="179364.15"/>
    <n v="59788.049999999996"/>
    <n v="0"/>
    <n v="0"/>
    <n v="565993.54"/>
    <n v="59788.049999999996"/>
    <n v="625781.59000000008"/>
    <n v="26.48436425930727"/>
    <n v="15"/>
    <m/>
    <m/>
    <n v="0"/>
    <m/>
    <m/>
    <m/>
    <m/>
    <m/>
    <m/>
    <m/>
    <m/>
    <m/>
    <m/>
    <m/>
    <m/>
    <m/>
    <m/>
    <m/>
    <m/>
    <n v="279010.89999999997"/>
    <n v="693541.38"/>
    <n v="773258.78"/>
    <n v="174"/>
    <n v="194"/>
    <n v="0"/>
    <n v="88"/>
    <n v="70"/>
    <n v="88"/>
    <n v="84"/>
    <n v="84"/>
    <n v="76"/>
    <n v="70"/>
    <n v="70"/>
    <n v="61"/>
    <n v="60"/>
    <n v="53"/>
    <n v="60"/>
    <n v="53"/>
    <n v="81"/>
  </r>
  <r>
    <s v="FJLY001Phesgo 10ml"/>
    <s v="BC_LEL07"/>
    <x v="1"/>
    <x v="0"/>
    <s v="龙岩市"/>
    <x v="21"/>
    <s v="龙岩市第一医院"/>
    <s v="FJLY001"/>
    <x v="12"/>
    <s v="正式进药"/>
    <s v="-"/>
    <m/>
    <s v="腰部"/>
    <x v="4"/>
    <x v="5"/>
    <n v="6232.07"/>
    <n v="7.0200531039285501"/>
    <n v="6.3868521708292763"/>
    <n v="10.125458093328541"/>
    <n v="8.7039815832283658"/>
    <n v="7.8738147836288759"/>
    <n v="10.670118353229345"/>
    <n v="23.532363368086365"/>
    <n v="27.247914720086587"/>
    <n v="50.780278088172949"/>
    <n v="9"/>
    <n v="17"/>
    <n v="21"/>
    <n v="5"/>
    <n v="0"/>
    <n v="0"/>
    <n v="47"/>
    <n v="5"/>
    <n v="52"/>
    <n v="43749.462347399996"/>
    <n v="39803.309808260005"/>
    <n v="63102.563619690001"/>
    <n v="54243.822505390002"/>
    <n v="49070.164898610004"/>
    <n v="66496.924485609998"/>
    <n v="146655.33577534999"/>
    <n v="169810.91188961"/>
    <n v="316466.24766495998"/>
    <n v="56088.63"/>
    <n v="105945.19"/>
    <n v="130873.47"/>
    <n v="31160.35"/>
    <n v="0"/>
    <n v="0"/>
    <n v="292907.29000000004"/>
    <n v="31160.35"/>
    <n v="324067.64"/>
    <n v="8.7039815832283658"/>
    <n v="5"/>
    <n v="1"/>
    <n v="12"/>
    <n v="52"/>
    <n v="9"/>
    <n v="17"/>
    <n v="21"/>
    <n v="5"/>
    <n v="0"/>
    <n v="0"/>
    <n v="0"/>
    <n v="0.66666666666666663"/>
    <n v="0.66666666666666663"/>
    <n v="0"/>
    <n v="2"/>
    <n v="0"/>
    <n v="0"/>
    <n v="0"/>
    <n v="0"/>
    <n v="0"/>
    <n v="10386.783333333333"/>
    <n v="6232.07"/>
    <n v="74784.84"/>
    <n v="1"/>
    <n v="12"/>
    <n v="88"/>
    <n v="7"/>
    <n v="1.6666666666666667"/>
    <n v="0"/>
    <n v="0"/>
    <n v="1"/>
    <n v="2"/>
    <n v="0"/>
    <n v="4"/>
    <n v="0"/>
    <n v="0"/>
    <n v="1"/>
    <n v="1"/>
    <n v="4"/>
    <n v="7"/>
  </r>
  <r>
    <s v="FJLY001Phesgo 15ml"/>
    <s v="BC_LEL07"/>
    <x v="1"/>
    <x v="0"/>
    <s v="龙岩市"/>
    <x v="21"/>
    <s v="龙岩市第一医院"/>
    <s v="FJLY001"/>
    <x v="12"/>
    <s v="正式进药"/>
    <s v="-"/>
    <m/>
    <s v="腰部"/>
    <x v="4"/>
    <x v="6"/>
    <n v="8489.27"/>
    <n v="1"/>
    <n v="1"/>
    <n v="1"/>
    <n v="1"/>
    <n v="1"/>
    <n v="1"/>
    <n v="3"/>
    <n v="3"/>
    <n v="6"/>
    <n v="2"/>
    <n v="2"/>
    <n v="1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16978.54"/>
    <n v="16978.54"/>
    <n v="8489.27"/>
    <n v="0"/>
    <n v="0"/>
    <n v="0"/>
    <n v="42446.350000000006"/>
    <n v="0"/>
    <n v="42446.350000000006"/>
    <n v="1"/>
    <n v="0"/>
    <n v="2"/>
    <n v="4"/>
    <n v="10"/>
    <n v="4"/>
    <n v="4"/>
    <n v="2"/>
    <n v="0"/>
    <n v="0"/>
    <n v="0"/>
    <n v="0.66666666666666663"/>
    <n v="0.66666666666666663"/>
    <n v="1"/>
    <n v="0"/>
    <n v="1"/>
    <n v="1"/>
    <n v="1"/>
    <n v="0"/>
    <n v="0"/>
    <n v="0"/>
    <n v="2829.7566666666667"/>
    <n v="8489.27"/>
    <n v="16978.54"/>
    <n v="1"/>
    <n v="2"/>
    <n v="0"/>
    <n v="2"/>
    <n v="0.33333333333333331"/>
    <n v="0"/>
    <n v="0"/>
    <n v="1"/>
    <n v="0"/>
    <n v="0"/>
    <n v="0"/>
    <n v="0"/>
    <n v="0"/>
    <n v="1"/>
    <n v="0"/>
    <n v="0"/>
    <n v="2"/>
  </r>
  <r>
    <s v="FJLY002Herceptin IV"/>
    <s v="BC_LEL07"/>
    <x v="1"/>
    <x v="0"/>
    <s v="龙岩市"/>
    <x v="22"/>
    <s v="龙岩市第二医院"/>
    <s v="FJLY002"/>
    <x v="13"/>
    <s v="正式进药"/>
    <s v="-"/>
    <m/>
    <s v="腰部"/>
    <x v="0"/>
    <x v="0"/>
    <n v="4535.5"/>
    <n v="0.70157083680148258"/>
    <n v="0.50260896330953209"/>
    <n v="0.46754045083056117"/>
    <n v="0.33014943308097938"/>
    <n v="0.30081185494618257"/>
    <n v="0.52368300417315694"/>
    <n v="1.6717202509415758"/>
    <n v="1.1546442922003188"/>
    <n v="2.8263645431418949"/>
    <n v="0"/>
    <n v="0"/>
    <n v="0"/>
    <n v="0"/>
    <n v="0"/>
    <n v="0"/>
    <n v="0"/>
    <n v="0"/>
    <n v="0"/>
    <n v="3181.9745303131244"/>
    <n v="2279.5829530903829"/>
    <n v="2120.5297147420101"/>
    <n v="1497.3927537387819"/>
    <n v="1364.3321681084112"/>
    <n v="2375.1642654273533"/>
    <n v="7582.0871981455166"/>
    <n v="5236.8891872745462"/>
    <n v="12818.976385420063"/>
    <n v="0"/>
    <n v="0"/>
    <n v="0"/>
    <n v="0"/>
    <n v="0"/>
    <n v="0"/>
    <n v="0"/>
    <n v="0"/>
    <n v="0"/>
    <n v="0.33014943308097938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2Herceptin SC"/>
    <s v="BC_LEL07"/>
    <x v="1"/>
    <x v="0"/>
    <s v="龙岩市"/>
    <x v="22"/>
    <s v="龙岩市第二医院"/>
    <s v="FJLY002"/>
    <x v="13"/>
    <s v="正式进药"/>
    <s v="-"/>
    <m/>
    <s v="腰部"/>
    <x v="1"/>
    <x v="1"/>
    <n v="3444.49"/>
    <n v="2.8222323088288723"/>
    <n v="2.6148624424518681"/>
    <n v="3.9663047486397622"/>
    <n v="4.0597655204562901"/>
    <n v="3.6553395024048561"/>
    <n v="4.8112070596402168"/>
    <n v="9.4033994999205035"/>
    <n v="12.526312082501363"/>
    <n v="21.929711582421866"/>
    <n v="3"/>
    <n v="9"/>
    <n v="1"/>
    <n v="3"/>
    <n v="0"/>
    <n v="0"/>
    <n v="13"/>
    <n v="3"/>
    <n v="16"/>
    <n v="9721.1509654379624"/>
    <n v="9006.8675344010353"/>
    <n v="13661.897043642175"/>
    <n v="13983.821737556489"/>
    <n v="12590.780362638503"/>
    <n v="16572.15460486013"/>
    <n v="32389.915543481169"/>
    <n v="43146.756705055122"/>
    <n v="75536.672248536284"/>
    <n v="10333.469999999999"/>
    <n v="31000.409999999996"/>
    <n v="3444.49"/>
    <n v="10333.469999999999"/>
    <n v="0"/>
    <n v="0"/>
    <n v="44778.369999999995"/>
    <n v="10333.469999999999"/>
    <n v="55111.839999999997"/>
    <n v="4.0597655204562901"/>
    <n v="3"/>
    <m/>
    <m/>
    <n v="0"/>
    <m/>
    <m/>
    <m/>
    <m/>
    <m/>
    <m/>
    <m/>
    <m/>
    <m/>
    <m/>
    <m/>
    <m/>
    <m/>
    <m/>
    <m/>
    <m/>
    <n v="12342.755833333333"/>
    <n v="31000.409999999996"/>
    <n v="31000.409999999996"/>
    <n v="9"/>
    <n v="9"/>
    <n v="0"/>
    <n v="6"/>
    <n v="3.5833333333333335"/>
    <n v="6"/>
    <n v="3"/>
    <n v="4"/>
    <n v="5"/>
    <n v="5"/>
    <n v="2"/>
    <n v="5"/>
    <n v="3"/>
    <n v="1"/>
    <n v="6"/>
    <n v="2"/>
    <n v="1"/>
  </r>
  <r>
    <s v="FJLY002Itovebi 3mg"/>
    <s v="BC_LEL07"/>
    <x v="1"/>
    <x v="0"/>
    <s v="龙岩市"/>
    <x v="22"/>
    <s v="龙岩市第二医院"/>
    <s v="FJLY002"/>
    <x v="13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2Itovebi 9mg"/>
    <s v="BC_LEL07"/>
    <x v="1"/>
    <x v="0"/>
    <s v="龙岩市"/>
    <x v="22"/>
    <s v="龙岩市第二医院"/>
    <s v="FJLY002"/>
    <x v="13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2Perjeta"/>
    <s v="BC_LEL07"/>
    <x v="1"/>
    <x v="0"/>
    <s v="龙岩市"/>
    <x v="22"/>
    <s v="龙岩市第二医院"/>
    <s v="FJLY002"/>
    <x v="13"/>
    <s v="正式进药"/>
    <s v="-"/>
    <m/>
    <s v="腰部"/>
    <x v="3"/>
    <x v="4"/>
    <n v="3985.87"/>
    <n v="1.1952107227225883"/>
    <n v="1.0096124506369806"/>
    <n v="1.5323805516440696"/>
    <n v="0.92597295925284173"/>
    <n v="1.1238815585077935"/>
    <n v="1.2898305430301606"/>
    <n v="3.7372037250036385"/>
    <n v="3.3396850607907957"/>
    <n v="7.0768887857944343"/>
    <n v="0"/>
    <n v="0"/>
    <n v="0"/>
    <n v="0"/>
    <n v="0"/>
    <n v="0"/>
    <n v="0"/>
    <n v="0"/>
    <n v="0"/>
    <n v="4763.9545633782836"/>
    <n v="4024.1839786204223"/>
    <n v="6107.8696693815482"/>
    <n v="3690.8078390971245"/>
    <n v="4479.6457876094591"/>
    <n v="5141.0968665476266"/>
    <n v="14896.008211380253"/>
    <n v="13311.55049325421"/>
    <n v="28207.558704634463"/>
    <n v="0"/>
    <n v="0"/>
    <n v="0"/>
    <n v="0"/>
    <n v="0"/>
    <n v="0"/>
    <n v="0"/>
    <n v="0"/>
    <n v="0"/>
    <n v="0.92597295925284173"/>
    <n v="0"/>
    <m/>
    <m/>
    <n v="0"/>
    <m/>
    <m/>
    <m/>
    <m/>
    <m/>
    <m/>
    <m/>
    <m/>
    <m/>
    <m/>
    <m/>
    <m/>
    <m/>
    <m/>
    <m/>
    <m/>
    <n v="9632.5191666666651"/>
    <n v="3985.87"/>
    <n v="0"/>
    <n v="1"/>
    <n v="0"/>
    <n v="0"/>
    <n v="15"/>
    <n v="2.4166666666666665"/>
    <n v="15"/>
    <n v="5"/>
    <n v="8"/>
    <n v="0"/>
    <n v="0"/>
    <n v="0"/>
    <n v="0"/>
    <n v="1"/>
    <n v="0"/>
    <n v="0"/>
    <n v="0"/>
    <n v="0"/>
  </r>
  <r>
    <s v="FJLY002Phesgo 10ml"/>
    <s v="BC_LEL07"/>
    <x v="1"/>
    <x v="0"/>
    <s v="龙岩市"/>
    <x v="22"/>
    <s v="龙岩市第二医院"/>
    <s v="FJLY002"/>
    <x v="13"/>
    <s v="正式进药"/>
    <s v="-"/>
    <m/>
    <s v="腰部"/>
    <x v="4"/>
    <x v="5"/>
    <n v="6232.07"/>
    <n v="0.97853218642441442"/>
    <n v="0.90461324722443759"/>
    <n v="1.3410525659243238"/>
    <n v="1.1751115033239357"/>
    <n v="1.0781990605240315"/>
    <n v="1.4046353981245399"/>
    <n v="3.2241979995731755"/>
    <n v="3.6579459619725072"/>
    <n v="6.8821439615456832"/>
    <n v="0"/>
    <n v="0"/>
    <n v="0"/>
    <n v="0"/>
    <n v="0"/>
    <n v="0"/>
    <n v="0"/>
    <n v="0"/>
    <n v="0"/>
    <n v="6098.2810830500002"/>
    <n v="5637.6130796300004"/>
    <n v="8357.5334645200001"/>
    <n v="7323.3771465199998"/>
    <n v="6719.4120191200009"/>
    <n v="8753.7861255900007"/>
    <n v="20093.427627199999"/>
    <n v="22796.575291230001"/>
    <n v="42890.00291843"/>
    <n v="0"/>
    <n v="0"/>
    <n v="0"/>
    <n v="0"/>
    <n v="0"/>
    <n v="0"/>
    <n v="0"/>
    <n v="0"/>
    <n v="0"/>
    <n v="1.1751115033239357"/>
    <n v="0"/>
    <n v="0"/>
    <n v="3"/>
    <n v="0"/>
    <n v="0"/>
    <n v="0"/>
    <n v="0"/>
    <n v="0"/>
    <n v="0"/>
    <n v="0"/>
    <n v="0.33333333333333331"/>
    <n v="0.33333333333333331"/>
    <n v="0"/>
    <n v="0"/>
    <n v="0"/>
    <n v="0"/>
    <n v="0"/>
    <n v="0"/>
    <n v="0"/>
    <n v="0"/>
    <n v="4674.0524999999998"/>
    <n v="0"/>
    <n v="18696.21"/>
    <n v="0"/>
    <n v="3"/>
    <n v="9.3333333333333339"/>
    <n v="5"/>
    <n v="0.75"/>
    <n v="1"/>
    <n v="5"/>
    <n v="0"/>
    <n v="0"/>
    <n v="0"/>
    <n v="0"/>
    <n v="0"/>
    <n v="0"/>
    <n v="0"/>
    <n v="1"/>
    <n v="0"/>
    <n v="2"/>
  </r>
  <r>
    <s v="FJLY002Phesgo 15ml"/>
    <s v="BC_LEL07"/>
    <x v="1"/>
    <x v="0"/>
    <s v="龙岩市"/>
    <x v="22"/>
    <s v="龙岩市第二医院"/>
    <s v="FJLY002"/>
    <x v="13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8Herceptin IV"/>
    <s v="BC_LEL07"/>
    <x v="1"/>
    <x v="0"/>
    <s v="龙岩市"/>
    <x v="23"/>
    <s v="龙岩市博爱医院有限公司"/>
    <s v="FJLY008"/>
    <x v="14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8Herceptin SC"/>
    <s v="BC_LEL07"/>
    <x v="1"/>
    <x v="0"/>
    <s v="龙岩市"/>
    <x v="23"/>
    <s v="龙岩市博爱医院有限公司"/>
    <s v="FJLY008"/>
    <x v="14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8Itovebi 3mg"/>
    <s v="BC_LEL07"/>
    <x v="1"/>
    <x v="0"/>
    <s v="龙岩市"/>
    <x v="23"/>
    <s v="龙岩市博爱医院有限公司"/>
    <s v="FJLY008"/>
    <x v="14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-3566.02"/>
    <n v="0"/>
    <n v="-1"/>
    <n v="0"/>
    <n v="0"/>
    <n v="0"/>
    <n v="0"/>
    <n v="0"/>
    <n v="0"/>
    <n v="0"/>
    <n v="0"/>
    <n v="0"/>
    <n v="1"/>
    <n v="-1"/>
    <n v="0"/>
    <n v="0"/>
    <n v="0"/>
    <n v="0"/>
    <n v="0"/>
  </r>
  <r>
    <s v="FJLY008Itovebi 9mg"/>
    <s v="BC_LEL07"/>
    <x v="1"/>
    <x v="0"/>
    <s v="龙岩市"/>
    <x v="23"/>
    <s v="龙岩市博爱医院有限公司"/>
    <s v="FJLY008"/>
    <x v="14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LY008Perjeta"/>
    <s v="BC_LEL07"/>
    <x v="1"/>
    <x v="0"/>
    <s v="龙岩市"/>
    <x v="23"/>
    <s v="龙岩市博爱医院有限公司"/>
    <s v="FJLY008"/>
    <x v="14"/>
    <s v="正式进药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-5646.649166666667"/>
    <n v="-7971.74"/>
    <n v="0"/>
    <n v="-2"/>
    <n v="0"/>
    <n v="0"/>
    <n v="0"/>
    <n v="-1.4166666666666667"/>
    <n v="0"/>
    <n v="-15"/>
    <n v="0"/>
    <n v="0"/>
    <n v="0"/>
    <n v="0"/>
    <n v="-2"/>
    <n v="0"/>
    <n v="0"/>
    <n v="0"/>
    <n v="0"/>
    <n v="0"/>
  </r>
  <r>
    <s v="FJLY008Phesgo 10ml"/>
    <s v="BC_LEL07"/>
    <x v="1"/>
    <x v="0"/>
    <s v="龙岩市"/>
    <x v="23"/>
    <s v="龙岩市博爱医院有限公司"/>
    <s v="FJLY008"/>
    <x v="14"/>
    <s v="正式进药"/>
    <s v="-"/>
    <m/>
    <s v="腿部"/>
    <x v="4"/>
    <x v="5"/>
    <n v="6232.07"/>
    <n v="0.32072185112330254"/>
    <n v="0.29649440152308948"/>
    <n v="0.439540442724488"/>
    <n v="0.38515209812309553"/>
    <n v="0.35338836672405799"/>
    <n v="0.46038016092405892"/>
    <n v="1.05675669537088"/>
    <n v="1.1989206257712124"/>
    <n v="2.2556773211420924"/>
    <n v="0"/>
    <n v="0"/>
    <n v="0"/>
    <n v="0"/>
    <n v="0"/>
    <n v="0"/>
    <n v="0"/>
    <n v="0"/>
    <n v="0"/>
    <n v="1998.7610267299999"/>
    <n v="1847.7738649000003"/>
    <n v="2739.2468068899998"/>
    <n v="2400.2948361499998"/>
    <n v="2202.3410386099999"/>
    <n v="2869.1213894899997"/>
    <n v="6585.7816985199997"/>
    <n v="7471.7572642499999"/>
    <n v="14057.538962769999"/>
    <n v="0"/>
    <n v="0"/>
    <n v="0"/>
    <n v="0"/>
    <n v="0"/>
    <n v="0"/>
    <n v="0"/>
    <n v="0"/>
    <n v="0"/>
    <n v="0.38515209812309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33333333333339"/>
    <n v="0"/>
    <n v="0"/>
    <n v="0"/>
    <n v="0"/>
    <n v="0"/>
    <n v="0"/>
    <n v="0"/>
    <n v="0"/>
    <n v="0"/>
    <n v="0"/>
    <n v="0"/>
    <n v="0"/>
    <n v="0"/>
    <n v="0"/>
  </r>
  <r>
    <s v="FJLY008Phesgo 15ml"/>
    <s v="BC_LEL07"/>
    <x v="1"/>
    <x v="0"/>
    <s v="龙岩市"/>
    <x v="23"/>
    <s v="龙岩市博爱医院有限公司"/>
    <s v="FJLY008"/>
    <x v="14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04Herceptin IV"/>
    <s v="BC_LEL06"/>
    <x v="0"/>
    <x v="0"/>
    <s v="南平市"/>
    <x v="24"/>
    <s v="福建省南平市第一医院"/>
    <s v="FJNP004"/>
    <x v="15"/>
    <s v="正式进药"/>
    <s v="-"/>
    <m/>
    <s v="腰部"/>
    <x v="0"/>
    <x v="0"/>
    <n v="4535.5"/>
    <n v="24.983072923032445"/>
    <n v="17.898002202284879"/>
    <n v="16.649205703618112"/>
    <n v="11.756685040906047"/>
    <n v="10.711968220480136"/>
    <n v="18.648452865370068"/>
    <n v="59.530280828935432"/>
    <n v="41.117106126756255"/>
    <n v="100.64738695569169"/>
    <n v="10"/>
    <n v="36"/>
    <n v="20"/>
    <n v="0"/>
    <n v="0"/>
    <n v="0"/>
    <n v="66"/>
    <n v="0"/>
    <n v="66"/>
    <n v="113310.72724241366"/>
    <n v="81176.388988463063"/>
    <n v="75512.472468759952"/>
    <n v="53322.445003029381"/>
    <n v="48584.131863987663"/>
    <n v="84580.057970885944"/>
    <n v="269999.58869963663"/>
    <n v="186486.634837903"/>
    <n v="456486.2235375396"/>
    <n v="45355"/>
    <n v="163278"/>
    <n v="90710"/>
    <n v="0"/>
    <n v="0"/>
    <n v="0"/>
    <n v="299343"/>
    <n v="0"/>
    <n v="299343"/>
    <n v="11.756685040906047"/>
    <n v="0"/>
    <m/>
    <m/>
    <n v="0"/>
    <m/>
    <m/>
    <m/>
    <m/>
    <m/>
    <m/>
    <m/>
    <m/>
    <m/>
    <m/>
    <m/>
    <m/>
    <m/>
    <m/>
    <m/>
    <m/>
    <n v="177640.41666666666"/>
    <n v="408195"/>
    <n v="462621"/>
    <n v="90"/>
    <n v="102"/>
    <n v="0"/>
    <n v="84"/>
    <n v="39.166666666666664"/>
    <n v="84"/>
    <n v="24"/>
    <n v="36"/>
    <n v="30"/>
    <n v="30"/>
    <n v="74"/>
    <n v="30"/>
    <n v="60"/>
    <n v="0"/>
    <n v="30"/>
    <n v="36"/>
    <n v="36"/>
  </r>
  <r>
    <s v="FJNP004Herceptin SC"/>
    <s v="BC_LEL06"/>
    <x v="0"/>
    <x v="0"/>
    <s v="南平市"/>
    <x v="24"/>
    <s v="福建省南平市第一医院"/>
    <s v="FJNP004"/>
    <x v="15"/>
    <s v="正式进药"/>
    <s v="-"/>
    <m/>
    <s v="腰部"/>
    <x v="1"/>
    <x v="1"/>
    <n v="3444.49"/>
    <n v="1.1438122132698512"/>
    <n v="1.0597680383505368"/>
    <n v="1.6074891492284495"/>
    <n v="1.6453675237091572"/>
    <n v="1.4814591815913951"/>
    <n v="1.9499165175634356"/>
    <n v="3.8110694008488375"/>
    <n v="5.0767432228639882"/>
    <n v="8.8878126237128257"/>
    <n v="0"/>
    <n v="0"/>
    <n v="0"/>
    <n v="0"/>
    <n v="0"/>
    <n v="0"/>
    <n v="0"/>
    <n v="0"/>
    <n v="0"/>
    <n v="3939.8497304858693"/>
    <n v="3650.3604104180399"/>
    <n v="5536.9802996259023"/>
    <n v="5667.4519817409546"/>
    <n v="5102.8713363997449"/>
    <n v="6716.4679455820778"/>
    <n v="13127.190440529812"/>
    <n v="17486.791263722778"/>
    <n v="30613.98170425259"/>
    <n v="0"/>
    <n v="0"/>
    <n v="0"/>
    <n v="0"/>
    <n v="0"/>
    <n v="0"/>
    <n v="0"/>
    <n v="0"/>
    <n v="0"/>
    <n v="1.6453675237091572"/>
    <n v="0"/>
    <m/>
    <m/>
    <n v="0"/>
    <m/>
    <m/>
    <m/>
    <m/>
    <m/>
    <m/>
    <m/>
    <m/>
    <m/>
    <m/>
    <m/>
    <m/>
    <m/>
    <m/>
    <m/>
    <m/>
    <n v="4879.6941666666662"/>
    <n v="13777.96"/>
    <n v="10333.469999999999"/>
    <n v="4"/>
    <n v="3"/>
    <n v="0"/>
    <n v="4"/>
    <n v="1.4166666666666667"/>
    <n v="3"/>
    <n v="0"/>
    <n v="4"/>
    <n v="0"/>
    <n v="1"/>
    <n v="2"/>
    <n v="2"/>
    <n v="1"/>
    <n v="1"/>
    <n v="2"/>
    <n v="1"/>
    <n v="0"/>
  </r>
  <r>
    <s v="FJNP004Itovebi 3mg"/>
    <s v="BC_LEL06"/>
    <x v="0"/>
    <x v="0"/>
    <s v="南平市"/>
    <x v="24"/>
    <s v="福建省南平市第一医院"/>
    <s v="FJNP004"/>
    <x v="15"/>
    <s v="正式进药"/>
    <s v="-"/>
    <m/>
    <s v="腰部"/>
    <x v="2"/>
    <x v="2"/>
    <n v="3566.02"/>
    <n v="0.78331737009532176"/>
    <n v="0.89438646841906433"/>
    <n v="1.8102660538985857"/>
    <n v="1.8325256551920528"/>
    <n v="2.2278596759078813"/>
    <n v="2.8371934583522331"/>
    <n v="3.4879698924129716"/>
    <n v="6.897578789452167"/>
    <n v="10.385548681865139"/>
    <n v="0"/>
    <n v="0"/>
    <n v="0"/>
    <n v="0"/>
    <n v="0"/>
    <n v="0"/>
    <n v="0"/>
    <n v="0"/>
    <n v="0"/>
    <n v="2793.3254081073192"/>
    <n v="3189.4000341117521"/>
    <n v="6455.4449535234344"/>
    <n v="6534.8231369279647"/>
    <n v="7944.5921614810222"/>
    <n v="10117.48861635323"/>
    <n v="12438.170395742505"/>
    <n v="24596.903914762217"/>
    <n v="37035.074310504722"/>
    <n v="0"/>
    <n v="0"/>
    <n v="0"/>
    <n v="0"/>
    <n v="0"/>
    <n v="0"/>
    <n v="0"/>
    <n v="0"/>
    <n v="0"/>
    <n v="1.8325256551920528"/>
    <n v="0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04Itovebi 9mg"/>
    <s v="BC_LEL06"/>
    <x v="0"/>
    <x v="0"/>
    <s v="南平市"/>
    <x v="24"/>
    <s v="福建省南平市第一医院"/>
    <s v="FJNP004"/>
    <x v="15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04Perjeta"/>
    <s v="BC_LEL06"/>
    <x v="0"/>
    <x v="0"/>
    <s v="南平市"/>
    <x v="24"/>
    <s v="福建省南平市第一医院"/>
    <s v="FJNP004"/>
    <x v="15"/>
    <s v="正式进药"/>
    <s v="-"/>
    <m/>
    <s v="腰部"/>
    <x v="3"/>
    <x v="4"/>
    <n v="3985.87"/>
    <n v="14.882861489136316"/>
    <n v="12.571776654002806"/>
    <n v="19.081327723377836"/>
    <n v="11.530290879463893"/>
    <n v="13.994664913450935"/>
    <n v="16.061075215797647"/>
    <n v="46.53596586651696"/>
    <n v="41.586031008712474"/>
    <n v="88.121996875229428"/>
    <n v="15"/>
    <n v="25"/>
    <n v="30"/>
    <n v="0"/>
    <n v="0"/>
    <n v="0"/>
    <n v="70"/>
    <n v="0"/>
    <n v="70"/>
    <n v="59321.151123703763"/>
    <n v="50109.467411890168"/>
    <n v="76055.691732780018"/>
    <n v="45958.240507728748"/>
    <n v="55780.915038576684"/>
    <n v="64017.357870391374"/>
    <n v="185486.31026837396"/>
    <n v="165756.51341669681"/>
    <n v="351242.82368507073"/>
    <n v="59788.049999999996"/>
    <n v="99646.75"/>
    <n v="119576.09999999999"/>
    <n v="0"/>
    <n v="0"/>
    <n v="0"/>
    <n v="279010.89999999997"/>
    <n v="0"/>
    <n v="279010.89999999997"/>
    <n v="11.530290879463893"/>
    <n v="0"/>
    <m/>
    <m/>
    <n v="0"/>
    <m/>
    <m/>
    <m/>
    <m/>
    <m/>
    <m/>
    <m/>
    <m/>
    <m/>
    <m/>
    <m/>
    <m/>
    <m/>
    <m/>
    <m/>
    <m/>
    <n v="113265.13916666668"/>
    <n v="442431.57"/>
    <n v="119576.09999999999"/>
    <n v="111"/>
    <n v="30"/>
    <n v="0"/>
    <n v="61"/>
    <n v="28.416666666666668"/>
    <n v="20"/>
    <n v="20"/>
    <n v="30"/>
    <n v="30"/>
    <n v="20"/>
    <n v="80"/>
    <n v="30"/>
    <n v="61"/>
    <n v="20"/>
    <n v="0"/>
    <n v="30"/>
    <n v="0"/>
  </r>
  <r>
    <s v="FJNP004Phesgo 10ml"/>
    <s v="BC_LEL06"/>
    <x v="0"/>
    <x v="0"/>
    <s v="南平市"/>
    <x v="24"/>
    <s v="福建省南平市第一医院"/>
    <s v="FJNP004"/>
    <x v="15"/>
    <s v="正式进药"/>
    <s v="-"/>
    <m/>
    <s v="腰部"/>
    <x v="4"/>
    <x v="5"/>
    <n v="6232.07"/>
    <n v="5.2505443082282452"/>
    <n v="4.7510134060288154"/>
    <n v="7.7003918609290354"/>
    <n v="6.5789919915293007"/>
    <n v="5.9240751259292672"/>
    <n v="8.1300732098291579"/>
    <n v="17.701949575186095"/>
    <n v="20.633140327287727"/>
    <n v="38.335089902473825"/>
    <n v="4"/>
    <n v="4"/>
    <n v="2"/>
    <n v="3"/>
    <n v="0"/>
    <n v="0"/>
    <n v="10"/>
    <n v="3"/>
    <n v="13"/>
    <n v="32721.75966698"/>
    <n v="29608.648117309996"/>
    <n v="47989.381104740009"/>
    <n v="41000.738620650009"/>
    <n v="36919.250870050004"/>
    <n v="50667.185348779996"/>
    <n v="110319.78888903001"/>
    <n v="128587.17483948001"/>
    <n v="238906.96372851002"/>
    <n v="24928.28"/>
    <n v="24928.28"/>
    <n v="12464.14"/>
    <n v="18696.21"/>
    <n v="0"/>
    <n v="0"/>
    <n v="62320.7"/>
    <n v="18696.21"/>
    <n v="81016.91"/>
    <n v="6.5789919915293007"/>
    <n v="3"/>
    <n v="9"/>
    <n v="11"/>
    <n v="13"/>
    <n v="4"/>
    <n v="4"/>
    <n v="2"/>
    <n v="3"/>
    <n v="0"/>
    <n v="0"/>
    <n v="0.33333333333333331"/>
    <n v="0"/>
    <n v="0.33333333333333331"/>
    <n v="0"/>
    <n v="1"/>
    <n v="0"/>
    <n v="0"/>
    <n v="0"/>
    <n v="0"/>
    <n v="0"/>
    <n v="15580.174999999999"/>
    <n v="56088.63"/>
    <n v="68552.76999999999"/>
    <n v="9"/>
    <n v="11"/>
    <n v="48"/>
    <n v="4"/>
    <n v="2.5"/>
    <n v="1"/>
    <n v="1"/>
    <n v="1"/>
    <n v="2"/>
    <n v="2"/>
    <n v="3"/>
    <n v="4"/>
    <n v="3"/>
    <n v="2"/>
    <n v="4"/>
    <n v="3"/>
    <n v="4"/>
  </r>
  <r>
    <s v="FJNP004Phesgo 15ml"/>
    <s v="BC_LEL06"/>
    <x v="0"/>
    <x v="0"/>
    <s v="南平市"/>
    <x v="24"/>
    <s v="福建省南平市第一医院"/>
    <s v="FJNP004"/>
    <x v="15"/>
    <s v="正式进药"/>
    <s v="-"/>
    <m/>
    <s v="腰部"/>
    <x v="4"/>
    <x v="6"/>
    <n v="8489.27"/>
    <n v="1"/>
    <n v="1"/>
    <n v="1"/>
    <n v="1"/>
    <n v="1"/>
    <n v="1"/>
    <n v="3"/>
    <n v="3"/>
    <n v="6"/>
    <n v="0"/>
    <n v="0"/>
    <n v="2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0"/>
    <n v="16978.54"/>
    <n v="0"/>
    <n v="0"/>
    <n v="0"/>
    <n v="16978.54"/>
    <n v="0"/>
    <n v="16978.54"/>
    <n v="1"/>
    <n v="0"/>
    <n v="2"/>
    <n v="2"/>
    <n v="4"/>
    <n v="0"/>
    <n v="0"/>
    <n v="4"/>
    <n v="0"/>
    <n v="0"/>
    <n v="0"/>
    <n v="0.33333333333333331"/>
    <n v="0.33333333333333331"/>
    <n v="0.66666666666666663"/>
    <n v="0"/>
    <n v="0"/>
    <n v="0"/>
    <n v="2"/>
    <n v="0"/>
    <n v="0"/>
    <n v="0"/>
    <n v="2122.3175000000001"/>
    <n v="8489.27"/>
    <n v="8489.27"/>
    <n v="1"/>
    <n v="1"/>
    <n v="0"/>
    <n v="1"/>
    <n v="0.25"/>
    <n v="0"/>
    <n v="0"/>
    <n v="0"/>
    <n v="1"/>
    <n v="0"/>
    <n v="0"/>
    <n v="1"/>
    <n v="0"/>
    <n v="0"/>
    <n v="1"/>
    <n v="0"/>
    <n v="0"/>
  </r>
  <r>
    <s v="FJNP029Herceptin IV"/>
    <s v="BC_LEL06"/>
    <x v="0"/>
    <x v="0"/>
    <s v="南平市"/>
    <x v="25"/>
    <s v="邵武市立医院"/>
    <s v="FJNP029"/>
    <x v="16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755.91666666666663"/>
    <n v="0"/>
    <n v="0"/>
    <n v="0"/>
    <n v="0"/>
    <n v="0"/>
    <n v="0"/>
    <n v="-0.16666666666666666"/>
    <n v="0"/>
    <n v="0"/>
    <n v="-2"/>
    <n v="0"/>
    <n v="0"/>
    <n v="0"/>
    <n v="0"/>
    <n v="0"/>
    <n v="0"/>
    <n v="0"/>
    <n v="0"/>
    <n v="0"/>
  </r>
  <r>
    <s v="FJNP029Herceptin SC"/>
    <s v="BC_LEL06"/>
    <x v="0"/>
    <x v="0"/>
    <s v="南平市"/>
    <x v="25"/>
    <s v="邵武市立医院"/>
    <s v="FJNP029"/>
    <x v="16"/>
    <s v="正式进药"/>
    <s v="-"/>
    <m/>
    <s v="腿部"/>
    <x v="1"/>
    <x v="1"/>
    <n v="3444.49"/>
    <n v="4.3514595070048676"/>
    <n v="4.0317262328553021"/>
    <n v="6.1154478503256229"/>
    <n v="6.2595503619370101"/>
    <n v="5.6359860169237859"/>
    <n v="7.4181606646435041"/>
    <n v="14.498633590185793"/>
    <n v="19.313697043504302"/>
    <n v="33.812330633690095"/>
    <n v="0"/>
    <n v="0"/>
    <n v="0"/>
    <n v="0"/>
    <n v="0"/>
    <n v="0"/>
    <n v="0"/>
    <n v="0"/>
    <n v="0"/>
    <n v="14988.558757283196"/>
    <n v="13887.24069180776"/>
    <n v="21064.598965968104"/>
    <n v="21560.958626188411"/>
    <n v="19413.097475433809"/>
    <n v="25551.780227757903"/>
    <n v="49940.398415059055"/>
    <n v="66525.836329380123"/>
    <n v="116466.23474443918"/>
    <n v="0"/>
    <n v="0"/>
    <n v="0"/>
    <n v="0"/>
    <n v="0"/>
    <n v="0"/>
    <n v="0"/>
    <n v="0"/>
    <n v="0"/>
    <n v="6.2595503619370101"/>
    <n v="0"/>
    <m/>
    <m/>
    <n v="0"/>
    <m/>
    <m/>
    <m/>
    <m/>
    <m/>
    <m/>
    <m/>
    <m/>
    <m/>
    <m/>
    <m/>
    <m/>
    <m/>
    <m/>
    <m/>
    <m/>
    <n v="19805.817499999997"/>
    <n v="-34444.899999999994"/>
    <n v="-10333.469999999999"/>
    <n v="-10"/>
    <n v="-3"/>
    <n v="0"/>
    <n v="26"/>
    <n v="5.75"/>
    <n v="26"/>
    <n v="10"/>
    <n v="10"/>
    <n v="10"/>
    <n v="0"/>
    <n v="26"/>
    <n v="-10"/>
    <n v="0"/>
    <n v="0"/>
    <n v="0"/>
    <n v="0"/>
    <n v="-3"/>
  </r>
  <r>
    <s v="FJNP029Itovebi 3mg"/>
    <s v="BC_LEL06"/>
    <x v="0"/>
    <x v="0"/>
    <s v="南平市"/>
    <x v="25"/>
    <s v="邵武市立医院"/>
    <s v="FJNP029"/>
    <x v="16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29Itovebi 9mg"/>
    <s v="BC_LEL06"/>
    <x v="0"/>
    <x v="0"/>
    <s v="南平市"/>
    <x v="25"/>
    <s v="邵武市立医院"/>
    <s v="FJNP029"/>
    <x v="16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29Perjeta"/>
    <s v="BC_LEL06"/>
    <x v="0"/>
    <x v="0"/>
    <s v="南平市"/>
    <x v="25"/>
    <s v="邵武市立医院"/>
    <s v="FJNP029"/>
    <x v="16"/>
    <s v="正式进药"/>
    <s v="-"/>
    <m/>
    <s v="腿部"/>
    <x v="3"/>
    <x v="4"/>
    <n v="3985.87"/>
    <n v="1.2958037071366987E-2"/>
    <n v="1.0945848555697883E-2"/>
    <n v="1.6613508913653235E-2"/>
    <n v="1.0039059811770671E-2"/>
    <n v="1.2184712387616252E-2"/>
    <n v="1.3983870521420617E-2"/>
    <n v="4.0517394540718107E-2"/>
    <n v="3.6207642720807537E-2"/>
    <n v="7.6725037261525644E-2"/>
    <n v="0"/>
    <n v="0"/>
    <n v="0"/>
    <n v="0"/>
    <n v="0"/>
    <n v="0"/>
    <n v="0"/>
    <n v="0"/>
    <n v="0"/>
    <n v="51.649051221649536"/>
    <n v="43.628729382699525"/>
    <n v="66.219286773663029"/>
    <n v="40.014387331942366"/>
    <n v="48.566679564427986"/>
    <n v="55.737889995214793"/>
    <n v="161.4970673780121"/>
    <n v="144.31895689158515"/>
    <n v="305.81602426959728"/>
    <n v="0"/>
    <n v="0"/>
    <n v="0"/>
    <n v="0"/>
    <n v="0"/>
    <n v="0"/>
    <n v="0"/>
    <n v="0"/>
    <n v="0"/>
    <n v="1.0039059811770671E-2"/>
    <n v="0"/>
    <m/>
    <m/>
    <n v="0"/>
    <m/>
    <m/>
    <m/>
    <m/>
    <m/>
    <m/>
    <m/>
    <m/>
    <m/>
    <m/>
    <m/>
    <m/>
    <m/>
    <m/>
    <m/>
    <m/>
    <n v="2657.2466666666664"/>
    <n v="0"/>
    <n v="0"/>
    <n v="0"/>
    <n v="0"/>
    <n v="0"/>
    <n v="5"/>
    <n v="0.66666666666666663"/>
    <n v="5"/>
    <n v="2"/>
    <n v="1"/>
    <n v="0"/>
    <n v="0"/>
    <n v="0"/>
    <n v="0"/>
    <n v="0"/>
    <n v="0"/>
    <n v="0"/>
    <n v="0"/>
    <n v="0"/>
  </r>
  <r>
    <s v="FJNP029Phesgo 10ml"/>
    <s v="BC_LEL06"/>
    <x v="0"/>
    <x v="0"/>
    <s v="南平市"/>
    <x v="25"/>
    <s v="邵武市立医院"/>
    <s v="FJNP029"/>
    <x v="16"/>
    <s v="正式进药"/>
    <s v="-"/>
    <m/>
    <s v="腿部"/>
    <x v="4"/>
    <x v="5"/>
    <n v="6232.07"/>
    <n v="0.55744393802380265"/>
    <n v="0.51533432312377747"/>
    <n v="0.76396196622310086"/>
    <n v="0.669429843323326"/>
    <n v="0.61422145312392196"/>
    <n v="0.80018338122325328"/>
    <n v="1.8367402273706808"/>
    <n v="2.0838346776705015"/>
    <n v="3.9205749050411822"/>
    <n v="0"/>
    <n v="0"/>
    <n v="0"/>
    <n v="0"/>
    <n v="0"/>
    <n v="0"/>
    <n v="0"/>
    <n v="0"/>
    <n v="0"/>
    <n v="3474.0296428399997"/>
    <n v="3211.5995751099999"/>
    <n v="4761.0644508400001"/>
    <n v="4171.9336436800004"/>
    <n v="3827.8710913700002"/>
    <n v="4986.7988446199997"/>
    <n v="11446.69366879"/>
    <n v="12986.60357967"/>
    <n v="24433.29724846"/>
    <n v="0"/>
    <n v="0"/>
    <n v="0"/>
    <n v="0"/>
    <n v="0"/>
    <n v="0"/>
    <n v="0"/>
    <n v="0"/>
    <n v="0"/>
    <n v="0.669429843323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FJNP029Phesgo 15ml"/>
    <s v="BC_LEL06"/>
    <x v="0"/>
    <x v="0"/>
    <s v="南平市"/>
    <x v="25"/>
    <s v="邵武市立医院"/>
    <s v="FJNP029"/>
    <x v="16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39Herceptin IV"/>
    <s v="BC_LEL06"/>
    <x v="0"/>
    <x v="0"/>
    <s v="南平市"/>
    <x v="26"/>
    <s v="建瓯市立医院"/>
    <s v="FJNP039"/>
    <x v="17"/>
    <s v="正式进药"/>
    <s v="-"/>
    <m/>
    <s v="腿部"/>
    <x v="0"/>
    <x v="0"/>
    <n v="4535.5"/>
    <n v="0.4981680371327849"/>
    <n v="0.35689014930947371"/>
    <n v="0.33198886905320946"/>
    <n v="0.2344309176080987"/>
    <n v="0.21359903157892368"/>
    <n v="0.37185430263624419"/>
    <n v="1.187047055495468"/>
    <n v="0.81988425182326652"/>
    <n v="2.0069313073187347"/>
    <n v="0"/>
    <n v="0"/>
    <n v="0"/>
    <n v="0"/>
    <n v="0"/>
    <n v="0"/>
    <n v="0"/>
    <n v="0"/>
    <n v="0"/>
    <n v="2259.4411324157459"/>
    <n v="1618.6752721931182"/>
    <n v="1505.7355155908317"/>
    <n v="1063.2614268115317"/>
    <n v="968.77840772620846"/>
    <n v="1686.5451896066857"/>
    <n v="5383.851920199696"/>
    <n v="3718.5850241444259"/>
    <n v="9102.436944344121"/>
    <n v="0"/>
    <n v="0"/>
    <n v="0"/>
    <n v="0"/>
    <n v="0"/>
    <n v="0"/>
    <n v="0"/>
    <n v="0"/>
    <n v="0"/>
    <n v="0.234430917608098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39Herceptin SC"/>
    <s v="BC_LEL06"/>
    <x v="0"/>
    <x v="0"/>
    <s v="南平市"/>
    <x v="26"/>
    <s v="建瓯市立医院"/>
    <s v="FJNP039"/>
    <x v="17"/>
    <s v="正式进药"/>
    <s v="-"/>
    <m/>
    <s v="腿部"/>
    <x v="1"/>
    <x v="1"/>
    <n v="3444.49"/>
    <n v="6.7758440894790084"/>
    <n v="6.2779737054461142"/>
    <n v="9.5226259383641843"/>
    <n v="9.7470141350162027"/>
    <n v="8.7760353692098949"/>
    <n v="11.551135892087743"/>
    <n v="22.57644373328931"/>
    <n v="30.07418539631384"/>
    <n v="52.650629129603146"/>
    <n v="5"/>
    <n v="0"/>
    <n v="0"/>
    <n v="3"/>
    <n v="0"/>
    <n v="0"/>
    <n v="5"/>
    <n v="3"/>
    <n v="8"/>
    <n v="23339.327207769551"/>
    <n v="21624.417648672086"/>
    <n v="32800.589818436049"/>
    <n v="33573.492717921959"/>
    <n v="30228.966068889793"/>
    <n v="39787.772068937309"/>
    <n v="77764.334674877697"/>
    <n v="103590.23085574906"/>
    <n v="181354.56553062674"/>
    <n v="17222.449999999997"/>
    <n v="0"/>
    <n v="0"/>
    <n v="10333.469999999999"/>
    <n v="0"/>
    <n v="0"/>
    <n v="17222.449999999997"/>
    <n v="10333.469999999999"/>
    <n v="27555.919999999998"/>
    <n v="9.7470141350162027"/>
    <n v="3"/>
    <m/>
    <m/>
    <n v="0"/>
    <m/>
    <m/>
    <m/>
    <m/>
    <m/>
    <m/>
    <m/>
    <m/>
    <m/>
    <m/>
    <m/>
    <m/>
    <m/>
    <m/>
    <m/>
    <m/>
    <n v="28991.124166666661"/>
    <n v="103334.7"/>
    <n v="34444.899999999994"/>
    <n v="30"/>
    <n v="10"/>
    <n v="0"/>
    <n v="15"/>
    <n v="8.4166666666666661"/>
    <n v="15"/>
    <n v="10"/>
    <n v="11"/>
    <n v="10"/>
    <n v="13"/>
    <n v="2"/>
    <n v="10"/>
    <n v="10"/>
    <n v="10"/>
    <n v="0"/>
    <n v="10"/>
    <n v="0"/>
  </r>
  <r>
    <s v="FJNP039Itovebi 3mg"/>
    <s v="BC_LEL06"/>
    <x v="0"/>
    <x v="0"/>
    <s v="南平市"/>
    <x v="26"/>
    <s v="建瓯市立医院"/>
    <s v="FJNP039"/>
    <x v="17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39Itovebi 9mg"/>
    <s v="BC_LEL06"/>
    <x v="0"/>
    <x v="0"/>
    <s v="南平市"/>
    <x v="26"/>
    <s v="建瓯市立医院"/>
    <s v="FJNP039"/>
    <x v="17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39Perjeta"/>
    <s v="BC_LEL06"/>
    <x v="0"/>
    <x v="0"/>
    <s v="南平市"/>
    <x v="26"/>
    <s v="建瓯市立医院"/>
    <s v="FJNP039"/>
    <x v="17"/>
    <s v="正式进药"/>
    <s v="-"/>
    <m/>
    <s v="腿部"/>
    <x v="3"/>
    <x v="4"/>
    <n v="3985.87"/>
    <n v="0.36037221300639583"/>
    <n v="0.30441182144523538"/>
    <n v="0.46203348084596163"/>
    <n v="0.27919338252747522"/>
    <n v="0.3388655043806329"/>
    <n v="0.38890136974022615"/>
    <n v="1.1268175152975928"/>
    <n v="1.0069602566483342"/>
    <n v="2.133777771945927"/>
    <n v="0"/>
    <n v="0"/>
    <n v="0"/>
    <n v="0"/>
    <n v="0"/>
    <n v="0"/>
    <n v="0"/>
    <n v="0"/>
    <n v="0"/>
    <n v="1436.3967926558028"/>
    <n v="1213.3459467439202"/>
    <n v="1841.6053902994929"/>
    <n v="1112.8285276147876"/>
    <n v="1350.673847945633"/>
    <n v="1550.110302606475"/>
    <n v="4491.3481296992159"/>
    <n v="4013.6126781668954"/>
    <n v="8504.9608078661113"/>
    <n v="0"/>
    <n v="0"/>
    <n v="0"/>
    <n v="0"/>
    <n v="0"/>
    <n v="0"/>
    <n v="0"/>
    <n v="0"/>
    <n v="0"/>
    <n v="0.27919338252747522"/>
    <n v="0"/>
    <m/>
    <m/>
    <n v="0"/>
    <m/>
    <m/>
    <m/>
    <m/>
    <m/>
    <m/>
    <m/>
    <m/>
    <m/>
    <m/>
    <m/>
    <m/>
    <m/>
    <m/>
    <m/>
    <m/>
    <n v="2989.4025000000001"/>
    <n v="11957.61"/>
    <n v="0"/>
    <n v="3"/>
    <n v="0"/>
    <n v="0"/>
    <n v="2"/>
    <n v="0.75"/>
    <n v="0"/>
    <n v="0"/>
    <n v="2"/>
    <n v="2"/>
    <n v="1"/>
    <n v="1"/>
    <n v="1"/>
    <n v="0"/>
    <n v="2"/>
    <n v="0"/>
    <n v="0"/>
    <n v="0"/>
  </r>
  <r>
    <s v="FJNP039Phesgo 10ml"/>
    <s v="BC_LEL06"/>
    <x v="0"/>
    <x v="0"/>
    <s v="南平市"/>
    <x v="26"/>
    <s v="建瓯市立医院"/>
    <s v="FJNP039"/>
    <x v="17"/>
    <s v="正式进药"/>
    <s v="-"/>
    <m/>
    <s v="腿部"/>
    <x v="4"/>
    <x v="5"/>
    <n v="6232.07"/>
    <n v="0.14508933512460548"/>
    <n v="0.13412929842411911"/>
    <n v="0.19884060272429546"/>
    <n v="0.17423635162313647"/>
    <n v="0.15986704452453199"/>
    <n v="0.20826809432339496"/>
    <n v="0.47805923627302005"/>
    <n v="0.54237149047106348"/>
    <n v="1.0204307267440835"/>
    <n v="0"/>
    <n v="0"/>
    <n v="0"/>
    <n v="0"/>
    <n v="0"/>
    <n v="0"/>
    <n v="0"/>
    <n v="0"/>
    <n v="0"/>
    <n v="904.20689275000007"/>
    <n v="835.90317682999989"/>
    <n v="1239.18855502"/>
    <n v="1085.8531398600001"/>
    <n v="996.30261216999997"/>
    <n v="1297.94134259"/>
    <n v="2979.2986246"/>
    <n v="3380.0970946200005"/>
    <n v="6359.3957192200005"/>
    <n v="0"/>
    <n v="0"/>
    <n v="0"/>
    <n v="0"/>
    <n v="0"/>
    <n v="0"/>
    <n v="0"/>
    <n v="0"/>
    <n v="0"/>
    <n v="0.174236351623136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FJNP039Phesgo 15ml"/>
    <s v="BC_LEL06"/>
    <x v="0"/>
    <x v="0"/>
    <s v="南平市"/>
    <x v="26"/>
    <s v="建瓯市立医院"/>
    <s v="FJNP039"/>
    <x v="17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43Herceptin IV"/>
    <s v="BC_LEL06"/>
    <x v="0"/>
    <x v="0"/>
    <s v="南平市"/>
    <x v="27"/>
    <s v="南平市第二医院"/>
    <s v="FJNP043"/>
    <x v="18"/>
    <s v="未准入"/>
    <s v="-"/>
    <m/>
    <s v="腿部"/>
    <x v="0"/>
    <x v="0"/>
    <n v="4535.5"/>
    <n v="0.97718255624429018"/>
    <n v="0.70005861959321314"/>
    <n v="0.65121346117112455"/>
    <n v="0.45984845725844015"/>
    <n v="0.41898562760252428"/>
    <n v="0.72941158588154897"/>
    <n v="2.3284546370086279"/>
    <n v="1.6082456707425132"/>
    <n v="3.9367003077511411"/>
    <n v="1"/>
    <n v="3"/>
    <n v="1"/>
    <n v="0"/>
    <n v="0"/>
    <n v="0"/>
    <n v="5"/>
    <n v="0"/>
    <n v="5"/>
    <n v="4432.0114838459785"/>
    <n v="3175.115869165018"/>
    <n v="2953.5786531416356"/>
    <n v="2085.6426778956552"/>
    <n v="1900.3093139912489"/>
    <n v="3308.2462477657655"/>
    <n v="10560.706006152632"/>
    <n v="7294.1982396526691"/>
    <n v="17854.904245805301"/>
    <n v="4535.5"/>
    <n v="13606.5"/>
    <n v="4535.5"/>
    <n v="0"/>
    <n v="0"/>
    <n v="0"/>
    <n v="22677.5"/>
    <n v="0"/>
    <n v="22677.5"/>
    <n v="0.45984845725844015"/>
    <n v="0"/>
    <m/>
    <m/>
    <n v="0"/>
    <m/>
    <m/>
    <m/>
    <m/>
    <m/>
    <m/>
    <m/>
    <m/>
    <m/>
    <m/>
    <m/>
    <m/>
    <m/>
    <m/>
    <m/>
    <m/>
    <n v="13228.541666666666"/>
    <n v="58961.5"/>
    <n v="31748.5"/>
    <n v="13"/>
    <n v="7"/>
    <n v="0"/>
    <n v="6"/>
    <n v="2.9166666666666665"/>
    <n v="2"/>
    <n v="0"/>
    <n v="3"/>
    <n v="4"/>
    <n v="3"/>
    <n v="3"/>
    <n v="6"/>
    <n v="2"/>
    <n v="5"/>
    <n v="3"/>
    <n v="3"/>
    <n v="1"/>
  </r>
  <r>
    <s v="FJNP043Herceptin SC"/>
    <s v="BC_LEL06"/>
    <x v="0"/>
    <x v="0"/>
    <s v="南平市"/>
    <x v="27"/>
    <s v="南平市第二医院"/>
    <s v="FJNP043"/>
    <x v="18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43Itovebi 3mg"/>
    <s v="BC_LEL06"/>
    <x v="0"/>
    <x v="0"/>
    <s v="南平市"/>
    <x v="27"/>
    <s v="南平市第二医院"/>
    <s v="FJNP043"/>
    <x v="18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43Itovebi 9mg"/>
    <s v="BC_LEL06"/>
    <x v="0"/>
    <x v="0"/>
    <s v="南平市"/>
    <x v="27"/>
    <s v="南平市第二医院"/>
    <s v="FJNP043"/>
    <x v="18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P043Perjeta"/>
    <s v="BC_LEL06"/>
    <x v="0"/>
    <x v="0"/>
    <s v="南平市"/>
    <x v="27"/>
    <s v="南平市第二医院"/>
    <s v="FJNP043"/>
    <x v="18"/>
    <s v="未准入"/>
    <s v="-"/>
    <m/>
    <s v="腿部"/>
    <x v="3"/>
    <x v="4"/>
    <n v="3985.87"/>
    <n v="1.8799804476889523"/>
    <n v="1.5880477231807717"/>
    <n v="2.4103243225155651"/>
    <n v="1.456488822756377"/>
    <n v="1.7677848059293584"/>
    <n v="2.0288106152571235"/>
    <n v="5.8783524933852895"/>
    <n v="5.2530842439428591"/>
    <n v="11.131436737328148"/>
    <n v="1"/>
    <n v="2"/>
    <n v="1"/>
    <n v="1"/>
    <n v="0"/>
    <n v="0"/>
    <n v="4"/>
    <n v="1"/>
    <n v="5"/>
    <n v="7493.3576670299635"/>
    <n v="6329.7517783945414"/>
    <n v="9607.2394073851137"/>
    <n v="5805.3751039599601"/>
    <n v="7046.1604244096516"/>
    <n v="8086.5753670349104"/>
    <n v="23430.34885280962"/>
    <n v="20938.110895404523"/>
    <n v="44368.45974821414"/>
    <n v="3985.87"/>
    <n v="7971.74"/>
    <n v="3985.87"/>
    <n v="3985.87"/>
    <n v="0"/>
    <n v="0"/>
    <n v="15943.48"/>
    <n v="3985.87"/>
    <n v="19929.349999999999"/>
    <n v="1.456488822756377"/>
    <n v="1"/>
    <m/>
    <m/>
    <n v="0"/>
    <m/>
    <m/>
    <m/>
    <m/>
    <m/>
    <m/>
    <m/>
    <m/>
    <m/>
    <m/>
    <m/>
    <m/>
    <m/>
    <m/>
    <m/>
    <m/>
    <n v="18932.8825"/>
    <n v="39858.699999999997"/>
    <n v="15943.48"/>
    <n v="10"/>
    <n v="4"/>
    <n v="0"/>
    <n v="25"/>
    <n v="4.75"/>
    <n v="25"/>
    <n v="1"/>
    <n v="11"/>
    <n v="2"/>
    <n v="2"/>
    <n v="2"/>
    <n v="4"/>
    <n v="2"/>
    <n v="4"/>
    <n v="1"/>
    <n v="1"/>
    <n v="2"/>
  </r>
  <r>
    <s v="FJNP043Phesgo 10ml"/>
    <s v="BC_LEL06"/>
    <x v="0"/>
    <x v="0"/>
    <s v="南平市"/>
    <x v="27"/>
    <s v="南平市第二医院"/>
    <s v="FJNP043"/>
    <x v="18"/>
    <s v="未准入"/>
    <s v="-"/>
    <m/>
    <s v="腿部"/>
    <x v="4"/>
    <x v="5"/>
    <n v="6232.07"/>
    <n v="3.278018596124562"/>
    <n v="3.0303947169239112"/>
    <n v="4.4924394694234815"/>
    <n v="3.936547162124302"/>
    <n v="3.6118964666234494"/>
    <n v="4.7054380286245179"/>
    <n v="10.800852782471955"/>
    <n v="12.253881657372268"/>
    <n v="23.054734439844225"/>
    <n v="3"/>
    <n v="2"/>
    <n v="5"/>
    <n v="0"/>
    <n v="0"/>
    <n v="0"/>
    <n v="10"/>
    <n v="0"/>
    <n v="10"/>
    <n v="20428.841352349998"/>
    <n v="18885.632003499999"/>
    <n v="27997.197244209994"/>
    <n v="24532.837472659998"/>
    <n v="22509.591612749999"/>
    <n v="29324.619175049997"/>
    <n v="67311.670600059995"/>
    <n v="76367.048260459997"/>
    <n v="143678.71886051999"/>
    <n v="18696.21"/>
    <n v="12464.14"/>
    <n v="31160.35"/>
    <n v="0"/>
    <n v="0"/>
    <n v="0"/>
    <n v="62320.7"/>
    <n v="0"/>
    <n v="62320.7"/>
    <n v="3.936547162124302"/>
    <n v="0"/>
    <n v="9"/>
    <n v="3"/>
    <n v="10"/>
    <n v="3"/>
    <n v="2"/>
    <n v="5"/>
    <n v="0"/>
    <n v="0"/>
    <n v="0"/>
    <n v="0"/>
    <n v="0"/>
    <n v="0"/>
    <n v="0"/>
    <n v="0"/>
    <n v="0"/>
    <n v="0"/>
    <n v="0"/>
    <n v="0"/>
    <n v="0"/>
    <n v="7790.0874999999996"/>
    <n v="56088.63"/>
    <n v="18696.21"/>
    <n v="9"/>
    <n v="3"/>
    <n v="12.666666666666666"/>
    <n v="4"/>
    <n v="1.25"/>
    <n v="0"/>
    <n v="1"/>
    <n v="0"/>
    <n v="0"/>
    <n v="1"/>
    <n v="1"/>
    <n v="3"/>
    <n v="4"/>
    <n v="2"/>
    <n v="1"/>
    <n v="0"/>
    <n v="2"/>
  </r>
  <r>
    <s v="FJNP043Phesgo 15ml"/>
    <s v="BC_LEL06"/>
    <x v="0"/>
    <x v="0"/>
    <s v="南平市"/>
    <x v="27"/>
    <s v="南平市第二医院"/>
    <s v="FJNP043"/>
    <x v="18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122.3175000000001"/>
    <n v="8489.27"/>
    <n v="0"/>
    <n v="1"/>
    <n v="0"/>
    <n v="0"/>
    <n v="1"/>
    <n v="0.25"/>
    <n v="0"/>
    <n v="0"/>
    <n v="0"/>
    <n v="0"/>
    <n v="1"/>
    <n v="1"/>
    <n v="1"/>
    <n v="0"/>
    <n v="0"/>
    <n v="0"/>
    <n v="0"/>
    <n v="0"/>
  </r>
  <r>
    <s v="FJND001Herceptin IV"/>
    <s v="BC_LEL06"/>
    <x v="0"/>
    <x v="0"/>
    <s v="宁德市"/>
    <x v="28"/>
    <s v="宁德师范学院附属宁德市医院蕉城院区"/>
    <s v="FJND001"/>
    <x v="19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01Herceptin SC"/>
    <s v="BC_LEL06"/>
    <x v="0"/>
    <x v="0"/>
    <s v="宁德市"/>
    <x v="28"/>
    <s v="宁德师范学院附属宁德市医院蕉城院区"/>
    <s v="FJND001"/>
    <x v="19"/>
    <s v="正式进药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01Itovebi 3mg"/>
    <s v="BC_LEL06"/>
    <x v="0"/>
    <x v="0"/>
    <s v="宁德市"/>
    <x v="28"/>
    <s v="宁德师范学院附属宁德市医院蕉城院区"/>
    <s v="FJND001"/>
    <x v="19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01Itovebi 9mg"/>
    <s v="BC_LEL06"/>
    <x v="0"/>
    <x v="0"/>
    <s v="宁德市"/>
    <x v="28"/>
    <s v="宁德师范学院附属宁德市医院蕉城院区"/>
    <s v="FJND001"/>
    <x v="19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01Perjeta"/>
    <s v="BC_LEL06"/>
    <x v="0"/>
    <x v="0"/>
    <s v="宁德市"/>
    <x v="28"/>
    <s v="宁德师范学院附属宁德市医院蕉城院区"/>
    <s v="FJND001"/>
    <x v="19"/>
    <s v="正式进药"/>
    <s v="-"/>
    <m/>
    <s v="腰部"/>
    <x v="3"/>
    <x v="4"/>
    <n v="3985.87"/>
    <n v="0.26752170245684759"/>
    <n v="0.22597960048482968"/>
    <n v="0.34298977259320834"/>
    <n v="0.20725873503213321"/>
    <n v="0.2515562337049454"/>
    <n v="0.28870027367747908"/>
    <n v="0.83649107553488555"/>
    <n v="0.74751524241455769"/>
    <n v="1.5840063179494432"/>
    <n v="0"/>
    <n v="0"/>
    <n v="0"/>
    <n v="0"/>
    <n v="0"/>
    <n v="0"/>
    <n v="0"/>
    <n v="0"/>
    <n v="0"/>
    <n v="1066.3067281716751"/>
    <n v="900.72531018446807"/>
    <n v="1367.1126448860914"/>
    <n v="826.10637420252885"/>
    <n v="1002.6704452375307"/>
    <n v="1150.7217598428535"/>
    <n v="3334.1446832422344"/>
    <n v="2979.4985792829129"/>
    <n v="6313.6432625251473"/>
    <n v="0"/>
    <n v="0"/>
    <n v="0"/>
    <n v="0"/>
    <n v="0"/>
    <n v="0"/>
    <n v="0"/>
    <n v="0"/>
    <n v="0"/>
    <n v="0.20725873503213321"/>
    <n v="0"/>
    <m/>
    <m/>
    <n v="0"/>
    <m/>
    <m/>
    <m/>
    <m/>
    <m/>
    <m/>
    <m/>
    <m/>
    <m/>
    <m/>
    <m/>
    <m/>
    <m/>
    <m/>
    <m/>
    <m/>
    <n v="6310.9608333333326"/>
    <n v="19929.349999999999"/>
    <n v="15943.48"/>
    <n v="5"/>
    <n v="4"/>
    <n v="0"/>
    <n v="3"/>
    <n v="1.5833333333333333"/>
    <n v="3"/>
    <n v="1"/>
    <n v="2"/>
    <n v="1"/>
    <n v="2"/>
    <n v="1"/>
    <n v="1"/>
    <n v="3"/>
    <n v="1"/>
    <n v="2"/>
    <n v="1"/>
    <n v="1"/>
  </r>
  <r>
    <s v="FJND001Phesgo 10ml"/>
    <s v="BC_LEL06"/>
    <x v="0"/>
    <x v="0"/>
    <s v="宁德市"/>
    <x v="28"/>
    <s v="宁德师范学院附属宁德市医院蕉城院区"/>
    <s v="FJND001"/>
    <x v="19"/>
    <s v="正式进药"/>
    <s v="-"/>
    <m/>
    <s v="腰部"/>
    <x v="4"/>
    <x v="5"/>
    <n v="6232.07"/>
    <n v="2.8406064537240434"/>
    <n v="2.6260250181239946"/>
    <n v="3.8929773934246565"/>
    <n v="3.4112622626238154"/>
    <n v="3.1299323175237119"/>
    <n v="4.0775538436233871"/>
    <n v="9.3596088652726941"/>
    <n v="10.618748423770914"/>
    <n v="19.978357289043608"/>
    <n v="5"/>
    <n v="6"/>
    <n v="9"/>
    <n v="3"/>
    <n v="0"/>
    <n v="0"/>
    <n v="20"/>
    <n v="3"/>
    <n v="23"/>
    <n v="17702.858262059999"/>
    <n v="16365.571734700003"/>
    <n v="24261.307624239998"/>
    <n v="21259.225209029999"/>
    <n v="19505.95729807"/>
    <n v="25411.60098223"/>
    <n v="58329.737621"/>
    <n v="66176.783489330002"/>
    <n v="124506.52111033001"/>
    <n v="31160.35"/>
    <n v="37392.42"/>
    <n v="56088.63"/>
    <n v="18696.21"/>
    <n v="0"/>
    <n v="0"/>
    <n v="124641.4"/>
    <n v="18696.21"/>
    <n v="143337.60999999999"/>
    <n v="3.4112622626238154"/>
    <n v="3"/>
    <n v="9"/>
    <n v="11"/>
    <n v="23"/>
    <n v="5"/>
    <n v="6"/>
    <n v="9"/>
    <n v="3"/>
    <n v="0"/>
    <n v="0"/>
    <n v="0.66666666666666663"/>
    <n v="0.66666666666666663"/>
    <n v="0.33333333333333331"/>
    <n v="0"/>
    <n v="1"/>
    <n v="0"/>
    <n v="0"/>
    <n v="0"/>
    <n v="0"/>
    <n v="0"/>
    <n v="12464.14"/>
    <n v="56088.63"/>
    <n v="68552.76999999999"/>
    <n v="9"/>
    <n v="11"/>
    <n v="0"/>
    <n v="5"/>
    <n v="2"/>
    <n v="0"/>
    <n v="0"/>
    <n v="0"/>
    <n v="1"/>
    <n v="2"/>
    <n v="1"/>
    <n v="2"/>
    <n v="3"/>
    <n v="4"/>
    <n v="3"/>
    <n v="3"/>
    <n v="5"/>
  </r>
  <r>
    <s v="FJND001Phesgo 15ml"/>
    <s v="BC_LEL06"/>
    <x v="0"/>
    <x v="0"/>
    <s v="宁德市"/>
    <x v="28"/>
    <s v="宁德师范学院附属宁德市医院蕉城院区"/>
    <s v="FJND001"/>
    <x v="19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2"/>
    <n v="0"/>
    <n v="1"/>
    <n v="0"/>
    <n v="0"/>
    <n v="2"/>
    <n v="1"/>
    <n v="3"/>
    <n v="0.01"/>
    <n v="0.01"/>
    <n v="0.01"/>
    <n v="0.01"/>
    <n v="0.01"/>
    <n v="0.01"/>
    <n v="0.03"/>
    <n v="0.03"/>
    <n v="0.06"/>
    <n v="0"/>
    <n v="16978.54"/>
    <n v="0"/>
    <n v="8489.27"/>
    <n v="0"/>
    <n v="0"/>
    <n v="16978.54"/>
    <n v="8489.27"/>
    <n v="25467.81"/>
    <n v="1.1779575864591419E-6"/>
    <n v="1"/>
    <n v="0"/>
    <n v="2"/>
    <n v="6"/>
    <n v="0"/>
    <n v="4"/>
    <n v="0"/>
    <n v="2"/>
    <n v="0"/>
    <n v="0"/>
    <n v="0"/>
    <n v="0.33333333333333331"/>
    <n v="0.66666666666666663"/>
    <n v="1"/>
    <n v="0"/>
    <n v="2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FJND024Herceptin IV"/>
    <s v="BC_LEL06"/>
    <x v="0"/>
    <x v="0"/>
    <s v="宁德市"/>
    <x v="29"/>
    <s v="宁德市闽东医院"/>
    <s v="FJND024"/>
    <x v="20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24Herceptin SC"/>
    <s v="BC_LEL06"/>
    <x v="0"/>
    <x v="0"/>
    <s v="宁德市"/>
    <x v="29"/>
    <s v="宁德市闽东医院"/>
    <s v="FJND024"/>
    <x v="20"/>
    <s v="正式进药"/>
    <s v="-"/>
    <m/>
    <s v="腰部"/>
    <x v="1"/>
    <x v="1"/>
    <n v="3444.49"/>
    <n v="8.8269347824318452"/>
    <n v="8.1783558966238985"/>
    <n v="12.405184801396089"/>
    <n v="12.697496718795467"/>
    <n v="11.432596563520873"/>
    <n v="15.047737497499879"/>
    <n v="29.410475480451833"/>
    <n v="39.177830779816219"/>
    <n v="68.588306260268055"/>
    <n v="0"/>
    <n v="0"/>
    <n v="12"/>
    <n v="0"/>
    <n v="0"/>
    <n v="0"/>
    <n v="12"/>
    <n v="0"/>
    <n v="12"/>
    <n v="30404.288588738669"/>
    <n v="28170.265102362053"/>
    <n v="42729.534996560811"/>
    <n v="43736.400472923793"/>
    <n v="39379.464537082007"/>
    <n v="51831.781332763356"/>
    <n v="101304.08868766154"/>
    <n v="134947.64634276915"/>
    <n v="236251.73503043069"/>
    <n v="0"/>
    <n v="0"/>
    <n v="41333.879999999997"/>
    <n v="0"/>
    <n v="0"/>
    <n v="0"/>
    <n v="41333.879999999997"/>
    <n v="0"/>
    <n v="41333.879999999997"/>
    <n v="12.697496718795467"/>
    <n v="0"/>
    <m/>
    <m/>
    <n v="0"/>
    <m/>
    <m/>
    <m/>
    <m/>
    <m/>
    <m/>
    <m/>
    <m/>
    <m/>
    <m/>
    <m/>
    <m/>
    <m/>
    <m/>
    <m/>
    <m/>
    <n v="50232.145833333336"/>
    <n v="62000.819999999992"/>
    <n v="124001.63999999998"/>
    <n v="18"/>
    <n v="36"/>
    <n v="0"/>
    <n v="50"/>
    <n v="14.583333333333334"/>
    <n v="0"/>
    <n v="30"/>
    <n v="50"/>
    <n v="31"/>
    <n v="0"/>
    <n v="10"/>
    <n v="0"/>
    <n v="3"/>
    <n v="15"/>
    <n v="3"/>
    <n v="31"/>
    <n v="2"/>
  </r>
  <r>
    <s v="FJND024Itovebi 3mg"/>
    <s v="BC_LEL06"/>
    <x v="0"/>
    <x v="0"/>
    <s v="宁德市"/>
    <x v="29"/>
    <s v="宁德市闽东医院"/>
    <s v="FJND024"/>
    <x v="20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6"/>
    <n v="0"/>
    <n v="0"/>
    <n v="0"/>
    <n v="0"/>
    <n v="6"/>
    <n v="0"/>
    <n v="6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21396.12"/>
    <n v="0"/>
    <n v="0"/>
    <n v="0"/>
    <n v="0"/>
    <n v="21396.12"/>
    <n v="0"/>
    <n v="21396.12"/>
    <n v="1.7644957539816278E-7"/>
    <n v="0"/>
    <m/>
    <m/>
    <n v="0"/>
    <m/>
    <m/>
    <m/>
    <m/>
    <m/>
    <m/>
    <n v="0.33333333333333331"/>
    <n v="0"/>
    <n v="2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24Itovebi 9mg"/>
    <s v="BC_LEL06"/>
    <x v="0"/>
    <x v="0"/>
    <s v="宁德市"/>
    <x v="29"/>
    <s v="宁德市闽东医院"/>
    <s v="FJND024"/>
    <x v="20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24Perjeta"/>
    <s v="BC_LEL06"/>
    <x v="0"/>
    <x v="0"/>
    <s v="宁德市"/>
    <x v="29"/>
    <s v="宁德市闽东医院"/>
    <s v="FJND024"/>
    <x v="20"/>
    <s v="正式进药"/>
    <s v="-"/>
    <m/>
    <s v="腰部"/>
    <x v="3"/>
    <x v="4"/>
    <n v="3985.87"/>
    <n v="10.270680431472096"/>
    <n v="8.6757980354352888"/>
    <n v="13.16804697793205"/>
    <n v="7.9570674625530895"/>
    <n v="9.6577349172071685"/>
    <n v="11.083767126886515"/>
    <n v="32.114525444839437"/>
    <n v="28.69856950664677"/>
    <n v="60.813094951486207"/>
    <n v="0"/>
    <n v="0"/>
    <n v="20"/>
    <n v="0"/>
    <n v="0"/>
    <n v="0"/>
    <n v="20"/>
    <n v="0"/>
    <n v="20"/>
    <n v="40937.597011391685"/>
    <n v="34580.603115500453"/>
    <n v="52486.123407930019"/>
    <n v="31715.83648696648"/>
    <n v="38494.475874448537"/>
    <n v="44178.454878043151"/>
    <n v="128004.32353482215"/>
    <n v="114388.76723945816"/>
    <n v="242393.09077428031"/>
    <n v="0"/>
    <n v="0"/>
    <n v="79717.399999999994"/>
    <n v="0"/>
    <n v="0"/>
    <n v="0"/>
    <n v="79717.399999999994"/>
    <n v="0"/>
    <n v="79717.399999999994"/>
    <n v="7.9570674625530895"/>
    <n v="0"/>
    <m/>
    <m/>
    <n v="0"/>
    <m/>
    <m/>
    <m/>
    <m/>
    <m/>
    <m/>
    <m/>
    <m/>
    <m/>
    <m/>
    <m/>
    <m/>
    <m/>
    <m/>
    <m/>
    <m/>
    <n v="89682.074999999997"/>
    <n v="239152.19999999998"/>
    <n v="119576.09999999999"/>
    <n v="60"/>
    <n v="30"/>
    <n v="0"/>
    <n v="60"/>
    <n v="22.5"/>
    <n v="20"/>
    <n v="20"/>
    <n v="50"/>
    <n v="30"/>
    <n v="30"/>
    <n v="30"/>
    <n v="0"/>
    <n v="60"/>
    <n v="0"/>
    <n v="0"/>
    <n v="30"/>
    <n v="0"/>
  </r>
  <r>
    <s v="FJND024Phesgo 10ml"/>
    <s v="BC_LEL06"/>
    <x v="0"/>
    <x v="0"/>
    <s v="宁德市"/>
    <x v="29"/>
    <s v="宁德市闽东医院"/>
    <s v="FJND024"/>
    <x v="20"/>
    <s v="正式进药"/>
    <s v="-"/>
    <m/>
    <s v="腰部"/>
    <x v="4"/>
    <x v="5"/>
    <n v="6232.07"/>
    <n v="20.012259300028724"/>
    <n v="18.397617298728996"/>
    <n v="26.568751029933871"/>
    <n v="24.306222671172833"/>
    <n v="22.189323921436834"/>
    <n v="27.957617407882946"/>
    <n v="64.978627628691584"/>
    <n v="74.45316400049262"/>
    <n v="139.4317916291842"/>
    <n v="17"/>
    <n v="20"/>
    <n v="15"/>
    <n v="6"/>
    <n v="0"/>
    <n v="0"/>
    <n v="52"/>
    <n v="6"/>
    <n v="58"/>
    <n v="124717.80081593001"/>
    <n v="114655.23883889"/>
    <n v="165578.31623111997"/>
    <n v="151478.08112233607"/>
    <n v="138285.41993106884"/>
    <n v="174233.82871914507"/>
    <n v="404951.35588593996"/>
    <n v="463997.32977254991"/>
    <n v="868948.68565848982"/>
    <n v="105945.19"/>
    <n v="124641.4"/>
    <n v="93481.049999999988"/>
    <n v="37392.42"/>
    <n v="0"/>
    <n v="0"/>
    <n v="324067.64"/>
    <n v="37392.42"/>
    <n v="361460.06"/>
    <n v="24.306222671172833"/>
    <n v="6"/>
    <n v="73"/>
    <n v="57"/>
    <n v="58"/>
    <n v="17"/>
    <n v="20"/>
    <n v="15"/>
    <n v="6"/>
    <n v="0"/>
    <n v="0"/>
    <n v="0.66666666666666663"/>
    <n v="1.6666666666666667"/>
    <n v="1.3333333333333333"/>
    <n v="0"/>
    <n v="2"/>
    <n v="1"/>
    <n v="1"/>
    <n v="0"/>
    <n v="0"/>
    <n v="0"/>
    <n v="101790.47666666665"/>
    <n v="454941.11"/>
    <n v="355227.99"/>
    <n v="73"/>
    <n v="57"/>
    <n v="33.333333333333336"/>
    <n v="26"/>
    <n v="16.333333333333332"/>
    <n v="0"/>
    <n v="0"/>
    <n v="7"/>
    <n v="12"/>
    <n v="24"/>
    <n v="23"/>
    <n v="26"/>
    <n v="22"/>
    <n v="25"/>
    <n v="21"/>
    <n v="18"/>
    <n v="18"/>
  </r>
  <r>
    <s v="FJND024Phesgo 15ml"/>
    <s v="BC_LEL06"/>
    <x v="0"/>
    <x v="0"/>
    <s v="宁德市"/>
    <x v="29"/>
    <s v="宁德市闽东医院"/>
    <s v="FJND024"/>
    <x v="20"/>
    <s v="正式进药"/>
    <s v="-"/>
    <m/>
    <s v="腰部"/>
    <x v="4"/>
    <x v="6"/>
    <n v="8489.27"/>
    <n v="1"/>
    <n v="1"/>
    <n v="2"/>
    <n v="1"/>
    <n v="1"/>
    <n v="2"/>
    <n v="4"/>
    <n v="4"/>
    <n v="8"/>
    <n v="0"/>
    <n v="0"/>
    <n v="0"/>
    <n v="0"/>
    <n v="0"/>
    <n v="0"/>
    <n v="0"/>
    <n v="0"/>
    <n v="0"/>
    <n v="8489.27"/>
    <n v="8489.27"/>
    <n v="16978.54"/>
    <n v="8489.27"/>
    <n v="8489.27"/>
    <n v="16978.54"/>
    <n v="33957.08"/>
    <n v="33957.08"/>
    <n v="67914.1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829.7566666666667"/>
    <n v="0"/>
    <n v="0"/>
    <n v="0"/>
    <n v="0"/>
    <n v="0"/>
    <n v="3"/>
    <n v="0.33333333333333331"/>
    <n v="3"/>
    <n v="0"/>
    <n v="0"/>
    <n v="0"/>
    <n v="0"/>
    <n v="1"/>
    <n v="0"/>
    <n v="0"/>
    <n v="0"/>
    <n v="0"/>
    <n v="0"/>
    <n v="0"/>
  </r>
  <r>
    <s v="FJND028Herceptin IV"/>
    <s v="BC_LEL06"/>
    <x v="0"/>
    <x v="0"/>
    <s v="宁德市"/>
    <x v="30"/>
    <s v="福鼎市医院"/>
    <s v="FJND028"/>
    <x v="21"/>
    <s v="正式进药"/>
    <s v="-"/>
    <m/>
    <s v="腰部"/>
    <x v="0"/>
    <x v="0"/>
    <n v="4535.5"/>
    <n v="8.9584040836392198"/>
    <n v="6.4178468562253572"/>
    <n v="5.9700547176138983"/>
    <n v="4.2156997902133568"/>
    <n v="3.8410863285634171"/>
    <n v="6.6869426678360329"/>
    <n v="21.346305657478474"/>
    <n v="14.743728786612806"/>
    <n v="36.09003444409128"/>
    <n v="0"/>
    <n v="0"/>
    <n v="0"/>
    <n v="0"/>
    <n v="0"/>
    <n v="0"/>
    <n v="0"/>
    <n v="0"/>
    <n v="0"/>
    <n v="40630.841721345685"/>
    <n v="29108.144416410109"/>
    <n v="27077.183171737837"/>
    <n v="19120.306398512679"/>
    <n v="17421.247043199379"/>
    <n v="30328.628469970328"/>
    <n v="96816.169309493635"/>
    <n v="66870.18191168239"/>
    <n v="163686.35122117604"/>
    <n v="0"/>
    <n v="0"/>
    <n v="0"/>
    <n v="0"/>
    <n v="0"/>
    <n v="0"/>
    <n v="0"/>
    <n v="0"/>
    <n v="0"/>
    <n v="4.2156997902133568"/>
    <n v="0"/>
    <m/>
    <m/>
    <n v="0"/>
    <m/>
    <m/>
    <m/>
    <m/>
    <m/>
    <m/>
    <m/>
    <m/>
    <m/>
    <m/>
    <m/>
    <m/>
    <m/>
    <m/>
    <m/>
    <m/>
    <n v="63874.958333333336"/>
    <n v="276665.5"/>
    <n v="54426"/>
    <n v="61"/>
    <n v="12"/>
    <n v="0"/>
    <n v="30"/>
    <n v="14.083333333333334"/>
    <n v="12"/>
    <n v="24"/>
    <n v="24"/>
    <n v="12"/>
    <n v="12"/>
    <n v="12"/>
    <n v="30"/>
    <n v="0"/>
    <n v="31"/>
    <n v="12"/>
    <n v="0"/>
    <n v="0"/>
  </r>
  <r>
    <s v="FJND028Herceptin SC"/>
    <s v="BC_LEL06"/>
    <x v="0"/>
    <x v="0"/>
    <s v="宁德市"/>
    <x v="30"/>
    <s v="福鼎市医院"/>
    <s v="FJND028"/>
    <x v="21"/>
    <s v="正式进药"/>
    <s v="-"/>
    <m/>
    <s v="腰部"/>
    <x v="1"/>
    <x v="1"/>
    <n v="3444.49"/>
    <n v="1.0567830231297541"/>
    <n v="0.97913351369343105"/>
    <n v="1.4851801922219376"/>
    <n v="1.5201765164704175"/>
    <n v="1.36873946125292"/>
    <n v="1.801553304270566"/>
    <n v="3.5210967290451229"/>
    <n v="4.690469281993904"/>
    <n v="8.2115660110390269"/>
    <n v="0"/>
    <n v="0"/>
    <n v="0"/>
    <n v="0"/>
    <n v="0"/>
    <n v="0"/>
    <n v="0"/>
    <n v="0"/>
    <n v="0"/>
    <n v="3640.0785553402065"/>
    <n v="3372.6155965818862"/>
    <n v="5115.6883203065418"/>
    <n v="5236.2328092171883"/>
    <n v="4714.6093868910702"/>
    <n v="6205.4323410269226"/>
    <n v="12128.382472228634"/>
    <n v="16156.274537135181"/>
    <n v="28284.657009363815"/>
    <n v="0"/>
    <n v="0"/>
    <n v="0"/>
    <n v="0"/>
    <n v="0"/>
    <n v="0"/>
    <n v="0"/>
    <n v="0"/>
    <n v="0"/>
    <n v="1.5201765164704175"/>
    <n v="0"/>
    <m/>
    <m/>
    <n v="0"/>
    <m/>
    <m/>
    <m/>
    <m/>
    <m/>
    <m/>
    <m/>
    <m/>
    <m/>
    <m/>
    <m/>
    <m/>
    <m/>
    <m/>
    <m/>
    <m/>
    <n v="4592.6533333333327"/>
    <n v="17222.449999999997"/>
    <n v="0"/>
    <n v="5"/>
    <n v="0"/>
    <n v="0"/>
    <n v="3"/>
    <n v="1.3333333333333333"/>
    <n v="2"/>
    <n v="2"/>
    <n v="3"/>
    <n v="1"/>
    <n v="0"/>
    <n v="3"/>
    <n v="0"/>
    <n v="0"/>
    <n v="5"/>
    <n v="0"/>
    <n v="0"/>
    <n v="0"/>
  </r>
  <r>
    <s v="FJND028Itovebi 3mg"/>
    <s v="BC_LEL06"/>
    <x v="0"/>
    <x v="0"/>
    <s v="宁德市"/>
    <x v="30"/>
    <s v="福鼎市医院"/>
    <s v="FJND028"/>
    <x v="21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28Itovebi 9mg"/>
    <s v="BC_LEL06"/>
    <x v="0"/>
    <x v="0"/>
    <s v="宁德市"/>
    <x v="30"/>
    <s v="福鼎市医院"/>
    <s v="FJND028"/>
    <x v="21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28Perjeta"/>
    <s v="BC_LEL06"/>
    <x v="0"/>
    <x v="0"/>
    <s v="宁德市"/>
    <x v="30"/>
    <s v="福鼎市医院"/>
    <s v="FJND028"/>
    <x v="21"/>
    <s v="正式进药"/>
    <s v="-"/>
    <m/>
    <s v="腰部"/>
    <x v="3"/>
    <x v="4"/>
    <n v="3985.87"/>
    <n v="5.2217623019547093"/>
    <n v="4.4109010520849639"/>
    <n v="6.6948253096293442"/>
    <n v="4.0454880460256701"/>
    <n v="4.9101319478709451"/>
    <n v="5.635147323781097"/>
    <n v="16.327488663669016"/>
    <n v="14.590767317677713"/>
    <n v="30.918255981346729"/>
    <n v="0"/>
    <n v="0"/>
    <n v="0"/>
    <n v="0"/>
    <n v="0"/>
    <n v="0"/>
    <n v="0"/>
    <n v="0"/>
    <n v="0"/>
    <n v="20813.26570649222"/>
    <n v="17581.278176473897"/>
    <n v="26684.703356892314"/>
    <n v="16124.789438012338"/>
    <n v="19571.147627060363"/>
    <n v="22460.964663439361"/>
    <n v="65079.247239858429"/>
    <n v="58156.901728512064"/>
    <n v="123236.14896837049"/>
    <n v="0"/>
    <n v="0"/>
    <n v="0"/>
    <n v="0"/>
    <n v="0"/>
    <n v="0"/>
    <n v="0"/>
    <n v="0"/>
    <n v="0"/>
    <n v="4.0454880460256701"/>
    <n v="0"/>
    <m/>
    <m/>
    <n v="0"/>
    <m/>
    <m/>
    <m/>
    <m/>
    <m/>
    <m/>
    <m/>
    <m/>
    <m/>
    <m/>
    <m/>
    <m/>
    <m/>
    <m/>
    <m/>
    <m/>
    <n v="46833.972499999996"/>
    <n v="39858.699999999997"/>
    <n v="0"/>
    <n v="10"/>
    <n v="0"/>
    <n v="0"/>
    <n v="40"/>
    <n v="11.75"/>
    <n v="11"/>
    <n v="20"/>
    <n v="40"/>
    <n v="20"/>
    <n v="0"/>
    <n v="40"/>
    <n v="10"/>
    <n v="0"/>
    <n v="0"/>
    <n v="0"/>
    <n v="0"/>
    <n v="0"/>
  </r>
  <r>
    <s v="FJND028Phesgo 10ml"/>
    <s v="BC_LEL06"/>
    <x v="0"/>
    <x v="0"/>
    <s v="宁德市"/>
    <x v="30"/>
    <s v="福鼎市医院"/>
    <s v="FJND028"/>
    <x v="21"/>
    <s v="正式进药"/>
    <s v="-"/>
    <m/>
    <s v="腰部"/>
    <x v="4"/>
    <x v="5"/>
    <n v="6232.07"/>
    <n v="4.6625171225242976"/>
    <n v="4.3103071789244982"/>
    <n v="6.3898590434237752"/>
    <n v="4.2369898096282617"/>
    <n v="3.7752201147291351"/>
    <n v="5.3306283129297336"/>
    <n v="15.362683344872572"/>
    <n v="13.342838237287129"/>
    <n v="28.705521582159701"/>
    <n v="1"/>
    <n v="2"/>
    <n v="2"/>
    <n v="1"/>
    <n v="0"/>
    <n v="0"/>
    <n v="5"/>
    <n v="1"/>
    <n v="6"/>
    <n v="29057.133083769997"/>
    <n v="26862.136060559995"/>
    <n v="39822.048848750004"/>
    <n v="26405.217082889998"/>
    <n v="23527.4360204"/>
    <n v="33220.848790160002"/>
    <n v="95741.317993079996"/>
    <n v="83153.501893449997"/>
    <n v="178894.81988652999"/>
    <n v="6232.07"/>
    <n v="12464.14"/>
    <n v="12464.14"/>
    <n v="6232.07"/>
    <n v="0"/>
    <n v="0"/>
    <n v="31160.35"/>
    <n v="6232.07"/>
    <n v="37392.42"/>
    <n v="4.2369898096282617"/>
    <n v="1"/>
    <n v="6"/>
    <n v="9"/>
    <n v="6"/>
    <n v="1"/>
    <n v="2"/>
    <n v="2"/>
    <n v="1"/>
    <n v="0"/>
    <n v="0"/>
    <n v="0"/>
    <n v="0.33333333333333331"/>
    <n v="0"/>
    <n v="0"/>
    <n v="0"/>
    <n v="0"/>
    <n v="0"/>
    <n v="0"/>
    <n v="0"/>
    <n v="0"/>
    <n v="12983.479166666668"/>
    <n v="37392.42"/>
    <n v="56088.63"/>
    <n v="6"/>
    <n v="9"/>
    <n v="34"/>
    <n v="4"/>
    <n v="2.0833333333333335"/>
    <n v="3"/>
    <n v="0"/>
    <n v="0"/>
    <n v="3"/>
    <n v="4"/>
    <n v="0"/>
    <n v="0"/>
    <n v="3"/>
    <n v="3"/>
    <n v="3"/>
    <n v="2"/>
    <n v="4"/>
  </r>
  <r>
    <s v="FJND028Phesgo 15ml"/>
    <s v="BC_LEL06"/>
    <x v="0"/>
    <x v="0"/>
    <s v="宁德市"/>
    <x v="30"/>
    <s v="福鼎市医院"/>
    <s v="FJND028"/>
    <x v="21"/>
    <s v="正式进药"/>
    <s v="-"/>
    <m/>
    <s v="腰部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1"/>
    <n v="0"/>
    <n v="0"/>
    <n v="0"/>
    <n v="1"/>
    <n v="1"/>
    <n v="0.01"/>
    <n v="0.01"/>
    <n v="0.01"/>
    <n v="8489.27"/>
    <n v="8489.27"/>
    <n v="8489.27"/>
    <n v="0.03"/>
    <n v="25467.81"/>
    <n v="25467.84"/>
    <n v="0"/>
    <n v="0"/>
    <n v="0"/>
    <n v="8489.27"/>
    <n v="0"/>
    <n v="0"/>
    <n v="0"/>
    <n v="8489.27"/>
    <n v="8489.27"/>
    <n v="1"/>
    <n v="1"/>
    <n v="0"/>
    <n v="0"/>
    <n v="2"/>
    <n v="0"/>
    <n v="0"/>
    <n v="0"/>
    <n v="2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36Herceptin IV"/>
    <s v="BC_LEL06"/>
    <x v="0"/>
    <x v="0"/>
    <s v="宁德市"/>
    <x v="31"/>
    <s v="宁德师范学院附属宁德市医院东侨院区"/>
    <s v="FJND001"/>
    <x v="19"/>
    <s v="临时采购"/>
    <s v="-"/>
    <m/>
    <s v="腰部"/>
    <x v="0"/>
    <x v="0"/>
    <n v="4535.5"/>
    <n v="6.1921273534901422"/>
    <n v="4.436071949636804"/>
    <n v="4.1265541020061294"/>
    <n v="2.9139286128828372"/>
    <n v="2.6549925076110714"/>
    <n v="4.6220733311582327"/>
    <n v="14.754753405133076"/>
    <n v="10.190994451652141"/>
    <n v="24.945747856785218"/>
    <n v="14"/>
    <n v="9"/>
    <n v="1"/>
    <n v="2"/>
    <n v="0"/>
    <n v="0"/>
    <n v="24"/>
    <n v="2"/>
    <n v="26"/>
    <n v="28084.393611754538"/>
    <n v="20119.804327577727"/>
    <n v="18715.986129648798"/>
    <n v="13216.123223730108"/>
    <n v="12041.718518270014"/>
    <n v="20963.413593468162"/>
    <n v="66920.184068981063"/>
    <n v="46221.255335468282"/>
    <n v="113141.43940444934"/>
    <n v="63497"/>
    <n v="40819.5"/>
    <n v="4535.5"/>
    <n v="9071"/>
    <n v="0"/>
    <n v="0"/>
    <n v="108852"/>
    <n v="9071"/>
    <n v="117923"/>
    <n v="2.9139286128828372"/>
    <n v="2"/>
    <m/>
    <m/>
    <n v="0"/>
    <m/>
    <m/>
    <m/>
    <m/>
    <m/>
    <m/>
    <m/>
    <m/>
    <m/>
    <m/>
    <m/>
    <m/>
    <m/>
    <m/>
    <m/>
    <m/>
    <n v="40819.5"/>
    <n v="213168.5"/>
    <n v="40819.5"/>
    <n v="47"/>
    <n v="9"/>
    <n v="0"/>
    <n v="24"/>
    <n v="9"/>
    <n v="24"/>
    <n v="0"/>
    <n v="12"/>
    <n v="12"/>
    <n v="0"/>
    <n v="4"/>
    <n v="4"/>
    <n v="13"/>
    <n v="30"/>
    <n v="2"/>
    <n v="3"/>
    <n v="4"/>
  </r>
  <r>
    <s v="FJND036Herceptin SC"/>
    <s v="BC_LEL06"/>
    <x v="0"/>
    <x v="0"/>
    <s v="宁德市"/>
    <x v="31"/>
    <s v="宁德师范学院附属宁德市医院东侨院区"/>
    <s v="FJND001"/>
    <x v="19"/>
    <s v="临时采购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36Itovebi 3mg"/>
    <s v="BC_LEL06"/>
    <x v="0"/>
    <x v="0"/>
    <s v="宁德市"/>
    <x v="31"/>
    <s v="宁德师范学院附属宁德市医院东侨院区"/>
    <s v="FJND001"/>
    <x v="19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36Itovebi 9mg"/>
    <s v="BC_LEL06"/>
    <x v="0"/>
    <x v="0"/>
    <s v="宁德市"/>
    <x v="31"/>
    <s v="宁德师范学院附属宁德市医院东侨院区"/>
    <s v="FJND001"/>
    <x v="19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ND036Perjeta"/>
    <s v="BC_LEL06"/>
    <x v="0"/>
    <x v="0"/>
    <s v="宁德市"/>
    <x v="31"/>
    <s v="宁德师范学院附属宁德市医院东侨院区"/>
    <s v="FJND001"/>
    <x v="19"/>
    <s v="临时采购"/>
    <s v="-"/>
    <m/>
    <s v="腰部"/>
    <x v="3"/>
    <x v="4"/>
    <n v="3985.87"/>
    <n v="7.0590999665474632"/>
    <n v="5.9629277758509511"/>
    <n v="9.0504772883964009"/>
    <n v="5.4689399629848685"/>
    <n v="6.6378188559031894"/>
    <n v="7.6179393056444393"/>
    <n v="22.072505030794815"/>
    <n v="19.724698124532495"/>
    <n v="41.79720315532731"/>
    <n v="14"/>
    <n v="23"/>
    <n v="0"/>
    <n v="0"/>
    <n v="0"/>
    <n v="0"/>
    <n v="37"/>
    <n v="0"/>
    <n v="37"/>
    <n v="28136.654783662536"/>
    <n v="23767.454933931032"/>
    <n v="36074.02590950056"/>
    <n v="21798.483730262498"/>
    <n v="26457.483043178847"/>
    <n v="30364.115740189001"/>
    <n v="87978.135627094132"/>
    <n v="78620.082513630347"/>
    <n v="166598.21814072446"/>
    <n v="55802.18"/>
    <n v="91675.01"/>
    <n v="0"/>
    <n v="0"/>
    <n v="0"/>
    <n v="0"/>
    <n v="147477.19"/>
    <n v="0"/>
    <n v="147477.19"/>
    <n v="5.4689399629848685"/>
    <n v="0"/>
    <m/>
    <m/>
    <n v="0"/>
    <m/>
    <m/>
    <m/>
    <m/>
    <m/>
    <m/>
    <m/>
    <m/>
    <m/>
    <m/>
    <m/>
    <m/>
    <m/>
    <m/>
    <m/>
    <m/>
    <n v="57462.95916666666"/>
    <n v="159434.79999999999"/>
    <n v="135519.57999999999"/>
    <n v="40"/>
    <n v="34"/>
    <n v="0"/>
    <n v="24"/>
    <n v="14.416666666666666"/>
    <n v="24"/>
    <n v="12"/>
    <n v="12"/>
    <n v="24"/>
    <n v="12"/>
    <n v="15"/>
    <n v="16"/>
    <n v="14"/>
    <n v="10"/>
    <n v="15"/>
    <n v="0"/>
    <n v="19"/>
  </r>
  <r>
    <s v="FJND036Phesgo 10ml"/>
    <s v="BC_LEL06"/>
    <x v="0"/>
    <x v="0"/>
    <s v="宁德市"/>
    <x v="31"/>
    <s v="宁德师范学院附属宁德市医院东侨院区"/>
    <s v="FJND001"/>
    <x v="19"/>
    <s v="临时采购"/>
    <s v="-"/>
    <m/>
    <s v="腰部"/>
    <x v="4"/>
    <x v="5"/>
    <n v="6232.07"/>
    <n v="0.66435068692424826"/>
    <n v="0.6141652555234457"/>
    <n v="0.91047491232447653"/>
    <n v="0.79781334122370262"/>
    <n v="0.73201704052425598"/>
    <n v="0.95364290002358776"/>
    <n v="2.1889908547721704"/>
    <n v="2.4834732817715466"/>
    <n v="4.6724641365437165"/>
    <n v="0"/>
    <n v="0"/>
    <n v="0"/>
    <n v="0"/>
    <n v="0"/>
    <n v="0"/>
    <n v="0"/>
    <n v="0"/>
    <n v="0"/>
    <n v="4140.2799854599998"/>
    <n v="3827.5208639900002"/>
    <n v="5674.1433868499998"/>
    <n v="4972.0285894400004"/>
    <n v="4561.9814377399998"/>
    <n v="5943.1693079500001"/>
    <n v="13641.9442363"/>
    <n v="15477.17933513"/>
    <n v="29119.123571429998"/>
    <n v="0"/>
    <n v="0"/>
    <n v="0"/>
    <n v="0"/>
    <n v="0"/>
    <n v="0"/>
    <n v="0"/>
    <n v="0"/>
    <n v="0"/>
    <n v="0.79781334122370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</r>
  <r>
    <s v="FJND036Phesgo 15ml"/>
    <s v="BC_LEL06"/>
    <x v="0"/>
    <x v="0"/>
    <s v="宁德市"/>
    <x v="31"/>
    <s v="宁德师范学院附属宁德市医院东侨院区"/>
    <s v="FJND001"/>
    <x v="19"/>
    <s v="临时采购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14Herceptin IV"/>
    <s v="BC_LEL06"/>
    <x v="0"/>
    <x v="0"/>
    <s v="莆田市"/>
    <x v="32"/>
    <s v="莆田市第一医院"/>
    <s v="FJPT014"/>
    <x v="22"/>
    <s v="正式进药"/>
    <s v="-"/>
    <m/>
    <s v="腰部"/>
    <x v="0"/>
    <x v="0"/>
    <n v="4535.5"/>
    <n v="11.258265378763051"/>
    <n v="8.0654793413039663"/>
    <n v="7.5027270157844335"/>
    <n v="5.2979823808234787"/>
    <n v="4.8271956506943328"/>
    <n v="8.4036592259286742"/>
    <n v="26.826471735851452"/>
    <n v="18.528837257446487"/>
    <n v="45.355308993297939"/>
    <n v="52"/>
    <n v="12"/>
    <n v="24"/>
    <n v="0"/>
    <n v="0"/>
    <n v="0"/>
    <n v="88"/>
    <n v="0"/>
    <n v="88"/>
    <n v="51061.862625379814"/>
    <n v="36580.98155248414"/>
    <n v="34028.618380090295"/>
    <n v="24028.999088224886"/>
    <n v="21893.745873724143"/>
    <n v="38114.796419199498"/>
    <n v="121671.46255795425"/>
    <n v="84037.541381148534"/>
    <n v="205709.00393910278"/>
    <n v="235846"/>
    <n v="54426"/>
    <n v="108852"/>
    <n v="0"/>
    <n v="0"/>
    <n v="0"/>
    <n v="399124"/>
    <n v="0"/>
    <n v="399124"/>
    <n v="5.2979823808234787"/>
    <n v="0"/>
    <m/>
    <m/>
    <n v="0"/>
    <m/>
    <m/>
    <m/>
    <m/>
    <m/>
    <m/>
    <m/>
    <m/>
    <m/>
    <m/>
    <m/>
    <m/>
    <m/>
    <m/>
    <m/>
    <m/>
    <n v="89954.083333333328"/>
    <n v="480763"/>
    <n v="163278"/>
    <n v="106"/>
    <n v="36"/>
    <n v="0"/>
    <n v="24"/>
    <n v="19.833333333333332"/>
    <n v="24"/>
    <n v="0"/>
    <n v="22"/>
    <n v="18"/>
    <n v="0"/>
    <n v="32"/>
    <n v="24"/>
    <n v="22"/>
    <n v="60"/>
    <n v="24"/>
    <n v="12"/>
    <n v="0"/>
  </r>
  <r>
    <s v="FJPT014Herceptin SC"/>
    <s v="BC_LEL06"/>
    <x v="0"/>
    <x v="0"/>
    <s v="莆田市"/>
    <x v="32"/>
    <s v="莆田市第一医院"/>
    <s v="FJPT014"/>
    <x v="22"/>
    <s v="正式进药"/>
    <s v="-"/>
    <m/>
    <s v="腰部"/>
    <x v="1"/>
    <x v="1"/>
    <n v="3444.49"/>
    <n v="9.3975943048117987"/>
    <n v="8.707084927126024"/>
    <n v="13.207177453238184"/>
    <n v="13.518387276114455"/>
    <n v="12.171711585361344"/>
    <n v="16.02057063888811"/>
    <n v="31.311856685176007"/>
    <n v="41.710669500363906"/>
    <n v="73.022526185539917"/>
    <n v="13"/>
    <n v="10"/>
    <n v="11"/>
    <n v="6"/>
    <n v="0"/>
    <n v="0"/>
    <n v="34"/>
    <n v="6"/>
    <n v="40"/>
    <n v="32369.919606981195"/>
    <n v="29991.466960636313"/>
    <n v="45491.990665904392"/>
    <n v="46563.949788703474"/>
    <n v="41925.338838661286"/>
    <n v="55182.695359943697"/>
    <n v="107853.3772335219"/>
    <n v="143671.98398730846"/>
    <n v="251525.36122083035"/>
    <n v="44778.369999999995"/>
    <n v="34444.899999999994"/>
    <n v="37889.39"/>
    <n v="20666.939999999999"/>
    <n v="0"/>
    <n v="0"/>
    <n v="117112.65999999999"/>
    <n v="20666.939999999999"/>
    <n v="137779.59999999998"/>
    <n v="13.518387276114455"/>
    <n v="6"/>
    <m/>
    <m/>
    <n v="0"/>
    <m/>
    <m/>
    <m/>
    <m/>
    <m/>
    <m/>
    <m/>
    <m/>
    <m/>
    <m/>
    <m/>
    <m/>
    <m/>
    <m/>
    <m/>
    <m/>
    <n v="101038.37333333332"/>
    <n v="234225.31999999998"/>
    <n v="141224.09"/>
    <n v="68"/>
    <n v="41"/>
    <n v="0"/>
    <n v="46"/>
    <n v="29.333333333333332"/>
    <n v="46"/>
    <n v="38"/>
    <n v="43"/>
    <n v="45"/>
    <n v="44"/>
    <n v="27"/>
    <n v="28"/>
    <n v="18"/>
    <n v="22"/>
    <n v="14"/>
    <n v="14"/>
    <n v="13"/>
  </r>
  <r>
    <s v="FJPT014Itovebi 3mg"/>
    <s v="BC_LEL06"/>
    <x v="0"/>
    <x v="0"/>
    <s v="莆田市"/>
    <x v="32"/>
    <s v="莆田市第一医院"/>
    <s v="FJPT014"/>
    <x v="22"/>
    <s v="正式进药"/>
    <s v="-"/>
    <m/>
    <s v="腰部"/>
    <x v="2"/>
    <x v="2"/>
    <n v="3566.02"/>
    <n v="0.52701962410048253"/>
    <n v="0.60174743773320616"/>
    <n v="1.2179555460788503"/>
    <n v="1.2329319109013004"/>
    <n v="1.4989145061378062"/>
    <n v="1.9088771512103511"/>
    <n v="2.3467226079125387"/>
    <n v="4.6407235682494576"/>
    <n v="6.9874461761619964"/>
    <n v="0"/>
    <n v="0"/>
    <n v="0"/>
    <n v="0"/>
    <n v="0"/>
    <n v="0"/>
    <n v="0"/>
    <n v="0"/>
    <n v="0"/>
    <n v="1879.3625199348028"/>
    <n v="2145.843397905368"/>
    <n v="4343.2538364281017"/>
    <n v="4396.6598529122557"/>
    <n v="5345.1591071775401"/>
    <n v="6807.0940987591366"/>
    <n v="8368.4597542682714"/>
    <n v="16548.913058848935"/>
    <n v="24917.372813117207"/>
    <n v="0"/>
    <n v="0"/>
    <n v="0"/>
    <n v="0"/>
    <n v="0"/>
    <n v="0"/>
    <n v="0"/>
    <n v="0"/>
    <n v="0"/>
    <n v="1.2329319109013004"/>
    <n v="0"/>
    <m/>
    <m/>
    <n v="0"/>
    <m/>
    <m/>
    <m/>
    <m/>
    <m/>
    <m/>
    <n v="0"/>
    <n v="0.33333333333333331"/>
    <n v="0.6666666666666666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14Itovebi 9mg"/>
    <s v="BC_LEL06"/>
    <x v="0"/>
    <x v="0"/>
    <s v="莆田市"/>
    <x v="32"/>
    <s v="莆田市第一医院"/>
    <s v="FJPT014"/>
    <x v="22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14Perjeta"/>
    <s v="BC_LEL06"/>
    <x v="0"/>
    <x v="0"/>
    <s v="莆田市"/>
    <x v="32"/>
    <s v="莆田市第一医院"/>
    <s v="FJPT014"/>
    <x v="22"/>
    <s v="正式进药"/>
    <s v="-"/>
    <m/>
    <s v="腰部"/>
    <x v="3"/>
    <x v="4"/>
    <n v="3985.87"/>
    <n v="9.3196428216333782"/>
    <n v="7.8724422809537717"/>
    <n v="11.948720954919816"/>
    <n v="7.2202642418313951"/>
    <n v="8.7634544268930359"/>
    <n v="10.057439858046328"/>
    <n v="29.140806057506964"/>
    <n v="26.041158526770758"/>
    <n v="55.181964584277722"/>
    <n v="11"/>
    <n v="10"/>
    <n v="10"/>
    <n v="0"/>
    <n v="0"/>
    <n v="0"/>
    <n v="31"/>
    <n v="0"/>
    <n v="31"/>
    <n v="37146.884733463834"/>
    <n v="31378.531514385209"/>
    <n v="47626.04839258625"/>
    <n v="28779.034633588501"/>
    <n v="34929.990096520145"/>
    <n v="40087.647806991117"/>
    <n v="116151.4646404353"/>
    <n v="103796.67253709977"/>
    <n v="219948.13717753507"/>
    <n v="43844.57"/>
    <n v="39858.699999999997"/>
    <n v="39858.699999999997"/>
    <n v="0"/>
    <n v="0"/>
    <n v="0"/>
    <n v="123561.96999999999"/>
    <n v="0"/>
    <n v="123561.96999999999"/>
    <n v="7.2202642418313951"/>
    <n v="0"/>
    <m/>
    <m/>
    <n v="0"/>
    <m/>
    <m/>
    <m/>
    <m/>
    <m/>
    <m/>
    <m/>
    <m/>
    <m/>
    <m/>
    <m/>
    <m/>
    <m/>
    <m/>
    <m/>
    <m/>
    <n v="79717.399999999994"/>
    <n v="199293.5"/>
    <n v="151463.06"/>
    <n v="50"/>
    <n v="38"/>
    <n v="0"/>
    <n v="34"/>
    <n v="20"/>
    <n v="34"/>
    <n v="15"/>
    <n v="28"/>
    <n v="34"/>
    <n v="26"/>
    <n v="15"/>
    <n v="13"/>
    <n v="19"/>
    <n v="18"/>
    <n v="20"/>
    <n v="11"/>
    <n v="7"/>
  </r>
  <r>
    <s v="FJPT014Phesgo 10ml"/>
    <s v="BC_LEL06"/>
    <x v="0"/>
    <x v="0"/>
    <s v="莆田市"/>
    <x v="32"/>
    <s v="莆田市第一医院"/>
    <s v="FJPT014"/>
    <x v="22"/>
    <s v="正式进药"/>
    <s v="-"/>
    <m/>
    <s v="腰部"/>
    <x v="4"/>
    <x v="5"/>
    <n v="6232.07"/>
    <n v="16.654131731328434"/>
    <n v="15.293165222829654"/>
    <n v="21.966523682333477"/>
    <n v="20.273472991928845"/>
    <n v="18.489159116428411"/>
    <n v="23.137185842734436"/>
    <n v="53.913820636491565"/>
    <n v="61.899817951091691"/>
    <n v="115.81363858758326"/>
    <n v="32"/>
    <n v="21"/>
    <n v="31"/>
    <n v="11"/>
    <n v="0"/>
    <n v="0"/>
    <n v="84"/>
    <n v="11"/>
    <n v="95"/>
    <n v="103789.71473885998"/>
    <n v="95308.076190239997"/>
    <n v="136896.91324495999"/>
    <n v="126345.70282880998"/>
    <n v="115225.73385472001"/>
    <n v="144192.56177492999"/>
    <n v="335994.70417405997"/>
    <n v="385763.99845845997"/>
    <n v="721758.70263251988"/>
    <n v="199426.24"/>
    <n v="130873.47"/>
    <n v="193194.16999999998"/>
    <n v="68552.76999999999"/>
    <n v="0"/>
    <n v="0"/>
    <n v="523493.87999999995"/>
    <n v="68552.76999999999"/>
    <n v="592046.64999999991"/>
    <n v="20.273472991928845"/>
    <n v="11"/>
    <n v="52"/>
    <n v="80"/>
    <n v="95"/>
    <n v="32"/>
    <n v="21"/>
    <n v="31"/>
    <n v="11"/>
    <n v="0"/>
    <n v="0"/>
    <n v="1.3333333333333333"/>
    <n v="1.6666666666666667"/>
    <n v="0.33333333333333331"/>
    <n v="0"/>
    <n v="0"/>
    <n v="1"/>
    <n v="0"/>
    <n v="0"/>
    <n v="0"/>
    <n v="0"/>
    <n v="80497.570833333331"/>
    <n v="324067.64"/>
    <n v="498565.6"/>
    <n v="52"/>
    <n v="80"/>
    <n v="20"/>
    <n v="30"/>
    <n v="12.916666666666666"/>
    <n v="0"/>
    <n v="0"/>
    <n v="0"/>
    <n v="3"/>
    <n v="4"/>
    <n v="16"/>
    <n v="17"/>
    <n v="18"/>
    <n v="17"/>
    <n v="23"/>
    <n v="27"/>
    <n v="30"/>
  </r>
  <r>
    <s v="FJPT014Phesgo 15ml"/>
    <s v="BC_LEL06"/>
    <x v="0"/>
    <x v="0"/>
    <s v="莆田市"/>
    <x v="32"/>
    <s v="莆田市第一医院"/>
    <s v="FJPT014"/>
    <x v="22"/>
    <s v="正式进药"/>
    <s v="-"/>
    <m/>
    <s v="腰部"/>
    <x v="4"/>
    <x v="6"/>
    <n v="8489.27"/>
    <n v="1"/>
    <n v="1"/>
    <n v="2"/>
    <n v="1"/>
    <n v="1"/>
    <n v="2"/>
    <n v="4"/>
    <n v="4"/>
    <n v="8"/>
    <n v="0"/>
    <n v="1"/>
    <n v="4"/>
    <n v="1"/>
    <n v="0"/>
    <n v="0"/>
    <n v="5"/>
    <n v="1"/>
    <n v="6"/>
    <n v="8489.27"/>
    <n v="8489.27"/>
    <n v="16978.54"/>
    <n v="8489.27"/>
    <n v="8489.27"/>
    <n v="16978.54"/>
    <n v="33957.08"/>
    <n v="33957.08"/>
    <n v="67914.16"/>
    <n v="0"/>
    <n v="8489.27"/>
    <n v="33957.08"/>
    <n v="8489.27"/>
    <n v="0"/>
    <n v="0"/>
    <n v="42446.350000000006"/>
    <n v="8489.27"/>
    <n v="50935.62000000001"/>
    <n v="1"/>
    <n v="1"/>
    <n v="2"/>
    <n v="2"/>
    <n v="12"/>
    <n v="0"/>
    <n v="2"/>
    <n v="8"/>
    <n v="2"/>
    <n v="0"/>
    <n v="0"/>
    <n v="0.33333333333333331"/>
    <n v="0.33333333333333331"/>
    <n v="1.6666666666666667"/>
    <n v="1"/>
    <n v="0"/>
    <n v="1"/>
    <n v="4"/>
    <n v="1"/>
    <n v="0"/>
    <n v="0"/>
    <n v="2122.3175000000001"/>
    <n v="8489.27"/>
    <n v="8489.27"/>
    <n v="1"/>
    <n v="1"/>
    <n v="0"/>
    <n v="1"/>
    <n v="0.25"/>
    <n v="0"/>
    <n v="0"/>
    <n v="1"/>
    <n v="0"/>
    <n v="0"/>
    <n v="0"/>
    <n v="0"/>
    <n v="0"/>
    <n v="1"/>
    <n v="1"/>
    <n v="0"/>
    <n v="0"/>
  </r>
  <r>
    <s v="FJPT015Herceptin IV"/>
    <s v="BC_LEL06"/>
    <x v="0"/>
    <x v="0"/>
    <s v="莆田市"/>
    <x v="33"/>
    <s v="莆田学院附属医院老院区"/>
    <s v="FJPT015"/>
    <x v="23"/>
    <s v="正式进药"/>
    <s v="-"/>
    <m/>
    <s v="腰部"/>
    <x v="0"/>
    <x v="0"/>
    <n v="4535.5"/>
    <n v="13.423923135225252"/>
    <n v="9.6169677196139549"/>
    <n v="8.9459634656021834"/>
    <n v="6.3171106613020696"/>
    <n v="5.7557626502435451"/>
    <n v="10.020200422375151"/>
    <n v="31.986854320441388"/>
    <n v="22.093073733920765"/>
    <n v="54.079928054362156"/>
    <n v="71"/>
    <n v="0"/>
    <n v="36"/>
    <n v="36"/>
    <n v="0"/>
    <n v="0"/>
    <n v="107"/>
    <n v="36"/>
    <n v="143"/>
    <n v="60884.203379814127"/>
    <n v="43617.75709230909"/>
    <n v="40574.417298238695"/>
    <n v="28651.255404335538"/>
    <n v="26105.261500179597"/>
    <n v="45446.619015682489"/>
    <n v="145076.3777703619"/>
    <n v="100203.13592019762"/>
    <n v="245279.51369055951"/>
    <n v="322020.5"/>
    <n v="0"/>
    <n v="163278"/>
    <n v="163278"/>
    <n v="0"/>
    <n v="0"/>
    <n v="485298.5"/>
    <n v="163278"/>
    <n v="648576.5"/>
    <n v="6.3171106613020696"/>
    <n v="36"/>
    <m/>
    <m/>
    <n v="0"/>
    <m/>
    <m/>
    <m/>
    <m/>
    <m/>
    <m/>
    <m/>
    <m/>
    <m/>
    <m/>
    <m/>
    <m/>
    <m/>
    <m/>
    <m/>
    <m/>
    <n v="185955.5"/>
    <n v="489834"/>
    <n v="653112"/>
    <n v="108"/>
    <n v="144"/>
    <n v="0"/>
    <n v="72"/>
    <n v="41"/>
    <n v="72"/>
    <n v="0"/>
    <n v="48"/>
    <n v="60"/>
    <n v="24"/>
    <n v="36"/>
    <n v="48"/>
    <n v="24"/>
    <n v="36"/>
    <n v="72"/>
    <n v="36"/>
    <n v="36"/>
  </r>
  <r>
    <s v="FJPT015Herceptin SC"/>
    <s v="BC_LEL06"/>
    <x v="0"/>
    <x v="0"/>
    <s v="莆田市"/>
    <x v="33"/>
    <s v="莆田学院附属医院老院区"/>
    <s v="FJPT015"/>
    <x v="23"/>
    <s v="正式进药"/>
    <s v="-"/>
    <m/>
    <s v="腰部"/>
    <x v="1"/>
    <x v="1"/>
    <n v="3444.49"/>
    <n v="4.2395648339676004"/>
    <n v="3.9280532725818809"/>
    <n v="5.9581934770315366"/>
    <n v="6.0985904954872021"/>
    <n v="5.491060662202889"/>
    <n v="7.2274079618383871"/>
    <n v="14.125811583581019"/>
    <n v="18.81705911952848"/>
    <n v="32.942870703109499"/>
    <n v="0"/>
    <n v="0"/>
    <n v="0"/>
    <n v="0"/>
    <n v="0"/>
    <n v="0"/>
    <n v="0"/>
    <n v="0"/>
    <n v="0"/>
    <n v="14603.138674953059"/>
    <n v="13530.140216875563"/>
    <n v="20522.937849700356"/>
    <n v="21006.533975800714"/>
    <n v="18913.903540351228"/>
    <n v="24894.734450472704"/>
    <n v="48656.21674152898"/>
    <n v="64815.17196662465"/>
    <n v="113471.38870815362"/>
    <n v="0"/>
    <n v="0"/>
    <n v="0"/>
    <n v="0"/>
    <n v="0"/>
    <n v="0"/>
    <n v="0"/>
    <n v="0"/>
    <n v="0"/>
    <n v="6.0985904954872021"/>
    <n v="0"/>
    <m/>
    <m/>
    <n v="0"/>
    <m/>
    <m/>
    <m/>
    <m/>
    <m/>
    <m/>
    <m/>
    <m/>
    <m/>
    <m/>
    <m/>
    <m/>
    <m/>
    <m/>
    <m/>
    <m/>
    <n v="18944.695"/>
    <n v="37889.39"/>
    <n v="0"/>
    <n v="11"/>
    <n v="0"/>
    <n v="0"/>
    <n v="20"/>
    <n v="5.5"/>
    <n v="20"/>
    <n v="10"/>
    <n v="10"/>
    <n v="5"/>
    <n v="10"/>
    <n v="0"/>
    <n v="5"/>
    <n v="3"/>
    <n v="3"/>
    <n v="0"/>
    <n v="0"/>
    <n v="0"/>
  </r>
  <r>
    <s v="FJPT015Itovebi 3mg"/>
    <s v="BC_LEL06"/>
    <x v="0"/>
    <x v="0"/>
    <s v="莆田市"/>
    <x v="33"/>
    <s v="莆田学院附属医院老院区"/>
    <s v="FJPT015"/>
    <x v="23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1"/>
    <n v="0"/>
    <n v="0"/>
    <n v="0"/>
    <n v="1"/>
    <n v="0"/>
    <n v="1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3566.02"/>
    <n v="0"/>
    <n v="0"/>
    <n v="0"/>
    <n v="3566.02"/>
    <n v="0"/>
    <n v="3566.02"/>
    <n v="1.7644957539816278E-7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15Itovebi 9mg"/>
    <s v="BC_LEL06"/>
    <x v="0"/>
    <x v="0"/>
    <s v="莆田市"/>
    <x v="33"/>
    <s v="莆田学院附属医院老院区"/>
    <s v="FJPT015"/>
    <x v="23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15Perjeta"/>
    <s v="BC_LEL06"/>
    <x v="0"/>
    <x v="0"/>
    <s v="莆田市"/>
    <x v="33"/>
    <s v="莆田学院附属医院老院区"/>
    <s v="FJPT015"/>
    <x v="23"/>
    <s v="正式进药"/>
    <s v="-"/>
    <m/>
    <s v="腰部"/>
    <x v="3"/>
    <x v="4"/>
    <n v="3985.87"/>
    <n v="12.493284004271908"/>
    <n v="10.553264658908477"/>
    <n v="16.01764866257454"/>
    <n v="9.6789988077331852"/>
    <n v="11.747695390163051"/>
    <n v="13.482324903137778"/>
    <n v="39.064197325754925"/>
    <n v="34.909019101034012"/>
    <n v="73.973216426788937"/>
    <n v="54"/>
    <n v="33"/>
    <n v="34"/>
    <n v="1"/>
    <n v="0"/>
    <n v="0"/>
    <n v="121"/>
    <n v="1"/>
    <n v="122"/>
    <n v="49796.605914107276"/>
    <n v="42063.941006003537"/>
    <n v="63844.265274695987"/>
    <n v="38579.230977779473"/>
    <n v="46824.786624789202"/>
    <n v="53738.794361669781"/>
    <n v="155704.81219480681"/>
    <n v="139142.81196423844"/>
    <n v="294847.62415904528"/>
    <n v="215236.97999999998"/>
    <n v="131533.71"/>
    <n v="135519.57999999999"/>
    <n v="3985.87"/>
    <n v="0"/>
    <n v="0"/>
    <n v="482290.2699999999"/>
    <n v="3985.87"/>
    <n v="486276.1399999999"/>
    <n v="9.6789988077331852"/>
    <n v="1"/>
    <m/>
    <m/>
    <n v="0"/>
    <m/>
    <m/>
    <m/>
    <m/>
    <m/>
    <m/>
    <m/>
    <m/>
    <m/>
    <m/>
    <m/>
    <m/>
    <m/>
    <m/>
    <m/>
    <m/>
    <n v="109279.26916666667"/>
    <n v="318869.59999999998"/>
    <n v="474318.52999999997"/>
    <n v="80"/>
    <n v="119"/>
    <n v="0"/>
    <n v="41"/>
    <n v="27.416666666666668"/>
    <n v="0"/>
    <n v="30"/>
    <n v="20"/>
    <n v="30"/>
    <n v="30"/>
    <n v="20"/>
    <n v="20"/>
    <n v="20"/>
    <n v="40"/>
    <n v="40"/>
    <n v="38"/>
    <n v="41"/>
  </r>
  <r>
    <s v="FJPT015Phesgo 10ml"/>
    <s v="BC_LEL06"/>
    <x v="0"/>
    <x v="0"/>
    <s v="莆田市"/>
    <x v="33"/>
    <s v="莆田学院附属医院老院区"/>
    <s v="FJPT015"/>
    <x v="23"/>
    <s v="正式进药"/>
    <s v="-"/>
    <m/>
    <s v="腰部"/>
    <x v="4"/>
    <x v="5"/>
    <n v="6232.07"/>
    <n v="8.0893394647284147"/>
    <n v="7.3753638325291613"/>
    <n v="11.590887512529545"/>
    <n v="9.9880794034293583"/>
    <n v="9.0520118224297867"/>
    <n v="12.205027721628607"/>
    <n v="27.05559080978712"/>
    <n v="31.24511894748775"/>
    <n v="58.300709757274873"/>
    <n v="0"/>
    <n v="0"/>
    <n v="0"/>
    <n v="0"/>
    <n v="0"/>
    <n v="0"/>
    <n v="0"/>
    <n v="0"/>
    <n v="0"/>
    <n v="50413.329797950006"/>
    <n v="45963.783679790009"/>
    <n v="72235.222340209992"/>
    <n v="62246.410007729995"/>
    <n v="56412.771318209998"/>
    <n v="76062.587113129994"/>
    <n v="168612.33581795002"/>
    <n v="194721.76843906997"/>
    <n v="363334.10425701999"/>
    <n v="0"/>
    <n v="0"/>
    <n v="0"/>
    <n v="0"/>
    <n v="0"/>
    <n v="0"/>
    <n v="0"/>
    <n v="0"/>
    <n v="0"/>
    <n v="9.9880794034293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333333333333329"/>
    <n v="0"/>
    <n v="0"/>
    <n v="0"/>
    <n v="0"/>
    <n v="0"/>
    <n v="0"/>
    <n v="0"/>
    <n v="0"/>
    <n v="0"/>
    <n v="0"/>
    <n v="0"/>
    <n v="0"/>
    <n v="0"/>
    <n v="0"/>
  </r>
  <r>
    <s v="FJPT015Phesgo 15ml"/>
    <s v="BC_LEL06"/>
    <x v="0"/>
    <x v="0"/>
    <s v="莆田市"/>
    <x v="33"/>
    <s v="莆田学院附属医院老院区"/>
    <s v="FJPT015"/>
    <x v="23"/>
    <s v="正式进药"/>
    <s v="-"/>
    <m/>
    <s v="腰部"/>
    <x v="4"/>
    <x v="6"/>
    <n v="8489.27"/>
    <n v="1"/>
    <n v="1"/>
    <n v="1"/>
    <n v="1"/>
    <n v="1"/>
    <n v="1"/>
    <n v="3"/>
    <n v="3"/>
    <n v="6"/>
    <n v="5"/>
    <n v="3"/>
    <n v="0"/>
    <n v="2"/>
    <n v="0"/>
    <n v="0"/>
    <n v="8"/>
    <n v="2"/>
    <n v="10"/>
    <n v="8489.27"/>
    <n v="8489.27"/>
    <n v="8489.27"/>
    <n v="8489.27"/>
    <n v="8489.27"/>
    <n v="8489.27"/>
    <n v="25467.81"/>
    <n v="25467.81"/>
    <n v="50935.62"/>
    <n v="42446.350000000006"/>
    <n v="25467.81"/>
    <n v="0"/>
    <n v="16978.54"/>
    <n v="0"/>
    <n v="0"/>
    <n v="67914.16"/>
    <n v="16978.54"/>
    <n v="84892.700000000012"/>
    <n v="1"/>
    <n v="2"/>
    <n v="16"/>
    <n v="12"/>
    <n v="20"/>
    <n v="10"/>
    <n v="6"/>
    <n v="0"/>
    <n v="4"/>
    <n v="0"/>
    <n v="0"/>
    <n v="2.6666666666666665"/>
    <n v="2.6666666666666665"/>
    <n v="1.3333333333333333"/>
    <n v="0"/>
    <n v="2"/>
    <n v="1"/>
    <n v="1"/>
    <n v="0"/>
    <n v="0"/>
    <n v="0"/>
    <n v="24052.931666666671"/>
    <n v="67914.16"/>
    <n v="50935.62"/>
    <n v="8"/>
    <n v="6"/>
    <n v="0"/>
    <n v="10"/>
    <n v="2.8333333333333335"/>
    <n v="0"/>
    <n v="0"/>
    <n v="0"/>
    <n v="10"/>
    <n v="0"/>
    <n v="10"/>
    <n v="0"/>
    <n v="0"/>
    <n v="8"/>
    <n v="2"/>
    <n v="10"/>
    <n v="-6"/>
  </r>
  <r>
    <s v="FJPT048Herceptin IV"/>
    <s v="BC_LEL06"/>
    <x v="0"/>
    <x v="0"/>
    <s v="莆田市"/>
    <x v="34"/>
    <s v="莆田市荔城区新度镇卫生院"/>
    <s v="FJPT015"/>
    <x v="23"/>
    <s v="临时采购"/>
    <s v="-"/>
    <m/>
    <s v="腰部"/>
    <x v="0"/>
    <x v="0"/>
    <n v="4535.5"/>
    <n v="2.3206622565264228"/>
    <n v="1.6625344010334726"/>
    <n v="1.5465344634170495"/>
    <n v="1.092071232404177"/>
    <n v="0.99502813040508054"/>
    <n v="1.7322433009183007"/>
    <n v="5.5297311209769449"/>
    <n v="3.819342663727558"/>
    <n v="9.3490737847045029"/>
    <n v="15"/>
    <n v="5"/>
    <n v="0"/>
    <n v="5"/>
    <n v="0"/>
    <n v="0"/>
    <n v="20"/>
    <n v="5"/>
    <n v="25"/>
    <n v="10525.36366447559"/>
    <n v="7540.4247758873144"/>
    <n v="7014.307058828027"/>
    <n v="4953.0890745691449"/>
    <n v="4512.950085452243"/>
    <n v="7856.5894913149514"/>
    <n v="25080.095499190931"/>
    <n v="17322.628651336337"/>
    <n v="42402.724150527269"/>
    <n v="68032.5"/>
    <n v="22677.5"/>
    <n v="0"/>
    <n v="22677.5"/>
    <n v="0"/>
    <n v="0"/>
    <n v="90710"/>
    <n v="22677.5"/>
    <n v="113387.5"/>
    <n v="1.092071232404177"/>
    <n v="5"/>
    <m/>
    <m/>
    <n v="0"/>
    <m/>
    <m/>
    <m/>
    <m/>
    <m/>
    <m/>
    <m/>
    <m/>
    <m/>
    <m/>
    <m/>
    <m/>
    <m/>
    <m/>
    <m/>
    <m/>
    <n v="35150.125"/>
    <n v="0"/>
    <n v="-149671.5"/>
    <n v="0"/>
    <n v="-33"/>
    <n v="0"/>
    <n v="54"/>
    <n v="7.75"/>
    <n v="54"/>
    <n v="48"/>
    <n v="24"/>
    <n v="0"/>
    <n v="0"/>
    <n v="0"/>
    <n v="0"/>
    <n v="0"/>
    <n v="0"/>
    <n v="-33"/>
    <n v="0"/>
    <n v="0"/>
  </r>
  <r>
    <s v="FJPT048Herceptin SC"/>
    <s v="BC_LEL06"/>
    <x v="0"/>
    <x v="0"/>
    <s v="莆田市"/>
    <x v="34"/>
    <s v="莆田市荔城区新度镇卫生院"/>
    <s v="FJPT015"/>
    <x v="23"/>
    <s v="临时采购"/>
    <s v="-"/>
    <m/>
    <s v="腰部"/>
    <x v="1"/>
    <x v="1"/>
    <n v="3444.49"/>
    <n v="10.120251539148464"/>
    <n v="9.3766432958406174"/>
    <n v="14.222784429043021"/>
    <n v="14.557925698904933"/>
    <n v="13.107693193645606"/>
    <n v="17.25252223148518"/>
    <n v="33.719679264032102"/>
    <n v="44.918141124035721"/>
    <n v="78.637820388067823"/>
    <n v="7"/>
    <n v="10"/>
    <n v="10"/>
    <n v="5"/>
    <n v="0"/>
    <n v="0"/>
    <n v="27"/>
    <n v="5"/>
    <n v="32"/>
    <n v="34859.105224081497"/>
    <n v="32297.754066090052"/>
    <n v="48990.238737994398"/>
    <n v="50144.629490621053"/>
    <n v="45149.318128580351"/>
    <n v="59426.140301128384"/>
    <n v="116147.09802816594"/>
    <n v="154720.0879203298"/>
    <n v="270867.18594849575"/>
    <n v="24111.43"/>
    <n v="34444.899999999994"/>
    <n v="34444.899999999994"/>
    <n v="17222.449999999997"/>
    <n v="0"/>
    <n v="0"/>
    <n v="93001.229999999981"/>
    <n v="17222.449999999997"/>
    <n v="110223.67999999998"/>
    <n v="14.557925698904933"/>
    <n v="5"/>
    <m/>
    <m/>
    <n v="0"/>
    <m/>
    <m/>
    <m/>
    <m/>
    <m/>
    <m/>
    <m/>
    <m/>
    <m/>
    <m/>
    <m/>
    <m/>
    <m/>
    <m/>
    <m/>
    <m/>
    <n v="45639.4925"/>
    <n v="151557.56"/>
    <n v="120557.15"/>
    <n v="44"/>
    <n v="35"/>
    <n v="0"/>
    <n v="20"/>
    <n v="13.25"/>
    <n v="20"/>
    <n v="20"/>
    <n v="0"/>
    <n v="20"/>
    <n v="10"/>
    <n v="10"/>
    <n v="10"/>
    <n v="20"/>
    <n v="14"/>
    <n v="20"/>
    <n v="5"/>
    <n v="10"/>
  </r>
  <r>
    <s v="FJPT048Itovebi 3mg"/>
    <s v="BC_LEL06"/>
    <x v="0"/>
    <x v="0"/>
    <s v="莆田市"/>
    <x v="34"/>
    <s v="莆田市荔城区新度镇卫生院"/>
    <s v="FJPT015"/>
    <x v="23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48Itovebi 9mg"/>
    <s v="BC_LEL06"/>
    <x v="0"/>
    <x v="0"/>
    <s v="莆田市"/>
    <x v="34"/>
    <s v="莆田市荔城区新度镇卫生院"/>
    <s v="FJPT015"/>
    <x v="23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PT048Perjeta"/>
    <s v="BC_LEL06"/>
    <x v="0"/>
    <x v="0"/>
    <s v="莆田市"/>
    <x v="34"/>
    <s v="莆田市荔城区新度镇卫生院"/>
    <s v="FJPT015"/>
    <x v="23"/>
    <s v="临时采购"/>
    <s v="-"/>
    <m/>
    <s v="腰部"/>
    <x v="3"/>
    <x v="4"/>
    <n v="3985.87"/>
    <n v="0.56811595093910949"/>
    <n v="0.47989607737707835"/>
    <n v="0.72838188090781497"/>
    <n v="0.44013996719466297"/>
    <n v="0.53421127188362749"/>
    <n v="0.61309130814580759"/>
    <n v="1.7763939092240029"/>
    <n v="1.5874425472240981"/>
    <n v="3.3638364564481007"/>
    <n v="10"/>
    <n v="0"/>
    <n v="0"/>
    <n v="0"/>
    <n v="0"/>
    <n v="0"/>
    <n v="10"/>
    <n v="0"/>
    <n v="10"/>
    <n v="2264.4363253696683"/>
    <n v="1912.8033779349753"/>
    <n v="2903.2354876540326"/>
    <n v="1754.3406910421913"/>
    <n v="2129.2966822627941"/>
    <n v="2443.70225239913"/>
    <n v="7080.4751909586757"/>
    <n v="6327.339625704115"/>
    <n v="13407.814816662791"/>
    <n v="39858.699999999997"/>
    <n v="0"/>
    <n v="0"/>
    <n v="0"/>
    <n v="0"/>
    <n v="0"/>
    <n v="39858.699999999997"/>
    <n v="0"/>
    <n v="39858.699999999997"/>
    <n v="0.44013996719466297"/>
    <n v="0"/>
    <m/>
    <m/>
    <n v="0"/>
    <m/>
    <m/>
    <m/>
    <m/>
    <m/>
    <m/>
    <m/>
    <m/>
    <m/>
    <m/>
    <m/>
    <m/>
    <m/>
    <m/>
    <m/>
    <m/>
    <n v="23250.908333333333"/>
    <n v="59788.049999999996"/>
    <n v="19929.349999999999"/>
    <n v="15"/>
    <n v="5"/>
    <n v="0"/>
    <n v="30"/>
    <n v="5.833333333333333"/>
    <n v="30"/>
    <n v="0"/>
    <n v="20"/>
    <n v="0"/>
    <n v="0"/>
    <n v="0"/>
    <n v="0"/>
    <n v="0"/>
    <n v="15"/>
    <n v="5"/>
    <n v="-5"/>
    <n v="5"/>
  </r>
  <r>
    <s v="FJPT048Phesgo 10ml"/>
    <s v="BC_LEL06"/>
    <x v="0"/>
    <x v="0"/>
    <s v="莆田市"/>
    <x v="34"/>
    <s v="莆田市荔城区新度镇卫生院"/>
    <s v="FJPT015"/>
    <x v="23"/>
    <s v="临时采购"/>
    <s v="-"/>
    <m/>
    <s v="腰部"/>
    <x v="4"/>
    <x v="5"/>
    <n v="6232.07"/>
    <n v="24.517798937929133"/>
    <n v="21.200614016034802"/>
    <n v="31.381286014139768"/>
    <n v="28.354699799434215"/>
    <n v="25.791578176934788"/>
    <n v="33.062912513339867"/>
    <n v="77.099698968103695"/>
    <n v="87.209190489708874"/>
    <n v="164.30888945781257"/>
    <n v="30"/>
    <n v="40"/>
    <n v="33"/>
    <n v="25"/>
    <n v="0"/>
    <n v="0"/>
    <n v="103"/>
    <n v="25"/>
    <n v="128"/>
    <n v="152796.63922710001"/>
    <n v="132123.71059090999"/>
    <n v="195570.37113014"/>
    <n v="176708.47397905999"/>
    <n v="160734.92060912997"/>
    <n v="206050.38518700999"/>
    <n v="480490.72094815003"/>
    <n v="543493.77977519995"/>
    <n v="1023984.50072335"/>
    <n v="186962.09999999998"/>
    <n v="249282.8"/>
    <n v="205658.31"/>
    <n v="155801.75"/>
    <n v="0"/>
    <n v="0"/>
    <n v="641903.21"/>
    <n v="155801.75"/>
    <n v="797704.96"/>
    <n v="28.354699799434215"/>
    <n v="25"/>
    <n v="100"/>
    <n v="50"/>
    <n v="128"/>
    <n v="30"/>
    <n v="40"/>
    <n v="33"/>
    <n v="25"/>
    <n v="0"/>
    <n v="0"/>
    <n v="1.3333333333333333"/>
    <n v="0.33333333333333331"/>
    <n v="2.3333333333333335"/>
    <n v="1"/>
    <n v="4"/>
    <n v="1"/>
    <n v="2"/>
    <n v="1"/>
    <n v="0"/>
    <n v="0"/>
    <n v="148011.66250000001"/>
    <n v="623207"/>
    <n v="311603.5"/>
    <n v="100"/>
    <n v="50"/>
    <n v="10"/>
    <n v="30"/>
    <n v="23.75"/>
    <n v="20"/>
    <n v="0"/>
    <n v="30"/>
    <n v="20"/>
    <n v="30"/>
    <n v="35"/>
    <n v="25"/>
    <n v="30"/>
    <n v="45"/>
    <n v="20"/>
    <n v="20"/>
    <n v="10"/>
  </r>
  <r>
    <s v="FJPT048Phesgo 15ml"/>
    <s v="BC_LEL06"/>
    <x v="0"/>
    <x v="0"/>
    <s v="莆田市"/>
    <x v="34"/>
    <s v="莆田市荔城区新度镇卫生院"/>
    <s v="FJPT015"/>
    <x v="23"/>
    <s v="临时采购"/>
    <s v="-"/>
    <m/>
    <s v="腰部"/>
    <x v="4"/>
    <x v="6"/>
    <n v="8489.27"/>
    <n v="1"/>
    <n v="2"/>
    <n v="3"/>
    <n v="2"/>
    <n v="2"/>
    <n v="3"/>
    <n v="6"/>
    <n v="7"/>
    <n v="13"/>
    <n v="0"/>
    <n v="0"/>
    <n v="0"/>
    <n v="0"/>
    <n v="0"/>
    <n v="0"/>
    <n v="0"/>
    <n v="0"/>
    <n v="0"/>
    <n v="8489.27"/>
    <n v="16978.54"/>
    <n v="25467.81"/>
    <n v="16978.54"/>
    <n v="16978.54"/>
    <n v="25467.81"/>
    <n v="50935.62"/>
    <n v="59424.89"/>
    <n v="110360.5100000000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01Herceptin IV"/>
    <s v="BC_LEL06"/>
    <x v="0"/>
    <x v="0"/>
    <s v="泉州市"/>
    <x v="35"/>
    <s v="泉州市第一医院东街院区"/>
    <s v="FJQZ001"/>
    <x v="24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1"/>
    <n v="0"/>
    <n v="1"/>
    <n v="0"/>
    <n v="0"/>
    <n v="12"/>
    <n v="1"/>
    <n v="1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9890.5"/>
    <n v="0"/>
    <n v="4535.5"/>
    <n v="0"/>
    <n v="0"/>
    <n v="54426"/>
    <n v="4535.5"/>
    <n v="58961.5"/>
    <n v="1.1681063360424579E-7"/>
    <n v="1"/>
    <m/>
    <m/>
    <n v="0"/>
    <m/>
    <m/>
    <m/>
    <m/>
    <m/>
    <m/>
    <m/>
    <m/>
    <m/>
    <m/>
    <m/>
    <m/>
    <m/>
    <m/>
    <m/>
    <m/>
    <n v="45355"/>
    <n v="140600.5"/>
    <n v="31748.5"/>
    <n v="31"/>
    <n v="7"/>
    <n v="0"/>
    <n v="18"/>
    <n v="10"/>
    <n v="18"/>
    <n v="10"/>
    <n v="3"/>
    <n v="17"/>
    <n v="14"/>
    <n v="20"/>
    <n v="5"/>
    <n v="13"/>
    <n v="13"/>
    <n v="0"/>
    <n v="2"/>
    <n v="5"/>
  </r>
  <r>
    <s v="FJQZ001Herceptin SC"/>
    <s v="BC_LEL06"/>
    <x v="0"/>
    <x v="0"/>
    <s v="泉州市"/>
    <x v="35"/>
    <s v="泉州市第一医院东街院区"/>
    <s v="FJQZ001"/>
    <x v="24"/>
    <s v="正式进药"/>
    <s v="-"/>
    <m/>
    <s v="腰部"/>
    <x v="1"/>
    <x v="1"/>
    <n v="3444.49"/>
    <n v="9.088333998915882"/>
    <n v="8.4205482177635034"/>
    <n v="12.77254965310866"/>
    <n v="13.073518041645587"/>
    <n v="11.771159366775109"/>
    <n v="15.493358416726863"/>
    <n v="30.281431869788044"/>
    <n v="40.338035825147557"/>
    <n v="70.619467694935594"/>
    <n v="9"/>
    <n v="9"/>
    <n v="15"/>
    <n v="7"/>
    <n v="0"/>
    <n v="0"/>
    <n v="33"/>
    <n v="7"/>
    <n v="40"/>
    <n v="31304.675575925765"/>
    <n v="29004.494130604213"/>
    <n v="43994.919554636246"/>
    <n v="45031.602159267801"/>
    <n v="40545.640727263191"/>
    <n v="53366.718132831513"/>
    <n v="104304.08926116623"/>
    <n v="138943.9610193625"/>
    <n v="243248.05028052873"/>
    <n v="31000.409999999996"/>
    <n v="31000.409999999996"/>
    <n v="51667.35"/>
    <n v="24111.43"/>
    <n v="0"/>
    <n v="0"/>
    <n v="113668.16999999998"/>
    <n v="24111.43"/>
    <n v="137779.59999999998"/>
    <n v="13.073518041645587"/>
    <n v="7"/>
    <m/>
    <m/>
    <n v="0"/>
    <m/>
    <m/>
    <m/>
    <m/>
    <m/>
    <m/>
    <m/>
    <m/>
    <m/>
    <m/>
    <m/>
    <m/>
    <m/>
    <m/>
    <m/>
    <m/>
    <n v="41620.92083333333"/>
    <n v="144668.57999999999"/>
    <n v="124001.63999999998"/>
    <n v="42"/>
    <n v="36"/>
    <n v="0"/>
    <n v="16"/>
    <n v="12.083333333333334"/>
    <n v="11"/>
    <n v="12"/>
    <n v="14"/>
    <n v="12"/>
    <n v="4"/>
    <n v="14"/>
    <n v="16"/>
    <n v="12"/>
    <n v="14"/>
    <n v="11"/>
    <n v="13"/>
    <n v="12"/>
  </r>
  <r>
    <s v="FJQZ001Itovebi 3mg"/>
    <s v="BC_LEL06"/>
    <x v="0"/>
    <x v="0"/>
    <s v="泉州市"/>
    <x v="35"/>
    <s v="泉州市第一医院东街院区"/>
    <s v="FJQZ001"/>
    <x v="24"/>
    <s v="正式进药"/>
    <s v="-"/>
    <m/>
    <s v="腰部"/>
    <x v="2"/>
    <x v="2"/>
    <n v="3566.02"/>
    <n v="1.4538139638558087"/>
    <n v="1.659954938460114"/>
    <n v="3.3598004690380527"/>
    <n v="3.4011136333131757"/>
    <n v="4.1348419299727945"/>
    <n v="5.2657474803742579"/>
    <n v="6.4735693713539755"/>
    <n v="12.801703043660229"/>
    <n v="19.275272415014204"/>
    <n v="0"/>
    <n v="0"/>
    <n v="0"/>
    <n v="0"/>
    <n v="0"/>
    <n v="0"/>
    <n v="0"/>
    <n v="0"/>
    <n v="0"/>
    <n v="5184.3296713890913"/>
    <n v="5919.4325096475359"/>
    <n v="11981.115668599079"/>
    <n v="12128.439238667452"/>
    <n v="14744.929019121588"/>
    <n v="18777.760829964212"/>
    <n v="23084.877849635704"/>
    <n v="45651.129087753252"/>
    <n v="68736.006937388956"/>
    <n v="0"/>
    <n v="0"/>
    <n v="0"/>
    <n v="0"/>
    <n v="0"/>
    <n v="0"/>
    <n v="0"/>
    <n v="0"/>
    <n v="0"/>
    <n v="3.4011136333131757"/>
    <n v="0"/>
    <m/>
    <m/>
    <n v="0"/>
    <m/>
    <m/>
    <m/>
    <m/>
    <m/>
    <m/>
    <n v="1.3333333333333333"/>
    <n v="1"/>
    <n v="2"/>
    <n v="1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01Itovebi 9mg"/>
    <s v="BC_LEL06"/>
    <x v="0"/>
    <x v="0"/>
    <s v="泉州市"/>
    <x v="35"/>
    <s v="泉州市第一医院东街院区"/>
    <s v="FJQZ001"/>
    <x v="24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01Perjeta"/>
    <s v="BC_LEL06"/>
    <x v="0"/>
    <x v="0"/>
    <s v="泉州市"/>
    <x v="35"/>
    <s v="泉州市第一医院东街院区"/>
    <s v="FJQZ001"/>
    <x v="24"/>
    <s v="正式进药"/>
    <s v="-"/>
    <m/>
    <s v="腰部"/>
    <x v="3"/>
    <x v="4"/>
    <n v="3985.87"/>
    <n v="14.794952182273054"/>
    <n v="12.497518342017585"/>
    <n v="18.968619136026049"/>
    <n v="11.462184361111536"/>
    <n v="13.912001959608149"/>
    <n v="15.966206497794051"/>
    <n v="46.261089660316685"/>
    <n v="41.340392818513735"/>
    <n v="87.60148247883042"/>
    <n v="86"/>
    <n v="40"/>
    <n v="46"/>
    <n v="20"/>
    <n v="0"/>
    <n v="0"/>
    <n v="172"/>
    <n v="20"/>
    <n v="192"/>
    <n v="58970.756054756697"/>
    <n v="49813.483433897629"/>
    <n v="75606.449955712145"/>
    <n v="45686.776779423635"/>
    <n v="55451.431250743328"/>
    <n v="63639.223493362369"/>
    <n v="184390.68944436649"/>
    <n v="164777.43152352935"/>
    <n v="349168.12096789584"/>
    <n v="342784.82"/>
    <n v="159434.79999999999"/>
    <n v="183350.02"/>
    <n v="79717.399999999994"/>
    <n v="0"/>
    <n v="0"/>
    <n v="685569.64"/>
    <n v="79717.399999999994"/>
    <n v="765287.04"/>
    <n v="11.462184361111536"/>
    <n v="20"/>
    <m/>
    <m/>
    <n v="0"/>
    <m/>
    <m/>
    <m/>
    <m/>
    <m/>
    <m/>
    <m/>
    <m/>
    <m/>
    <m/>
    <m/>
    <m/>
    <m/>
    <m/>
    <m/>
    <m/>
    <n v="160099.11166666666"/>
    <n v="279010.89999999997"/>
    <n v="462360.92"/>
    <n v="70"/>
    <n v="116"/>
    <n v="0"/>
    <n v="70"/>
    <n v="40.166666666666664"/>
    <n v="52"/>
    <n v="56"/>
    <n v="70"/>
    <n v="50"/>
    <n v="46"/>
    <n v="22"/>
    <n v="20"/>
    <n v="30"/>
    <n v="20"/>
    <n v="30"/>
    <n v="33"/>
    <n v="53"/>
  </r>
  <r>
    <s v="FJQZ001Phesgo 10ml"/>
    <s v="BC_LEL06"/>
    <x v="0"/>
    <x v="0"/>
    <s v="泉州市"/>
    <x v="35"/>
    <s v="泉州市第一医院东街院区"/>
    <s v="FJQZ001"/>
    <x v="24"/>
    <s v="正式进药"/>
    <s v="-"/>
    <m/>
    <s v="腰部"/>
    <x v="4"/>
    <x v="5"/>
    <n v="6232.07"/>
    <n v="44.989869270038689"/>
    <n v="39.920406812144279"/>
    <n v="61.809235627045268"/>
    <n v="54.848951233939928"/>
    <n v="48.62629097294478"/>
    <n v="63.63592712394918"/>
    <n v="146.71951170922824"/>
    <n v="167.11116933083389"/>
    <n v="313.83068104006213"/>
    <n v="45"/>
    <n v="43"/>
    <n v="34"/>
    <n v="21"/>
    <n v="0"/>
    <n v="0"/>
    <n v="122"/>
    <n v="21"/>
    <n v="143"/>
    <n v="280380.01458173001"/>
    <n v="248786.76968175999"/>
    <n v="385199.48307423998"/>
    <n v="341822.5035165"/>
    <n v="303042.44918375998"/>
    <n v="396583.55235134996"/>
    <n v="914366.26733772992"/>
    <n v="1041448.5050516099"/>
    <n v="1955814.7723893397"/>
    <n v="280443.14999999997"/>
    <n v="267979.01"/>
    <n v="211890.38"/>
    <n v="130873.47"/>
    <n v="0"/>
    <n v="0"/>
    <n v="760312.53999999992"/>
    <n v="130873.47"/>
    <n v="891186.00999999989"/>
    <n v="54.848951233939928"/>
    <n v="21"/>
    <n v="148"/>
    <n v="142"/>
    <n v="143"/>
    <n v="45"/>
    <n v="43"/>
    <n v="34"/>
    <n v="21"/>
    <n v="0"/>
    <n v="0"/>
    <n v="4.333333333333333"/>
    <n v="2.6666666666666665"/>
    <n v="3.3333333333333335"/>
    <n v="2"/>
    <n v="3"/>
    <n v="4"/>
    <n v="3"/>
    <n v="2"/>
    <n v="0"/>
    <n v="0"/>
    <n v="203061.61416666667"/>
    <n v="922346.36"/>
    <n v="884953.94"/>
    <n v="148"/>
    <n v="142"/>
    <n v="124.33333333333333"/>
    <n v="50"/>
    <n v="32.583333333333336"/>
    <n v="4"/>
    <n v="8"/>
    <n v="4"/>
    <n v="13"/>
    <n v="28"/>
    <n v="44"/>
    <n v="50"/>
    <n v="46"/>
    <n v="52"/>
    <n v="48"/>
    <n v="45"/>
    <n v="49"/>
  </r>
  <r>
    <s v="FJQZ001Phesgo 15ml"/>
    <s v="BC_LEL06"/>
    <x v="0"/>
    <x v="0"/>
    <s v="泉州市"/>
    <x v="35"/>
    <s v="泉州市第一医院东街院区"/>
    <s v="FJQZ001"/>
    <x v="24"/>
    <s v="正式进药"/>
    <s v="-"/>
    <m/>
    <s v="腰部"/>
    <x v="4"/>
    <x v="6"/>
    <n v="8489.27"/>
    <n v="3"/>
    <n v="4"/>
    <n v="4"/>
    <n v="3"/>
    <n v="4"/>
    <n v="5"/>
    <n v="11"/>
    <n v="12"/>
    <n v="23"/>
    <n v="3"/>
    <n v="1"/>
    <n v="2"/>
    <n v="0"/>
    <n v="0"/>
    <n v="0"/>
    <n v="6"/>
    <n v="0"/>
    <n v="6"/>
    <n v="25467.81"/>
    <n v="33957.08"/>
    <n v="33957.08"/>
    <n v="25467.81"/>
    <n v="33957.08"/>
    <n v="42446.350000000006"/>
    <n v="93381.97"/>
    <n v="101871.24"/>
    <n v="195253.21000000002"/>
    <n v="25467.81"/>
    <n v="8489.27"/>
    <n v="16978.54"/>
    <n v="0"/>
    <n v="0"/>
    <n v="0"/>
    <n v="50935.62"/>
    <n v="0"/>
    <n v="50935.62"/>
    <n v="3"/>
    <n v="0"/>
    <n v="6"/>
    <n v="6"/>
    <n v="12"/>
    <n v="6"/>
    <n v="2"/>
    <n v="4"/>
    <n v="0"/>
    <n v="0"/>
    <n v="0"/>
    <n v="1.6666666666666667"/>
    <n v="1"/>
    <n v="2"/>
    <n v="0"/>
    <n v="3"/>
    <n v="1"/>
    <n v="2"/>
    <n v="0"/>
    <n v="0"/>
    <n v="0"/>
    <n v="13441.344166666666"/>
    <n v="25467.81"/>
    <n v="25467.81"/>
    <n v="3"/>
    <n v="3"/>
    <n v="0"/>
    <n v="3"/>
    <n v="1.5833333333333333"/>
    <n v="1"/>
    <n v="2"/>
    <n v="2"/>
    <n v="0"/>
    <n v="3"/>
    <n v="5"/>
    <n v="1"/>
    <n v="2"/>
    <n v="0"/>
    <n v="2"/>
    <n v="0"/>
    <n v="1"/>
  </r>
  <r>
    <s v="FJQZ004Herceptin IV"/>
    <s v="BC_LEL06"/>
    <x v="0"/>
    <x v="0"/>
    <s v="泉州市"/>
    <x v="36"/>
    <s v="福建医科大学附属第二医院鲤城院区"/>
    <s v="FJQZ004"/>
    <x v="25"/>
    <s v="正式进药"/>
    <s v="-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755.91666666666663"/>
    <n v="0"/>
    <n v="0"/>
    <n v="0"/>
    <n v="0"/>
    <n v="0"/>
    <n v="1"/>
    <n v="0.16666666666666666"/>
    <n v="1"/>
    <n v="0"/>
    <n v="0"/>
    <n v="1"/>
    <n v="0"/>
    <n v="0"/>
    <n v="0"/>
    <n v="0"/>
    <n v="0"/>
    <n v="0"/>
    <n v="0"/>
    <n v="0"/>
  </r>
  <r>
    <s v="FJQZ004Herceptin SC"/>
    <s v="BC_LEL06"/>
    <x v="0"/>
    <x v="0"/>
    <s v="泉州市"/>
    <x v="36"/>
    <s v="福建医科大学附属第二医院鲤城院区"/>
    <s v="FJQZ004"/>
    <x v="25"/>
    <s v="正式进药"/>
    <s v="-"/>
    <m/>
    <s v="头部"/>
    <x v="1"/>
    <x v="1"/>
    <n v="3444.49"/>
    <n v="10.928379733306512"/>
    <n v="10.125392453370889"/>
    <n v="15.358510458389208"/>
    <n v="15.720413623264664"/>
    <n v="14.154376311074309"/>
    <n v="18.63018064063326"/>
    <n v="36.412282645066611"/>
    <n v="48.504970574972234"/>
    <n v="84.917253220038845"/>
    <n v="8"/>
    <n v="3"/>
    <n v="4"/>
    <n v="0"/>
    <n v="0"/>
    <n v="0"/>
    <n v="15"/>
    <n v="0"/>
    <n v="15"/>
    <n v="37642.694707576942"/>
    <n v="34876.813051711491"/>
    <n v="52902.23568881704"/>
    <n v="54148.807521198898"/>
    <n v="48754.607659732341"/>
    <n v="64171.47091485485"/>
    <n v="125421.74344810547"/>
    <n v="167074.88609578609"/>
    <n v="292496.62954389153"/>
    <n v="27555.919999999998"/>
    <n v="10333.469999999999"/>
    <n v="13777.96"/>
    <n v="0"/>
    <n v="0"/>
    <n v="0"/>
    <n v="51667.35"/>
    <n v="0"/>
    <n v="51667.35"/>
    <n v="15.720413623264664"/>
    <n v="0"/>
    <m/>
    <m/>
    <n v="0"/>
    <m/>
    <m/>
    <m/>
    <m/>
    <m/>
    <m/>
    <m/>
    <m/>
    <m/>
    <m/>
    <m/>
    <m/>
    <m/>
    <m/>
    <m/>
    <m/>
    <n v="49658.064166666663"/>
    <n v="124001.63999999998"/>
    <n v="68889.799999999988"/>
    <n v="36"/>
    <n v="20"/>
    <n v="0"/>
    <n v="27"/>
    <n v="14.416666666666666"/>
    <n v="25"/>
    <n v="23"/>
    <n v="27"/>
    <n v="6"/>
    <n v="19"/>
    <n v="17"/>
    <n v="15"/>
    <n v="12"/>
    <n v="9"/>
    <n v="5"/>
    <n v="8"/>
    <n v="7"/>
  </r>
  <r>
    <s v="FJQZ004Itovebi 3mg"/>
    <s v="BC_LEL06"/>
    <x v="0"/>
    <x v="0"/>
    <s v="泉州市"/>
    <x v="36"/>
    <s v="福建医科大学附属第二医院鲤城院区"/>
    <s v="FJQZ004"/>
    <x v="25"/>
    <s v="正式进药"/>
    <s v="-"/>
    <m/>
    <s v="头部"/>
    <x v="2"/>
    <x v="2"/>
    <n v="3566.02"/>
    <n v="0.96105304548563308"/>
    <n v="1.0973238589241077"/>
    <n v="2.221017649623656"/>
    <n v="2.2483279818479742"/>
    <n v="2.7333637784457094"/>
    <n v="3.4809561461014438"/>
    <n v="4.2793945540333969"/>
    <n v="8.4626479063951265"/>
    <n v="12.742042460428523"/>
    <n v="1"/>
    <n v="0"/>
    <n v="0"/>
    <n v="0"/>
    <n v="0"/>
    <n v="0"/>
    <n v="1"/>
    <n v="0"/>
    <n v="1"/>
    <n v="3427.1343812626769"/>
    <n v="3913.0788274005458"/>
    <n v="7920.1933589109494"/>
    <n v="8017.5825498295126"/>
    <n v="9747.2299012129679"/>
    <n v="12413.159236120669"/>
    <n v="15260.406567574173"/>
    <n v="30177.971687163154"/>
    <n v="45438.378254737327"/>
    <n v="3566.02"/>
    <n v="0"/>
    <n v="0"/>
    <n v="0"/>
    <n v="0"/>
    <n v="0"/>
    <n v="3566.02"/>
    <n v="0"/>
    <n v="3566.02"/>
    <n v="2.2483279818479742"/>
    <n v="0"/>
    <m/>
    <m/>
    <n v="0"/>
    <m/>
    <m/>
    <m/>
    <m/>
    <m/>
    <m/>
    <n v="2"/>
    <n v="1.6666666666666667"/>
    <n v="4.666666666666667"/>
    <n v="3"/>
    <n v="6"/>
    <n v="1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04Itovebi 9mg"/>
    <s v="BC_LEL06"/>
    <x v="0"/>
    <x v="0"/>
    <s v="泉州市"/>
    <x v="36"/>
    <s v="福建医科大学附属第二医院鲤城院区"/>
    <s v="FJQZ004"/>
    <x v="25"/>
    <s v="正式进药"/>
    <s v="-"/>
    <m/>
    <s v="头部"/>
    <x v="2"/>
    <x v="3"/>
    <n v="10698.05"/>
    <m/>
    <m/>
    <m/>
    <m/>
    <m/>
    <m/>
    <n v="0"/>
    <n v="0"/>
    <n v="0"/>
    <n v="0"/>
    <n v="0"/>
    <n v="0"/>
    <n v="1"/>
    <n v="0"/>
    <n v="0"/>
    <n v="0"/>
    <n v="1"/>
    <n v="1"/>
    <m/>
    <m/>
    <m/>
    <m/>
    <m/>
    <m/>
    <n v="0"/>
    <n v="0"/>
    <n v="0"/>
    <n v="0"/>
    <n v="0"/>
    <n v="0"/>
    <n v="10698.05"/>
    <n v="0"/>
    <n v="0"/>
    <n v="0"/>
    <n v="10698.05"/>
    <n v="10698.05"/>
    <n v="0"/>
    <n v="1"/>
    <m/>
    <m/>
    <n v="0"/>
    <m/>
    <m/>
    <m/>
    <m/>
    <m/>
    <m/>
    <n v="0"/>
    <n v="0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04Perjeta"/>
    <s v="BC_LEL06"/>
    <x v="0"/>
    <x v="0"/>
    <s v="泉州市"/>
    <x v="36"/>
    <s v="福建医科大学附属第二医院鲤城院区"/>
    <s v="FJQZ004"/>
    <x v="25"/>
    <s v="正式进药"/>
    <s v="-"/>
    <m/>
    <s v="头部"/>
    <x v="3"/>
    <x v="4"/>
    <n v="3985.87"/>
    <n v="21.16035067791401"/>
    <n v="17.87446606536615"/>
    <n v="27.129701255474703"/>
    <n v="16.393688714089382"/>
    <n v="19.897518861186828"/>
    <n v="22.835526896404271"/>
    <n v="66.16451799875486"/>
    <n v="59.126734471680479"/>
    <n v="125.29125247043534"/>
    <n v="0"/>
    <n v="0"/>
    <n v="0"/>
    <n v="0"/>
    <n v="0"/>
    <n v="0"/>
    <n v="0"/>
    <n v="0"/>
    <n v="0"/>
    <n v="84342.406956577121"/>
    <n v="71245.298055960971"/>
    <n v="108135.46234315896"/>
    <n v="65343.112034827449"/>
    <n v="79308.923503238737"/>
    <n v="91019.441590570903"/>
    <n v="263723.16735569702"/>
    <n v="235671.47712863708"/>
    <n v="499394.6444843341"/>
    <n v="0"/>
    <n v="0"/>
    <n v="0"/>
    <n v="0"/>
    <n v="0"/>
    <n v="0"/>
    <n v="0"/>
    <n v="0"/>
    <n v="0"/>
    <n v="16.393688714089382"/>
    <n v="0"/>
    <m/>
    <m/>
    <n v="0"/>
    <m/>
    <m/>
    <m/>
    <m/>
    <m/>
    <m/>
    <m/>
    <m/>
    <m/>
    <m/>
    <m/>
    <m/>
    <m/>
    <m/>
    <m/>
    <m/>
    <n v="184346.48749999999"/>
    <n v="326841.33999999997"/>
    <n v="0"/>
    <n v="82"/>
    <n v="0"/>
    <n v="0"/>
    <n v="93"/>
    <n v="46.25"/>
    <n v="68"/>
    <n v="69"/>
    <n v="86"/>
    <n v="93"/>
    <n v="84"/>
    <n v="73"/>
    <n v="76"/>
    <n v="6"/>
    <n v="0"/>
    <n v="0"/>
    <n v="0"/>
    <n v="0"/>
  </r>
  <r>
    <s v="FJQZ004Phesgo 10ml"/>
    <s v="BC_LEL06"/>
    <x v="0"/>
    <x v="0"/>
    <s v="泉州市"/>
    <x v="36"/>
    <s v="福建医科大学附属第二医院鲤城院区"/>
    <s v="FJQZ004"/>
    <x v="25"/>
    <s v="正式进药"/>
    <s v="-"/>
    <m/>
    <s v="头部"/>
    <x v="4"/>
    <x v="5"/>
    <n v="6232.07"/>
    <n v="6.4634025960282857"/>
    <n v="5.8722514628285643"/>
    <n v="9.3625829083290153"/>
    <n v="9.3976936326954217"/>
    <n v="8.6226566743747668"/>
    <n v="11.233262897290484"/>
    <n v="21.698236967185863"/>
    <n v="29.253613204360672"/>
    <n v="50.951850171546539"/>
    <n v="0"/>
    <n v="0"/>
    <n v="0"/>
    <n v="0"/>
    <n v="0"/>
    <n v="0"/>
    <n v="0"/>
    <n v="0"/>
    <n v="0"/>
    <n v="40280.377416629999"/>
    <n v="36596.282173950007"/>
    <n v="58348.272065510006"/>
    <n v="58567.084557512157"/>
    <n v="53736.999980670749"/>
    <n v="70006.480704317102"/>
    <n v="135224.93165609002"/>
    <n v="182310.56524250002"/>
    <n v="317535.49689859001"/>
    <n v="0"/>
    <n v="0"/>
    <n v="0"/>
    <n v="0"/>
    <n v="0"/>
    <n v="0"/>
    <n v="0"/>
    <n v="0"/>
    <n v="0"/>
    <n v="9.3976936326954217"/>
    <n v="0"/>
    <n v="0"/>
    <n v="0"/>
    <n v="0"/>
    <n v="0"/>
    <n v="0"/>
    <n v="0"/>
    <n v="0"/>
    <n v="0"/>
    <n v="0"/>
    <n v="0"/>
    <n v="0"/>
    <n v="0.33333333333333331"/>
    <n v="0"/>
    <n v="0"/>
    <n v="0"/>
    <n v="1"/>
    <n v="0"/>
    <n v="0"/>
    <n v="0"/>
    <n v="0"/>
    <n v="0"/>
    <n v="0"/>
    <n v="0"/>
    <n v="0"/>
    <n v="109.33333333333333"/>
    <n v="0"/>
    <n v="0"/>
    <n v="0"/>
    <n v="0"/>
    <n v="0"/>
    <n v="0"/>
    <n v="0"/>
    <n v="0"/>
    <n v="0"/>
    <n v="0"/>
    <n v="0"/>
    <n v="0"/>
    <n v="0"/>
    <n v="0"/>
  </r>
  <r>
    <s v="FJQZ004Phesgo 15ml"/>
    <s v="BC_LEL06"/>
    <x v="0"/>
    <x v="0"/>
    <s v="泉州市"/>
    <x v="36"/>
    <s v="福建医科大学附属第二医院鲤城院区"/>
    <s v="FJQZ004"/>
    <x v="25"/>
    <s v="正式进药"/>
    <s v="-"/>
    <m/>
    <s v="头部"/>
    <x v="4"/>
    <x v="6"/>
    <n v="8489.27"/>
    <n v="1"/>
    <n v="1"/>
    <n v="1"/>
    <n v="1.1779575864591419E-6"/>
    <n v="1.1779575864591419E-6"/>
    <n v="1.1779575864591419E-6"/>
    <n v="3"/>
    <n v="3.5338727593774257E-6"/>
    <n v="3.0000035338727593"/>
    <n v="0"/>
    <n v="0"/>
    <n v="0"/>
    <n v="0"/>
    <n v="0"/>
    <n v="0"/>
    <n v="0"/>
    <n v="0"/>
    <n v="0"/>
    <n v="8489.27"/>
    <n v="8489.27"/>
    <n v="8489.27"/>
    <n v="0.01"/>
    <n v="0.01"/>
    <n v="0.01"/>
    <n v="25467.81"/>
    <n v="0.03"/>
    <n v="25467.84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30Herceptin IV"/>
    <s v="BC_LEL06"/>
    <x v="0"/>
    <x v="0"/>
    <s v="泉州市"/>
    <x v="37"/>
    <s v="石狮市总医院"/>
    <s v="FJQZ030"/>
    <x v="26"/>
    <s v="正式进药"/>
    <s v="-"/>
    <m/>
    <s v="腿部"/>
    <x v="0"/>
    <x v="0"/>
    <n v="4535.5"/>
    <n v="2.0306921366074127"/>
    <n v="1.4547983126469"/>
    <n v="1.3532927357357607"/>
    <n v="0.95561534558576056"/>
    <n v="0.87069792014509195"/>
    <n v="1.5157969842328107"/>
    <n v="4.8387831849900733"/>
    <n v="3.342110249963663"/>
    <n v="8.1808934349537363"/>
    <n v="6"/>
    <n v="10"/>
    <n v="0"/>
    <n v="0"/>
    <n v="0"/>
    <n v="0"/>
    <n v="16"/>
    <n v="0"/>
    <n v="16"/>
    <n v="9210.2041855829193"/>
    <n v="6598.2377470100146"/>
    <n v="6137.8592029295423"/>
    <n v="4334.1933999042167"/>
    <n v="3949.0504168180641"/>
    <n v="6874.8972219879115"/>
    <n v="21946.301135522477"/>
    <n v="15158.141038710193"/>
    <n v="37104.442174232667"/>
    <n v="27213"/>
    <n v="45355"/>
    <n v="0"/>
    <n v="0"/>
    <n v="0"/>
    <n v="0"/>
    <n v="72568"/>
    <n v="0"/>
    <n v="72568"/>
    <n v="0.95561534558576056"/>
    <n v="0"/>
    <m/>
    <m/>
    <n v="0"/>
    <m/>
    <m/>
    <m/>
    <m/>
    <m/>
    <m/>
    <m/>
    <m/>
    <m/>
    <m/>
    <m/>
    <m/>
    <m/>
    <m/>
    <m/>
    <m/>
    <n v="15118.333333333334"/>
    <n v="45355"/>
    <n v="45355"/>
    <n v="10"/>
    <n v="10"/>
    <n v="0"/>
    <n v="10"/>
    <n v="3.3333333333333335"/>
    <n v="0"/>
    <n v="0"/>
    <n v="10"/>
    <n v="0"/>
    <n v="0"/>
    <n v="10"/>
    <n v="10"/>
    <n v="0"/>
    <n v="0"/>
    <n v="10"/>
    <n v="0"/>
    <n v="0"/>
  </r>
  <r>
    <s v="FJQZ030Herceptin SC"/>
    <s v="BC_LEL06"/>
    <x v="0"/>
    <x v="0"/>
    <s v="泉州市"/>
    <x v="37"/>
    <s v="石狮市总医院"/>
    <s v="FJQZ030"/>
    <x v="26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30Itovebi 3mg"/>
    <s v="BC_LEL06"/>
    <x v="0"/>
    <x v="0"/>
    <s v="泉州市"/>
    <x v="37"/>
    <s v="石狮市总医院"/>
    <s v="FJQZ030"/>
    <x v="26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30Itovebi 9mg"/>
    <s v="BC_LEL06"/>
    <x v="0"/>
    <x v="0"/>
    <s v="泉州市"/>
    <x v="37"/>
    <s v="石狮市总医院"/>
    <s v="FJQZ030"/>
    <x v="26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30Perjeta"/>
    <s v="BC_LEL06"/>
    <x v="0"/>
    <x v="0"/>
    <s v="泉州市"/>
    <x v="37"/>
    <s v="石狮市总医院"/>
    <s v="FJQZ030"/>
    <x v="26"/>
    <s v="正式进药"/>
    <s v="-"/>
    <m/>
    <s v="腿部"/>
    <x v="3"/>
    <x v="4"/>
    <n v="3985.87"/>
    <n v="2.3756298278307382"/>
    <n v="2.0067301996914817"/>
    <n v="3.0457967594039999"/>
    <n v="1.8404863175548332"/>
    <n v="2.2338542506196277"/>
    <n v="2.5636984781141123"/>
    <n v="7.4281567869262197"/>
    <n v="6.638039046288573"/>
    <n v="14.066195833214792"/>
    <n v="0"/>
    <n v="6"/>
    <n v="-13"/>
    <n v="0"/>
    <n v="0"/>
    <n v="0"/>
    <n v="-7"/>
    <n v="0"/>
    <n v="-7"/>
    <n v="9468.9516618557045"/>
    <n v="7998.5657010442856"/>
    <n v="12140.149929405621"/>
    <n v="7335.9391985522825"/>
    <n v="8903.852641917254"/>
    <n v="10218.568852960696"/>
    <n v="29607.66729230561"/>
    <n v="26458.360693430233"/>
    <n v="56066.02798573584"/>
    <n v="0"/>
    <n v="23915.22"/>
    <n v="-51816.31"/>
    <n v="0"/>
    <n v="0"/>
    <n v="0"/>
    <n v="-27901.089999999997"/>
    <n v="0"/>
    <n v="-27901.089999999997"/>
    <n v="1.8404863175548332"/>
    <n v="0"/>
    <m/>
    <m/>
    <n v="0"/>
    <m/>
    <m/>
    <m/>
    <m/>
    <m/>
    <m/>
    <m/>
    <m/>
    <m/>
    <m/>
    <m/>
    <m/>
    <m/>
    <m/>
    <m/>
    <m/>
    <n v="21922.285"/>
    <n v="47830.44"/>
    <n v="71745.66"/>
    <n v="12"/>
    <n v="18"/>
    <n v="0"/>
    <n v="24"/>
    <n v="5.5"/>
    <n v="12"/>
    <n v="0"/>
    <n v="0"/>
    <n v="24"/>
    <n v="0"/>
    <n v="0"/>
    <n v="12"/>
    <n v="0"/>
    <n v="0"/>
    <n v="12"/>
    <n v="0"/>
    <n v="6"/>
  </r>
  <r>
    <s v="FJQZ030Phesgo 10ml"/>
    <s v="BC_LEL06"/>
    <x v="0"/>
    <x v="0"/>
    <s v="泉州市"/>
    <x v="37"/>
    <s v="石狮市总医院"/>
    <s v="FJQZ030"/>
    <x v="26"/>
    <s v="正式进药"/>
    <s v="-"/>
    <m/>
    <s v="腿部"/>
    <x v="4"/>
    <x v="5"/>
    <n v="6232.07"/>
    <n v="1.0996138788235692"/>
    <n v="1.0165483372234265"/>
    <n v="1.5069919071239575"/>
    <n v="1.3205175825239448"/>
    <n v="1.2116133607244464"/>
    <n v="1.5784423696235763"/>
    <n v="3.623154123170953"/>
    <n v="4.110573312871967"/>
    <n v="7.73372743604292"/>
    <n v="0"/>
    <n v="0"/>
    <n v="0"/>
    <n v="0"/>
    <n v="0"/>
    <n v="0"/>
    <n v="0"/>
    <n v="0"/>
    <n v="0"/>
    <n v="6852.870665800001"/>
    <n v="6335.2003959599997"/>
    <n v="9391.6790546300017"/>
    <n v="8229.5580105200006"/>
    <n v="7550.8592769699999"/>
    <n v="9836.9633384600002"/>
    <n v="22579.750116390001"/>
    <n v="25617.380625949998"/>
    <n v="48197.130742339999"/>
    <n v="0"/>
    <n v="0"/>
    <n v="0"/>
    <n v="0"/>
    <n v="0"/>
    <n v="0"/>
    <n v="0"/>
    <n v="0"/>
    <n v="0"/>
    <n v="1.3205175825239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FJQZ030Phesgo 15ml"/>
    <s v="BC_LEL06"/>
    <x v="0"/>
    <x v="0"/>
    <s v="泉州市"/>
    <x v="37"/>
    <s v="石狮市总医院"/>
    <s v="FJQZ030"/>
    <x v="26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2Herceptin IV"/>
    <s v="BC_LEL06"/>
    <x v="0"/>
    <x v="0"/>
    <s v="泉州市"/>
    <x v="38"/>
    <s v="晋江市医院新院"/>
    <s v="FJQZ052"/>
    <x v="27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0"/>
    <n v="0"/>
    <n v="0"/>
    <n v="0"/>
    <n v="0"/>
    <n v="1"/>
    <n v="0"/>
    <n v="1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0"/>
    <n v="0"/>
    <n v="0"/>
    <n v="0"/>
    <n v="0"/>
    <n v="4535.5"/>
    <n v="0"/>
    <n v="4535.5"/>
    <n v="1.1681063360424579E-7"/>
    <n v="0"/>
    <m/>
    <m/>
    <n v="0"/>
    <m/>
    <m/>
    <m/>
    <m/>
    <m/>
    <m/>
    <m/>
    <m/>
    <m/>
    <m/>
    <m/>
    <m/>
    <m/>
    <m/>
    <m/>
    <m/>
    <n v="755.91666666666663"/>
    <n v="0"/>
    <n v="9071"/>
    <n v="0"/>
    <n v="2"/>
    <n v="0"/>
    <n v="2"/>
    <n v="0.16666666666666666"/>
    <n v="0"/>
    <n v="0"/>
    <n v="0"/>
    <n v="0"/>
    <n v="0"/>
    <n v="0"/>
    <n v="0"/>
    <n v="0"/>
    <n v="0"/>
    <n v="-2"/>
    <n v="2"/>
    <n v="2"/>
  </r>
  <r>
    <s v="FJQZ052Herceptin SC"/>
    <s v="BC_LEL06"/>
    <x v="0"/>
    <x v="0"/>
    <s v="泉州市"/>
    <x v="38"/>
    <s v="晋江市医院新院"/>
    <s v="FJQZ052"/>
    <x v="27"/>
    <s v="正式进药"/>
    <s v="-"/>
    <m/>
    <s v="腰部"/>
    <x v="1"/>
    <x v="1"/>
    <n v="3444.49"/>
    <n v="2.1757297535024342"/>
    <n v="2.0158631164276515"/>
    <n v="3.0577239251628119"/>
    <n v="3.1297751809685059"/>
    <n v="2.8179930084618934"/>
    <n v="3.7090803323217529"/>
    <n v="7.2493167950928967"/>
    <n v="9.6568485217521527"/>
    <n v="16.906165316845048"/>
    <n v="5"/>
    <n v="6"/>
    <n v="6"/>
    <n v="3"/>
    <n v="0"/>
    <n v="0"/>
    <n v="17"/>
    <n v="3"/>
    <n v="20"/>
    <n v="7494.2793786415996"/>
    <n v="6943.6203459038816"/>
    <n v="10532.299482984054"/>
    <n v="10780.479313094209"/>
    <n v="9706.5487377169065"/>
    <n v="12775.890113878953"/>
    <n v="24970.199207529535"/>
    <n v="33262.918164690069"/>
    <n v="58233.117372219604"/>
    <n v="17222.449999999997"/>
    <n v="20666.939999999999"/>
    <n v="20666.939999999999"/>
    <n v="10333.469999999999"/>
    <n v="0"/>
    <n v="0"/>
    <n v="58556.33"/>
    <n v="10333.469999999999"/>
    <n v="68889.8"/>
    <n v="3.1297751809685059"/>
    <n v="3"/>
    <m/>
    <m/>
    <n v="0"/>
    <m/>
    <m/>
    <m/>
    <m/>
    <m/>
    <m/>
    <m/>
    <m/>
    <m/>
    <m/>
    <m/>
    <m/>
    <m/>
    <m/>
    <m/>
    <m/>
    <n v="11194.592499999999"/>
    <n v="31000.409999999996"/>
    <n v="65445.31"/>
    <n v="9"/>
    <n v="19"/>
    <n v="0"/>
    <n v="8"/>
    <n v="3.25"/>
    <n v="0"/>
    <n v="0"/>
    <n v="2"/>
    <n v="2"/>
    <n v="4"/>
    <n v="3"/>
    <n v="3"/>
    <n v="2"/>
    <n v="4"/>
    <n v="7"/>
    <n v="4"/>
    <n v="8"/>
  </r>
  <r>
    <s v="FJQZ052Itovebi 3mg"/>
    <s v="BC_LEL06"/>
    <x v="0"/>
    <x v="0"/>
    <s v="泉州市"/>
    <x v="38"/>
    <s v="晋江市医院新院"/>
    <s v="FJQZ052"/>
    <x v="27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2Itovebi 9mg"/>
    <s v="BC_LEL06"/>
    <x v="0"/>
    <x v="0"/>
    <s v="泉州市"/>
    <x v="38"/>
    <s v="晋江市医院新院"/>
    <s v="FJQZ052"/>
    <x v="27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2Perjeta"/>
    <s v="BC_LEL06"/>
    <x v="0"/>
    <x v="0"/>
    <s v="泉州市"/>
    <x v="38"/>
    <s v="晋江市医院新院"/>
    <s v="FJQZ052"/>
    <x v="27"/>
    <s v="正式进药"/>
    <s v="-"/>
    <m/>
    <s v="腰部"/>
    <x v="3"/>
    <x v="4"/>
    <n v="3985.87"/>
    <n v="7.8521169153728705"/>
    <n v="6.6328011043603299"/>
    <n v="10.067204905042981"/>
    <n v="6.0833188644465457"/>
    <n v="7.3835092244925757"/>
    <n v="8.4737360804638726"/>
    <n v="24.552122924776182"/>
    <n v="21.940564169402993"/>
    <n v="46.492687094179175"/>
    <n v="0"/>
    <n v="15"/>
    <n v="10"/>
    <n v="5"/>
    <n v="0"/>
    <n v="0"/>
    <n v="25"/>
    <n v="5"/>
    <n v="30"/>
    <n v="31297.517249477263"/>
    <n v="26437.48293783671"/>
    <n v="40126.570014863668"/>
    <n v="24247.318162231553"/>
    <n v="29429.707912628222"/>
    <n v="33775.21043103854"/>
    <n v="97861.570202177638"/>
    <n v="87452.236505898327"/>
    <n v="185313.80670807598"/>
    <n v="0"/>
    <n v="59788.049999999996"/>
    <n v="39858.699999999997"/>
    <n v="19929.349999999999"/>
    <n v="0"/>
    <n v="0"/>
    <n v="99646.75"/>
    <n v="19929.349999999999"/>
    <n v="119576.1"/>
    <n v="6.0833188644465457"/>
    <n v="5"/>
    <m/>
    <m/>
    <n v="0"/>
    <m/>
    <m/>
    <m/>
    <m/>
    <m/>
    <m/>
    <m/>
    <m/>
    <m/>
    <m/>
    <m/>
    <m/>
    <m/>
    <m/>
    <m/>
    <m/>
    <n v="67427.63416666667"/>
    <n v="99646.75"/>
    <n v="115590.23"/>
    <n v="25"/>
    <n v="29"/>
    <n v="0"/>
    <n v="52"/>
    <n v="16.916666666666668"/>
    <n v="52"/>
    <n v="15"/>
    <n v="32"/>
    <n v="25"/>
    <n v="15"/>
    <n v="10"/>
    <n v="10"/>
    <n v="5"/>
    <n v="10"/>
    <n v="6"/>
    <n v="13"/>
    <n v="10"/>
  </r>
  <r>
    <s v="FJQZ052Phesgo 10ml"/>
    <s v="BC_LEL06"/>
    <x v="0"/>
    <x v="0"/>
    <s v="泉州市"/>
    <x v="38"/>
    <s v="晋江市医院新院"/>
    <s v="FJQZ052"/>
    <x v="27"/>
    <s v="正式进药"/>
    <s v="-"/>
    <m/>
    <s v="腰部"/>
    <x v="4"/>
    <x v="5"/>
    <n v="6232.07"/>
    <n v="4.033056674223813"/>
    <n v="3.7283966484233968"/>
    <n v="5.5271997102230888"/>
    <n v="4.8432666208242212"/>
    <n v="4.4438379000235875"/>
    <n v="4.4270679812293521"/>
    <n v="13.288653032870299"/>
    <n v="13.714172502077162"/>
    <n v="27.002825534947462"/>
    <n v="2"/>
    <n v="1"/>
    <n v="2"/>
    <n v="1"/>
    <n v="0"/>
    <n v="0"/>
    <n v="5"/>
    <n v="1"/>
    <n v="6"/>
    <n v="25134.291507729999"/>
    <n v="23235.628900739997"/>
    <n v="34445.895498090002"/>
    <n v="30183.576609640004"/>
    <n v="27694.308861599999"/>
    <n v="27589.797553780008"/>
    <n v="82815.81590655999"/>
    <n v="85467.683025020015"/>
    <n v="168283.49893157999"/>
    <n v="12464.14"/>
    <n v="6232.07"/>
    <n v="12464.14"/>
    <n v="6232.07"/>
    <n v="0"/>
    <n v="0"/>
    <n v="31160.35"/>
    <n v="6232.07"/>
    <n v="37392.42"/>
    <n v="4.8432666208242212"/>
    <n v="1"/>
    <n v="6"/>
    <n v="3"/>
    <n v="6"/>
    <n v="2"/>
    <n v="1"/>
    <n v="2"/>
    <n v="1"/>
    <n v="0"/>
    <n v="0"/>
    <n v="0"/>
    <n v="0"/>
    <n v="0"/>
    <n v="0"/>
    <n v="0"/>
    <n v="0"/>
    <n v="0"/>
    <n v="0"/>
    <n v="0"/>
    <n v="0"/>
    <n v="8309.4266666666663"/>
    <n v="37392.42"/>
    <n v="18696.21"/>
    <n v="6"/>
    <n v="3"/>
    <n v="29.333333333333332"/>
    <n v="2"/>
    <n v="1.3333333333333333"/>
    <n v="2"/>
    <n v="1"/>
    <n v="1"/>
    <n v="1"/>
    <n v="1"/>
    <n v="1"/>
    <n v="2"/>
    <n v="2"/>
    <n v="2"/>
    <n v="1"/>
    <n v="1"/>
    <n v="1"/>
  </r>
  <r>
    <s v="FJQZ052Phesgo 15ml"/>
    <s v="BC_LEL06"/>
    <x v="0"/>
    <x v="0"/>
    <s v="泉州市"/>
    <x v="38"/>
    <s v="晋江市医院新院"/>
    <s v="FJQZ052"/>
    <x v="27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"/>
    <n v="3.5338727593774257E-6"/>
    <n v="1.0000023559151729"/>
    <n v="1.0000058897879323"/>
    <n v="0"/>
    <n v="0"/>
    <n v="0"/>
    <n v="0"/>
    <n v="0"/>
    <n v="0"/>
    <n v="0"/>
    <n v="0"/>
    <n v="0"/>
    <n v="0.01"/>
    <n v="0.01"/>
    <n v="0.01"/>
    <n v="0.01"/>
    <n v="0.01"/>
    <n v="8489.27"/>
    <n v="0.03"/>
    <n v="8489.2900000000009"/>
    <n v="8489.3200000000015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6Herceptin IV"/>
    <s v="BC_LEL06"/>
    <x v="0"/>
    <x v="0"/>
    <s v="泉州市"/>
    <x v="39"/>
    <s v="泉州东南医院有限公司"/>
    <s v="FJQZ004"/>
    <x v="25"/>
    <s v="正式进药"/>
    <s v="-"/>
    <m/>
    <s v="头部"/>
    <x v="0"/>
    <x v="0"/>
    <n v="4535.5"/>
    <n v="4.3074769980450744"/>
    <n v="3.0858987216991389"/>
    <n v="2.8705864496732603"/>
    <n v="2.0270384889392754"/>
    <n v="1.8469127819328062"/>
    <n v="3.2152882879613007"/>
    <n v="10.263962169417473"/>
    <n v="7.0892395588333823"/>
    <n v="17.353201728250855"/>
    <n v="0"/>
    <n v="0"/>
    <n v="0"/>
    <n v="0"/>
    <n v="0"/>
    <n v="0"/>
    <n v="0"/>
    <n v="0"/>
    <n v="0"/>
    <n v="19536.561924633435"/>
    <n v="13996.093652266445"/>
    <n v="13019.544842493073"/>
    <n v="9193.6330665840833"/>
    <n v="8376.6729224562423"/>
    <n v="14582.940030048479"/>
    <n v="46552.200419392953"/>
    <n v="32153.246019088801"/>
    <n v="78705.446438481755"/>
    <n v="0"/>
    <n v="0"/>
    <n v="0"/>
    <n v="0"/>
    <n v="0"/>
    <n v="0"/>
    <n v="0"/>
    <n v="0"/>
    <n v="0"/>
    <n v="2.0270384889392754"/>
    <n v="0"/>
    <m/>
    <m/>
    <n v="0"/>
    <m/>
    <m/>
    <m/>
    <m/>
    <m/>
    <m/>
    <m/>
    <m/>
    <m/>
    <m/>
    <m/>
    <m/>
    <m/>
    <m/>
    <m/>
    <m/>
    <n v="12472.625"/>
    <n v="235846"/>
    <n v="-163278"/>
    <n v="52"/>
    <n v="-36"/>
    <n v="0"/>
    <n v="10"/>
    <n v="2.75"/>
    <n v="10"/>
    <n v="0"/>
    <n v="0"/>
    <n v="0"/>
    <n v="4"/>
    <n v="3"/>
    <n v="6"/>
    <n v="2"/>
    <n v="44"/>
    <n v="0"/>
    <n v="0"/>
    <n v="-36"/>
  </r>
  <r>
    <s v="FJQZ056Herceptin SC"/>
    <s v="BC_LEL06"/>
    <x v="0"/>
    <x v="0"/>
    <s v="泉州市"/>
    <x v="39"/>
    <s v="泉州东南医院有限公司"/>
    <s v="FJQZ004"/>
    <x v="25"/>
    <s v="正式进药"/>
    <s v="-"/>
    <m/>
    <s v="头部"/>
    <x v="1"/>
    <x v="1"/>
    <n v="3444.49"/>
    <n v="3.9163135563043823"/>
    <n v="3.6285536095697735"/>
    <n v="5.5039030652930627"/>
    <n v="5.6335953257433111"/>
    <n v="5.0723874152314092"/>
    <n v="6.6763445981791563"/>
    <n v="13.048770231167218"/>
    <n v="17.382327339153875"/>
    <n v="30.431097570321093"/>
    <n v="0"/>
    <n v="0"/>
    <n v="0"/>
    <n v="0"/>
    <n v="0"/>
    <n v="0"/>
    <n v="0"/>
    <n v="0"/>
    <n v="0"/>
    <n v="13489.70288155488"/>
    <n v="12498.516622626987"/>
    <n v="18958.1390693713"/>
    <n v="19404.862763569578"/>
    <n v="17471.787727890434"/>
    <n v="22996.602204982119"/>
    <n v="44946.358573553167"/>
    <n v="59873.252696442127"/>
    <n v="104819.61126999529"/>
    <n v="0"/>
    <n v="0"/>
    <n v="0"/>
    <n v="0"/>
    <n v="0"/>
    <n v="0"/>
    <n v="0"/>
    <n v="0"/>
    <n v="0"/>
    <n v="5.6335953257433111"/>
    <n v="0"/>
    <m/>
    <m/>
    <n v="0"/>
    <m/>
    <m/>
    <m/>
    <m/>
    <m/>
    <m/>
    <m/>
    <m/>
    <m/>
    <m/>
    <m/>
    <m/>
    <m/>
    <m/>
    <m/>
    <m/>
    <n v="18083.572499999998"/>
    <n v="0"/>
    <n v="0"/>
    <n v="0"/>
    <n v="0"/>
    <n v="0"/>
    <n v="20"/>
    <n v="5.25"/>
    <n v="16"/>
    <n v="10"/>
    <n v="10"/>
    <n v="20"/>
    <n v="7"/>
    <n v="0"/>
    <n v="0"/>
    <n v="0"/>
    <n v="0"/>
    <n v="0"/>
    <n v="0"/>
    <n v="0"/>
  </r>
  <r>
    <s v="FJQZ056Itovebi 3mg"/>
    <s v="BC_LEL06"/>
    <x v="0"/>
    <x v="0"/>
    <s v="泉州市"/>
    <x v="39"/>
    <s v="泉州东南医院有限公司"/>
    <s v="FJQZ004"/>
    <x v="25"/>
    <s v="正式进药"/>
    <s v="-"/>
    <m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0"/>
    <n v="0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10698.06"/>
    <n v="0"/>
    <n v="0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6Itovebi 9mg"/>
    <s v="BC_LEL06"/>
    <x v="0"/>
    <x v="0"/>
    <s v="泉州市"/>
    <x v="39"/>
    <s v="泉州东南医院有限公司"/>
    <s v="FJQZ004"/>
    <x v="25"/>
    <s v="正式进药"/>
    <s v="-"/>
    <m/>
    <s v="头部"/>
    <x v="2"/>
    <x v="3"/>
    <n v="10698.05"/>
    <m/>
    <m/>
    <m/>
    <m/>
    <m/>
    <m/>
    <n v="0"/>
    <n v="0"/>
    <n v="0"/>
    <n v="1"/>
    <n v="0"/>
    <n v="0"/>
    <n v="0"/>
    <n v="0"/>
    <n v="0"/>
    <n v="1"/>
    <n v="0"/>
    <n v="1"/>
    <m/>
    <m/>
    <m/>
    <m/>
    <m/>
    <m/>
    <n v="0"/>
    <n v="0"/>
    <n v="0"/>
    <n v="10698.05"/>
    <n v="0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56Perjeta"/>
    <s v="BC_LEL06"/>
    <x v="0"/>
    <x v="0"/>
    <s v="泉州市"/>
    <x v="39"/>
    <s v="泉州东南医院有限公司"/>
    <s v="FJQZ004"/>
    <x v="25"/>
    <s v="正式进药"/>
    <s v="-"/>
    <m/>
    <s v="头部"/>
    <x v="3"/>
    <x v="4"/>
    <n v="3985.87"/>
    <n v="3.1501574202334139"/>
    <n v="2.6609852911036125"/>
    <n v="4.0388191585052855"/>
    <n v="2.4405408461206268"/>
    <n v="2.9621586919267933"/>
    <n v="3.3995421717055887"/>
    <n v="9.8499618698423124"/>
    <n v="8.8022417097530088"/>
    <n v="18.652203579595323"/>
    <n v="0"/>
    <n v="0"/>
    <n v="0"/>
    <n v="0"/>
    <n v="0"/>
    <n v="0"/>
    <n v="0"/>
    <n v="0"/>
    <n v="0"/>
    <n v="12556.117956585758"/>
    <n v="10606.341442251156"/>
    <n v="16098.208119311461"/>
    <n v="9727.6785423268248"/>
    <n v="11806.779465390247"/>
    <n v="13550.133155936155"/>
    <n v="39260.667518148373"/>
    <n v="35084.591163653226"/>
    <n v="74345.258681801599"/>
    <n v="0"/>
    <n v="0"/>
    <n v="0"/>
    <n v="0"/>
    <n v="0"/>
    <n v="0"/>
    <n v="0"/>
    <n v="0"/>
    <n v="0"/>
    <n v="2.4405408461206268"/>
    <n v="0"/>
    <m/>
    <m/>
    <n v="0"/>
    <m/>
    <m/>
    <m/>
    <m/>
    <m/>
    <m/>
    <m/>
    <m/>
    <m/>
    <m/>
    <m/>
    <m/>
    <m/>
    <m/>
    <m/>
    <m/>
    <n v="8636.0516666666663"/>
    <n v="143491.32"/>
    <n v="-119576.09999999999"/>
    <n v="36"/>
    <n v="-30"/>
    <n v="0"/>
    <n v="10"/>
    <n v="2.1666666666666665"/>
    <n v="10"/>
    <n v="0"/>
    <n v="2"/>
    <n v="4"/>
    <n v="4"/>
    <n v="0"/>
    <n v="6"/>
    <n v="0"/>
    <n v="30"/>
    <n v="0"/>
    <n v="0"/>
    <n v="-30"/>
  </r>
  <r>
    <s v="FJQZ056Phesgo 10ml"/>
    <s v="BC_LEL06"/>
    <x v="0"/>
    <x v="0"/>
    <s v="泉州市"/>
    <x v="39"/>
    <s v="泉州东南医院有限公司"/>
    <s v="FJQZ004"/>
    <x v="25"/>
    <s v="正式进药"/>
    <s v="-"/>
    <m/>
    <s v="头部"/>
    <x v="4"/>
    <x v="5"/>
    <n v="6232.07"/>
    <n v="8.2945220801290738"/>
    <n v="7.5650467981296741"/>
    <n v="11.87208500262834"/>
    <n v="10.234481638428322"/>
    <n v="9.2780930283292715"/>
    <n v="12.49955754092942"/>
    <n v="27.731653880887087"/>
    <n v="32.012132207687017"/>
    <n v="59.743786088574105"/>
    <n v="14"/>
    <n v="4"/>
    <n v="24"/>
    <n v="0"/>
    <n v="0"/>
    <n v="0"/>
    <n v="42"/>
    <n v="0"/>
    <n v="42"/>
    <n v="51692.042219909992"/>
    <n v="47145.901199219996"/>
    <n v="73987.664782330001"/>
    <n v="63782.005984399992"/>
    <n v="57821.725219059997"/>
    <n v="77898.117564100001"/>
    <n v="172825.60820145998"/>
    <n v="199501.84876755998"/>
    <n v="372327.45696901996"/>
    <n v="87248.98"/>
    <n v="24928.28"/>
    <n v="149569.68"/>
    <n v="0"/>
    <n v="0"/>
    <n v="0"/>
    <n v="261746.94"/>
    <n v="0"/>
    <n v="261746.94"/>
    <n v="10.234481638428322"/>
    <n v="0"/>
    <n v="39"/>
    <n v="28"/>
    <n v="42"/>
    <n v="14"/>
    <n v="4"/>
    <n v="24"/>
    <n v="0"/>
    <n v="0"/>
    <n v="0"/>
    <n v="0.66666666666666663"/>
    <n v="0"/>
    <n v="0"/>
    <n v="0"/>
    <n v="0"/>
    <n v="0"/>
    <n v="0"/>
    <n v="0"/>
    <n v="0"/>
    <n v="0"/>
    <n v="54530.612499999996"/>
    <n v="243050.72999999998"/>
    <n v="174497.96"/>
    <n v="39"/>
    <n v="28"/>
    <n v="1.6666666666666667"/>
    <n v="30"/>
    <n v="8.75"/>
    <n v="30"/>
    <n v="0"/>
    <n v="0"/>
    <n v="0"/>
    <n v="0"/>
    <n v="8"/>
    <n v="10"/>
    <n v="9"/>
    <n v="20"/>
    <n v="6"/>
    <n v="9"/>
    <n v="13"/>
  </r>
  <r>
    <s v="FJQZ056Phesgo 15ml"/>
    <s v="BC_LEL06"/>
    <x v="0"/>
    <x v="0"/>
    <s v="泉州市"/>
    <x v="39"/>
    <s v="泉州东南医院有限公司"/>
    <s v="FJQZ004"/>
    <x v="25"/>
    <s v="正式进药"/>
    <s v="-"/>
    <m/>
    <s v="头部"/>
    <x v="4"/>
    <x v="6"/>
    <n v="8489.27"/>
    <n v="1"/>
    <n v="1"/>
    <n v="1"/>
    <n v="1"/>
    <n v="1"/>
    <n v="1"/>
    <n v="3"/>
    <n v="3"/>
    <n v="6"/>
    <n v="0"/>
    <n v="1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0"/>
    <n v="8489.27"/>
    <n v="0"/>
    <n v="0"/>
    <n v="0"/>
    <n v="0"/>
    <n v="8489.27"/>
    <n v="0"/>
    <n v="8489.27"/>
    <n v="1"/>
    <n v="0"/>
    <n v="2"/>
    <n v="0"/>
    <n v="2"/>
    <n v="0"/>
    <n v="2"/>
    <n v="0"/>
    <n v="0"/>
    <n v="0"/>
    <n v="0"/>
    <n v="0"/>
    <n v="0"/>
    <n v="0.33333333333333331"/>
    <n v="0"/>
    <n v="0"/>
    <n v="1"/>
    <n v="0"/>
    <n v="0"/>
    <n v="0"/>
    <n v="0"/>
    <n v="4244.6350000000002"/>
    <n v="8489.27"/>
    <n v="0"/>
    <n v="1"/>
    <n v="0"/>
    <n v="0"/>
    <n v="5"/>
    <n v="0.5"/>
    <n v="5"/>
    <n v="0"/>
    <n v="0"/>
    <n v="0"/>
    <n v="0"/>
    <n v="0"/>
    <n v="0"/>
    <n v="0"/>
    <n v="1"/>
    <n v="0"/>
    <n v="0"/>
    <n v="0"/>
  </r>
  <r>
    <s v="FJQZ092Herceptin IV"/>
    <s v="BC_LEL06"/>
    <x v="0"/>
    <x v="0"/>
    <s v="泉州市"/>
    <x v="40"/>
    <s v="晋江市医院晋南分院"/>
    <s v="FJQZ052"/>
    <x v="27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Herceptin SC"/>
    <s v="BC_LEL06"/>
    <x v="0"/>
    <x v="0"/>
    <s v="泉州市"/>
    <x v="40"/>
    <s v="晋江市医院晋南分院"/>
    <s v="FJQZ052"/>
    <x v="27"/>
    <s v="正式进药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Itovebi 3mg"/>
    <s v="BC_LEL06"/>
    <x v="0"/>
    <x v="0"/>
    <s v="泉州市"/>
    <x v="40"/>
    <s v="晋江市医院晋南分院"/>
    <s v="FJQZ052"/>
    <x v="27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Itovebi 9mg"/>
    <s v="BC_LEL06"/>
    <x v="0"/>
    <x v="0"/>
    <s v="泉州市"/>
    <x v="40"/>
    <s v="晋江市医院晋南分院"/>
    <s v="FJQZ052"/>
    <x v="27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Perjeta"/>
    <s v="BC_LEL06"/>
    <x v="0"/>
    <x v="0"/>
    <s v="泉州市"/>
    <x v="40"/>
    <s v="晋江市医院晋南分院"/>
    <s v="FJQZ052"/>
    <x v="27"/>
    <s v="正式进药"/>
    <s v="-"/>
    <m/>
    <s v="腰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Phesgo 10ml"/>
    <s v="BC_LEL06"/>
    <x v="0"/>
    <x v="0"/>
    <s v="泉州市"/>
    <x v="40"/>
    <s v="晋江市医院晋南分院"/>
    <s v="FJQZ052"/>
    <x v="27"/>
    <s v="正式进药"/>
    <s v="-"/>
    <m/>
    <s v="腰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092Phesgo 15ml"/>
    <s v="BC_LEL06"/>
    <x v="0"/>
    <x v="0"/>
    <s v="泉州市"/>
    <x v="40"/>
    <s v="晋江市医院晋南分院"/>
    <s v="FJQZ052"/>
    <x v="27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Herceptin IV"/>
    <s v="BC_LEL06"/>
    <x v="0"/>
    <x v="0"/>
    <s v="泉州市"/>
    <x v="41"/>
    <s v="晋江市新塘街道社区卫生服务中心"/>
    <s v="FJQZ119"/>
    <x v="28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Herceptin SC"/>
    <s v="BC_LEL06"/>
    <x v="0"/>
    <x v="0"/>
    <s v="泉州市"/>
    <x v="41"/>
    <s v="晋江市新塘街道社区卫生服务中心"/>
    <s v="FJQZ119"/>
    <x v="28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Itovebi 3mg"/>
    <s v="BC_LEL06"/>
    <x v="0"/>
    <x v="0"/>
    <s v="泉州市"/>
    <x v="41"/>
    <s v="晋江市新塘街道社区卫生服务中心"/>
    <s v="FJQZ119"/>
    <x v="28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Itovebi 9mg"/>
    <s v="BC_LEL06"/>
    <x v="0"/>
    <x v="0"/>
    <s v="泉州市"/>
    <x v="41"/>
    <s v="晋江市新塘街道社区卫生服务中心"/>
    <s v="FJQZ119"/>
    <x v="28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Perjeta"/>
    <s v="BC_LEL06"/>
    <x v="0"/>
    <x v="0"/>
    <s v="泉州市"/>
    <x v="41"/>
    <s v="晋江市新塘街道社区卫生服务中心"/>
    <s v="FJQZ119"/>
    <x v="28"/>
    <s v="-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Phesgo 10ml"/>
    <s v="BC_LEL06"/>
    <x v="0"/>
    <x v="0"/>
    <s v="泉州市"/>
    <x v="41"/>
    <s v="晋江市新塘街道社区卫生服务中心"/>
    <s v="FJQZ119"/>
    <x v="28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19Phesgo 15ml"/>
    <s v="BC_LEL06"/>
    <x v="0"/>
    <x v="0"/>
    <s v="泉州市"/>
    <x v="41"/>
    <s v="晋江市新塘街道社区卫生服务中心"/>
    <s v="FJQZ119"/>
    <x v="28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Herceptin IV"/>
    <s v="BC_LEL06"/>
    <x v="0"/>
    <x v="0"/>
    <s v="泉州市"/>
    <x v="42"/>
    <s v="晋江市梅岭街道社区卫生服务中心"/>
    <s v="FJQZ052"/>
    <x v="27"/>
    <s v="未准入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-3"/>
    <n v="0"/>
    <n v="0"/>
    <n v="0"/>
    <n v="-3"/>
    <n v="0"/>
    <n v="-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-13606.5"/>
    <n v="0"/>
    <n v="0"/>
    <n v="0"/>
    <n v="-13606.5"/>
    <n v="0"/>
    <n v="-13606.5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Herceptin SC"/>
    <s v="BC_LEL06"/>
    <x v="0"/>
    <x v="0"/>
    <s v="泉州市"/>
    <x v="42"/>
    <s v="晋江市梅岭街道社区卫生服务中心"/>
    <s v="FJQZ052"/>
    <x v="27"/>
    <s v="未准入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Itovebi 3mg"/>
    <s v="BC_LEL06"/>
    <x v="0"/>
    <x v="0"/>
    <s v="泉州市"/>
    <x v="42"/>
    <s v="晋江市梅岭街道社区卫生服务中心"/>
    <s v="FJQZ052"/>
    <x v="27"/>
    <s v="未准入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Itovebi 9mg"/>
    <s v="BC_LEL06"/>
    <x v="0"/>
    <x v="0"/>
    <s v="泉州市"/>
    <x v="42"/>
    <s v="晋江市梅岭街道社区卫生服务中心"/>
    <s v="FJQZ052"/>
    <x v="27"/>
    <s v="未准入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Perjeta"/>
    <s v="BC_LEL06"/>
    <x v="0"/>
    <x v="0"/>
    <s v="泉州市"/>
    <x v="42"/>
    <s v="晋江市梅岭街道社区卫生服务中心"/>
    <s v="FJQZ052"/>
    <x v="27"/>
    <s v="未准入"/>
    <s v="-"/>
    <m/>
    <s v="腰部"/>
    <x v="3"/>
    <x v="4"/>
    <n v="3985.87"/>
    <n v="6.0773938121866982"/>
    <n v="5.1336658411422"/>
    <n v="7.7918311017683628"/>
    <n v="4.7083767120131368"/>
    <n v="5.7147000938438959"/>
    <n v="6.5585155922336176"/>
    <n v="19.002890755097262"/>
    <n v="16.981592398090651"/>
    <n v="35.984483153187909"/>
    <n v="0"/>
    <n v="10"/>
    <n v="8"/>
    <n v="0"/>
    <n v="0"/>
    <n v="0"/>
    <n v="18"/>
    <n v="0"/>
    <n v="18"/>
    <n v="24223.701674180593"/>
    <n v="20462.124666233463"/>
    <n v="31057.225833605466"/>
    <n v="18766.977485111802"/>
    <n v="22778.051663049569"/>
    <n v="26141.390543616209"/>
    <n v="75743.052174019525"/>
    <n v="67686.419691777584"/>
    <n v="143429.47186579712"/>
    <n v="0"/>
    <n v="39858.699999999997"/>
    <n v="31886.959999999999"/>
    <n v="0"/>
    <n v="0"/>
    <n v="0"/>
    <n v="71745.66"/>
    <n v="0"/>
    <n v="71745.66"/>
    <n v="4.7083767120131368"/>
    <n v="0"/>
    <m/>
    <m/>
    <n v="0"/>
    <m/>
    <m/>
    <m/>
    <m/>
    <m/>
    <m/>
    <m/>
    <m/>
    <m/>
    <m/>
    <m/>
    <m/>
    <m/>
    <m/>
    <m/>
    <m/>
    <n v="42848.102500000001"/>
    <n v="219222.85"/>
    <n v="159434.79999999999"/>
    <n v="55"/>
    <n v="40"/>
    <n v="0"/>
    <n v="35"/>
    <n v="10.75"/>
    <n v="0"/>
    <n v="0"/>
    <n v="0"/>
    <n v="10"/>
    <n v="13"/>
    <n v="11"/>
    <n v="10"/>
    <n v="35"/>
    <n v="10"/>
    <n v="30"/>
    <n v="0"/>
    <n v="10"/>
  </r>
  <r>
    <s v="FJQZ132Phesgo 10ml"/>
    <s v="BC_LEL06"/>
    <x v="0"/>
    <x v="0"/>
    <s v="泉州市"/>
    <x v="42"/>
    <s v="晋江市梅岭街道社区卫生服务中心"/>
    <s v="FJQZ052"/>
    <x v="27"/>
    <s v="未准入"/>
    <s v="-"/>
    <m/>
    <s v="腰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QZ132Phesgo 15ml"/>
    <s v="BC_LEL06"/>
    <x v="0"/>
    <x v="0"/>
    <s v="泉州市"/>
    <x v="42"/>
    <s v="晋江市梅岭街道社区卫生服务中心"/>
    <s v="FJQZ052"/>
    <x v="27"/>
    <s v="未准入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4Herceptin IV"/>
    <s v="BC_LEL06"/>
    <x v="0"/>
    <x v="0"/>
    <s v="泉州市"/>
    <x v="43"/>
    <s v="安溪县医院"/>
    <s v="JSSZ184"/>
    <x v="29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4Herceptin SC"/>
    <s v="BC_LEL06"/>
    <x v="0"/>
    <x v="0"/>
    <s v="泉州市"/>
    <x v="43"/>
    <s v="安溪县医院"/>
    <s v="JSSZ184"/>
    <x v="29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4Itovebi 3mg"/>
    <s v="BC_LEL06"/>
    <x v="0"/>
    <x v="0"/>
    <s v="泉州市"/>
    <x v="43"/>
    <s v="安溪县医院"/>
    <s v="JSSZ184"/>
    <x v="29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4Itovebi 9mg"/>
    <s v="BC_LEL06"/>
    <x v="0"/>
    <x v="0"/>
    <s v="泉州市"/>
    <x v="43"/>
    <s v="安溪县医院"/>
    <s v="JSSZ184"/>
    <x v="29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4Perjeta"/>
    <s v="BC_LEL06"/>
    <x v="0"/>
    <x v="0"/>
    <s v="泉州市"/>
    <x v="43"/>
    <s v="安溪县医院"/>
    <s v="JSSZ184"/>
    <x v="29"/>
    <s v="正式进药"/>
    <s v="-"/>
    <m/>
    <s v="腿部"/>
    <x v="3"/>
    <x v="4"/>
    <n v="3985.87"/>
    <n v="4.8053584469607546"/>
    <n v="4.0591584610065619"/>
    <n v="6.1609536191471488"/>
    <n v="3.722884924649108"/>
    <n v="4.518578722467125"/>
    <n v="5.1857785219490156"/>
    <n v="15.025470527114466"/>
    <n v="13.427242169065249"/>
    <n v="28.452712696179717"/>
    <n v="0"/>
    <n v="0"/>
    <n v="0"/>
    <n v="0"/>
    <n v="0"/>
    <n v="0"/>
    <n v="0"/>
    <n v="0"/>
    <n v="0"/>
    <n v="19153.534072987462"/>
    <n v="16179.277934972224"/>
    <n v="24556.760201950045"/>
    <n v="14838.93533461114"/>
    <n v="18010.467372520041"/>
    <n v="20669.839037280923"/>
    <n v="59889.572209909733"/>
    <n v="53519.241744412102"/>
    <n v="113408.81395432184"/>
    <n v="0"/>
    <n v="0"/>
    <n v="0"/>
    <n v="0"/>
    <n v="0"/>
    <n v="0"/>
    <n v="0"/>
    <n v="0"/>
    <n v="0"/>
    <n v="3.722884924649108"/>
    <n v="0"/>
    <m/>
    <m/>
    <n v="0"/>
    <m/>
    <m/>
    <m/>
    <m/>
    <m/>
    <m/>
    <m/>
    <m/>
    <m/>
    <m/>
    <m/>
    <m/>
    <m/>
    <m/>
    <m/>
    <m/>
    <n v="39858.699999999997"/>
    <n v="79717.399999999994"/>
    <n v="39858.699999999997"/>
    <n v="20"/>
    <n v="10"/>
    <n v="0"/>
    <n v="40"/>
    <n v="10"/>
    <n v="0"/>
    <n v="40"/>
    <n v="30"/>
    <n v="0"/>
    <n v="20"/>
    <n v="0"/>
    <n v="0"/>
    <n v="0"/>
    <n v="20"/>
    <n v="0"/>
    <n v="0"/>
    <n v="10"/>
  </r>
  <r>
    <s v="JSSZ184Phesgo 10ml"/>
    <s v="BC_LEL06"/>
    <x v="0"/>
    <x v="0"/>
    <s v="泉州市"/>
    <x v="43"/>
    <s v="安溪县医院"/>
    <s v="JSSZ184"/>
    <x v="29"/>
    <s v="正式进药"/>
    <s v="-"/>
    <m/>
    <s v="腿部"/>
    <x v="4"/>
    <x v="5"/>
    <n v="6232.07"/>
    <n v="0.6108973124242828"/>
    <n v="0.56474978932361164"/>
    <n v="0.83721843922324357"/>
    <n v="0.73362159232325697"/>
    <n v="0.67311924682328672"/>
    <n v="0.87691314062422288"/>
    <n v="2.0128655409711378"/>
    <n v="2.2836539797707665"/>
    <n v="4.2965195207419047"/>
    <n v="0"/>
    <n v="0"/>
    <n v="0"/>
    <n v="0"/>
    <n v="0"/>
    <n v="0"/>
    <n v="0"/>
    <n v="0"/>
    <n v="0"/>
    <n v="3807.1548138399999"/>
    <n v="3519.5602195500001"/>
    <n v="5217.6039185299996"/>
    <n v="4571.9811168699998"/>
    <n v="4194.9262645500003"/>
    <n v="5464.9840762900003"/>
    <n v="12544.318951919999"/>
    <n v="14231.89145771"/>
    <n v="26776.210409629999"/>
    <n v="0"/>
    <n v="0"/>
    <n v="0"/>
    <n v="0"/>
    <n v="0"/>
    <n v="0"/>
    <n v="0"/>
    <n v="0"/>
    <n v="0"/>
    <n v="0.73362159232325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66666666666667"/>
    <n v="0"/>
    <n v="0"/>
    <n v="0"/>
    <n v="0"/>
    <n v="0"/>
    <n v="0"/>
    <n v="0"/>
    <n v="0"/>
    <n v="0"/>
    <n v="0"/>
    <n v="0"/>
    <n v="0"/>
    <n v="0"/>
    <n v="0"/>
  </r>
  <r>
    <s v="JSSZ184Phesgo 15ml"/>
    <s v="BC_LEL06"/>
    <x v="0"/>
    <x v="0"/>
    <s v="泉州市"/>
    <x v="43"/>
    <s v="安溪县医院"/>
    <s v="JSSZ184"/>
    <x v="29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5Herceptin IV"/>
    <s v="BC_LEL06"/>
    <x v="0"/>
    <x v="0"/>
    <s v="泉州市"/>
    <x v="44"/>
    <s v="南安市医院新华街院区"/>
    <s v="JSSZ185"/>
    <x v="30"/>
    <s v="正式进药"/>
    <s v="-"/>
    <m/>
    <s v="腿部"/>
    <x v="0"/>
    <x v="0"/>
    <n v="4535.5"/>
    <n v="6.0837915898986896"/>
    <n v="4.3584596502483484"/>
    <n v="4.0543570420748125"/>
    <n v="2.8629473162611339"/>
    <n v="2.6085414861411222"/>
    <n v="4.541206802561323"/>
    <n v="14.49660828222185"/>
    <n v="10.012695604963579"/>
    <n v="24.509303887185428"/>
    <n v="21"/>
    <n v="4"/>
    <n v="10"/>
    <n v="3"/>
    <n v="0"/>
    <n v="0"/>
    <n v="35"/>
    <n v="3"/>
    <n v="38"/>
    <n v="27593.036755985508"/>
    <n v="19767.793743701382"/>
    <n v="18388.53636433031"/>
    <n v="12984.897552902372"/>
    <n v="11831.039910393059"/>
    <n v="20596.643453016881"/>
    <n v="65749.366864017196"/>
    <n v="45412.580916312312"/>
    <n v="111161.9477803295"/>
    <n v="95245.5"/>
    <n v="18142"/>
    <n v="45355"/>
    <n v="13606.5"/>
    <n v="0"/>
    <n v="0"/>
    <n v="158742.5"/>
    <n v="13606.5"/>
    <n v="172349"/>
    <n v="2.8629473162611339"/>
    <n v="3"/>
    <m/>
    <m/>
    <n v="0"/>
    <m/>
    <m/>
    <m/>
    <m/>
    <m/>
    <m/>
    <m/>
    <m/>
    <m/>
    <m/>
    <m/>
    <m/>
    <m/>
    <m/>
    <m/>
    <m/>
    <n v="38929.708333333336"/>
    <n v="190491"/>
    <n v="40819.5"/>
    <n v="42"/>
    <n v="9"/>
    <n v="0"/>
    <n v="12"/>
    <n v="8.5833333333333339"/>
    <n v="0"/>
    <n v="12"/>
    <n v="9"/>
    <n v="10"/>
    <n v="5"/>
    <n v="16"/>
    <n v="10"/>
    <n v="7"/>
    <n v="25"/>
    <n v="3"/>
    <n v="3"/>
    <n v="3"/>
  </r>
  <r>
    <s v="JSSZ185Herceptin SC"/>
    <s v="BC_LEL06"/>
    <x v="0"/>
    <x v="0"/>
    <s v="泉州市"/>
    <x v="44"/>
    <s v="南安市医院新华街院区"/>
    <s v="JSSZ185"/>
    <x v="30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5Itovebi 3mg"/>
    <s v="BC_LEL06"/>
    <x v="0"/>
    <x v="0"/>
    <s v="泉州市"/>
    <x v="44"/>
    <s v="南安市医院新华街院区"/>
    <s v="JSSZ185"/>
    <x v="30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5Itovebi 9mg"/>
    <s v="BC_LEL06"/>
    <x v="0"/>
    <x v="0"/>
    <s v="泉州市"/>
    <x v="44"/>
    <s v="南安市医院新华街院区"/>
    <s v="JSSZ185"/>
    <x v="30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SSZ185Perjeta"/>
    <s v="BC_LEL06"/>
    <x v="0"/>
    <x v="0"/>
    <s v="泉州市"/>
    <x v="44"/>
    <s v="南安市医院新华街院区"/>
    <s v="JSSZ185"/>
    <x v="30"/>
    <s v="正式进药"/>
    <s v="-"/>
    <m/>
    <s v="腿部"/>
    <x v="3"/>
    <x v="4"/>
    <n v="3985.87"/>
    <n v="6.3027974638617064"/>
    <n v="5.3240676914801428"/>
    <n v="8.080821290301424"/>
    <n v="4.8830050703435104"/>
    <n v="5.9266518463857398"/>
    <n v="6.8017635056883208"/>
    <n v="19.707686445643276"/>
    <n v="17.61142042241757"/>
    <n v="37.319106868060842"/>
    <n v="10"/>
    <n v="0"/>
    <n v="3"/>
    <n v="0"/>
    <n v="0"/>
    <n v="0"/>
    <n v="13"/>
    <n v="0"/>
    <n v="13"/>
    <n v="25122.131327282459"/>
    <n v="21221.041689439957"/>
    <n v="32209.103156373742"/>
    <n v="19463.023419730085"/>
    <n v="23622.86379495353"/>
    <n v="27110.945104417908"/>
    <n v="78552.27617309615"/>
    <n v="70196.832319101522"/>
    <n v="148749.10849219767"/>
    <n v="39858.699999999997"/>
    <n v="0"/>
    <n v="11957.61"/>
    <n v="0"/>
    <n v="0"/>
    <n v="0"/>
    <n v="51816.31"/>
    <n v="0"/>
    <n v="51816.31"/>
    <n v="4.8830050703435104"/>
    <n v="0"/>
    <m/>
    <m/>
    <n v="0"/>
    <m/>
    <m/>
    <m/>
    <m/>
    <m/>
    <m/>
    <m/>
    <m/>
    <m/>
    <m/>
    <m/>
    <m/>
    <m/>
    <m/>
    <m/>
    <m/>
    <n v="46833.972499999996"/>
    <n v="195307.63"/>
    <n v="39858.699999999997"/>
    <n v="49"/>
    <n v="10"/>
    <n v="0"/>
    <n v="17"/>
    <n v="11.75"/>
    <n v="15"/>
    <n v="17"/>
    <n v="10"/>
    <n v="11"/>
    <n v="10"/>
    <n v="19"/>
    <n v="11"/>
    <n v="14"/>
    <n v="24"/>
    <n v="6"/>
    <n v="0"/>
    <n v="4"/>
  </r>
  <r>
    <s v="JSSZ185Phesgo 10ml"/>
    <s v="BC_LEL06"/>
    <x v="0"/>
    <x v="0"/>
    <s v="泉州市"/>
    <x v="44"/>
    <s v="南安市医院新华街院区"/>
    <s v="JSSZ185"/>
    <x v="30"/>
    <s v="正式进药"/>
    <s v="-"/>
    <m/>
    <s v="腿部"/>
    <x v="4"/>
    <x v="5"/>
    <n v="6232.07"/>
    <n v="1.3787546555237669"/>
    <n v="1.2746026087239073"/>
    <n v="1.8895471525239611"/>
    <n v="1.6557356082232713"/>
    <n v="1.5191856336241409"/>
    <n v="1.9791355878239496"/>
    <n v="4.542904416771635"/>
    <n v="5.1540568296713616"/>
    <n v="9.6969612464429957"/>
    <n v="5"/>
    <n v="4"/>
    <n v="3"/>
    <n v="4"/>
    <n v="0"/>
    <n v="0"/>
    <n v="12"/>
    <n v="4"/>
    <n v="16"/>
    <n v="8592.495526050001"/>
    <n v="7943.4126797500003"/>
    <n v="11775.790122830002"/>
    <n v="10318.660211940001"/>
    <n v="9467.6712117400002"/>
    <n v="12334.111522810001"/>
    <n v="28311.698328630002"/>
    <n v="32120.442946490002"/>
    <n v="60432.141275120004"/>
    <n v="31160.35"/>
    <n v="24928.28"/>
    <n v="18696.21"/>
    <n v="24928.28"/>
    <n v="0"/>
    <n v="0"/>
    <n v="74784.84"/>
    <n v="24928.28"/>
    <n v="99713.12"/>
    <n v="1.6557356082232713"/>
    <n v="4"/>
    <n v="2"/>
    <n v="6"/>
    <n v="16"/>
    <n v="5"/>
    <n v="4"/>
    <n v="3"/>
    <n v="4"/>
    <n v="0"/>
    <n v="0"/>
    <n v="0.33333333333333331"/>
    <n v="0"/>
    <n v="0"/>
    <n v="1"/>
    <n v="0"/>
    <n v="0"/>
    <n v="0"/>
    <n v="1"/>
    <n v="0"/>
    <n v="0"/>
    <n v="4154.7133333333331"/>
    <n v="12464.14"/>
    <n v="37392.42"/>
    <n v="2"/>
    <n v="6"/>
    <n v="4.333333333333333"/>
    <n v="3"/>
    <n v="0.66666666666666663"/>
    <n v="0"/>
    <n v="0"/>
    <n v="0"/>
    <n v="0"/>
    <n v="0"/>
    <n v="0"/>
    <n v="0"/>
    <n v="0"/>
    <n v="2"/>
    <n v="1"/>
    <n v="2"/>
    <n v="3"/>
  </r>
  <r>
    <s v="JSSZ185Phesgo 15ml"/>
    <s v="BC_LEL06"/>
    <x v="0"/>
    <x v="0"/>
    <s v="泉州市"/>
    <x v="44"/>
    <s v="南安市医院新华街院区"/>
    <s v="JSSZ185"/>
    <x v="30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4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1414.8783333333333"/>
    <n v="0"/>
    <n v="16978.54"/>
    <n v="0"/>
    <n v="2"/>
    <n v="0"/>
    <n v="1"/>
    <n v="0.16666666666666666"/>
    <n v="0"/>
    <n v="0"/>
    <n v="0"/>
    <n v="0"/>
    <n v="0"/>
    <n v="0"/>
    <n v="0"/>
    <n v="0"/>
    <n v="0"/>
    <n v="0"/>
    <n v="1"/>
    <n v="1"/>
  </r>
  <r>
    <s v="FJSM001Herceptin IV"/>
    <s v="BC_LEL06"/>
    <x v="0"/>
    <x v="0"/>
    <s v="三明市"/>
    <x v="45"/>
    <s v="三明市第一医院列东院区"/>
    <s v="FJSM001"/>
    <x v="31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755.91666666666663"/>
    <n v="0"/>
    <n v="-9071"/>
    <n v="0"/>
    <n v="-2"/>
    <n v="0"/>
    <n v="0"/>
    <n v="-0.16666666666666666"/>
    <n v="0"/>
    <n v="0"/>
    <n v="0"/>
    <n v="0"/>
    <n v="0"/>
    <n v="0"/>
    <n v="0"/>
    <n v="0"/>
    <n v="0"/>
    <n v="0"/>
    <n v="-2"/>
    <n v="0"/>
  </r>
  <r>
    <s v="FJSM001Herceptin SC"/>
    <s v="BC_LEL06"/>
    <x v="0"/>
    <x v="0"/>
    <s v="三明市"/>
    <x v="45"/>
    <s v="三明市第一医院列东院区"/>
    <s v="FJSM001"/>
    <x v="31"/>
    <s v="正式进药"/>
    <s v="-"/>
    <m/>
    <s v="腰部"/>
    <x v="1"/>
    <x v="1"/>
    <n v="3444.49"/>
    <n v="15.006318928442502"/>
    <n v="13.903695894446715"/>
    <n v="21.089558729551506"/>
    <n v="21.58650653387992"/>
    <n v="19.436100349791456"/>
    <n v="25.582056920642028"/>
    <n v="49.999573552440722"/>
    <n v="66.604663804313404"/>
    <n v="116.60423735675413"/>
    <n v="10"/>
    <n v="20"/>
    <n v="0"/>
    <n v="0"/>
    <n v="0"/>
    <n v="0"/>
    <n v="30"/>
    <n v="0"/>
    <n v="30"/>
    <n v="51689.115485830909"/>
    <n v="47891.141471462761"/>
    <n v="72642.774148352866"/>
    <n v="74354.505890884044"/>
    <n v="66947.453293853177"/>
    <n v="88117.139242582256"/>
    <n v="172223.03110564651"/>
    <n v="229419.09842731949"/>
    <n v="401642.12953296601"/>
    <n v="34444.899999999994"/>
    <n v="68889.799999999988"/>
    <n v="0"/>
    <n v="0"/>
    <n v="0"/>
    <n v="0"/>
    <n v="103334.69999999998"/>
    <n v="0"/>
    <n v="103334.69999999998"/>
    <n v="21.58650653387992"/>
    <n v="0"/>
    <m/>
    <m/>
    <n v="0"/>
    <m/>
    <m/>
    <m/>
    <m/>
    <m/>
    <m/>
    <m/>
    <m/>
    <m/>
    <m/>
    <m/>
    <m/>
    <m/>
    <m/>
    <m/>
    <m/>
    <n v="64584.187499999993"/>
    <n v="172224.5"/>
    <n v="110223.67999999999"/>
    <n v="50"/>
    <n v="32"/>
    <n v="0"/>
    <n v="32"/>
    <n v="18.75"/>
    <n v="20"/>
    <n v="30"/>
    <n v="22"/>
    <n v="20"/>
    <n v="20"/>
    <n v="31"/>
    <n v="0"/>
    <n v="10"/>
    <n v="40"/>
    <n v="0"/>
    <n v="32"/>
    <n v="0"/>
  </r>
  <r>
    <s v="FJSM001Itovebi 3mg"/>
    <s v="BC_LEL06"/>
    <x v="0"/>
    <x v="0"/>
    <s v="三明市"/>
    <x v="45"/>
    <s v="三明市第一医院列东院区"/>
    <s v="FJSM001"/>
    <x v="31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01Itovebi 9mg"/>
    <s v="BC_LEL06"/>
    <x v="0"/>
    <x v="0"/>
    <s v="三明市"/>
    <x v="45"/>
    <s v="三明市第一医院列东院区"/>
    <s v="FJSM001"/>
    <x v="31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01Perjeta"/>
    <s v="BC_LEL06"/>
    <x v="0"/>
    <x v="0"/>
    <s v="三明市"/>
    <x v="45"/>
    <s v="三明市第一医院列东院区"/>
    <s v="FJSM001"/>
    <x v="31"/>
    <s v="正式进药"/>
    <s v="-"/>
    <m/>
    <s v="腰部"/>
    <x v="3"/>
    <x v="4"/>
    <n v="3985.87"/>
    <n v="22.867581838070354"/>
    <n v="19.316589870516555"/>
    <n v="29.318543588670149"/>
    <n v="17.716342418113715"/>
    <n v="21.502863910835384"/>
    <n v="24.677912387530402"/>
    <n v="71.502715297257055"/>
    <n v="63.897118716479497"/>
    <n v="135.39983401373655"/>
    <n v="30"/>
    <n v="30"/>
    <n v="20"/>
    <n v="10"/>
    <n v="0"/>
    <n v="0"/>
    <n v="80"/>
    <n v="10"/>
    <n v="90"/>
    <n v="91147.20842090949"/>
    <n v="76993.416067195809"/>
    <n v="116859.90333377269"/>
    <n v="70615.037754086923"/>
    <n v="85707.620176281431"/>
    <n v="98362.950648085796"/>
    <n v="285000.52782187797"/>
    <n v="254685.60857845415"/>
    <n v="539686.13640033209"/>
    <n v="119576.09999999999"/>
    <n v="119576.09999999999"/>
    <n v="79717.399999999994"/>
    <n v="39858.699999999997"/>
    <n v="0"/>
    <n v="0"/>
    <n v="318869.59999999998"/>
    <n v="39858.699999999997"/>
    <n v="358728.3"/>
    <n v="17.716342418113715"/>
    <n v="10"/>
    <m/>
    <m/>
    <n v="0"/>
    <m/>
    <m/>
    <m/>
    <m/>
    <m/>
    <m/>
    <m/>
    <m/>
    <m/>
    <m/>
    <m/>
    <m/>
    <m/>
    <m/>
    <m/>
    <m/>
    <n v="171060.25416666665"/>
    <n v="597880.5"/>
    <n v="358728.3"/>
    <n v="150"/>
    <n v="90"/>
    <n v="0"/>
    <n v="60"/>
    <n v="42.916666666666664"/>
    <n v="30"/>
    <n v="50"/>
    <n v="55"/>
    <n v="50"/>
    <n v="20"/>
    <n v="70"/>
    <n v="20"/>
    <n v="50"/>
    <n v="80"/>
    <n v="10"/>
    <n v="60"/>
    <n v="20"/>
  </r>
  <r>
    <s v="FJSM001Phesgo 10ml"/>
    <s v="BC_LEL06"/>
    <x v="0"/>
    <x v="0"/>
    <s v="三明市"/>
    <x v="45"/>
    <s v="三明市第一医院列东院区"/>
    <s v="FJSM001"/>
    <x v="31"/>
    <s v="正式进药"/>
    <s v="-"/>
    <m/>
    <s v="腰部"/>
    <x v="4"/>
    <x v="5"/>
    <n v="6232.07"/>
    <n v="4.5435384327246009"/>
    <n v="4.2003162292239979"/>
    <n v="6.2268018132241787"/>
    <n v="4.0941092101292194"/>
    <n v="3.644123015628836"/>
    <n v="5.1598401010290322"/>
    <n v="14.970656475172778"/>
    <n v="12.898072326787087"/>
    <n v="27.868728801959865"/>
    <n v="9"/>
    <n v="0"/>
    <n v="0"/>
    <n v="0"/>
    <n v="0"/>
    <n v="0"/>
    <n v="9"/>
    <n v="0"/>
    <n v="9"/>
    <n v="28315.649560430003"/>
    <n v="26176.664762659999"/>
    <n v="38805.864776140006"/>
    <n v="25514.775185170001"/>
    <n v="22710.429722009998"/>
    <n v="32156.484698420001"/>
    <n v="93298.179099230008"/>
    <n v="80381.689605599997"/>
    <n v="173679.86870483001"/>
    <n v="56088.63"/>
    <n v="0"/>
    <n v="0"/>
    <n v="0"/>
    <n v="0"/>
    <n v="0"/>
    <n v="56088.63"/>
    <n v="0"/>
    <n v="56088.63"/>
    <n v="4.0941092101292194"/>
    <n v="0"/>
    <n v="0"/>
    <n v="1"/>
    <n v="9"/>
    <n v="9"/>
    <n v="0"/>
    <n v="0"/>
    <n v="0"/>
    <n v="0"/>
    <n v="0"/>
    <n v="0"/>
    <n v="0"/>
    <n v="0"/>
    <n v="0"/>
    <n v="0"/>
    <n v="0"/>
    <n v="0"/>
    <n v="0"/>
    <n v="0"/>
    <n v="0"/>
    <n v="7790.0874999999996"/>
    <n v="0"/>
    <n v="6232.07"/>
    <n v="0"/>
    <n v="1"/>
    <n v="46.666666666666664"/>
    <n v="2"/>
    <n v="1.25"/>
    <n v="0"/>
    <n v="0"/>
    <n v="0"/>
    <n v="2"/>
    <n v="2"/>
    <n v="10"/>
    <n v="0"/>
    <n v="0"/>
    <n v="0"/>
    <n v="0"/>
    <n v="0"/>
    <n v="1"/>
  </r>
  <r>
    <s v="FJSM001Phesgo 15ml"/>
    <s v="BC_LEL06"/>
    <x v="0"/>
    <x v="0"/>
    <s v="三明市"/>
    <x v="45"/>
    <s v="三明市第一医院列东院区"/>
    <s v="FJSM001"/>
    <x v="31"/>
    <s v="正式进药"/>
    <s v="-"/>
    <m/>
    <s v="腰部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.33333333333333331"/>
    <n v="0"/>
    <n v="0"/>
    <n v="0"/>
    <n v="0"/>
    <n v="0"/>
    <n v="0"/>
    <n v="0"/>
    <n v="0"/>
    <n v="3537.1958333333337"/>
    <n v="0"/>
    <n v="0"/>
    <n v="0"/>
    <n v="0"/>
    <n v="0"/>
    <n v="2"/>
    <n v="0.41666666666666669"/>
    <n v="0"/>
    <n v="0"/>
    <n v="0"/>
    <n v="1"/>
    <n v="2"/>
    <n v="2"/>
    <n v="0"/>
    <n v="0"/>
    <n v="0"/>
    <n v="0"/>
    <n v="0"/>
    <n v="0"/>
  </r>
  <r>
    <s v="FJSM017Herceptin IV"/>
    <s v="BC_LEL06"/>
    <x v="0"/>
    <x v="0"/>
    <s v="三明市"/>
    <x v="46"/>
    <s v="大田县总医院"/>
    <s v="FJSM017"/>
    <x v="32"/>
    <s v="未准入"/>
    <s v="-"/>
    <m/>
    <s v="腿部"/>
    <x v="0"/>
    <x v="0"/>
    <n v="4535.5"/>
    <n v="0.69942357508851838"/>
    <n v="0.50107065395159545"/>
    <n v="0.46610947386192392"/>
    <n v="0.32913896172153173"/>
    <n v="0.29989117560056372"/>
    <n v="0.52208019458415278"/>
    <n v="1.6666037029020377"/>
    <n v="1.1511103319062483"/>
    <n v="2.8177140348082861"/>
    <n v="-1"/>
    <n v="0"/>
    <n v="0"/>
    <n v="0"/>
    <n v="0"/>
    <n v="0"/>
    <n v="-1"/>
    <n v="0"/>
    <n v="-1"/>
    <n v="3172.2356248139749"/>
    <n v="2272.6059509974612"/>
    <n v="2114.0395187007562"/>
    <n v="1492.8097608880071"/>
    <n v="1360.1564269363566"/>
    <n v="2367.894722536425"/>
    <n v="7558.8810945121922"/>
    <n v="5220.8609103607887"/>
    <n v="12779.74200487298"/>
    <n v="-4535.5"/>
    <n v="0"/>
    <n v="0"/>
    <n v="0"/>
    <n v="0"/>
    <n v="0"/>
    <n v="-4535.5"/>
    <n v="0"/>
    <n v="-4535.5"/>
    <n v="0.32913896172153173"/>
    <n v="0"/>
    <m/>
    <m/>
    <n v="0"/>
    <m/>
    <m/>
    <m/>
    <m/>
    <m/>
    <m/>
    <m/>
    <m/>
    <m/>
    <m/>
    <m/>
    <m/>
    <m/>
    <m/>
    <m/>
    <m/>
    <n v="7559.166666666667"/>
    <n v="0"/>
    <n v="0"/>
    <n v="0"/>
    <n v="0"/>
    <n v="0"/>
    <n v="10"/>
    <n v="1.6666666666666667"/>
    <n v="10"/>
    <n v="0"/>
    <n v="0"/>
    <n v="0"/>
    <n v="0"/>
    <n v="10"/>
    <n v="0"/>
    <n v="0"/>
    <n v="0"/>
    <n v="0"/>
    <n v="0"/>
    <n v="0"/>
  </r>
  <r>
    <s v="FJSM017Herceptin SC"/>
    <s v="BC_LEL06"/>
    <x v="0"/>
    <x v="0"/>
    <s v="三明市"/>
    <x v="46"/>
    <s v="大田县总医院"/>
    <s v="FJSM017"/>
    <x v="32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17Itovebi 3mg"/>
    <s v="BC_LEL06"/>
    <x v="0"/>
    <x v="0"/>
    <s v="三明市"/>
    <x v="46"/>
    <s v="大田县总医院"/>
    <s v="FJSM017"/>
    <x v="32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17Itovebi 9mg"/>
    <s v="BC_LEL06"/>
    <x v="0"/>
    <x v="0"/>
    <s v="三明市"/>
    <x v="46"/>
    <s v="大田县总医院"/>
    <s v="FJSM017"/>
    <x v="32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17Perjeta"/>
    <s v="BC_LEL06"/>
    <x v="0"/>
    <x v="0"/>
    <s v="三明市"/>
    <x v="46"/>
    <s v="大田县总医院"/>
    <s v="FJSM017"/>
    <x v="32"/>
    <s v="未准入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2"/>
    <n v="6"/>
    <n v="0"/>
    <n v="0"/>
    <n v="0"/>
    <n v="0"/>
    <n v="8"/>
    <n v="0"/>
    <n v="8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7971.74"/>
    <n v="23915.22"/>
    <n v="0"/>
    <n v="0"/>
    <n v="0"/>
    <n v="0"/>
    <n v="31886.959999999999"/>
    <n v="0"/>
    <n v="31886.959999999999"/>
    <n v="1.3084463911762523E-7"/>
    <n v="0"/>
    <m/>
    <m/>
    <n v="0"/>
    <m/>
    <m/>
    <m/>
    <m/>
    <m/>
    <m/>
    <m/>
    <m/>
    <m/>
    <m/>
    <m/>
    <m/>
    <m/>
    <m/>
    <m/>
    <m/>
    <n v="2989.4025000000001"/>
    <n v="11957.61"/>
    <n v="23915.22"/>
    <n v="3"/>
    <n v="6"/>
    <n v="0"/>
    <n v="6"/>
    <n v="0.75"/>
    <n v="0"/>
    <n v="0"/>
    <n v="0"/>
    <n v="-5"/>
    <n v="5"/>
    <n v="0"/>
    <n v="3"/>
    <n v="0"/>
    <n v="0"/>
    <n v="0"/>
    <n v="0"/>
    <n v="6"/>
  </r>
  <r>
    <s v="FJSM017Phesgo 10ml"/>
    <s v="BC_LEL06"/>
    <x v="0"/>
    <x v="0"/>
    <s v="三明市"/>
    <x v="46"/>
    <s v="大田县总医院"/>
    <s v="FJSM017"/>
    <x v="32"/>
    <s v="未准入"/>
    <s v="-"/>
    <m/>
    <s v="腿部"/>
    <x v="4"/>
    <x v="5"/>
    <n v="6232.07"/>
    <n v="0.66435068692424826"/>
    <n v="0.6141652555234457"/>
    <n v="0.91047491232447653"/>
    <n v="0.79781334122370262"/>
    <n v="0.73201704052425598"/>
    <n v="0.95364290002358776"/>
    <n v="2.1889908547721704"/>
    <n v="2.4834732817715466"/>
    <n v="4.6724641365437165"/>
    <n v="0"/>
    <n v="0"/>
    <n v="0"/>
    <n v="0"/>
    <n v="0"/>
    <n v="0"/>
    <n v="0"/>
    <n v="0"/>
    <n v="0"/>
    <n v="4140.2799854599998"/>
    <n v="3827.5208639900002"/>
    <n v="5674.1433868499998"/>
    <n v="4972.0285894400004"/>
    <n v="4561.9814377399998"/>
    <n v="5943.1693079500001"/>
    <n v="13641.9442363"/>
    <n v="15477.17933513"/>
    <n v="29119.123571429998"/>
    <n v="0"/>
    <n v="0"/>
    <n v="0"/>
    <n v="0"/>
    <n v="0"/>
    <n v="0"/>
    <n v="0"/>
    <n v="0"/>
    <n v="0"/>
    <n v="0.79781334122370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6666666666668"/>
    <n v="0"/>
    <n v="0"/>
    <n v="0"/>
    <n v="0"/>
    <n v="0"/>
    <n v="0"/>
    <n v="0"/>
    <n v="0"/>
    <n v="0"/>
    <n v="0"/>
    <n v="0"/>
    <n v="0"/>
    <n v="0"/>
    <n v="0"/>
  </r>
  <r>
    <s v="FJSM017Phesgo 15ml"/>
    <s v="BC_LEL06"/>
    <x v="0"/>
    <x v="0"/>
    <s v="三明市"/>
    <x v="46"/>
    <s v="大田县总医院"/>
    <s v="FJSM017"/>
    <x v="32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0Herceptin IV"/>
    <s v="BC_LEL06"/>
    <x v="0"/>
    <x v="0"/>
    <s v="三明市"/>
    <x v="47"/>
    <s v="尤溪县总医院"/>
    <s v="FJSM020"/>
    <x v="33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0Herceptin SC"/>
    <s v="BC_LEL06"/>
    <x v="0"/>
    <x v="0"/>
    <s v="三明市"/>
    <x v="47"/>
    <s v="尤溪县总医院"/>
    <s v="FJSM020"/>
    <x v="33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0Itovebi 3mg"/>
    <s v="BC_LEL06"/>
    <x v="0"/>
    <x v="0"/>
    <s v="三明市"/>
    <x v="47"/>
    <s v="尤溪县总医院"/>
    <s v="FJSM020"/>
    <x v="33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0Itovebi 9mg"/>
    <s v="BC_LEL06"/>
    <x v="0"/>
    <x v="0"/>
    <s v="三明市"/>
    <x v="47"/>
    <s v="尤溪县总医院"/>
    <s v="FJSM020"/>
    <x v="33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0Perjeta"/>
    <s v="BC_LEL06"/>
    <x v="0"/>
    <x v="0"/>
    <s v="三明市"/>
    <x v="47"/>
    <s v="尤溪县总医院"/>
    <s v="FJSM020"/>
    <x v="33"/>
    <s v="正式进药"/>
    <s v="-"/>
    <m/>
    <s v="腿部"/>
    <x v="3"/>
    <x v="4"/>
    <n v="3985.87"/>
    <n v="1.4443673113739381"/>
    <n v="1.2200787636295767"/>
    <n v="1.8518243982434339"/>
    <n v="1.1190035766366033"/>
    <n v="1.3581686928535235"/>
    <n v="1.5587118138638592"/>
    <n v="4.5162704732469487"/>
    <n v="4.0358840833539862"/>
    <n v="8.5521545566009358"/>
    <n v="0"/>
    <n v="0"/>
    <n v="0"/>
    <n v="0"/>
    <n v="0"/>
    <n v="0"/>
    <n v="0"/>
    <n v="0"/>
    <n v="0"/>
    <n v="5757.0603353860379"/>
    <n v="4863.0753415882209"/>
    <n v="7381.1313142265553"/>
    <n v="4460.2027860085382"/>
    <n v="5413.4838477840731"/>
    <n v="6212.8226575255394"/>
    <n v="18001.266991200813"/>
    <n v="16086.509291318151"/>
    <n v="34087.776282518964"/>
    <n v="0"/>
    <n v="0"/>
    <n v="0"/>
    <n v="0"/>
    <n v="0"/>
    <n v="0"/>
    <n v="0"/>
    <n v="0"/>
    <n v="0"/>
    <n v="1.1190035766366033"/>
    <n v="0"/>
    <m/>
    <m/>
    <n v="0"/>
    <m/>
    <m/>
    <m/>
    <m/>
    <m/>
    <m/>
    <m/>
    <m/>
    <m/>
    <m/>
    <m/>
    <m/>
    <m/>
    <m/>
    <m/>
    <m/>
    <n v="12954.077499999999"/>
    <n v="19929.349999999999"/>
    <n v="0"/>
    <n v="5"/>
    <n v="0"/>
    <n v="0"/>
    <n v="9"/>
    <n v="3.25"/>
    <n v="0"/>
    <n v="7"/>
    <n v="9"/>
    <n v="3"/>
    <n v="8"/>
    <n v="7"/>
    <n v="5"/>
    <n v="0"/>
    <n v="0"/>
    <n v="0"/>
    <n v="0"/>
    <n v="0"/>
  </r>
  <r>
    <s v="FJSM020Phesgo 10ml"/>
    <s v="BC_LEL06"/>
    <x v="0"/>
    <x v="0"/>
    <s v="三明市"/>
    <x v="47"/>
    <s v="尤溪县总医院"/>
    <s v="FJSM020"/>
    <x v="33"/>
    <s v="正式进药"/>
    <s v="-"/>
    <m/>
    <s v="腿部"/>
    <x v="4"/>
    <x v="5"/>
    <n v="6232.07"/>
    <n v="0.72544025772335685"/>
    <n v="0.67064007402355874"/>
    <n v="0.99419659582450137"/>
    <n v="0.87117534002345931"/>
    <n v="0.799328804724594"/>
    <n v="1.0413340537237226"/>
    <n v="2.3902769275714171"/>
    <n v="2.7118381984717761"/>
    <n v="5.1021151260431932"/>
    <n v="0"/>
    <n v="0"/>
    <n v="0"/>
    <n v="0"/>
    <n v="0"/>
    <n v="0"/>
    <n v="0"/>
    <n v="0"/>
    <n v="0"/>
    <n v="4520.9944669500001"/>
    <n v="4179.4758861199998"/>
    <n v="6195.9027789399997"/>
    <n v="5429.2257012999999"/>
    <n v="4981.4730640600001"/>
    <n v="6489.6667161899995"/>
    <n v="14896.373132009998"/>
    <n v="16900.365481550001"/>
    <n v="31796.738613559999"/>
    <n v="0"/>
    <n v="0"/>
    <n v="0"/>
    <n v="0"/>
    <n v="0"/>
    <n v="0"/>
    <n v="0"/>
    <n v="0"/>
    <n v="0"/>
    <n v="0.87117534002345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66666666666666"/>
    <n v="0"/>
    <n v="0"/>
    <n v="0"/>
    <n v="0"/>
    <n v="0"/>
    <n v="0"/>
    <n v="0"/>
    <n v="0"/>
    <n v="0"/>
    <n v="0"/>
    <n v="0"/>
    <n v="0"/>
    <n v="0"/>
    <n v="0"/>
  </r>
  <r>
    <s v="FJSM020Phesgo 15ml"/>
    <s v="BC_LEL06"/>
    <x v="0"/>
    <x v="0"/>
    <s v="三明市"/>
    <x v="47"/>
    <s v="尤溪县总医院"/>
    <s v="FJSM020"/>
    <x v="33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1Herceptin IV"/>
    <s v="BC_LEL06"/>
    <x v="0"/>
    <x v="0"/>
    <s v="三明市"/>
    <x v="48"/>
    <s v="尤溪县中医医院"/>
    <s v="FJSM021"/>
    <x v="34"/>
    <s v="临时采购"/>
    <s v="-"/>
    <m/>
    <s v="腿部"/>
    <x v="0"/>
    <x v="0"/>
    <n v="4535.5"/>
    <n v="0.48311015028121179"/>
    <n v="0.34610260156218486"/>
    <n v="0.32195400038729288"/>
    <n v="0.22734488645248627"/>
    <n v="0.20714267587285956"/>
    <n v="0.3606144405876987"/>
    <n v="1.1511667522306896"/>
    <n v="0.79510200291304445"/>
    <n v="1.9462687551437341"/>
    <n v="1"/>
    <n v="1"/>
    <n v="0"/>
    <n v="1"/>
    <n v="0"/>
    <n v="0"/>
    <n v="2"/>
    <n v="1"/>
    <n v="3"/>
    <n v="2191.1460866004363"/>
    <n v="1569.7483493852894"/>
    <n v="1460.222368756567"/>
    <n v="1031.1227325052514"/>
    <n v="939.49560642135452"/>
    <n v="1635.5667952855076"/>
    <n v="5221.1168047422925"/>
    <n v="3606.1851342121136"/>
    <n v="8827.3019389544061"/>
    <n v="4535.5"/>
    <n v="4535.5"/>
    <n v="0"/>
    <n v="4535.5"/>
    <n v="0"/>
    <n v="0"/>
    <n v="9071"/>
    <n v="4535.5"/>
    <n v="13606.5"/>
    <n v="0.22734488645248627"/>
    <n v="1"/>
    <m/>
    <m/>
    <n v="0"/>
    <m/>
    <m/>
    <m/>
    <m/>
    <m/>
    <m/>
    <m/>
    <m/>
    <m/>
    <m/>
    <m/>
    <m/>
    <m/>
    <m/>
    <m/>
    <m/>
    <n v="3779.5833333333335"/>
    <n v="18142"/>
    <n v="9071"/>
    <n v="4"/>
    <n v="2"/>
    <n v="0"/>
    <n v="2"/>
    <n v="0.83333333333333337"/>
    <n v="2"/>
    <n v="0"/>
    <n v="0"/>
    <n v="0"/>
    <n v="2"/>
    <n v="0"/>
    <n v="1"/>
    <n v="1"/>
    <n v="2"/>
    <n v="0"/>
    <n v="2"/>
    <n v="0"/>
  </r>
  <r>
    <s v="FJSM021Herceptin SC"/>
    <s v="BC_LEL06"/>
    <x v="0"/>
    <x v="0"/>
    <s v="三明市"/>
    <x v="48"/>
    <s v="尤溪县中医医院"/>
    <s v="FJSM021"/>
    <x v="34"/>
    <s v="临时采购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1Itovebi 3mg"/>
    <s v="BC_LEL06"/>
    <x v="0"/>
    <x v="0"/>
    <s v="三明市"/>
    <x v="48"/>
    <s v="尤溪县中医医院"/>
    <s v="FJSM021"/>
    <x v="34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1Itovebi 9mg"/>
    <s v="BC_LEL06"/>
    <x v="0"/>
    <x v="0"/>
    <s v="三明市"/>
    <x v="48"/>
    <s v="尤溪县中医医院"/>
    <s v="FJSM021"/>
    <x v="34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1Perjeta"/>
    <s v="BC_LEL06"/>
    <x v="0"/>
    <x v="0"/>
    <s v="三明市"/>
    <x v="48"/>
    <s v="尤溪县中医医院"/>
    <s v="FJSM021"/>
    <x v="34"/>
    <s v="临时采购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332.15583333333331"/>
    <n v="0"/>
    <n v="0"/>
    <n v="0"/>
    <n v="0"/>
    <n v="0"/>
    <n v="1"/>
    <n v="8.3333333333333329E-2"/>
    <n v="0"/>
    <n v="0"/>
    <n v="0"/>
    <n v="1"/>
    <n v="0"/>
    <n v="0"/>
    <n v="0"/>
    <n v="0"/>
    <n v="0"/>
    <n v="0"/>
    <n v="0"/>
    <n v="0"/>
  </r>
  <r>
    <s v="FJSM021Phesgo 10ml"/>
    <s v="BC_LEL06"/>
    <x v="0"/>
    <x v="0"/>
    <s v="三明市"/>
    <x v="48"/>
    <s v="尤溪县中医医院"/>
    <s v="FJSM021"/>
    <x v="34"/>
    <s v="临时采购"/>
    <s v="-"/>
    <m/>
    <s v="腿部"/>
    <x v="4"/>
    <x v="5"/>
    <n v="6232.07"/>
    <n v="0.23672369132407051"/>
    <n v="0.2188415261237438"/>
    <n v="0.32442312792378775"/>
    <n v="0.28427934972328617"/>
    <n v="0.26083469092452427"/>
    <n v="0.33980482472436929"/>
    <n v="0.77998834537160211"/>
    <n v="0.88491886537217979"/>
    <n v="1.6649072107437819"/>
    <n v="0"/>
    <n v="0"/>
    <n v="0"/>
    <n v="0"/>
    <n v="0"/>
    <n v="0"/>
    <n v="0"/>
    <n v="0"/>
    <n v="0"/>
    <n v="1475.2786149900001"/>
    <n v="1363.8357097099999"/>
    <n v="2021.8276428399997"/>
    <n v="1771.6488070299999"/>
    <n v="1625.5400522699999"/>
    <n v="2117.6874540200001"/>
    <n v="4860.9419675399995"/>
    <n v="5514.87631332"/>
    <n v="10375.81828086"/>
    <n v="0"/>
    <n v="0"/>
    <n v="0"/>
    <n v="0"/>
    <n v="0"/>
    <n v="0"/>
    <n v="0"/>
    <n v="0"/>
    <n v="0"/>
    <n v="0.284279349723286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667"/>
    <n v="0"/>
    <n v="0"/>
    <n v="0"/>
    <n v="0"/>
    <n v="0"/>
    <n v="0"/>
    <n v="0"/>
    <n v="0"/>
    <n v="0"/>
    <n v="0"/>
    <n v="0"/>
    <n v="0"/>
    <n v="0"/>
    <n v="0"/>
  </r>
  <r>
    <s v="FJSM021Phesgo 15ml"/>
    <s v="BC_LEL06"/>
    <x v="0"/>
    <x v="0"/>
    <s v="三明市"/>
    <x v="48"/>
    <s v="尤溪县中医医院"/>
    <s v="FJSM021"/>
    <x v="34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4Herceptin IV"/>
    <s v="BC_LEL06"/>
    <x v="0"/>
    <x v="0"/>
    <s v="三明市"/>
    <x v="49"/>
    <s v="三明市沙县区总医院"/>
    <s v="FJSM024"/>
    <x v="35"/>
    <s v="正式进药"/>
    <s v="-"/>
    <m/>
    <s v="腿部"/>
    <x v="0"/>
    <x v="0"/>
    <n v="4535.5"/>
    <n v="4.0708447396898322"/>
    <n v="2.9163741522347797"/>
    <n v="2.7128901103315934"/>
    <n v="1.9156826545080314"/>
    <n v="1.7454521954288571"/>
    <n v="3.0386556723515721"/>
    <n v="9.7001090022562053"/>
    <n v="6.6997905222884606"/>
    <n v="16.399899524544665"/>
    <n v="6"/>
    <n v="5"/>
    <n v="0"/>
    <n v="5"/>
    <n v="0"/>
    <n v="0"/>
    <n v="11"/>
    <n v="5"/>
    <n v="16"/>
    <n v="18463.316316863231"/>
    <n v="13227.214967460843"/>
    <n v="12304.313095408941"/>
    <n v="8688.5786795211752"/>
    <n v="7916.4984323675808"/>
    <n v="13781.822801950555"/>
    <n v="43994.844379733018"/>
    <n v="30386.899913839312"/>
    <n v="74381.744293572323"/>
    <n v="27213"/>
    <n v="22677.5"/>
    <n v="0"/>
    <n v="22677.5"/>
    <n v="0"/>
    <n v="0"/>
    <n v="49890.5"/>
    <n v="22677.5"/>
    <n v="72568"/>
    <n v="1.9156826545080314"/>
    <n v="5"/>
    <m/>
    <m/>
    <n v="0"/>
    <m/>
    <m/>
    <m/>
    <m/>
    <m/>
    <m/>
    <m/>
    <m/>
    <m/>
    <m/>
    <m/>
    <m/>
    <m/>
    <m/>
    <m/>
    <m/>
    <n v="30236.666666666668"/>
    <n v="9071"/>
    <n v="81639"/>
    <n v="2"/>
    <n v="18"/>
    <n v="0"/>
    <n v="12"/>
    <n v="6.666666666666667"/>
    <n v="12"/>
    <n v="12"/>
    <n v="12"/>
    <n v="12"/>
    <n v="0"/>
    <n v="12"/>
    <n v="0"/>
    <n v="0"/>
    <n v="2"/>
    <n v="5"/>
    <n v="8"/>
    <n v="5"/>
  </r>
  <r>
    <s v="FJSM024Herceptin SC"/>
    <s v="BC_LEL06"/>
    <x v="0"/>
    <x v="0"/>
    <s v="三明市"/>
    <x v="49"/>
    <s v="三明市沙县区总医院"/>
    <s v="FJSM024"/>
    <x v="35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4Itovebi 3mg"/>
    <s v="BC_LEL06"/>
    <x v="0"/>
    <x v="0"/>
    <s v="三明市"/>
    <x v="49"/>
    <s v="三明市沙县区总医院"/>
    <s v="FJSM024"/>
    <x v="35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4Itovebi 9mg"/>
    <s v="BC_LEL06"/>
    <x v="0"/>
    <x v="0"/>
    <s v="三明市"/>
    <x v="49"/>
    <s v="三明市沙县区总医院"/>
    <s v="FJSM024"/>
    <x v="35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4Perjeta"/>
    <s v="BC_LEL06"/>
    <x v="0"/>
    <x v="0"/>
    <s v="三明市"/>
    <x v="49"/>
    <s v="三明市沙县区总医院"/>
    <s v="FJSM024"/>
    <x v="35"/>
    <s v="正式进药"/>
    <s v="-"/>
    <m/>
    <s v="腿部"/>
    <x v="3"/>
    <x v="4"/>
    <n v="3985.87"/>
    <n v="2.1656615885879607"/>
    <n v="1.8293668740889928"/>
    <n v="2.7765963245671546"/>
    <n v="1.6778163312967951"/>
    <n v="2.0364167381617668"/>
    <n v="2.3371079339591154"/>
    <n v="6.7716247872441073"/>
    <n v="6.0513410034176776"/>
    <n v="12.822965790661785"/>
    <n v="5"/>
    <n v="0"/>
    <n v="0"/>
    <n v="5"/>
    <n v="0"/>
    <n v="0"/>
    <n v="5"/>
    <n v="5"/>
    <n v="10"/>
    <n v="8632.0455561050949"/>
    <n v="7291.6185424250943"/>
    <n v="11067.151992202485"/>
    <n v="6687.5577804259565"/>
    <n v="8116.8923841368414"/>
    <n v="9315.4084007296206"/>
    <n v="26990.816090732675"/>
    <n v="24119.858565292416"/>
    <n v="51110.67465602509"/>
    <n v="19929.349999999999"/>
    <n v="0"/>
    <n v="0"/>
    <n v="19929.349999999999"/>
    <n v="0"/>
    <n v="0"/>
    <n v="19929.349999999999"/>
    <n v="19929.349999999999"/>
    <n v="39858.699999999997"/>
    <n v="1.6778163312967951"/>
    <n v="5"/>
    <m/>
    <m/>
    <n v="0"/>
    <m/>
    <m/>
    <m/>
    <m/>
    <m/>
    <m/>
    <m/>
    <m/>
    <m/>
    <m/>
    <m/>
    <m/>
    <m/>
    <m/>
    <m/>
    <m/>
    <n v="18268.570833333331"/>
    <n v="0"/>
    <n v="59788.049999999996"/>
    <n v="0"/>
    <n v="15"/>
    <n v="0"/>
    <n v="10"/>
    <n v="4.583333333333333"/>
    <n v="10"/>
    <n v="0"/>
    <n v="5"/>
    <n v="5"/>
    <n v="10"/>
    <n v="10"/>
    <n v="0"/>
    <n v="0"/>
    <n v="0"/>
    <n v="10"/>
    <n v="5"/>
    <n v="0"/>
  </r>
  <r>
    <s v="FJSM024Phesgo 10ml"/>
    <s v="BC_LEL06"/>
    <x v="0"/>
    <x v="0"/>
    <s v="三明市"/>
    <x v="49"/>
    <s v="三明市沙县区总医院"/>
    <s v="FJSM024"/>
    <x v="35"/>
    <s v="正式进药"/>
    <s v="-"/>
    <m/>
    <s v="腿部"/>
    <x v="4"/>
    <x v="5"/>
    <n v="6232.07"/>
    <n v="0.90107277372365846"/>
    <n v="0.83300517712413369"/>
    <n v="1.2348964358230894"/>
    <n v="1.0820910865234186"/>
    <n v="0.99285012692412"/>
    <n v="1.2934461203243866"/>
    <n v="2.9689743866708813"/>
    <n v="3.368387333771925"/>
    <n v="6.3373617204428063"/>
    <n v="0"/>
    <n v="0"/>
    <n v="0"/>
    <n v="0"/>
    <n v="0"/>
    <n v="0"/>
    <n v="0"/>
    <n v="0"/>
    <n v="0"/>
    <n v="5615.5486009400001"/>
    <n v="5191.3465741999998"/>
    <n v="7695.9610308000001"/>
    <n v="6743.6673975900012"/>
    <n v="6187.5114905"/>
    <n v="8060.8467630899995"/>
    <n v="18502.856205939999"/>
    <n v="20992.025651180003"/>
    <n v="39494.881857120003"/>
    <n v="0"/>
    <n v="0"/>
    <n v="0"/>
    <n v="0"/>
    <n v="0"/>
    <n v="0"/>
    <n v="0"/>
    <n v="0"/>
    <n v="0"/>
    <n v="1.0820910865234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</r>
  <r>
    <s v="FJSM024Phesgo 15ml"/>
    <s v="BC_LEL06"/>
    <x v="0"/>
    <x v="0"/>
    <s v="三明市"/>
    <x v="49"/>
    <s v="三明市沙县区总医院"/>
    <s v="FJSM024"/>
    <x v="35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7Herceptin IV"/>
    <s v="BC_LEL06"/>
    <x v="0"/>
    <x v="0"/>
    <s v="三明市"/>
    <x v="50"/>
    <s v="福建省将乐县总医院"/>
    <s v="FJSM027"/>
    <x v="36"/>
    <s v="临时采购"/>
    <s v="-"/>
    <m/>
    <s v="腿部"/>
    <x v="0"/>
    <x v="0"/>
    <n v="4535.5"/>
    <n v="1.6045139505596193"/>
    <n v="1.1494820636831067"/>
    <n v="1.069279303610563"/>
    <n v="0.75506184601808624"/>
    <n v="0.68796590798348678"/>
    <n v="1.1976790393648615"/>
    <n v="3.8232753178532892"/>
    <n v="2.6407067933664345"/>
    <n v="6.4639821112197238"/>
    <n v="0"/>
    <n v="0"/>
    <n v="0"/>
    <n v="0"/>
    <n v="0"/>
    <n v="0"/>
    <n v="0"/>
    <n v="0"/>
    <n v="0"/>
    <n v="7277.2730227631537"/>
    <n v="5213.4758998347306"/>
    <n v="4849.7162815257079"/>
    <n v="3424.5830026150302"/>
    <n v="3120.2693756591048"/>
    <n v="5432.0732830393299"/>
    <n v="17340.465204123593"/>
    <n v="11976.925661313464"/>
    <n v="29317.390865437057"/>
    <n v="0"/>
    <n v="0"/>
    <n v="0"/>
    <n v="0"/>
    <n v="0"/>
    <n v="0"/>
    <n v="0"/>
    <n v="0"/>
    <n v="0"/>
    <n v="0.75506184601808624"/>
    <n v="0"/>
    <m/>
    <m/>
    <n v="0"/>
    <m/>
    <m/>
    <m/>
    <m/>
    <m/>
    <m/>
    <m/>
    <m/>
    <m/>
    <m/>
    <m/>
    <m/>
    <m/>
    <m/>
    <m/>
    <m/>
    <n v="10204.875"/>
    <n v="40819.5"/>
    <n v="13606.5"/>
    <n v="9"/>
    <n v="3"/>
    <n v="0"/>
    <n v="5"/>
    <n v="2.25"/>
    <n v="5"/>
    <n v="0"/>
    <n v="0"/>
    <n v="5"/>
    <n v="5"/>
    <n v="0"/>
    <n v="3"/>
    <n v="4"/>
    <n v="2"/>
    <n v="1"/>
    <n v="2"/>
    <n v="0"/>
  </r>
  <r>
    <s v="FJSM027Herceptin SC"/>
    <s v="BC_LEL06"/>
    <x v="0"/>
    <x v="0"/>
    <s v="三明市"/>
    <x v="50"/>
    <s v="福建省将乐县总医院"/>
    <s v="FJSM027"/>
    <x v="36"/>
    <s v="临时采购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7Itovebi 3mg"/>
    <s v="BC_LEL06"/>
    <x v="0"/>
    <x v="0"/>
    <s v="三明市"/>
    <x v="50"/>
    <s v="福建省将乐县总医院"/>
    <s v="FJSM027"/>
    <x v="36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7Itovebi 9mg"/>
    <s v="BC_LEL06"/>
    <x v="0"/>
    <x v="0"/>
    <s v="三明市"/>
    <x v="50"/>
    <s v="福建省将乐县总医院"/>
    <s v="FJSM027"/>
    <x v="36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27Perjeta"/>
    <s v="BC_LEL06"/>
    <x v="0"/>
    <x v="0"/>
    <s v="三明市"/>
    <x v="50"/>
    <s v="福建省将乐县总医院"/>
    <s v="FJSM027"/>
    <x v="36"/>
    <s v="临时采购"/>
    <s v="-"/>
    <m/>
    <s v="腿部"/>
    <x v="3"/>
    <x v="4"/>
    <n v="3985.87"/>
    <n v="2.5135389438611191"/>
    <n v="2.1232241015228239"/>
    <n v="3.2226101390714712"/>
    <n v="1.9473294957918101"/>
    <n v="2.3635330673420838"/>
    <n v="2.7125252804817164"/>
    <n v="7.8593731844554142"/>
    <n v="7.0233878436156099"/>
    <n v="14.882761028071023"/>
    <n v="6"/>
    <n v="0"/>
    <n v="6"/>
    <n v="0"/>
    <n v="0"/>
    <n v="0"/>
    <n v="12"/>
    <n v="0"/>
    <n v="12"/>
    <n v="10018.639470167718"/>
    <n v="8462.8952495367776"/>
    <n v="12844.905075020804"/>
    <n v="7761.8022173917016"/>
    <n v="9420.7355471267911"/>
    <n v="10811.773139713658"/>
    <n v="31326.439794725302"/>
    <n v="27994.310904232152"/>
    <n v="59320.750698957454"/>
    <n v="23915.22"/>
    <n v="0"/>
    <n v="23915.22"/>
    <n v="0"/>
    <n v="0"/>
    <n v="0"/>
    <n v="47830.44"/>
    <n v="0"/>
    <n v="47830.44"/>
    <n v="1.9473294957918101"/>
    <n v="0"/>
    <m/>
    <m/>
    <n v="0"/>
    <m/>
    <m/>
    <m/>
    <m/>
    <m/>
    <m/>
    <m/>
    <m/>
    <m/>
    <m/>
    <m/>
    <m/>
    <m/>
    <m/>
    <m/>
    <m/>
    <n v="17604.259166666667"/>
    <n v="107618.48999999999"/>
    <n v="19929.349999999999"/>
    <n v="27"/>
    <n v="5"/>
    <n v="0"/>
    <n v="9"/>
    <n v="4.416666666666667"/>
    <n v="0"/>
    <n v="0"/>
    <n v="3"/>
    <n v="7"/>
    <n v="5"/>
    <n v="6"/>
    <n v="9"/>
    <n v="6"/>
    <n v="12"/>
    <n v="0"/>
    <n v="5"/>
    <n v="0"/>
  </r>
  <r>
    <s v="FJSM027Phesgo 10ml"/>
    <s v="BC_LEL06"/>
    <x v="0"/>
    <x v="0"/>
    <s v="三明市"/>
    <x v="50"/>
    <s v="福建省将乐县总医院"/>
    <s v="FJSM027"/>
    <x v="36"/>
    <s v="临时采购"/>
    <s v="-"/>
    <m/>
    <s v="腿部"/>
    <x v="4"/>
    <x v="5"/>
    <n v="6232.07"/>
    <n v="0.29781326212317899"/>
    <n v="0.27531634462385696"/>
    <n v="0.40814481142381265"/>
    <n v="0.35764134852464752"/>
    <n v="0.32814645512325757"/>
    <n v="0.42749597832341424"/>
    <n v="0.98127441817084859"/>
    <n v="1.1132837819713193"/>
    <n v="2.0945582001421679"/>
    <n v="0"/>
    <n v="0"/>
    <n v="0"/>
    <n v="0"/>
    <n v="0"/>
    <n v="0"/>
    <n v="0"/>
    <n v="0"/>
    <n v="0"/>
    <n v="1855.9930964800001"/>
    <n v="1715.79073184"/>
    <n v="2543.5870349299998"/>
    <n v="2228.8459189"/>
    <n v="2045.0316785799998"/>
    <n v="2664.1848616299999"/>
    <n v="6115.3708632500002"/>
    <n v="6938.0624591100004"/>
    <n v="13053.433322360001"/>
    <n v="0"/>
    <n v="0"/>
    <n v="0"/>
    <n v="0"/>
    <n v="0"/>
    <n v="0"/>
    <n v="0"/>
    <n v="0"/>
    <n v="0"/>
    <n v="0.35764134852464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33333333333333"/>
    <n v="0"/>
    <n v="0"/>
    <n v="0"/>
    <n v="0"/>
    <n v="0"/>
    <n v="0"/>
    <n v="0"/>
    <n v="0"/>
    <n v="0"/>
    <n v="0"/>
    <n v="0"/>
    <n v="0"/>
    <n v="0"/>
    <n v="0"/>
  </r>
  <r>
    <s v="FJSM027Phesgo 15ml"/>
    <s v="BC_LEL06"/>
    <x v="0"/>
    <x v="0"/>
    <s v="三明市"/>
    <x v="50"/>
    <s v="福建省将乐县总医院"/>
    <s v="FJSM027"/>
    <x v="36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0Herceptin IV"/>
    <s v="BC_LEL06"/>
    <x v="0"/>
    <x v="0"/>
    <s v="三明市"/>
    <x v="51"/>
    <s v="泰宁县总医院"/>
    <s v="FJSM030"/>
    <x v="37"/>
    <s v="临时采购"/>
    <s v="-"/>
    <m/>
    <s v="腿部"/>
    <x v="0"/>
    <x v="0"/>
    <n v="4535.5"/>
    <n v="3.9027952254205606E-2"/>
    <n v="2.7959826141021181E-2"/>
    <n v="2.6008986455473407E-2"/>
    <n v="1.836600901169369E-2"/>
    <n v="1.6733977663413939E-2"/>
    <n v="2.9132162015725528E-2"/>
    <n v="9.29967648507002E-2"/>
    <n v="6.4232148690833157E-2"/>
    <n v="0.15722891354153334"/>
    <n v="0"/>
    <n v="0"/>
    <n v="0"/>
    <n v="0"/>
    <n v="0"/>
    <n v="0"/>
    <n v="0"/>
    <n v="0"/>
    <n v="0"/>
    <n v="177.0112774489495"/>
    <n v="126.81179146260156"/>
    <n v="117.96375806879963"/>
    <n v="83.299033872536725"/>
    <n v="75.896955692413925"/>
    <n v="132.12892082232312"/>
    <n v="421.78682698035067"/>
    <n v="291.3249103872738"/>
    <n v="713.11173736762453"/>
    <n v="0"/>
    <n v="0"/>
    <n v="0"/>
    <n v="0"/>
    <n v="0"/>
    <n v="0"/>
    <n v="0"/>
    <n v="0"/>
    <n v="0"/>
    <n v="1.836600901169369E-2"/>
    <n v="0"/>
    <m/>
    <m/>
    <n v="0"/>
    <m/>
    <m/>
    <m/>
    <m/>
    <m/>
    <m/>
    <m/>
    <m/>
    <m/>
    <m/>
    <m/>
    <m/>
    <m/>
    <m/>
    <m/>
    <m/>
    <n v="2267.75"/>
    <n v="-18142"/>
    <n v="0"/>
    <n v="-4"/>
    <n v="0"/>
    <n v="0"/>
    <n v="4"/>
    <n v="0.5"/>
    <n v="4"/>
    <n v="0"/>
    <n v="4"/>
    <n v="2"/>
    <n v="0"/>
    <n v="0"/>
    <n v="0"/>
    <n v="0"/>
    <n v="-4"/>
    <n v="0"/>
    <n v="0"/>
    <n v="0"/>
  </r>
  <r>
    <s v="FJSM030Herceptin SC"/>
    <s v="BC_LEL06"/>
    <x v="0"/>
    <x v="0"/>
    <s v="三明市"/>
    <x v="51"/>
    <s v="泰宁县总医院"/>
    <s v="FJSM030"/>
    <x v="37"/>
    <s v="临时采购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0Itovebi 3mg"/>
    <s v="BC_LEL06"/>
    <x v="0"/>
    <x v="0"/>
    <s v="三明市"/>
    <x v="51"/>
    <s v="泰宁县总医院"/>
    <s v="FJSM030"/>
    <x v="37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0Itovebi 9mg"/>
    <s v="BC_LEL06"/>
    <x v="0"/>
    <x v="0"/>
    <s v="三明市"/>
    <x v="51"/>
    <s v="泰宁县总医院"/>
    <s v="FJSM030"/>
    <x v="37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0Perjeta"/>
    <s v="BC_LEL06"/>
    <x v="0"/>
    <x v="0"/>
    <s v="三明市"/>
    <x v="51"/>
    <s v="泰宁县总医院"/>
    <s v="FJSM030"/>
    <x v="37"/>
    <s v="临时采购"/>
    <s v="-"/>
    <m/>
    <s v="腿部"/>
    <x v="3"/>
    <x v="4"/>
    <n v="3985.87"/>
    <n v="0.51470480478296632"/>
    <n v="0.43477887993494185"/>
    <n v="0.65990341091529847"/>
    <n v="0.39876042120913963"/>
    <n v="0.48398765771882524"/>
    <n v="0.55545182555020889"/>
    <n v="1.6093870956332066"/>
    <n v="1.4381999044781737"/>
    <n v="3.0475870001113803"/>
    <n v="10"/>
    <n v="0"/>
    <n v="0"/>
    <n v="0"/>
    <n v="0"/>
    <n v="0"/>
    <n v="10"/>
    <n v="0"/>
    <n v="10"/>
    <n v="2051.5464402402818"/>
    <n v="1732.9720941662865"/>
    <n v="2630.2892084649607"/>
    <n v="1589.4072000848732"/>
    <n v="1929.1118852717336"/>
    <n v="2213.9587679058113"/>
    <n v="6414.8077428715296"/>
    <n v="5732.4778532624186"/>
    <n v="12147.285596133948"/>
    <n v="39858.699999999997"/>
    <n v="0"/>
    <n v="0"/>
    <n v="0"/>
    <n v="0"/>
    <n v="0"/>
    <n v="39858.699999999997"/>
    <n v="0"/>
    <n v="39858.699999999997"/>
    <n v="0.39876042120913963"/>
    <n v="0"/>
    <m/>
    <m/>
    <n v="0"/>
    <m/>
    <m/>
    <m/>
    <m/>
    <m/>
    <m/>
    <m/>
    <m/>
    <m/>
    <m/>
    <m/>
    <m/>
    <m/>
    <m/>
    <m/>
    <m/>
    <n v="7639.5841666666665"/>
    <n v="0"/>
    <n v="63773.919999999998"/>
    <n v="0"/>
    <n v="16"/>
    <n v="0"/>
    <n v="10"/>
    <n v="1.9166666666666667"/>
    <n v="0"/>
    <n v="0"/>
    <n v="2"/>
    <n v="3"/>
    <n v="2"/>
    <n v="0"/>
    <n v="0"/>
    <n v="0"/>
    <n v="0"/>
    <n v="4"/>
    <n v="2"/>
    <n v="10"/>
  </r>
  <r>
    <s v="FJSM030Phesgo 10ml"/>
    <s v="BC_LEL06"/>
    <x v="0"/>
    <x v="0"/>
    <s v="三明市"/>
    <x v="51"/>
    <s v="泰宁县总医院"/>
    <s v="FJSM030"/>
    <x v="37"/>
    <s v="临时采购"/>
    <s v="-"/>
    <m/>
    <s v="腿部"/>
    <x v="4"/>
    <x v="5"/>
    <n v="6232.07"/>
    <n v="0.70692146532372069"/>
    <n v="0.65352020522394649"/>
    <n v="0.96881706782337174"/>
    <n v="0.84893626372457298"/>
    <n v="0.77892380652335425"/>
    <n v="1.014751214023591"/>
    <n v="2.3292587383710388"/>
    <n v="2.6426112842715179"/>
    <n v="4.9718700226425572"/>
    <n v="2"/>
    <n v="0"/>
    <n v="1"/>
    <n v="0"/>
    <n v="0"/>
    <n v="0"/>
    <n v="3"/>
    <n v="0"/>
    <n v="3"/>
    <n v="4405.5840564"/>
    <n v="4072.7836653700001"/>
    <n v="6037.73578387"/>
    <n v="5290.6302210699996"/>
    <n v="4854.3076869200004"/>
    <n v="6324.0005983800011"/>
    <n v="14516.10350564"/>
    <n v="16468.938506369999"/>
    <n v="30985.042012009999"/>
    <n v="12464.14"/>
    <n v="0"/>
    <n v="6232.07"/>
    <n v="0"/>
    <n v="0"/>
    <n v="0"/>
    <n v="18696.21"/>
    <n v="0"/>
    <n v="18696.21"/>
    <n v="0.84893626372457298"/>
    <n v="0"/>
    <n v="0"/>
    <n v="6"/>
    <n v="3"/>
    <n v="2"/>
    <n v="0"/>
    <n v="1"/>
    <n v="0"/>
    <n v="0"/>
    <n v="0"/>
    <n v="0"/>
    <n v="0"/>
    <n v="0"/>
    <n v="0"/>
    <n v="0"/>
    <n v="0"/>
    <n v="0"/>
    <n v="0"/>
    <n v="0"/>
    <n v="0"/>
    <n v="3116.0349999999999"/>
    <n v="0"/>
    <n v="37392.42"/>
    <n v="0"/>
    <n v="6"/>
    <n v="0.66666666666666663"/>
    <n v="2"/>
    <n v="0.5"/>
    <n v="0"/>
    <n v="0"/>
    <n v="0"/>
    <n v="0"/>
    <n v="0"/>
    <n v="0"/>
    <n v="0"/>
    <n v="0"/>
    <n v="0"/>
    <n v="2"/>
    <n v="2"/>
    <n v="2"/>
  </r>
  <r>
    <s v="FJSM030Phesgo 15ml"/>
    <s v="BC_LEL06"/>
    <x v="0"/>
    <x v="0"/>
    <s v="三明市"/>
    <x v="51"/>
    <s v="泰宁县总医院"/>
    <s v="FJSM030"/>
    <x v="37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Herceptin IV"/>
    <s v="BC_LEL06"/>
    <x v="0"/>
    <x v="0"/>
    <s v="三明市"/>
    <x v="52"/>
    <s v="建宁县总医院"/>
    <s v="FJSM032"/>
    <x v="38"/>
    <s v="未准入"/>
    <s v="-"/>
    <m/>
    <s v="腿部"/>
    <x v="0"/>
    <x v="0"/>
    <n v="4535.5"/>
    <n v="0.72760090290221247"/>
    <n v="0.52125703682041613"/>
    <n v="0.48488739315126689"/>
    <n v="0.34239881848216891"/>
    <n v="0.31197274142748305"/>
    <n v="0.543112978310342"/>
    <n v="1.7337453328738957"/>
    <n v="1.1974845382199941"/>
    <n v="2.9312298710938895"/>
    <n v="2"/>
    <n v="4"/>
    <n v="1"/>
    <n v="0"/>
    <n v="0"/>
    <n v="0"/>
    <n v="7"/>
    <n v="0"/>
    <n v="7"/>
    <n v="3300.0338951129847"/>
    <n v="2364.1612904989975"/>
    <n v="2199.2067716375709"/>
    <n v="1552.949841225877"/>
    <n v="1414.9523687443493"/>
    <n v="2463.2889131265561"/>
    <n v="7863.4019572495527"/>
    <n v="5431.1911230967817"/>
    <n v="13294.593080346334"/>
    <n v="9071"/>
    <n v="18142"/>
    <n v="4535.5"/>
    <n v="0"/>
    <n v="0"/>
    <n v="0"/>
    <n v="31748.5"/>
    <n v="0"/>
    <n v="31748.5"/>
    <n v="0.34239881848216891"/>
    <n v="0"/>
    <m/>
    <m/>
    <n v="0"/>
    <m/>
    <m/>
    <m/>
    <m/>
    <m/>
    <m/>
    <m/>
    <m/>
    <m/>
    <m/>
    <m/>
    <m/>
    <m/>
    <m/>
    <m/>
    <m/>
    <n v="4157.5416666666661"/>
    <n v="9071"/>
    <n v="13606.5"/>
    <n v="2"/>
    <n v="3"/>
    <n v="0"/>
    <n v="2"/>
    <n v="0.91666666666666663"/>
    <n v="2"/>
    <n v="0"/>
    <n v="1"/>
    <n v="1"/>
    <n v="2"/>
    <n v="0"/>
    <n v="1"/>
    <n v="0"/>
    <n v="1"/>
    <n v="1"/>
    <n v="1"/>
    <n v="1"/>
  </r>
  <r>
    <s v="FJSM032Herceptin SC"/>
    <s v="BC_LEL06"/>
    <x v="0"/>
    <x v="0"/>
    <s v="三明市"/>
    <x v="52"/>
    <s v="建宁县总医院"/>
    <s v="FJSM032"/>
    <x v="38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Itovebi 3mg"/>
    <s v="BC_LEL06"/>
    <x v="0"/>
    <x v="0"/>
    <s v="三明市"/>
    <x v="52"/>
    <s v="建宁县总医院"/>
    <s v="FJSM032"/>
    <x v="38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Itovebi 9mg"/>
    <s v="BC_LEL06"/>
    <x v="0"/>
    <x v="0"/>
    <s v="三明市"/>
    <x v="52"/>
    <s v="建宁县总医院"/>
    <s v="FJSM032"/>
    <x v="38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Perjeta"/>
    <s v="BC_LEL06"/>
    <x v="0"/>
    <x v="0"/>
    <s v="三明市"/>
    <x v="52"/>
    <s v="建宁县总医院"/>
    <s v="FJSM032"/>
    <x v="38"/>
    <s v="未准入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2"/>
    <n v="0"/>
    <n v="0"/>
    <n v="0"/>
    <n v="2"/>
    <n v="0"/>
    <n v="2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7971.74"/>
    <n v="0"/>
    <n v="0"/>
    <n v="0"/>
    <n v="7971.74"/>
    <n v="0"/>
    <n v="7971.74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Phesgo 10ml"/>
    <s v="BC_LEL06"/>
    <x v="0"/>
    <x v="0"/>
    <s v="三明市"/>
    <x v="52"/>
    <s v="建宁县总医院"/>
    <s v="FJSM032"/>
    <x v="38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2Phesgo 15ml"/>
    <s v="BC_LEL06"/>
    <x v="0"/>
    <x v="0"/>
    <s v="三明市"/>
    <x v="52"/>
    <s v="建宁县总医院"/>
    <s v="FJSM032"/>
    <x v="38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3Herceptin IV"/>
    <s v="BC_LEL06"/>
    <x v="0"/>
    <x v="0"/>
    <s v="三明市"/>
    <x v="53"/>
    <s v="三明市第二医院总院区"/>
    <s v="FJSM033"/>
    <x v="39"/>
    <s v="临时采购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3Herceptin SC"/>
    <s v="BC_LEL06"/>
    <x v="0"/>
    <x v="0"/>
    <s v="三明市"/>
    <x v="53"/>
    <s v="三明市第二医院总院区"/>
    <s v="FJSM033"/>
    <x v="39"/>
    <s v="临时采购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3Itovebi 3mg"/>
    <s v="BC_LEL06"/>
    <x v="0"/>
    <x v="0"/>
    <s v="三明市"/>
    <x v="53"/>
    <s v="三明市第二医院总院区"/>
    <s v="FJSM033"/>
    <x v="39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3Itovebi 9mg"/>
    <s v="BC_LEL06"/>
    <x v="0"/>
    <x v="0"/>
    <s v="三明市"/>
    <x v="53"/>
    <s v="三明市第二医院总院区"/>
    <s v="FJSM033"/>
    <x v="39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33Perjeta"/>
    <s v="BC_LEL06"/>
    <x v="0"/>
    <x v="0"/>
    <s v="三明市"/>
    <x v="53"/>
    <s v="三明市第二医院总院区"/>
    <s v="FJSM033"/>
    <x v="39"/>
    <s v="临时采购"/>
    <s v="-"/>
    <m/>
    <s v="腰部"/>
    <x v="3"/>
    <x v="4"/>
    <n v="3985.87"/>
    <n v="2.7549990178223522"/>
    <n v="2.3271890529480204"/>
    <n v="3.5321862784938851"/>
    <n v="2.1343973449807665"/>
    <n v="2.5905830084794874"/>
    <n v="2.9731007358357986"/>
    <n v="8.6143743492642582"/>
    <n v="7.6980810892960516"/>
    <n v="16.31245543856031"/>
    <n v="0"/>
    <n v="0"/>
    <n v="0"/>
    <n v="0"/>
    <n v="0"/>
    <n v="0"/>
    <n v="0"/>
    <n v="0"/>
    <n v="0"/>
    <n v="10981.067935167579"/>
    <n v="9275.8730304739256"/>
    <n v="14078.835321860421"/>
    <n v="8507.4303454384881"/>
    <n v="10325.727096008135"/>
    <n v="11850.393029945833"/>
    <n v="34335.776287501925"/>
    <n v="30683.550471392457"/>
    <n v="65019.326758894385"/>
    <n v="0"/>
    <n v="0"/>
    <n v="0"/>
    <n v="0"/>
    <n v="0"/>
    <n v="0"/>
    <n v="0"/>
    <n v="0"/>
    <n v="0"/>
    <n v="2.1343973449807665"/>
    <n v="0"/>
    <m/>
    <m/>
    <n v="0"/>
    <m/>
    <m/>
    <m/>
    <m/>
    <m/>
    <m/>
    <m/>
    <m/>
    <m/>
    <m/>
    <m/>
    <m/>
    <m/>
    <m/>
    <m/>
    <m/>
    <n v="26572.466666666667"/>
    <n v="0"/>
    <n v="0"/>
    <n v="0"/>
    <n v="0"/>
    <n v="0"/>
    <n v="30"/>
    <n v="6.666666666666667"/>
    <n v="20"/>
    <n v="30"/>
    <n v="0"/>
    <n v="10"/>
    <n v="20"/>
    <n v="0"/>
    <n v="0"/>
    <n v="0"/>
    <n v="0"/>
    <n v="0"/>
    <n v="0"/>
    <n v="0"/>
  </r>
  <r>
    <s v="FJSM033Phesgo 10ml"/>
    <s v="BC_LEL06"/>
    <x v="0"/>
    <x v="0"/>
    <s v="三明市"/>
    <x v="53"/>
    <s v="三明市第二医院总院区"/>
    <s v="FJSM033"/>
    <x v="39"/>
    <s v="临时采购"/>
    <s v="-"/>
    <m/>
    <s v="腰部"/>
    <x v="4"/>
    <x v="5"/>
    <n v="6232.07"/>
    <n v="2.6028930585230912"/>
    <n v="2.4062686722244777"/>
    <n v="3.5671973073232488"/>
    <n v="1.7636029034448939"/>
    <n v="1.5058155401678668"/>
    <n v="3.7363281353502797"/>
    <n v="8.5763590380708177"/>
    <n v="7.0057465789630404"/>
    <n v="15.582105617033857"/>
    <n v="1"/>
    <n v="3"/>
    <n v="3"/>
    <n v="0"/>
    <n v="0"/>
    <n v="0"/>
    <n v="7"/>
    <n v="0"/>
    <n v="7"/>
    <n v="16221.411743230001"/>
    <n v="14996.034804110001"/>
    <n v="22231.023323049998"/>
    <n v="10990.896746471819"/>
    <n v="9384.3478534139576"/>
    <n v="23285.058482472417"/>
    <n v="53448.469870389999"/>
    <n v="43660.303082358194"/>
    <n v="97108.772952748201"/>
    <n v="6232.07"/>
    <n v="18696.21"/>
    <n v="18696.21"/>
    <n v="0"/>
    <n v="0"/>
    <n v="0"/>
    <n v="43624.49"/>
    <n v="0"/>
    <n v="43624.49"/>
    <n v="1.7636029034448939"/>
    <n v="0"/>
    <n v="4"/>
    <n v="5"/>
    <n v="7"/>
    <n v="1"/>
    <n v="3"/>
    <n v="3"/>
    <n v="0"/>
    <n v="0"/>
    <n v="0"/>
    <n v="0"/>
    <n v="0.33333333333333331"/>
    <n v="0"/>
    <n v="0"/>
    <n v="0"/>
    <n v="0"/>
    <n v="0"/>
    <n v="0"/>
    <n v="0"/>
    <n v="0"/>
    <n v="5712.7308333333331"/>
    <n v="24928.28"/>
    <n v="31160.35"/>
    <n v="4"/>
    <n v="5"/>
    <n v="9.6666666666666661"/>
    <n v="3"/>
    <n v="0.91666666666666663"/>
    <n v="0"/>
    <n v="1"/>
    <n v="0"/>
    <n v="1"/>
    <n v="0"/>
    <n v="0"/>
    <n v="1"/>
    <n v="1"/>
    <n v="2"/>
    <n v="1"/>
    <n v="1"/>
    <n v="3"/>
  </r>
  <r>
    <s v="FJSM033Phesgo 15ml"/>
    <s v="BC_LEL06"/>
    <x v="0"/>
    <x v="0"/>
    <s v="三明市"/>
    <x v="53"/>
    <s v="三明市第二医院总院区"/>
    <s v="FJSM033"/>
    <x v="39"/>
    <s v="临时采购"/>
    <s v="-"/>
    <m/>
    <s v="腰部"/>
    <x v="4"/>
    <x v="6"/>
    <n v="8489.27"/>
    <n v="1.1779575864591419E-6"/>
    <n v="1.1779575864591419E-6"/>
    <n v="1.1779575864591419E-6"/>
    <n v="1"/>
    <n v="1"/>
    <n v="1.1779575864591419E-6"/>
    <n v="3.5338727593774257E-6"/>
    <n v="2.0000011779575866"/>
    <n v="2.0000047118303459"/>
    <n v="0"/>
    <n v="0"/>
    <n v="0"/>
    <n v="0"/>
    <n v="0"/>
    <n v="0"/>
    <n v="0"/>
    <n v="0"/>
    <n v="0"/>
    <n v="0.01"/>
    <n v="0.01"/>
    <n v="0.01"/>
    <n v="8489.27"/>
    <n v="8489.27"/>
    <n v="0.01"/>
    <n v="0.03"/>
    <n v="16978.55"/>
    <n v="16978.57999999999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44Herceptin IV"/>
    <s v="BC_LEL06"/>
    <x v="0"/>
    <x v="0"/>
    <s v="三明市"/>
    <x v="54"/>
    <s v="大田县均溪社区卫生服务中心"/>
    <s v="FJSM001"/>
    <x v="31"/>
    <s v="-"/>
    <s v="-"/>
    <m/>
    <s v="腰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SM044Herceptin SC"/>
    <s v="BC_LEL06"/>
    <x v="0"/>
    <x v="0"/>
    <s v="三明市"/>
    <x v="54"/>
    <s v="大田县均溪社区卫生服务中心"/>
    <s v="FJSM001"/>
    <x v="31"/>
    <s v="-"/>
    <s v="-"/>
    <m/>
    <s v="腰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SM044Itovebi 3mg"/>
    <s v="BC_LEL06"/>
    <x v="0"/>
    <x v="0"/>
    <s v="三明市"/>
    <x v="54"/>
    <s v="大田县均溪社区卫生服务中心"/>
    <s v="FJSM001"/>
    <x v="31"/>
    <s v="-"/>
    <s v="-"/>
    <m/>
    <s v="腰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SM044Itovebi 9mg"/>
    <s v="BC_LEL06"/>
    <x v="0"/>
    <x v="0"/>
    <s v="三明市"/>
    <x v="54"/>
    <s v="大田县均溪社区卫生服务中心"/>
    <s v="FJSM001"/>
    <x v="31"/>
    <s v="-"/>
    <s v="-"/>
    <m/>
    <s v="腰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SM044Perjeta"/>
    <s v="BC_LEL06"/>
    <x v="0"/>
    <x v="0"/>
    <s v="三明市"/>
    <x v="54"/>
    <s v="大田县均溪社区卫生服务中心"/>
    <s v="FJSM001"/>
    <x v="31"/>
    <s v="-"/>
    <s v="-"/>
    <m/>
    <s v="腰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SM044Phesgo 10ml"/>
    <s v="BC_LEL06"/>
    <x v="0"/>
    <x v="0"/>
    <s v="三明市"/>
    <x v="54"/>
    <s v="大田县均溪社区卫生服务中心"/>
    <s v="FJSM001"/>
    <x v="31"/>
    <s v="-"/>
    <s v="-"/>
    <m/>
    <s v="腰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SM044Phesgo 15ml"/>
    <s v="BC_LEL06"/>
    <x v="0"/>
    <x v="0"/>
    <s v="三明市"/>
    <x v="54"/>
    <s v="大田县均溪社区卫生服务中心"/>
    <s v="FJSM001"/>
    <x v="31"/>
    <s v="-"/>
    <s v="-"/>
    <m/>
    <s v="腰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58Herceptin IV"/>
    <s v="BC_LEL06"/>
    <x v="0"/>
    <x v="0"/>
    <s v="三明市"/>
    <x v="55"/>
    <s v="三明市中西医结合医院"/>
    <s v="FJSM058"/>
    <x v="40"/>
    <s v="正式进药"/>
    <s v="-"/>
    <m/>
    <s v="腿部"/>
    <x v="0"/>
    <x v="0"/>
    <n v="4535.5"/>
    <n v="3.4104162159761495"/>
    <n v="2.4432397540646571"/>
    <n v="2.2727676971392263"/>
    <n v="1.6048942191040705"/>
    <n v="1.4622808906132092"/>
    <n v="2.5456830811349738"/>
    <n v="8.126423667180033"/>
    <n v="5.6128581908522532"/>
    <n v="13.739281858032285"/>
    <n v="0"/>
    <n v="0"/>
    <n v="0"/>
    <n v="0"/>
    <n v="0"/>
    <n v="0"/>
    <n v="0"/>
    <n v="0"/>
    <n v="0"/>
    <n v="15467.942747559826"/>
    <n v="11081.313904560253"/>
    <n v="10308.137890374961"/>
    <n v="7278.9977307465115"/>
    <n v="6632.1749793762101"/>
    <n v="11545.945614487673"/>
    <n v="36857.394542495036"/>
    <n v="25457.118324610397"/>
    <n v="62314.512867105434"/>
    <n v="0"/>
    <n v="0"/>
    <n v="0"/>
    <n v="0"/>
    <n v="0"/>
    <n v="0"/>
    <n v="0"/>
    <n v="0"/>
    <n v="0"/>
    <n v="1.6048942191040705"/>
    <n v="0"/>
    <m/>
    <m/>
    <n v="0"/>
    <m/>
    <m/>
    <m/>
    <m/>
    <m/>
    <m/>
    <m/>
    <m/>
    <m/>
    <m/>
    <m/>
    <m/>
    <m/>
    <m/>
    <m/>
    <m/>
    <n v="24567.291666666668"/>
    <n v="45355"/>
    <n v="0"/>
    <n v="10"/>
    <n v="0"/>
    <n v="0"/>
    <n v="15"/>
    <n v="5.416666666666667"/>
    <n v="15"/>
    <n v="10"/>
    <n v="10"/>
    <n v="5"/>
    <n v="5"/>
    <n v="10"/>
    <n v="10"/>
    <n v="0"/>
    <n v="0"/>
    <n v="0"/>
    <n v="0"/>
    <n v="0"/>
  </r>
  <r>
    <s v="FJSM058Herceptin SC"/>
    <s v="BC_LEL06"/>
    <x v="0"/>
    <x v="0"/>
    <s v="三明市"/>
    <x v="55"/>
    <s v="三明市中西医结合医院"/>
    <s v="FJSM058"/>
    <x v="40"/>
    <s v="正式进药"/>
    <s v="-"/>
    <m/>
    <s v="腿部"/>
    <x v="1"/>
    <x v="1"/>
    <n v="3444.49"/>
    <n v="2.9092614989689687"/>
    <n v="2.6954969671089737"/>
    <n v="4.0886137056462735"/>
    <n v="4.1849565276950296"/>
    <n v="3.7680592227433314"/>
    <n v="4.9595702729330862"/>
    <n v="9.6933721717242172"/>
    <n v="12.912586023371446"/>
    <n v="22.605958195095663"/>
    <n v="1"/>
    <n v="2"/>
    <n v="3"/>
    <n v="1"/>
    <n v="0"/>
    <n v="0"/>
    <n v="6"/>
    <n v="1"/>
    <n v="7"/>
    <n v="10020.922140583622"/>
    <n v="9284.6123482371877"/>
    <n v="14083.189022961531"/>
    <n v="14415.040910080252"/>
    <n v="12979.042312147174"/>
    <n v="17083.190209415283"/>
    <n v="33388.723511782344"/>
    <n v="44477.273431642709"/>
    <n v="77865.996943425052"/>
    <n v="3444.49"/>
    <n v="6888.98"/>
    <n v="10333.469999999999"/>
    <n v="3444.49"/>
    <n v="0"/>
    <n v="0"/>
    <n v="20666.939999999999"/>
    <n v="3444.49"/>
    <n v="24111.43"/>
    <n v="4.1849565276950296"/>
    <n v="1"/>
    <m/>
    <m/>
    <n v="0"/>
    <m/>
    <m/>
    <m/>
    <m/>
    <m/>
    <m/>
    <m/>
    <m/>
    <m/>
    <m/>
    <m/>
    <m/>
    <m/>
    <m/>
    <m/>
    <m/>
    <n v="12916.8375"/>
    <n v="41333.879999999997"/>
    <n v="31000.409999999996"/>
    <n v="12"/>
    <n v="9"/>
    <n v="0"/>
    <n v="5"/>
    <n v="3.75"/>
    <n v="5"/>
    <n v="4"/>
    <n v="5"/>
    <n v="3"/>
    <n v="4"/>
    <n v="3"/>
    <n v="4"/>
    <n v="4"/>
    <n v="4"/>
    <n v="4"/>
    <n v="3"/>
    <n v="2"/>
  </r>
  <r>
    <s v="FJSM058Itovebi 3mg"/>
    <s v="BC_LEL06"/>
    <x v="0"/>
    <x v="0"/>
    <s v="三明市"/>
    <x v="55"/>
    <s v="三明市中西医结合医院"/>
    <s v="FJSM058"/>
    <x v="40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58Itovebi 9mg"/>
    <s v="BC_LEL06"/>
    <x v="0"/>
    <x v="0"/>
    <s v="三明市"/>
    <x v="55"/>
    <s v="三明市中西医结合医院"/>
    <s v="FJSM058"/>
    <x v="40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SM058Perjeta"/>
    <s v="BC_LEL06"/>
    <x v="0"/>
    <x v="0"/>
    <s v="三明市"/>
    <x v="55"/>
    <s v="三明市中西医结合医院"/>
    <s v="FJSM058"/>
    <x v="40"/>
    <s v="正式进药"/>
    <s v="-"/>
    <m/>
    <s v="腿部"/>
    <x v="3"/>
    <x v="4"/>
    <n v="3985.87"/>
    <n v="1.8967015219671093"/>
    <n v="1.6021722657892898"/>
    <n v="2.4317624242153859"/>
    <n v="1.4694432435433342"/>
    <n v="1.7835079806485843"/>
    <n v="2.046855426859143"/>
    <n v="5.9306362119717857"/>
    <n v="5.2998066510510622"/>
    <n v="11.230442863022848"/>
    <n v="0"/>
    <n v="5"/>
    <n v="10"/>
    <n v="0"/>
    <n v="0"/>
    <n v="0"/>
    <n v="15"/>
    <n v="0"/>
    <n v="15"/>
    <n v="7560.005695363041"/>
    <n v="6386.0503690415562"/>
    <n v="9692.6888938073807"/>
    <n v="5857.0097411420684"/>
    <n v="7108.8309548277721"/>
    <n v="8158.4996402550523"/>
    <n v="23638.744958211981"/>
    <n v="21124.340336224894"/>
    <n v="44763.085294436874"/>
    <n v="0"/>
    <n v="19929.349999999999"/>
    <n v="39858.699999999997"/>
    <n v="0"/>
    <n v="0"/>
    <n v="0"/>
    <n v="59788.049999999996"/>
    <n v="0"/>
    <n v="59788.049999999996"/>
    <n v="1.4694432435433342"/>
    <n v="0"/>
    <m/>
    <m/>
    <n v="0"/>
    <m/>
    <m/>
    <m/>
    <m/>
    <m/>
    <m/>
    <m/>
    <m/>
    <m/>
    <m/>
    <m/>
    <m/>
    <m/>
    <m/>
    <m/>
    <m/>
    <n v="14282.700833333334"/>
    <n v="39858.699999999997"/>
    <n v="91675.01"/>
    <n v="10"/>
    <n v="23"/>
    <n v="0"/>
    <n v="20"/>
    <n v="3.5833333333333335"/>
    <n v="0"/>
    <n v="0"/>
    <n v="0"/>
    <n v="0"/>
    <n v="0"/>
    <n v="10"/>
    <n v="0"/>
    <n v="0"/>
    <n v="10"/>
    <n v="3"/>
    <n v="20"/>
    <n v="0"/>
  </r>
  <r>
    <s v="FJSM058Phesgo 10ml"/>
    <s v="BC_LEL06"/>
    <x v="0"/>
    <x v="0"/>
    <s v="三明市"/>
    <x v="55"/>
    <s v="三明市中西医结合医院"/>
    <s v="FJSM058"/>
    <x v="40"/>
    <s v="正式进药"/>
    <s v="-"/>
    <m/>
    <s v="腿部"/>
    <x v="4"/>
    <x v="5"/>
    <n v="6232.07"/>
    <n v="1.9232715833246419"/>
    <n v="1.7779863166235299"/>
    <n v="2.6357935786231543"/>
    <n v="2.3096418262230691"/>
    <n v="2.1191635773234259"/>
    <n v="2.7607635636233225"/>
    <n v="6.3370514785713263"/>
    <n v="7.1895689671698175"/>
    <n v="13.526620445741145"/>
    <n v="4"/>
    <n v="3"/>
    <n v="3"/>
    <n v="1"/>
    <n v="0"/>
    <n v="0"/>
    <n v="10"/>
    <n v="1"/>
    <n v="11"/>
    <n v="11985.96313629"/>
    <n v="11080.535184240001"/>
    <n v="16426.45008753"/>
    <n v="14393.849535950001"/>
    <n v="13206.775755330002"/>
    <n v="17205.271781949999"/>
    <n v="39492.948408060001"/>
    <n v="44805.897073230008"/>
    <n v="84298.845481290016"/>
    <n v="24928.28"/>
    <n v="18696.21"/>
    <n v="18696.21"/>
    <n v="6232.07"/>
    <n v="0"/>
    <n v="0"/>
    <n v="62320.7"/>
    <n v="6232.07"/>
    <n v="68552.76999999999"/>
    <n v="2.3096418262230691"/>
    <n v="1"/>
    <n v="5"/>
    <n v="2"/>
    <n v="11"/>
    <n v="4"/>
    <n v="3"/>
    <n v="3"/>
    <n v="1"/>
    <n v="0"/>
    <n v="0"/>
    <n v="0"/>
    <n v="0"/>
    <n v="0"/>
    <n v="0"/>
    <n v="0"/>
    <n v="0"/>
    <n v="0"/>
    <n v="0"/>
    <n v="0"/>
    <n v="0"/>
    <n v="6751.4091666666654"/>
    <n v="31160.35"/>
    <n v="12464.14"/>
    <n v="5"/>
    <n v="2"/>
    <n v="16.666666666666668"/>
    <n v="2"/>
    <n v="1.0833333333333333"/>
    <n v="0"/>
    <n v="0"/>
    <n v="1"/>
    <n v="2"/>
    <n v="1"/>
    <n v="2"/>
    <n v="2"/>
    <n v="1"/>
    <n v="2"/>
    <n v="1"/>
    <n v="0"/>
    <n v="1"/>
  </r>
  <r>
    <s v="FJSM058Phesgo 15ml"/>
    <s v="BC_LEL06"/>
    <x v="0"/>
    <x v="0"/>
    <s v="三明市"/>
    <x v="55"/>
    <s v="三明市中西医结合医院"/>
    <s v="FJSM058"/>
    <x v="40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sPl9CHerceptin IV"/>
    <s v="BC_LEL07"/>
    <x v="1"/>
    <x v="0"/>
    <s v="厦门市"/>
    <x v="56"/>
    <s v="复旦大学附属肿瘤医院厦门医院"/>
    <s v="01SPL9C"/>
    <x v="41"/>
    <s v="未准入"/>
    <s v="-"/>
    <m/>
    <s v="腿部"/>
    <x v="0"/>
    <x v="0"/>
    <n v="4535.5"/>
    <n v="5.2377748799847579"/>
    <n v="3.7523689189816749"/>
    <n v="3.4905550520053872"/>
    <n v="2.4648236735673676"/>
    <n v="2.2457957126923214"/>
    <n v="3.9097031125728767"/>
    <n v="12.48069885097182"/>
    <n v="8.6203224988325644"/>
    <n v="21.101021349804384"/>
    <n v="1"/>
    <n v="1"/>
    <n v="1"/>
    <n v="1"/>
    <n v="0"/>
    <n v="0"/>
    <n v="3"/>
    <n v="1"/>
    <n v="4"/>
    <n v="23755.927968170869"/>
    <n v="17018.869232041387"/>
    <n v="15831.412438370435"/>
    <n v="11179.207771464797"/>
    <n v="10185.806454916024"/>
    <n v="17732.458467074284"/>
    <n v="56606.209638582688"/>
    <n v="39097.472693455107"/>
    <n v="95703.682332037803"/>
    <n v="4535.5"/>
    <n v="4535.5"/>
    <n v="4535.5"/>
    <n v="4535.5"/>
    <n v="0"/>
    <n v="0"/>
    <n v="13606.5"/>
    <n v="4535.5"/>
    <n v="18142"/>
    <n v="2.4648236735673676"/>
    <n v="1"/>
    <m/>
    <m/>
    <n v="0"/>
    <m/>
    <m/>
    <m/>
    <m/>
    <m/>
    <m/>
    <m/>
    <m/>
    <m/>
    <m/>
    <m/>
    <m/>
    <m/>
    <m/>
    <m/>
    <m/>
    <n v="3401.625"/>
    <n v="13606.5"/>
    <n v="27213"/>
    <n v="3"/>
    <n v="6"/>
    <n v="0"/>
    <n v="2"/>
    <n v="0.75"/>
    <n v="0"/>
    <n v="0"/>
    <n v="0"/>
    <n v="0"/>
    <n v="0"/>
    <n v="0"/>
    <n v="0"/>
    <n v="2"/>
    <n v="1"/>
    <n v="2"/>
    <n v="2"/>
    <n v="2"/>
  </r>
  <r>
    <s v="01sPl9CHerceptin SC"/>
    <s v="BC_LEL07"/>
    <x v="1"/>
    <x v="0"/>
    <s v="厦门市"/>
    <x v="56"/>
    <s v="复旦大学附属肿瘤医院厦门医院"/>
    <s v="01SPL9C"/>
    <x v="41"/>
    <s v="未准入"/>
    <s v="-"/>
    <m/>
    <s v="腿部"/>
    <x v="1"/>
    <x v="1"/>
    <n v="3444.49"/>
    <n v="12.395443224239582"/>
    <n v="11.484660154733533"/>
    <n v="17.420290019356131"/>
    <n v="17.830776316717714"/>
    <n v="16.054508739637185"/>
    <n v="21.131160521855925"/>
    <n v="41.300393398329248"/>
    <n v="55.016445578210828"/>
    <n v="96.316838976540083"/>
    <n v="8"/>
    <n v="8"/>
    <n v="8"/>
    <n v="0"/>
    <n v="0"/>
    <n v="0"/>
    <n v="24"/>
    <n v="0"/>
    <n v="24"/>
    <n v="42695.980231460991"/>
    <n v="39558.797056378105"/>
    <n v="60004.014768771995"/>
    <n v="61417.930715170987"/>
    <n v="55299.594808592876"/>
    <n v="72786.071105927505"/>
    <n v="142258.7920566111"/>
    <n v="189503.59662969137"/>
    <n v="331762.38868630247"/>
    <n v="27555.919999999998"/>
    <n v="27555.919999999998"/>
    <n v="27555.919999999998"/>
    <n v="0"/>
    <n v="0"/>
    <n v="0"/>
    <n v="82667.759999999995"/>
    <n v="0"/>
    <n v="82667.759999999995"/>
    <n v="17.830776316717714"/>
    <n v="0"/>
    <m/>
    <m/>
    <n v="0"/>
    <m/>
    <m/>
    <m/>
    <m/>
    <m/>
    <m/>
    <m/>
    <m/>
    <m/>
    <m/>
    <m/>
    <m/>
    <m/>
    <m/>
    <m/>
    <m/>
    <n v="55398.880833333329"/>
    <n v="217002.87"/>
    <n v="99890.209999999992"/>
    <n v="63"/>
    <n v="29"/>
    <n v="0"/>
    <n v="30"/>
    <n v="16.083333333333332"/>
    <n v="30"/>
    <n v="7"/>
    <n v="19"/>
    <n v="21"/>
    <n v="14"/>
    <n v="10"/>
    <n v="18"/>
    <n v="15"/>
    <n v="30"/>
    <n v="16"/>
    <n v="3"/>
    <n v="10"/>
  </r>
  <r>
    <s v="01sPl9CItovebi 3mg"/>
    <s v="BC_LEL07"/>
    <x v="1"/>
    <x v="0"/>
    <s v="厦门市"/>
    <x v="56"/>
    <s v="复旦大学附属肿瘤医院厦门医院"/>
    <s v="01SPL9C"/>
    <x v="41"/>
    <s v="未准入"/>
    <s v="-"/>
    <m/>
    <s v="腿部"/>
    <x v="2"/>
    <x v="2"/>
    <n v="3566.02"/>
    <n v="1.7838361941509631E-2"/>
    <n v="2.0367720860455778E-2"/>
    <n v="4.122490105886676E-2"/>
    <n v="4.1731815420408679E-2"/>
    <n v="5.0734694226049155E-2"/>
    <n v="6.4610955584977953E-2"/>
    <n v="7.9430983860832166E-2"/>
    <n v="0.15707746523143579"/>
    <n v="0.23650844909226795"/>
    <n v="2"/>
    <n v="0"/>
    <n v="0"/>
    <n v="0"/>
    <n v="0"/>
    <n v="0"/>
    <n v="2"/>
    <n v="0"/>
    <n v="2"/>
    <n v="63.61195545066218"/>
    <n v="72.631699942802513"/>
    <n v="147.00882167394005"/>
    <n v="148.81648842548574"/>
    <n v="180.92093430397583"/>
    <n v="230.40395983514307"/>
    <n v="283.2524770674047"/>
    <n v="560.14138256460467"/>
    <n v="843.39385963200937"/>
    <n v="7132.04"/>
    <n v="0"/>
    <n v="0"/>
    <n v="0"/>
    <n v="0"/>
    <n v="0"/>
    <n v="7132.04"/>
    <n v="0"/>
    <n v="7132.04"/>
    <n v="4.1731815420408679E-2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sPl9CItovebi 9mg"/>
    <s v="BC_LEL07"/>
    <x v="1"/>
    <x v="0"/>
    <s v="厦门市"/>
    <x v="56"/>
    <s v="复旦大学附属肿瘤医院厦门医院"/>
    <s v="01SPL9C"/>
    <x v="41"/>
    <s v="未准入"/>
    <s v="-"/>
    <m/>
    <s v="腿部"/>
    <x v="2"/>
    <x v="3"/>
    <n v="10698.05"/>
    <m/>
    <m/>
    <m/>
    <m/>
    <m/>
    <m/>
    <n v="0"/>
    <n v="0"/>
    <n v="0"/>
    <n v="2"/>
    <n v="2"/>
    <n v="4"/>
    <n v="0"/>
    <n v="0"/>
    <n v="0"/>
    <n v="8"/>
    <n v="0"/>
    <n v="8"/>
    <m/>
    <m/>
    <m/>
    <m/>
    <m/>
    <m/>
    <n v="0"/>
    <n v="0"/>
    <n v="0"/>
    <n v="21396.1"/>
    <n v="21396.1"/>
    <n v="42792.2"/>
    <n v="0"/>
    <n v="0"/>
    <n v="0"/>
    <n v="85584.4"/>
    <n v="0"/>
    <n v="85584.4"/>
    <n v="0"/>
    <n v="0"/>
    <m/>
    <m/>
    <n v="0"/>
    <m/>
    <m/>
    <m/>
    <m/>
    <m/>
    <m/>
    <n v="0"/>
    <n v="0"/>
    <n v="0.6666666666666666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sPl9CPerjeta"/>
    <s v="BC_LEL07"/>
    <x v="1"/>
    <x v="0"/>
    <s v="厦门市"/>
    <x v="56"/>
    <s v="复旦大学附属肿瘤医院厦门医院"/>
    <s v="01SPL9C"/>
    <x v="41"/>
    <s v="未准入"/>
    <s v="-"/>
    <m/>
    <s v="腿部"/>
    <x v="3"/>
    <x v="4"/>
    <n v="3985.87"/>
    <n v="9.338014884348345"/>
    <n v="7.8879614382942123"/>
    <n v="11.97227579011563"/>
    <n v="7.2344977430511666"/>
    <n v="8.7807300604566834"/>
    <n v="10.077266359915598"/>
    <n v="29.19825211275819"/>
    <n v="26.092494163423446"/>
    <n v="55.290746276181636"/>
    <n v="5"/>
    <n v="6"/>
    <n v="5"/>
    <n v="9"/>
    <n v="0"/>
    <n v="0"/>
    <n v="16"/>
    <n v="9"/>
    <n v="25"/>
    <n v="37220.11338707753"/>
    <n v="31440.38885805375"/>
    <n v="47719.934903548179"/>
    <n v="28835.767519095349"/>
    <n v="34998.848526072477"/>
    <n v="40166.673665996779"/>
    <n v="116380.43714867946"/>
    <n v="104001.2897111646"/>
    <n v="220381.72685984406"/>
    <n v="19929.349999999999"/>
    <n v="23915.22"/>
    <n v="19929.349999999999"/>
    <n v="35872.83"/>
    <n v="0"/>
    <n v="0"/>
    <n v="63773.919999999998"/>
    <n v="35872.83"/>
    <n v="99646.75"/>
    <n v="7.2344977430511666"/>
    <n v="9"/>
    <m/>
    <m/>
    <n v="0"/>
    <m/>
    <m/>
    <m/>
    <m/>
    <m/>
    <m/>
    <m/>
    <m/>
    <m/>
    <m/>
    <m/>
    <m/>
    <m/>
    <m/>
    <m/>
    <m/>
    <n v="40190.855833333335"/>
    <n v="199293.5"/>
    <n v="39858.699999999997"/>
    <n v="50"/>
    <n v="10"/>
    <n v="0"/>
    <n v="30"/>
    <n v="10.083333333333334"/>
    <n v="20"/>
    <n v="0"/>
    <n v="15"/>
    <n v="10"/>
    <n v="0"/>
    <n v="16"/>
    <n v="10"/>
    <n v="30"/>
    <n v="10"/>
    <n v="0"/>
    <n v="10"/>
    <n v="0"/>
  </r>
  <r>
    <s v="01sPl9CPhesgo 10ml"/>
    <s v="BC_LEL07"/>
    <x v="1"/>
    <x v="0"/>
    <s v="厦门市"/>
    <x v="56"/>
    <s v="复旦大学附属肿瘤医院厦门医院"/>
    <s v="01SPL9C"/>
    <x v="41"/>
    <s v="未准入"/>
    <s v="-"/>
    <m/>
    <s v="腿部"/>
    <x v="4"/>
    <x v="5"/>
    <n v="6232.07"/>
    <n v="11.716178102328762"/>
    <n v="10.728228340228847"/>
    <n v="16.561376459628985"/>
    <n v="14.343522210228706"/>
    <n v="13.048257074928555"/>
    <n v="17.411180915129325"/>
    <n v="39.005782902186596"/>
    <n v="44.802960200286591"/>
    <n v="83.808743102473187"/>
    <n v="10"/>
    <n v="25"/>
    <n v="10"/>
    <n v="5"/>
    <n v="0"/>
    <n v="0"/>
    <n v="45"/>
    <n v="5"/>
    <n v="50"/>
    <n v="73016.042066180002"/>
    <n v="66859.069992289995"/>
    <n v="103211.65739276"/>
    <n v="89389.834460700004"/>
    <n v="81317.651468950004"/>
    <n v="108507.69824575001"/>
    <n v="243086.76945123001"/>
    <n v="279215.18417540006"/>
    <n v="522301.95362663007"/>
    <n v="62320.7"/>
    <n v="155801.75"/>
    <n v="62320.7"/>
    <n v="31160.35"/>
    <n v="0"/>
    <n v="0"/>
    <n v="280443.15000000002"/>
    <n v="31160.35"/>
    <n v="311603.5"/>
    <n v="14.343522210228706"/>
    <n v="5"/>
    <n v="54"/>
    <n v="43"/>
    <n v="50"/>
    <n v="10"/>
    <n v="25"/>
    <n v="10"/>
    <n v="5"/>
    <n v="0"/>
    <n v="0"/>
    <n v="0"/>
    <n v="0"/>
    <n v="0"/>
    <n v="0"/>
    <n v="0"/>
    <n v="0"/>
    <n v="0"/>
    <n v="0"/>
    <n v="0"/>
    <n v="0"/>
    <n v="102829.155"/>
    <n v="336531.77999999997"/>
    <n v="267979.01"/>
    <n v="54"/>
    <n v="43"/>
    <n v="16.666666666666668"/>
    <n v="28"/>
    <n v="16.5"/>
    <n v="10"/>
    <n v="11"/>
    <n v="23"/>
    <n v="22"/>
    <n v="15"/>
    <n v="20"/>
    <n v="21"/>
    <n v="28"/>
    <n v="5"/>
    <n v="15"/>
    <n v="10"/>
    <n v="18"/>
  </r>
  <r>
    <s v="01sPl9CPhesgo 15ml"/>
    <s v="BC_LEL07"/>
    <x v="1"/>
    <x v="0"/>
    <s v="厦门市"/>
    <x v="56"/>
    <s v="复旦大学附属肿瘤医院厦门医院"/>
    <s v="01SPL9C"/>
    <x v="41"/>
    <s v="未准入"/>
    <s v="-"/>
    <m/>
    <s v="腿部"/>
    <x v="4"/>
    <x v="6"/>
    <n v="8489.27"/>
    <n v="1"/>
    <n v="1"/>
    <n v="1"/>
    <n v="1"/>
    <n v="1"/>
    <n v="1"/>
    <n v="3"/>
    <n v="3"/>
    <n v="6"/>
    <n v="0"/>
    <n v="3"/>
    <n v="0"/>
    <n v="0"/>
    <n v="0"/>
    <n v="0"/>
    <n v="3"/>
    <n v="0"/>
    <n v="3"/>
    <n v="8489.27"/>
    <n v="8489.27"/>
    <n v="8489.27"/>
    <n v="8489.27"/>
    <n v="8489.27"/>
    <n v="8489.27"/>
    <n v="25467.81"/>
    <n v="25467.81"/>
    <n v="50935.62"/>
    <n v="0"/>
    <n v="25467.81"/>
    <n v="0"/>
    <n v="0"/>
    <n v="0"/>
    <n v="0"/>
    <n v="25467.81"/>
    <n v="0"/>
    <n v="25467.81"/>
    <n v="1"/>
    <n v="0"/>
    <n v="0"/>
    <n v="-4"/>
    <n v="6"/>
    <n v="0"/>
    <n v="6"/>
    <n v="0"/>
    <n v="0"/>
    <n v="0"/>
    <n v="0"/>
    <n v="0"/>
    <n v="0"/>
    <n v="0"/>
    <n v="0"/>
    <n v="0"/>
    <n v="0"/>
    <n v="0"/>
    <n v="0"/>
    <n v="0"/>
    <n v="0"/>
    <n v="7074.3916666666673"/>
    <n v="0"/>
    <n v="-16978.54"/>
    <n v="0"/>
    <n v="-2"/>
    <n v="0"/>
    <n v="4"/>
    <n v="0.83333333333333337"/>
    <n v="3"/>
    <n v="2"/>
    <n v="4"/>
    <n v="3"/>
    <n v="0"/>
    <n v="0"/>
    <n v="0"/>
    <n v="0"/>
    <n v="0"/>
    <n v="0"/>
    <n v="-2"/>
    <n v="0"/>
  </r>
  <r>
    <s v="3Rv5JxbHerceptin IV"/>
    <s v="BC_LEL07"/>
    <x v="1"/>
    <x v="0"/>
    <s v="厦门市"/>
    <x v="57"/>
    <s v="四川大学华西厦门医院"/>
    <s v="3RV5JXB"/>
    <x v="42"/>
    <s v="未准入"/>
    <s v="-"/>
    <m/>
    <s v="腿部"/>
    <x v="0"/>
    <x v="0"/>
    <n v="4535.5"/>
    <n v="1.2062265494463973"/>
    <n v="0.86414691679271749"/>
    <n v="0.80385283302695154"/>
    <n v="0.56763336013586196"/>
    <n v="0.51719260093329078"/>
    <n v="0.90037999014809611"/>
    <n v="2.8742262992660663"/>
    <n v="1.9852059512172486"/>
    <n v="4.859432250483315"/>
    <n v="3"/>
    <n v="1"/>
    <n v="1"/>
    <n v="3"/>
    <n v="0"/>
    <n v="0"/>
    <n v="5"/>
    <n v="3"/>
    <n v="8"/>
    <n v="5470.8405150141352"/>
    <n v="3919.3383411133696"/>
    <n v="3645.8745241937386"/>
    <n v="2574.5011048962019"/>
    <n v="2345.7270415329399"/>
    <n v="4083.6734453166896"/>
    <n v="13036.053380321242"/>
    <n v="9003.901591745831"/>
    <n v="22039.954972067073"/>
    <n v="13606.5"/>
    <n v="4535.5"/>
    <n v="4535.5"/>
    <n v="13606.5"/>
    <n v="0"/>
    <n v="0"/>
    <n v="22677.5"/>
    <n v="13606.5"/>
    <n v="36284"/>
    <n v="0.56763336013586196"/>
    <n v="3"/>
    <m/>
    <m/>
    <n v="0"/>
    <m/>
    <m/>
    <m/>
    <m/>
    <m/>
    <m/>
    <m/>
    <m/>
    <m/>
    <m/>
    <m/>
    <m/>
    <m/>
    <m/>
    <m/>
    <m/>
    <n v="5291.416666666667"/>
    <n v="18142"/>
    <n v="36284"/>
    <n v="4"/>
    <n v="8"/>
    <n v="0"/>
    <n v="5"/>
    <n v="1.1666666666666667"/>
    <n v="0"/>
    <n v="0"/>
    <n v="0"/>
    <n v="1"/>
    <n v="1"/>
    <n v="0"/>
    <n v="1"/>
    <n v="1"/>
    <n v="2"/>
    <n v="1"/>
    <n v="2"/>
    <n v="5"/>
  </r>
  <r>
    <s v="3Rv5JxbHerceptin SC"/>
    <s v="BC_LEL07"/>
    <x v="1"/>
    <x v="0"/>
    <s v="厦门市"/>
    <x v="57"/>
    <s v="四川大学华西厦门医院"/>
    <s v="3RV5JXB"/>
    <x v="42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Rv5JxbItovebi 3mg"/>
    <s v="BC_LEL07"/>
    <x v="1"/>
    <x v="0"/>
    <s v="厦门市"/>
    <x v="57"/>
    <s v="四川大学华西厦门医院"/>
    <s v="3RV5JXB"/>
    <x v="42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Rv5JxbItovebi 9mg"/>
    <s v="BC_LEL07"/>
    <x v="1"/>
    <x v="0"/>
    <s v="厦门市"/>
    <x v="57"/>
    <s v="四川大学华西厦门医院"/>
    <s v="3RV5JXB"/>
    <x v="42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Rv5JxbPerjeta"/>
    <s v="BC_LEL07"/>
    <x v="1"/>
    <x v="0"/>
    <s v="厦门市"/>
    <x v="57"/>
    <s v="四川大学华西厦门医院"/>
    <s v="3RV5JXB"/>
    <x v="42"/>
    <s v="未准入"/>
    <s v="-"/>
    <m/>
    <s v="腿部"/>
    <x v="3"/>
    <x v="4"/>
    <n v="3985.87"/>
    <n v="0.11014334951131981"/>
    <n v="9.3039741785599234E-2"/>
    <n v="0.14121486987634435"/>
    <n v="8.5332035054616007E-2"/>
    <n v="0.10357008764619514"/>
    <n v="0.11886293656045149"/>
    <n v="0.34439796117326338"/>
    <n v="0.30776505926126263"/>
    <n v="0.65216302043452601"/>
    <n v="0"/>
    <n v="0"/>
    <n v="0"/>
    <n v="0"/>
    <n v="0"/>
    <n v="0"/>
    <n v="0"/>
    <n v="0"/>
    <n v="0"/>
    <n v="439.01707251668432"/>
    <n v="370.84431559096646"/>
    <n v="562.86411339402468"/>
    <n v="340.12239856314233"/>
    <n v="412.81690524633984"/>
    <n v="473.77221294820686"/>
    <n v="1372.7255015016754"/>
    <n v="1226.711516757689"/>
    <n v="2599.4370182593643"/>
    <n v="0"/>
    <n v="0"/>
    <n v="0"/>
    <n v="0"/>
    <n v="0"/>
    <n v="0"/>
    <n v="0"/>
    <n v="0"/>
    <n v="0"/>
    <n v="8.5332035054616007E-2"/>
    <n v="0"/>
    <m/>
    <m/>
    <n v="0"/>
    <m/>
    <m/>
    <m/>
    <m/>
    <m/>
    <m/>
    <m/>
    <m/>
    <m/>
    <m/>
    <m/>
    <m/>
    <m/>
    <m/>
    <m/>
    <m/>
    <n v="1660.7791666666667"/>
    <n v="0"/>
    <n v="19929.349999999999"/>
    <n v="0"/>
    <n v="5"/>
    <n v="0"/>
    <n v="3"/>
    <n v="0.41666666666666669"/>
    <n v="0"/>
    <n v="0"/>
    <n v="0"/>
    <n v="0"/>
    <n v="0"/>
    <n v="0"/>
    <n v="0"/>
    <n v="0"/>
    <n v="0"/>
    <n v="0"/>
    <n v="2"/>
    <n v="3"/>
  </r>
  <r>
    <s v="3Rv5JxbPhesgo 10ml"/>
    <s v="BC_LEL07"/>
    <x v="1"/>
    <x v="0"/>
    <s v="厦门市"/>
    <x v="57"/>
    <s v="四川大学华西厦门医院"/>
    <s v="3RV5JXB"/>
    <x v="42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Rv5JxbPhesgo 15ml"/>
    <s v="BC_LEL07"/>
    <x v="1"/>
    <x v="0"/>
    <s v="厦门市"/>
    <x v="57"/>
    <s v="四川大学华西厦门医院"/>
    <s v="3RV5JXB"/>
    <x v="42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1Herceptin IV"/>
    <s v="BC_LEL07"/>
    <x v="1"/>
    <x v="0"/>
    <s v="厦门市"/>
    <x v="58"/>
    <s v="厦门大学附属第一医院"/>
    <s v="FJXM001"/>
    <x v="43"/>
    <s v="正式进药"/>
    <s v="Y"/>
    <s v="深耕熟盘"/>
    <s v="头部"/>
    <x v="0"/>
    <x v="0"/>
    <n v="4535.5"/>
    <n v="5.1924763986623796"/>
    <n v="3.7199168534985443"/>
    <n v="3.4603672630203715"/>
    <n v="2.4435068411913319"/>
    <n v="2.2263731262932729"/>
    <n v="3.875890354774199"/>
    <n v="12.372760515181296"/>
    <n v="8.5457703222588037"/>
    <n v="20.918530837440102"/>
    <n v="0"/>
    <n v="15"/>
    <n v="0"/>
    <n v="0"/>
    <n v="0"/>
    <n v="0"/>
    <n v="15"/>
    <n v="0"/>
    <n v="15"/>
    <n v="23550.476706133224"/>
    <n v="16871.682889042648"/>
    <n v="15694.495721428893"/>
    <n v="11082.525278223286"/>
    <n v="10097.715314303139"/>
    <n v="17579.100704078377"/>
    <n v="56116.655316604767"/>
    <n v="38759.341296604805"/>
    <n v="94875.996613209572"/>
    <n v="0"/>
    <n v="68032.5"/>
    <n v="0"/>
    <n v="0"/>
    <n v="0"/>
    <n v="0"/>
    <n v="68032.5"/>
    <n v="0"/>
    <n v="68032.5"/>
    <n v="2.4435068411913319"/>
    <n v="0"/>
    <m/>
    <m/>
    <n v="0"/>
    <m/>
    <m/>
    <m/>
    <m/>
    <m/>
    <m/>
    <m/>
    <m/>
    <m/>
    <m/>
    <m/>
    <m/>
    <m/>
    <m/>
    <m/>
    <m/>
    <n v="122080.54166666667"/>
    <n v="163278"/>
    <n v="158742.5"/>
    <n v="36"/>
    <n v="35"/>
    <n v="0"/>
    <n v="72"/>
    <n v="26.916666666666668"/>
    <n v="0"/>
    <n v="36"/>
    <n v="72"/>
    <n v="36"/>
    <n v="36"/>
    <n v="72"/>
    <n v="0"/>
    <n v="0"/>
    <n v="36"/>
    <n v="-1"/>
    <n v="36"/>
    <n v="0"/>
  </r>
  <r>
    <s v="FJXM001Herceptin SC"/>
    <s v="BC_LEL07"/>
    <x v="1"/>
    <x v="0"/>
    <s v="厦门市"/>
    <x v="58"/>
    <s v="厦门大学附属第一医院"/>
    <s v="FJXM001"/>
    <x v="43"/>
    <s v="正式进药"/>
    <s v="Y"/>
    <s v="深耕熟盘"/>
    <s v="头部"/>
    <x v="1"/>
    <x v="1"/>
    <n v="3444.49"/>
    <n v="75.031594642212525"/>
    <n v="69.518479472233594"/>
    <n v="105.44779364775755"/>
    <n v="107.93253266939962"/>
    <n v="97.180501748957298"/>
    <n v="127.91028460321016"/>
    <n v="249.99786776220367"/>
    <n v="333.02331902156709"/>
    <n v="583.02118678377076"/>
    <n v="59"/>
    <n v="47"/>
    <n v="56"/>
    <n v="20"/>
    <n v="0"/>
    <n v="0"/>
    <n v="162"/>
    <n v="20"/>
    <n v="182"/>
    <n v="258445.5774291546"/>
    <n v="239455.70735731386"/>
    <n v="363213.87074176437"/>
    <n v="371772.52945442026"/>
    <n v="334737.26646926592"/>
    <n v="440585.69621291134"/>
    <n v="861115.15552823292"/>
    <n v="1147095.4921365974"/>
    <n v="2008210.6476648303"/>
    <n v="203224.90999999997"/>
    <n v="161891.03"/>
    <n v="192891.44"/>
    <n v="68889.799999999988"/>
    <n v="0"/>
    <n v="0"/>
    <n v="558007.37999999989"/>
    <n v="68889.799999999988"/>
    <n v="626897.17999999993"/>
    <n v="107.93253266939962"/>
    <n v="20"/>
    <m/>
    <m/>
    <n v="0"/>
    <m/>
    <m/>
    <m/>
    <m/>
    <m/>
    <m/>
    <m/>
    <m/>
    <m/>
    <m/>
    <m/>
    <m/>
    <m/>
    <m/>
    <m/>
    <m/>
    <n v="337272.97916666669"/>
    <n v="1036791.49"/>
    <n v="630341.66999999993"/>
    <n v="301"/>
    <n v="183"/>
    <n v="0"/>
    <n v="183"/>
    <n v="97.916666666666671"/>
    <n v="183"/>
    <n v="87"/>
    <n v="106"/>
    <n v="114"/>
    <n v="117"/>
    <n v="84"/>
    <n v="115"/>
    <n v="92"/>
    <n v="94"/>
    <n v="64"/>
    <n v="65"/>
    <n v="54"/>
  </r>
  <r>
    <s v="FJXM001Itovebi 3mg"/>
    <s v="BC_LEL07"/>
    <x v="1"/>
    <x v="0"/>
    <s v="厦门市"/>
    <x v="58"/>
    <s v="厦门大学附属第一医院"/>
    <s v="FJXM001"/>
    <x v="43"/>
    <s v="正式进药"/>
    <s v="Y"/>
    <s v="深耕熟盘"/>
    <s v="头部"/>
    <x v="2"/>
    <x v="2"/>
    <n v="3566.02"/>
    <n v="1.2404548730539344"/>
    <n v="1.4163429734858541"/>
    <n v="2.866722268407448"/>
    <n v="2.901972387900341"/>
    <n v="3.5280200554265679"/>
    <n v="4.4929559659598723"/>
    <n v="5.523520114947237"/>
    <n v="10.922948409286782"/>
    <n v="16.446468524234021"/>
    <n v="0"/>
    <n v="3"/>
    <n v="5"/>
    <n v="7"/>
    <n v="0"/>
    <n v="0"/>
    <n v="8"/>
    <n v="7"/>
    <n v="15"/>
    <n v="4423.4868864077916"/>
    <n v="5050.7073703100259"/>
    <n v="10222.788943586327"/>
    <n v="10348.491574700374"/>
    <n v="12580.990078052249"/>
    <n v="16021.970833732223"/>
    <n v="19696.983200304145"/>
    <n v="38951.45248648485"/>
    <n v="58648.435686788995"/>
    <n v="0"/>
    <n v="10698.06"/>
    <n v="17830.099999999999"/>
    <n v="24962.14"/>
    <n v="0"/>
    <n v="0"/>
    <n v="28528.159999999996"/>
    <n v="24962.14"/>
    <n v="53490.299999999996"/>
    <n v="2.901972387900341"/>
    <n v="7"/>
    <m/>
    <m/>
    <n v="0"/>
    <m/>
    <m/>
    <m/>
    <m/>
    <m/>
    <m/>
    <n v="4.666666666666667"/>
    <n v="1"/>
    <n v="4.333333333333333"/>
    <n v="0"/>
    <n v="0"/>
    <n v="6"/>
    <n v="7"/>
    <n v="0"/>
    <n v="0"/>
    <n v="0"/>
    <n v="2080.1783333333333"/>
    <n v="24962.14"/>
    <n v="0"/>
    <n v="7"/>
    <n v="0"/>
    <n v="0"/>
    <n v="2"/>
    <n v="0.58333333333333337"/>
    <n v="0"/>
    <n v="0"/>
    <n v="0"/>
    <n v="0"/>
    <n v="0"/>
    <n v="0"/>
    <n v="2"/>
    <n v="2"/>
    <n v="3"/>
    <n v="0"/>
    <n v="0"/>
    <n v="0"/>
  </r>
  <r>
    <s v="FJXM001Itovebi 9mg"/>
    <s v="BC_LEL07"/>
    <x v="1"/>
    <x v="0"/>
    <s v="厦门市"/>
    <x v="58"/>
    <s v="厦门大学附属第一医院"/>
    <s v="FJXM001"/>
    <x v="43"/>
    <s v="正式进药"/>
    <s v="Y"/>
    <s v="深耕熟盘"/>
    <s v="头部"/>
    <x v="2"/>
    <x v="3"/>
    <n v="10698.05"/>
    <m/>
    <m/>
    <m/>
    <m/>
    <m/>
    <m/>
    <n v="0"/>
    <n v="0"/>
    <n v="0"/>
    <n v="0"/>
    <n v="0"/>
    <n v="9"/>
    <n v="0"/>
    <n v="0"/>
    <n v="0"/>
    <n v="9"/>
    <n v="0"/>
    <n v="9"/>
    <m/>
    <m/>
    <m/>
    <m/>
    <m/>
    <m/>
    <n v="0"/>
    <n v="0"/>
    <n v="0"/>
    <n v="0"/>
    <n v="0"/>
    <n v="96282.45"/>
    <n v="0"/>
    <n v="0"/>
    <n v="0"/>
    <n v="96282.45"/>
    <n v="0"/>
    <n v="96282.45"/>
    <n v="0"/>
    <n v="0"/>
    <m/>
    <m/>
    <n v="0"/>
    <m/>
    <m/>
    <m/>
    <m/>
    <m/>
    <m/>
    <n v="0"/>
    <n v="0"/>
    <n v="1.3333333333333333"/>
    <n v="2"/>
    <n v="0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1Perjeta"/>
    <s v="BC_LEL07"/>
    <x v="1"/>
    <x v="0"/>
    <s v="厦门市"/>
    <x v="58"/>
    <s v="厦门大学附属第一医院"/>
    <s v="FJXM001"/>
    <x v="43"/>
    <s v="正式进药"/>
    <s v="Y"/>
    <s v="深耕熟盘"/>
    <s v="头部"/>
    <x v="3"/>
    <x v="4"/>
    <n v="3985.87"/>
    <n v="12.145654146038131"/>
    <n v="10.259616495941444"/>
    <n v="15.571952164207477"/>
    <n v="9.4096773881427342"/>
    <n v="11.420811787608306"/>
    <n v="13.107174646957187"/>
    <n v="37.977222806187058"/>
    <n v="33.937663822708231"/>
    <n v="71.914886628895289"/>
    <n v="5"/>
    <n v="10"/>
    <n v="0"/>
    <n v="1"/>
    <n v="0"/>
    <n v="0"/>
    <n v="15"/>
    <n v="1"/>
    <n v="16"/>
    <n v="48410.998491069011"/>
    <n v="40893.497602678122"/>
    <n v="62067.776972749656"/>
    <n v="37505.750811076476"/>
    <n v="45521.87107987432"/>
    <n v="52243.494210067242"/>
    <n v="151372.2730664968"/>
    <n v="135271.11610101804"/>
    <n v="286643.38916751486"/>
    <n v="19929.349999999999"/>
    <n v="39858.699999999997"/>
    <n v="0"/>
    <n v="3985.87"/>
    <n v="0"/>
    <n v="0"/>
    <n v="59788.049999999996"/>
    <n v="3985.87"/>
    <n v="63773.919999999998"/>
    <n v="9.4096773881427342"/>
    <n v="1"/>
    <m/>
    <m/>
    <n v="0"/>
    <m/>
    <m/>
    <m/>
    <m/>
    <m/>
    <m/>
    <m/>
    <m/>
    <m/>
    <m/>
    <m/>
    <m/>
    <m/>
    <m/>
    <m/>
    <m/>
    <n v="170728.09833333333"/>
    <n v="83703.27"/>
    <n v="47830.44"/>
    <n v="21"/>
    <n v="12"/>
    <n v="0"/>
    <n v="189"/>
    <n v="42.833333333333336"/>
    <n v="189"/>
    <n v="117"/>
    <n v="123"/>
    <n v="15"/>
    <n v="24"/>
    <n v="13"/>
    <n v="6"/>
    <n v="9"/>
    <n v="6"/>
    <n v="6"/>
    <n v="3"/>
    <n v="3"/>
  </r>
  <r>
    <s v="FJXM001Phesgo 10ml"/>
    <s v="BC_LEL07"/>
    <x v="1"/>
    <x v="0"/>
    <s v="厦门市"/>
    <x v="58"/>
    <s v="厦门大学附属第一医院"/>
    <s v="FJXM001"/>
    <x v="43"/>
    <s v="正式进药"/>
    <s v="Y"/>
    <s v="深耕熟盘"/>
    <s v="头部"/>
    <x v="4"/>
    <x v="5"/>
    <n v="6232.07"/>
    <n v="109.35377429916063"/>
    <n v="100.37280113535952"/>
    <n v="147.95036349298067"/>
    <n v="131.87549701446551"/>
    <n v="118.73867746597037"/>
    <n v="154.31333347738553"/>
    <n v="357.67693892750083"/>
    <n v="404.92750795782138"/>
    <n v="762.6044468853222"/>
    <n v="88"/>
    <n v="75"/>
    <n v="93"/>
    <n v="24"/>
    <n v="0"/>
    <n v="0"/>
    <n v="256"/>
    <n v="24"/>
    <n v="280"/>
    <n v="681500.37619657"/>
    <n v="625530.32277164003"/>
    <n v="922037.02181369998"/>
    <n v="821857.32867894007"/>
    <n v="739987.74967534991"/>
    <n v="961691.49616441003"/>
    <n v="2229067.7207819102"/>
    <n v="2523536.5745187001"/>
    <n v="4752604.2953006104"/>
    <n v="548422.15999999992"/>
    <n v="467405.25"/>
    <n v="579582.51"/>
    <n v="149569.68"/>
    <n v="0"/>
    <n v="0"/>
    <n v="1595409.92"/>
    <n v="149569.68"/>
    <n v="1744979.5999999999"/>
    <n v="131.87549701446551"/>
    <n v="24"/>
    <n v="377"/>
    <n v="317"/>
    <n v="280"/>
    <n v="88"/>
    <n v="75"/>
    <n v="93"/>
    <n v="24"/>
    <n v="0"/>
    <n v="0"/>
    <n v="1.3333333333333333"/>
    <n v="0"/>
    <n v="0"/>
    <n v="0"/>
    <n v="0"/>
    <n v="0"/>
    <n v="0"/>
    <n v="0"/>
    <n v="0"/>
    <n v="0"/>
    <n v="623726.33916666661"/>
    <n v="2349490.3899999997"/>
    <n v="1975566.19"/>
    <n v="377"/>
    <n v="317"/>
    <n v="247"/>
    <n v="124"/>
    <n v="100.08333333333333"/>
    <n v="16"/>
    <n v="72"/>
    <n v="103"/>
    <n v="100"/>
    <n v="110"/>
    <n v="106"/>
    <n v="122"/>
    <n v="124"/>
    <n v="131"/>
    <n v="118"/>
    <n v="97"/>
    <n v="102"/>
  </r>
  <r>
    <s v="FJXM001Phesgo 15ml"/>
    <s v="BC_LEL07"/>
    <x v="1"/>
    <x v="0"/>
    <s v="厦门市"/>
    <x v="58"/>
    <s v="厦门大学附属第一医院"/>
    <s v="FJXM001"/>
    <x v="43"/>
    <s v="正式进药"/>
    <s v="Y"/>
    <s v="深耕熟盘"/>
    <s v="头部"/>
    <x v="4"/>
    <x v="6"/>
    <n v="8489.27"/>
    <n v="7"/>
    <n v="7"/>
    <n v="11"/>
    <n v="8"/>
    <n v="9"/>
    <n v="12"/>
    <n v="25"/>
    <n v="29"/>
    <n v="54"/>
    <n v="4"/>
    <n v="5"/>
    <n v="6"/>
    <n v="12"/>
    <n v="0"/>
    <n v="0"/>
    <n v="15"/>
    <n v="12"/>
    <n v="27"/>
    <n v="59424.89"/>
    <n v="59424.89"/>
    <n v="93381.97"/>
    <n v="67914.16"/>
    <n v="76403.430000000008"/>
    <n v="101871.24"/>
    <n v="212231.75"/>
    <n v="246188.83000000002"/>
    <n v="458420.58"/>
    <n v="33957.08"/>
    <n v="42446.350000000006"/>
    <n v="50935.62"/>
    <n v="101871.24"/>
    <n v="0"/>
    <n v="0"/>
    <n v="127339.05000000002"/>
    <n v="101871.24"/>
    <n v="229210.29000000004"/>
    <n v="8"/>
    <n v="12"/>
    <n v="40"/>
    <n v="10"/>
    <n v="54"/>
    <n v="8"/>
    <n v="10"/>
    <n v="12"/>
    <n v="24"/>
    <n v="0"/>
    <n v="0"/>
    <n v="5.333333333333333"/>
    <n v="0"/>
    <n v="4.333333333333333"/>
    <n v="3"/>
    <n v="2"/>
    <n v="7"/>
    <n v="4"/>
    <n v="3"/>
    <n v="0"/>
    <n v="0"/>
    <n v="40324.032500000001"/>
    <n v="169785.40000000002"/>
    <n v="42446.350000000006"/>
    <n v="20"/>
    <n v="5"/>
    <n v="0"/>
    <n v="9"/>
    <n v="4.75"/>
    <n v="4"/>
    <n v="6"/>
    <n v="8"/>
    <n v="3"/>
    <n v="4"/>
    <n v="7"/>
    <n v="9"/>
    <n v="2"/>
    <n v="9"/>
    <n v="3"/>
    <n v="1"/>
    <n v="1"/>
  </r>
  <r>
    <s v="FJXM002Herceptin IV"/>
    <s v="BC_LEL07"/>
    <x v="1"/>
    <x v="0"/>
    <s v="厦门市"/>
    <x v="59"/>
    <s v="厦门医学院附属第二医院"/>
    <s v="FJXM002"/>
    <x v="44"/>
    <s v="正式进药"/>
    <s v="-"/>
    <m/>
    <s v="腿部"/>
    <x v="0"/>
    <x v="0"/>
    <n v="4535.5"/>
    <n v="21.605697389093276"/>
    <n v="15.47843296311984"/>
    <n v="14.398456959612325"/>
    <n v="10.167339305106742"/>
    <n v="9.2638541514206061"/>
    <n v="16.127432787201325"/>
    <n v="51.482587311825441"/>
    <n v="35.558626243728668"/>
    <n v="87.041213555554108"/>
    <n v="15"/>
    <n v="6"/>
    <n v="13"/>
    <n v="9"/>
    <n v="0"/>
    <n v="0"/>
    <n v="34"/>
    <n v="9"/>
    <n v="43"/>
    <n v="97992.640508232551"/>
    <n v="70202.432704230028"/>
    <n v="65304.201540321694"/>
    <n v="46113.967418311629"/>
    <n v="42016.210503768154"/>
    <n v="73145.971406351615"/>
    <n v="233499.27475278429"/>
    <n v="161276.14932843141"/>
    <n v="394775.42408121569"/>
    <n v="68032.5"/>
    <n v="27213"/>
    <n v="58961.5"/>
    <n v="40819.5"/>
    <n v="0"/>
    <n v="0"/>
    <n v="154207"/>
    <n v="40819.5"/>
    <n v="195026.5"/>
    <n v="10.167339305106742"/>
    <n v="9"/>
    <m/>
    <m/>
    <n v="0"/>
    <m/>
    <m/>
    <m/>
    <m/>
    <m/>
    <m/>
    <m/>
    <m/>
    <m/>
    <m/>
    <m/>
    <m/>
    <m/>
    <m/>
    <m/>
    <m/>
    <n v="74835.75"/>
    <n v="222239.5"/>
    <n v="113387.5"/>
    <n v="49"/>
    <n v="25"/>
    <n v="0"/>
    <n v="28"/>
    <n v="16.5"/>
    <n v="28"/>
    <n v="15"/>
    <n v="24"/>
    <n v="27"/>
    <n v="18"/>
    <n v="12"/>
    <n v="22"/>
    <n v="12"/>
    <n v="15"/>
    <n v="13"/>
    <n v="6"/>
    <n v="6"/>
  </r>
  <r>
    <s v="FJXM002Herceptin SC"/>
    <s v="BC_LEL07"/>
    <x v="1"/>
    <x v="0"/>
    <s v="厦门市"/>
    <x v="59"/>
    <s v="厦门医学院附属第二医院"/>
    <s v="FJXM002"/>
    <x v="44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2Itovebi 3mg"/>
    <s v="BC_LEL07"/>
    <x v="1"/>
    <x v="0"/>
    <s v="厦门市"/>
    <x v="59"/>
    <s v="厦门医学院附属第二医院"/>
    <s v="FJXM002"/>
    <x v="44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2Itovebi 9mg"/>
    <s v="BC_LEL07"/>
    <x v="1"/>
    <x v="0"/>
    <s v="厦门市"/>
    <x v="59"/>
    <s v="厦门医学院附属第二医院"/>
    <s v="FJXM002"/>
    <x v="44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2Perjeta"/>
    <s v="BC_LEL07"/>
    <x v="1"/>
    <x v="0"/>
    <s v="厦门市"/>
    <x v="59"/>
    <s v="厦门医学院附属第二医院"/>
    <s v="FJXM002"/>
    <x v="44"/>
    <s v="正式进药"/>
    <s v="-"/>
    <m/>
    <s v="腿部"/>
    <x v="3"/>
    <x v="4"/>
    <n v="3985.87"/>
    <n v="5.02411079429897"/>
    <n v="4.2439418546625687"/>
    <n v="6.4414161654703497"/>
    <n v="3.8923602770345531"/>
    <n v="4.7242761148848267"/>
    <n v="5.4218485751975773"/>
    <n v="15.70946881443189"/>
    <n v="14.038484967116958"/>
    <n v="29.747953781548848"/>
    <n v="15"/>
    <n v="5"/>
    <n v="6"/>
    <n v="5"/>
    <n v="0"/>
    <n v="0"/>
    <n v="26"/>
    <n v="5"/>
    <n v="31"/>
    <n v="20025.452491672437"/>
    <n v="16915.800520243891"/>
    <n v="25674.647451463305"/>
    <n v="15514.442057423714"/>
    <n v="18830.350438035981"/>
    <n v="21610.783580422769"/>
    <n v="62615.900463379628"/>
    <n v="55955.576075882462"/>
    <n v="118571.47653926209"/>
    <n v="59788.049999999996"/>
    <n v="19929.349999999999"/>
    <n v="23915.22"/>
    <n v="19929.349999999999"/>
    <n v="0"/>
    <n v="0"/>
    <n v="103632.62"/>
    <n v="19929.349999999999"/>
    <n v="123561.97"/>
    <n v="3.8923602770345531"/>
    <n v="5"/>
    <m/>
    <m/>
    <n v="0"/>
    <m/>
    <m/>
    <m/>
    <m/>
    <m/>
    <m/>
    <m/>
    <m/>
    <m/>
    <m/>
    <m/>
    <m/>
    <m/>
    <m/>
    <m/>
    <m/>
    <n v="42848.102500000001"/>
    <n v="115590.23"/>
    <n v="35872.83"/>
    <n v="29"/>
    <n v="9"/>
    <n v="0"/>
    <n v="25"/>
    <n v="10.75"/>
    <n v="25"/>
    <n v="10"/>
    <n v="16"/>
    <n v="15"/>
    <n v="13"/>
    <n v="12"/>
    <n v="16"/>
    <n v="6"/>
    <n v="7"/>
    <n v="0"/>
    <n v="0"/>
    <n v="9"/>
  </r>
  <r>
    <s v="FJXM002Phesgo 10ml"/>
    <s v="BC_LEL07"/>
    <x v="1"/>
    <x v="0"/>
    <s v="厦门市"/>
    <x v="59"/>
    <s v="厦门医学院附属第二医院"/>
    <s v="FJXM002"/>
    <x v="44"/>
    <s v="正式进药"/>
    <s v="-"/>
    <m/>
    <s v="腿部"/>
    <x v="4"/>
    <x v="5"/>
    <n v="6232.07"/>
    <n v="1.5425132671231232"/>
    <n v="1.4259907712236866"/>
    <n v="2.1139741123238349"/>
    <n v="1.8523920737234982"/>
    <n v="1.6996236514240055"/>
    <n v="2.2142032333237593"/>
    <n v="5.082478150670644"/>
    <n v="5.7662189584712635"/>
    <n v="10.848697109141908"/>
    <n v="0"/>
    <n v="0"/>
    <n v="0"/>
    <n v="0"/>
    <n v="0"/>
    <n v="0"/>
    <n v="0"/>
    <n v="0"/>
    <n v="0"/>
    <n v="9613.0506566400018"/>
    <n v="8886.8743056200001"/>
    <n v="13174.43464619"/>
    <n v="11544.237070890002"/>
    <n v="10592.173569330002"/>
    <n v="13799.0695443"/>
    <n v="31674.359608450002"/>
    <n v="35935.480184520005"/>
    <n v="67609.839792970015"/>
    <n v="0"/>
    <n v="0"/>
    <n v="0"/>
    <n v="0"/>
    <n v="0"/>
    <n v="0"/>
    <n v="0"/>
    <n v="0"/>
    <n v="0"/>
    <n v="1.8523920737234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6666666666668"/>
    <n v="0"/>
    <n v="0"/>
    <n v="0"/>
    <n v="0"/>
    <n v="0"/>
    <n v="0"/>
    <n v="0"/>
    <n v="0"/>
    <n v="0"/>
    <n v="0"/>
    <n v="0"/>
    <n v="0"/>
    <n v="0"/>
    <n v="0"/>
  </r>
  <r>
    <s v="FJXM002Phesgo 15ml"/>
    <s v="BC_LEL07"/>
    <x v="1"/>
    <x v="0"/>
    <s v="厦门市"/>
    <x v="59"/>
    <s v="厦门医学院附属第二医院"/>
    <s v="FJXM002"/>
    <x v="44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3Herceptin IV"/>
    <s v="BC_LEL07"/>
    <x v="1"/>
    <x v="0"/>
    <s v="厦门市"/>
    <x v="60"/>
    <s v="厦门大学附属中山医院"/>
    <s v="FJXM003"/>
    <x v="45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2"/>
    <n v="3"/>
    <n v="1"/>
    <n v="0"/>
    <n v="0"/>
    <n v="9"/>
    <n v="1"/>
    <n v="1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9071"/>
    <n v="13606.5"/>
    <n v="4535.5"/>
    <n v="0"/>
    <n v="0"/>
    <n v="40819.5"/>
    <n v="4535.5"/>
    <n v="45355"/>
    <n v="1.1681063360424579E-7"/>
    <n v="1"/>
    <m/>
    <m/>
    <n v="0"/>
    <m/>
    <m/>
    <m/>
    <m/>
    <m/>
    <m/>
    <m/>
    <m/>
    <m/>
    <m/>
    <m/>
    <m/>
    <m/>
    <m/>
    <m/>
    <m/>
    <n v="9071"/>
    <n v="22677.5"/>
    <n v="40819.5"/>
    <n v="5"/>
    <n v="9"/>
    <n v="0"/>
    <n v="6"/>
    <n v="2"/>
    <n v="1"/>
    <n v="3"/>
    <n v="1"/>
    <n v="3"/>
    <n v="1"/>
    <n v="1"/>
    <n v="2"/>
    <n v="1"/>
    <n v="2"/>
    <n v="1"/>
    <n v="2"/>
    <n v="6"/>
  </r>
  <r>
    <s v="FJXM003Herceptin SC"/>
    <s v="BC_LEL07"/>
    <x v="1"/>
    <x v="0"/>
    <s v="厦门市"/>
    <x v="60"/>
    <s v="厦门大学附属中山医院"/>
    <s v="FJXM003"/>
    <x v="45"/>
    <s v="正式进药"/>
    <s v="-"/>
    <m/>
    <s v="腰部"/>
    <x v="1"/>
    <x v="1"/>
    <n v="3444.49"/>
    <n v="13.166273194051872"/>
    <n v="12.198851658839331"/>
    <n v="18.503597924270959"/>
    <n v="18.939610952260843"/>
    <n v="17.052883405492256"/>
    <n v="22.445234696735632"/>
    <n v="43.868722777162162"/>
    <n v="58.437729054488734"/>
    <n v="102.30645183165089"/>
    <n v="15"/>
    <n v="12"/>
    <n v="12"/>
    <n v="5"/>
    <n v="0"/>
    <n v="0"/>
    <n v="39"/>
    <n v="5"/>
    <n v="44"/>
    <n v="45351.096354179732"/>
    <n v="42018.822550355479"/>
    <n v="63735.458014172065"/>
    <n v="65237.300528952939"/>
    <n v="58738.486361384013"/>
    <n v="77312.386460558919"/>
    <n v="151105.37691870728"/>
    <n v="201288.17335089587"/>
    <n v="352393.55026960315"/>
    <n v="51667.35"/>
    <n v="41333.879999999997"/>
    <n v="41333.879999999997"/>
    <n v="17222.449999999997"/>
    <n v="0"/>
    <n v="0"/>
    <n v="134335.10999999999"/>
    <n v="17222.449999999997"/>
    <n v="151557.56"/>
    <n v="18.939610952260843"/>
    <n v="5"/>
    <m/>
    <m/>
    <n v="0"/>
    <m/>
    <m/>
    <m/>
    <m/>
    <m/>
    <m/>
    <m/>
    <m/>
    <m/>
    <m/>
    <m/>
    <m/>
    <m/>
    <m/>
    <m/>
    <m/>
    <n v="58843.370833333327"/>
    <n v="268670.21999999997"/>
    <n v="179113.47999999998"/>
    <n v="78"/>
    <n v="52"/>
    <n v="0"/>
    <n v="30"/>
    <n v="17.083333333333332"/>
    <n v="12"/>
    <n v="-13"/>
    <n v="16"/>
    <n v="10"/>
    <n v="28"/>
    <n v="22"/>
    <n v="30"/>
    <n v="23"/>
    <n v="25"/>
    <n v="19"/>
    <n v="17"/>
    <n v="16"/>
  </r>
  <r>
    <s v="FJXM003Itovebi 3mg"/>
    <s v="BC_LEL07"/>
    <x v="1"/>
    <x v="0"/>
    <s v="厦门市"/>
    <x v="60"/>
    <s v="厦门大学附属中山医院"/>
    <s v="FJXM003"/>
    <x v="45"/>
    <s v="正式进药"/>
    <s v="-"/>
    <m/>
    <s v="腰部"/>
    <x v="2"/>
    <x v="2"/>
    <n v="3566.02"/>
    <n v="1.3636366787762646"/>
    <n v="1.5569911250518935"/>
    <n v="3.1513985054860778"/>
    <n v="3.1901490936097825"/>
    <n v="3.8783656346914608"/>
    <n v="4.9391232880771909"/>
    <n v="6.0720263093142357"/>
    <n v="12.007638016378435"/>
    <n v="18.079664325692669"/>
    <n v="0"/>
    <n v="1"/>
    <n v="0"/>
    <n v="3"/>
    <n v="0"/>
    <n v="0"/>
    <n v="1"/>
    <n v="3"/>
    <n v="4"/>
    <n v="4862.7556692497346"/>
    <n v="5552.2614917575529"/>
    <n v="11237.950098533463"/>
    <n v="11376.135470794356"/>
    <n v="13830.329420622442"/>
    <n v="17613.012427749025"/>
    <n v="21652.96725954075"/>
    <n v="42819.477319165824"/>
    <n v="64472.444578706578"/>
    <n v="0"/>
    <n v="3566.02"/>
    <n v="0"/>
    <n v="10698.06"/>
    <n v="0"/>
    <n v="0"/>
    <n v="3566.02"/>
    <n v="10698.06"/>
    <n v="14264.08"/>
    <n v="3.1901490936097825"/>
    <n v="3"/>
    <m/>
    <m/>
    <n v="0"/>
    <m/>
    <m/>
    <m/>
    <m/>
    <m/>
    <m/>
    <n v="0.66666666666666663"/>
    <n v="0"/>
    <n v="2.6666666666666665"/>
    <n v="0"/>
    <n v="3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3Itovebi 9mg"/>
    <s v="BC_LEL07"/>
    <x v="1"/>
    <x v="0"/>
    <s v="厦门市"/>
    <x v="60"/>
    <s v="厦门大学附属中山医院"/>
    <s v="FJXM003"/>
    <x v="45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3Perjeta"/>
    <s v="BC_LEL07"/>
    <x v="1"/>
    <x v="0"/>
    <s v="厦门市"/>
    <x v="60"/>
    <s v="厦门大学附属中山医院"/>
    <s v="FJXM003"/>
    <x v="45"/>
    <s v="正式进药"/>
    <s v="-"/>
    <m/>
    <s v="腰部"/>
    <x v="3"/>
    <x v="4"/>
    <n v="3985.87"/>
    <n v="13.687529695989213"/>
    <n v="11.562061933359651"/>
    <n v="17.548791947252948"/>
    <n v="10.604224122575928"/>
    <n v="12.870669509899081"/>
    <n v="14.771114017705225"/>
    <n v="42.798383576601807"/>
    <n v="38.246007650180232"/>
    <n v="81.044391226782039"/>
    <n v="0"/>
    <n v="0"/>
    <n v="10"/>
    <n v="0"/>
    <n v="0"/>
    <n v="0"/>
    <n v="10"/>
    <n v="0"/>
    <n v="10"/>
    <n v="54556.713989352524"/>
    <n v="46084.87579832023"/>
    <n v="69947.203358797109"/>
    <n v="42267.058803451713"/>
    <n v="51300.81547942145"/>
    <n v="58875.740229750721"/>
    <n v="170588.79314646986"/>
    <n v="152443.61451262387"/>
    <n v="323032.40765909373"/>
    <n v="0"/>
    <n v="0"/>
    <n v="39858.699999999997"/>
    <n v="0"/>
    <n v="0"/>
    <n v="0"/>
    <n v="39858.699999999997"/>
    <n v="0"/>
    <n v="39858.699999999997"/>
    <n v="10.604224122575928"/>
    <n v="0"/>
    <m/>
    <m/>
    <n v="0"/>
    <m/>
    <m/>
    <m/>
    <m/>
    <m/>
    <m/>
    <m/>
    <m/>
    <m/>
    <m/>
    <m/>
    <m/>
    <m/>
    <m/>
    <m/>
    <m/>
    <n v="112932.98333333332"/>
    <n v="39858.699999999997"/>
    <n v="0"/>
    <n v="10"/>
    <n v="0"/>
    <n v="0"/>
    <n v="80"/>
    <n v="28.333333333333332"/>
    <n v="80"/>
    <n v="80"/>
    <n v="80"/>
    <n v="40"/>
    <n v="20"/>
    <n v="30"/>
    <n v="10"/>
    <n v="0"/>
    <n v="0"/>
    <n v="0"/>
    <n v="0"/>
    <n v="0"/>
  </r>
  <r>
    <s v="FJXM003Phesgo 10ml"/>
    <s v="BC_LEL07"/>
    <x v="1"/>
    <x v="0"/>
    <s v="厦门市"/>
    <x v="60"/>
    <s v="厦门大学附属中山医院"/>
    <s v="FJXM003"/>
    <x v="45"/>
    <s v="正式进药"/>
    <s v="-"/>
    <m/>
    <s v="腰部"/>
    <x v="4"/>
    <x v="5"/>
    <n v="6232.07"/>
    <n v="22.539490166729514"/>
    <n v="20.733939237128272"/>
    <n v="30.032255846333559"/>
    <n v="25.97896391263416"/>
    <n v="23.611771511934233"/>
    <n v="30.22314500333918"/>
    <n v="73.305685250191345"/>
    <n v="79.813880427907577"/>
    <n v="153.11956567809892"/>
    <n v="21"/>
    <n v="18"/>
    <n v="25"/>
    <n v="15"/>
    <n v="0"/>
    <n v="0"/>
    <n v="64"/>
    <n v="15"/>
    <n v="79"/>
    <n v="140467.68048337"/>
    <n v="129215.36070152998"/>
    <n v="187163.12069225998"/>
    <n v="161902.72163100998"/>
    <n v="147150.21288637997"/>
    <n v="188352.75528096"/>
    <n v="456846.16187715996"/>
    <n v="497405.68979834998"/>
    <n v="954251.85167550994"/>
    <n v="130873.47"/>
    <n v="112177.26"/>
    <n v="155801.75"/>
    <n v="93481.049999999988"/>
    <n v="0"/>
    <n v="0"/>
    <n v="398852.48"/>
    <n v="93481.049999999988"/>
    <n v="492333.52999999997"/>
    <n v="25.97896391263416"/>
    <n v="15"/>
    <n v="65"/>
    <n v="63"/>
    <n v="79"/>
    <n v="21"/>
    <n v="18"/>
    <n v="25"/>
    <n v="15"/>
    <n v="0"/>
    <n v="0"/>
    <n v="1.3333333333333333"/>
    <n v="0"/>
    <n v="0"/>
    <n v="0"/>
    <n v="0"/>
    <n v="0"/>
    <n v="0"/>
    <n v="0"/>
    <n v="0"/>
    <n v="0"/>
    <n v="101790.47666666665"/>
    <n v="405084.55"/>
    <n v="392620.41"/>
    <n v="65"/>
    <n v="63"/>
    <n v="46.666666666666664"/>
    <n v="24"/>
    <n v="16.333333333333332"/>
    <n v="0"/>
    <n v="1"/>
    <n v="11"/>
    <n v="14"/>
    <n v="24"/>
    <n v="18"/>
    <n v="22"/>
    <n v="19"/>
    <n v="24"/>
    <n v="22"/>
    <n v="20"/>
    <n v="21"/>
  </r>
  <r>
    <s v="FJXM003Phesgo 15ml"/>
    <s v="BC_LEL07"/>
    <x v="1"/>
    <x v="0"/>
    <s v="厦门市"/>
    <x v="60"/>
    <s v="厦门大学附属中山医院"/>
    <s v="FJXM003"/>
    <x v="45"/>
    <s v="正式进药"/>
    <s v="-"/>
    <m/>
    <s v="腰部"/>
    <x v="4"/>
    <x v="6"/>
    <n v="8489.27"/>
    <n v="1"/>
    <n v="1"/>
    <n v="2"/>
    <n v="2"/>
    <n v="2"/>
    <n v="3"/>
    <n v="4"/>
    <n v="7"/>
    <n v="11"/>
    <n v="0"/>
    <n v="3"/>
    <n v="3"/>
    <n v="1"/>
    <n v="0"/>
    <n v="0"/>
    <n v="6"/>
    <n v="1"/>
    <n v="7"/>
    <n v="8489.27"/>
    <n v="8489.27"/>
    <n v="16978.54"/>
    <n v="16978.54"/>
    <n v="16978.54"/>
    <n v="25467.81"/>
    <n v="33957.08"/>
    <n v="59424.89"/>
    <n v="93381.97"/>
    <n v="0"/>
    <n v="25467.81"/>
    <n v="25467.81"/>
    <n v="8489.27"/>
    <n v="0"/>
    <n v="0"/>
    <n v="50935.62"/>
    <n v="8489.27"/>
    <n v="59424.89"/>
    <n v="2"/>
    <n v="1"/>
    <n v="4"/>
    <n v="2"/>
    <n v="14"/>
    <n v="0"/>
    <n v="6"/>
    <n v="6"/>
    <n v="2"/>
    <n v="0"/>
    <n v="0"/>
    <n v="0.66666666666666663"/>
    <n v="0"/>
    <n v="2.3333333333333335"/>
    <n v="1"/>
    <n v="1"/>
    <n v="3"/>
    <n v="3"/>
    <n v="1"/>
    <n v="0"/>
    <n v="0"/>
    <n v="7074.3916666666673"/>
    <n v="16978.54"/>
    <n v="8489.27"/>
    <n v="2"/>
    <n v="1"/>
    <n v="0"/>
    <n v="3"/>
    <n v="0.83333333333333337"/>
    <n v="0"/>
    <n v="0"/>
    <n v="2"/>
    <n v="3"/>
    <n v="0"/>
    <n v="2"/>
    <n v="0"/>
    <n v="1"/>
    <n v="1"/>
    <n v="0"/>
    <n v="0"/>
    <n v="1"/>
  </r>
  <r>
    <s v="FJXM004Herceptin IV"/>
    <s v="BC_LEL07"/>
    <x v="1"/>
    <x v="0"/>
    <s v="厦门市"/>
    <x v="61"/>
    <s v="厦门市中医院"/>
    <s v="FJXM004"/>
    <x v="46"/>
    <s v="正式进药"/>
    <s v="-"/>
    <m/>
    <s v="腰部"/>
    <x v="0"/>
    <x v="0"/>
    <n v="4535.5"/>
    <n v="2.4306601843685183"/>
    <n v="1.7413374834577156"/>
    <n v="1.6198392219332205"/>
    <n v="1.1438347202975974"/>
    <n v="1.0421918364468981"/>
    <n v="1.8143505412474341"/>
    <n v="5.7918368897594537"/>
    <n v="4.0003770979919295"/>
    <n v="9.7922139877513832"/>
    <n v="3"/>
    <n v="3"/>
    <n v="0"/>
    <n v="0"/>
    <n v="0"/>
    <n v="0"/>
    <n v="6"/>
    <n v="0"/>
    <n v="6"/>
    <n v="11024.259266203415"/>
    <n v="7897.8361562224682"/>
    <n v="7346.7807910781221"/>
    <n v="5187.8623739097529"/>
    <n v="4726.8610742049059"/>
    <n v="8228.9868798277366"/>
    <n v="26268.876213504005"/>
    <n v="18143.710327942397"/>
    <n v="44412.586541446406"/>
    <n v="13606.5"/>
    <n v="13606.5"/>
    <n v="0"/>
    <n v="0"/>
    <n v="0"/>
    <n v="0"/>
    <n v="27213"/>
    <n v="0"/>
    <n v="27213"/>
    <n v="1.1438347202975974"/>
    <n v="0"/>
    <m/>
    <m/>
    <n v="0"/>
    <m/>
    <m/>
    <m/>
    <m/>
    <m/>
    <m/>
    <m/>
    <m/>
    <m/>
    <m/>
    <m/>
    <m/>
    <m/>
    <m/>
    <m/>
    <m/>
    <n v="15874.25"/>
    <n v="45355"/>
    <n v="13606.5"/>
    <n v="10"/>
    <n v="3"/>
    <n v="0"/>
    <n v="6"/>
    <n v="3.5"/>
    <n v="4"/>
    <n v="4"/>
    <n v="6"/>
    <n v="5"/>
    <n v="4"/>
    <n v="6"/>
    <n v="0"/>
    <n v="4"/>
    <n v="6"/>
    <n v="0"/>
    <n v="0"/>
    <n v="3"/>
  </r>
  <r>
    <s v="FJXM004Herceptin SC"/>
    <s v="BC_LEL07"/>
    <x v="1"/>
    <x v="0"/>
    <s v="厦门市"/>
    <x v="61"/>
    <s v="厦门市中医院"/>
    <s v="FJXM004"/>
    <x v="46"/>
    <s v="正式进药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4Itovebi 3mg"/>
    <s v="BC_LEL07"/>
    <x v="1"/>
    <x v="0"/>
    <s v="厦门市"/>
    <x v="61"/>
    <s v="厦门市中医院"/>
    <s v="FJXM004"/>
    <x v="46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4Itovebi 9mg"/>
    <s v="BC_LEL07"/>
    <x v="1"/>
    <x v="0"/>
    <s v="厦门市"/>
    <x v="61"/>
    <s v="厦门市中医院"/>
    <s v="FJXM004"/>
    <x v="46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4Perjeta"/>
    <s v="BC_LEL07"/>
    <x v="1"/>
    <x v="0"/>
    <s v="厦门市"/>
    <x v="61"/>
    <s v="厦门市中医院"/>
    <s v="FJXM004"/>
    <x v="46"/>
    <s v="正式进药"/>
    <s v="-"/>
    <m/>
    <s v="腰部"/>
    <x v="3"/>
    <x v="4"/>
    <n v="3985.87"/>
    <n v="3.853098890807777"/>
    <n v="3.2547705101186435"/>
    <n v="4.9400609378615865"/>
    <n v="2.985135017938783"/>
    <n v="3.6231492105604199"/>
    <n v="4.1581325704296068"/>
    <n v="12.047930338788007"/>
    <n v="10.766416798928809"/>
    <n v="22.814347137716815"/>
    <n v="0"/>
    <n v="10"/>
    <n v="0"/>
    <n v="0"/>
    <n v="0"/>
    <n v="0"/>
    <n v="10"/>
    <n v="0"/>
    <n v="10"/>
    <n v="15357.951275903994"/>
    <n v="12973.092133166596"/>
    <n v="19690.44069039436"/>
    <n v="11898.360113951656"/>
    <n v="14441.40174389646"/>
    <n v="16573.775868498258"/>
    <n v="48021.484099464949"/>
    <n v="42913.537726346374"/>
    <n v="90935.021825811331"/>
    <n v="0"/>
    <n v="39858.699999999997"/>
    <n v="0"/>
    <n v="0"/>
    <n v="0"/>
    <n v="0"/>
    <n v="39858.699999999997"/>
    <n v="0"/>
    <n v="39858.699999999997"/>
    <n v="2.985135017938783"/>
    <n v="0"/>
    <m/>
    <m/>
    <n v="0"/>
    <m/>
    <m/>
    <m/>
    <m/>
    <m/>
    <m/>
    <m/>
    <m/>
    <m/>
    <m/>
    <m/>
    <m/>
    <m/>
    <m/>
    <m/>
    <m/>
    <n v="36537.141666666663"/>
    <n v="0"/>
    <n v="119576.09999999999"/>
    <n v="0"/>
    <n v="30"/>
    <n v="0"/>
    <n v="20"/>
    <n v="9.1666666666666661"/>
    <n v="20"/>
    <n v="0"/>
    <n v="20"/>
    <n v="20"/>
    <n v="0"/>
    <n v="20"/>
    <n v="0"/>
    <n v="0"/>
    <n v="0"/>
    <n v="10"/>
    <n v="0"/>
    <n v="20"/>
  </r>
  <r>
    <s v="FJXM004Phesgo 10ml"/>
    <s v="BC_LEL07"/>
    <x v="1"/>
    <x v="0"/>
    <s v="厦门市"/>
    <x v="61"/>
    <s v="厦门市中医院"/>
    <s v="FJXM004"/>
    <x v="46"/>
    <s v="正式进药"/>
    <s v="-"/>
    <m/>
    <s v="腰部"/>
    <x v="4"/>
    <x v="5"/>
    <n v="6232.07"/>
    <n v="5.5580809198292052"/>
    <n v="5.0353184697283568"/>
    <n v="8.1218628667296748"/>
    <n v="6.9483103584282597"/>
    <n v="6.2629354521290699"/>
    <n v="8.5715272893292287"/>
    <n v="18.715262256287236"/>
    <n v="21.782773099886558"/>
    <n v="40.498035356173794"/>
    <n v="7"/>
    <n v="7"/>
    <n v="7"/>
    <n v="2"/>
    <n v="0"/>
    <n v="0"/>
    <n v="21"/>
    <n v="2"/>
    <n v="23"/>
    <n v="34638.349358039995"/>
    <n v="31380.45717564"/>
    <n v="50616.01791586"/>
    <n v="43302.356535450002"/>
    <n v="39031.052143150009"/>
    <n v="53418.358074010001"/>
    <n v="116634.82444954"/>
    <n v="135751.76675261001"/>
    <n v="252386.59120215001"/>
    <n v="43624.49"/>
    <n v="43624.49"/>
    <n v="43624.49"/>
    <n v="12464.14"/>
    <n v="0"/>
    <n v="0"/>
    <n v="130873.47"/>
    <n v="12464.14"/>
    <n v="143337.60999999999"/>
    <n v="6.9483103584282597"/>
    <n v="2"/>
    <n v="17"/>
    <n v="16"/>
    <n v="23"/>
    <n v="7"/>
    <n v="7"/>
    <n v="7"/>
    <n v="2"/>
    <n v="0"/>
    <n v="0"/>
    <n v="0"/>
    <n v="0"/>
    <n v="0"/>
    <n v="0"/>
    <n v="0"/>
    <n v="0"/>
    <n v="0"/>
    <n v="0"/>
    <n v="0"/>
    <n v="0"/>
    <n v="30121.671666666662"/>
    <n v="105945.19"/>
    <n v="99713.12"/>
    <n v="17"/>
    <n v="16"/>
    <n v="23.333333333333332"/>
    <n v="7"/>
    <n v="4.833333333333333"/>
    <n v="1"/>
    <n v="3"/>
    <n v="5"/>
    <n v="5"/>
    <n v="5"/>
    <n v="6"/>
    <n v="6"/>
    <n v="5"/>
    <n v="6"/>
    <n v="3"/>
    <n v="6"/>
    <n v="7"/>
  </r>
  <r>
    <s v="FJXM004Phesgo 15ml"/>
    <s v="BC_LEL07"/>
    <x v="1"/>
    <x v="0"/>
    <s v="厦门市"/>
    <x v="61"/>
    <s v="厦门市中医院"/>
    <s v="FJXM004"/>
    <x v="46"/>
    <s v="正式进药"/>
    <s v="-"/>
    <m/>
    <s v="腰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4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4244.6350000000002"/>
    <n v="8489.27"/>
    <n v="16978.54"/>
    <n v="1"/>
    <n v="2"/>
    <n v="0"/>
    <n v="2"/>
    <n v="0.5"/>
    <n v="1"/>
    <n v="0"/>
    <n v="2"/>
    <n v="0"/>
    <n v="0"/>
    <n v="0"/>
    <n v="0"/>
    <n v="0"/>
    <n v="1"/>
    <n v="1"/>
    <n v="1"/>
    <n v="0"/>
  </r>
  <r>
    <s v="FJXM006Herceptin IV"/>
    <s v="BC_LEL07"/>
    <x v="1"/>
    <x v="0"/>
    <s v="厦门市"/>
    <x v="62"/>
    <s v="厦门市妇幼保健院镇海院区"/>
    <s v="FJXM006"/>
    <x v="47"/>
    <s v="正式进药"/>
    <s v="-"/>
    <m/>
    <s v="腰部"/>
    <x v="0"/>
    <x v="0"/>
    <n v="4535.5"/>
    <n v="142.18788502088216"/>
    <n v="101.8641336509008"/>
    <n v="94.756772057955573"/>
    <n v="66.911631966695964"/>
    <n v="60.965763113823471"/>
    <n v="106.13522523860648"/>
    <n v="338.80879072973852"/>
    <n v="234.01262031912592"/>
    <n v="572.82141104886443"/>
    <n v="144"/>
    <n v="72"/>
    <n v="72"/>
    <n v="72"/>
    <n v="0"/>
    <n v="0"/>
    <n v="288"/>
    <n v="72"/>
    <n v="360"/>
    <n v="644893.152512211"/>
    <n v="462004.77817366057"/>
    <n v="429769.33966885752"/>
    <n v="303477.70678494958"/>
    <n v="276510.21860274632"/>
    <n v="481376.31406969973"/>
    <n v="1536667.2703547291"/>
    <n v="1061364.2394573956"/>
    <n v="2598031.509812125"/>
    <n v="653112"/>
    <n v="326556"/>
    <n v="326556"/>
    <n v="326556"/>
    <n v="0"/>
    <n v="0"/>
    <n v="1306224"/>
    <n v="326556"/>
    <n v="1632780"/>
    <n v="66.911631966695964"/>
    <n v="72"/>
    <m/>
    <m/>
    <n v="0"/>
    <m/>
    <m/>
    <m/>
    <m/>
    <m/>
    <m/>
    <m/>
    <m/>
    <m/>
    <m/>
    <m/>
    <m/>
    <m/>
    <m/>
    <m/>
    <m/>
    <n v="517047"/>
    <n v="1469502"/>
    <n v="1632780"/>
    <n v="324"/>
    <n v="360"/>
    <n v="0"/>
    <n v="180"/>
    <n v="114"/>
    <n v="108"/>
    <n v="72"/>
    <n v="72"/>
    <n v="144"/>
    <n v="144"/>
    <n v="144"/>
    <n v="36"/>
    <n v="108"/>
    <n v="180"/>
    <n v="72"/>
    <n v="108"/>
    <n v="180"/>
  </r>
  <r>
    <s v="FJXM006Herceptin SC"/>
    <s v="BC_LEL07"/>
    <x v="1"/>
    <x v="0"/>
    <s v="厦门市"/>
    <x v="62"/>
    <s v="厦门市妇幼保健院镇海院区"/>
    <s v="FJXM006"/>
    <x v="47"/>
    <s v="正式进药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6Itovebi 3mg"/>
    <s v="BC_LEL07"/>
    <x v="1"/>
    <x v="0"/>
    <s v="厦门市"/>
    <x v="62"/>
    <s v="厦门市妇幼保健院镇海院区"/>
    <s v="FJXM006"/>
    <x v="47"/>
    <s v="正式进药"/>
    <s v="-"/>
    <m/>
    <s v="腰部"/>
    <x v="2"/>
    <x v="2"/>
    <n v="3566.02"/>
    <n v="0.2274629450182756"/>
    <n v="0.25971565020489562"/>
    <n v="0.52567256083734837"/>
    <n v="0.53213639613379859"/>
    <n v="0.64693512784964891"/>
    <n v="0.82387599747067009"/>
    <n v="1.0128511560605196"/>
    <n v="2.0029475214541175"/>
    <n v="3.015798677514637"/>
    <n v="0"/>
    <n v="0"/>
    <n v="0"/>
    <n v="0"/>
    <n v="0"/>
    <n v="0"/>
    <n v="0"/>
    <n v="0"/>
    <n v="0"/>
    <n v="811.13741119407109"/>
    <n v="926.15120294366181"/>
    <n v="1874.5588653972009"/>
    <n v="1897.6090313410482"/>
    <n v="2306.9836046144046"/>
    <n v="2937.9582845003588"/>
    <n v="3611.8474795349339"/>
    <n v="7142.5509204558111"/>
    <n v="10754.398399990745"/>
    <n v="0"/>
    <n v="0"/>
    <n v="0"/>
    <n v="0"/>
    <n v="0"/>
    <n v="0"/>
    <n v="0"/>
    <n v="0"/>
    <n v="0"/>
    <n v="0.53213639613379859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6Itovebi 9mg"/>
    <s v="BC_LEL07"/>
    <x v="1"/>
    <x v="0"/>
    <s v="厦门市"/>
    <x v="62"/>
    <s v="厦门市妇幼保健院镇海院区"/>
    <s v="FJXM006"/>
    <x v="47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06Perjeta"/>
    <s v="BC_LEL07"/>
    <x v="1"/>
    <x v="0"/>
    <s v="厦门市"/>
    <x v="62"/>
    <s v="厦门市妇幼保健院镇海院区"/>
    <s v="FJXM006"/>
    <x v="47"/>
    <s v="正式进药"/>
    <s v="-"/>
    <m/>
    <s v="腰部"/>
    <x v="3"/>
    <x v="4"/>
    <n v="3985.87"/>
    <n v="31.510000425188689"/>
    <n v="26.6169706680509"/>
    <n v="40.398994851607156"/>
    <n v="24.411936560698365"/>
    <n v="29.62951027227512"/>
    <n v="34.004515008634982"/>
    <n v="98.525965944846746"/>
    <n v="88.04596184160846"/>
    <n v="186.57192778645521"/>
    <n v="100"/>
    <n v="60"/>
    <n v="50"/>
    <n v="50"/>
    <n v="0"/>
    <n v="0"/>
    <n v="210"/>
    <n v="50"/>
    <n v="260"/>
    <n v="125594.76539474685"/>
    <n v="106091.78487666405"/>
    <n v="161025.14160917542"/>
    <n v="97302.805579190797"/>
    <n v="118099.37610895323"/>
    <n v="135537.57623746793"/>
    <n v="392711.69188058632"/>
    <n v="350939.75792561198"/>
    <n v="743651.44980619824"/>
    <n v="398587"/>
    <n v="239152.19999999998"/>
    <n v="199293.5"/>
    <n v="199293.5"/>
    <n v="0"/>
    <n v="0"/>
    <n v="837032.7"/>
    <n v="199293.5"/>
    <n v="1036326.2"/>
    <n v="24.411936560698365"/>
    <n v="50"/>
    <m/>
    <m/>
    <n v="0"/>
    <m/>
    <m/>
    <m/>
    <m/>
    <m/>
    <m/>
    <m/>
    <m/>
    <m/>
    <m/>
    <m/>
    <m/>
    <m/>
    <m/>
    <m/>
    <m/>
    <n v="248784.71916666665"/>
    <n v="872905.53"/>
    <n v="797174"/>
    <n v="219"/>
    <n v="200"/>
    <n v="0"/>
    <n v="99"/>
    <n v="62.416666666666664"/>
    <n v="50"/>
    <n v="50"/>
    <n v="50"/>
    <n v="80"/>
    <n v="50"/>
    <n v="50"/>
    <n v="40"/>
    <n v="99"/>
    <n v="80"/>
    <n v="60"/>
    <n v="60"/>
    <n v="80"/>
  </r>
  <r>
    <s v="FJXM006Phesgo 10ml"/>
    <s v="BC_LEL07"/>
    <x v="1"/>
    <x v="0"/>
    <s v="厦门市"/>
    <x v="62"/>
    <s v="厦门市妇幼保健院镇海院区"/>
    <s v="FJXM006"/>
    <x v="47"/>
    <s v="正式进药"/>
    <s v="-"/>
    <m/>
    <s v="腰部"/>
    <x v="4"/>
    <x v="5"/>
    <n v="6232.07"/>
    <n v="5.1248347158231535"/>
    <n v="4.7377009521234523"/>
    <n v="5.6612623448292467"/>
    <n v="4.7921834748293906"/>
    <n v="4.2846264248283479"/>
    <n v="5.994263080129075"/>
    <n v="15.523798012775853"/>
    <n v="15.071072979786814"/>
    <n v="30.594870992562669"/>
    <n v="0"/>
    <n v="5"/>
    <n v="5"/>
    <n v="0"/>
    <n v="0"/>
    <n v="0"/>
    <n v="10"/>
    <n v="0"/>
    <n v="10"/>
    <n v="31938.32868744"/>
    <n v="29525.683972700001"/>
    <n v="35281.383221340002"/>
    <n v="29865.222867979999"/>
    <n v="26702.091803380001"/>
    <n v="37356.66711378"/>
    <n v="96745.395881479999"/>
    <n v="93923.98178514"/>
    <n v="190669.37766662001"/>
    <n v="0"/>
    <n v="31160.35"/>
    <n v="31160.35"/>
    <n v="0"/>
    <n v="0"/>
    <n v="0"/>
    <n v="62320.7"/>
    <n v="0"/>
    <n v="62320.7"/>
    <n v="4.7921834748293906"/>
    <n v="0"/>
    <n v="0"/>
    <n v="7"/>
    <n v="10"/>
    <n v="0"/>
    <n v="5"/>
    <n v="5"/>
    <n v="0"/>
    <n v="0"/>
    <n v="0"/>
    <n v="0"/>
    <n v="0"/>
    <n v="0"/>
    <n v="0"/>
    <n v="0"/>
    <n v="0"/>
    <n v="0"/>
    <n v="0"/>
    <n v="0"/>
    <n v="0"/>
    <n v="3635.374166666667"/>
    <n v="0"/>
    <n v="43624.49"/>
    <n v="0"/>
    <n v="7"/>
    <n v="50"/>
    <n v="5"/>
    <n v="0.58333333333333337"/>
    <n v="0"/>
    <n v="0"/>
    <n v="0"/>
    <n v="0"/>
    <n v="0"/>
    <n v="0"/>
    <n v="0"/>
    <n v="0"/>
    <n v="0"/>
    <n v="2"/>
    <n v="0"/>
    <n v="5"/>
  </r>
  <r>
    <s v="FJXM006Phesgo 15ml"/>
    <s v="BC_LEL07"/>
    <x v="1"/>
    <x v="0"/>
    <s v="厦门市"/>
    <x v="62"/>
    <s v="厦门市妇幼保健院镇海院区"/>
    <s v="FJXM006"/>
    <x v="47"/>
    <s v="正式进药"/>
    <s v="-"/>
    <m/>
    <s v="腰部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1"/>
    <n v="2"/>
    <n v="0"/>
    <n v="0"/>
    <n v="0"/>
    <n v="3"/>
    <n v="0"/>
    <n v="3"/>
    <n v="0.01"/>
    <n v="0.01"/>
    <n v="8489.27"/>
    <n v="8489.27"/>
    <n v="8489.27"/>
    <n v="8489.27"/>
    <n v="8489.2900000000009"/>
    <n v="25467.81"/>
    <n v="33957.100000000006"/>
    <n v="0"/>
    <n v="8489.27"/>
    <n v="16978.54"/>
    <n v="0"/>
    <n v="0"/>
    <n v="0"/>
    <n v="25467.81"/>
    <n v="0"/>
    <n v="25467.81"/>
    <n v="1"/>
    <n v="0"/>
    <n v="0"/>
    <n v="2"/>
    <n v="6"/>
    <n v="0"/>
    <n v="2"/>
    <n v="4"/>
    <n v="0"/>
    <n v="0"/>
    <n v="0"/>
    <n v="0"/>
    <n v="0.33333333333333331"/>
    <n v="0.33333333333333331"/>
    <n v="1"/>
    <n v="0"/>
    <n v="1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FJXM042Herceptin IV"/>
    <s v="BC_LEL07"/>
    <x v="1"/>
    <x v="0"/>
    <s v="厦门市"/>
    <x v="63"/>
    <s v="厦门长庚医院"/>
    <s v="FJXM042"/>
    <x v="48"/>
    <s v="正式进药"/>
    <s v="-"/>
    <m/>
    <s v="腿部"/>
    <x v="0"/>
    <x v="0"/>
    <n v="4535.5"/>
    <n v="5.6723459570133619"/>
    <n v="4.0636978783002302"/>
    <n v="3.7801616699175398"/>
    <n v="2.6693267503607117"/>
    <n v="2.4321263366716712"/>
    <n v="4.2340858765182086"/>
    <n v="13.516205505231131"/>
    <n v="9.3355389635505901"/>
    <n v="22.851744468781721"/>
    <n v="3"/>
    <n v="0"/>
    <n v="6"/>
    <n v="0"/>
    <n v="0"/>
    <n v="0"/>
    <n v="9"/>
    <n v="0"/>
    <n v="9"/>
    <n v="25726.925088034102"/>
    <n v="18430.901727030694"/>
    <n v="17144.923253911002"/>
    <n v="12106.731476261009"/>
    <n v="11030.908999974365"/>
    <n v="19203.696492948337"/>
    <n v="61302.750068975794"/>
    <n v="42341.336969183714"/>
    <n v="103644.08703815952"/>
    <n v="13606.5"/>
    <n v="0"/>
    <n v="27213"/>
    <n v="0"/>
    <n v="0"/>
    <n v="0"/>
    <n v="40819.5"/>
    <n v="0"/>
    <n v="40819.5"/>
    <n v="2.6693267503607117"/>
    <n v="0"/>
    <m/>
    <m/>
    <n v="0"/>
    <m/>
    <m/>
    <m/>
    <m/>
    <m/>
    <m/>
    <m/>
    <m/>
    <m/>
    <m/>
    <m/>
    <m/>
    <m/>
    <m/>
    <m/>
    <m/>
    <n v="17008.125"/>
    <n v="81639"/>
    <n v="27213"/>
    <n v="18"/>
    <n v="6"/>
    <n v="0"/>
    <n v="9"/>
    <n v="3.75"/>
    <n v="6"/>
    <n v="0"/>
    <n v="9"/>
    <n v="6"/>
    <n v="0"/>
    <n v="0"/>
    <n v="6"/>
    <n v="6"/>
    <n v="6"/>
    <n v="4"/>
    <n v="0"/>
    <n v="2"/>
  </r>
  <r>
    <s v="FJXM042Herceptin SC"/>
    <s v="BC_LEL07"/>
    <x v="1"/>
    <x v="0"/>
    <s v="厦门市"/>
    <x v="63"/>
    <s v="厦门长庚医院"/>
    <s v="FJXM042"/>
    <x v="48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42Itovebi 3mg"/>
    <s v="BC_LEL07"/>
    <x v="1"/>
    <x v="0"/>
    <s v="厦门市"/>
    <x v="63"/>
    <s v="厦门长庚医院"/>
    <s v="FJXM042"/>
    <x v="48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42Itovebi 9mg"/>
    <s v="BC_LEL07"/>
    <x v="1"/>
    <x v="0"/>
    <s v="厦门市"/>
    <x v="63"/>
    <s v="厦门长庚医院"/>
    <s v="FJXM042"/>
    <x v="48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42Perjeta"/>
    <s v="BC_LEL07"/>
    <x v="1"/>
    <x v="0"/>
    <s v="厦门市"/>
    <x v="63"/>
    <s v="厦门长庚医院"/>
    <s v="FJXM042"/>
    <x v="48"/>
    <s v="正式进药"/>
    <s v="-"/>
    <m/>
    <s v="腿部"/>
    <x v="3"/>
    <x v="4"/>
    <n v="3985.87"/>
    <n v="0.76496923067658928"/>
    <n v="0.6461809996868102"/>
    <n v="0.98076761646239663"/>
    <n v="0.59264932015789729"/>
    <n v="0.71931651451796741"/>
    <n v="0.82552863645447794"/>
    <n v="2.3919178468257964"/>
    <n v="2.1374944711303425"/>
    <n v="4.5294123179561385"/>
    <n v="0"/>
    <n v="0"/>
    <n v="0"/>
    <n v="0"/>
    <n v="0"/>
    <n v="0"/>
    <n v="0"/>
    <n v="0"/>
    <n v="0"/>
    <n v="3049.0679074768973"/>
    <n v="2575.5934612216661"/>
    <n v="3909.2122194289732"/>
    <n v="2362.2231457377584"/>
    <n v="2867.1021157217306"/>
    <n v="3290.4498261848098"/>
    <n v="9533.873588127537"/>
    <n v="8519.7750876442988"/>
    <n v="18053.648675771838"/>
    <n v="0"/>
    <n v="0"/>
    <n v="0"/>
    <n v="0"/>
    <n v="0"/>
    <n v="0"/>
    <n v="0"/>
    <n v="0"/>
    <n v="0"/>
    <n v="0.59264932015789729"/>
    <n v="0"/>
    <m/>
    <m/>
    <n v="0"/>
    <m/>
    <m/>
    <m/>
    <m/>
    <m/>
    <m/>
    <m/>
    <m/>
    <m/>
    <m/>
    <m/>
    <m/>
    <m/>
    <m/>
    <m/>
    <m/>
    <n v="5646.649166666667"/>
    <n v="15943.48"/>
    <n v="0"/>
    <n v="4"/>
    <n v="0"/>
    <n v="0"/>
    <n v="5"/>
    <n v="1.4166666666666667"/>
    <n v="2"/>
    <n v="1"/>
    <n v="5"/>
    <n v="3"/>
    <n v="1"/>
    <n v="1"/>
    <n v="1"/>
    <n v="2"/>
    <n v="1"/>
    <n v="0"/>
    <n v="0"/>
    <n v="0"/>
  </r>
  <r>
    <s v="FJXM042Phesgo 10ml"/>
    <s v="BC_LEL07"/>
    <x v="1"/>
    <x v="0"/>
    <s v="厦门市"/>
    <x v="63"/>
    <s v="厦门长庚医院"/>
    <s v="FJXM042"/>
    <x v="48"/>
    <s v="正式进药"/>
    <s v="-"/>
    <m/>
    <s v="腿部"/>
    <x v="4"/>
    <x v="5"/>
    <n v="6232.07"/>
    <n v="0.10690835332401594"/>
    <n v="9.8832536823238504E-2"/>
    <n v="0.14651455052334136"/>
    <n v="0.12838510232394695"/>
    <n v="0.11779719192338982"/>
    <n v="0.15346112332339015"/>
    <n v="0.35225544067059578"/>
    <n v="0.39964341757072697"/>
    <n v="0.75189885824132274"/>
    <n v="0"/>
    <n v="0"/>
    <n v="0"/>
    <n v="0"/>
    <n v="0"/>
    <n v="0"/>
    <n v="0"/>
    <n v="0"/>
    <n v="0"/>
    <n v="666.26034149999998"/>
    <n v="615.93128775999992"/>
    <n v="913.08893488000001"/>
    <n v="800.1049446400001"/>
    <n v="734.12034586999994"/>
    <n v="956.38046283000006"/>
    <n v="2195.28056414"/>
    <n v="2490.6057533399999"/>
    <n v="4685.8863174799999"/>
    <n v="0"/>
    <n v="0"/>
    <n v="0"/>
    <n v="0"/>
    <n v="0"/>
    <n v="0"/>
    <n v="0"/>
    <n v="0"/>
    <n v="0"/>
    <n v="0.12838510232394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33333333333335"/>
    <n v="0"/>
    <n v="0"/>
    <n v="0"/>
    <n v="0"/>
    <n v="0"/>
    <n v="0"/>
    <n v="0"/>
    <n v="0"/>
    <n v="0"/>
    <n v="0"/>
    <n v="0"/>
    <n v="0"/>
    <n v="0"/>
    <n v="0"/>
  </r>
  <r>
    <s v="FJXM042Phesgo 15ml"/>
    <s v="BC_LEL07"/>
    <x v="1"/>
    <x v="0"/>
    <s v="厦门市"/>
    <x v="63"/>
    <s v="厦门长庚医院"/>
    <s v="FJXM042"/>
    <x v="48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046Herceptin IV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XM046Herceptin SC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XM046Itovebi 3mg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XM046Itovebi 9mg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XM046Perjeta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FJXM046Phesgo 10ml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XM046Phesgo 15ml"/>
    <s v="BC_LEL07"/>
    <x v="1"/>
    <x v="0"/>
    <s v="厦门市"/>
    <x v="64"/>
    <s v="厦门大学附属第一医院思明院区"/>
    <s v="FJXM001"/>
    <x v="43"/>
    <s v="正式进药"/>
    <s v="Y"/>
    <s v="深耕熟盘"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FJXM310Herceptin IV"/>
    <s v="BC_LEL07"/>
    <x v="1"/>
    <x v="0"/>
    <s v="厦门市"/>
    <x v="65"/>
    <s v="复旦大学附属中山医院厦门医院"/>
    <s v="FJXM310"/>
    <x v="49"/>
    <s v="正式进药"/>
    <s v="-"/>
    <m/>
    <s v="腰部"/>
    <x v="0"/>
    <x v="0"/>
    <n v="4535.5"/>
    <n v="20.796367353844502"/>
    <n v="14.898624754662688"/>
    <n v="13.859103683076407"/>
    <n v="9.7864798989048296"/>
    <n v="8.916838488288457"/>
    <n v="15.523313627746337"/>
    <n v="49.554095791583599"/>
    <n v="34.226632014939625"/>
    <n v="83.780727806523231"/>
    <n v="17"/>
    <n v="24"/>
    <n v="18"/>
    <n v="12"/>
    <n v="0"/>
    <n v="0"/>
    <n v="59"/>
    <n v="12"/>
    <n v="71"/>
    <n v="94321.924133361754"/>
    <n v="67572.712574772624"/>
    <n v="62857.964754593042"/>
    <n v="44386.57958148286"/>
    <n v="40442.320963632301"/>
    <n v="70405.988958643517"/>
    <n v="224752.60146272741"/>
    <n v="155234.88950375869"/>
    <n v="379987.4909664861"/>
    <n v="77103.5"/>
    <n v="108852"/>
    <n v="81639"/>
    <n v="54426"/>
    <n v="0"/>
    <n v="0"/>
    <n v="267594.5"/>
    <n v="54426"/>
    <n v="322020.5"/>
    <n v="9.7864798989048296"/>
    <n v="12"/>
    <m/>
    <m/>
    <n v="0"/>
    <m/>
    <m/>
    <m/>
    <m/>
    <m/>
    <m/>
    <m/>
    <m/>
    <m/>
    <m/>
    <m/>
    <m/>
    <m/>
    <m/>
    <m/>
    <m/>
    <n v="77859.416666666672"/>
    <n v="226775"/>
    <n v="163278"/>
    <n v="50"/>
    <n v="36"/>
    <n v="0"/>
    <n v="24"/>
    <n v="17.166666666666668"/>
    <n v="24"/>
    <n v="12"/>
    <n v="24"/>
    <n v="12"/>
    <n v="24"/>
    <n v="24"/>
    <n v="12"/>
    <n v="12"/>
    <n v="26"/>
    <n v="12"/>
    <n v="24"/>
    <n v="0"/>
  </r>
  <r>
    <s v="FJXM310Herceptin SC"/>
    <s v="BC_LEL07"/>
    <x v="1"/>
    <x v="0"/>
    <s v="厦门市"/>
    <x v="65"/>
    <s v="复旦大学附属中山医院厦门医院"/>
    <s v="FJXM310"/>
    <x v="49"/>
    <s v="正式进药"/>
    <s v="-"/>
    <m/>
    <s v="腰部"/>
    <x v="1"/>
    <x v="1"/>
    <n v="3444.49"/>
    <n v="1.5540926810731674"/>
    <n v="1.4399022260197512"/>
    <n v="2.1840885179734371"/>
    <n v="2.2355537006917898"/>
    <n v="2.0128521489013522"/>
    <n v="2.6493430945155376"/>
    <n v="5.1780834250663563"/>
    <n v="6.8977489441086801"/>
    <n v="12.075832369175036"/>
    <n v="0"/>
    <n v="0"/>
    <n v="0"/>
    <n v="0"/>
    <n v="0"/>
    <n v="0"/>
    <n v="0"/>
    <n v="0"/>
    <n v="0"/>
    <n v="5353.0566990297139"/>
    <n v="4959.7288185027719"/>
    <n v="7523.0710592743244"/>
    <n v="7700.3423664958627"/>
    <n v="6933.2490983692187"/>
    <n v="9125.6357956278243"/>
    <n v="17835.856576806811"/>
    <n v="23759.227260492906"/>
    <n v="41595.083837299717"/>
    <n v="0"/>
    <n v="0"/>
    <n v="0"/>
    <n v="0"/>
    <n v="0"/>
    <n v="0"/>
    <n v="0"/>
    <n v="0"/>
    <n v="0"/>
    <n v="2.2355537006917898"/>
    <n v="0"/>
    <m/>
    <m/>
    <n v="0"/>
    <m/>
    <m/>
    <m/>
    <m/>
    <m/>
    <m/>
    <m/>
    <m/>
    <m/>
    <m/>
    <m/>
    <m/>
    <m/>
    <m/>
    <m/>
    <m/>
    <n v="7176.020833333333"/>
    <n v="0"/>
    <n v="0"/>
    <n v="0"/>
    <n v="0"/>
    <n v="0"/>
    <n v="4"/>
    <n v="2.0833333333333335"/>
    <n v="2"/>
    <n v="2"/>
    <n v="1"/>
    <n v="4"/>
    <n v="2"/>
    <n v="14"/>
    <n v="0"/>
    <n v="0"/>
    <n v="0"/>
    <n v="0"/>
    <n v="0"/>
    <n v="0"/>
  </r>
  <r>
    <s v="FJXM310Itovebi 3mg"/>
    <s v="BC_LEL07"/>
    <x v="1"/>
    <x v="0"/>
    <s v="厦门市"/>
    <x v="65"/>
    <s v="复旦大学附属中山医院厦门医院"/>
    <s v="FJXM310"/>
    <x v="49"/>
    <s v="正式进药"/>
    <s v="-"/>
    <m/>
    <s v="腰部"/>
    <x v="2"/>
    <x v="2"/>
    <n v="3566.02"/>
    <n v="0.47143857609845619"/>
    <n v="0.53828537352861239"/>
    <n v="1.0895063525853725"/>
    <n v="1.1029032656871904"/>
    <n v="1.3408345498956176"/>
    <n v="1.7075613221224286"/>
    <n v="2.0992303022124412"/>
    <n v="4.1512991377052364"/>
    <n v="6.2505294399176776"/>
    <n v="0"/>
    <n v="0"/>
    <n v="0"/>
    <n v="0"/>
    <n v="0"/>
    <n v="0"/>
    <n v="0"/>
    <n v="0"/>
    <n v="0"/>
    <n v="1681.1593911386167"/>
    <n v="1919.5364077105023"/>
    <n v="3885.2014434464904"/>
    <n v="3932.9751035058348"/>
    <n v="4781.4428216187698"/>
    <n v="6089.1978259150228"/>
    <n v="7485.8972422956094"/>
    <n v="14803.615751039626"/>
    <n v="22289.512993335236"/>
    <n v="0"/>
    <n v="0"/>
    <n v="0"/>
    <n v="0"/>
    <n v="0"/>
    <n v="0"/>
    <n v="0"/>
    <n v="0"/>
    <n v="0"/>
    <n v="1.1029032656871904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310Itovebi 9mg"/>
    <s v="BC_LEL07"/>
    <x v="1"/>
    <x v="0"/>
    <s v="厦门市"/>
    <x v="65"/>
    <s v="复旦大学附属中山医院厦门医院"/>
    <s v="FJXM310"/>
    <x v="49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310Perjeta"/>
    <s v="BC_LEL07"/>
    <x v="1"/>
    <x v="0"/>
    <s v="厦门市"/>
    <x v="65"/>
    <s v="复旦大学附属中山医院厦门医院"/>
    <s v="FJXM310"/>
    <x v="49"/>
    <s v="正式进药"/>
    <s v="-"/>
    <m/>
    <s v="腰部"/>
    <x v="3"/>
    <x v="4"/>
    <n v="3985.87"/>
    <n v="11.857830433627838"/>
    <n v="10.016487482694263"/>
    <n v="15.202933169636507"/>
    <n v="9.1866899519887166"/>
    <n v="11.150165150718768"/>
    <n v="12.796565138343119"/>
    <n v="37.077251085958608"/>
    <n v="33.133420241050601"/>
    <n v="70.210671327009209"/>
    <n v="35"/>
    <n v="20"/>
    <n v="40"/>
    <n v="0"/>
    <n v="0"/>
    <n v="0"/>
    <n v="95"/>
    <n v="0"/>
    <n v="95"/>
    <n v="47263.770590484179"/>
    <n v="39924.416962646581"/>
    <n v="60596.915232859064"/>
    <n v="36616.951878933265"/>
    <n v="44443.108769295417"/>
    <n v="51005.445087967681"/>
    <n v="147785.10278598982"/>
    <n v="132065.50573619636"/>
    <n v="279850.60852218617"/>
    <n v="139505.44999999998"/>
    <n v="79717.399999999994"/>
    <n v="159434.79999999999"/>
    <n v="0"/>
    <n v="0"/>
    <n v="0"/>
    <n v="378657.64999999997"/>
    <n v="0"/>
    <n v="378657.64999999997"/>
    <n v="9.1866899519887166"/>
    <n v="0"/>
    <m/>
    <m/>
    <n v="0"/>
    <m/>
    <m/>
    <m/>
    <m/>
    <m/>
    <m/>
    <m/>
    <m/>
    <m/>
    <m/>
    <m/>
    <m/>
    <m/>
    <m/>
    <m/>
    <m/>
    <n v="96325.191666666666"/>
    <n v="358728.3"/>
    <n v="279010.89999999997"/>
    <n v="90"/>
    <n v="70"/>
    <n v="0"/>
    <n v="30"/>
    <n v="24.166666666666668"/>
    <n v="20"/>
    <n v="15"/>
    <n v="30"/>
    <n v="20"/>
    <n v="10"/>
    <n v="35"/>
    <n v="20"/>
    <n v="10"/>
    <n v="60"/>
    <n v="10"/>
    <n v="30"/>
    <n v="30"/>
  </r>
  <r>
    <s v="FJXM310Phesgo 10ml"/>
    <s v="BC_LEL07"/>
    <x v="1"/>
    <x v="0"/>
    <s v="厦门市"/>
    <x v="65"/>
    <s v="复旦大学附属中山医院厦门医院"/>
    <s v="FJXM310"/>
    <x v="49"/>
    <s v="正式进药"/>
    <s v="-"/>
    <m/>
    <s v="腰部"/>
    <x v="4"/>
    <x v="5"/>
    <n v="6232.07"/>
    <n v="8.6361081062295515"/>
    <n v="7.8808291578287806"/>
    <n v="12.340219854128724"/>
    <n v="10.644689687028549"/>
    <n v="9.6544708249297582"/>
    <n v="12.989887924429604"/>
    <n v="28.857157118187054"/>
    <n v="33.289048436387908"/>
    <n v="62.146205554574962"/>
    <n v="13"/>
    <n v="15"/>
    <n v="15"/>
    <n v="15"/>
    <n v="0"/>
    <n v="0"/>
    <n v="43"/>
    <n v="15"/>
    <n v="58"/>
    <n v="53820.830245589998"/>
    <n v="49113.878969630008"/>
    <n v="76905.113946319994"/>
    <n v="66338.451257840003"/>
    <n v="60167.337993919995"/>
    <n v="80953.890837200001"/>
    <n v="179839.82316154"/>
    <n v="207459.68008895998"/>
    <n v="387299.50325049995"/>
    <n v="81016.91"/>
    <n v="93481.049999999988"/>
    <n v="93481.049999999988"/>
    <n v="93481.049999999988"/>
    <n v="0"/>
    <n v="0"/>
    <n v="267979.01"/>
    <n v="93481.049999999988"/>
    <n v="361460.06"/>
    <n v="10.644689687028549"/>
    <n v="15"/>
    <n v="33"/>
    <n v="24"/>
    <n v="58"/>
    <n v="13"/>
    <n v="15"/>
    <n v="15"/>
    <n v="15"/>
    <n v="0"/>
    <n v="0"/>
    <n v="0.66666666666666663"/>
    <n v="0"/>
    <n v="0"/>
    <n v="3"/>
    <n v="0"/>
    <n v="0"/>
    <n v="0"/>
    <n v="3"/>
    <n v="0"/>
    <n v="0"/>
    <n v="38431.098333333335"/>
    <n v="205658.31"/>
    <n v="149569.68"/>
    <n v="33"/>
    <n v="24"/>
    <n v="19.666666666666668"/>
    <n v="12"/>
    <n v="6.166666666666667"/>
    <n v="0"/>
    <n v="3"/>
    <n v="1"/>
    <n v="4"/>
    <n v="2"/>
    <n v="7"/>
    <n v="6"/>
    <n v="12"/>
    <n v="15"/>
    <n v="6"/>
    <n v="12"/>
    <n v="6"/>
  </r>
  <r>
    <s v="FJXM310Phesgo 15ml"/>
    <s v="BC_LEL07"/>
    <x v="1"/>
    <x v="0"/>
    <s v="厦门市"/>
    <x v="65"/>
    <s v="复旦大学附属中山医院厦门医院"/>
    <s v="FJXM310"/>
    <x v="49"/>
    <s v="正式进药"/>
    <s v="-"/>
    <m/>
    <s v="腰部"/>
    <x v="4"/>
    <x v="6"/>
    <n v="8489.27"/>
    <n v="1"/>
    <n v="1"/>
    <n v="1"/>
    <n v="1"/>
    <n v="1"/>
    <n v="1"/>
    <n v="3"/>
    <n v="3"/>
    <n v="6"/>
    <n v="0"/>
    <n v="0"/>
    <n v="5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0"/>
    <n v="0"/>
    <n v="42446.350000000006"/>
    <n v="0"/>
    <n v="0"/>
    <n v="0"/>
    <n v="42446.350000000006"/>
    <n v="0"/>
    <n v="42446.350000000006"/>
    <n v="1"/>
    <n v="0"/>
    <n v="0"/>
    <n v="0"/>
    <n v="10"/>
    <n v="0"/>
    <n v="0"/>
    <n v="10"/>
    <n v="0"/>
    <n v="0"/>
    <n v="0"/>
    <n v="0"/>
    <n v="0"/>
    <n v="0.33333333333333331"/>
    <n v="3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343Herceptin IV"/>
    <s v="BC_LEL07"/>
    <x v="1"/>
    <x v="0"/>
    <s v="厦门市"/>
    <x v="66"/>
    <s v="厦门弘爱医院"/>
    <s v="FJXM343"/>
    <x v="50"/>
    <s v="正式进药"/>
    <s v="-"/>
    <m/>
    <s v="腰部"/>
    <x v="0"/>
    <x v="0"/>
    <n v="4535.5"/>
    <n v="14.824283533288426"/>
    <n v="10.620193126101901"/>
    <n v="9.8791908711492322"/>
    <n v="6.9761006980564515"/>
    <n v="6.35619383528973"/>
    <n v="11.065490365620537"/>
    <n v="35.323667530539559"/>
    <n v="24.397784898966719"/>
    <n v="59.721452429506279"/>
    <n v="25"/>
    <n v="18"/>
    <n v="12"/>
    <n v="12"/>
    <n v="0"/>
    <n v="0"/>
    <n v="55"/>
    <n v="12"/>
    <n v="67"/>
    <n v="67235.537965229654"/>
    <n v="48167.885923435169"/>
    <n v="44807.070196097338"/>
    <n v="31640.104716035035"/>
    <n v="28828.51713995657"/>
    <n v="50187.531553271947"/>
    <n v="160210.49408476218"/>
    <n v="110656.15340926356"/>
    <n v="270866.64749402576"/>
    <n v="113387.5"/>
    <n v="81639"/>
    <n v="54426"/>
    <n v="54426"/>
    <n v="0"/>
    <n v="0"/>
    <n v="249452.5"/>
    <n v="54426"/>
    <n v="303878.5"/>
    <n v="6.9761006980564515"/>
    <n v="12"/>
    <m/>
    <m/>
    <n v="0"/>
    <m/>
    <m/>
    <m/>
    <m/>
    <m/>
    <m/>
    <m/>
    <m/>
    <m/>
    <m/>
    <m/>
    <m/>
    <m/>
    <m/>
    <m/>
    <m/>
    <n v="66898.625"/>
    <n v="158742.5"/>
    <n v="145136"/>
    <n v="35"/>
    <n v="32"/>
    <n v="0"/>
    <n v="24"/>
    <n v="14.75"/>
    <n v="15"/>
    <n v="15"/>
    <n v="5"/>
    <n v="5"/>
    <n v="24"/>
    <n v="46"/>
    <n v="0"/>
    <n v="15"/>
    <n v="20"/>
    <n v="0"/>
    <n v="19"/>
    <n v="13"/>
  </r>
  <r>
    <s v="FJXM343Herceptin SC"/>
    <s v="BC_LEL07"/>
    <x v="1"/>
    <x v="0"/>
    <s v="厦门市"/>
    <x v="66"/>
    <s v="厦门弘爱医院"/>
    <s v="FJXM343"/>
    <x v="50"/>
    <s v="正式进药"/>
    <s v="-"/>
    <m/>
    <s v="腰部"/>
    <x v="1"/>
    <x v="1"/>
    <n v="3444.49"/>
    <n v="0.58433884808351089"/>
    <n v="0.54140323698342641"/>
    <n v="0.82121728275801231"/>
    <n v="0.84056819146011297"/>
    <n v="0.75683240798690854"/>
    <n v="0.9961530035378422"/>
    <n v="1.9469593678249497"/>
    <n v="2.5935536029848638"/>
    <n v="4.5405129708098135"/>
    <n v="0"/>
    <n v="0"/>
    <n v="0"/>
    <n v="0"/>
    <n v="0"/>
    <n v="0"/>
    <n v="0"/>
    <n v="0"/>
    <n v="0"/>
    <n v="2012.7493188351723"/>
    <n v="1864.8580357570422"/>
    <n v="2828.6747182871459"/>
    <n v="2895.3287298024443"/>
    <n v="2606.9016609868263"/>
    <n v="3431.2390591560616"/>
    <n v="6706.2820728793604"/>
    <n v="8933.4694499453326"/>
    <n v="15639.751522824692"/>
    <n v="0"/>
    <n v="0"/>
    <n v="0"/>
    <n v="0"/>
    <n v="0"/>
    <n v="0"/>
    <n v="0"/>
    <n v="0"/>
    <n v="0"/>
    <n v="0.84056819146011297"/>
    <n v="0"/>
    <m/>
    <m/>
    <n v="0"/>
    <m/>
    <m/>
    <m/>
    <m/>
    <m/>
    <m/>
    <m/>
    <m/>
    <m/>
    <m/>
    <m/>
    <m/>
    <m/>
    <m/>
    <m/>
    <m/>
    <n v="2583.3674999999998"/>
    <n v="6888.98"/>
    <n v="0"/>
    <n v="2"/>
    <n v="0"/>
    <n v="0"/>
    <n v="2"/>
    <n v="0.75"/>
    <n v="0"/>
    <n v="0"/>
    <n v="2"/>
    <n v="2"/>
    <n v="1"/>
    <n v="2"/>
    <n v="1"/>
    <n v="1"/>
    <n v="0"/>
    <n v="0"/>
    <n v="0"/>
    <n v="0"/>
  </r>
  <r>
    <s v="FJXM343Itovebi 3mg"/>
    <s v="BC_LEL07"/>
    <x v="1"/>
    <x v="0"/>
    <s v="厦门市"/>
    <x v="66"/>
    <s v="厦门弘爱医院"/>
    <s v="FJXM343"/>
    <x v="50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343Itovebi 9mg"/>
    <s v="BC_LEL07"/>
    <x v="1"/>
    <x v="0"/>
    <s v="厦门市"/>
    <x v="66"/>
    <s v="厦门弘爱医院"/>
    <s v="FJXM343"/>
    <x v="50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XM343Perjeta"/>
    <s v="BC_LEL07"/>
    <x v="1"/>
    <x v="0"/>
    <s v="厦门市"/>
    <x v="66"/>
    <s v="厦门弘爱医院"/>
    <s v="FJXM343"/>
    <x v="50"/>
    <s v="正式进药"/>
    <s v="-"/>
    <m/>
    <s v="腰部"/>
    <x v="3"/>
    <x v="4"/>
    <n v="3985.87"/>
    <n v="4.7604885509077937"/>
    <n v="4.0212561858239368"/>
    <n v="6.1034258922294864"/>
    <n v="3.6881225939239588"/>
    <n v="4.4763866238293115"/>
    <n v="5.1373564644060048"/>
    <n v="14.885170628961218"/>
    <n v="13.301865682159274"/>
    <n v="28.187036311120494"/>
    <n v="8"/>
    <n v="8"/>
    <n v="0"/>
    <n v="3"/>
    <n v="0"/>
    <n v="0"/>
    <n v="16"/>
    <n v="3"/>
    <n v="19"/>
    <n v="18974.688500406846"/>
    <n v="16028.204393390053"/>
    <n v="24327.462161060739"/>
    <n v="14700.377203443688"/>
    <n v="17842.295152322538"/>
    <n v="20476.835010781961"/>
    <n v="59330.355054857646"/>
    <n v="53019.50736654819"/>
    <n v="112349.86242140584"/>
    <n v="31886.959999999999"/>
    <n v="31886.959999999999"/>
    <n v="0"/>
    <n v="11957.61"/>
    <n v="0"/>
    <n v="0"/>
    <n v="63773.919999999998"/>
    <n v="11957.61"/>
    <n v="75731.53"/>
    <n v="3.6881225939239588"/>
    <n v="3"/>
    <m/>
    <m/>
    <n v="0"/>
    <m/>
    <m/>
    <m/>
    <m/>
    <m/>
    <m/>
    <m/>
    <m/>
    <m/>
    <m/>
    <m/>
    <m/>
    <m/>
    <m/>
    <m/>
    <m/>
    <n v="40523.011666666665"/>
    <n v="135519.57999999999"/>
    <n v="59788.049999999996"/>
    <n v="34"/>
    <n v="15"/>
    <n v="0"/>
    <n v="18"/>
    <n v="10.166666666666666"/>
    <n v="10"/>
    <n v="10"/>
    <n v="5"/>
    <n v="18"/>
    <n v="12"/>
    <n v="18"/>
    <n v="9"/>
    <n v="13"/>
    <n v="12"/>
    <n v="0"/>
    <n v="2"/>
    <n v="13"/>
  </r>
  <r>
    <s v="FJXM343Phesgo 10ml"/>
    <s v="BC_LEL07"/>
    <x v="1"/>
    <x v="0"/>
    <s v="厦门市"/>
    <x v="66"/>
    <s v="厦门弘爱医院"/>
    <s v="FJXM343"/>
    <x v="50"/>
    <s v="正式进药"/>
    <s v="-"/>
    <m/>
    <s v="腰部"/>
    <x v="4"/>
    <x v="5"/>
    <n v="6232.07"/>
    <n v="10.779578241428611"/>
    <n v="9.8623799402285268"/>
    <n v="15.277790471429237"/>
    <n v="13.218766593929466"/>
    <n v="12.016261135329032"/>
    <n v="16.066736663729706"/>
    <n v="35.919748653086373"/>
    <n v="41.301764392988204"/>
    <n v="77.221513046074577"/>
    <n v="5"/>
    <n v="8"/>
    <n v="0"/>
    <n v="0"/>
    <n v="0"/>
    <n v="0"/>
    <n v="13"/>
    <n v="0"/>
    <n v="13"/>
    <n v="67179.08617106"/>
    <n v="61463.042154099989"/>
    <n v="95212.259663279998"/>
    <n v="82380.278727030003"/>
    <n v="74886.180533649997"/>
    <n v="100129.02755992999"/>
    <n v="223854.38798843999"/>
    <n v="257395.48682061001"/>
    <n v="481249.87480905"/>
    <n v="31160.35"/>
    <n v="49856.56"/>
    <n v="0"/>
    <n v="0"/>
    <n v="0"/>
    <n v="0"/>
    <n v="81016.91"/>
    <n v="0"/>
    <n v="81016.91"/>
    <n v="13.218766593929466"/>
    <n v="0"/>
    <n v="37"/>
    <n v="28"/>
    <n v="13"/>
    <n v="5"/>
    <n v="8"/>
    <n v="0"/>
    <n v="0"/>
    <n v="0"/>
    <n v="0"/>
    <n v="0.66666666666666663"/>
    <n v="0"/>
    <n v="0"/>
    <n v="0"/>
    <n v="0"/>
    <n v="0"/>
    <n v="0"/>
    <n v="0"/>
    <n v="0"/>
    <n v="0"/>
    <n v="57646.647499999999"/>
    <n v="230586.59"/>
    <n v="174497.96"/>
    <n v="37"/>
    <n v="28"/>
    <n v="25"/>
    <n v="21"/>
    <n v="9.25"/>
    <n v="8"/>
    <n v="21"/>
    <n v="2"/>
    <n v="4"/>
    <n v="3"/>
    <n v="8"/>
    <n v="11"/>
    <n v="16"/>
    <n v="10"/>
    <n v="10"/>
    <n v="10"/>
    <n v="8"/>
  </r>
  <r>
    <s v="FJXM343Phesgo 15ml"/>
    <s v="BC_LEL07"/>
    <x v="1"/>
    <x v="0"/>
    <s v="厦门市"/>
    <x v="66"/>
    <s v="厦门弘爱医院"/>
    <s v="FJXM343"/>
    <x v="50"/>
    <s v="正式进药"/>
    <s v="-"/>
    <m/>
    <s v="腰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FJZZ001Herceptin IV"/>
    <s v="BC_LEL07"/>
    <x v="1"/>
    <x v="0"/>
    <s v="漳州市"/>
    <x v="67"/>
    <s v="漳州市医院芗城院区"/>
    <s v="FJZZ001"/>
    <x v="51"/>
    <s v="正式进药"/>
    <s v="Y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8693.0416666666679"/>
    <n v="27213"/>
    <n v="0"/>
    <n v="6"/>
    <n v="0"/>
    <n v="0"/>
    <n v="6"/>
    <n v="1.9166666666666667"/>
    <n v="5"/>
    <n v="6"/>
    <n v="0"/>
    <n v="3"/>
    <n v="0"/>
    <n v="3"/>
    <n v="0"/>
    <n v="0"/>
    <n v="6"/>
    <n v="0"/>
    <n v="0"/>
    <n v="0"/>
  </r>
  <r>
    <s v="FJZZ001Herceptin SC"/>
    <s v="BC_LEL07"/>
    <x v="1"/>
    <x v="0"/>
    <s v="漳州市"/>
    <x v="67"/>
    <s v="漳州市医院芗城院区"/>
    <s v="FJZZ001"/>
    <x v="51"/>
    <s v="正式进药"/>
    <s v="Y"/>
    <m/>
    <s v="头部"/>
    <x v="1"/>
    <x v="1"/>
    <n v="3444.49"/>
    <n v="30.286158168753886"/>
    <n v="28.060814580672908"/>
    <n v="42.56351703826634"/>
    <n v="43.566470519081598"/>
    <n v="39.226462677789556"/>
    <n v="51.630398225918796"/>
    <n v="100.91048978769314"/>
    <n v="134.42333142278994"/>
    <n v="235.33382121048308"/>
    <n v="10"/>
    <n v="25"/>
    <n v="11"/>
    <n v="11"/>
    <n v="0"/>
    <n v="0"/>
    <n v="46"/>
    <n v="11"/>
    <n v="57"/>
    <n v="104320.36895069106"/>
    <n v="96655.195214982028"/>
    <n v="146609.60880313802"/>
    <n v="150064.27203827136"/>
    <n v="135115.15842901933"/>
    <n v="177840.39038519503"/>
    <n v="347585.17296881112"/>
    <n v="463019.82085248572"/>
    <n v="810604.99382129684"/>
    <n v="34444.899999999994"/>
    <n v="86112.25"/>
    <n v="37889.39"/>
    <n v="37889.39"/>
    <n v="0"/>
    <n v="0"/>
    <n v="158446.53999999998"/>
    <n v="37889.39"/>
    <n v="196335.93"/>
    <n v="43.566470519081598"/>
    <n v="11"/>
    <m/>
    <m/>
    <n v="0"/>
    <m/>
    <m/>
    <m/>
    <m/>
    <m/>
    <m/>
    <m/>
    <m/>
    <m/>
    <m/>
    <m/>
    <m/>
    <m/>
    <m/>
    <m/>
    <m/>
    <n v="138640.7225"/>
    <n v="344449"/>
    <n v="182557.97"/>
    <n v="100"/>
    <n v="53"/>
    <n v="0"/>
    <n v="78"/>
    <n v="40.25"/>
    <n v="78"/>
    <n v="58"/>
    <n v="57"/>
    <n v="46"/>
    <n v="66"/>
    <n v="25"/>
    <n v="41"/>
    <n v="33"/>
    <n v="26"/>
    <n v="21"/>
    <n v="10"/>
    <n v="22"/>
  </r>
  <r>
    <s v="FJZZ001Itovebi 3mg"/>
    <s v="BC_LEL07"/>
    <x v="1"/>
    <x v="0"/>
    <s v="漳州市"/>
    <x v="67"/>
    <s v="漳州市医院芗城院区"/>
    <s v="FJZZ001"/>
    <x v="51"/>
    <s v="正式进药"/>
    <s v="Y"/>
    <m/>
    <s v="头部"/>
    <x v="2"/>
    <x v="2"/>
    <n v="3566.02"/>
    <n v="2.8402472903109657"/>
    <n v="3.2429751214490694"/>
    <n v="6.5638825980607347"/>
    <n v="6.6445941648800417"/>
    <n v="8.0780442886392425"/>
    <n v="10.287440748559311"/>
    <n v="12.64710500982077"/>
    <n v="25.010079202078593"/>
    <n v="37.657184211899363"/>
    <n v="0"/>
    <n v="0"/>
    <n v="0"/>
    <n v="0"/>
    <n v="0"/>
    <n v="0"/>
    <n v="0"/>
    <n v="0"/>
    <n v="0"/>
    <n v="10128.378642194708"/>
    <n v="11564.514142589809"/>
    <n v="23406.93662233654"/>
    <n v="23694.755683845524"/>
    <n v="28806.46749417331"/>
    <n v="36685.219458177467"/>
    <n v="45099.829407121055"/>
    <n v="89186.442636196298"/>
    <n v="134286.27204331735"/>
    <n v="0"/>
    <n v="0"/>
    <n v="0"/>
    <n v="0"/>
    <n v="0"/>
    <n v="0"/>
    <n v="0"/>
    <n v="0"/>
    <n v="0"/>
    <n v="6.6445941648800417"/>
    <n v="0"/>
    <m/>
    <m/>
    <n v="0"/>
    <m/>
    <m/>
    <m/>
    <m/>
    <m/>
    <m/>
    <n v="0.33333333333333331"/>
    <n v="1.3333333333333333"/>
    <n v="1.3333333333333333"/>
    <n v="1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1Itovebi 9mg"/>
    <s v="BC_LEL07"/>
    <x v="1"/>
    <x v="0"/>
    <s v="漳州市"/>
    <x v="67"/>
    <s v="漳州市医院芗城院区"/>
    <s v="FJZZ001"/>
    <x v="51"/>
    <s v="正式进药"/>
    <s v="Y"/>
    <m/>
    <s v="头部"/>
    <x v="2"/>
    <x v="3"/>
    <n v="10698.05"/>
    <m/>
    <m/>
    <m/>
    <m/>
    <m/>
    <m/>
    <n v="0"/>
    <n v="0"/>
    <n v="0"/>
    <n v="1"/>
    <n v="0"/>
    <n v="1"/>
    <n v="1"/>
    <n v="0"/>
    <n v="0"/>
    <n v="2"/>
    <n v="1"/>
    <n v="3"/>
    <m/>
    <m/>
    <m/>
    <m/>
    <m/>
    <m/>
    <n v="0"/>
    <n v="0"/>
    <n v="0"/>
    <n v="10698.05"/>
    <n v="0"/>
    <n v="10698.05"/>
    <n v="10698.05"/>
    <n v="0"/>
    <n v="0"/>
    <n v="21396.1"/>
    <n v="10698.05"/>
    <n v="32094.149999999998"/>
    <n v="0"/>
    <n v="1"/>
    <m/>
    <m/>
    <n v="0"/>
    <m/>
    <m/>
    <m/>
    <m/>
    <m/>
    <m/>
    <n v="0.33333333333333331"/>
    <n v="0.33333333333333331"/>
    <n v="0"/>
    <n v="2"/>
    <n v="0"/>
    <n v="0"/>
    <n v="0"/>
    <n v="2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FJZZ001Perjeta"/>
    <s v="BC_LEL07"/>
    <x v="1"/>
    <x v="0"/>
    <s v="漳州市"/>
    <x v="67"/>
    <s v="漳州市医院芗城院区"/>
    <s v="FJZZ001"/>
    <x v="51"/>
    <s v="正式进药"/>
    <s v="Y"/>
    <m/>
    <s v="头部"/>
    <x v="3"/>
    <x v="4"/>
    <n v="3985.87"/>
    <n v="38.613315462448774"/>
    <n v="32.617247578283425"/>
    <n v="49.506160314868026"/>
    <n v="29.91513153754228"/>
    <n v="36.308905480897806"/>
    <n v="41.670169706706183"/>
    <n v="120.73672335560022"/>
    <n v="107.89420672514626"/>
    <n v="228.63093008074648"/>
    <n v="30"/>
    <n v="30"/>
    <n v="25"/>
    <n v="0"/>
    <n v="0"/>
    <n v="0"/>
    <n v="85"/>
    <n v="0"/>
    <n v="85"/>
    <n v="153907.6557023107"/>
    <n v="130008.10860485253"/>
    <n v="197325.119214223"/>
    <n v="119237.82534154363"/>
    <n v="144722.5770891461"/>
    <n v="166091.87932886896"/>
    <n v="481240.88352138625"/>
    <n v="430052.28175955871"/>
    <n v="911293.1652809449"/>
    <n v="119576.09999999999"/>
    <n v="119576.09999999999"/>
    <n v="99646.75"/>
    <n v="0"/>
    <n v="0"/>
    <n v="0"/>
    <n v="338798.94999999995"/>
    <n v="0"/>
    <n v="338798.94999999995"/>
    <n v="29.91513153754228"/>
    <n v="0"/>
    <m/>
    <m/>
    <n v="0"/>
    <m/>
    <m/>
    <m/>
    <m/>
    <m/>
    <m/>
    <m/>
    <m/>
    <m/>
    <m/>
    <m/>
    <m/>
    <m/>
    <m/>
    <m/>
    <m/>
    <n v="304254.74333333329"/>
    <n v="964580.53999999992"/>
    <n v="362714.17"/>
    <n v="242"/>
    <n v="91"/>
    <n v="0"/>
    <n v="135"/>
    <n v="76.333333333333329"/>
    <n v="135"/>
    <n v="71"/>
    <n v="80"/>
    <n v="100"/>
    <n v="126"/>
    <n v="71"/>
    <n v="85"/>
    <n v="76"/>
    <n v="81"/>
    <n v="21"/>
    <n v="30"/>
    <n v="40"/>
  </r>
  <r>
    <s v="FJZZ001Phesgo 10ml"/>
    <s v="BC_LEL07"/>
    <x v="1"/>
    <x v="0"/>
    <s v="漳州市"/>
    <x v="67"/>
    <s v="漳州市医院芗城院区"/>
    <s v="FJZZ001"/>
    <x v="51"/>
    <s v="正式进药"/>
    <s v="Y"/>
    <m/>
    <s v="头部"/>
    <x v="4"/>
    <x v="5"/>
    <n v="6232.07"/>
    <n v="38.287910588140058"/>
    <n v="35.08691020423872"/>
    <n v="52.624373855744565"/>
    <n v="46.800620263138896"/>
    <n v="42.603904646239542"/>
    <n v="55.377777412044473"/>
    <n v="125.99919464812335"/>
    <n v="144.78230232142292"/>
    <n v="270.78149696954625"/>
    <n v="43"/>
    <n v="76"/>
    <n v="42"/>
    <n v="20"/>
    <n v="0"/>
    <n v="0"/>
    <n v="161"/>
    <n v="20"/>
    <n v="181"/>
    <n v="238612.93893902999"/>
    <n v="218664.08047652998"/>
    <n v="327958.78157517"/>
    <n v="291664.74152330001"/>
    <n v="265510.51602869004"/>
    <n v="345118.18527627998"/>
    <n v="785235.80099072994"/>
    <n v="902293.44282826991"/>
    <n v="1687529.2438189997"/>
    <n v="267979.01"/>
    <n v="473637.31999999995"/>
    <n v="261746.94"/>
    <n v="124641.4"/>
    <n v="0"/>
    <n v="0"/>
    <n v="1003363.27"/>
    <n v="124641.4"/>
    <n v="1128004.67"/>
    <n v="46.800620263138896"/>
    <n v="20"/>
    <n v="109"/>
    <n v="104"/>
    <n v="181"/>
    <n v="43"/>
    <n v="76"/>
    <n v="42"/>
    <n v="20"/>
    <n v="0"/>
    <n v="0"/>
    <n v="2.3333333333333335"/>
    <n v="0.66666666666666663"/>
    <n v="0"/>
    <n v="0"/>
    <n v="0"/>
    <n v="0"/>
    <n v="0"/>
    <n v="0"/>
    <n v="0"/>
    <n v="0"/>
    <n v="166707.8725"/>
    <n v="679295.63"/>
    <n v="648135.28"/>
    <n v="109"/>
    <n v="104"/>
    <n v="126.66666666666667"/>
    <n v="44"/>
    <n v="26.75"/>
    <n v="12"/>
    <n v="6"/>
    <n v="12"/>
    <n v="34"/>
    <n v="25"/>
    <n v="19"/>
    <n v="40"/>
    <n v="20"/>
    <n v="49"/>
    <n v="40"/>
    <n v="20"/>
    <n v="44"/>
  </r>
  <r>
    <s v="FJZZ001Phesgo 15ml"/>
    <s v="BC_LEL07"/>
    <x v="1"/>
    <x v="0"/>
    <s v="漳州市"/>
    <x v="67"/>
    <s v="漳州市医院芗城院区"/>
    <s v="FJZZ001"/>
    <x v="51"/>
    <s v="正式进药"/>
    <s v="Y"/>
    <m/>
    <s v="头部"/>
    <x v="4"/>
    <x v="6"/>
    <n v="8489.27"/>
    <n v="3"/>
    <n v="3"/>
    <n v="4"/>
    <n v="3"/>
    <n v="3"/>
    <n v="4"/>
    <n v="10"/>
    <n v="10"/>
    <n v="20"/>
    <n v="2"/>
    <n v="3"/>
    <n v="7"/>
    <n v="0"/>
    <n v="0"/>
    <n v="0"/>
    <n v="12"/>
    <n v="0"/>
    <n v="12"/>
    <n v="25467.81"/>
    <n v="25467.81"/>
    <n v="33957.08"/>
    <n v="25467.81"/>
    <n v="25467.81"/>
    <n v="33957.08"/>
    <n v="84892.700000000012"/>
    <n v="84892.700000000012"/>
    <n v="169785.40000000002"/>
    <n v="16978.54"/>
    <n v="25467.81"/>
    <n v="59424.89"/>
    <n v="0"/>
    <n v="0"/>
    <n v="0"/>
    <n v="101871.24"/>
    <n v="0"/>
    <n v="101871.24"/>
    <n v="3"/>
    <n v="0"/>
    <n v="10"/>
    <n v="24"/>
    <n v="24"/>
    <n v="4"/>
    <n v="6"/>
    <n v="14"/>
    <n v="0"/>
    <n v="0"/>
    <n v="0"/>
    <n v="1.6666666666666667"/>
    <n v="1.6666666666666667"/>
    <n v="2.6666666666666665"/>
    <n v="1"/>
    <n v="1"/>
    <n v="2"/>
    <n v="5"/>
    <n v="1"/>
    <n v="0"/>
    <n v="0"/>
    <n v="24052.931666666671"/>
    <n v="42446.350000000006"/>
    <n v="101871.24"/>
    <n v="5"/>
    <n v="12"/>
    <n v="0"/>
    <n v="9"/>
    <n v="2.8333333333333335"/>
    <n v="0"/>
    <n v="3"/>
    <n v="9"/>
    <n v="5"/>
    <n v="0"/>
    <n v="0"/>
    <n v="0"/>
    <n v="5"/>
    <n v="0"/>
    <n v="4"/>
    <n v="4"/>
    <n v="4"/>
  </r>
  <r>
    <s v="FJZZ003Herceptin IV"/>
    <s v="BC_LEL07"/>
    <x v="1"/>
    <x v="0"/>
    <s v="漳州市"/>
    <x v="68"/>
    <s v="漳州市人民医院"/>
    <s v="FJZZ003"/>
    <x v="52"/>
    <s v="未准入"/>
    <s v="-"/>
    <m/>
    <s v="腿部"/>
    <x v="0"/>
    <x v="0"/>
    <n v="4535.5"/>
    <n v="0.92786657649722881"/>
    <n v="0.66472839753285962"/>
    <n v="0.61834833309765502"/>
    <n v="0.43664104625835543"/>
    <n v="0.39784046225637754"/>
    <n v="0.69259999242161241"/>
    <n v="2.2109433071277436"/>
    <n v="1.5270815009363454"/>
    <n v="3.7380248080640888"/>
    <n v="0"/>
    <n v="0"/>
    <n v="0"/>
    <n v="0"/>
    <n v="0"/>
    <n v="0"/>
    <n v="0"/>
    <n v="0"/>
    <n v="0"/>
    <n v="4208.338857703181"/>
    <n v="3014.8756470102849"/>
    <n v="2804.5188647644145"/>
    <n v="1980.3854653047711"/>
    <n v="1804.4054165638001"/>
    <n v="3141.2872656282229"/>
    <n v="10027.733369477879"/>
    <n v="6926.0781474967935"/>
    <n v="16953.811516974674"/>
    <n v="0"/>
    <n v="0"/>
    <n v="0"/>
    <n v="0"/>
    <n v="0"/>
    <n v="0"/>
    <n v="0"/>
    <n v="0"/>
    <n v="0"/>
    <n v="0.43664104625835543"/>
    <n v="0"/>
    <m/>
    <m/>
    <n v="0"/>
    <m/>
    <m/>
    <m/>
    <m/>
    <m/>
    <m/>
    <m/>
    <m/>
    <m/>
    <m/>
    <m/>
    <m/>
    <m/>
    <m/>
    <m/>
    <m/>
    <n v="2645.7083333333335"/>
    <n v="18142"/>
    <n v="4535.5"/>
    <n v="4"/>
    <n v="1"/>
    <n v="0"/>
    <n v="2"/>
    <n v="0.58333333333333337"/>
    <n v="0"/>
    <n v="0"/>
    <n v="0"/>
    <n v="0"/>
    <n v="2"/>
    <n v="0"/>
    <n v="2"/>
    <n v="1"/>
    <n v="1"/>
    <n v="0"/>
    <n v="1"/>
    <n v="0"/>
  </r>
  <r>
    <s v="FJZZ003Herceptin SC"/>
    <s v="BC_LEL07"/>
    <x v="1"/>
    <x v="0"/>
    <s v="漳州市"/>
    <x v="68"/>
    <s v="漳州市人民医院"/>
    <s v="FJZZ003"/>
    <x v="52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3Itovebi 3mg"/>
    <s v="BC_LEL07"/>
    <x v="1"/>
    <x v="0"/>
    <s v="漳州市"/>
    <x v="68"/>
    <s v="漳州市人民医院"/>
    <s v="FJZZ003"/>
    <x v="52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3Itovebi 9mg"/>
    <s v="BC_LEL07"/>
    <x v="1"/>
    <x v="0"/>
    <s v="漳州市"/>
    <x v="68"/>
    <s v="漳州市人民医院"/>
    <s v="FJZZ003"/>
    <x v="52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3Perjeta"/>
    <s v="BC_LEL07"/>
    <x v="1"/>
    <x v="0"/>
    <s v="漳州市"/>
    <x v="68"/>
    <s v="漳州市人民医院"/>
    <s v="FJZZ003"/>
    <x v="52"/>
    <s v="未准入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3Phesgo 10ml"/>
    <s v="BC_LEL07"/>
    <x v="1"/>
    <x v="0"/>
    <s v="漳州市"/>
    <x v="68"/>
    <s v="漳州市人民医院"/>
    <s v="FJZZ003"/>
    <x v="52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3Phesgo 15ml"/>
    <s v="BC_LEL07"/>
    <x v="1"/>
    <x v="0"/>
    <s v="漳州市"/>
    <x v="68"/>
    <s v="漳州市人民医院"/>
    <s v="FJZZ003"/>
    <x v="52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5Herceptin IV"/>
    <s v="BC_LEL07"/>
    <x v="1"/>
    <x v="0"/>
    <s v="漳州市"/>
    <x v="69"/>
    <s v="漳州市第三医院"/>
    <s v="FJZZ005"/>
    <x v="53"/>
    <s v="正式进药"/>
    <s v="-"/>
    <m/>
    <s v="腿部"/>
    <x v="0"/>
    <x v="0"/>
    <n v="4535.5"/>
    <n v="0.91405138102556893"/>
    <n v="0.65483112029484591"/>
    <n v="0.6091416181370104"/>
    <n v="0.43013980830259069"/>
    <n v="0.39191693414163914"/>
    <n v="0.68228772929958437"/>
    <n v="2.178024119457425"/>
    <n v="1.5043444717438141"/>
    <n v="3.6823685912012394"/>
    <n v="0"/>
    <n v="0"/>
    <n v="0"/>
    <n v="0"/>
    <n v="0"/>
    <n v="0"/>
    <n v="0"/>
    <n v="0"/>
    <n v="0"/>
    <n v="4145.6800386414679"/>
    <n v="2969.9865460972737"/>
    <n v="2762.7618090604105"/>
    <n v="1950.8991005564001"/>
    <n v="1777.5392547994043"/>
    <n v="3094.515996238265"/>
    <n v="9878.4283937991513"/>
    <n v="6822.9543515940695"/>
    <n v="16701.382745393221"/>
    <n v="0"/>
    <n v="0"/>
    <n v="0"/>
    <n v="0"/>
    <n v="0"/>
    <n v="0"/>
    <n v="0"/>
    <n v="0"/>
    <n v="0"/>
    <n v="0.43013980830259069"/>
    <n v="0"/>
    <m/>
    <m/>
    <n v="0"/>
    <m/>
    <m/>
    <m/>
    <m/>
    <m/>
    <m/>
    <m/>
    <m/>
    <m/>
    <m/>
    <m/>
    <m/>
    <m/>
    <m/>
    <m/>
    <m/>
    <n v="2267.75"/>
    <n v="0"/>
    <n v="0"/>
    <n v="0"/>
    <n v="0"/>
    <n v="0"/>
    <n v="2"/>
    <n v="0.5"/>
    <n v="2"/>
    <n v="1"/>
    <n v="2"/>
    <n v="1"/>
    <n v="0"/>
    <n v="0"/>
    <n v="0"/>
    <n v="0"/>
    <n v="0"/>
    <n v="0"/>
    <n v="0"/>
    <n v="0"/>
  </r>
  <r>
    <s v="FJZZ005Herceptin SC"/>
    <s v="BC_LEL07"/>
    <x v="1"/>
    <x v="0"/>
    <s v="漳州市"/>
    <x v="69"/>
    <s v="漳州市第三医院"/>
    <s v="FJZZ005"/>
    <x v="53"/>
    <s v="正式进药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5Itovebi 3mg"/>
    <s v="BC_LEL07"/>
    <x v="1"/>
    <x v="0"/>
    <s v="漳州市"/>
    <x v="69"/>
    <s v="漳州市第三医院"/>
    <s v="FJZZ005"/>
    <x v="53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5Itovebi 9mg"/>
    <s v="BC_LEL07"/>
    <x v="1"/>
    <x v="0"/>
    <s v="漳州市"/>
    <x v="69"/>
    <s v="漳州市第三医院"/>
    <s v="FJZZ005"/>
    <x v="53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05Perjeta"/>
    <s v="BC_LEL07"/>
    <x v="1"/>
    <x v="0"/>
    <s v="漳州市"/>
    <x v="69"/>
    <s v="漳州市第三医院"/>
    <s v="FJZZ005"/>
    <x v="53"/>
    <s v="正式进药"/>
    <s v="-"/>
    <m/>
    <s v="腿部"/>
    <x v="3"/>
    <x v="4"/>
    <n v="3985.87"/>
    <n v="0.59787189059859724"/>
    <n v="0.50503136656875203"/>
    <n v="0.7665319931543203"/>
    <n v="0.46319296946281618"/>
    <n v="0.56219140225192821"/>
    <n v="0.64520290075430009"/>
    <n v="1.8694352503216694"/>
    <n v="1.6705872724690445"/>
    <n v="3.5400225227907138"/>
    <n v="2"/>
    <n v="1"/>
    <n v="2"/>
    <n v="1"/>
    <n v="0"/>
    <n v="0"/>
    <n v="5"/>
    <n v="1"/>
    <n v="6"/>
    <n v="2383.0396325802308"/>
    <n v="2012.9893730653914"/>
    <n v="3055.2968755540105"/>
    <n v="1846.226961192755"/>
    <n v="2240.821844493893"/>
    <n v="2571.694886029542"/>
    <n v="7451.3258811996329"/>
    <n v="6658.7436917161904"/>
    <n v="14110.069572915823"/>
    <n v="7971.74"/>
    <n v="3985.87"/>
    <n v="7971.74"/>
    <n v="3985.87"/>
    <n v="0"/>
    <n v="0"/>
    <n v="19929.349999999999"/>
    <n v="3985.87"/>
    <n v="23915.219999999998"/>
    <n v="0.46319296946281618"/>
    <n v="1"/>
    <m/>
    <m/>
    <n v="0"/>
    <m/>
    <m/>
    <m/>
    <m/>
    <m/>
    <m/>
    <m/>
    <m/>
    <m/>
    <m/>
    <m/>
    <m/>
    <m/>
    <m/>
    <m/>
    <m/>
    <n v="5978.8050000000003"/>
    <n v="7971.74"/>
    <n v="-3985.87"/>
    <n v="2"/>
    <n v="-1"/>
    <n v="0"/>
    <n v="4"/>
    <n v="1.5"/>
    <n v="4"/>
    <n v="3"/>
    <n v="4"/>
    <n v="3"/>
    <n v="2"/>
    <n v="1"/>
    <n v="2"/>
    <n v="0"/>
    <n v="0"/>
    <n v="0"/>
    <n v="-1"/>
    <n v="0"/>
  </r>
  <r>
    <s v="FJZZ005Phesgo 10ml"/>
    <s v="BC_LEL07"/>
    <x v="1"/>
    <x v="0"/>
    <s v="漳州市"/>
    <x v="69"/>
    <s v="漳州市第三医院"/>
    <s v="FJZZ005"/>
    <x v="53"/>
    <s v="正式进药"/>
    <s v="-"/>
    <m/>
    <s v="腿部"/>
    <x v="4"/>
    <x v="5"/>
    <n v="6232.07"/>
    <n v="0.48871817082446123"/>
    <n v="0.45180015232338533"/>
    <n v="0.6697750723242839"/>
    <n v="0.58689759472374348"/>
    <n v="0.53849571832312537"/>
    <n v="0.70153083342452827"/>
    <n v="1.6102933954721306"/>
    <n v="1.826924146471397"/>
    <n v="3.4372175419435278"/>
    <n v="0"/>
    <n v="0"/>
    <n v="0"/>
    <n v="0"/>
    <n v="0"/>
    <n v="0"/>
    <n v="0"/>
    <n v="0"/>
    <n v="0"/>
    <n v="3045.7258508499999"/>
    <n v="2815.6501752899999"/>
    <n v="4174.0851349799996"/>
    <n v="3657.5868931499999"/>
    <n v="3355.94301129"/>
    <n v="4371.98926106"/>
    <n v="10035.46116112"/>
    <n v="11385.5191655"/>
    <n v="21420.98032662"/>
    <n v="0"/>
    <n v="0"/>
    <n v="0"/>
    <n v="0"/>
    <n v="0"/>
    <n v="0"/>
    <n v="0"/>
    <n v="0"/>
    <n v="0"/>
    <n v="0.58689759472374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33333333333333"/>
    <n v="0"/>
    <n v="0"/>
    <n v="0"/>
    <n v="0"/>
    <n v="0"/>
    <n v="0"/>
    <n v="0"/>
    <n v="0"/>
    <n v="0"/>
    <n v="0"/>
    <n v="0"/>
    <n v="0"/>
    <n v="0"/>
    <n v="0"/>
  </r>
  <r>
    <s v="FJZZ005Phesgo 15ml"/>
    <s v="BC_LEL07"/>
    <x v="1"/>
    <x v="0"/>
    <s v="漳州市"/>
    <x v="69"/>
    <s v="漳州市第三医院"/>
    <s v="FJZZ005"/>
    <x v="53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22Herceptin IV"/>
    <s v="BC_LEL07"/>
    <x v="1"/>
    <x v="0"/>
    <s v="漳州市"/>
    <x v="70"/>
    <s v="漳州市第二医院"/>
    <s v="FJZZ022"/>
    <x v="54"/>
    <s v="正式进药"/>
    <s v="-"/>
    <m/>
    <s v="腿部"/>
    <x v="0"/>
    <x v="0"/>
    <n v="4535.5"/>
    <n v="3.7348671204112773"/>
    <n v="2.675678054189043"/>
    <n v="2.4889880902552908"/>
    <n v="1.7575762813320626"/>
    <n v="1.6013953937859144"/>
    <n v="2.7878673559487845"/>
    <n v="8.8995332648556111"/>
    <n v="6.1468390310667615"/>
    <n v="15.046372295922373"/>
    <n v="0"/>
    <n v="0"/>
    <n v="0"/>
    <n v="0"/>
    <n v="0"/>
    <n v="0"/>
    <n v="0"/>
    <n v="0"/>
    <n v="0"/>
    <n v="16939.489824625347"/>
    <n v="12135.537814774405"/>
    <n v="11288.805483352871"/>
    <n v="7971.4872239815695"/>
    <n v="7263.1288085160149"/>
    <n v="12644.372392905712"/>
    <n v="40363.833122752621"/>
    <n v="27878.988425403295"/>
    <n v="68242.821548155916"/>
    <n v="0"/>
    <n v="0"/>
    <n v="0"/>
    <n v="0"/>
    <n v="0"/>
    <n v="0"/>
    <n v="0"/>
    <n v="0"/>
    <n v="0"/>
    <n v="1.7575762813320626"/>
    <n v="0"/>
    <m/>
    <m/>
    <n v="0"/>
    <m/>
    <m/>
    <m/>
    <m/>
    <m/>
    <m/>
    <m/>
    <m/>
    <m/>
    <m/>
    <m/>
    <m/>
    <m/>
    <m/>
    <m/>
    <m/>
    <n v="3401.625"/>
    <n v="9071"/>
    <n v="0"/>
    <n v="2"/>
    <n v="0"/>
    <n v="0"/>
    <n v="4"/>
    <n v="0.75"/>
    <n v="3"/>
    <n v="0"/>
    <n v="4"/>
    <n v="0"/>
    <n v="0"/>
    <n v="0"/>
    <n v="2"/>
    <n v="0"/>
    <n v="0"/>
    <n v="0"/>
    <n v="0"/>
    <n v="0"/>
  </r>
  <r>
    <s v="FJZZ022Herceptin SC"/>
    <s v="BC_LEL07"/>
    <x v="1"/>
    <x v="0"/>
    <s v="漳州市"/>
    <x v="70"/>
    <s v="漳州市第二医院"/>
    <s v="FJZZ022"/>
    <x v="54"/>
    <s v="正式进药"/>
    <s v="-"/>
    <m/>
    <s v="腿部"/>
    <x v="1"/>
    <x v="1"/>
    <n v="3444.49"/>
    <n v="4.5876815945279903"/>
    <n v="4.2505913712103052"/>
    <n v="6.4474293050575868"/>
    <n v="6.5993545244421634"/>
    <n v="5.9419395435567921"/>
    <n v="7.8208608150098673"/>
    <n v="15.285702270795881"/>
    <n v="20.36215488300882"/>
    <n v="35.647857153804701"/>
    <n v="3"/>
    <n v="4"/>
    <n v="0"/>
    <n v="0"/>
    <n v="0"/>
    <n v="0"/>
    <n v="7"/>
    <n v="0"/>
    <n v="7"/>
    <n v="15802.223375535716"/>
    <n v="14641.119472220184"/>
    <n v="22208.105766977806"/>
    <n v="22731.410665895786"/>
    <n v="20466.951338385934"/>
    <n v="26938.876868693336"/>
    <n v="52651.448614733701"/>
    <n v="70137.238872975053"/>
    <n v="122788.68748770875"/>
    <n v="10333.469999999999"/>
    <n v="13777.96"/>
    <n v="0"/>
    <n v="0"/>
    <n v="0"/>
    <n v="0"/>
    <n v="24111.43"/>
    <n v="0"/>
    <n v="24111.43"/>
    <n v="6.5993545244421634"/>
    <n v="0"/>
    <m/>
    <m/>
    <n v="0"/>
    <m/>
    <m/>
    <m/>
    <m/>
    <m/>
    <m/>
    <m/>
    <m/>
    <m/>
    <m/>
    <m/>
    <m/>
    <m/>
    <m/>
    <m/>
    <m/>
    <n v="20379.899166666666"/>
    <n v="51667.35"/>
    <n v="17222.449999999997"/>
    <n v="15"/>
    <n v="5"/>
    <n v="0"/>
    <n v="20"/>
    <n v="5.916666666666667"/>
    <n v="5"/>
    <n v="20"/>
    <n v="0"/>
    <n v="10"/>
    <n v="8"/>
    <n v="8"/>
    <n v="6"/>
    <n v="4"/>
    <n v="5"/>
    <n v="2"/>
    <n v="2"/>
    <n v="1"/>
  </r>
  <r>
    <s v="FJZZ022Itovebi 3mg"/>
    <s v="BC_LEL07"/>
    <x v="1"/>
    <x v="0"/>
    <s v="漳州市"/>
    <x v="70"/>
    <s v="漳州市第二医院"/>
    <s v="FJZZ022"/>
    <x v="54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22Itovebi 9mg"/>
    <s v="BC_LEL07"/>
    <x v="1"/>
    <x v="0"/>
    <s v="漳州市"/>
    <x v="70"/>
    <s v="漳州市第二医院"/>
    <s v="FJZZ022"/>
    <x v="54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22Perjeta"/>
    <s v="BC_LEL07"/>
    <x v="1"/>
    <x v="0"/>
    <s v="漳州市"/>
    <x v="70"/>
    <s v="漳州市第二医院"/>
    <s v="FJZZ022"/>
    <x v="54"/>
    <s v="正式进药"/>
    <s v="-"/>
    <m/>
    <s v="腿部"/>
    <x v="3"/>
    <x v="4"/>
    <n v="3985.87"/>
    <n v="2.6889848558060545"/>
    <n v="2.2714258987000391"/>
    <n v="3.4475494725452034"/>
    <n v="2.0832537869514471"/>
    <n v="2.5285085157729132"/>
    <n v="2.9018605094703549"/>
    <n v="8.4079602270512979"/>
    <n v="7.5136228121947148"/>
    <n v="15.921583039246013"/>
    <n v="3"/>
    <n v="14"/>
    <n v="0"/>
    <n v="0"/>
    <n v="0"/>
    <n v="0"/>
    <n v="17"/>
    <n v="0"/>
    <n v="17"/>
    <n v="10717.944067211678"/>
    <n v="9053.6083468515244"/>
    <n v="13741.484016133749"/>
    <n v="8303.578771796163"/>
    <n v="10078.306237763782"/>
    <n v="11566.438748882603"/>
    <n v="33513.036430196953"/>
    <n v="29948.323758442548"/>
    <n v="63461.360188639504"/>
    <n v="11957.61"/>
    <n v="55802.18"/>
    <n v="0"/>
    <n v="0"/>
    <n v="0"/>
    <n v="0"/>
    <n v="67759.790000000008"/>
    <n v="0"/>
    <n v="67759.790000000008"/>
    <n v="2.0832537869514471"/>
    <n v="0"/>
    <m/>
    <m/>
    <n v="0"/>
    <m/>
    <m/>
    <m/>
    <m/>
    <m/>
    <m/>
    <m/>
    <m/>
    <m/>
    <m/>
    <m/>
    <m/>
    <m/>
    <m/>
    <m/>
    <m/>
    <n v="9632.5191666666651"/>
    <n v="0"/>
    <n v="47830.44"/>
    <n v="0"/>
    <n v="12"/>
    <n v="0"/>
    <n v="12"/>
    <n v="2.4166666666666665"/>
    <n v="12"/>
    <n v="5"/>
    <n v="0"/>
    <n v="0"/>
    <n v="0"/>
    <n v="0"/>
    <n v="0"/>
    <n v="0"/>
    <n v="0"/>
    <n v="3"/>
    <n v="4"/>
    <n v="5"/>
  </r>
  <r>
    <s v="FJZZ022Phesgo 10ml"/>
    <s v="BC_LEL07"/>
    <x v="1"/>
    <x v="0"/>
    <s v="漳州市"/>
    <x v="70"/>
    <s v="漳州市第二医院"/>
    <s v="FJZZ022"/>
    <x v="54"/>
    <s v="正式进药"/>
    <s v="-"/>
    <m/>
    <s v="腿部"/>
    <x v="4"/>
    <x v="5"/>
    <n v="6232.07"/>
    <n v="4.3144382971243909"/>
    <n v="3.9885224909235615"/>
    <n v="5.9128259776238075"/>
    <n v="3.8189846079296283"/>
    <n v="3.3916882038295459"/>
    <n v="4.8309778268296091"/>
    <n v="14.21578676567176"/>
    <n v="12.041650638588784"/>
    <n v="26.257437404260543"/>
    <n v="3"/>
    <n v="5"/>
    <n v="4"/>
    <n v="2"/>
    <n v="0"/>
    <n v="0"/>
    <n v="12"/>
    <n v="2"/>
    <n v="14"/>
    <n v="26887.881478360003"/>
    <n v="24856.751360009999"/>
    <n v="36849.145390370002"/>
    <n v="23800.179405539999"/>
    <n v="21137.238304439998"/>
    <n v="30106.991985249999"/>
    <n v="88593.778228740004"/>
    <n v="75044.409695230002"/>
    <n v="163638.18792396999"/>
    <n v="18696.21"/>
    <n v="31160.35"/>
    <n v="24928.28"/>
    <n v="12464.14"/>
    <n v="0"/>
    <n v="0"/>
    <n v="74784.84"/>
    <n v="12464.14"/>
    <n v="87248.98"/>
    <n v="3.8189846079296283"/>
    <n v="2"/>
    <n v="18"/>
    <n v="6"/>
    <n v="14"/>
    <n v="3"/>
    <n v="5"/>
    <n v="4"/>
    <n v="2"/>
    <n v="0"/>
    <n v="0"/>
    <n v="0"/>
    <n v="0"/>
    <n v="0.33333333333333331"/>
    <n v="0"/>
    <n v="1"/>
    <n v="0"/>
    <n v="0"/>
    <n v="0"/>
    <n v="0"/>
    <n v="0"/>
    <n v="35315.063333333332"/>
    <n v="112177.26"/>
    <n v="37392.42"/>
    <n v="18"/>
    <n v="6"/>
    <n v="7.333333333333333"/>
    <n v="23"/>
    <n v="5.666666666666667"/>
    <n v="10"/>
    <n v="23"/>
    <n v="0"/>
    <n v="0"/>
    <n v="0"/>
    <n v="11"/>
    <n v="3"/>
    <n v="12"/>
    <n v="3"/>
    <n v="1"/>
    <n v="3"/>
    <n v="2"/>
  </r>
  <r>
    <s v="FJZZ022Phesgo 15ml"/>
    <s v="BC_LEL07"/>
    <x v="1"/>
    <x v="0"/>
    <s v="漳州市"/>
    <x v="70"/>
    <s v="漳州市第二医院"/>
    <s v="FJZZ022"/>
    <x v="54"/>
    <s v="正式进药"/>
    <s v="-"/>
    <m/>
    <s v="腿部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4244.6350000000002"/>
    <n v="8489.27"/>
    <n v="0"/>
    <n v="1"/>
    <n v="0"/>
    <n v="0"/>
    <n v="3"/>
    <n v="0.5"/>
    <n v="0"/>
    <n v="3"/>
    <n v="0"/>
    <n v="0"/>
    <n v="1"/>
    <n v="1"/>
    <n v="1"/>
    <n v="0"/>
    <n v="0"/>
    <n v="0"/>
    <n v="0"/>
    <n v="0"/>
  </r>
  <r>
    <s v="FJZZ026Herceptin IV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0"/>
    <x v="0"/>
    <n v="4535.5"/>
    <n v="11.958267599648606"/>
    <n v="8.5669645400868397"/>
    <n v="7.9692221104598611"/>
    <n v="5.6273936451719511"/>
    <n v="5.1273349316984174"/>
    <n v="8.9261713469177568"/>
    <n v="28.494454250195304"/>
    <n v="19.680899923788125"/>
    <n v="48.175354173983429"/>
    <n v="4"/>
    <n v="5"/>
    <n v="8"/>
    <n v="0"/>
    <n v="0"/>
    <n v="0"/>
    <n v="17"/>
    <n v="0"/>
    <n v="17"/>
    <n v="54236.722698206249"/>
    <n v="38855.467671563863"/>
    <n v="36144.406881990697"/>
    <n v="25523.043877677384"/>
    <n v="23255.027582718172"/>
    <n v="40484.650143945488"/>
    <n v="129236.5972517608"/>
    <n v="89262.721604341044"/>
    <n v="218499.31885610183"/>
    <n v="18142"/>
    <n v="22677.5"/>
    <n v="36284"/>
    <n v="0"/>
    <n v="0"/>
    <n v="0"/>
    <n v="77103.5"/>
    <n v="0"/>
    <n v="77103.5"/>
    <n v="5.6273936451719511"/>
    <n v="0"/>
    <m/>
    <m/>
    <n v="0"/>
    <m/>
    <m/>
    <m/>
    <m/>
    <m/>
    <m/>
    <m/>
    <m/>
    <m/>
    <m/>
    <m/>
    <m/>
    <m/>
    <m/>
    <m/>
    <m/>
    <n v="46110.916666666664"/>
    <n v="108852"/>
    <n v="122458.5"/>
    <n v="24"/>
    <n v="27"/>
    <n v="0"/>
    <n v="18"/>
    <n v="10.166666666666666"/>
    <n v="18"/>
    <n v="0"/>
    <n v="11"/>
    <n v="16"/>
    <n v="7"/>
    <n v="19"/>
    <n v="8"/>
    <n v="4"/>
    <n v="12"/>
    <n v="12"/>
    <n v="3"/>
    <n v="12"/>
  </r>
  <r>
    <s v="FJZZ026Herceptin SC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1"/>
    <x v="1"/>
    <n v="3444.49"/>
    <n v="0.77082996981229102"/>
    <n v="0.71419150410579657"/>
    <n v="1.0833079049148249"/>
    <n v="1.1088346355431278"/>
    <n v="0.99837466585507084"/>
    <n v="1.3140741748797067"/>
    <n v="2.5683293788329125"/>
    <n v="3.421283476277905"/>
    <n v="5.989612855110817"/>
    <n v="1"/>
    <n v="0"/>
    <n v="0"/>
    <n v="0"/>
    <n v="0"/>
    <n v="0"/>
    <n v="1"/>
    <n v="0"/>
    <n v="1"/>
    <n v="2655.1161227187386"/>
    <n v="2460.0254939773754"/>
    <n v="3731.4432454000653"/>
    <n v="3819.3698137819483"/>
    <n v="3438.8915527911331"/>
    <n v="4526.3153546314015"/>
    <n v="8846.5848620961788"/>
    <n v="11784.576721204483"/>
    <n v="20631.161583300662"/>
    <n v="3444.49"/>
    <n v="0"/>
    <n v="0"/>
    <n v="0"/>
    <n v="0"/>
    <n v="0"/>
    <n v="3444.49"/>
    <n v="0"/>
    <n v="3444.49"/>
    <n v="1.1088346355431278"/>
    <n v="0"/>
    <m/>
    <m/>
    <n v="0"/>
    <m/>
    <m/>
    <m/>
    <m/>
    <m/>
    <m/>
    <m/>
    <m/>
    <m/>
    <m/>
    <m/>
    <m/>
    <m/>
    <m/>
    <m/>
    <m/>
    <n v="3731.5308333333328"/>
    <n v="17222.449999999997"/>
    <n v="13777.96"/>
    <n v="5"/>
    <n v="4"/>
    <n v="0"/>
    <n v="2"/>
    <n v="1.0833333333333333"/>
    <n v="0"/>
    <n v="0"/>
    <n v="1"/>
    <n v="1"/>
    <n v="1"/>
    <n v="1"/>
    <n v="2"/>
    <n v="1"/>
    <n v="2"/>
    <n v="1"/>
    <n v="1"/>
    <n v="2"/>
  </r>
  <r>
    <s v="FJZZ026Itovebi 3mg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26Itovebi 9mg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26Perjeta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3"/>
    <x v="4"/>
    <n v="3985.87"/>
    <n v="9.9944567296025788"/>
    <n v="8.4424677253346232"/>
    <n v="12.813900365455396"/>
    <n v="7.7430669739586957"/>
    <n v="9.3979960120484662"/>
    <n v="10.785675952998298"/>
    <n v="31.250824820392598"/>
    <n v="27.92673893900546"/>
    <n v="59.177563759398055"/>
    <n v="13"/>
    <n v="0"/>
    <n v="16"/>
    <n v="5"/>
    <n v="0"/>
    <n v="0"/>
    <n v="29"/>
    <n v="5"/>
    <n v="34"/>
    <n v="39836.605244821032"/>
    <n v="33650.578832379513"/>
    <n v="51074.541049657695"/>
    <n v="30862.858359492748"/>
    <n v="37459.190364543618"/>
    <n v="42990.302210777321"/>
    <n v="124561.72512685823"/>
    <n v="111312.3509348137"/>
    <n v="235874.07606167195"/>
    <n v="51816.31"/>
    <n v="0"/>
    <n v="63773.919999999998"/>
    <n v="19929.349999999999"/>
    <n v="0"/>
    <n v="0"/>
    <n v="115590.23"/>
    <n v="19929.349999999999"/>
    <n v="135519.57999999999"/>
    <n v="7.7430669739586957"/>
    <n v="5"/>
    <m/>
    <m/>
    <n v="0"/>
    <m/>
    <m/>
    <m/>
    <m/>
    <m/>
    <m/>
    <m/>
    <m/>
    <m/>
    <m/>
    <m/>
    <m/>
    <m/>
    <m/>
    <m/>
    <m/>
    <n v="78388.776666666672"/>
    <n v="155448.93"/>
    <n v="199293.5"/>
    <n v="39"/>
    <n v="50"/>
    <n v="0"/>
    <n v="36"/>
    <n v="19.666666666666668"/>
    <n v="36"/>
    <n v="15"/>
    <n v="33"/>
    <n v="13"/>
    <n v="35"/>
    <n v="15"/>
    <n v="25"/>
    <n v="7"/>
    <n v="7"/>
    <n v="20"/>
    <n v="15"/>
    <n v="15"/>
  </r>
  <r>
    <s v="FJZZ026Phesgo 10ml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4"/>
    <x v="5"/>
    <n v="6232.07"/>
    <n v="1.702873390523534"/>
    <n v="1.5742371697237034"/>
    <n v="2.3337435314237487"/>
    <n v="2.0449673205243202"/>
    <n v="1.8763170325237042"/>
    <n v="2.4443925115234588"/>
    <n v="5.6108540916709861"/>
    <n v="6.3656768645714834"/>
    <n v="11.97653095624247"/>
    <n v="0"/>
    <n v="0"/>
    <n v="0"/>
    <n v="0"/>
    <n v="0"/>
    <n v="0"/>
    <n v="0"/>
    <n v="0"/>
    <n v="0"/>
    <n v="10612.42617088"/>
    <n v="9810.7562383200002"/>
    <n v="14544.05304988"/>
    <n v="12744.37948922"/>
    <n v="11693.33908888"/>
    <n v="15233.625239290001"/>
    <n v="34967.235459080002"/>
    <n v="39671.343817389999"/>
    <n v="74638.579276470002"/>
    <n v="0"/>
    <n v="0"/>
    <n v="0"/>
    <n v="0"/>
    <n v="0"/>
    <n v="0"/>
    <n v="0"/>
    <n v="0"/>
    <n v="0"/>
    <n v="2.0449673205243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</r>
  <r>
    <s v="FJZZ026Phesgo 15ml"/>
    <s v="BC_LEL07"/>
    <x v="1"/>
    <x v="0"/>
    <s v="漳州市"/>
    <x v="71"/>
    <s v="中国人民解放军联勤保障部队第九O九医院"/>
    <s v="FJZZ026"/>
    <x v="55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78Herceptin IV"/>
    <s v="BC_LEL07"/>
    <x v="1"/>
    <x v="0"/>
    <s v="漳州市"/>
    <x v="72"/>
    <s v="漳州正兴医院"/>
    <s v="FJZZ078"/>
    <x v="56"/>
    <s v="正式进药"/>
    <s v="-"/>
    <m/>
    <s v="腰部"/>
    <x v="0"/>
    <x v="0"/>
    <n v="4535.5"/>
    <n v="0.77546743737764801"/>
    <n v="0.5555488688178829"/>
    <n v="0.51678658270477207"/>
    <n v="0.36492414078984037"/>
    <n v="0.33249642951441455"/>
    <n v="0.57884264274128672"/>
    <n v="1.8478028889003029"/>
    <n v="1.2762632130455416"/>
    <n v="3.1240661019458447"/>
    <n v="12"/>
    <n v="0"/>
    <n v="6"/>
    <n v="0"/>
    <n v="0"/>
    <n v="0"/>
    <n v="18"/>
    <n v="0"/>
    <n v="18"/>
    <n v="3517.1325622263225"/>
    <n v="2519.6918945235079"/>
    <n v="2343.8855458574935"/>
    <n v="1655.113440552321"/>
    <n v="1508.0375560626271"/>
    <n v="2625.3408061531059"/>
    <n v="8380.710002607324"/>
    <n v="5788.4918027680542"/>
    <n v="14169.201805375378"/>
    <n v="54426"/>
    <n v="0"/>
    <n v="27213"/>
    <n v="0"/>
    <n v="0"/>
    <n v="0"/>
    <n v="81639"/>
    <n v="0"/>
    <n v="81639"/>
    <n v="0.36492414078984037"/>
    <n v="0"/>
    <m/>
    <m/>
    <n v="0"/>
    <m/>
    <m/>
    <m/>
    <m/>
    <m/>
    <m/>
    <m/>
    <m/>
    <m/>
    <m/>
    <m/>
    <m/>
    <m/>
    <m/>
    <m/>
    <m/>
    <n v="13984.458333333334"/>
    <n v="99781"/>
    <n v="0"/>
    <n v="22"/>
    <n v="0"/>
    <n v="0"/>
    <n v="6"/>
    <n v="3.0833333333333335"/>
    <n v="6"/>
    <n v="0"/>
    <n v="0"/>
    <n v="6"/>
    <n v="0"/>
    <n v="3"/>
    <n v="6"/>
    <n v="0"/>
    <n v="16"/>
    <n v="0"/>
    <n v="0"/>
    <n v="0"/>
  </r>
  <r>
    <s v="FJZZ078Herceptin SC"/>
    <s v="BC_LEL07"/>
    <x v="1"/>
    <x v="0"/>
    <s v="漳州市"/>
    <x v="72"/>
    <s v="漳州正兴医院"/>
    <s v="FJZZ078"/>
    <x v="56"/>
    <s v="正式进药"/>
    <s v="-"/>
    <m/>
    <s v="腰部"/>
    <x v="1"/>
    <x v="1"/>
    <n v="3444.49"/>
    <n v="0.4475786921490722"/>
    <n v="0.41469184109368834"/>
    <n v="0.62901749317634992"/>
    <n v="0.64383946579923546"/>
    <n v="0.5797014188835895"/>
    <n v="0.76301081122047487"/>
    <n v="1.4912880264191104"/>
    <n v="1.9865516959032998"/>
    <n v="3.4778397223224102"/>
    <n v="0"/>
    <n v="0"/>
    <n v="0"/>
    <n v="0"/>
    <n v="0"/>
    <n v="0"/>
    <n v="0"/>
    <n v="0"/>
    <n v="0"/>
    <n v="1541.6803293205576"/>
    <n v="1428.4018997287983"/>
    <n v="2166.6444650710055"/>
    <n v="2217.6986015508082"/>
    <n v="1996.7757403303349"/>
    <n v="2628.183109140813"/>
    <n v="5136.7266941203616"/>
    <n v="6842.6574510219561"/>
    <n v="11979.384145142318"/>
    <n v="0"/>
    <n v="0"/>
    <n v="0"/>
    <n v="0"/>
    <n v="0"/>
    <n v="0"/>
    <n v="0"/>
    <n v="0"/>
    <n v="0"/>
    <n v="0.64383946579923546"/>
    <n v="0"/>
    <m/>
    <m/>
    <n v="0"/>
    <m/>
    <m/>
    <m/>
    <m/>
    <m/>
    <m/>
    <m/>
    <m/>
    <m/>
    <m/>
    <m/>
    <m/>
    <m/>
    <m/>
    <m/>
    <m/>
    <n v="2009.2858333333334"/>
    <n v="3444.49"/>
    <n v="0"/>
    <n v="1"/>
    <n v="0"/>
    <n v="0"/>
    <n v="20"/>
    <n v="0.58333333333333337"/>
    <n v="10"/>
    <n v="20"/>
    <n v="0"/>
    <n v="0"/>
    <n v="-26"/>
    <n v="2"/>
    <n v="0"/>
    <n v="1"/>
    <n v="0"/>
    <n v="0"/>
    <n v="0"/>
    <n v="0"/>
  </r>
  <r>
    <s v="FJZZ078Itovebi 3mg"/>
    <s v="BC_LEL07"/>
    <x v="1"/>
    <x v="0"/>
    <s v="漳州市"/>
    <x v="72"/>
    <s v="漳州正兴医院"/>
    <s v="FJZZ078"/>
    <x v="56"/>
    <s v="正式进药"/>
    <s v="-"/>
    <m/>
    <s v="腰部"/>
    <x v="2"/>
    <x v="2"/>
    <n v="3566.02"/>
    <n v="0.69121207572425813"/>
    <n v="0.78922126705858731"/>
    <n v="1.5974084126031005"/>
    <n v="1.6170506493289112"/>
    <n v="1.9658998635754326"/>
    <n v="2.5035859722353502"/>
    <n v="3.0778417553859461"/>
    <n v="6.0865364851396944"/>
    <n v="9.1643782405256395"/>
    <n v="0"/>
    <n v="0"/>
    <n v="0"/>
    <n v="0"/>
    <n v="0"/>
    <n v="0"/>
    <n v="0"/>
    <n v="0"/>
    <n v="0"/>
    <n v="2464.8760862742192"/>
    <n v="2814.3788227562636"/>
    <n v="5696.3903475109082"/>
    <n v="5766.4349565198845"/>
    <n v="7010.4382315072644"/>
    <n v="8927.8376487107034"/>
    <n v="10975.645256541391"/>
    <n v="21704.710836737853"/>
    <n v="32680.356093279246"/>
    <n v="0"/>
    <n v="0"/>
    <n v="0"/>
    <n v="0"/>
    <n v="0"/>
    <n v="0"/>
    <n v="0"/>
    <n v="0"/>
    <n v="0"/>
    <n v="1.617050649328911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78Itovebi 9mg"/>
    <s v="BC_LEL07"/>
    <x v="1"/>
    <x v="0"/>
    <s v="漳州市"/>
    <x v="72"/>
    <s v="漳州正兴医院"/>
    <s v="FJZZ078"/>
    <x v="56"/>
    <s v="正式进药"/>
    <s v="-"/>
    <m/>
    <s v="腰部"/>
    <x v="2"/>
    <x v="3"/>
    <n v="10698.05"/>
    <m/>
    <m/>
    <m/>
    <m/>
    <m/>
    <m/>
    <n v="0"/>
    <n v="0"/>
    <n v="0"/>
    <n v="1"/>
    <n v="0"/>
    <n v="1"/>
    <n v="0"/>
    <n v="0"/>
    <n v="0"/>
    <n v="2"/>
    <n v="0"/>
    <n v="2"/>
    <m/>
    <m/>
    <m/>
    <m/>
    <m/>
    <m/>
    <n v="0"/>
    <n v="0"/>
    <n v="0"/>
    <n v="10698.05"/>
    <n v="0"/>
    <n v="10698.05"/>
    <n v="0"/>
    <n v="0"/>
    <n v="0"/>
    <n v="21396.1"/>
    <n v="0"/>
    <n v="21396.1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078Perjeta"/>
    <s v="BC_LEL07"/>
    <x v="1"/>
    <x v="0"/>
    <s v="漳州市"/>
    <x v="72"/>
    <s v="漳州正兴医院"/>
    <s v="FJZZ078"/>
    <x v="56"/>
    <s v="正式进药"/>
    <s v="-"/>
    <m/>
    <s v="腰部"/>
    <x v="3"/>
    <x v="4"/>
    <n v="3985.87"/>
    <n v="9.2907362130765829"/>
    <n v="7.8480244345022685"/>
    <n v="11.911659770708283"/>
    <n v="7.1978692470757188"/>
    <n v="8.7362729402661561"/>
    <n v="10.026244834521908"/>
    <n v="29.050420418287136"/>
    <n v="25.960387021863781"/>
    <n v="55.010807440150913"/>
    <n v="10"/>
    <n v="10"/>
    <n v="35"/>
    <n v="0"/>
    <n v="0"/>
    <n v="0"/>
    <n v="55"/>
    <n v="0"/>
    <n v="55"/>
    <n v="37031.666749615557"/>
    <n v="31281.205152749557"/>
    <n v="47478.327330273023"/>
    <n v="28689.771095841694"/>
    <n v="34821.648224418663"/>
    <n v="39963.308498575832"/>
    <n v="115791.19923263814"/>
    <n v="103474.7278188362"/>
    <n v="219265.92705147434"/>
    <n v="39858.699999999997"/>
    <n v="39858.699999999997"/>
    <n v="139505.44999999998"/>
    <n v="0"/>
    <n v="0"/>
    <n v="0"/>
    <n v="219222.84999999998"/>
    <n v="0"/>
    <n v="219222.84999999998"/>
    <n v="7.1978692470757188"/>
    <n v="0"/>
    <m/>
    <m/>
    <n v="0"/>
    <m/>
    <m/>
    <m/>
    <m/>
    <m/>
    <m/>
    <m/>
    <m/>
    <m/>
    <m/>
    <m/>
    <m/>
    <m/>
    <m/>
    <m/>
    <m/>
    <n v="78056.62083333332"/>
    <n v="179364.15"/>
    <n v="119576.09999999999"/>
    <n v="45"/>
    <n v="30"/>
    <n v="0"/>
    <n v="70"/>
    <n v="19.583333333333332"/>
    <n v="40"/>
    <n v="20"/>
    <n v="70"/>
    <n v="0"/>
    <n v="30"/>
    <n v="0"/>
    <n v="0"/>
    <n v="25"/>
    <n v="20"/>
    <n v="0"/>
    <n v="30"/>
    <n v="0"/>
  </r>
  <r>
    <s v="FJZZ078Phesgo 10ml"/>
    <s v="BC_LEL07"/>
    <x v="1"/>
    <x v="0"/>
    <s v="漳州市"/>
    <x v="72"/>
    <s v="漳州正兴医院"/>
    <s v="FJZZ078"/>
    <x v="56"/>
    <s v="正式进药"/>
    <s v="-"/>
    <m/>
    <s v="腰部"/>
    <x v="4"/>
    <x v="5"/>
    <n v="6232.07"/>
    <n v="5.1478953935241423"/>
    <n v="4.7590196088233929"/>
    <n v="5.6928664097290307"/>
    <n v="4.8198768664296141"/>
    <n v="4.310035915828931"/>
    <n v="6.0273655787290572"/>
    <n v="15.599781412076567"/>
    <n v="15.157278360987602"/>
    <n v="30.757059773064171"/>
    <n v="0"/>
    <n v="0"/>
    <n v="0"/>
    <n v="0"/>
    <n v="0"/>
    <n v="0"/>
    <n v="0"/>
    <n v="0"/>
    <n v="0"/>
    <n v="32082.044445119998"/>
    <n v="29658.543333559999"/>
    <n v="35478.341966079999"/>
    <n v="30037.810022970003"/>
    <n v="26860.445529960005"/>
    <n v="37562.964202229996"/>
    <n v="97218.929744759997"/>
    <n v="94461.219755160011"/>
    <n v="191680.14949992002"/>
    <n v="0"/>
    <n v="0"/>
    <n v="0"/>
    <n v="0"/>
    <n v="0"/>
    <n v="0"/>
    <n v="0"/>
    <n v="0"/>
    <n v="0"/>
    <n v="4.8198768664296141"/>
    <n v="0"/>
    <n v="3"/>
    <n v="-2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077.3566666666666"/>
    <n v="18696.21"/>
    <n v="-12464.14"/>
    <n v="3"/>
    <n v="-2"/>
    <n v="36.666666666666664"/>
    <n v="1"/>
    <n v="0.33333333333333331"/>
    <n v="0"/>
    <n v="0"/>
    <n v="0"/>
    <n v="0"/>
    <n v="0"/>
    <n v="3"/>
    <n v="1"/>
    <n v="0"/>
    <n v="2"/>
    <n v="0"/>
    <n v="-2"/>
    <n v="0"/>
  </r>
  <r>
    <s v="FJZZ078Phesgo 15ml"/>
    <s v="BC_LEL07"/>
    <x v="1"/>
    <x v="0"/>
    <s v="漳州市"/>
    <x v="72"/>
    <s v="漳州正兴医院"/>
    <s v="FJZZ078"/>
    <x v="56"/>
    <s v="正式进药"/>
    <s v="-"/>
    <m/>
    <s v="腰部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0"/>
    <n v="0"/>
    <n v="0"/>
    <n v="0"/>
    <n v="0"/>
    <n v="0"/>
    <n v="0"/>
    <n v="0"/>
    <n v="0.01"/>
    <n v="0.01"/>
    <n v="8489.27"/>
    <n v="8489.27"/>
    <n v="8489.27"/>
    <n v="8489.27"/>
    <n v="8489.2900000000009"/>
    <n v="25467.81"/>
    <n v="33957.100000000006"/>
    <n v="0"/>
    <n v="0"/>
    <n v="0"/>
    <n v="0"/>
    <n v="0"/>
    <n v="0"/>
    <n v="0"/>
    <n v="0"/>
    <n v="0"/>
    <n v="1"/>
    <n v="0"/>
    <n v="4"/>
    <n v="-4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16978.54"/>
    <n v="-16978.54"/>
    <n v="2"/>
    <n v="-2"/>
    <n v="0"/>
    <n v="0"/>
    <n v="0.16666666666666666"/>
    <n v="0"/>
    <n v="0"/>
    <n v="0"/>
    <n v="0"/>
    <n v="0"/>
    <n v="2"/>
    <n v="0"/>
    <n v="0"/>
    <n v="2"/>
    <n v="0"/>
    <n v="-2"/>
    <n v="0"/>
  </r>
  <r>
    <s v="FJZZ298Herceptin IV"/>
    <s v="BC_LEL07"/>
    <x v="1"/>
    <x v="0"/>
    <s v="漳州市"/>
    <x v="73"/>
    <s v="漳浦天福医院"/>
    <s v="FJZZ298"/>
    <x v="57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Herceptin SC"/>
    <s v="BC_LEL07"/>
    <x v="1"/>
    <x v="0"/>
    <s v="漳州市"/>
    <x v="73"/>
    <s v="漳浦天福医院"/>
    <s v="FJZZ298"/>
    <x v="57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Itovebi 3mg"/>
    <s v="BC_LEL07"/>
    <x v="1"/>
    <x v="0"/>
    <s v="漳州市"/>
    <x v="73"/>
    <s v="漳浦天福医院"/>
    <s v="FJZZ298"/>
    <x v="57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Itovebi 9mg"/>
    <s v="BC_LEL07"/>
    <x v="1"/>
    <x v="0"/>
    <s v="漳州市"/>
    <x v="73"/>
    <s v="漳浦天福医院"/>
    <s v="FJZZ298"/>
    <x v="57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Perjeta"/>
    <s v="BC_LEL07"/>
    <x v="1"/>
    <x v="0"/>
    <s v="漳州市"/>
    <x v="73"/>
    <s v="漳浦天福医院"/>
    <s v="FJZZ298"/>
    <x v="57"/>
    <s v="未准入"/>
    <s v="-"/>
    <m/>
    <s v="腿部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Phesgo 10ml"/>
    <s v="BC_LEL07"/>
    <x v="1"/>
    <x v="0"/>
    <s v="漳州市"/>
    <x v="73"/>
    <s v="漳浦天福医院"/>
    <s v="FJZZ298"/>
    <x v="57"/>
    <s v="未准入"/>
    <s v="-"/>
    <m/>
    <s v="腿部"/>
    <x v="4"/>
    <x v="5"/>
    <n v="6232.07"/>
    <n v="7.6363567923659406E-2"/>
    <n v="7.0595127623726953E-2"/>
    <n v="0.10465370882387393"/>
    <n v="9.1704102924068553E-2"/>
    <n v="8.4141309723735444E-2"/>
    <n v="0.10961554652306536"/>
    <n v="0.25161240437126031"/>
    <n v="0.28546095917086939"/>
    <n v="0.53707336354212964"/>
    <n v="0"/>
    <n v="0"/>
    <n v="0"/>
    <n v="0"/>
    <n v="0"/>
    <n v="0"/>
    <n v="0"/>
    <n v="0"/>
    <n v="0"/>
    <n v="475.90310075000008"/>
    <n v="439.95377701000001"/>
    <n v="652.20923914999992"/>
    <n v="571.5063887099999"/>
    <n v="524.37453208999989"/>
    <n v="683.13175901999989"/>
    <n v="1568.0661169099999"/>
    <n v="1779.0126798199997"/>
    <n v="3347.0787967299993"/>
    <n v="0"/>
    <n v="0"/>
    <n v="0"/>
    <n v="0"/>
    <n v="0"/>
    <n v="0"/>
    <n v="0"/>
    <n v="0"/>
    <n v="0"/>
    <n v="9.170410292406855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JZZ298Phesgo 15ml"/>
    <s v="BC_LEL07"/>
    <x v="1"/>
    <x v="0"/>
    <s v="漳州市"/>
    <x v="73"/>
    <s v="漳浦天福医院"/>
    <s v="FJZZ298"/>
    <x v="57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Herceptin IV"/>
    <s v="-"/>
    <x v="2"/>
    <x v="0"/>
    <s v="-"/>
    <x v="74"/>
    <s v="-"/>
    <s v="-"/>
    <x v="58"/>
    <s v="-"/>
    <s v="-"/>
    <m/>
    <s v="-"/>
    <x v="0"/>
    <x v="0"/>
    <n v="4535.5"/>
    <m/>
    <m/>
    <m/>
    <m/>
    <m/>
    <m/>
    <n v="0"/>
    <n v="0"/>
    <n v="0"/>
    <n v="17"/>
    <n v="11"/>
    <n v="13"/>
    <n v="8"/>
    <n v="0"/>
    <n v="0"/>
    <n v="41"/>
    <n v="8"/>
    <n v="49"/>
    <m/>
    <m/>
    <m/>
    <m/>
    <m/>
    <m/>
    <n v="0"/>
    <n v="0"/>
    <n v="0"/>
    <n v="77103.5"/>
    <n v="49890.5"/>
    <n v="58961.5"/>
    <n v="36284"/>
    <n v="0"/>
    <n v="0"/>
    <n v="185955.5"/>
    <n v="36284"/>
    <n v="222239.5"/>
    <n v="0"/>
    <n v="8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Herceptin SC"/>
    <s v="-"/>
    <x v="2"/>
    <x v="0"/>
    <s v="-"/>
    <x v="74"/>
    <s v="-"/>
    <s v="-"/>
    <x v="58"/>
    <s v="-"/>
    <s v="-"/>
    <m/>
    <s v="-"/>
    <x v="1"/>
    <x v="1"/>
    <n v="3444.49"/>
    <m/>
    <m/>
    <m/>
    <m/>
    <m/>
    <m/>
    <n v="0"/>
    <n v="0"/>
    <n v="0"/>
    <n v="0"/>
    <n v="0"/>
    <n v="-9"/>
    <n v="1"/>
    <n v="0"/>
    <n v="0"/>
    <n v="-9"/>
    <n v="1"/>
    <n v="-8"/>
    <m/>
    <m/>
    <m/>
    <m/>
    <m/>
    <m/>
    <n v="0"/>
    <n v="0"/>
    <n v="0"/>
    <n v="0"/>
    <n v="0"/>
    <n v="-31000.409999999996"/>
    <n v="3444.49"/>
    <n v="0"/>
    <n v="0"/>
    <n v="-31000.409999999996"/>
    <n v="3444.49"/>
    <n v="-27555.919999999998"/>
    <n v="0"/>
    <n v="1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Itovebi 3mg"/>
    <s v="-"/>
    <x v="2"/>
    <x v="0"/>
    <s v="-"/>
    <x v="74"/>
    <s v="-"/>
    <s v="-"/>
    <x v="58"/>
    <s v="-"/>
    <s v="-"/>
    <m/>
    <s v="-"/>
    <x v="2"/>
    <x v="2"/>
    <n v="3566.02"/>
    <m/>
    <m/>
    <m/>
    <m/>
    <m/>
    <m/>
    <n v="0"/>
    <n v="0"/>
    <n v="0"/>
    <n v="0"/>
    <n v="2"/>
    <n v="2"/>
    <n v="1"/>
    <n v="0"/>
    <n v="0"/>
    <n v="4"/>
    <n v="1"/>
    <n v="5"/>
    <m/>
    <m/>
    <m/>
    <m/>
    <m/>
    <m/>
    <n v="0"/>
    <n v="0"/>
    <n v="0"/>
    <n v="0"/>
    <n v="7132.04"/>
    <n v="7132.04"/>
    <n v="3566.02"/>
    <n v="0"/>
    <n v="0"/>
    <n v="14264.08"/>
    <n v="3566.02"/>
    <n v="17830.099999999999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Itovebi 9mg"/>
    <s v="-"/>
    <x v="2"/>
    <x v="0"/>
    <s v="-"/>
    <x v="74"/>
    <s v="-"/>
    <s v="-"/>
    <x v="58"/>
    <s v="-"/>
    <s v="-"/>
    <m/>
    <s v="-"/>
    <x v="2"/>
    <x v="3"/>
    <n v="10698.05"/>
    <m/>
    <m/>
    <m/>
    <m/>
    <m/>
    <m/>
    <n v="0"/>
    <n v="0"/>
    <n v="0"/>
    <n v="2"/>
    <n v="0"/>
    <n v="3"/>
    <n v="0"/>
    <n v="0"/>
    <n v="0"/>
    <n v="5"/>
    <n v="0"/>
    <n v="5"/>
    <m/>
    <m/>
    <m/>
    <m/>
    <m/>
    <m/>
    <n v="0"/>
    <n v="0"/>
    <n v="0"/>
    <n v="21396.1"/>
    <n v="0"/>
    <n v="32094.149999999998"/>
    <n v="0"/>
    <n v="0"/>
    <n v="0"/>
    <n v="53490.25"/>
    <n v="0"/>
    <n v="53490.2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Perjeta"/>
    <s v="-"/>
    <x v="2"/>
    <x v="0"/>
    <s v="-"/>
    <x v="74"/>
    <s v="-"/>
    <s v="-"/>
    <x v="58"/>
    <s v="-"/>
    <s v="-"/>
    <m/>
    <s v="-"/>
    <x v="3"/>
    <x v="4"/>
    <n v="3985.87"/>
    <m/>
    <m/>
    <m/>
    <m/>
    <m/>
    <m/>
    <n v="0"/>
    <n v="0"/>
    <n v="0"/>
    <n v="0"/>
    <n v="4"/>
    <n v="-1"/>
    <n v="5"/>
    <n v="0"/>
    <n v="0"/>
    <n v="3"/>
    <n v="5"/>
    <n v="8"/>
    <m/>
    <m/>
    <m/>
    <m/>
    <m/>
    <m/>
    <n v="0"/>
    <n v="0"/>
    <n v="0"/>
    <n v="0"/>
    <n v="15943.48"/>
    <n v="-3985.87"/>
    <n v="19929.349999999999"/>
    <n v="0"/>
    <n v="0"/>
    <n v="11957.61"/>
    <n v="19929.349999999999"/>
    <n v="31886.959999999999"/>
    <n v="0"/>
    <n v="5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Phesgo 10ml"/>
    <s v="-"/>
    <x v="2"/>
    <x v="0"/>
    <s v="-"/>
    <x v="74"/>
    <s v="-"/>
    <s v="-"/>
    <x v="58"/>
    <s v="-"/>
    <s v="-"/>
    <m/>
    <s v="-"/>
    <x v="4"/>
    <x v="5"/>
    <n v="6232.07"/>
    <n v="0"/>
    <n v="0"/>
    <n v="0"/>
    <n v="0"/>
    <n v="0"/>
    <n v="0"/>
    <n v="0"/>
    <n v="0"/>
    <n v="0"/>
    <n v="5"/>
    <n v="1"/>
    <n v="1"/>
    <n v="0"/>
    <n v="0"/>
    <n v="0"/>
    <n v="7"/>
    <n v="0"/>
    <n v="7"/>
    <n v="0"/>
    <n v="0"/>
    <n v="0"/>
    <n v="0"/>
    <n v="0"/>
    <n v="0"/>
    <n v="0"/>
    <n v="0"/>
    <n v="0"/>
    <n v="31160.35"/>
    <n v="6232.07"/>
    <n v="6232.07"/>
    <n v="0"/>
    <n v="0"/>
    <n v="0"/>
    <n v="43624.49"/>
    <n v="0"/>
    <n v="43624.49"/>
    <n v="0"/>
    <n v="0"/>
    <n v="0"/>
    <n v="0"/>
    <n v="7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福建省Phesgo 15ml"/>
    <s v="-"/>
    <x v="2"/>
    <x v="0"/>
    <s v="-"/>
    <x v="74"/>
    <s v="-"/>
    <s v="-"/>
    <x v="58"/>
    <s v="-"/>
    <s v="-"/>
    <m/>
    <s v="-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FZ001Herceptin IV"/>
    <s v="BC_LEL34"/>
    <x v="3"/>
    <x v="1"/>
    <s v="抚州市"/>
    <x v="75"/>
    <s v="抚州市第一人民医院附属医院院区"/>
    <s v="JXFZ001"/>
    <x v="59"/>
    <s v="临时采购"/>
    <s v="-"/>
    <m/>
    <s v="腿部"/>
    <x v="0"/>
    <x v="0"/>
    <n v="4535.5"/>
    <n v="3.3575329959662166"/>
    <n v="2.4053539426947879"/>
    <n v="2.2375252907736205"/>
    <n v="1.580008114679641"/>
    <n v="1.4396062030802432"/>
    <n v="2.506208744300491"/>
    <n v="8.0004122294346249"/>
    <n v="5.5258230620603754"/>
    <n v="13.526235291495"/>
    <n v="4"/>
    <n v="6"/>
    <n v="3"/>
    <n v="0"/>
    <n v="0"/>
    <n v="0"/>
    <n v="13"/>
    <n v="0"/>
    <n v="13"/>
    <n v="15228.090903204775"/>
    <n v="10909.48280709221"/>
    <n v="10148.295956303757"/>
    <n v="7166.1268041295116"/>
    <n v="6529.3339340704433"/>
    <n v="11366.909759774877"/>
    <n v="36285.869666600745"/>
    <n v="25062.370497974833"/>
    <n v="61348.240164575574"/>
    <n v="18142"/>
    <n v="27213"/>
    <n v="13606.5"/>
    <n v="0"/>
    <n v="0"/>
    <n v="0"/>
    <n v="58961.5"/>
    <n v="0"/>
    <n v="58961.5"/>
    <n v="1.580008114679641"/>
    <n v="0"/>
    <m/>
    <m/>
    <n v="0"/>
    <m/>
    <m/>
    <m/>
    <m/>
    <m/>
    <m/>
    <m/>
    <m/>
    <m/>
    <m/>
    <m/>
    <m/>
    <m/>
    <m/>
    <m/>
    <m/>
    <n v="24189.333333333332"/>
    <n v="45355"/>
    <n v="49890.5"/>
    <n v="10"/>
    <n v="11"/>
    <n v="0"/>
    <n v="11"/>
    <n v="5.333333333333333"/>
    <n v="9"/>
    <n v="11"/>
    <n v="9"/>
    <n v="5"/>
    <n v="5"/>
    <n v="4"/>
    <n v="4"/>
    <n v="4"/>
    <n v="2"/>
    <n v="4"/>
    <n v="1"/>
    <n v="6"/>
  </r>
  <r>
    <s v="JXFZ001Herceptin SC"/>
    <s v="BC_LEL34"/>
    <x v="3"/>
    <x v="1"/>
    <s v="抚州市"/>
    <x v="75"/>
    <s v="抚州市第一人民医院附属医院院区"/>
    <s v="JXFZ001"/>
    <x v="59"/>
    <s v="临时采购"/>
    <s v="-"/>
    <m/>
    <s v="腿部"/>
    <x v="1"/>
    <x v="1"/>
    <n v="3444.49"/>
    <n v="1.8319043329974618"/>
    <n v="1.6973010419924148"/>
    <n v="2.5745190543994161"/>
    <n v="2.6351842208778735"/>
    <n v="2.3726722467474497"/>
    <n v="3.122943151040694"/>
    <n v="6.1037244293892927"/>
    <n v="8.1307996186660176"/>
    <n v="14.234524048055309"/>
    <n v="1"/>
    <n v="0"/>
    <n v="1"/>
    <n v="2"/>
    <n v="0"/>
    <n v="0"/>
    <n v="2"/>
    <n v="2"/>
    <n v="4"/>
    <n v="6309.9761559664266"/>
    <n v="5846.3364661324522"/>
    <n v="8867.9051376882435"/>
    <n v="9076.8656969716267"/>
    <n v="8172.6458271991223"/>
    <n v="10756.946454328159"/>
    <n v="21024.21775978712"/>
    <n v="28006.457978498911"/>
    <n v="49030.675738286031"/>
    <n v="3444.49"/>
    <n v="0"/>
    <n v="3444.49"/>
    <n v="6888.98"/>
    <n v="0"/>
    <n v="0"/>
    <n v="6888.98"/>
    <n v="6888.98"/>
    <n v="13777.96"/>
    <n v="2.6351842208778735"/>
    <n v="2"/>
    <m/>
    <m/>
    <n v="0"/>
    <m/>
    <m/>
    <m/>
    <m/>
    <m/>
    <m/>
    <m/>
    <m/>
    <m/>
    <m/>
    <m/>
    <m/>
    <m/>
    <m/>
    <m/>
    <m/>
    <n v="10333.469999999999"/>
    <n v="31000.409999999996"/>
    <n v="17222.449999999997"/>
    <n v="9"/>
    <n v="5"/>
    <n v="0"/>
    <n v="5"/>
    <n v="3"/>
    <n v="5"/>
    <n v="2"/>
    <n v="4"/>
    <n v="5"/>
    <n v="4"/>
    <n v="2"/>
    <n v="4"/>
    <n v="2"/>
    <n v="3"/>
    <n v="3"/>
    <n v="1"/>
    <n v="1"/>
  </r>
  <r>
    <s v="JXFZ001Itovebi 3mg"/>
    <s v="BC_LEL34"/>
    <x v="3"/>
    <x v="1"/>
    <s v="抚州市"/>
    <x v="75"/>
    <s v="抚州市第一人民医院附属医院院区"/>
    <s v="JXFZ001"/>
    <x v="59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FZ001Itovebi 9mg"/>
    <s v="BC_LEL34"/>
    <x v="3"/>
    <x v="1"/>
    <s v="抚州市"/>
    <x v="75"/>
    <s v="抚州市第一人民医院附属医院院区"/>
    <s v="JXFZ001"/>
    <x v="59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FZ001Perjeta"/>
    <s v="BC_LEL34"/>
    <x v="3"/>
    <x v="1"/>
    <s v="抚州市"/>
    <x v="75"/>
    <s v="抚州市第一人民医院附属医院院区"/>
    <s v="JXFZ001"/>
    <x v="59"/>
    <s v="临时采购"/>
    <s v="-"/>
    <m/>
    <s v="腿部"/>
    <x v="3"/>
    <x v="4"/>
    <n v="3985.87"/>
    <n v="1.545186328383489"/>
    <n v="1.3052421016909685"/>
    <n v="1.9810845345224879"/>
    <n v="1.1971117141846337"/>
    <n v="1.4529709162688309"/>
    <n v="1.6675122496238206"/>
    <n v="4.8315129645969455"/>
    <n v="4.3175948800772854"/>
    <n v="9.14910784467423"/>
    <n v="1"/>
    <n v="2"/>
    <n v="1"/>
    <n v="0"/>
    <n v="0"/>
    <n v="0"/>
    <n v="4"/>
    <n v="0"/>
    <n v="4"/>
    <n v="6158.911830713897"/>
    <n v="5202.5253358669797"/>
    <n v="7896.3454136171486"/>
    <n v="4771.5316682171051"/>
    <n v="5791.3531860284447"/>
    <n v="6646.4870504080973"/>
    <n v="19257.782580198025"/>
    <n v="17209.371904653646"/>
    <n v="36467.154484851671"/>
    <n v="3985.87"/>
    <n v="7971.74"/>
    <n v="3985.87"/>
    <n v="0"/>
    <n v="0"/>
    <n v="0"/>
    <n v="15943.48"/>
    <n v="0"/>
    <n v="15943.48"/>
    <n v="1.1971117141846337"/>
    <n v="0"/>
    <m/>
    <m/>
    <n v="0"/>
    <m/>
    <m/>
    <m/>
    <m/>
    <m/>
    <m/>
    <m/>
    <m/>
    <m/>
    <m/>
    <m/>
    <m/>
    <m/>
    <m/>
    <m/>
    <m/>
    <n v="15943.48"/>
    <n v="15943.48"/>
    <n v="19929.349999999999"/>
    <n v="4"/>
    <n v="5"/>
    <n v="0"/>
    <n v="12"/>
    <n v="4"/>
    <n v="12"/>
    <n v="8"/>
    <n v="7"/>
    <n v="6"/>
    <n v="5"/>
    <n v="1"/>
    <n v="1"/>
    <n v="2"/>
    <n v="1"/>
    <n v="2"/>
    <n v="1"/>
    <n v="2"/>
  </r>
  <r>
    <s v="JXFZ001Phesgo 10ml"/>
    <s v="BC_LEL34"/>
    <x v="3"/>
    <x v="1"/>
    <s v="抚州市"/>
    <x v="75"/>
    <s v="抚州市第一人民医院附属医院院区"/>
    <s v="JXFZ001"/>
    <x v="59"/>
    <s v="临时采购"/>
    <s v="-"/>
    <m/>
    <s v="腿部"/>
    <x v="4"/>
    <x v="5"/>
    <n v="6232.07"/>
    <n v="1.7452006135232758"/>
    <n v="1.6133669623239151"/>
    <n v="2.3917519004231345"/>
    <n v="2.0957977591233736"/>
    <n v="1.9229554360236649"/>
    <n v="2.5051512133239839"/>
    <n v="5.7503194762703256"/>
    <n v="6.5239044084710223"/>
    <n v="12.274223884741348"/>
    <n v="0"/>
    <n v="2"/>
    <n v="1"/>
    <n v="1"/>
    <n v="0"/>
    <n v="0"/>
    <n v="3"/>
    <n v="1"/>
    <n v="4"/>
    <n v="10876.212387520001"/>
    <n v="10054.615844890001"/>
    <n v="14905.565266070003"/>
    <n v="13061.158340700002"/>
    <n v="11983.992884180001"/>
    <n v="15612.277722020001"/>
    <n v="35836.39349848"/>
    <n v="40657.428946900007"/>
    <n v="76493.822445380007"/>
    <n v="0"/>
    <n v="12464.14"/>
    <n v="6232.07"/>
    <n v="6232.07"/>
    <n v="0"/>
    <n v="0"/>
    <n v="18696.21"/>
    <n v="6232.07"/>
    <n v="24928.28"/>
    <n v="2.0957977591233736"/>
    <n v="1"/>
    <n v="6"/>
    <n v="3"/>
    <n v="4"/>
    <n v="0"/>
    <n v="2"/>
    <n v="1"/>
    <n v="1"/>
    <n v="0"/>
    <n v="0"/>
    <n v="0"/>
    <n v="0"/>
    <n v="0"/>
    <n v="0"/>
    <n v="0"/>
    <n v="0"/>
    <n v="0"/>
    <n v="0"/>
    <n v="0"/>
    <n v="0"/>
    <n v="5193.3916666666664"/>
    <n v="37392.42"/>
    <n v="18696.21"/>
    <n v="6"/>
    <n v="3"/>
    <n v="11.666666666666666"/>
    <n v="2"/>
    <n v="0.83333333333333337"/>
    <n v="0"/>
    <n v="0"/>
    <n v="0"/>
    <n v="0"/>
    <n v="0"/>
    <n v="1"/>
    <n v="2"/>
    <n v="1"/>
    <n v="3"/>
    <n v="2"/>
    <n v="1"/>
    <n v="0"/>
  </r>
  <r>
    <s v="JXFZ001Phesgo 15ml"/>
    <s v="BC_LEL34"/>
    <x v="3"/>
    <x v="1"/>
    <s v="抚州市"/>
    <x v="75"/>
    <s v="抚州市第一人民医院附属医院院区"/>
    <s v="JXFZ001"/>
    <x v="59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Herceptin IV"/>
    <s v="BC_LEL35"/>
    <x v="4"/>
    <x v="1"/>
    <s v="赣州市"/>
    <x v="76"/>
    <s v="赣州市人民医院南院区"/>
    <s v="JXGZ003"/>
    <x v="60"/>
    <s v="临时采购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Herceptin SC"/>
    <s v="BC_LEL35"/>
    <x v="4"/>
    <x v="1"/>
    <s v="赣州市"/>
    <x v="76"/>
    <s v="赣州市人民医院南院区"/>
    <s v="JXGZ003"/>
    <x v="60"/>
    <s v="临时采购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Itovebi 3mg"/>
    <s v="BC_LEL35"/>
    <x v="4"/>
    <x v="1"/>
    <s v="赣州市"/>
    <x v="76"/>
    <s v="赣州市人民医院南院区"/>
    <s v="JXGZ003"/>
    <x v="60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Itovebi 9mg"/>
    <s v="BC_LEL35"/>
    <x v="4"/>
    <x v="1"/>
    <s v="赣州市"/>
    <x v="76"/>
    <s v="赣州市人民医院南院区"/>
    <s v="JXGZ003"/>
    <x v="60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Perjeta"/>
    <s v="BC_LEL35"/>
    <x v="4"/>
    <x v="1"/>
    <s v="赣州市"/>
    <x v="76"/>
    <s v="赣州市人民医院南院区"/>
    <s v="JXGZ003"/>
    <x v="60"/>
    <s v="临时采购"/>
    <s v="-"/>
    <m/>
    <s v="腰部"/>
    <x v="3"/>
    <x v="4"/>
    <n v="3985.87"/>
    <n v="0.75166953060402519"/>
    <n v="0.63494654326191169"/>
    <n v="0.96371606116219644"/>
    <n v="0.58234556166641172"/>
    <n v="0.70681052928785582"/>
    <n v="0.81117605490496036"/>
    <n v="2.3503321350281334"/>
    <n v="2.1003321458592277"/>
    <n v="4.4506642808873611"/>
    <n v="0"/>
    <n v="0"/>
    <n v="0"/>
    <n v="0"/>
    <n v="0"/>
    <n v="0"/>
    <n v="0"/>
    <n v="0"/>
    <n v="0"/>
    <n v="2996.0570319486656"/>
    <n v="2530.8143783913561"/>
    <n v="3841.2469367045637"/>
    <n v="2321.1537038793003"/>
    <n v="2817.2548843725858"/>
    <n v="3233.2423019640346"/>
    <n v="9368.1183470445849"/>
    <n v="8371.6508902159221"/>
    <n v="17739.769237260509"/>
    <n v="0"/>
    <n v="0"/>
    <n v="0"/>
    <n v="0"/>
    <n v="0"/>
    <n v="0"/>
    <n v="0"/>
    <n v="0"/>
    <n v="0"/>
    <n v="0.58234556166641172"/>
    <n v="0"/>
    <m/>
    <m/>
    <n v="0"/>
    <m/>
    <m/>
    <m/>
    <m/>
    <m/>
    <m/>
    <m/>
    <m/>
    <m/>
    <m/>
    <m/>
    <m/>
    <m/>
    <m/>
    <m/>
    <m/>
    <n v="6975.2725"/>
    <n v="0"/>
    <n v="0"/>
    <n v="0"/>
    <n v="0"/>
    <n v="0"/>
    <n v="9"/>
    <n v="1.75"/>
    <n v="4"/>
    <n v="8"/>
    <n v="9"/>
    <n v="0"/>
    <n v="0"/>
    <n v="0"/>
    <n v="0"/>
    <n v="0"/>
    <n v="0"/>
    <n v="0"/>
    <n v="0"/>
    <n v="0"/>
  </r>
  <r>
    <s v="00UIUkaPhesgo 10ml"/>
    <s v="BC_LEL35"/>
    <x v="4"/>
    <x v="1"/>
    <s v="赣州市"/>
    <x v="76"/>
    <s v="赣州市人民医院南院区"/>
    <s v="JXGZ003"/>
    <x v="60"/>
    <s v="临时采购"/>
    <s v="-"/>
    <m/>
    <s v="腰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0UIUkaPhesgo 15ml"/>
    <s v="BC_LEL35"/>
    <x v="4"/>
    <x v="1"/>
    <s v="赣州市"/>
    <x v="76"/>
    <s v="赣州市人民医院南院区"/>
    <s v="JXGZ003"/>
    <x v="60"/>
    <s v="临时采购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cpz5Herceptin IV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0"/>
    <x v="0"/>
    <n v="4535.5"/>
    <n v="2.993781139249431E-3"/>
    <n v="2.1447602378026993E-3"/>
    <n v="1.9951139786740808E-3"/>
    <n v="1.4088315734415366E-3"/>
    <n v="1.2836406682841381E-3"/>
    <n v="2.2346885283698057E-3"/>
    <n v="7.1336553557262115E-3"/>
    <n v="4.9271607700954803E-3"/>
    <n v="1.2060816125821692E-2"/>
    <n v="0"/>
    <n v="0"/>
    <n v="0"/>
    <n v="0"/>
    <n v="0"/>
    <n v="0"/>
    <n v="0"/>
    <n v="0"/>
    <n v="0"/>
    <n v="13.578294357065793"/>
    <n v="9.7275600585541433"/>
    <n v="9.0488394502762919"/>
    <n v="6.3897556013440893"/>
    <n v="5.821952251002708"/>
    <n v="10.135429820421253"/>
    <n v="32.35469386589623"/>
    <n v="22.347137672768049"/>
    <n v="54.70183153866428"/>
    <n v="0"/>
    <n v="0"/>
    <n v="0"/>
    <n v="0"/>
    <n v="0"/>
    <n v="0"/>
    <n v="0"/>
    <n v="0"/>
    <n v="0"/>
    <n v="1.4088315734415366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cpz5Herceptin SC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cpz5Itovebi 3mg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cpz5Itovebi 9mg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2ocpz5Perjeta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3"/>
    <x v="4"/>
    <n v="3985.87"/>
    <n v="2.4007285838048738"/>
    <n v="2.0279314958689993"/>
    <n v="3.0779758930028147"/>
    <n v="1.859931231243354"/>
    <n v="2.2574551340827234"/>
    <n v="2.5907841973367089"/>
    <n v="7.5066359726766887"/>
    <n v="6.7081705626627866"/>
    <n v="14.214806535339475"/>
    <n v="0"/>
    <n v="0"/>
    <n v="0"/>
    <n v="0"/>
    <n v="0"/>
    <n v="0"/>
    <n v="0"/>
    <n v="0"/>
    <n v="0"/>
    <n v="9568.9920403303313"/>
    <n v="8083.0713114393684"/>
    <n v="12268.411772643129"/>
    <n v="7413.4440966759466"/>
    <n v="8997.9226952863046"/>
    <n v="10326.529008638467"/>
    <n v="29920.475124412827"/>
    <n v="26737.89580060072"/>
    <n v="56658.370925013543"/>
    <n v="0"/>
    <n v="0"/>
    <n v="0"/>
    <n v="0"/>
    <n v="0"/>
    <n v="0"/>
    <n v="0"/>
    <n v="0"/>
    <n v="0"/>
    <n v="1.859931231243354"/>
    <n v="0"/>
    <m/>
    <m/>
    <n v="0"/>
    <m/>
    <m/>
    <m/>
    <m/>
    <m/>
    <m/>
    <m/>
    <m/>
    <m/>
    <m/>
    <m/>
    <m/>
    <m/>
    <m/>
    <m/>
    <m/>
    <n v="21257.973333333332"/>
    <n v="3985.87"/>
    <n v="3985.87"/>
    <n v="1"/>
    <n v="1"/>
    <n v="0"/>
    <n v="27"/>
    <n v="5.333333333333333"/>
    <n v="11"/>
    <n v="27"/>
    <n v="24"/>
    <n v="0"/>
    <n v="0"/>
    <n v="0"/>
    <n v="0"/>
    <n v="0"/>
    <n v="1"/>
    <n v="0"/>
    <n v="1"/>
    <n v="0"/>
  </r>
  <r>
    <s v="02ocpz5Phesgo 10ml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4"/>
    <x v="5"/>
    <n v="6232.07"/>
    <n v="6.4919415234424519E-3"/>
    <n v="6.0016565234344288E-3"/>
    <n v="8.8964442231874805E-3"/>
    <n v="7.7958006232279158E-3"/>
    <n v="7.1530058231053248E-3"/>
    <n v="9.318172523736094E-3"/>
    <n v="2.1390042270064361E-2"/>
    <n v="2.4266978970069332E-2"/>
    <n v="4.5657021240133697E-2"/>
    <n v="1"/>
    <n v="1"/>
    <n v="1"/>
    <n v="0"/>
    <n v="0"/>
    <n v="0"/>
    <n v="3"/>
    <n v="0"/>
    <n v="3"/>
    <n v="40.458234009999998"/>
    <n v="37.402743569999998"/>
    <n v="55.44326315"/>
    <n v="48.583975189999997"/>
    <n v="44.578032999999998"/>
    <n v="58.071503439999994"/>
    <n v="133.30424073"/>
    <n v="151.23351162999998"/>
    <n v="284.53775236000001"/>
    <n v="6232.07"/>
    <n v="6232.07"/>
    <n v="6232.07"/>
    <n v="0"/>
    <n v="0"/>
    <n v="0"/>
    <n v="18696.21"/>
    <n v="0"/>
    <n v="18696.21"/>
    <n v="7.7958006232279158E-3"/>
    <n v="0"/>
    <n v="0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02ocpz5Phesgo 15ml"/>
    <s v="BC_LEL35"/>
    <x v="4"/>
    <x v="1"/>
    <s v="赣州市"/>
    <x v="77"/>
    <s v="赣南医科大学第一附属医院黄金院区"/>
    <s v="JXGZ001"/>
    <x v="61"/>
    <s v="未准入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0"/>
    <n v="0"/>
    <n v="0"/>
    <n v="0"/>
    <n v="0"/>
    <n v="2"/>
    <n v="0.16666666666666666"/>
    <n v="0"/>
    <n v="0"/>
    <n v="2"/>
    <n v="0"/>
    <n v="0"/>
    <n v="0"/>
    <n v="0"/>
    <n v="0"/>
    <n v="0"/>
    <n v="0"/>
    <n v="0"/>
    <n v="0"/>
  </r>
  <r>
    <s v="JXGZ001Herceptin IV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-1"/>
    <n v="5"/>
    <n v="1"/>
    <n v="9"/>
    <n v="0"/>
    <n v="0"/>
    <n v="5"/>
    <n v="9"/>
    <n v="14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-4535.5"/>
    <n v="22677.5"/>
    <n v="4535.5"/>
    <n v="40819.5"/>
    <n v="0"/>
    <n v="0"/>
    <n v="22677.5"/>
    <n v="40819.5"/>
    <n v="63497"/>
    <n v="1.1681063360424579E-7"/>
    <n v="9"/>
    <m/>
    <m/>
    <n v="0"/>
    <m/>
    <m/>
    <m/>
    <m/>
    <m/>
    <m/>
    <m/>
    <m/>
    <m/>
    <m/>
    <m/>
    <m/>
    <m/>
    <m/>
    <m/>
    <m/>
    <n v="13606.5"/>
    <n v="27213"/>
    <n v="49890.5"/>
    <n v="6"/>
    <n v="11"/>
    <n v="0"/>
    <n v="8"/>
    <n v="3"/>
    <n v="8"/>
    <n v="4"/>
    <n v="4"/>
    <n v="2"/>
    <n v="1"/>
    <n v="0"/>
    <n v="1"/>
    <n v="2"/>
    <n v="3"/>
    <n v="3"/>
    <n v="7"/>
    <n v="1"/>
  </r>
  <r>
    <s v="JXGZ001Herceptin SC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1"/>
    <x v="1"/>
    <n v="3444.49"/>
    <n v="13.076678802566988"/>
    <n v="12.115840416775642"/>
    <n v="18.377683888319236"/>
    <n v="18.810729917117587"/>
    <n v="16.936841250718498"/>
    <n v="22.292498450513889"/>
    <n v="43.570203107661868"/>
    <n v="58.040069618349975"/>
    <n v="101.61027272601184"/>
    <n v="9"/>
    <n v="5"/>
    <n v="9"/>
    <n v="2"/>
    <n v="0"/>
    <n v="0"/>
    <n v="23"/>
    <n v="2"/>
    <n v="25"/>
    <n v="45042.489368653965"/>
    <n v="41732.891157179532"/>
    <n v="63301.748376476731"/>
    <n v="64793.371092212365"/>
    <n v="58338.780319687357"/>
    <n v="76786.287987810589"/>
    <n v="150077.12890231021"/>
    <n v="199918.4393997103"/>
    <n v="349995.56830202055"/>
    <n v="31000.409999999996"/>
    <n v="17222.449999999997"/>
    <n v="31000.409999999996"/>
    <n v="6888.98"/>
    <n v="0"/>
    <n v="0"/>
    <n v="79223.26999999999"/>
    <n v="6888.98"/>
    <n v="86112.249999999985"/>
    <n v="18.810729917117587"/>
    <n v="2"/>
    <m/>
    <m/>
    <n v="0"/>
    <m/>
    <m/>
    <m/>
    <m/>
    <m/>
    <m/>
    <m/>
    <m/>
    <m/>
    <m/>
    <m/>
    <m/>
    <m/>
    <m/>
    <m/>
    <m/>
    <n v="76352.861666666664"/>
    <n v="120557.15"/>
    <n v="86112.25"/>
    <n v="35"/>
    <n v="25"/>
    <n v="0"/>
    <n v="68"/>
    <n v="22.166666666666668"/>
    <n v="68"/>
    <n v="62"/>
    <n v="27"/>
    <n v="18"/>
    <n v="19"/>
    <n v="12"/>
    <n v="13"/>
    <n v="11"/>
    <n v="11"/>
    <n v="10"/>
    <n v="7"/>
    <n v="8"/>
  </r>
  <r>
    <s v="JXGZ001Itovebi 3mg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2"/>
    <x v="2"/>
    <n v="3566.02"/>
    <n v="0.50570040726252341"/>
    <n v="0.57740530032491377"/>
    <n v="1.1686863022054965"/>
    <n v="1.1830568368946965"/>
    <n v="1.4382797936592029"/>
    <n v="1.8316584594526413"/>
    <n v="2.2517920097929336"/>
    <n v="4.4529950900065405"/>
    <n v="6.7047870997994741"/>
    <n v="0"/>
    <n v="0"/>
    <n v="0"/>
    <n v="2"/>
    <n v="0"/>
    <n v="0"/>
    <n v="0"/>
    <n v="2"/>
    <n v="2"/>
    <n v="1803.3377663063036"/>
    <n v="2059.0388490646492"/>
    <n v="4167.558727390845"/>
    <n v="4218.8043415032253"/>
    <n v="5128.9345097845908"/>
    <n v="6531.7306995773079"/>
    <n v="8029.935342761798"/>
    <n v="15879.469550865124"/>
    <n v="23909.404893626921"/>
    <n v="0"/>
    <n v="0"/>
    <n v="0"/>
    <n v="7132.04"/>
    <n v="0"/>
    <n v="0"/>
    <n v="0"/>
    <n v="7132.04"/>
    <n v="7132.04"/>
    <n v="1.1830568368946965"/>
    <n v="2"/>
    <m/>
    <m/>
    <n v="0"/>
    <m/>
    <m/>
    <m/>
    <m/>
    <m/>
    <m/>
    <n v="2.3333333333333335"/>
    <n v="1.3333333333333333"/>
    <n v="1.6666666666666667"/>
    <n v="1"/>
    <n v="1"/>
    <n v="2"/>
    <n v="2"/>
    <n v="1"/>
    <n v="0"/>
    <n v="0"/>
    <n v="891.505"/>
    <n v="7132.04"/>
    <n v="0"/>
    <n v="2"/>
    <n v="0"/>
    <n v="0"/>
    <n v="1"/>
    <n v="0.25"/>
    <n v="0"/>
    <n v="0"/>
    <n v="0"/>
    <n v="0"/>
    <n v="0"/>
    <n v="1"/>
    <n v="1"/>
    <n v="1"/>
    <n v="0"/>
    <n v="0"/>
    <n v="0"/>
    <n v="0"/>
  </r>
  <r>
    <s v="JXGZ001Itovebi 9mg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1Perjeta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3"/>
    <x v="4"/>
    <n v="3985.87"/>
    <n v="28.943860474618052"/>
    <n v="24.449313706045537"/>
    <n v="37.108944922926902"/>
    <n v="22.423855163240596"/>
    <n v="27.216515381778446"/>
    <n v="31.235224520346627"/>
    <n v="90.502119103590502"/>
    <n v="80.875595065365673"/>
    <n v="171.37771416895617"/>
    <n v="15"/>
    <n v="18"/>
    <n v="6"/>
    <n v="13"/>
    <n v="0"/>
    <n v="0"/>
    <n v="39"/>
    <n v="13"/>
    <n v="52"/>
    <n v="115366.46514996584"/>
    <n v="97451.786021515712"/>
    <n v="147911.43029994663"/>
    <n v="89378.571579505777"/>
    <n v="108481.49216476924"/>
    <n v="124499.54435891399"/>
    <n v="360729.68147142819"/>
    <n v="322359.60810318904"/>
    <n v="683089.28957461729"/>
    <n v="59788.049999999996"/>
    <n v="71745.66"/>
    <n v="23915.22"/>
    <n v="51816.31"/>
    <n v="0"/>
    <n v="0"/>
    <n v="155448.93"/>
    <n v="51816.31"/>
    <n v="207265.24"/>
    <n v="22.423855163240596"/>
    <n v="13"/>
    <m/>
    <m/>
    <n v="0"/>
    <m/>
    <m/>
    <m/>
    <m/>
    <m/>
    <m/>
    <m/>
    <m/>
    <m/>
    <m/>
    <m/>
    <m/>
    <m/>
    <m/>
    <m/>
    <m/>
    <n v="208261.70749999999"/>
    <n v="653682.67999999993"/>
    <n v="322855.46999999997"/>
    <n v="164"/>
    <n v="81"/>
    <n v="0"/>
    <n v="94"/>
    <n v="52.25"/>
    <n v="94"/>
    <n v="81"/>
    <n v="44"/>
    <n v="55"/>
    <n v="60"/>
    <n v="48"/>
    <n v="59"/>
    <n v="66"/>
    <n v="39"/>
    <n v="29"/>
    <n v="24"/>
    <n v="28"/>
  </r>
  <r>
    <s v="JXGZ001Phesgo 10ml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4"/>
    <x v="5"/>
    <n v="6232.07"/>
    <n v="75.435214426944825"/>
    <n v="69.325177715243896"/>
    <n v="101.31407167065998"/>
    <n v="90.321996317149839"/>
    <n v="79.586966470559545"/>
    <n v="103.84535803997066"/>
    <n v="246.07446381284871"/>
    <n v="273.75432082768003"/>
    <n v="519.82878464052874"/>
    <n v="100"/>
    <n v="91"/>
    <n v="103"/>
    <n v="49"/>
    <n v="0"/>
    <n v="0"/>
    <n v="294"/>
    <n v="49"/>
    <n v="343"/>
    <n v="470117.53677373001"/>
    <n v="432039.36028383998"/>
    <n v="631396.38663656998"/>
    <n v="562893.00358821999"/>
    <n v="495991.54613218002"/>
    <n v="647171.54048015992"/>
    <n v="1533553.2836941401"/>
    <n v="1706056.0902005599"/>
    <n v="3239609.3738946998"/>
    <n v="623207"/>
    <n v="567118.37"/>
    <n v="641903.21"/>
    <n v="305371.43"/>
    <n v="0"/>
    <n v="0"/>
    <n v="1832228.58"/>
    <n v="305371.43"/>
    <n v="2137600.0100000002"/>
    <n v="90.321996317149839"/>
    <n v="49"/>
    <n v="246"/>
    <n v="270"/>
    <n v="343"/>
    <n v="100"/>
    <n v="91"/>
    <n v="103"/>
    <n v="49"/>
    <n v="0"/>
    <n v="0"/>
    <n v="0.66666666666666663"/>
    <n v="0.33333333333333331"/>
    <n v="0"/>
    <n v="0"/>
    <n v="0"/>
    <n v="0"/>
    <n v="0"/>
    <n v="0"/>
    <n v="0"/>
    <n v="0"/>
    <n v="404565.21083333332"/>
    <n v="1533089.22"/>
    <n v="1682658.9"/>
    <n v="246"/>
    <n v="270"/>
    <n v="199.33333333333334"/>
    <n v="101"/>
    <n v="64.916666666666671"/>
    <n v="0"/>
    <n v="5"/>
    <n v="44"/>
    <n v="55"/>
    <n v="75"/>
    <n v="84"/>
    <n v="83"/>
    <n v="76"/>
    <n v="87"/>
    <n v="79"/>
    <n v="90"/>
    <n v="101"/>
  </r>
  <r>
    <s v="JXGZ001Phesgo 15ml"/>
    <s v="BC_LEL35"/>
    <x v="4"/>
    <x v="1"/>
    <s v="赣州市"/>
    <x v="78"/>
    <s v="赣南医科大学第一附属医院章贡院区"/>
    <s v="JXGZ001"/>
    <x v="61"/>
    <s v="正式进药"/>
    <s v="Y"/>
    <s v="深耕熟盘"/>
    <s v="头部"/>
    <x v="4"/>
    <x v="6"/>
    <n v="8489.27"/>
    <n v="4"/>
    <n v="4"/>
    <n v="7"/>
    <n v="5"/>
    <n v="7"/>
    <n v="9"/>
    <n v="15"/>
    <n v="21"/>
    <n v="36"/>
    <n v="5"/>
    <n v="2"/>
    <n v="4"/>
    <n v="1"/>
    <n v="0"/>
    <n v="0"/>
    <n v="11"/>
    <n v="1"/>
    <n v="12"/>
    <n v="33957.08"/>
    <n v="33957.08"/>
    <n v="59424.89"/>
    <n v="42446.350000000006"/>
    <n v="59424.89"/>
    <n v="76403.430000000008"/>
    <n v="127339.05"/>
    <n v="178274.67"/>
    <n v="305613.72000000003"/>
    <n v="42446.350000000006"/>
    <n v="16978.54"/>
    <n v="33957.08"/>
    <n v="8489.27"/>
    <n v="0"/>
    <n v="0"/>
    <n v="93381.97"/>
    <n v="8489.27"/>
    <n v="101871.24"/>
    <n v="5"/>
    <n v="1"/>
    <n v="44"/>
    <n v="42"/>
    <n v="24"/>
    <n v="10"/>
    <n v="4"/>
    <n v="8"/>
    <n v="2"/>
    <n v="0"/>
    <n v="0"/>
    <n v="7.333333333333333"/>
    <n v="6.666666666666667"/>
    <n v="3.6666666666666665"/>
    <n v="1"/>
    <n v="3"/>
    <n v="4"/>
    <n v="4"/>
    <n v="1"/>
    <n v="0"/>
    <n v="0"/>
    <n v="55180.255000000005"/>
    <n v="186763.94"/>
    <n v="178274.67"/>
    <n v="22"/>
    <n v="21"/>
    <n v="0"/>
    <n v="10"/>
    <n v="6.5"/>
    <n v="0"/>
    <n v="5"/>
    <n v="6"/>
    <n v="10"/>
    <n v="9"/>
    <n v="5"/>
    <n v="8"/>
    <n v="7"/>
    <n v="7"/>
    <n v="9"/>
    <n v="9"/>
    <n v="3"/>
  </r>
  <r>
    <s v="JXGZ003Herceptin IV"/>
    <s v="BC_LEL35"/>
    <x v="4"/>
    <x v="1"/>
    <s v="赣州市"/>
    <x v="79"/>
    <s v="赣州市人民医院北院区"/>
    <s v="JXGZ003"/>
    <x v="60"/>
    <s v="临时采购"/>
    <s v="-"/>
    <m/>
    <s v="腰部"/>
    <x v="0"/>
    <x v="0"/>
    <n v="4535.5"/>
    <n v="6.452614729896897E-3"/>
    <n v="4.6226864486201271E-3"/>
    <n v="4.3001479559869006E-3"/>
    <n v="3.0365103325528304E-3"/>
    <n v="2.7666814302068558E-3"/>
    <n v="4.8165124450298838E-3"/>
    <n v="1.5375449134503925E-2"/>
    <n v="1.0619704207789571E-2"/>
    <n v="2.5995153342293496E-2"/>
    <n v="1"/>
    <n v="1"/>
    <n v="3"/>
    <n v="2"/>
    <n v="0"/>
    <n v="0"/>
    <n v="5"/>
    <n v="2"/>
    <n v="7"/>
    <n v="29.265834107447379"/>
    <n v="20.966194387716587"/>
    <n v="19.503321054378588"/>
    <n v="13.772092613293363"/>
    <n v="12.548283626703196"/>
    <n v="21.845292194433039"/>
    <n v="69.735349549542548"/>
    <n v="48.165668434429598"/>
    <n v="117.90101798397214"/>
    <n v="4535.5"/>
    <n v="4535.5"/>
    <n v="13606.5"/>
    <n v="9071"/>
    <n v="0"/>
    <n v="0"/>
    <n v="22677.5"/>
    <n v="9071"/>
    <n v="31748.5"/>
    <n v="3.0365103325528304E-3"/>
    <n v="2"/>
    <m/>
    <m/>
    <n v="0"/>
    <m/>
    <m/>
    <m/>
    <m/>
    <m/>
    <m/>
    <m/>
    <m/>
    <m/>
    <m/>
    <m/>
    <m/>
    <m/>
    <m/>
    <m/>
    <m/>
    <n v="27213"/>
    <n v="72568"/>
    <n v="31748.5"/>
    <n v="16"/>
    <n v="7"/>
    <n v="0"/>
    <n v="11"/>
    <n v="6"/>
    <n v="6"/>
    <n v="10"/>
    <n v="6"/>
    <n v="11"/>
    <n v="10"/>
    <n v="6"/>
    <n v="8"/>
    <n v="5"/>
    <n v="3"/>
    <n v="3"/>
    <n v="2"/>
    <n v="2"/>
  </r>
  <r>
    <s v="JXGZ003Herceptin SC"/>
    <s v="BC_LEL35"/>
    <x v="4"/>
    <x v="1"/>
    <s v="赣州市"/>
    <x v="79"/>
    <s v="赣州市人民医院北院区"/>
    <s v="JXGZ003"/>
    <x v="60"/>
    <s v="临时采购"/>
    <s v="-"/>
    <m/>
    <s v="腰部"/>
    <x v="1"/>
    <x v="1"/>
    <n v="3444.49"/>
    <n v="8.4092204222170732"/>
    <n v="7.7913340385077348"/>
    <n v="11.81813799971647"/>
    <n v="12.096616928817049"/>
    <n v="10.891575260335367"/>
    <n v="14.335637975255953"/>
    <n v="28.018692460441279"/>
    <n v="37.323830164408363"/>
    <n v="65.342522624849636"/>
    <n v="2"/>
    <n v="3"/>
    <n v="3"/>
    <n v="1"/>
    <n v="0"/>
    <n v="0"/>
    <n v="8"/>
    <n v="1"/>
    <n v="9"/>
    <n v="28965.475652122481"/>
    <n v="26837.172182299506"/>
    <n v="40707.458158643378"/>
    <n v="41666.676045141037"/>
    <n v="37515.922068472566"/>
    <n v="49378.96164938937"/>
    <n v="96510.105993065372"/>
    <n v="128561.55976300298"/>
    <n v="225071.66575606837"/>
    <n v="6888.98"/>
    <n v="10333.469999999999"/>
    <n v="10333.469999999999"/>
    <n v="3444.49"/>
    <n v="0"/>
    <n v="0"/>
    <n v="27555.919999999998"/>
    <n v="3444.49"/>
    <n v="31000.409999999996"/>
    <n v="12.096616928817049"/>
    <n v="1"/>
    <m/>
    <m/>
    <n v="0"/>
    <m/>
    <m/>
    <m/>
    <m/>
    <m/>
    <m/>
    <m/>
    <m/>
    <m/>
    <m/>
    <m/>
    <m/>
    <m/>
    <m/>
    <m/>
    <m/>
    <n v="48509.900833333333"/>
    <n v="86112.25"/>
    <n v="37889.39"/>
    <n v="25"/>
    <n v="11"/>
    <n v="0"/>
    <n v="38"/>
    <n v="14.083333333333334"/>
    <n v="38"/>
    <n v="35"/>
    <n v="20"/>
    <n v="17"/>
    <n v="11"/>
    <n v="12"/>
    <n v="9"/>
    <n v="10"/>
    <n v="6"/>
    <n v="6"/>
    <n v="2"/>
    <n v="3"/>
  </r>
  <r>
    <s v="JXGZ003Itovebi 3mg"/>
    <s v="BC_LEL35"/>
    <x v="4"/>
    <x v="1"/>
    <s v="赣州市"/>
    <x v="79"/>
    <s v="赣州市人民医院北院区"/>
    <s v="JXGZ003"/>
    <x v="60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3Itovebi 9mg"/>
    <s v="BC_LEL35"/>
    <x v="4"/>
    <x v="1"/>
    <s v="赣州市"/>
    <x v="79"/>
    <s v="赣州市人民医院北院区"/>
    <s v="JXGZ003"/>
    <x v="60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3Perjeta"/>
    <s v="BC_LEL35"/>
    <x v="4"/>
    <x v="1"/>
    <s v="赣州市"/>
    <x v="79"/>
    <s v="赣州市人民医院北院区"/>
    <s v="JXGZ003"/>
    <x v="60"/>
    <s v="临时采购"/>
    <s v="-"/>
    <m/>
    <s v="腰部"/>
    <x v="3"/>
    <x v="4"/>
    <n v="3985.87"/>
    <n v="11.810220740961251"/>
    <n v="9.9762708601578698"/>
    <n v="15.141892747454017"/>
    <n v="9.1498050017707548"/>
    <n v="11.10539676421006"/>
    <n v="12.745186385979052"/>
    <n v="36.92838434857314"/>
    <n v="33.000388151959868"/>
    <n v="69.928772500533"/>
    <n v="6"/>
    <n v="8"/>
    <n v="5"/>
    <n v="1"/>
    <n v="0"/>
    <n v="0"/>
    <n v="19"/>
    <n v="1"/>
    <n v="20"/>
    <n v="47074.004544775227"/>
    <n v="39764.118733377451"/>
    <n v="60353.616045294548"/>
    <n v="36469.933262408005"/>
    <n v="44264.667800561947"/>
    <n v="50800.65606028233"/>
    <n v="147191.73932344723"/>
    <n v="131535.25712325226"/>
    <n v="278726.99644669949"/>
    <n v="23915.22"/>
    <n v="31886.959999999999"/>
    <n v="19929.349999999999"/>
    <n v="3985.87"/>
    <n v="0"/>
    <n v="0"/>
    <n v="75731.53"/>
    <n v="3985.87"/>
    <n v="79717.399999999994"/>
    <n v="9.1498050017707548"/>
    <n v="1"/>
    <m/>
    <m/>
    <n v="0"/>
    <m/>
    <m/>
    <m/>
    <m/>
    <m/>
    <m/>
    <m/>
    <m/>
    <m/>
    <m/>
    <m/>
    <m/>
    <m/>
    <m/>
    <m/>
    <m/>
    <n v="104629.08749999999"/>
    <n v="175378.28"/>
    <n v="95660.88"/>
    <n v="44"/>
    <n v="24"/>
    <n v="0"/>
    <n v="76"/>
    <n v="26.25"/>
    <n v="76"/>
    <n v="59"/>
    <n v="35"/>
    <n v="27"/>
    <n v="28"/>
    <n v="22"/>
    <n v="18"/>
    <n v="14"/>
    <n v="12"/>
    <n v="8"/>
    <n v="9"/>
    <n v="7"/>
  </r>
  <r>
    <s v="JXGZ003Phesgo 10ml"/>
    <s v="BC_LEL35"/>
    <x v="4"/>
    <x v="1"/>
    <s v="赣州市"/>
    <x v="79"/>
    <s v="赣州市人民医院北院区"/>
    <s v="JXGZ003"/>
    <x v="60"/>
    <s v="临时采购"/>
    <s v="-"/>
    <m/>
    <s v="腰部"/>
    <x v="4"/>
    <x v="5"/>
    <n v="6232.07"/>
    <n v="25.461920863234845"/>
    <n v="23.332706370733959"/>
    <n v="34.542028555139787"/>
    <n v="31.12433343323486"/>
    <n v="28.332797462934462"/>
    <n v="36.373514357239245"/>
    <n v="83.33665578910859"/>
    <n v="95.830645253408562"/>
    <n v="179.16730104251715"/>
    <n v="31"/>
    <n v="23"/>
    <n v="22"/>
    <n v="13"/>
    <n v="0"/>
    <n v="0"/>
    <n v="76"/>
    <n v="13"/>
    <n v="89"/>
    <n v="158680.47315413997"/>
    <n v="145411.05939185998"/>
    <n v="215268.33989763001"/>
    <n v="193969.02465925997"/>
    <n v="176571.97708482997"/>
    <n v="226682.28762031996"/>
    <n v="519359.87244363001"/>
    <n v="597223.28936440987"/>
    <n v="1116583.16180804"/>
    <n v="193194.16999999998"/>
    <n v="143337.60999999999"/>
    <n v="137105.53999999998"/>
    <n v="81016.91"/>
    <n v="0"/>
    <n v="0"/>
    <n v="473637.31999999995"/>
    <n v="81016.91"/>
    <n v="554654.23"/>
    <n v="31.12433343323486"/>
    <n v="13"/>
    <n v="93"/>
    <n v="87"/>
    <n v="89"/>
    <n v="31"/>
    <n v="23"/>
    <n v="22"/>
    <n v="13"/>
    <n v="0"/>
    <n v="0"/>
    <n v="0.33333333333333331"/>
    <n v="0"/>
    <n v="0"/>
    <n v="0"/>
    <n v="0"/>
    <n v="0"/>
    <n v="0"/>
    <n v="0"/>
    <n v="0"/>
    <n v="0"/>
    <n v="163072.49833333332"/>
    <n v="579582.51"/>
    <n v="542190.09"/>
    <n v="93"/>
    <n v="87"/>
    <n v="91"/>
    <n v="41"/>
    <n v="26.166666666666668"/>
    <n v="0"/>
    <n v="2"/>
    <n v="19"/>
    <n v="32"/>
    <n v="41"/>
    <n v="40"/>
    <n v="31"/>
    <n v="29"/>
    <n v="33"/>
    <n v="26"/>
    <n v="31"/>
    <n v="30"/>
  </r>
  <r>
    <s v="JXGZ003Phesgo 15ml"/>
    <s v="BC_LEL35"/>
    <x v="4"/>
    <x v="1"/>
    <s v="赣州市"/>
    <x v="79"/>
    <s v="赣州市人民医院北院区"/>
    <s v="JXGZ003"/>
    <x v="60"/>
    <s v="临时采购"/>
    <s v="-"/>
    <m/>
    <s v="腰部"/>
    <x v="4"/>
    <x v="6"/>
    <n v="8489.27"/>
    <n v="2"/>
    <n v="2"/>
    <n v="3"/>
    <n v="2"/>
    <n v="2"/>
    <n v="3"/>
    <n v="7"/>
    <n v="7"/>
    <n v="14"/>
    <n v="1"/>
    <n v="3"/>
    <n v="3"/>
    <n v="0"/>
    <n v="0"/>
    <n v="0"/>
    <n v="7"/>
    <n v="0"/>
    <n v="7"/>
    <n v="16978.54"/>
    <n v="16978.54"/>
    <n v="25467.81"/>
    <n v="16978.54"/>
    <n v="16978.54"/>
    <n v="25467.81"/>
    <n v="59424.89"/>
    <n v="59424.89"/>
    <n v="118849.78"/>
    <n v="8489.27"/>
    <n v="25467.81"/>
    <n v="25467.81"/>
    <n v="0"/>
    <n v="0"/>
    <n v="0"/>
    <n v="59424.89"/>
    <n v="0"/>
    <n v="59424.89"/>
    <n v="2"/>
    <n v="0"/>
    <n v="4"/>
    <n v="8"/>
    <n v="14"/>
    <n v="2"/>
    <n v="6"/>
    <n v="6"/>
    <n v="0"/>
    <n v="0"/>
    <n v="0"/>
    <n v="0"/>
    <n v="2.3333333333333335"/>
    <n v="1.3333333333333333"/>
    <n v="0"/>
    <n v="0"/>
    <n v="2"/>
    <n v="2"/>
    <n v="0"/>
    <n v="0"/>
    <n v="0"/>
    <n v="17685.979166666668"/>
    <n v="16978.54"/>
    <n v="33957.08"/>
    <n v="2"/>
    <n v="4"/>
    <n v="0"/>
    <n v="10"/>
    <n v="2.0833333333333335"/>
    <n v="0"/>
    <n v="1"/>
    <n v="10"/>
    <n v="3"/>
    <n v="4"/>
    <n v="1"/>
    <n v="0"/>
    <n v="0"/>
    <n v="2"/>
    <n v="2"/>
    <n v="2"/>
    <n v="0"/>
  </r>
  <r>
    <s v="JXGZ004Herceptin IV"/>
    <s v="BC_LEL35"/>
    <x v="4"/>
    <x v="1"/>
    <s v="赣州市"/>
    <x v="80"/>
    <s v="赣州市肿瘤医院"/>
    <s v="JXGZ004"/>
    <x v="62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6"/>
    <n v="0"/>
    <n v="0"/>
    <n v="0"/>
    <n v="6"/>
    <n v="0"/>
    <n v="6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27213"/>
    <n v="0"/>
    <n v="0"/>
    <n v="0"/>
    <n v="27213"/>
    <n v="0"/>
    <n v="27213"/>
    <n v="1.1681063360424579E-7"/>
    <n v="0"/>
    <m/>
    <m/>
    <n v="0"/>
    <m/>
    <m/>
    <m/>
    <m/>
    <m/>
    <m/>
    <m/>
    <m/>
    <m/>
    <m/>
    <m/>
    <m/>
    <m/>
    <m/>
    <m/>
    <m/>
    <n v="15118.333333333334"/>
    <n v="45355"/>
    <n v="0"/>
    <n v="10"/>
    <n v="0"/>
    <n v="0"/>
    <n v="20"/>
    <n v="3.3333333333333335"/>
    <n v="20"/>
    <n v="0"/>
    <n v="10"/>
    <n v="0"/>
    <n v="0"/>
    <n v="0"/>
    <n v="0"/>
    <n v="0"/>
    <n v="10"/>
    <n v="0"/>
    <n v="0"/>
    <n v="0"/>
  </r>
  <r>
    <s v="JXGZ004Herceptin SC"/>
    <s v="BC_LEL35"/>
    <x v="4"/>
    <x v="1"/>
    <s v="赣州市"/>
    <x v="80"/>
    <s v="赣州市肿瘤医院"/>
    <s v="JXGZ004"/>
    <x v="62"/>
    <s v="正式进药"/>
    <s v="-"/>
    <m/>
    <s v="腰部"/>
    <x v="1"/>
    <x v="1"/>
    <n v="3444.49"/>
    <n v="3.4494368823462849"/>
    <n v="3.19598174928359"/>
    <n v="4.8477646024329433"/>
    <n v="4.961995820163656"/>
    <n v="4.4676913582372189"/>
    <n v="5.8804355078106685"/>
    <n v="11.493183234062819"/>
    <n v="15.310122686211544"/>
    <n v="26.803305920274362"/>
    <n v="5"/>
    <n v="1"/>
    <n v="7"/>
    <n v="0"/>
    <n v="0"/>
    <n v="0"/>
    <n v="13"/>
    <n v="0"/>
    <n v="13"/>
    <n v="11881.550846872953"/>
    <n v="11008.527175589832"/>
    <n v="16698.076695434247"/>
    <n v="17091.544982595511"/>
    <n v="15388.918206534519"/>
    <n v="20255.101302298768"/>
    <n v="39588.154717897036"/>
    <n v="52735.564491428799"/>
    <n v="92323.719209325835"/>
    <n v="17222.449999999997"/>
    <n v="3444.49"/>
    <n v="24111.43"/>
    <n v="0"/>
    <n v="0"/>
    <n v="0"/>
    <n v="44778.369999999995"/>
    <n v="0"/>
    <n v="44778.369999999995"/>
    <n v="4.961995820163656"/>
    <n v="0"/>
    <m/>
    <m/>
    <n v="0"/>
    <m/>
    <m/>
    <m/>
    <m/>
    <m/>
    <m/>
    <m/>
    <m/>
    <m/>
    <m/>
    <m/>
    <m/>
    <m/>
    <m/>
    <m/>
    <m/>
    <n v="19231.735833333332"/>
    <n v="65445.31"/>
    <n v="0"/>
    <n v="19"/>
    <n v="0"/>
    <n v="0"/>
    <n v="15"/>
    <n v="5.583333333333333"/>
    <n v="15"/>
    <n v="0"/>
    <n v="6"/>
    <n v="14"/>
    <n v="8"/>
    <n v="5"/>
    <n v="4"/>
    <n v="4"/>
    <n v="11"/>
    <n v="0"/>
    <n v="0"/>
    <n v="0"/>
  </r>
  <r>
    <s v="JXGZ004Itovebi 3mg"/>
    <s v="BC_LEL35"/>
    <x v="4"/>
    <x v="1"/>
    <s v="赣州市"/>
    <x v="80"/>
    <s v="赣州市肿瘤医院"/>
    <s v="JXGZ004"/>
    <x v="62"/>
    <s v="正式进药"/>
    <s v="-"/>
    <m/>
    <s v="腰部"/>
    <x v="2"/>
    <x v="2"/>
    <n v="3566.02"/>
    <n v="1.1293114428057995"/>
    <n v="1.2894401575103658"/>
    <n v="2.6098670184497452"/>
    <n v="2.6419587649278657"/>
    <n v="3.2119132308558727"/>
    <n v="4.0903919155795476"/>
    <n v="5.0286186187659103"/>
    <n v="9.9442639113632865"/>
    <n v="14.972882530129198"/>
    <n v="0"/>
    <n v="0"/>
    <n v="0"/>
    <n v="0"/>
    <n v="0"/>
    <n v="0"/>
    <n v="0"/>
    <n v="0"/>
    <n v="0"/>
    <n v="4027.1471912743368"/>
    <n v="4598.1693904851145"/>
    <n v="9306.8379851321606"/>
    <n v="9421.2777949080682"/>
    <n v="11453.746819496659"/>
    <n v="14586.419378794977"/>
    <n v="17932.154566891611"/>
    <n v="35461.443993199704"/>
    <n v="53393.598560091312"/>
    <n v="0"/>
    <n v="0"/>
    <n v="0"/>
    <n v="0"/>
    <n v="0"/>
    <n v="0"/>
    <n v="0"/>
    <n v="0"/>
    <n v="0"/>
    <n v="2.6419587649278657"/>
    <n v="0"/>
    <m/>
    <m/>
    <n v="0"/>
    <m/>
    <m/>
    <m/>
    <m/>
    <m/>
    <m/>
    <n v="0"/>
    <n v="1"/>
    <n v="1.3333333333333333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4Itovebi 9mg"/>
    <s v="BC_LEL35"/>
    <x v="4"/>
    <x v="1"/>
    <s v="赣州市"/>
    <x v="80"/>
    <s v="赣州市肿瘤医院"/>
    <s v="JXGZ004"/>
    <x v="62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JXGZ004Perjeta"/>
    <s v="BC_LEL35"/>
    <x v="4"/>
    <x v="1"/>
    <s v="赣州市"/>
    <x v="80"/>
    <s v="赣州市肿瘤医院"/>
    <s v="JXGZ004"/>
    <x v="62"/>
    <s v="正式进药"/>
    <s v="-"/>
    <m/>
    <s v="腰部"/>
    <x v="3"/>
    <x v="4"/>
    <n v="3985.87"/>
    <n v="25.471933517857"/>
    <n v="21.516524854165642"/>
    <n v="32.657584803641669"/>
    <n v="19.734027823724723"/>
    <n v="23.951790086893769"/>
    <n v="27.48843966738011"/>
    <n v="79.646043175664317"/>
    <n v="71.174257577998603"/>
    <n v="150.82030075366293"/>
    <n v="11"/>
    <n v="15"/>
    <n v="36"/>
    <n v="2"/>
    <n v="0"/>
    <n v="0"/>
    <n v="62"/>
    <n v="2"/>
    <n v="64"/>
    <n v="101527.81565082069"/>
    <n v="85762.070920473212"/>
    <n v="130168.88754129122"/>
    <n v="78657.269481749667"/>
    <n v="95468.721553647265"/>
    <n v="109565.34701702035"/>
    <n v="317458.77411258512"/>
    <n v="283691.33805241727"/>
    <n v="601150.11216500239"/>
    <n v="43844.57"/>
    <n v="59788.049999999996"/>
    <n v="143491.32"/>
    <n v="7971.74"/>
    <n v="0"/>
    <n v="0"/>
    <n v="247123.94"/>
    <n v="7971.74"/>
    <n v="255095.67999999999"/>
    <n v="19.734027823724723"/>
    <n v="2"/>
    <m/>
    <m/>
    <n v="0"/>
    <m/>
    <m/>
    <m/>
    <m/>
    <m/>
    <m/>
    <m/>
    <m/>
    <m/>
    <m/>
    <m/>
    <m/>
    <m/>
    <m/>
    <m/>
    <m/>
    <n v="204607.99333333335"/>
    <n v="1020382.72"/>
    <n v="279010.89999999997"/>
    <n v="256"/>
    <n v="70"/>
    <n v="0"/>
    <n v="100"/>
    <n v="51.333333333333336"/>
    <n v="40"/>
    <n v="80"/>
    <n v="0"/>
    <n v="70"/>
    <n v="55"/>
    <n v="45"/>
    <n v="100"/>
    <n v="96"/>
    <n v="60"/>
    <n v="20"/>
    <n v="50"/>
    <n v="0"/>
  </r>
  <r>
    <s v="JXGZ004Phesgo 10ml"/>
    <s v="BC_LEL35"/>
    <x v="4"/>
    <x v="1"/>
    <s v="赣州市"/>
    <x v="80"/>
    <s v="赣州市肿瘤医院"/>
    <s v="JXGZ004"/>
    <x v="62"/>
    <s v="正式进药"/>
    <s v="-"/>
    <m/>
    <s v="腰部"/>
    <x v="4"/>
    <x v="5"/>
    <n v="6232.07"/>
    <n v="7.7860884622284416"/>
    <n v="7.0950206396285687"/>
    <n v="11.175289823429456"/>
    <n v="9.6239075916284627"/>
    <n v="8.7178736099289651"/>
    <n v="11.769725428528565"/>
    <n v="26.056398925286466"/>
    <n v="30.111506630085991"/>
    <n v="56.167905555372457"/>
    <n v="12"/>
    <n v="21"/>
    <n v="5"/>
    <n v="5"/>
    <n v="0"/>
    <n v="0"/>
    <n v="38"/>
    <n v="5"/>
    <n v="43"/>
    <n v="48523.448322800003"/>
    <n v="44216.665277610009"/>
    <n v="69645.188449900001"/>
    <n v="59976.865784559988"/>
    <n v="54330.398588230004"/>
    <n v="73349.752751370004"/>
    <n v="162385.30205031001"/>
    <n v="187657.01712416002"/>
    <n v="350042.31917447003"/>
    <n v="74784.84"/>
    <n v="130873.47"/>
    <n v="31160.35"/>
    <n v="31160.35"/>
    <n v="0"/>
    <n v="0"/>
    <n v="236818.66"/>
    <n v="31160.35"/>
    <n v="267979.01"/>
    <n v="9.6239075916284627"/>
    <n v="5"/>
    <n v="24"/>
    <n v="24"/>
    <n v="43"/>
    <n v="12"/>
    <n v="21"/>
    <n v="5"/>
    <n v="5"/>
    <n v="0"/>
    <n v="0"/>
    <n v="0"/>
    <n v="0"/>
    <n v="0"/>
    <n v="0"/>
    <n v="0"/>
    <n v="0"/>
    <n v="0"/>
    <n v="0"/>
    <n v="0"/>
    <n v="0"/>
    <n v="48817.881666666661"/>
    <n v="149569.68"/>
    <n v="149569.68"/>
    <n v="24"/>
    <n v="24"/>
    <n v="66.666666666666671"/>
    <n v="30"/>
    <n v="7.833333333333333"/>
    <n v="10"/>
    <n v="6"/>
    <n v="30"/>
    <n v="0"/>
    <n v="0"/>
    <n v="0"/>
    <n v="3"/>
    <n v="7"/>
    <n v="14"/>
    <n v="3"/>
    <n v="16"/>
    <n v="5"/>
  </r>
  <r>
    <s v="JXGZ004Phesgo 15ml"/>
    <s v="BC_LEL35"/>
    <x v="4"/>
    <x v="1"/>
    <s v="赣州市"/>
    <x v="80"/>
    <s v="赣州市肿瘤医院"/>
    <s v="JXGZ004"/>
    <x v="62"/>
    <s v="正式进药"/>
    <s v="-"/>
    <m/>
    <s v="腰部"/>
    <x v="4"/>
    <x v="6"/>
    <n v="8489.27"/>
    <n v="1"/>
    <n v="1"/>
    <n v="1"/>
    <n v="1"/>
    <n v="1"/>
    <n v="1"/>
    <n v="3"/>
    <n v="3"/>
    <n v="6"/>
    <n v="2"/>
    <n v="0"/>
    <n v="0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16978.54"/>
    <n v="0"/>
    <n v="0"/>
    <n v="0"/>
    <n v="0"/>
    <n v="0"/>
    <n v="16978.54"/>
    <n v="0"/>
    <n v="16978.54"/>
    <n v="1"/>
    <n v="0"/>
    <n v="0"/>
    <n v="2"/>
    <n v="4"/>
    <n v="4"/>
    <n v="0"/>
    <n v="0"/>
    <n v="0"/>
    <n v="0"/>
    <n v="0"/>
    <n v="0"/>
    <n v="1"/>
    <n v="1"/>
    <n v="0"/>
    <n v="1"/>
    <n v="0"/>
    <n v="2"/>
    <n v="0"/>
    <n v="0"/>
    <n v="0"/>
    <n v="6366.9525000000003"/>
    <n v="0"/>
    <n v="8489.27"/>
    <n v="0"/>
    <n v="1"/>
    <n v="0"/>
    <n v="4"/>
    <n v="0.75"/>
    <n v="0"/>
    <n v="1"/>
    <n v="4"/>
    <n v="0"/>
    <n v="0"/>
    <n v="3"/>
    <n v="0"/>
    <n v="0"/>
    <n v="0"/>
    <n v="0"/>
    <n v="1"/>
    <n v="0"/>
  </r>
  <r>
    <s v="JXGZ005Herceptin IV"/>
    <s v="BC_LEL35"/>
    <x v="4"/>
    <x v="1"/>
    <s v="赣州市"/>
    <x v="81"/>
    <s v="赣州市妇幼保健院大公路院区"/>
    <s v="JXGZ005"/>
    <x v="63"/>
    <s v="正式进药"/>
    <s v="-"/>
    <m/>
    <s v="腿部"/>
    <x v="0"/>
    <x v="0"/>
    <n v="4535.5"/>
    <n v="1.8612960456910892E-2"/>
    <n v="1.3334420800641709E-2"/>
    <n v="1.2404038860837005E-2"/>
    <n v="8.7589991209207456E-3"/>
    <n v="7.9806612067992947E-3"/>
    <n v="1.3893523700429095E-2"/>
    <n v="4.4351420118389606E-2"/>
    <n v="3.0633184028149137E-2"/>
    <n v="7.4984604146538736E-2"/>
    <n v="0"/>
    <n v="0"/>
    <n v="0"/>
    <n v="0"/>
    <n v="0"/>
    <n v="0"/>
    <n v="0"/>
    <n v="0"/>
    <n v="0"/>
    <n v="84.419082152319348"/>
    <n v="60.478265541310471"/>
    <n v="56.25851825332623"/>
    <n v="39.726440512936037"/>
    <n v="36.196288903438202"/>
    <n v="63.014076743296158"/>
    <n v="201.15586594695606"/>
    <n v="138.9368061596704"/>
    <n v="340.09267210662642"/>
    <n v="0"/>
    <n v="0"/>
    <n v="0"/>
    <n v="0"/>
    <n v="0"/>
    <n v="0"/>
    <n v="0"/>
    <n v="0"/>
    <n v="0"/>
    <n v="8.7589991209207456E-3"/>
    <n v="0"/>
    <m/>
    <m/>
    <n v="0"/>
    <m/>
    <m/>
    <m/>
    <m/>
    <m/>
    <m/>
    <m/>
    <m/>
    <m/>
    <m/>
    <m/>
    <m/>
    <m/>
    <m/>
    <m/>
    <m/>
    <n v="7559.166666666667"/>
    <n v="0"/>
    <n v="90710"/>
    <n v="0"/>
    <n v="20"/>
    <n v="0"/>
    <n v="20"/>
    <n v="1.6666666666666667"/>
    <n v="0"/>
    <n v="0"/>
    <n v="0"/>
    <n v="0"/>
    <n v="0"/>
    <n v="0"/>
    <n v="0"/>
    <n v="0"/>
    <n v="0"/>
    <n v="0"/>
    <n v="0"/>
    <n v="20"/>
  </r>
  <r>
    <s v="JXGZ005Herceptin SC"/>
    <s v="BC_LEL35"/>
    <x v="4"/>
    <x v="1"/>
    <s v="赣州市"/>
    <x v="81"/>
    <s v="赣州市妇幼保健院大公路院区"/>
    <s v="JXGZ005"/>
    <x v="63"/>
    <s v="正式进药"/>
    <s v="-"/>
    <m/>
    <s v="腿部"/>
    <x v="1"/>
    <x v="1"/>
    <n v="3444.49"/>
    <n v="1.4323932816522706"/>
    <n v="1.3271449636855586"/>
    <n v="2.0130547925357138"/>
    <n v="2.060489789728976"/>
    <n v="1.8552277674035909"/>
    <n v="2.4418757617179896"/>
    <n v="4.7725930378735431"/>
    <n v="6.3575933188505562"/>
    <n v="11.130186356724099"/>
    <n v="6"/>
    <n v="3"/>
    <n v="4"/>
    <n v="2"/>
    <n v="0"/>
    <n v="0"/>
    <n v="13"/>
    <n v="2"/>
    <n v="15"/>
    <n v="4933.8643347184297"/>
    <n v="4571.3375559652695"/>
    <n v="6933.9471023413407"/>
    <n v="7097.3364758235602"/>
    <n v="6390.3134925439954"/>
    <n v="8411.0166424799972"/>
    <n v="16439.148993025039"/>
    <n v="21898.666610847555"/>
    <n v="38337.815603872594"/>
    <n v="20666.939999999999"/>
    <n v="10333.469999999999"/>
    <n v="13777.96"/>
    <n v="6888.98"/>
    <n v="0"/>
    <n v="0"/>
    <n v="44778.369999999995"/>
    <n v="6888.98"/>
    <n v="51667.349999999991"/>
    <n v="2.060489789728976"/>
    <n v="2"/>
    <m/>
    <m/>
    <n v="0"/>
    <m/>
    <m/>
    <m/>
    <m/>
    <m/>
    <m/>
    <m/>
    <m/>
    <m/>
    <m/>
    <m/>
    <m/>
    <m/>
    <m/>
    <m/>
    <m/>
    <n v="8324.184166666666"/>
    <n v="34444.899999999994"/>
    <n v="34444.899999999994"/>
    <n v="10"/>
    <n v="10"/>
    <n v="0"/>
    <n v="5"/>
    <n v="2.4166666666666665"/>
    <n v="0"/>
    <n v="0"/>
    <n v="0"/>
    <n v="3"/>
    <n v="3"/>
    <n v="3"/>
    <n v="4"/>
    <n v="2"/>
    <n v="4"/>
    <n v="2"/>
    <n v="5"/>
    <n v="3"/>
  </r>
  <r>
    <s v="JXGZ005Itovebi 3mg"/>
    <s v="BC_LEL35"/>
    <x v="4"/>
    <x v="1"/>
    <s v="赣州市"/>
    <x v="81"/>
    <s v="赣州市妇幼保健院大公路院区"/>
    <s v="JXGZ005"/>
    <x v="63"/>
    <s v="正式进药"/>
    <s v="-"/>
    <m/>
    <s v="腿部"/>
    <x v="2"/>
    <x v="2"/>
    <n v="3566.02"/>
    <n v="0.15146810392383303"/>
    <n v="0.17294525529298987"/>
    <n v="0.35004658041520398"/>
    <n v="0.3543508633670957"/>
    <n v="0.43079560571606851"/>
    <n v="0.54862094217241708"/>
    <n v="0.67445993963202688"/>
    <n v="1.3337674112555813"/>
    <n v="2.0082273508876081"/>
    <n v="0"/>
    <n v="0"/>
    <n v="0"/>
    <n v="0"/>
    <n v="0"/>
    <n v="0"/>
    <n v="0"/>
    <n v="0"/>
    <n v="0"/>
    <n v="540.13828795446705"/>
    <n v="616.72623927990776"/>
    <n v="1248.2731066922256"/>
    <n v="1263.6222657843307"/>
    <n v="1536.2257458956146"/>
    <n v="1956.3932522056828"/>
    <n v="2405.1376339266003"/>
    <n v="4756.2412638856285"/>
    <n v="7161.3788978122284"/>
    <n v="0"/>
    <n v="0"/>
    <n v="0"/>
    <n v="0"/>
    <n v="0"/>
    <n v="0"/>
    <n v="0"/>
    <n v="0"/>
    <n v="0"/>
    <n v="0.354350863367095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5Itovebi 9mg"/>
    <s v="BC_LEL35"/>
    <x v="4"/>
    <x v="1"/>
    <s v="赣州市"/>
    <x v="81"/>
    <s v="赣州市妇幼保健院大公路院区"/>
    <s v="JXGZ005"/>
    <x v="63"/>
    <s v="正式进药"/>
    <s v="-"/>
    <m/>
    <s v="腿部"/>
    <x v="2"/>
    <x v="3"/>
    <n v="10698.05"/>
    <m/>
    <m/>
    <m/>
    <m/>
    <m/>
    <m/>
    <n v="0"/>
    <n v="0"/>
    <n v="0"/>
    <n v="1"/>
    <n v="1"/>
    <n v="1"/>
    <n v="0"/>
    <n v="0"/>
    <n v="0"/>
    <n v="3"/>
    <n v="0"/>
    <n v="3"/>
    <m/>
    <m/>
    <m/>
    <m/>
    <m/>
    <m/>
    <n v="0"/>
    <n v="0"/>
    <n v="0"/>
    <n v="10698.05"/>
    <n v="10698.05"/>
    <n v="10698.05"/>
    <n v="0"/>
    <n v="0"/>
    <n v="0"/>
    <n v="32094.149999999998"/>
    <n v="0"/>
    <n v="32094.149999999998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5Perjeta"/>
    <s v="BC_LEL35"/>
    <x v="4"/>
    <x v="1"/>
    <s v="赣州市"/>
    <x v="81"/>
    <s v="赣州市妇幼保健院大公路院区"/>
    <s v="JXGZ005"/>
    <x v="63"/>
    <s v="正式进药"/>
    <s v="-"/>
    <m/>
    <s v="腿部"/>
    <x v="3"/>
    <x v="4"/>
    <n v="3985.87"/>
    <n v="4.0566194397235069"/>
    <n v="3.4266873748516962"/>
    <n v="5.2009947841610691"/>
    <n v="3.1428097453868244"/>
    <n v="3.8145238253921359"/>
    <n v="4.3777649876554197"/>
    <n v="12.684301598736273"/>
    <n v="11.33509855843438"/>
    <n v="24.019400157170651"/>
    <n v="0"/>
    <n v="0"/>
    <n v="0"/>
    <n v="0"/>
    <n v="0"/>
    <n v="0"/>
    <n v="0"/>
    <n v="0"/>
    <n v="0"/>
    <n v="16169.157726210733"/>
    <n v="13658.330406800131"/>
    <n v="20730.489080344079"/>
    <n v="12526.831079844982"/>
    <n v="15204.196079915751"/>
    <n v="17449.202131346105"/>
    <n v="50557.977213354941"/>
    <n v="45180.229291106836"/>
    <n v="95738.206504461778"/>
    <n v="0"/>
    <n v="0"/>
    <n v="0"/>
    <n v="0"/>
    <n v="0"/>
    <n v="0"/>
    <n v="0"/>
    <n v="0"/>
    <n v="0"/>
    <n v="3.1428097453868244"/>
    <n v="0"/>
    <m/>
    <m/>
    <n v="0"/>
    <m/>
    <m/>
    <m/>
    <m/>
    <m/>
    <m/>
    <m/>
    <m/>
    <m/>
    <m/>
    <m/>
    <m/>
    <m/>
    <m/>
    <m/>
    <m/>
    <n v="23250.908333333333"/>
    <n v="39858.699999999997"/>
    <n v="39858.699999999997"/>
    <n v="10"/>
    <n v="10"/>
    <n v="0"/>
    <n v="30"/>
    <n v="5.833333333333333"/>
    <n v="30"/>
    <n v="0"/>
    <n v="0"/>
    <n v="0"/>
    <n v="20"/>
    <n v="0"/>
    <n v="10"/>
    <n v="0"/>
    <n v="0"/>
    <n v="0"/>
    <n v="0"/>
    <n v="10"/>
  </r>
  <r>
    <s v="JXGZ005Phesgo 10ml"/>
    <s v="BC_LEL35"/>
    <x v="4"/>
    <x v="1"/>
    <s v="赣州市"/>
    <x v="81"/>
    <s v="赣州市妇幼保健院大公路院区"/>
    <s v="JXGZ005"/>
    <x v="63"/>
    <s v="正式进药"/>
    <s v="-"/>
    <m/>
    <s v="腿部"/>
    <x v="4"/>
    <x v="5"/>
    <n v="6232.07"/>
    <n v="5.5186851318293924"/>
    <n v="4.9988986692286836"/>
    <n v="8.0678719538291475"/>
    <n v="6.9010002576286871"/>
    <n v="6.2195270607294209"/>
    <n v="8.5149765220287978"/>
    <n v="18.585455754887224"/>
    <n v="21.635503840386903"/>
    <n v="40.220959595274124"/>
    <n v="5"/>
    <n v="21"/>
    <n v="2"/>
    <n v="16"/>
    <n v="0"/>
    <n v="0"/>
    <n v="28"/>
    <n v="16"/>
    <n v="44"/>
    <n v="34392.832049520002"/>
    <n v="31153.48642954"/>
    <n v="50279.542767300016"/>
    <n v="43007.516675560008"/>
    <n v="38760.528009360001"/>
    <n v="53065.929733640005"/>
    <n v="115825.86124636003"/>
    <n v="134833.97441856001"/>
    <n v="250659.83566492004"/>
    <n v="31160.35"/>
    <n v="130873.47"/>
    <n v="12464.14"/>
    <n v="99713.12"/>
    <n v="0"/>
    <n v="0"/>
    <n v="174497.96000000002"/>
    <n v="99713.12"/>
    <n v="274211.08"/>
    <n v="6.9010002576286871"/>
    <n v="16"/>
    <n v="36"/>
    <n v="10"/>
    <n v="44"/>
    <n v="5"/>
    <n v="21"/>
    <n v="2"/>
    <n v="16"/>
    <n v="0"/>
    <n v="0"/>
    <n v="0"/>
    <n v="0"/>
    <n v="0"/>
    <n v="0"/>
    <n v="0"/>
    <n v="0"/>
    <n v="0"/>
    <n v="0"/>
    <n v="0"/>
    <n v="0"/>
    <n v="54011.273333333324"/>
    <n v="224354.52"/>
    <n v="62320.7"/>
    <n v="36"/>
    <n v="10"/>
    <n v="8.3333333333333339"/>
    <n v="36"/>
    <n v="8.6666666666666661"/>
    <n v="4"/>
    <n v="14"/>
    <n v="20"/>
    <n v="0"/>
    <n v="0"/>
    <n v="20"/>
    <n v="0"/>
    <n v="36"/>
    <n v="0"/>
    <n v="0"/>
    <n v="0"/>
    <n v="10"/>
  </r>
  <r>
    <s v="JXGZ005Phesgo 15ml"/>
    <s v="BC_LEL35"/>
    <x v="4"/>
    <x v="1"/>
    <s v="赣州市"/>
    <x v="81"/>
    <s v="赣州市妇幼保健院大公路院区"/>
    <s v="JXGZ005"/>
    <x v="63"/>
    <s v="正式进药"/>
    <s v="-"/>
    <m/>
    <s v="腿部"/>
    <x v="4"/>
    <x v="6"/>
    <n v="8489.27"/>
    <n v="1"/>
    <n v="1"/>
    <n v="1"/>
    <n v="1"/>
    <n v="1"/>
    <n v="1"/>
    <n v="3"/>
    <n v="3"/>
    <n v="6"/>
    <n v="4"/>
    <n v="0"/>
    <n v="1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33957.08"/>
    <n v="0"/>
    <n v="8489.27"/>
    <n v="0"/>
    <n v="0"/>
    <n v="0"/>
    <n v="42446.350000000006"/>
    <n v="0"/>
    <n v="42446.350000000006"/>
    <n v="1"/>
    <n v="0"/>
    <n v="4"/>
    <n v="0"/>
    <n v="10"/>
    <n v="8"/>
    <n v="0"/>
    <n v="2"/>
    <n v="0"/>
    <n v="0"/>
    <n v="0"/>
    <n v="0.66666666666666663"/>
    <n v="0"/>
    <n v="1.6666666666666667"/>
    <n v="0"/>
    <n v="3"/>
    <n v="1"/>
    <n v="1"/>
    <n v="0"/>
    <n v="0"/>
    <n v="0"/>
    <n v="4952.0741666666672"/>
    <n v="16978.54"/>
    <n v="0"/>
    <n v="2"/>
    <n v="0"/>
    <n v="0"/>
    <n v="2"/>
    <n v="0.58333333333333337"/>
    <n v="1"/>
    <n v="1"/>
    <n v="0"/>
    <n v="1"/>
    <n v="0"/>
    <n v="2"/>
    <n v="0"/>
    <n v="2"/>
    <n v="0"/>
    <n v="0"/>
    <n v="0"/>
    <n v="0"/>
  </r>
  <r>
    <s v="JXGZ008Herceptin IV"/>
    <s v="BC_LEL35"/>
    <x v="4"/>
    <x v="1"/>
    <s v="赣州市"/>
    <x v="82"/>
    <s v="广东省人民医院赣州医院"/>
    <s v="JXGZ008"/>
    <x v="64"/>
    <s v="正式进药"/>
    <s v="-"/>
    <m/>
    <s v="腿部"/>
    <x v="0"/>
    <x v="0"/>
    <n v="4535.5"/>
    <n v="1.1719374614446301E-2"/>
    <n v="8.3958203742576874E-3"/>
    <n v="7.8100191787773554E-3"/>
    <n v="5.5149739442745477E-3"/>
    <n v="5.024905015512106E-3"/>
    <n v="8.7478512264050571E-3"/>
    <n v="2.7925214167481345E-2"/>
    <n v="1.9287730186191711E-2"/>
    <n v="4.7212944353673056E-2"/>
    <n v="-1"/>
    <n v="2"/>
    <n v="0"/>
    <n v="1"/>
    <n v="0"/>
    <n v="0"/>
    <n v="1"/>
    <n v="1"/>
    <n v="2"/>
    <n v="53.153223563821193"/>
    <n v="38.079243307445743"/>
    <n v="35.422341985344694"/>
    <n v="25.013164324257207"/>
    <n v="22.790456697855156"/>
    <n v="39.675879237360128"/>
    <n v="126.65480885661162"/>
    <n v="87.479500259472502"/>
    <n v="214.13430911608413"/>
    <n v="-4535.5"/>
    <n v="9071"/>
    <n v="0"/>
    <n v="4535.5"/>
    <n v="0"/>
    <n v="0"/>
    <n v="4535.5"/>
    <n v="4535.5"/>
    <n v="9071"/>
    <n v="5.5149739442745477E-3"/>
    <n v="1"/>
    <m/>
    <m/>
    <n v="0"/>
    <m/>
    <m/>
    <m/>
    <m/>
    <m/>
    <m/>
    <m/>
    <m/>
    <m/>
    <m/>
    <m/>
    <m/>
    <m/>
    <m/>
    <m/>
    <m/>
    <n v="12094.666666666666"/>
    <n v="27213"/>
    <n v="18142"/>
    <n v="6"/>
    <n v="4"/>
    <n v="0"/>
    <n v="5"/>
    <n v="2.6666666666666665"/>
    <n v="3"/>
    <n v="3"/>
    <n v="3"/>
    <n v="4"/>
    <n v="5"/>
    <n v="4"/>
    <n v="3"/>
    <n v="2"/>
    <n v="1"/>
    <n v="1"/>
    <n v="1"/>
    <n v="2"/>
  </r>
  <r>
    <s v="JXGZ008Herceptin SC"/>
    <s v="BC_LEL35"/>
    <x v="4"/>
    <x v="1"/>
    <s v="赣州市"/>
    <x v="82"/>
    <s v="广东省人民医院赣州医院"/>
    <s v="JXGZ008"/>
    <x v="64"/>
    <s v="正式进药"/>
    <s v="-"/>
    <m/>
    <s v="腿部"/>
    <x v="1"/>
    <x v="1"/>
    <n v="3444.49"/>
    <n v="0.34104601944101692"/>
    <n v="0.31598689611560921"/>
    <n v="0.47929876012755102"/>
    <n v="0.4905928070783277"/>
    <n v="0.4417208970008551"/>
    <n v="0.58139899088523572"/>
    <n v="1.1363316756841773"/>
    <n v="1.5137126949644184"/>
    <n v="2.6500443706485957"/>
    <n v="0"/>
    <n v="0"/>
    <n v="0"/>
    <n v="0"/>
    <n v="0"/>
    <n v="0"/>
    <n v="0"/>
    <n v="0"/>
    <n v="0"/>
    <n v="1174.7296035043883"/>
    <n v="1088.4137038012548"/>
    <n v="1650.9397862717478"/>
    <n v="1689.8420180532287"/>
    <n v="1521.5032125104751"/>
    <n v="2002.6230101142853"/>
    <n v="3914.0830935773911"/>
    <n v="5213.9682406779893"/>
    <n v="9128.0513342553804"/>
    <n v="0"/>
    <n v="0"/>
    <n v="0"/>
    <n v="0"/>
    <n v="0"/>
    <n v="0"/>
    <n v="0"/>
    <n v="0"/>
    <n v="0"/>
    <n v="0.4905928070783277"/>
    <n v="0"/>
    <m/>
    <m/>
    <n v="0"/>
    <m/>
    <m/>
    <m/>
    <m/>
    <m/>
    <m/>
    <m/>
    <m/>
    <m/>
    <m/>
    <m/>
    <m/>
    <m/>
    <m/>
    <m/>
    <m/>
    <n v="2009.2858333333334"/>
    <n v="0"/>
    <n v="0"/>
    <n v="0"/>
    <n v="0"/>
    <n v="0"/>
    <n v="3"/>
    <n v="0.58333333333333337"/>
    <n v="2"/>
    <n v="3"/>
    <n v="1"/>
    <n v="1"/>
    <n v="0"/>
    <n v="0"/>
    <n v="0"/>
    <n v="0"/>
    <n v="0"/>
    <n v="0"/>
    <n v="0"/>
    <n v="0"/>
  </r>
  <r>
    <s v="JXGZ008Itovebi 3mg"/>
    <s v="BC_LEL35"/>
    <x v="4"/>
    <x v="1"/>
    <s v="赣州市"/>
    <x v="82"/>
    <s v="广东省人民医院赣州医院"/>
    <s v="JXGZ008"/>
    <x v="64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66666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8Itovebi 9mg"/>
    <s v="BC_LEL35"/>
    <x v="4"/>
    <x v="1"/>
    <s v="赣州市"/>
    <x v="82"/>
    <s v="广东省人民医院赣州医院"/>
    <s v="JXGZ008"/>
    <x v="64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GZ008Perjeta"/>
    <s v="BC_LEL35"/>
    <x v="4"/>
    <x v="1"/>
    <s v="赣州市"/>
    <x v="82"/>
    <s v="广东省人民医院赣州医院"/>
    <s v="JXGZ008"/>
    <x v="64"/>
    <s v="正式进药"/>
    <s v="-"/>
    <m/>
    <s v="腿部"/>
    <x v="3"/>
    <x v="4"/>
    <n v="3985.87"/>
    <n v="4.5734990813904846"/>
    <n v="3.8633033721705927"/>
    <n v="5.8636865550539836"/>
    <n v="3.5432550913603547"/>
    <n v="4.3005565275706816"/>
    <n v="4.935563822804669"/>
    <n v="14.30048900861506"/>
    <n v="12.779375441735706"/>
    <n v="27.079864450350765"/>
    <n v="7"/>
    <n v="10"/>
    <n v="12"/>
    <n v="4"/>
    <n v="0"/>
    <n v="0"/>
    <n v="29"/>
    <n v="4"/>
    <n v="33"/>
    <n v="18229.37278354189"/>
    <n v="15398.625012033599"/>
    <n v="23371.892329193022"/>
    <n v="14122.954171000496"/>
    <n v="17141.459246548155"/>
    <n v="19672.515774402447"/>
    <n v="56999.890124768513"/>
    <n v="50936.929191951102"/>
    <n v="107936.81931671962"/>
    <n v="27901.09"/>
    <n v="39858.699999999997"/>
    <n v="47830.44"/>
    <n v="15943.48"/>
    <n v="0"/>
    <n v="0"/>
    <n v="115590.23"/>
    <n v="15943.48"/>
    <n v="131533.71"/>
    <n v="3.5432550913603547"/>
    <n v="4"/>
    <m/>
    <m/>
    <n v="0"/>
    <m/>
    <m/>
    <m/>
    <m/>
    <m/>
    <m/>
    <m/>
    <m/>
    <m/>
    <m/>
    <m/>
    <m/>
    <m/>
    <m/>
    <m/>
    <m/>
    <n v="44841.037499999999"/>
    <n v="123561.97"/>
    <n v="103632.62"/>
    <n v="31"/>
    <n v="26"/>
    <n v="0"/>
    <n v="16"/>
    <n v="11.25"/>
    <n v="16"/>
    <n v="12"/>
    <n v="9"/>
    <n v="16"/>
    <n v="11"/>
    <n v="14"/>
    <n v="13"/>
    <n v="9"/>
    <n v="9"/>
    <n v="5"/>
    <n v="8"/>
    <n v="13"/>
  </r>
  <r>
    <s v="JXGZ008Phesgo 10ml"/>
    <s v="BC_LEL35"/>
    <x v="4"/>
    <x v="1"/>
    <s v="赣州市"/>
    <x v="82"/>
    <s v="广东省人民医院赣州医院"/>
    <s v="JXGZ008"/>
    <x v="64"/>
    <s v="正式进药"/>
    <s v="-"/>
    <m/>
    <s v="腿部"/>
    <x v="4"/>
    <x v="5"/>
    <n v="6232.07"/>
    <n v="2.2565165317238094"/>
    <n v="2.0860576899232521"/>
    <n v="3.0924971979246063"/>
    <n v="2.7098331383232215"/>
    <n v="2.4863507273233454"/>
    <n v="3.2391207295232567"/>
    <n v="7.4350714195716678"/>
    <n v="8.4353045951698249"/>
    <n v="15.870376014741492"/>
    <n v="4"/>
    <n v="2"/>
    <n v="2"/>
    <n v="1"/>
    <n v="0"/>
    <n v="0"/>
    <n v="8"/>
    <n v="1"/>
    <n v="9"/>
    <n v="14062.768981859999"/>
    <n v="13000.45754764"/>
    <n v="19272.65901227"/>
    <n v="16887.869806349998"/>
    <n v="15495.11177723"/>
    <n v="20186.42712484"/>
    <n v="46335.885541769996"/>
    <n v="52569.40870842"/>
    <n v="98905.294250189996"/>
    <n v="24928.28"/>
    <n v="12464.14"/>
    <n v="12464.14"/>
    <n v="6232.07"/>
    <n v="0"/>
    <n v="0"/>
    <n v="49856.56"/>
    <n v="6232.07"/>
    <n v="56088.63"/>
    <n v="2.7098331383232215"/>
    <n v="1"/>
    <n v="4"/>
    <n v="8"/>
    <n v="9"/>
    <n v="4"/>
    <n v="2"/>
    <n v="2"/>
    <n v="1"/>
    <n v="0"/>
    <n v="0"/>
    <n v="0"/>
    <n v="0"/>
    <n v="0"/>
    <n v="0"/>
    <n v="0"/>
    <n v="0"/>
    <n v="0"/>
    <n v="0"/>
    <n v="0"/>
    <n v="0"/>
    <n v="7790.0874999999996"/>
    <n v="24928.28"/>
    <n v="49856.56"/>
    <n v="4"/>
    <n v="8"/>
    <n v="14.666666666666666"/>
    <n v="3"/>
    <n v="1.25"/>
    <n v="0"/>
    <n v="0"/>
    <n v="0"/>
    <n v="1"/>
    <n v="1"/>
    <n v="1"/>
    <n v="1"/>
    <n v="2"/>
    <n v="1"/>
    <n v="3"/>
    <n v="3"/>
    <n v="2"/>
  </r>
  <r>
    <s v="JXGZ008Phesgo 15ml"/>
    <s v="BC_LEL35"/>
    <x v="4"/>
    <x v="1"/>
    <s v="赣州市"/>
    <x v="82"/>
    <s v="广东省人民医院赣州医院"/>
    <s v="JXGZ008"/>
    <x v="64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8489.27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JXJA001Herceptin IV"/>
    <s v="BC_LEL35"/>
    <x v="4"/>
    <x v="1"/>
    <s v="吉安市"/>
    <x v="83"/>
    <s v="吉安市中心人民医院北院区"/>
    <s v="JXJA001"/>
    <x v="65"/>
    <s v="临时采购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3"/>
    <n v="3"/>
    <n v="1"/>
    <n v="0"/>
    <n v="0"/>
    <n v="8"/>
    <n v="1"/>
    <n v="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13606.5"/>
    <n v="13606.5"/>
    <n v="4535.5"/>
    <n v="0"/>
    <n v="0"/>
    <n v="36284"/>
    <n v="4535.5"/>
    <n v="40819.5"/>
    <n v="1.1681063360424579E-7"/>
    <n v="1"/>
    <m/>
    <m/>
    <n v="0"/>
    <m/>
    <m/>
    <m/>
    <m/>
    <m/>
    <m/>
    <m/>
    <m/>
    <m/>
    <m/>
    <m/>
    <m/>
    <m/>
    <m/>
    <m/>
    <m/>
    <n v="7937.125"/>
    <n v="18142"/>
    <n v="27213"/>
    <n v="4"/>
    <n v="6"/>
    <n v="0"/>
    <n v="4"/>
    <n v="1.75"/>
    <n v="1"/>
    <n v="1"/>
    <n v="3"/>
    <n v="1"/>
    <n v="3"/>
    <n v="2"/>
    <n v="1"/>
    <n v="2"/>
    <n v="1"/>
    <n v="1"/>
    <n v="1"/>
    <n v="4"/>
  </r>
  <r>
    <s v="JXJA001Herceptin SC"/>
    <s v="BC_LEL35"/>
    <x v="4"/>
    <x v="1"/>
    <s v="吉安市"/>
    <x v="83"/>
    <s v="吉安市中心人民医院北院区"/>
    <s v="JXJA001"/>
    <x v="65"/>
    <s v="临时采购"/>
    <s v="-"/>
    <m/>
    <s v="腰部"/>
    <x v="1"/>
    <x v="1"/>
    <n v="3444.49"/>
    <n v="0.34104601944101692"/>
    <n v="0.31598689611560921"/>
    <n v="0.47929876012755102"/>
    <n v="0.4905928070783277"/>
    <n v="0.4417208970008551"/>
    <n v="0.58139899088523572"/>
    <n v="1.1363316756841773"/>
    <n v="1.5137126949644184"/>
    <n v="2.6500443706485957"/>
    <n v="2"/>
    <n v="1"/>
    <n v="1"/>
    <n v="1"/>
    <n v="0"/>
    <n v="0"/>
    <n v="4"/>
    <n v="1"/>
    <n v="5"/>
    <n v="1174.7296035043883"/>
    <n v="1088.4137038012548"/>
    <n v="1650.9397862717478"/>
    <n v="1689.8420180532287"/>
    <n v="1521.5032125104751"/>
    <n v="2002.6230101142853"/>
    <n v="3914.0830935773911"/>
    <n v="5213.9682406779893"/>
    <n v="9128.0513342553804"/>
    <n v="6888.98"/>
    <n v="3444.49"/>
    <n v="3444.49"/>
    <n v="3444.49"/>
    <n v="0"/>
    <n v="0"/>
    <n v="13777.96"/>
    <n v="3444.49"/>
    <n v="17222.449999999997"/>
    <n v="0.4905928070783277"/>
    <n v="1"/>
    <m/>
    <m/>
    <n v="0"/>
    <m/>
    <m/>
    <m/>
    <m/>
    <m/>
    <m/>
    <m/>
    <m/>
    <m/>
    <m/>
    <m/>
    <m/>
    <m/>
    <m/>
    <m/>
    <m/>
    <n v="2009.2858333333334"/>
    <n v="6888.98"/>
    <n v="13777.96"/>
    <n v="2"/>
    <n v="4"/>
    <n v="0"/>
    <n v="2"/>
    <n v="0.58333333333333337"/>
    <n v="0"/>
    <n v="0"/>
    <n v="0"/>
    <n v="1"/>
    <n v="0"/>
    <n v="0"/>
    <n v="0"/>
    <n v="0"/>
    <n v="2"/>
    <n v="1"/>
    <n v="2"/>
    <n v="1"/>
  </r>
  <r>
    <s v="JXJA001Itovebi 3mg"/>
    <s v="BC_LEL35"/>
    <x v="4"/>
    <x v="1"/>
    <s v="吉安市"/>
    <x v="83"/>
    <s v="吉安市中心人民医院北院区"/>
    <s v="JXJA001"/>
    <x v="65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001Itovebi 9mg"/>
    <s v="BC_LEL35"/>
    <x v="4"/>
    <x v="1"/>
    <s v="吉安市"/>
    <x v="83"/>
    <s v="吉安市中心人民医院北院区"/>
    <s v="JXJA001"/>
    <x v="65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001Perjeta"/>
    <s v="BC_LEL35"/>
    <x v="4"/>
    <x v="1"/>
    <s v="吉安市"/>
    <x v="83"/>
    <s v="吉安市中心人民医院北院区"/>
    <s v="JXJA001"/>
    <x v="65"/>
    <s v="临时采购"/>
    <s v="-"/>
    <m/>
    <s v="腰部"/>
    <x v="3"/>
    <x v="4"/>
    <n v="3985.87"/>
    <n v="8.8045136481548436"/>
    <n v="7.4373049304072794"/>
    <n v="11.288273460586044"/>
    <n v="6.8211750468509207"/>
    <n v="8.2790677264431753"/>
    <n v="9.5015300683106894"/>
    <n v="27.530092039148169"/>
    <n v="24.601772841604785"/>
    <n v="52.131864880752957"/>
    <n v="7"/>
    <n v="3"/>
    <n v="2"/>
    <n v="0"/>
    <n v="0"/>
    <n v="0"/>
    <n v="12"/>
    <n v="0"/>
    <n v="12"/>
    <n v="35093.646814770946"/>
    <n v="29644.130602962461"/>
    <n v="44993.590538346092"/>
    <n v="27188.316983991677"/>
    <n v="32999.287678798064"/>
    <n v="37871.863653377528"/>
    <n v="109731.3679560795"/>
    <n v="98059.468316167273"/>
    <n v="207790.83627224679"/>
    <n v="27901.09"/>
    <n v="11957.61"/>
    <n v="7971.74"/>
    <n v="0"/>
    <n v="0"/>
    <n v="0"/>
    <n v="47830.439999999995"/>
    <n v="0"/>
    <n v="47830.439999999995"/>
    <n v="6.8211750468509207"/>
    <n v="0"/>
    <m/>
    <m/>
    <n v="0"/>
    <m/>
    <m/>
    <m/>
    <m/>
    <m/>
    <m/>
    <m/>
    <m/>
    <m/>
    <m/>
    <m/>
    <m/>
    <m/>
    <m/>
    <m/>
    <m/>
    <n v="82374.646666666667"/>
    <n v="183350.02"/>
    <n v="139505.44999999998"/>
    <n v="46"/>
    <n v="35"/>
    <n v="0"/>
    <n v="34"/>
    <n v="20.666666666666668"/>
    <n v="26"/>
    <n v="34"/>
    <n v="34"/>
    <n v="27"/>
    <n v="23"/>
    <n v="23"/>
    <n v="16"/>
    <n v="14"/>
    <n v="16"/>
    <n v="11"/>
    <n v="14"/>
    <n v="10"/>
  </r>
  <r>
    <s v="JXJA001Phesgo 10ml"/>
    <s v="BC_LEL35"/>
    <x v="4"/>
    <x v="1"/>
    <s v="吉安市"/>
    <x v="83"/>
    <s v="吉安市中心人民医院北院区"/>
    <s v="JXJA001"/>
    <x v="65"/>
    <s v="临时采购"/>
    <s v="-"/>
    <m/>
    <s v="腰部"/>
    <x v="4"/>
    <x v="5"/>
    <n v="6232.07"/>
    <n v="0.71393867832357472"/>
    <n v="0.66000733262463362"/>
    <n v="0.97843397742323179"/>
    <n v="0.8573631812238951"/>
    <n v="0.78665574802433225"/>
    <n v="1.0248240872246299"/>
    <n v="2.3523799883714398"/>
    <n v="2.6688430164728572"/>
    <n v="5.0212230048442965"/>
    <n v="0"/>
    <n v="0"/>
    <n v="0"/>
    <n v="0"/>
    <n v="0"/>
    <n v="0"/>
    <n v="0"/>
    <n v="0"/>
    <n v="0"/>
    <n v="4449.3158190200002"/>
    <n v="4113.2118974300001"/>
    <n v="6097.6690376799997"/>
    <n v="5343.1473608099996"/>
    <n v="4902.4936875900003"/>
    <n v="6386.7754492699987"/>
    <n v="14660.19675413"/>
    <n v="16632.416497669998"/>
    <n v="31292.613251799998"/>
    <n v="0"/>
    <n v="0"/>
    <n v="0"/>
    <n v="0"/>
    <n v="0"/>
    <n v="0"/>
    <n v="0"/>
    <n v="0"/>
    <n v="0"/>
    <n v="0.85736318122389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666666666666668"/>
    <n v="0"/>
    <n v="0"/>
    <n v="0"/>
    <n v="0"/>
    <n v="0"/>
    <n v="0"/>
    <n v="0"/>
    <n v="0"/>
    <n v="0"/>
    <n v="0"/>
    <n v="0"/>
    <n v="0"/>
    <n v="0"/>
    <n v="0"/>
  </r>
  <r>
    <s v="JXJA001Phesgo 15ml"/>
    <s v="BC_LEL35"/>
    <x v="4"/>
    <x v="1"/>
    <s v="吉安市"/>
    <x v="83"/>
    <s v="吉安市中心人民医院北院区"/>
    <s v="JXJA001"/>
    <x v="65"/>
    <s v="临时采购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002Herceptin IV"/>
    <s v="BC_LEL35"/>
    <x v="4"/>
    <x v="1"/>
    <s v="吉安市"/>
    <x v="84"/>
    <s v="井冈山大学附属医院南院区"/>
    <s v="JXJA002"/>
    <x v="66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6"/>
    <n v="2"/>
    <n v="2"/>
    <n v="3"/>
    <n v="0"/>
    <n v="0"/>
    <n v="10"/>
    <n v="3"/>
    <n v="1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27213"/>
    <n v="9071"/>
    <n v="9071"/>
    <n v="13606.5"/>
    <n v="0"/>
    <n v="0"/>
    <n v="45355"/>
    <n v="13606.5"/>
    <n v="58961.5"/>
    <n v="1.1681063360424579E-7"/>
    <n v="3"/>
    <m/>
    <m/>
    <n v="0"/>
    <m/>
    <m/>
    <m/>
    <m/>
    <m/>
    <m/>
    <m/>
    <m/>
    <m/>
    <m/>
    <m/>
    <m/>
    <m/>
    <m/>
    <m/>
    <m/>
    <n v="13228.541666666666"/>
    <n v="27213"/>
    <n v="31748.5"/>
    <n v="6"/>
    <n v="7"/>
    <n v="0"/>
    <n v="4"/>
    <n v="2.9166666666666665"/>
    <n v="4"/>
    <n v="3"/>
    <n v="3"/>
    <n v="4"/>
    <n v="4"/>
    <n v="4"/>
    <n v="2"/>
    <n v="3"/>
    <n v="1"/>
    <n v="3"/>
    <n v="1"/>
    <n v="3"/>
  </r>
  <r>
    <s v="JXJA002Herceptin SC"/>
    <s v="BC_LEL35"/>
    <x v="4"/>
    <x v="1"/>
    <s v="吉安市"/>
    <x v="84"/>
    <s v="井冈山大学附属医院南院区"/>
    <s v="JXJA002"/>
    <x v="66"/>
    <s v="正式进药"/>
    <s v="-"/>
    <m/>
    <s v="腿部"/>
    <x v="1"/>
    <x v="1"/>
    <n v="3444.49"/>
    <n v="0.50669694316951086"/>
    <n v="0.46946624565747658"/>
    <n v="0.71210101504664725"/>
    <n v="0.72888074194494401"/>
    <n v="0.656271046972699"/>
    <n v="0.86379278645806445"/>
    <n v="1.6882642038736346"/>
    <n v="2.2489445753757074"/>
    <n v="3.937208779249342"/>
    <n v="0"/>
    <n v="0"/>
    <n v="0"/>
    <n v="0"/>
    <n v="0"/>
    <n v="0"/>
    <n v="0"/>
    <n v="0"/>
    <n v="0"/>
    <n v="1745.3125537779481"/>
    <n v="1617.0717885047213"/>
    <n v="2452.8248253180254"/>
    <n v="2510.6224268219398"/>
    <n v="2260.5190585869918"/>
    <n v="2975.3256150269381"/>
    <n v="5815.2091676006949"/>
    <n v="7746.4671004358697"/>
    <n v="13561.676268036565"/>
    <n v="0"/>
    <n v="0"/>
    <n v="0"/>
    <n v="0"/>
    <n v="0"/>
    <n v="0"/>
    <n v="0"/>
    <n v="0"/>
    <n v="0"/>
    <n v="0.72888074194494401"/>
    <n v="0"/>
    <m/>
    <m/>
    <n v="0"/>
    <m/>
    <m/>
    <m/>
    <m/>
    <m/>
    <m/>
    <m/>
    <m/>
    <m/>
    <m/>
    <m/>
    <m/>
    <m/>
    <m/>
    <m/>
    <m/>
    <n v="2870.4083333333333"/>
    <n v="6888.98"/>
    <n v="0"/>
    <n v="2"/>
    <n v="0"/>
    <n v="0"/>
    <n v="2"/>
    <n v="0.83333333333333337"/>
    <n v="1"/>
    <n v="2"/>
    <n v="2"/>
    <n v="1"/>
    <n v="1"/>
    <n v="1"/>
    <n v="1"/>
    <n v="1"/>
    <n v="0"/>
    <n v="0"/>
    <n v="0"/>
    <n v="0"/>
  </r>
  <r>
    <s v="JXJA002Itovebi 3mg"/>
    <s v="BC_LEL35"/>
    <x v="4"/>
    <x v="1"/>
    <s v="吉安市"/>
    <x v="84"/>
    <s v="井冈山大学附属医院南院区"/>
    <s v="JXJA002"/>
    <x v="66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002Itovebi 9mg"/>
    <s v="BC_LEL35"/>
    <x v="4"/>
    <x v="1"/>
    <s v="吉安市"/>
    <x v="84"/>
    <s v="井冈山大学附属医院南院区"/>
    <s v="JXJA002"/>
    <x v="66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002Perjeta"/>
    <s v="BC_LEL35"/>
    <x v="4"/>
    <x v="1"/>
    <s v="吉安市"/>
    <x v="84"/>
    <s v="井冈山大学附属医院南院区"/>
    <s v="JXJA002"/>
    <x v="66"/>
    <s v="正式进药"/>
    <s v="-"/>
    <m/>
    <s v="腿部"/>
    <x v="3"/>
    <x v="4"/>
    <n v="3985.87"/>
    <n v="0.39396350106803257"/>
    <n v="0.3327868870426291"/>
    <n v="0.50510089611568987"/>
    <n v="0.30521776786824156"/>
    <n v="0.37045209280497304"/>
    <n v="0.4251519391987465"/>
    <n v="1.2318512842263516"/>
    <n v="1.1008217998719609"/>
    <n v="2.3326730840983125"/>
    <n v="0"/>
    <n v="1"/>
    <n v="0"/>
    <n v="0"/>
    <n v="0"/>
    <n v="0"/>
    <n v="1"/>
    <n v="0"/>
    <n v="1"/>
    <n v="1570.2873000020388"/>
    <n v="1326.4452694566039"/>
    <n v="2013.2665088006447"/>
    <n v="1216.5583444129879"/>
    <n v="1476.5738831485578"/>
    <n v="1694.6003598941077"/>
    <n v="4909.9990782592868"/>
    <n v="4387.7325874556536"/>
    <n v="9297.7316657149404"/>
    <n v="0"/>
    <n v="3985.87"/>
    <n v="0"/>
    <n v="0"/>
    <n v="0"/>
    <n v="0"/>
    <n v="3985.87"/>
    <n v="0"/>
    <n v="3985.87"/>
    <n v="0.30521776786824156"/>
    <n v="0"/>
    <m/>
    <m/>
    <n v="0"/>
    <m/>
    <m/>
    <m/>
    <m/>
    <m/>
    <m/>
    <m/>
    <m/>
    <m/>
    <m/>
    <m/>
    <m/>
    <m/>
    <m/>
    <m/>
    <m/>
    <n v="7307.4283333333333"/>
    <n v="0"/>
    <n v="0"/>
    <n v="0"/>
    <n v="0"/>
    <n v="0"/>
    <n v="7"/>
    <n v="1.8333333333333333"/>
    <n v="4"/>
    <n v="7"/>
    <n v="2"/>
    <n v="3"/>
    <n v="3"/>
    <n v="3"/>
    <n v="0"/>
    <n v="0"/>
    <n v="0"/>
    <n v="0"/>
    <n v="0"/>
    <n v="0"/>
  </r>
  <r>
    <s v="JXJA002Phesgo 10ml"/>
    <s v="BC_LEL35"/>
    <x v="4"/>
    <x v="1"/>
    <s v="吉安市"/>
    <x v="84"/>
    <s v="井冈山大学附属医院南院区"/>
    <s v="JXJA002"/>
    <x v="66"/>
    <s v="正式进药"/>
    <s v="-"/>
    <m/>
    <s v="腿部"/>
    <x v="4"/>
    <x v="5"/>
    <n v="6232.07"/>
    <n v="3.3659944388236975"/>
    <n v="3.1117247980237703"/>
    <n v="4.6130080961237594"/>
    <n v="4.0421966793232427"/>
    <n v="3.7088329666242514"/>
    <n v="4.8317231380231611"/>
    <n v="11.090727332971227"/>
    <n v="12.582752783970655"/>
    <n v="23.673480116941882"/>
    <n v="6"/>
    <n v="4"/>
    <n v="8"/>
    <n v="1"/>
    <n v="0"/>
    <n v="0"/>
    <n v="18"/>
    <n v="1"/>
    <n v="19"/>
    <n v="20977.112962359999"/>
    <n v="19392.486762019998"/>
    <n v="28748.589365609994"/>
    <n v="25191.252659310001"/>
    <n v="23113.706666309998"/>
    <n v="30111.636816779999"/>
    <n v="69118.189089989988"/>
    <n v="78416.596142399998"/>
    <n v="147534.78523238999"/>
    <n v="37392.42"/>
    <n v="24928.28"/>
    <n v="49856.56"/>
    <n v="6232.07"/>
    <n v="0"/>
    <n v="0"/>
    <n v="112177.26"/>
    <n v="6232.07"/>
    <n v="118409.32999999999"/>
    <n v="4.0421966793232427"/>
    <n v="1"/>
    <n v="11"/>
    <n v="12"/>
    <n v="19"/>
    <n v="6"/>
    <n v="4"/>
    <n v="8"/>
    <n v="1"/>
    <n v="0"/>
    <n v="0"/>
    <n v="0"/>
    <n v="0"/>
    <n v="0"/>
    <n v="0"/>
    <n v="0"/>
    <n v="0"/>
    <n v="0"/>
    <n v="0"/>
    <n v="0"/>
    <n v="0"/>
    <n v="15060.835833333331"/>
    <n v="68552.76999999999"/>
    <n v="74784.84"/>
    <n v="11"/>
    <n v="12"/>
    <n v="6.333333333333333"/>
    <n v="5"/>
    <n v="2.4166666666666665"/>
    <n v="0"/>
    <n v="0"/>
    <n v="1"/>
    <n v="2"/>
    <n v="1"/>
    <n v="2"/>
    <n v="2"/>
    <n v="5"/>
    <n v="4"/>
    <n v="5"/>
    <n v="4"/>
    <n v="3"/>
  </r>
  <r>
    <s v="JXJA002Phesgo 15ml"/>
    <s v="BC_LEL35"/>
    <x v="4"/>
    <x v="1"/>
    <s v="吉安市"/>
    <x v="84"/>
    <s v="井冈山大学附属医院南院区"/>
    <s v="JXJA002"/>
    <x v="66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0"/>
    <n v="8.3333333333333329E-2"/>
    <n v="0"/>
    <n v="0"/>
    <n v="0"/>
    <n v="0"/>
    <n v="0"/>
    <n v="1"/>
    <n v="0"/>
    <n v="0"/>
    <n v="0"/>
    <n v="0"/>
    <n v="0"/>
    <n v="0"/>
  </r>
  <r>
    <s v="JXJA84Herceptin IV"/>
    <s v="BC_LEL35"/>
    <x v="4"/>
    <x v="1"/>
    <s v="吉安市"/>
    <x v="85"/>
    <s v="吉安市中心人民医院南院区"/>
    <s v="JXJA84"/>
    <x v="67"/>
    <s v="临时采购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Herceptin SC"/>
    <s v="BC_LEL35"/>
    <x v="4"/>
    <x v="1"/>
    <s v="吉安市"/>
    <x v="85"/>
    <s v="吉安市中心人民医院南院区"/>
    <s v="JXJA84"/>
    <x v="67"/>
    <s v="临时采购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Itovebi 3mg"/>
    <s v="BC_LEL35"/>
    <x v="4"/>
    <x v="1"/>
    <s v="吉安市"/>
    <x v="85"/>
    <s v="吉安市中心人民医院南院区"/>
    <s v="JXJA84"/>
    <x v="67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Itovebi 9mg"/>
    <s v="BC_LEL35"/>
    <x v="4"/>
    <x v="1"/>
    <s v="吉安市"/>
    <x v="85"/>
    <s v="吉安市中心人民医院南院区"/>
    <s v="JXJA84"/>
    <x v="67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Perjeta"/>
    <s v="BC_LEL35"/>
    <x v="4"/>
    <x v="1"/>
    <s v="吉安市"/>
    <x v="85"/>
    <s v="吉安市中心人民医院南院区"/>
    <s v="JXJA84"/>
    <x v="67"/>
    <s v="临时采购"/>
    <s v="-"/>
    <m/>
    <s v="腿部"/>
    <x v="3"/>
    <x v="4"/>
    <n v="3985.87"/>
    <n v="1.6632816995290993E-7"/>
    <n v="1.4049990355976576E-7"/>
    <n v="2.1324946972178945E-7"/>
    <n v="1.2886044679014564E-7"/>
    <n v="1.5640184556293783E-7"/>
    <n v="1.7949567360212585E-7"/>
    <n v="5.2007754323446514E-7"/>
    <n v="4.6475796595520929E-7"/>
    <n v="9.8483550918967443E-7"/>
    <n v="0"/>
    <n v="0"/>
    <n v="0"/>
    <n v="0"/>
    <n v="0"/>
    <n v="0"/>
    <n v="0"/>
    <n v="0"/>
    <n v="0"/>
    <n v="6.6296246277020509E-4"/>
    <n v="5.6001435060176361E-4"/>
    <n v="8.4998466387998888E-4"/>
    <n v="5.1362098904743781E-4"/>
    <n v="6.2339742417394698E-4"/>
    <n v="7.1544642054050542E-4"/>
    <n v="2.0729614772519575E-3"/>
    <n v="1.8524648337618901E-3"/>
    <n v="3.9254263110138476E-3"/>
    <n v="0"/>
    <n v="0"/>
    <n v="0"/>
    <n v="0"/>
    <n v="0"/>
    <n v="0"/>
    <n v="0"/>
    <n v="0"/>
    <n v="0"/>
    <n v="1.2886044679014564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Phesgo 10ml"/>
    <s v="BC_LEL35"/>
    <x v="4"/>
    <x v="1"/>
    <s v="吉安市"/>
    <x v="85"/>
    <s v="吉安市中心人民医院南院区"/>
    <s v="JXJA84"/>
    <x v="67"/>
    <s v="临时采购"/>
    <s v="-"/>
    <m/>
    <s v="腿部"/>
    <x v="4"/>
    <x v="5"/>
    <n v="6232.07"/>
    <n v="6.7068420523196948E-2"/>
    <n v="6.2002142524073066E-2"/>
    <n v="9.1914948623811998E-2"/>
    <n v="8.0541631424229834E-2"/>
    <n v="7.3899417923739621E-2"/>
    <n v="9.6272807423536638E-2"/>
    <n v="0.22098551167108202"/>
    <n v="0.25071385677150609"/>
    <n v="0.47169936844258809"/>
    <n v="0"/>
    <n v="0"/>
    <n v="0"/>
    <n v="0"/>
    <n v="0"/>
    <n v="0"/>
    <n v="0"/>
    <n v="0"/>
    <n v="0"/>
    <n v="417.97509148999995"/>
    <n v="386.40169236000003"/>
    <n v="572.82039386999998"/>
    <n v="501.94108495"/>
    <n v="460.54634545999994"/>
    <n v="599.97887495999998"/>
    <n v="1377.1971777200001"/>
    <n v="1562.4663053699999"/>
    <n v="2939.6634830900002"/>
    <n v="0"/>
    <n v="0"/>
    <n v="0"/>
    <n v="0"/>
    <n v="0"/>
    <n v="0"/>
    <n v="0"/>
    <n v="0"/>
    <n v="0"/>
    <n v="8.05416314242298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A84Phesgo 15ml"/>
    <s v="BC_LEL35"/>
    <x v="4"/>
    <x v="1"/>
    <s v="吉安市"/>
    <x v="85"/>
    <s v="吉安市中心人民医院南院区"/>
    <s v="JXJA84"/>
    <x v="67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2Herceptin IV"/>
    <s v="BC_LEL34"/>
    <x v="3"/>
    <x v="1"/>
    <s v="景德镇市"/>
    <x v="86"/>
    <s v="景德镇市第一人民医院"/>
    <s v="JXJDZ002"/>
    <x v="68"/>
    <s v="正式进药"/>
    <s v="-"/>
    <m/>
    <s v="腰部"/>
    <x v="0"/>
    <x v="0"/>
    <n v="4535.5"/>
    <n v="1.1990062825922523"/>
    <n v="0.85897428040588475"/>
    <n v="0.79904110676493312"/>
    <n v="0.56423560343967838"/>
    <n v="0.51409677403788578"/>
    <n v="0.89499046875015853"/>
    <n v="2.8570216697630704"/>
    <n v="1.9733228462277226"/>
    <n v="4.8303445159907934"/>
    <n v="0"/>
    <n v="0"/>
    <n v="0"/>
    <n v="0"/>
    <n v="0"/>
    <n v="0"/>
    <n v="0"/>
    <n v="0"/>
    <n v="0"/>
    <n v="5438.0929946971601"/>
    <n v="3895.87784878089"/>
    <n v="3624.050939732354"/>
    <n v="2559.0905794006612"/>
    <n v="2331.6859186488309"/>
    <n v="4059.2292710163438"/>
    <n v="12958.021783210403"/>
    <n v="8950.0057690658359"/>
    <n v="21908.027552276239"/>
    <n v="0"/>
    <n v="0"/>
    <n v="0"/>
    <n v="0"/>
    <n v="0"/>
    <n v="0"/>
    <n v="0"/>
    <n v="0"/>
    <n v="0"/>
    <n v="0.56423560343967838"/>
    <n v="0"/>
    <m/>
    <m/>
    <n v="0"/>
    <m/>
    <m/>
    <m/>
    <m/>
    <m/>
    <m/>
    <m/>
    <m/>
    <m/>
    <m/>
    <m/>
    <m/>
    <m/>
    <m/>
    <m/>
    <m/>
    <n v="4157.5416666666661"/>
    <n v="18142"/>
    <n v="4535.5"/>
    <n v="4"/>
    <n v="1"/>
    <n v="0"/>
    <n v="3"/>
    <n v="0.91666666666666663"/>
    <n v="0"/>
    <n v="0"/>
    <n v="1"/>
    <n v="3"/>
    <n v="1"/>
    <n v="1"/>
    <n v="1"/>
    <n v="2"/>
    <n v="1"/>
    <n v="1"/>
    <n v="0"/>
    <n v="0"/>
  </r>
  <r>
    <s v="JXJDZ002Herceptin SC"/>
    <s v="BC_LEL34"/>
    <x v="3"/>
    <x v="1"/>
    <s v="景德镇市"/>
    <x v="86"/>
    <s v="景德镇市第一人民医院"/>
    <s v="JXJDZ002"/>
    <x v="68"/>
    <s v="正式进药"/>
    <s v="-"/>
    <m/>
    <s v="腰部"/>
    <x v="1"/>
    <x v="1"/>
    <n v="3444.49"/>
    <n v="0.52368677339740111"/>
    <n v="0.48520770989752665"/>
    <n v="0.73597815800920774"/>
    <n v="0.75332051847992987"/>
    <n v="0.67827618006428714"/>
    <n v="0.89275623885664968"/>
    <n v="1.7448726413041356"/>
    <n v="2.3243529374008665"/>
    <n v="4.0692255787050016"/>
    <n v="-2"/>
    <n v="3"/>
    <n v="3"/>
    <n v="2"/>
    <n v="0"/>
    <n v="0"/>
    <n v="4"/>
    <n v="2"/>
    <n v="6"/>
    <n v="1803.833854099614"/>
    <n v="1671.2931046649314"/>
    <n v="2535.0694054811361"/>
    <n v="2594.8049926989333"/>
    <n v="2336.315519469636"/>
    <n v="3075.0899371793412"/>
    <n v="6010.1963642456813"/>
    <n v="8006.2104493479101"/>
    <n v="14016.406813593592"/>
    <n v="-6888.98"/>
    <n v="10333.469999999999"/>
    <n v="10333.469999999999"/>
    <n v="6888.98"/>
    <n v="0"/>
    <n v="0"/>
    <n v="13777.96"/>
    <n v="6888.98"/>
    <n v="20666.939999999999"/>
    <n v="0.75332051847992987"/>
    <n v="2"/>
    <m/>
    <m/>
    <n v="0"/>
    <m/>
    <m/>
    <m/>
    <m/>
    <m/>
    <m/>
    <m/>
    <m/>
    <m/>
    <m/>
    <m/>
    <m/>
    <m/>
    <m/>
    <m/>
    <m/>
    <n v="29278.164999999997"/>
    <n v="55111.839999999997"/>
    <n v="27555.919999999998"/>
    <n v="16"/>
    <n v="8"/>
    <n v="0"/>
    <n v="19"/>
    <n v="8.5"/>
    <n v="11"/>
    <n v="13"/>
    <n v="19"/>
    <n v="15"/>
    <n v="16"/>
    <n v="4"/>
    <n v="5"/>
    <n v="8"/>
    <n v="3"/>
    <n v="2"/>
    <n v="3"/>
    <n v="3"/>
  </r>
  <r>
    <s v="JXJDZ002Itovebi 3mg"/>
    <s v="BC_LEL34"/>
    <x v="3"/>
    <x v="1"/>
    <s v="景德镇市"/>
    <x v="86"/>
    <s v="景德镇市第一人民医院"/>
    <s v="JXJDZ002"/>
    <x v="68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2Itovebi 9mg"/>
    <s v="BC_LEL34"/>
    <x v="3"/>
    <x v="1"/>
    <s v="景德镇市"/>
    <x v="86"/>
    <s v="景德镇市第一人民医院"/>
    <s v="JXJDZ002"/>
    <x v="68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2Perjeta"/>
    <s v="BC_LEL34"/>
    <x v="3"/>
    <x v="1"/>
    <s v="景德镇市"/>
    <x v="86"/>
    <s v="景德镇市第一人民医院"/>
    <s v="JXJDZ002"/>
    <x v="68"/>
    <s v="正式进药"/>
    <s v="-"/>
    <m/>
    <s v="腰部"/>
    <x v="3"/>
    <x v="4"/>
    <n v="3985.87"/>
    <n v="4.5052890467431856"/>
    <n v="3.8056853313271981"/>
    <n v="5.776234419180911"/>
    <n v="3.4904103114129121"/>
    <n v="4.2364172100529709"/>
    <n v="4.861953885781328"/>
    <n v="14.087208797251295"/>
    <n v="12.588781407247211"/>
    <n v="26.675990204498504"/>
    <n v="0"/>
    <n v="1"/>
    <n v="1"/>
    <n v="1"/>
    <n v="0"/>
    <n v="0"/>
    <n v="2"/>
    <n v="1"/>
    <n v="3"/>
    <n v="17957.49645274226"/>
    <n v="15168.966991577139"/>
    <n v="23023.319484380616"/>
    <n v="13912.321747951384"/>
    <n v="16885.808265033833"/>
    <n v="19379.116134719221"/>
    <n v="56149.78292870002"/>
    <n v="50177.246147704442"/>
    <n v="106327.02907640446"/>
    <n v="0"/>
    <n v="3985.87"/>
    <n v="3985.87"/>
    <n v="3985.87"/>
    <n v="0"/>
    <n v="0"/>
    <n v="7971.74"/>
    <n v="3985.87"/>
    <n v="11957.61"/>
    <n v="3.4904103114129121"/>
    <n v="1"/>
    <m/>
    <m/>
    <n v="0"/>
    <m/>
    <m/>
    <m/>
    <m/>
    <m/>
    <m/>
    <m/>
    <m/>
    <m/>
    <m/>
    <m/>
    <m/>
    <m/>
    <m/>
    <m/>
    <m/>
    <n v="17272.103333333333"/>
    <n v="31886.959999999999"/>
    <n v="3985.87"/>
    <n v="8"/>
    <n v="1"/>
    <n v="0"/>
    <n v="12"/>
    <n v="4.333333333333333"/>
    <n v="8"/>
    <n v="5"/>
    <n v="12"/>
    <n v="8"/>
    <n v="6"/>
    <n v="4"/>
    <n v="3"/>
    <n v="4"/>
    <n v="1"/>
    <n v="1"/>
    <n v="0"/>
    <n v="0"/>
  </r>
  <r>
    <s v="JXJDZ002Phesgo 10ml"/>
    <s v="BC_LEL34"/>
    <x v="3"/>
    <x v="1"/>
    <s v="景德镇市"/>
    <x v="86"/>
    <s v="景德镇市第一人民医院"/>
    <s v="JXJDZ002"/>
    <x v="68"/>
    <s v="正式进药"/>
    <s v="-"/>
    <m/>
    <s v="腰部"/>
    <x v="4"/>
    <x v="5"/>
    <n v="6232.07"/>
    <n v="11.687691551628912"/>
    <n v="10.701893685128697"/>
    <n v="16.522336375528518"/>
    <n v="14.309312929228973"/>
    <n v="13.016869066228397"/>
    <n v="17.370289835728741"/>
    <n v="38.911921612286129"/>
    <n v="44.696471831186109"/>
    <n v="83.608393443472238"/>
    <n v="21"/>
    <n v="12"/>
    <n v="13"/>
    <n v="7"/>
    <n v="0"/>
    <n v="0"/>
    <n v="46"/>
    <n v="7"/>
    <n v="53"/>
    <n v="72838.511888159992"/>
    <n v="66694.950578279997"/>
    <n v="102968.35685584"/>
    <n v="89176.639826860002"/>
    <n v="81122.039201570005"/>
    <n v="108252.86217655001"/>
    <n v="242501.81932228"/>
    <n v="278551.54120498005"/>
    <n v="521053.36052726005"/>
    <n v="130873.47"/>
    <n v="74784.84"/>
    <n v="81016.91"/>
    <n v="43624.49"/>
    <n v="0"/>
    <n v="0"/>
    <n v="286675.21999999997"/>
    <n v="43624.49"/>
    <n v="330299.70999999996"/>
    <n v="14.309312929228973"/>
    <n v="7"/>
    <n v="45"/>
    <n v="41"/>
    <n v="53"/>
    <n v="21"/>
    <n v="12"/>
    <n v="13"/>
    <n v="7"/>
    <n v="0"/>
    <n v="0"/>
    <n v="0.66666666666666663"/>
    <n v="0.33333333333333331"/>
    <n v="0.33333333333333331"/>
    <n v="0"/>
    <n v="0"/>
    <n v="1"/>
    <n v="0"/>
    <n v="0"/>
    <n v="0"/>
    <n v="0"/>
    <n v="92961.710833333331"/>
    <n v="280443.14999999997"/>
    <n v="255514.87"/>
    <n v="45"/>
    <n v="41"/>
    <n v="23"/>
    <n v="30"/>
    <n v="14.916666666666666"/>
    <n v="30"/>
    <n v="0"/>
    <n v="15"/>
    <n v="21"/>
    <n v="13"/>
    <n v="14"/>
    <n v="16"/>
    <n v="13"/>
    <n v="16"/>
    <n v="13"/>
    <n v="15"/>
    <n v="13"/>
  </r>
  <r>
    <s v="JXJDZ002Phesgo 15ml"/>
    <s v="BC_LEL34"/>
    <x v="3"/>
    <x v="1"/>
    <s v="景德镇市"/>
    <x v="86"/>
    <s v="景德镇市第一人民医院"/>
    <s v="JXJDZ002"/>
    <x v="68"/>
    <s v="正式进药"/>
    <s v="-"/>
    <m/>
    <s v="腰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1.3333333333333333"/>
    <n v="0"/>
    <n v="0"/>
    <n v="0"/>
    <n v="0"/>
    <n v="0"/>
    <n v="0"/>
    <n v="0"/>
    <n v="0"/>
    <n v="5659.5133333333333"/>
    <n v="0"/>
    <n v="33957.08"/>
    <n v="0"/>
    <n v="4"/>
    <n v="0"/>
    <n v="3"/>
    <n v="0.66666666666666663"/>
    <n v="2"/>
    <n v="1"/>
    <n v="1"/>
    <n v="0"/>
    <n v="0"/>
    <n v="0"/>
    <n v="0"/>
    <n v="0"/>
    <n v="0"/>
    <n v="1"/>
    <n v="3"/>
    <n v="0"/>
  </r>
  <r>
    <s v="JXJDZ003Herceptin IV"/>
    <s v="BC_LEL34"/>
    <x v="3"/>
    <x v="1"/>
    <s v="景德镇市"/>
    <x v="87"/>
    <s v="景德镇市第二人民医院"/>
    <s v="JXJDZ003"/>
    <x v="69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8693.0416666666679"/>
    <n v="27213"/>
    <n v="18142"/>
    <n v="6"/>
    <n v="4"/>
    <n v="0"/>
    <n v="3"/>
    <n v="1.9166666666666667"/>
    <n v="1"/>
    <n v="2"/>
    <n v="2"/>
    <n v="3"/>
    <n v="3"/>
    <n v="2"/>
    <n v="3"/>
    <n v="1"/>
    <n v="2"/>
    <n v="1"/>
    <n v="2"/>
    <n v="1"/>
  </r>
  <r>
    <s v="JXJDZ003Herceptin SC"/>
    <s v="BC_LEL34"/>
    <x v="3"/>
    <x v="1"/>
    <s v="景德镇市"/>
    <x v="87"/>
    <s v="景德镇市第二人民医院"/>
    <s v="JXJDZ003"/>
    <x v="69"/>
    <s v="未准入"/>
    <s v="-"/>
    <m/>
    <s v="腿部"/>
    <x v="1"/>
    <x v="1"/>
    <n v="3444.49"/>
    <n v="8.5912895184712582E-2"/>
    <n v="7.9600251984228376E-2"/>
    <n v="0.12074014002125778"/>
    <n v="0.123585223137852"/>
    <n v="0.1112739013554004"/>
    <n v="0.1464602068843662"/>
    <n v="0.28625328719019871"/>
    <n v="0.38131933137761864"/>
    <n v="0.66757261856781736"/>
    <n v="2"/>
    <n v="2"/>
    <n v="3"/>
    <n v="0"/>
    <n v="0"/>
    <n v="0"/>
    <n v="7"/>
    <n v="0"/>
    <n v="7"/>
    <n v="295.92610833479057"/>
    <n v="274.1822719571548"/>
    <n v="415.88820490182212"/>
    <n v="425.68806524609977"/>
    <n v="383.28184047966306"/>
    <n v="504.48071801113053"/>
    <n v="985.99658519376749"/>
    <n v="1313.4506237368932"/>
    <n v="2299.447208930661"/>
    <n v="6888.98"/>
    <n v="6888.98"/>
    <n v="10333.469999999999"/>
    <n v="0"/>
    <n v="0"/>
    <n v="0"/>
    <n v="24111.43"/>
    <n v="0"/>
    <n v="24111.43"/>
    <n v="0.123585223137852"/>
    <n v="0"/>
    <m/>
    <m/>
    <n v="0"/>
    <m/>
    <m/>
    <m/>
    <m/>
    <m/>
    <m/>
    <m/>
    <m/>
    <m/>
    <m/>
    <m/>
    <m/>
    <m/>
    <m/>
    <m/>
    <m/>
    <n v="19805.817499999997"/>
    <n v="13777.96"/>
    <n v="27555.919999999998"/>
    <n v="4"/>
    <n v="8"/>
    <n v="0"/>
    <n v="16"/>
    <n v="5.75"/>
    <n v="16"/>
    <n v="14"/>
    <n v="16"/>
    <n v="5"/>
    <n v="5"/>
    <n v="1"/>
    <n v="0"/>
    <n v="2"/>
    <n v="2"/>
    <n v="3"/>
    <n v="2"/>
    <n v="3"/>
  </r>
  <r>
    <s v="JXJDZ003Itovebi 3mg"/>
    <s v="BC_LEL34"/>
    <x v="3"/>
    <x v="1"/>
    <s v="景德镇市"/>
    <x v="87"/>
    <s v="景德镇市第二人民医院"/>
    <s v="JXJDZ003"/>
    <x v="69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3Itovebi 9mg"/>
    <s v="BC_LEL34"/>
    <x v="3"/>
    <x v="1"/>
    <s v="景德镇市"/>
    <x v="87"/>
    <s v="景德镇市第二人民医院"/>
    <s v="JXJDZ003"/>
    <x v="69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3Perjeta"/>
    <s v="BC_LEL34"/>
    <x v="3"/>
    <x v="1"/>
    <s v="景德镇市"/>
    <x v="87"/>
    <s v="景德镇市第二人民医院"/>
    <s v="JXJDZ003"/>
    <x v="69"/>
    <s v="未准入"/>
    <s v="-"/>
    <m/>
    <s v="腿部"/>
    <x v="3"/>
    <x v="4"/>
    <n v="3985.87"/>
    <n v="4.2587619156802177"/>
    <n v="3.5974401606563551"/>
    <n v="5.4601618021004974"/>
    <n v="3.2994168298898443"/>
    <n v="4.0046026094925207"/>
    <n v="4.5959102356655652"/>
    <n v="13.31636387843707"/>
    <n v="11.899929675047931"/>
    <n v="25.216293553485002"/>
    <n v="1"/>
    <n v="0"/>
    <n v="0"/>
    <n v="0"/>
    <n v="0"/>
    <n v="0"/>
    <n v="1"/>
    <n v="0"/>
    <n v="1"/>
    <n v="16974.871356852305"/>
    <n v="14338.928813155344"/>
    <n v="21763.495122138309"/>
    <n v="13151.046559753033"/>
    <n v="15961.825403097953"/>
    <n v="18318.700731032306"/>
    <n v="53077.295292145958"/>
    <n v="47431.572693883296"/>
    <n v="100508.86798602925"/>
    <n v="3985.87"/>
    <n v="0"/>
    <n v="0"/>
    <n v="0"/>
    <n v="0"/>
    <n v="0"/>
    <n v="3985.87"/>
    <n v="0"/>
    <n v="3985.87"/>
    <n v="3.2994168298898443"/>
    <n v="0"/>
    <m/>
    <m/>
    <n v="0"/>
    <m/>
    <m/>
    <m/>
    <m/>
    <m/>
    <m/>
    <m/>
    <m/>
    <m/>
    <m/>
    <m/>
    <m/>
    <m/>
    <m/>
    <m/>
    <m/>
    <n v="40190.855833333335"/>
    <n v="59788.049999999996"/>
    <n v="35872.83"/>
    <n v="15"/>
    <n v="9"/>
    <n v="0"/>
    <n v="27"/>
    <n v="10.083333333333334"/>
    <n v="27"/>
    <n v="20"/>
    <n v="25"/>
    <n v="9"/>
    <n v="8"/>
    <n v="8"/>
    <n v="6"/>
    <n v="5"/>
    <n v="4"/>
    <n v="4"/>
    <n v="2"/>
    <n v="3"/>
  </r>
  <r>
    <s v="JXJDZ003Phesgo 10ml"/>
    <s v="BC_LEL34"/>
    <x v="3"/>
    <x v="1"/>
    <s v="景德镇市"/>
    <x v="87"/>
    <s v="景德镇市第二人民医院"/>
    <s v="JXJDZ003"/>
    <x v="69"/>
    <s v="未准入"/>
    <s v="-"/>
    <m/>
    <s v="腿部"/>
    <x v="4"/>
    <x v="5"/>
    <n v="6232.07"/>
    <n v="5.9746339533285084"/>
    <n v="5.4204047725282303"/>
    <n v="8.6927380713294315"/>
    <n v="7.4485457135285724"/>
    <n v="6.7219159166296283"/>
    <n v="9.1694692224285035"/>
    <n v="20.087776797186173"/>
    <n v="23.339930852586704"/>
    <n v="43.427707649772877"/>
    <n v="7"/>
    <n v="7"/>
    <n v="8"/>
    <n v="2"/>
    <n v="0"/>
    <n v="0"/>
    <n v="22"/>
    <n v="2"/>
    <n v="24"/>
    <n v="37234.337021519998"/>
    <n v="33780.341970730005"/>
    <n v="54173.752152190005"/>
    <n v="46419.858284910006"/>
    <n v="41891.450526550005"/>
    <n v="57144.774057020004"/>
    <n v="125188.43114444001"/>
    <n v="145456.08286848001"/>
    <n v="270644.51401292003"/>
    <n v="43624.49"/>
    <n v="43624.49"/>
    <n v="49856.56"/>
    <n v="12464.14"/>
    <n v="0"/>
    <n v="0"/>
    <n v="137105.53999999998"/>
    <n v="12464.14"/>
    <n v="149569.68"/>
    <n v="7.4485457135285724"/>
    <n v="2"/>
    <n v="25"/>
    <n v="29"/>
    <n v="24"/>
    <n v="7"/>
    <n v="7"/>
    <n v="8"/>
    <n v="2"/>
    <n v="0"/>
    <n v="0"/>
    <n v="0.66666666666666663"/>
    <n v="0.66666666666666663"/>
    <n v="0"/>
    <n v="0"/>
    <n v="0"/>
    <n v="0"/>
    <n v="0"/>
    <n v="0"/>
    <n v="0"/>
    <n v="0"/>
    <n v="32718.3675"/>
    <n v="155801.75"/>
    <n v="180730.03"/>
    <n v="25"/>
    <n v="29"/>
    <n v="19"/>
    <n v="11"/>
    <n v="5.25"/>
    <n v="0"/>
    <n v="0"/>
    <n v="0"/>
    <n v="1"/>
    <n v="2"/>
    <n v="6"/>
    <n v="7"/>
    <n v="10"/>
    <n v="8"/>
    <n v="8"/>
    <n v="10"/>
    <n v="11"/>
  </r>
  <r>
    <s v="JXJDZ003Phesgo 15ml"/>
    <s v="BC_LEL34"/>
    <x v="3"/>
    <x v="1"/>
    <s v="景德镇市"/>
    <x v="87"/>
    <s v="景德镇市第二人民医院"/>
    <s v="JXJDZ003"/>
    <x v="69"/>
    <s v="未准入"/>
    <s v="-"/>
    <m/>
    <s v="腿部"/>
    <x v="4"/>
    <x v="6"/>
    <n v="8489.27"/>
    <n v="1"/>
    <n v="1"/>
    <n v="1"/>
    <n v="1"/>
    <n v="1"/>
    <n v="1"/>
    <n v="3"/>
    <n v="3"/>
    <n v="6"/>
    <n v="1"/>
    <n v="0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8489.27"/>
    <n v="0"/>
    <n v="0"/>
    <n v="0"/>
    <n v="0"/>
    <n v="0"/>
    <n v="8489.27"/>
    <n v="0"/>
    <n v="8489.27"/>
    <n v="1"/>
    <n v="0"/>
    <n v="0"/>
    <n v="0"/>
    <n v="2"/>
    <n v="2"/>
    <n v="0"/>
    <n v="0"/>
    <n v="0"/>
    <n v="0"/>
    <n v="0"/>
    <n v="0"/>
    <n v="0"/>
    <n v="0.33333333333333331"/>
    <n v="0"/>
    <n v="0"/>
    <n v="1"/>
    <n v="0"/>
    <n v="0"/>
    <n v="0"/>
    <n v="0"/>
    <n v="1414.8783333333333"/>
    <n v="0"/>
    <n v="0"/>
    <n v="0"/>
    <n v="0"/>
    <n v="0"/>
    <n v="1"/>
    <n v="0.16666666666666666"/>
    <n v="0"/>
    <n v="0"/>
    <n v="0"/>
    <n v="0"/>
    <n v="1"/>
    <n v="1"/>
    <n v="0"/>
    <n v="0"/>
    <n v="0"/>
    <n v="0"/>
    <n v="0"/>
    <n v="0"/>
  </r>
  <r>
    <s v="JXJDZ004Herceptin IV"/>
    <s v="BC_LEL34"/>
    <x v="3"/>
    <x v="1"/>
    <s v="景德镇市"/>
    <x v="88"/>
    <s v="景德镇市第三人民医院"/>
    <s v="JXJDZ004"/>
    <x v="70"/>
    <s v="未准入"/>
    <s v="-"/>
    <m/>
    <s v="腿部"/>
    <x v="0"/>
    <x v="0"/>
    <n v="4535.5"/>
    <n v="0.39277000074622909"/>
    <n v="0.28138245283135349"/>
    <n v="0.26174956766849422"/>
    <n v="0.18483207436154556"/>
    <n v="0.16840761658557729"/>
    <n v="0.29318062147169865"/>
    <n v="0.9359020212460768"/>
    <n v="0.64642031241882147"/>
    <n v="1.5823223336648984"/>
    <n v="1"/>
    <n v="2"/>
    <n v="0"/>
    <n v="0"/>
    <n v="0"/>
    <n v="0"/>
    <n v="3"/>
    <n v="0"/>
    <n v="3"/>
    <n v="1781.408338384522"/>
    <n v="1276.2101148166039"/>
    <n v="1187.1651641604558"/>
    <n v="838.30587326678994"/>
    <n v="763.81274502388578"/>
    <n v="1329.7207086848894"/>
    <n v="4244.7836173615815"/>
    <n v="2931.8393269755652"/>
    <n v="7176.6229443371467"/>
    <n v="4535.5"/>
    <n v="9071"/>
    <n v="0"/>
    <n v="0"/>
    <n v="0"/>
    <n v="0"/>
    <n v="13606.5"/>
    <n v="0"/>
    <n v="13606.5"/>
    <n v="0.18483207436154556"/>
    <n v="0"/>
    <m/>
    <m/>
    <n v="0"/>
    <m/>
    <m/>
    <m/>
    <m/>
    <m/>
    <m/>
    <m/>
    <m/>
    <m/>
    <m/>
    <m/>
    <m/>
    <m/>
    <m/>
    <m/>
    <m/>
    <n v="19653.833333333332"/>
    <n v="68032.5"/>
    <n v="45355"/>
    <n v="15"/>
    <n v="10"/>
    <n v="0"/>
    <n v="6"/>
    <n v="4.333333333333333"/>
    <n v="5"/>
    <n v="3"/>
    <n v="4"/>
    <n v="5"/>
    <n v="5"/>
    <n v="5"/>
    <n v="6"/>
    <n v="3"/>
    <n v="6"/>
    <n v="3"/>
    <n v="4"/>
    <n v="3"/>
  </r>
  <r>
    <s v="JXJDZ004Herceptin SC"/>
    <s v="BC_LEL34"/>
    <x v="3"/>
    <x v="1"/>
    <s v="景德镇市"/>
    <x v="88"/>
    <s v="景德镇市第三人民医院"/>
    <s v="JXJDZ004"/>
    <x v="70"/>
    <s v="未准入"/>
    <s v="-"/>
    <m/>
    <s v="腿部"/>
    <x v="1"/>
    <x v="1"/>
    <n v="3444.49"/>
    <n v="0.14616257976043581"/>
    <n v="0.13542295547811822"/>
    <n v="0.20541375434037898"/>
    <n v="0.21025406017642614"/>
    <n v="0.18930895585750931"/>
    <n v="0.24917099609367244"/>
    <n v="0.48699928957893301"/>
    <n v="0.64873401212760795"/>
    <n v="1.135733301706541"/>
    <n v="0"/>
    <n v="0"/>
    <n v="0"/>
    <n v="0"/>
    <n v="0"/>
    <n v="0"/>
    <n v="0"/>
    <n v="0"/>
    <n v="0"/>
    <n v="503.45554435902352"/>
    <n v="466.46301591482342"/>
    <n v="707.54562268789198"/>
    <n v="724.21800773709799"/>
    <n v="652.07280536163216"/>
    <n v="858.26700433469364"/>
    <n v="1677.464182961739"/>
    <n v="2234.5578174334241"/>
    <n v="3912.0220003951631"/>
    <n v="0"/>
    <n v="0"/>
    <n v="0"/>
    <n v="0"/>
    <n v="0"/>
    <n v="0"/>
    <n v="0"/>
    <n v="0"/>
    <n v="0"/>
    <n v="0.21025406017642614"/>
    <n v="0"/>
    <m/>
    <m/>
    <n v="0"/>
    <m/>
    <m/>
    <m/>
    <m/>
    <m/>
    <m/>
    <m/>
    <m/>
    <m/>
    <m/>
    <m/>
    <m/>
    <m/>
    <m/>
    <m/>
    <m/>
    <n v="861.12249999999995"/>
    <n v="0"/>
    <n v="0"/>
    <n v="0"/>
    <n v="0"/>
    <n v="0"/>
    <n v="1"/>
    <n v="0.25"/>
    <n v="1"/>
    <n v="1"/>
    <n v="1"/>
    <n v="0"/>
    <n v="0"/>
    <n v="0"/>
    <n v="0"/>
    <n v="0"/>
    <n v="0"/>
    <n v="0"/>
    <n v="0"/>
    <n v="0"/>
  </r>
  <r>
    <s v="JXJDZ004Itovebi 3mg"/>
    <s v="BC_LEL34"/>
    <x v="3"/>
    <x v="1"/>
    <s v="景德镇市"/>
    <x v="88"/>
    <s v="景德镇市第三人民医院"/>
    <s v="JXJDZ004"/>
    <x v="70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4Itovebi 9mg"/>
    <s v="BC_LEL34"/>
    <x v="3"/>
    <x v="1"/>
    <s v="景德镇市"/>
    <x v="88"/>
    <s v="景德镇市第三人民医院"/>
    <s v="JXJDZ004"/>
    <x v="70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4Perjeta"/>
    <s v="BC_LEL34"/>
    <x v="3"/>
    <x v="1"/>
    <s v="景德镇市"/>
    <x v="88"/>
    <s v="景德镇市第三人民医院"/>
    <s v="JXJDZ004"/>
    <x v="70"/>
    <s v="未准入"/>
    <s v="-"/>
    <m/>
    <s v="腿部"/>
    <x v="3"/>
    <x v="4"/>
    <n v="3985.87"/>
    <n v="2.5437179074934471"/>
    <n v="2.1487167254185606"/>
    <n v="3.2613026106664456"/>
    <n v="1.9707102300259829"/>
    <n v="2.391910975970605"/>
    <n v="2.7450933860968525"/>
    <n v="7.9537372435784537"/>
    <n v="7.1077145920934406"/>
    <n v="15.061451835671894"/>
    <n v="0"/>
    <n v="0"/>
    <n v="0"/>
    <n v="0"/>
    <n v="0"/>
    <n v="0"/>
    <n v="0"/>
    <n v="0"/>
    <n v="0"/>
    <n v="10138.928895940906"/>
    <n v="8564.5055343440781"/>
    <n v="12999.128236777065"/>
    <n v="7854.9947845536635"/>
    <n v="9533.8462017919555"/>
    <n v="10941.585374841861"/>
    <n v="31702.562667062051"/>
    <n v="28330.426361187478"/>
    <n v="60032.989028249533"/>
    <n v="0"/>
    <n v="0"/>
    <n v="0"/>
    <n v="0"/>
    <n v="0"/>
    <n v="0"/>
    <n v="0"/>
    <n v="0"/>
    <n v="0"/>
    <n v="1.9707102300259829"/>
    <n v="0"/>
    <m/>
    <m/>
    <n v="0"/>
    <m/>
    <m/>
    <m/>
    <m/>
    <m/>
    <m/>
    <m/>
    <m/>
    <m/>
    <m/>
    <m/>
    <m/>
    <m/>
    <m/>
    <m/>
    <m/>
    <n v="24579.531666666666"/>
    <n v="51816.31"/>
    <n v="23915.22"/>
    <n v="13"/>
    <n v="6"/>
    <n v="0"/>
    <n v="13"/>
    <n v="6.166666666666667"/>
    <n v="10"/>
    <n v="8"/>
    <n v="13"/>
    <n v="7"/>
    <n v="9"/>
    <n v="8"/>
    <n v="7"/>
    <n v="3"/>
    <n v="3"/>
    <n v="3"/>
    <n v="2"/>
    <n v="1"/>
  </r>
  <r>
    <s v="JXJDZ004Phesgo 10ml"/>
    <s v="BC_LEL34"/>
    <x v="3"/>
    <x v="1"/>
    <s v="景德镇市"/>
    <x v="88"/>
    <s v="景德镇市第三人民医院"/>
    <s v="JXJDZ004"/>
    <x v="70"/>
    <s v="未准入"/>
    <s v="-"/>
    <m/>
    <s v="腿部"/>
    <x v="4"/>
    <x v="5"/>
    <n v="6232.07"/>
    <n v="2.4640094442231879"/>
    <n v="2.2778764311232065"/>
    <n v="3.3768608908243971"/>
    <n v="2.9590097915235227"/>
    <n v="2.7149775424233038"/>
    <n v="3.536966869823349"/>
    <n v="8.1187467661707906"/>
    <n v="9.210954203770175"/>
    <n v="17.329700969940966"/>
    <n v="4"/>
    <n v="4"/>
    <n v="7"/>
    <n v="2"/>
    <n v="0"/>
    <n v="0"/>
    <n v="15"/>
    <n v="2"/>
    <n v="17"/>
    <n v="15355.879337060001"/>
    <n v="14195.885370110002"/>
    <n v="21044.83345188"/>
    <n v="18440.756151459998"/>
    <n v="16919.930092809998"/>
    <n v="22042.625120419998"/>
    <n v="50596.598159050001"/>
    <n v="57403.311364689987"/>
    <n v="107999.90952373999"/>
    <n v="24928.28"/>
    <n v="24928.28"/>
    <n v="43624.49"/>
    <n v="12464.14"/>
    <n v="0"/>
    <n v="0"/>
    <n v="93481.049999999988"/>
    <n v="12464.14"/>
    <n v="105945.18999999999"/>
    <n v="2.9590097915235227"/>
    <n v="2"/>
    <n v="6"/>
    <n v="11"/>
    <n v="17"/>
    <n v="4"/>
    <n v="4"/>
    <n v="7"/>
    <n v="2"/>
    <n v="0"/>
    <n v="0"/>
    <n v="0.33333333333333331"/>
    <n v="0.33333333333333331"/>
    <n v="0"/>
    <n v="0"/>
    <n v="0"/>
    <n v="0"/>
    <n v="0"/>
    <n v="0"/>
    <n v="0"/>
    <n v="0"/>
    <n v="8828.7658333333329"/>
    <n v="37392.42"/>
    <n v="68552.76999999999"/>
    <n v="6"/>
    <n v="11"/>
    <n v="6.666666666666667"/>
    <n v="4"/>
    <n v="1.4166666666666667"/>
    <n v="0"/>
    <n v="0"/>
    <n v="0"/>
    <n v="0"/>
    <n v="0"/>
    <n v="0"/>
    <n v="0"/>
    <n v="3"/>
    <n v="3"/>
    <n v="4"/>
    <n v="3"/>
    <n v="4"/>
  </r>
  <r>
    <s v="JXJDZ004Phesgo 15ml"/>
    <s v="BC_LEL34"/>
    <x v="3"/>
    <x v="1"/>
    <s v="景德镇市"/>
    <x v="88"/>
    <s v="景德镇市第三人民医院"/>
    <s v="JXJDZ004"/>
    <x v="70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JXJDZ006Herceptin IV"/>
    <s v="BC_LEL34"/>
    <x v="3"/>
    <x v="1"/>
    <s v="景德镇市"/>
    <x v="89"/>
    <s v="景德镇市中医医院"/>
    <s v="JXJDZ006"/>
    <x v="71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Herceptin SC"/>
    <s v="BC_LEL34"/>
    <x v="3"/>
    <x v="1"/>
    <s v="景德镇市"/>
    <x v="89"/>
    <s v="景德镇市中医医院"/>
    <s v="JXJDZ006"/>
    <x v="71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Itovebi 3mg"/>
    <s v="BC_LEL34"/>
    <x v="3"/>
    <x v="1"/>
    <s v="景德镇市"/>
    <x v="89"/>
    <s v="景德镇市中医医院"/>
    <s v="JXJDZ006"/>
    <x v="71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Itovebi 9mg"/>
    <s v="BC_LEL34"/>
    <x v="3"/>
    <x v="1"/>
    <s v="景德镇市"/>
    <x v="89"/>
    <s v="景德镇市中医医院"/>
    <s v="JXJDZ006"/>
    <x v="71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Perjeta"/>
    <s v="BC_LEL34"/>
    <x v="3"/>
    <x v="1"/>
    <s v="景德镇市"/>
    <x v="89"/>
    <s v="景德镇市中医医院"/>
    <s v="JXJDZ006"/>
    <x v="71"/>
    <s v="未准入"/>
    <s v="-"/>
    <m/>
    <s v="腿部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Phesgo 10ml"/>
    <s v="BC_LEL34"/>
    <x v="3"/>
    <x v="1"/>
    <s v="景德镇市"/>
    <x v="89"/>
    <s v="景德镇市中医医院"/>
    <s v="JXJDZ006"/>
    <x v="71"/>
    <s v="未准入"/>
    <s v="-"/>
    <m/>
    <s v="腿部"/>
    <x v="4"/>
    <x v="5"/>
    <n v="6232.07"/>
    <n v="4.2616596235279776E-3"/>
    <n v="3.9398519239995699E-3"/>
    <n v="5.8399004231338867E-3"/>
    <n v="5.11747222351482E-3"/>
    <n v="4.6955617234722977E-3"/>
    <n v="6.1167097240563727E-3"/>
    <n v="1.4041411970661433E-2"/>
    <n v="1.5929743671043491E-2"/>
    <n v="2.9971155641704925E-2"/>
    <n v="0"/>
    <n v="0"/>
    <n v="0"/>
    <n v="0"/>
    <n v="0"/>
    <n v="0"/>
    <n v="0"/>
    <n v="0"/>
    <n v="0"/>
    <n v="26.558961090000004"/>
    <n v="24.553432979999997"/>
    <n v="36.394668230000001"/>
    <n v="31.892445120000001"/>
    <n v="29.263069350000002"/>
    <n v="38.119763169999999"/>
    <n v="87.507062300000001"/>
    <n v="99.275277639999999"/>
    <n v="186.78233993999999"/>
    <n v="0"/>
    <n v="0"/>
    <n v="0"/>
    <n v="0"/>
    <n v="0"/>
    <n v="0"/>
    <n v="0"/>
    <n v="0"/>
    <n v="0"/>
    <n v="5.1174722235148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006Phesgo 15ml"/>
    <s v="BC_LEL34"/>
    <x v="3"/>
    <x v="1"/>
    <s v="景德镇市"/>
    <x v="89"/>
    <s v="景德镇市中医医院"/>
    <s v="JXJDZ006"/>
    <x v="71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153Herceptin IV"/>
    <s v="BC_LEL34"/>
    <x v="3"/>
    <x v="1"/>
    <s v="景德镇市"/>
    <x v="90"/>
    <s v="乐平天湖医院"/>
    <s v="JXJDZ153"/>
    <x v="72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153Herceptin SC"/>
    <s v="BC_LEL34"/>
    <x v="3"/>
    <x v="1"/>
    <s v="景德镇市"/>
    <x v="90"/>
    <s v="乐平天湖医院"/>
    <s v="JXJDZ153"/>
    <x v="72"/>
    <s v="未准入"/>
    <s v="-"/>
    <m/>
    <s v="腿部"/>
    <x v="1"/>
    <x v="1"/>
    <n v="3444.49"/>
    <n v="0.23386012761669728"/>
    <n v="0.21667672876498914"/>
    <n v="0.32866200694460634"/>
    <n v="0.33640649628228181"/>
    <n v="0.30289432937201488"/>
    <n v="0.39867359374987582"/>
    <n v="0.77919886332629273"/>
    <n v="1.0379744194041725"/>
    <n v="1.8171732827304652"/>
    <n v="0"/>
    <n v="0"/>
    <n v="0"/>
    <n v="0"/>
    <n v="0"/>
    <n v="0"/>
    <n v="0"/>
    <n v="0"/>
    <n v="0"/>
    <n v="805.5288709744375"/>
    <n v="746.34082546371747"/>
    <n v="1132.072996300627"/>
    <n v="1158.7488123793567"/>
    <n v="1043.3164885786114"/>
    <n v="1373.2272069355097"/>
    <n v="2683.9426927387822"/>
    <n v="3575.2925078934777"/>
    <n v="6259.2352006322599"/>
    <n v="0"/>
    <n v="0"/>
    <n v="0"/>
    <n v="0"/>
    <n v="0"/>
    <n v="0"/>
    <n v="0"/>
    <n v="0"/>
    <n v="0"/>
    <n v="0.33640649628228181"/>
    <n v="0"/>
    <m/>
    <m/>
    <n v="0"/>
    <m/>
    <m/>
    <m/>
    <m/>
    <m/>
    <m/>
    <m/>
    <m/>
    <m/>
    <m/>
    <m/>
    <m/>
    <m/>
    <m/>
    <m/>
    <m/>
    <n v="1148.1633333333332"/>
    <n v="3444.49"/>
    <n v="10333.469999999999"/>
    <n v="1"/>
    <n v="3"/>
    <n v="0"/>
    <n v="2"/>
    <n v="0.33333333333333331"/>
    <n v="0"/>
    <n v="0"/>
    <n v="0"/>
    <n v="0"/>
    <n v="0"/>
    <n v="0"/>
    <n v="0"/>
    <n v="0"/>
    <n v="1"/>
    <n v="2"/>
    <n v="1"/>
    <n v="0"/>
  </r>
  <r>
    <s v="JXJDZ153Itovebi 3mg"/>
    <s v="BC_LEL34"/>
    <x v="3"/>
    <x v="1"/>
    <s v="景德镇市"/>
    <x v="90"/>
    <s v="乐平天湖医院"/>
    <s v="JXJDZ153"/>
    <x v="72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153Itovebi 9mg"/>
    <s v="BC_LEL34"/>
    <x v="3"/>
    <x v="1"/>
    <s v="景德镇市"/>
    <x v="90"/>
    <s v="乐平天湖医院"/>
    <s v="JXJDZ153"/>
    <x v="72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DZ153Perjeta"/>
    <s v="BC_LEL34"/>
    <x v="3"/>
    <x v="1"/>
    <s v="景德镇市"/>
    <x v="90"/>
    <s v="乐平天湖医院"/>
    <s v="JXJDZ153"/>
    <x v="72"/>
    <s v="未准入"/>
    <s v="-"/>
    <m/>
    <s v="腿部"/>
    <x v="3"/>
    <x v="4"/>
    <n v="3985.87"/>
    <n v="0.18699853320933854"/>
    <n v="0.15796046989014603"/>
    <n v="0.23975095774175695"/>
    <n v="0.14487452453351349"/>
    <n v="0.17583861903719086"/>
    <n v="0.20180242282785057"/>
    <n v="0.58470996084124149"/>
    <n v="0.5225155663985549"/>
    <n v="1.1072255272397964"/>
    <n v="0"/>
    <n v="0"/>
    <n v="0"/>
    <n v="0"/>
    <n v="0"/>
    <n v="0"/>
    <n v="0"/>
    <n v="0"/>
    <n v="0"/>
    <n v="745.35184356310617"/>
    <n v="629.60989812103628"/>
    <n v="955.61614993413673"/>
    <n v="577.45102110239532"/>
    <n v="700.86987646176794"/>
    <n v="804.35822307684475"/>
    <n v="2330.577891618279"/>
    <n v="2082.679120641008"/>
    <n v="4413.257012259287"/>
    <n v="0"/>
    <n v="0"/>
    <n v="0"/>
    <n v="0"/>
    <n v="0"/>
    <n v="0"/>
    <n v="0"/>
    <n v="0"/>
    <n v="0"/>
    <n v="0.14487452453351349"/>
    <n v="0"/>
    <m/>
    <m/>
    <n v="0"/>
    <m/>
    <m/>
    <m/>
    <m/>
    <m/>
    <m/>
    <m/>
    <m/>
    <m/>
    <m/>
    <m/>
    <m/>
    <m/>
    <m/>
    <m/>
    <m/>
    <n v="1992.9349999999999"/>
    <n v="3985.87"/>
    <n v="0"/>
    <n v="1"/>
    <n v="0"/>
    <n v="0"/>
    <n v="1"/>
    <n v="0.5"/>
    <n v="0"/>
    <n v="1"/>
    <n v="1"/>
    <n v="1"/>
    <n v="1"/>
    <n v="1"/>
    <n v="1"/>
    <n v="0"/>
    <n v="0"/>
    <n v="0"/>
    <n v="0"/>
    <n v="0"/>
  </r>
  <r>
    <s v="JXJDZ153Phesgo 10ml"/>
    <s v="BC_LEL34"/>
    <x v="3"/>
    <x v="1"/>
    <s v="景德镇市"/>
    <x v="90"/>
    <s v="乐平天湖医院"/>
    <s v="JXJDZ153"/>
    <x v="72"/>
    <s v="未准入"/>
    <s v="-"/>
    <m/>
    <s v="腿部"/>
    <x v="4"/>
    <x v="5"/>
    <n v="6232.07"/>
    <n v="0.10224292912306826"/>
    <n v="9.4519542224333161E-2"/>
    <n v="0.14012070682453823"/>
    <n v="0.12278243002405299"/>
    <n v="0.11265657732342545"/>
    <n v="0.14676413022318427"/>
    <n v="0.33688317817193969"/>
    <n v="0.38220313757066271"/>
    <n v="0.7190863157426024"/>
    <n v="0"/>
    <n v="0"/>
    <n v="0"/>
    <n v="0"/>
    <n v="0"/>
    <n v="0"/>
    <n v="0"/>
    <n v="0"/>
    <n v="0"/>
    <n v="637.18509129999995"/>
    <n v="589.05240350999998"/>
    <n v="873.2420533799999"/>
    <n v="765.1886986799999"/>
    <n v="702.08367583999996"/>
    <n v="914.64433303999999"/>
    <n v="2099.4795481900001"/>
    <n v="2381.9167075599998"/>
    <n v="4481.3962557499999"/>
    <n v="0"/>
    <n v="0"/>
    <n v="0"/>
    <n v="0"/>
    <n v="0"/>
    <n v="0"/>
    <n v="0"/>
    <n v="0"/>
    <n v="0"/>
    <n v="0.12278243002405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JXJDZ153Phesgo 15ml"/>
    <s v="BC_LEL34"/>
    <x v="3"/>
    <x v="1"/>
    <s v="景德镇市"/>
    <x v="90"/>
    <s v="乐平天湖医院"/>
    <s v="JXJDZ153"/>
    <x v="72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07Herceptin IV"/>
    <s v="BC_LEL34"/>
    <x v="3"/>
    <x v="1"/>
    <s v="九江市"/>
    <x v="91"/>
    <s v="九江市第一人民医院八里湖总院"/>
    <s v="JXJJ007"/>
    <x v="73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7"/>
    <n v="8"/>
    <n v="9"/>
    <n v="3"/>
    <n v="0"/>
    <n v="0"/>
    <n v="24"/>
    <n v="3"/>
    <n v="27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31748.5"/>
    <n v="36284"/>
    <n v="40819.5"/>
    <n v="13606.5"/>
    <n v="0"/>
    <n v="0"/>
    <n v="108852"/>
    <n v="13606.5"/>
    <n v="122458.5"/>
    <n v="1.1681063360424579E-7"/>
    <n v="3"/>
    <m/>
    <m/>
    <n v="0"/>
    <m/>
    <m/>
    <m/>
    <m/>
    <m/>
    <m/>
    <m/>
    <m/>
    <m/>
    <m/>
    <m/>
    <m/>
    <m/>
    <m/>
    <m/>
    <m/>
    <n v="26457.083333333332"/>
    <n v="95245.5"/>
    <n v="68032.5"/>
    <n v="21"/>
    <n v="15"/>
    <n v="0"/>
    <n v="28"/>
    <n v="5.833333333333333"/>
    <n v="28"/>
    <n v="0"/>
    <n v="1"/>
    <n v="0"/>
    <n v="0"/>
    <n v="5"/>
    <n v="8"/>
    <n v="7"/>
    <n v="6"/>
    <n v="10"/>
    <n v="0"/>
    <n v="5"/>
  </r>
  <r>
    <s v="JXJJ007Herceptin SC"/>
    <s v="BC_LEL34"/>
    <x v="3"/>
    <x v="1"/>
    <s v="九江市"/>
    <x v="91"/>
    <s v="九江市第一人民医院八里湖总院"/>
    <s v="JXJJ007"/>
    <x v="73"/>
    <s v="正式进药"/>
    <s v="-"/>
    <m/>
    <s v="腰部"/>
    <x v="1"/>
    <x v="1"/>
    <n v="3444.49"/>
    <n v="1.3473012950938448"/>
    <n v="1.2483053022199939"/>
    <n v="1.8934683398889696"/>
    <n v="1.9380854390962037"/>
    <n v="1.7450171023098349"/>
    <n v="2.2968150007140191"/>
    <n v="4.4890749372028083"/>
    <n v="5.9799175421200577"/>
    <n v="10.468992479322866"/>
    <n v="24"/>
    <n v="24"/>
    <n v="29"/>
    <n v="12"/>
    <n v="0"/>
    <n v="0"/>
    <n v="77"/>
    <n v="12"/>
    <n v="89"/>
    <n v="4640.7658379377972"/>
    <n v="4299.7751304437461"/>
    <n v="6522.0327620641565"/>
    <n v="6675.7159141124821"/>
    <n v="6010.6939587352026"/>
    <n v="7911.356301809431"/>
    <n v="15462.5737304457"/>
    <n v="20597.766174657118"/>
    <n v="36060.339905102817"/>
    <n v="82667.759999999995"/>
    <n v="82667.759999999995"/>
    <n v="99890.209999999992"/>
    <n v="41333.879999999997"/>
    <n v="0"/>
    <n v="0"/>
    <n v="265225.73"/>
    <n v="41333.879999999997"/>
    <n v="306559.61"/>
    <n v="1.9380854390962037"/>
    <n v="12"/>
    <m/>
    <m/>
    <n v="0"/>
    <m/>
    <m/>
    <m/>
    <m/>
    <m/>
    <m/>
    <m/>
    <m/>
    <m/>
    <m/>
    <m/>
    <m/>
    <m/>
    <m/>
    <m/>
    <m/>
    <n v="85251.127499999988"/>
    <n v="158446.53999999998"/>
    <n v="165335.51999999999"/>
    <n v="46"/>
    <n v="48"/>
    <n v="0"/>
    <n v="55"/>
    <n v="24.75"/>
    <n v="55"/>
    <n v="51"/>
    <n v="31"/>
    <n v="23"/>
    <n v="24"/>
    <n v="19"/>
    <n v="17"/>
    <n v="14"/>
    <n v="15"/>
    <n v="14"/>
    <n v="14"/>
    <n v="20"/>
  </r>
  <r>
    <s v="JXJJ007Itovebi 3mg"/>
    <s v="BC_LEL34"/>
    <x v="3"/>
    <x v="1"/>
    <s v="九江市"/>
    <x v="91"/>
    <s v="九江市第一人民医院八里湖总院"/>
    <s v="JXJJ007"/>
    <x v="73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1"/>
    <n v="0"/>
    <n v="0"/>
    <n v="0"/>
    <n v="1"/>
    <n v="1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3566.02"/>
    <n v="0"/>
    <n v="0"/>
    <n v="0"/>
    <n v="3566.02"/>
    <n v="3566.02"/>
    <n v="1.7644957539816278E-7"/>
    <n v="1"/>
    <m/>
    <m/>
    <n v="0"/>
    <m/>
    <m/>
    <m/>
    <m/>
    <m/>
    <m/>
    <n v="1"/>
    <n v="0.33333333333333331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07Itovebi 9mg"/>
    <s v="BC_LEL34"/>
    <x v="3"/>
    <x v="1"/>
    <s v="九江市"/>
    <x v="91"/>
    <s v="九江市第一人民医院八里湖总院"/>
    <s v="JXJJ007"/>
    <x v="73"/>
    <s v="正式进药"/>
    <s v="-"/>
    <m/>
    <s v="腰部"/>
    <x v="2"/>
    <x v="3"/>
    <n v="10698.05"/>
    <m/>
    <m/>
    <m/>
    <m/>
    <m/>
    <m/>
    <n v="0"/>
    <n v="0"/>
    <n v="0"/>
    <n v="0"/>
    <n v="0"/>
    <n v="1"/>
    <n v="1"/>
    <n v="0"/>
    <n v="0"/>
    <n v="1"/>
    <n v="1"/>
    <n v="2"/>
    <m/>
    <m/>
    <m/>
    <m/>
    <m/>
    <m/>
    <n v="0"/>
    <n v="0"/>
    <n v="0"/>
    <n v="0"/>
    <n v="0"/>
    <n v="10698.05"/>
    <n v="10698.05"/>
    <n v="0"/>
    <n v="0"/>
    <n v="10698.05"/>
    <n v="10698.05"/>
    <n v="21396.1"/>
    <n v="0"/>
    <n v="1"/>
    <m/>
    <m/>
    <n v="0"/>
    <m/>
    <m/>
    <m/>
    <m/>
    <m/>
    <m/>
    <n v="0"/>
    <n v="0"/>
    <n v="0.3333333333333333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07Perjeta"/>
    <s v="BC_LEL34"/>
    <x v="3"/>
    <x v="1"/>
    <s v="九江市"/>
    <x v="91"/>
    <s v="九江市第一人民医院八里湖总院"/>
    <s v="JXJJ007"/>
    <x v="73"/>
    <s v="正式进药"/>
    <s v="-"/>
    <m/>
    <s v="腰部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1"/>
    <n v="8"/>
    <n v="3"/>
    <n v="3"/>
    <n v="0"/>
    <n v="0"/>
    <n v="12"/>
    <n v="3"/>
    <n v="15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3985.87"/>
    <n v="31886.959999999999"/>
    <n v="11957.61"/>
    <n v="11957.61"/>
    <n v="0"/>
    <n v="0"/>
    <n v="47830.44"/>
    <n v="11957.61"/>
    <n v="59788.05"/>
    <n v="1.2949184650003071E-7"/>
    <n v="3"/>
    <m/>
    <m/>
    <n v="0"/>
    <m/>
    <m/>
    <m/>
    <m/>
    <m/>
    <m/>
    <m/>
    <m/>
    <m/>
    <m/>
    <m/>
    <m/>
    <m/>
    <m/>
    <m/>
    <m/>
    <n v="36537.141666666663"/>
    <n v="31886.959999999999"/>
    <n v="23915.22"/>
    <n v="8"/>
    <n v="6"/>
    <n v="0"/>
    <n v="43"/>
    <n v="9.1666666666666661"/>
    <n v="43"/>
    <n v="35"/>
    <n v="12"/>
    <n v="3"/>
    <n v="0"/>
    <n v="3"/>
    <n v="2"/>
    <n v="3"/>
    <n v="3"/>
    <n v="3"/>
    <n v="2"/>
    <n v="1"/>
  </r>
  <r>
    <s v="JXJJ007Phesgo 10ml"/>
    <s v="BC_LEL34"/>
    <x v="3"/>
    <x v="1"/>
    <s v="九江市"/>
    <x v="91"/>
    <s v="九江市第一人民医院八里湖总院"/>
    <s v="JXJJ007"/>
    <x v="73"/>
    <s v="正式进药"/>
    <s v="-"/>
    <m/>
    <s v="腰部"/>
    <x v="4"/>
    <x v="5"/>
    <n v="6232.07"/>
    <n v="36.728708496329475"/>
    <n v="33.851293297928301"/>
    <n v="48.116023083940007"/>
    <n v="41.656496729638796"/>
    <n v="36.521830870843878"/>
    <n v="47.866706359249811"/>
    <n v="118.69602487819779"/>
    <n v="126.04503395973248"/>
    <n v="244.74105883793027"/>
    <n v="40"/>
    <n v="47"/>
    <n v="46"/>
    <n v="21"/>
    <n v="0"/>
    <n v="0"/>
    <n v="133"/>
    <n v="21"/>
    <n v="154"/>
    <n v="228895.88235872003"/>
    <n v="210963.62942322"/>
    <n v="299862.42398073"/>
    <n v="259606.20357388005"/>
    <n v="227606.60651526001"/>
    <n v="298308.66470028996"/>
    <n v="739721.93576267001"/>
    <n v="785521.47478943004"/>
    <n v="1525243.4105521"/>
    <n v="249282.8"/>
    <n v="292907.28999999998"/>
    <n v="286675.21999999997"/>
    <n v="130873.47"/>
    <n v="0"/>
    <n v="0"/>
    <n v="828865.30999999994"/>
    <n v="130873.47"/>
    <n v="959738.77999999991"/>
    <n v="41.656496729638796"/>
    <n v="21"/>
    <n v="127"/>
    <n v="140"/>
    <n v="154"/>
    <n v="40"/>
    <n v="47"/>
    <n v="46"/>
    <n v="21"/>
    <n v="0"/>
    <n v="0"/>
    <n v="0.66666666666666663"/>
    <n v="0"/>
    <n v="0"/>
    <n v="0"/>
    <n v="0"/>
    <n v="0"/>
    <n v="0"/>
    <n v="0"/>
    <n v="0"/>
    <n v="0"/>
    <n v="203580.95333333331"/>
    <n v="791472.89"/>
    <n v="872489.79999999993"/>
    <n v="127"/>
    <n v="140"/>
    <n v="49.666666666666664"/>
    <n v="53"/>
    <n v="32.666666666666664"/>
    <n v="3"/>
    <n v="2"/>
    <n v="23"/>
    <n v="25"/>
    <n v="35"/>
    <n v="37"/>
    <n v="42"/>
    <n v="44"/>
    <n v="41"/>
    <n v="51"/>
    <n v="36"/>
    <n v="53"/>
  </r>
  <r>
    <s v="JXJJ007Phesgo 15ml"/>
    <s v="BC_LEL34"/>
    <x v="3"/>
    <x v="1"/>
    <s v="九江市"/>
    <x v="91"/>
    <s v="九江市第一人民医院八里湖总院"/>
    <s v="JXJJ007"/>
    <x v="73"/>
    <s v="正式进药"/>
    <s v="-"/>
    <m/>
    <s v="腰部"/>
    <x v="4"/>
    <x v="6"/>
    <n v="8489.27"/>
    <n v="1"/>
    <n v="1"/>
    <n v="3"/>
    <n v="3"/>
    <n v="4"/>
    <n v="5"/>
    <n v="5"/>
    <n v="12"/>
    <n v="17"/>
    <n v="5"/>
    <n v="1"/>
    <n v="2"/>
    <n v="0"/>
    <n v="0"/>
    <n v="0"/>
    <n v="8"/>
    <n v="0"/>
    <n v="8"/>
    <n v="8489.27"/>
    <n v="8489.27"/>
    <n v="25467.81"/>
    <n v="25467.81"/>
    <n v="33957.08"/>
    <n v="42446.350000000006"/>
    <n v="42446.350000000006"/>
    <n v="101871.24"/>
    <n v="144317.59000000003"/>
    <n v="42446.350000000006"/>
    <n v="8489.27"/>
    <n v="16978.54"/>
    <n v="0"/>
    <n v="0"/>
    <n v="0"/>
    <n v="67914.16"/>
    <n v="0"/>
    <n v="67914.16"/>
    <n v="3"/>
    <n v="0"/>
    <n v="10"/>
    <n v="18"/>
    <n v="16"/>
    <n v="10"/>
    <n v="2"/>
    <n v="4"/>
    <n v="0"/>
    <n v="0"/>
    <n v="0"/>
    <n v="1.3333333333333333"/>
    <n v="2.6666666666666665"/>
    <n v="3"/>
    <n v="0"/>
    <n v="6"/>
    <n v="1"/>
    <n v="2"/>
    <n v="0"/>
    <n v="0"/>
    <n v="0"/>
    <n v="19808.296666666669"/>
    <n v="42446.350000000006"/>
    <n v="76403.430000000008"/>
    <n v="5"/>
    <n v="9"/>
    <n v="0"/>
    <n v="4"/>
    <n v="2.3333333333333335"/>
    <n v="0"/>
    <n v="0"/>
    <n v="3"/>
    <n v="3"/>
    <n v="1"/>
    <n v="7"/>
    <n v="0"/>
    <n v="4"/>
    <n v="1"/>
    <n v="3"/>
    <n v="3"/>
    <n v="3"/>
  </r>
  <r>
    <s v="JXJJ008Herceptin IV"/>
    <s v="BC_LEL34"/>
    <x v="3"/>
    <x v="1"/>
    <s v="九江市"/>
    <x v="92"/>
    <s v="九江市肿瘤医院"/>
    <s v="JXJJ008"/>
    <x v="74"/>
    <s v="临时采购"/>
    <s v="-"/>
    <m/>
    <s v="腰部"/>
    <x v="0"/>
    <x v="0"/>
    <n v="4535.5"/>
    <n v="0.76819412164676648"/>
    <n v="0.55033822794234777"/>
    <n v="0.51193950363952356"/>
    <n v="0.36150142003349151"/>
    <n v="0.32937785690300081"/>
    <n v="0.57341352335312479"/>
    <n v="1.8304718532286379"/>
    <n v="1.264292800289617"/>
    <n v="3.0947646535182551"/>
    <n v="2"/>
    <n v="4"/>
    <n v="2"/>
    <n v="0"/>
    <n v="0"/>
    <n v="0"/>
    <n v="8"/>
    <n v="0"/>
    <n v="8"/>
    <n v="3484.1444387289093"/>
    <n v="2496.0590328325179"/>
    <n v="2321.9016187570592"/>
    <n v="1639.5896905619006"/>
    <n v="1493.8932699835602"/>
    <n v="2600.7170351680975"/>
    <n v="8302.105090318486"/>
    <n v="5734.1999957135577"/>
    <n v="14036.305086032044"/>
    <n v="9071"/>
    <n v="18142"/>
    <n v="9071"/>
    <n v="0"/>
    <n v="0"/>
    <n v="0"/>
    <n v="36284"/>
    <n v="0"/>
    <n v="36284"/>
    <n v="0.36150142003349151"/>
    <n v="0"/>
    <m/>
    <m/>
    <n v="0"/>
    <m/>
    <m/>
    <m/>
    <m/>
    <m/>
    <m/>
    <m/>
    <m/>
    <m/>
    <m/>
    <m/>
    <m/>
    <m/>
    <m/>
    <m/>
    <m/>
    <n v="15118.333333333334"/>
    <n v="58961.5"/>
    <n v="54426"/>
    <n v="13"/>
    <n v="12"/>
    <n v="0"/>
    <n v="5"/>
    <n v="3.3333333333333335"/>
    <n v="2"/>
    <n v="2"/>
    <n v="4"/>
    <n v="3"/>
    <n v="2"/>
    <n v="2"/>
    <n v="3"/>
    <n v="3"/>
    <n v="7"/>
    <n v="4"/>
    <n v="5"/>
    <n v="3"/>
  </r>
  <r>
    <s v="JXJJ008Herceptin SC"/>
    <s v="BC_LEL34"/>
    <x v="3"/>
    <x v="1"/>
    <s v="九江市"/>
    <x v="92"/>
    <s v="九江市肿瘤医院"/>
    <s v="JXJJ008"/>
    <x v="74"/>
    <s v="临时采购"/>
    <s v="-"/>
    <m/>
    <s v="腰部"/>
    <x v="1"/>
    <x v="1"/>
    <n v="3444.49"/>
    <n v="1.997555256725956"/>
    <n v="1.8507803915342824"/>
    <n v="2.8073213093185125"/>
    <n v="2.8734721557444907"/>
    <n v="2.587222396719294"/>
    <n v="3.4053369466135233"/>
    <n v="6.655656957578751"/>
    <n v="8.8660314990773088"/>
    <n v="15.52168845665606"/>
    <n v="0"/>
    <n v="0"/>
    <n v="0"/>
    <n v="0"/>
    <n v="0"/>
    <n v="0"/>
    <n v="0"/>
    <n v="0"/>
    <n v="0"/>
    <n v="6880.5591062399872"/>
    <n v="6374.9945508359197"/>
    <n v="9669.7901767345229"/>
    <n v="9897.6461057403394"/>
    <n v="8911.6616732756393"/>
    <n v="11729.649059240814"/>
    <n v="22925.343833810432"/>
    <n v="30538.956838256796"/>
    <n v="53464.300672067227"/>
    <n v="0"/>
    <n v="0"/>
    <n v="0"/>
    <n v="0"/>
    <n v="0"/>
    <n v="0"/>
    <n v="0"/>
    <n v="0"/>
    <n v="0"/>
    <n v="2.8734721557444907"/>
    <n v="0"/>
    <m/>
    <m/>
    <n v="0"/>
    <m/>
    <m/>
    <m/>
    <m/>
    <m/>
    <m/>
    <m/>
    <m/>
    <m/>
    <m/>
    <m/>
    <m/>
    <m/>
    <m/>
    <m/>
    <m/>
    <n v="11481.633333333333"/>
    <n v="17222.449999999997"/>
    <n v="0"/>
    <n v="5"/>
    <n v="0"/>
    <n v="0"/>
    <n v="9"/>
    <n v="3.3333333333333335"/>
    <n v="9"/>
    <n v="9"/>
    <n v="5"/>
    <n v="5"/>
    <n v="4"/>
    <n v="3"/>
    <n v="2"/>
    <n v="1"/>
    <n v="2"/>
    <n v="0"/>
    <n v="0"/>
    <n v="0"/>
  </r>
  <r>
    <s v="JXJJ008Itovebi 3mg"/>
    <s v="BC_LEL34"/>
    <x v="3"/>
    <x v="1"/>
    <s v="九江市"/>
    <x v="92"/>
    <s v="九江市肿瘤医院"/>
    <s v="JXJJ008"/>
    <x v="74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08Itovebi 9mg"/>
    <s v="BC_LEL34"/>
    <x v="3"/>
    <x v="1"/>
    <s v="九江市"/>
    <x v="92"/>
    <s v="九江市肿瘤医院"/>
    <s v="JXJJ008"/>
    <x v="74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08Perjeta"/>
    <s v="BC_LEL34"/>
    <x v="3"/>
    <x v="1"/>
    <s v="九江市"/>
    <x v="92"/>
    <s v="九江市肿瘤医院"/>
    <s v="JXJJ008"/>
    <x v="74"/>
    <s v="临时采购"/>
    <s v="-"/>
    <m/>
    <s v="腰部"/>
    <x v="3"/>
    <x v="4"/>
    <n v="3985.87"/>
    <n v="7.5114522002533697"/>
    <n v="6.3450365024047155"/>
    <n v="9.6304384218145227"/>
    <n v="5.8193935930486536"/>
    <n v="7.0631750912068743"/>
    <n v="8.1061023685667077"/>
    <n v="23.486927124472608"/>
    <n v="20.988671052822234"/>
    <n v="44.475598177294842"/>
    <n v="8"/>
    <n v="5"/>
    <n v="5"/>
    <n v="1"/>
    <n v="0"/>
    <n v="0"/>
    <n v="18"/>
    <n v="1"/>
    <n v="19"/>
    <n v="29939.671981423897"/>
    <n v="25290.490643839883"/>
    <n v="38385.675592357853"/>
    <n v="23195.346340724835"/>
    <n v="28152.897700788741"/>
    <n v="32309.870247798979"/>
    <n v="93615.83821762164"/>
    <n v="83658.114289312565"/>
    <n v="177273.95250693421"/>
    <n v="31886.959999999999"/>
    <n v="19929.349999999999"/>
    <n v="19929.349999999999"/>
    <n v="3985.87"/>
    <n v="0"/>
    <n v="0"/>
    <n v="71745.66"/>
    <n v="3985.87"/>
    <n v="75731.53"/>
    <n v="5.8193935930486536"/>
    <n v="1"/>
    <m/>
    <m/>
    <n v="0"/>
    <m/>
    <m/>
    <m/>
    <m/>
    <m/>
    <m/>
    <m/>
    <m/>
    <m/>
    <m/>
    <m/>
    <m/>
    <m/>
    <m/>
    <m/>
    <m/>
    <n v="41851.635000000002"/>
    <n v="127547.84"/>
    <n v="127547.84"/>
    <n v="32"/>
    <n v="32"/>
    <n v="0"/>
    <n v="15"/>
    <n v="10.5"/>
    <n v="15"/>
    <n v="14"/>
    <n v="14"/>
    <n v="7"/>
    <n v="8"/>
    <n v="4"/>
    <n v="9"/>
    <n v="8"/>
    <n v="15"/>
    <n v="11"/>
    <n v="15"/>
    <n v="6"/>
  </r>
  <r>
    <s v="JXJJ008Phesgo 10ml"/>
    <s v="BC_LEL34"/>
    <x v="3"/>
    <x v="1"/>
    <s v="九江市"/>
    <x v="92"/>
    <s v="九江市肿瘤医院"/>
    <s v="JXJJ008"/>
    <x v="74"/>
    <s v="临时采购"/>
    <s v="-"/>
    <m/>
    <s v="腰部"/>
    <x v="4"/>
    <x v="5"/>
    <n v="6232.07"/>
    <n v="3.2122341965237875"/>
    <n v="2.9695797205246413"/>
    <n v="4.4022836440235755"/>
    <n v="3.8575471792245595"/>
    <n v="3.5394116882239768"/>
    <n v="4.6110076730235701"/>
    <n v="10.584097561072003"/>
    <n v="12.007966540472106"/>
    <n v="22.592064101544111"/>
    <n v="0"/>
    <n v="1"/>
    <n v="4"/>
    <n v="0"/>
    <n v="0"/>
    <n v="0"/>
    <n v="5"/>
    <n v="0"/>
    <n v="5"/>
    <n v="20018.868369129999"/>
    <n v="18506.628688889999"/>
    <n v="27435.339829410004"/>
    <n v="24040.50404923"/>
    <n v="22057.861399829999"/>
    <n v="28736.122588819999"/>
    <n v="65960.836887430007"/>
    <n v="74834.488037880001"/>
    <n v="140795.32492531001"/>
    <n v="0"/>
    <n v="6232.07"/>
    <n v="24928.28"/>
    <n v="0"/>
    <n v="0"/>
    <n v="0"/>
    <n v="31160.35"/>
    <n v="0"/>
    <n v="31160.35"/>
    <n v="3.8575471792245595"/>
    <n v="0"/>
    <n v="10"/>
    <n v="10"/>
    <n v="5"/>
    <n v="0"/>
    <n v="1"/>
    <n v="4"/>
    <n v="0"/>
    <n v="0"/>
    <n v="0"/>
    <n v="0"/>
    <n v="0"/>
    <n v="0"/>
    <n v="0"/>
    <n v="0"/>
    <n v="0"/>
    <n v="0"/>
    <n v="0"/>
    <n v="0"/>
    <n v="0"/>
    <n v="23889.601666666666"/>
    <n v="62320.7"/>
    <n v="62320.7"/>
    <n v="10"/>
    <n v="10"/>
    <n v="20.333333333333332"/>
    <n v="9"/>
    <n v="3.8333333333333335"/>
    <n v="1"/>
    <n v="1"/>
    <n v="4"/>
    <n v="7"/>
    <n v="9"/>
    <n v="4"/>
    <n v="4"/>
    <n v="4"/>
    <n v="2"/>
    <n v="4"/>
    <n v="3"/>
    <n v="3"/>
  </r>
  <r>
    <s v="JXJJ008Phesgo 15ml"/>
    <s v="BC_LEL34"/>
    <x v="3"/>
    <x v="1"/>
    <s v="九江市"/>
    <x v="92"/>
    <s v="九江市肿瘤医院"/>
    <s v="JXJJ008"/>
    <x v="74"/>
    <s v="临时采购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1"/>
    <n v="0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8489.27"/>
    <n v="0"/>
    <n v="0"/>
    <n v="0"/>
    <n v="0"/>
    <n v="8489.27"/>
    <n v="0"/>
    <n v="8489.27"/>
    <n v="1.1779575864591419E-6"/>
    <n v="0"/>
    <n v="0"/>
    <n v="0"/>
    <n v="2"/>
    <n v="0"/>
    <n v="2"/>
    <n v="0"/>
    <n v="0"/>
    <n v="0"/>
    <n v="0"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26Herceptin IV"/>
    <s v="BC_LEL34"/>
    <x v="3"/>
    <x v="1"/>
    <s v="九江市"/>
    <x v="93"/>
    <s v="武宁县中医院"/>
    <s v="JXJJ026"/>
    <x v="75"/>
    <s v="临时采购"/>
    <s v="-"/>
    <m/>
    <s v="腿部"/>
    <x v="0"/>
    <x v="0"/>
    <n v="4535.5"/>
    <n v="0.95307739570170391"/>
    <n v="0.68278955834495125"/>
    <n v="0.63514931335277269"/>
    <n v="0.44850490551711719"/>
    <n v="0.40865008103156175"/>
    <n v="0.71141844502271678"/>
    <n v="2.2710162673994279"/>
    <n v="1.5685734315713957"/>
    <n v="3.8395896989708236"/>
    <n v="0"/>
    <n v="0"/>
    <n v="0"/>
    <n v="0"/>
    <n v="0"/>
    <n v="0"/>
    <n v="0"/>
    <n v="0"/>
    <n v="0"/>
    <n v="4322.6825282050777"/>
    <n v="3096.7920418735262"/>
    <n v="2880.7197107115003"/>
    <n v="2034.1939989728849"/>
    <n v="1853.432442518648"/>
    <n v="3226.6383574005317"/>
    <n v="10300.194280790105"/>
    <n v="7114.2647988920653"/>
    <n v="17414.459079682172"/>
    <n v="0"/>
    <n v="0"/>
    <n v="0"/>
    <n v="0"/>
    <n v="0"/>
    <n v="0"/>
    <n v="0"/>
    <n v="0"/>
    <n v="0"/>
    <n v="0.44850490551711719"/>
    <n v="0"/>
    <m/>
    <m/>
    <n v="0"/>
    <m/>
    <m/>
    <m/>
    <m/>
    <m/>
    <m/>
    <m/>
    <m/>
    <m/>
    <m/>
    <m/>
    <m/>
    <m/>
    <m/>
    <m/>
    <m/>
    <n v="8693.0416666666679"/>
    <n v="40819.5"/>
    <n v="0"/>
    <n v="9"/>
    <n v="0"/>
    <n v="0"/>
    <n v="3"/>
    <n v="1.9166666666666667"/>
    <n v="2"/>
    <n v="2"/>
    <n v="3"/>
    <n v="1"/>
    <n v="3"/>
    <n v="3"/>
    <n v="3"/>
    <n v="2"/>
    <n v="4"/>
    <n v="0"/>
    <n v="0"/>
    <n v="0"/>
  </r>
  <r>
    <s v="JXJJ026Herceptin SC"/>
    <s v="BC_LEL34"/>
    <x v="3"/>
    <x v="1"/>
    <s v="九江市"/>
    <x v="93"/>
    <s v="武宁县中医院"/>
    <s v="JXJJ026"/>
    <x v="75"/>
    <s v="临时采购"/>
    <s v="-"/>
    <m/>
    <s v="腿部"/>
    <x v="1"/>
    <x v="1"/>
    <n v="3444.49"/>
    <n v="0.85748713459455683"/>
    <n v="0.7944813388049603"/>
    <n v="1.2050940254635567"/>
    <n v="1.2334904863683667"/>
    <n v="1.1106125410307213"/>
    <n v="1.4618031770828783"/>
    <n v="2.8570624988630735"/>
    <n v="3.8059062044819663"/>
    <n v="6.6629687033450402"/>
    <n v="0"/>
    <n v="0"/>
    <n v="0"/>
    <n v="0"/>
    <n v="0"/>
    <n v="0"/>
    <n v="0"/>
    <n v="0"/>
    <n v="0"/>
    <n v="2953.6058602396047"/>
    <n v="2736.5830267002975"/>
    <n v="4150.9343197689668"/>
    <n v="4248.7456453909754"/>
    <n v="3825.4937914549091"/>
    <n v="5035.1664254302032"/>
    <n v="9841.1232067088695"/>
    <n v="13109.405862276088"/>
    <n v="22950.529068984957"/>
    <n v="0"/>
    <n v="0"/>
    <n v="0"/>
    <n v="0"/>
    <n v="0"/>
    <n v="0"/>
    <n v="0"/>
    <n v="0"/>
    <n v="0"/>
    <n v="1.2334904863683667"/>
    <n v="0"/>
    <m/>
    <m/>
    <n v="0"/>
    <m/>
    <m/>
    <m/>
    <m/>
    <m/>
    <m/>
    <m/>
    <m/>
    <m/>
    <m/>
    <m/>
    <m/>
    <m/>
    <m/>
    <m/>
    <m/>
    <n v="4879.6941666666662"/>
    <n v="10333.469999999999"/>
    <n v="0"/>
    <n v="3"/>
    <n v="0"/>
    <n v="0"/>
    <n v="4"/>
    <n v="1.4166666666666667"/>
    <n v="3"/>
    <n v="2"/>
    <n v="4"/>
    <n v="2"/>
    <n v="2"/>
    <n v="1"/>
    <n v="2"/>
    <n v="1"/>
    <n v="0"/>
    <n v="0"/>
    <n v="0"/>
    <n v="0"/>
  </r>
  <r>
    <s v="JXJJ026Itovebi 3mg"/>
    <s v="BC_LEL34"/>
    <x v="3"/>
    <x v="1"/>
    <s v="九江市"/>
    <x v="93"/>
    <s v="武宁县中医院"/>
    <s v="JXJJ026"/>
    <x v="75"/>
    <s v="临时采购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26Itovebi 9mg"/>
    <s v="BC_LEL34"/>
    <x v="3"/>
    <x v="1"/>
    <s v="九江市"/>
    <x v="93"/>
    <s v="武宁县中医院"/>
    <s v="JXJJ026"/>
    <x v="75"/>
    <s v="临时采购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26Perjeta"/>
    <s v="BC_LEL34"/>
    <x v="3"/>
    <x v="1"/>
    <s v="九江市"/>
    <x v="93"/>
    <s v="武宁县中医院"/>
    <s v="JXJJ026"/>
    <x v="75"/>
    <s v="临时采购"/>
    <s v="-"/>
    <m/>
    <s v="腿部"/>
    <x v="3"/>
    <x v="4"/>
    <n v="3985.87"/>
    <n v="1.2052271715835587"/>
    <n v="1.0180734954460233"/>
    <n v="1.5452226481374183"/>
    <n v="0.9337330643260876"/>
    <n v="1.1333002341794256"/>
    <n v="1.3006399521393339"/>
    <n v="3.7685233151670001"/>
    <n v="3.367673250644847"/>
    <n v="7.1361965658118471"/>
    <n v="0"/>
    <n v="0"/>
    <n v="0"/>
    <n v="0"/>
    <n v="0"/>
    <n v="0"/>
    <n v="0"/>
    <n v="0"/>
    <n v="0"/>
    <n v="4803.8788263997594"/>
    <n v="4057.9086032934415"/>
    <n v="6159.0565965314909"/>
    <n v="3721.7386091054227"/>
    <n v="4517.1874044087472"/>
    <n v="5184.1817660336073"/>
    <n v="15020.844026224691"/>
    <n v="13423.107779547778"/>
    <n v="28443.951805772471"/>
    <n v="0"/>
    <n v="0"/>
    <n v="0"/>
    <n v="0"/>
    <n v="0"/>
    <n v="0"/>
    <n v="0"/>
    <n v="0"/>
    <n v="0"/>
    <n v="0.9337330643260876"/>
    <n v="0"/>
    <m/>
    <m/>
    <n v="0"/>
    <m/>
    <m/>
    <m/>
    <m/>
    <m/>
    <m/>
    <m/>
    <m/>
    <m/>
    <m/>
    <m/>
    <m/>
    <m/>
    <m/>
    <m/>
    <m/>
    <n v="9964.6749999999993"/>
    <n v="27901.09"/>
    <n v="3985.87"/>
    <n v="7"/>
    <n v="1"/>
    <n v="0"/>
    <n v="6"/>
    <n v="2.5"/>
    <n v="3"/>
    <n v="3"/>
    <n v="6"/>
    <n v="3"/>
    <n v="5"/>
    <n v="2"/>
    <n v="4"/>
    <n v="1"/>
    <n v="2"/>
    <n v="1"/>
    <n v="0"/>
    <n v="0"/>
  </r>
  <r>
    <s v="JXJJ026Phesgo 10ml"/>
    <s v="BC_LEL34"/>
    <x v="3"/>
    <x v="1"/>
    <s v="九江市"/>
    <x v="93"/>
    <s v="武宁县中医院"/>
    <s v="JXJJ026"/>
    <x v="75"/>
    <s v="临时采购"/>
    <s v="-"/>
    <m/>
    <s v="腿部"/>
    <x v="4"/>
    <x v="5"/>
    <n v="6232.07"/>
    <n v="1.5407179641242799"/>
    <n v="1.424331086723994"/>
    <n v="2.1115136957238931"/>
    <n v="1.8502361080234979"/>
    <n v="1.6976454902239548"/>
    <n v="2.2116261618242414"/>
    <n v="5.0765627465721668"/>
    <n v="5.7595077600716937"/>
    <n v="10.836070506643861"/>
    <n v="1"/>
    <n v="2"/>
    <n v="4"/>
    <n v="2"/>
    <n v="0"/>
    <n v="0"/>
    <n v="7"/>
    <n v="2"/>
    <n v="9"/>
    <n v="9601.8622026800003"/>
    <n v="8876.5310356400005"/>
    <n v="13159.101157710002"/>
    <n v="11530.80094173"/>
    <n v="10579.845530260001"/>
    <n v="13783.00905432"/>
    <n v="31637.494396030001"/>
    <n v="35893.655526310002"/>
    <n v="67531.149922340002"/>
    <n v="6232.07"/>
    <n v="12464.14"/>
    <n v="24928.28"/>
    <n v="12464.14"/>
    <n v="0"/>
    <n v="0"/>
    <n v="43624.49"/>
    <n v="12464.14"/>
    <n v="56088.63"/>
    <n v="1.8502361080234979"/>
    <n v="2"/>
    <n v="5"/>
    <n v="6"/>
    <n v="9"/>
    <n v="1"/>
    <n v="2"/>
    <n v="4"/>
    <n v="2"/>
    <n v="0"/>
    <n v="0"/>
    <n v="0"/>
    <n v="0.33333333333333331"/>
    <n v="0"/>
    <n v="0"/>
    <n v="0"/>
    <n v="0"/>
    <n v="0"/>
    <n v="0"/>
    <n v="0"/>
    <n v="0"/>
    <n v="7790.0874999999996"/>
    <n v="31160.35"/>
    <n v="37392.42"/>
    <n v="5"/>
    <n v="6"/>
    <n v="6.333333333333333"/>
    <n v="3"/>
    <n v="1.25"/>
    <n v="0"/>
    <n v="0"/>
    <n v="0"/>
    <n v="2"/>
    <n v="1"/>
    <n v="1"/>
    <n v="2"/>
    <n v="1"/>
    <n v="2"/>
    <n v="1"/>
    <n v="3"/>
    <n v="2"/>
  </r>
  <r>
    <s v="JXJJ026Phesgo 15ml"/>
    <s v="BC_LEL34"/>
    <x v="3"/>
    <x v="1"/>
    <s v="九江市"/>
    <x v="93"/>
    <s v="武宁县中医院"/>
    <s v="JXJJ026"/>
    <x v="75"/>
    <s v="临时采购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1"/>
    <n v="0"/>
    <n v="0"/>
    <n v="0"/>
    <n v="0"/>
    <n v="0"/>
    <n v="0"/>
    <n v="0"/>
    <n v="0"/>
    <n v="0"/>
  </r>
  <r>
    <s v="JXJJ078Herceptin IV"/>
    <s v="BC_LEL34"/>
    <x v="3"/>
    <x v="1"/>
    <s v="九江市"/>
    <x v="94"/>
    <s v="九江学院附属医院东院"/>
    <s v="JXJJ078"/>
    <x v="76"/>
    <s v="临时采购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2"/>
    <n v="5"/>
    <n v="1"/>
    <n v="0"/>
    <n v="0"/>
    <n v="11"/>
    <n v="1"/>
    <n v="1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9071"/>
    <n v="22677.5"/>
    <n v="4535.5"/>
    <n v="0"/>
    <n v="0"/>
    <n v="49890.5"/>
    <n v="4535.5"/>
    <n v="54426"/>
    <n v="1.1681063360424579E-7"/>
    <n v="1"/>
    <m/>
    <m/>
    <n v="0"/>
    <m/>
    <m/>
    <m/>
    <m/>
    <m/>
    <m/>
    <m/>
    <m/>
    <m/>
    <m/>
    <m/>
    <m/>
    <m/>
    <m/>
    <m/>
    <m/>
    <n v="22677.5"/>
    <n v="36284"/>
    <n v="54426"/>
    <n v="8"/>
    <n v="12"/>
    <n v="0"/>
    <n v="11"/>
    <n v="5"/>
    <n v="11"/>
    <n v="10"/>
    <n v="7"/>
    <n v="3"/>
    <n v="3"/>
    <n v="6"/>
    <n v="3"/>
    <n v="3"/>
    <n v="2"/>
    <n v="5"/>
    <n v="4"/>
    <n v="3"/>
  </r>
  <r>
    <s v="JXJJ078Herceptin SC"/>
    <s v="BC_LEL34"/>
    <x v="3"/>
    <x v="1"/>
    <s v="九江市"/>
    <x v="94"/>
    <s v="九江学院附属医院东院"/>
    <s v="JXJJ078"/>
    <x v="76"/>
    <s v="临时采购"/>
    <s v="-"/>
    <m/>
    <s v="腰部"/>
    <x v="1"/>
    <x v="1"/>
    <n v="3444.49"/>
    <n v="4.2484589850366685"/>
    <n v="3.9362939058973039"/>
    <n v="5.9706931261603504"/>
    <n v="6.1113846824614537"/>
    <n v="5.5025803169249379"/>
    <n v="7.2425702864560799"/>
    <n v="14.155446017094322"/>
    <n v="18.856535285842472"/>
    <n v="33.011981302936796"/>
    <n v="3"/>
    <n v="3"/>
    <n v="3"/>
    <n v="0"/>
    <n v="0"/>
    <n v="0"/>
    <n v="9"/>
    <n v="0"/>
    <n v="9"/>
    <n v="14633.774489368952"/>
    <n v="13558.524995924205"/>
    <n v="20565.992766128064"/>
    <n v="21050.603424891651"/>
    <n v="18953.582875844779"/>
    <n v="24946.960925995103"/>
    <n v="48758.292251421226"/>
    <n v="64951.147226731533"/>
    <n v="113709.43947815275"/>
    <n v="10333.469999999999"/>
    <n v="10333.469999999999"/>
    <n v="10333.469999999999"/>
    <n v="0"/>
    <n v="0"/>
    <n v="0"/>
    <n v="31000.409999999996"/>
    <n v="0"/>
    <n v="31000.409999999996"/>
    <n v="6.1113846824614537"/>
    <n v="0"/>
    <m/>
    <m/>
    <n v="0"/>
    <m/>
    <m/>
    <m/>
    <m/>
    <m/>
    <m/>
    <m/>
    <m/>
    <m/>
    <m/>
    <m/>
    <m/>
    <m/>
    <m/>
    <m/>
    <m/>
    <n v="24972.552499999998"/>
    <n v="37889.39"/>
    <n v="27555.919999999998"/>
    <n v="11"/>
    <n v="8"/>
    <n v="0"/>
    <n v="18"/>
    <n v="7.25"/>
    <n v="14"/>
    <n v="18"/>
    <n v="14"/>
    <n v="10"/>
    <n v="7"/>
    <n v="5"/>
    <n v="3"/>
    <n v="5"/>
    <n v="3"/>
    <n v="3"/>
    <n v="2"/>
    <n v="3"/>
  </r>
  <r>
    <s v="JXJJ078Itovebi 3mg"/>
    <s v="BC_LEL34"/>
    <x v="3"/>
    <x v="1"/>
    <s v="九江市"/>
    <x v="94"/>
    <s v="九江学院附属医院东院"/>
    <s v="JXJJ078"/>
    <x v="76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78Itovebi 9mg"/>
    <s v="BC_LEL34"/>
    <x v="3"/>
    <x v="1"/>
    <s v="九江市"/>
    <x v="94"/>
    <s v="九江学院附属医院东院"/>
    <s v="JXJJ078"/>
    <x v="76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078Perjeta"/>
    <s v="BC_LEL34"/>
    <x v="3"/>
    <x v="1"/>
    <s v="九江市"/>
    <x v="94"/>
    <s v="九江学院附属医院东院"/>
    <s v="JXJJ078"/>
    <x v="76"/>
    <s v="临时采购"/>
    <s v="-"/>
    <m/>
    <s v="腰部"/>
    <x v="3"/>
    <x v="4"/>
    <n v="3985.87"/>
    <n v="3.341965661924085"/>
    <n v="2.8230085939941403"/>
    <n v="4.2847366470484749"/>
    <n v="2.5891416257076911"/>
    <n v="3.1425199801144541"/>
    <n v="3.6065350674637378"/>
    <n v="10.4497109029667"/>
    <n v="9.3381966732858821"/>
    <n v="19.787907576252582"/>
    <n v="2"/>
    <n v="1"/>
    <n v="1"/>
    <n v="1"/>
    <n v="0"/>
    <n v="0"/>
    <n v="4"/>
    <n v="1"/>
    <n v="5"/>
    <n v="13320.640672893353"/>
    <n v="11252.145264543424"/>
    <n v="17078.403259371105"/>
    <n v="10319.981931659515"/>
    <n v="12525.676113138799"/>
    <n v="14375.179929351689"/>
    <n v="41651.189196807885"/>
    <n v="37220.837974150003"/>
    <n v="78872.027170957881"/>
    <n v="7971.74"/>
    <n v="3985.87"/>
    <n v="3985.87"/>
    <n v="3985.87"/>
    <n v="0"/>
    <n v="0"/>
    <n v="15943.48"/>
    <n v="3985.87"/>
    <n v="19929.349999999999"/>
    <n v="2.5891416257076911"/>
    <n v="1"/>
    <m/>
    <m/>
    <n v="0"/>
    <m/>
    <m/>
    <m/>
    <m/>
    <m/>
    <m/>
    <m/>
    <m/>
    <m/>
    <m/>
    <m/>
    <m/>
    <m/>
    <m/>
    <m/>
    <m/>
    <n v="36869.297500000001"/>
    <n v="19929.349999999999"/>
    <n v="23915.22"/>
    <n v="5"/>
    <n v="6"/>
    <n v="0"/>
    <n v="32"/>
    <n v="9.25"/>
    <n v="31"/>
    <n v="32"/>
    <n v="17"/>
    <n v="5"/>
    <n v="5"/>
    <n v="10"/>
    <n v="0"/>
    <n v="0"/>
    <n v="5"/>
    <n v="4"/>
    <n v="1"/>
    <n v="1"/>
  </r>
  <r>
    <s v="JXJJ078Phesgo 10ml"/>
    <s v="BC_LEL34"/>
    <x v="3"/>
    <x v="1"/>
    <s v="九江市"/>
    <x v="94"/>
    <s v="九江学院附属医院东院"/>
    <s v="JXJJ078"/>
    <x v="76"/>
    <s v="临时采购"/>
    <s v="-"/>
    <m/>
    <s v="腰部"/>
    <x v="4"/>
    <x v="5"/>
    <n v="6232.07"/>
    <n v="14.592331980428655"/>
    <n v="13.387115382229341"/>
    <n v="19.140880223333497"/>
    <n v="17.797473425428471"/>
    <n v="16.217357613829755"/>
    <n v="20.177571029234265"/>
    <n v="47.12032758599149"/>
    <n v="54.192402068492491"/>
    <n v="101.31272965448397"/>
    <n v="16"/>
    <n v="7"/>
    <n v="11"/>
    <n v="3"/>
    <n v="0"/>
    <n v="0"/>
    <n v="34"/>
    <n v="3"/>
    <n v="37"/>
    <n v="90940.434365270004"/>
    <n v="83429.440160130005"/>
    <n v="119287.30541342997"/>
    <n v="110915.10021041"/>
    <n v="101067.70786441999"/>
    <n v="125748.03508415999"/>
    <n v="293657.17993882997"/>
    <n v="337730.84315898997"/>
    <n v="631388.02309781988"/>
    <n v="99713.12"/>
    <n v="43624.49"/>
    <n v="68552.76999999999"/>
    <n v="18696.21"/>
    <n v="0"/>
    <n v="0"/>
    <n v="211890.37999999998"/>
    <n v="18696.21"/>
    <n v="230586.58999999997"/>
    <n v="17.797473425428471"/>
    <n v="3"/>
    <n v="55"/>
    <n v="50"/>
    <n v="37"/>
    <n v="16"/>
    <n v="7"/>
    <n v="11"/>
    <n v="3"/>
    <n v="0"/>
    <n v="0"/>
    <n v="0"/>
    <n v="0"/>
    <n v="0"/>
    <n v="0"/>
    <n v="0"/>
    <n v="0"/>
    <n v="0"/>
    <n v="0"/>
    <n v="0"/>
    <n v="0"/>
    <n v="76862.19666666667"/>
    <n v="342763.85"/>
    <n v="311603.5"/>
    <n v="55"/>
    <n v="50"/>
    <n v="18"/>
    <n v="20"/>
    <n v="12.333333333333334"/>
    <n v="0"/>
    <n v="0"/>
    <n v="4"/>
    <n v="9"/>
    <n v="15"/>
    <n v="15"/>
    <n v="20"/>
    <n v="17"/>
    <n v="18"/>
    <n v="19"/>
    <n v="17"/>
    <n v="14"/>
  </r>
  <r>
    <s v="JXJJ078Phesgo 15ml"/>
    <s v="BC_LEL34"/>
    <x v="3"/>
    <x v="1"/>
    <s v="九江市"/>
    <x v="94"/>
    <s v="九江学院附属医院东院"/>
    <s v="JXJJ078"/>
    <x v="76"/>
    <s v="临时采购"/>
    <s v="-"/>
    <m/>
    <s v="腰部"/>
    <x v="4"/>
    <x v="6"/>
    <n v="8489.27"/>
    <n v="1"/>
    <n v="1"/>
    <n v="2"/>
    <n v="1"/>
    <n v="1"/>
    <n v="2"/>
    <n v="4"/>
    <n v="4"/>
    <n v="8"/>
    <n v="0"/>
    <n v="1"/>
    <n v="0"/>
    <n v="0"/>
    <n v="0"/>
    <n v="0"/>
    <n v="1"/>
    <n v="0"/>
    <n v="1"/>
    <n v="8489.27"/>
    <n v="8489.27"/>
    <n v="16978.54"/>
    <n v="8489.27"/>
    <n v="8489.27"/>
    <n v="16978.54"/>
    <n v="33957.08"/>
    <n v="33957.08"/>
    <n v="67914.16"/>
    <n v="0"/>
    <n v="8489.27"/>
    <n v="0"/>
    <n v="0"/>
    <n v="0"/>
    <n v="0"/>
    <n v="8489.27"/>
    <n v="0"/>
    <n v="8489.27"/>
    <n v="1"/>
    <n v="0"/>
    <n v="4"/>
    <n v="6"/>
    <n v="2"/>
    <n v="0"/>
    <n v="2"/>
    <n v="0"/>
    <n v="0"/>
    <n v="0"/>
    <n v="0"/>
    <n v="0.66666666666666663"/>
    <n v="1.3333333333333333"/>
    <n v="0.33333333333333331"/>
    <n v="0"/>
    <n v="0"/>
    <n v="1"/>
    <n v="0"/>
    <n v="0"/>
    <n v="0"/>
    <n v="0"/>
    <n v="5659.5133333333333"/>
    <n v="16978.54"/>
    <n v="25467.81"/>
    <n v="2"/>
    <n v="3"/>
    <n v="0"/>
    <n v="2"/>
    <n v="0.66666666666666663"/>
    <n v="0"/>
    <n v="0"/>
    <n v="0"/>
    <n v="2"/>
    <n v="1"/>
    <n v="0"/>
    <n v="1"/>
    <n v="0"/>
    <n v="1"/>
    <n v="2"/>
    <n v="0"/>
    <n v="1"/>
  </r>
  <r>
    <s v="JXJJ145Herceptin IV"/>
    <s v="BC_LEL34"/>
    <x v="3"/>
    <x v="1"/>
    <s v="九江市"/>
    <x v="95"/>
    <s v="九江市柴桑区人民医院"/>
    <s v="JXJJ145"/>
    <x v="77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Herceptin SC"/>
    <s v="BC_LEL34"/>
    <x v="3"/>
    <x v="1"/>
    <s v="九江市"/>
    <x v="95"/>
    <s v="九江市柴桑区人民医院"/>
    <s v="JXJJ145"/>
    <x v="77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Itovebi 3mg"/>
    <s v="BC_LEL34"/>
    <x v="3"/>
    <x v="1"/>
    <s v="九江市"/>
    <x v="95"/>
    <s v="九江市柴桑区人民医院"/>
    <s v="JXJJ145"/>
    <x v="77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Itovebi 9mg"/>
    <s v="BC_LEL34"/>
    <x v="3"/>
    <x v="1"/>
    <s v="九江市"/>
    <x v="95"/>
    <s v="九江市柴桑区人民医院"/>
    <s v="JXJJ145"/>
    <x v="77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Perjeta"/>
    <s v="BC_LEL34"/>
    <x v="3"/>
    <x v="1"/>
    <s v="九江市"/>
    <x v="95"/>
    <s v="九江市柴桑区人民医院"/>
    <s v="JXJJ145"/>
    <x v="77"/>
    <s v="未准入"/>
    <s v="-"/>
    <m/>
    <s v="腿部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Phesgo 10ml"/>
    <s v="BC_LEL34"/>
    <x v="3"/>
    <x v="1"/>
    <s v="九江市"/>
    <x v="95"/>
    <s v="九江市柴桑区人民医院"/>
    <s v="JXJJ145"/>
    <x v="77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JJ145Phesgo 15ml"/>
    <s v="BC_LEL34"/>
    <x v="3"/>
    <x v="1"/>
    <s v="九江市"/>
    <x v="95"/>
    <s v="九江市柴桑区人民医院"/>
    <s v="JXJJ145"/>
    <x v="77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Ai6JOQHerceptin IV"/>
    <s v="BC_LEL34"/>
    <x v="3"/>
    <x v="1"/>
    <s v="南昌市"/>
    <x v="96"/>
    <s v="南昌众康医院有限公司"/>
    <s v="JXNC024"/>
    <x v="78"/>
    <s v="未准入"/>
    <s v="Y"/>
    <m/>
    <s v="头部"/>
    <x v="0"/>
    <x v="0"/>
    <n v="4535.5"/>
    <n v="57.595195955439337"/>
    <n v="41.261495222276253"/>
    <n v="38.382558781160157"/>
    <n v="27.103494466171391"/>
    <n v="24.695036940720179"/>
    <n v="42.991560740174698"/>
    <n v="137.23924995887575"/>
    <n v="94.790092147066275"/>
    <n v="232.02934210594202"/>
    <n v="0"/>
    <n v="0"/>
    <n v="0"/>
    <n v="0"/>
    <n v="0"/>
    <n v="0"/>
    <n v="0"/>
    <n v="0"/>
    <n v="0"/>
    <n v="261223.01125589514"/>
    <n v="187141.51158063396"/>
    <n v="174084.0953519519"/>
    <n v="122927.89915132034"/>
    <n v="112004.34004463637"/>
    <n v="194988.22373706236"/>
    <n v="622448.61818848096"/>
    <n v="429920.46293301909"/>
    <n v="1052369.0811215001"/>
    <n v="0"/>
    <n v="0"/>
    <n v="0"/>
    <n v="0"/>
    <n v="0"/>
    <n v="0"/>
    <n v="0"/>
    <n v="0"/>
    <n v="0"/>
    <n v="27.103494466171391"/>
    <n v="0"/>
    <m/>
    <m/>
    <n v="0"/>
    <m/>
    <m/>
    <m/>
    <m/>
    <m/>
    <m/>
    <m/>
    <m/>
    <m/>
    <m/>
    <m/>
    <m/>
    <m/>
    <m/>
    <m/>
    <m/>
    <n v="4157.5416666666661"/>
    <n v="326556"/>
    <n v="-639505.5"/>
    <n v="72"/>
    <n v="-141"/>
    <n v="0"/>
    <n v="0"/>
    <n v="0.91666666666666663"/>
    <n v="0"/>
    <n v="0"/>
    <n v="0"/>
    <n v="0"/>
    <n v="0"/>
    <n v="80"/>
    <n v="0"/>
    <n v="0"/>
    <n v="72"/>
    <n v="-108"/>
    <n v="0"/>
    <n v="-33"/>
  </r>
  <r>
    <s v="4Ai6JOQHerceptin SC"/>
    <s v="BC_LEL34"/>
    <x v="3"/>
    <x v="1"/>
    <s v="南昌市"/>
    <x v="96"/>
    <s v="南昌众康医院有限公司"/>
    <s v="JXNC024"/>
    <x v="78"/>
    <s v="未准入"/>
    <s v="Y"/>
    <m/>
    <s v="头部"/>
    <x v="1"/>
    <x v="1"/>
    <n v="3444.49"/>
    <n v="1.2869445629604544E-7"/>
    <n v="1.1923834167284972E-7"/>
    <n v="1.8086442832285223E-7"/>
    <n v="1.8512626147397513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8E-4"/>
    <n v="6.2298571471378138E-4"/>
    <n v="6.3766555638449256E-4"/>
    <n v="5.7414254242772896E-4"/>
    <n v="7.5569414319811787E-4"/>
    <n v="1.476987757989661E-3"/>
    <n v="1.9675022420103392E-3"/>
    <n v="3.4444900000000001E-3"/>
    <n v="0"/>
    <n v="0"/>
    <n v="0"/>
    <n v="0"/>
    <n v="0"/>
    <n v="0"/>
    <n v="0"/>
    <n v="0"/>
    <n v="0"/>
    <n v="1.8512626147397513E-7"/>
    <n v="0"/>
    <m/>
    <m/>
    <n v="0"/>
    <m/>
    <m/>
    <m/>
    <m/>
    <m/>
    <m/>
    <m/>
    <m/>
    <m/>
    <m/>
    <m/>
    <m/>
    <m/>
    <m/>
    <m/>
    <m/>
    <n v="-20953.980833333331"/>
    <n v="303115.12"/>
    <n v="-296226.13999999996"/>
    <n v="88"/>
    <n v="-86"/>
    <n v="0"/>
    <n v="6"/>
    <n v="-6.083333333333333"/>
    <n v="0"/>
    <n v="2"/>
    <n v="0"/>
    <n v="-84"/>
    <n v="6"/>
    <n v="1"/>
    <n v="2"/>
    <n v="0"/>
    <n v="86"/>
    <n v="-50"/>
    <n v="0"/>
    <n v="-36"/>
  </r>
  <r>
    <s v="4Ai6JOQItovebi 3mg"/>
    <s v="BC_LEL34"/>
    <x v="3"/>
    <x v="1"/>
    <s v="南昌市"/>
    <x v="96"/>
    <s v="南昌众康医院有限公司"/>
    <s v="JXNC024"/>
    <x v="78"/>
    <s v="未准入"/>
    <s v="Y"/>
    <m/>
    <s v="头部"/>
    <x v="2"/>
    <x v="2"/>
    <n v="3566.02"/>
    <n v="7.5423782997919166E-8"/>
    <n v="8.6118364644595912E-8"/>
    <n v="1.7430625086372233E-7"/>
    <n v="1.7644957539816275E-7"/>
    <n v="2.1451535630448561E-7"/>
    <n v="2.7318666979111423E-7"/>
    <n v="3.3584839850623744E-7"/>
    <n v="6.6415160149376262E-7"/>
    <n v="9.9999999999999995E-7"/>
    <n v="0"/>
    <n v="0"/>
    <n v="0"/>
    <n v="0"/>
    <n v="0"/>
    <n v="0"/>
    <n v="0"/>
    <n v="0"/>
    <n v="0"/>
    <n v="2.6896271864623966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5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Ai6JOQItovebi 9mg"/>
    <s v="BC_LEL34"/>
    <x v="3"/>
    <x v="1"/>
    <s v="南昌市"/>
    <x v="96"/>
    <s v="南昌众康医院有限公司"/>
    <s v="JXNC024"/>
    <x v="78"/>
    <s v="未准入"/>
    <s v="Y"/>
    <m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Ai6JOQPerjeta"/>
    <s v="BC_LEL34"/>
    <x v="3"/>
    <x v="1"/>
    <s v="南昌市"/>
    <x v="96"/>
    <s v="南昌众康医院有限公司"/>
    <s v="JXNC024"/>
    <x v="78"/>
    <s v="未准入"/>
    <s v="Y"/>
    <m/>
    <s v="头部"/>
    <x v="3"/>
    <x v="4"/>
    <n v="3985.87"/>
    <n v="34.705091179788653"/>
    <n v="29.315911821633527"/>
    <n v="44.495423071338877"/>
    <n v="26.887288885499267"/>
    <n v="32.633920715208461"/>
    <n v="37.4525476983424"/>
    <n v="108.51642607276106"/>
    <n v="96.973757299050135"/>
    <n v="205.49018337181118"/>
    <n v="0"/>
    <n v="0"/>
    <n v="0"/>
    <n v="0"/>
    <n v="0"/>
    <n v="0"/>
    <n v="0"/>
    <n v="0"/>
    <n v="0"/>
    <n v="138329.9817807842"/>
    <n v="116849.41345249444"/>
    <n v="177352.97195735748"/>
    <n v="107169.23815004496"/>
    <n v="130074.56556112794"/>
    <n v="149280.98629439203"/>
    <n v="432532.36719063611"/>
    <n v="386524.79000556492"/>
    <n v="819057.15719620103"/>
    <n v="0"/>
    <n v="0"/>
    <n v="0"/>
    <n v="0"/>
    <n v="0"/>
    <n v="0"/>
    <n v="0"/>
    <n v="0"/>
    <n v="0"/>
    <n v="26.887288885499267"/>
    <n v="0"/>
    <m/>
    <m/>
    <n v="0"/>
    <m/>
    <m/>
    <m/>
    <m/>
    <m/>
    <m/>
    <m/>
    <m/>
    <m/>
    <m/>
    <m/>
    <m/>
    <m/>
    <m/>
    <m/>
    <m/>
    <n v="119243.94416666667"/>
    <n v="99646.75"/>
    <n v="-422502.22"/>
    <n v="25"/>
    <n v="-106"/>
    <n v="0"/>
    <n v="105"/>
    <n v="29.916666666666668"/>
    <n v="105"/>
    <n v="0"/>
    <n v="0"/>
    <n v="80"/>
    <n v="20"/>
    <n v="235"/>
    <n v="-50"/>
    <n v="-30"/>
    <n v="105"/>
    <n v="-80"/>
    <n v="0"/>
    <n v="-26"/>
  </r>
  <r>
    <s v="4Ai6JOQPhesgo 10ml"/>
    <s v="BC_LEL34"/>
    <x v="3"/>
    <x v="1"/>
    <s v="南昌市"/>
    <x v="96"/>
    <s v="南昌众康医院有限公司"/>
    <s v="JXNC024"/>
    <x v="78"/>
    <s v="未准入"/>
    <s v="Y"/>
    <m/>
    <s v="头部"/>
    <x v="4"/>
    <x v="5"/>
    <n v="6232.07"/>
    <n v="1.6465129365459632"/>
    <n v="1.5221342270449467"/>
    <n v="2.2565029815181794"/>
    <n v="1.9772844828187104"/>
    <n v="1.8142160633176458"/>
    <n v="2.3634897794167911"/>
    <n v="5.4251501451090896"/>
    <n v="6.1549903255531468"/>
    <n v="11.580140470662236"/>
    <n v="0"/>
    <n v="0"/>
    <n v="0"/>
    <n v="0"/>
    <n v="0"/>
    <n v="0"/>
    <n v="0"/>
    <n v="0"/>
    <n v="0"/>
    <n v="10261.18387646"/>
    <n v="9486.0470523399999"/>
    <n v="14062.684536029999"/>
    <n v="12322.575306839999"/>
    <n v="11306.321501720002"/>
    <n v="14729.43374961"/>
    <n v="33809.915464830003"/>
    <n v="38358.330558170004"/>
    <n v="72168.246023"/>
    <n v="0"/>
    <n v="0"/>
    <n v="0"/>
    <n v="0"/>
    <n v="0"/>
    <n v="0"/>
    <n v="0"/>
    <n v="0"/>
    <n v="0"/>
    <n v="1.9772844828187104"/>
    <n v="0"/>
    <n v="-150"/>
    <n v="-126"/>
    <n v="0"/>
    <n v="0"/>
    <n v="0"/>
    <n v="0"/>
    <n v="0"/>
    <n v="0"/>
    <n v="0"/>
    <n v="0"/>
    <n v="0"/>
    <n v="0"/>
    <n v="0"/>
    <n v="0"/>
    <n v="0"/>
    <n v="0"/>
    <n v="0"/>
    <n v="0"/>
    <n v="0"/>
    <n v="317835.57"/>
    <n v="-934810.5"/>
    <n v="-785240.82"/>
    <n v="-150"/>
    <n v="-126"/>
    <n v="167.66666666666669"/>
    <n v="315"/>
    <n v="51"/>
    <n v="315"/>
    <n v="105"/>
    <n v="0"/>
    <n v="48"/>
    <n v="0"/>
    <n v="420"/>
    <n v="-50"/>
    <n v="-50"/>
    <n v="-50"/>
    <n v="0"/>
    <n v="-74"/>
    <n v="-52"/>
  </r>
  <r>
    <s v="4Ai6JOQPhesgo 15ml"/>
    <s v="BC_LEL34"/>
    <x v="3"/>
    <x v="1"/>
    <s v="南昌市"/>
    <x v="96"/>
    <s v="南昌众康医院有限公司"/>
    <s v="JXNC024"/>
    <x v="78"/>
    <s v="未准入"/>
    <s v="Y"/>
    <m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9.7566666666667"/>
    <n v="-42446.350000000006"/>
    <n v="0"/>
    <n v="-5"/>
    <n v="0"/>
    <n v="0"/>
    <n v="9"/>
    <n v="0.33333333333333331"/>
    <n v="9"/>
    <n v="0"/>
    <n v="0"/>
    <n v="0"/>
    <n v="0"/>
    <n v="0"/>
    <n v="0"/>
    <n v="0"/>
    <n v="-5"/>
    <n v="0"/>
    <n v="0"/>
    <n v="0"/>
  </r>
  <r>
    <s v="60MRoubHerceptin IV"/>
    <s v="BC_LEL35"/>
    <x v="4"/>
    <x v="1"/>
    <s v="南昌市"/>
    <x v="97"/>
    <s v="南昌大学第一附属医院赣江新区医院"/>
    <s v="60MRoub"/>
    <x v="79"/>
    <s v="-"/>
    <s v="-"/>
    <m/>
    <s v="腿部"/>
    <x v="0"/>
    <x v="0"/>
    <n v="4535.5"/>
    <n v="1.0542292386587708E-2"/>
    <n v="7.5525525996573521E-3"/>
    <n v="7.0255886884983375E-3"/>
    <n v="4.9610554946580721E-3"/>
    <n v="4.5202085973989918E-3"/>
    <n v="7.8692258262186426E-3"/>
    <n v="2.5120433674743398E-2"/>
    <n v="1.7350489918275706E-2"/>
    <n v="4.24709235930191E-2"/>
    <n v="0"/>
    <n v="0"/>
    <n v="0"/>
    <n v="0"/>
    <n v="0"/>
    <n v="0"/>
    <n v="0"/>
    <n v="0"/>
    <n v="0"/>
    <n v="47.814567119368547"/>
    <n v="34.25460231574592"/>
    <n v="31.864557496684213"/>
    <n v="22.500867196021687"/>
    <n v="20.501406093503128"/>
    <n v="35.690873734814652"/>
    <n v="113.93372693179869"/>
    <n v="78.693147024339467"/>
    <n v="192.62687395613816"/>
    <n v="0"/>
    <n v="0"/>
    <n v="0"/>
    <n v="0"/>
    <n v="0"/>
    <n v="0"/>
    <n v="0"/>
    <n v="0"/>
    <n v="0"/>
    <n v="4.9610554946580721E-3"/>
    <n v="0"/>
    <m/>
    <m/>
    <n v="0"/>
    <m/>
    <m/>
    <m/>
    <m/>
    <m/>
    <m/>
    <m/>
    <m/>
    <m/>
    <m/>
    <m/>
    <m/>
    <m/>
    <m/>
    <m/>
    <m/>
    <n v="3401.625"/>
    <n v="9071"/>
    <n v="0"/>
    <n v="2"/>
    <n v="0"/>
    <n v="0"/>
    <n v="2"/>
    <n v="0.75"/>
    <n v="2"/>
    <n v="0"/>
    <n v="2"/>
    <n v="1"/>
    <n v="1"/>
    <n v="1"/>
    <n v="1"/>
    <n v="1"/>
    <n v="0"/>
    <n v="0"/>
    <n v="0"/>
    <n v="0"/>
  </r>
  <r>
    <s v="60MRoubHerceptin SC"/>
    <s v="BC_LEL35"/>
    <x v="4"/>
    <x v="1"/>
    <s v="南昌市"/>
    <x v="97"/>
    <s v="南昌大学第一附属医院赣江新区医院"/>
    <s v="60MRoub"/>
    <x v="79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60MRoubItovebi 3mg"/>
    <s v="BC_LEL35"/>
    <x v="4"/>
    <x v="1"/>
    <s v="南昌市"/>
    <x v="97"/>
    <s v="南昌大学第一附属医院赣江新区医院"/>
    <s v="60MRoub"/>
    <x v="7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60MRoubItovebi 9mg"/>
    <s v="BC_LEL35"/>
    <x v="4"/>
    <x v="1"/>
    <s v="南昌市"/>
    <x v="97"/>
    <s v="南昌大学第一附属医院赣江新区医院"/>
    <s v="60MRoub"/>
    <x v="79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60MRoubPerjeta"/>
    <s v="BC_LEL35"/>
    <x v="4"/>
    <x v="1"/>
    <s v="南昌市"/>
    <x v="97"/>
    <s v="南昌大学第一附属医院赣江新区医院"/>
    <s v="60MRoub"/>
    <x v="79"/>
    <s v="-"/>
    <s v="-"/>
    <m/>
    <s v="腿部"/>
    <x v="3"/>
    <x v="4"/>
    <n v="3985.87"/>
    <n v="0.40535002858643709"/>
    <n v="0.34240525787343534"/>
    <n v="0.51969957146911794"/>
    <n v="0.31403932241204074"/>
    <n v="0.38115908199950238"/>
    <n v="0.43743989034667174"/>
    <n v="1.2674548579289904"/>
    <n v="1.1326382947582148"/>
    <n v="2.4000931526872051"/>
    <n v="0"/>
    <n v="0"/>
    <n v="0"/>
    <n v="0"/>
    <n v="0"/>
    <n v="0"/>
    <n v="0"/>
    <n v="0"/>
    <n v="0"/>
    <n v="1615.6725184418221"/>
    <n v="1364.7828451999897"/>
    <n v="2071.454930931613"/>
    <n v="1251.7199140224807"/>
    <n v="1519.2505501693565"/>
    <n v="1743.5785357360885"/>
    <n v="5051.9102945734248"/>
    <n v="4514.5489999279253"/>
    <n v="9566.4592945013501"/>
    <n v="0"/>
    <n v="0"/>
    <n v="0"/>
    <n v="0"/>
    <n v="0"/>
    <n v="0"/>
    <n v="0"/>
    <n v="0"/>
    <n v="0"/>
    <n v="0.31403932241204074"/>
    <n v="0"/>
    <m/>
    <m/>
    <n v="0"/>
    <m/>
    <m/>
    <m/>
    <m/>
    <m/>
    <m/>
    <m/>
    <m/>
    <m/>
    <m/>
    <m/>
    <m/>
    <m/>
    <m/>
    <m/>
    <m/>
    <n v="3653.7141666666666"/>
    <n v="7971.74"/>
    <n v="0"/>
    <n v="2"/>
    <n v="0"/>
    <n v="0"/>
    <n v="2"/>
    <n v="0.91666666666666663"/>
    <n v="2"/>
    <n v="1"/>
    <n v="2"/>
    <n v="1"/>
    <n v="1"/>
    <n v="2"/>
    <n v="1"/>
    <n v="1"/>
    <n v="0"/>
    <n v="0"/>
    <n v="0"/>
    <n v="0"/>
  </r>
  <r>
    <s v="60MRoubPhesgo 10ml"/>
    <s v="BC_LEL35"/>
    <x v="4"/>
    <x v="1"/>
    <s v="南昌市"/>
    <x v="97"/>
    <s v="南昌大学第一附属医院赣江新区医院"/>
    <s v="60MRoub"/>
    <x v="79"/>
    <s v="-"/>
    <s v="-"/>
    <m/>
    <s v="腿部"/>
    <x v="4"/>
    <x v="5"/>
    <n v="6232.07"/>
    <n v="8.6553872244695598E-3"/>
    <n v="8.0016739237524608E-3"/>
    <n v="1.186139082359473E-2"/>
    <n v="1.0393866023648644E-2"/>
    <n v="9.5368062232933839E-3"/>
    <n v="1.2423695223256478E-2"/>
    <n v="2.8518451971816749E-2"/>
    <n v="3.23543674701985E-2"/>
    <n v="6.0872819442015252E-2"/>
    <n v="0"/>
    <n v="0"/>
    <n v="0"/>
    <n v="0"/>
    <n v="0"/>
    <n v="0"/>
    <n v="0"/>
    <n v="0"/>
    <n v="0"/>
    <n v="53.940979060000004"/>
    <n v="49.866992009999997"/>
    <n v="73.921017910000003"/>
    <n v="64.775300630000004"/>
    <n v="59.434043959999997"/>
    <n v="77.425338289999999"/>
    <n v="177.72898898"/>
    <n v="201.63468288000001"/>
    <n v="379.36367186000001"/>
    <n v="0"/>
    <n v="0"/>
    <n v="0"/>
    <n v="0"/>
    <n v="0"/>
    <n v="0"/>
    <n v="0"/>
    <n v="0"/>
    <n v="0"/>
    <n v="1.03938660236486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60MRoubPhesgo 15ml"/>
    <s v="BC_LEL35"/>
    <x v="4"/>
    <x v="1"/>
    <s v="南昌市"/>
    <x v="97"/>
    <s v="南昌大学第一附属医院赣江新区医院"/>
    <s v="60MRoub"/>
    <x v="79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idnZbrHerceptin IV"/>
    <s v="BC_LEL34"/>
    <x v="3"/>
    <x v="1"/>
    <s v="南昌市"/>
    <x v="98"/>
    <s v="南昌市第三医院朝阳院区"/>
    <s v="JXNC024"/>
    <x v="78"/>
    <s v="未准入"/>
    <s v="Y"/>
    <m/>
    <s v="头部"/>
    <x v="0"/>
    <x v="0"/>
    <n v="4535.5"/>
    <n v="72.999903009134144"/>
    <n v="52.297506749841247"/>
    <n v="48.648555175242265"/>
    <n v="34.352734362947494"/>
    <n v="31.300098412275755"/>
    <n v="54.490304480814274"/>
    <n v="173.94596493421767"/>
    <n v="120.14313725603752"/>
    <n v="294.08910219025518"/>
    <n v="10"/>
    <n v="17"/>
    <n v="9"/>
    <n v="14"/>
    <n v="0"/>
    <n v="0"/>
    <n v="36"/>
    <n v="14"/>
    <n v="50"/>
    <n v="331091.06009792793"/>
    <n v="237195.34186390496"/>
    <n v="220645.52199731133"/>
    <n v="155806.82670314834"/>
    <n v="141961.59634887669"/>
    <n v="247140.77597273313"/>
    <n v="788931.92395914416"/>
    <n v="544909.19902475819"/>
    <n v="1333841.1229839022"/>
    <n v="45355"/>
    <n v="77103.5"/>
    <n v="40819.5"/>
    <n v="63497"/>
    <n v="0"/>
    <n v="0"/>
    <n v="163278"/>
    <n v="63497"/>
    <n v="226775"/>
    <n v="34.352734362947494"/>
    <n v="14"/>
    <m/>
    <m/>
    <n v="0"/>
    <m/>
    <m/>
    <m/>
    <m/>
    <m/>
    <m/>
    <m/>
    <m/>
    <m/>
    <m/>
    <m/>
    <m/>
    <m/>
    <m/>
    <m/>
    <m/>
    <n v="20031.791666666668"/>
    <n v="-226775"/>
    <n v="594150.5"/>
    <n v="-50"/>
    <n v="131"/>
    <n v="0"/>
    <n v="60"/>
    <n v="4.416666666666667"/>
    <n v="0"/>
    <n v="0"/>
    <n v="26"/>
    <n v="17"/>
    <n v="25"/>
    <n v="-96"/>
    <n v="15"/>
    <n v="-24"/>
    <n v="-41"/>
    <n v="38"/>
    <n v="60"/>
    <n v="33"/>
  </r>
  <r>
    <s v="AidnZbrHerceptin SC"/>
    <s v="BC_LEL34"/>
    <x v="3"/>
    <x v="1"/>
    <s v="南昌市"/>
    <x v="98"/>
    <s v="南昌市第三医院朝阳院区"/>
    <s v="JXNC024"/>
    <x v="78"/>
    <s v="未准入"/>
    <s v="Y"/>
    <m/>
    <s v="头部"/>
    <x v="1"/>
    <x v="1"/>
    <n v="3444.49"/>
    <n v="31.727023979998606"/>
    <n v="29.395809535783535"/>
    <n v="44.58847894215161"/>
    <n v="45.639147995629571"/>
    <n v="41.092664018136695"/>
    <n v="54.086717552066503"/>
    <n v="105.71131245793373"/>
    <n v="140.81852956583276"/>
    <n v="246.52984202376652"/>
    <n v="34"/>
    <n v="26"/>
    <n v="33"/>
    <n v="11"/>
    <n v="0"/>
    <n v="0"/>
    <n v="93"/>
    <n v="11"/>
    <n v="104"/>
    <n v="109283.41682886536"/>
    <n v="101253.57198791101"/>
    <n v="153584.56983145175"/>
    <n v="157203.58887946609"/>
    <n v="141543.27028383163"/>
    <n v="186301.15774091755"/>
    <n v="364121.55864822812"/>
    <n v="485048.01690421527"/>
    <n v="849169.57555244339"/>
    <n v="117112.65999999999"/>
    <n v="89556.739999999991"/>
    <n v="113668.17"/>
    <n v="37889.39"/>
    <n v="0"/>
    <n v="0"/>
    <n v="320337.56999999995"/>
    <n v="37889.39"/>
    <n v="358226.95999999996"/>
    <n v="45.639147995629571"/>
    <n v="11"/>
    <m/>
    <m/>
    <n v="0"/>
    <m/>
    <m/>
    <m/>
    <m/>
    <m/>
    <m/>
    <m/>
    <m/>
    <m/>
    <m/>
    <m/>
    <m/>
    <m/>
    <m/>
    <m/>
    <m/>
    <n v="177965.31666666665"/>
    <n v="726787.3899999999"/>
    <n v="99890.209999999992"/>
    <n v="211"/>
    <n v="29"/>
    <n v="0"/>
    <n v="383"/>
    <n v="51.666666666666664"/>
    <n v="0"/>
    <n v="0"/>
    <n v="383"/>
    <n v="55"/>
    <n v="-67"/>
    <n v="9"/>
    <n v="15"/>
    <n v="40"/>
    <n v="156"/>
    <n v="9"/>
    <n v="6"/>
    <n v="14"/>
  </r>
  <r>
    <s v="AidnZbrItovebi 3mg"/>
    <s v="BC_LEL34"/>
    <x v="3"/>
    <x v="1"/>
    <s v="南昌市"/>
    <x v="98"/>
    <s v="南昌市第三医院朝阳院区"/>
    <s v="JXNC024"/>
    <x v="78"/>
    <s v="未准入"/>
    <s v="Y"/>
    <m/>
    <s v="头部"/>
    <x v="2"/>
    <x v="2"/>
    <n v="3566.02"/>
    <n v="9.3301172887809702E-2"/>
    <n v="0.10653064735220923"/>
    <n v="0.21562134648842471"/>
    <n v="0.21827269444518299"/>
    <n v="0.26536105125099707"/>
    <n v="0.33793898549916174"/>
    <n v="0.41545316672844362"/>
    <n v="0.8215727311953418"/>
    <n v="1.2370258979237854"/>
    <n v="0"/>
    <n v="0"/>
    <n v="1"/>
    <n v="0"/>
    <n v="0"/>
    <n v="0"/>
    <n v="1"/>
    <n v="0"/>
    <n v="1"/>
    <n v="332.71384854138711"/>
    <n v="379.89041907092508"/>
    <n v="768.91003400465218"/>
    <n v="778.36479384541133"/>
    <n v="946.28281598208059"/>
    <n v="1205.0971810697206"/>
    <n v="1481.5143016169645"/>
    <n v="2929.7447908972126"/>
    <n v="4411.2590925141767"/>
    <n v="0"/>
    <n v="0"/>
    <n v="3566.02"/>
    <n v="0"/>
    <n v="0"/>
    <n v="0"/>
    <n v="3566.02"/>
    <n v="0"/>
    <n v="3566.02"/>
    <n v="0.21827269444518299"/>
    <n v="0"/>
    <m/>
    <m/>
    <n v="0"/>
    <m/>
    <m/>
    <m/>
    <m/>
    <m/>
    <m/>
    <n v="0"/>
    <n v="0"/>
    <n v="0"/>
    <n v="0"/>
    <n v="0"/>
    <n v="0"/>
    <n v="0"/>
    <n v="0"/>
    <n v="0"/>
    <n v="0"/>
    <n v="891.505"/>
    <n v="10698.06"/>
    <n v="0"/>
    <n v="3"/>
    <n v="0"/>
    <n v="0"/>
    <n v="1"/>
    <n v="0.25"/>
    <n v="0"/>
    <n v="0"/>
    <n v="0"/>
    <n v="0"/>
    <n v="0"/>
    <n v="0"/>
    <n v="1"/>
    <n v="1"/>
    <n v="1"/>
    <n v="0"/>
    <n v="0"/>
    <n v="0"/>
  </r>
  <r>
    <s v="AidnZbrItovebi 9mg"/>
    <s v="BC_LEL34"/>
    <x v="3"/>
    <x v="1"/>
    <s v="南昌市"/>
    <x v="98"/>
    <s v="南昌市第三医院朝阳院区"/>
    <s v="JXNC024"/>
    <x v="78"/>
    <s v="未准入"/>
    <s v="Y"/>
    <m/>
    <s v="头部"/>
    <x v="2"/>
    <x v="3"/>
    <n v="10698.05"/>
    <m/>
    <m/>
    <m/>
    <m/>
    <m/>
    <m/>
    <n v="0"/>
    <n v="0"/>
    <n v="0"/>
    <n v="8"/>
    <n v="0"/>
    <n v="4"/>
    <n v="0"/>
    <n v="0"/>
    <n v="0"/>
    <n v="12"/>
    <n v="0"/>
    <n v="12"/>
    <m/>
    <m/>
    <m/>
    <m/>
    <m/>
    <m/>
    <n v="0"/>
    <n v="0"/>
    <n v="0"/>
    <n v="85584.4"/>
    <n v="0"/>
    <n v="42792.2"/>
    <n v="0"/>
    <n v="0"/>
    <n v="0"/>
    <n v="128376.59999999999"/>
    <n v="0"/>
    <n v="128376.59999999999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AidnZbrPerjeta"/>
    <s v="BC_LEL34"/>
    <x v="3"/>
    <x v="1"/>
    <s v="南昌市"/>
    <x v="98"/>
    <s v="南昌市第三医院朝阳院区"/>
    <s v="JXNC024"/>
    <x v="78"/>
    <s v="未准入"/>
    <s v="Y"/>
    <m/>
    <s v="头部"/>
    <x v="3"/>
    <x v="4"/>
    <n v="3985.87"/>
    <n v="30.771461019759805"/>
    <n v="25.993115338750862"/>
    <n v="39.45211293364374"/>
    <n v="23.839763381719489"/>
    <n v="28.935046273406286"/>
    <n v="33.207508535848667"/>
    <n v="96.216689292154399"/>
    <n v="85.982318190974439"/>
    <n v="182.19900748312884"/>
    <n v="44"/>
    <n v="51.000000000000007"/>
    <n v="69"/>
    <n v="8"/>
    <n v="0"/>
    <n v="0"/>
    <n v="164"/>
    <n v="8"/>
    <n v="172"/>
    <n v="122651.04333483"/>
    <n v="103605.17863526689"/>
    <n v="157250.99337882258"/>
    <n v="95022.197670294263"/>
    <n v="115331.3328897819"/>
    <n v="132360.81204778311"/>
    <n v="383507.2153489195"/>
    <n v="342714.34260785929"/>
    <n v="726221.55795677868"/>
    <n v="175378.28"/>
    <n v="203279.37000000002"/>
    <n v="275025.02999999997"/>
    <n v="31886.959999999999"/>
    <n v="0"/>
    <n v="0"/>
    <n v="653682.67999999993"/>
    <n v="31886.959999999999"/>
    <n v="685569.6399999999"/>
    <n v="23.839763381719489"/>
    <n v="8"/>
    <m/>
    <m/>
    <n v="0"/>
    <m/>
    <m/>
    <m/>
    <m/>
    <m/>
    <m/>
    <m/>
    <m/>
    <m/>
    <m/>
    <m/>
    <m/>
    <m/>
    <m/>
    <m/>
    <m/>
    <n v="86028.360833333325"/>
    <n v="326841.33999999997"/>
    <n v="1219676.22"/>
    <n v="82"/>
    <n v="306"/>
    <n v="0"/>
    <n v="251.00000000000003"/>
    <n v="21.583333333333332"/>
    <n v="0"/>
    <n v="0"/>
    <n v="85"/>
    <n v="66"/>
    <n v="-130"/>
    <n v="-150"/>
    <n v="-39"/>
    <n v="-55"/>
    <n v="176"/>
    <n v="251.00000000000003"/>
    <n v="31"/>
    <n v="24"/>
  </r>
  <r>
    <s v="AidnZbrPhesgo 10ml"/>
    <s v="BC_LEL34"/>
    <x v="3"/>
    <x v="1"/>
    <s v="南昌市"/>
    <x v="98"/>
    <s v="南昌市第三医院朝阳院区"/>
    <s v="JXNC024"/>
    <x v="78"/>
    <s v="未准入"/>
    <s v="Y"/>
    <m/>
    <s v="头部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114"/>
    <n v="64"/>
    <n v="44.999999999999993"/>
    <n v="20"/>
    <n v="0"/>
    <n v="0"/>
    <n v="223"/>
    <n v="20"/>
    <n v="243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710455.98"/>
    <n v="398852.48"/>
    <n v="280443.14999999997"/>
    <n v="124641.4"/>
    <n v="0"/>
    <n v="0"/>
    <n v="1389751.6099999999"/>
    <n v="124641.4"/>
    <n v="1514393.0099999998"/>
    <n v="1.6438957276147925E-6"/>
    <n v="20"/>
    <n v="-308"/>
    <n v="244"/>
    <n v="243"/>
    <n v="114"/>
    <n v="64"/>
    <n v="44.999999999999993"/>
    <n v="20"/>
    <n v="0"/>
    <n v="0"/>
    <n v="0"/>
    <n v="0"/>
    <n v="0"/>
    <n v="0"/>
    <n v="0"/>
    <n v="0"/>
    <n v="0"/>
    <n v="0"/>
    <n v="0"/>
    <n v="0"/>
    <n v="313161.51750000002"/>
    <n v="-1919477.5599999998"/>
    <n v="1520625.0799999998"/>
    <n v="-308"/>
    <n v="244"/>
    <n v="0"/>
    <n v="841.00000000000011"/>
    <n v="50.250000000000007"/>
    <n v="0"/>
    <n v="0"/>
    <n v="841.00000000000011"/>
    <n v="9"/>
    <n v="-199"/>
    <n v="16"/>
    <n v="-187"/>
    <n v="-157"/>
    <n v="36"/>
    <n v="99"/>
    <n v="88"/>
    <n v="57"/>
  </r>
  <r>
    <s v="AidnZbrPhesgo 15ml"/>
    <s v="BC_LEL34"/>
    <x v="3"/>
    <x v="1"/>
    <s v="南昌市"/>
    <x v="98"/>
    <s v="南昌市第三医院朝阳院区"/>
    <s v="JXNC024"/>
    <x v="78"/>
    <s v="未准入"/>
    <s v="Y"/>
    <m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4"/>
    <n v="5.0000000000000009"/>
    <n v="5"/>
    <n v="1"/>
    <n v="0"/>
    <n v="0"/>
    <n v="14"/>
    <n v="1"/>
    <n v="15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33957.08"/>
    <n v="42446.350000000013"/>
    <n v="42446.350000000006"/>
    <n v="8489.27"/>
    <n v="0"/>
    <n v="0"/>
    <n v="118849.78000000003"/>
    <n v="8489.27"/>
    <n v="127339.05000000003"/>
    <n v="1.1779575864591419E-6"/>
    <n v="1"/>
    <n v="16"/>
    <n v="12"/>
    <n v="30"/>
    <n v="8"/>
    <n v="10.000000000000002"/>
    <n v="10"/>
    <n v="2"/>
    <n v="0"/>
    <n v="0"/>
    <n v="0"/>
    <n v="0"/>
    <n v="0"/>
    <n v="0"/>
    <n v="0"/>
    <n v="0"/>
    <n v="0"/>
    <n v="0"/>
    <n v="0"/>
    <n v="0"/>
    <n v="24760.370833333334"/>
    <n v="67914.16"/>
    <n v="50935.62"/>
    <n v="8"/>
    <n v="6"/>
    <n v="0"/>
    <n v="18"/>
    <n v="2.9166666666666665"/>
    <n v="0"/>
    <n v="0"/>
    <n v="18"/>
    <n v="0"/>
    <n v="2"/>
    <n v="1"/>
    <n v="1"/>
    <n v="0"/>
    <n v="7"/>
    <n v="0"/>
    <n v="0"/>
    <n v="6"/>
  </r>
  <r>
    <s v="JXNC003Herceptin IV"/>
    <s v="BC_LEL34"/>
    <x v="3"/>
    <x v="1"/>
    <s v="南昌市"/>
    <x v="99"/>
    <s v="江西省人民医院"/>
    <s v="JXNC003"/>
    <x v="80"/>
    <s v="正式进药"/>
    <s v="-"/>
    <m/>
    <s v="腿部"/>
    <x v="0"/>
    <x v="0"/>
    <n v="4535.5"/>
    <n v="1.1053968999257902"/>
    <n v="0.79191203621036543"/>
    <n v="0.73665799350244099"/>
    <n v="0.52018433591651325"/>
    <n v="0.47395996879574687"/>
    <n v="0.82511635175142306"/>
    <n v="2.6339669296385964"/>
    <n v="1.8192606564636833"/>
    <n v="4.4532275861022796"/>
    <n v="6"/>
    <n v="9"/>
    <n v="4"/>
    <n v="1"/>
    <n v="0"/>
    <n v="0"/>
    <n v="19"/>
    <n v="1"/>
    <n v="20"/>
    <n v="5013.5276396134213"/>
    <n v="3591.7170402321126"/>
    <n v="3341.1123295303214"/>
    <n v="2359.296055549346"/>
    <n v="2149.6454384731101"/>
    <n v="3742.3152133685794"/>
    <n v="11946.357009375857"/>
    <n v="8251.2567073910359"/>
    <n v="20197.613716766893"/>
    <n v="27213"/>
    <n v="40819.5"/>
    <n v="18142"/>
    <n v="4535.5"/>
    <n v="0"/>
    <n v="0"/>
    <n v="86174.5"/>
    <n v="4535.5"/>
    <n v="90710"/>
    <n v="0.52018433591651325"/>
    <n v="1"/>
    <m/>
    <m/>
    <n v="0"/>
    <m/>
    <m/>
    <m/>
    <m/>
    <m/>
    <m/>
    <m/>
    <m/>
    <m/>
    <m/>
    <m/>
    <m/>
    <m/>
    <m/>
    <m/>
    <m/>
    <n v="15118.333333333334"/>
    <n v="58961.5"/>
    <n v="58961.5"/>
    <n v="13"/>
    <n v="13"/>
    <n v="0"/>
    <n v="8"/>
    <n v="3.3333333333333335"/>
    <n v="3"/>
    <n v="4"/>
    <n v="1"/>
    <n v="4"/>
    <n v="1"/>
    <n v="1"/>
    <n v="8"/>
    <n v="2"/>
    <n v="3"/>
    <n v="2"/>
    <n v="5"/>
    <n v="6"/>
  </r>
  <r>
    <s v="JXNC003Herceptin SC"/>
    <s v="BC_LEL34"/>
    <x v="3"/>
    <x v="1"/>
    <s v="南昌市"/>
    <x v="99"/>
    <s v="江西省人民医院"/>
    <s v="JXNC003"/>
    <x v="80"/>
    <s v="正式进药"/>
    <s v="-"/>
    <m/>
    <s v="腿部"/>
    <x v="1"/>
    <x v="1"/>
    <n v="3444.49"/>
    <n v="1.5006024855404743"/>
    <n v="1.3903423429086805"/>
    <n v="2.1089145445612241"/>
    <n v="2.1586083511446414"/>
    <n v="1.9435719468037622"/>
    <n v="2.5581555598950367"/>
    <n v="4.9998593730103789"/>
    <n v="6.6603358578434406"/>
    <n v="11.660195230853819"/>
    <n v="0"/>
    <n v="0"/>
    <n v="0"/>
    <n v="0"/>
    <n v="0"/>
    <n v="0"/>
    <n v="0"/>
    <n v="0"/>
    <n v="0"/>
    <n v="5168.8102554193083"/>
    <n v="4789.0202967255209"/>
    <n v="7264.135059595691"/>
    <n v="7435.3048794342067"/>
    <n v="6694.6141350460903"/>
    <n v="8811.541244502856"/>
    <n v="17221.965611740521"/>
    <n v="22941.460258983152"/>
    <n v="40163.425870723673"/>
    <n v="0"/>
    <n v="0"/>
    <n v="0"/>
    <n v="0"/>
    <n v="0"/>
    <n v="0"/>
    <n v="0"/>
    <n v="0"/>
    <n v="0"/>
    <n v="2.1586083511446414"/>
    <n v="0"/>
    <m/>
    <m/>
    <n v="0"/>
    <m/>
    <m/>
    <m/>
    <m/>
    <m/>
    <m/>
    <m/>
    <m/>
    <m/>
    <m/>
    <m/>
    <m/>
    <m/>
    <m/>
    <m/>
    <m/>
    <n v="8324.184166666666"/>
    <n v="20666.939999999999"/>
    <n v="10333.469999999999"/>
    <n v="6"/>
    <n v="3"/>
    <n v="0"/>
    <n v="5"/>
    <n v="2.4166666666666665"/>
    <n v="5"/>
    <n v="5"/>
    <n v="4"/>
    <n v="2"/>
    <n v="1"/>
    <n v="3"/>
    <n v="3"/>
    <n v="2"/>
    <n v="1"/>
    <n v="2"/>
    <n v="1"/>
    <n v="0"/>
  </r>
  <r>
    <s v="JXNC003Itovebi 3mg"/>
    <s v="BC_LEL34"/>
    <x v="3"/>
    <x v="1"/>
    <s v="南昌市"/>
    <x v="99"/>
    <s v="江西省人民医院"/>
    <s v="JXNC003"/>
    <x v="80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.6666666666666666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03Itovebi 9mg"/>
    <s v="BC_LEL34"/>
    <x v="3"/>
    <x v="1"/>
    <s v="南昌市"/>
    <x v="99"/>
    <s v="江西省人民医院"/>
    <s v="JXNC003"/>
    <x v="80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.6666666666666667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03Perjeta"/>
    <s v="BC_LEL34"/>
    <x v="3"/>
    <x v="1"/>
    <s v="南昌市"/>
    <x v="99"/>
    <s v="江西省人民医院"/>
    <s v="JXNC003"/>
    <x v="80"/>
    <s v="正式进药"/>
    <s v="-"/>
    <m/>
    <s v="腿部"/>
    <x v="3"/>
    <x v="4"/>
    <n v="3985.87"/>
    <n v="1.7967298857132412"/>
    <n v="1.5177247229806539"/>
    <n v="2.303588715429961"/>
    <n v="1.3919916025034396"/>
    <n v="1.6895025670227484"/>
    <n v="1.9389694554354506"/>
    <n v="5.6180433241238559"/>
    <n v="5.0204636249616383"/>
    <n v="10.638506949085494"/>
    <n v="7"/>
    <n v="5"/>
    <n v="4"/>
    <n v="1"/>
    <n v="0"/>
    <n v="0"/>
    <n v="16"/>
    <n v="1"/>
    <n v="17"/>
    <n v="7161.5317495678364"/>
    <n v="6049.4534415868984"/>
    <n v="9181.8051531708188"/>
    <n v="5548.2975686703849"/>
    <n v="6734.1375968189614"/>
    <n v="7728.4801833364982"/>
    <n v="22392.790344325553"/>
    <n v="20010.915348825845"/>
    <n v="42403.705693151394"/>
    <n v="27901.09"/>
    <n v="19929.349999999999"/>
    <n v="15943.48"/>
    <n v="3985.87"/>
    <n v="0"/>
    <n v="0"/>
    <n v="63773.919999999998"/>
    <n v="3985.87"/>
    <n v="67759.789999999994"/>
    <n v="1.3919916025034396"/>
    <n v="1"/>
    <m/>
    <m/>
    <n v="0"/>
    <m/>
    <m/>
    <m/>
    <m/>
    <m/>
    <m/>
    <m/>
    <m/>
    <m/>
    <m/>
    <m/>
    <m/>
    <m/>
    <m/>
    <m/>
    <m/>
    <n v="15943.48"/>
    <n v="11957.61"/>
    <n v="71745.66"/>
    <n v="3"/>
    <n v="18"/>
    <n v="0"/>
    <n v="9"/>
    <n v="4"/>
    <n v="-6"/>
    <n v="9"/>
    <n v="4"/>
    <n v="5"/>
    <n v="9"/>
    <n v="6"/>
    <n v="8"/>
    <n v="-4"/>
    <n v="-1"/>
    <n v="5"/>
    <n v="7"/>
    <n v="6"/>
  </r>
  <r>
    <s v="JXNC003Phesgo 10ml"/>
    <s v="BC_LEL34"/>
    <x v="3"/>
    <x v="1"/>
    <s v="南昌市"/>
    <x v="99"/>
    <s v="江西省人民医院"/>
    <s v="JXNC003"/>
    <x v="80"/>
    <s v="正式进药"/>
    <s v="-"/>
    <m/>
    <s v="腿部"/>
    <x v="4"/>
    <x v="5"/>
    <n v="6232.07"/>
    <n v="5.3271864550285875"/>
    <n v="6.1840570008231612"/>
    <n v="7.8054279492287479"/>
    <n v="6.6710309599282427"/>
    <n v="6.0085235521295504"/>
    <n v="8.2400893414290923"/>
    <n v="19.316671405080495"/>
    <n v="20.919643853486885"/>
    <n v="40.23631525856738"/>
    <n v="6"/>
    <n v="3"/>
    <n v="2"/>
    <n v="1"/>
    <n v="0"/>
    <n v="0"/>
    <n v="11"/>
    <n v="1"/>
    <n v="12"/>
    <n v="33199.398890790006"/>
    <n v="38539.476113119999"/>
    <n v="48643.97335955"/>
    <n v="41574.331914440001"/>
    <n v="37445.539373520005"/>
    <n v="51352.813582039998"/>
    <n v="120382.84836346001"/>
    <n v="130372.68487"/>
    <n v="250755.53323346001"/>
    <n v="37392.42"/>
    <n v="18696.21"/>
    <n v="12464.14"/>
    <n v="6232.07"/>
    <n v="0"/>
    <n v="0"/>
    <n v="68552.76999999999"/>
    <n v="6232.07"/>
    <n v="74784.84"/>
    <n v="6.6710309599282427"/>
    <n v="1"/>
    <n v="26"/>
    <n v="19"/>
    <n v="12"/>
    <n v="6"/>
    <n v="3"/>
    <n v="2"/>
    <n v="1"/>
    <n v="0"/>
    <n v="0"/>
    <n v="0"/>
    <n v="0"/>
    <n v="0"/>
    <n v="0"/>
    <n v="0"/>
    <n v="0"/>
    <n v="0"/>
    <n v="0"/>
    <n v="0"/>
    <n v="0"/>
    <n v="35834.402499999997"/>
    <n v="162033.82"/>
    <n v="118409.32999999999"/>
    <n v="26"/>
    <n v="19"/>
    <n v="18.333333333333332"/>
    <n v="10"/>
    <n v="5.75"/>
    <n v="0"/>
    <n v="0"/>
    <n v="3"/>
    <n v="3"/>
    <n v="9"/>
    <n v="9"/>
    <n v="10"/>
    <n v="9"/>
    <n v="7"/>
    <n v="6"/>
    <n v="6"/>
    <n v="7"/>
  </r>
  <r>
    <s v="JXNC003Phesgo 15ml"/>
    <s v="BC_LEL34"/>
    <x v="3"/>
    <x v="1"/>
    <s v="南昌市"/>
    <x v="99"/>
    <s v="江西省人民医院"/>
    <s v="JXNC003"/>
    <x v="80"/>
    <s v="正式进药"/>
    <s v="-"/>
    <m/>
    <s v="腿部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829.7566666666667"/>
    <n v="0"/>
    <n v="0"/>
    <n v="0"/>
    <n v="0"/>
    <n v="0"/>
    <n v="1"/>
    <n v="0.33333333333333331"/>
    <n v="0"/>
    <n v="0"/>
    <n v="1"/>
    <n v="1"/>
    <n v="1"/>
    <n v="1"/>
    <n v="0"/>
    <n v="0"/>
    <n v="0"/>
    <n v="0"/>
    <n v="0"/>
    <n v="0"/>
  </r>
  <r>
    <s v="JXNC004Herceptin IV"/>
    <s v="BC_LEL35"/>
    <x v="4"/>
    <x v="1"/>
    <s v="南昌市"/>
    <x v="100"/>
    <s v="江西省肿瘤医院"/>
    <s v="JXNC004"/>
    <x v="81"/>
    <s v="正式进药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7"/>
    <n v="19"/>
    <n v="24"/>
    <n v="4"/>
    <n v="0"/>
    <n v="0"/>
    <n v="70"/>
    <n v="4"/>
    <n v="74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22458.5"/>
    <n v="86174.5"/>
    <n v="108852"/>
    <n v="18142"/>
    <n v="0"/>
    <n v="0"/>
    <n v="317485"/>
    <n v="18142"/>
    <n v="335627"/>
    <n v="1.1681063360424579E-7"/>
    <n v="4"/>
    <m/>
    <m/>
    <n v="0"/>
    <m/>
    <m/>
    <m/>
    <m/>
    <m/>
    <m/>
    <m/>
    <m/>
    <m/>
    <m/>
    <m/>
    <m/>
    <m/>
    <m/>
    <m/>
    <m/>
    <n v="92599.791666666672"/>
    <n v="244917"/>
    <n v="349233.5"/>
    <n v="54"/>
    <n v="77"/>
    <n v="0"/>
    <n v="39"/>
    <n v="20.416666666666668"/>
    <n v="4"/>
    <n v="24"/>
    <n v="21"/>
    <n v="9"/>
    <n v="39"/>
    <n v="17"/>
    <n v="25"/>
    <n v="13"/>
    <n v="16"/>
    <n v="17"/>
    <n v="21"/>
    <n v="39"/>
  </r>
  <r>
    <s v="JXNC004Herceptin SC"/>
    <s v="BC_LEL35"/>
    <x v="4"/>
    <x v="1"/>
    <s v="南昌市"/>
    <x v="100"/>
    <s v="江西省肿瘤医院"/>
    <s v="JXNC004"/>
    <x v="81"/>
    <s v="正式进药"/>
    <s v="Y"/>
    <s v="深耕熟盘"/>
    <s v="头部"/>
    <x v="1"/>
    <x v="1"/>
    <n v="3444.49"/>
    <n v="27.576006714802226"/>
    <n v="25.549797600204975"/>
    <n v="38.754728318884837"/>
    <n v="39.667932686619068"/>
    <n v="35.716289671783429"/>
    <n v="47.0102612630062"/>
    <n v="91.880532633892045"/>
    <n v="122.3944836214087"/>
    <n v="214.27501625530073"/>
    <n v="34"/>
    <n v="25"/>
    <n v="28"/>
    <n v="17"/>
    <n v="0"/>
    <n v="0"/>
    <n v="87"/>
    <n v="17"/>
    <n v="104"/>
    <n v="94985.279369069118"/>
    <n v="88006.022335930029"/>
    <n v="133490.27414711562"/>
    <n v="136635.79745973251"/>
    <n v="123024.40261156129"/>
    <n v="161926.37481781223"/>
    <n v="316481.57585211477"/>
    <n v="421586.57488910604"/>
    <n v="738068.1507412208"/>
    <n v="117112.65999999999"/>
    <n v="86112.25"/>
    <n v="96445.72"/>
    <n v="58556.329999999994"/>
    <n v="0"/>
    <n v="0"/>
    <n v="299670.63"/>
    <n v="58556.329999999994"/>
    <n v="358226.96"/>
    <n v="39.667932686619068"/>
    <n v="17"/>
    <m/>
    <m/>
    <n v="0"/>
    <m/>
    <m/>
    <m/>
    <m/>
    <m/>
    <m/>
    <m/>
    <m/>
    <m/>
    <m/>
    <m/>
    <m/>
    <m/>
    <m/>
    <m/>
    <m/>
    <n v="160168.785"/>
    <n v="430561.25"/>
    <n v="347893.49"/>
    <n v="125"/>
    <n v="101"/>
    <n v="0"/>
    <n v="68"/>
    <n v="46.5"/>
    <n v="62"/>
    <n v="68"/>
    <n v="57"/>
    <n v="52"/>
    <n v="52"/>
    <n v="41"/>
    <n v="48"/>
    <n v="32"/>
    <n v="45"/>
    <n v="33"/>
    <n v="37"/>
    <n v="31"/>
  </r>
  <r>
    <s v="JXNC004Itovebi 3mg"/>
    <s v="BC_LEL35"/>
    <x v="4"/>
    <x v="1"/>
    <s v="南昌市"/>
    <x v="100"/>
    <s v="江西省肿瘤医院"/>
    <s v="JXNC004"/>
    <x v="81"/>
    <s v="正式进药"/>
    <s v="Y"/>
    <s v="深耕熟盘"/>
    <s v="头部"/>
    <x v="2"/>
    <x v="2"/>
    <n v="3566.02"/>
    <n v="3.4516058629141724"/>
    <n v="3.9410201994252714"/>
    <n v="7.9767475656903981"/>
    <n v="8.0748321649395027"/>
    <n v="9.8168300776707582"/>
    <n v="12.501795503243612"/>
    <n v="15.369373628029841"/>
    <n v="30.393457745853873"/>
    <n v="45.762831373883714"/>
    <n v="0"/>
    <n v="0"/>
    <n v="0"/>
    <n v="1"/>
    <n v="0"/>
    <n v="0"/>
    <n v="0"/>
    <n v="1"/>
    <n v="1"/>
    <n v="12308.495539269197"/>
    <n v="14053.756851554506"/>
    <n v="28445.24135420327"/>
    <n v="28795.012996817568"/>
    <n v="35007.012393575475"/>
    <n v="44581.652800476782"/>
    <n v="54807.493745026979"/>
    <n v="108383.67819086983"/>
    <n v="163191.1719358968"/>
    <n v="0"/>
    <n v="0"/>
    <n v="0"/>
    <n v="3566.02"/>
    <n v="0"/>
    <n v="0"/>
    <n v="0"/>
    <n v="3566.02"/>
    <n v="3566.02"/>
    <n v="8.0748321649395027"/>
    <n v="1"/>
    <m/>
    <m/>
    <n v="0"/>
    <m/>
    <m/>
    <m/>
    <m/>
    <m/>
    <m/>
    <n v="3.6666666666666665"/>
    <n v="5"/>
    <n v="3.6666666666666665"/>
    <n v="1"/>
    <n v="7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04Itovebi 9mg"/>
    <s v="BC_LEL35"/>
    <x v="4"/>
    <x v="1"/>
    <s v="南昌市"/>
    <x v="100"/>
    <s v="江西省肿瘤医院"/>
    <s v="JXNC004"/>
    <x v="81"/>
    <s v="正式进药"/>
    <s v="Y"/>
    <s v="深耕熟盘"/>
    <s v="头部"/>
    <x v="2"/>
    <x v="3"/>
    <n v="10698.05"/>
    <m/>
    <m/>
    <m/>
    <m/>
    <m/>
    <m/>
    <n v="0"/>
    <n v="0"/>
    <n v="0"/>
    <n v="14"/>
    <n v="2"/>
    <n v="5"/>
    <n v="0"/>
    <n v="0"/>
    <n v="0"/>
    <n v="21"/>
    <n v="0"/>
    <n v="21"/>
    <m/>
    <m/>
    <m/>
    <m/>
    <m/>
    <m/>
    <n v="0"/>
    <n v="0"/>
    <n v="0"/>
    <n v="149772.69999999998"/>
    <n v="21396.1"/>
    <n v="53490.25"/>
    <n v="0"/>
    <n v="0"/>
    <n v="0"/>
    <n v="224659.05"/>
    <n v="0"/>
    <n v="224659.05"/>
    <n v="0"/>
    <n v="0"/>
    <m/>
    <m/>
    <n v="0"/>
    <m/>
    <m/>
    <m/>
    <m/>
    <m/>
    <m/>
    <n v="0"/>
    <n v="0"/>
    <n v="2.3333333333333335"/>
    <n v="0"/>
    <n v="4"/>
    <n v="2"/>
    <n v="1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JXNC004Perjeta"/>
    <s v="BC_LEL35"/>
    <x v="4"/>
    <x v="1"/>
    <s v="南昌市"/>
    <x v="100"/>
    <s v="江西省肿瘤医院"/>
    <s v="JXNC004"/>
    <x v="81"/>
    <s v="正式进药"/>
    <s v="Y"/>
    <s v="深耕熟盘"/>
    <s v="头部"/>
    <x v="3"/>
    <x v="4"/>
    <n v="3985.87"/>
    <n v="40.95024640810761"/>
    <n v="34.591288250911852"/>
    <n v="52.502341208815672"/>
    <n v="31.725636431936124"/>
    <n v="38.506370365875867"/>
    <n v="44.192105674446601"/>
    <n v="128.04387586783514"/>
    <n v="114.4241124722586"/>
    <n v="242.46798834009374"/>
    <n v="13"/>
    <n v="7"/>
    <n v="29"/>
    <n v="-35"/>
    <n v="0"/>
    <n v="0"/>
    <n v="49"/>
    <n v="-35"/>
    <n v="14"/>
    <n v="163222.35865068386"/>
    <n v="137876.37810066203"/>
    <n v="209267.50675398213"/>
    <n v="126454.26248496123"/>
    <n v="153481.38645023364"/>
    <n v="176143.98824460647"/>
    <n v="510366.24350532808"/>
    <n v="456079.63717980136"/>
    <n v="966445.88068512944"/>
    <n v="51816.31"/>
    <n v="27901.09"/>
    <n v="115590.23"/>
    <n v="-139505.44999999998"/>
    <n v="0"/>
    <n v="0"/>
    <n v="195307.63"/>
    <n v="-139505.44999999998"/>
    <n v="55802.180000000022"/>
    <n v="31.725636431936124"/>
    <n v="-35"/>
    <m/>
    <m/>
    <n v="0"/>
    <m/>
    <m/>
    <m/>
    <m/>
    <m/>
    <m/>
    <m/>
    <m/>
    <m/>
    <m/>
    <m/>
    <m/>
    <m/>
    <m/>
    <m/>
    <m/>
    <n v="368360.81916666665"/>
    <n v="1032340.33"/>
    <n v="271039.15999999997"/>
    <n v="259"/>
    <n v="68"/>
    <n v="0"/>
    <n v="165"/>
    <n v="92.416666666666671"/>
    <n v="152"/>
    <n v="165"/>
    <n v="151"/>
    <n v="123"/>
    <n v="106"/>
    <n v="85"/>
    <n v="81"/>
    <n v="56"/>
    <n v="122"/>
    <n v="-26"/>
    <n v="28"/>
    <n v="66"/>
  </r>
  <r>
    <s v="JXNC004Phesgo 10ml"/>
    <s v="BC_LEL35"/>
    <x v="4"/>
    <x v="1"/>
    <s v="南昌市"/>
    <x v="100"/>
    <s v="江西省肿瘤医院"/>
    <s v="JXNC004"/>
    <x v="81"/>
    <s v="正式进药"/>
    <s v="Y"/>
    <s v="深耕熟盘"/>
    <s v="头部"/>
    <x v="4"/>
    <x v="5"/>
    <n v="6232.07"/>
    <n v="66.257368161143887"/>
    <n v="62.202823941539492"/>
    <n v="90.098260783555077"/>
    <n v="79.30039080730873"/>
    <n v="72.198705335046498"/>
    <n v="93.395381556603596"/>
    <n v="218.55845288623846"/>
    <n v="244.89447769895884"/>
    <n v="463.45293058519729"/>
    <n v="85"/>
    <n v="86"/>
    <n v="118"/>
    <n v="40"/>
    <n v="0"/>
    <n v="0"/>
    <n v="289"/>
    <n v="40"/>
    <n v="329"/>
    <n v="412920.55639601999"/>
    <n v="387652.35300135001"/>
    <n v="561498.66808137007"/>
    <n v="494205.58653850452"/>
    <n v="449947.38555738318"/>
    <n v="582046.55553746258"/>
    <n v="1362071.5774787399"/>
    <n v="1526199.5276333503"/>
    <n v="2888271.1051120902"/>
    <n v="529725.94999999995"/>
    <n v="535958.02"/>
    <n v="735384.26"/>
    <n v="249282.8"/>
    <n v="0"/>
    <n v="0"/>
    <n v="1801068.23"/>
    <n v="249282.8"/>
    <n v="2050351.03"/>
    <n v="79.30039080730873"/>
    <n v="40"/>
    <n v="226"/>
    <n v="240"/>
    <n v="329"/>
    <n v="85"/>
    <n v="86"/>
    <n v="118"/>
    <n v="40"/>
    <n v="0"/>
    <n v="0"/>
    <n v="0.66666666666666663"/>
    <n v="1"/>
    <n v="1"/>
    <n v="0"/>
    <n v="2"/>
    <n v="0"/>
    <n v="1"/>
    <n v="0"/>
    <n v="0"/>
    <n v="0"/>
    <n v="318354.90916666668"/>
    <n v="1408447.8199999998"/>
    <n v="1495696.7999999998"/>
    <n v="226"/>
    <n v="240"/>
    <n v="209.66666666666666"/>
    <n v="83"/>
    <n v="51.083333333333336"/>
    <n v="4"/>
    <n v="1"/>
    <n v="12"/>
    <n v="33"/>
    <n v="41"/>
    <n v="56"/>
    <n v="73"/>
    <n v="74"/>
    <n v="79"/>
    <n v="80"/>
    <n v="77"/>
    <n v="83"/>
  </r>
  <r>
    <s v="JXNC004Phesgo 15ml"/>
    <s v="BC_LEL35"/>
    <x v="4"/>
    <x v="1"/>
    <s v="南昌市"/>
    <x v="100"/>
    <s v="江西省肿瘤医院"/>
    <s v="JXNC004"/>
    <x v="81"/>
    <s v="正式进药"/>
    <s v="Y"/>
    <s v="深耕熟盘"/>
    <s v="头部"/>
    <x v="4"/>
    <x v="6"/>
    <n v="8489.27"/>
    <n v="4"/>
    <n v="3"/>
    <n v="6"/>
    <n v="5"/>
    <n v="5"/>
    <n v="7"/>
    <n v="13"/>
    <n v="17"/>
    <n v="30"/>
    <n v="12"/>
    <n v="4"/>
    <n v="5"/>
    <n v="5"/>
    <n v="0"/>
    <n v="0"/>
    <n v="21"/>
    <n v="5"/>
    <n v="26"/>
    <n v="33957.08"/>
    <n v="25467.81"/>
    <n v="50935.62"/>
    <n v="42446.350000000006"/>
    <n v="42446.350000000006"/>
    <n v="59424.89"/>
    <n v="110360.51000000001"/>
    <n v="144317.59000000003"/>
    <n v="254678.10000000003"/>
    <n v="101871.24"/>
    <n v="33957.08"/>
    <n v="42446.350000000006"/>
    <n v="42446.350000000006"/>
    <n v="0"/>
    <n v="0"/>
    <n v="178274.67"/>
    <n v="42446.350000000006"/>
    <n v="220721.02000000002"/>
    <n v="5"/>
    <n v="5"/>
    <n v="26"/>
    <n v="18"/>
    <n v="52"/>
    <n v="24"/>
    <n v="8"/>
    <n v="10"/>
    <n v="10"/>
    <n v="0"/>
    <n v="0"/>
    <n v="4"/>
    <n v="3"/>
    <n v="5.333333333333333"/>
    <n v="6"/>
    <n v="5"/>
    <n v="6"/>
    <n v="5"/>
    <n v="6"/>
    <n v="0"/>
    <n v="0"/>
    <n v="36786.836666666662"/>
    <n v="110360.51000000001"/>
    <n v="76403.430000000008"/>
    <n v="13"/>
    <n v="9"/>
    <n v="0"/>
    <n v="9"/>
    <n v="4.333333333333333"/>
    <n v="2"/>
    <n v="3"/>
    <n v="6"/>
    <n v="3"/>
    <n v="9"/>
    <n v="7"/>
    <n v="7"/>
    <n v="2"/>
    <n v="4"/>
    <n v="1"/>
    <n v="2"/>
    <n v="6"/>
  </r>
  <r>
    <s v="JXNC006Herceptin IV"/>
    <s v="BC_LEL34"/>
    <x v="3"/>
    <x v="1"/>
    <s v="南昌市"/>
    <x v="101"/>
    <s v="江西省妇幼保健院东湖院区"/>
    <s v="JXNC006"/>
    <x v="82"/>
    <s v="正式进药"/>
    <s v="-"/>
    <m/>
    <s v="腿部"/>
    <x v="0"/>
    <x v="0"/>
    <n v="4535.5"/>
    <n v="33.960659966188722"/>
    <n v="24.329591829575282"/>
    <n v="22.632044318552712"/>
    <n v="15.981412063833702"/>
    <n v="14.56127960820079"/>
    <n v="25.34971452901075"/>
    <n v="80.922296114316723"/>
    <n v="55.892406201045247"/>
    <n v="136.81470231536196"/>
    <n v="0"/>
    <n v="0"/>
    <n v="21"/>
    <n v="0"/>
    <n v="0"/>
    <n v="0"/>
    <n v="21"/>
    <n v="0"/>
    <n v="21"/>
    <n v="154028.57327664897"/>
    <n v="110346.8637430387"/>
    <n v="102647.63700679583"/>
    <n v="72483.694415517763"/>
    <n v="66042.683662994677"/>
    <n v="114973.63024632826"/>
    <n v="367023.07402648352"/>
    <n v="253500.00832484069"/>
    <n v="620523.08235132415"/>
    <n v="0"/>
    <n v="0"/>
    <n v="95245.5"/>
    <n v="0"/>
    <n v="0"/>
    <n v="0"/>
    <n v="95245.5"/>
    <n v="0"/>
    <n v="95245.5"/>
    <n v="15.981412063833702"/>
    <n v="0"/>
    <m/>
    <m/>
    <n v="0"/>
    <m/>
    <m/>
    <m/>
    <m/>
    <m/>
    <m/>
    <m/>
    <m/>
    <m/>
    <m/>
    <m/>
    <m/>
    <m/>
    <m/>
    <m/>
    <m/>
    <n v="122458.5"/>
    <n v="412730.5"/>
    <n v="317485"/>
    <n v="91"/>
    <n v="70"/>
    <n v="0"/>
    <n v="81"/>
    <n v="27"/>
    <n v="23"/>
    <n v="32"/>
    <n v="81"/>
    <n v="0"/>
    <n v="27"/>
    <n v="0"/>
    <n v="20"/>
    <n v="48"/>
    <n v="23"/>
    <n v="0"/>
    <n v="40"/>
    <n v="30"/>
  </r>
  <r>
    <s v="JXNC006Herceptin SC"/>
    <s v="BC_LEL34"/>
    <x v="3"/>
    <x v="1"/>
    <s v="南昌市"/>
    <x v="101"/>
    <s v="江西省妇幼保健院东湖院区"/>
    <s v="JXNC006"/>
    <x v="82"/>
    <s v="正式进药"/>
    <s v="-"/>
    <m/>
    <s v="腿部"/>
    <x v="1"/>
    <x v="1"/>
    <n v="3444.49"/>
    <n v="6.9183621086606291"/>
    <n v="6.4100198926309302"/>
    <n v="9.7229177054446065"/>
    <n v="9.952025515017505"/>
    <n v="8.9606239105887742"/>
    <n v="11.794093815100496"/>
    <n v="23.051299706736167"/>
    <n v="30.706743240706775"/>
    <n v="53.758042947442945"/>
    <n v="11"/>
    <n v="6"/>
    <n v="5"/>
    <n v="0"/>
    <n v="0"/>
    <n v="0"/>
    <n v="22"/>
    <n v="0"/>
    <n v="22"/>
    <n v="23830.229099660446"/>
    <n v="22079.24941996831"/>
    <n v="33490.492807226889"/>
    <n v="34279.652366222639"/>
    <n v="30864.779453783925"/>
    <n v="40624.638205175506"/>
    <n v="79399.971326855652"/>
    <n v="105769.07002518207"/>
    <n v="185169.04135203772"/>
    <n v="37889.39"/>
    <n v="20666.939999999999"/>
    <n v="17222.449999999997"/>
    <n v="0"/>
    <n v="0"/>
    <n v="0"/>
    <n v="75778.78"/>
    <n v="0"/>
    <n v="75778.78"/>
    <n v="9.952025515017505"/>
    <n v="0"/>
    <m/>
    <m/>
    <n v="0"/>
    <m/>
    <m/>
    <m/>
    <m/>
    <m/>
    <m/>
    <m/>
    <m/>
    <m/>
    <m/>
    <m/>
    <m/>
    <m/>
    <m/>
    <m/>
    <m/>
    <n v="39324.594166666662"/>
    <n v="96445.72"/>
    <n v="51667.35"/>
    <n v="28"/>
    <n v="15"/>
    <n v="0"/>
    <n v="27"/>
    <n v="11.416666666666666"/>
    <n v="19"/>
    <n v="7"/>
    <n v="25"/>
    <n v="11"/>
    <n v="27"/>
    <n v="5"/>
    <n v="3"/>
    <n v="7"/>
    <n v="18"/>
    <n v="5"/>
    <n v="7"/>
    <n v="3"/>
  </r>
  <r>
    <s v="JXNC006Itovebi 3mg"/>
    <s v="BC_LEL34"/>
    <x v="3"/>
    <x v="1"/>
    <s v="南昌市"/>
    <x v="101"/>
    <s v="江西省妇幼保健院东湖院区"/>
    <s v="JXNC006"/>
    <x v="82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06Itovebi 9mg"/>
    <s v="BC_LEL34"/>
    <x v="3"/>
    <x v="1"/>
    <s v="南昌市"/>
    <x v="101"/>
    <s v="江西省妇幼保健院东湖院区"/>
    <s v="JXNC006"/>
    <x v="82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06Perjeta"/>
    <s v="BC_LEL34"/>
    <x v="3"/>
    <x v="1"/>
    <s v="南昌市"/>
    <x v="101"/>
    <s v="江西省妇幼保健院东湖院区"/>
    <s v="JXNC006"/>
    <x v="82"/>
    <s v="正式进药"/>
    <s v="-"/>
    <m/>
    <s v="腿部"/>
    <x v="3"/>
    <x v="4"/>
    <n v="3985.87"/>
    <n v="6.3807906094632649"/>
    <n v="5.3899496730978331"/>
    <n v="8.1808163599650623"/>
    <n v="4.9434291800516315"/>
    <n v="5.9999904270771296"/>
    <n v="6.8859310415306494"/>
    <n v="19.95155664252616"/>
    <n v="17.82935064865941"/>
    <n v="37.780907291185571"/>
    <n v="22"/>
    <n v="0"/>
    <n v="0"/>
    <n v="0"/>
    <n v="0"/>
    <n v="0"/>
    <n v="22"/>
    <n v="0"/>
    <n v="22"/>
    <n v="25433.001866541344"/>
    <n v="21483.63870351046"/>
    <n v="32607.670504693946"/>
    <n v="19703.866065892398"/>
    <n v="23915.181843573919"/>
    <n v="27446.42596050577"/>
    <n v="79524.311074745754"/>
    <n v="71065.473869972091"/>
    <n v="150589.78494471783"/>
    <n v="87689.14"/>
    <n v="0"/>
    <n v="0"/>
    <n v="0"/>
    <n v="0"/>
    <n v="0"/>
    <n v="87689.14"/>
    <n v="0"/>
    <n v="87689.14"/>
    <n v="4.9434291800516315"/>
    <n v="0"/>
    <m/>
    <m/>
    <n v="0"/>
    <m/>
    <m/>
    <m/>
    <m/>
    <m/>
    <m/>
    <m/>
    <m/>
    <m/>
    <m/>
    <m/>
    <m/>
    <m/>
    <m/>
    <m/>
    <m/>
    <n v="45173.193333333336"/>
    <n v="0"/>
    <n v="99646.75"/>
    <n v="0"/>
    <n v="25"/>
    <n v="0"/>
    <n v="105"/>
    <n v="11.333333333333334"/>
    <n v="3"/>
    <n v="0"/>
    <n v="105"/>
    <n v="3"/>
    <n v="0"/>
    <n v="0"/>
    <n v="0"/>
    <n v="0"/>
    <n v="0"/>
    <n v="0"/>
    <n v="20"/>
    <n v="5"/>
  </r>
  <r>
    <s v="JXNC006Phesgo 10ml"/>
    <s v="BC_LEL34"/>
    <x v="3"/>
    <x v="1"/>
    <s v="南昌市"/>
    <x v="101"/>
    <s v="江西省妇幼保健院东湖院区"/>
    <s v="JXNC006"/>
    <x v="82"/>
    <s v="正式进药"/>
    <s v="-"/>
    <m/>
    <s v="腿部"/>
    <x v="4"/>
    <x v="5"/>
    <n v="6232.07"/>
    <n v="6.6715574425287265"/>
    <n v="6.0646821349294875"/>
    <n v="9.647853764628767"/>
    <n v="8.2854758063291989"/>
    <n v="7.4898235804283324"/>
    <n v="10.169869519029792"/>
    <n v="22.384093342086981"/>
    <n v="25.945168905787323"/>
    <n v="48.329262247874304"/>
    <n v="19"/>
    <n v="7"/>
    <n v="18"/>
    <n v="5"/>
    <n v="0"/>
    <n v="0"/>
    <n v="44"/>
    <n v="5"/>
    <n v="49"/>
    <n v="41577.612990859998"/>
    <n v="37795.523592630008"/>
    <n v="60126.10001093"/>
    <n v="51635.665208350008"/>
    <n v="46677.104840879998"/>
    <n v="63379.33873345999"/>
    <n v="139499.23659442001"/>
    <n v="161692.10878268999"/>
    <n v="301191.34537711"/>
    <n v="118409.32999999999"/>
    <n v="43624.49"/>
    <n v="112177.26"/>
    <n v="31160.35"/>
    <n v="0"/>
    <n v="0"/>
    <n v="274211.07999999996"/>
    <n v="31160.35"/>
    <n v="305371.42999999993"/>
    <n v="8.2854758063291989"/>
    <n v="5"/>
    <n v="34"/>
    <n v="11"/>
    <n v="49"/>
    <n v="19"/>
    <n v="7"/>
    <n v="18"/>
    <n v="5"/>
    <n v="0"/>
    <n v="0"/>
    <n v="0"/>
    <n v="0.33333333333333331"/>
    <n v="0"/>
    <n v="0"/>
    <n v="0"/>
    <n v="0"/>
    <n v="0"/>
    <n v="0"/>
    <n v="0"/>
    <n v="0"/>
    <n v="49856.56"/>
    <n v="211890.38"/>
    <n v="68552.76999999999"/>
    <n v="34"/>
    <n v="11"/>
    <n v="37.333333333333336"/>
    <n v="21"/>
    <n v="8"/>
    <n v="0"/>
    <n v="2"/>
    <n v="17"/>
    <n v="5"/>
    <n v="21"/>
    <n v="6"/>
    <n v="14"/>
    <n v="0"/>
    <n v="20"/>
    <n v="2"/>
    <n v="7"/>
    <n v="2"/>
  </r>
  <r>
    <s v="JXNC006Phesgo 15ml"/>
    <s v="BC_LEL34"/>
    <x v="3"/>
    <x v="1"/>
    <s v="南昌市"/>
    <x v="101"/>
    <s v="江西省妇幼保健院东湖院区"/>
    <s v="JXNC006"/>
    <x v="82"/>
    <s v="正式进药"/>
    <s v="-"/>
    <m/>
    <s v="腿部"/>
    <x v="4"/>
    <x v="6"/>
    <n v="8489.27"/>
    <n v="1"/>
    <n v="1"/>
    <n v="1"/>
    <n v="1"/>
    <n v="1"/>
    <n v="1"/>
    <n v="3"/>
    <n v="3"/>
    <n v="6"/>
    <n v="9"/>
    <n v="0"/>
    <n v="0"/>
    <n v="1"/>
    <n v="0"/>
    <n v="0"/>
    <n v="9"/>
    <n v="1"/>
    <n v="10"/>
    <n v="8489.27"/>
    <n v="8489.27"/>
    <n v="8489.27"/>
    <n v="8489.27"/>
    <n v="8489.27"/>
    <n v="8489.27"/>
    <n v="25467.81"/>
    <n v="25467.81"/>
    <n v="50935.62"/>
    <n v="76403.430000000008"/>
    <n v="0"/>
    <n v="0"/>
    <n v="8489.27"/>
    <n v="0"/>
    <n v="0"/>
    <n v="76403.430000000008"/>
    <n v="8489.27"/>
    <n v="84892.700000000012"/>
    <n v="1"/>
    <n v="1"/>
    <n v="4"/>
    <n v="0"/>
    <n v="20"/>
    <n v="18"/>
    <n v="0"/>
    <n v="0"/>
    <n v="2"/>
    <n v="0"/>
    <n v="0"/>
    <n v="0.66666666666666663"/>
    <n v="0.66666666666666663"/>
    <n v="1.3333333333333333"/>
    <n v="0"/>
    <n v="2"/>
    <n v="0"/>
    <n v="2"/>
    <n v="0"/>
    <n v="0"/>
    <n v="0"/>
    <n v="7074.3916666666673"/>
    <n v="16978.54"/>
    <n v="0"/>
    <n v="2"/>
    <n v="0"/>
    <n v="0"/>
    <n v="4"/>
    <n v="0.83333333333333337"/>
    <n v="0"/>
    <n v="0"/>
    <n v="2"/>
    <n v="4"/>
    <n v="2"/>
    <n v="0"/>
    <n v="0"/>
    <n v="0"/>
    <n v="2"/>
    <n v="0"/>
    <n v="0"/>
    <n v="0"/>
  </r>
  <r>
    <s v="JXNC008Herceptin IV"/>
    <s v="BC_LEL35"/>
    <x v="4"/>
    <x v="1"/>
    <s v="南昌市"/>
    <x v="102"/>
    <s v="南昌大学第一附属医院东湖院区"/>
    <s v="JXNC008"/>
    <x v="83"/>
    <s v="临时采购"/>
    <s v="Y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2"/>
    <n v="13"/>
    <n v="10"/>
    <n v="5"/>
    <n v="0"/>
    <n v="0"/>
    <n v="35"/>
    <n v="5"/>
    <n v="4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54426"/>
    <n v="58961.5"/>
    <n v="45355"/>
    <n v="22677.5"/>
    <n v="0"/>
    <n v="0"/>
    <n v="158742.5"/>
    <n v="22677.5"/>
    <n v="181420"/>
    <n v="1.1681063360424579E-7"/>
    <n v="5"/>
    <m/>
    <m/>
    <n v="0"/>
    <m/>
    <m/>
    <m/>
    <m/>
    <m/>
    <m/>
    <m/>
    <m/>
    <m/>
    <m/>
    <m/>
    <m/>
    <m/>
    <m/>
    <m/>
    <m/>
    <n v="62741.083333333336"/>
    <n v="172349"/>
    <n v="181420"/>
    <n v="38"/>
    <n v="40"/>
    <n v="0"/>
    <n v="17"/>
    <n v="13.833333333333334"/>
    <n v="10"/>
    <n v="17"/>
    <n v="15"/>
    <n v="17"/>
    <n v="15"/>
    <n v="14"/>
    <n v="13"/>
    <n v="12"/>
    <n v="13"/>
    <n v="12"/>
    <n v="12"/>
    <n v="16"/>
  </r>
  <r>
    <s v="JXNC008Herceptin SC"/>
    <s v="BC_LEL35"/>
    <x v="4"/>
    <x v="1"/>
    <s v="南昌市"/>
    <x v="102"/>
    <s v="南昌大学第一附属医院东湖院区"/>
    <s v="JXNC008"/>
    <x v="83"/>
    <s v="临时采购"/>
    <s v="Y"/>
    <m/>
    <s v="头部"/>
    <x v="1"/>
    <x v="1"/>
    <n v="3444.49"/>
    <n v="16.282511385312549"/>
    <n v="15.086117240262373"/>
    <n v="22.883092233518219"/>
    <n v="23.422302303653876"/>
    <n v="21.089017682526539"/>
    <n v="27.757648964835113"/>
    <n v="54.25172085909314"/>
    <n v="72.268968951015523"/>
    <n v="126.52068981010866"/>
    <n v="4"/>
    <n v="2"/>
    <n v="2"/>
    <n v="3"/>
    <n v="0"/>
    <n v="0"/>
    <n v="8"/>
    <n v="3"/>
    <n v="11"/>
    <n v="56084.947641595223"/>
    <n v="51963.979972911337"/>
    <n v="78820.582367431169"/>
    <n v="80677.886061912723"/>
    <n v="72640.910517285825"/>
    <n v="95610.944282884884"/>
    <n v="186869.50998193774"/>
    <n v="248929.74086208345"/>
    <n v="435799.25084402121"/>
    <n v="13777.96"/>
    <n v="6888.98"/>
    <n v="6888.98"/>
    <n v="10333.469999999999"/>
    <n v="0"/>
    <n v="0"/>
    <n v="27555.919999999998"/>
    <n v="10333.469999999999"/>
    <n v="37889.39"/>
    <n v="23.422302303653876"/>
    <n v="3"/>
    <m/>
    <m/>
    <n v="0"/>
    <m/>
    <m/>
    <m/>
    <m/>
    <m/>
    <m/>
    <m/>
    <m/>
    <m/>
    <m/>
    <m/>
    <m/>
    <m/>
    <m/>
    <m/>
    <m/>
    <n v="93862.352499999994"/>
    <n v="144668.57999999999"/>
    <n v="103334.7"/>
    <n v="42"/>
    <n v="30"/>
    <n v="0"/>
    <n v="80"/>
    <n v="27.25"/>
    <n v="80"/>
    <n v="51"/>
    <n v="56"/>
    <n v="35"/>
    <n v="19"/>
    <n v="14"/>
    <n v="12"/>
    <n v="16"/>
    <n v="14"/>
    <n v="15"/>
    <n v="9"/>
    <n v="6"/>
  </r>
  <r>
    <s v="JXNC008Itovebi 3mg"/>
    <s v="BC_LEL35"/>
    <x v="4"/>
    <x v="1"/>
    <s v="南昌市"/>
    <x v="102"/>
    <s v="南昌大学第一附属医院东湖院区"/>
    <s v="JXNC008"/>
    <x v="83"/>
    <s v="临时采购"/>
    <s v="Y"/>
    <m/>
    <s v="头部"/>
    <x v="2"/>
    <x v="2"/>
    <n v="3566.02"/>
    <n v="2.1534121364615206"/>
    <n v="2.4587513941458994"/>
    <n v="4.9765893614935957"/>
    <n v="5.0377830709760163"/>
    <n v="6.1245929780025872"/>
    <n v="7.7997080876190088"/>
    <n v="9.5887528921010166"/>
    <n v="18.962084136597614"/>
    <n v="28.550837028698631"/>
    <n v="4"/>
    <n v="3"/>
    <n v="1"/>
    <n v="0"/>
    <n v="0"/>
    <n v="0"/>
    <n v="8"/>
    <n v="0"/>
    <n v="8"/>
    <n v="7679.1107468645123"/>
    <n v="8767.9566465521602"/>
    <n v="17746.617194873394"/>
    <n v="17964.835186761895"/>
    <n v="21840.421051416786"/>
    <n v="27813.915034611138"/>
    <n v="34193.684588290067"/>
    <n v="67619.171272789827"/>
    <n v="101812.85586107989"/>
    <n v="14264.08"/>
    <n v="10698.06"/>
    <n v="3566.02"/>
    <n v="0"/>
    <n v="0"/>
    <n v="0"/>
    <n v="28528.16"/>
    <n v="0"/>
    <n v="28528.16"/>
    <n v="5.0377830709760163"/>
    <n v="0"/>
    <m/>
    <m/>
    <n v="0"/>
    <m/>
    <m/>
    <m/>
    <m/>
    <m/>
    <m/>
    <n v="1.3333333333333333"/>
    <n v="1.3333333333333333"/>
    <n v="1.6666666666666667"/>
    <n v="3"/>
    <n v="2"/>
    <n v="0"/>
    <n v="3"/>
    <n v="3"/>
    <n v="0"/>
    <n v="0"/>
    <n v="1783.01"/>
    <n v="10698.06"/>
    <n v="10698.06"/>
    <n v="3"/>
    <n v="3"/>
    <n v="0"/>
    <n v="2"/>
    <n v="0.5"/>
    <n v="0"/>
    <n v="0"/>
    <n v="0"/>
    <n v="0"/>
    <n v="0"/>
    <n v="0"/>
    <n v="1"/>
    <n v="1"/>
    <n v="1"/>
    <n v="1"/>
    <n v="0"/>
    <n v="2"/>
  </r>
  <r>
    <s v="JXNC008Itovebi 9mg"/>
    <s v="BC_LEL35"/>
    <x v="4"/>
    <x v="1"/>
    <s v="南昌市"/>
    <x v="102"/>
    <s v="南昌大学第一附属医院东湖院区"/>
    <s v="JXNC008"/>
    <x v="83"/>
    <s v="临时采购"/>
    <s v="Y"/>
    <m/>
    <s v="头部"/>
    <x v="2"/>
    <x v="3"/>
    <n v="10698.05"/>
    <m/>
    <m/>
    <m/>
    <m/>
    <m/>
    <m/>
    <n v="0"/>
    <n v="0"/>
    <n v="0"/>
    <n v="2"/>
    <n v="1"/>
    <n v="2"/>
    <n v="1"/>
    <n v="0"/>
    <n v="0"/>
    <n v="5"/>
    <n v="1"/>
    <n v="6"/>
    <m/>
    <m/>
    <m/>
    <m/>
    <m/>
    <m/>
    <n v="0"/>
    <n v="0"/>
    <n v="0"/>
    <n v="21396.1"/>
    <n v="10698.05"/>
    <n v="21396.1"/>
    <n v="10698.05"/>
    <n v="0"/>
    <n v="0"/>
    <n v="53490.25"/>
    <n v="10698.05"/>
    <n v="64188.3"/>
    <n v="0"/>
    <n v="1"/>
    <m/>
    <m/>
    <n v="0"/>
    <m/>
    <m/>
    <m/>
    <m/>
    <m/>
    <m/>
    <n v="0"/>
    <n v="0"/>
    <n v="1"/>
    <n v="0"/>
    <n v="2"/>
    <n v="0"/>
    <n v="1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JXNC008Perjeta"/>
    <s v="BC_LEL35"/>
    <x v="4"/>
    <x v="1"/>
    <s v="南昌市"/>
    <x v="102"/>
    <s v="南昌大学第一附属医院东湖院区"/>
    <s v="JXNC008"/>
    <x v="83"/>
    <s v="临时采购"/>
    <s v="Y"/>
    <m/>
    <s v="头部"/>
    <x v="3"/>
    <x v="4"/>
    <n v="3985.87"/>
    <n v="37.975997694441226"/>
    <n v="32.07889568655434"/>
    <n v="48.689054733111419"/>
    <n v="29.421378420701025"/>
    <n v="35.709622297810697"/>
    <n v="40.982398163861063"/>
    <n v="118.74394811410698"/>
    <n v="106.11339888237279"/>
    <n v="224.85734699647978"/>
    <n v="2"/>
    <n v="8"/>
    <n v="2"/>
    <n v="6"/>
    <n v="0"/>
    <n v="0"/>
    <n v="12"/>
    <n v="6"/>
    <n v="18"/>
    <n v="151367.38993034244"/>
    <n v="127862.30795016633"/>
    <n v="194068.24258906682"/>
    <n v="117269.78960571959"/>
    <n v="142333.91222817471"/>
    <n v="163350.51136938887"/>
    <n v="473297.94046957558"/>
    <n v="422954.21320328314"/>
    <n v="896252.15367285872"/>
    <n v="7971.74"/>
    <n v="31886.959999999999"/>
    <n v="7971.74"/>
    <n v="23915.22"/>
    <n v="0"/>
    <n v="0"/>
    <n v="47830.439999999995"/>
    <n v="23915.22"/>
    <n v="71745.66"/>
    <n v="29.421378420701025"/>
    <n v="6"/>
    <m/>
    <m/>
    <n v="0"/>
    <m/>
    <m/>
    <m/>
    <m/>
    <m/>
    <m/>
    <m/>
    <m/>
    <m/>
    <m/>
    <m/>
    <m/>
    <m/>
    <m/>
    <m/>
    <m/>
    <n v="275025.02999999997"/>
    <n v="685569.64"/>
    <n v="326841.33999999997"/>
    <n v="172"/>
    <n v="82"/>
    <n v="0"/>
    <n v="127"/>
    <n v="69"/>
    <n v="101"/>
    <n v="127"/>
    <n v="127"/>
    <n v="76"/>
    <n v="85"/>
    <n v="58"/>
    <n v="58"/>
    <n v="53"/>
    <n v="61"/>
    <n v="32"/>
    <n v="24"/>
    <n v="26"/>
  </r>
  <r>
    <s v="JXNC008Phesgo 10ml"/>
    <s v="BC_LEL35"/>
    <x v="4"/>
    <x v="1"/>
    <s v="南昌市"/>
    <x v="102"/>
    <s v="南昌大学第一附属医院东湖院区"/>
    <s v="JXNC008"/>
    <x v="83"/>
    <s v="临时采购"/>
    <s v="Y"/>
    <m/>
    <s v="头部"/>
    <x v="4"/>
    <x v="5"/>
    <n v="6232.07"/>
    <n v="40.756233157533536"/>
    <n v="36.10948370993907"/>
    <n v="54.140298610845193"/>
    <n v="46.76677403648447"/>
    <n v="42.460508412683737"/>
    <n v="56.965576479865"/>
    <n v="131.00601547831781"/>
    <n v="146.19285892903321"/>
    <n v="277.19887440735101"/>
    <n v="41"/>
    <n v="42"/>
    <n v="67"/>
    <n v="19"/>
    <n v="0"/>
    <n v="0"/>
    <n v="150"/>
    <n v="19"/>
    <n v="169"/>
    <n v="253995.69797407"/>
    <n v="225036.83014419998"/>
    <n v="337406.13076368999"/>
    <n v="291453.80946955376"/>
    <n v="264616.86066343391"/>
    <n v="355013.46021287225"/>
    <n v="816438.65888195997"/>
    <n v="911084.13034585991"/>
    <n v="1727522.78922782"/>
    <n v="255514.87"/>
    <n v="261746.94"/>
    <n v="417548.69"/>
    <n v="118409.32999999999"/>
    <n v="0"/>
    <n v="0"/>
    <n v="934810.5"/>
    <n v="118409.32999999999"/>
    <n v="1053219.83"/>
    <n v="46.76677403648447"/>
    <n v="19"/>
    <n v="116"/>
    <n v="142"/>
    <n v="169"/>
    <n v="41"/>
    <n v="42"/>
    <n v="67"/>
    <n v="19"/>
    <n v="0"/>
    <n v="0"/>
    <n v="0"/>
    <n v="0"/>
    <n v="0"/>
    <n v="0"/>
    <n v="0"/>
    <n v="0"/>
    <n v="0"/>
    <n v="0"/>
    <n v="0"/>
    <n v="0"/>
    <n v="181768.70833333334"/>
    <n v="722920.12"/>
    <n v="884953.94"/>
    <n v="116"/>
    <n v="142"/>
    <n v="129.66666666666666"/>
    <n v="61"/>
    <n v="29.166666666666668"/>
    <n v="8"/>
    <n v="0"/>
    <n v="8"/>
    <n v="21"/>
    <n v="27"/>
    <n v="28"/>
    <n v="40"/>
    <n v="32"/>
    <n v="44"/>
    <n v="41"/>
    <n v="61"/>
    <n v="40"/>
  </r>
  <r>
    <s v="JXNC008Phesgo 15ml"/>
    <s v="BC_LEL35"/>
    <x v="4"/>
    <x v="1"/>
    <s v="南昌市"/>
    <x v="102"/>
    <s v="南昌大学第一附属医院东湖院区"/>
    <s v="JXNC008"/>
    <x v="83"/>
    <s v="临时采购"/>
    <s v="Y"/>
    <m/>
    <s v="头部"/>
    <x v="4"/>
    <x v="6"/>
    <n v="8489.27"/>
    <n v="2"/>
    <n v="3"/>
    <n v="4"/>
    <n v="4"/>
    <n v="4"/>
    <n v="4"/>
    <n v="9"/>
    <n v="12"/>
    <n v="21"/>
    <n v="7"/>
    <n v="2"/>
    <n v="3"/>
    <n v="1"/>
    <n v="0"/>
    <n v="0"/>
    <n v="12"/>
    <n v="1"/>
    <n v="13"/>
    <n v="16978.54"/>
    <n v="25467.81"/>
    <n v="33957.08"/>
    <n v="33957.08"/>
    <n v="33957.08"/>
    <n v="33957.08"/>
    <n v="76403.430000000008"/>
    <n v="101871.24"/>
    <n v="178274.67"/>
    <n v="59424.89"/>
    <n v="16978.54"/>
    <n v="25467.81"/>
    <n v="8489.27"/>
    <n v="0"/>
    <n v="0"/>
    <n v="101871.23999999999"/>
    <n v="8489.27"/>
    <n v="110360.51"/>
    <n v="4"/>
    <n v="1"/>
    <n v="18"/>
    <n v="24"/>
    <n v="26"/>
    <n v="14"/>
    <n v="4"/>
    <n v="6"/>
    <n v="2"/>
    <n v="0"/>
    <n v="0"/>
    <n v="2.6666666666666665"/>
    <n v="3.3333333333333335"/>
    <n v="3"/>
    <n v="2"/>
    <n v="5"/>
    <n v="2"/>
    <n v="2"/>
    <n v="2"/>
    <n v="0"/>
    <n v="0"/>
    <n v="25467.81"/>
    <n v="76403.430000000008"/>
    <n v="101871.24"/>
    <n v="9"/>
    <n v="12"/>
    <n v="0"/>
    <n v="5"/>
    <n v="3"/>
    <n v="2"/>
    <n v="0"/>
    <n v="3"/>
    <n v="5"/>
    <n v="1"/>
    <n v="4"/>
    <n v="1"/>
    <n v="3"/>
    <n v="5"/>
    <n v="4"/>
    <n v="5"/>
    <n v="3"/>
  </r>
  <r>
    <s v="JXNC016Herceptin IV"/>
    <s v="BC_LEL35"/>
    <x v="4"/>
    <x v="1"/>
    <s v="南昌市"/>
    <x v="103"/>
    <s v="南昌市第二中西医结合医院"/>
    <s v="JXNC016"/>
    <x v="84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Herceptin SC"/>
    <s v="BC_LEL35"/>
    <x v="4"/>
    <x v="1"/>
    <s v="南昌市"/>
    <x v="103"/>
    <s v="南昌市第二中西医结合医院"/>
    <s v="JXNC016"/>
    <x v="84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Itovebi 3mg"/>
    <s v="BC_LEL35"/>
    <x v="4"/>
    <x v="1"/>
    <s v="南昌市"/>
    <x v="103"/>
    <s v="南昌市第二中西医结合医院"/>
    <s v="JXNC016"/>
    <x v="84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Itovebi 9mg"/>
    <s v="BC_LEL35"/>
    <x v="4"/>
    <x v="1"/>
    <s v="南昌市"/>
    <x v="103"/>
    <s v="南昌市第二中西医结合医院"/>
    <s v="JXNC016"/>
    <x v="84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Perjeta"/>
    <s v="BC_LEL35"/>
    <x v="4"/>
    <x v="1"/>
    <s v="南昌市"/>
    <x v="103"/>
    <s v="南昌市第二中西医结合医院"/>
    <s v="JXNC016"/>
    <x v="84"/>
    <s v="未准入"/>
    <s v="-"/>
    <m/>
    <s v="腿部"/>
    <x v="3"/>
    <x v="4"/>
    <n v="3985.87"/>
    <n v="1.6632816995290993E-7"/>
    <n v="1.4049990355976576E-7"/>
    <n v="2.1324946972178945E-7"/>
    <n v="1.2886044679014564E-7"/>
    <n v="1.5640184556293783E-7"/>
    <n v="1.7949567360212585E-7"/>
    <n v="5.2007754323446514E-7"/>
    <n v="4.6475796595520929E-7"/>
    <n v="9.8483550918967443E-7"/>
    <n v="0"/>
    <n v="0"/>
    <n v="0"/>
    <n v="0"/>
    <n v="0"/>
    <n v="0"/>
    <n v="0"/>
    <n v="0"/>
    <n v="0"/>
    <n v="6.6296246277020509E-4"/>
    <n v="5.6001435060176361E-4"/>
    <n v="8.4998466387998888E-4"/>
    <n v="5.1362098904743781E-4"/>
    <n v="6.2339742417394698E-4"/>
    <n v="7.1544642054050542E-4"/>
    <n v="2.0729614772519575E-3"/>
    <n v="1.8524648337618901E-3"/>
    <n v="3.9254263110138476E-3"/>
    <n v="0"/>
    <n v="0"/>
    <n v="0"/>
    <n v="0"/>
    <n v="0"/>
    <n v="0"/>
    <n v="0"/>
    <n v="0"/>
    <n v="0"/>
    <n v="1.2886044679014564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Phesgo 10ml"/>
    <s v="BC_LEL35"/>
    <x v="4"/>
    <x v="1"/>
    <s v="南昌市"/>
    <x v="103"/>
    <s v="南昌市第二中西医结合医院"/>
    <s v="JXNC016"/>
    <x v="84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16Phesgo 15ml"/>
    <s v="BC_LEL35"/>
    <x v="4"/>
    <x v="1"/>
    <s v="南昌市"/>
    <x v="103"/>
    <s v="南昌市第二中西医结合医院"/>
    <s v="JXNC016"/>
    <x v="84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24Herceptin IV"/>
    <s v="BC_LEL34"/>
    <x v="3"/>
    <x v="1"/>
    <s v="南昌市"/>
    <x v="104"/>
    <s v="南昌市第三医院抚河院区"/>
    <s v="JXNC024"/>
    <x v="78"/>
    <s v="正式进药"/>
    <s v="Y"/>
    <m/>
    <s v="头部"/>
    <x v="0"/>
    <x v="0"/>
    <n v="4535.5"/>
    <n v="2.4822376098080742E-7"/>
    <n v="1.7782878168674339E-7"/>
    <n v="1.6542114214001049E-7"/>
    <n v="1.1681063360424579E-7"/>
    <n v="1.0643066396940739E-7"/>
    <n v="1.8528501761878564E-7"/>
    <n v="5.9147368480756133E-7"/>
    <n v="4.0852631519243884E-7"/>
    <n v="1.0000000000000002E-6"/>
    <n v="0"/>
    <n v="0"/>
    <n v="7"/>
    <n v="0"/>
    <n v="0"/>
    <n v="0"/>
    <n v="7"/>
    <n v="0"/>
    <n v="7"/>
    <n v="1.1258188679284522E-3"/>
    <n v="8.0654243934022462E-4"/>
    <n v="7.5026759017601764E-4"/>
    <n v="5.297946287120568E-4"/>
    <n v="4.8271627643324728E-4"/>
    <n v="8.4036019741000226E-4"/>
    <n v="2.6826288974446943E-3"/>
    <n v="1.8528711025553061E-3"/>
    <n v="4.5355000000000005E-3"/>
    <n v="0"/>
    <n v="0"/>
    <n v="31748.5"/>
    <n v="0"/>
    <n v="0"/>
    <n v="0"/>
    <n v="31748.5"/>
    <n v="0"/>
    <n v="31748.5"/>
    <n v="1.1681063360424579E-7"/>
    <n v="0"/>
    <m/>
    <m/>
    <n v="0"/>
    <m/>
    <m/>
    <m/>
    <m/>
    <m/>
    <m/>
    <m/>
    <m/>
    <m/>
    <m/>
    <m/>
    <m/>
    <m/>
    <m/>
    <m/>
    <m/>
    <n v="36661.958333333336"/>
    <n v="72568"/>
    <n v="31748.5"/>
    <n v="16"/>
    <n v="7"/>
    <n v="0"/>
    <n v="30"/>
    <n v="8.0833333333333339"/>
    <n v="29"/>
    <n v="30"/>
    <n v="13"/>
    <n v="0"/>
    <n v="1"/>
    <n v="1"/>
    <n v="10"/>
    <n v="1"/>
    <n v="5"/>
    <n v="7"/>
    <n v="0"/>
    <n v="0"/>
  </r>
  <r>
    <s v="JXNC024Herceptin SC"/>
    <s v="BC_LEL34"/>
    <x v="3"/>
    <x v="1"/>
    <s v="南昌市"/>
    <x v="104"/>
    <s v="南昌市第三医院抚河院区"/>
    <s v="JXNC024"/>
    <x v="78"/>
    <s v="正式进药"/>
    <s v="Y"/>
    <m/>
    <s v="头部"/>
    <x v="1"/>
    <x v="1"/>
    <n v="3444.49"/>
    <n v="18.611368489495494"/>
    <n v="17.243856330880387"/>
    <n v="26.156018052674924"/>
    <n v="26.772350329131594"/>
    <n v="24.105340379189521"/>
    <n v="31.727773502594289"/>
    <n v="62.011242873050804"/>
    <n v="82.6054642109154"/>
    <n v="144.61670708396622"/>
    <n v="14"/>
    <n v="10"/>
    <n v="11"/>
    <n v="4"/>
    <n v="0"/>
    <n v="0"/>
    <n v="35"/>
    <n v="4"/>
    <n v="39"/>
    <n v="64106.672648382337"/>
    <n v="59396.290693154195"/>
    <n v="90094.142622258252"/>
    <n v="92217.092985190495"/>
    <n v="83030.603882714495"/>
    <n v="109285.99855195099"/>
    <n v="213597.10596379481"/>
    <n v="284533.695419856"/>
    <n v="498130.80138365075"/>
    <n v="48222.86"/>
    <n v="34444.899999999994"/>
    <n v="37889.39"/>
    <n v="13777.96"/>
    <n v="0"/>
    <n v="0"/>
    <n v="120557.15"/>
    <n v="13777.96"/>
    <n v="134335.10999999999"/>
    <n v="26.772350329131594"/>
    <n v="4"/>
    <m/>
    <m/>
    <n v="0"/>
    <m/>
    <m/>
    <m/>
    <m/>
    <m/>
    <m/>
    <m/>
    <m/>
    <m/>
    <m/>
    <m/>
    <m/>
    <m/>
    <m/>
    <m/>
    <m/>
    <n v="109649.59833333333"/>
    <n v="179113.47999999998"/>
    <n v="130890.62"/>
    <n v="52"/>
    <n v="38"/>
    <n v="0"/>
    <n v="151"/>
    <n v="31.833333333333332"/>
    <n v="151"/>
    <n v="84"/>
    <n v="0"/>
    <n v="7"/>
    <n v="20"/>
    <n v="30"/>
    <n v="18"/>
    <n v="19"/>
    <n v="15"/>
    <n v="13"/>
    <n v="10"/>
    <n v="15"/>
  </r>
  <r>
    <s v="JXNC024Itovebi 3mg"/>
    <s v="BC_LEL34"/>
    <x v="3"/>
    <x v="1"/>
    <s v="南昌市"/>
    <x v="104"/>
    <s v="南昌市第三医院抚河院区"/>
    <s v="JXNC024"/>
    <x v="78"/>
    <s v="正式进药"/>
    <s v="Y"/>
    <m/>
    <s v="头部"/>
    <x v="2"/>
    <x v="2"/>
    <n v="3566.02"/>
    <n v="5.6664532977416604"/>
    <n v="6.4699180011953539"/>
    <n v="13.095315439839098"/>
    <n v="13.256339561058869"/>
    <n v="16.11615328524843"/>
    <n v="20.524023648875158"/>
    <n v="25.231686738776116"/>
    <n v="49.89651649518246"/>
    <n v="75.128203233958573"/>
    <n v="0"/>
    <n v="0"/>
    <n v="1"/>
    <n v="0"/>
    <n v="0"/>
    <n v="0"/>
    <n v="1"/>
    <n v="0"/>
    <n v="1"/>
    <n v="20206.68578881272"/>
    <n v="23071.856990622658"/>
    <n v="46698.156764775027"/>
    <n v="47272.372001527161"/>
    <n v="57470.524938261624"/>
    <n v="73189.078812361797"/>
    <n v="89976.699544210409"/>
    <n v="177931.97575215058"/>
    <n v="267908.67529636098"/>
    <n v="0"/>
    <n v="0"/>
    <n v="3566.02"/>
    <n v="0"/>
    <n v="0"/>
    <n v="0"/>
    <n v="3566.02"/>
    <n v="0"/>
    <n v="3566.02"/>
    <n v="13.256339561058869"/>
    <n v="0"/>
    <m/>
    <m/>
    <n v="0"/>
    <m/>
    <m/>
    <m/>
    <m/>
    <m/>
    <m/>
    <n v="15.333333333333334"/>
    <n v="14"/>
    <n v="13.666666666666666"/>
    <n v="10"/>
    <n v="23"/>
    <n v="5"/>
    <n v="13"/>
    <n v="10"/>
    <n v="0"/>
    <n v="0"/>
    <n v="891.505"/>
    <n v="3566.02"/>
    <n v="0"/>
    <n v="1"/>
    <n v="0"/>
    <n v="0"/>
    <n v="1"/>
    <n v="0.25"/>
    <n v="0"/>
    <n v="0"/>
    <n v="0"/>
    <n v="0"/>
    <n v="1"/>
    <n v="1"/>
    <n v="0"/>
    <n v="1"/>
    <n v="0"/>
    <n v="0"/>
    <n v="0"/>
    <n v="0"/>
  </r>
  <r>
    <s v="JXNC024Itovebi 9mg"/>
    <s v="BC_LEL34"/>
    <x v="3"/>
    <x v="1"/>
    <s v="南昌市"/>
    <x v="104"/>
    <s v="南昌市第三医院抚河院区"/>
    <s v="JXNC024"/>
    <x v="78"/>
    <s v="正式进药"/>
    <s v="Y"/>
    <m/>
    <s v="头部"/>
    <x v="2"/>
    <x v="3"/>
    <n v="10698.05"/>
    <m/>
    <m/>
    <m/>
    <m/>
    <m/>
    <m/>
    <n v="0"/>
    <n v="0"/>
    <n v="0"/>
    <n v="0"/>
    <n v="0"/>
    <n v="3"/>
    <n v="0"/>
    <n v="0"/>
    <n v="0"/>
    <n v="3"/>
    <n v="0"/>
    <n v="3"/>
    <m/>
    <m/>
    <m/>
    <m/>
    <m/>
    <m/>
    <n v="0"/>
    <n v="0"/>
    <n v="0"/>
    <n v="0"/>
    <n v="0"/>
    <n v="32094.149999999998"/>
    <n v="0"/>
    <n v="0"/>
    <n v="0"/>
    <n v="32094.149999999998"/>
    <n v="0"/>
    <n v="32094.149999999998"/>
    <n v="0"/>
    <n v="0"/>
    <m/>
    <m/>
    <n v="0"/>
    <m/>
    <m/>
    <m/>
    <m/>
    <m/>
    <m/>
    <n v="0"/>
    <n v="0"/>
    <n v="4.666666666666667"/>
    <n v="1"/>
    <n v="5"/>
    <n v="3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024Perjeta"/>
    <s v="BC_LEL34"/>
    <x v="3"/>
    <x v="1"/>
    <s v="南昌市"/>
    <x v="104"/>
    <s v="南昌市第三医院抚河院区"/>
    <s v="JXNC024"/>
    <x v="78"/>
    <s v="正式进药"/>
    <s v="Y"/>
    <m/>
    <s v="头部"/>
    <x v="3"/>
    <x v="4"/>
    <n v="3985.87"/>
    <n v="38.299214279791535"/>
    <n v="32.351921591207123"/>
    <n v="49.103450956257234"/>
    <n v="29.671785995136659"/>
    <n v="36.013549590942411"/>
    <n v="41.331202450731155"/>
    <n v="119.75458682725589"/>
    <n v="107.01653803681023"/>
    <n v="226.77112486406614"/>
    <n v="11"/>
    <n v="17"/>
    <n v="14"/>
    <n v="7"/>
    <n v="0"/>
    <n v="0"/>
    <n v="42"/>
    <n v="7"/>
    <n v="49"/>
    <n v="152655.68922139271"/>
    <n v="128950.55371274473"/>
    <n v="195719.97206301702"/>
    <n v="118267.88164443536"/>
    <n v="143545.32690804961"/>
    <n v="164740.7999122958"/>
    <n v="477326.21499715449"/>
    <n v="426554.00846478075"/>
    <n v="903880.2234619353"/>
    <n v="43844.57"/>
    <n v="67759.789999999994"/>
    <n v="55802.18"/>
    <n v="27901.09"/>
    <n v="0"/>
    <n v="0"/>
    <n v="167406.53999999998"/>
    <n v="27901.09"/>
    <n v="195307.62999999998"/>
    <n v="29.671785995136659"/>
    <n v="7"/>
    <m/>
    <m/>
    <n v="0"/>
    <m/>
    <m/>
    <m/>
    <m/>
    <m/>
    <m/>
    <m/>
    <m/>
    <m/>
    <m/>
    <m/>
    <m/>
    <m/>
    <m/>
    <m/>
    <m/>
    <n v="165081.44916666666"/>
    <n v="-326841.33999999997"/>
    <n v="111604.36"/>
    <n v="-82"/>
    <n v="28"/>
    <n v="0"/>
    <n v="320"/>
    <n v="41.416666666666664"/>
    <n v="320"/>
    <n v="219"/>
    <n v="6"/>
    <n v="3"/>
    <n v="2"/>
    <n v="1"/>
    <n v="11"/>
    <n v="1"/>
    <n v="-94"/>
    <n v="17"/>
    <n v="5"/>
    <n v="6"/>
  </r>
  <r>
    <s v="JXNC024Phesgo 10ml"/>
    <s v="BC_LEL34"/>
    <x v="3"/>
    <x v="1"/>
    <s v="南昌市"/>
    <x v="104"/>
    <s v="南昌市第三医院抚河院区"/>
    <s v="JXNC024"/>
    <x v="78"/>
    <s v="正式进药"/>
    <s v="Y"/>
    <m/>
    <s v="头部"/>
    <x v="4"/>
    <x v="5"/>
    <n v="6232.07"/>
    <n v="51.368654455761884"/>
    <n v="45.817333747565421"/>
    <n v="69.189005391744644"/>
    <n v="62.509185623234337"/>
    <n v="57.016969523432834"/>
    <n v="74.154558865239011"/>
    <n v="166.37499359507197"/>
    <n v="193.68071401190616"/>
    <n v="360.0557076069781"/>
    <n v="51.000000000000007"/>
    <n v="50"/>
    <n v="62"/>
    <n v="44.999999999999993"/>
    <n v="0"/>
    <n v="0"/>
    <n v="163"/>
    <n v="44.999999999999993"/>
    <n v="208"/>
    <n v="320133.05037412001"/>
    <n v="285536.83112819004"/>
    <n v="431190.72483173001"/>
    <n v="389561.62044699001"/>
    <n v="355333.74525789998"/>
    <n v="462136.40166729002"/>
    <n v="1036860.6063340401"/>
    <n v="1207031.76737218"/>
    <n v="2243892.3737062202"/>
    <n v="317835.57"/>
    <n v="311603.5"/>
    <n v="386388.33999999997"/>
    <n v="280443.14999999997"/>
    <n v="0"/>
    <n v="0"/>
    <n v="1015827.41"/>
    <n v="280443.14999999997"/>
    <n v="1296270.56"/>
    <n v="62.509185623234337"/>
    <n v="44.999999999999993"/>
    <n v="82"/>
    <n v="118"/>
    <n v="208"/>
    <n v="51.000000000000007"/>
    <n v="50"/>
    <n v="62"/>
    <n v="44.999999999999993"/>
    <n v="0"/>
    <n v="0"/>
    <n v="1"/>
    <n v="2.6666666666666665"/>
    <n v="2.3333333333333335"/>
    <n v="1"/>
    <n v="2"/>
    <n v="3"/>
    <n v="2"/>
    <n v="1"/>
    <n v="0"/>
    <n v="0"/>
    <n v="273691.74083333329"/>
    <n v="511029.74"/>
    <n v="735384.26"/>
    <n v="82"/>
    <n v="118"/>
    <n v="345.33333333333331"/>
    <n v="241"/>
    <n v="43.916666666666664"/>
    <n v="60"/>
    <n v="241"/>
    <n v="6"/>
    <n v="11"/>
    <n v="5"/>
    <n v="4"/>
    <n v="19"/>
    <n v="24"/>
    <n v="39"/>
    <n v="38"/>
    <n v="36"/>
    <n v="44"/>
  </r>
  <r>
    <s v="JXNC024Phesgo 15ml"/>
    <s v="BC_LEL34"/>
    <x v="3"/>
    <x v="1"/>
    <s v="南昌市"/>
    <x v="104"/>
    <s v="南昌市第三医院抚河院区"/>
    <s v="JXNC024"/>
    <x v="78"/>
    <s v="正式进药"/>
    <s v="Y"/>
    <m/>
    <s v="头部"/>
    <x v="4"/>
    <x v="6"/>
    <n v="8489.27"/>
    <n v="3"/>
    <n v="4"/>
    <n v="5"/>
    <n v="3"/>
    <n v="3.0000000000000004"/>
    <n v="4.0000000000000009"/>
    <n v="12"/>
    <n v="10"/>
    <n v="22"/>
    <n v="2"/>
    <n v="2"/>
    <n v="10"/>
    <n v="1"/>
    <n v="0"/>
    <n v="0"/>
    <n v="14"/>
    <n v="1"/>
    <n v="15"/>
    <n v="25467.810000000005"/>
    <n v="33957.080000000009"/>
    <n v="42446.35"/>
    <n v="25467.81"/>
    <n v="25467.81"/>
    <n v="33957.08"/>
    <n v="101871.24"/>
    <n v="84892.700000000012"/>
    <n v="186763.94"/>
    <n v="16978.54"/>
    <n v="16978.54"/>
    <n v="84892.700000000012"/>
    <n v="8489.27"/>
    <n v="0"/>
    <n v="0"/>
    <n v="118849.78000000001"/>
    <n v="8489.27"/>
    <n v="127339.05000000002"/>
    <n v="3"/>
    <n v="1"/>
    <n v="38"/>
    <n v="20"/>
    <n v="30"/>
    <n v="4"/>
    <n v="4"/>
    <n v="20"/>
    <n v="2"/>
    <n v="0"/>
    <n v="0"/>
    <n v="10.333333333333334"/>
    <n v="6.666666666666667"/>
    <n v="8"/>
    <n v="5"/>
    <n v="6"/>
    <n v="7"/>
    <n v="11"/>
    <n v="5"/>
    <n v="0"/>
    <n v="0"/>
    <n v="45276.106666666667"/>
    <n v="161296.13"/>
    <n v="84892.700000000012"/>
    <n v="19"/>
    <n v="10"/>
    <n v="0"/>
    <n v="11"/>
    <n v="5.333333333333333"/>
    <n v="10"/>
    <n v="11"/>
    <n v="1"/>
    <n v="6"/>
    <n v="1"/>
    <n v="6"/>
    <n v="6"/>
    <n v="7"/>
    <n v="6"/>
    <n v="4"/>
    <n v="5"/>
    <n v="1"/>
  </r>
  <r>
    <s v="JXNC026Herceptin IV"/>
    <s v="BC_LEL35"/>
    <x v="4"/>
    <x v="1"/>
    <s v="南昌市"/>
    <x v="105"/>
    <s v="南昌市第6医院"/>
    <s v="JXNC004"/>
    <x v="81"/>
    <s v="正式进药"/>
    <s v="Y"/>
    <s v="深耕熟盘"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JXNC026Herceptin SC"/>
    <s v="BC_LEL35"/>
    <x v="4"/>
    <x v="1"/>
    <s v="南昌市"/>
    <x v="105"/>
    <s v="南昌市第6医院"/>
    <s v="JXNC004"/>
    <x v="81"/>
    <s v="正式进药"/>
    <s v="Y"/>
    <s v="深耕熟盘"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JXNC026Itovebi 3mg"/>
    <s v="BC_LEL35"/>
    <x v="4"/>
    <x v="1"/>
    <s v="南昌市"/>
    <x v="105"/>
    <s v="南昌市第6医院"/>
    <s v="JXNC004"/>
    <x v="81"/>
    <s v="正式进药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JXNC026Itovebi 9mg"/>
    <s v="BC_LEL35"/>
    <x v="4"/>
    <x v="1"/>
    <s v="南昌市"/>
    <x v="105"/>
    <s v="南昌市第6医院"/>
    <s v="JXNC004"/>
    <x v="81"/>
    <s v="正式进药"/>
    <s v="Y"/>
    <s v="深耕熟盘"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JXNC026Perjeta"/>
    <s v="BC_LEL35"/>
    <x v="4"/>
    <x v="1"/>
    <s v="南昌市"/>
    <x v="105"/>
    <s v="南昌市第6医院"/>
    <s v="JXNC004"/>
    <x v="81"/>
    <s v="正式进药"/>
    <s v="Y"/>
    <s v="深耕熟盘"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JXNC026Phesgo 10ml"/>
    <s v="BC_LEL35"/>
    <x v="4"/>
    <x v="1"/>
    <s v="南昌市"/>
    <x v="105"/>
    <s v="南昌市第6医院"/>
    <s v="JXNC004"/>
    <x v="81"/>
    <s v="正式进药"/>
    <s v="Y"/>
    <s v="深耕熟盘"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JXNC026Phesgo 15ml"/>
    <s v="BC_LEL35"/>
    <x v="4"/>
    <x v="1"/>
    <s v="南昌市"/>
    <x v="105"/>
    <s v="南昌市第6医院"/>
    <s v="JXNC004"/>
    <x v="81"/>
    <s v="正式进药"/>
    <s v="Y"/>
    <s v="深耕熟盘"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Herceptin IV"/>
    <s v="BC_LEL34"/>
    <x v="3"/>
    <x v="1"/>
    <s v="南昌市"/>
    <x v="106"/>
    <s v="江西省惠民医院"/>
    <s v="JXNC024"/>
    <x v="78"/>
    <s v="-"/>
    <s v="Y"/>
    <m/>
    <s v="头部"/>
    <x v="0"/>
    <x v="0"/>
    <n v="4535.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Herceptin SC"/>
    <s v="BC_LEL34"/>
    <x v="3"/>
    <x v="1"/>
    <s v="南昌市"/>
    <x v="106"/>
    <s v="江西省惠民医院"/>
    <s v="JXNC024"/>
    <x v="78"/>
    <s v="-"/>
    <s v="Y"/>
    <m/>
    <s v="头部"/>
    <x v="1"/>
    <x v="1"/>
    <n v="3444.49"/>
    <m/>
    <m/>
    <m/>
    <m/>
    <m/>
    <m/>
    <n v="0"/>
    <n v="0"/>
    <n v="0"/>
    <n v="14"/>
    <n v="0"/>
    <n v="0"/>
    <n v="0"/>
    <n v="0"/>
    <n v="0"/>
    <n v="14"/>
    <n v="0"/>
    <n v="14"/>
    <m/>
    <m/>
    <m/>
    <m/>
    <m/>
    <m/>
    <n v="0"/>
    <n v="0"/>
    <n v="0"/>
    <n v="48222.86"/>
    <n v="0"/>
    <n v="0"/>
    <n v="0"/>
    <n v="0"/>
    <n v="0"/>
    <n v="48222.86"/>
    <n v="0"/>
    <n v="48222.86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Itovebi 3mg"/>
    <s v="BC_LEL34"/>
    <x v="3"/>
    <x v="1"/>
    <s v="南昌市"/>
    <x v="106"/>
    <s v="江西省惠民医院"/>
    <s v="JXNC024"/>
    <x v="78"/>
    <s v="-"/>
    <s v="Y"/>
    <m/>
    <s v="头部"/>
    <x v="2"/>
    <x v="2"/>
    <n v="3566.02"/>
    <m/>
    <m/>
    <m/>
    <m/>
    <m/>
    <m/>
    <n v="0"/>
    <n v="0"/>
    <n v="0"/>
    <n v="2"/>
    <n v="0"/>
    <n v="0"/>
    <n v="2"/>
    <n v="0"/>
    <n v="0"/>
    <n v="2"/>
    <n v="2"/>
    <n v="4"/>
    <m/>
    <m/>
    <m/>
    <m/>
    <m/>
    <m/>
    <n v="0"/>
    <n v="0"/>
    <n v="0"/>
    <n v="7132.04"/>
    <n v="0"/>
    <n v="0"/>
    <n v="7132.04"/>
    <n v="0"/>
    <n v="0"/>
    <n v="7132.04"/>
    <n v="7132.04"/>
    <n v="14264.08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Itovebi 9mg"/>
    <s v="BC_LEL34"/>
    <x v="3"/>
    <x v="1"/>
    <s v="南昌市"/>
    <x v="106"/>
    <s v="江西省惠民医院"/>
    <s v="JXNC024"/>
    <x v="78"/>
    <s v="-"/>
    <s v="Y"/>
    <m/>
    <s v="头部"/>
    <x v="2"/>
    <x v="3"/>
    <n v="10698.05"/>
    <m/>
    <m/>
    <m/>
    <m/>
    <m/>
    <m/>
    <n v="0"/>
    <n v="0"/>
    <n v="0"/>
    <n v="17"/>
    <n v="0"/>
    <n v="0"/>
    <n v="10"/>
    <n v="0"/>
    <n v="0"/>
    <n v="17"/>
    <n v="10"/>
    <n v="27"/>
    <m/>
    <m/>
    <m/>
    <m/>
    <m/>
    <m/>
    <n v="0"/>
    <n v="0"/>
    <n v="0"/>
    <n v="181866.84999999998"/>
    <n v="0"/>
    <n v="0"/>
    <n v="106980.5"/>
    <n v="0"/>
    <n v="0"/>
    <n v="181866.84999999998"/>
    <n v="106980.5"/>
    <n v="288847.34999999998"/>
    <n v="0"/>
    <n v="1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Perjeta"/>
    <s v="BC_LEL34"/>
    <x v="3"/>
    <x v="1"/>
    <s v="南昌市"/>
    <x v="106"/>
    <s v="江西省惠民医院"/>
    <s v="JXNC024"/>
    <x v="78"/>
    <s v="-"/>
    <s v="Y"/>
    <m/>
    <s v="头部"/>
    <x v="3"/>
    <x v="4"/>
    <n v="3985.87"/>
    <m/>
    <m/>
    <m/>
    <m/>
    <m/>
    <m/>
    <n v="0"/>
    <n v="0"/>
    <n v="0"/>
    <n v="15.009999999999998"/>
    <n v="10.000000001"/>
    <n v="0"/>
    <n v="0"/>
    <n v="0"/>
    <n v="0"/>
    <n v="25.010000000999998"/>
    <n v="0"/>
    <n v="25.010000000999998"/>
    <m/>
    <m/>
    <m/>
    <m/>
    <m/>
    <m/>
    <n v="0"/>
    <n v="0"/>
    <n v="0"/>
    <n v="59827.908699999993"/>
    <n v="39858.700003985869"/>
    <n v="0"/>
    <n v="0"/>
    <n v="0"/>
    <n v="0"/>
    <n v="99686.608703985868"/>
    <n v="0"/>
    <n v="99686.608703985868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Phesgo 10ml"/>
    <s v="BC_LEL34"/>
    <x v="3"/>
    <x v="1"/>
    <s v="南昌市"/>
    <x v="106"/>
    <s v="江西省惠民医院"/>
    <s v="JXNC024"/>
    <x v="78"/>
    <s v="-"/>
    <s v="Y"/>
    <m/>
    <s v="头部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15"/>
    <n v="10.000000001"/>
    <n v="0"/>
    <n v="0"/>
    <n v="0"/>
    <n v="0"/>
    <n v="25.000000001"/>
    <n v="0"/>
    <n v="25.000000001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93481.049999999988"/>
    <n v="62320.700006232066"/>
    <n v="0"/>
    <n v="0"/>
    <n v="0"/>
    <n v="0"/>
    <n v="155801.75000623206"/>
    <n v="0"/>
    <n v="155801.75000623206"/>
    <n v="1.6438957276147925E-6"/>
    <n v="0"/>
    <n v="0"/>
    <n v="0"/>
    <n v="25.000000001"/>
    <n v="15"/>
    <n v="10.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175Phesgo 15ml"/>
    <s v="BC_LEL34"/>
    <x v="3"/>
    <x v="1"/>
    <s v="南昌市"/>
    <x v="106"/>
    <s v="江西省惠民医院"/>
    <s v="JXNC024"/>
    <x v="78"/>
    <s v="-"/>
    <s v="Y"/>
    <m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226Herceptin IV"/>
    <s v="BC_LEL35"/>
    <x v="4"/>
    <x v="1"/>
    <s v="南昌市"/>
    <x v="107"/>
    <s v="南昌大学第二附属医院东湖院区"/>
    <s v="JXNC226"/>
    <x v="85"/>
    <s v="正式进药"/>
    <s v="-"/>
    <m/>
    <s v="腰部"/>
    <x v="0"/>
    <x v="0"/>
    <n v="4535.5"/>
    <n v="0.38189586756748561"/>
    <n v="0.27359216777792195"/>
    <n v="0.25450283382197336"/>
    <n v="0.17971485922675359"/>
    <n v="0.16374512492993393"/>
    <n v="0.28506369523687181"/>
    <n v="0.90999086916738092"/>
    <n v="0.62852367939355935"/>
    <n v="1.5385145485609404"/>
    <n v="0"/>
    <n v="2"/>
    <n v="0"/>
    <n v="2"/>
    <n v="0"/>
    <n v="0"/>
    <n v="2"/>
    <n v="2"/>
    <n v="4"/>
    <n v="1732.0887073523311"/>
    <n v="1240.8772769567652"/>
    <n v="1154.2976027995603"/>
    <n v="815.09674402294092"/>
    <n v="742.66601411971533"/>
    <n v="1292.9063897468322"/>
    <n v="4127.2635871086568"/>
    <n v="2850.6691478894886"/>
    <n v="6977.932734998145"/>
    <n v="0"/>
    <n v="9071"/>
    <n v="0"/>
    <n v="9071"/>
    <n v="0"/>
    <n v="0"/>
    <n v="9071"/>
    <n v="9071"/>
    <n v="18142"/>
    <n v="0.17971485922675359"/>
    <n v="2"/>
    <m/>
    <m/>
    <n v="0"/>
    <m/>
    <m/>
    <m/>
    <m/>
    <m/>
    <m/>
    <m/>
    <m/>
    <m/>
    <m/>
    <m/>
    <m/>
    <m/>
    <m/>
    <m/>
    <m/>
    <n v="45732.958333333336"/>
    <n v="380982"/>
    <n v="36284"/>
    <n v="84"/>
    <n v="8"/>
    <n v="0"/>
    <n v="8"/>
    <n v="10.083333333333334"/>
    <n v="6"/>
    <n v="6"/>
    <n v="8"/>
    <n v="4"/>
    <n v="2"/>
    <n v="3"/>
    <n v="5"/>
    <n v="4"/>
    <n v="75"/>
    <n v="3"/>
    <n v="2"/>
    <n v="3"/>
  </r>
  <r>
    <s v="JXNC226Herceptin SC"/>
    <s v="BC_LEL35"/>
    <x v="4"/>
    <x v="1"/>
    <s v="南昌市"/>
    <x v="107"/>
    <s v="南昌大学第二附属医院东湖院区"/>
    <s v="JXNC226"/>
    <x v="85"/>
    <s v="正式进药"/>
    <s v="-"/>
    <m/>
    <s v="腰部"/>
    <x v="1"/>
    <x v="1"/>
    <n v="3444.49"/>
    <n v="16.126604633568082"/>
    <n v="14.941666087752376"/>
    <n v="22.663984228888477"/>
    <n v="23.198031306132346"/>
    <n v="20.887088129611858"/>
    <n v="27.491866569001854"/>
    <n v="53.73225495020894"/>
    <n v="71.576986004746061"/>
    <n v="125.309240954955"/>
    <n v="9"/>
    <n v="9"/>
    <n v="5"/>
    <n v="5"/>
    <n v="0"/>
    <n v="0"/>
    <n v="23"/>
    <n v="5"/>
    <n v="28"/>
    <n v="55547.928394278919"/>
    <n v="51466.419422602179"/>
    <n v="78065.867036564057"/>
    <n v="79905.386853659802"/>
    <n v="71945.366191566733"/>
    <n v="94695.459478261182"/>
    <n v="185080.21485344516"/>
    <n v="246546.21252348772"/>
    <n v="431626.42737693287"/>
    <n v="31000.409999999996"/>
    <n v="31000.409999999996"/>
    <n v="17222.449999999997"/>
    <n v="17222.449999999997"/>
    <n v="0"/>
    <n v="0"/>
    <n v="79223.26999999999"/>
    <n v="17222.449999999997"/>
    <n v="96445.719999999987"/>
    <n v="23.198031306132346"/>
    <n v="5"/>
    <m/>
    <m/>
    <n v="0"/>
    <m/>
    <m/>
    <m/>
    <m/>
    <m/>
    <m/>
    <m/>
    <m/>
    <m/>
    <m/>
    <m/>
    <m/>
    <m/>
    <m/>
    <m/>
    <m/>
    <n v="94436.434166666659"/>
    <n v="103334.7"/>
    <n v="96445.72"/>
    <n v="30"/>
    <n v="28"/>
    <n v="0"/>
    <n v="97"/>
    <n v="27.416666666666668"/>
    <n v="97"/>
    <n v="90"/>
    <n v="15"/>
    <n v="42"/>
    <n v="14"/>
    <n v="13"/>
    <n v="12"/>
    <n v="9"/>
    <n v="9"/>
    <n v="13"/>
    <n v="7"/>
    <n v="8"/>
  </r>
  <r>
    <s v="JXNC226Itovebi 3mg"/>
    <s v="BC_LEL35"/>
    <x v="4"/>
    <x v="1"/>
    <s v="南昌市"/>
    <x v="107"/>
    <s v="南昌大学第二附属医院东湖院区"/>
    <s v="JXNC226"/>
    <x v="85"/>
    <s v="正式进药"/>
    <s v="-"/>
    <m/>
    <s v="腰部"/>
    <x v="2"/>
    <x v="2"/>
    <n v="3566.02"/>
    <n v="1.2816440804747469"/>
    <n v="1.4633725315787607"/>
    <n v="2.9619115579948994"/>
    <n v="2.9983321549593565"/>
    <n v="3.6451676865128886"/>
    <n v="4.6421442187811026"/>
    <n v="5.7069281700484069"/>
    <n v="11.285644060253347"/>
    <n v="16.992572230301754"/>
    <n v="0"/>
    <n v="0"/>
    <n v="0"/>
    <n v="0"/>
    <n v="0"/>
    <n v="0"/>
    <n v="0"/>
    <n v="0"/>
    <n v="0"/>
    <n v="4570.3684238545566"/>
    <n v="5218.4157150604924"/>
    <n v="10562.23585404097"/>
    <n v="10692.112431228163"/>
    <n v="12998.74087345869"/>
    <n v="16553.979127057788"/>
    <n v="20351.019992956019"/>
    <n v="40244.832431744639"/>
    <n v="60595.852424700657"/>
    <n v="0"/>
    <n v="0"/>
    <n v="0"/>
    <n v="0"/>
    <n v="0"/>
    <n v="0"/>
    <n v="0"/>
    <n v="0"/>
    <n v="0"/>
    <n v="2.9983321549593565"/>
    <n v="0"/>
    <m/>
    <m/>
    <n v="0"/>
    <m/>
    <m/>
    <m/>
    <m/>
    <m/>
    <m/>
    <n v="1.3333333333333333"/>
    <n v="4.666666666666667"/>
    <n v="2.3333333333333335"/>
    <n v="1"/>
    <n v="3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226Itovebi 9mg"/>
    <s v="BC_LEL35"/>
    <x v="4"/>
    <x v="1"/>
    <s v="南昌市"/>
    <x v="107"/>
    <s v="南昌大学第二附属医院东湖院区"/>
    <s v="JXNC226"/>
    <x v="85"/>
    <s v="正式进药"/>
    <s v="-"/>
    <m/>
    <s v="腰部"/>
    <x v="2"/>
    <x v="3"/>
    <n v="10698.05"/>
    <m/>
    <m/>
    <m/>
    <m/>
    <m/>
    <m/>
    <n v="0"/>
    <n v="0"/>
    <n v="0"/>
    <n v="1"/>
    <n v="1"/>
    <n v="1"/>
    <n v="2"/>
    <n v="0"/>
    <n v="0"/>
    <n v="3"/>
    <n v="2"/>
    <n v="5"/>
    <m/>
    <m/>
    <m/>
    <m/>
    <m/>
    <m/>
    <n v="0"/>
    <n v="0"/>
    <n v="0"/>
    <n v="10698.05"/>
    <n v="10698.05"/>
    <n v="10698.05"/>
    <n v="21396.1"/>
    <n v="0"/>
    <n v="0"/>
    <n v="32094.149999999998"/>
    <n v="21396.1"/>
    <n v="53490.25"/>
    <n v="0"/>
    <n v="2"/>
    <m/>
    <m/>
    <n v="0"/>
    <m/>
    <m/>
    <m/>
    <m/>
    <m/>
    <m/>
    <n v="0"/>
    <n v="0"/>
    <n v="0.66666666666666663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226Perjeta"/>
    <s v="BC_LEL35"/>
    <x v="4"/>
    <x v="1"/>
    <s v="南昌市"/>
    <x v="107"/>
    <s v="南昌大学第二附属医院东湖院区"/>
    <s v="JXNC226"/>
    <x v="85"/>
    <s v="正式进药"/>
    <s v="-"/>
    <m/>
    <s v="腰部"/>
    <x v="3"/>
    <x v="4"/>
    <n v="3985.87"/>
    <n v="45.561098762329877"/>
    <n v="38.486144493723621"/>
    <n v="58.413918422595756"/>
    <n v="35.297830454251717"/>
    <n v="42.842050954574383"/>
    <n v="49.167979872036753"/>
    <n v="142.46116167864926"/>
    <n v="127.30786128086285"/>
    <n v="269.76902295951209"/>
    <n v="18"/>
    <n v="12"/>
    <n v="9"/>
    <n v="0"/>
    <n v="0"/>
    <n v="0"/>
    <n v="39"/>
    <n v="0"/>
    <n v="39"/>
    <n v="181600.61672380776"/>
    <n v="153400.76875319815"/>
    <n v="232830.28502307172"/>
    <n v="140692.56347268826"/>
    <n v="170762.84563830937"/>
    <n v="195977.17593255511"/>
    <n v="567831.67050007766"/>
    <n v="507432.58504355274"/>
    <n v="1075264.2555436303"/>
    <n v="71745.66"/>
    <n v="47830.44"/>
    <n v="35872.83"/>
    <n v="0"/>
    <n v="0"/>
    <n v="0"/>
    <n v="155448.93"/>
    <n v="0"/>
    <n v="155448.93"/>
    <n v="35.297830454251717"/>
    <n v="0"/>
    <m/>
    <m/>
    <n v="0"/>
    <m/>
    <m/>
    <m/>
    <m/>
    <m/>
    <m/>
    <m/>
    <m/>
    <m/>
    <m/>
    <m/>
    <m/>
    <m/>
    <m/>
    <m/>
    <m/>
    <n v="298940.25"/>
    <n v="1135972.95"/>
    <n v="47830.44"/>
    <n v="285"/>
    <n v="12"/>
    <n v="0"/>
    <n v="170"/>
    <n v="75"/>
    <n v="110"/>
    <n v="150"/>
    <n v="71"/>
    <n v="41"/>
    <n v="76"/>
    <n v="155"/>
    <n v="170"/>
    <n v="0"/>
    <n v="115"/>
    <n v="0"/>
    <n v="2"/>
    <n v="10"/>
  </r>
  <r>
    <s v="JXNC226Phesgo 10ml"/>
    <s v="BC_LEL35"/>
    <x v="4"/>
    <x v="1"/>
    <s v="南昌市"/>
    <x v="107"/>
    <s v="南昌大学第二附属医院东湖院区"/>
    <s v="JXNC226"/>
    <x v="85"/>
    <s v="正式进药"/>
    <s v="-"/>
    <m/>
    <s v="腰部"/>
    <x v="4"/>
    <x v="5"/>
    <n v="6232.07"/>
    <n v="34.622990752634358"/>
    <n v="31.801742122034891"/>
    <n v="45.73484785054405"/>
    <n v="40.763601209039699"/>
    <n v="37.064764355738944"/>
    <n v="48.161600453244276"/>
    <n v="112.15958072521329"/>
    <n v="125.98996601802291"/>
    <n v="238.14954674323621"/>
    <n v="70"/>
    <n v="135"/>
    <n v="100"/>
    <n v="0"/>
    <n v="0"/>
    <n v="0"/>
    <n v="305"/>
    <n v="0"/>
    <n v="305"/>
    <n v="215772.90197976999"/>
    <n v="198190.68302646998"/>
    <n v="285022.77324394003"/>
    <n v="254041.61618682003"/>
    <n v="230990.20599846999"/>
    <n v="300146.46533665003"/>
    <n v="698986.35825018003"/>
    <n v="785178.28752194007"/>
    <n v="1484164.64577212"/>
    <n v="436244.89999999997"/>
    <n v="841329.45"/>
    <n v="623207"/>
    <n v="0"/>
    <n v="0"/>
    <n v="0"/>
    <n v="1900781.3499999999"/>
    <n v="0"/>
    <n v="1900781.3499999999"/>
    <n v="40.763601209039699"/>
    <n v="0"/>
    <n v="180"/>
    <n v="-20"/>
    <n v="305"/>
    <n v="70"/>
    <n v="135"/>
    <n v="100"/>
    <n v="0"/>
    <n v="0"/>
    <n v="0"/>
    <n v="0"/>
    <n v="0"/>
    <n v="0"/>
    <n v="0"/>
    <n v="0"/>
    <n v="0"/>
    <n v="0"/>
    <n v="0"/>
    <n v="0"/>
    <n v="0"/>
    <n v="273691.74083333329"/>
    <n v="1121772.5999999999"/>
    <n v="-124641.4"/>
    <n v="180"/>
    <n v="-20"/>
    <n v="107.33333333333333"/>
    <n v="105"/>
    <n v="43.916666666666664"/>
    <n v="12"/>
    <n v="0"/>
    <n v="50"/>
    <n v="2"/>
    <n v="81"/>
    <n v="222"/>
    <n v="-30"/>
    <n v="105"/>
    <n v="105"/>
    <n v="0"/>
    <n v="0"/>
    <n v="-20"/>
  </r>
  <r>
    <s v="JXNC226Phesgo 15ml"/>
    <s v="BC_LEL35"/>
    <x v="4"/>
    <x v="1"/>
    <s v="南昌市"/>
    <x v="107"/>
    <s v="南昌大学第二附属医院东湖院区"/>
    <s v="JXNC226"/>
    <x v="85"/>
    <s v="正式进药"/>
    <s v="-"/>
    <m/>
    <s v="腰部"/>
    <x v="4"/>
    <x v="6"/>
    <n v="8489.27"/>
    <n v="2"/>
    <n v="2"/>
    <n v="4"/>
    <n v="3"/>
    <n v="3"/>
    <n v="4"/>
    <n v="8"/>
    <n v="10"/>
    <n v="18"/>
    <n v="2"/>
    <n v="10"/>
    <n v="0"/>
    <n v="0"/>
    <n v="0"/>
    <n v="0"/>
    <n v="12"/>
    <n v="0"/>
    <n v="12"/>
    <n v="16978.54"/>
    <n v="16978.54"/>
    <n v="33957.08"/>
    <n v="25467.81"/>
    <n v="25467.81"/>
    <n v="33957.08"/>
    <n v="67914.16"/>
    <n v="84892.700000000012"/>
    <n v="152806.86000000002"/>
    <n v="16978.54"/>
    <n v="84892.700000000012"/>
    <n v="0"/>
    <n v="0"/>
    <n v="0"/>
    <n v="0"/>
    <n v="101871.24000000002"/>
    <n v="0"/>
    <n v="101871.24000000002"/>
    <n v="3"/>
    <n v="0"/>
    <n v="48"/>
    <n v="4"/>
    <n v="24"/>
    <n v="4"/>
    <n v="20"/>
    <n v="0"/>
    <n v="0"/>
    <n v="0"/>
    <n v="0"/>
    <n v="6"/>
    <n v="4.666666666666667"/>
    <n v="2"/>
    <n v="0"/>
    <n v="2"/>
    <n v="2"/>
    <n v="2"/>
    <n v="0"/>
    <n v="0"/>
    <n v="0"/>
    <n v="33249.640833333331"/>
    <n v="203742.48"/>
    <n v="16978.54"/>
    <n v="24"/>
    <n v="2"/>
    <n v="0"/>
    <n v="13"/>
    <n v="3.9166666666666665"/>
    <n v="0"/>
    <n v="0"/>
    <n v="0"/>
    <n v="8"/>
    <n v="13"/>
    <n v="0"/>
    <n v="2"/>
    <n v="5"/>
    <n v="17"/>
    <n v="0"/>
    <n v="0"/>
    <n v="2"/>
  </r>
  <r>
    <s v="JXNC310644Herceptin IV"/>
    <s v="BC_LEL34"/>
    <x v="3"/>
    <x v="1"/>
    <s v="南昌市"/>
    <x v="108"/>
    <s v="南昌市第三医院经开分院"/>
    <s v="JXNC024"/>
    <x v="78"/>
    <s v="-"/>
    <s v="Y"/>
    <m/>
    <s v="头部"/>
    <x v="0"/>
    <x v="0"/>
    <n v="4535.5"/>
    <n v="2.4822376098080742E-7"/>
    <n v="1.7782878168674339E-7"/>
    <n v="1.6542114214001049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8E-4"/>
    <n v="8.4036019741000226E-4"/>
    <n v="2.6826288974446943E-3"/>
    <n v="1.8528711025553061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Herceptin SC"/>
    <s v="BC_LEL34"/>
    <x v="3"/>
    <x v="1"/>
    <s v="南昌市"/>
    <x v="108"/>
    <s v="南昌市第三医院经开分院"/>
    <s v="JXNC024"/>
    <x v="78"/>
    <s v="-"/>
    <s v="Y"/>
    <m/>
    <s v="头部"/>
    <x v="1"/>
    <x v="1"/>
    <n v="3444.49"/>
    <n v="1.2869445629604544E-7"/>
    <n v="1.1923834167284972E-7"/>
    <n v="1.8086442832285223E-7"/>
    <n v="1.8512626147397513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8E-4"/>
    <n v="6.2298571471378138E-4"/>
    <n v="6.3766555638449256E-4"/>
    <n v="5.7414254242772896E-4"/>
    <n v="7.5569414319811787E-4"/>
    <n v="1.476987757989661E-3"/>
    <n v="1.9675022420103392E-3"/>
    <n v="3.4444900000000001E-3"/>
    <n v="0"/>
    <n v="0"/>
    <n v="0"/>
    <n v="0"/>
    <n v="0"/>
    <n v="0"/>
    <n v="0"/>
    <n v="0"/>
    <n v="0"/>
    <n v="1.85126261473975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Itovebi 3mg"/>
    <s v="BC_LEL34"/>
    <x v="3"/>
    <x v="1"/>
    <s v="南昌市"/>
    <x v="108"/>
    <s v="南昌市第三医院经开分院"/>
    <s v="JXNC024"/>
    <x v="78"/>
    <s v="-"/>
    <s v="Y"/>
    <m/>
    <s v="头部"/>
    <x v="2"/>
    <x v="2"/>
    <n v="3566.02"/>
    <n v="7.5423782997919166E-8"/>
    <n v="8.6118364644595912E-8"/>
    <n v="1.7430625086372233E-7"/>
    <n v="1.7644957539816275E-7"/>
    <n v="2.1451535630448561E-7"/>
    <n v="2.7318666979111423E-7"/>
    <n v="3.3584839850623744E-7"/>
    <n v="6.6415160149376262E-7"/>
    <n v="9.9999999999999995E-7"/>
    <n v="0"/>
    <n v="0"/>
    <n v="0"/>
    <n v="0"/>
    <n v="0"/>
    <n v="0"/>
    <n v="0"/>
    <n v="0"/>
    <n v="0"/>
    <n v="2.6896271864623966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5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Itovebi 9mg"/>
    <s v="BC_LEL34"/>
    <x v="3"/>
    <x v="1"/>
    <s v="南昌市"/>
    <x v="108"/>
    <s v="南昌市第三医院经开分院"/>
    <s v="JXNC024"/>
    <x v="78"/>
    <s v="-"/>
    <s v="Y"/>
    <m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Perjeta"/>
    <s v="BC_LEL34"/>
    <x v="3"/>
    <x v="1"/>
    <s v="南昌市"/>
    <x v="108"/>
    <s v="南昌市第三医院经开分院"/>
    <s v="JXNC024"/>
    <x v="78"/>
    <s v="-"/>
    <s v="Y"/>
    <m/>
    <s v="头部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32E-7"/>
    <n v="4.6703522055257073E-7"/>
    <n v="9.8966107723849205E-7"/>
    <n v="0"/>
    <n v="0"/>
    <n v="0"/>
    <n v="0"/>
    <n v="0"/>
    <n v="0"/>
    <n v="0"/>
    <n v="0"/>
    <n v="0"/>
    <n v="6.6621089405447269E-4"/>
    <n v="5.6275834930197971E-4"/>
    <n v="8.5414948003226102E-4"/>
    <n v="5.1613766620907744E-4"/>
    <n v="6.2645199182888886E-4"/>
    <n v="7.1895201650590864E-4"/>
    <n v="2.0831187233887132E-3"/>
    <n v="1.8615416745438747E-3"/>
    <n v="3.9446603979325879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Phesgo 10ml"/>
    <s v="BC_LEL34"/>
    <x v="3"/>
    <x v="1"/>
    <s v="南昌市"/>
    <x v="108"/>
    <s v="南昌市第三医院经开分院"/>
    <s v="JXNC024"/>
    <x v="78"/>
    <s v="-"/>
    <s v="Y"/>
    <m/>
    <s v="头部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0"/>
    <n v="0"/>
    <n v="0"/>
    <n v="0"/>
    <n v="0"/>
    <n v="0"/>
    <n v="0"/>
    <n v="0"/>
    <n v="0"/>
    <n v="1.6438957276147925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10644Phesgo 15ml"/>
    <s v="BC_LEL34"/>
    <x v="3"/>
    <x v="1"/>
    <s v="南昌市"/>
    <x v="108"/>
    <s v="南昌市第三医院经开分院"/>
    <s v="JXNC024"/>
    <x v="78"/>
    <s v="-"/>
    <s v="Y"/>
    <m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98Herceptin IV"/>
    <s v="BC_LEL35"/>
    <x v="4"/>
    <x v="1"/>
    <s v="南昌市"/>
    <x v="109"/>
    <s v="南昌大学第一附属医院高新医院"/>
    <s v="JXNC398"/>
    <x v="86"/>
    <s v="未准入"/>
    <s v="-"/>
    <m/>
    <s v="腿部"/>
    <x v="0"/>
    <x v="0"/>
    <n v="4535.5"/>
    <n v="6.6407963633289782E-2"/>
    <n v="4.7575007406799263E-2"/>
    <n v="4.4255558565404446E-2"/>
    <n v="3.1250659798729229E-2"/>
    <n v="2.8473678887226971E-2"/>
    <n v="4.9569794056795173E-2"/>
    <n v="0.15823852960549351"/>
    <n v="0.10929413274275138"/>
    <n v="0.26753266234824491"/>
    <n v="3"/>
    <n v="4"/>
    <n v="9"/>
    <n v="2"/>
    <n v="0"/>
    <n v="0"/>
    <n v="16"/>
    <n v="2"/>
    <n v="18"/>
    <n v="301.19331905878579"/>
    <n v="215.77644609353806"/>
    <n v="200.72108587339187"/>
    <n v="141.73736751713642"/>
    <n v="129.14237059301794"/>
    <n v="224.8238009445945"/>
    <n v="717.69085102571569"/>
    <n v="495.70353905474883"/>
    <n v="1213.3943900804645"/>
    <n v="13606.5"/>
    <n v="18142"/>
    <n v="40819.5"/>
    <n v="9071"/>
    <n v="0"/>
    <n v="0"/>
    <n v="72568"/>
    <n v="9071"/>
    <n v="81639"/>
    <n v="3.1250659798729229E-2"/>
    <n v="2"/>
    <m/>
    <m/>
    <n v="0"/>
    <m/>
    <m/>
    <m/>
    <m/>
    <m/>
    <m/>
    <m/>
    <m/>
    <m/>
    <m/>
    <m/>
    <m/>
    <m/>
    <m/>
    <m/>
    <m/>
    <n v="23811.375"/>
    <n v="68032.5"/>
    <n v="81639"/>
    <n v="15"/>
    <n v="18"/>
    <n v="0"/>
    <n v="9"/>
    <n v="5.25"/>
    <n v="7"/>
    <n v="3"/>
    <n v="4"/>
    <n v="7"/>
    <n v="6"/>
    <n v="3"/>
    <n v="8"/>
    <n v="3"/>
    <n v="4"/>
    <n v="6"/>
    <n v="3"/>
    <n v="9"/>
  </r>
  <r>
    <s v="JXNC398Herceptin SC"/>
    <s v="BC_LEL35"/>
    <x v="4"/>
    <x v="1"/>
    <s v="南昌市"/>
    <x v="109"/>
    <s v="南昌大学第一附属医院高新医院"/>
    <s v="JXNC398"/>
    <x v="86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98Itovebi 3mg"/>
    <s v="BC_LEL35"/>
    <x v="4"/>
    <x v="1"/>
    <s v="南昌市"/>
    <x v="109"/>
    <s v="南昌大学第一附属医院高新医院"/>
    <s v="JXNC398"/>
    <x v="86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98Itovebi 9mg"/>
    <s v="BC_LEL35"/>
    <x v="4"/>
    <x v="1"/>
    <s v="南昌市"/>
    <x v="109"/>
    <s v="南昌大学第一附属医院高新医院"/>
    <s v="JXNC398"/>
    <x v="86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98Perjeta"/>
    <s v="BC_LEL35"/>
    <x v="4"/>
    <x v="1"/>
    <s v="南昌市"/>
    <x v="109"/>
    <s v="南昌大学第一附属医院高新医院"/>
    <s v="JXNC398"/>
    <x v="86"/>
    <s v="未准入"/>
    <s v="-"/>
    <m/>
    <s v="腿部"/>
    <x v="3"/>
    <x v="4"/>
    <n v="3985.87"/>
    <n v="2.0537594227195029E-2"/>
    <n v="1.7348414337074961E-2"/>
    <n v="2.6331264749384097E-2"/>
    <n v="1.5911216776210112E-2"/>
    <n v="1.9311927988298318E-2"/>
    <n v="2.2163469429268553E-2"/>
    <n v="6.4217273313654094E-2"/>
    <n v="5.7386614193776983E-2"/>
    <n v="0.12160388750743108"/>
    <n v="0"/>
    <n v="0"/>
    <n v="0"/>
    <n v="0"/>
    <n v="0"/>
    <n v="0"/>
    <n v="0"/>
    <n v="0"/>
    <n v="0"/>
    <n v="81.860180702349851"/>
    <n v="69.148524253716985"/>
    <n v="104.95299822662759"/>
    <n v="63.420041611792598"/>
    <n v="76.974834410718614"/>
    <n v="88.340707894038644"/>
    <n v="255.96170318269441"/>
    <n v="228.73558391654984"/>
    <n v="484.69728709924425"/>
    <n v="0"/>
    <n v="0"/>
    <n v="0"/>
    <n v="0"/>
    <n v="0"/>
    <n v="0"/>
    <n v="0"/>
    <n v="0"/>
    <n v="0"/>
    <n v="1.5911216776210112E-2"/>
    <n v="0"/>
    <m/>
    <m/>
    <n v="0"/>
    <m/>
    <m/>
    <m/>
    <m/>
    <m/>
    <m/>
    <m/>
    <m/>
    <m/>
    <m/>
    <m/>
    <m/>
    <m/>
    <m/>
    <m/>
    <m/>
    <n v="332.15583333333331"/>
    <n v="0"/>
    <n v="-3985.87"/>
    <n v="0"/>
    <n v="-1"/>
    <n v="0"/>
    <n v="2"/>
    <n v="8.3333333333333329E-2"/>
    <n v="0"/>
    <n v="2"/>
    <n v="0"/>
    <n v="0"/>
    <n v="0"/>
    <n v="0"/>
    <n v="0"/>
    <n v="0"/>
    <n v="0"/>
    <n v="-1"/>
    <n v="0"/>
    <n v="0"/>
  </r>
  <r>
    <s v="JXNC398Phesgo 10ml"/>
    <s v="BC_LEL35"/>
    <x v="4"/>
    <x v="1"/>
    <s v="南昌市"/>
    <x v="109"/>
    <s v="南昌大学第一附属医院高新医院"/>
    <s v="JXNC398"/>
    <x v="86"/>
    <s v="未准入"/>
    <s v="-"/>
    <m/>
    <s v="腿部"/>
    <x v="4"/>
    <x v="5"/>
    <n v="6232.07"/>
    <n v="2.5962952624087984E-2"/>
    <n v="2.4001812723541297E-2"/>
    <n v="3.5580963524158106E-2"/>
    <n v="3.117838912431985E-2"/>
    <n v="2.8607209723254069E-2"/>
    <n v="3.726787662365795E-2"/>
    <n v="8.554572887178738E-2"/>
    <n v="9.7053475471231873E-2"/>
    <n v="0.18259920434301924"/>
    <n v="0"/>
    <n v="0"/>
    <n v="0"/>
    <n v="0"/>
    <n v="0"/>
    <n v="0"/>
    <n v="0"/>
    <n v="0"/>
    <n v="0"/>
    <n v="161.80293816"/>
    <n v="149.58097702000001"/>
    <n v="221.74305534999999"/>
    <n v="194.30590351000001"/>
    <n v="178.28213349999999"/>
    <n v="232.25601587"/>
    <n v="533.12697052999999"/>
    <n v="604.84405287999994"/>
    <n v="1137.9710234099998"/>
    <n v="0"/>
    <n v="0"/>
    <n v="0"/>
    <n v="0"/>
    <n v="0"/>
    <n v="0"/>
    <n v="0"/>
    <n v="0"/>
    <n v="0"/>
    <n v="3.11783891243198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398Phesgo 15ml"/>
    <s v="BC_LEL35"/>
    <x v="4"/>
    <x v="1"/>
    <s v="南昌市"/>
    <x v="109"/>
    <s v="南昌大学第一附属医院高新医院"/>
    <s v="JXNC398"/>
    <x v="86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NC452Herceptin IV"/>
    <s v="BC_LEL35"/>
    <x v="4"/>
    <x v="1"/>
    <s v="南昌市"/>
    <x v="110"/>
    <s v="南昌大学第一附属医院象湖院区"/>
    <s v="JXNC008"/>
    <x v="83"/>
    <s v="-"/>
    <s v="Y"/>
    <m/>
    <s v="头部"/>
    <x v="0"/>
    <x v="0"/>
    <n v="4535.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JXNC452Herceptin SC"/>
    <s v="BC_LEL35"/>
    <x v="4"/>
    <x v="1"/>
    <s v="南昌市"/>
    <x v="110"/>
    <s v="南昌大学第一附属医院象湖院区"/>
    <s v="JXNC008"/>
    <x v="83"/>
    <s v="-"/>
    <s v="Y"/>
    <m/>
    <s v="头部"/>
    <x v="1"/>
    <x v="1"/>
    <n v="3444.49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JXNC452Itovebi 3mg"/>
    <s v="BC_LEL35"/>
    <x v="4"/>
    <x v="1"/>
    <s v="南昌市"/>
    <x v="110"/>
    <s v="南昌大学第一附属医院象湖院区"/>
    <s v="JXNC008"/>
    <x v="83"/>
    <s v="-"/>
    <s v="Y"/>
    <m/>
    <s v="头部"/>
    <x v="2"/>
    <x v="2"/>
    <n v="3566.02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JXNC452Itovebi 9mg"/>
    <s v="BC_LEL35"/>
    <x v="4"/>
    <x v="1"/>
    <s v="南昌市"/>
    <x v="110"/>
    <s v="南昌大学第一附属医院象湖院区"/>
    <s v="JXNC008"/>
    <x v="83"/>
    <s v="-"/>
    <s v="Y"/>
    <m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JXNC452Perjeta"/>
    <s v="BC_LEL35"/>
    <x v="4"/>
    <x v="1"/>
    <s v="南昌市"/>
    <x v="110"/>
    <s v="南昌大学第一附属医院象湖院区"/>
    <s v="JXNC008"/>
    <x v="83"/>
    <s v="-"/>
    <s v="Y"/>
    <m/>
    <s v="头部"/>
    <x v="3"/>
    <x v="4"/>
    <n v="3985.87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JXNC452Phesgo 10ml"/>
    <s v="BC_LEL35"/>
    <x v="4"/>
    <x v="1"/>
    <s v="南昌市"/>
    <x v="110"/>
    <s v="南昌大学第一附属医院象湖院区"/>
    <s v="JXNC008"/>
    <x v="83"/>
    <s v="-"/>
    <s v="Y"/>
    <m/>
    <s v="头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JXNC452Phesgo 15ml"/>
    <s v="BC_LEL35"/>
    <x v="4"/>
    <x v="1"/>
    <s v="南昌市"/>
    <x v="110"/>
    <s v="南昌大学第一附属医院象湖院区"/>
    <s v="JXNC008"/>
    <x v="83"/>
    <s v="-"/>
    <s v="Y"/>
    <m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JXPX001Herceptin IV"/>
    <s v="BC_LEL35"/>
    <x v="4"/>
    <x v="1"/>
    <s v="萍乡市"/>
    <x v="111"/>
    <s v="萍乡市妇幼保健院"/>
    <s v="JXPX001"/>
    <x v="87"/>
    <s v="正式进药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"/>
    <n v="1"/>
    <n v="0"/>
    <n v="0"/>
    <n v="0"/>
    <n v="3"/>
    <n v="0"/>
    <n v="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535.5"/>
    <n v="4535.5"/>
    <n v="0"/>
    <n v="0"/>
    <n v="0"/>
    <n v="13606.5"/>
    <n v="0"/>
    <n v="13606.5"/>
    <n v="1.1681063360424579E-7"/>
    <n v="0"/>
    <m/>
    <m/>
    <n v="0"/>
    <m/>
    <m/>
    <m/>
    <m/>
    <m/>
    <m/>
    <m/>
    <m/>
    <m/>
    <m/>
    <m/>
    <m/>
    <m/>
    <m/>
    <m/>
    <m/>
    <n v="-6047.333333333333"/>
    <n v="9071"/>
    <n v="13606.5"/>
    <n v="2"/>
    <n v="3"/>
    <n v="0"/>
    <n v="2"/>
    <n v="-1.3333333333333333"/>
    <n v="0"/>
    <n v="2"/>
    <n v="0"/>
    <n v="2"/>
    <n v="0"/>
    <n v="-25"/>
    <n v="0"/>
    <n v="2"/>
    <n v="0"/>
    <n v="1"/>
    <n v="1"/>
    <n v="1"/>
  </r>
  <r>
    <s v="JXPX001Herceptin SC"/>
    <s v="BC_LEL35"/>
    <x v="4"/>
    <x v="1"/>
    <s v="萍乡市"/>
    <x v="111"/>
    <s v="萍乡市妇幼保健院"/>
    <s v="JXPX001"/>
    <x v="87"/>
    <s v="正式进药"/>
    <s v="-"/>
    <m/>
    <s v="腿部"/>
    <x v="1"/>
    <x v="1"/>
    <n v="3444.49"/>
    <n v="3.848947933691476"/>
    <n v="3.5661378275904467"/>
    <n v="5.4092288642966464"/>
    <n v="5.5366902513125549"/>
    <n v="4.9851358375810779"/>
    <n v="6.5615028971333738"/>
    <n v="12.82431462557857"/>
    <n v="17.083328986027006"/>
    <n v="29.907643611605575"/>
    <n v="10"/>
    <n v="0"/>
    <n v="0"/>
    <n v="0"/>
    <n v="0"/>
    <n v="0"/>
    <n v="10"/>
    <n v="0"/>
    <n v="10"/>
    <n v="13257.662668120953"/>
    <n v="12283.526085757017"/>
    <n v="18632.034730781153"/>
    <n v="19071.074203743581"/>
    <n v="17171.250541189649"/>
    <n v="22601.031114146936"/>
    <n v="44173.223484659124"/>
    <n v="58843.355859080162"/>
    <n v="103016.57934373929"/>
    <n v="34444.899999999994"/>
    <n v="0"/>
    <n v="0"/>
    <n v="0"/>
    <n v="0"/>
    <n v="0"/>
    <n v="34444.899999999994"/>
    <n v="0"/>
    <n v="34444.899999999994"/>
    <n v="5.5366902513125549"/>
    <n v="0"/>
    <m/>
    <m/>
    <n v="0"/>
    <m/>
    <m/>
    <m/>
    <m/>
    <m/>
    <m/>
    <m/>
    <m/>
    <m/>
    <m/>
    <m/>
    <m/>
    <m/>
    <m/>
    <m/>
    <m/>
    <n v="22963.266666666666"/>
    <n v="34444.899999999994"/>
    <n v="51667.35"/>
    <n v="10"/>
    <n v="15"/>
    <n v="0"/>
    <n v="20"/>
    <n v="6.666666666666667"/>
    <n v="10"/>
    <n v="20"/>
    <n v="10"/>
    <n v="0"/>
    <n v="5"/>
    <n v="10"/>
    <n v="5"/>
    <n v="0"/>
    <n v="5"/>
    <n v="5"/>
    <n v="5"/>
    <n v="5"/>
  </r>
  <r>
    <s v="JXPX001Itovebi 3mg"/>
    <s v="BC_LEL35"/>
    <x v="4"/>
    <x v="1"/>
    <s v="萍乡市"/>
    <x v="111"/>
    <s v="萍乡市妇幼保健院"/>
    <s v="JXPX001"/>
    <x v="87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01Itovebi 9mg"/>
    <s v="BC_LEL35"/>
    <x v="4"/>
    <x v="1"/>
    <s v="萍乡市"/>
    <x v="111"/>
    <s v="萍乡市妇幼保健院"/>
    <s v="JXPX001"/>
    <x v="87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01Perjeta"/>
    <s v="BC_LEL35"/>
    <x v="4"/>
    <x v="1"/>
    <s v="萍乡市"/>
    <x v="111"/>
    <s v="萍乡市妇幼保健院"/>
    <s v="JXPX001"/>
    <x v="87"/>
    <s v="正式进药"/>
    <s v="-"/>
    <m/>
    <s v="腿部"/>
    <x v="3"/>
    <x v="4"/>
    <n v="3985.87"/>
    <n v="2.7958119057976365"/>
    <n v="2.3616643124674779"/>
    <n v="3.5845125123543804"/>
    <n v="2.1660165648686562"/>
    <n v="2.6289602178475402"/>
    <n v="3.0171446089863645"/>
    <n v="8.7419887306194948"/>
    <n v="7.8121213917025605"/>
    <n v="16.554110122322054"/>
    <n v="12"/>
    <n v="-2"/>
    <n v="2"/>
    <n v="5"/>
    <n v="0"/>
    <n v="0"/>
    <n v="12"/>
    <n v="5"/>
    <n v="17"/>
    <n v="11143.742800961625"/>
    <n v="9413.2869331347447"/>
    <n v="14287.400887617952"/>
    <n v="8633.4604454130294"/>
    <n v="10478.693663511975"/>
    <n v="12025.946182620481"/>
    <n v="34844.430621714324"/>
    <n v="31138.100291545481"/>
    <n v="65982.530913259805"/>
    <n v="47830.44"/>
    <n v="-7971.74"/>
    <n v="7971.74"/>
    <n v="19929.349999999999"/>
    <n v="0"/>
    <n v="0"/>
    <n v="47830.44"/>
    <n v="19929.349999999999"/>
    <n v="67759.790000000008"/>
    <n v="2.1660165648686562"/>
    <n v="5"/>
    <m/>
    <m/>
    <n v="0"/>
    <m/>
    <m/>
    <m/>
    <m/>
    <m/>
    <m/>
    <m/>
    <m/>
    <m/>
    <m/>
    <m/>
    <m/>
    <m/>
    <m/>
    <m/>
    <m/>
    <n v="28897.557499999999"/>
    <n v="55802.18"/>
    <n v="15943.48"/>
    <n v="14"/>
    <n v="4"/>
    <n v="0"/>
    <n v="22"/>
    <n v="7.25"/>
    <n v="21"/>
    <n v="12"/>
    <n v="11"/>
    <n v="22"/>
    <n v="1"/>
    <n v="2"/>
    <n v="1"/>
    <n v="2"/>
    <n v="11"/>
    <n v="1"/>
    <n v="2"/>
    <n v="1"/>
  </r>
  <r>
    <s v="JXPX001Phesgo 10ml"/>
    <s v="BC_LEL35"/>
    <x v="4"/>
    <x v="1"/>
    <s v="萍乡市"/>
    <x v="111"/>
    <s v="萍乡市妇幼保健院"/>
    <s v="JXPX001"/>
    <x v="87"/>
    <s v="正式进药"/>
    <s v="-"/>
    <m/>
    <s v="腿部"/>
    <x v="4"/>
    <x v="5"/>
    <n v="6232.07"/>
    <n v="12.945087659429372"/>
    <n v="11.864305141328643"/>
    <n v="18.245565358328776"/>
    <n v="15.819310307228578"/>
    <n v="14.402335509228875"/>
    <n v="19.175221738228228"/>
    <n v="43.054958159086794"/>
    <n v="49.396867554685684"/>
    <n v="92.451825713772479"/>
    <n v="20"/>
    <n v="0"/>
    <n v="15"/>
    <n v="0"/>
    <n v="0"/>
    <n v="0"/>
    <n v="35"/>
    <n v="0"/>
    <n v="35"/>
    <n v="80674.6924497"/>
    <n v="73939.180142119993"/>
    <n v="113707.64050268001"/>
    <n v="98587.049186370001"/>
    <n v="89756.363056999995"/>
    <n v="119501.32413815998"/>
    <n v="268321.5130945"/>
    <n v="307844.73638152995"/>
    <n v="576166.24947603"/>
    <n v="124641.4"/>
    <n v="0"/>
    <n v="93481.049999999988"/>
    <n v="0"/>
    <n v="0"/>
    <n v="0"/>
    <n v="218122.44999999998"/>
    <n v="0"/>
    <n v="218122.44999999998"/>
    <n v="15.819310307228578"/>
    <n v="0"/>
    <n v="50"/>
    <n v="35"/>
    <n v="35"/>
    <n v="20"/>
    <n v="0"/>
    <n v="15"/>
    <n v="0"/>
    <n v="0"/>
    <n v="0"/>
    <n v="0"/>
    <n v="0"/>
    <n v="0"/>
    <n v="0"/>
    <n v="0"/>
    <n v="0"/>
    <n v="0"/>
    <n v="0"/>
    <n v="0"/>
    <n v="0"/>
    <n v="65436.735000000001"/>
    <n v="311603.5"/>
    <n v="218122.44999999998"/>
    <n v="50"/>
    <n v="35"/>
    <n v="4.666666666666667"/>
    <n v="20"/>
    <n v="10.5"/>
    <n v="3"/>
    <n v="0"/>
    <n v="7"/>
    <n v="11"/>
    <n v="10"/>
    <n v="10"/>
    <n v="20"/>
    <n v="20"/>
    <n v="10"/>
    <n v="15"/>
    <n v="10"/>
    <n v="10"/>
  </r>
  <r>
    <s v="JXPX001Phesgo 15ml"/>
    <s v="BC_LEL35"/>
    <x v="4"/>
    <x v="1"/>
    <s v="萍乡市"/>
    <x v="111"/>
    <s v="萍乡市妇幼保健院"/>
    <s v="JXPX001"/>
    <x v="87"/>
    <s v="正式进药"/>
    <s v="-"/>
    <m/>
    <s v="腿部"/>
    <x v="4"/>
    <x v="6"/>
    <n v="8489.27"/>
    <n v="1"/>
    <n v="1"/>
    <n v="1"/>
    <n v="1"/>
    <n v="1"/>
    <n v="1"/>
    <n v="3"/>
    <n v="3"/>
    <n v="6"/>
    <n v="-7"/>
    <n v="2"/>
    <n v="1"/>
    <n v="-1"/>
    <n v="0"/>
    <n v="0"/>
    <n v="-4"/>
    <n v="-1"/>
    <n v="-5"/>
    <n v="8489.27"/>
    <n v="8489.27"/>
    <n v="8489.27"/>
    <n v="8489.27"/>
    <n v="8489.27"/>
    <n v="8489.27"/>
    <n v="25467.81"/>
    <n v="25467.81"/>
    <n v="50935.62"/>
    <n v="-59424.89"/>
    <n v="16978.54"/>
    <n v="8489.27"/>
    <n v="-8489.27"/>
    <n v="0"/>
    <n v="0"/>
    <n v="-33957.08"/>
    <n v="-8489.27"/>
    <n v="-42446.350000000006"/>
    <n v="1"/>
    <n v="-1"/>
    <n v="16"/>
    <n v="0"/>
    <n v="-10"/>
    <n v="-14"/>
    <n v="4"/>
    <n v="2"/>
    <n v="-2"/>
    <n v="0"/>
    <n v="0"/>
    <n v="0.66666666666666663"/>
    <n v="0.66666666666666663"/>
    <n v="0.33333333333333331"/>
    <n v="0"/>
    <n v="0"/>
    <n v="1"/>
    <n v="0"/>
    <n v="0"/>
    <n v="0"/>
    <n v="0"/>
    <n v="9196.7091666666656"/>
    <n v="67914.16"/>
    <n v="0"/>
    <n v="8"/>
    <n v="0"/>
    <n v="0"/>
    <n v="5"/>
    <n v="1.0833333333333333"/>
    <n v="1"/>
    <n v="0"/>
    <n v="2"/>
    <n v="2"/>
    <n v="0"/>
    <n v="0"/>
    <n v="5"/>
    <n v="0"/>
    <n v="3"/>
    <n v="0"/>
    <n v="0"/>
    <n v="0"/>
  </r>
  <r>
    <s v="JXPX003Herceptin IV"/>
    <s v="BC_LEL35"/>
    <x v="4"/>
    <x v="1"/>
    <s v="萍乡市"/>
    <x v="112"/>
    <s v="萍乡市人民医院"/>
    <s v="JXPX003"/>
    <x v="88"/>
    <s v="未准入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2"/>
    <n v="1"/>
    <n v="1"/>
    <n v="0"/>
    <n v="0"/>
    <n v="4"/>
    <n v="1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9071"/>
    <n v="4535.5"/>
    <n v="4535.5"/>
    <n v="0"/>
    <n v="0"/>
    <n v="18142"/>
    <n v="4535.5"/>
    <n v="22677.5"/>
    <n v="1.1681063360424579E-7"/>
    <n v="1"/>
    <m/>
    <m/>
    <n v="0"/>
    <m/>
    <m/>
    <m/>
    <m/>
    <m/>
    <m/>
    <m/>
    <m/>
    <m/>
    <m/>
    <m/>
    <m/>
    <m/>
    <m/>
    <m/>
    <m/>
    <n v="3401.625"/>
    <n v="0"/>
    <n v="0"/>
    <n v="0"/>
    <n v="0"/>
    <n v="0"/>
    <n v="3"/>
    <n v="0.75"/>
    <n v="3"/>
    <n v="2"/>
    <n v="1"/>
    <n v="1"/>
    <n v="2"/>
    <n v="0"/>
    <n v="0"/>
    <n v="0"/>
    <n v="0"/>
    <n v="0"/>
    <n v="0"/>
    <n v="0"/>
  </r>
  <r>
    <s v="JXPX003Herceptin SC"/>
    <s v="BC_LEL35"/>
    <x v="4"/>
    <x v="1"/>
    <s v="萍乡市"/>
    <x v="112"/>
    <s v="萍乡市人民医院"/>
    <s v="JXPX003"/>
    <x v="88"/>
    <s v="未准入"/>
    <s v="-"/>
    <m/>
    <s v="腰部"/>
    <x v="1"/>
    <x v="1"/>
    <n v="3444.49"/>
    <n v="17.052300972050848"/>
    <n v="15.799344805780462"/>
    <n v="23.964938006377551"/>
    <n v="24.529640353916385"/>
    <n v="22.086044850042754"/>
    <n v="29.069949544261785"/>
    <n v="56.816583784208859"/>
    <n v="75.68563474822092"/>
    <n v="132.50221853242977"/>
    <n v="17"/>
    <n v="12"/>
    <n v="10"/>
    <n v="7"/>
    <n v="0"/>
    <n v="0"/>
    <n v="39"/>
    <n v="7"/>
    <n v="46"/>
    <n v="58736.480175219418"/>
    <n v="54420.685190062744"/>
    <n v="82546.989313587401"/>
    <n v="84492.100902661448"/>
    <n v="76075.160625523771"/>
    <n v="100131.15050571428"/>
    <n v="195704.15467886956"/>
    <n v="260698.41203389951"/>
    <n v="456402.5667127691"/>
    <n v="58556.329999999994"/>
    <n v="41333.879999999997"/>
    <n v="34444.899999999994"/>
    <n v="24111.43"/>
    <n v="0"/>
    <n v="0"/>
    <n v="134335.10999999999"/>
    <n v="24111.43"/>
    <n v="158446.53999999998"/>
    <n v="24.529640353916385"/>
    <n v="7"/>
    <m/>
    <m/>
    <n v="0"/>
    <m/>
    <m/>
    <m/>
    <m/>
    <m/>
    <m/>
    <m/>
    <m/>
    <m/>
    <m/>
    <m/>
    <m/>
    <m/>
    <m/>
    <m/>
    <m/>
    <n v="99029.087499999994"/>
    <n v="186002.46"/>
    <n v="148113.06999999998"/>
    <n v="54"/>
    <n v="43"/>
    <n v="0"/>
    <n v="64"/>
    <n v="28.75"/>
    <n v="64"/>
    <n v="55"/>
    <n v="48"/>
    <n v="31"/>
    <n v="26"/>
    <n v="24"/>
    <n v="20"/>
    <n v="18"/>
    <n v="16"/>
    <n v="17"/>
    <n v="14"/>
    <n v="12"/>
  </r>
  <r>
    <s v="JXPX003Itovebi 3mg"/>
    <s v="BC_LEL35"/>
    <x v="4"/>
    <x v="1"/>
    <s v="萍乡市"/>
    <x v="112"/>
    <s v="萍乡市人民医院"/>
    <s v="JXPX003"/>
    <x v="88"/>
    <s v="未准入"/>
    <s v="-"/>
    <m/>
    <s v="腰部"/>
    <x v="2"/>
    <x v="2"/>
    <n v="3566.02"/>
    <n v="1.2245394188812775"/>
    <n v="1.3981708156936223"/>
    <n v="2.8299412553454832"/>
    <n v="2.8647391039226369"/>
    <n v="3.4827543688368428"/>
    <n v="4.4353098263627473"/>
    <n v="5.4526514899203828"/>
    <n v="10.782803299122227"/>
    <n v="16.23545478904261"/>
    <n v="0"/>
    <n v="0"/>
    <n v="0"/>
    <n v="0"/>
    <n v="0"/>
    <n v="0"/>
    <n v="0"/>
    <n v="0"/>
    <n v="0"/>
    <n v="4366.7320585190128"/>
    <n v="4985.9050921797716"/>
    <n v="10091.6271153871"/>
    <n v="10215.716939370202"/>
    <n v="12419.571734359559"/>
    <n v="15816.403547006084"/>
    <n v="19444.264266085884"/>
    <n v="38451.692220735844"/>
    <n v="57895.956486821728"/>
    <n v="0"/>
    <n v="0"/>
    <n v="0"/>
    <n v="0"/>
    <n v="0"/>
    <n v="0"/>
    <n v="0"/>
    <n v="0"/>
    <n v="0"/>
    <n v="2.8647391039226369"/>
    <n v="0"/>
    <m/>
    <m/>
    <n v="0"/>
    <m/>
    <m/>
    <m/>
    <m/>
    <m/>
    <m/>
    <n v="0"/>
    <n v="0"/>
    <n v="0.66666666666666663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03Itovebi 9mg"/>
    <s v="BC_LEL35"/>
    <x v="4"/>
    <x v="1"/>
    <s v="萍乡市"/>
    <x v="112"/>
    <s v="萍乡市人民医院"/>
    <s v="JXPX003"/>
    <x v="88"/>
    <s v="未准入"/>
    <s v="-"/>
    <m/>
    <s v="腰部"/>
    <x v="2"/>
    <x v="3"/>
    <n v="10698.05"/>
    <m/>
    <m/>
    <m/>
    <m/>
    <m/>
    <m/>
    <n v="0"/>
    <n v="0"/>
    <n v="0"/>
    <n v="1"/>
    <n v="1"/>
    <n v="1"/>
    <n v="1"/>
    <n v="0"/>
    <n v="0"/>
    <n v="3"/>
    <n v="1"/>
    <n v="4"/>
    <m/>
    <m/>
    <m/>
    <m/>
    <m/>
    <m/>
    <n v="0"/>
    <n v="0"/>
    <n v="0"/>
    <n v="10698.05"/>
    <n v="10698.05"/>
    <n v="10698.05"/>
    <n v="10698.05"/>
    <n v="0"/>
    <n v="0"/>
    <n v="32094.149999999998"/>
    <n v="10698.05"/>
    <n v="42792.2"/>
    <n v="0"/>
    <n v="1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03Perjeta"/>
    <s v="BC_LEL35"/>
    <x v="4"/>
    <x v="1"/>
    <s v="萍乡市"/>
    <x v="112"/>
    <s v="萍乡市人民医院"/>
    <s v="JXPX003"/>
    <x v="88"/>
    <s v="未准入"/>
    <s v="-"/>
    <m/>
    <s v="腰部"/>
    <x v="3"/>
    <x v="4"/>
    <n v="3985.87"/>
    <n v="10.962962728888003"/>
    <n v="9.2605792907728866"/>
    <n v="14.055622623497802"/>
    <n v="8.4934035875473004"/>
    <n v="10.3087023931137"/>
    <n v="11.830854510416772"/>
    <n v="34.279164643158694"/>
    <n v="30.632960491077775"/>
    <n v="64.912125134236476"/>
    <n v="12"/>
    <n v="8"/>
    <n v="4"/>
    <n v="3"/>
    <n v="0"/>
    <n v="0"/>
    <n v="24"/>
    <n v="3"/>
    <n v="27"/>
    <n v="43696.944252192821"/>
    <n v="36911.465177712926"/>
    <n v="56023.884546321184"/>
    <n v="33853.602557497157"/>
    <n v="41089.147607640101"/>
    <n v="47156.248067434899"/>
    <n v="136632.29397622694"/>
    <n v="122098.99823257216"/>
    <n v="258731.2922087991"/>
    <n v="47830.44"/>
    <n v="31886.959999999999"/>
    <n v="15943.48"/>
    <n v="11957.61"/>
    <n v="0"/>
    <n v="0"/>
    <n v="95660.87999999999"/>
    <n v="11957.61"/>
    <n v="107618.48999999999"/>
    <n v="8.4934035875473004"/>
    <n v="3"/>
    <m/>
    <m/>
    <n v="0"/>
    <m/>
    <m/>
    <m/>
    <m/>
    <m/>
    <m/>
    <m/>
    <m/>
    <m/>
    <m/>
    <m/>
    <m/>
    <m/>
    <m/>
    <m/>
    <m/>
    <n v="111936.51583333332"/>
    <n v="231180.46"/>
    <n v="131533.71"/>
    <n v="58"/>
    <n v="33"/>
    <n v="0"/>
    <n v="58"/>
    <n v="28.083333333333332"/>
    <n v="56"/>
    <n v="58"/>
    <n v="45"/>
    <n v="32"/>
    <n v="35"/>
    <n v="20"/>
    <n v="24"/>
    <n v="17"/>
    <n v="17"/>
    <n v="11"/>
    <n v="11"/>
    <n v="11"/>
  </r>
  <r>
    <s v="JXPX003Phesgo 10ml"/>
    <s v="BC_LEL35"/>
    <x v="4"/>
    <x v="1"/>
    <s v="萍乡市"/>
    <x v="112"/>
    <s v="萍乡市人民医院"/>
    <s v="JXPX003"/>
    <x v="88"/>
    <s v="未准入"/>
    <s v="-"/>
    <m/>
    <s v="腰部"/>
    <x v="4"/>
    <x v="5"/>
    <n v="6232.07"/>
    <n v="24.864820841434703"/>
    <n v="22.780711735633581"/>
    <n v="33.723718353039999"/>
    <n v="30.407280579634055"/>
    <n v="27.674880647333868"/>
    <n v="35.516405868140119"/>
    <n v="81.369250930108279"/>
    <n v="93.598567095108052"/>
    <n v="174.96781802521633"/>
    <n v="25"/>
    <n v="25"/>
    <n v="30"/>
    <n v="10"/>
    <n v="0"/>
    <n v="0"/>
    <n v="80"/>
    <n v="10"/>
    <n v="90"/>
    <n v="154959.30402127997"/>
    <n v="141970.99018628997"/>
    <n v="210168.57343642999"/>
    <n v="189500.30108191998"/>
    <n v="172471.79343582998"/>
    <n v="221340.72751865999"/>
    <n v="507098.86764399987"/>
    <n v="583312.82203640998"/>
    <n v="1090411.6896804099"/>
    <n v="155801.75"/>
    <n v="155801.75"/>
    <n v="186962.09999999998"/>
    <n v="62320.7"/>
    <n v="0"/>
    <n v="0"/>
    <n v="498565.6"/>
    <n v="62320.7"/>
    <n v="560886.29999999993"/>
    <n v="30.407280579634055"/>
    <n v="10"/>
    <n v="95"/>
    <n v="80"/>
    <n v="90"/>
    <n v="25"/>
    <n v="25"/>
    <n v="30"/>
    <n v="10"/>
    <n v="0"/>
    <n v="0"/>
    <n v="0"/>
    <n v="0"/>
    <n v="0"/>
    <n v="0"/>
    <n v="0"/>
    <n v="0"/>
    <n v="0"/>
    <n v="0"/>
    <n v="0"/>
    <n v="0"/>
    <n v="138663.5575"/>
    <n v="592046.65"/>
    <n v="498565.6"/>
    <n v="95"/>
    <n v="80"/>
    <n v="71.666666666666671"/>
    <n v="34"/>
    <n v="22.25"/>
    <n v="0"/>
    <n v="0"/>
    <n v="15"/>
    <n v="17"/>
    <n v="29"/>
    <n v="31"/>
    <n v="34"/>
    <n v="27"/>
    <n v="34"/>
    <n v="27"/>
    <n v="26"/>
    <n v="27"/>
  </r>
  <r>
    <s v="JXPX003Phesgo 15ml"/>
    <s v="BC_LEL35"/>
    <x v="4"/>
    <x v="1"/>
    <s v="萍乡市"/>
    <x v="112"/>
    <s v="萍乡市人民医院"/>
    <s v="JXPX003"/>
    <x v="88"/>
    <s v="未准入"/>
    <s v="-"/>
    <m/>
    <s v="腰部"/>
    <x v="4"/>
    <x v="6"/>
    <n v="8489.27"/>
    <n v="2"/>
    <n v="2"/>
    <n v="3"/>
    <n v="2"/>
    <n v="2"/>
    <n v="3"/>
    <n v="7"/>
    <n v="7"/>
    <n v="14"/>
    <n v="2"/>
    <n v="0"/>
    <n v="3"/>
    <n v="0"/>
    <n v="0"/>
    <n v="0"/>
    <n v="5"/>
    <n v="0"/>
    <n v="5"/>
    <n v="16978.54"/>
    <n v="16978.54"/>
    <n v="25467.81"/>
    <n v="16978.54"/>
    <n v="16978.54"/>
    <n v="25467.81"/>
    <n v="59424.89"/>
    <n v="59424.89"/>
    <n v="118849.78"/>
    <n v="16978.54"/>
    <n v="0"/>
    <n v="25467.81"/>
    <n v="0"/>
    <n v="0"/>
    <n v="0"/>
    <n v="42446.350000000006"/>
    <n v="0"/>
    <n v="42446.350000000006"/>
    <n v="2"/>
    <n v="0"/>
    <n v="10"/>
    <n v="10"/>
    <n v="10"/>
    <n v="4"/>
    <n v="0"/>
    <n v="6"/>
    <n v="0"/>
    <n v="0"/>
    <n v="0"/>
    <n v="1.6666666666666667"/>
    <n v="1.3333333333333333"/>
    <n v="2"/>
    <n v="0"/>
    <n v="3"/>
    <n v="0"/>
    <n v="3"/>
    <n v="0"/>
    <n v="0"/>
    <n v="0"/>
    <n v="15563.661666666667"/>
    <n v="42446.350000000006"/>
    <n v="42446.350000000006"/>
    <n v="5"/>
    <n v="5"/>
    <n v="0"/>
    <n v="7"/>
    <n v="1.8333333333333333"/>
    <n v="0"/>
    <n v="0"/>
    <n v="2"/>
    <n v="2"/>
    <n v="7"/>
    <n v="1"/>
    <n v="0"/>
    <n v="4"/>
    <n v="1"/>
    <n v="2"/>
    <n v="1"/>
    <n v="2"/>
  </r>
  <r>
    <s v="JXPX015Herceptin IV"/>
    <s v="BC_LEL35"/>
    <x v="4"/>
    <x v="1"/>
    <s v="萍乡市"/>
    <x v="113"/>
    <s v="莲花县人民医院"/>
    <s v="JXPX015"/>
    <x v="89"/>
    <s v="未准入"/>
    <s v="-"/>
    <m/>
    <s v="腿部"/>
    <x v="0"/>
    <x v="0"/>
    <n v="4535.5"/>
    <n v="1.6083382796589874E-2"/>
    <n v="1.1522218327600984E-2"/>
    <n v="1.0718279109035837E-2"/>
    <n v="7.5686152185670532E-3"/>
    <n v="6.8960566190420331E-3"/>
    <n v="1.2005336850351897E-2"/>
    <n v="3.8323880233226693E-2"/>
    <n v="2.6470008687960983E-2"/>
    <n v="6.4793888921187676E-2"/>
    <n v="0"/>
    <n v="0"/>
    <n v="0"/>
    <n v="0"/>
    <n v="0"/>
    <n v="0"/>
    <n v="0"/>
    <n v="0"/>
    <n v="0"/>
    <n v="72.946182673933365"/>
    <n v="52.259021224834257"/>
    <n v="48.612754899032041"/>
    <n v="34.327454323810869"/>
    <n v="31.27706479566514"/>
    <n v="54.450205284771023"/>
    <n v="173.81795879779966"/>
    <n v="120.05472440424703"/>
    <n v="293.87268320204669"/>
    <n v="0"/>
    <n v="0"/>
    <n v="0"/>
    <n v="0"/>
    <n v="0"/>
    <n v="0"/>
    <n v="0"/>
    <n v="0"/>
    <n v="0"/>
    <n v="7.5686152185670532E-3"/>
    <n v="0"/>
    <m/>
    <m/>
    <n v="0"/>
    <m/>
    <m/>
    <m/>
    <m/>
    <m/>
    <m/>
    <m/>
    <m/>
    <m/>
    <m/>
    <m/>
    <m/>
    <m/>
    <m/>
    <m/>
    <m/>
    <n v="4913.458333333333"/>
    <n v="18142"/>
    <n v="13606.5"/>
    <n v="4"/>
    <n v="3"/>
    <n v="0"/>
    <n v="2"/>
    <n v="1.0833333333333333"/>
    <n v="0"/>
    <n v="0"/>
    <n v="2"/>
    <n v="1"/>
    <n v="1"/>
    <n v="2"/>
    <n v="1"/>
    <n v="2"/>
    <n v="1"/>
    <n v="1"/>
    <n v="2"/>
    <n v="0"/>
  </r>
  <r>
    <s v="JXPX015Herceptin SC"/>
    <s v="BC_LEL35"/>
    <x v="4"/>
    <x v="1"/>
    <s v="萍乡市"/>
    <x v="113"/>
    <s v="莲花县人民医院"/>
    <s v="JXPX015"/>
    <x v="89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15Itovebi 3mg"/>
    <s v="BC_LEL35"/>
    <x v="4"/>
    <x v="1"/>
    <s v="萍乡市"/>
    <x v="113"/>
    <s v="莲花县人民医院"/>
    <s v="JXPX015"/>
    <x v="89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15Itovebi 9mg"/>
    <s v="BC_LEL35"/>
    <x v="4"/>
    <x v="1"/>
    <s v="萍乡市"/>
    <x v="113"/>
    <s v="莲花县人民医院"/>
    <s v="JXPX015"/>
    <x v="89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15Perjeta"/>
    <s v="BC_LEL35"/>
    <x v="4"/>
    <x v="1"/>
    <s v="萍乡市"/>
    <x v="113"/>
    <s v="莲花县人民医院"/>
    <s v="JXPX015"/>
    <x v="89"/>
    <s v="未准入"/>
    <s v="-"/>
    <m/>
    <s v="腿部"/>
    <x v="3"/>
    <x v="4"/>
    <n v="3985.87"/>
    <n v="0.77490627000125412"/>
    <n v="0.65457496606773213"/>
    <n v="0.9935079019305123"/>
    <n v="0.6003479037923477"/>
    <n v="0.72866051974720225"/>
    <n v="0.83625234950739302"/>
    <n v="2.4229891379994983"/>
    <n v="2.1652607730469429"/>
    <n v="4.5882499110464412"/>
    <n v="0"/>
    <n v="0"/>
    <n v="0"/>
    <n v="0"/>
    <n v="0"/>
    <n v="0"/>
    <n v="0"/>
    <n v="0"/>
    <n v="0"/>
    <n v="3088.675654409898"/>
    <n v="2609.0507200003913"/>
    <n v="3959.9933410677704"/>
    <n v="2392.9086992888047"/>
    <n v="2904.3461058447806"/>
    <n v="3333.1931523310323"/>
    <n v="9657.7197154780588"/>
    <n v="8630.4479574646175"/>
    <n v="18288.167672942676"/>
    <n v="0"/>
    <n v="0"/>
    <n v="0"/>
    <n v="0"/>
    <n v="0"/>
    <n v="0"/>
    <n v="0"/>
    <n v="0"/>
    <n v="0"/>
    <n v="0.6003479037923477"/>
    <n v="0"/>
    <m/>
    <m/>
    <n v="0"/>
    <m/>
    <m/>
    <m/>
    <m/>
    <m/>
    <m/>
    <m/>
    <m/>
    <m/>
    <m/>
    <m/>
    <m/>
    <m/>
    <m/>
    <m/>
    <m/>
    <n v="6643.1166666666668"/>
    <n v="23915.22"/>
    <n v="11957.61"/>
    <n v="6"/>
    <n v="3"/>
    <n v="0"/>
    <n v="3"/>
    <n v="1.6666666666666667"/>
    <n v="1"/>
    <n v="0"/>
    <n v="3"/>
    <n v="3"/>
    <n v="1"/>
    <n v="3"/>
    <n v="3"/>
    <n v="2"/>
    <n v="1"/>
    <n v="1"/>
    <n v="2"/>
    <n v="0"/>
  </r>
  <r>
    <s v="JXPX015Phesgo 10ml"/>
    <s v="BC_LEL35"/>
    <x v="4"/>
    <x v="1"/>
    <s v="萍乡市"/>
    <x v="113"/>
    <s v="莲花县人民医院"/>
    <s v="JXPX015"/>
    <x v="89"/>
    <s v="未准入"/>
    <s v="-"/>
    <m/>
    <s v="腿部"/>
    <x v="4"/>
    <x v="5"/>
    <n v="6232.07"/>
    <n v="1.7309169924278774E-2"/>
    <n v="1.6001743324449182E-2"/>
    <n v="2.3721177124133713E-2"/>
    <n v="2.0786127524241544E-2"/>
    <n v="1.9072007923531028E-2"/>
    <n v="2.4845785923457216E-2"/>
    <n v="5.7032090372861666E-2"/>
    <n v="6.4703921371229794E-2"/>
    <n v="0.12173601174409146"/>
    <n v="0"/>
    <n v="0"/>
    <n v="0"/>
    <n v="0"/>
    <n v="0"/>
    <n v="0"/>
    <n v="0"/>
    <n v="0"/>
    <n v="0"/>
    <n v="107.87195861000002"/>
    <n v="99.723984520000002"/>
    <n v="147.83203631999999"/>
    <n v="129.54060175999999"/>
    <n v="118.85808842"/>
    <n v="154.84067708000001"/>
    <n v="355.42797945000001"/>
    <n v="403.23936725999999"/>
    <n v="758.66734670999995"/>
    <n v="0"/>
    <n v="0"/>
    <n v="0"/>
    <n v="0"/>
    <n v="0"/>
    <n v="0"/>
    <n v="0"/>
    <n v="0"/>
    <n v="0"/>
    <n v="2.07861275242415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15Phesgo 15ml"/>
    <s v="BC_LEL35"/>
    <x v="4"/>
    <x v="1"/>
    <s v="萍乡市"/>
    <x v="113"/>
    <s v="莲花县人民医院"/>
    <s v="JXPX015"/>
    <x v="89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21Herceptin IV"/>
    <s v="BC_LEL35"/>
    <x v="4"/>
    <x v="1"/>
    <s v="萍乡市"/>
    <x v="114"/>
    <s v="芦溪县人民医院"/>
    <s v="JXPX021"/>
    <x v="90"/>
    <s v="未准入"/>
    <s v="-"/>
    <m/>
    <s v="腿部"/>
    <x v="0"/>
    <x v="0"/>
    <n v="4535.5"/>
    <n v="3.2852346888909804E-2"/>
    <n v="2.3535590628879458E-2"/>
    <n v="2.1893442927744023E-2"/>
    <n v="1.5459855415601177E-2"/>
    <n v="1.4086069272837719E-2"/>
    <n v="2.4522421415574151E-2"/>
    <n v="7.8281380445533288E-2"/>
    <n v="5.4068346104013051E-2"/>
    <n v="0.13234972654954635"/>
    <n v="1"/>
    <n v="0"/>
    <n v="0"/>
    <n v="0"/>
    <n v="0"/>
    <n v="0"/>
    <n v="1"/>
    <n v="0"/>
    <n v="1"/>
    <n v="149.00181931465045"/>
    <n v="106.74567129728278"/>
    <n v="99.297710398783025"/>
    <n v="70.118174237459144"/>
    <n v="63.88736718695548"/>
    <n v="111.22144233033656"/>
    <n v="355.04520101071626"/>
    <n v="245.22698375475119"/>
    <n v="600.2721847654675"/>
    <n v="4535.5"/>
    <n v="0"/>
    <n v="0"/>
    <n v="0"/>
    <n v="0"/>
    <n v="0"/>
    <n v="4535.5"/>
    <n v="0"/>
    <n v="4535.5"/>
    <n v="1.5459855415601177E-2"/>
    <n v="0"/>
    <m/>
    <m/>
    <n v="0"/>
    <m/>
    <m/>
    <m/>
    <m/>
    <m/>
    <m/>
    <m/>
    <m/>
    <m/>
    <m/>
    <m/>
    <m/>
    <m/>
    <m/>
    <m/>
    <m/>
    <n v="10582.833333333334"/>
    <n v="31748.5"/>
    <n v="27213"/>
    <n v="7"/>
    <n v="6"/>
    <n v="0"/>
    <n v="4"/>
    <n v="2.3333333333333335"/>
    <n v="2"/>
    <n v="2"/>
    <n v="3"/>
    <n v="3"/>
    <n v="1"/>
    <n v="4"/>
    <n v="2"/>
    <n v="3"/>
    <n v="2"/>
    <n v="4"/>
    <n v="0"/>
    <n v="2"/>
  </r>
  <r>
    <s v="JXPX021Herceptin SC"/>
    <s v="BC_LEL35"/>
    <x v="4"/>
    <x v="1"/>
    <s v="萍乡市"/>
    <x v="114"/>
    <s v="芦溪县人民医院"/>
    <s v="JXPX021"/>
    <x v="90"/>
    <s v="未准入"/>
    <s v="-"/>
    <m/>
    <s v="腿部"/>
    <x v="1"/>
    <x v="1"/>
    <n v="3444.49"/>
    <n v="0.29232515952087162"/>
    <n v="0.27084591095623645"/>
    <n v="0.41082750868075796"/>
    <n v="0.42050812035285229"/>
    <n v="0.37861791171501863"/>
    <n v="0.49834199218734487"/>
    <n v="0.97399857915786603"/>
    <n v="1.2974680242552159"/>
    <n v="2.2714666034130819"/>
    <n v="1"/>
    <n v="0"/>
    <n v="1"/>
    <n v="0"/>
    <n v="0"/>
    <n v="0"/>
    <n v="2"/>
    <n v="0"/>
    <n v="2"/>
    <n v="1006.911088718047"/>
    <n v="932.92603182964683"/>
    <n v="1415.091245375784"/>
    <n v="1448.436015474196"/>
    <n v="1304.1456107232643"/>
    <n v="1716.5340086693873"/>
    <n v="3354.9283659234779"/>
    <n v="4469.1156348668483"/>
    <n v="7824.0440007903262"/>
    <n v="3444.49"/>
    <n v="0"/>
    <n v="3444.49"/>
    <n v="0"/>
    <n v="0"/>
    <n v="0"/>
    <n v="6888.98"/>
    <n v="0"/>
    <n v="6888.98"/>
    <n v="0.42050812035285229"/>
    <n v="0"/>
    <m/>
    <m/>
    <n v="0"/>
    <m/>
    <m/>
    <m/>
    <m/>
    <m/>
    <m/>
    <m/>
    <m/>
    <m/>
    <m/>
    <m/>
    <m/>
    <m/>
    <m/>
    <m/>
    <m/>
    <n v="2009.2858333333334"/>
    <n v="10333.469999999999"/>
    <n v="13777.96"/>
    <n v="3"/>
    <n v="4"/>
    <n v="0"/>
    <n v="2"/>
    <n v="0.58333333333333337"/>
    <n v="0"/>
    <n v="0"/>
    <n v="0"/>
    <n v="0"/>
    <n v="0"/>
    <n v="0"/>
    <n v="0"/>
    <n v="1"/>
    <n v="2"/>
    <n v="1"/>
    <n v="1"/>
    <n v="2"/>
  </r>
  <r>
    <s v="JXPX021Itovebi 3mg"/>
    <s v="BC_LEL35"/>
    <x v="4"/>
    <x v="1"/>
    <s v="萍乡市"/>
    <x v="114"/>
    <s v="芦溪县人民医院"/>
    <s v="JXPX021"/>
    <x v="90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21Itovebi 9mg"/>
    <s v="BC_LEL35"/>
    <x v="4"/>
    <x v="1"/>
    <s v="萍乡市"/>
    <x v="114"/>
    <s v="芦溪县人民医院"/>
    <s v="JXPX021"/>
    <x v="90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021Perjeta"/>
    <s v="BC_LEL35"/>
    <x v="4"/>
    <x v="1"/>
    <s v="萍乡市"/>
    <x v="114"/>
    <s v="芦溪县人民医院"/>
    <s v="JXPX021"/>
    <x v="90"/>
    <s v="未准入"/>
    <s v="-"/>
    <m/>
    <s v="腿部"/>
    <x v="3"/>
    <x v="4"/>
    <n v="3985.87"/>
    <n v="1.218896233655316"/>
    <n v="1.0296199574997937"/>
    <n v="1.5627477627299837"/>
    <n v="0.94432298091248157"/>
    <n v="1.1461535381972745"/>
    <n v="1.3153911365284485"/>
    <n v="3.8112639538850939"/>
    <n v="3.4058676556382044"/>
    <n v="7.2171316095232978"/>
    <n v="1"/>
    <n v="0"/>
    <n v="0"/>
    <n v="0"/>
    <n v="0"/>
    <n v="0"/>
    <n v="1"/>
    <n v="0"/>
    <n v="1"/>
    <n v="4858.3619308397138"/>
    <n v="4103.9312999997028"/>
    <n v="6228.9094250325597"/>
    <n v="3763.9486399296329"/>
    <n v="4568.4190032943698"/>
    <n v="5242.9780693546463"/>
    <n v="15191.202655871975"/>
    <n v="13575.345712578648"/>
    <n v="28766.548368450625"/>
    <n v="3985.87"/>
    <n v="0"/>
    <n v="0"/>
    <n v="0"/>
    <n v="0"/>
    <n v="0"/>
    <n v="3985.87"/>
    <n v="0"/>
    <n v="3985.87"/>
    <n v="0.94432298091248157"/>
    <n v="0"/>
    <m/>
    <m/>
    <n v="0"/>
    <m/>
    <m/>
    <m/>
    <m/>
    <m/>
    <m/>
    <m/>
    <m/>
    <m/>
    <m/>
    <m/>
    <m/>
    <m/>
    <m/>
    <m/>
    <m/>
    <n v="11293.298333333334"/>
    <n v="31886.959999999999"/>
    <n v="27901.09"/>
    <n v="8"/>
    <n v="7"/>
    <n v="0"/>
    <n v="4"/>
    <n v="2.8333333333333335"/>
    <n v="4"/>
    <n v="3"/>
    <n v="3"/>
    <n v="3"/>
    <n v="2"/>
    <n v="4"/>
    <n v="2"/>
    <n v="4"/>
    <n v="2"/>
    <n v="4"/>
    <n v="1"/>
    <n v="2"/>
  </r>
  <r>
    <s v="JXPX021Phesgo 10ml"/>
    <s v="BC_LEL35"/>
    <x v="4"/>
    <x v="1"/>
    <s v="萍乡市"/>
    <x v="114"/>
    <s v="芦溪县人民医院"/>
    <s v="JXPX021"/>
    <x v="90"/>
    <s v="未准入"/>
    <s v="-"/>
    <m/>
    <s v="腿部"/>
    <x v="4"/>
    <x v="5"/>
    <n v="6232.07"/>
    <n v="6.274152912435195E-2"/>
    <n v="5.8002107824527006E-2"/>
    <n v="8.598505542460208E-2"/>
    <n v="7.5345500623388378E-2"/>
    <n v="6.9131817123363512E-2"/>
    <n v="9.0061762024495881E-2"/>
    <n v="0.20672869237348104"/>
    <n v="0.23453907977124777"/>
    <n v="0.44126777214472879"/>
    <n v="0"/>
    <n v="0"/>
    <n v="0"/>
    <n v="0"/>
    <n v="0"/>
    <n v="0"/>
    <n v="0"/>
    <n v="0"/>
    <n v="0"/>
    <n v="391.00960141000002"/>
    <n v="361.47319611"/>
    <n v="535.86488435999991"/>
    <n v="469.55843406999998"/>
    <n v="430.83432354000001"/>
    <n v="561.27120525999999"/>
    <n v="1288.34768188"/>
    <n v="1461.66396287"/>
    <n v="2750.01164475"/>
    <n v="0"/>
    <n v="0"/>
    <n v="0"/>
    <n v="0"/>
    <n v="0"/>
    <n v="0"/>
    <n v="0"/>
    <n v="0"/>
    <n v="0"/>
    <n v="7.534550062338837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JXPX021Phesgo 15ml"/>
    <s v="BC_LEL35"/>
    <x v="4"/>
    <x v="1"/>
    <s v="萍乡市"/>
    <x v="114"/>
    <s v="芦溪县人民医院"/>
    <s v="JXPX021"/>
    <x v="90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49Herceptin IV"/>
    <s v="BC_LEL35"/>
    <x v="4"/>
    <x v="1"/>
    <s v="萍乡市"/>
    <x v="115"/>
    <s v="赣西肿瘤医院"/>
    <s v="JXPX49"/>
    <x v="91"/>
    <s v="未准入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1"/>
    <n v="1"/>
    <n v="1"/>
    <n v="0"/>
    <n v="0"/>
    <n v="4"/>
    <n v="1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4535.5"/>
    <n v="4535.5"/>
    <n v="4535.5"/>
    <n v="0"/>
    <n v="0"/>
    <n v="18142"/>
    <n v="4535.5"/>
    <n v="22677.5"/>
    <n v="1.1681063360424579E-7"/>
    <n v="1"/>
    <m/>
    <m/>
    <n v="0"/>
    <m/>
    <m/>
    <m/>
    <m/>
    <m/>
    <m/>
    <m/>
    <m/>
    <m/>
    <m/>
    <m/>
    <m/>
    <m/>
    <m/>
    <m/>
    <m/>
    <n v="755.91666666666663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JXPX49Herceptin SC"/>
    <s v="BC_LEL35"/>
    <x v="4"/>
    <x v="1"/>
    <s v="萍乡市"/>
    <x v="115"/>
    <s v="赣西肿瘤医院"/>
    <s v="JXPX49"/>
    <x v="91"/>
    <s v="未准入"/>
    <s v="-"/>
    <m/>
    <s v="腿部"/>
    <x v="1"/>
    <x v="1"/>
    <n v="3444.49"/>
    <n v="0.78927793070635321"/>
    <n v="0.73128395958183834"/>
    <n v="1.1092342734380463"/>
    <n v="1.135371924952701"/>
    <n v="1.0222683616305501"/>
    <n v="1.345523378905831"/>
    <n v="2.6297961637262377"/>
    <n v="3.5031636654890823"/>
    <n v="6.13295982921532"/>
    <n v="1"/>
    <n v="1"/>
    <n v="1"/>
    <n v="0"/>
    <n v="0"/>
    <n v="0"/>
    <n v="3"/>
    <n v="0"/>
    <n v="3"/>
    <n v="2718.6599395387266"/>
    <n v="2518.9002859400462"/>
    <n v="3820.7463625146161"/>
    <n v="3910.7772417803289"/>
    <n v="3521.1931489528138"/>
    <n v="4634.6418234073453"/>
    <n v="9058.3065879933893"/>
    <n v="12066.612214140489"/>
    <n v="21124.918802133878"/>
    <n v="3444.49"/>
    <n v="3444.49"/>
    <n v="3444.49"/>
    <n v="0"/>
    <n v="0"/>
    <n v="0"/>
    <n v="10333.469999999999"/>
    <n v="0"/>
    <n v="10333.469999999999"/>
    <n v="1.135371924952701"/>
    <n v="0"/>
    <m/>
    <m/>
    <n v="0"/>
    <m/>
    <m/>
    <m/>
    <m/>
    <m/>
    <m/>
    <m/>
    <m/>
    <m/>
    <m/>
    <m/>
    <m/>
    <m/>
    <m/>
    <m/>
    <m/>
    <n v="4879.6941666666662"/>
    <n v="13777.96"/>
    <n v="13777.96"/>
    <n v="4"/>
    <n v="4"/>
    <n v="0"/>
    <n v="2"/>
    <n v="1.4166666666666667"/>
    <n v="2"/>
    <n v="1"/>
    <n v="2"/>
    <n v="1"/>
    <n v="2"/>
    <n v="1"/>
    <n v="1"/>
    <n v="2"/>
    <n v="1"/>
    <n v="1"/>
    <n v="1"/>
    <n v="2"/>
  </r>
  <r>
    <s v="JXPX49Itovebi 3mg"/>
    <s v="BC_LEL35"/>
    <x v="4"/>
    <x v="1"/>
    <s v="萍乡市"/>
    <x v="115"/>
    <s v="赣西肿瘤医院"/>
    <s v="JXPX49"/>
    <x v="91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49Itovebi 9mg"/>
    <s v="BC_LEL35"/>
    <x v="4"/>
    <x v="1"/>
    <s v="萍乡市"/>
    <x v="115"/>
    <s v="赣西肿瘤医院"/>
    <s v="JXPX49"/>
    <x v="91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PX49Perjeta"/>
    <s v="BC_LEL35"/>
    <x v="4"/>
    <x v="1"/>
    <s v="萍乡市"/>
    <x v="115"/>
    <s v="赣西肿瘤医院"/>
    <s v="JXPX49"/>
    <x v="91"/>
    <s v="未准入"/>
    <s v="-"/>
    <m/>
    <s v="腿部"/>
    <x v="3"/>
    <x v="4"/>
    <n v="3985.87"/>
    <n v="0.56651327271065932"/>
    <n v="0.4785422710038203"/>
    <n v="0.72632708596569284"/>
    <n v="0.43889831442690025"/>
    <n v="0.53270424013522233"/>
    <n v="0.61136175260350478"/>
    <n v="1.7713826296801725"/>
    <n v="1.5829643071656272"/>
    <n v="3.3543469368457997"/>
    <n v="0"/>
    <n v="0"/>
    <n v="0"/>
    <n v="0"/>
    <n v="0"/>
    <n v="0"/>
    <n v="0"/>
    <n v="0"/>
    <n v="0"/>
    <n v="2258.0482582992354"/>
    <n v="1907.4072817259971"/>
    <n v="2895.0453421380762"/>
    <n v="1749.391624524749"/>
    <n v="2123.2898496277789"/>
    <n v="2436.8084688497315"/>
    <n v="7060.5008821633082"/>
    <n v="6309.4899430022597"/>
    <n v="13369.990825165569"/>
    <n v="0"/>
    <n v="0"/>
    <n v="0"/>
    <n v="0"/>
    <n v="0"/>
    <n v="0"/>
    <n v="0"/>
    <n v="0"/>
    <n v="0"/>
    <n v="0.43889831442690025"/>
    <n v="0"/>
    <m/>
    <m/>
    <n v="0"/>
    <m/>
    <m/>
    <m/>
    <m/>
    <m/>
    <m/>
    <m/>
    <m/>
    <m/>
    <m/>
    <m/>
    <m/>
    <m/>
    <m/>
    <m/>
    <m/>
    <n v="5314.4933333333329"/>
    <n v="3985.87"/>
    <n v="3985.87"/>
    <n v="1"/>
    <n v="1"/>
    <n v="0"/>
    <n v="5"/>
    <n v="1.3333333333333333"/>
    <n v="5"/>
    <n v="3"/>
    <n v="2"/>
    <n v="1"/>
    <n v="1"/>
    <n v="2"/>
    <n v="0"/>
    <n v="0"/>
    <n v="1"/>
    <n v="1"/>
    <n v="2"/>
    <n v="-2"/>
  </r>
  <r>
    <s v="JXPX49Phesgo 10ml"/>
    <s v="BC_LEL35"/>
    <x v="4"/>
    <x v="1"/>
    <s v="萍乡市"/>
    <x v="115"/>
    <s v="赣西肿瘤医院"/>
    <s v="JXPX49"/>
    <x v="91"/>
    <s v="未准入"/>
    <s v="-"/>
    <m/>
    <s v="腿部"/>
    <x v="4"/>
    <x v="5"/>
    <n v="6232.07"/>
    <n v="1.0297195871243425"/>
    <n v="0.95193391302408348"/>
    <n v="1.4112035802245484"/>
    <n v="1.2365820616231846"/>
    <n v="1.1346000828232032"/>
    <n v="1.4781124606238378"/>
    <n v="3.3928570803729743"/>
    <n v="3.8492946050702255"/>
    <n v="7.2421516854431998"/>
    <n v="1"/>
    <n v="0"/>
    <n v="1"/>
    <n v="1"/>
    <n v="0"/>
    <n v="0"/>
    <n v="2"/>
    <n v="1"/>
    <n v="3"/>
    <n v="6417.2845473300013"/>
    <n v="5932.5187813399998"/>
    <n v="8794.7194962100002"/>
    <n v="7706.4659687799995"/>
    <n v="7070.9071381599997"/>
    <n v="9211.700322480001"/>
    <n v="21144.522824880001"/>
    <n v="23989.073429420001"/>
    <n v="45133.596254300006"/>
    <n v="6232.07"/>
    <n v="0"/>
    <n v="6232.07"/>
    <n v="6232.07"/>
    <n v="0"/>
    <n v="0"/>
    <n v="12464.14"/>
    <n v="6232.07"/>
    <n v="18696.21"/>
    <n v="1.2365820616231846"/>
    <n v="1"/>
    <n v="1"/>
    <n v="6"/>
    <n v="3"/>
    <n v="1"/>
    <n v="0"/>
    <n v="1"/>
    <n v="1"/>
    <n v="0"/>
    <n v="0"/>
    <n v="0.33333333333333331"/>
    <n v="0"/>
    <n v="0"/>
    <n v="0"/>
    <n v="0"/>
    <n v="0"/>
    <n v="0"/>
    <n v="0"/>
    <n v="0"/>
    <n v="0"/>
    <n v="3635.374166666667"/>
    <n v="6232.07"/>
    <n v="37392.42"/>
    <n v="1"/>
    <n v="6"/>
    <n v="5"/>
    <n v="2"/>
    <n v="0.58333333333333337"/>
    <n v="0"/>
    <n v="0"/>
    <n v="0"/>
    <n v="0"/>
    <n v="0"/>
    <n v="0"/>
    <n v="0"/>
    <n v="0"/>
    <n v="1"/>
    <n v="2"/>
    <n v="2"/>
    <n v="2"/>
  </r>
  <r>
    <s v="JXPX49Phesgo 15ml"/>
    <s v="BC_LEL35"/>
    <x v="4"/>
    <x v="1"/>
    <s v="萍乡市"/>
    <x v="115"/>
    <s v="赣西肿瘤医院"/>
    <s v="JXPX49"/>
    <x v="91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1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0"/>
    <n v="8489.27"/>
    <n v="0"/>
    <n v="0"/>
    <n v="0"/>
    <n v="8489.27"/>
    <n v="0"/>
    <n v="8489.27"/>
    <n v="1.1779575864591419E-6"/>
    <n v="0"/>
    <n v="0"/>
    <n v="0"/>
    <n v="2"/>
    <n v="0"/>
    <n v="0"/>
    <n v="2"/>
    <n v="0"/>
    <n v="0"/>
    <n v="0"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01Herceptin IV"/>
    <s v="BC_LEL34"/>
    <x v="3"/>
    <x v="1"/>
    <s v="上饶市"/>
    <x v="116"/>
    <s v="上饶市人民医院水南院区"/>
    <s v="JXSR001"/>
    <x v="92"/>
    <s v="正式进药"/>
    <s v="-"/>
    <m/>
    <s v="腰部"/>
    <x v="0"/>
    <x v="0"/>
    <n v="4535.5"/>
    <n v="38.146636553247617"/>
    <n v="27.328447030643126"/>
    <n v="25.421660531225299"/>
    <n v="17.951274157030713"/>
    <n v="16.356096775424032"/>
    <n v="28.474309622648864"/>
    <n v="90.89674411511605"/>
    <n v="62.781680555103605"/>
    <n v="153.67842467021967"/>
    <n v="9"/>
    <n v="5"/>
    <n v="5"/>
    <n v="4"/>
    <n v="0"/>
    <n v="0"/>
    <n v="19"/>
    <n v="4"/>
    <n v="23"/>
    <n v="173014.07008725454"/>
    <n v="123948.17150748189"/>
    <n v="115299.94133937234"/>
    <n v="81418.003939212795"/>
    <n v="74183.076924935696"/>
    <n v="129145.23129352392"/>
    <n v="412262.18293410877"/>
    <n v="284746.31215767242"/>
    <n v="697008.49509178125"/>
    <n v="40819.5"/>
    <n v="22677.5"/>
    <n v="22677.5"/>
    <n v="18142"/>
    <n v="0"/>
    <n v="0"/>
    <n v="86174.5"/>
    <n v="18142"/>
    <n v="104316.5"/>
    <n v="17.951274157030713"/>
    <n v="4"/>
    <m/>
    <m/>
    <n v="0"/>
    <m/>
    <m/>
    <m/>
    <m/>
    <m/>
    <m/>
    <m/>
    <m/>
    <m/>
    <m/>
    <m/>
    <m/>
    <m/>
    <m/>
    <m/>
    <m/>
    <n v="53670.083333333336"/>
    <n v="126994"/>
    <n v="122458.5"/>
    <n v="28"/>
    <n v="27"/>
    <n v="0"/>
    <n v="17"/>
    <n v="11.833333333333334"/>
    <n v="14"/>
    <n v="15"/>
    <n v="16"/>
    <n v="17"/>
    <n v="11"/>
    <n v="14"/>
    <n v="11"/>
    <n v="7"/>
    <n v="10"/>
    <n v="6"/>
    <n v="10"/>
    <n v="11"/>
  </r>
  <r>
    <s v="JXSR001Herceptin SC"/>
    <s v="BC_LEL34"/>
    <x v="3"/>
    <x v="1"/>
    <s v="上饶市"/>
    <x v="116"/>
    <s v="上饶市人民医院水南院区"/>
    <s v="JXSR001"/>
    <x v="92"/>
    <s v="正式进药"/>
    <s v="-"/>
    <m/>
    <s v="腰部"/>
    <x v="1"/>
    <x v="1"/>
    <n v="3444.49"/>
    <n v="48.882263465323355"/>
    <n v="45.29052921605598"/>
    <n v="68.698084527005591"/>
    <n v="70.316864829858758"/>
    <n v="63.312034254864251"/>
    <n v="83.332151765050625"/>
    <n v="162.87087720838491"/>
    <n v="216.96105084977364"/>
    <n v="379.83192805815855"/>
    <n v="4"/>
    <n v="7"/>
    <n v="10"/>
    <n v="4"/>
    <n v="0"/>
    <n v="0"/>
    <n v="21"/>
    <n v="4"/>
    <n v="25"/>
    <n v="168374.46768367165"/>
    <n v="156002.77497941264"/>
    <n v="236629.86517242546"/>
    <n v="242205.73773780017"/>
    <n v="218077.66887053734"/>
    <n v="287036.7634331992"/>
    <n v="561007.10783550981"/>
    <n v="747320.17004153668"/>
    <n v="1308327.2778770465"/>
    <n v="13777.96"/>
    <n v="24111.43"/>
    <n v="34444.899999999994"/>
    <n v="13777.96"/>
    <n v="0"/>
    <n v="0"/>
    <n v="72334.289999999994"/>
    <n v="13777.96"/>
    <n v="86112.25"/>
    <n v="70.316864829858758"/>
    <n v="4"/>
    <m/>
    <m/>
    <n v="0"/>
    <m/>
    <m/>
    <m/>
    <m/>
    <m/>
    <m/>
    <m/>
    <m/>
    <m/>
    <m/>
    <m/>
    <m/>
    <m/>
    <m/>
    <m/>
    <m/>
    <n v="23537.348333333332"/>
    <n v="51667.35"/>
    <n v="58556.329999999994"/>
    <n v="15"/>
    <n v="17"/>
    <n v="0"/>
    <n v="11"/>
    <n v="6.833333333333333"/>
    <n v="10"/>
    <n v="10"/>
    <n v="6"/>
    <n v="8"/>
    <n v="11"/>
    <n v="5"/>
    <n v="5"/>
    <n v="5"/>
    <n v="5"/>
    <n v="4"/>
    <n v="5"/>
    <n v="8"/>
  </r>
  <r>
    <s v="JXSR001Itovebi 3mg"/>
    <s v="BC_LEL34"/>
    <x v="3"/>
    <x v="1"/>
    <s v="上饶市"/>
    <x v="116"/>
    <s v="上饶市人民医院水南院区"/>
    <s v="JXSR001"/>
    <x v="92"/>
    <s v="正式进药"/>
    <s v="-"/>
    <m/>
    <s v="腰部"/>
    <x v="2"/>
    <x v="2"/>
    <n v="3566.02"/>
    <n v="0.32274148466841834"/>
    <n v="0.36850404153527944"/>
    <n v="0.74586365142007705"/>
    <n v="0.75503502568528247"/>
    <n v="0.91792007541963883"/>
    <n v="1.1689770506795925"/>
    <n v="1.4371091776237748"/>
    <n v="2.8419321517845137"/>
    <n v="4.2790413294082885"/>
    <n v="0"/>
    <n v="0"/>
    <n v="0"/>
    <n v="0"/>
    <n v="0"/>
    <n v="0"/>
    <n v="0"/>
    <n v="0"/>
    <n v="0"/>
    <n v="1150.902589157273"/>
    <n v="1314.092782195637"/>
    <n v="2659.7646982370234"/>
    <n v="2692.4700022942311"/>
    <n v="3273.3213473479404"/>
    <n v="4168.5955422644402"/>
    <n v="5124.7600695899337"/>
    <n v="10134.386891906612"/>
    <n v="15259.146961496546"/>
    <n v="0"/>
    <n v="0"/>
    <n v="0"/>
    <n v="0"/>
    <n v="0"/>
    <n v="0"/>
    <n v="0"/>
    <n v="0"/>
    <n v="0"/>
    <n v="0.7550350256852824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01Itovebi 9mg"/>
    <s v="BC_LEL34"/>
    <x v="3"/>
    <x v="1"/>
    <s v="上饶市"/>
    <x v="116"/>
    <s v="上饶市人民医院水南院区"/>
    <s v="JXSR001"/>
    <x v="92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01Perjeta"/>
    <s v="BC_LEL34"/>
    <x v="3"/>
    <x v="1"/>
    <s v="上饶市"/>
    <x v="116"/>
    <s v="上饶市人民医院水南院区"/>
    <s v="JXSR001"/>
    <x v="92"/>
    <s v="正式进药"/>
    <s v="-"/>
    <m/>
    <s v="腰部"/>
    <x v="3"/>
    <x v="4"/>
    <n v="3985.87"/>
    <n v="0.41059297540034939"/>
    <n v="0.34683405380098153"/>
    <n v="0.52642155745719721"/>
    <n v="0.31810122286539738"/>
    <n v="0.38608913418558943"/>
    <n v="0.44309789927137605"/>
    <n v="1.2838485866585283"/>
    <n v="1.147288256322363"/>
    <n v="2.4311368429808913"/>
    <n v="7"/>
    <n v="5"/>
    <n v="4"/>
    <n v="2"/>
    <n v="0"/>
    <n v="0"/>
    <n v="16"/>
    <n v="2"/>
    <n v="18"/>
    <n v="1636.5702228589905"/>
    <n v="1382.4354500237182"/>
    <n v="2098.2478932219187"/>
    <n v="1267.9101211825014"/>
    <n v="1538.9010972763153"/>
    <n v="1766.1306237687998"/>
    <n v="5117.2535661046277"/>
    <n v="4572.9418422276167"/>
    <n v="9690.1954083322453"/>
    <n v="27901.09"/>
    <n v="19929.349999999999"/>
    <n v="15943.48"/>
    <n v="7971.74"/>
    <n v="0"/>
    <n v="0"/>
    <n v="63773.919999999998"/>
    <n v="7971.74"/>
    <n v="71745.66"/>
    <n v="0.31810122286539738"/>
    <n v="2"/>
    <m/>
    <m/>
    <n v="0"/>
    <m/>
    <m/>
    <m/>
    <m/>
    <m/>
    <m/>
    <m/>
    <m/>
    <m/>
    <m/>
    <m/>
    <m/>
    <m/>
    <m/>
    <m/>
    <m/>
    <n v="127547.84"/>
    <n v="199293.5"/>
    <n v="127547.84"/>
    <n v="50"/>
    <n v="32"/>
    <n v="0"/>
    <n v="91"/>
    <n v="32"/>
    <n v="91"/>
    <n v="83"/>
    <n v="57"/>
    <n v="29"/>
    <n v="23"/>
    <n v="19"/>
    <n v="22"/>
    <n v="14"/>
    <n v="14"/>
    <n v="12"/>
    <n v="10"/>
    <n v="10"/>
  </r>
  <r>
    <s v="JXSR001Phesgo 10ml"/>
    <s v="BC_LEL34"/>
    <x v="3"/>
    <x v="1"/>
    <s v="上饶市"/>
    <x v="116"/>
    <s v="上饶市人民医院水南院区"/>
    <s v="JXSR001"/>
    <x v="92"/>
    <s v="正式进药"/>
    <s v="-"/>
    <m/>
    <s v="腰部"/>
    <x v="4"/>
    <x v="5"/>
    <n v="6232.07"/>
    <n v="0.32295914722395608"/>
    <n v="0.29856269052337348"/>
    <n v="0.44260659932414109"/>
    <n v="0.38783884972408844"/>
    <n v="0.35585353942430042"/>
    <n v="0.46359169222425295"/>
    <n v="1.0641284370714705"/>
    <n v="1.2072840813726418"/>
    <n v="2.2714125184441123"/>
    <n v="8"/>
    <n v="9"/>
    <n v="5"/>
    <n v="2"/>
    <n v="0"/>
    <n v="0"/>
    <n v="22"/>
    <n v="2"/>
    <n v="24"/>
    <n v="2012.70401264"/>
    <n v="1860.6635867300001"/>
    <n v="2758.3553094499998"/>
    <n v="2417.0388601999998"/>
    <n v="2217.7041674399998"/>
    <n v="2889.13587736"/>
    <n v="6631.7229088200002"/>
    <n v="7523.8789049999996"/>
    <n v="14155.60181382"/>
    <n v="49856.56"/>
    <n v="56088.63"/>
    <n v="31160.35"/>
    <n v="12464.14"/>
    <n v="0"/>
    <n v="0"/>
    <n v="137105.54"/>
    <n v="12464.14"/>
    <n v="149569.68"/>
    <n v="0.38783884972408844"/>
    <n v="2"/>
    <n v="18"/>
    <n v="25"/>
    <n v="24"/>
    <n v="8"/>
    <n v="9"/>
    <n v="5"/>
    <n v="2"/>
    <n v="0"/>
    <n v="0"/>
    <n v="0"/>
    <n v="0"/>
    <n v="0"/>
    <n v="0"/>
    <n v="0"/>
    <n v="0"/>
    <n v="0"/>
    <n v="0"/>
    <n v="0"/>
    <n v="0"/>
    <n v="47779.203333333331"/>
    <n v="112177.26"/>
    <n v="155801.75"/>
    <n v="18"/>
    <n v="25"/>
    <n v="83"/>
    <n v="12"/>
    <n v="7.666666666666667"/>
    <n v="8"/>
    <n v="9"/>
    <n v="12"/>
    <n v="6"/>
    <n v="7"/>
    <n v="7"/>
    <n v="6"/>
    <n v="6"/>
    <n v="6"/>
    <n v="9"/>
    <n v="6"/>
    <n v="10"/>
  </r>
  <r>
    <s v="JXSR001Phesgo 15ml"/>
    <s v="BC_LEL34"/>
    <x v="3"/>
    <x v="1"/>
    <s v="上饶市"/>
    <x v="116"/>
    <s v="上饶市人民医院水南院区"/>
    <s v="JXSR001"/>
    <x v="92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1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0"/>
    <n v="8489.27"/>
    <n v="0"/>
    <n v="0"/>
    <n v="0"/>
    <n v="8489.27"/>
    <n v="0"/>
    <n v="8489.27"/>
    <n v="1.1779575864591419E-6"/>
    <n v="0"/>
    <n v="0"/>
    <n v="6"/>
    <n v="2"/>
    <n v="0"/>
    <n v="0"/>
    <n v="2"/>
    <n v="0"/>
    <n v="0"/>
    <n v="0"/>
    <n v="0"/>
    <n v="0.66666666666666663"/>
    <n v="0"/>
    <n v="1"/>
    <n v="0"/>
    <n v="0"/>
    <n v="0"/>
    <n v="1"/>
    <n v="0"/>
    <n v="0"/>
    <n v="2829.7566666666667"/>
    <n v="0"/>
    <n v="25467.81"/>
    <n v="0"/>
    <n v="3"/>
    <n v="0"/>
    <n v="2"/>
    <n v="0.33333333333333331"/>
    <n v="0"/>
    <n v="0"/>
    <n v="0"/>
    <n v="0"/>
    <n v="1"/>
    <n v="0"/>
    <n v="0"/>
    <n v="0"/>
    <n v="0"/>
    <n v="2"/>
    <n v="0"/>
    <n v="1"/>
  </r>
  <r>
    <s v="JXSR007Herceptin IV"/>
    <s v="BC_LEL34"/>
    <x v="3"/>
    <x v="1"/>
    <s v="上饶市"/>
    <x v="117"/>
    <s v="上饶市立医院"/>
    <s v="JXSR007"/>
    <x v="93"/>
    <s v="正式进药"/>
    <s v="-"/>
    <m/>
    <s v="腿部"/>
    <x v="0"/>
    <x v="0"/>
    <n v="4535.5"/>
    <n v="1.79982708781411"/>
    <n v="1.2894054018363275"/>
    <n v="1.1994397770153817"/>
    <n v="0.84697347939187151"/>
    <n v="0.77171013455473236"/>
    <n v="1.343469264822676"/>
    <n v="4.2886722666658192"/>
    <n v="2.9621528787692801"/>
    <n v="7.2508251454350994"/>
    <n v="7"/>
    <n v="5"/>
    <n v="5"/>
    <n v="2"/>
    <n v="0"/>
    <n v="0"/>
    <n v="17"/>
    <n v="2"/>
    <n v="19"/>
    <n v="8163.1157567808968"/>
    <n v="5848.0982000286631"/>
    <n v="5440.059108653264"/>
    <n v="3841.4482157818334"/>
    <n v="3500.091315272989"/>
    <n v="6093.3048506032483"/>
    <n v="19451.273065462825"/>
    <n v="13434.844381658071"/>
    <n v="32886.117447120894"/>
    <n v="31748.5"/>
    <n v="22677.5"/>
    <n v="22677.5"/>
    <n v="9071"/>
    <n v="0"/>
    <n v="0"/>
    <n v="77103.5"/>
    <n v="9071"/>
    <n v="86174.5"/>
    <n v="0.84697347939187151"/>
    <n v="2"/>
    <m/>
    <m/>
    <n v="0"/>
    <m/>
    <m/>
    <m/>
    <m/>
    <m/>
    <m/>
    <m/>
    <m/>
    <m/>
    <m/>
    <m/>
    <m/>
    <m/>
    <m/>
    <m/>
    <m/>
    <n v="10582.833333333334"/>
    <n v="45355"/>
    <n v="77103.5"/>
    <n v="10"/>
    <n v="17"/>
    <n v="0"/>
    <n v="9"/>
    <n v="2.3333333333333335"/>
    <n v="1"/>
    <n v="0"/>
    <n v="0"/>
    <n v="0"/>
    <n v="0"/>
    <n v="0"/>
    <n v="3"/>
    <n v="4"/>
    <n v="3"/>
    <n v="4"/>
    <n v="4"/>
    <n v="9"/>
  </r>
  <r>
    <s v="JXSR007Herceptin SC"/>
    <s v="BC_LEL34"/>
    <x v="3"/>
    <x v="1"/>
    <s v="上饶市"/>
    <x v="117"/>
    <s v="上饶市立医院"/>
    <s v="JXSR007"/>
    <x v="93"/>
    <s v="正式进药"/>
    <s v="-"/>
    <m/>
    <s v="腿部"/>
    <x v="1"/>
    <x v="1"/>
    <n v="3444.49"/>
    <n v="0.35079019142504586"/>
    <n v="0.32501509314748372"/>
    <n v="0.49299301041690946"/>
    <n v="0.50460974442342266"/>
    <n v="0.45434149405802227"/>
    <n v="0.59801039062481376"/>
    <n v="1.1687982949894389"/>
    <n v="1.5569616291062587"/>
    <n v="2.7257599240956978"/>
    <n v="3"/>
    <n v="3"/>
    <n v="2"/>
    <n v="2"/>
    <n v="0"/>
    <n v="0"/>
    <n v="8"/>
    <n v="2"/>
    <n v="10"/>
    <n v="1208.2933064616561"/>
    <n v="1119.511238195576"/>
    <n v="1698.1094944509402"/>
    <n v="1738.1232185690349"/>
    <n v="1564.9747328679168"/>
    <n v="2059.8408104032642"/>
    <n v="4025.9140391081728"/>
    <n v="5362.9387618402161"/>
    <n v="9388.8528009483889"/>
    <n v="10333.469999999999"/>
    <n v="10333.469999999999"/>
    <n v="6888.98"/>
    <n v="6888.98"/>
    <n v="0"/>
    <n v="0"/>
    <n v="27555.919999999998"/>
    <n v="6888.98"/>
    <n v="34444.899999999994"/>
    <n v="0.50460974442342266"/>
    <n v="2"/>
    <m/>
    <m/>
    <n v="0"/>
    <m/>
    <m/>
    <m/>
    <m/>
    <m/>
    <m/>
    <m/>
    <m/>
    <m/>
    <m/>
    <m/>
    <m/>
    <m/>
    <m/>
    <m/>
    <m/>
    <n v="2583.3674999999998"/>
    <n v="3444.49"/>
    <n v="27555.919999999998"/>
    <n v="1"/>
    <n v="8"/>
    <n v="0"/>
    <n v="3"/>
    <n v="0.75"/>
    <n v="0"/>
    <n v="0"/>
    <n v="0"/>
    <n v="0"/>
    <n v="0"/>
    <n v="0"/>
    <n v="0"/>
    <n v="0"/>
    <n v="1"/>
    <n v="2"/>
    <n v="3"/>
    <n v="3"/>
  </r>
  <r>
    <s v="JXSR007Itovebi 3mg"/>
    <s v="BC_LEL34"/>
    <x v="3"/>
    <x v="1"/>
    <s v="上饶市"/>
    <x v="117"/>
    <s v="上饶市立医院"/>
    <s v="JXSR007"/>
    <x v="93"/>
    <s v="正式进药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07Itovebi 9mg"/>
    <s v="BC_LEL34"/>
    <x v="3"/>
    <x v="1"/>
    <s v="上饶市"/>
    <x v="117"/>
    <s v="上饶市立医院"/>
    <s v="JXSR007"/>
    <x v="93"/>
    <s v="正式进药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07Perjeta"/>
    <s v="BC_LEL34"/>
    <x v="3"/>
    <x v="1"/>
    <s v="上饶市"/>
    <x v="117"/>
    <s v="上饶市立医院"/>
    <s v="JXSR007"/>
    <x v="93"/>
    <s v="正式进药"/>
    <s v="-"/>
    <m/>
    <s v="腿部"/>
    <x v="3"/>
    <x v="4"/>
    <n v="3985.87"/>
    <n v="0.15142278673237575"/>
    <n v="0.12790910246095424"/>
    <n v="0.19413926686992811"/>
    <n v="0.11731270751110372"/>
    <n v="0.14238600299595472"/>
    <n v="0.16341029370390975"/>
    <n v="0.47347115606325807"/>
    <n v="0.4231090042109682"/>
    <n v="0.89658016027422627"/>
    <n v="3"/>
    <n v="1"/>
    <n v="1"/>
    <n v="1"/>
    <n v="0"/>
    <n v="0"/>
    <n v="5"/>
    <n v="1"/>
    <n v="6"/>
    <n v="603.5515429529745"/>
    <n v="509.82905422604375"/>
    <n v="773.81387963884038"/>
    <n v="467.59320148728301"/>
    <n v="567.53209776148606"/>
    <n v="651.33218736560275"/>
    <n v="1887.1944768178587"/>
    <n v="1686.4574866143719"/>
    <n v="3573.6519634322303"/>
    <n v="11957.61"/>
    <n v="3985.87"/>
    <n v="3985.87"/>
    <n v="3985.87"/>
    <n v="0"/>
    <n v="0"/>
    <n v="19929.349999999999"/>
    <n v="3985.87"/>
    <n v="23915.219999999998"/>
    <n v="0.11731270751110372"/>
    <n v="1"/>
    <m/>
    <m/>
    <n v="0"/>
    <m/>
    <m/>
    <m/>
    <m/>
    <m/>
    <m/>
    <m/>
    <m/>
    <m/>
    <m/>
    <m/>
    <m/>
    <m/>
    <m/>
    <m/>
    <m/>
    <n v="2657.2466666666664"/>
    <n v="0"/>
    <n v="19929.349999999999"/>
    <n v="0"/>
    <n v="5"/>
    <n v="0"/>
    <n v="3"/>
    <n v="0.66666666666666663"/>
    <n v="2"/>
    <n v="1"/>
    <n v="0"/>
    <n v="0"/>
    <n v="0"/>
    <n v="0"/>
    <n v="0"/>
    <n v="0"/>
    <n v="0"/>
    <n v="1"/>
    <n v="1"/>
    <n v="3"/>
  </r>
  <r>
    <s v="JXSR007Phesgo 10ml"/>
    <s v="BC_LEL34"/>
    <x v="3"/>
    <x v="1"/>
    <s v="上饶市"/>
    <x v="117"/>
    <s v="上饶市立医院"/>
    <s v="JXSR007"/>
    <x v="93"/>
    <s v="正式进药"/>
    <s v="-"/>
    <m/>
    <s v="腿部"/>
    <x v="4"/>
    <x v="5"/>
    <n v="6232.07"/>
    <n v="0.12567323272363756"/>
    <n v="0.11617990302419581"/>
    <n v="0.17223133442339383"/>
    <n v="0.15091970252420142"/>
    <n v="0.1384733419233096"/>
    <n v="0.18039720902364703"/>
    <n v="0.41408447017122718"/>
    <n v="0.46979025347115805"/>
    <n v="0.88387472364238517"/>
    <n v="0"/>
    <n v="0"/>
    <n v="0"/>
    <n v="0"/>
    <n v="0"/>
    <n v="0"/>
    <n v="0"/>
    <n v="0"/>
    <n v="0"/>
    <n v="783.20438345999992"/>
    <n v="724.04128823999997"/>
    <n v="1073.35773232"/>
    <n v="940.54215050999994"/>
    <n v="862.97555999999997"/>
    <n v="1124.2480344399999"/>
    <n v="2580.6034040200002"/>
    <n v="2927.7657449499998"/>
    <n v="5508.3691489699995"/>
    <n v="0"/>
    <n v="0"/>
    <n v="0"/>
    <n v="0"/>
    <n v="0"/>
    <n v="0"/>
    <n v="0"/>
    <n v="0"/>
    <n v="0"/>
    <n v="0.15091970252420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JXSR007Phesgo 15ml"/>
    <s v="BC_LEL34"/>
    <x v="3"/>
    <x v="1"/>
    <s v="上饶市"/>
    <x v="117"/>
    <s v="上饶市立医院"/>
    <s v="JXSR007"/>
    <x v="93"/>
    <s v="正式进药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0Herceptin IV"/>
    <s v="BC_LEL34"/>
    <x v="3"/>
    <x v="1"/>
    <s v="上饶市"/>
    <x v="118"/>
    <s v="玉山县人民医院"/>
    <s v="JXSR020"/>
    <x v="94"/>
    <s v="未准入"/>
    <s v="-"/>
    <m/>
    <s v="腿部"/>
    <x v="0"/>
    <x v="0"/>
    <n v="4535.5"/>
    <n v="6.2970675761979242"/>
    <n v="4.5112516660359256"/>
    <n v="4.196488307451073"/>
    <n v="2.9633120154089738"/>
    <n v="2.6999876262723763"/>
    <n v="4.7004052802693979"/>
    <n v="15.004807549684923"/>
    <n v="10.363704921950749"/>
    <n v="25.368512471635672"/>
    <n v="4"/>
    <n v="4"/>
    <n v="7"/>
    <n v="1"/>
    <n v="0"/>
    <n v="0"/>
    <n v="15"/>
    <n v="1"/>
    <n v="16"/>
    <n v="28560.349991845684"/>
    <n v="20460.781931305941"/>
    <n v="19033.172718444341"/>
    <n v="13440.1016458874"/>
    <n v="12245.793878958362"/>
    <n v="21318.688148661855"/>
    <n v="68054.304641595969"/>
    <n v="47004.583673507615"/>
    <n v="115058.88831510358"/>
    <n v="18142"/>
    <n v="18142"/>
    <n v="31748.5"/>
    <n v="4535.5"/>
    <n v="0"/>
    <n v="0"/>
    <n v="68032.5"/>
    <n v="4535.5"/>
    <n v="72568"/>
    <n v="2.9633120154089738"/>
    <n v="1"/>
    <m/>
    <m/>
    <n v="0"/>
    <m/>
    <m/>
    <m/>
    <m/>
    <m/>
    <m/>
    <m/>
    <m/>
    <m/>
    <m/>
    <m/>
    <m/>
    <m/>
    <m/>
    <m/>
    <m/>
    <n v="30236.666666666668"/>
    <n v="90710"/>
    <n v="90710"/>
    <n v="20"/>
    <n v="20"/>
    <n v="0"/>
    <n v="9"/>
    <n v="6.666666666666667"/>
    <n v="6"/>
    <n v="5"/>
    <n v="8"/>
    <n v="9"/>
    <n v="3"/>
    <n v="9"/>
    <n v="4"/>
    <n v="8"/>
    <n v="8"/>
    <n v="5"/>
    <n v="9"/>
    <n v="6"/>
  </r>
  <r>
    <s v="JXSR020Herceptin SC"/>
    <s v="BC_LEL34"/>
    <x v="3"/>
    <x v="1"/>
    <s v="上饶市"/>
    <x v="118"/>
    <s v="玉山县人民医院"/>
    <s v="JXSR020"/>
    <x v="94"/>
    <s v="未准入"/>
    <s v="-"/>
    <m/>
    <s v="腿部"/>
    <x v="1"/>
    <x v="1"/>
    <n v="3444.49"/>
    <n v="0.38976687936116217"/>
    <n v="0.36112788127498197"/>
    <n v="0.54777001157434391"/>
    <n v="0.56067749380380305"/>
    <n v="0.50482388228669151"/>
    <n v="0.66445598958312646"/>
    <n v="1.298664772210488"/>
    <n v="1.7299573656736209"/>
    <n v="3.0286221378841089"/>
    <n v="0"/>
    <n v="0"/>
    <n v="0"/>
    <n v="0"/>
    <n v="0"/>
    <n v="0"/>
    <n v="0"/>
    <n v="0"/>
    <n v="0"/>
    <n v="1342.5481182907292"/>
    <n v="1243.9013757728624"/>
    <n v="1886.7883271677117"/>
    <n v="1931.2480206322612"/>
    <n v="1738.8608142976857"/>
    <n v="2288.7120115591829"/>
    <n v="4473.2378212313033"/>
    <n v="5958.8208464891304"/>
    <n v="10432.058667720434"/>
    <n v="0"/>
    <n v="0"/>
    <n v="0"/>
    <n v="0"/>
    <n v="0"/>
    <n v="0"/>
    <n v="0"/>
    <n v="0"/>
    <n v="0"/>
    <n v="0.56067749380380305"/>
    <n v="0"/>
    <m/>
    <m/>
    <n v="0"/>
    <m/>
    <m/>
    <m/>
    <m/>
    <m/>
    <m/>
    <m/>
    <m/>
    <m/>
    <m/>
    <m/>
    <m/>
    <m/>
    <m/>
    <m/>
    <m/>
    <n v="2296.3266666666664"/>
    <n v="0"/>
    <n v="0"/>
    <n v="0"/>
    <n v="0"/>
    <n v="0"/>
    <n v="3"/>
    <n v="0.66666666666666663"/>
    <n v="3"/>
    <n v="3"/>
    <n v="1"/>
    <n v="1"/>
    <n v="0"/>
    <n v="0"/>
    <n v="0"/>
    <n v="0"/>
    <n v="0"/>
    <n v="0"/>
    <n v="0"/>
    <n v="0"/>
  </r>
  <r>
    <s v="JXSR020Itovebi 3mg"/>
    <s v="BC_LEL34"/>
    <x v="3"/>
    <x v="1"/>
    <s v="上饶市"/>
    <x v="118"/>
    <s v="玉山县人民医院"/>
    <s v="JXSR020"/>
    <x v="94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0Itovebi 9mg"/>
    <s v="BC_LEL34"/>
    <x v="3"/>
    <x v="1"/>
    <s v="上饶市"/>
    <x v="118"/>
    <s v="玉山县人民医院"/>
    <s v="JXSR020"/>
    <x v="94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0Perjeta"/>
    <s v="BC_LEL34"/>
    <x v="3"/>
    <x v="1"/>
    <s v="上饶市"/>
    <x v="118"/>
    <s v="玉山县人民医院"/>
    <s v="JXSR020"/>
    <x v="94"/>
    <s v="未准入"/>
    <s v="-"/>
    <m/>
    <s v="腿部"/>
    <x v="3"/>
    <x v="4"/>
    <n v="3985.87"/>
    <n v="1.2601698489536872"/>
    <n v="1.0644844003096066"/>
    <n v="1.6156646954321874"/>
    <n v="0.97629914291497621"/>
    <n v="1.184963979071767"/>
    <n v="1.3599322108520198"/>
    <n v="3.9403189446954814"/>
    <n v="3.5211953328387633"/>
    <n v="7.4615142775342447"/>
    <n v="2"/>
    <n v="1"/>
    <n v="2"/>
    <n v="0"/>
    <n v="0"/>
    <n v="0"/>
    <n v="5"/>
    <n v="0"/>
    <n v="5"/>
    <n v="5022.8731958490334"/>
    <n v="4242.8964366620512"/>
    <n v="6439.8294395822923"/>
    <n v="3891.4014647705162"/>
    <n v="4723.1123752627836"/>
    <n v="5420.5130012687396"/>
    <n v="15705.599072093377"/>
    <n v="14035.026841302039"/>
    <n v="29740.625913395415"/>
    <n v="7971.74"/>
    <n v="3985.87"/>
    <n v="7971.74"/>
    <n v="0"/>
    <n v="0"/>
    <n v="0"/>
    <n v="19929.349999999999"/>
    <n v="0"/>
    <n v="19929.349999999999"/>
    <n v="0.97629914291497621"/>
    <n v="0"/>
    <m/>
    <m/>
    <n v="0"/>
    <m/>
    <m/>
    <m/>
    <m/>
    <m/>
    <m/>
    <m/>
    <m/>
    <m/>
    <m/>
    <m/>
    <m/>
    <m/>
    <m/>
    <m/>
    <m/>
    <n v="11625.454166666666"/>
    <n v="19929.349999999999"/>
    <n v="31886.959999999999"/>
    <n v="5"/>
    <n v="8"/>
    <n v="0"/>
    <n v="5"/>
    <n v="2.9166666666666665"/>
    <n v="5"/>
    <n v="4"/>
    <n v="4"/>
    <n v="5"/>
    <n v="2"/>
    <n v="2"/>
    <n v="1"/>
    <n v="1"/>
    <n v="3"/>
    <n v="2"/>
    <n v="3"/>
    <n v="3"/>
  </r>
  <r>
    <s v="JXSR020Phesgo 10ml"/>
    <s v="BC_LEL34"/>
    <x v="3"/>
    <x v="1"/>
    <s v="上饶市"/>
    <x v="118"/>
    <s v="玉山县人民医院"/>
    <s v="JXSR020"/>
    <x v="94"/>
    <s v="未准入"/>
    <s v="-"/>
    <m/>
    <s v="腿部"/>
    <x v="4"/>
    <x v="5"/>
    <n v="6232.07"/>
    <n v="0.35292569692413595"/>
    <n v="0.32626554442424427"/>
    <n v="0.48367498392347968"/>
    <n v="0.42382545032388913"/>
    <n v="0.38887229042356708"/>
    <n v="0.50660723942446095"/>
    <n v="1.16286622527186"/>
    <n v="1.3193049801719172"/>
    <n v="2.4821712054437772"/>
    <n v="2"/>
    <n v="1"/>
    <n v="1"/>
    <n v="1"/>
    <n v="0"/>
    <n v="0"/>
    <n v="4"/>
    <n v="1"/>
    <n v="5"/>
    <n v="2199.4576480299997"/>
    <n v="2033.30971144"/>
    <n v="3014.29635706"/>
    <n v="2641.3098741999997"/>
    <n v="2423.4793349799997"/>
    <n v="3157.2117786000003"/>
    <n v="7247.0637165299995"/>
    <n v="8222.0009877800003"/>
    <n v="15469.06470431"/>
    <n v="12464.14"/>
    <n v="6232.07"/>
    <n v="6232.07"/>
    <n v="6232.07"/>
    <n v="0"/>
    <n v="0"/>
    <n v="24928.28"/>
    <n v="6232.07"/>
    <n v="31160.35"/>
    <n v="0.42382545032388913"/>
    <n v="1"/>
    <n v="11"/>
    <n v="6"/>
    <n v="5"/>
    <n v="2"/>
    <n v="1"/>
    <n v="1"/>
    <n v="1"/>
    <n v="0"/>
    <n v="0"/>
    <n v="0"/>
    <n v="0"/>
    <n v="0"/>
    <n v="0"/>
    <n v="0"/>
    <n v="0"/>
    <n v="0"/>
    <n v="0"/>
    <n v="0"/>
    <n v="0"/>
    <n v="12464.14"/>
    <n v="68552.76999999999"/>
    <n v="37392.42"/>
    <n v="11"/>
    <n v="6"/>
    <n v="9.3333333333333339"/>
    <n v="5"/>
    <n v="2"/>
    <n v="0"/>
    <n v="0"/>
    <n v="0"/>
    <n v="2"/>
    <n v="2"/>
    <n v="3"/>
    <n v="5"/>
    <n v="4"/>
    <n v="2"/>
    <n v="3"/>
    <n v="2"/>
    <n v="1"/>
  </r>
  <r>
    <s v="JXSR020Phesgo 15ml"/>
    <s v="BC_LEL34"/>
    <x v="3"/>
    <x v="1"/>
    <s v="上饶市"/>
    <x v="118"/>
    <s v="玉山县人民医院"/>
    <s v="JXSR020"/>
    <x v="94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1Herceptin IV"/>
    <s v="BC_LEL34"/>
    <x v="3"/>
    <x v="1"/>
    <s v="上饶市"/>
    <x v="119"/>
    <s v="玉山县中医院"/>
    <s v="JXSR021"/>
    <x v="95"/>
    <s v="未准入"/>
    <s v="-"/>
    <m/>
    <s v="腿部"/>
    <x v="0"/>
    <x v="0"/>
    <n v="4535.5"/>
    <n v="1.8910361521858357"/>
    <n v="1.3547480456345002"/>
    <n v="1.2602232714813253"/>
    <n v="0.88989519066404688"/>
    <n v="0.8108177576233464"/>
    <n v="1.4115516797870307"/>
    <n v="4.506007469301661"/>
    <n v="3.1122646280744242"/>
    <n v="7.6182720973760851"/>
    <n v="0"/>
    <n v="1"/>
    <n v="1"/>
    <n v="0"/>
    <n v="0"/>
    <n v="0"/>
    <n v="2"/>
    <n v="0"/>
    <n v="2"/>
    <n v="8576.794468238857"/>
    <n v="6144.4597609752764"/>
    <n v="5715.7426478035504"/>
    <n v="4036.1196372567847"/>
    <n v="3677.4639397006877"/>
    <n v="6402.0926436740783"/>
    <n v="20436.996877017686"/>
    <n v="14115.676220631551"/>
    <n v="34552.67309764924"/>
    <n v="0"/>
    <n v="4535.5"/>
    <n v="4535.5"/>
    <n v="0"/>
    <n v="0"/>
    <n v="0"/>
    <n v="9071"/>
    <n v="0"/>
    <n v="9071"/>
    <n v="0.88989519066404688"/>
    <n v="0"/>
    <m/>
    <m/>
    <n v="0"/>
    <m/>
    <m/>
    <m/>
    <m/>
    <m/>
    <m/>
    <m/>
    <m/>
    <m/>
    <m/>
    <m/>
    <m/>
    <m/>
    <m/>
    <m/>
    <m/>
    <n v="11338.75"/>
    <n v="36284"/>
    <n v="13606.5"/>
    <n v="8"/>
    <n v="3"/>
    <n v="0"/>
    <n v="6"/>
    <n v="2.5"/>
    <n v="3"/>
    <n v="2"/>
    <n v="6"/>
    <n v="3"/>
    <n v="2"/>
    <n v="3"/>
    <n v="2"/>
    <n v="3"/>
    <n v="3"/>
    <n v="1"/>
    <n v="1"/>
    <n v="1"/>
  </r>
  <r>
    <s v="JXSR021Herceptin SC"/>
    <s v="BC_LEL34"/>
    <x v="3"/>
    <x v="1"/>
    <s v="上饶市"/>
    <x v="119"/>
    <s v="玉山县中医院"/>
    <s v="JXSR021"/>
    <x v="95"/>
    <s v="未准入"/>
    <s v="-"/>
    <m/>
    <s v="腿部"/>
    <x v="1"/>
    <x v="1"/>
    <n v="3444.49"/>
    <n v="1.3252073898279515"/>
    <n v="1.2278347963349387"/>
    <n v="1.8624180393527696"/>
    <n v="1.9063034789329305"/>
    <n v="1.7164011997747513"/>
    <n v="2.2591503645826303"/>
    <n v="4.4154602255156599"/>
    <n v="5.8818550432903116"/>
    <n v="10.297315268805971"/>
    <n v="1"/>
    <n v="1"/>
    <n v="1"/>
    <n v="0"/>
    <n v="0"/>
    <n v="0"/>
    <n v="3"/>
    <n v="0"/>
    <n v="3"/>
    <n v="4564.6636021884797"/>
    <n v="4229.2646776277325"/>
    <n v="6415.0803123702208"/>
    <n v="6566.2432701496891"/>
    <n v="5912.1267686121328"/>
    <n v="7781.620839301223"/>
    <n v="15209.008592186434"/>
    <n v="20259.990878063047"/>
    <n v="35468.999470249481"/>
    <n v="3444.49"/>
    <n v="3444.49"/>
    <n v="3444.49"/>
    <n v="0"/>
    <n v="0"/>
    <n v="0"/>
    <n v="10333.469999999999"/>
    <n v="0"/>
    <n v="10333.469999999999"/>
    <n v="1.9063034789329305"/>
    <n v="0"/>
    <m/>
    <m/>
    <n v="0"/>
    <m/>
    <m/>
    <m/>
    <m/>
    <m/>
    <m/>
    <m/>
    <m/>
    <m/>
    <m/>
    <m/>
    <m/>
    <m/>
    <m/>
    <m/>
    <m/>
    <n v="7750.1024999999991"/>
    <n v="20666.939999999999"/>
    <n v="24111.43"/>
    <n v="6"/>
    <n v="7"/>
    <n v="0"/>
    <n v="7"/>
    <n v="2.25"/>
    <n v="7"/>
    <n v="1"/>
    <n v="1"/>
    <n v="3"/>
    <n v="1"/>
    <n v="1"/>
    <n v="1"/>
    <n v="1"/>
    <n v="4"/>
    <n v="2"/>
    <n v="3"/>
    <n v="2"/>
  </r>
  <r>
    <s v="JXSR021Itovebi 3mg"/>
    <s v="BC_LEL34"/>
    <x v="3"/>
    <x v="1"/>
    <s v="上饶市"/>
    <x v="119"/>
    <s v="玉山县中医院"/>
    <s v="JXSR021"/>
    <x v="95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1Itovebi 9mg"/>
    <s v="BC_LEL34"/>
    <x v="3"/>
    <x v="1"/>
    <s v="上饶市"/>
    <x v="119"/>
    <s v="玉山县中医院"/>
    <s v="JXSR021"/>
    <x v="95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21Perjeta"/>
    <s v="BC_LEL34"/>
    <x v="3"/>
    <x v="1"/>
    <s v="上饶市"/>
    <x v="119"/>
    <s v="玉山县中医院"/>
    <s v="JXSR021"/>
    <x v="95"/>
    <s v="未准入"/>
    <s v="-"/>
    <m/>
    <s v="腿部"/>
    <x v="3"/>
    <x v="4"/>
    <n v="3985.87"/>
    <n v="1.7671643523753691"/>
    <n v="1.4927502728689253"/>
    <n v="2.2656827232692338"/>
    <n v="1.3690861148967055"/>
    <n v="1.6617014796879637"/>
    <n v="1.9070633428185082"/>
    <n v="5.5255973485135286"/>
    <n v="4.9378509374031774"/>
    <n v="10.463448285916705"/>
    <n v="0"/>
    <n v="1"/>
    <n v="1"/>
    <n v="0"/>
    <n v="0"/>
    <n v="0"/>
    <n v="2"/>
    <n v="0"/>
    <n v="2"/>
    <n v="7043.6873772024119"/>
    <n v="5949.908530120063"/>
    <n v="9030.7167961971409"/>
    <n v="5456.9992727833314"/>
    <n v="6623.3260768438631"/>
    <n v="7601.3065662400068"/>
    <n v="22024.312703519616"/>
    <n v="19681.631915867201"/>
    <n v="41705.944619386821"/>
    <n v="0"/>
    <n v="3985.87"/>
    <n v="3985.87"/>
    <n v="0"/>
    <n v="0"/>
    <n v="0"/>
    <n v="7971.74"/>
    <n v="0"/>
    <n v="7971.74"/>
    <n v="1.3690861148967055"/>
    <n v="0"/>
    <m/>
    <m/>
    <n v="0"/>
    <m/>
    <m/>
    <m/>
    <m/>
    <m/>
    <m/>
    <m/>
    <m/>
    <m/>
    <m/>
    <m/>
    <m/>
    <m/>
    <m/>
    <m/>
    <m/>
    <n v="17272.103333333333"/>
    <n v="51816.31"/>
    <n v="11957.61"/>
    <n v="13"/>
    <n v="3"/>
    <n v="0"/>
    <n v="10"/>
    <n v="4.333333333333333"/>
    <n v="7"/>
    <n v="3"/>
    <n v="10"/>
    <n v="5"/>
    <n v="5"/>
    <n v="6"/>
    <n v="5"/>
    <n v="5"/>
    <n v="3"/>
    <n v="1"/>
    <n v="1"/>
    <n v="1"/>
  </r>
  <r>
    <s v="JXSR021Phesgo 10ml"/>
    <s v="BC_LEL34"/>
    <x v="3"/>
    <x v="1"/>
    <s v="上饶市"/>
    <x v="119"/>
    <s v="玉山县中医院"/>
    <s v="JXSR021"/>
    <x v="95"/>
    <s v="未准入"/>
    <s v="-"/>
    <m/>
    <s v="腿部"/>
    <x v="4"/>
    <x v="5"/>
    <n v="6232.07"/>
    <n v="1.1190500279297251"/>
    <n v="0.93161532392928859"/>
    <n v="2.038285352329162"/>
    <n v="1.6175120795289524"/>
    <n v="1.37177323062963"/>
    <n v="2.1995110064296455"/>
    <n v="4.088950704188175"/>
    <n v="5.1887963165882276"/>
    <n v="9.2777470207764026"/>
    <n v="3"/>
    <n v="2"/>
    <n v="1"/>
    <n v="1"/>
    <n v="0"/>
    <n v="0"/>
    <n v="6"/>
    <n v="1"/>
    <n v="7"/>
    <n v="6973.9981075600017"/>
    <n v="5805.8919118000013"/>
    <n v="12702.73699569"/>
    <n v="10080.448505469998"/>
    <n v="8548.986797409998"/>
    <n v="13707.506557840001"/>
    <n v="25482.627015050002"/>
    <n v="32336.941860719999"/>
    <n v="57819.568875769997"/>
    <n v="18696.21"/>
    <n v="12464.14"/>
    <n v="6232.07"/>
    <n v="6232.07"/>
    <n v="0"/>
    <n v="0"/>
    <n v="37392.42"/>
    <n v="6232.07"/>
    <n v="43624.49"/>
    <n v="1.6175120795289524"/>
    <n v="1"/>
    <n v="8"/>
    <n v="10"/>
    <n v="7"/>
    <n v="3"/>
    <n v="2"/>
    <n v="1"/>
    <n v="1"/>
    <n v="0"/>
    <n v="0"/>
    <n v="0"/>
    <n v="0"/>
    <n v="0"/>
    <n v="0"/>
    <n v="0"/>
    <n v="0"/>
    <n v="0"/>
    <n v="0"/>
    <n v="0"/>
    <n v="0"/>
    <n v="9348.1049999999996"/>
    <n v="49856.56"/>
    <n v="62320.7"/>
    <n v="8"/>
    <n v="10"/>
    <n v="1.6666666666666667"/>
    <n v="4"/>
    <n v="1.5"/>
    <n v="0"/>
    <n v="0"/>
    <n v="0"/>
    <n v="0"/>
    <n v="0"/>
    <n v="0"/>
    <n v="0"/>
    <n v="2"/>
    <n v="6"/>
    <n v="4"/>
    <n v="3"/>
    <n v="3"/>
  </r>
  <r>
    <s v="JXSR021Phesgo 15ml"/>
    <s v="BC_LEL34"/>
    <x v="3"/>
    <x v="1"/>
    <s v="上饶市"/>
    <x v="119"/>
    <s v="玉山县中医院"/>
    <s v="JXSR021"/>
    <x v="95"/>
    <s v="未准入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51Herceptin IV"/>
    <s v="BC_LEL34"/>
    <x v="3"/>
    <x v="1"/>
    <s v="上饶市"/>
    <x v="120"/>
    <s v="上饶东信第五医院有限公司"/>
    <s v="JXSR051"/>
    <x v="96"/>
    <s v="临时采购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1133.875"/>
    <n v="0"/>
    <n v="0"/>
    <n v="0"/>
    <n v="0"/>
    <n v="0"/>
    <n v="3"/>
    <n v="0.25"/>
    <n v="0"/>
    <n v="3"/>
    <n v="0"/>
    <n v="0"/>
    <n v="0"/>
    <n v="0"/>
    <n v="0"/>
    <n v="0"/>
    <n v="0"/>
    <n v="0"/>
    <n v="0"/>
    <n v="0"/>
  </r>
  <r>
    <s v="JXSR051Herceptin SC"/>
    <s v="BC_LEL34"/>
    <x v="3"/>
    <x v="1"/>
    <s v="上饶市"/>
    <x v="120"/>
    <s v="上饶东信第五医院有限公司"/>
    <s v="JXSR051"/>
    <x v="96"/>
    <s v="临时采购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51Itovebi 3mg"/>
    <s v="BC_LEL34"/>
    <x v="3"/>
    <x v="1"/>
    <s v="上饶市"/>
    <x v="120"/>
    <s v="上饶东信第五医院有限公司"/>
    <s v="JXSR051"/>
    <x v="96"/>
    <s v="临时采购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51Itovebi 9mg"/>
    <s v="BC_LEL34"/>
    <x v="3"/>
    <x v="1"/>
    <s v="上饶市"/>
    <x v="120"/>
    <s v="上饶东信第五医院有限公司"/>
    <s v="JXSR051"/>
    <x v="96"/>
    <s v="临时采购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SR051Perjeta"/>
    <s v="BC_LEL34"/>
    <x v="3"/>
    <x v="1"/>
    <s v="上饶市"/>
    <x v="120"/>
    <s v="上饶东信第五医院有限公司"/>
    <s v="JXSR051"/>
    <x v="96"/>
    <s v="临时采购"/>
    <s v="-"/>
    <m/>
    <s v="腰部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2657.2466666666664"/>
    <n v="0"/>
    <n v="0"/>
    <n v="0"/>
    <n v="0"/>
    <n v="0"/>
    <n v="5"/>
    <n v="0.66666666666666663"/>
    <n v="1"/>
    <n v="0"/>
    <n v="5"/>
    <n v="2"/>
    <n v="0"/>
    <n v="0"/>
    <n v="0"/>
    <n v="0"/>
    <n v="0"/>
    <n v="0"/>
    <n v="0"/>
    <n v="0"/>
  </r>
  <r>
    <s v="JXSR051Phesgo 10ml"/>
    <s v="BC_LEL34"/>
    <x v="3"/>
    <x v="1"/>
    <s v="上饶市"/>
    <x v="120"/>
    <s v="上饶东信第五医院有限公司"/>
    <s v="JXSR051"/>
    <x v="96"/>
    <s v="临时采购"/>
    <s v="-"/>
    <m/>
    <s v="腰部"/>
    <x v="4"/>
    <x v="5"/>
    <n v="6232.07"/>
    <n v="1.4851307594234342"/>
    <n v="1.3729429814235079"/>
    <n v="2.0353328633231014"/>
    <n v="1.7834818586232186"/>
    <n v="1.6363965279241091"/>
    <n v="2.1318333912231413"/>
    <n v="4.8934066041700435"/>
    <n v="5.5517117777704694"/>
    <n v="10.445118381940514"/>
    <n v="2"/>
    <n v="1"/>
    <n v="1"/>
    <n v="0"/>
    <n v="0"/>
    <n v="0"/>
    <n v="4"/>
    <n v="0"/>
    <n v="4"/>
    <n v="9255.4388518800006"/>
    <n v="8556.2767662400001"/>
    <n v="12684.33687753"/>
    <n v="11114.783786670001"/>
    <n v="10198.137709780001"/>
    <n v="13285.734922440002"/>
    <n v="30496.052495650001"/>
    <n v="34598.656418890008"/>
    <n v="65094.70891454001"/>
    <n v="12464.14"/>
    <n v="6232.07"/>
    <n v="6232.07"/>
    <n v="0"/>
    <n v="0"/>
    <n v="0"/>
    <n v="24928.28"/>
    <n v="0"/>
    <n v="24928.28"/>
    <n v="1.7834818586232186"/>
    <n v="0"/>
    <n v="5"/>
    <n v="4"/>
    <n v="4"/>
    <n v="2"/>
    <n v="1"/>
    <n v="1"/>
    <n v="0"/>
    <n v="0"/>
    <n v="0"/>
    <n v="0"/>
    <n v="0"/>
    <n v="0"/>
    <n v="0"/>
    <n v="0"/>
    <n v="0"/>
    <n v="0"/>
    <n v="0"/>
    <n v="0"/>
    <n v="0"/>
    <n v="6751.4091666666654"/>
    <n v="31160.35"/>
    <n v="24928.28"/>
    <n v="5"/>
    <n v="4"/>
    <n v="14"/>
    <n v="2"/>
    <n v="1.0833333333333333"/>
    <n v="1"/>
    <n v="0"/>
    <n v="0"/>
    <n v="0"/>
    <n v="0"/>
    <n v="3"/>
    <n v="1"/>
    <n v="2"/>
    <n v="2"/>
    <n v="1"/>
    <n v="2"/>
    <n v="1"/>
  </r>
  <r>
    <s v="JXSR051Phesgo 15ml"/>
    <s v="BC_LEL34"/>
    <x v="3"/>
    <x v="1"/>
    <s v="上饶市"/>
    <x v="120"/>
    <s v="上饶东信第五医院有限公司"/>
    <s v="JXSR051"/>
    <x v="96"/>
    <s v="临时采购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XY002Herceptin IV"/>
    <s v="BC_LEL35"/>
    <x v="4"/>
    <x v="1"/>
    <s v="新余市"/>
    <x v="121"/>
    <s v="新余市人民医院"/>
    <s v="JXXY002"/>
    <x v="97"/>
    <s v="正式进药"/>
    <s v="-"/>
    <m/>
    <s v="腰部"/>
    <x v="0"/>
    <x v="0"/>
    <n v="4535.5"/>
    <n v="1.32524776880701E-2"/>
    <n v="9.4941433176595549E-3"/>
    <n v="8.8317088850936604E-3"/>
    <n v="6.2364308293970773E-3"/>
    <n v="5.682252150269026E-3"/>
    <n v="9.8922260795028787E-3"/>
    <n v="3.1578329890823313E-2"/>
    <n v="2.1810909059168982E-2"/>
    <n v="5.3389238949992299E-2"/>
    <n v="2"/>
    <n v="-2"/>
    <n v="5"/>
    <n v="3"/>
    <n v="0"/>
    <n v="0"/>
    <n v="5"/>
    <n v="3"/>
    <n v="8"/>
    <n v="60.106612554241941"/>
    <n v="43.060687017244916"/>
    <n v="40.056215648342295"/>
    <n v="28.285332026730448"/>
    <n v="25.771854627545167"/>
    <n v="44.866191383585303"/>
    <n v="143.22351521982915"/>
    <n v="98.923378037860914"/>
    <n v="242.14689325769007"/>
    <n v="9071"/>
    <n v="-9071"/>
    <n v="22677.5"/>
    <n v="13606.5"/>
    <n v="0"/>
    <n v="0"/>
    <n v="22677.5"/>
    <n v="13606.5"/>
    <n v="36284"/>
    <n v="6.2364308293970773E-3"/>
    <n v="3"/>
    <m/>
    <m/>
    <n v="0"/>
    <m/>
    <m/>
    <m/>
    <m/>
    <m/>
    <m/>
    <m/>
    <m/>
    <m/>
    <m/>
    <m/>
    <m/>
    <m/>
    <m/>
    <m/>
    <m/>
    <n v="19275.875"/>
    <n v="40819.5"/>
    <n v="31748.5"/>
    <n v="9"/>
    <n v="7"/>
    <n v="0"/>
    <n v="18"/>
    <n v="4.25"/>
    <n v="18"/>
    <n v="2"/>
    <n v="4"/>
    <n v="4"/>
    <n v="4"/>
    <n v="3"/>
    <n v="3"/>
    <n v="4"/>
    <n v="2"/>
    <n v="1"/>
    <n v="2"/>
    <n v="4"/>
  </r>
  <r>
    <s v="JXXY002Herceptin SC"/>
    <s v="BC_LEL35"/>
    <x v="4"/>
    <x v="1"/>
    <s v="新余市"/>
    <x v="121"/>
    <s v="新余市人民医院"/>
    <s v="JXXY002"/>
    <x v="97"/>
    <s v="正式进药"/>
    <s v="-"/>
    <m/>
    <s v="腰部"/>
    <x v="1"/>
    <x v="1"/>
    <n v="3444.49"/>
    <n v="5.0279927437589906"/>
    <n v="4.6585496684472663"/>
    <n v="7.0662331493090358"/>
    <n v="7.2327396700690576"/>
    <n v="6.5122280814983196"/>
    <n v="8.5714822656223308"/>
    <n v="16.752775561515293"/>
    <n v="22.316450017189709"/>
    <n v="39.069225578705002"/>
    <n v="4"/>
    <n v="5"/>
    <n v="6"/>
    <n v="3"/>
    <n v="0"/>
    <n v="0"/>
    <n v="15"/>
    <n v="3"/>
    <n v="18"/>
    <n v="17318.870725950404"/>
    <n v="16046.327747469923"/>
    <n v="24339.569420463478"/>
    <n v="24913.099466156167"/>
    <n v="22431.304504440141"/>
    <n v="29524.384949113457"/>
    <n v="57704.767893883807"/>
    <n v="76868.788919709768"/>
    <n v="134573.55681359358"/>
    <n v="13777.96"/>
    <n v="17222.449999999997"/>
    <n v="20666.939999999999"/>
    <n v="10333.469999999999"/>
    <n v="0"/>
    <n v="0"/>
    <n v="51667.349999999991"/>
    <n v="10333.469999999999"/>
    <n v="62000.819999999992"/>
    <n v="7.2327396700690576"/>
    <n v="3"/>
    <m/>
    <m/>
    <n v="0"/>
    <m/>
    <m/>
    <m/>
    <m/>
    <m/>
    <m/>
    <m/>
    <m/>
    <m/>
    <m/>
    <m/>
    <m/>
    <m/>
    <m/>
    <m/>
    <m/>
    <n v="30139.287499999999"/>
    <n v="68889.799999999988"/>
    <n v="86112.25"/>
    <n v="20"/>
    <n v="25"/>
    <n v="0"/>
    <n v="14"/>
    <n v="8.75"/>
    <n v="14"/>
    <n v="13"/>
    <n v="9"/>
    <n v="10"/>
    <n v="5"/>
    <n v="9"/>
    <n v="5"/>
    <n v="8"/>
    <n v="7"/>
    <n v="8"/>
    <n v="8"/>
    <n v="9"/>
  </r>
  <r>
    <s v="JXXY002Itovebi 3mg"/>
    <s v="BC_LEL35"/>
    <x v="4"/>
    <x v="1"/>
    <s v="新余市"/>
    <x v="121"/>
    <s v="新余市人民医院"/>
    <s v="JXXY002"/>
    <x v="97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XY002Itovebi 9mg"/>
    <s v="BC_LEL35"/>
    <x v="4"/>
    <x v="1"/>
    <s v="新余市"/>
    <x v="121"/>
    <s v="新余市人民医院"/>
    <s v="JXXY002"/>
    <x v="97"/>
    <s v="正式进药"/>
    <s v="-"/>
    <m/>
    <s v="腰部"/>
    <x v="2"/>
    <x v="3"/>
    <n v="10698.05"/>
    <m/>
    <m/>
    <m/>
    <m/>
    <m/>
    <m/>
    <n v="0"/>
    <n v="0"/>
    <n v="0"/>
    <n v="1"/>
    <n v="1"/>
    <n v="0"/>
    <n v="0"/>
    <n v="0"/>
    <n v="0"/>
    <n v="2"/>
    <n v="0"/>
    <n v="2"/>
    <m/>
    <m/>
    <m/>
    <m/>
    <m/>
    <m/>
    <n v="0"/>
    <n v="0"/>
    <n v="0"/>
    <n v="10698.05"/>
    <n v="10698.05"/>
    <n v="0"/>
    <n v="0"/>
    <n v="0"/>
    <n v="0"/>
    <n v="21396.1"/>
    <n v="0"/>
    <n v="21396.1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XY002Perjeta"/>
    <s v="BC_LEL35"/>
    <x v="4"/>
    <x v="1"/>
    <s v="新余市"/>
    <x v="121"/>
    <s v="新余市人民医院"/>
    <s v="JXXY002"/>
    <x v="97"/>
    <s v="正式进药"/>
    <s v="-"/>
    <m/>
    <s v="腰部"/>
    <x v="3"/>
    <x v="4"/>
    <n v="3985.87"/>
    <n v="4.1867266452940362"/>
    <n v="3.5365908857258037"/>
    <n v="5.3678053286572567"/>
    <n v="3.2436085015156411"/>
    <n v="3.9368663430668533"/>
    <n v="4.518172235032603"/>
    <n v="13.091122859677096"/>
    <n v="11.698647079615098"/>
    <n v="24.789769939292192"/>
    <n v="-21"/>
    <n v="0"/>
    <n v="0"/>
    <n v="0"/>
    <n v="0"/>
    <n v="0"/>
    <n v="-21"/>
    <n v="0"/>
    <n v="-21"/>
    <n v="16687.748133678138"/>
    <n v="14096.391513687908"/>
    <n v="21395.374225335097"/>
    <n v="12928.601817936147"/>
    <n v="15691.837450839877"/>
    <n v="18008.847166449399"/>
    <n v="52179.513872701144"/>
    <n v="46629.286435225426"/>
    <n v="98808.800307926576"/>
    <n v="-83703.27"/>
    <n v="0"/>
    <n v="0"/>
    <n v="0"/>
    <n v="0"/>
    <n v="0"/>
    <n v="-83703.27"/>
    <n v="0"/>
    <n v="-83703.27"/>
    <n v="3.2436085015156411"/>
    <n v="0"/>
    <m/>
    <m/>
    <n v="0"/>
    <m/>
    <m/>
    <m/>
    <m/>
    <m/>
    <m/>
    <m/>
    <m/>
    <m/>
    <m/>
    <m/>
    <m/>
    <m/>
    <m/>
    <m/>
    <m/>
    <n v="35540.674166666664"/>
    <n v="79717.399999999994"/>
    <n v="39858.699999999997"/>
    <n v="20"/>
    <n v="10"/>
    <n v="0"/>
    <n v="24"/>
    <n v="8.9166666666666661"/>
    <n v="24"/>
    <n v="15"/>
    <n v="11"/>
    <n v="9"/>
    <n v="14"/>
    <n v="4"/>
    <n v="0"/>
    <n v="0"/>
    <n v="20"/>
    <n v="10"/>
    <n v="0"/>
    <n v="0"/>
  </r>
  <r>
    <s v="JXXY002Phesgo 10ml"/>
    <s v="BC_LEL35"/>
    <x v="4"/>
    <x v="1"/>
    <s v="新余市"/>
    <x v="121"/>
    <s v="新余市人民医院"/>
    <s v="JXXY002"/>
    <x v="97"/>
    <s v="正式进药"/>
    <s v="-"/>
    <m/>
    <s v="腰部"/>
    <x v="4"/>
    <x v="5"/>
    <n v="6232.07"/>
    <n v="5.4521222721294844"/>
    <n v="4.9373640182282941"/>
    <n v="7.976649268928302"/>
    <n v="6.8210654280295318"/>
    <n v="6.1461845334295022"/>
    <n v="8.4194287243291566"/>
    <n v="18.366135559286079"/>
    <n v="21.386678685788191"/>
    <n v="39.752814245074269"/>
    <n v="14"/>
    <n v="15"/>
    <n v="25"/>
    <n v="10"/>
    <n v="0"/>
    <n v="0"/>
    <n v="54"/>
    <n v="10"/>
    <n v="64"/>
    <n v="33978.007648469997"/>
    <n v="30769.998177080004"/>
    <n v="49711.036609410003"/>
    <n v="42509.357222060004"/>
    <n v="38303.452245249995"/>
    <n v="52470.469170030003"/>
    <n v="114459.04243496001"/>
    <n v="133283.27863734"/>
    <n v="247742.32107230002"/>
    <n v="87248.98"/>
    <n v="93481.049999999988"/>
    <n v="155801.75"/>
    <n v="62320.7"/>
    <n v="0"/>
    <n v="0"/>
    <n v="336531.77999999997"/>
    <n v="62320.7"/>
    <n v="398852.48"/>
    <n v="6.8210654280295318"/>
    <n v="10"/>
    <n v="13"/>
    <n v="33"/>
    <n v="64"/>
    <n v="14"/>
    <n v="15"/>
    <n v="25"/>
    <n v="10"/>
    <n v="0"/>
    <n v="0"/>
    <n v="0"/>
    <n v="0"/>
    <n v="0.33333333333333331"/>
    <n v="0"/>
    <n v="0"/>
    <n v="0"/>
    <n v="1"/>
    <n v="0"/>
    <n v="0"/>
    <n v="0"/>
    <n v="32199.028333333335"/>
    <n v="81016.91"/>
    <n v="205658.31"/>
    <n v="13"/>
    <n v="33"/>
    <n v="20"/>
    <n v="17"/>
    <n v="5.166666666666667"/>
    <n v="0"/>
    <n v="0"/>
    <n v="2"/>
    <n v="4"/>
    <n v="4"/>
    <n v="6"/>
    <n v="4"/>
    <n v="6"/>
    <n v="3"/>
    <n v="8"/>
    <n v="8"/>
    <n v="17"/>
  </r>
  <r>
    <s v="JXXY002Phesgo 15ml"/>
    <s v="BC_LEL35"/>
    <x v="4"/>
    <x v="1"/>
    <s v="新余市"/>
    <x v="121"/>
    <s v="新余市人民医院"/>
    <s v="JXXY002"/>
    <x v="97"/>
    <s v="正式进药"/>
    <s v="-"/>
    <m/>
    <s v="腰部"/>
    <x v="4"/>
    <x v="6"/>
    <n v="8489.27"/>
    <n v="1"/>
    <n v="1"/>
    <n v="1"/>
    <n v="1"/>
    <n v="1"/>
    <n v="1"/>
    <n v="3"/>
    <n v="3"/>
    <n v="6"/>
    <n v="2"/>
    <n v="2"/>
    <n v="4"/>
    <n v="0"/>
    <n v="0"/>
    <n v="0"/>
    <n v="8"/>
    <n v="0"/>
    <n v="8"/>
    <n v="8489.27"/>
    <n v="8489.27"/>
    <n v="8489.27"/>
    <n v="8489.27"/>
    <n v="8489.27"/>
    <n v="8489.27"/>
    <n v="25467.81"/>
    <n v="25467.81"/>
    <n v="50935.62"/>
    <n v="16978.54"/>
    <n v="16978.54"/>
    <n v="33957.08"/>
    <n v="0"/>
    <n v="0"/>
    <n v="0"/>
    <n v="67914.16"/>
    <n v="0"/>
    <n v="67914.16"/>
    <n v="1"/>
    <n v="0"/>
    <n v="2"/>
    <n v="12"/>
    <n v="16"/>
    <n v="4"/>
    <n v="4"/>
    <n v="8"/>
    <n v="0"/>
    <n v="0"/>
    <n v="0"/>
    <n v="0"/>
    <n v="2"/>
    <n v="2.6666666666666665"/>
    <n v="0"/>
    <n v="2"/>
    <n v="2"/>
    <n v="4"/>
    <n v="0"/>
    <n v="0"/>
    <n v="0"/>
    <n v="6366.9525000000003"/>
    <n v="8489.27"/>
    <n v="50935.62"/>
    <n v="1"/>
    <n v="6"/>
    <n v="0"/>
    <n v="3"/>
    <n v="0.75"/>
    <n v="0"/>
    <n v="0"/>
    <n v="1"/>
    <n v="0"/>
    <n v="1"/>
    <n v="0"/>
    <n v="1"/>
    <n v="0"/>
    <n v="0"/>
    <n v="3"/>
    <n v="2"/>
    <n v="1"/>
  </r>
  <r>
    <s v="JXYC002Herceptin IV"/>
    <s v="BC_LEL35"/>
    <x v="4"/>
    <x v="1"/>
    <s v="宜春市"/>
    <x v="122"/>
    <s v="宜春市妇幼保健院"/>
    <s v="JXYC002"/>
    <x v="98"/>
    <s v="未准入"/>
    <s v="-"/>
    <m/>
    <s v="腿部"/>
    <x v="0"/>
    <x v="0"/>
    <n v="4535.5"/>
    <n v="7.219105420244341E-3"/>
    <n v="5.1718043296003274E-3"/>
    <n v="4.8109522598777073E-3"/>
    <n v="3.3972101416181013E-3"/>
    <n v="3.0953289085050976E-3"/>
    <n v="5.3886544531297539E-3"/>
    <n v="1.7201862009722374E-2"/>
    <n v="1.1881193503252953E-2"/>
    <n v="2.9083055512975325E-2"/>
    <n v="0"/>
    <n v="0"/>
    <n v="0"/>
    <n v="0"/>
    <n v="0"/>
    <n v="0"/>
    <n v="0"/>
    <n v="0"/>
    <n v="0"/>
    <n v="32.742252633518213"/>
    <n v="23.45671853690229"/>
    <n v="21.820073974675346"/>
    <n v="15.4080465973089"/>
    <n v="14.038864264524872"/>
    <n v="24.44024227217"/>
    <n v="78.019045145095845"/>
    <n v="53.887153134003768"/>
    <n v="131.90619827909961"/>
    <n v="0"/>
    <n v="0"/>
    <n v="0"/>
    <n v="0"/>
    <n v="0"/>
    <n v="0"/>
    <n v="0"/>
    <n v="0"/>
    <n v="0"/>
    <n v="3.3972101416181013E-3"/>
    <n v="0"/>
    <m/>
    <m/>
    <n v="0"/>
    <m/>
    <m/>
    <m/>
    <m/>
    <m/>
    <m/>
    <m/>
    <m/>
    <m/>
    <m/>
    <m/>
    <m/>
    <m/>
    <m/>
    <m/>
    <m/>
    <n v="3023.6666666666665"/>
    <n v="4535.5"/>
    <n v="0"/>
    <n v="1"/>
    <n v="0"/>
    <n v="0"/>
    <n v="2"/>
    <n v="0.66666666666666663"/>
    <n v="2"/>
    <n v="0"/>
    <n v="2"/>
    <n v="0"/>
    <n v="1"/>
    <n v="2"/>
    <n v="0"/>
    <n v="1"/>
    <n v="0"/>
    <n v="0"/>
    <n v="0"/>
    <n v="0"/>
  </r>
  <r>
    <s v="JXYC002Herceptin SC"/>
    <s v="BC_LEL35"/>
    <x v="4"/>
    <x v="1"/>
    <s v="宜春市"/>
    <x v="122"/>
    <s v="宜春市妇幼保健院"/>
    <s v="JXYC002"/>
    <x v="98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02Itovebi 3mg"/>
    <s v="BC_LEL35"/>
    <x v="4"/>
    <x v="1"/>
    <s v="宜春市"/>
    <x v="122"/>
    <s v="宜春市妇幼保健院"/>
    <s v="JXYC002"/>
    <x v="98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02Itovebi 9mg"/>
    <s v="BC_LEL35"/>
    <x v="4"/>
    <x v="1"/>
    <s v="宜春市"/>
    <x v="122"/>
    <s v="宜春市妇幼保健院"/>
    <s v="JXYC002"/>
    <x v="98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02Perjeta"/>
    <s v="BC_LEL35"/>
    <x v="4"/>
    <x v="1"/>
    <s v="宜春市"/>
    <x v="122"/>
    <s v="宜春市妇幼保健院"/>
    <s v="JXYC002"/>
    <x v="98"/>
    <s v="未准入"/>
    <s v="-"/>
    <m/>
    <s v="腿部"/>
    <x v="3"/>
    <x v="4"/>
    <n v="3985.87"/>
    <n v="1.2577357926607356E-2"/>
    <n v="1.0624283163972086E-2"/>
    <n v="1.6125439900586364E-2"/>
    <n v="9.7441339150250699E-3"/>
    <n v="1.1826751851980082E-2"/>
    <n v="1.3573054605305767E-2"/>
    <n v="3.9327080991165803E-2"/>
    <n v="3.5143940372310917E-2"/>
    <n v="7.4471021363476719E-2"/>
    <n v="0"/>
    <n v="0"/>
    <n v="0"/>
    <n v="0"/>
    <n v="0"/>
    <n v="0"/>
    <n v="0"/>
    <n v="0"/>
    <n v="0"/>
    <n v="50.131713638926456"/>
    <n v="42.347011534781416"/>
    <n v="64.273907136550164"/>
    <n v="38.838851047880972"/>
    <n v="47.139895404251845"/>
    <n v="54.100431159650086"/>
    <n v="156.75263231025804"/>
    <n v="140.07917761178288"/>
    <n v="296.83180992204092"/>
    <n v="0"/>
    <n v="0"/>
    <n v="0"/>
    <n v="0"/>
    <n v="0"/>
    <n v="0"/>
    <n v="0"/>
    <n v="0"/>
    <n v="0"/>
    <n v="9.7441339150250699E-3"/>
    <n v="0"/>
    <m/>
    <m/>
    <n v="0"/>
    <m/>
    <m/>
    <m/>
    <m/>
    <m/>
    <m/>
    <m/>
    <m/>
    <m/>
    <m/>
    <m/>
    <m/>
    <m/>
    <m/>
    <m/>
    <m/>
    <n v="664.31166666666661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JXYC002Phesgo 10ml"/>
    <s v="BC_LEL35"/>
    <x v="4"/>
    <x v="1"/>
    <s v="宜春市"/>
    <x v="122"/>
    <s v="宜春市妇幼保健院"/>
    <s v="JXYC002"/>
    <x v="98"/>
    <s v="未准入"/>
    <s v="-"/>
    <m/>
    <s v="腿部"/>
    <x v="4"/>
    <x v="5"/>
    <n v="6232.07"/>
    <n v="0.69310387162371423"/>
    <n v="0.64074640282442274"/>
    <n v="0.94988041142349178"/>
    <n v="0.83234282102415413"/>
    <n v="0.76369884092444407"/>
    <n v="0.99491671982342955"/>
    <n v="2.2837306858716291"/>
    <n v="2.5909583817720279"/>
    <n v="4.8746890676436569"/>
    <n v="0"/>
    <n v="0"/>
    <n v="0"/>
    <n v="0"/>
    <n v="0"/>
    <n v="0"/>
    <n v="0"/>
    <n v="0"/>
    <n v="0"/>
    <n v="4319.4718452300003"/>
    <n v="3993.1764346499999"/>
    <n v="5919.7212156200003"/>
    <n v="5187.2187246200001"/>
    <n v="4759.4246355599998"/>
    <n v="6200.39064211"/>
    <n v="14232.369495500001"/>
    <n v="16147.03400229"/>
    <n v="30379.403497790001"/>
    <n v="0"/>
    <n v="0"/>
    <n v="0"/>
    <n v="0"/>
    <n v="0"/>
    <n v="0"/>
    <n v="0"/>
    <n v="0"/>
    <n v="0"/>
    <n v="0.8323428210241541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16.0349999999999"/>
    <n v="24928.28"/>
    <n v="0"/>
    <n v="4"/>
    <n v="0"/>
    <n v="1.3333333333333333"/>
    <n v="2"/>
    <n v="0.5"/>
    <n v="0"/>
    <n v="0"/>
    <n v="0"/>
    <n v="0"/>
    <n v="0"/>
    <n v="2"/>
    <n v="1"/>
    <n v="2"/>
    <n v="1"/>
    <n v="0"/>
    <n v="0"/>
    <n v="0"/>
  </r>
  <r>
    <s v="JXYC002Phesgo 15ml"/>
    <s v="BC_LEL35"/>
    <x v="4"/>
    <x v="1"/>
    <s v="宜春市"/>
    <x v="122"/>
    <s v="宜春市妇幼保健院"/>
    <s v="JXYC002"/>
    <x v="98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JXYC004Herceptin IV"/>
    <s v="BC_LEL35"/>
    <x v="4"/>
    <x v="1"/>
    <s v="宜春市"/>
    <x v="123"/>
    <s v="宜春市人民医院"/>
    <s v="JXYC004"/>
    <x v="99"/>
    <s v="正式进药"/>
    <s v="-"/>
    <m/>
    <s v="腰部"/>
    <x v="0"/>
    <x v="0"/>
    <n v="4535.5"/>
    <n v="2.3909180799160126E-2"/>
    <n v="1.7128660350011642E-2"/>
    <n v="1.5933543105629132E-2"/>
    <n v="1.1251326412398949E-2"/>
    <n v="1.0251516524302328E-2"/>
    <n v="1.7846853049517861E-2"/>
    <n v="5.6971384254800896E-2"/>
    <n v="3.9349695986219138E-2"/>
    <n v="9.6321080241020041E-2"/>
    <n v="4"/>
    <n v="5"/>
    <n v="3"/>
    <n v="2"/>
    <n v="0"/>
    <n v="0"/>
    <n v="12"/>
    <n v="2"/>
    <n v="14"/>
    <n v="108.44008951459077"/>
    <n v="77.687039017477801"/>
    <n v="72.266584755580922"/>
    <n v="51.030390943435435"/>
    <n v="46.495753195973208"/>
    <n v="80.944402006088254"/>
    <n v="258.39371328764952"/>
    <n v="178.47054614549688"/>
    <n v="436.8642594331464"/>
    <n v="18142"/>
    <n v="22677.5"/>
    <n v="13606.5"/>
    <n v="9071"/>
    <n v="0"/>
    <n v="0"/>
    <n v="54426"/>
    <n v="9071"/>
    <n v="63497"/>
    <n v="1.1251326412398949E-2"/>
    <n v="2"/>
    <m/>
    <m/>
    <n v="0"/>
    <m/>
    <m/>
    <m/>
    <m/>
    <m/>
    <m/>
    <m/>
    <m/>
    <m/>
    <m/>
    <m/>
    <m/>
    <m/>
    <m/>
    <m/>
    <m/>
    <n v="23811.375"/>
    <n v="49890.5"/>
    <n v="68032.5"/>
    <n v="11"/>
    <n v="15"/>
    <n v="0"/>
    <n v="9"/>
    <n v="5.25"/>
    <n v="5"/>
    <n v="9"/>
    <n v="9"/>
    <n v="6"/>
    <n v="4"/>
    <n v="4"/>
    <n v="3"/>
    <n v="5"/>
    <n v="3"/>
    <n v="5"/>
    <n v="3"/>
    <n v="7"/>
  </r>
  <r>
    <s v="JXYC004Herceptin SC"/>
    <s v="BC_LEL35"/>
    <x v="4"/>
    <x v="1"/>
    <s v="宜春市"/>
    <x v="123"/>
    <s v="宜春市人民医院"/>
    <s v="JXYC004"/>
    <x v="99"/>
    <s v="正式进药"/>
    <s v="-"/>
    <m/>
    <s v="腰部"/>
    <x v="1"/>
    <x v="1"/>
    <n v="3444.49"/>
    <n v="5.1351786355833102"/>
    <n v="4.7578598357978867"/>
    <n v="7.2168699024919798"/>
    <n v="7.3869259808651035"/>
    <n v="6.6510546491271594"/>
    <n v="8.7542076627576897"/>
    <n v="17.109908373873175"/>
    <n v="22.792188292749952"/>
    <n v="39.902096666623123"/>
    <n v="7"/>
    <n v="3"/>
    <n v="4"/>
    <n v="0"/>
    <n v="0"/>
    <n v="0"/>
    <n v="14"/>
    <n v="0"/>
    <n v="14"/>
    <n v="17688.071458480357"/>
    <n v="16388.400625807462"/>
    <n v="24858.4362104346"/>
    <n v="25444.192671830038"/>
    <n v="22909.491228372008"/>
    <n v="30153.780752292234"/>
    <n v="58934.908294722416"/>
    <n v="78507.46465249428"/>
    <n v="137442.3729472167"/>
    <n v="24111.43"/>
    <n v="10333.469999999999"/>
    <n v="13777.96"/>
    <n v="0"/>
    <n v="0"/>
    <n v="0"/>
    <n v="48222.86"/>
    <n v="0"/>
    <n v="48222.86"/>
    <n v="7.3869259808651035"/>
    <n v="0"/>
    <m/>
    <m/>
    <n v="0"/>
    <m/>
    <m/>
    <m/>
    <m/>
    <m/>
    <m/>
    <m/>
    <m/>
    <m/>
    <m/>
    <m/>
    <m/>
    <m/>
    <m/>
    <m/>
    <m/>
    <n v="30139.287499999999"/>
    <n v="68889.799999999988"/>
    <n v="62000.819999999992"/>
    <n v="20"/>
    <n v="18"/>
    <n v="0"/>
    <n v="16"/>
    <n v="8.75"/>
    <n v="9"/>
    <n v="16"/>
    <n v="11"/>
    <n v="10"/>
    <n v="12"/>
    <n v="9"/>
    <n v="8"/>
    <n v="6"/>
    <n v="6"/>
    <n v="6"/>
    <n v="6"/>
    <n v="6"/>
  </r>
  <r>
    <s v="JXYC004Itovebi 3mg"/>
    <s v="BC_LEL35"/>
    <x v="4"/>
    <x v="1"/>
    <s v="宜春市"/>
    <x v="123"/>
    <s v="宜春市人民医院"/>
    <s v="JXYC004"/>
    <x v="99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2"/>
    <n v="2"/>
    <n v="0"/>
    <n v="0"/>
    <n v="2"/>
    <n v="2"/>
    <n v="4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7132.04"/>
    <n v="7132.04"/>
    <n v="0"/>
    <n v="0"/>
    <n v="7132.04"/>
    <n v="7132.04"/>
    <n v="14264.08"/>
    <n v="1.7644957539816278E-7"/>
    <n v="2"/>
    <m/>
    <m/>
    <n v="0"/>
    <m/>
    <m/>
    <m/>
    <m/>
    <m/>
    <m/>
    <n v="0"/>
    <n v="0"/>
    <n v="1.3333333333333333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04Itovebi 9mg"/>
    <s v="BC_LEL35"/>
    <x v="4"/>
    <x v="1"/>
    <s v="宜春市"/>
    <x v="123"/>
    <s v="宜春市人民医院"/>
    <s v="JXYC004"/>
    <x v="99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04Perjeta"/>
    <s v="BC_LEL35"/>
    <x v="4"/>
    <x v="1"/>
    <s v="宜春市"/>
    <x v="123"/>
    <s v="宜春市人民医院"/>
    <s v="JXYC004"/>
    <x v="99"/>
    <s v="正式进药"/>
    <s v="-"/>
    <m/>
    <s v="腰部"/>
    <x v="3"/>
    <x v="4"/>
    <n v="3985.87"/>
    <n v="5.8049378846831363"/>
    <n v="4.9035182266438584"/>
    <n v="7.4425151555931475"/>
    <n v="4.4972952544424061"/>
    <n v="5.4585041054663206"/>
    <n v="6.2644904716061891"/>
    <n v="18.150971266920145"/>
    <n v="16.220289831514918"/>
    <n v="34.371261098435063"/>
    <n v="4"/>
    <n v="5"/>
    <n v="2"/>
    <n v="1"/>
    <n v="0"/>
    <n v="0"/>
    <n v="11"/>
    <n v="1"/>
    <n v="12"/>
    <n v="23137.727766421969"/>
    <n v="19544.786194032957"/>
    <n v="29664.897883224054"/>
    <n v="17925.634235824349"/>
    <n v="21756.887758855042"/>
    <n v="24969.444636060958"/>
    <n v="72347.411843678972"/>
    <n v="64651.966630740353"/>
    <n v="136999.37847441933"/>
    <n v="15943.48"/>
    <n v="19929.349999999999"/>
    <n v="7971.74"/>
    <n v="3985.87"/>
    <n v="0"/>
    <n v="0"/>
    <n v="43844.57"/>
    <n v="3985.87"/>
    <n v="47830.44"/>
    <n v="4.4972952544424061"/>
    <n v="1"/>
    <m/>
    <m/>
    <n v="0"/>
    <m/>
    <m/>
    <m/>
    <m/>
    <m/>
    <m/>
    <m/>
    <m/>
    <m/>
    <m/>
    <m/>
    <m/>
    <m/>
    <m/>
    <m/>
    <m/>
    <n v="56798.647499999999"/>
    <n v="91675.01"/>
    <n v="59788.049999999996"/>
    <n v="23"/>
    <n v="15"/>
    <n v="0"/>
    <n v="31"/>
    <n v="14.25"/>
    <n v="31"/>
    <n v="30"/>
    <n v="27"/>
    <n v="18"/>
    <n v="17"/>
    <n v="10"/>
    <n v="9"/>
    <n v="7"/>
    <n v="7"/>
    <n v="6"/>
    <n v="4"/>
    <n v="5"/>
  </r>
  <r>
    <s v="JXYC004Phesgo 10ml"/>
    <s v="BC_LEL35"/>
    <x v="4"/>
    <x v="1"/>
    <s v="宜春市"/>
    <x v="123"/>
    <s v="宜春市人民医院"/>
    <s v="JXYC004"/>
    <x v="99"/>
    <s v="正式进药"/>
    <s v="-"/>
    <m/>
    <s v="腰部"/>
    <x v="4"/>
    <x v="5"/>
    <n v="6232.07"/>
    <n v="2.3249471433231657"/>
    <n v="2.1493190015243733"/>
    <n v="3.1862795888236173"/>
    <n v="2.7920109370241351"/>
    <n v="2.5617512439237689"/>
    <n v="3.3373495958245014"/>
    <n v="7.6605457336711558"/>
    <n v="8.6911117767724058"/>
    <n v="16.351657510443562"/>
    <n v="1"/>
    <n v="2"/>
    <n v="1"/>
    <n v="1"/>
    <n v="0"/>
    <n v="0"/>
    <n v="4"/>
    <n v="1"/>
    <n v="5"/>
    <n v="14489.233343490001"/>
    <n v="13394.70646983"/>
    <n v="19857.11743712"/>
    <n v="17400.007600299999"/>
    <n v="15965.013074720002"/>
    <n v="20798.596295650001"/>
    <n v="47741.057250440004"/>
    <n v="54163.616970670002"/>
    <n v="101904.67422111001"/>
    <n v="6232.07"/>
    <n v="12464.14"/>
    <n v="6232.07"/>
    <n v="6232.07"/>
    <n v="0"/>
    <n v="0"/>
    <n v="24928.28"/>
    <n v="6232.07"/>
    <n v="31160.35"/>
    <n v="2.7920109370241351"/>
    <n v="1"/>
    <n v="4"/>
    <n v="4"/>
    <n v="5"/>
    <n v="1"/>
    <n v="2"/>
    <n v="1"/>
    <n v="1"/>
    <n v="0"/>
    <n v="0"/>
    <n v="0"/>
    <n v="0"/>
    <n v="0"/>
    <n v="0"/>
    <n v="0"/>
    <n v="0"/>
    <n v="0"/>
    <n v="0"/>
    <n v="0"/>
    <n v="0"/>
    <n v="4674.0524999999998"/>
    <n v="24928.28"/>
    <n v="24928.28"/>
    <n v="4"/>
    <n v="4"/>
    <n v="30.666666666666668"/>
    <n v="2"/>
    <n v="0.75"/>
    <n v="0"/>
    <n v="1"/>
    <n v="0"/>
    <n v="0"/>
    <n v="0"/>
    <n v="0"/>
    <n v="1"/>
    <n v="1"/>
    <n v="2"/>
    <n v="1"/>
    <n v="1"/>
    <n v="2"/>
  </r>
  <r>
    <s v="JXYC004Phesgo 15ml"/>
    <s v="BC_LEL35"/>
    <x v="4"/>
    <x v="1"/>
    <s v="宜春市"/>
    <x v="123"/>
    <s v="宜春市人民医院"/>
    <s v="JXYC004"/>
    <x v="99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JXYC011Herceptin IV"/>
    <s v="BC_LEL35"/>
    <x v="4"/>
    <x v="1"/>
    <s v="宜春市"/>
    <x v="124"/>
    <s v="万载县人民医院"/>
    <s v="JXYC011"/>
    <x v="100"/>
    <s v="未准入"/>
    <s v="-"/>
    <m/>
    <s v="腿部"/>
    <x v="0"/>
    <x v="0"/>
    <n v="4535.5"/>
    <n v="2.0357878465692262E-2"/>
    <n v="1.4584489055263156E-2"/>
    <n v="1.3566886159632084E-2"/>
    <n v="9.580133154938426E-3"/>
    <n v="8.7288280281904874E-3"/>
    <n v="1.5196006439079529E-2"/>
    <n v="4.8509253680587505E-2"/>
    <n v="3.3504967622208441E-2"/>
    <n v="8.2014221302795953E-2"/>
    <n v="2"/>
    <n v="0"/>
    <n v="-3"/>
    <n v="0"/>
    <n v="0"/>
    <n v="0"/>
    <n v="-1"/>
    <n v="0"/>
    <n v="-1"/>
    <n v="92.33315778114725"/>
    <n v="66.147950110146041"/>
    <n v="61.532612177011316"/>
    <n v="43.450693924223231"/>
    <n v="39.589599521857956"/>
    <n v="68.921487204445199"/>
    <n v="220.01372006830459"/>
    <n v="151.96178065052641"/>
    <n v="371.97550071883097"/>
    <n v="9071"/>
    <n v="0"/>
    <n v="-13606.5"/>
    <n v="0"/>
    <n v="0"/>
    <n v="0"/>
    <n v="-4535.5"/>
    <n v="0"/>
    <n v="-4535.5"/>
    <n v="9.580133154938426E-3"/>
    <n v="0"/>
    <m/>
    <m/>
    <n v="0"/>
    <m/>
    <m/>
    <m/>
    <m/>
    <m/>
    <m/>
    <m/>
    <m/>
    <m/>
    <m/>
    <m/>
    <m/>
    <m/>
    <m/>
    <m/>
    <m/>
    <n v="6425.291666666667"/>
    <n v="18142"/>
    <n v="9071"/>
    <n v="4"/>
    <n v="2"/>
    <n v="0"/>
    <n v="5"/>
    <n v="1.4166666666666667"/>
    <n v="0"/>
    <n v="5"/>
    <n v="2"/>
    <n v="2"/>
    <n v="1"/>
    <n v="1"/>
    <n v="1"/>
    <n v="1"/>
    <n v="2"/>
    <n v="0"/>
    <n v="2"/>
    <n v="0"/>
  </r>
  <r>
    <s v="JXYC011Herceptin SC"/>
    <s v="BC_LEL35"/>
    <x v="4"/>
    <x v="1"/>
    <s v="宜春市"/>
    <x v="124"/>
    <s v="万载县人民医院"/>
    <s v="JXYC011"/>
    <x v="100"/>
    <s v="未准入"/>
    <s v="-"/>
    <m/>
    <s v="腿部"/>
    <x v="1"/>
    <x v="1"/>
    <n v="3444.49"/>
    <n v="0.38976687936116217"/>
    <n v="0.36112788127498197"/>
    <n v="0.54777001157434391"/>
    <n v="0.56067749380380305"/>
    <n v="0.50482388228669151"/>
    <n v="0.66445598958312646"/>
    <n v="1.298664772210488"/>
    <n v="1.7299573656736209"/>
    <n v="3.0286221378841089"/>
    <n v="0"/>
    <n v="0"/>
    <n v="0"/>
    <n v="0"/>
    <n v="0"/>
    <n v="0"/>
    <n v="0"/>
    <n v="0"/>
    <n v="0"/>
    <n v="1342.5481182907292"/>
    <n v="1243.9013757728624"/>
    <n v="1886.7883271677117"/>
    <n v="1931.2480206322612"/>
    <n v="1738.8608142976857"/>
    <n v="2288.7120115591829"/>
    <n v="4473.2378212313033"/>
    <n v="5958.8208464891304"/>
    <n v="10432.058667720434"/>
    <n v="0"/>
    <n v="0"/>
    <n v="0"/>
    <n v="0"/>
    <n v="0"/>
    <n v="0"/>
    <n v="0"/>
    <n v="0"/>
    <n v="0"/>
    <n v="0.56067749380380305"/>
    <n v="0"/>
    <m/>
    <m/>
    <n v="0"/>
    <m/>
    <m/>
    <m/>
    <m/>
    <m/>
    <m/>
    <m/>
    <m/>
    <m/>
    <m/>
    <m/>
    <m/>
    <m/>
    <m/>
    <m/>
    <m/>
    <n v="2296.3266666666664"/>
    <n v="0"/>
    <n v="0"/>
    <n v="0"/>
    <n v="0"/>
    <n v="0"/>
    <n v="2"/>
    <n v="0.66666666666666663"/>
    <n v="2"/>
    <n v="1"/>
    <n v="2"/>
    <n v="1"/>
    <n v="1"/>
    <n v="1"/>
    <n v="0"/>
    <n v="0"/>
    <n v="0"/>
    <n v="0"/>
    <n v="0"/>
    <n v="0"/>
  </r>
  <r>
    <s v="JXYC011Itovebi 3mg"/>
    <s v="BC_LEL35"/>
    <x v="4"/>
    <x v="1"/>
    <s v="宜春市"/>
    <x v="124"/>
    <s v="万载县人民医院"/>
    <s v="JXYC011"/>
    <x v="100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1Itovebi 9mg"/>
    <s v="BC_LEL35"/>
    <x v="4"/>
    <x v="1"/>
    <s v="宜春市"/>
    <x v="124"/>
    <s v="万载县人民医院"/>
    <s v="JXYC011"/>
    <x v="100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1Perjeta"/>
    <s v="BC_LEL35"/>
    <x v="4"/>
    <x v="1"/>
    <s v="宜春市"/>
    <x v="124"/>
    <s v="万载县人民医院"/>
    <s v="JXYC011"/>
    <x v="100"/>
    <s v="未准入"/>
    <s v="-"/>
    <m/>
    <s v="腿部"/>
    <x v="3"/>
    <x v="4"/>
    <n v="3985.87"/>
    <n v="1.1962173914932979"/>
    <n v="1.0104627988686803"/>
    <n v="1.533671202419582"/>
    <n v="0.926752861945212"/>
    <n v="1.1248281501383881"/>
    <n v="1.2909169055455654"/>
    <n v="3.7403513927815601"/>
    <n v="3.3424979176291654"/>
    <n v="7.082849310410726"/>
    <n v="0"/>
    <n v="0"/>
    <n v="0"/>
    <n v="0"/>
    <n v="0"/>
    <n v="0"/>
    <n v="0"/>
    <n v="0"/>
    <n v="0"/>
    <n v="4767.9670142313907"/>
    <n v="4027.5733561267066"/>
    <n v="6113.0140355881385"/>
    <n v="3693.9164298415621"/>
    <n v="4483.4187787920964"/>
    <n v="5145.4269663069026"/>
    <n v="14908.554405946237"/>
    <n v="13322.762174940561"/>
    <n v="28231.3165808868"/>
    <n v="0"/>
    <n v="0"/>
    <n v="0"/>
    <n v="0"/>
    <n v="0"/>
    <n v="0"/>
    <n v="0"/>
    <n v="0"/>
    <n v="0"/>
    <n v="0.926752861945212"/>
    <n v="0"/>
    <m/>
    <m/>
    <n v="0"/>
    <m/>
    <m/>
    <m/>
    <m/>
    <m/>
    <m/>
    <m/>
    <m/>
    <m/>
    <m/>
    <m/>
    <m/>
    <m/>
    <m/>
    <m/>
    <m/>
    <n v="10961.1425"/>
    <n v="15943.48"/>
    <n v="11957.61"/>
    <n v="4"/>
    <n v="3"/>
    <n v="0"/>
    <n v="7"/>
    <n v="2.75"/>
    <n v="7"/>
    <n v="5"/>
    <n v="6"/>
    <n v="3"/>
    <n v="2"/>
    <n v="3"/>
    <n v="1"/>
    <n v="2"/>
    <n v="1"/>
    <n v="1"/>
    <n v="2"/>
    <n v="0"/>
  </r>
  <r>
    <s v="JXYC011Phesgo 10ml"/>
    <s v="BC_LEL35"/>
    <x v="4"/>
    <x v="1"/>
    <s v="宜春市"/>
    <x v="124"/>
    <s v="万载县人民医院"/>
    <s v="JXYC011"/>
    <x v="100"/>
    <s v="未准入"/>
    <s v="-"/>
    <m/>
    <s v="腿部"/>
    <x v="4"/>
    <x v="5"/>
    <n v="6232.07"/>
    <n v="0.11250077972327011"/>
    <n v="0.10400250712363629"/>
    <n v="0.15417882692428037"/>
    <n v="0.13510100442389125"/>
    <n v="0.1239592271235721"/>
    <n v="0.16148878362406069"/>
    <n v="0.37068211377118676"/>
    <n v="0.4205490151715241"/>
    <n v="0.79123112894271086"/>
    <n v="1"/>
    <n v="0"/>
    <n v="0"/>
    <n v="0"/>
    <n v="0"/>
    <n v="0"/>
    <n v="1"/>
    <n v="0"/>
    <n v="1"/>
    <n v="701.11273428999993"/>
    <n v="648.15090456999997"/>
    <n v="960.85324190999984"/>
    <n v="841.95891663999987"/>
    <n v="772.52258057999995"/>
    <n v="1006.4094037599998"/>
    <n v="2310.1168807699996"/>
    <n v="2620.8909009799995"/>
    <n v="4931.0077817499987"/>
    <n v="6232.07"/>
    <n v="0"/>
    <n v="0"/>
    <n v="0"/>
    <n v="0"/>
    <n v="0"/>
    <n v="6232.07"/>
    <n v="0"/>
    <n v="6232.07"/>
    <n v="0.13510100442389125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10"/>
    <n v="2"/>
    <n v="0.16666666666666666"/>
    <n v="0"/>
    <n v="0"/>
    <n v="0"/>
    <n v="0"/>
    <n v="0"/>
    <n v="0"/>
    <n v="0"/>
    <n v="0"/>
    <n v="0"/>
    <n v="0"/>
    <n v="0"/>
    <n v="2"/>
  </r>
  <r>
    <s v="JXYC011Phesgo 15ml"/>
    <s v="BC_LEL35"/>
    <x v="4"/>
    <x v="1"/>
    <s v="宜春市"/>
    <x v="124"/>
    <s v="万载县人民医院"/>
    <s v="JXYC011"/>
    <x v="100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3Herceptin IV"/>
    <s v="BC_LEL35"/>
    <x v="4"/>
    <x v="1"/>
    <s v="宜春市"/>
    <x v="125"/>
    <s v="上高县人民医院"/>
    <s v="JXYC013"/>
    <x v="101"/>
    <s v="未准入"/>
    <s v="-"/>
    <m/>
    <s v="腿部"/>
    <x v="0"/>
    <x v="0"/>
    <n v="4535.5"/>
    <n v="2.6903287645187865E-3"/>
    <n v="1.9273653925828979E-3"/>
    <n v="1.7928874141635101E-3"/>
    <n v="1.266031125889941E-3"/>
    <n v="1.1535296845569473E-3"/>
    <n v="2.0081784699601392E-3"/>
    <n v="6.4105815712651943E-3"/>
    <n v="4.4277392804070274E-3"/>
    <n v="1.0838320851672221E-2"/>
    <n v="0"/>
    <n v="0"/>
    <n v="0"/>
    <n v="0"/>
    <n v="0"/>
    <n v="0"/>
    <n v="0"/>
    <n v="0"/>
    <n v="0"/>
    <n v="12.201986111474955"/>
    <n v="8.741565738059732"/>
    <n v="8.1316408669386"/>
    <n v="5.7420841714738264"/>
    <n v="5.2318338843080348"/>
    <n v="9.1080934505042102"/>
    <n v="29.075192716473286"/>
    <n v="20.082011506286072"/>
    <n v="49.157204222759361"/>
    <n v="0"/>
    <n v="0"/>
    <n v="0"/>
    <n v="0"/>
    <n v="0"/>
    <n v="0"/>
    <n v="0"/>
    <n v="0"/>
    <n v="0"/>
    <n v="1.266031125889941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3Herceptin SC"/>
    <s v="BC_LEL35"/>
    <x v="4"/>
    <x v="1"/>
    <s v="宜春市"/>
    <x v="125"/>
    <s v="上高县人民医院"/>
    <s v="JXYC013"/>
    <x v="101"/>
    <s v="未准入"/>
    <s v="-"/>
    <m/>
    <s v="腿部"/>
    <x v="1"/>
    <x v="1"/>
    <n v="3444.49"/>
    <n v="0.72106872681814993"/>
    <n v="0.6680865803587166"/>
    <n v="1.0133745214125363"/>
    <n v="1.0372533635370356"/>
    <n v="0.93392418223037921"/>
    <n v="1.229243580728784"/>
    <n v="2.4025298285894028"/>
    <n v="3.2004211264961988"/>
    <n v="5.6029509550856016"/>
    <n v="2"/>
    <n v="3"/>
    <n v="3"/>
    <n v="2"/>
    <n v="0"/>
    <n v="0"/>
    <n v="8"/>
    <n v="2"/>
    <n v="10"/>
    <n v="2483.7140188378489"/>
    <n v="2301.2175451797953"/>
    <n v="3490.5584052602667"/>
    <n v="3572.808838169683"/>
    <n v="3216.8925064507184"/>
    <n v="4234.1172213844884"/>
    <n v="8275.4899692779109"/>
    <n v="11023.818566004891"/>
    <n v="19299.308535282802"/>
    <n v="6888.98"/>
    <n v="10333.469999999999"/>
    <n v="10333.469999999999"/>
    <n v="6888.98"/>
    <n v="0"/>
    <n v="0"/>
    <n v="27555.919999999998"/>
    <n v="6888.98"/>
    <n v="34444.899999999994"/>
    <n v="1.0372533635370356"/>
    <n v="2"/>
    <m/>
    <m/>
    <n v="0"/>
    <m/>
    <m/>
    <m/>
    <m/>
    <m/>
    <m/>
    <m/>
    <m/>
    <m/>
    <m/>
    <m/>
    <m/>
    <m/>
    <m/>
    <m/>
    <m/>
    <n v="4305.6124999999993"/>
    <n v="6888.98"/>
    <n v="10333.469999999999"/>
    <n v="2"/>
    <n v="3"/>
    <n v="0"/>
    <n v="2"/>
    <n v="1.25"/>
    <n v="2"/>
    <n v="1"/>
    <n v="2"/>
    <n v="2"/>
    <n v="2"/>
    <n v="1"/>
    <n v="1"/>
    <n v="1"/>
    <n v="0"/>
    <n v="1"/>
    <n v="1"/>
    <n v="1"/>
  </r>
  <r>
    <s v="JXYC013Itovebi 3mg"/>
    <s v="BC_LEL35"/>
    <x v="4"/>
    <x v="1"/>
    <s v="宜春市"/>
    <x v="125"/>
    <s v="上高县人民医院"/>
    <s v="JXYC013"/>
    <x v="101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3Itovebi 9mg"/>
    <s v="BC_LEL35"/>
    <x v="4"/>
    <x v="1"/>
    <s v="宜春市"/>
    <x v="125"/>
    <s v="上高县人民医院"/>
    <s v="JXYC013"/>
    <x v="101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3Perjeta"/>
    <s v="BC_LEL35"/>
    <x v="4"/>
    <x v="1"/>
    <s v="宜春市"/>
    <x v="125"/>
    <s v="上高县人民医院"/>
    <s v="JXYC013"/>
    <x v="101"/>
    <s v="未准入"/>
    <s v="-"/>
    <m/>
    <s v="腿部"/>
    <x v="3"/>
    <x v="4"/>
    <n v="3985.87"/>
    <n v="0.43075812958716214"/>
    <n v="0.36386786244155711"/>
    <n v="0.5522753165553308"/>
    <n v="0.33372389687690451"/>
    <n v="0.40505084903985394"/>
    <n v="0.46485944414424663"/>
    <n v="1.3469013085840502"/>
    <n v="1.203634190061005"/>
    <n v="2.550535498645055"/>
    <n v="0"/>
    <n v="1"/>
    <n v="1"/>
    <n v="0"/>
    <n v="0"/>
    <n v="0"/>
    <n v="2"/>
    <n v="0"/>
    <n v="2"/>
    <n v="1716.9459059775822"/>
    <n v="1450.3299968699293"/>
    <n v="2201.2976159983964"/>
    <n v="1330.1800688447474"/>
    <n v="1614.4800276624828"/>
    <n v="1852.8693126312282"/>
    <n v="5368.5735188459075"/>
    <n v="4797.5294091384585"/>
    <n v="10166.102927984366"/>
    <n v="0"/>
    <n v="3985.87"/>
    <n v="3985.87"/>
    <n v="0"/>
    <n v="0"/>
    <n v="0"/>
    <n v="7971.74"/>
    <n v="0"/>
    <n v="7971.74"/>
    <n v="0.33372389687690451"/>
    <n v="0"/>
    <m/>
    <m/>
    <n v="0"/>
    <m/>
    <m/>
    <m/>
    <m/>
    <m/>
    <m/>
    <m/>
    <m/>
    <m/>
    <m/>
    <m/>
    <m/>
    <m/>
    <m/>
    <m/>
    <m/>
    <n v="3985.87"/>
    <n v="7971.74"/>
    <n v="3985.87"/>
    <n v="2"/>
    <n v="1"/>
    <n v="0"/>
    <n v="3"/>
    <n v="1"/>
    <n v="3"/>
    <n v="3"/>
    <n v="0"/>
    <n v="1"/>
    <n v="1"/>
    <n v="1"/>
    <n v="2"/>
    <n v="0"/>
    <n v="0"/>
    <n v="1"/>
    <n v="0"/>
    <n v="0"/>
  </r>
  <r>
    <s v="JXYC013Phesgo 10ml"/>
    <s v="BC_LEL35"/>
    <x v="4"/>
    <x v="1"/>
    <s v="宜春市"/>
    <x v="125"/>
    <s v="上高县人民医院"/>
    <s v="JXYC013"/>
    <x v="101"/>
    <s v="未准入"/>
    <s v="-"/>
    <m/>
    <s v="腿部"/>
    <x v="4"/>
    <x v="5"/>
    <n v="6232.07"/>
    <n v="6.4904974823774456E-2"/>
    <n v="6.0002125223240436E-2"/>
    <n v="8.8950002023404737E-2"/>
    <n v="7.7943566023809099E-2"/>
    <n v="7.1515617523551567E-2"/>
    <n v="9.3167284724016267E-2"/>
    <n v="0.21385710207041964"/>
    <n v="0.2426264682713769"/>
    <n v="0.45648357034179654"/>
    <n v="0"/>
    <n v="0"/>
    <n v="0"/>
    <n v="0"/>
    <n v="0"/>
    <n v="0"/>
    <n v="0"/>
    <n v="0"/>
    <n v="0"/>
    <n v="404.49234645000007"/>
    <n v="373.93744454"/>
    <n v="554.34263910999994"/>
    <n v="485.74975950999993"/>
    <n v="445.69033450000001"/>
    <n v="580.62504010999999"/>
    <n v="1332.7724301000001"/>
    <n v="1512.06513412"/>
    <n v="2844.8375642199999"/>
    <n v="0"/>
    <n v="0"/>
    <n v="0"/>
    <n v="0"/>
    <n v="0"/>
    <n v="0"/>
    <n v="0"/>
    <n v="0"/>
    <n v="0"/>
    <n v="7.79435660238090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JXYC013Phesgo 15ml"/>
    <s v="BC_LEL35"/>
    <x v="4"/>
    <x v="1"/>
    <s v="宜春市"/>
    <x v="125"/>
    <s v="上高县人民医院"/>
    <s v="JXYC013"/>
    <x v="101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8Herceptin IV"/>
    <s v="BC_LEL35"/>
    <x v="4"/>
    <x v="1"/>
    <s v="宜春市"/>
    <x v="126"/>
    <s v="宜丰县人民医院"/>
    <s v="JXYC018"/>
    <x v="102"/>
    <s v="未准入"/>
    <s v="-"/>
    <m/>
    <s v="腿部"/>
    <x v="0"/>
    <x v="0"/>
    <n v="4535.5"/>
    <n v="5.0921329216143646E-2"/>
    <n v="3.6480302693812403E-2"/>
    <n v="3.3934964182873964E-2"/>
    <n v="2.3962866029445265E-2"/>
    <n v="2.1833489498606026E-2"/>
    <n v="3.8009896166687547E-2"/>
    <n v="0.12133659609283001"/>
    <n v="8.3806251694738848E-2"/>
    <n v="0.20514284778756886"/>
    <n v="6"/>
    <n v="3"/>
    <n v="4"/>
    <n v="2"/>
    <n v="0"/>
    <n v="0"/>
    <n v="13"/>
    <n v="2"/>
    <n v="15"/>
    <n v="230.95368865981951"/>
    <n v="165.45641286778616"/>
    <n v="153.91203005142486"/>
    <n v="108.68357887654901"/>
    <n v="99.02579162092762"/>
    <n v="172.39388406401139"/>
    <n v="550.3221315790305"/>
    <n v="380.10325456148803"/>
    <n v="930.42538614051853"/>
    <n v="27213"/>
    <n v="13606.5"/>
    <n v="18142"/>
    <n v="9071"/>
    <n v="0"/>
    <n v="0"/>
    <n v="58961.5"/>
    <n v="9071"/>
    <n v="68032.5"/>
    <n v="2.3962866029445265E-2"/>
    <n v="2"/>
    <m/>
    <m/>
    <n v="0"/>
    <m/>
    <m/>
    <m/>
    <m/>
    <m/>
    <m/>
    <m/>
    <m/>
    <m/>
    <m/>
    <m/>
    <m/>
    <m/>
    <m/>
    <m/>
    <m/>
    <n v="16252.208333333334"/>
    <n v="68032.5"/>
    <n v="54426"/>
    <n v="15"/>
    <n v="12"/>
    <n v="0"/>
    <n v="7"/>
    <n v="3.5833333333333335"/>
    <n v="2"/>
    <n v="2"/>
    <n v="1"/>
    <n v="4"/>
    <n v="4"/>
    <n v="3"/>
    <n v="6"/>
    <n v="4"/>
    <n v="5"/>
    <n v="2"/>
    <n v="7"/>
    <n v="3"/>
  </r>
  <r>
    <s v="JXYC018Herceptin SC"/>
    <s v="BC_LEL35"/>
    <x v="4"/>
    <x v="1"/>
    <s v="宜春市"/>
    <x v="126"/>
    <s v="宜丰县人民医院"/>
    <s v="JXYC018"/>
    <x v="102"/>
    <s v="未准入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8Itovebi 3mg"/>
    <s v="BC_LEL35"/>
    <x v="4"/>
    <x v="1"/>
    <s v="宜春市"/>
    <x v="126"/>
    <s v="宜丰县人民医院"/>
    <s v="JXYC018"/>
    <x v="102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8Itovebi 9mg"/>
    <s v="BC_LEL35"/>
    <x v="4"/>
    <x v="1"/>
    <s v="宜春市"/>
    <x v="126"/>
    <s v="宜丰县人民医院"/>
    <s v="JXYC018"/>
    <x v="102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8Perjeta"/>
    <s v="BC_LEL35"/>
    <x v="4"/>
    <x v="1"/>
    <s v="宜春市"/>
    <x v="126"/>
    <s v="宜丰县人民医院"/>
    <s v="JXYC018"/>
    <x v="102"/>
    <s v="未准入"/>
    <s v="-"/>
    <m/>
    <s v="腿部"/>
    <x v="3"/>
    <x v="4"/>
    <n v="3985.87"/>
    <n v="1.2313062787037363"/>
    <n v="1.0401029089623697"/>
    <n v="1.5786586906656932"/>
    <n v="0.95393749149164586"/>
    <n v="1.1578229622620115"/>
    <n v="1.3287836327966971"/>
    <n v="3.8500678783317994"/>
    <n v="3.4405440865503545"/>
    <n v="7.2906119648821539"/>
    <n v="4"/>
    <n v="5"/>
    <n v="3"/>
    <n v="3"/>
    <n v="0"/>
    <n v="0"/>
    <n v="12"/>
    <n v="3"/>
    <n v="15"/>
    <n v="4907.8267570968619"/>
    <n v="4145.7149817458403"/>
    <n v="6292.3283153636658"/>
    <n v="3802.2708292118068"/>
    <n v="4614.9318105912835"/>
    <n v="5296.358818455371"/>
    <n v="15345.870054206367"/>
    <n v="13713.56145825846"/>
    <n v="29059.431512464827"/>
    <n v="15943.48"/>
    <n v="19929.349999999999"/>
    <n v="11957.61"/>
    <n v="11957.61"/>
    <n v="0"/>
    <n v="0"/>
    <n v="47830.44"/>
    <n v="11957.61"/>
    <n v="59788.05"/>
    <n v="0.95393749149164586"/>
    <n v="3"/>
    <m/>
    <m/>
    <n v="0"/>
    <m/>
    <m/>
    <m/>
    <m/>
    <m/>
    <m/>
    <m/>
    <m/>
    <m/>
    <m/>
    <m/>
    <m/>
    <m/>
    <m/>
    <m/>
    <m/>
    <n v="11293.298333333334"/>
    <n v="55802.18"/>
    <n v="47830.44"/>
    <n v="14"/>
    <n v="12"/>
    <n v="0"/>
    <n v="5"/>
    <n v="2.8333333333333335"/>
    <n v="0"/>
    <n v="0"/>
    <n v="0"/>
    <n v="3"/>
    <n v="3"/>
    <n v="2"/>
    <n v="4"/>
    <n v="4"/>
    <n v="6"/>
    <n v="3"/>
    <n v="5"/>
    <n v="4"/>
  </r>
  <r>
    <s v="JXYC018Phesgo 10ml"/>
    <s v="BC_LEL35"/>
    <x v="4"/>
    <x v="1"/>
    <s v="宜春市"/>
    <x v="126"/>
    <s v="宜丰县人民医院"/>
    <s v="JXYC018"/>
    <x v="102"/>
    <s v="未准入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18Phesgo 15ml"/>
    <s v="BC_LEL35"/>
    <x v="4"/>
    <x v="1"/>
    <s v="宜春市"/>
    <x v="126"/>
    <s v="宜丰县人民医院"/>
    <s v="JXYC018"/>
    <x v="102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25Herceptin IV"/>
    <s v="BC_LEL34"/>
    <x v="3"/>
    <x v="1"/>
    <s v="宜春市"/>
    <x v="127"/>
    <s v="丰城市人民医院"/>
    <s v="JXYC025"/>
    <x v="103"/>
    <s v="正式进药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1511.8333333333333"/>
    <n v="0"/>
    <n v="0"/>
    <n v="0"/>
    <n v="0"/>
    <n v="0"/>
    <n v="2"/>
    <n v="0.33333333333333331"/>
    <n v="2"/>
    <n v="1"/>
    <n v="1"/>
    <n v="0"/>
    <n v="0"/>
    <n v="0"/>
    <n v="0"/>
    <n v="0"/>
    <n v="0"/>
    <n v="0"/>
    <n v="0"/>
    <n v="0"/>
  </r>
  <r>
    <s v="JXYC025Herceptin SC"/>
    <s v="BC_LEL34"/>
    <x v="3"/>
    <x v="1"/>
    <s v="宜春市"/>
    <x v="127"/>
    <s v="丰城市人民医院"/>
    <s v="JXYC025"/>
    <x v="103"/>
    <s v="正式进药"/>
    <s v="-"/>
    <m/>
    <s v="腰部"/>
    <x v="1"/>
    <x v="1"/>
    <n v="3444.49"/>
    <n v="2.9434538002453938"/>
    <n v="2.7271769121471707"/>
    <n v="4.1366668324194853"/>
    <n v="4.2341419634059143"/>
    <n v="3.8123449001281631"/>
    <n v="5.01785967766134"/>
    <n v="9.8072975448120498"/>
    <n v="13.064346541195418"/>
    <n v="22.871644086007468"/>
    <n v="0"/>
    <n v="1"/>
    <n v="-5"/>
    <n v="0"/>
    <n v="0"/>
    <n v="0"/>
    <n v="-4"/>
    <n v="0"/>
    <n v="-4"/>
    <n v="10138.697180407256"/>
    <n v="9393.7336021218089"/>
    <n v="14248.707537600591"/>
    <n v="14584.459651532037"/>
    <n v="13131.583885042455"/>
    <n v="17283.967481107709"/>
    <n v="33781.138320129656"/>
    <n v="45000.011017682205"/>
    <n v="78781.149337811861"/>
    <n v="0"/>
    <n v="3444.49"/>
    <n v="-17222.449999999997"/>
    <n v="0"/>
    <n v="0"/>
    <n v="0"/>
    <n v="-13777.959999999997"/>
    <n v="0"/>
    <n v="-13777.959999999997"/>
    <n v="4.2341419634059143"/>
    <n v="0"/>
    <m/>
    <m/>
    <n v="0"/>
    <m/>
    <m/>
    <m/>
    <m/>
    <m/>
    <m/>
    <m/>
    <m/>
    <m/>
    <m/>
    <m/>
    <m/>
    <m/>
    <m/>
    <m/>
    <m/>
    <n v="9185.3066666666655"/>
    <n v="0"/>
    <n v="34444.899999999994"/>
    <n v="0"/>
    <n v="10"/>
    <n v="0"/>
    <n v="10"/>
    <n v="2.6666666666666665"/>
    <n v="1"/>
    <n v="5"/>
    <n v="1"/>
    <n v="2"/>
    <n v="3"/>
    <n v="10"/>
    <n v="0"/>
    <n v="0"/>
    <n v="0"/>
    <n v="10"/>
    <n v="0"/>
    <n v="0"/>
  </r>
  <r>
    <s v="JXYC025Itovebi 3mg"/>
    <s v="BC_LEL34"/>
    <x v="3"/>
    <x v="1"/>
    <s v="宜春市"/>
    <x v="127"/>
    <s v="丰城市人民医院"/>
    <s v="JXYC025"/>
    <x v="103"/>
    <s v="正式进药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1"/>
    <n v="1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25Itovebi 9mg"/>
    <s v="BC_LEL34"/>
    <x v="3"/>
    <x v="1"/>
    <s v="宜春市"/>
    <x v="127"/>
    <s v="丰城市人民医院"/>
    <s v="JXYC025"/>
    <x v="103"/>
    <s v="正式进药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C025Perjeta"/>
    <s v="BC_LEL34"/>
    <x v="3"/>
    <x v="1"/>
    <s v="宜春市"/>
    <x v="127"/>
    <s v="丰城市人民医院"/>
    <s v="JXYC025"/>
    <x v="103"/>
    <s v="正式进药"/>
    <s v="-"/>
    <m/>
    <s v="腰部"/>
    <x v="3"/>
    <x v="4"/>
    <n v="3985.87"/>
    <n v="3.5034914578174168E-4"/>
    <n v="2.9594518600497497E-4"/>
    <n v="4.4918289894363878E-4"/>
    <n v="2.7142814996859922E-4"/>
    <n v="3.2944060532365943E-4"/>
    <n v="3.7808481831927296E-4"/>
    <n v="1.0954772307303555E-3"/>
    <n v="9.7895357361153161E-4"/>
    <n v="2.0744308043418869E-3"/>
    <n v="0"/>
    <n v="1"/>
    <n v="1"/>
    <n v="0"/>
    <n v="0"/>
    <n v="0"/>
    <n v="2"/>
    <n v="0"/>
    <n v="2"/>
    <n v="1.3964461496970704"/>
    <n v="1.1795990385416495"/>
    <n v="1.7903846414124811"/>
    <n v="1.0818773201153404"/>
    <n v="1.3131074255414141"/>
    <n v="1.5069969347942405"/>
    <n v="4.3664298296512012"/>
    <n v="3.9019816804509952"/>
    <n v="8.2684115101021973"/>
    <n v="0"/>
    <n v="3985.87"/>
    <n v="3985.87"/>
    <n v="0"/>
    <n v="0"/>
    <n v="0"/>
    <n v="7971.74"/>
    <n v="0"/>
    <n v="7971.74"/>
    <n v="2.7142814996859922E-4"/>
    <n v="0"/>
    <m/>
    <m/>
    <n v="0"/>
    <m/>
    <m/>
    <m/>
    <m/>
    <m/>
    <m/>
    <m/>
    <m/>
    <m/>
    <m/>
    <m/>
    <m/>
    <m/>
    <m/>
    <m/>
    <m/>
    <n v="22254.44083333333"/>
    <n v="0"/>
    <n v="0"/>
    <n v="0"/>
    <n v="0"/>
    <n v="0"/>
    <n v="29"/>
    <n v="5.583333333333333"/>
    <n v="29"/>
    <n v="23"/>
    <n v="15"/>
    <n v="0"/>
    <n v="0"/>
    <n v="0"/>
    <n v="0"/>
    <n v="0"/>
    <n v="0"/>
    <n v="0"/>
    <n v="0"/>
    <n v="0"/>
  </r>
  <r>
    <s v="JXYC025Phesgo 10ml"/>
    <s v="BC_LEL34"/>
    <x v="3"/>
    <x v="1"/>
    <s v="宜春市"/>
    <x v="127"/>
    <s v="丰城市人民医院"/>
    <s v="JXYC025"/>
    <x v="103"/>
    <s v="正式进药"/>
    <s v="-"/>
    <m/>
    <s v="腰部"/>
    <x v="4"/>
    <x v="5"/>
    <n v="6232.07"/>
    <n v="0.85647918572320281"/>
    <n v="0.79178022242368906"/>
    <n v="1.1737820719231331"/>
    <n v="1.0285389874231194"/>
    <n v="0.94371452092322461"/>
    <n v="1.229434160123362"/>
    <n v="2.8220414800700251"/>
    <n v="3.201687668469706"/>
    <n v="6.0237291485397311"/>
    <n v="3"/>
    <n v="1"/>
    <n v="2"/>
    <n v="0"/>
    <n v="0"/>
    <n v="0"/>
    <n v="6"/>
    <n v="0"/>
    <n v="6"/>
    <n v="5337.6382389700002"/>
    <n v="4934.4297707599999"/>
    <n v="7315.0920369699998"/>
    <n v="6409.9269673499994"/>
    <n v="5881.2949544100002"/>
    <n v="7661.9197462800003"/>
    <n v="17587.160046699999"/>
    <n v="19953.14166804"/>
    <n v="37540.301714739995"/>
    <n v="18696.21"/>
    <n v="6232.07"/>
    <n v="12464.14"/>
    <n v="0"/>
    <n v="0"/>
    <n v="0"/>
    <n v="37392.42"/>
    <n v="0"/>
    <n v="37392.42"/>
    <n v="1.0285389874231194"/>
    <n v="0"/>
    <n v="0"/>
    <n v="2"/>
    <n v="6"/>
    <n v="3"/>
    <n v="1"/>
    <n v="2"/>
    <n v="0"/>
    <n v="0"/>
    <n v="0"/>
    <n v="0"/>
    <n v="0"/>
    <n v="0.33333333333333331"/>
    <n v="0"/>
    <n v="0"/>
    <n v="1"/>
    <n v="0"/>
    <n v="0"/>
    <n v="0"/>
    <n v="0"/>
    <n v="1038.6783333333333"/>
    <n v="0"/>
    <n v="12464.14"/>
    <n v="0"/>
    <n v="2"/>
    <n v="26.333333333333332"/>
    <n v="1"/>
    <n v="0.16666666666666666"/>
    <n v="0"/>
    <n v="0"/>
    <n v="0"/>
    <n v="0"/>
    <n v="0"/>
    <n v="0"/>
    <n v="0"/>
    <n v="0"/>
    <n v="0"/>
    <n v="0"/>
    <n v="1"/>
    <n v="1"/>
  </r>
  <r>
    <s v="JXYC025Phesgo 15ml"/>
    <s v="BC_LEL34"/>
    <x v="3"/>
    <x v="1"/>
    <s v="宜春市"/>
    <x v="127"/>
    <s v="丰城市人民医院"/>
    <s v="JXYC025"/>
    <x v="103"/>
    <s v="正式进药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T001Herceptin IV"/>
    <s v="BC_LEL34"/>
    <x v="3"/>
    <x v="1"/>
    <s v="鹰潭市"/>
    <x v="128"/>
    <s v="鹰潭市人民医院南院区"/>
    <s v="JXYT001"/>
    <x v="104"/>
    <s v="未准入"/>
    <s v="-"/>
    <m/>
    <s v="腿部"/>
    <x v="0"/>
    <x v="0"/>
    <n v="4535.5"/>
    <n v="0.92214450542172188"/>
    <n v="0.66062907632339241"/>
    <n v="0.61453503364164586"/>
    <n v="0.43394831956201724"/>
    <n v="0.3953870153283317"/>
    <n v="0.68832878955266863"/>
    <n v="2.1973086153867603"/>
    <n v="1.5176641244430176"/>
    <n v="3.7149727398297778"/>
    <n v="1"/>
    <n v="2"/>
    <n v="1"/>
    <n v="1"/>
    <n v="0"/>
    <n v="0"/>
    <n v="4"/>
    <n v="1"/>
    <n v="5"/>
    <n v="4182.38640434022"/>
    <n v="2996.2831756647465"/>
    <n v="2787.2236450816849"/>
    <n v="1968.1726033735292"/>
    <n v="1793.2778080216485"/>
    <n v="3121.9152250161287"/>
    <n v="9965.893225086651"/>
    <n v="6883.3656364113067"/>
    <n v="16849.258861497958"/>
    <n v="4535.5"/>
    <n v="9071"/>
    <n v="4535.5"/>
    <n v="4535.5"/>
    <n v="0"/>
    <n v="0"/>
    <n v="18142"/>
    <n v="4535.5"/>
    <n v="22677.5"/>
    <n v="0.43394831956201724"/>
    <n v="1"/>
    <m/>
    <m/>
    <n v="0"/>
    <m/>
    <m/>
    <m/>
    <m/>
    <m/>
    <m/>
    <m/>
    <m/>
    <m/>
    <m/>
    <m/>
    <m/>
    <m/>
    <m/>
    <m/>
    <m/>
    <n v="5669.375"/>
    <n v="18142"/>
    <n v="18142"/>
    <n v="4"/>
    <n v="4"/>
    <n v="0"/>
    <n v="2"/>
    <n v="1.25"/>
    <n v="1"/>
    <n v="1"/>
    <n v="2"/>
    <n v="1"/>
    <n v="1"/>
    <n v="1"/>
    <n v="1"/>
    <n v="2"/>
    <n v="1"/>
    <n v="1"/>
    <n v="1"/>
    <n v="2"/>
  </r>
  <r>
    <s v="JXYT001Herceptin SC"/>
    <s v="BC_LEL34"/>
    <x v="3"/>
    <x v="1"/>
    <s v="鹰潭市"/>
    <x v="128"/>
    <s v="鹰潭市人民医院南院区"/>
    <s v="JXYT001"/>
    <x v="104"/>
    <s v="未准入"/>
    <s v="-"/>
    <m/>
    <s v="腿部"/>
    <x v="1"/>
    <x v="1"/>
    <n v="3444.49"/>
    <n v="1.9001135368856654"/>
    <n v="1.760498421215537"/>
    <n v="2.6703788064249268"/>
    <n v="2.7333027822935398"/>
    <n v="2.4610164261476211"/>
    <n v="3.2392229492177416"/>
    <n v="6.3309907645261294"/>
    <n v="8.433542157658902"/>
    <n v="14.764532922185031"/>
    <n v="3"/>
    <n v="2"/>
    <n v="1"/>
    <n v="1"/>
    <n v="0"/>
    <n v="0"/>
    <n v="6"/>
    <n v="1"/>
    <n v="7"/>
    <n v="6544.9220766673061"/>
    <n v="6064.0192068927045"/>
    <n v="9198.0930949425965"/>
    <n v="9414.8341005822749"/>
    <n v="8476.946469701219"/>
    <n v="11157.471056351018"/>
    <n v="21807.034378502605"/>
    <n v="29049.251626634512"/>
    <n v="50856.286005137117"/>
    <n v="10333.469999999999"/>
    <n v="6888.98"/>
    <n v="3444.49"/>
    <n v="3444.49"/>
    <n v="0"/>
    <n v="0"/>
    <n v="20666.939999999995"/>
    <n v="3444.49"/>
    <n v="24111.429999999993"/>
    <n v="2.7333027822935398"/>
    <n v="1"/>
    <m/>
    <m/>
    <n v="0"/>
    <m/>
    <m/>
    <m/>
    <m/>
    <m/>
    <m/>
    <m/>
    <m/>
    <m/>
    <m/>
    <m/>
    <m/>
    <m/>
    <m/>
    <m/>
    <m/>
    <n v="11194.592499999999"/>
    <n v="34444.899999999994"/>
    <n v="27555.919999999998"/>
    <n v="10"/>
    <n v="8"/>
    <n v="0"/>
    <n v="6"/>
    <n v="3.25"/>
    <n v="2"/>
    <n v="2"/>
    <n v="3"/>
    <n v="4"/>
    <n v="6"/>
    <n v="4"/>
    <n v="5"/>
    <n v="3"/>
    <n v="2"/>
    <n v="2"/>
    <n v="3"/>
    <n v="3"/>
  </r>
  <r>
    <s v="JXYT001Itovebi 3mg"/>
    <s v="BC_LEL34"/>
    <x v="3"/>
    <x v="1"/>
    <s v="鹰潭市"/>
    <x v="128"/>
    <s v="鹰潭市人民医院南院区"/>
    <s v="JXYT001"/>
    <x v="104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T001Itovebi 9mg"/>
    <s v="BC_LEL34"/>
    <x v="3"/>
    <x v="1"/>
    <s v="鹰潭市"/>
    <x v="128"/>
    <s v="鹰潭市人民医院南院区"/>
    <s v="JXYT001"/>
    <x v="104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T001Perjeta"/>
    <s v="BC_LEL34"/>
    <x v="3"/>
    <x v="1"/>
    <s v="鹰潭市"/>
    <x v="128"/>
    <s v="鹰潭市人民医院南院区"/>
    <s v="JXYT001"/>
    <x v="104"/>
    <s v="未准入"/>
    <s v="-"/>
    <m/>
    <s v="腿部"/>
    <x v="3"/>
    <x v="4"/>
    <n v="3985.87"/>
    <n v="3.6536648504101401"/>
    <n v="3.0863055805139021"/>
    <n v="4.6843664071557489"/>
    <n v="2.8306262563857683"/>
    <n v="3.4356172248775692"/>
    <n v="3.9429101734628018"/>
    <n v="11.424336838079792"/>
    <n v="10.209153654726141"/>
    <n v="21.633490492805933"/>
    <n v="2"/>
    <n v="2"/>
    <n v="2"/>
    <n v="0"/>
    <n v="0"/>
    <n v="0"/>
    <n v="6"/>
    <n v="0"/>
    <n v="6"/>
    <n v="14563.033117304265"/>
    <n v="12301.612824202948"/>
    <n v="18671.275531289884"/>
    <n v="11282.508276540342"/>
    <n v="13693.923628122755"/>
    <n v="15715.927373100179"/>
    <n v="45535.921472797098"/>
    <n v="40692.35927776328"/>
    <n v="86228.280750560371"/>
    <n v="7971.74"/>
    <n v="7971.74"/>
    <n v="7971.74"/>
    <n v="0"/>
    <n v="0"/>
    <n v="0"/>
    <n v="23915.22"/>
    <n v="0"/>
    <n v="23915.22"/>
    <n v="2.8306262563857683"/>
    <n v="0"/>
    <m/>
    <m/>
    <n v="0"/>
    <m/>
    <m/>
    <m/>
    <m/>
    <m/>
    <m/>
    <m/>
    <m/>
    <m/>
    <m/>
    <m/>
    <m/>
    <m/>
    <m/>
    <m/>
    <m/>
    <n v="34212.050833333335"/>
    <n v="95660.88"/>
    <n v="55802.18"/>
    <n v="24"/>
    <n v="14"/>
    <n v="0"/>
    <n v="13"/>
    <n v="8.5833333333333339"/>
    <n v="8"/>
    <n v="13"/>
    <n v="13"/>
    <n v="13"/>
    <n v="11"/>
    <n v="7"/>
    <n v="10"/>
    <n v="7"/>
    <n v="7"/>
    <n v="6"/>
    <n v="4"/>
    <n v="4"/>
  </r>
  <r>
    <s v="JXYT001Phesgo 10ml"/>
    <s v="BC_LEL34"/>
    <x v="3"/>
    <x v="1"/>
    <s v="鹰潭市"/>
    <x v="128"/>
    <s v="鹰潭市人民医院南院区"/>
    <s v="JXYT001"/>
    <x v="104"/>
    <s v="未准入"/>
    <s v="-"/>
    <m/>
    <s v="腿部"/>
    <x v="4"/>
    <x v="5"/>
    <n v="6232.07"/>
    <n v="0.58509323682339898"/>
    <n v="0.54089497302340961"/>
    <n v="0.80185461822315862"/>
    <n v="0.70263367502451035"/>
    <n v="0.64468693292437351"/>
    <n v="0.83987262572307442"/>
    <n v="1.9278428280699673"/>
    <n v="2.1871932336719584"/>
    <n v="4.1150360617419253"/>
    <n v="2"/>
    <n v="2"/>
    <n v="2"/>
    <n v="2"/>
    <n v="0"/>
    <n v="0"/>
    <n v="6"/>
    <n v="2"/>
    <n v="8"/>
    <n v="3646.3420084099998"/>
    <n v="3370.8953345300001"/>
    <n v="4997.21411059"/>
    <n v="4378.8622471099998"/>
    <n v="4017.7340940700001"/>
    <n v="5234.1449945900004"/>
    <n v="12014.45145353"/>
    <n v="13630.741335770001"/>
    <n v="25645.192789300003"/>
    <n v="12464.14"/>
    <n v="12464.14"/>
    <n v="12464.14"/>
    <n v="12464.14"/>
    <n v="0"/>
    <n v="0"/>
    <n v="37392.42"/>
    <n v="12464.14"/>
    <n v="49856.56"/>
    <n v="0.70263367502451035"/>
    <n v="2"/>
    <n v="0"/>
    <n v="2"/>
    <n v="8"/>
    <n v="2"/>
    <n v="2"/>
    <n v="2"/>
    <n v="2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8"/>
    <n v="1"/>
    <n v="0.16666666666666666"/>
    <n v="0"/>
    <n v="0"/>
    <n v="0"/>
    <n v="0"/>
    <n v="0"/>
    <n v="0"/>
    <n v="0"/>
    <n v="0"/>
    <n v="0"/>
    <n v="0"/>
    <n v="1"/>
    <n v="1"/>
  </r>
  <r>
    <s v="JXYT001Phesgo 15ml"/>
    <s v="BC_LEL34"/>
    <x v="3"/>
    <x v="1"/>
    <s v="鹰潭市"/>
    <x v="128"/>
    <s v="鹰潭市人民医院南院区"/>
    <s v="JXYT001"/>
    <x v="104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JXYT029Herceptin IV"/>
    <s v="BC_LEL34"/>
    <x v="3"/>
    <x v="1"/>
    <s v="鹰潭市"/>
    <x v="129"/>
    <s v="中国人民解放军第184医院"/>
    <s v="JXYT029"/>
    <x v="105"/>
    <s v="未准入"/>
    <s v="-"/>
    <m/>
    <s v="腿部"/>
    <x v="0"/>
    <x v="0"/>
    <n v="4535.5"/>
    <n v="1.3470254959517716"/>
    <n v="0.96501600773266016"/>
    <n v="0.89768398944404448"/>
    <n v="0.63389137704414156"/>
    <n v="0.57756283021169863"/>
    <n v="1.0054784512336641"/>
    <n v="3.2097254931284764"/>
    <n v="2.2169326584895046"/>
    <n v="5.426658151617981"/>
    <n v="1"/>
    <n v="1"/>
    <n v="2"/>
    <n v="0"/>
    <n v="0"/>
    <n v="0"/>
    <n v="4"/>
    <n v="0"/>
    <n v="4"/>
    <n v="6109.434136889261"/>
    <n v="4376.8301030714802"/>
    <n v="4071.4457341234643"/>
    <n v="2875.0143405837043"/>
    <n v="2619.5362164251592"/>
    <n v="4560.3475155702836"/>
    <n v="14557.709974084206"/>
    <n v="10054.898072579148"/>
    <n v="24612.608046663354"/>
    <n v="4535.5"/>
    <n v="4535.5"/>
    <n v="9071"/>
    <n v="0"/>
    <n v="0"/>
    <n v="0"/>
    <n v="18142"/>
    <n v="0"/>
    <n v="18142"/>
    <n v="0.63389137704414156"/>
    <n v="0"/>
    <m/>
    <m/>
    <n v="0"/>
    <m/>
    <m/>
    <m/>
    <m/>
    <m/>
    <m/>
    <m/>
    <m/>
    <m/>
    <m/>
    <m/>
    <m/>
    <m/>
    <m/>
    <m/>
    <m/>
    <n v="6803.25"/>
    <n v="22677.5"/>
    <n v="18142"/>
    <n v="5"/>
    <n v="4"/>
    <n v="0"/>
    <n v="2"/>
    <n v="1.5"/>
    <n v="2"/>
    <n v="1"/>
    <n v="1"/>
    <n v="2"/>
    <n v="1"/>
    <n v="2"/>
    <n v="2"/>
    <n v="1"/>
    <n v="2"/>
    <n v="1"/>
    <n v="1"/>
    <n v="2"/>
  </r>
  <r>
    <s v="JXYT029Herceptin SC"/>
    <s v="BC_LEL34"/>
    <x v="3"/>
    <x v="1"/>
    <s v="鹰潭市"/>
    <x v="129"/>
    <s v="中国人民解放军第184医院"/>
    <s v="JXYT029"/>
    <x v="105"/>
    <s v="未准入"/>
    <s v="-"/>
    <m/>
    <s v="腿部"/>
    <x v="1"/>
    <x v="1"/>
    <n v="3444.49"/>
    <n v="0.46772025523339456"/>
    <n v="0.43335345752997828"/>
    <n v="0.65732401388921269"/>
    <n v="0.67281299256456362"/>
    <n v="0.60578865874402976"/>
    <n v="0.79734718749975164"/>
    <n v="1.5583977266525855"/>
    <n v="2.0759488388083449"/>
    <n v="3.6343465654609304"/>
    <n v="0"/>
    <n v="0"/>
    <n v="0"/>
    <n v="0"/>
    <n v="0"/>
    <n v="0"/>
    <n v="0"/>
    <n v="0"/>
    <n v="0"/>
    <n v="1611.057741948875"/>
    <n v="1492.6816509274349"/>
    <n v="2264.145992601254"/>
    <n v="2317.4976247587133"/>
    <n v="2086.6329771572227"/>
    <n v="2746.4544138710194"/>
    <n v="5367.8853854775643"/>
    <n v="7150.5850157869554"/>
    <n v="12518.47040126452"/>
    <n v="0"/>
    <n v="0"/>
    <n v="0"/>
    <n v="0"/>
    <n v="0"/>
    <n v="0"/>
    <n v="0"/>
    <n v="0"/>
    <n v="0"/>
    <n v="0.67281299256456362"/>
    <n v="0"/>
    <m/>
    <m/>
    <n v="0"/>
    <m/>
    <m/>
    <m/>
    <m/>
    <m/>
    <m/>
    <m/>
    <m/>
    <m/>
    <m/>
    <m/>
    <m/>
    <m/>
    <m/>
    <m/>
    <m/>
    <n v="2583.3674999999998"/>
    <n v="10333.469999999999"/>
    <n v="0"/>
    <n v="3"/>
    <n v="0"/>
    <n v="0"/>
    <n v="2"/>
    <n v="0.75"/>
    <n v="1"/>
    <n v="1"/>
    <n v="1"/>
    <n v="0"/>
    <n v="2"/>
    <n v="1"/>
    <n v="2"/>
    <n v="1"/>
    <n v="0"/>
    <n v="0"/>
    <n v="0"/>
    <n v="0"/>
  </r>
  <r>
    <s v="JXYT029Itovebi 3mg"/>
    <s v="BC_LEL34"/>
    <x v="3"/>
    <x v="1"/>
    <s v="鹰潭市"/>
    <x v="129"/>
    <s v="中国人民解放军第184医院"/>
    <s v="JXYT029"/>
    <x v="105"/>
    <s v="未准入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T029Itovebi 9mg"/>
    <s v="BC_LEL34"/>
    <x v="3"/>
    <x v="1"/>
    <s v="鹰潭市"/>
    <x v="129"/>
    <s v="中国人民解放军第184医院"/>
    <s v="JXYT029"/>
    <x v="105"/>
    <s v="未准入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XYT029Perjeta"/>
    <s v="BC_LEL34"/>
    <x v="3"/>
    <x v="1"/>
    <s v="鹰潭市"/>
    <x v="129"/>
    <s v="中国人民解放军第184医院"/>
    <s v="JXYT029"/>
    <x v="105"/>
    <s v="未准入"/>
    <s v="-"/>
    <m/>
    <s v="腿部"/>
    <x v="3"/>
    <x v="4"/>
    <n v="3985.87"/>
    <n v="1.2023445906572734"/>
    <n v="1.0156385360386002"/>
    <n v="1.5415268889997176"/>
    <n v="0.93149982466394843"/>
    <n v="1.1305896832427851"/>
    <n v="1.2975291693704099"/>
    <n v="3.7595100156955912"/>
    <n v="3.359618677277143"/>
    <n v="7.1191286929727342"/>
    <n v="0"/>
    <n v="0"/>
    <n v="0"/>
    <n v="0"/>
    <n v="0"/>
    <n v="0"/>
    <n v="0"/>
    <n v="0"/>
    <n v="0"/>
    <n v="4792.3892335631062"/>
    <n v="4048.2031716401757"/>
    <n v="6144.3257810573041"/>
    <n v="3712.8372061332916"/>
    <n v="4506.3835007469197"/>
    <n v="5171.7825903184348"/>
    <n v="14984.918186260587"/>
    <n v="13391.003297198646"/>
    <n v="28375.921483459235"/>
    <n v="0"/>
    <n v="0"/>
    <n v="0"/>
    <n v="0"/>
    <n v="0"/>
    <n v="0"/>
    <n v="0"/>
    <n v="0"/>
    <n v="0"/>
    <n v="0.93149982466394843"/>
    <n v="0"/>
    <m/>
    <m/>
    <n v="0"/>
    <m/>
    <m/>
    <m/>
    <m/>
    <m/>
    <m/>
    <m/>
    <m/>
    <m/>
    <m/>
    <m/>
    <m/>
    <m/>
    <m/>
    <m/>
    <m/>
    <n v="10961.1425"/>
    <n v="31886.959999999999"/>
    <n v="3985.87"/>
    <n v="8"/>
    <n v="1"/>
    <n v="0"/>
    <n v="6"/>
    <n v="2.75"/>
    <n v="6"/>
    <n v="4"/>
    <n v="2"/>
    <n v="3"/>
    <n v="5"/>
    <n v="4"/>
    <n v="3"/>
    <n v="4"/>
    <n v="1"/>
    <n v="1"/>
    <n v="0"/>
    <n v="0"/>
  </r>
  <r>
    <s v="JXYT029Phesgo 10ml"/>
    <s v="BC_LEL34"/>
    <x v="3"/>
    <x v="1"/>
    <s v="鹰潭市"/>
    <x v="129"/>
    <s v="中国人民解放军第184医院"/>
    <s v="JXYT029"/>
    <x v="105"/>
    <s v="未准入"/>
    <s v="-"/>
    <m/>
    <s v="腿部"/>
    <x v="4"/>
    <x v="5"/>
    <n v="6232.07"/>
    <n v="8.5202708323237689E-2"/>
    <n v="7.8766552623767069E-2"/>
    <n v="0.11676752312313564"/>
    <n v="0.1023189591243359"/>
    <n v="9.3880748523363824E-2"/>
    <n v="0.12230370922342014"/>
    <n v="0.28073678407014041"/>
    <n v="0.31850341687111988"/>
    <n v="0.59924020094126029"/>
    <n v="0"/>
    <n v="0"/>
    <n v="0"/>
    <n v="0"/>
    <n v="0"/>
    <n v="0"/>
    <n v="0"/>
    <n v="0"/>
    <n v="0"/>
    <n v="530.9892424599999"/>
    <n v="490.87866961000003"/>
    <n v="727.70337782999991"/>
    <n v="637.65891558999999"/>
    <n v="585.07139644999995"/>
    <n v="762.20527713999991"/>
    <n v="1749.5712898999998"/>
    <n v="1984.9355891799999"/>
    <n v="3734.5068790799996"/>
    <n v="0"/>
    <n v="0"/>
    <n v="0"/>
    <n v="0"/>
    <n v="0"/>
    <n v="0"/>
    <n v="0"/>
    <n v="0"/>
    <n v="0"/>
    <n v="0.1023189591243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JXYT029Phesgo 15ml"/>
    <s v="BC_LEL34"/>
    <x v="3"/>
    <x v="1"/>
    <s v="鹰潭市"/>
    <x v="129"/>
    <s v="中国人民解放军第184医院"/>
    <s v="JXYT029"/>
    <x v="105"/>
    <s v="未准入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Herceptin IV"/>
    <s v="-"/>
    <x v="2"/>
    <x v="1"/>
    <s v="-"/>
    <x v="74"/>
    <s v="-"/>
    <s v="-"/>
    <x v="58"/>
    <s v="-"/>
    <s v="-"/>
    <m/>
    <s v="-"/>
    <x v="0"/>
    <x v="0"/>
    <n v="4535.5"/>
    <m/>
    <m/>
    <m/>
    <m/>
    <m/>
    <m/>
    <n v="0"/>
    <n v="0"/>
    <n v="0"/>
    <n v="13"/>
    <n v="13"/>
    <n v="11"/>
    <n v="8"/>
    <n v="0"/>
    <n v="0"/>
    <n v="37"/>
    <n v="8"/>
    <n v="45"/>
    <m/>
    <m/>
    <m/>
    <m/>
    <m/>
    <m/>
    <n v="0"/>
    <n v="0"/>
    <n v="0"/>
    <n v="58961.5"/>
    <n v="58961.5"/>
    <n v="49890.5"/>
    <n v="36284"/>
    <n v="0"/>
    <n v="0"/>
    <n v="167813.5"/>
    <n v="36284"/>
    <n v="204097.5"/>
    <n v="0"/>
    <n v="8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Herceptin SC"/>
    <s v="-"/>
    <x v="2"/>
    <x v="1"/>
    <s v="-"/>
    <x v="74"/>
    <s v="-"/>
    <s v="-"/>
    <x v="58"/>
    <s v="-"/>
    <s v="-"/>
    <m/>
    <s v="-"/>
    <x v="1"/>
    <x v="1"/>
    <n v="3444.49"/>
    <m/>
    <m/>
    <m/>
    <m/>
    <m/>
    <m/>
    <n v="0"/>
    <n v="0"/>
    <n v="0"/>
    <n v="8"/>
    <n v="8"/>
    <n v="9"/>
    <n v="4"/>
    <n v="0"/>
    <n v="0"/>
    <n v="25"/>
    <n v="4"/>
    <n v="29"/>
    <m/>
    <m/>
    <m/>
    <m/>
    <m/>
    <m/>
    <n v="0"/>
    <n v="0"/>
    <n v="0"/>
    <n v="27555.919999999998"/>
    <n v="27555.919999999998"/>
    <n v="31000.409999999996"/>
    <n v="13777.96"/>
    <n v="0"/>
    <n v="0"/>
    <n v="86112.25"/>
    <n v="13777.96"/>
    <n v="99890.209999999992"/>
    <n v="0"/>
    <n v="4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Itovebi 3mg"/>
    <s v="-"/>
    <x v="2"/>
    <x v="1"/>
    <s v="-"/>
    <x v="74"/>
    <s v="-"/>
    <s v="-"/>
    <x v="58"/>
    <s v="-"/>
    <s v="-"/>
    <m/>
    <s v="-"/>
    <x v="2"/>
    <x v="2"/>
    <n v="3566.02"/>
    <m/>
    <m/>
    <m/>
    <m/>
    <m/>
    <m/>
    <n v="0"/>
    <n v="0"/>
    <n v="0"/>
    <n v="3"/>
    <n v="3"/>
    <n v="3"/>
    <n v="0"/>
    <n v="0"/>
    <n v="0"/>
    <n v="9"/>
    <n v="0"/>
    <n v="9"/>
    <m/>
    <m/>
    <m/>
    <m/>
    <m/>
    <m/>
    <n v="0"/>
    <n v="0"/>
    <n v="0"/>
    <n v="10698.06"/>
    <n v="10698.06"/>
    <n v="10698.06"/>
    <n v="0"/>
    <n v="0"/>
    <n v="0"/>
    <n v="32094.18"/>
    <n v="0"/>
    <n v="32094.18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Itovebi 9mg"/>
    <s v="-"/>
    <x v="2"/>
    <x v="1"/>
    <s v="-"/>
    <x v="74"/>
    <s v="-"/>
    <s v="-"/>
    <x v="58"/>
    <s v="-"/>
    <s v="-"/>
    <m/>
    <s v="-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Perjeta"/>
    <s v="-"/>
    <x v="2"/>
    <x v="1"/>
    <s v="-"/>
    <x v="74"/>
    <s v="-"/>
    <s v="-"/>
    <x v="58"/>
    <s v="-"/>
    <s v="-"/>
    <m/>
    <s v="-"/>
    <x v="3"/>
    <x v="4"/>
    <n v="3985.87"/>
    <m/>
    <m/>
    <m/>
    <m/>
    <m/>
    <m/>
    <n v="0"/>
    <n v="0"/>
    <n v="0"/>
    <n v="17"/>
    <n v="22"/>
    <n v="13"/>
    <n v="4"/>
    <n v="0"/>
    <n v="0"/>
    <n v="52"/>
    <n v="4"/>
    <n v="56"/>
    <m/>
    <m/>
    <m/>
    <m/>
    <m/>
    <m/>
    <n v="0"/>
    <n v="0"/>
    <n v="0"/>
    <n v="67759.789999999994"/>
    <n v="87689.14"/>
    <n v="51816.31"/>
    <n v="15943.48"/>
    <n v="0"/>
    <n v="0"/>
    <n v="207265.24"/>
    <n v="15943.48"/>
    <n v="223208.72"/>
    <n v="0"/>
    <n v="4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Phesgo 10ml"/>
    <s v="-"/>
    <x v="2"/>
    <x v="1"/>
    <s v="-"/>
    <x v="74"/>
    <s v="-"/>
    <s v="-"/>
    <x v="58"/>
    <s v="-"/>
    <s v="-"/>
    <m/>
    <s v="-"/>
    <x v="4"/>
    <x v="5"/>
    <n v="6232.07"/>
    <n v="0"/>
    <n v="0"/>
    <n v="0"/>
    <n v="0"/>
    <n v="0"/>
    <n v="0"/>
    <n v="0"/>
    <n v="0"/>
    <n v="0"/>
    <n v="13"/>
    <n v="18"/>
    <n v="21"/>
    <n v="9"/>
    <n v="0"/>
    <n v="0"/>
    <n v="52"/>
    <n v="9"/>
    <n v="61"/>
    <n v="0"/>
    <n v="0"/>
    <n v="0"/>
    <n v="0"/>
    <n v="0"/>
    <n v="0"/>
    <n v="0"/>
    <n v="0"/>
    <n v="0"/>
    <n v="81016.91"/>
    <n v="112177.26"/>
    <n v="130873.47"/>
    <n v="56088.63"/>
    <n v="0"/>
    <n v="0"/>
    <n v="324067.64"/>
    <n v="56088.63"/>
    <n v="380156.27"/>
    <n v="0"/>
    <n v="9"/>
    <n v="0"/>
    <n v="0"/>
    <n v="61"/>
    <n v="13"/>
    <n v="18"/>
    <n v="2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江西省Phesgo 15ml"/>
    <s v="-"/>
    <x v="2"/>
    <x v="1"/>
    <s v="-"/>
    <x v="74"/>
    <s v="-"/>
    <s v="-"/>
    <x v="58"/>
    <s v="-"/>
    <s v="-"/>
    <m/>
    <s v="-"/>
    <x v="4"/>
    <x v="6"/>
    <n v="8489.27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8489.27"/>
    <n v="0"/>
    <n v="0"/>
    <n v="0"/>
    <n v="0"/>
    <n v="0"/>
    <n v="8489.27"/>
    <n v="0"/>
    <n v="8489.27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72slcHerceptin IV"/>
    <s v="BC_LEL48"/>
    <x v="5"/>
    <x v="2"/>
    <s v="上海市"/>
    <x v="130"/>
    <s v="中国药科大学附属上海高博肿瘤医院"/>
    <s v="0172slc"/>
    <x v="106"/>
    <s v="-"/>
    <s v="-"/>
    <m/>
    <s v="腿部"/>
    <x v="0"/>
    <x v="0"/>
    <n v="4535.5"/>
    <n v="15.382231803362297"/>
    <n v="11.019910142391627"/>
    <n v="10.251018450128665"/>
    <n v="7.2386633580056783"/>
    <n v="6.5954247800224381"/>
    <n v="11.48196723569343"/>
    <n v="36.653160395882594"/>
    <n v="25.316055373721547"/>
    <n v="61.969215769604141"/>
    <n v="3"/>
    <n v="8"/>
    <n v="0"/>
    <n v="0"/>
    <n v="0"/>
    <n v="0"/>
    <n v="11"/>
    <n v="0"/>
    <n v="11"/>
    <n v="69766.112344149704"/>
    <n v="49980.802450817231"/>
    <n v="46493.494180558562"/>
    <n v="32830.957660234752"/>
    <n v="29913.549089791766"/>
    <n v="52076.46239748755"/>
    <n v="166240.4089755255"/>
    <n v="114820.96914751406"/>
    <n v="281061.37812303955"/>
    <n v="13606.5"/>
    <n v="36284"/>
    <n v="0"/>
    <n v="0"/>
    <n v="0"/>
    <n v="0"/>
    <n v="49890.5"/>
    <n v="0"/>
    <n v="49890.5"/>
    <n v="7.2386633580056783"/>
    <n v="0"/>
    <m/>
    <m/>
    <n v="0"/>
    <m/>
    <m/>
    <m/>
    <m/>
    <m/>
    <m/>
    <m/>
    <m/>
    <m/>
    <m/>
    <m/>
    <m/>
    <m/>
    <m/>
    <m/>
    <m/>
    <n v="46488.875"/>
    <n v="190491"/>
    <n v="54426"/>
    <n v="42"/>
    <n v="12"/>
    <n v="0"/>
    <n v="15"/>
    <n v="10.25"/>
    <n v="4"/>
    <n v="12"/>
    <n v="8"/>
    <n v="10"/>
    <n v="15"/>
    <n v="20"/>
    <n v="0"/>
    <n v="15"/>
    <n v="27"/>
    <n v="0"/>
    <n v="3"/>
    <n v="9"/>
  </r>
  <r>
    <s v="0172slcHerceptin SC"/>
    <s v="BC_LEL48"/>
    <x v="5"/>
    <x v="2"/>
    <s v="上海市"/>
    <x v="130"/>
    <s v="中国药科大学附属上海高博肿瘤医院"/>
    <s v="0172slc"/>
    <x v="106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72slcItovebi 3mg"/>
    <s v="BC_LEL48"/>
    <x v="5"/>
    <x v="2"/>
    <s v="上海市"/>
    <x v="130"/>
    <s v="中国药科大学附属上海高博肿瘤医院"/>
    <s v="0172slc"/>
    <x v="106"/>
    <s v="-"/>
    <s v="-"/>
    <m/>
    <s v="腿部"/>
    <x v="2"/>
    <x v="2"/>
    <n v="3566.02"/>
    <n v="0.75423790540297464"/>
    <n v="0.86118373256432368"/>
    <n v="1.7430626829434741"/>
    <n v="1.7644959304312031"/>
    <n v="2.1451537775602123"/>
    <n v="2.7318669710978116"/>
    <n v="3.3584843209107724"/>
    <n v="6.6415166790892268"/>
    <n v="10.000000999999999"/>
    <n v="6"/>
    <n v="0"/>
    <n v="0"/>
    <n v="0"/>
    <n v="0"/>
    <n v="0"/>
    <n v="6"/>
    <n v="0"/>
    <n v="6"/>
    <n v="2689.6274554251158"/>
    <n v="3070.9984139990297"/>
    <n v="6215.7963886300877"/>
    <n v="6292.2277778362786"/>
    <n v="7649.6612738552685"/>
    <n v="9741.8922562742191"/>
    <n v="11976.422258054234"/>
    <n v="23683.781307965764"/>
    <n v="35660.203566019998"/>
    <n v="21396.12"/>
    <n v="0"/>
    <n v="0"/>
    <n v="0"/>
    <n v="0"/>
    <n v="0"/>
    <n v="21396.12"/>
    <n v="0"/>
    <n v="21396.12"/>
    <n v="1.7644959304312031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0"/>
    <n v="0"/>
    <n v="0"/>
    <n v="0"/>
    <n v="0"/>
    <n v="1"/>
    <n v="0.41666666666666669"/>
    <n v="0"/>
    <n v="0"/>
    <n v="0"/>
    <n v="0"/>
    <n v="1"/>
    <n v="4"/>
    <n v="0"/>
    <n v="0"/>
    <n v="0"/>
    <n v="0"/>
    <n v="0"/>
    <n v="0"/>
  </r>
  <r>
    <s v="0172slcItovebi 9mg"/>
    <s v="BC_LEL48"/>
    <x v="5"/>
    <x v="2"/>
    <s v="上海市"/>
    <x v="130"/>
    <s v="中国药科大学附属上海高博肿瘤医院"/>
    <s v="0172slc"/>
    <x v="106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72slcPerjeta"/>
    <s v="BC_LEL48"/>
    <x v="5"/>
    <x v="2"/>
    <s v="上海市"/>
    <x v="130"/>
    <s v="中国药科大学附属上海高博肿瘤医院"/>
    <s v="0172slc"/>
    <x v="106"/>
    <s v="-"/>
    <s v="-"/>
    <m/>
    <s v="腿部"/>
    <x v="3"/>
    <x v="4"/>
    <n v="3985.87"/>
    <n v="5.254520658055065"/>
    <n v="4.4385725275432675"/>
    <n v="6.736824822215433"/>
    <n v="4.070867128861714"/>
    <n v="4.9409353130083957"/>
    <n v="5.6704990215482063"/>
    <n v="16.429918007813765"/>
    <n v="14.682301463418316"/>
    <n v="31.112219471232081"/>
    <n v="0"/>
    <n v="1"/>
    <n v="0"/>
    <n v="0"/>
    <n v="0"/>
    <n v="0"/>
    <n v="1"/>
    <n v="0"/>
    <n v="1"/>
    <n v="20943.836255321945"/>
    <n v="17691.573080358885"/>
    <n v="26852.107954123829"/>
    <n v="16225.947162916042"/>
    <n v="19693.925836060775"/>
    <n v="22601.871935018349"/>
    <n v="65487.517289804659"/>
    <n v="58521.744933995171"/>
    <n v="124009.26222379983"/>
    <n v="0"/>
    <n v="3985.87"/>
    <n v="0"/>
    <n v="0"/>
    <n v="0"/>
    <n v="0"/>
    <n v="3985.87"/>
    <n v="0"/>
    <n v="3985.87"/>
    <n v="4.070867128861714"/>
    <n v="0"/>
    <m/>
    <m/>
    <n v="0"/>
    <m/>
    <m/>
    <m/>
    <m/>
    <m/>
    <m/>
    <m/>
    <m/>
    <m/>
    <m/>
    <m/>
    <m/>
    <m/>
    <m/>
    <m/>
    <m/>
    <n v="17936.415000000001"/>
    <n v="15943.48"/>
    <n v="15943.48"/>
    <n v="4"/>
    <n v="4"/>
    <n v="0"/>
    <n v="17"/>
    <n v="4.5"/>
    <n v="10"/>
    <n v="4"/>
    <n v="15"/>
    <n v="0"/>
    <n v="17"/>
    <n v="0"/>
    <n v="0"/>
    <n v="0"/>
    <n v="4"/>
    <n v="4"/>
    <n v="0"/>
    <n v="0"/>
  </r>
  <r>
    <s v="0172slcPhesgo 10ml"/>
    <s v="BC_LEL48"/>
    <x v="5"/>
    <x v="2"/>
    <s v="上海市"/>
    <x v="130"/>
    <s v="中国药科大学附属上海高博肿瘤医院"/>
    <s v="0172slc"/>
    <x v="106"/>
    <s v="-"/>
    <s v="-"/>
    <m/>
    <s v="腿部"/>
    <x v="4"/>
    <x v="5"/>
    <n v="6232.07"/>
    <n v="12.49728009272842"/>
    <n v="11.450325296429597"/>
    <n v="17.631856621029613"/>
    <n v="15.281541622128763"/>
    <n v="13.908917124428962"/>
    <n v="18.532415419528345"/>
    <n v="41.579462010187626"/>
    <n v="47.722874166086072"/>
    <n v="89.302336176273698"/>
    <n v="11"/>
    <n v="12"/>
    <n v="15"/>
    <n v="16"/>
    <n v="0"/>
    <n v="0"/>
    <n v="38"/>
    <n v="16"/>
    <n v="54"/>
    <n v="77883.924347489999"/>
    <n v="71359.228770119997"/>
    <n v="109882.96469222002"/>
    <n v="95235.637097019993"/>
    <n v="86681.345143639992"/>
    <n v="115495.31016358001"/>
    <n v="259126.11780983"/>
    <n v="297412.29240424"/>
    <n v="556538.41021407"/>
    <n v="68552.76999999999"/>
    <n v="74784.84"/>
    <n v="93481.049999999988"/>
    <n v="99713.12"/>
    <n v="0"/>
    <n v="0"/>
    <n v="236818.65999999997"/>
    <n v="99713.12"/>
    <n v="336531.77999999997"/>
    <n v="15.281541622128763"/>
    <n v="16"/>
    <n v="110"/>
    <n v="14"/>
    <n v="54"/>
    <n v="11"/>
    <n v="12"/>
    <n v="15"/>
    <n v="16"/>
    <n v="0"/>
    <n v="0"/>
    <n v="0"/>
    <n v="0"/>
    <n v="0"/>
    <n v="0"/>
    <n v="0"/>
    <n v="0"/>
    <n v="0"/>
    <n v="0"/>
    <n v="0"/>
    <n v="0"/>
    <n v="133470.16583333333"/>
    <n v="685527.7"/>
    <n v="87248.98"/>
    <n v="110"/>
    <n v="14"/>
    <n v="12.666666666666666"/>
    <n v="40"/>
    <n v="21.416666666666668"/>
    <n v="8"/>
    <n v="15"/>
    <n v="20"/>
    <n v="25"/>
    <n v="35"/>
    <n v="30"/>
    <n v="30"/>
    <n v="40"/>
    <n v="40"/>
    <n v="0"/>
    <n v="10"/>
    <n v="4"/>
  </r>
  <r>
    <s v="0172slcPhesgo 15ml"/>
    <s v="BC_LEL48"/>
    <x v="5"/>
    <x v="2"/>
    <s v="上海市"/>
    <x v="130"/>
    <s v="中国药科大学附属上海高博肿瘤医院"/>
    <s v="0172slc"/>
    <x v="106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33.905000000001"/>
    <n v="-42446.350000000006"/>
    <n v="0"/>
    <n v="-5"/>
    <n v="0"/>
    <n v="0"/>
    <n v="6"/>
    <n v="1.5"/>
    <n v="6"/>
    <n v="6"/>
    <n v="5"/>
    <n v="3"/>
    <n v="3"/>
    <n v="0"/>
    <n v="0"/>
    <n v="-5"/>
    <n v="0"/>
    <n v="0"/>
    <n v="0"/>
    <n v="0"/>
  </r>
  <r>
    <s v="01rRTdSHerceptin IV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0"/>
    <x v="0"/>
    <n v="4535.5"/>
    <n v="1.3824457312286895"/>
    <n v="0.99039124683734481"/>
    <n v="0.92128872313764398"/>
    <n v="0.6505596448552482"/>
    <n v="0.59274993052626701"/>
    <n v="1.0319176562937014"/>
    <n v="3.2941257012036784"/>
    <n v="2.2752272316752169"/>
    <n v="5.5693529328788953"/>
    <n v="0"/>
    <n v="0"/>
    <n v="0"/>
    <n v="0"/>
    <n v="0"/>
    <n v="0"/>
    <n v="0"/>
    <n v="0"/>
    <n v="0"/>
    <n v="6270.0826139877208"/>
    <n v="4491.9195000307773"/>
    <n v="4178.505003790784"/>
    <n v="2950.6132692409783"/>
    <n v="2688.417309901884"/>
    <n v="4680.2625301200824"/>
    <n v="14940.507117809282"/>
    <n v="10319.293109262944"/>
    <n v="25259.800227072228"/>
    <n v="0"/>
    <n v="0"/>
    <n v="0"/>
    <n v="0"/>
    <n v="0"/>
    <n v="0"/>
    <n v="0"/>
    <n v="0"/>
    <n v="0"/>
    <n v="0.650559644855248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rRTdSHerceptin SC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1"/>
    <x v="1"/>
    <n v="3444.49"/>
    <n v="0.91143378731259861"/>
    <n v="0.8444641398830679"/>
    <n v="1.2809094940128412"/>
    <n v="1.3110924470445302"/>
    <n v="1.1804839439219323"/>
    <n v="1.5537688581464282"/>
    <n v="3.0368074212085077"/>
    <n v="4.0453452491128905"/>
    <n v="7.0821526703213982"/>
    <n v="0"/>
    <n v="0"/>
    <n v="0"/>
    <n v="0"/>
    <n v="0"/>
    <n v="0"/>
    <n v="0"/>
    <n v="0"/>
    <n v="0"/>
    <n v="3139.4245660603729"/>
    <n v="2908.7482851858281"/>
    <n v="4412.0799430322904"/>
    <n v="4516.0448229204139"/>
    <n v="4066.1651399996563"/>
    <n v="5351.9412941967903"/>
    <n v="10460.252794278491"/>
    <n v="13934.151257116861"/>
    <n v="24394.404051395351"/>
    <n v="0"/>
    <n v="0"/>
    <n v="0"/>
    <n v="0"/>
    <n v="0"/>
    <n v="0"/>
    <n v="0"/>
    <n v="0"/>
    <n v="0"/>
    <n v="1.3110924470445302"/>
    <n v="0"/>
    <m/>
    <m/>
    <n v="0"/>
    <m/>
    <m/>
    <m/>
    <m/>
    <m/>
    <m/>
    <m/>
    <m/>
    <m/>
    <m/>
    <m/>
    <m/>
    <m/>
    <m/>
    <m/>
    <m/>
    <n v="4305.6124999999993"/>
    <n v="0"/>
    <n v="0"/>
    <n v="0"/>
    <n v="0"/>
    <n v="0"/>
    <n v="5"/>
    <n v="1.25"/>
    <n v="5"/>
    <n v="3"/>
    <n v="5"/>
    <n v="2"/>
    <n v="0"/>
    <n v="0"/>
    <n v="0"/>
    <n v="0"/>
    <n v="0"/>
    <n v="0"/>
    <n v="0"/>
    <n v="0"/>
  </r>
  <r>
    <s v="01rRTdSItovebi 3mg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rRTdSItovebi 9mg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1rRTdSPerjeta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3"/>
    <x v="4"/>
    <n v="3985.87"/>
    <n v="1.5712422183170072"/>
    <n v="1.3272519033010002"/>
    <n v="2.0144908102785739"/>
    <n v="1.2172981541562788"/>
    <n v="1.4774718127468043"/>
    <n v="1.6956308750872271"/>
    <n v="4.912984931896581"/>
    <n v="4.39040084199031"/>
    <n v="9.303385773886891"/>
    <n v="0"/>
    <n v="0"/>
    <n v="0"/>
    <n v="0"/>
    <n v="0"/>
    <n v="0"/>
    <n v="0"/>
    <n v="0"/>
    <n v="0"/>
    <n v="6262.7672207232099"/>
    <n v="5290.2535438103569"/>
    <n v="8029.4984859650604"/>
    <n v="4851.9921937068866"/>
    <n v="5889.0105742731048"/>
    <n v="6758.5642360839256"/>
    <n v="19582.519250498626"/>
    <n v="17499.567004063916"/>
    <n v="37082.086254562542"/>
    <n v="0"/>
    <n v="0"/>
    <n v="0"/>
    <n v="0"/>
    <n v="0"/>
    <n v="0"/>
    <n v="0"/>
    <n v="0"/>
    <n v="0"/>
    <n v="1.2172981541562788"/>
    <n v="0"/>
    <m/>
    <m/>
    <n v="0"/>
    <m/>
    <m/>
    <m/>
    <m/>
    <m/>
    <m/>
    <m/>
    <m/>
    <m/>
    <m/>
    <m/>
    <m/>
    <m/>
    <m/>
    <m/>
    <m/>
    <n v="1660.7791666666667"/>
    <n v="0"/>
    <n v="0"/>
    <n v="0"/>
    <n v="0"/>
    <n v="0"/>
    <n v="5"/>
    <n v="0.41666666666666669"/>
    <n v="5"/>
    <n v="0"/>
    <n v="0"/>
    <n v="0"/>
    <n v="0"/>
    <n v="0"/>
    <n v="0"/>
    <n v="0"/>
    <n v="0"/>
    <n v="0"/>
    <n v="0"/>
    <n v="0"/>
  </r>
  <r>
    <s v="01rRTdSPhesgo 10ml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4"/>
    <x v="5"/>
    <n v="6232.07"/>
    <n v="7.1042843084288201"/>
    <n v="6.4647204866296439"/>
    <n v="10.240894789928547"/>
    <n v="8.8051341932295379"/>
    <n v="7.9666252406295195"/>
    <n v="10.791028214028405"/>
    <n v="23.809899584987011"/>
    <n v="27.562787647887461"/>
    <n v="51.372687232874469"/>
    <n v="3"/>
    <n v="12"/>
    <n v="6"/>
    <n v="6"/>
    <n v="0"/>
    <n v="0"/>
    <n v="21"/>
    <n v="6"/>
    <n v="27"/>
    <n v="44274.397110029997"/>
    <n v="40288.590603110002"/>
    <n v="63821.973193469996"/>
    <n v="54874.212651600006"/>
    <n v="49648.566163370007"/>
    <n v="67250.443201799993"/>
    <n v="148384.96090661001"/>
    <n v="171773.22201677001"/>
    <n v="320158.18292338005"/>
    <n v="18696.21"/>
    <n v="74784.84"/>
    <n v="37392.42"/>
    <n v="37392.42"/>
    <n v="0"/>
    <n v="0"/>
    <n v="130873.46999999999"/>
    <n v="37392.42"/>
    <n v="168265.88999999998"/>
    <n v="8.8051341932295379"/>
    <n v="6"/>
    <n v="31"/>
    <n v="33"/>
    <n v="27"/>
    <n v="3"/>
    <n v="12"/>
    <n v="6"/>
    <n v="6"/>
    <n v="0"/>
    <n v="0"/>
    <n v="0"/>
    <n v="0"/>
    <n v="0"/>
    <n v="0"/>
    <n v="0"/>
    <n v="0"/>
    <n v="0"/>
    <n v="0"/>
    <n v="0"/>
    <n v="0"/>
    <n v="65956.074166666673"/>
    <n v="193194.16999999998"/>
    <n v="205658.31"/>
    <n v="31"/>
    <n v="33"/>
    <n v="4.333333333333333"/>
    <n v="17"/>
    <n v="10.583333333333334"/>
    <n v="17"/>
    <n v="0"/>
    <n v="12"/>
    <n v="11"/>
    <n v="10"/>
    <n v="13"/>
    <n v="8"/>
    <n v="15"/>
    <n v="8"/>
    <n v="13"/>
    <n v="4"/>
    <n v="16"/>
  </r>
  <r>
    <s v="01rRTdSPhesgo 15ml"/>
    <s v="BC_LEL47"/>
    <x v="6"/>
    <x v="2"/>
    <s v="上海市"/>
    <x v="131"/>
    <s v="复旦大学附属妇产科医院长三角一体化示范区青浦分院"/>
    <s v="01rRTdS"/>
    <x v="107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3"/>
    <n v="0"/>
    <n v="0"/>
    <n v="0"/>
    <n v="3"/>
    <n v="3"/>
    <n v="8489.27"/>
    <n v="8489.27"/>
    <n v="8489.27"/>
    <n v="8489.27"/>
    <n v="8489.27"/>
    <n v="8489.27"/>
    <n v="25467.81"/>
    <n v="25467.81"/>
    <n v="50935.62"/>
    <n v="0"/>
    <n v="0"/>
    <n v="0"/>
    <n v="25467.81"/>
    <n v="0"/>
    <n v="0"/>
    <n v="0"/>
    <n v="25467.81"/>
    <n v="25467.81"/>
    <n v="1"/>
    <n v="3"/>
    <n v="-2"/>
    <n v="4"/>
    <n v="6"/>
    <n v="0"/>
    <n v="0"/>
    <n v="0"/>
    <n v="6"/>
    <n v="0"/>
    <n v="0"/>
    <n v="0"/>
    <n v="0"/>
    <n v="0"/>
    <n v="0"/>
    <n v="0"/>
    <n v="0"/>
    <n v="0"/>
    <n v="0"/>
    <n v="0"/>
    <n v="0"/>
    <n v="7074.3916666666673"/>
    <n v="-8489.27"/>
    <n v="16978.54"/>
    <n v="-1"/>
    <n v="2"/>
    <n v="0"/>
    <n v="9"/>
    <n v="0.83333333333333337"/>
    <n v="0"/>
    <n v="0"/>
    <n v="0"/>
    <n v="9"/>
    <n v="0"/>
    <n v="0"/>
    <n v="2"/>
    <n v="0"/>
    <n v="-3"/>
    <n v="1"/>
    <n v="0"/>
    <n v="1"/>
  </r>
  <r>
    <s v="033iwe5Herceptin IV"/>
    <s v="BC_LEL48"/>
    <x v="5"/>
    <x v="2"/>
    <s v="上海市"/>
    <x v="132"/>
    <s v="上海中医药大学附属龙华医院航头院区"/>
    <s v="SH028"/>
    <x v="108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Herceptin SC"/>
    <s v="BC_LEL48"/>
    <x v="5"/>
    <x v="2"/>
    <s v="上海市"/>
    <x v="132"/>
    <s v="上海中医药大学附属龙华医院航头院区"/>
    <s v="SH028"/>
    <x v="108"/>
    <s v="-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Itovebi 3mg"/>
    <s v="BC_LEL48"/>
    <x v="5"/>
    <x v="2"/>
    <s v="上海市"/>
    <x v="132"/>
    <s v="上海中医药大学附属龙华医院航头院区"/>
    <s v="SH028"/>
    <x v="108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Itovebi 9mg"/>
    <s v="BC_LEL48"/>
    <x v="5"/>
    <x v="2"/>
    <s v="上海市"/>
    <x v="132"/>
    <s v="上海中医药大学附属龙华医院航头院区"/>
    <s v="SH028"/>
    <x v="108"/>
    <s v="-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Perjeta"/>
    <s v="BC_LEL48"/>
    <x v="5"/>
    <x v="2"/>
    <s v="上海市"/>
    <x v="132"/>
    <s v="上海中医药大学附属龙华医院航头院区"/>
    <s v="SH028"/>
    <x v="108"/>
    <s v="-"/>
    <s v="-"/>
    <m/>
    <s v="腰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Phesgo 10ml"/>
    <s v="BC_LEL48"/>
    <x v="5"/>
    <x v="2"/>
    <s v="上海市"/>
    <x v="132"/>
    <s v="上海中医药大学附属龙华医院航头院区"/>
    <s v="SH028"/>
    <x v="108"/>
    <s v="-"/>
    <s v="-"/>
    <m/>
    <s v="腰部"/>
    <x v="4"/>
    <x v="5"/>
    <n v="6232.07"/>
    <n v="0.71092261562370118"/>
    <n v="0.65721910552352591"/>
    <n v="0.97430054122466536"/>
    <n v="0.85374121452422713"/>
    <n v="0.7833324884235896"/>
    <n v="1.0204946736236917"/>
    <n v="2.3424422623718923"/>
    <n v="2.6575683765715086"/>
    <n v="5.0000106389434009"/>
    <n v="0"/>
    <n v="0"/>
    <n v="0"/>
    <n v="0"/>
    <n v="0"/>
    <n v="0"/>
    <n v="0"/>
    <n v="0"/>
    <n v="0"/>
    <n v="4430.5195051499995"/>
    <n v="4095.8354709599998"/>
    <n v="6071.90917395"/>
    <n v="5320.5750108000002"/>
    <n v="4881.78290113"/>
    <n v="6359.7942406500006"/>
    <n v="14598.26415006"/>
    <n v="16562.152152580002"/>
    <n v="31160.416302640002"/>
    <n v="0"/>
    <n v="0"/>
    <n v="0"/>
    <n v="0"/>
    <n v="0"/>
    <n v="0"/>
    <n v="0"/>
    <n v="0"/>
    <n v="0"/>
    <n v="0.85374121452422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33iwe5Phesgo 15ml"/>
    <s v="BC_LEL48"/>
    <x v="5"/>
    <x v="2"/>
    <s v="上海市"/>
    <x v="132"/>
    <s v="上海中医药大学附属龙华医院航头院区"/>
    <s v="SH028"/>
    <x v="108"/>
    <s v="-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wOElHerceptin IV"/>
    <s v="BC_LEL47"/>
    <x v="6"/>
    <x v="2"/>
    <s v="上海市"/>
    <x v="133"/>
    <s v="上海进康肿瘤医院有限公司"/>
    <s v="04xwOEl"/>
    <x v="109"/>
    <s v="-"/>
    <s v="-"/>
    <m/>
    <s v="腿部"/>
    <x v="0"/>
    <x v="0"/>
    <n v="4535.5"/>
    <n v="12.476817446288882"/>
    <n v="8.938456322773261"/>
    <n v="8.3147938137844033"/>
    <n v="5.8714159575488818"/>
    <n v="5.3496730521953761"/>
    <n v="9.3132395191641333"/>
    <n v="29.730067582846544"/>
    <n v="20.534328528908389"/>
    <n v="50.264396111754934"/>
    <n v="22"/>
    <n v="22"/>
    <n v="8"/>
    <n v="2"/>
    <n v="0"/>
    <n v="0"/>
    <n v="52"/>
    <n v="2"/>
    <n v="54"/>
    <n v="56588.605527643223"/>
    <n v="40540.368651938123"/>
    <n v="37711.747342419163"/>
    <n v="26629.807075462952"/>
    <n v="24263.442128232127"/>
    <n v="42240.197839168926"/>
    <n v="134840.7215220005"/>
    <n v="93133.447042864005"/>
    <n v="227974.16856486449"/>
    <n v="99781"/>
    <n v="99781"/>
    <n v="36284"/>
    <n v="9071"/>
    <n v="0"/>
    <n v="0"/>
    <n v="235846"/>
    <n v="9071"/>
    <n v="244917"/>
    <n v="5.8714159575488818"/>
    <n v="2"/>
    <m/>
    <m/>
    <n v="0"/>
    <m/>
    <m/>
    <m/>
    <m/>
    <m/>
    <m/>
    <m/>
    <m/>
    <m/>
    <m/>
    <m/>
    <m/>
    <m/>
    <m/>
    <m/>
    <m/>
    <n v="65386.791666666664"/>
    <n v="117923"/>
    <n v="167813.5"/>
    <n v="26"/>
    <n v="37"/>
    <n v="0"/>
    <n v="20"/>
    <n v="14.416666666666666"/>
    <n v="18"/>
    <n v="13"/>
    <n v="14"/>
    <n v="20"/>
    <n v="12"/>
    <n v="33"/>
    <n v="10"/>
    <n v="2"/>
    <n v="14"/>
    <n v="8"/>
    <n v="15"/>
    <n v="14"/>
  </r>
  <r>
    <s v="04xwOElHerceptin SC"/>
    <s v="BC_LEL47"/>
    <x v="6"/>
    <x v="2"/>
    <s v="上海市"/>
    <x v="133"/>
    <s v="上海进康肿瘤医院有限公司"/>
    <s v="04xwOEl"/>
    <x v="109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wOElItovebi 3mg"/>
    <s v="BC_LEL47"/>
    <x v="6"/>
    <x v="2"/>
    <s v="上海市"/>
    <x v="133"/>
    <s v="上海进康肿瘤医院有限公司"/>
    <s v="04xwOEl"/>
    <x v="10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3"/>
    <n v="3"/>
    <n v="0"/>
    <n v="0"/>
    <n v="3"/>
    <n v="3"/>
    <n v="6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10698.06"/>
    <n v="10698.06"/>
    <n v="0"/>
    <n v="0"/>
    <n v="10698.06"/>
    <n v="10698.06"/>
    <n v="21396.12"/>
    <n v="1.7644957539816278E-7"/>
    <n v="3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wOElItovebi 9mg"/>
    <s v="BC_LEL47"/>
    <x v="6"/>
    <x v="2"/>
    <s v="上海市"/>
    <x v="133"/>
    <s v="上海进康肿瘤医院有限公司"/>
    <s v="04xwOEl"/>
    <x v="109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4xwOElPerjeta"/>
    <s v="BC_LEL47"/>
    <x v="6"/>
    <x v="2"/>
    <s v="上海市"/>
    <x v="133"/>
    <s v="上海进康肿瘤医院有限公司"/>
    <s v="04xwOEl"/>
    <x v="109"/>
    <s v="-"/>
    <s v="-"/>
    <m/>
    <s v="腿部"/>
    <x v="3"/>
    <x v="4"/>
    <n v="3985.87"/>
    <n v="5.4279968774384884"/>
    <n v="4.5851104958271973"/>
    <n v="6.9592388113991603"/>
    <n v="4.2052654279805104"/>
    <n v="5.1040586184624868"/>
    <n v="5.8577086256759578"/>
    <n v="16.972346184664847"/>
    <n v="15.167032672118955"/>
    <n v="32.1393788567838"/>
    <n v="10"/>
    <n v="0"/>
    <n v="10"/>
    <n v="0"/>
    <n v="0"/>
    <n v="0"/>
    <n v="20"/>
    <n v="0"/>
    <n v="20"/>
    <n v="21635.289913875746"/>
    <n v="18275.654372002751"/>
    <n v="27738.62120119157"/>
    <n v="16761.641311424675"/>
    <n v="20344.114125571072"/>
    <n v="23348.065079823031"/>
    <n v="67649.565487070067"/>
    <n v="60453.820516818785"/>
    <n v="128103.38600388885"/>
    <n v="39858.699999999997"/>
    <n v="0"/>
    <n v="39858.699999999997"/>
    <n v="0"/>
    <n v="0"/>
    <n v="0"/>
    <n v="79717.399999999994"/>
    <n v="0"/>
    <n v="79717.399999999994"/>
    <n v="4.2052654279805104"/>
    <n v="0"/>
    <m/>
    <m/>
    <n v="0"/>
    <m/>
    <m/>
    <m/>
    <m/>
    <m/>
    <m/>
    <m/>
    <m/>
    <m/>
    <m/>
    <m/>
    <m/>
    <m/>
    <m/>
    <m/>
    <m/>
    <n v="39526.544166666667"/>
    <n v="119576.09999999999"/>
    <n v="79717.399999999994"/>
    <n v="30"/>
    <n v="20"/>
    <n v="0"/>
    <n v="35"/>
    <n v="9.9166666666666661"/>
    <n v="10"/>
    <n v="6"/>
    <n v="18"/>
    <n v="35"/>
    <n v="0"/>
    <n v="0"/>
    <n v="10"/>
    <n v="10"/>
    <n v="10"/>
    <n v="0"/>
    <n v="20"/>
    <n v="0"/>
  </r>
  <r>
    <s v="04xwOElPhesgo 10ml"/>
    <s v="BC_LEL47"/>
    <x v="6"/>
    <x v="2"/>
    <s v="上海市"/>
    <x v="133"/>
    <s v="上海进康肿瘤医院有限公司"/>
    <s v="04xwOEl"/>
    <x v="109"/>
    <s v="-"/>
    <s v="-"/>
    <m/>
    <s v="腿部"/>
    <x v="4"/>
    <x v="5"/>
    <n v="6232.07"/>
    <n v="4.2831555886246466"/>
    <n v="3.9596029018239527"/>
    <n v="5.8699538313241026"/>
    <n v="3.7814174423297557"/>
    <n v="3.3572192384296069"/>
    <n v="4.7860729967298195"/>
    <n v="14.112712321772701"/>
    <n v="11.924709677489183"/>
    <n v="26.037421999261884"/>
    <n v="5"/>
    <n v="5"/>
    <n v="0"/>
    <n v="0"/>
    <n v="0"/>
    <n v="0"/>
    <n v="10"/>
    <n v="0"/>
    <n v="10"/>
    <n v="26692.9254492"/>
    <n v="24676.522456369999"/>
    <n v="36581.963173579999"/>
    <n v="23566.05819982"/>
    <n v="20922.42529924"/>
    <n v="29827.141940730005"/>
    <n v="87951.411079149999"/>
    <n v="74315.625439790005"/>
    <n v="162267.03651894"/>
    <n v="31160.35"/>
    <n v="31160.35"/>
    <n v="0"/>
    <n v="0"/>
    <n v="0"/>
    <n v="0"/>
    <n v="62320.7"/>
    <n v="0"/>
    <n v="62320.7"/>
    <n v="3.7814174423297557"/>
    <n v="0"/>
    <n v="12"/>
    <n v="10"/>
    <n v="10"/>
    <n v="5"/>
    <n v="5"/>
    <n v="0"/>
    <n v="0"/>
    <n v="0"/>
    <n v="0"/>
    <n v="0"/>
    <n v="0"/>
    <n v="0"/>
    <n v="0"/>
    <n v="0"/>
    <n v="0"/>
    <n v="0"/>
    <n v="0"/>
    <n v="0"/>
    <n v="0"/>
    <n v="15580.174999999999"/>
    <n v="74784.84"/>
    <n v="62320.7"/>
    <n v="12"/>
    <n v="10"/>
    <n v="4.333333333333333"/>
    <n v="5"/>
    <n v="2.5"/>
    <n v="2"/>
    <n v="0"/>
    <n v="0"/>
    <n v="2"/>
    <n v="2"/>
    <n v="2"/>
    <n v="2"/>
    <n v="2"/>
    <n v="8"/>
    <n v="5"/>
    <n v="5"/>
    <n v="0"/>
  </r>
  <r>
    <s v="04xwOElPhesgo 15ml"/>
    <s v="BC_LEL47"/>
    <x v="6"/>
    <x v="2"/>
    <s v="上海市"/>
    <x v="133"/>
    <s v="上海进康肿瘤医院有限公司"/>
    <s v="04xwOEl"/>
    <x v="109"/>
    <s v="-"/>
    <s v="-"/>
    <m/>
    <s v="腿部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.3175000000001"/>
    <n v="-8489.27"/>
    <n v="0"/>
    <n v="-1"/>
    <n v="0"/>
    <n v="0"/>
    <n v="2"/>
    <n v="0.25"/>
    <n v="2"/>
    <n v="0"/>
    <n v="0"/>
    <n v="2"/>
    <n v="0"/>
    <n v="0"/>
    <n v="0"/>
    <n v="0"/>
    <n v="-1"/>
    <n v="0"/>
    <n v="0"/>
    <n v="0"/>
  </r>
  <r>
    <s v="05oxKOcHerceptin IV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Herceptin SC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Itovebi 3mg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Itovebi 9mg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Perjeta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Phesgo 10ml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4"/>
    <x v="5"/>
    <n v="6232.07"/>
    <n v="0.71092261562370118"/>
    <n v="0.65721910552352591"/>
    <n v="0.97430054122466536"/>
    <n v="0.85374121452422713"/>
    <n v="0.7833324884235896"/>
    <n v="1.0204946736236917"/>
    <n v="2.3424422623718923"/>
    <n v="2.6575683765715086"/>
    <n v="5.0000106389434009"/>
    <n v="0"/>
    <n v="0"/>
    <n v="0"/>
    <n v="0"/>
    <n v="0"/>
    <n v="0"/>
    <n v="0"/>
    <n v="0"/>
    <n v="0"/>
    <n v="4430.5195051499995"/>
    <n v="4095.8354709599998"/>
    <n v="6071.90917395"/>
    <n v="5320.5750108000002"/>
    <n v="4881.78290113"/>
    <n v="6359.7942406500006"/>
    <n v="14598.26415006"/>
    <n v="16562.152152580002"/>
    <n v="31160.416302640002"/>
    <n v="0"/>
    <n v="0"/>
    <n v="0"/>
    <n v="0"/>
    <n v="0"/>
    <n v="0"/>
    <n v="0"/>
    <n v="0"/>
    <n v="0"/>
    <n v="0.85374121452422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5oxKOcPhesgo 15ml"/>
    <s v="BC_LEL48"/>
    <x v="5"/>
    <x v="2"/>
    <s v="上海市"/>
    <x v="134"/>
    <s v="上海交通大学医学院附属新华医院奉贤院区"/>
    <s v="SH114"/>
    <x v="110"/>
    <s v="-"/>
    <s v="-"/>
    <s v="深耕熟盘"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6Rh9zgHerceptin IV"/>
    <s v="BC_LEL47"/>
    <x v="6"/>
    <x v="2"/>
    <s v="上海市"/>
    <x v="135"/>
    <s v="上海协华脑科医院有限公司"/>
    <s v="SH061"/>
    <x v="111"/>
    <s v="-"/>
    <s v="Y"/>
    <s v="深耕熟盘"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06Rh9zgHerceptin SC"/>
    <s v="BC_LEL47"/>
    <x v="6"/>
    <x v="2"/>
    <s v="上海市"/>
    <x v="135"/>
    <s v="上海协华脑科医院有限公司"/>
    <s v="SH061"/>
    <x v="111"/>
    <s v="-"/>
    <s v="Y"/>
    <s v="深耕熟盘"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06Rh9zgItovebi 3mg"/>
    <s v="BC_LEL47"/>
    <x v="6"/>
    <x v="2"/>
    <s v="上海市"/>
    <x v="135"/>
    <s v="上海协华脑科医院有限公司"/>
    <s v="SH061"/>
    <x v="111"/>
    <s v="-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06Rh9zgItovebi 9mg"/>
    <s v="BC_LEL47"/>
    <x v="6"/>
    <x v="2"/>
    <s v="上海市"/>
    <x v="135"/>
    <s v="上海协华脑科医院有限公司"/>
    <s v="SH061"/>
    <x v="111"/>
    <s v="-"/>
    <s v="Y"/>
    <s v="深耕熟盘"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06Rh9zgPerjeta"/>
    <s v="BC_LEL47"/>
    <x v="6"/>
    <x v="2"/>
    <s v="上海市"/>
    <x v="135"/>
    <s v="上海协华脑科医院有限公司"/>
    <s v="SH061"/>
    <x v="111"/>
    <s v="-"/>
    <s v="Y"/>
    <s v="深耕熟盘"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06Rh9zgPhesgo 10ml"/>
    <s v="BC_LEL47"/>
    <x v="6"/>
    <x v="2"/>
    <s v="上海市"/>
    <x v="135"/>
    <s v="上海协华脑科医院有限公司"/>
    <s v="SH061"/>
    <x v="111"/>
    <s v="-"/>
    <s v="Y"/>
    <s v="深耕熟盘"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06Rh9zgPhesgo 15ml"/>
    <s v="BC_LEL47"/>
    <x v="6"/>
    <x v="2"/>
    <s v="上海市"/>
    <x v="135"/>
    <s v="上海协华脑科医院有限公司"/>
    <s v="SH061"/>
    <x v="111"/>
    <s v="-"/>
    <s v="Y"/>
    <s v="深耕熟盘"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Herceptin IV"/>
    <s v="BC_LEL47"/>
    <x v="6"/>
    <x v="2"/>
    <s v="上海市"/>
    <x v="136"/>
    <s v="上海曜影医院有限公司"/>
    <s v="09Zzs9y"/>
    <x v="112"/>
    <s v="-"/>
    <s v="-"/>
    <m/>
    <s v="腿部"/>
    <x v="0"/>
    <x v="0"/>
    <n v="4535.5"/>
    <n v="8.7853181377059206E-2"/>
    <n v="6.2938471924913281E-2"/>
    <n v="5.8547068768127743E-2"/>
    <n v="4.1342479625052823E-2"/>
    <n v="3.7668724335008959E-2"/>
    <n v="6.5577437852830642E-2"/>
    <n v="0.20933872207010021"/>
    <n v="0.14458864181289244"/>
    <n v="0.35392736388299262"/>
    <n v="0"/>
    <n v="0"/>
    <n v="0"/>
    <n v="0"/>
    <n v="0"/>
    <n v="0"/>
    <n v="0"/>
    <n v="0"/>
    <n v="0"/>
    <n v="398.45810413565204"/>
    <n v="285.45743941544418"/>
    <n v="265.54023039784335"/>
    <n v="187.50881633942709"/>
    <n v="170.84649922143313"/>
    <n v="297.42646938151336"/>
    <n v="949.45577394893962"/>
    <n v="655.78178494237363"/>
    <n v="1605.2375588913133"/>
    <n v="0"/>
    <n v="0"/>
    <n v="0"/>
    <n v="0"/>
    <n v="0"/>
    <n v="0"/>
    <n v="0"/>
    <n v="0"/>
    <n v="0"/>
    <n v="4.1342479625052823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Herceptin SC"/>
    <s v="BC_LEL47"/>
    <x v="6"/>
    <x v="2"/>
    <s v="上海市"/>
    <x v="136"/>
    <s v="上海曜影医院有限公司"/>
    <s v="09Zzs9y"/>
    <x v="112"/>
    <s v="-"/>
    <s v="-"/>
    <m/>
    <s v="腿部"/>
    <x v="1"/>
    <x v="1"/>
    <n v="3444.49"/>
    <n v="0.77775683184008426"/>
    <n v="0.72060939936688462"/>
    <n v="1.0930427682242911"/>
    <n v="1.1187988881446658"/>
    <n v="1.0073462988133823"/>
    <n v="1.3258827589516189"/>
    <n v="2.5914089994312599"/>
    <n v="3.4520279459096672"/>
    <n v="6.0434369453409271"/>
    <n v="0"/>
    <n v="0"/>
    <n v="1"/>
    <n v="0"/>
    <n v="0"/>
    <n v="0"/>
    <n v="1"/>
    <n v="0"/>
    <n v="1"/>
    <n v="2678.9756297048516"/>
    <n v="2482.1318700252405"/>
    <n v="3764.9748847208884"/>
    <n v="3853.6915822254196"/>
    <n v="3469.794252799707"/>
    <n v="4566.9899043812611"/>
    <n v="8926.0823844509796"/>
    <n v="11890.475739406389"/>
    <n v="20816.558123857369"/>
    <n v="0"/>
    <n v="0"/>
    <n v="3444.49"/>
    <n v="0"/>
    <n v="0"/>
    <n v="0"/>
    <n v="3444.49"/>
    <n v="0"/>
    <n v="3444.49"/>
    <n v="1.1187988881446658"/>
    <n v="0"/>
    <m/>
    <m/>
    <n v="0"/>
    <m/>
    <m/>
    <m/>
    <m/>
    <m/>
    <m/>
    <m/>
    <m/>
    <m/>
    <m/>
    <m/>
    <m/>
    <m/>
    <m/>
    <m/>
    <m/>
    <n v="4879.6941666666662"/>
    <n v="6888.98"/>
    <n v="24111.43"/>
    <n v="2"/>
    <n v="7"/>
    <n v="0"/>
    <n v="5"/>
    <n v="1.4166666666666667"/>
    <n v="0"/>
    <n v="0"/>
    <n v="0"/>
    <n v="1"/>
    <n v="1"/>
    <n v="6"/>
    <n v="0"/>
    <n v="0"/>
    <n v="2"/>
    <n v="2"/>
    <n v="0"/>
    <n v="5"/>
  </r>
  <r>
    <s v="09Zzs9yItovebi 3mg"/>
    <s v="BC_LEL47"/>
    <x v="6"/>
    <x v="2"/>
    <s v="上海市"/>
    <x v="136"/>
    <s v="上海曜影医院有限公司"/>
    <s v="09Zzs9y"/>
    <x v="11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Itovebi 9mg"/>
    <s v="BC_LEL47"/>
    <x v="6"/>
    <x v="2"/>
    <s v="上海市"/>
    <x v="136"/>
    <s v="上海曜影医院有限公司"/>
    <s v="09Zzs9y"/>
    <x v="112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Perjeta"/>
    <s v="BC_LEL47"/>
    <x v="6"/>
    <x v="2"/>
    <s v="上海市"/>
    <x v="136"/>
    <s v="上海曜影医院有限公司"/>
    <s v="09Zzs9y"/>
    <x v="112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Phesgo 10ml"/>
    <s v="BC_LEL47"/>
    <x v="6"/>
    <x v="2"/>
    <s v="上海市"/>
    <x v="136"/>
    <s v="上海曜影医院有限公司"/>
    <s v="09Zzs9y"/>
    <x v="112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9Zzs9yPhesgo 15ml"/>
    <s v="BC_LEL47"/>
    <x v="6"/>
    <x v="2"/>
    <s v="上海市"/>
    <x v="136"/>
    <s v="上海曜影医院有限公司"/>
    <s v="09Zzs9y"/>
    <x v="112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BExRTuHerceptin IV"/>
    <s v="BC_LEL47"/>
    <x v="6"/>
    <x v="2"/>
    <s v="上海市"/>
    <x v="137"/>
    <s v="上海市闵行区浦江医院"/>
    <s v="0BExRTu"/>
    <x v="113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BExRTuHerceptin SC"/>
    <s v="BC_LEL47"/>
    <x v="6"/>
    <x v="2"/>
    <s v="上海市"/>
    <x v="137"/>
    <s v="上海市闵行区浦江医院"/>
    <s v="0BExRTu"/>
    <x v="113"/>
    <s v="-"/>
    <s v="-"/>
    <m/>
    <s v="腿部"/>
    <x v="1"/>
    <x v="1"/>
    <n v="3444.49"/>
    <n v="0.18228675746251974"/>
    <n v="0.16889282797661359"/>
    <n v="0.25618189880256825"/>
    <n v="0.26221848940890602"/>
    <n v="0.23609678878438647"/>
    <n v="0.31075377162928569"/>
    <n v="0.60736148424170155"/>
    <n v="0.8090690498225781"/>
    <n v="1.4164305340642795"/>
    <n v="0"/>
    <n v="0"/>
    <n v="0"/>
    <n v="0"/>
    <n v="0"/>
    <n v="0"/>
    <n v="0"/>
    <n v="0"/>
    <n v="0"/>
    <n v="627.88491321207459"/>
    <n v="581.74965703716566"/>
    <n v="882.4159886064582"/>
    <n v="903.20896458408265"/>
    <n v="813.23302799993132"/>
    <n v="1070.3882588393583"/>
    <n v="2092.0505588556985"/>
    <n v="2786.8302514233719"/>
    <n v="4878.8808102790699"/>
    <n v="0"/>
    <n v="0"/>
    <n v="0"/>
    <n v="0"/>
    <n v="0"/>
    <n v="0"/>
    <n v="0"/>
    <n v="0"/>
    <n v="0"/>
    <n v="0.26221848940890602"/>
    <n v="0"/>
    <m/>
    <m/>
    <n v="0"/>
    <m/>
    <m/>
    <m/>
    <m/>
    <m/>
    <m/>
    <m/>
    <m/>
    <m/>
    <m/>
    <m/>
    <m/>
    <m/>
    <m/>
    <m/>
    <m/>
    <n v="861.12249999999995"/>
    <n v="0"/>
    <n v="0"/>
    <n v="0"/>
    <n v="0"/>
    <n v="0"/>
    <n v="3"/>
    <n v="0.25"/>
    <n v="0"/>
    <n v="0"/>
    <n v="0"/>
    <n v="3"/>
    <n v="0"/>
    <n v="0"/>
    <n v="0"/>
    <n v="0"/>
    <n v="0"/>
    <n v="0"/>
    <n v="0"/>
    <n v="0"/>
  </r>
  <r>
    <s v="0BExRTuItovebi 3mg"/>
    <s v="BC_LEL47"/>
    <x v="6"/>
    <x v="2"/>
    <s v="上海市"/>
    <x v="137"/>
    <s v="上海市闵行区浦江医院"/>
    <s v="0BExRTu"/>
    <x v="113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3"/>
    <n v="0"/>
    <n v="0"/>
    <n v="0"/>
    <n v="0"/>
    <n v="6"/>
    <n v="0"/>
    <n v="6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10698.06"/>
    <n v="10698.06"/>
    <n v="0"/>
    <n v="0"/>
    <n v="0"/>
    <n v="0"/>
    <n v="21396.12"/>
    <n v="0"/>
    <n v="21396.12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BExRTuItovebi 9mg"/>
    <s v="BC_LEL47"/>
    <x v="6"/>
    <x v="2"/>
    <s v="上海市"/>
    <x v="137"/>
    <s v="上海市闵行区浦江医院"/>
    <s v="0BExRTu"/>
    <x v="113"/>
    <s v="-"/>
    <s v="-"/>
    <m/>
    <s v="腿部"/>
    <x v="2"/>
    <x v="3"/>
    <n v="10698.05"/>
    <m/>
    <m/>
    <m/>
    <n v="0"/>
    <n v="0"/>
    <n v="0"/>
    <n v="0"/>
    <n v="0"/>
    <n v="0"/>
    <n v="0"/>
    <n v="0"/>
    <n v="2"/>
    <n v="0"/>
    <n v="0"/>
    <n v="0"/>
    <n v="2"/>
    <n v="0"/>
    <n v="2"/>
    <m/>
    <m/>
    <m/>
    <n v="0"/>
    <n v="0"/>
    <n v="0"/>
    <n v="0"/>
    <n v="0"/>
    <n v="0"/>
    <n v="0"/>
    <n v="0"/>
    <n v="21396.1"/>
    <n v="0"/>
    <n v="0"/>
    <n v="0"/>
    <n v="21396.1"/>
    <n v="0"/>
    <n v="21396.1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BExRTuPerjeta"/>
    <s v="BC_LEL47"/>
    <x v="6"/>
    <x v="2"/>
    <s v="上海市"/>
    <x v="137"/>
    <s v="上海市闵行区浦江医院"/>
    <s v="0BExRTu"/>
    <x v="113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996.46749999999997"/>
    <n v="-7971.74"/>
    <n v="0"/>
    <n v="-2"/>
    <n v="0"/>
    <n v="0"/>
    <n v="3"/>
    <n v="0.25"/>
    <n v="0"/>
    <n v="0"/>
    <n v="0"/>
    <n v="0"/>
    <n v="3"/>
    <n v="2"/>
    <n v="0"/>
    <n v="0"/>
    <n v="-2"/>
    <n v="0"/>
    <n v="0"/>
    <n v="0"/>
  </r>
  <r>
    <s v="0BExRTuPhesgo 10ml"/>
    <s v="BC_LEL47"/>
    <x v="6"/>
    <x v="2"/>
    <s v="上海市"/>
    <x v="137"/>
    <s v="上海市闵行区浦江医院"/>
    <s v="0BExRTu"/>
    <x v="113"/>
    <s v="-"/>
    <s v="-"/>
    <m/>
    <s v="腿部"/>
    <x v="4"/>
    <x v="5"/>
    <n v="6232.07"/>
    <n v="4.3322765876297922"/>
    <n v="5.2643033762233102"/>
    <n v="6.4419295988283203"/>
    <n v="5.4762513024292083"/>
    <n v="4.9122785212297044"/>
    <n v="6.8119438679283126"/>
    <n v="16.038509562681423"/>
    <n v="17.200473691587227"/>
    <n v="33.238983254268646"/>
    <n v="6"/>
    <n v="4"/>
    <n v="7"/>
    <n v="0"/>
    <n v="0"/>
    <n v="0"/>
    <n v="17"/>
    <n v="0"/>
    <n v="17"/>
    <n v="26999.050953469996"/>
    <n v="32807.507141860006"/>
    <n v="40146.556194970006"/>
    <n v="34128.381454329996"/>
    <n v="30613.663603800003"/>
    <n v="42452.511020999998"/>
    <n v="99953.1142903"/>
    <n v="107194.55607912999"/>
    <n v="207147.67036942998"/>
    <n v="37392.42"/>
    <n v="24928.28"/>
    <n v="43624.49"/>
    <n v="0"/>
    <n v="0"/>
    <n v="0"/>
    <n v="105945.19"/>
    <n v="0"/>
    <n v="105945.19"/>
    <n v="5.4762513024292083"/>
    <n v="0"/>
    <n v="25"/>
    <n v="18"/>
    <n v="17"/>
    <n v="6"/>
    <n v="4"/>
    <n v="7"/>
    <n v="0"/>
    <n v="0"/>
    <n v="0"/>
    <n v="0"/>
    <n v="0"/>
    <n v="0"/>
    <n v="0"/>
    <n v="0"/>
    <n v="0"/>
    <n v="0"/>
    <n v="0"/>
    <n v="0"/>
    <n v="0"/>
    <n v="27524.975833333334"/>
    <n v="155801.75"/>
    <n v="112177.26"/>
    <n v="25"/>
    <n v="18"/>
    <n v="0"/>
    <n v="12"/>
    <n v="4.416666666666667"/>
    <n v="0"/>
    <n v="0"/>
    <n v="0"/>
    <n v="4"/>
    <n v="6"/>
    <n v="0"/>
    <n v="8"/>
    <n v="12"/>
    <n v="5"/>
    <n v="3"/>
    <n v="5"/>
    <n v="10"/>
  </r>
  <r>
    <s v="0BExRTuPhesgo 15ml"/>
    <s v="BC_LEL47"/>
    <x v="6"/>
    <x v="2"/>
    <s v="上海市"/>
    <x v="137"/>
    <s v="上海市闵行区浦江医院"/>
    <s v="0BExRTu"/>
    <x v="113"/>
    <s v="-"/>
    <s v="-"/>
    <m/>
    <s v="腿部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S8ckzWHerceptin IV"/>
    <s v="BC_LEL47"/>
    <x v="6"/>
    <x v="2"/>
    <s v="上海市"/>
    <x v="138"/>
    <s v="上海百汇医院有限责任公司"/>
    <s v="0S8ckzW"/>
    <x v="114"/>
    <s v="-"/>
    <s v="-"/>
    <m/>
    <s v="腿部"/>
    <x v="0"/>
    <x v="0"/>
    <n v="4535.5"/>
    <n v="1.2355712864732591"/>
    <n v="0.88516963763856016"/>
    <n v="0.82340873652144841"/>
    <n v="0.58144258336055854"/>
    <n v="0.52977471568908985"/>
    <n v="0.92228417891534753"/>
    <n v="2.9441496606332676"/>
    <n v="2.0335014779649958"/>
    <n v="4.9776511385982634"/>
    <n v="0"/>
    <n v="0"/>
    <n v="0"/>
    <n v="0"/>
    <n v="0"/>
    <n v="0"/>
    <n v="0"/>
    <n v="0"/>
    <n v="0"/>
    <n v="5603.9335697994666"/>
    <n v="4014.6868915096893"/>
    <n v="3734.5703244930291"/>
    <n v="2637.1328368318132"/>
    <n v="2402.7932230078668"/>
    <n v="4183.0198934705586"/>
    <n v="13353.190785802184"/>
    <n v="9222.9459533102381"/>
    <n v="22576.136739112422"/>
    <n v="0"/>
    <n v="0"/>
    <n v="0"/>
    <n v="0"/>
    <n v="0"/>
    <n v="0"/>
    <n v="0"/>
    <n v="0"/>
    <n v="0"/>
    <n v="0.58144258336055854"/>
    <n v="0"/>
    <m/>
    <m/>
    <n v="0"/>
    <m/>
    <m/>
    <m/>
    <m/>
    <m/>
    <m/>
    <m/>
    <m/>
    <m/>
    <m/>
    <m/>
    <m/>
    <m/>
    <m/>
    <m/>
    <m/>
    <n v="4913.458333333333"/>
    <n v="13606.5"/>
    <n v="4535.5"/>
    <n v="3"/>
    <n v="1"/>
    <n v="0"/>
    <n v="3"/>
    <n v="1.0833333333333333"/>
    <n v="1"/>
    <n v="2"/>
    <n v="3"/>
    <n v="0"/>
    <n v="3"/>
    <n v="0"/>
    <n v="3"/>
    <n v="0"/>
    <n v="0"/>
    <n v="0"/>
    <n v="1"/>
    <n v="0"/>
  </r>
  <r>
    <s v="0S8ckzWHerceptin SC"/>
    <s v="BC_LEL47"/>
    <x v="6"/>
    <x v="2"/>
    <s v="上海市"/>
    <x v="138"/>
    <s v="上海百汇医院有限责任公司"/>
    <s v="0S8ckzW"/>
    <x v="114"/>
    <s v="-"/>
    <s v="-"/>
    <m/>
    <s v="腿部"/>
    <x v="1"/>
    <x v="1"/>
    <n v="3444.49"/>
    <n v="1.0694156437801159"/>
    <n v="0.99083792412946636"/>
    <n v="1.5029338063084003"/>
    <n v="1.5383484711989155"/>
    <n v="1.3851011608684007"/>
    <n v="1.8230887935584761"/>
    <n v="3.5631873742179829"/>
    <n v="4.7465384256257925"/>
    <n v="8.3097257998437755"/>
    <n v="0"/>
    <n v="0"/>
    <n v="0"/>
    <n v="0"/>
    <n v="0"/>
    <n v="0"/>
    <n v="0"/>
    <n v="0"/>
    <n v="0"/>
    <n v="3683.5914908441709"/>
    <n v="3412.9313212847055"/>
    <n v="5176.8404664912214"/>
    <n v="5298.8259255599523"/>
    <n v="4770.9670975995978"/>
    <n v="6279.6111185242353"/>
    <n v="12273.363278620098"/>
    <n v="16349.404141683784"/>
    <n v="28622.767420303884"/>
    <n v="0"/>
    <n v="0"/>
    <n v="0"/>
    <n v="0"/>
    <n v="0"/>
    <n v="0"/>
    <n v="0"/>
    <n v="0"/>
    <n v="0"/>
    <n v="1.5383484711989155"/>
    <n v="0"/>
    <m/>
    <m/>
    <n v="0"/>
    <m/>
    <m/>
    <m/>
    <m/>
    <m/>
    <m/>
    <m/>
    <m/>
    <m/>
    <m/>
    <m/>
    <m/>
    <m/>
    <m/>
    <m/>
    <m/>
    <n v="4592.6533333333327"/>
    <n v="27555.919999999998"/>
    <n v="0"/>
    <n v="8"/>
    <n v="0"/>
    <n v="0"/>
    <n v="4"/>
    <n v="1.3333333333333333"/>
    <n v="4"/>
    <n v="0"/>
    <n v="0"/>
    <n v="4"/>
    <n v="0"/>
    <n v="0"/>
    <n v="0"/>
    <n v="4"/>
    <n v="4"/>
    <n v="0"/>
    <n v="0"/>
    <n v="0"/>
  </r>
  <r>
    <s v="0S8ckzWItovebi 3mg"/>
    <s v="BC_LEL47"/>
    <x v="6"/>
    <x v="2"/>
    <s v="上海市"/>
    <x v="138"/>
    <s v="上海百汇医院有限责任公司"/>
    <s v="0S8ckzW"/>
    <x v="11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S8ckzWItovebi 9mg"/>
    <s v="BC_LEL47"/>
    <x v="6"/>
    <x v="2"/>
    <s v="上海市"/>
    <x v="138"/>
    <s v="上海百汇医院有限责任公司"/>
    <s v="0S8ckzW"/>
    <x v="114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0S8ckzWPerjeta"/>
    <s v="BC_LEL47"/>
    <x v="6"/>
    <x v="2"/>
    <s v="上海市"/>
    <x v="138"/>
    <s v="上海百汇医院有限责任公司"/>
    <s v="0S8ckzW"/>
    <x v="114"/>
    <s v="-"/>
    <s v="-"/>
    <m/>
    <s v="腿部"/>
    <x v="3"/>
    <x v="4"/>
    <n v="3985.87"/>
    <n v="0.62490891658857484"/>
    <n v="0.52786994854323177"/>
    <n v="0.80119618417409344"/>
    <n v="0.48413953100997725"/>
    <n v="0.58761488141701979"/>
    <n v="0.67438033470095615"/>
    <n v="1.9539750493059"/>
    <n v="1.7461347471279534"/>
    <n v="3.7001097964338534"/>
    <n v="0"/>
    <n v="0"/>
    <n v="0"/>
    <n v="0"/>
    <n v="0"/>
    <n v="0"/>
    <n v="0"/>
    <n v="0"/>
    <n v="0"/>
    <n v="2490.8057033629029"/>
    <n v="2104.020991800011"/>
    <n v="3193.4638346139936"/>
    <n v="1929.7172324667379"/>
    <n v="2342.1565273936567"/>
    <n v="2687.9923446745001"/>
    <n v="7788.2905297769075"/>
    <n v="6959.8661045348945"/>
    <n v="14748.156634311803"/>
    <n v="0"/>
    <n v="0"/>
    <n v="0"/>
    <n v="0"/>
    <n v="0"/>
    <n v="0"/>
    <n v="0"/>
    <n v="0"/>
    <n v="0"/>
    <n v="0.48413953100997725"/>
    <n v="0"/>
    <m/>
    <m/>
    <n v="0"/>
    <m/>
    <m/>
    <m/>
    <m/>
    <m/>
    <m/>
    <m/>
    <m/>
    <m/>
    <m/>
    <m/>
    <m/>
    <m/>
    <m/>
    <m/>
    <m/>
    <n v="4318.0258333333331"/>
    <n v="23915.22"/>
    <n v="3985.87"/>
    <n v="6"/>
    <n v="1"/>
    <n v="0"/>
    <n v="6"/>
    <n v="1.0833333333333333"/>
    <n v="2"/>
    <n v="1"/>
    <n v="3"/>
    <n v="0"/>
    <n v="0"/>
    <n v="0"/>
    <n v="6"/>
    <n v="0"/>
    <n v="0"/>
    <n v="0"/>
    <n v="1"/>
    <n v="0"/>
  </r>
  <r>
    <s v="0S8ckzWPhesgo 10ml"/>
    <s v="BC_LEL47"/>
    <x v="6"/>
    <x v="2"/>
    <s v="上海市"/>
    <x v="138"/>
    <s v="上海百汇医院有限责任公司"/>
    <s v="0S8ckzW"/>
    <x v="114"/>
    <s v="-"/>
    <s v="-"/>
    <m/>
    <s v="腿部"/>
    <x v="4"/>
    <x v="5"/>
    <n v="6232.07"/>
    <n v="4.5005052423993962E-2"/>
    <n v="4.1605458024380343E-2"/>
    <n v="6.1677670923144322E-2"/>
    <n v="5.4045901323316339E-2"/>
    <n v="4.9588816223181065E-2"/>
    <n v="6.4601899023919829E-2"/>
    <n v="0.14828818137151864"/>
    <n v="0.16823661657041722"/>
    <n v="0.31652479794193589"/>
    <n v="0"/>
    <n v="0"/>
    <n v="0"/>
    <n v="0"/>
    <n v="0"/>
    <n v="0"/>
    <n v="0"/>
    <n v="0"/>
    <n v="0"/>
    <n v="280.47463706000002"/>
    <n v="259.28812678999998"/>
    <n v="384.37956263000001"/>
    <n v="336.81784026000003"/>
    <n v="309.04097392"/>
    <n v="402.60355685000002"/>
    <n v="924.14232648000007"/>
    <n v="1048.4623710300002"/>
    <n v="1972.6046975100003"/>
    <n v="0"/>
    <n v="0"/>
    <n v="0"/>
    <n v="0"/>
    <n v="0"/>
    <n v="0"/>
    <n v="0"/>
    <n v="0"/>
    <n v="0"/>
    <n v="5.404590132331633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667"/>
    <n v="0"/>
    <n v="0"/>
    <n v="0"/>
    <n v="0"/>
    <n v="0"/>
    <n v="0"/>
    <n v="0"/>
    <n v="0"/>
    <n v="0"/>
    <n v="0"/>
    <n v="0"/>
    <n v="0"/>
    <n v="0"/>
    <n v="0"/>
  </r>
  <r>
    <s v="0S8ckzWPhesgo 15ml"/>
    <s v="BC_LEL47"/>
    <x v="6"/>
    <x v="2"/>
    <s v="上海市"/>
    <x v="138"/>
    <s v="上海百汇医院有限责任公司"/>
    <s v="0S8ckzW"/>
    <x v="11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1Herceptin IV"/>
    <s v="BC_LEL47"/>
    <x v="6"/>
    <x v="2"/>
    <s v="上海市"/>
    <x v="139"/>
    <s v="复旦大学附属妇产科医院黄浦院区"/>
    <s v="SH001"/>
    <x v="115"/>
    <s v="-"/>
    <s v="-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1Herceptin SC"/>
    <s v="BC_LEL47"/>
    <x v="6"/>
    <x v="2"/>
    <s v="上海市"/>
    <x v="139"/>
    <s v="复旦大学附属妇产科医院黄浦院区"/>
    <s v="SH001"/>
    <x v="115"/>
    <s v="-"/>
    <s v="-"/>
    <m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-27555.919999999998"/>
    <n v="0"/>
    <n v="0"/>
    <n v="0"/>
    <n v="0"/>
    <n v="0"/>
    <n v="4"/>
    <n v="-8"/>
    <n v="4"/>
    <n v="2"/>
    <n v="-20"/>
    <n v="-46"/>
    <n v="-36"/>
    <n v="0"/>
    <n v="0"/>
    <n v="0"/>
    <n v="0"/>
    <n v="0"/>
    <n v="0"/>
    <n v="0"/>
  </r>
  <r>
    <s v="SH001Itovebi 3mg"/>
    <s v="BC_LEL47"/>
    <x v="6"/>
    <x v="2"/>
    <s v="上海市"/>
    <x v="139"/>
    <s v="复旦大学附属妇产科医院黄浦院区"/>
    <s v="SH001"/>
    <x v="115"/>
    <s v="-"/>
    <s v="-"/>
    <m/>
    <s v="头部"/>
    <x v="2"/>
    <x v="2"/>
    <n v="3566.02"/>
    <n v="1.7623502129369819"/>
    <n v="2.0122395382020994"/>
    <n v="4.0728354653651211"/>
    <n v="4.1229163324275486"/>
    <n v="5.012360409870884"/>
    <n v="6.3832728423499727"/>
    <n v="7.8474252165042024"/>
    <n v="15.518549584648406"/>
    <n v="23.36597480115261"/>
    <n v="0"/>
    <n v="8"/>
    <n v="0"/>
    <n v="0"/>
    <n v="0"/>
    <n v="0"/>
    <n v="8"/>
    <n v="0"/>
    <n v="8"/>
    <n v="6284.5761063375357"/>
    <n v="7175.6864380194511"/>
    <n v="14523.812726201329"/>
    <n v="14702.402099763287"/>
    <n v="17874.177468807771"/>
    <n v="22762.87862127685"/>
    <n v="27984.075270558315"/>
    <n v="55339.458189847908"/>
    <n v="83323.533460406223"/>
    <n v="0"/>
    <n v="28528.16"/>
    <n v="0"/>
    <n v="0"/>
    <n v="0"/>
    <n v="0"/>
    <n v="28528.16"/>
    <n v="0"/>
    <n v="28528.16"/>
    <n v="4.1229163324275486"/>
    <n v="0"/>
    <m/>
    <m/>
    <n v="0"/>
    <m/>
    <m/>
    <m/>
    <m/>
    <m/>
    <m/>
    <n v="2"/>
    <n v="1"/>
    <n v="0.33333333333333331"/>
    <n v="0"/>
    <n v="0"/>
    <n v="0"/>
    <n v="1"/>
    <n v="0"/>
    <n v="0"/>
    <n v="0"/>
    <n v="297.16833333333329"/>
    <n v="3566.02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SH001Itovebi 9mg"/>
    <s v="BC_LEL47"/>
    <x v="6"/>
    <x v="2"/>
    <s v="上海市"/>
    <x v="139"/>
    <s v="复旦大学附属妇产科医院黄浦院区"/>
    <s v="SH001"/>
    <x v="115"/>
    <s v="-"/>
    <s v="-"/>
    <m/>
    <s v="头部"/>
    <x v="2"/>
    <x v="3"/>
    <n v="10698.05"/>
    <m/>
    <m/>
    <m/>
    <n v="0"/>
    <n v="0"/>
    <n v="0"/>
    <n v="0"/>
    <n v="0"/>
    <n v="0"/>
    <n v="0"/>
    <n v="4"/>
    <n v="6"/>
    <n v="6"/>
    <n v="0"/>
    <n v="0"/>
    <n v="10"/>
    <n v="6"/>
    <n v="16"/>
    <m/>
    <m/>
    <m/>
    <n v="0"/>
    <n v="0"/>
    <n v="0"/>
    <n v="0"/>
    <n v="0"/>
    <n v="0"/>
    <n v="0"/>
    <n v="42792.2"/>
    <n v="64188.299999999996"/>
    <n v="64188.299999999996"/>
    <n v="0"/>
    <n v="0"/>
    <n v="106980.5"/>
    <n v="64188.299999999996"/>
    <n v="171168.8"/>
    <n v="0"/>
    <n v="6"/>
    <m/>
    <m/>
    <n v="0"/>
    <m/>
    <m/>
    <m/>
    <m/>
    <m/>
    <m/>
    <n v="0.33333333333333331"/>
    <n v="0.33333333333333331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1Perjeta"/>
    <s v="BC_LEL47"/>
    <x v="6"/>
    <x v="2"/>
    <s v="上海市"/>
    <x v="139"/>
    <s v="复旦大学附属妇产科医院黄浦院区"/>
    <s v="SH001"/>
    <x v="115"/>
    <s v="-"/>
    <s v="-"/>
    <m/>
    <s v="头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-63441.76416666666"/>
    <n v="0"/>
    <n v="0"/>
    <n v="0"/>
    <n v="0"/>
    <n v="0"/>
    <n v="0"/>
    <n v="-15.916666666666666"/>
    <n v="-80"/>
    <n v="-111"/>
    <n v="0"/>
    <n v="0"/>
    <n v="0"/>
    <n v="0"/>
    <n v="0"/>
    <n v="0"/>
    <n v="0"/>
    <n v="0"/>
    <n v="0"/>
    <n v="0"/>
  </r>
  <r>
    <s v="SH001Phesgo 10ml"/>
    <s v="BC_LEL47"/>
    <x v="6"/>
    <x v="2"/>
    <s v="上海市"/>
    <x v="139"/>
    <s v="复旦大学附属妇产科医院黄浦院区"/>
    <s v="SH001"/>
    <x v="115"/>
    <s v="-"/>
    <s v="-"/>
    <m/>
    <s v="头部"/>
    <x v="4"/>
    <x v="5"/>
    <n v="6232.07"/>
    <n v="74.067978871344522"/>
    <n v="66.699033112449001"/>
    <n v="100.80250160715461"/>
    <n v="88.680093585649715"/>
    <n v="79.442664089055498"/>
    <n v="104.60713897716009"/>
    <n v="241.56951359094813"/>
    <n v="272.72989665186532"/>
    <n v="514.29941024281345"/>
    <n v="20"/>
    <n v="30"/>
    <n v="0"/>
    <n v="0"/>
    <n v="0"/>
    <n v="0"/>
    <n v="50"/>
    <n v="0"/>
    <n v="50"/>
    <n v="461596.82908474002"/>
    <n v="415673.04328910005"/>
    <n v="628208.24619089998"/>
    <n v="552660.55083232"/>
    <n v="495092.24358948006"/>
    <n v="651919.01260539005"/>
    <n v="1505478.1185647401"/>
    <n v="1699671.80702719"/>
    <n v="3205149.9255919298"/>
    <n v="124641.4"/>
    <n v="186962.09999999998"/>
    <n v="0"/>
    <n v="0"/>
    <n v="0"/>
    <n v="0"/>
    <n v="311603.5"/>
    <n v="0"/>
    <n v="311603.5"/>
    <n v="88.680093585649715"/>
    <n v="0"/>
    <n v="236"/>
    <n v="267"/>
    <n v="50"/>
    <n v="20"/>
    <n v="30"/>
    <n v="0"/>
    <n v="0"/>
    <n v="0"/>
    <n v="0"/>
    <n v="0"/>
    <n v="0"/>
    <n v="1"/>
    <n v="0"/>
    <n v="2"/>
    <n v="1"/>
    <n v="0"/>
    <n v="0"/>
    <n v="0"/>
    <n v="0"/>
    <n v="543748.10749999993"/>
    <n v="1470768.52"/>
    <n v="1663962.69"/>
    <n v="236"/>
    <n v="267"/>
    <n v="76"/>
    <n v="236"/>
    <n v="87.25"/>
    <n v="121"/>
    <n v="170"/>
    <n v="236"/>
    <n v="6"/>
    <n v="7"/>
    <n v="4"/>
    <n v="6"/>
    <n v="114"/>
    <n v="116"/>
    <n v="57"/>
    <n v="175"/>
    <n v="35"/>
  </r>
  <r>
    <s v="SH001Phesgo 15ml"/>
    <s v="BC_LEL47"/>
    <x v="6"/>
    <x v="2"/>
    <s v="上海市"/>
    <x v="139"/>
    <s v="复旦大学附属妇产科医院黄浦院区"/>
    <s v="SH001"/>
    <x v="115"/>
    <s v="-"/>
    <s v="-"/>
    <m/>
    <s v="头部"/>
    <x v="4"/>
    <x v="6"/>
    <n v="8489.27"/>
    <n v="4"/>
    <n v="5"/>
    <n v="6"/>
    <n v="5"/>
    <n v="6"/>
    <n v="7"/>
    <n v="15"/>
    <n v="18"/>
    <n v="33"/>
    <n v="0"/>
    <n v="0"/>
    <n v="0"/>
    <n v="0"/>
    <n v="0"/>
    <n v="0"/>
    <n v="0"/>
    <n v="0"/>
    <n v="0"/>
    <n v="33957.08"/>
    <n v="42446.350000000006"/>
    <n v="50935.62"/>
    <n v="42446.350000000006"/>
    <n v="50935.62"/>
    <n v="59424.89"/>
    <n v="127339.05000000002"/>
    <n v="152806.85999999999"/>
    <n v="280145.91000000003"/>
    <n v="0"/>
    <n v="0"/>
    <n v="0"/>
    <n v="0"/>
    <n v="0"/>
    <n v="0"/>
    <n v="0"/>
    <n v="0"/>
    <n v="0"/>
    <n v="5"/>
    <n v="0"/>
    <n v="30"/>
    <n v="-22"/>
    <n v="0"/>
    <n v="0"/>
    <n v="0"/>
    <n v="0"/>
    <n v="0"/>
    <n v="0"/>
    <n v="0"/>
    <n v="4"/>
    <n v="0.66666666666666663"/>
    <n v="2.3333333333333335"/>
    <n v="1"/>
    <n v="2"/>
    <n v="1"/>
    <n v="4"/>
    <n v="1"/>
    <n v="0"/>
    <n v="0"/>
    <n v="37494.27583333334"/>
    <n v="127339.05"/>
    <n v="-93381.97"/>
    <n v="15"/>
    <n v="-11"/>
    <n v="0"/>
    <n v="33"/>
    <n v="4.416666666666667"/>
    <n v="33"/>
    <n v="10"/>
    <n v="2"/>
    <n v="0"/>
    <n v="4"/>
    <n v="0"/>
    <n v="1"/>
    <n v="10"/>
    <n v="4"/>
    <n v="0"/>
    <n v="0"/>
    <n v="-11"/>
  </r>
  <r>
    <s v="SH003Herceptin IV"/>
    <s v="BC_LEL48"/>
    <x v="5"/>
    <x v="2"/>
    <s v="上海市"/>
    <x v="140"/>
    <s v="上海市第二人民医院"/>
    <s v="SH003"/>
    <x v="116"/>
    <s v="-"/>
    <s v="-"/>
    <s v="未准入保大盘"/>
    <s v="头部"/>
    <x v="0"/>
    <x v="0"/>
    <n v="4535.5"/>
    <n v="68.533589051383672"/>
    <n v="49.097816411579579"/>
    <n v="45.672116686325495"/>
    <n v="32.250949420124641"/>
    <n v="29.385081259441751"/>
    <n v="51.156453373720588"/>
    <n v="163.30352214928874"/>
    <n v="112.79248405328698"/>
    <n v="276.09600620257572"/>
    <n v="24"/>
    <n v="12"/>
    <n v="14"/>
    <n v="6"/>
    <n v="0"/>
    <n v="0"/>
    <n v="50"/>
    <n v="6"/>
    <n v="56"/>
    <n v="310834.09314255067"/>
    <n v="222683.14633471917"/>
    <n v="207145.88523082927"/>
    <n v="146274.18109497533"/>
    <n v="133276.03605219806"/>
    <n v="232020.09427650971"/>
    <n v="740663.12470809906"/>
    <n v="511570.31142368307"/>
    <n v="1252233.4361317821"/>
    <n v="108852"/>
    <n v="54426"/>
    <n v="63497"/>
    <n v="27213"/>
    <n v="0"/>
    <n v="0"/>
    <n v="226775"/>
    <n v="27213"/>
    <n v="253988"/>
    <n v="32.250949420124641"/>
    <n v="6"/>
    <m/>
    <m/>
    <n v="0"/>
    <m/>
    <m/>
    <m/>
    <m/>
    <m/>
    <m/>
    <m/>
    <m/>
    <m/>
    <m/>
    <m/>
    <m/>
    <m/>
    <m/>
    <m/>
    <m/>
    <n v="193136.70833333334"/>
    <n v="208633"/>
    <n v="231310.5"/>
    <n v="46"/>
    <n v="51"/>
    <n v="0"/>
    <n v="84"/>
    <n v="42.583333333333336"/>
    <n v="69"/>
    <n v="54"/>
    <n v="84"/>
    <n v="42"/>
    <n v="51"/>
    <n v="114"/>
    <n v="0"/>
    <n v="9"/>
    <n v="37"/>
    <n v="9"/>
    <n v="36"/>
    <n v="6"/>
  </r>
  <r>
    <s v="SH003Herceptin SC"/>
    <s v="BC_LEL48"/>
    <x v="5"/>
    <x v="2"/>
    <s v="上海市"/>
    <x v="140"/>
    <s v="上海市第二人民医院"/>
    <s v="SH003"/>
    <x v="116"/>
    <s v="-"/>
    <s v="-"/>
    <s v="未准入保大盘"/>
    <s v="头部"/>
    <x v="1"/>
    <x v="1"/>
    <n v="3444.49"/>
    <n v="36.275064735041433"/>
    <n v="33.609672767346105"/>
    <n v="50.980197861711083"/>
    <n v="52.181479392372303"/>
    <n v="46.983260968092914"/>
    <n v="61.840000554227849"/>
    <n v="120.86493536409861"/>
    <n v="161.00474091469306"/>
    <n v="281.86967627879164"/>
    <n v="50"/>
    <n v="38"/>
    <n v="25"/>
    <n v="40"/>
    <n v="0"/>
    <n v="0"/>
    <n v="113"/>
    <n v="40"/>
    <n v="153"/>
    <n v="124949.09772920285"/>
    <n v="115768.18175039599"/>
    <n v="175600.78173268519"/>
    <n v="179738.58395223247"/>
    <n v="161833.37257198634"/>
    <n v="213007.26350903229"/>
    <n v="416318.06121228402"/>
    <n v="554579.2200332511"/>
    <n v="970897.28124553512"/>
    <n v="172224.5"/>
    <n v="130890.62"/>
    <n v="86112.25"/>
    <n v="137779.59999999998"/>
    <n v="0"/>
    <n v="0"/>
    <n v="389227.37"/>
    <n v="137779.59999999998"/>
    <n v="527006.97"/>
    <n v="52.181479392372303"/>
    <n v="40"/>
    <m/>
    <m/>
    <n v="0"/>
    <m/>
    <m/>
    <m/>
    <m/>
    <m/>
    <m/>
    <m/>
    <m/>
    <m/>
    <m/>
    <m/>
    <m/>
    <m/>
    <m/>
    <m/>
    <m/>
    <n v="170789.29583333334"/>
    <n v="378893.89999999997"/>
    <n v="378893.89999999997"/>
    <n v="110"/>
    <n v="110"/>
    <n v="0"/>
    <n v="70"/>
    <n v="49.583333333333336"/>
    <n v="60"/>
    <n v="65"/>
    <n v="60"/>
    <n v="60"/>
    <n v="70"/>
    <n v="60"/>
    <n v="61"/>
    <n v="15"/>
    <n v="34"/>
    <n v="30"/>
    <n v="45"/>
    <n v="35"/>
  </r>
  <r>
    <s v="SH003Itovebi 3mg"/>
    <s v="BC_LEL48"/>
    <x v="5"/>
    <x v="2"/>
    <s v="上海市"/>
    <x v="140"/>
    <s v="上海市第二人民医院"/>
    <s v="SH003"/>
    <x v="116"/>
    <s v="-"/>
    <s v="-"/>
    <s v="未准入保大盘"/>
    <s v="头部"/>
    <x v="2"/>
    <x v="2"/>
    <n v="3566.02"/>
    <n v="4.9016520107073207"/>
    <n v="5.5966730710213177"/>
    <n v="11.327840517474316"/>
    <n v="11.467131210625151"/>
    <n v="13.940955833340896"/>
    <n v="17.75389586752755"/>
    <n v="21.826165599202952"/>
    <n v="43.161982911493595"/>
    <n v="64.988148510696547"/>
    <n v="0"/>
    <n v="0"/>
    <n v="0"/>
    <n v="0"/>
    <n v="0"/>
    <n v="0"/>
    <n v="0"/>
    <n v="0"/>
    <n v="0"/>
    <n v="17479.389103222518"/>
    <n v="19957.848104723438"/>
    <n v="40395.305842123758"/>
    <n v="40892.019239713496"/>
    <n v="49713.727320810307"/>
    <n v="63310.747741520594"/>
    <n v="77832.543050069711"/>
    <n v="153916.49430204439"/>
    <n v="231749.0373521141"/>
    <n v="0"/>
    <n v="0"/>
    <n v="0"/>
    <n v="0"/>
    <n v="0"/>
    <n v="0"/>
    <n v="0"/>
    <n v="0"/>
    <n v="0"/>
    <n v="11.467131210625151"/>
    <n v="0"/>
    <m/>
    <m/>
    <n v="0"/>
    <m/>
    <m/>
    <m/>
    <m/>
    <m/>
    <m/>
    <n v="1.6666666666666667"/>
    <n v="0.66666666666666663"/>
    <n v="3.3333333333333335"/>
    <n v="3"/>
    <n v="1"/>
    <n v="5"/>
    <n v="4"/>
    <n v="3"/>
    <n v="0"/>
    <n v="0"/>
    <n v="891.505"/>
    <n v="3566.02"/>
    <n v="0"/>
    <n v="1"/>
    <n v="0"/>
    <n v="0"/>
    <n v="1"/>
    <n v="0.25"/>
    <n v="0"/>
    <n v="0"/>
    <n v="0"/>
    <n v="0"/>
    <n v="1"/>
    <n v="1"/>
    <n v="1"/>
    <n v="0"/>
    <n v="0"/>
    <n v="0"/>
    <n v="0"/>
    <n v="0"/>
  </r>
  <r>
    <s v="SH003Itovebi 9mg"/>
    <s v="BC_LEL48"/>
    <x v="5"/>
    <x v="2"/>
    <s v="上海市"/>
    <x v="140"/>
    <s v="上海市第二人民医院"/>
    <s v="SH003"/>
    <x v="116"/>
    <s v="-"/>
    <s v="-"/>
    <s v="未准入保大盘"/>
    <s v="头部"/>
    <x v="2"/>
    <x v="3"/>
    <n v="10698.05"/>
    <m/>
    <m/>
    <m/>
    <m/>
    <m/>
    <m/>
    <n v="0"/>
    <n v="0"/>
    <n v="0"/>
    <n v="0"/>
    <n v="0"/>
    <n v="1"/>
    <n v="1"/>
    <n v="0"/>
    <n v="0"/>
    <n v="1"/>
    <n v="1"/>
    <n v="2"/>
    <m/>
    <m/>
    <m/>
    <m/>
    <m/>
    <m/>
    <n v="0"/>
    <n v="0"/>
    <n v="0"/>
    <n v="0"/>
    <n v="0"/>
    <n v="10698.05"/>
    <n v="10698.05"/>
    <n v="0"/>
    <n v="0"/>
    <n v="10698.05"/>
    <n v="10698.05"/>
    <n v="21396.1"/>
    <n v="0"/>
    <n v="1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3Perjeta"/>
    <s v="BC_LEL48"/>
    <x v="5"/>
    <x v="2"/>
    <s v="上海市"/>
    <x v="140"/>
    <s v="上海市第二人民医院"/>
    <s v="SH003"/>
    <x v="116"/>
    <s v="-"/>
    <s v="-"/>
    <s v="未准入保大盘"/>
    <s v="头部"/>
    <x v="3"/>
    <x v="4"/>
    <n v="3985.87"/>
    <n v="71.171698315289049"/>
    <n v="60.119802630630154"/>
    <n v="91.2492870524067"/>
    <n v="55.139287868784429"/>
    <n v="66.924231604972903"/>
    <n v="76.806063182964721"/>
    <n v="222.54078799832592"/>
    <n v="198.86958265672206"/>
    <n v="421.41037065504798"/>
    <n v="155"/>
    <n v="105"/>
    <n v="125"/>
    <n v="0"/>
    <n v="0"/>
    <n v="0"/>
    <n v="385"/>
    <n v="0"/>
    <n v="385"/>
    <n v="283681.13716396119"/>
    <n v="239629.71771134983"/>
    <n v="363707.79578357626"/>
    <n v="219778.03333755181"/>
    <n v="266751.28702731337"/>
    <n v="306138.98305908358"/>
    <n v="887018.65065888735"/>
    <n v="792668.30342394882"/>
    <n v="1679686.9540828362"/>
    <n v="617809.85"/>
    <n v="418516.35"/>
    <n v="498233.75"/>
    <n v="0"/>
    <n v="0"/>
    <n v="0"/>
    <n v="1534559.95"/>
    <n v="0"/>
    <n v="1534559.95"/>
    <n v="55.139287868784429"/>
    <n v="0"/>
    <m/>
    <m/>
    <n v="0"/>
    <m/>
    <m/>
    <m/>
    <m/>
    <m/>
    <m/>
    <m/>
    <m/>
    <m/>
    <m/>
    <m/>
    <m/>
    <m/>
    <m/>
    <m/>
    <m/>
    <n v="484947.51666666666"/>
    <n v="1434913.2"/>
    <n v="1116043.5999999999"/>
    <n v="360"/>
    <n v="280"/>
    <n v="0"/>
    <n v="155"/>
    <n v="121.66666666666667"/>
    <n v="155"/>
    <n v="115"/>
    <n v="140"/>
    <n v="90"/>
    <n v="150"/>
    <n v="170"/>
    <n v="120"/>
    <n v="120"/>
    <n v="120"/>
    <n v="110"/>
    <n v="110"/>
    <n v="60"/>
  </r>
  <r>
    <s v="SH003Phesgo 10ml"/>
    <s v="BC_LEL48"/>
    <x v="5"/>
    <x v="2"/>
    <s v="上海市"/>
    <x v="140"/>
    <s v="上海市第二人民医院"/>
    <s v="SH003"/>
    <x v="116"/>
    <s v="-"/>
    <s v="-"/>
    <s v="未准入保大盘"/>
    <s v="头部"/>
    <x v="4"/>
    <x v="5"/>
    <n v="6232.07"/>
    <n v="17.588326614928906"/>
    <n v="16.156790319428378"/>
    <n v="23.246813711033411"/>
    <n v="21.395340489328586"/>
    <n v="19.518505123129234"/>
    <n v="24.478177864333997"/>
    <n v="56.991930645390696"/>
    <n v="65.39202347679182"/>
    <n v="122.38395412218252"/>
    <n v="9"/>
    <n v="8"/>
    <n v="0"/>
    <n v="8"/>
    <n v="0"/>
    <n v="0"/>
    <n v="17"/>
    <n v="8"/>
    <n v="25"/>
    <n v="109611.68264709998"/>
    <n v="100690.248246"/>
    <n v="144875.77032411998"/>
    <n v="133337.25960332999"/>
    <n v="121640.6902227"/>
    <n v="152549.71792297997"/>
    <n v="355177.70121721993"/>
    <n v="407527.66774900997"/>
    <n v="762705.36896622996"/>
    <n v="56088.63"/>
    <n v="49856.56"/>
    <n v="0"/>
    <n v="49856.56"/>
    <n v="0"/>
    <n v="0"/>
    <n v="105945.19"/>
    <n v="49856.56"/>
    <n v="155801.75"/>
    <n v="21.395340489328586"/>
    <n v="8"/>
    <n v="7"/>
    <n v="11"/>
    <n v="25"/>
    <n v="9"/>
    <n v="8"/>
    <n v="0"/>
    <n v="8"/>
    <n v="0"/>
    <n v="0"/>
    <n v="0.66666666666666663"/>
    <n v="1"/>
    <n v="1.3333333333333333"/>
    <n v="0"/>
    <n v="2"/>
    <n v="1"/>
    <n v="1"/>
    <n v="0"/>
    <n v="0"/>
    <n v="0"/>
    <n v="9867.4441666666662"/>
    <n v="43624.49"/>
    <n v="68552.76999999999"/>
    <n v="7"/>
    <n v="11"/>
    <n v="106.66666666666667"/>
    <n v="6"/>
    <n v="1.5833333333333333"/>
    <n v="0"/>
    <n v="0"/>
    <n v="0"/>
    <n v="0"/>
    <n v="0"/>
    <n v="1"/>
    <n v="2"/>
    <n v="1"/>
    <n v="4"/>
    <n v="2"/>
    <n v="3"/>
    <n v="6"/>
  </r>
  <r>
    <s v="SH003Phesgo 15ml"/>
    <s v="BC_LEL48"/>
    <x v="5"/>
    <x v="2"/>
    <s v="上海市"/>
    <x v="140"/>
    <s v="上海市第二人民医院"/>
    <s v="SH003"/>
    <x v="116"/>
    <s v="-"/>
    <s v="-"/>
    <s v="未准入保大盘"/>
    <s v="头部"/>
    <x v="4"/>
    <x v="6"/>
    <n v="8489.27"/>
    <n v="1"/>
    <n v="1"/>
    <n v="2"/>
    <n v="1"/>
    <n v="1"/>
    <n v="2"/>
    <n v="4"/>
    <n v="4"/>
    <n v="8"/>
    <n v="0"/>
    <n v="0"/>
    <n v="1"/>
    <n v="1"/>
    <n v="0"/>
    <n v="0"/>
    <n v="1"/>
    <n v="1"/>
    <n v="2"/>
    <n v="8489.27"/>
    <n v="8489.27"/>
    <n v="16978.54"/>
    <n v="8489.27"/>
    <n v="8489.27"/>
    <n v="16978.54"/>
    <n v="33957.08"/>
    <n v="33957.08"/>
    <n v="67914.16"/>
    <n v="0"/>
    <n v="0"/>
    <n v="8489.27"/>
    <n v="8489.27"/>
    <n v="0"/>
    <n v="0"/>
    <n v="8489.27"/>
    <n v="8489.27"/>
    <n v="16978.54"/>
    <n v="1"/>
    <n v="1"/>
    <n v="0"/>
    <n v="2"/>
    <n v="4"/>
    <n v="0"/>
    <n v="0"/>
    <n v="2"/>
    <n v="2"/>
    <n v="0"/>
    <n v="0"/>
    <n v="0"/>
    <n v="1"/>
    <n v="0"/>
    <n v="1"/>
    <n v="0"/>
    <n v="0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SH005Herceptin IV"/>
    <s v="BC_LEL47"/>
    <x v="6"/>
    <x v="2"/>
    <s v="上海市"/>
    <x v="141"/>
    <s v="上海交通大学医学院附属仁济医院西院区"/>
    <s v="SH681"/>
    <x v="117"/>
    <s v="-"/>
    <s v="-"/>
    <m/>
    <s v="腿部"/>
    <x v="0"/>
    <x v="0"/>
    <n v="4535.5"/>
    <n v="7.2756035286767613"/>
    <n v="5.2122798656668357"/>
    <n v="4.848603698195749"/>
    <n v="3.4237973620250259"/>
    <n v="3.1195535482805905"/>
    <n v="5.4308270999987158"/>
    <n v="17.336487092539347"/>
    <n v="11.974178010304332"/>
    <n v="29.310665102843679"/>
    <n v="0"/>
    <n v="0"/>
    <n v="0"/>
    <n v="0"/>
    <n v="0"/>
    <n v="0"/>
    <n v="0"/>
    <n v="0"/>
    <n v="0"/>
    <n v="32998.499804313455"/>
    <n v="23640.295330731933"/>
    <n v="21990.842073166823"/>
    <n v="15528.632935464506"/>
    <n v="14148.735118226617"/>
    <n v="24631.516312044176"/>
    <n v="78629.637208212211"/>
    <n v="54308.884365735299"/>
    <n v="132938.52157394751"/>
    <n v="0"/>
    <n v="0"/>
    <n v="0"/>
    <n v="0"/>
    <n v="0"/>
    <n v="0"/>
    <n v="0"/>
    <n v="0"/>
    <n v="0"/>
    <n v="3.423797362025025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5Herceptin SC"/>
    <s v="BC_LEL47"/>
    <x v="6"/>
    <x v="2"/>
    <s v="上海市"/>
    <x v="141"/>
    <s v="上海交通大学医学院附属仁济医院西院区"/>
    <s v="SH681"/>
    <x v="117"/>
    <s v="-"/>
    <s v="-"/>
    <m/>
    <s v="腿部"/>
    <x v="1"/>
    <x v="1"/>
    <n v="3444.49"/>
    <n v="17.499528716401894"/>
    <n v="16.213711485754903"/>
    <n v="24.593462285046549"/>
    <n v="25.172974983254978"/>
    <n v="22.665291723301099"/>
    <n v="29.832362076411421"/>
    <n v="58.306702487203346"/>
    <n v="77.670628782967498"/>
    <n v="135.97733127017085"/>
    <n v="0"/>
    <n v="0"/>
    <n v="2"/>
    <n v="0"/>
    <n v="0"/>
    <n v="0"/>
    <n v="2"/>
    <n v="0"/>
    <n v="2"/>
    <n v="60276.95166835915"/>
    <n v="55847.967075567896"/>
    <n v="84711.934906219976"/>
    <n v="86708.060600071927"/>
    <n v="78070.370687993403"/>
    <n v="102757.27284857837"/>
    <n v="200836.85365014704"/>
    <n v="267535.70413664368"/>
    <n v="468372.55778679071"/>
    <n v="0"/>
    <n v="0"/>
    <n v="6888.98"/>
    <n v="0"/>
    <n v="0"/>
    <n v="0"/>
    <n v="6888.98"/>
    <n v="0"/>
    <n v="6888.98"/>
    <n v="25.172974983254978"/>
    <n v="0"/>
    <m/>
    <m/>
    <n v="0"/>
    <m/>
    <m/>
    <m/>
    <m/>
    <m/>
    <m/>
    <m/>
    <m/>
    <m/>
    <m/>
    <m/>
    <m/>
    <m/>
    <m/>
    <m/>
    <m/>
    <n v="82667.759999999995"/>
    <n v="0"/>
    <n v="0"/>
    <n v="0"/>
    <n v="0"/>
    <n v="0"/>
    <n v="93"/>
    <n v="24"/>
    <n v="50"/>
    <n v="93"/>
    <n v="43"/>
    <n v="62"/>
    <n v="35"/>
    <n v="5"/>
    <n v="0"/>
    <n v="0"/>
    <n v="0"/>
    <n v="0"/>
    <n v="0"/>
    <n v="0"/>
  </r>
  <r>
    <s v="SH005Itovebi 3mg"/>
    <s v="BC_LEL47"/>
    <x v="6"/>
    <x v="2"/>
    <s v="上海市"/>
    <x v="141"/>
    <s v="上海交通大学医学院附属仁济医院西院区"/>
    <s v="SH681"/>
    <x v="117"/>
    <s v="-"/>
    <s v="-"/>
    <m/>
    <s v="腿部"/>
    <x v="2"/>
    <x v="2"/>
    <n v="3566.02"/>
    <n v="6.858884226113366"/>
    <n v="7.8314275598691951"/>
    <n v="15.851053169729337"/>
    <n v="16.045962709617054"/>
    <n v="19.507586799995391"/>
    <n v="24.843035787085995"/>
    <n v="30.541364955711899"/>
    <n v="60.39658529669844"/>
    <n v="90.937950252410332"/>
    <n v="1"/>
    <n v="0"/>
    <n v="0"/>
    <n v="0"/>
    <n v="0"/>
    <n v="0"/>
    <n v="1"/>
    <n v="0"/>
    <n v="1"/>
    <n v="24458.918328004784"/>
    <n v="27927.027307044747"/>
    <n v="56525.172624318213"/>
    <n v="57220.223941748605"/>
    <n v="69564.444680519562"/>
    <n v="88590.762477464406"/>
    <n v="108911.11825936774"/>
    <n v="215375.43109973258"/>
    <n v="324286.54935910029"/>
    <n v="3566.02"/>
    <n v="0"/>
    <n v="0"/>
    <n v="0"/>
    <n v="0"/>
    <n v="0"/>
    <n v="3566.02"/>
    <n v="0"/>
    <n v="3566.02"/>
    <n v="16.045962709617054"/>
    <n v="0"/>
    <m/>
    <m/>
    <n v="0"/>
    <m/>
    <m/>
    <m/>
    <m/>
    <m/>
    <m/>
    <n v="0"/>
    <n v="0"/>
    <n v="0"/>
    <n v="0"/>
    <n v="0"/>
    <n v="0"/>
    <n v="0"/>
    <n v="0"/>
    <n v="0"/>
    <n v="0"/>
    <n v="1783.01"/>
    <n v="14264.08"/>
    <n v="7132.04"/>
    <n v="4"/>
    <n v="2"/>
    <n v="0"/>
    <n v="3"/>
    <n v="0.5"/>
    <n v="0"/>
    <n v="0"/>
    <n v="0"/>
    <n v="0"/>
    <n v="0"/>
    <n v="0"/>
    <n v="3"/>
    <n v="0"/>
    <n v="1"/>
    <n v="0"/>
    <n v="0"/>
    <n v="2"/>
  </r>
  <r>
    <s v="SH005Itovebi 9mg"/>
    <s v="BC_LEL47"/>
    <x v="6"/>
    <x v="2"/>
    <s v="上海市"/>
    <x v="141"/>
    <s v="上海交通大学医学院附属仁济医院西院区"/>
    <s v="SH681"/>
    <x v="117"/>
    <s v="-"/>
    <s v="-"/>
    <m/>
    <s v="腿部"/>
    <x v="2"/>
    <x v="3"/>
    <n v="10698.05"/>
    <m/>
    <m/>
    <m/>
    <n v="0"/>
    <n v="0"/>
    <n v="0"/>
    <n v="0"/>
    <n v="0"/>
    <n v="0"/>
    <n v="0"/>
    <n v="1"/>
    <n v="0"/>
    <n v="0"/>
    <n v="0"/>
    <n v="0"/>
    <n v="1"/>
    <n v="0"/>
    <n v="1"/>
    <m/>
    <m/>
    <m/>
    <n v="0"/>
    <n v="0"/>
    <n v="0"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5Perjeta"/>
    <s v="BC_LEL47"/>
    <x v="6"/>
    <x v="2"/>
    <s v="上海市"/>
    <x v="141"/>
    <s v="上海交通大学医学院附属仁济医院西院区"/>
    <s v="SH681"/>
    <x v="117"/>
    <s v="-"/>
    <s v="-"/>
    <m/>
    <s v="腿部"/>
    <x v="3"/>
    <x v="4"/>
    <n v="3985.87"/>
    <n v="3.0619618965461965E-2"/>
    <n v="2.5864852074679583E-2"/>
    <n v="3.9257436123518022E-2"/>
    <n v="2.3722125852466976E-2"/>
    <n v="2.8792266024378274E-2"/>
    <n v="3.3043645782924506E-2"/>
    <n v="9.5741907163659573E-2"/>
    <n v="8.5558037659769756E-2"/>
    <n v="0.18129994482342932"/>
    <n v="0"/>
    <n v="0"/>
    <n v="0"/>
    <n v="0"/>
    <n v="0"/>
    <n v="0"/>
    <n v="0"/>
    <n v="0"/>
    <n v="0"/>
    <n v="122.04582064586589"/>
    <n v="103.09393793890311"/>
    <n v="156.47503692164679"/>
    <n v="94.553309771572543"/>
    <n v="114.76222937858863"/>
    <n v="131.70767641678529"/>
    <n v="381.61479550641582"/>
    <n v="341.02321556694642"/>
    <n v="722.63801107336224"/>
    <n v="0"/>
    <n v="0"/>
    <n v="0"/>
    <n v="0"/>
    <n v="0"/>
    <n v="0"/>
    <n v="0"/>
    <n v="0"/>
    <n v="0"/>
    <n v="2.3722125852466976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05Phesgo 10ml"/>
    <s v="BC_LEL47"/>
    <x v="6"/>
    <x v="2"/>
    <s v="上海市"/>
    <x v="141"/>
    <s v="上海交通大学医学院附属仁济医院西院区"/>
    <s v="SH681"/>
    <x v="117"/>
    <s v="-"/>
    <s v="-"/>
    <m/>
    <s v="腿部"/>
    <x v="4"/>
    <x v="5"/>
    <n v="6232.07"/>
    <n v="6.3006431623842479E-2"/>
    <n v="5.8246999423947426E-2"/>
    <n v="8.6348097524578518E-2"/>
    <n v="7.566362002352349E-2"/>
    <n v="6.9423700823321943E-2"/>
    <n v="9.0442016923750854E-2"/>
    <n v="0.20760152857236841"/>
    <n v="0.23552933777059631"/>
    <n v="0.44313086634296472"/>
    <n v="0"/>
    <n v="0"/>
    <n v="0"/>
    <n v="0"/>
    <n v="0"/>
    <n v="0"/>
    <n v="0"/>
    <n v="0"/>
    <n v="0"/>
    <n v="392.66049232999995"/>
    <n v="362.99937770000003"/>
    <n v="538.12738813999999"/>
    <n v="471.54097644000001"/>
    <n v="432.65336318999994"/>
    <n v="563.64098041"/>
    <n v="1293.7872581699999"/>
    <n v="1467.8353200399999"/>
    <n v="2761.62257821"/>
    <n v="0"/>
    <n v="0"/>
    <n v="0"/>
    <n v="0"/>
    <n v="0"/>
    <n v="0"/>
    <n v="0"/>
    <n v="0"/>
    <n v="0"/>
    <n v="7.56636200235234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333333333333333"/>
    <n v="2"/>
    <n v="0"/>
    <n v="0"/>
    <n v="-2"/>
    <n v="2"/>
    <n v="0"/>
    <n v="0"/>
    <n v="0"/>
    <n v="0"/>
    <n v="0"/>
    <n v="0"/>
    <n v="0"/>
    <n v="0"/>
    <n v="0"/>
  </r>
  <r>
    <s v="SH005Phesgo 15ml"/>
    <s v="BC_LEL47"/>
    <x v="6"/>
    <x v="2"/>
    <s v="上海市"/>
    <x v="141"/>
    <s v="上海交通大学医学院附属仁济医院西院区"/>
    <s v="SH681"/>
    <x v="117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SH006Herceptin IV"/>
    <s v="BC_LEL48"/>
    <x v="5"/>
    <x v="2"/>
    <s v="上海市"/>
    <x v="142"/>
    <s v="上海交通大学医学院附属第九人民医院南部院区"/>
    <s v="SH006"/>
    <x v="118"/>
    <s v="-"/>
    <s v="-"/>
    <m/>
    <s v="腰部"/>
    <x v="0"/>
    <x v="0"/>
    <n v="4535.5"/>
    <n v="10.59316501956712"/>
    <n v="7.5889980161161956"/>
    <n v="7.059491200561939"/>
    <n v="4.9849954449189218"/>
    <n v="4.5420212074588706"/>
    <n v="7.9071993733950281"/>
    <n v="25.241654236245257"/>
    <n v="17.43421602577282"/>
    <n v="42.67587026201808"/>
    <n v="6"/>
    <n v="3"/>
    <n v="4"/>
    <n v="4"/>
    <n v="0"/>
    <n v="0"/>
    <n v="13"/>
    <n v="4"/>
    <n v="17"/>
    <n v="48045.299946246676"/>
    <n v="34419.900502095006"/>
    <n v="32018.322340148672"/>
    <n v="22609.44684042977"/>
    <n v="20600.337186429708"/>
    <n v="35863.10275803315"/>
    <n v="114483.52278849036"/>
    <n v="79072.886784892617"/>
    <n v="193556.40957338299"/>
    <n v="27213"/>
    <n v="13606.5"/>
    <n v="18142"/>
    <n v="18142"/>
    <n v="0"/>
    <n v="0"/>
    <n v="58961.5"/>
    <n v="18142"/>
    <n v="77103.5"/>
    <n v="4.9849954449189218"/>
    <n v="4"/>
    <m/>
    <m/>
    <n v="0"/>
    <m/>
    <m/>
    <m/>
    <m/>
    <m/>
    <m/>
    <m/>
    <m/>
    <m/>
    <m/>
    <m/>
    <m/>
    <m/>
    <m/>
    <m/>
    <m/>
    <n v="41575.416666666664"/>
    <n v="68032.5"/>
    <n v="40819.5"/>
    <n v="15"/>
    <n v="9"/>
    <n v="0"/>
    <n v="21"/>
    <n v="9.1666666666666661"/>
    <n v="15"/>
    <n v="21"/>
    <n v="18"/>
    <n v="14"/>
    <n v="12"/>
    <n v="6"/>
    <n v="6"/>
    <n v="3"/>
    <n v="6"/>
    <n v="3"/>
    <n v="3"/>
    <n v="3"/>
  </r>
  <r>
    <s v="SH006Herceptin SC"/>
    <s v="BC_LEL48"/>
    <x v="5"/>
    <x v="2"/>
    <s v="上海市"/>
    <x v="142"/>
    <s v="上海交通大学医学院附属第九人民医院南部院区"/>
    <s v="SH006"/>
    <x v="118"/>
    <s v="-"/>
    <s v="-"/>
    <m/>
    <s v="腰部"/>
    <x v="1"/>
    <x v="1"/>
    <n v="3444.49"/>
    <n v="2.0160915928105339"/>
    <n v="1.8679547286349518"/>
    <n v="2.833371878438796"/>
    <n v="2.9001365723753758"/>
    <n v="2.6112305555472699"/>
    <n v="3.436936808450195"/>
    <n v="6.7174181998842819"/>
    <n v="8.9483039363728416"/>
    <n v="15.665722136257124"/>
    <n v="4"/>
    <n v="2"/>
    <n v="0"/>
    <n v="0"/>
    <n v="0"/>
    <n v="0"/>
    <n v="6"/>
    <n v="0"/>
    <n v="6"/>
    <n v="6944.4073305199545"/>
    <n v="6434.151383235805"/>
    <n v="9759.5211015636469"/>
    <n v="9989.491422181256"/>
    <n v="8994.3575362770152"/>
    <n v="11838.494467338611"/>
    <n v="23138.079815319405"/>
    <n v="30822.343425796884"/>
    <n v="53960.423241116288"/>
    <n v="13777.96"/>
    <n v="6888.98"/>
    <n v="0"/>
    <n v="0"/>
    <n v="0"/>
    <n v="0"/>
    <n v="20666.939999999999"/>
    <n v="0"/>
    <n v="20666.939999999999"/>
    <n v="2.9001365723753758"/>
    <n v="0"/>
    <m/>
    <m/>
    <n v="0"/>
    <m/>
    <m/>
    <m/>
    <m/>
    <m/>
    <m/>
    <m/>
    <m/>
    <m/>
    <m/>
    <m/>
    <m/>
    <m/>
    <m/>
    <m/>
    <m/>
    <n v="5166.7349999999997"/>
    <n v="6888.98"/>
    <n v="55111.839999999997"/>
    <n v="2"/>
    <n v="16"/>
    <n v="0"/>
    <n v="8"/>
    <n v="1.5"/>
    <n v="0"/>
    <n v="0"/>
    <n v="0"/>
    <n v="0"/>
    <n v="0"/>
    <n v="0"/>
    <n v="0"/>
    <n v="2"/>
    <n v="0"/>
    <n v="8"/>
    <n v="0"/>
    <n v="8"/>
  </r>
  <r>
    <s v="SH006Itovebi 3mg"/>
    <s v="BC_LEL48"/>
    <x v="5"/>
    <x v="2"/>
    <s v="上海市"/>
    <x v="142"/>
    <s v="上海交通大学医学院附属第九人民医院南部院区"/>
    <s v="SH006"/>
    <x v="118"/>
    <s v="-"/>
    <s v="-"/>
    <m/>
    <s v="腰部"/>
    <x v="2"/>
    <x v="2"/>
    <n v="3566.02"/>
    <n v="1.2940299989526947"/>
    <n v="1.4775146894173774"/>
    <n v="2.9905357256987966"/>
    <n v="3.027308294440592"/>
    <n v="3.6803949001296941"/>
    <n v="4.6870062992390418"/>
    <n v="5.7620804140688691"/>
    <n v="11.394709493809327"/>
    <n v="17.156789907878196"/>
    <n v="0"/>
    <n v="2"/>
    <n v="0"/>
    <n v="0"/>
    <n v="0"/>
    <n v="0"/>
    <n v="2"/>
    <n v="0"/>
    <n v="2"/>
    <n v="4614.5368568652884"/>
    <n v="5268.8469327561561"/>
    <n v="10664.310208556422"/>
    <n v="10795.44192414104"/>
    <n v="13124.361821760493"/>
    <n v="16713.958203212409"/>
    <n v="20547.693998177867"/>
    <n v="40633.761949113941"/>
    <n v="61181.455947291804"/>
    <n v="0"/>
    <n v="7132.04"/>
    <n v="0"/>
    <n v="0"/>
    <n v="0"/>
    <n v="0"/>
    <n v="7132.04"/>
    <n v="0"/>
    <n v="7132.04"/>
    <n v="3.027308294440592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594.33666666666659"/>
    <n v="0"/>
    <n v="7132.04"/>
    <n v="0"/>
    <n v="2"/>
    <n v="0"/>
    <n v="1"/>
    <n v="0.16666666666666666"/>
    <n v="0"/>
    <n v="0"/>
    <n v="0"/>
    <n v="0"/>
    <n v="0"/>
    <n v="0"/>
    <n v="0"/>
    <n v="0"/>
    <n v="0"/>
    <n v="1"/>
    <n v="1"/>
    <n v="0"/>
  </r>
  <r>
    <s v="SH006Itovebi 9mg"/>
    <s v="BC_LEL48"/>
    <x v="5"/>
    <x v="2"/>
    <s v="上海市"/>
    <x v="142"/>
    <s v="上海交通大学医学院附属第九人民医院南部院区"/>
    <s v="SH006"/>
    <x v="118"/>
    <s v="-"/>
    <s v="-"/>
    <m/>
    <s v="腰部"/>
    <x v="2"/>
    <x v="3"/>
    <n v="10698.05"/>
    <m/>
    <m/>
    <m/>
    <m/>
    <m/>
    <m/>
    <n v="0"/>
    <n v="0"/>
    <n v="0"/>
    <n v="1"/>
    <n v="3"/>
    <n v="1"/>
    <n v="2"/>
    <n v="0"/>
    <n v="0"/>
    <n v="5"/>
    <n v="2"/>
    <n v="7"/>
    <m/>
    <m/>
    <m/>
    <m/>
    <m/>
    <m/>
    <n v="0"/>
    <n v="0"/>
    <n v="0"/>
    <n v="10698.05"/>
    <n v="32094.149999999998"/>
    <n v="10698.05"/>
    <n v="21396.1"/>
    <n v="0"/>
    <n v="0"/>
    <n v="53490.25"/>
    <n v="21396.1"/>
    <n v="74886.350000000006"/>
    <n v="0"/>
    <n v="2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SH006Perjeta"/>
    <s v="BC_LEL48"/>
    <x v="5"/>
    <x v="2"/>
    <s v="上海市"/>
    <x v="142"/>
    <s v="上海交通大学医学院附属第九人民医院南部院区"/>
    <s v="SH006"/>
    <x v="118"/>
    <s v="-"/>
    <s v="-"/>
    <m/>
    <s v="腰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12289.765833333333"/>
    <n v="0"/>
    <n v="0"/>
    <n v="0"/>
    <n v="0"/>
    <n v="0"/>
    <n v="11"/>
    <n v="3.0833333333333335"/>
    <n v="11"/>
    <n v="9"/>
    <n v="10"/>
    <n v="4"/>
    <n v="3"/>
    <n v="0"/>
    <n v="0"/>
    <n v="0"/>
    <n v="0"/>
    <n v="0"/>
    <n v="0"/>
    <n v="0"/>
  </r>
  <r>
    <s v="SH006Phesgo 10ml"/>
    <s v="BC_LEL48"/>
    <x v="5"/>
    <x v="2"/>
    <s v="上海市"/>
    <x v="142"/>
    <s v="上海交通大学医学院附属第九人民医院南部院区"/>
    <s v="SH006"/>
    <x v="118"/>
    <s v="-"/>
    <s v="-"/>
    <m/>
    <s v="腰部"/>
    <x v="4"/>
    <x v="5"/>
    <n v="6232.07"/>
    <n v="11.086653279228251"/>
    <n v="10.146258297729325"/>
    <n v="15.698628902428888"/>
    <n v="13.587530660528525"/>
    <n v="12.354612874929197"/>
    <n v="16.50752817632825"/>
    <n v="36.931540479386463"/>
    <n v="42.449671711785975"/>
    <n v="79.381212191172438"/>
    <n v="18"/>
    <n v="12"/>
    <n v="9"/>
    <n v="10"/>
    <n v="0"/>
    <n v="0"/>
    <n v="39"/>
    <n v="10"/>
    <n v="49"/>
    <n v="69092.799301880004"/>
    <n v="63232.191949529995"/>
    <n v="97834.954223959998"/>
    <n v="84678.44220356"/>
    <n v="76994.812259459999"/>
    <n v="102876.07112184999"/>
    <n v="230159.94547536998"/>
    <n v="264549.32558487001"/>
    <n v="494709.27106023999"/>
    <n v="112177.26"/>
    <n v="74784.84"/>
    <n v="56088.63"/>
    <n v="62320.7"/>
    <n v="0"/>
    <n v="0"/>
    <n v="243050.72999999998"/>
    <n v="62320.7"/>
    <n v="305371.43"/>
    <n v="13.587530660528525"/>
    <n v="10"/>
    <n v="30"/>
    <n v="27"/>
    <n v="49"/>
    <n v="18"/>
    <n v="12"/>
    <n v="9"/>
    <n v="10"/>
    <n v="0"/>
    <n v="0"/>
    <n v="0"/>
    <n v="0"/>
    <n v="0"/>
    <n v="0"/>
    <n v="0"/>
    <n v="0"/>
    <n v="0"/>
    <n v="0"/>
    <n v="0"/>
    <n v="0"/>
    <n v="36353.741666666661"/>
    <n v="186962.09999999998"/>
    <n v="168265.88999999998"/>
    <n v="30"/>
    <n v="27"/>
    <n v="13.333333333333334"/>
    <n v="15"/>
    <n v="5.833333333333333"/>
    <n v="0"/>
    <n v="0"/>
    <n v="2"/>
    <n v="0"/>
    <n v="3"/>
    <n v="8"/>
    <n v="15"/>
    <n v="6"/>
    <n v="9"/>
    <n v="12"/>
    <n v="3"/>
    <n v="12"/>
  </r>
  <r>
    <s v="SH006Phesgo 15ml"/>
    <s v="BC_LEL48"/>
    <x v="5"/>
    <x v="2"/>
    <s v="上海市"/>
    <x v="142"/>
    <s v="上海交通大学医学院附属第九人民医院南部院区"/>
    <s v="SH006"/>
    <x v="118"/>
    <s v="-"/>
    <s v="-"/>
    <m/>
    <s v="腰部"/>
    <x v="4"/>
    <x v="6"/>
    <n v="8489.27"/>
    <n v="1"/>
    <n v="1"/>
    <n v="1"/>
    <n v="1"/>
    <n v="1"/>
    <n v="1"/>
    <n v="3"/>
    <n v="3"/>
    <n v="6"/>
    <n v="0"/>
    <n v="0"/>
    <n v="2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0"/>
    <n v="16978.54"/>
    <n v="0"/>
    <n v="0"/>
    <n v="0"/>
    <n v="16978.54"/>
    <n v="0"/>
    <n v="16978.54"/>
    <n v="1"/>
    <n v="0"/>
    <n v="6"/>
    <n v="6"/>
    <n v="4"/>
    <n v="0"/>
    <n v="0"/>
    <n v="4"/>
    <n v="0"/>
    <n v="0"/>
    <n v="0"/>
    <n v="0.66666666666666663"/>
    <n v="1"/>
    <n v="0"/>
    <n v="0"/>
    <n v="0"/>
    <n v="0"/>
    <n v="0"/>
    <n v="0"/>
    <n v="0"/>
    <n v="0"/>
    <n v="11319.026666666667"/>
    <n v="25467.81"/>
    <n v="25467.81"/>
    <n v="3"/>
    <n v="3"/>
    <n v="0"/>
    <n v="3"/>
    <n v="1.3333333333333333"/>
    <n v="0"/>
    <n v="0"/>
    <n v="2"/>
    <n v="2"/>
    <n v="0"/>
    <n v="6"/>
    <n v="0"/>
    <n v="3"/>
    <n v="0"/>
    <n v="0"/>
    <n v="0"/>
    <n v="3"/>
  </r>
  <r>
    <s v="SH012Herceptin IV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2Herceptin SC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1"/>
    <x v="1"/>
    <n v="3444.49"/>
    <n v="323.8628057584063"/>
    <n v="300.06625770511334"/>
    <n v="455.14984020589094"/>
    <n v="465.87484951648435"/>
    <n v="419.4652947402551"/>
    <n v="552.10586759469118"/>
    <n v="1079.0789036694107"/>
    <n v="1437.4460118514307"/>
    <n v="2516.5249155208412"/>
    <n v="510"/>
    <n v="385"/>
    <n v="505"/>
    <n v="320"/>
    <n v="0"/>
    <n v="0"/>
    <n v="1400"/>
    <n v="320"/>
    <n v="1720"/>
    <n v="1115542.1958067729"/>
    <n v="1033575.2240026857"/>
    <n v="1567759.0730907894"/>
    <n v="1604701.260411035"/>
    <n v="1444844.0130798612"/>
    <n v="1901723.1398712378"/>
    <n v="3716876.4929002482"/>
    <n v="4951268.4133621342"/>
    <n v="8668144.9062623829"/>
    <n v="1756689.9"/>
    <n v="1326128.6499999999"/>
    <n v="1739467.45"/>
    <n v="1102236.7999999998"/>
    <n v="0"/>
    <n v="0"/>
    <n v="4822286"/>
    <n v="1102236.7999999998"/>
    <n v="5924522.7999999998"/>
    <n v="465.87484951648435"/>
    <n v="320"/>
    <m/>
    <m/>
    <n v="0"/>
    <m/>
    <m/>
    <m/>
    <m/>
    <m/>
    <m/>
    <m/>
    <m/>
    <m/>
    <m/>
    <m/>
    <m/>
    <m/>
    <m/>
    <m/>
    <m/>
    <n v="1553464.99"/>
    <n v="4443392.0999999996"/>
    <n v="4684506.3999999994"/>
    <n v="1290"/>
    <n v="1360"/>
    <n v="0"/>
    <n v="611"/>
    <n v="451"/>
    <n v="145"/>
    <n v="555"/>
    <n v="500"/>
    <n v="550"/>
    <n v="611"/>
    <n v="401"/>
    <n v="350"/>
    <n v="375"/>
    <n v="565"/>
    <n v="435"/>
    <n v="415"/>
    <n v="510"/>
  </r>
  <r>
    <s v="SH012Itovebi 3mg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2"/>
    <x v="2"/>
    <n v="3566.02"/>
    <n v="22.129652349403869"/>
    <n v="25.267487186855611"/>
    <n v="51.142180630857126"/>
    <n v="51.771040984101717"/>
    <n v="62.939699786176661"/>
    <n v="80.154107745239145"/>
    <n v="98.539320167116614"/>
    <n v="194.86484851551751"/>
    <n v="293.40416868263412"/>
    <n v="0"/>
    <n v="6"/>
    <n v="0"/>
    <n v="0"/>
    <n v="0"/>
    <n v="0"/>
    <n v="6"/>
    <n v="0"/>
    <n v="6"/>
    <n v="78914.782871021176"/>
    <n v="90104.364658070845"/>
    <n v="182374.03897324915"/>
    <n v="184616.56757012641"/>
    <n v="224444.22823150171"/>
    <n v="285831.15130167769"/>
    <n v="351393.18650234118"/>
    <n v="694891.94710330584"/>
    <n v="1046285.133605647"/>
    <n v="0"/>
    <n v="21396.12"/>
    <n v="0"/>
    <n v="0"/>
    <n v="0"/>
    <n v="0"/>
    <n v="21396.12"/>
    <n v="0"/>
    <n v="21396.12"/>
    <n v="51.771040984101717"/>
    <n v="0"/>
    <m/>
    <m/>
    <n v="0"/>
    <m/>
    <m/>
    <m/>
    <m/>
    <m/>
    <m/>
    <n v="4"/>
    <n v="12"/>
    <n v="10"/>
    <n v="9"/>
    <n v="11"/>
    <n v="8"/>
    <n v="11"/>
    <n v="9"/>
    <n v="0"/>
    <n v="0"/>
    <n v="891.505"/>
    <n v="3566.02"/>
    <n v="7132.04"/>
    <n v="1"/>
    <n v="2"/>
    <n v="0"/>
    <n v="2"/>
    <n v="0.25"/>
    <n v="0"/>
    <n v="0"/>
    <n v="0"/>
    <n v="0"/>
    <n v="0"/>
    <n v="0"/>
    <n v="1"/>
    <n v="0"/>
    <n v="0"/>
    <n v="2"/>
    <n v="0"/>
    <n v="0"/>
  </r>
  <r>
    <s v="SH012Itovebi 9mg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2"/>
    <x v="3"/>
    <n v="10698.05"/>
    <m/>
    <m/>
    <m/>
    <n v="0"/>
    <n v="0"/>
    <n v="0"/>
    <n v="0"/>
    <n v="0"/>
    <n v="0"/>
    <n v="0"/>
    <n v="5"/>
    <n v="0"/>
    <n v="2"/>
    <n v="0"/>
    <n v="0"/>
    <n v="5"/>
    <n v="2"/>
    <n v="7"/>
    <m/>
    <m/>
    <m/>
    <n v="0"/>
    <n v="0"/>
    <n v="0"/>
    <n v="0"/>
    <n v="0"/>
    <n v="0"/>
    <n v="0"/>
    <n v="53490.25"/>
    <n v="0"/>
    <n v="21396.1"/>
    <n v="0"/>
    <n v="0"/>
    <n v="53490.25"/>
    <n v="21396.1"/>
    <n v="74886.350000000006"/>
    <n v="0"/>
    <n v="2"/>
    <m/>
    <m/>
    <n v="0"/>
    <m/>
    <m/>
    <m/>
    <m/>
    <m/>
    <m/>
    <n v="0.33333333333333331"/>
    <n v="0.33333333333333331"/>
    <n v="1.6666666666666667"/>
    <n v="1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2Perjeta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3"/>
    <x v="4"/>
    <n v="3985.87"/>
    <n v="140.74567387809756"/>
    <n v="118.88998485298966"/>
    <n v="180.45013258209735"/>
    <n v="109.04076215620312"/>
    <n v="132.34609119889925"/>
    <n v="151.88791860384603"/>
    <n v="440.08579131318459"/>
    <n v="393.27477195894835"/>
    <n v="833.36056327213282"/>
    <n v="305"/>
    <n v="225"/>
    <n v="285"/>
    <n v="210"/>
    <n v="0"/>
    <n v="0"/>
    <n v="815"/>
    <n v="210"/>
    <n v="1025"/>
    <n v="560993.95914049284"/>
    <n v="473880.02392598591"/>
    <n v="719250.76995500445"/>
    <n v="434622.3026555453"/>
    <n v="527514.31452695653"/>
    <n v="605405.4981255118"/>
    <n v="1754124.7530214833"/>
    <n v="1567542.1153080137"/>
    <n v="3321666.8683294971"/>
    <n v="1215690.3499999999"/>
    <n v="896820.75"/>
    <n v="1135972.95"/>
    <n v="837032.7"/>
    <n v="0"/>
    <n v="0"/>
    <n v="3248484.05"/>
    <n v="837032.7"/>
    <n v="4085516.75"/>
    <n v="109.04076215620312"/>
    <n v="210"/>
    <m/>
    <m/>
    <n v="0"/>
    <m/>
    <m/>
    <m/>
    <m/>
    <m/>
    <m/>
    <m/>
    <m/>
    <m/>
    <m/>
    <m/>
    <m/>
    <m/>
    <m/>
    <m/>
    <m/>
    <n v="1282121.5166666666"/>
    <n v="3826435.1999999997"/>
    <n v="3627141.6999999997"/>
    <n v="960"/>
    <n v="910"/>
    <n v="0"/>
    <n v="365"/>
    <n v="321.66666666666669"/>
    <n v="310"/>
    <n v="360"/>
    <n v="340"/>
    <n v="310"/>
    <n v="330"/>
    <n v="340"/>
    <n v="330"/>
    <n v="330"/>
    <n v="300"/>
    <n v="280"/>
    <n v="265"/>
    <n v="365"/>
  </r>
  <r>
    <s v="SH012Phesgo 10ml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4"/>
    <x v="5"/>
    <n v="6232.07"/>
    <n v="84.504460840016236"/>
    <n v="77.503524523017234"/>
    <n v="116.11474477149966"/>
    <n v="100.39830153049948"/>
    <n v="91.219627599901784"/>
    <n v="119.41235599171063"/>
    <n v="278.12273013453313"/>
    <n v="311.03028512211188"/>
    <n v="589.15301525664506"/>
    <n v="80"/>
    <n v="177"/>
    <n v="71"/>
    <n v="44"/>
    <n v="0"/>
    <n v="0"/>
    <n v="328"/>
    <n v="44"/>
    <n v="372"/>
    <n v="526637.71526723995"/>
    <n v="483007.39007416001"/>
    <n v="723635.21744811989"/>
    <n v="625689.24301917991"/>
    <n v="568487.10457651992"/>
    <n v="744186.16140525998"/>
    <n v="1733280.32278952"/>
    <n v="1938362.5090009598"/>
    <n v="3671642.8317904798"/>
    <n v="498565.6"/>
    <n v="1103076.3899999999"/>
    <n v="442476.97"/>
    <n v="274211.07999999996"/>
    <n v="0"/>
    <n v="0"/>
    <n v="2044118.9599999997"/>
    <n v="274211.07999999996"/>
    <n v="2318330.0399999996"/>
    <n v="100.39830153049948"/>
    <n v="44"/>
    <n v="193"/>
    <n v="192"/>
    <n v="372"/>
    <n v="80"/>
    <n v="177"/>
    <n v="71"/>
    <n v="44"/>
    <n v="0"/>
    <n v="0"/>
    <n v="2.3333333333333335"/>
    <n v="2.3333333333333335"/>
    <n v="1"/>
    <n v="0"/>
    <n v="2"/>
    <n v="0"/>
    <n v="1"/>
    <n v="0"/>
    <n v="0"/>
    <n v="0"/>
    <n v="278885.13250000001"/>
    <n v="1202789.51"/>
    <n v="1196557.44"/>
    <n v="193"/>
    <n v="192"/>
    <n v="385.33333333333331"/>
    <n v="68"/>
    <n v="44.75"/>
    <n v="1"/>
    <n v="5.9999999999999991"/>
    <n v="30"/>
    <n v="38"/>
    <n v="31"/>
    <n v="46"/>
    <n v="57"/>
    <n v="63"/>
    <n v="73"/>
    <n v="57"/>
    <n v="67"/>
    <n v="68"/>
  </r>
  <r>
    <s v="SH012Phesgo 15ml"/>
    <s v="BC_LEL47"/>
    <x v="6"/>
    <x v="2"/>
    <s v="上海市"/>
    <x v="143"/>
    <s v="上海交通大学医学院附属瑞金医院黄浦院区"/>
    <s v="SH012"/>
    <x v="119"/>
    <s v="-"/>
    <s v="Y"/>
    <s v="深耕熟盘"/>
    <s v="头部"/>
    <x v="4"/>
    <x v="6"/>
    <n v="8489.27"/>
    <n v="6"/>
    <n v="6"/>
    <n v="8"/>
    <n v="8"/>
    <n v="8"/>
    <n v="10"/>
    <n v="20"/>
    <n v="26"/>
    <n v="46"/>
    <n v="5"/>
    <n v="2"/>
    <n v="13"/>
    <n v="0"/>
    <n v="0"/>
    <n v="0"/>
    <n v="20"/>
    <n v="0"/>
    <n v="20"/>
    <n v="50935.62"/>
    <n v="50935.62"/>
    <n v="67914.16"/>
    <n v="67914.16"/>
    <n v="67914.16"/>
    <n v="84892.700000000012"/>
    <n v="169785.40000000002"/>
    <n v="220721.02000000002"/>
    <n v="390506.42000000004"/>
    <n v="42446.350000000006"/>
    <n v="16978.54"/>
    <n v="110360.51000000001"/>
    <n v="0"/>
    <n v="0"/>
    <n v="0"/>
    <n v="169785.40000000002"/>
    <n v="0"/>
    <n v="169785.40000000002"/>
    <n v="8"/>
    <n v="0"/>
    <n v="24"/>
    <n v="8"/>
    <n v="40"/>
    <n v="10"/>
    <n v="4"/>
    <n v="26"/>
    <n v="0"/>
    <n v="0"/>
    <n v="0"/>
    <n v="4.666666666666667"/>
    <n v="3.6666666666666665"/>
    <n v="2.6666666666666665"/>
    <n v="0"/>
    <n v="4"/>
    <n v="2"/>
    <n v="2"/>
    <n v="0"/>
    <n v="0"/>
    <n v="0"/>
    <n v="16271.100833333336"/>
    <n v="101871.24"/>
    <n v="33957.08"/>
    <n v="12"/>
    <n v="4"/>
    <n v="0"/>
    <n v="6"/>
    <n v="1.9166666666666667"/>
    <n v="0"/>
    <n v="0"/>
    <n v="2"/>
    <n v="0"/>
    <n v="2"/>
    <n v="2.9999999999999996"/>
    <n v="6"/>
    <n v="3"/>
    <n v="3"/>
    <n v="1"/>
    <n v="2"/>
    <n v="1"/>
  </r>
  <r>
    <s v="SH017Herceptin IV"/>
    <s v="BC_LEL47"/>
    <x v="6"/>
    <x v="2"/>
    <s v="上海市"/>
    <x v="144"/>
    <s v="上海交通大学医学院附属瑞金医院卢湾分院"/>
    <s v="SH017"/>
    <x v="120"/>
    <s v="-"/>
    <s v="-"/>
    <m/>
    <s v="腿部"/>
    <x v="0"/>
    <x v="0"/>
    <n v="4535.5"/>
    <n v="15.712662189353059"/>
    <n v="11.256632173920112"/>
    <n v="10.471223686051195"/>
    <n v="7.3941592807052814"/>
    <n v="6.7371030997679178"/>
    <n v="11.728614855760771"/>
    <n v="37.440518049324368"/>
    <n v="25.85987723623397"/>
    <n v="63.300395285558338"/>
    <n v="17"/>
    <n v="13"/>
    <n v="16"/>
    <n v="5"/>
    <n v="0"/>
    <n v="0"/>
    <n v="46"/>
    <n v="5"/>
    <n v="51"/>
    <n v="71264.779359810811"/>
    <n v="51054.455224814672"/>
    <n v="47492.235028085204"/>
    <n v="33536.209417638805"/>
    <n v="30556.13110899739"/>
    <n v="53195.13267830298"/>
    <n v="169811.4696127107"/>
    <n v="117287.47320493918"/>
    <n v="287098.94281764992"/>
    <n v="77103.5"/>
    <n v="58961.5"/>
    <n v="72568"/>
    <n v="22677.5"/>
    <n v="0"/>
    <n v="0"/>
    <n v="208633"/>
    <n v="22677.5"/>
    <n v="231310.5"/>
    <n v="7.3941592807052814"/>
    <n v="5"/>
    <m/>
    <m/>
    <n v="0"/>
    <m/>
    <m/>
    <m/>
    <m/>
    <m/>
    <m/>
    <m/>
    <m/>
    <m/>
    <m/>
    <m/>
    <m/>
    <m/>
    <m/>
    <m/>
    <m/>
    <n v="74457.791666666672"/>
    <n v="253988"/>
    <n v="181420"/>
    <n v="56"/>
    <n v="40"/>
    <n v="0"/>
    <n v="19"/>
    <n v="16.416666666666668"/>
    <n v="15"/>
    <n v="17"/>
    <n v="19"/>
    <n v="15"/>
    <n v="19"/>
    <n v="16"/>
    <n v="19"/>
    <n v="15"/>
    <n v="22"/>
    <n v="17"/>
    <n v="11"/>
    <n v="12"/>
  </r>
  <r>
    <s v="SH017Herceptin SC"/>
    <s v="BC_LEL47"/>
    <x v="6"/>
    <x v="2"/>
    <s v="上海市"/>
    <x v="144"/>
    <s v="上海交通大学医学院附属瑞金医院卢湾分院"/>
    <s v="SH017"/>
    <x v="120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9.9999999999999995E-7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6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7Itovebi 3mg"/>
    <s v="BC_LEL47"/>
    <x v="6"/>
    <x v="2"/>
    <s v="上海市"/>
    <x v="144"/>
    <s v="上海交通大学医学院附属瑞金医院卢湾分院"/>
    <s v="SH017"/>
    <x v="12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7Itovebi 9mg"/>
    <s v="BC_LEL47"/>
    <x v="6"/>
    <x v="2"/>
    <s v="上海市"/>
    <x v="144"/>
    <s v="上海交通大学医学院附属瑞金医院卢湾分院"/>
    <s v="SH017"/>
    <x v="120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7Perjeta"/>
    <s v="BC_LEL47"/>
    <x v="6"/>
    <x v="2"/>
    <s v="上海市"/>
    <x v="144"/>
    <s v="上海交通大学医学院附属瑞金医院卢湾分院"/>
    <s v="SH017"/>
    <x v="120"/>
    <s v="-"/>
    <s v="-"/>
    <m/>
    <s v="腿部"/>
    <x v="3"/>
    <x v="4"/>
    <n v="3985.87"/>
    <n v="6.7762945045985843"/>
    <n v="5.7240377541472203"/>
    <n v="8.6878921964537774"/>
    <n v="5.2498403468961232"/>
    <n v="6.3718909845353604"/>
    <n v="7.3127453213347096"/>
    <n v="21.188224455199581"/>
    <n v="18.934476652766193"/>
    <n v="40.122701107965774"/>
    <n v="11"/>
    <n v="8"/>
    <n v="11"/>
    <n v="4"/>
    <n v="0"/>
    <n v="0"/>
    <n v="30"/>
    <n v="4"/>
    <n v="34"/>
    <n v="27009.428977044357"/>
    <n v="22815.270363122781"/>
    <n v="34628.808869079221"/>
    <n v="20925.181143482849"/>
    <n v="25397.529118529957"/>
    <n v="29147.652193948379"/>
    <n v="84453.508209246356"/>
    <n v="75470.362455961178"/>
    <n v="159923.87066520753"/>
    <n v="43844.57"/>
    <n v="31886.959999999999"/>
    <n v="43844.57"/>
    <n v="15943.48"/>
    <n v="0"/>
    <n v="0"/>
    <n v="119576.1"/>
    <n v="15943.48"/>
    <n v="135519.58000000002"/>
    <n v="5.2498403468961232"/>
    <n v="4"/>
    <m/>
    <m/>
    <n v="0"/>
    <m/>
    <m/>
    <m/>
    <m/>
    <m/>
    <m/>
    <m/>
    <m/>
    <m/>
    <m/>
    <m/>
    <m/>
    <m/>
    <m/>
    <m/>
    <m/>
    <n v="54473.556666666664"/>
    <n v="163420.66999999998"/>
    <n v="139505.44999999998"/>
    <n v="41"/>
    <n v="35"/>
    <n v="0"/>
    <n v="17"/>
    <n v="13.666666666666666"/>
    <n v="12"/>
    <n v="15"/>
    <n v="17"/>
    <n v="13"/>
    <n v="17"/>
    <n v="14"/>
    <n v="14"/>
    <n v="12"/>
    <n v="15"/>
    <n v="10"/>
    <n v="13"/>
    <n v="12"/>
  </r>
  <r>
    <s v="SH017Phesgo 10ml"/>
    <s v="BC_LEL47"/>
    <x v="6"/>
    <x v="2"/>
    <s v="上海市"/>
    <x v="144"/>
    <s v="上海交通大学医学院附属瑞金医院卢湾分院"/>
    <s v="SH017"/>
    <x v="120"/>
    <s v="-"/>
    <s v="-"/>
    <m/>
    <s v="腿部"/>
    <x v="4"/>
    <x v="5"/>
    <n v="6232.07"/>
    <n v="1.2871002165861425"/>
    <n v="1.1898718153871828"/>
    <n v="1.7639371048592201"/>
    <n v="1.5456684932582594"/>
    <n v="1.4181958594592166"/>
    <n v="1.8475700300606381"/>
    <n v="4.2409091368325456"/>
    <n v="4.8114343827781134"/>
    <n v="9.052343519610659"/>
    <n v="0"/>
    <n v="0"/>
    <n v="0"/>
    <n v="0"/>
    <n v="0"/>
    <n v="0"/>
    <n v="0"/>
    <n v="0"/>
    <n v="0"/>
    <n v="8021.298646780001"/>
    <n v="7415.3644445199998"/>
    <n v="10992.979513079999"/>
    <n v="9632.7142467800004"/>
    <n v="8838.2958698599996"/>
    <n v="11514.18575724"/>
    <n v="26429.642604380002"/>
    <n v="29985.195873879999"/>
    <n v="56414.838478260004"/>
    <n v="0"/>
    <n v="0"/>
    <n v="0"/>
    <n v="0"/>
    <n v="0"/>
    <n v="0"/>
    <n v="0"/>
    <n v="0"/>
    <n v="0"/>
    <n v="1.5456684932582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</r>
  <r>
    <s v="SH017Phesgo 15ml"/>
    <s v="BC_LEL47"/>
    <x v="6"/>
    <x v="2"/>
    <s v="上海市"/>
    <x v="144"/>
    <s v="上海交通大学医学院附属瑞金医院卢湾分院"/>
    <s v="SH017"/>
    <x v="120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8Herceptin IV"/>
    <s v="BC_LEL48"/>
    <x v="5"/>
    <x v="2"/>
    <s v="上海市"/>
    <x v="145"/>
    <s v="上海中医药大学附属曙光医院西院"/>
    <s v="SH776"/>
    <x v="121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8Herceptin SC"/>
    <s v="BC_LEL48"/>
    <x v="5"/>
    <x v="2"/>
    <s v="上海市"/>
    <x v="145"/>
    <s v="上海中医药大学附属曙光医院西院"/>
    <s v="SH776"/>
    <x v="121"/>
    <s v="-"/>
    <s v="-"/>
    <m/>
    <s v="腰部"/>
    <x v="1"/>
    <x v="1"/>
    <n v="3444.49"/>
    <n v="5.9182433922831414"/>
    <n v="5.4833871483073882"/>
    <n v="8.3173723144567155"/>
    <n v="8.5133602894758162"/>
    <n v="7.6652757425330815"/>
    <n v="10.089139118897474"/>
    <n v="19.719002855047243"/>
    <n v="26.26777515090637"/>
    <n v="45.98677800595361"/>
    <n v="7"/>
    <n v="7"/>
    <n v="5"/>
    <n v="5"/>
    <n v="0"/>
    <n v="0"/>
    <n v="19"/>
    <n v="5"/>
    <n v="24"/>
    <n v="20385.330182285354"/>
    <n v="18887.472198473311"/>
    <n v="28649.105763423009"/>
    <n v="29324.184383496551"/>
    <n v="26402.965642397769"/>
    <n v="34751.938803651159"/>
    <n v="67921.908144181682"/>
    <n v="90479.088829545479"/>
    <n v="158400.99697372716"/>
    <n v="24111.43"/>
    <n v="24111.43"/>
    <n v="17222.449999999997"/>
    <n v="17222.449999999997"/>
    <n v="0"/>
    <n v="0"/>
    <n v="65445.31"/>
    <n v="17222.449999999997"/>
    <n v="82667.759999999995"/>
    <n v="8.5133602894758162"/>
    <n v="5"/>
    <m/>
    <m/>
    <n v="0"/>
    <m/>
    <m/>
    <m/>
    <m/>
    <m/>
    <m/>
    <m/>
    <m/>
    <m/>
    <m/>
    <m/>
    <m/>
    <m/>
    <m/>
    <m/>
    <m/>
    <n v="26694.797499999997"/>
    <n v="75778.78"/>
    <n v="41333.879999999997"/>
    <n v="22"/>
    <n v="12"/>
    <n v="0"/>
    <n v="20"/>
    <n v="7.75"/>
    <n v="20"/>
    <n v="3"/>
    <n v="7"/>
    <n v="18"/>
    <n v="0"/>
    <n v="11"/>
    <n v="5"/>
    <n v="5"/>
    <n v="12"/>
    <n v="10"/>
    <n v="0"/>
    <n v="2"/>
  </r>
  <r>
    <s v="SH018Itovebi 3mg"/>
    <s v="BC_LEL48"/>
    <x v="5"/>
    <x v="2"/>
    <s v="上海市"/>
    <x v="145"/>
    <s v="上海中医药大学附属曙光医院西院"/>
    <s v="SH776"/>
    <x v="121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8Itovebi 9mg"/>
    <s v="BC_LEL48"/>
    <x v="5"/>
    <x v="2"/>
    <s v="上海市"/>
    <x v="145"/>
    <s v="上海中医药大学附属曙光医院西院"/>
    <s v="SH776"/>
    <x v="121"/>
    <s v="-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18Perjeta"/>
    <s v="BC_LEL48"/>
    <x v="5"/>
    <x v="2"/>
    <s v="上海市"/>
    <x v="145"/>
    <s v="上海中医药大学附属曙光医院西院"/>
    <s v="SH776"/>
    <x v="121"/>
    <s v="-"/>
    <s v="-"/>
    <m/>
    <s v="腰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1"/>
    <n v="0"/>
    <n v="0"/>
    <n v="0"/>
    <n v="1"/>
    <n v="0"/>
    <n v="1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3985.87"/>
    <n v="0"/>
    <n v="0"/>
    <n v="0"/>
    <n v="3985.87"/>
    <n v="0"/>
    <n v="3985.87"/>
    <n v="1.3185526524997413E-7"/>
    <n v="0"/>
    <m/>
    <m/>
    <n v="0"/>
    <m/>
    <m/>
    <m/>
    <m/>
    <m/>
    <m/>
    <m/>
    <m/>
    <m/>
    <m/>
    <m/>
    <m/>
    <m/>
    <m/>
    <m/>
    <m/>
    <n v="4318.0258333333331"/>
    <n v="-31886.959999999999"/>
    <n v="15943.48"/>
    <n v="-8"/>
    <n v="4"/>
    <n v="0"/>
    <n v="7"/>
    <n v="1.0833333333333333"/>
    <n v="2"/>
    <n v="7"/>
    <n v="6"/>
    <n v="2"/>
    <n v="0"/>
    <n v="0"/>
    <n v="0"/>
    <n v="-8"/>
    <n v="0"/>
    <n v="2"/>
    <n v="2"/>
    <n v="0"/>
  </r>
  <r>
    <s v="SH018Phesgo 10ml"/>
    <s v="BC_LEL48"/>
    <x v="5"/>
    <x v="2"/>
    <s v="上海市"/>
    <x v="145"/>
    <s v="上海中医药大学附属曙光医院西院"/>
    <s v="SH776"/>
    <x v="121"/>
    <s v="-"/>
    <s v="-"/>
    <m/>
    <s v="腰部"/>
    <x v="4"/>
    <x v="5"/>
    <n v="6232.07"/>
    <n v="13.171530390528348"/>
    <n v="12.073642217529649"/>
    <n v="17.193708235733872"/>
    <n v="16.091243652629064"/>
    <n v="14.651842250329345"/>
    <n v="19.500269435529447"/>
    <n v="42.438880843791871"/>
    <n v="50.243355338487859"/>
    <n v="92.682236182279723"/>
    <n v="9"/>
    <n v="13"/>
    <n v="0"/>
    <n v="7"/>
    <n v="0"/>
    <n v="0"/>
    <n v="22"/>
    <n v="7"/>
    <n v="29"/>
    <n v="82085.899400900002"/>
    <n v="75243.783454599994"/>
    <n v="107152.39328466999"/>
    <n v="100281.75683024"/>
    <n v="91311.306533009993"/>
    <n v="121527.04414108"/>
    <n v="264482.07614016999"/>
    <n v="313120.10750432999"/>
    <n v="577602.18364449998"/>
    <n v="56088.63"/>
    <n v="81016.91"/>
    <n v="0"/>
    <n v="43624.49"/>
    <n v="0"/>
    <n v="0"/>
    <n v="137105.54"/>
    <n v="43624.49"/>
    <n v="180730.03"/>
    <n v="16.091243652629064"/>
    <n v="7"/>
    <n v="35"/>
    <n v="27"/>
    <n v="29"/>
    <n v="9"/>
    <n v="13"/>
    <n v="0"/>
    <n v="7"/>
    <n v="0"/>
    <n v="0"/>
    <n v="0"/>
    <n v="0"/>
    <n v="0"/>
    <n v="0"/>
    <n v="0"/>
    <n v="0"/>
    <n v="0"/>
    <n v="0"/>
    <n v="0"/>
    <n v="0"/>
    <n v="55049.951666666668"/>
    <n v="218122.44999999998"/>
    <n v="168265.88999999998"/>
    <n v="35"/>
    <n v="27"/>
    <n v="7.333333333333333"/>
    <n v="14"/>
    <n v="8.8333333333333339"/>
    <n v="0"/>
    <n v="4"/>
    <n v="8"/>
    <n v="14"/>
    <n v="9"/>
    <n v="9"/>
    <n v="12"/>
    <n v="9"/>
    <n v="14"/>
    <n v="8"/>
    <n v="11"/>
    <n v="8"/>
  </r>
  <r>
    <s v="SH018Phesgo 15ml"/>
    <s v="BC_LEL48"/>
    <x v="5"/>
    <x v="2"/>
    <s v="上海市"/>
    <x v="145"/>
    <s v="上海中医药大学附属曙光医院西院"/>
    <s v="SH776"/>
    <x v="121"/>
    <s v="-"/>
    <s v="-"/>
    <m/>
    <s v="腰部"/>
    <x v="4"/>
    <x v="6"/>
    <n v="8489.27"/>
    <n v="1"/>
    <n v="1"/>
    <n v="2"/>
    <n v="1"/>
    <n v="1"/>
    <n v="1"/>
    <n v="4"/>
    <n v="3"/>
    <n v="7"/>
    <n v="0"/>
    <n v="0"/>
    <n v="0"/>
    <n v="0"/>
    <n v="0"/>
    <n v="0"/>
    <n v="0"/>
    <n v="0"/>
    <n v="0"/>
    <n v="8489.27"/>
    <n v="8489.27"/>
    <n v="16978.54"/>
    <n v="8489.27"/>
    <n v="8489.27"/>
    <n v="8489.27"/>
    <n v="33957.08"/>
    <n v="25467.81"/>
    <n v="59424.89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5659.5133333333333"/>
    <n v="0"/>
    <n v="33957.08"/>
    <n v="0"/>
    <n v="4"/>
    <n v="0"/>
    <n v="4"/>
    <n v="0.66666666666666663"/>
    <n v="0"/>
    <n v="0"/>
    <n v="2"/>
    <n v="0"/>
    <n v="2"/>
    <n v="0"/>
    <n v="0"/>
    <n v="0"/>
    <n v="0"/>
    <n v="4"/>
    <n v="0"/>
    <n v="0"/>
  </r>
  <r>
    <s v="SH023Herceptin IV"/>
    <s v="BC_LEL48"/>
    <x v="5"/>
    <x v="2"/>
    <s v="上海市"/>
    <x v="146"/>
    <s v="复旦大学附属中山医院"/>
    <s v="SH023"/>
    <x v="122"/>
    <s v="-"/>
    <s v="-"/>
    <m/>
    <s v="头部"/>
    <x v="0"/>
    <x v="0"/>
    <n v="4535.5"/>
    <n v="101.42814755774401"/>
    <n v="72.663647660754989"/>
    <n v="67.593690256932447"/>
    <n v="47.730669033095054"/>
    <n v="43.489249567016238"/>
    <n v="75.710383377562579"/>
    <n v="241.68548547543142"/>
    <n v="166.93030197767385"/>
    <n v="408.61578745310527"/>
    <n v="64"/>
    <n v="36"/>
    <n v="42"/>
    <n v="20"/>
    <n v="0"/>
    <n v="0"/>
    <n v="142"/>
    <n v="20"/>
    <n v="162"/>
    <n v="460027.36324814789"/>
    <n v="329565.97396535426"/>
    <n v="306571.18216031708"/>
    <n v="216482.4493996026"/>
    <n v="197245.49141120212"/>
    <n v="343384.443808935"/>
    <n v="1096164.5193738192"/>
    <n v="757112.38461973961"/>
    <n v="1853276.9039935588"/>
    <n v="290272"/>
    <n v="163278"/>
    <n v="190491"/>
    <n v="90710"/>
    <n v="0"/>
    <n v="0"/>
    <n v="644041"/>
    <n v="90710"/>
    <n v="734751"/>
    <n v="47.730669033095054"/>
    <n v="20"/>
    <m/>
    <m/>
    <n v="0"/>
    <m/>
    <m/>
    <m/>
    <m/>
    <m/>
    <m/>
    <m/>
    <m/>
    <m/>
    <m/>
    <m/>
    <m/>
    <m/>
    <m/>
    <m/>
    <m/>
    <n v="281201"/>
    <n v="780106"/>
    <n v="961526"/>
    <n v="172"/>
    <n v="212"/>
    <n v="0"/>
    <n v="105"/>
    <n v="62"/>
    <n v="52"/>
    <n v="60"/>
    <n v="105"/>
    <n v="33"/>
    <n v="28"/>
    <n v="82"/>
    <n v="45"/>
    <n v="40"/>
    <n v="87"/>
    <n v="53"/>
    <n v="81"/>
    <n v="78"/>
  </r>
  <r>
    <s v="SH023Herceptin SC"/>
    <s v="BC_LEL48"/>
    <x v="5"/>
    <x v="2"/>
    <s v="上海市"/>
    <x v="146"/>
    <s v="复旦大学附属中山医院"/>
    <s v="SH023"/>
    <x v="122"/>
    <s v="-"/>
    <s v="-"/>
    <m/>
    <s v="头部"/>
    <x v="1"/>
    <x v="1"/>
    <n v="3444.49"/>
    <n v="10.973662799243687"/>
    <n v="10.167348244192137"/>
    <n v="15.422150307914606"/>
    <n v="15.785553062416144"/>
    <n v="14.213026684820065"/>
    <n v="18.707377052082997"/>
    <n v="36.563161351350431"/>
    <n v="48.70595679931921"/>
    <n v="85.269118150669641"/>
    <n v="19"/>
    <n v="13"/>
    <n v="24"/>
    <n v="8"/>
    <n v="0"/>
    <n v="0"/>
    <n v="56"/>
    <n v="8"/>
    <n v="64"/>
    <n v="37798.671775366885"/>
    <n v="35021.329353637375"/>
    <n v="53121.442514108785"/>
    <n v="54373.179667961776"/>
    <n v="48956.628285595863"/>
    <n v="64437.373182129355"/>
    <n v="125941.44364311305"/>
    <n v="167767.18113568699"/>
    <n v="293708.6247788"/>
    <n v="65445.31"/>
    <n v="44778.369999999995"/>
    <n v="82667.759999999995"/>
    <n v="27555.919999999998"/>
    <n v="0"/>
    <n v="0"/>
    <n v="192891.44"/>
    <n v="27555.919999999998"/>
    <n v="220447.35999999999"/>
    <n v="15.785553062416144"/>
    <n v="8"/>
    <m/>
    <m/>
    <n v="0"/>
    <m/>
    <m/>
    <m/>
    <m/>
    <m/>
    <m/>
    <m/>
    <m/>
    <m/>
    <m/>
    <m/>
    <m/>
    <m/>
    <m/>
    <m/>
    <m/>
    <n v="51380.309166666659"/>
    <n v="186002.46"/>
    <n v="48222.86"/>
    <n v="54"/>
    <n v="14"/>
    <n v="0"/>
    <n v="41"/>
    <n v="14.916666666666666"/>
    <n v="7"/>
    <n v="7"/>
    <n v="6"/>
    <n v="41"/>
    <n v="21"/>
    <n v="29"/>
    <n v="28"/>
    <n v="1"/>
    <n v="25"/>
    <n v="0"/>
    <n v="4"/>
    <n v="10"/>
  </r>
  <r>
    <s v="SH023Itovebi 3mg"/>
    <s v="BC_LEL48"/>
    <x v="5"/>
    <x v="2"/>
    <s v="上海市"/>
    <x v="146"/>
    <s v="复旦大学附属中山医院"/>
    <s v="SH023"/>
    <x v="122"/>
    <s v="-"/>
    <s v="-"/>
    <m/>
    <s v="头部"/>
    <x v="2"/>
    <x v="2"/>
    <n v="3566.02"/>
    <n v="8.0447695221532207"/>
    <n v="9.1854633598746442"/>
    <n v="18.591663779420255"/>
    <n v="18.820272730143731"/>
    <n v="22.880403658349714"/>
    <n v="29.138339495046591"/>
    <n v="35.821896661448115"/>
    <n v="70.839015883540043"/>
    <n v="106.66091254498815"/>
    <n v="34"/>
    <n v="0"/>
    <n v="0"/>
    <n v="0"/>
    <n v="0"/>
    <n v="0"/>
    <n v="34"/>
    <n v="0"/>
    <n v="34"/>
    <n v="28687.809011388832"/>
    <n v="32755.546050580175"/>
    <n v="66298.244870688213"/>
    <n v="67113.468961147155"/>
    <n v="81591.97705374824"/>
    <n v="103907.90140612604"/>
    <n v="127741.59993265722"/>
    <n v="252613.34742102143"/>
    <n v="380354.94735367864"/>
    <n v="121244.68"/>
    <n v="0"/>
    <n v="0"/>
    <n v="0"/>
    <n v="0"/>
    <n v="0"/>
    <n v="121244.68"/>
    <n v="0"/>
    <n v="121244.68"/>
    <n v="18.820272730143731"/>
    <n v="0"/>
    <m/>
    <m/>
    <n v="0"/>
    <m/>
    <m/>
    <m/>
    <m/>
    <m/>
    <m/>
    <n v="6.333333333333333"/>
    <n v="4.333333333333333"/>
    <n v="5.666666666666667"/>
    <n v="2"/>
    <n v="8"/>
    <n v="5"/>
    <n v="4"/>
    <n v="2"/>
    <n v="0"/>
    <n v="0"/>
    <n v="1485.8416666666667"/>
    <n v="14264.08"/>
    <n v="0"/>
    <n v="4"/>
    <n v="0"/>
    <n v="0"/>
    <n v="1"/>
    <n v="0.41666666666666669"/>
    <n v="0"/>
    <n v="0"/>
    <n v="0"/>
    <n v="0"/>
    <n v="0"/>
    <n v="1"/>
    <n v="0"/>
    <n v="1"/>
    <n v="3"/>
    <n v="0"/>
    <n v="0"/>
    <n v="0"/>
  </r>
  <r>
    <s v="SH023Itovebi 9mg"/>
    <s v="BC_LEL48"/>
    <x v="5"/>
    <x v="2"/>
    <s v="上海市"/>
    <x v="146"/>
    <s v="复旦大学附属中山医院"/>
    <s v="SH023"/>
    <x v="122"/>
    <s v="-"/>
    <s v="-"/>
    <m/>
    <s v="头部"/>
    <x v="2"/>
    <x v="3"/>
    <n v="10698.05"/>
    <m/>
    <m/>
    <m/>
    <m/>
    <m/>
    <m/>
    <n v="0"/>
    <n v="0"/>
    <n v="0"/>
    <n v="30"/>
    <n v="0"/>
    <n v="1"/>
    <n v="0"/>
    <n v="0"/>
    <n v="0"/>
    <n v="31"/>
    <n v="0"/>
    <n v="31"/>
    <m/>
    <m/>
    <m/>
    <m/>
    <m/>
    <m/>
    <n v="0"/>
    <n v="0"/>
    <n v="0"/>
    <n v="320941.5"/>
    <n v="0"/>
    <n v="10698.05"/>
    <n v="0"/>
    <n v="0"/>
    <n v="0"/>
    <n v="331639.55"/>
    <n v="0"/>
    <n v="331639.55"/>
    <n v="0"/>
    <n v="0"/>
    <m/>
    <m/>
    <n v="0"/>
    <m/>
    <m/>
    <m/>
    <m/>
    <m/>
    <m/>
    <n v="0"/>
    <n v="0"/>
    <n v="1.6666666666666667"/>
    <n v="2"/>
    <n v="1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23Perjeta"/>
    <s v="BC_LEL48"/>
    <x v="5"/>
    <x v="2"/>
    <s v="上海市"/>
    <x v="146"/>
    <s v="复旦大学附属中山医院"/>
    <s v="SH023"/>
    <x v="122"/>
    <s v="-"/>
    <s v="-"/>
    <m/>
    <s v="头部"/>
    <x v="3"/>
    <x v="4"/>
    <n v="3985.87"/>
    <n v="1.3118863921725281"/>
    <n v="1.1081701411961249"/>
    <n v="1.68197051374537"/>
    <n v="1.0163658187372886"/>
    <n v="1.2335941227681244"/>
    <n v="1.415742935902788"/>
    <n v="4.1020270471140226"/>
    <n v="3.6657028774082008"/>
    <n v="7.7677299245222233"/>
    <n v="0"/>
    <n v="30"/>
    <n v="6"/>
    <n v="10"/>
    <n v="0"/>
    <n v="0"/>
    <n v="36"/>
    <n v="10"/>
    <n v="46"/>
    <n v="5229.0086139687146"/>
    <n v="4417.0221206893975"/>
    <n v="6704.1158116222578"/>
    <n v="4051.1020259303968"/>
    <n v="4916.9458061177838"/>
    <n v="5642.9672959268446"/>
    <n v="16350.14654628037"/>
    <n v="14611.015127975024"/>
    <n v="30961.161674255396"/>
    <n v="0"/>
    <n v="119576.09999999999"/>
    <n v="23915.22"/>
    <n v="39858.699999999997"/>
    <n v="0"/>
    <n v="0"/>
    <n v="143491.32"/>
    <n v="39858.699999999997"/>
    <n v="183350.02000000002"/>
    <n v="1.0163658187372886"/>
    <n v="10"/>
    <m/>
    <m/>
    <n v="0"/>
    <m/>
    <m/>
    <m/>
    <m/>
    <m/>
    <m/>
    <m/>
    <m/>
    <m/>
    <m/>
    <m/>
    <m/>
    <m/>
    <m/>
    <m/>
    <m/>
    <n v="50819.842499999999"/>
    <n v="159434.79999999999"/>
    <n v="131533.71"/>
    <n v="40"/>
    <n v="33"/>
    <n v="0"/>
    <n v="22"/>
    <n v="12.75"/>
    <n v="20"/>
    <n v="0"/>
    <n v="0"/>
    <n v="20"/>
    <n v="20"/>
    <n v="20"/>
    <n v="10"/>
    <n v="20"/>
    <n v="10"/>
    <n v="22"/>
    <n v="1"/>
    <n v="10"/>
  </r>
  <r>
    <s v="SH023Phesgo 10ml"/>
    <s v="BC_LEL48"/>
    <x v="5"/>
    <x v="2"/>
    <s v="上海市"/>
    <x v="146"/>
    <s v="复旦大学附属中山医院"/>
    <s v="SH023"/>
    <x v="122"/>
    <s v="-"/>
    <s v="-"/>
    <m/>
    <s v="头部"/>
    <x v="4"/>
    <x v="5"/>
    <n v="6232.07"/>
    <n v="104.33211776001556"/>
    <n v="94.471194211021398"/>
    <n v="141.92584688446857"/>
    <n v="122.84699216646798"/>
    <n v="111.7046119383688"/>
    <n v="143.78743489418767"/>
    <n v="340.72915885550549"/>
    <n v="378.33903899902447"/>
    <n v="719.06819785453001"/>
    <n v="146"/>
    <n v="142"/>
    <n v="172"/>
    <n v="43"/>
    <n v="0"/>
    <n v="0"/>
    <n v="460"/>
    <n v="43"/>
    <n v="503"/>
    <n v="650205.06112866011"/>
    <n v="588751.09530668007"/>
    <n v="884491.81259329012"/>
    <n v="765591.05447088007"/>
    <n v="696150.96092275006"/>
    <n v="896093.35938102007"/>
    <n v="2123447.9690286303"/>
    <n v="2357835.3747746502"/>
    <n v="4481283.34380328"/>
    <n v="909882.22"/>
    <n v="884953.94"/>
    <n v="1071916.04"/>
    <n v="267979.01"/>
    <n v="0"/>
    <n v="0"/>
    <n v="2866752.2"/>
    <n v="267979.01"/>
    <n v="3134731.21"/>
    <n v="122.84699216646798"/>
    <n v="43"/>
    <n v="483"/>
    <n v="301"/>
    <n v="503"/>
    <n v="146"/>
    <n v="142"/>
    <n v="172"/>
    <n v="43"/>
    <n v="0"/>
    <n v="0"/>
    <n v="0.66666666666666663"/>
    <n v="0"/>
    <n v="0.33333333333333331"/>
    <n v="0"/>
    <n v="1"/>
    <n v="0"/>
    <n v="0"/>
    <n v="0"/>
    <n v="0"/>
    <n v="0"/>
    <n v="822113.90083333326"/>
    <n v="3010089.81"/>
    <n v="1875853.0699999998"/>
    <n v="483"/>
    <n v="301"/>
    <n v="166.66666666666669"/>
    <n v="175"/>
    <n v="131.91666666666666"/>
    <n v="73"/>
    <n v="161"/>
    <n v="157"/>
    <n v="12"/>
    <n v="149"/>
    <n v="247"/>
    <n v="69"/>
    <n v="144"/>
    <n v="270"/>
    <n v="39"/>
    <n v="175"/>
    <n v="87"/>
  </r>
  <r>
    <s v="SH023Phesgo 15ml"/>
    <s v="BC_LEL48"/>
    <x v="5"/>
    <x v="2"/>
    <s v="上海市"/>
    <x v="146"/>
    <s v="复旦大学附属中山医院"/>
    <s v="SH023"/>
    <x v="122"/>
    <s v="-"/>
    <s v="-"/>
    <m/>
    <s v="头部"/>
    <x v="4"/>
    <x v="6"/>
    <n v="8489.27"/>
    <n v="6"/>
    <n v="7.0000000000000018"/>
    <n v="9"/>
    <n v="9"/>
    <n v="9.0000000000000018"/>
    <n v="13"/>
    <n v="22"/>
    <n v="31"/>
    <n v="53"/>
    <n v="18"/>
    <n v="10"/>
    <n v="10"/>
    <n v="1"/>
    <n v="0"/>
    <n v="0"/>
    <n v="38"/>
    <n v="1"/>
    <n v="39"/>
    <n v="50935.619999999995"/>
    <n v="59424.890000000014"/>
    <n v="76403.429999999993"/>
    <n v="76403.430000000008"/>
    <n v="76403.430000000022"/>
    <n v="110360.51000000001"/>
    <n v="186763.94"/>
    <n v="263167.37"/>
    <n v="449931.31000000006"/>
    <n v="152806.86000000002"/>
    <n v="84892.700000000012"/>
    <n v="84892.700000000012"/>
    <n v="8489.27"/>
    <n v="0"/>
    <n v="0"/>
    <n v="322592.26"/>
    <n v="8489.27"/>
    <n v="331081.53000000003"/>
    <n v="9"/>
    <n v="1"/>
    <n v="62"/>
    <n v="66"/>
    <n v="78"/>
    <n v="36"/>
    <n v="20"/>
    <n v="20"/>
    <n v="2"/>
    <n v="0"/>
    <n v="0"/>
    <n v="10.333333333333334"/>
    <n v="11"/>
    <n v="11.666666666666666"/>
    <n v="6"/>
    <n v="14"/>
    <n v="9"/>
    <n v="12"/>
    <n v="6"/>
    <n v="0"/>
    <n v="0"/>
    <n v="96211.726666666684"/>
    <n v="263167.37"/>
    <n v="280145.91000000003"/>
    <n v="31"/>
    <n v="33"/>
    <n v="0"/>
    <n v="13"/>
    <n v="11.333333333333334"/>
    <n v="9"/>
    <n v="13"/>
    <n v="13"/>
    <n v="11"/>
    <n v="7"/>
    <n v="19"/>
    <n v="6"/>
    <n v="11"/>
    <n v="14"/>
    <n v="12"/>
    <n v="9"/>
    <n v="12"/>
  </r>
  <r>
    <s v="SH027Herceptin IV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16252.208333333334"/>
    <n v="31748.5"/>
    <n v="18142"/>
    <n v="7"/>
    <n v="4"/>
    <n v="0"/>
    <n v="19"/>
    <n v="3.5833333333333335"/>
    <n v="6"/>
    <n v="19"/>
    <n v="0"/>
    <n v="0"/>
    <n v="0"/>
    <n v="7"/>
    <n v="5"/>
    <n v="0"/>
    <n v="2"/>
    <n v="1"/>
    <n v="2"/>
    <n v="1"/>
  </r>
  <r>
    <s v="SH027Herceptin SC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1"/>
    <x v="1"/>
    <n v="3444.49"/>
    <n v="29.897458603402605"/>
    <n v="27.700675590110436"/>
    <n v="42.017247006907105"/>
    <n v="43.007328350560293"/>
    <n v="38.723021174639264"/>
    <n v="50.967761742363983"/>
    <n v="99.615381200420146"/>
    <n v="132.69811126756355"/>
    <n v="232.31349246798368"/>
    <n v="22"/>
    <n v="8"/>
    <n v="38"/>
    <n v="0"/>
    <n v="0"/>
    <n v="0"/>
    <n v="68"/>
    <n v="0"/>
    <n v="68"/>
    <n v="102981.49718483424"/>
    <n v="95414.700063379496"/>
    <n v="144727.98714282145"/>
    <n v="148138.31243022141"/>
    <n v="133381.05920583318"/>
    <n v="175557.94564395529"/>
    <n v="343124.18439103523"/>
    <n v="457077.31728000985"/>
    <n v="800201.50167104509"/>
    <n v="75778.78"/>
    <n v="27555.919999999998"/>
    <n v="130890.62"/>
    <n v="0"/>
    <n v="0"/>
    <n v="0"/>
    <n v="234225.32"/>
    <n v="0"/>
    <n v="234225.32"/>
    <n v="43.007328350560293"/>
    <n v="0"/>
    <m/>
    <m/>
    <n v="0"/>
    <m/>
    <m/>
    <m/>
    <m/>
    <m/>
    <m/>
    <m/>
    <m/>
    <m/>
    <m/>
    <m/>
    <m/>
    <m/>
    <m/>
    <m/>
    <m/>
    <n v="163613.27499999999"/>
    <n v="199780.41999999998"/>
    <n v="323782.06"/>
    <n v="58"/>
    <n v="94"/>
    <n v="0"/>
    <n v="95"/>
    <n v="47.5"/>
    <n v="72"/>
    <n v="95"/>
    <n v="65"/>
    <n v="57"/>
    <n v="63"/>
    <n v="66"/>
    <n v="0"/>
    <n v="15"/>
    <n v="43"/>
    <n v="10"/>
    <n v="29"/>
    <n v="55"/>
  </r>
  <r>
    <s v="SH027Itovebi 3mg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2"/>
    <x v="2"/>
    <n v="3566.02"/>
    <n v="2.2783481972203097"/>
    <n v="2.60140254223246"/>
    <n v="5.2653197258820743"/>
    <n v="5.3300637548209986"/>
    <n v="6.4799278939095482"/>
    <n v="8.2522293616640336"/>
    <n v="10.145070465334843"/>
    <n v="20.06222101039458"/>
    <n v="30.207291475729424"/>
    <n v="0"/>
    <n v="4"/>
    <n v="0"/>
    <n v="0"/>
    <n v="0"/>
    <n v="0"/>
    <n v="4"/>
    <n v="0"/>
    <n v="4"/>
    <n v="8124.6352382515688"/>
    <n v="9276.6534936517965"/>
    <n v="18776.235448889995"/>
    <n v="19007.113950966777"/>
    <n v="23107.55246823933"/>
    <n v="29427.614948281178"/>
    <n v="36177.524180793363"/>
    <n v="71542.281367487289"/>
    <n v="107719.80554828065"/>
    <n v="0"/>
    <n v="14264.08"/>
    <n v="0"/>
    <n v="0"/>
    <n v="0"/>
    <n v="0"/>
    <n v="14264.08"/>
    <n v="0"/>
    <n v="14264.08"/>
    <n v="5.3300637548209986"/>
    <n v="0"/>
    <m/>
    <m/>
    <n v="0"/>
    <m/>
    <m/>
    <m/>
    <m/>
    <m/>
    <m/>
    <n v="1.3333333333333333"/>
    <n v="0.66666666666666663"/>
    <n v="1.3333333333333333"/>
    <n v="0"/>
    <n v="2"/>
    <n v="0"/>
    <n v="2"/>
    <n v="0"/>
    <n v="0"/>
    <n v="0"/>
    <n v="297.16833333333329"/>
    <n v="3566.02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SH027Itovebi 9mg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2"/>
    <x v="3"/>
    <n v="10698.05"/>
    <m/>
    <m/>
    <m/>
    <m/>
    <m/>
    <m/>
    <n v="0"/>
    <n v="0"/>
    <n v="0"/>
    <n v="4"/>
    <n v="0"/>
    <n v="0"/>
    <n v="0"/>
    <n v="0"/>
    <n v="0"/>
    <n v="4"/>
    <n v="0"/>
    <n v="4"/>
    <m/>
    <m/>
    <m/>
    <m/>
    <m/>
    <m/>
    <n v="0"/>
    <n v="0"/>
    <n v="0"/>
    <n v="42792.2"/>
    <n v="0"/>
    <n v="0"/>
    <n v="0"/>
    <n v="0"/>
    <n v="0"/>
    <n v="42792.2"/>
    <n v="0"/>
    <n v="42792.2"/>
    <n v="0"/>
    <n v="0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27Perjeta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3"/>
    <x v="4"/>
    <n v="3985.87"/>
    <n v="20.411728961005572"/>
    <n v="17.242094056113835"/>
    <n v="26.169892798505941"/>
    <n v="15.81370440388541"/>
    <n v="19.193574254653107"/>
    <n v="22.027639937822912"/>
    <n v="63.823715815625349"/>
    <n v="57.034918596361429"/>
    <n v="120.85863441198677"/>
    <n v="6"/>
    <n v="23"/>
    <n v="20"/>
    <n v="5"/>
    <n v="0"/>
    <n v="0"/>
    <n v="49"/>
    <n v="5"/>
    <n v="54"/>
    <n v="81358.498113803274"/>
    <n v="68724.745435442455"/>
    <n v="104309.79060878088"/>
    <n v="63031.369972314737"/>
    <n v="76503.091814394182"/>
    <n v="87799.309198970193"/>
    <n v="254393.03415802662"/>
    <n v="227333.77098567912"/>
    <n v="481726.80514370574"/>
    <n v="23915.22"/>
    <n v="91675.01"/>
    <n v="79717.399999999994"/>
    <n v="19929.349999999999"/>
    <n v="0"/>
    <n v="0"/>
    <n v="195307.63"/>
    <n v="19929.349999999999"/>
    <n v="215236.98"/>
    <n v="15.81370440388541"/>
    <n v="5"/>
    <m/>
    <m/>
    <n v="0"/>
    <m/>
    <m/>
    <m/>
    <m/>
    <m/>
    <m/>
    <m/>
    <m/>
    <m/>
    <m/>
    <m/>
    <m/>
    <m/>
    <m/>
    <m/>
    <m/>
    <n v="172721.03333333333"/>
    <n v="506205.49"/>
    <n v="243138.07"/>
    <n v="127"/>
    <n v="61"/>
    <n v="0"/>
    <n v="75"/>
    <n v="43.333333333333336"/>
    <n v="24"/>
    <n v="58"/>
    <n v="75"/>
    <n v="54"/>
    <n v="52"/>
    <n v="69"/>
    <n v="27"/>
    <n v="58"/>
    <n v="42"/>
    <n v="10"/>
    <n v="42"/>
    <n v="9"/>
  </r>
  <r>
    <s v="SH027Phesgo 10ml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4"/>
    <x v="5"/>
    <n v="6232.07"/>
    <n v="54.110916286739403"/>
    <n v="49.714634102439483"/>
    <n v="72.947204606049027"/>
    <n v="64.440155847744009"/>
    <n v="57.314158518748997"/>
    <n v="75.366562302655467"/>
    <n v="176.7727549952279"/>
    <n v="197.12087666914846"/>
    <n v="373.89363166437636"/>
    <n v="55"/>
    <n v="54"/>
    <n v="113"/>
    <n v="0"/>
    <n v="0"/>
    <n v="0"/>
    <n v="222"/>
    <n v="0"/>
    <n v="222"/>
    <n v="337223.0180631"/>
    <n v="309825.07975079003"/>
    <n v="454612.08540921996"/>
    <n v="401595.56205404998"/>
    <n v="357185.84787994006"/>
    <n v="469689.69192951004"/>
    <n v="1101660.1832231102"/>
    <n v="1228471.1018635002"/>
    <n v="2330131.2850866104"/>
    <n v="342763.85"/>
    <n v="336531.77999999997"/>
    <n v="704223.90999999992"/>
    <n v="0"/>
    <n v="0"/>
    <n v="0"/>
    <n v="1383519.5399999998"/>
    <n v="0"/>
    <n v="1383519.5399999998"/>
    <n v="64.440155847744009"/>
    <n v="0"/>
    <n v="172"/>
    <n v="113"/>
    <n v="222"/>
    <n v="55"/>
    <n v="54"/>
    <n v="113"/>
    <n v="0"/>
    <n v="0"/>
    <n v="0"/>
    <n v="2"/>
    <n v="1.6666666666666667"/>
    <n v="2"/>
    <n v="0"/>
    <n v="4"/>
    <n v="2"/>
    <n v="0"/>
    <n v="0"/>
    <n v="0"/>
    <n v="0"/>
    <n v="219680.4675"/>
    <n v="1071916.04"/>
    <n v="704223.90999999992"/>
    <n v="172"/>
    <n v="113"/>
    <n v="93.666666666666671"/>
    <n v="71"/>
    <n v="35.25"/>
    <n v="7"/>
    <n v="0"/>
    <n v="21"/>
    <n v="20"/>
    <n v="27"/>
    <n v="63"/>
    <n v="9"/>
    <n v="71"/>
    <n v="92"/>
    <n v="21"/>
    <n v="65"/>
    <n v="27"/>
  </r>
  <r>
    <s v="SH027Phesgo 15ml"/>
    <s v="BC_LEL48"/>
    <x v="5"/>
    <x v="2"/>
    <s v="上海市"/>
    <x v="147"/>
    <s v="中国福利会国际和平妇幼保健院徐汇院区"/>
    <s v="SH027"/>
    <x v="123"/>
    <s v="-"/>
    <s v="Y"/>
    <s v="深耕熟盘"/>
    <s v="头部"/>
    <x v="4"/>
    <x v="6"/>
    <n v="8489.27"/>
    <n v="3"/>
    <n v="3"/>
    <n v="5"/>
    <n v="4"/>
    <n v="5"/>
    <n v="6"/>
    <n v="11"/>
    <n v="15"/>
    <n v="26"/>
    <n v="3"/>
    <n v="4"/>
    <n v="4"/>
    <n v="0"/>
    <n v="0"/>
    <n v="0"/>
    <n v="11"/>
    <n v="0"/>
    <n v="11"/>
    <n v="25467.81"/>
    <n v="25467.81"/>
    <n v="42446.350000000006"/>
    <n v="33957.08"/>
    <n v="42446.350000000006"/>
    <n v="50935.62"/>
    <n v="93381.97"/>
    <n v="127339.05000000002"/>
    <n v="220721.02000000002"/>
    <n v="25467.81"/>
    <n v="33957.08"/>
    <n v="33957.08"/>
    <n v="0"/>
    <n v="0"/>
    <n v="0"/>
    <n v="93381.97"/>
    <n v="0"/>
    <n v="93381.97"/>
    <n v="4"/>
    <n v="0"/>
    <n v="26"/>
    <n v="26"/>
    <n v="22"/>
    <n v="6"/>
    <n v="8"/>
    <n v="8"/>
    <n v="0"/>
    <n v="0"/>
    <n v="0"/>
    <n v="4"/>
    <n v="3.6666666666666665"/>
    <n v="4.666666666666667"/>
    <n v="2"/>
    <n v="4"/>
    <n v="5"/>
    <n v="5"/>
    <n v="2"/>
    <n v="0"/>
    <n v="0"/>
    <n v="29712.445"/>
    <n v="110360.51000000001"/>
    <n v="110360.51000000001"/>
    <n v="13"/>
    <n v="13"/>
    <n v="0"/>
    <n v="6"/>
    <n v="3.5"/>
    <n v="5"/>
    <n v="2"/>
    <n v="2"/>
    <n v="1"/>
    <n v="2"/>
    <n v="4"/>
    <n v="2"/>
    <n v="6"/>
    <n v="5"/>
    <n v="6"/>
    <n v="4"/>
    <n v="3"/>
  </r>
  <r>
    <s v="SH028Herceptin IV"/>
    <s v="BC_LEL48"/>
    <x v="5"/>
    <x v="2"/>
    <s v="上海市"/>
    <x v="148"/>
    <s v="上海中医药大学附属龙华医院徐汇院区"/>
    <s v="SH028"/>
    <x v="108"/>
    <s v="-"/>
    <s v="-"/>
    <m/>
    <s v="腰部"/>
    <x v="0"/>
    <x v="0"/>
    <n v="4535.5"/>
    <n v="25.705044168330122"/>
    <n v="18.415226123382723"/>
    <n v="17.130341383447821"/>
    <n v="12.096434621180068"/>
    <n v="11.021527139014905"/>
    <n v="19.187363622247933"/>
    <n v="61.250611675160663"/>
    <n v="42.305325382442902"/>
    <n v="103.55593705760356"/>
    <n v="33"/>
    <n v="3"/>
    <n v="24"/>
    <n v="0"/>
    <n v="0"/>
    <n v="0"/>
    <n v="60"/>
    <n v="0"/>
    <n v="60"/>
    <n v="116585.22782546126"/>
    <n v="83522.258082602333"/>
    <n v="77694.663344627581"/>
    <n v="54863.379224362194"/>
    <n v="49988.1363390021"/>
    <n v="87024.287708705495"/>
    <n v="277802.14925269119"/>
    <n v="191875.80327206978"/>
    <n v="469677.95252476097"/>
    <n v="149671.5"/>
    <n v="13606.5"/>
    <n v="108852"/>
    <n v="0"/>
    <n v="0"/>
    <n v="0"/>
    <n v="272130"/>
    <n v="0"/>
    <n v="272130"/>
    <n v="12.096434621180068"/>
    <n v="0"/>
    <m/>
    <m/>
    <n v="0"/>
    <m/>
    <m/>
    <m/>
    <m/>
    <m/>
    <m/>
    <m/>
    <m/>
    <m/>
    <m/>
    <m/>
    <m/>
    <m/>
    <m/>
    <m/>
    <m/>
    <n v="107718.125"/>
    <n v="267594.5"/>
    <n v="258523.5"/>
    <n v="59"/>
    <n v="57"/>
    <n v="0"/>
    <n v="33"/>
    <n v="23.75"/>
    <n v="24"/>
    <n v="30"/>
    <n v="33"/>
    <n v="24"/>
    <n v="33"/>
    <n v="25"/>
    <n v="12"/>
    <n v="18"/>
    <n v="29"/>
    <n v="21"/>
    <n v="12"/>
    <n v="24"/>
  </r>
  <r>
    <s v="SH028Herceptin SC"/>
    <s v="BC_LEL48"/>
    <x v="5"/>
    <x v="2"/>
    <s v="上海市"/>
    <x v="148"/>
    <s v="上海中医药大学附属龙华医院徐汇院区"/>
    <s v="SH028"/>
    <x v="108"/>
    <s v="-"/>
    <s v="-"/>
    <m/>
    <s v="腰部"/>
    <x v="1"/>
    <x v="1"/>
    <n v="3444.49"/>
    <n v="12.711463220386376"/>
    <n v="11.77745987090252"/>
    <n v="17.86441774316576"/>
    <n v="18.285369328114381"/>
    <n v="16.463816071231218"/>
    <n v="21.669896341615519"/>
    <n v="42.353340834454656"/>
    <n v="56.419081740961118"/>
    <n v="98.772422575415774"/>
    <n v="18"/>
    <n v="7"/>
    <n v="2"/>
    <n v="0"/>
    <n v="0"/>
    <n v="0"/>
    <n v="27"/>
    <n v="0"/>
    <n v="27"/>
    <n v="43784.507947988663"/>
    <n v="40567.342750725016"/>
    <n v="61533.808272157017"/>
    <n v="62983.771796996698"/>
    <n v="56709.449819195208"/>
    <n v="74641.741249731233"/>
    <n v="145885.65897087069"/>
    <n v="194334.96286592312"/>
    <n v="340220.62183679384"/>
    <n v="62000.819999999992"/>
    <n v="24111.43"/>
    <n v="6888.98"/>
    <n v="0"/>
    <n v="0"/>
    <n v="0"/>
    <n v="93001.23"/>
    <n v="0"/>
    <n v="93001.23"/>
    <n v="18.285369328114381"/>
    <n v="0"/>
    <m/>
    <m/>
    <n v="0"/>
    <m/>
    <m/>
    <m/>
    <m/>
    <m/>
    <m/>
    <m/>
    <m/>
    <m/>
    <m/>
    <m/>
    <m/>
    <m/>
    <m/>
    <m/>
    <m/>
    <n v="60565.615833333322"/>
    <n v="175668.99"/>
    <n v="103334.7"/>
    <n v="51"/>
    <n v="30"/>
    <n v="0"/>
    <n v="70"/>
    <n v="17.583333333333332"/>
    <n v="35"/>
    <n v="70"/>
    <n v="0"/>
    <n v="10"/>
    <n v="10"/>
    <n v="5"/>
    <n v="26"/>
    <n v="13"/>
    <n v="12"/>
    <n v="15"/>
    <n v="0"/>
    <n v="15"/>
  </r>
  <r>
    <s v="SH028Itovebi 3mg"/>
    <s v="BC_LEL48"/>
    <x v="5"/>
    <x v="2"/>
    <s v="上海市"/>
    <x v="148"/>
    <s v="上海中医药大学附属龙华医院徐汇院区"/>
    <s v="SH028"/>
    <x v="108"/>
    <s v="-"/>
    <s v="-"/>
    <m/>
    <s v="腰部"/>
    <x v="2"/>
    <x v="2"/>
    <n v="3566.02"/>
    <n v="2.1820839171363922"/>
    <n v="2.4914886391503908"/>
    <n v="5.0428505644772974"/>
    <n v="5.1048590425714728"/>
    <n v="6.2061393683172161"/>
    <n v="7.9035579340230999"/>
    <n v="9.7164231207640803"/>
    <n v="19.214556344911792"/>
    <n v="28.930979465675872"/>
    <n v="0"/>
    <n v="0"/>
    <n v="24"/>
    <n v="0"/>
    <n v="0"/>
    <n v="0"/>
    <n v="24"/>
    <n v="0"/>
    <n v="24"/>
    <n v="7781.3548901867171"/>
    <n v="8884.6983169830764"/>
    <n v="17982.905969937332"/>
    <n v="18204.029442990723"/>
    <n v="22131.217110206559"/>
    <n v="28184.245663885053"/>
    <n v="34648.959177107128"/>
    <n v="68519.492217082341"/>
    <n v="103168.45139418947"/>
    <n v="0"/>
    <n v="0"/>
    <n v="85584.48"/>
    <n v="0"/>
    <n v="0"/>
    <n v="0"/>
    <n v="85584.48"/>
    <n v="0"/>
    <n v="85584.48"/>
    <n v="5.1048590425714728"/>
    <n v="0"/>
    <m/>
    <m/>
    <n v="0"/>
    <m/>
    <m/>
    <m/>
    <m/>
    <m/>
    <m/>
    <n v="1.3333333333333333"/>
    <n v="0.33333333333333331"/>
    <n v="1.3333333333333333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28Itovebi 9mg"/>
    <s v="BC_LEL48"/>
    <x v="5"/>
    <x v="2"/>
    <s v="上海市"/>
    <x v="148"/>
    <s v="上海中医药大学附属龙华医院徐汇院区"/>
    <s v="SH028"/>
    <x v="108"/>
    <s v="-"/>
    <s v="-"/>
    <m/>
    <s v="腰部"/>
    <x v="2"/>
    <x v="3"/>
    <n v="10698.05"/>
    <m/>
    <m/>
    <m/>
    <m/>
    <m/>
    <m/>
    <n v="0"/>
    <n v="0"/>
    <n v="0"/>
    <n v="0"/>
    <n v="0"/>
    <n v="2"/>
    <n v="0"/>
    <n v="0"/>
    <n v="0"/>
    <n v="2"/>
    <n v="0"/>
    <n v="2"/>
    <m/>
    <m/>
    <m/>
    <m/>
    <m/>
    <m/>
    <n v="0"/>
    <n v="0"/>
    <n v="0"/>
    <n v="0"/>
    <n v="0"/>
    <n v="21396.1"/>
    <n v="0"/>
    <n v="0"/>
    <n v="0"/>
    <n v="21396.1"/>
    <n v="0"/>
    <n v="21396.1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28Perjeta"/>
    <s v="BC_LEL48"/>
    <x v="5"/>
    <x v="2"/>
    <s v="上海市"/>
    <x v="148"/>
    <s v="上海中医药大学附属龙华医院徐汇院区"/>
    <s v="SH028"/>
    <x v="108"/>
    <s v="-"/>
    <s v="-"/>
    <m/>
    <s v="腰部"/>
    <x v="3"/>
    <x v="4"/>
    <n v="3985.87"/>
    <n v="25.865656754225629"/>
    <n v="21.84910878600769"/>
    <n v="33.162377656208541"/>
    <n v="20.039059449843663"/>
    <n v="24.322016253793223"/>
    <n v="27.913332321130849"/>
    <n v="80.877143196441864"/>
    <n v="72.274408024767737"/>
    <n v="153.15155122120962"/>
    <n v="65"/>
    <n v="70"/>
    <n v="70"/>
    <n v="0"/>
    <n v="0"/>
    <n v="0"/>
    <n v="205"/>
    <n v="0"/>
    <n v="205"/>
    <n v="103097.14528696531"/>
    <n v="87087.707236884482"/>
    <n v="132180.92622855195"/>
    <n v="79873.085889348367"/>
    <n v="96944.394925506786"/>
    <n v="111258.91389882582"/>
    <n v="322365.77875240176"/>
    <n v="288076.39471368096"/>
    <n v="610442.17346608266"/>
    <n v="259081.55"/>
    <n v="279010.89999999997"/>
    <n v="279010.89999999997"/>
    <n v="0"/>
    <n v="0"/>
    <n v="0"/>
    <n v="817103.34999999986"/>
    <n v="0"/>
    <n v="817103.34999999986"/>
    <n v="20.039059449843663"/>
    <n v="0"/>
    <m/>
    <m/>
    <n v="0"/>
    <m/>
    <m/>
    <m/>
    <m/>
    <m/>
    <m/>
    <m/>
    <m/>
    <m/>
    <m/>
    <m/>
    <m/>
    <m/>
    <m/>
    <m/>
    <m/>
    <n v="206933.08416666664"/>
    <n v="789202.26"/>
    <n v="558021.79999999993"/>
    <n v="198"/>
    <n v="140"/>
    <n v="0"/>
    <n v="80"/>
    <n v="51.916666666666664"/>
    <n v="80"/>
    <n v="50"/>
    <n v="35"/>
    <n v="60"/>
    <n v="35"/>
    <n v="25"/>
    <n v="75"/>
    <n v="50"/>
    <n v="73"/>
    <n v="40"/>
    <n v="55"/>
    <n v="45"/>
  </r>
  <r>
    <s v="SH028Phesgo 10ml"/>
    <s v="BC_LEL48"/>
    <x v="5"/>
    <x v="2"/>
    <s v="上海市"/>
    <x v="148"/>
    <s v="上海中医药大学附属龙华医院徐汇院区"/>
    <s v="SH028"/>
    <x v="108"/>
    <s v="-"/>
    <s v="-"/>
    <m/>
    <s v="腰部"/>
    <x v="4"/>
    <x v="5"/>
    <n v="6232.07"/>
    <n v="11.514994997828973"/>
    <n v="10.542242759428248"/>
    <n v="16.285660196129054"/>
    <n v="14.101922957328785"/>
    <n v="12.826582744628992"/>
    <n v="17.122392202229758"/>
    <n v="38.34289795338627"/>
    <n v="44.050897904187536"/>
    <n v="82.393795857573807"/>
    <n v="13"/>
    <n v="6"/>
    <n v="25"/>
    <n v="0"/>
    <n v="0"/>
    <n v="0"/>
    <n v="44"/>
    <n v="0"/>
    <n v="44"/>
    <n v="71762.254876120001"/>
    <n v="65699.994833749995"/>
    <n v="101493.37433848999"/>
    <n v="87884.17100468"/>
    <n v="79936.16152532"/>
    <n v="106707.94677175001"/>
    <n v="238955.62404835998"/>
    <n v="274528.27930175001"/>
    <n v="513483.90335010999"/>
    <n v="81016.91"/>
    <n v="37392.42"/>
    <n v="155801.75"/>
    <n v="0"/>
    <n v="0"/>
    <n v="0"/>
    <n v="274211.08"/>
    <n v="0"/>
    <n v="274211.08"/>
    <n v="14.101922957328785"/>
    <n v="0"/>
    <n v="25"/>
    <n v="30"/>
    <n v="44"/>
    <n v="13"/>
    <n v="6"/>
    <n v="25"/>
    <n v="0"/>
    <n v="0"/>
    <n v="0"/>
    <n v="0.33333333333333331"/>
    <n v="1"/>
    <n v="0"/>
    <n v="0"/>
    <n v="0"/>
    <n v="0"/>
    <n v="0"/>
    <n v="0"/>
    <n v="0"/>
    <n v="0"/>
    <n v="42585.811666666661"/>
    <n v="155801.75"/>
    <n v="186962.09999999998"/>
    <n v="25"/>
    <n v="30"/>
    <n v="55.666666666666664"/>
    <n v="15"/>
    <n v="6.833333333333333"/>
    <n v="0"/>
    <n v="0"/>
    <n v="4"/>
    <n v="8"/>
    <n v="5"/>
    <n v="10"/>
    <n v="15"/>
    <n v="10"/>
    <n v="0"/>
    <n v="15"/>
    <n v="15"/>
    <n v="0"/>
  </r>
  <r>
    <s v="SH028Phesgo 15ml"/>
    <s v="BC_LEL48"/>
    <x v="5"/>
    <x v="2"/>
    <s v="上海市"/>
    <x v="148"/>
    <s v="上海中医药大学附属龙华医院徐汇院区"/>
    <s v="SH028"/>
    <x v="108"/>
    <s v="-"/>
    <s v="-"/>
    <m/>
    <s v="腰部"/>
    <x v="4"/>
    <x v="6"/>
    <n v="8489.27"/>
    <n v="1"/>
    <n v="1"/>
    <n v="1"/>
    <n v="1"/>
    <n v="1"/>
    <n v="1"/>
    <n v="3"/>
    <n v="3"/>
    <n v="6"/>
    <n v="0"/>
    <n v="2"/>
    <n v="5"/>
    <n v="5"/>
    <n v="0"/>
    <n v="0"/>
    <n v="7"/>
    <n v="5"/>
    <n v="12"/>
    <n v="8489.27"/>
    <n v="8489.27"/>
    <n v="8489.27"/>
    <n v="8489.27"/>
    <n v="8489.27"/>
    <n v="8489.27"/>
    <n v="25467.81"/>
    <n v="25467.81"/>
    <n v="50935.62"/>
    <n v="0"/>
    <n v="16978.54"/>
    <n v="42446.350000000006"/>
    <n v="42446.350000000006"/>
    <n v="0"/>
    <n v="0"/>
    <n v="59424.890000000007"/>
    <n v="42446.350000000006"/>
    <n v="101871.24000000002"/>
    <n v="1"/>
    <n v="5"/>
    <n v="0"/>
    <n v="10"/>
    <n v="24"/>
    <n v="0"/>
    <n v="4"/>
    <n v="10"/>
    <n v="10"/>
    <n v="0"/>
    <n v="0"/>
    <n v="0.66666666666666663"/>
    <n v="1"/>
    <n v="1.6666666666666667"/>
    <n v="2"/>
    <n v="0"/>
    <n v="1"/>
    <n v="4"/>
    <n v="2"/>
    <n v="0"/>
    <n v="0"/>
    <n v="14148.783333333335"/>
    <n v="0"/>
    <n v="42446.350000000006"/>
    <n v="0"/>
    <n v="5"/>
    <n v="0"/>
    <n v="5"/>
    <n v="1.6666666666666667"/>
    <n v="0"/>
    <n v="0"/>
    <n v="2"/>
    <n v="5"/>
    <n v="3"/>
    <n v="5"/>
    <n v="0"/>
    <n v="0"/>
    <n v="0"/>
    <n v="5"/>
    <n v="0"/>
    <n v="0"/>
  </r>
  <r>
    <s v="SH030Herceptin IV"/>
    <s v="BC_LEL48"/>
    <x v="5"/>
    <x v="2"/>
    <s v="上海市"/>
    <x v="149"/>
    <s v="上海市第六人民医院徐汇院区"/>
    <s v="SH030"/>
    <x v="124"/>
    <s v="-"/>
    <s v="-"/>
    <m/>
    <s v="腰部"/>
    <x v="0"/>
    <x v="0"/>
    <n v="4535.5"/>
    <n v="13.014330290956561"/>
    <n v="9.3235332949798799"/>
    <n v="8.6730028278148072"/>
    <n v="6.1243619918364969"/>
    <n v="5.5801419191725765"/>
    <n v="9.7144624983867995"/>
    <n v="31.010866413751245"/>
    <n v="21.418966409395871"/>
    <n v="52.429832823147116"/>
    <n v="21"/>
    <n v="0"/>
    <n v="9"/>
    <n v="3"/>
    <n v="0"/>
    <n v="0"/>
    <n v="30"/>
    <n v="3"/>
    <n v="33"/>
    <n v="59026.495034633481"/>
    <n v="42286.885259381248"/>
    <n v="39336.40432555406"/>
    <n v="27777.043813974433"/>
    <n v="25308.73367440722"/>
    <n v="44059.944661433321"/>
    <n v="140649.78461956879"/>
    <n v="97145.722149814974"/>
    <n v="237795.50676938376"/>
    <n v="95245.5"/>
    <n v="0"/>
    <n v="40819.5"/>
    <n v="13606.5"/>
    <n v="0"/>
    <n v="0"/>
    <n v="136065"/>
    <n v="13606.5"/>
    <n v="149671.5"/>
    <n v="6.1243619918364969"/>
    <n v="3"/>
    <m/>
    <m/>
    <n v="0"/>
    <m/>
    <m/>
    <m/>
    <m/>
    <m/>
    <m/>
    <m/>
    <m/>
    <m/>
    <m/>
    <m/>
    <m/>
    <m/>
    <m/>
    <m/>
    <m/>
    <n v="51024.375"/>
    <n v="95245.5"/>
    <n v="68032.5"/>
    <n v="21"/>
    <n v="15"/>
    <n v="0"/>
    <n v="42"/>
    <n v="11.25"/>
    <n v="21"/>
    <n v="3"/>
    <n v="42"/>
    <n v="3"/>
    <n v="18"/>
    <n v="12"/>
    <n v="3"/>
    <n v="9"/>
    <n v="9"/>
    <n v="6"/>
    <n v="3"/>
    <n v="6"/>
  </r>
  <r>
    <s v="SH030Herceptin SC"/>
    <s v="BC_LEL48"/>
    <x v="5"/>
    <x v="2"/>
    <s v="上海市"/>
    <x v="149"/>
    <s v="上海市第六人民医院徐汇院区"/>
    <s v="SH030"/>
    <x v="124"/>
    <s v="-"/>
    <s v="-"/>
    <m/>
    <s v="腰部"/>
    <x v="1"/>
    <x v="1"/>
    <n v="3444.49"/>
    <n v="4.9825047039755397"/>
    <n v="4.6164039646941042"/>
    <n v="7.0023052339368652"/>
    <n v="7.1673053771767643"/>
    <n v="6.4533122267732299"/>
    <n v="8.4939364245338069"/>
    <n v="16.60121390260651"/>
    <n v="22.114554028483802"/>
    <n v="38.715767931090312"/>
    <n v="10"/>
    <n v="10"/>
    <n v="3"/>
    <n v="3"/>
    <n v="0"/>
    <n v="0"/>
    <n v="23"/>
    <n v="3"/>
    <n v="26"/>
    <n v="17162.187627796706"/>
    <n v="15901.157292349195"/>
    <n v="24119.370355243191"/>
    <n v="24687.711698631592"/>
    <n v="22228.369431998122"/>
    <n v="29257.279074942453"/>
    <n v="57182.715275389091"/>
    <n v="76173.360205572157"/>
    <n v="133356.07548096124"/>
    <n v="34444.899999999994"/>
    <n v="34444.899999999994"/>
    <n v="10333.469999999999"/>
    <n v="10333.469999999999"/>
    <n v="0"/>
    <n v="0"/>
    <n v="79223.26999999999"/>
    <n v="10333.469999999999"/>
    <n v="89556.739999999991"/>
    <n v="7.1673053771767643"/>
    <n v="3"/>
    <m/>
    <m/>
    <n v="0"/>
    <m/>
    <m/>
    <m/>
    <m/>
    <m/>
    <m/>
    <m/>
    <m/>
    <m/>
    <m/>
    <m/>
    <m/>
    <m/>
    <m/>
    <m/>
    <m/>
    <n v="23250.307499999999"/>
    <n v="34444.899999999994"/>
    <n v="86112.25"/>
    <n v="10"/>
    <n v="25"/>
    <n v="0"/>
    <n v="11"/>
    <n v="6.75"/>
    <n v="0"/>
    <n v="11"/>
    <n v="10"/>
    <n v="10"/>
    <n v="0"/>
    <n v="15"/>
    <n v="0"/>
    <n v="10"/>
    <n v="0"/>
    <n v="10"/>
    <n v="10"/>
    <n v="5"/>
  </r>
  <r>
    <s v="SH030Itovebi 3mg"/>
    <s v="BC_LEL48"/>
    <x v="5"/>
    <x v="2"/>
    <s v="上海市"/>
    <x v="149"/>
    <s v="上海市第六人民医院徐汇院区"/>
    <s v="SH030"/>
    <x v="124"/>
    <s v="-"/>
    <s v="-"/>
    <m/>
    <s v="腰部"/>
    <x v="2"/>
    <x v="2"/>
    <n v="3566.02"/>
    <n v="1.8170633372200018"/>
    <n v="2.0747106129820558"/>
    <n v="4.1992788654141107"/>
    <n v="4.2509145203295278"/>
    <n v="5.1679718746316405"/>
    <n v="6.5814450318456643"/>
    <n v="8.0910528156161678"/>
    <n v="16.000331426806831"/>
    <n v="24.091384242422997"/>
    <n v="0"/>
    <n v="6"/>
    <n v="0"/>
    <n v="5"/>
    <n v="0"/>
    <n v="0"/>
    <n v="6"/>
    <n v="5"/>
    <n v="11"/>
    <n v="6479.6842017932713"/>
    <n v="7398.4595401062716"/>
    <n v="14974.712419644029"/>
    <n v="15158.846197785504"/>
    <n v="18429.091064373923"/>
    <n v="23469.56461246228"/>
    <n v="28852.856161543572"/>
    <n v="57057.501874621703"/>
    <n v="85910.358036165271"/>
    <n v="0"/>
    <n v="21396.12"/>
    <n v="0"/>
    <n v="17830.099999999999"/>
    <n v="0"/>
    <n v="0"/>
    <n v="21396.12"/>
    <n v="17830.099999999999"/>
    <n v="39226.22"/>
    <n v="4.2509145203295278"/>
    <n v="5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0Itovebi 9mg"/>
    <s v="BC_LEL48"/>
    <x v="5"/>
    <x v="2"/>
    <s v="上海市"/>
    <x v="149"/>
    <s v="上海市第六人民医院徐汇院区"/>
    <s v="SH030"/>
    <x v="124"/>
    <s v="-"/>
    <s v="-"/>
    <m/>
    <s v="腰部"/>
    <x v="2"/>
    <x v="3"/>
    <n v="10698.05"/>
    <m/>
    <m/>
    <m/>
    <m/>
    <m/>
    <m/>
    <n v="0"/>
    <n v="0"/>
    <n v="0"/>
    <n v="0"/>
    <n v="0"/>
    <n v="12"/>
    <n v="0"/>
    <n v="0"/>
    <n v="0"/>
    <n v="12"/>
    <n v="0"/>
    <n v="12"/>
    <m/>
    <m/>
    <m/>
    <m/>
    <m/>
    <m/>
    <n v="0"/>
    <n v="0"/>
    <n v="0"/>
    <n v="0"/>
    <n v="0"/>
    <n v="128376.59999999999"/>
    <n v="0"/>
    <n v="0"/>
    <n v="0"/>
    <n v="128376.59999999999"/>
    <n v="0"/>
    <n v="128376.59999999999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0Perjeta"/>
    <s v="BC_LEL48"/>
    <x v="5"/>
    <x v="2"/>
    <s v="上海市"/>
    <x v="149"/>
    <s v="上海市第六人民医院徐汇院区"/>
    <s v="SH030"/>
    <x v="124"/>
    <s v="-"/>
    <s v="-"/>
    <m/>
    <s v="腰部"/>
    <x v="3"/>
    <x v="4"/>
    <n v="3985.87"/>
    <n v="11.472585797511492"/>
    <n v="9.6910655518416142"/>
    <n v="14.709010736724313"/>
    <n v="8.8882270040255804"/>
    <n v="10.787911588385478"/>
    <n v="12.38082230006812"/>
    <n v="35.872662086077419"/>
    <n v="32.056960892479175"/>
    <n v="67.929622978556594"/>
    <n v="15"/>
    <n v="22"/>
    <n v="33"/>
    <n v="2"/>
    <n v="0"/>
    <n v="0"/>
    <n v="70"/>
    <n v="2"/>
    <n v="72"/>
    <n v="45728.235552727128"/>
    <n v="38627.32745111893"/>
    <n v="58628.204625187333"/>
    <n v="35427.317368535434"/>
    <n v="42999.21316279802"/>
    <n v="49348.348181172514"/>
    <n v="142983.76762903339"/>
    <n v="127774.87871250598"/>
    <n v="270758.64634153934"/>
    <n v="59788.049999999996"/>
    <n v="87689.14"/>
    <n v="131533.71"/>
    <n v="7971.74"/>
    <n v="0"/>
    <n v="0"/>
    <n v="279010.90000000002"/>
    <n v="7971.74"/>
    <n v="286982.64"/>
    <n v="8.8882270040255804"/>
    <n v="2"/>
    <m/>
    <m/>
    <n v="0"/>
    <m/>
    <m/>
    <m/>
    <m/>
    <m/>
    <m/>
    <m/>
    <m/>
    <m/>
    <m/>
    <m/>
    <m/>
    <m/>
    <m/>
    <m/>
    <m/>
    <n v="102968.30833333332"/>
    <n v="322855.46999999997"/>
    <n v="235166.33"/>
    <n v="81"/>
    <n v="59"/>
    <n v="0"/>
    <n v="44"/>
    <n v="25.833333333333332"/>
    <n v="44"/>
    <n v="24"/>
    <n v="17"/>
    <n v="31"/>
    <n v="15"/>
    <n v="39"/>
    <n v="31"/>
    <n v="34"/>
    <n v="16"/>
    <n v="26"/>
    <n v="23"/>
    <n v="10"/>
  </r>
  <r>
    <s v="SH030Phesgo 10ml"/>
    <s v="BC_LEL48"/>
    <x v="5"/>
    <x v="2"/>
    <s v="上海市"/>
    <x v="149"/>
    <s v="上海市第六人民医院徐汇院区"/>
    <s v="SH030"/>
    <x v="124"/>
    <s v="-"/>
    <s v="-"/>
    <m/>
    <s v="腰部"/>
    <x v="4"/>
    <x v="5"/>
    <n v="6232.07"/>
    <n v="14.802108880829325"/>
    <n v="13.581045577228755"/>
    <n v="19.42837406283466"/>
    <n v="18.049392902329402"/>
    <n v="16.448501049328716"/>
    <n v="21.840886778428356"/>
    <n v="47.811528520892736"/>
    <n v="56.338780730086469"/>
    <n v="104.15030925097921"/>
    <n v="10"/>
    <n v="10"/>
    <n v="12"/>
    <n v="1"/>
    <n v="0"/>
    <n v="0"/>
    <n v="32"/>
    <n v="1"/>
    <n v="33"/>
    <n v="92247.77869295"/>
    <n v="84638.02671048"/>
    <n v="121078.98714576999"/>
    <n v="112485.08002481998"/>
    <n v="102508.20993449001"/>
    <n v="136113.93526524"/>
    <n v="297964.79254920001"/>
    <n v="351107.22522455"/>
    <n v="649072.01777375001"/>
    <n v="62320.7"/>
    <n v="62320.7"/>
    <n v="74784.84"/>
    <n v="6232.07"/>
    <n v="0"/>
    <n v="0"/>
    <n v="199426.24"/>
    <n v="6232.07"/>
    <n v="205658.31"/>
    <n v="18.049392902329402"/>
    <n v="1"/>
    <n v="36"/>
    <n v="37"/>
    <n v="33"/>
    <n v="10"/>
    <n v="10"/>
    <n v="12"/>
    <n v="1"/>
    <n v="0"/>
    <n v="0"/>
    <n v="2"/>
    <n v="3.3333333333333335"/>
    <n v="0"/>
    <n v="0"/>
    <n v="0"/>
    <n v="0"/>
    <n v="0"/>
    <n v="0"/>
    <n v="0"/>
    <n v="0"/>
    <n v="46740.524999999994"/>
    <n v="224354.52"/>
    <n v="230586.59"/>
    <n v="36"/>
    <n v="37"/>
    <n v="21.333333333333332"/>
    <n v="18"/>
    <n v="7.5"/>
    <n v="1"/>
    <n v="1"/>
    <n v="6"/>
    <n v="0"/>
    <n v="1"/>
    <n v="8"/>
    <n v="7"/>
    <n v="12"/>
    <n v="17"/>
    <n v="4"/>
    <n v="18"/>
    <n v="15"/>
  </r>
  <r>
    <s v="SH030Phesgo 15ml"/>
    <s v="BC_LEL48"/>
    <x v="5"/>
    <x v="2"/>
    <s v="上海市"/>
    <x v="149"/>
    <s v="上海市第六人民医院徐汇院区"/>
    <s v="SH030"/>
    <x v="124"/>
    <s v="-"/>
    <s v="-"/>
    <m/>
    <s v="腰部"/>
    <x v="4"/>
    <x v="6"/>
    <n v="8489.27"/>
    <n v="1"/>
    <n v="1"/>
    <n v="2"/>
    <n v="1"/>
    <n v="1"/>
    <n v="1"/>
    <n v="4"/>
    <n v="3"/>
    <n v="7"/>
    <n v="0"/>
    <n v="0"/>
    <n v="1"/>
    <n v="0"/>
    <n v="0"/>
    <n v="0"/>
    <n v="1"/>
    <n v="0"/>
    <n v="1"/>
    <n v="8489.27"/>
    <n v="8489.27"/>
    <n v="16978.54"/>
    <n v="8489.27"/>
    <n v="8489.27"/>
    <n v="8489.27"/>
    <n v="33957.08"/>
    <n v="25467.81"/>
    <n v="59424.89"/>
    <n v="0"/>
    <n v="0"/>
    <n v="8489.27"/>
    <n v="0"/>
    <n v="0"/>
    <n v="0"/>
    <n v="8489.27"/>
    <n v="0"/>
    <n v="8489.27"/>
    <n v="1"/>
    <n v="0"/>
    <n v="2"/>
    <n v="0"/>
    <n v="2"/>
    <n v="0"/>
    <n v="0"/>
    <n v="2"/>
    <n v="0"/>
    <n v="0"/>
    <n v="0"/>
    <n v="0.66666666666666663"/>
    <n v="0.66666666666666663"/>
    <n v="1.3333333333333333"/>
    <n v="0"/>
    <n v="1"/>
    <n v="1"/>
    <n v="2"/>
    <n v="0"/>
    <n v="0"/>
    <n v="0"/>
    <n v="12733.905000000001"/>
    <n v="8489.27"/>
    <n v="0"/>
    <n v="1"/>
    <n v="0"/>
    <n v="0"/>
    <n v="10"/>
    <n v="1.5"/>
    <n v="1"/>
    <n v="1"/>
    <n v="3"/>
    <n v="1"/>
    <n v="10"/>
    <n v="1"/>
    <n v="2"/>
    <n v="0"/>
    <n v="-1"/>
    <n v="0"/>
    <n v="0"/>
    <n v="0"/>
  </r>
  <r>
    <s v="SH032Herceptin IV"/>
    <s v="BC_LEL48"/>
    <x v="5"/>
    <x v="2"/>
    <s v="上海市"/>
    <x v="150"/>
    <s v="上海市第八人民医院"/>
    <s v="SH032"/>
    <x v="125"/>
    <s v="-"/>
    <s v="-"/>
    <m/>
    <s v="腿部"/>
    <x v="0"/>
    <x v="0"/>
    <n v="4535.5"/>
    <n v="8.2919430599002819"/>
    <n v="5.9403907439462476"/>
    <n v="5.5259121290757278"/>
    <n v="3.9020725445867823"/>
    <n v="3.5553284744966156"/>
    <n v="6.1894671560728742"/>
    <n v="19.758245932922257"/>
    <n v="13.646868175156271"/>
    <n v="33.405114108078529"/>
    <n v="0"/>
    <n v="0"/>
    <n v="0"/>
    <n v="0"/>
    <n v="0"/>
    <n v="0"/>
    <n v="0"/>
    <n v="0"/>
    <n v="0"/>
    <n v="37608.107748177732"/>
    <n v="26942.642219168207"/>
    <n v="25062.774461422967"/>
    <n v="17697.850025973352"/>
    <n v="16125.1922960794"/>
    <n v="28072.328286368524"/>
    <n v="89613.524428768898"/>
    <n v="61895.370608421275"/>
    <n v="151508.89503719017"/>
    <n v="0"/>
    <n v="0"/>
    <n v="0"/>
    <n v="0"/>
    <n v="0"/>
    <n v="0"/>
    <n v="0"/>
    <n v="0"/>
    <n v="0"/>
    <n v="3.9020725445867823"/>
    <n v="0"/>
    <m/>
    <m/>
    <n v="0"/>
    <m/>
    <m/>
    <m/>
    <m/>
    <m/>
    <m/>
    <m/>
    <m/>
    <m/>
    <m/>
    <m/>
    <m/>
    <m/>
    <m/>
    <m/>
    <m/>
    <n v="4913.458333333333"/>
    <n v="13606.5"/>
    <n v="0"/>
    <n v="3"/>
    <n v="0"/>
    <n v="0"/>
    <n v="4"/>
    <n v="1.0833333333333333"/>
    <n v="4"/>
    <n v="1"/>
    <n v="2"/>
    <n v="0"/>
    <n v="1"/>
    <n v="2"/>
    <n v="1"/>
    <n v="1"/>
    <n v="1"/>
    <n v="0"/>
    <n v="0"/>
    <n v="0"/>
  </r>
  <r>
    <s v="SH032Herceptin SC"/>
    <s v="BC_LEL48"/>
    <x v="5"/>
    <x v="2"/>
    <s v="上海市"/>
    <x v="150"/>
    <s v="上海市第八人民医院"/>
    <s v="SH032"/>
    <x v="125"/>
    <s v="-"/>
    <s v="-"/>
    <m/>
    <s v="腿部"/>
    <x v="1"/>
    <x v="1"/>
    <n v="3444.49"/>
    <n v="1.2869446916549108"/>
    <n v="1.1923835359668389"/>
    <n v="1.8086444640929509"/>
    <n v="1.8512627998660125"/>
    <n v="1.6668435670940638"/>
    <n v="2.193921941325224"/>
    <n v="4.2879726917147005"/>
    <n v="5.7120283082852996"/>
    <n v="10.000001000000001"/>
    <n v="0"/>
    <n v="0"/>
    <n v="0"/>
    <n v="0"/>
    <n v="0"/>
    <n v="0"/>
    <n v="0"/>
    <n v="0"/>
    <n v="0"/>
    <n v="4432.8681209584229"/>
    <n v="4107.1531658024169"/>
    <n v="6229.8577701235281"/>
    <n v="6376.656201510481"/>
    <n v="5741.4259984198316"/>
    <n v="7556.9421876753204"/>
    <n v="14769.879056884367"/>
    <n v="19675.024387605634"/>
    <n v="34444.903444490003"/>
    <n v="0"/>
    <n v="0"/>
    <n v="0"/>
    <n v="0"/>
    <n v="0"/>
    <n v="0"/>
    <n v="0"/>
    <n v="0"/>
    <n v="0"/>
    <n v="1.851262799866012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2Itovebi 3mg"/>
    <s v="BC_LEL48"/>
    <x v="5"/>
    <x v="2"/>
    <s v="上海市"/>
    <x v="150"/>
    <s v="上海市第八人民医院"/>
    <s v="SH032"/>
    <x v="125"/>
    <s v="-"/>
    <s v="-"/>
    <m/>
    <s v="腿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032Itovebi 9mg"/>
    <s v="BC_LEL48"/>
    <x v="5"/>
    <x v="2"/>
    <s v="上海市"/>
    <x v="150"/>
    <s v="上海市第八人民医院"/>
    <s v="SH032"/>
    <x v="125"/>
    <s v="-"/>
    <s v="-"/>
    <m/>
    <s v="腿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032Perjeta"/>
    <s v="BC_LEL48"/>
    <x v="5"/>
    <x v="2"/>
    <s v="上海市"/>
    <x v="150"/>
    <s v="上海市第八人民医院"/>
    <s v="SH032"/>
    <x v="125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2Phesgo 10ml"/>
    <s v="BC_LEL48"/>
    <x v="5"/>
    <x v="2"/>
    <s v="上海市"/>
    <x v="150"/>
    <s v="上海市第八人民医院"/>
    <s v="SH032"/>
    <x v="125"/>
    <s v="-"/>
    <s v="-"/>
    <m/>
    <s v="腿部"/>
    <x v="4"/>
    <x v="5"/>
    <n v="6232.07"/>
    <n v="2.843685217423745"/>
    <n v="2.6288712096237692"/>
    <n v="3.8971967597234949"/>
    <n v="3.4149595263243193"/>
    <n v="3.1333246644245007"/>
    <n v="4.0819732614235722"/>
    <n v="9.3697531867710104"/>
    <n v="10.630257452172392"/>
    <n v="20.000010638943401"/>
    <n v="0"/>
    <n v="0"/>
    <n v="0"/>
    <n v="0"/>
    <n v="0"/>
    <n v="0"/>
    <n v="0"/>
    <n v="0"/>
    <n v="0"/>
    <n v="17722.045332949998"/>
    <n v="16383.309399360003"/>
    <n v="24287.60301037"/>
    <n v="21282.266815219999"/>
    <n v="19527.098641419998"/>
    <n v="25439.143103319999"/>
    <n v="58392.957742679995"/>
    <n v="66248.508559959999"/>
    <n v="124641.46630263999"/>
    <n v="0"/>
    <n v="0"/>
    <n v="0"/>
    <n v="0"/>
    <n v="0"/>
    <n v="0"/>
    <n v="0"/>
    <n v="0"/>
    <n v="0"/>
    <n v="3.4149595263243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2Phesgo 15ml"/>
    <s v="BC_LEL48"/>
    <x v="5"/>
    <x v="2"/>
    <s v="上海市"/>
    <x v="150"/>
    <s v="上海市第八人民医院"/>
    <s v="SH032"/>
    <x v="125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3Herceptin IV"/>
    <s v="BC_LEL48"/>
    <x v="5"/>
    <x v="2"/>
    <s v="上海市"/>
    <x v="151"/>
    <s v="上海市徐汇区中心医院"/>
    <s v="SH033"/>
    <x v="126"/>
    <s v="-"/>
    <s v="-"/>
    <m/>
    <s v="腿部"/>
    <x v="0"/>
    <x v="0"/>
    <n v="4535.5"/>
    <n v="9.2175625949338027"/>
    <n v="6.6035093493934829"/>
    <n v="6.1427629900381859"/>
    <n v="4.3376561645291654"/>
    <n v="3.9522054749393281"/>
    <n v="6.8803898589572228"/>
    <n v="21.963834934365472"/>
    <n v="15.170251498425717"/>
    <n v="37.134086432791193"/>
    <n v="0"/>
    <n v="9"/>
    <n v="0"/>
    <n v="0"/>
    <n v="0"/>
    <n v="0"/>
    <n v="9"/>
    <n v="0"/>
    <n v="9"/>
    <n v="41806.255149322264"/>
    <n v="29950.216654174143"/>
    <n v="27860.501541318194"/>
    <n v="19673.43953422203"/>
    <n v="17925.227931587324"/>
    <n v="31206.008205300488"/>
    <n v="99616.9733448146"/>
    <n v="68804.675671109842"/>
    <n v="168421.64901592443"/>
    <n v="0"/>
    <n v="40819.5"/>
    <n v="0"/>
    <n v="0"/>
    <n v="0"/>
    <n v="0"/>
    <n v="40819.5"/>
    <n v="0"/>
    <n v="40819.5"/>
    <n v="4.3376561645291654"/>
    <n v="0"/>
    <m/>
    <m/>
    <n v="0"/>
    <m/>
    <m/>
    <m/>
    <m/>
    <m/>
    <m/>
    <m/>
    <m/>
    <m/>
    <m/>
    <m/>
    <m/>
    <m/>
    <m/>
    <m/>
    <m/>
    <n v="5669.375"/>
    <n v="54426"/>
    <n v="0"/>
    <n v="12"/>
    <n v="0"/>
    <n v="0"/>
    <n v="3"/>
    <n v="1.25"/>
    <n v="0"/>
    <n v="0"/>
    <n v="0"/>
    <n v="3"/>
    <n v="0"/>
    <n v="0"/>
    <n v="3"/>
    <n v="3"/>
    <n v="6"/>
    <n v="0"/>
    <n v="0"/>
    <n v="0"/>
  </r>
  <r>
    <s v="SH033Herceptin SC"/>
    <s v="BC_LEL48"/>
    <x v="5"/>
    <x v="2"/>
    <s v="上海市"/>
    <x v="151"/>
    <s v="上海市徐汇区中心医院"/>
    <s v="SH033"/>
    <x v="126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3Itovebi 3mg"/>
    <s v="BC_LEL48"/>
    <x v="5"/>
    <x v="2"/>
    <s v="上海市"/>
    <x v="151"/>
    <s v="上海市徐汇区中心医院"/>
    <s v="SH033"/>
    <x v="126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3Itovebi 9mg"/>
    <s v="BC_LEL48"/>
    <x v="5"/>
    <x v="2"/>
    <s v="上海市"/>
    <x v="151"/>
    <s v="上海市徐汇区中心医院"/>
    <s v="SH033"/>
    <x v="126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33Perjeta"/>
    <s v="BC_LEL48"/>
    <x v="5"/>
    <x v="2"/>
    <s v="上海市"/>
    <x v="151"/>
    <s v="上海市徐汇区中心医院"/>
    <s v="SH033"/>
    <x v="126"/>
    <s v="-"/>
    <s v="-"/>
    <m/>
    <s v="腿部"/>
    <x v="3"/>
    <x v="4"/>
    <n v="3985.87"/>
    <n v="9.4781168900564765"/>
    <n v="8.0063077069755497"/>
    <n v="12.151900675260922"/>
    <n v="7.3430398322045347"/>
    <n v="8.9124708970571511"/>
    <n v="10.228459653839948"/>
    <n v="29.636325272292947"/>
    <n v="26.483970383101635"/>
    <n v="56.120295655394585"/>
    <n v="10"/>
    <n v="20"/>
    <n v="10"/>
    <n v="0"/>
    <n v="0"/>
    <n v="0"/>
    <n v="40"/>
    <n v="0"/>
    <n v="40"/>
    <n v="37778.541768569405"/>
    <n v="31912.101700002633"/>
    <n v="48435.896344502253"/>
    <n v="29268.402175989089"/>
    <n v="35523.95037445319"/>
    <n v="40769.310480451037"/>
    <n v="118126.53981307428"/>
    <n v="105561.66303089331"/>
    <n v="223688.20284396759"/>
    <n v="39858.699999999997"/>
    <n v="79717.399999999994"/>
    <n v="39858.699999999997"/>
    <n v="0"/>
    <n v="0"/>
    <n v="0"/>
    <n v="159434.79999999999"/>
    <n v="0"/>
    <n v="159434.79999999999"/>
    <n v="7.3430398322045347"/>
    <n v="0"/>
    <m/>
    <m/>
    <n v="0"/>
    <m/>
    <m/>
    <m/>
    <m/>
    <m/>
    <m/>
    <m/>
    <m/>
    <m/>
    <m/>
    <m/>
    <m/>
    <m/>
    <m/>
    <m/>
    <m/>
    <n v="56466.491666666661"/>
    <n v="159434.79999999999"/>
    <n v="0"/>
    <n v="40"/>
    <n v="0"/>
    <n v="0"/>
    <n v="40"/>
    <n v="14.166666666666666"/>
    <n v="30"/>
    <n v="20"/>
    <n v="10"/>
    <n v="40"/>
    <n v="10"/>
    <n v="20"/>
    <n v="10"/>
    <n v="10"/>
    <n v="20"/>
    <n v="0"/>
    <n v="0"/>
    <n v="0"/>
  </r>
  <r>
    <s v="SH033Phesgo 10ml"/>
    <s v="BC_LEL48"/>
    <x v="5"/>
    <x v="2"/>
    <s v="上海市"/>
    <x v="151"/>
    <s v="上海市徐汇区中心医院"/>
    <s v="SH033"/>
    <x v="126"/>
    <s v="-"/>
    <s v="-"/>
    <m/>
    <s v="腿部"/>
    <x v="4"/>
    <x v="5"/>
    <n v="6232.07"/>
    <n v="1.4863620103240178"/>
    <n v="1.37408122272375"/>
    <n v="2.0370202609245402"/>
    <n v="1.7849604584239267"/>
    <n v="1.637753186223839"/>
    <n v="2.1336007929243417"/>
    <n v="4.8974634939723085"/>
    <n v="5.556314437572107"/>
    <n v="10.453777931544415"/>
    <n v="0"/>
    <n v="0"/>
    <n v="0"/>
    <n v="0"/>
    <n v="0"/>
    <n v="0"/>
    <n v="0"/>
    <n v="0"/>
    <n v="0"/>
    <n v="9263.1120936800016"/>
    <n v="8563.3703657000005"/>
    <n v="12694.852857499998"/>
    <n v="11123.99852413"/>
    <n v="10206.59249927"/>
    <n v="13296.749493560001"/>
    <n v="30521.335316879999"/>
    <n v="34627.340516960001"/>
    <n v="65148.675833839996"/>
    <n v="0"/>
    <n v="0"/>
    <n v="0"/>
    <n v="0"/>
    <n v="0"/>
    <n v="0"/>
    <n v="0"/>
    <n v="0"/>
    <n v="0"/>
    <n v="1.7849604584239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66666666666666"/>
    <n v="0"/>
    <n v="0"/>
    <n v="0"/>
    <n v="0"/>
    <n v="0"/>
    <n v="0"/>
    <n v="0"/>
    <n v="0"/>
    <n v="0"/>
    <n v="0"/>
    <n v="0"/>
    <n v="0"/>
    <n v="0"/>
    <n v="0"/>
  </r>
  <r>
    <s v="SH033Phesgo 15ml"/>
    <s v="BC_LEL48"/>
    <x v="5"/>
    <x v="2"/>
    <s v="上海市"/>
    <x v="151"/>
    <s v="上海市徐汇区中心医院"/>
    <s v="SH033"/>
    <x v="126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Herceptin IV"/>
    <s v="BC_LEL48"/>
    <x v="5"/>
    <x v="2"/>
    <s v="上海市"/>
    <x v="152"/>
    <s v="上海市光华中西医结合医院总院"/>
    <s v="SH044"/>
    <x v="127"/>
    <s v="-"/>
    <s v="-"/>
    <m/>
    <s v="腿部"/>
    <x v="0"/>
    <x v="0"/>
    <n v="4535.5"/>
    <n v="1.9418389666437186"/>
    <n v="1.3911434437446817"/>
    <n v="1.2940792551242442"/>
    <n v="0.91380228530420538"/>
    <n v="0.83260043166269904"/>
    <n v="1.4494731113805217"/>
    <n v="4.6270616655126444"/>
    <n v="3.1958758283474262"/>
    <n v="7.8229374938600706"/>
    <n v="4"/>
    <n v="4"/>
    <n v="0"/>
    <n v="0"/>
    <n v="0"/>
    <n v="0"/>
    <n v="8"/>
    <n v="0"/>
    <n v="8"/>
    <n v="8807.2106332125859"/>
    <n v="6309.5310891040044"/>
    <n v="5869.2964616160098"/>
    <n v="4144.5502649972241"/>
    <n v="3776.2592578061717"/>
    <n v="6574.085296666357"/>
    <n v="20986.0381839326"/>
    <n v="14494.894819469753"/>
    <n v="35480.933003402351"/>
    <n v="18142"/>
    <n v="18142"/>
    <n v="0"/>
    <n v="0"/>
    <n v="0"/>
    <n v="0"/>
    <n v="36284"/>
    <n v="0"/>
    <n v="36284"/>
    <n v="0.91380228530420538"/>
    <n v="0"/>
    <m/>
    <m/>
    <n v="0"/>
    <m/>
    <m/>
    <m/>
    <m/>
    <m/>
    <m/>
    <m/>
    <m/>
    <m/>
    <m/>
    <m/>
    <m/>
    <m/>
    <m/>
    <m/>
    <m/>
    <n v="7559.166666666667"/>
    <n v="18142"/>
    <n v="36284"/>
    <n v="4"/>
    <n v="8"/>
    <n v="0"/>
    <n v="8"/>
    <n v="1.6666666666666667"/>
    <n v="0"/>
    <n v="0"/>
    <n v="0"/>
    <n v="8"/>
    <n v="0"/>
    <n v="0"/>
    <n v="0"/>
    <n v="4"/>
    <n v="0"/>
    <n v="0"/>
    <n v="4"/>
    <n v="4"/>
  </r>
  <r>
    <s v="SH044Herceptin SC"/>
    <s v="BC_LEL48"/>
    <x v="5"/>
    <x v="2"/>
    <s v="上海市"/>
    <x v="152"/>
    <s v="上海市光华中西医结合医院总院"/>
    <s v="SH044"/>
    <x v="127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Itovebi 3mg"/>
    <s v="BC_LEL48"/>
    <x v="5"/>
    <x v="2"/>
    <s v="上海市"/>
    <x v="152"/>
    <s v="上海市光华中西医结合医院总院"/>
    <s v="SH044"/>
    <x v="127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Itovebi 9mg"/>
    <s v="BC_LEL48"/>
    <x v="5"/>
    <x v="2"/>
    <s v="上海市"/>
    <x v="152"/>
    <s v="上海市光华中西医结合医院总院"/>
    <s v="SH044"/>
    <x v="127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Perjeta"/>
    <s v="BC_LEL48"/>
    <x v="5"/>
    <x v="2"/>
    <s v="上海市"/>
    <x v="152"/>
    <s v="上海市光华中西医结合医院总院"/>
    <s v="SH044"/>
    <x v="127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Phesgo 10ml"/>
    <s v="BC_LEL48"/>
    <x v="5"/>
    <x v="2"/>
    <s v="上海市"/>
    <x v="152"/>
    <s v="上海市光华中西医结合医院总院"/>
    <s v="SH044"/>
    <x v="127"/>
    <s v="-"/>
    <s v="-"/>
    <m/>
    <s v="腿部"/>
    <x v="4"/>
    <x v="5"/>
    <n v="6232.07"/>
    <n v="8.1075808423204498E-2"/>
    <n v="7.4951401823150257E-2"/>
    <n v="0.11111171302312073"/>
    <n v="9.7362996524429271E-2"/>
    <n v="8.9333508924001173E-2"/>
    <n v="0.11637974202311591"/>
    <n v="0.26713892326947547"/>
    <n v="0.30307624747154638"/>
    <n v="0.5702151707410219"/>
    <n v="0"/>
    <n v="0"/>
    <n v="0"/>
    <n v="0"/>
    <n v="0"/>
    <n v="0"/>
    <n v="0"/>
    <n v="0"/>
    <n v="0"/>
    <n v="505.27011340000001"/>
    <n v="467.10238276000001"/>
    <n v="692.45597337999993"/>
    <n v="606.77300974999991"/>
    <n v="556.73268095999993"/>
    <n v="725.2866988699999"/>
    <n v="1664.82846954"/>
    <n v="1888.7923895799995"/>
    <n v="3553.6208591199993"/>
    <n v="0"/>
    <n v="0"/>
    <n v="0"/>
    <n v="0"/>
    <n v="0"/>
    <n v="0"/>
    <n v="0"/>
    <n v="0"/>
    <n v="0"/>
    <n v="9.736299652442927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4Phesgo 15ml"/>
    <s v="BC_LEL48"/>
    <x v="5"/>
    <x v="2"/>
    <s v="上海市"/>
    <x v="152"/>
    <s v="上海市光华中西医结合医院总院"/>
    <s v="SH044"/>
    <x v="127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8Herceptin IV"/>
    <s v="BC_LEL47"/>
    <x v="6"/>
    <x v="2"/>
    <s v="上海市"/>
    <x v="153"/>
    <s v="上海交通大学医学院附属同仁医院仙霞路院区"/>
    <s v="SH048"/>
    <x v="128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8Herceptin SC"/>
    <s v="BC_LEL47"/>
    <x v="6"/>
    <x v="2"/>
    <s v="上海市"/>
    <x v="153"/>
    <s v="上海交通大学医学院附属同仁医院仙霞路院区"/>
    <s v="SH048"/>
    <x v="128"/>
    <s v="-"/>
    <s v="-"/>
    <m/>
    <s v="腰部"/>
    <x v="1"/>
    <x v="1"/>
    <n v="3444.49"/>
    <n v="2.1266788370627308"/>
    <n v="1.9704163263938255"/>
    <n v="2.9887888193632968"/>
    <n v="3.0592157097705712"/>
    <n v="2.7544625358178427"/>
    <n v="3.6254606690083335"/>
    <n v="7.085883982819853"/>
    <n v="9.4391389145967466"/>
    <n v="16.525022897416598"/>
    <n v="0"/>
    <n v="0"/>
    <n v="0"/>
    <n v="0"/>
    <n v="0"/>
    <n v="0"/>
    <n v="0"/>
    <n v="0"/>
    <n v="0"/>
    <n v="7325.3239874742048"/>
    <n v="6787.0793321002675"/>
    <n v="10294.853200408681"/>
    <n v="10537.437920147635"/>
    <n v="9487.7186599992001"/>
    <n v="12487.863019792514"/>
    <n v="24407.256519983152"/>
    <n v="32513.019599939347"/>
    <n v="56920.276119922499"/>
    <n v="0"/>
    <n v="0"/>
    <n v="0"/>
    <n v="0"/>
    <n v="0"/>
    <n v="0"/>
    <n v="0"/>
    <n v="0"/>
    <n v="0"/>
    <n v="3.0592157097705712"/>
    <n v="0"/>
    <m/>
    <m/>
    <n v="0"/>
    <m/>
    <m/>
    <m/>
    <m/>
    <m/>
    <m/>
    <m/>
    <m/>
    <m/>
    <m/>
    <m/>
    <m/>
    <m/>
    <m/>
    <m/>
    <m/>
    <n v="10046.429166666665"/>
    <n v="0"/>
    <n v="0"/>
    <n v="0"/>
    <n v="0"/>
    <n v="0"/>
    <n v="10"/>
    <n v="2.9166666666666665"/>
    <n v="6"/>
    <n v="9"/>
    <n v="10"/>
    <n v="5"/>
    <n v="5"/>
    <n v="0"/>
    <n v="0"/>
    <n v="0"/>
    <n v="0"/>
    <n v="0"/>
    <n v="0"/>
    <n v="0"/>
  </r>
  <r>
    <s v="SH048Itovebi 3mg"/>
    <s v="BC_LEL47"/>
    <x v="6"/>
    <x v="2"/>
    <s v="上海市"/>
    <x v="153"/>
    <s v="上海交通大学医学院附属同仁医院仙霞路院区"/>
    <s v="SH048"/>
    <x v="128"/>
    <s v="-"/>
    <s v="-"/>
    <m/>
    <s v="腰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8Itovebi 9mg"/>
    <s v="BC_LEL47"/>
    <x v="6"/>
    <x v="2"/>
    <s v="上海市"/>
    <x v="153"/>
    <s v="上海交通大学医学院附属同仁医院仙霞路院区"/>
    <s v="SH048"/>
    <x v="128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48Perjeta"/>
    <s v="BC_LEL47"/>
    <x v="6"/>
    <x v="2"/>
    <s v="上海市"/>
    <x v="153"/>
    <s v="上海交通大学医学院附属同仁医院仙霞路院区"/>
    <s v="SH048"/>
    <x v="128"/>
    <s v="-"/>
    <s v="-"/>
    <m/>
    <s v="腰部"/>
    <x v="3"/>
    <x v="4"/>
    <n v="3985.87"/>
    <n v="9.4019121981710168"/>
    <n v="7.9419364590760511"/>
    <n v="12.05419858342953"/>
    <n v="7.2840013022510952"/>
    <n v="8.8408140366779673"/>
    <n v="10.146222156093804"/>
    <n v="29.398047240676597"/>
    <n v="26.271037495022867"/>
    <n v="55.669084735699464"/>
    <n v="5"/>
    <n v="16"/>
    <n v="21"/>
    <n v="6"/>
    <n v="0"/>
    <n v="0"/>
    <n v="42"/>
    <n v="6"/>
    <n v="48"/>
    <n v="37474.79977332391"/>
    <n v="31655.526274137461"/>
    <n v="48046.468507734266"/>
    <n v="29033.082270603572"/>
    <n v="35238.33544437361"/>
    <n v="40441.522505309615"/>
    <n v="117176.79455519564"/>
    <n v="104712.94022028681"/>
    <n v="221889.73477548244"/>
    <n v="19929.349999999999"/>
    <n v="63773.919999999998"/>
    <n v="83703.27"/>
    <n v="23915.22"/>
    <n v="0"/>
    <n v="0"/>
    <n v="167406.53999999998"/>
    <n v="23915.22"/>
    <n v="191321.75999999998"/>
    <n v="7.2840013022510952"/>
    <n v="6"/>
    <m/>
    <m/>
    <n v="0"/>
    <m/>
    <m/>
    <m/>
    <m/>
    <m/>
    <m/>
    <m/>
    <m/>
    <m/>
    <m/>
    <m/>
    <m/>
    <m/>
    <m/>
    <m/>
    <m/>
    <n v="86692.672500000001"/>
    <n v="223208.72"/>
    <n v="239152.19999999998"/>
    <n v="56"/>
    <n v="60"/>
    <n v="0"/>
    <n v="32"/>
    <n v="21.75"/>
    <n v="22"/>
    <n v="20"/>
    <n v="12"/>
    <n v="31"/>
    <n v="30"/>
    <n v="30"/>
    <n v="25"/>
    <n v="13"/>
    <n v="18"/>
    <n v="13"/>
    <n v="15"/>
    <n v="32"/>
  </r>
  <r>
    <s v="SH048Phesgo 10ml"/>
    <s v="BC_LEL47"/>
    <x v="6"/>
    <x v="2"/>
    <s v="上海市"/>
    <x v="153"/>
    <s v="上海交通大学医学院附属同仁医院仙霞路院区"/>
    <s v="SH048"/>
    <x v="128"/>
    <s v="-"/>
    <s v="-"/>
    <m/>
    <s v="腰部"/>
    <x v="4"/>
    <x v="5"/>
    <n v="6232.07"/>
    <n v="10.872933686229455"/>
    <n v="9.9486832442286435"/>
    <n v="15.405731704329382"/>
    <n v="13.330876434329204"/>
    <n v="12.119125169428457"/>
    <n v="16.200743934528976"/>
    <n v="36.227348634787482"/>
    <n v="41.650745538286642"/>
    <n v="77.878094173074118"/>
    <n v="19"/>
    <n v="11"/>
    <n v="25"/>
    <n v="10"/>
    <n v="0"/>
    <n v="0"/>
    <n v="55"/>
    <n v="10"/>
    <n v="65"/>
    <n v="67760.883837939997"/>
    <n v="62000.890385860002"/>
    <n v="96009.598382600001"/>
    <n v="83078.955100089996"/>
    <n v="75527.23639464"/>
    <n v="100964.17025205999"/>
    <n v="225771.37260639999"/>
    <n v="259570.36174679"/>
    <n v="485341.73435319"/>
    <n v="118409.32999999999"/>
    <n v="68552.76999999999"/>
    <n v="155801.75"/>
    <n v="62320.7"/>
    <n v="0"/>
    <n v="0"/>
    <n v="342763.85"/>
    <n v="62320.7"/>
    <n v="405084.55"/>
    <n v="13.330876434329204"/>
    <n v="10"/>
    <n v="27"/>
    <n v="32"/>
    <n v="65"/>
    <n v="19"/>
    <n v="11"/>
    <n v="25"/>
    <n v="10"/>
    <n v="0"/>
    <n v="0"/>
    <n v="0.33333333333333331"/>
    <n v="1"/>
    <n v="0"/>
    <n v="0"/>
    <n v="0"/>
    <n v="0"/>
    <n v="0"/>
    <n v="0"/>
    <n v="0"/>
    <n v="0"/>
    <n v="42585.811666666661"/>
    <n v="168265.88999999998"/>
    <n v="199426.24"/>
    <n v="27"/>
    <n v="32"/>
    <n v="24.666666666666668"/>
    <n v="16"/>
    <n v="6.833333333333333"/>
    <n v="0"/>
    <n v="16"/>
    <n v="3"/>
    <n v="0"/>
    <n v="2"/>
    <n v="2"/>
    <n v="5"/>
    <n v="8"/>
    <n v="14"/>
    <n v="6"/>
    <n v="11"/>
    <n v="15"/>
  </r>
  <r>
    <s v="SH048Phesgo 15ml"/>
    <s v="BC_LEL47"/>
    <x v="6"/>
    <x v="2"/>
    <s v="上海市"/>
    <x v="153"/>
    <s v="上海交通大学医学院附属同仁医院仙霞路院区"/>
    <s v="SH048"/>
    <x v="128"/>
    <s v="-"/>
    <s v="-"/>
    <m/>
    <s v="腰部"/>
    <x v="4"/>
    <x v="6"/>
    <n v="8489.27"/>
    <n v="1"/>
    <n v="1"/>
    <n v="1"/>
    <n v="1"/>
    <n v="1"/>
    <n v="1"/>
    <n v="3"/>
    <n v="3"/>
    <n v="6"/>
    <n v="1"/>
    <n v="0"/>
    <n v="4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8489.27"/>
    <n v="0"/>
    <n v="33957.08"/>
    <n v="0"/>
    <n v="0"/>
    <n v="0"/>
    <n v="42446.350000000006"/>
    <n v="0"/>
    <n v="42446.350000000006"/>
    <n v="1"/>
    <n v="0"/>
    <n v="10"/>
    <n v="8"/>
    <n v="10"/>
    <n v="2"/>
    <n v="0"/>
    <n v="8"/>
    <n v="0"/>
    <n v="0"/>
    <n v="0"/>
    <n v="1"/>
    <n v="0.66666666666666663"/>
    <n v="0"/>
    <n v="0"/>
    <n v="0"/>
    <n v="0"/>
    <n v="0"/>
    <n v="0"/>
    <n v="0"/>
    <n v="0"/>
    <n v="9196.7091666666656"/>
    <n v="42446.350000000006"/>
    <n v="33957.08"/>
    <n v="5"/>
    <n v="4"/>
    <n v="0"/>
    <n v="4"/>
    <n v="1.0833333333333333"/>
    <n v="0"/>
    <n v="1"/>
    <n v="3"/>
    <n v="0"/>
    <n v="0"/>
    <n v="0"/>
    <n v="3"/>
    <n v="2"/>
    <n v="0"/>
    <n v="0"/>
    <n v="4"/>
    <n v="0"/>
  </r>
  <r>
    <s v="SH061Herceptin IV"/>
    <s v="BC_LEL47"/>
    <x v="6"/>
    <x v="2"/>
    <s v="上海市"/>
    <x v="154"/>
    <s v="复旦大学附属华山医院总院"/>
    <s v="SH061"/>
    <x v="111"/>
    <s v="-"/>
    <s v="Y"/>
    <s v="深耕熟盘"/>
    <s v="头部"/>
    <x v="0"/>
    <x v="0"/>
    <n v="4535.5"/>
    <n v="27.374028832122875"/>
    <n v="19.61089533830156"/>
    <n v="18.242585224278614"/>
    <n v="12.881835484026853"/>
    <n v="11.737136092889209"/>
    <n v="20.433166407663922"/>
    <n v="65.227509394703048"/>
    <n v="45.052137984579986"/>
    <n v="110.27964737928303"/>
    <n v="36"/>
    <n v="36"/>
    <n v="0"/>
    <n v="0"/>
    <n v="0"/>
    <n v="0"/>
    <n v="72"/>
    <n v="0"/>
    <n v="72"/>
    <n v="124154.9077680933"/>
    <n v="88945.215806866734"/>
    <n v="82739.245284715653"/>
    <n v="58425.564837803795"/>
    <n v="53233.780749299003"/>
    <n v="92674.626241959719"/>
    <n v="295839.36885967571"/>
    <n v="204333.9718290625"/>
    <n v="500173.34068873822"/>
    <n v="163278"/>
    <n v="163278"/>
    <n v="0"/>
    <n v="0"/>
    <n v="0"/>
    <n v="0"/>
    <n v="326556"/>
    <n v="0"/>
    <n v="326556"/>
    <n v="12.881835484026853"/>
    <n v="0"/>
    <m/>
    <m/>
    <n v="0"/>
    <m/>
    <m/>
    <m/>
    <m/>
    <m/>
    <m/>
    <m/>
    <m/>
    <m/>
    <m/>
    <m/>
    <m/>
    <m/>
    <m/>
    <m/>
    <m/>
    <n v="191246.91666666666"/>
    <n v="653112"/>
    <n v="163278"/>
    <n v="144"/>
    <n v="36"/>
    <n v="0"/>
    <n v="108"/>
    <n v="42.166666666666664"/>
    <n v="108"/>
    <n v="0"/>
    <n v="74"/>
    <n v="72"/>
    <n v="36"/>
    <n v="36"/>
    <n v="72"/>
    <n v="0"/>
    <n v="72"/>
    <n v="0"/>
    <n v="0"/>
    <n v="36"/>
  </r>
  <r>
    <s v="SH061Herceptin SC"/>
    <s v="BC_LEL47"/>
    <x v="6"/>
    <x v="2"/>
    <s v="上海市"/>
    <x v="154"/>
    <s v="复旦大学附属华山医院总院"/>
    <s v="SH061"/>
    <x v="111"/>
    <s v="-"/>
    <s v="Y"/>
    <s v="深耕熟盘"/>
    <s v="头部"/>
    <x v="1"/>
    <x v="1"/>
    <n v="3444.49"/>
    <n v="34.221300600963708"/>
    <n v="31.706813572142924"/>
    <n v="48.093881801868811"/>
    <n v="49.227151078365296"/>
    <n v="44.323237147788824"/>
    <n v="58.338841393871235"/>
    <n v="114.02199597497545"/>
    <n v="151.88922962002536"/>
    <n v="265.91122559500081"/>
    <n v="10"/>
    <n v="6"/>
    <n v="5"/>
    <n v="0"/>
    <n v="0"/>
    <n v="0"/>
    <n v="21"/>
    <n v="0"/>
    <n v="21"/>
    <n v="117874.92770701347"/>
    <n v="109213.80228111058"/>
    <n v="165658.89492771908"/>
    <n v="169562.42961791847"/>
    <n v="152670.94712318713"/>
    <n v="200947.55579277553"/>
    <n v="392747.62491584313"/>
    <n v="523180.9325338811"/>
    <n v="915928.55744972429"/>
    <n v="34444.899999999994"/>
    <n v="20666.939999999999"/>
    <n v="17222.449999999997"/>
    <n v="0"/>
    <n v="0"/>
    <n v="0"/>
    <n v="72334.289999999994"/>
    <n v="0"/>
    <n v="72334.289999999994"/>
    <n v="49.227151078365296"/>
    <n v="0"/>
    <m/>
    <m/>
    <n v="0"/>
    <m/>
    <m/>
    <m/>
    <m/>
    <m/>
    <m/>
    <m/>
    <m/>
    <m/>
    <m/>
    <m/>
    <m/>
    <m/>
    <m/>
    <m/>
    <m/>
    <n v="161029.9075"/>
    <n v="3444.49"/>
    <n v="34444.899999999994"/>
    <n v="1"/>
    <n v="10"/>
    <n v="0"/>
    <n v="130"/>
    <n v="46.75"/>
    <n v="130"/>
    <n v="105"/>
    <n v="110"/>
    <n v="100"/>
    <n v="105"/>
    <n v="0"/>
    <n v="1"/>
    <n v="0"/>
    <n v="0"/>
    <n v="0"/>
    <n v="10"/>
    <n v="0"/>
  </r>
  <r>
    <s v="SH061Itovebi 3mg"/>
    <s v="BC_LEL47"/>
    <x v="6"/>
    <x v="2"/>
    <s v="上海市"/>
    <x v="154"/>
    <s v="复旦大学附属华山医院总院"/>
    <s v="SH061"/>
    <x v="111"/>
    <s v="-"/>
    <s v="Y"/>
    <s v="深耕熟盘"/>
    <s v="头部"/>
    <x v="2"/>
    <x v="2"/>
    <n v="3566.02"/>
    <n v="8.8117510646849091"/>
    <n v="10.061197691010497"/>
    <n v="20.364177326825605"/>
    <n v="20.614581662137741"/>
    <n v="25.061802049354419"/>
    <n v="31.916364211749865"/>
    <n v="39.237126082521009"/>
    <n v="77.59274792324203"/>
    <n v="116.82987400576303"/>
    <n v="1"/>
    <n v="1"/>
    <n v="0"/>
    <n v="11"/>
    <n v="0"/>
    <n v="0"/>
    <n v="2"/>
    <n v="11"/>
    <n v="13"/>
    <n v="31422.880531687679"/>
    <n v="35878.43219009725"/>
    <n v="72619.063631006633"/>
    <n v="73512.010498816424"/>
    <n v="89370.887344038842"/>
    <n v="113814.39310638426"/>
    <n v="139920.37635279156"/>
    <n v="276697.29094923951"/>
    <n v="416617.66730203107"/>
    <n v="3566.02"/>
    <n v="3566.02"/>
    <n v="0"/>
    <n v="39226.22"/>
    <n v="0"/>
    <n v="0"/>
    <n v="7132.04"/>
    <n v="39226.22"/>
    <n v="46358.26"/>
    <n v="20.614581662137741"/>
    <n v="11"/>
    <m/>
    <m/>
    <n v="0"/>
    <m/>
    <m/>
    <m/>
    <m/>
    <m/>
    <m/>
    <n v="2.6666666666666665"/>
    <n v="1.3333333333333333"/>
    <n v="3"/>
    <n v="6"/>
    <n v="5"/>
    <n v="2"/>
    <n v="2"/>
    <n v="6"/>
    <n v="0"/>
    <n v="0"/>
    <n v="297.16833333333329"/>
    <n v="0"/>
    <n v="3566.02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SH061Itovebi 9mg"/>
    <s v="BC_LEL47"/>
    <x v="6"/>
    <x v="2"/>
    <s v="上海市"/>
    <x v="154"/>
    <s v="复旦大学附属华山医院总院"/>
    <s v="SH061"/>
    <x v="111"/>
    <s v="-"/>
    <s v="Y"/>
    <s v="深耕熟盘"/>
    <s v="头部"/>
    <x v="2"/>
    <x v="3"/>
    <n v="10698.05"/>
    <m/>
    <m/>
    <m/>
    <n v="0"/>
    <n v="0"/>
    <n v="0"/>
    <n v="0"/>
    <n v="0"/>
    <n v="0"/>
    <n v="0"/>
    <n v="0"/>
    <n v="10"/>
    <n v="0"/>
    <n v="0"/>
    <n v="0"/>
    <n v="10"/>
    <n v="0"/>
    <n v="10"/>
    <m/>
    <m/>
    <m/>
    <n v="0"/>
    <n v="0"/>
    <n v="0"/>
    <n v="0"/>
    <n v="0"/>
    <n v="0"/>
    <n v="0"/>
    <n v="0"/>
    <n v="106980.5"/>
    <n v="0"/>
    <n v="0"/>
    <n v="0"/>
    <n v="106980.5"/>
    <n v="0"/>
    <n v="106980.5"/>
    <n v="0"/>
    <n v="0"/>
    <m/>
    <m/>
    <n v="0"/>
    <m/>
    <m/>
    <m/>
    <m/>
    <m/>
    <m/>
    <n v="1"/>
    <n v="1"/>
    <n v="2"/>
    <n v="1"/>
    <n v="3"/>
    <n v="1"/>
    <n v="2"/>
    <n v="1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SH061Perjeta"/>
    <s v="BC_LEL47"/>
    <x v="6"/>
    <x v="2"/>
    <s v="上海市"/>
    <x v="154"/>
    <s v="复旦大学附属华山医院总院"/>
    <s v="SH061"/>
    <x v="111"/>
    <s v="-"/>
    <s v="Y"/>
    <s v="深耕熟盘"/>
    <s v="头部"/>
    <x v="3"/>
    <x v="4"/>
    <n v="3985.87"/>
    <n v="68.616846872655415"/>
    <n v="57.96168124084285"/>
    <n v="87.97371012810207"/>
    <n v="53.159952086556892"/>
    <n v="64.52185153381501"/>
    <n v="74.048954866443708"/>
    <n v="214.55223824160032"/>
    <n v="191.7307584868156"/>
    <n v="406.28299672841592"/>
    <n v="105"/>
    <n v="105"/>
    <n v="0"/>
    <n v="0"/>
    <n v="0"/>
    <n v="0"/>
    <n v="210"/>
    <n v="0"/>
    <n v="210"/>
    <n v="273497.83144431101"/>
    <n v="231027.72640743825"/>
    <n v="350651.77198829816"/>
    <n v="211888.65822324451"/>
    <n v="257175.71237308721"/>
    <n v="295149.50773351197"/>
    <n v="855177.3298400474"/>
    <n v="764213.87832984375"/>
    <n v="1619391.208169891"/>
    <n v="418516.35"/>
    <n v="418516.35"/>
    <n v="0"/>
    <n v="0"/>
    <n v="0"/>
    <n v="0"/>
    <n v="837032.7"/>
    <n v="0"/>
    <n v="837032.7"/>
    <n v="53.159952086556892"/>
    <n v="0"/>
    <m/>
    <m/>
    <n v="0"/>
    <m/>
    <m/>
    <m/>
    <m/>
    <m/>
    <m/>
    <m/>
    <m/>
    <m/>
    <m/>
    <m/>
    <m/>
    <m/>
    <m/>
    <m/>
    <m/>
    <n v="581272.70833333337"/>
    <n v="1833500.2"/>
    <n v="1255549.05"/>
    <n v="460"/>
    <n v="315"/>
    <n v="0"/>
    <n v="230"/>
    <n v="145.83333333333334"/>
    <n v="230"/>
    <n v="105"/>
    <n v="220"/>
    <n v="210"/>
    <n v="105"/>
    <n v="105"/>
    <n v="145"/>
    <n v="105"/>
    <n v="210"/>
    <n v="105"/>
    <n v="105"/>
    <n v="105"/>
  </r>
  <r>
    <s v="SH061Phesgo 10ml"/>
    <s v="BC_LEL47"/>
    <x v="6"/>
    <x v="2"/>
    <s v="上海市"/>
    <x v="154"/>
    <s v="复旦大学附属华山医院总院"/>
    <s v="SH061"/>
    <x v="111"/>
    <s v="-"/>
    <s v="Y"/>
    <s v="深耕熟盘"/>
    <s v="头部"/>
    <x v="4"/>
    <x v="5"/>
    <n v="6232.07"/>
    <n v="77.460370229344349"/>
    <n v="69.835160665249262"/>
    <n v="104.08949554195958"/>
    <n v="92.753990445850263"/>
    <n v="83.180582759755595"/>
    <n v="109.47675432735994"/>
    <n v="251.38502643655318"/>
    <n v="285.4113275329658"/>
    <n v="536.79635396951903"/>
    <n v="60"/>
    <n v="105"/>
    <n v="105"/>
    <n v="0"/>
    <n v="0"/>
    <n v="0"/>
    <n v="270"/>
    <n v="0"/>
    <n v="270"/>
    <n v="482738.44949519"/>
    <n v="435217.60972707992"/>
    <n v="648693.02248218004"/>
    <n v="578049.36123787006"/>
    <n v="518387.21439959004"/>
    <n v="682266.79634091002"/>
    <n v="1566649.0817044498"/>
    <n v="1778703.3719783702"/>
    <n v="3345352.4536828203"/>
    <n v="373924.19999999995"/>
    <n v="654367.35"/>
    <n v="654367.35"/>
    <n v="0"/>
    <n v="0"/>
    <n v="0"/>
    <n v="1682658.9"/>
    <n v="0"/>
    <n v="1682658.9"/>
    <n v="92.753990445850263"/>
    <n v="0"/>
    <n v="365"/>
    <n v="90"/>
    <n v="270"/>
    <n v="60"/>
    <n v="105"/>
    <n v="105"/>
    <n v="0"/>
    <n v="0"/>
    <n v="0"/>
    <n v="5.333333333333333"/>
    <n v="0"/>
    <n v="0.33333333333333331"/>
    <n v="2"/>
    <n v="0"/>
    <n v="1"/>
    <n v="0"/>
    <n v="2"/>
    <n v="0"/>
    <n v="0"/>
    <n v="303813.41249999998"/>
    <n v="2274705.5499999998"/>
    <n v="560886.29999999993"/>
    <n v="365"/>
    <n v="90"/>
    <n v="150"/>
    <n v="155"/>
    <n v="48.75"/>
    <n v="0"/>
    <n v="10"/>
    <n v="20"/>
    <n v="10"/>
    <n v="30"/>
    <n v="60"/>
    <n v="155"/>
    <n v="105"/>
    <n v="105"/>
    <n v="30"/>
    <n v="0"/>
    <n v="60"/>
  </r>
  <r>
    <s v="SH061Phesgo 15ml"/>
    <s v="BC_LEL47"/>
    <x v="6"/>
    <x v="2"/>
    <s v="上海市"/>
    <x v="154"/>
    <s v="复旦大学附属华山医院总院"/>
    <s v="SH061"/>
    <x v="111"/>
    <s v="-"/>
    <s v="Y"/>
    <s v="深耕熟盘"/>
    <s v="头部"/>
    <x v="4"/>
    <x v="6"/>
    <n v="8489.27"/>
    <n v="4"/>
    <n v="5"/>
    <n v="7"/>
    <n v="5"/>
    <n v="6"/>
    <n v="7"/>
    <n v="16"/>
    <n v="18"/>
    <n v="34"/>
    <n v="2"/>
    <n v="0"/>
    <n v="6"/>
    <n v="0"/>
    <n v="0"/>
    <n v="0"/>
    <n v="8"/>
    <n v="0"/>
    <n v="8"/>
    <n v="33957.08"/>
    <n v="42446.350000000006"/>
    <n v="59424.89"/>
    <n v="42446.350000000006"/>
    <n v="50935.62"/>
    <n v="59424.89"/>
    <n v="135828.32"/>
    <n v="152806.85999999999"/>
    <n v="288635.18"/>
    <n v="16978.54"/>
    <n v="0"/>
    <n v="50935.62"/>
    <n v="0"/>
    <n v="0"/>
    <n v="0"/>
    <n v="67914.16"/>
    <n v="0"/>
    <n v="67914.16"/>
    <n v="5"/>
    <n v="0"/>
    <n v="0"/>
    <n v="20"/>
    <n v="16"/>
    <n v="4"/>
    <n v="0"/>
    <n v="12"/>
    <n v="0"/>
    <n v="0"/>
    <n v="0"/>
    <n v="1.6666666666666667"/>
    <n v="0"/>
    <n v="1.6666666666666667"/>
    <n v="1"/>
    <n v="2"/>
    <n v="1"/>
    <n v="2"/>
    <n v="1"/>
    <n v="0"/>
    <n v="0"/>
    <n v="24760.370833333334"/>
    <n v="0"/>
    <n v="84892.700000000012"/>
    <n v="0"/>
    <n v="10"/>
    <n v="0"/>
    <n v="20"/>
    <n v="2.9166666666666665"/>
    <n v="0"/>
    <n v="5"/>
    <n v="20"/>
    <n v="0"/>
    <n v="0"/>
    <n v="0"/>
    <n v="0"/>
    <n v="0"/>
    <n v="0"/>
    <n v="0"/>
    <n v="5"/>
    <n v="5"/>
  </r>
  <r>
    <s v="SH062Herceptin IV"/>
    <s v="BC_LEL47"/>
    <x v="6"/>
    <x v="2"/>
    <s v="上海市"/>
    <x v="155"/>
    <s v="上海市第一妇婴保健院西院"/>
    <s v="SH062"/>
    <x v="129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0"/>
    <n v="0"/>
    <n v="9071"/>
    <n v="0"/>
    <n v="2"/>
    <n v="0"/>
    <n v="2"/>
    <n v="0"/>
    <n v="0"/>
    <n v="-2"/>
    <n v="0"/>
    <n v="0"/>
    <n v="0"/>
    <n v="0"/>
    <n v="0"/>
    <n v="0"/>
    <n v="0"/>
    <n v="0"/>
    <n v="2"/>
    <n v="0"/>
  </r>
  <r>
    <s v="SH062Herceptin SC"/>
    <s v="BC_LEL47"/>
    <x v="6"/>
    <x v="2"/>
    <s v="上海市"/>
    <x v="155"/>
    <s v="上海市第一妇婴保健院西院"/>
    <s v="SH062"/>
    <x v="129"/>
    <s v="-"/>
    <s v="-"/>
    <m/>
    <s v="腰部"/>
    <x v="1"/>
    <x v="1"/>
    <n v="3444.49"/>
    <n v="50.46912691612296"/>
    <n v="46.760794305791741"/>
    <n v="70.928228381804388"/>
    <n v="72.599559101012446"/>
    <n v="65.36733092143713"/>
    <n v="86.037360905094886"/>
    <n v="168.1581496037191"/>
    <n v="224.00425092754446"/>
    <n v="392.16240053126353"/>
    <n v="47"/>
    <n v="35"/>
    <n v="50"/>
    <n v="19"/>
    <n v="0"/>
    <n v="0"/>
    <n v="132"/>
    <n v="19"/>
    <n v="151"/>
    <n v="173840.40297131633"/>
    <n v="161067.08837835657"/>
    <n v="244311.57337884136"/>
    <n v="250068.45532784634"/>
    <n v="225157.11768558098"/>
    <n v="296354.82926399028"/>
    <n v="579219.06472851429"/>
    <n v="771580.4022774176"/>
    <n v="1350799.4670059318"/>
    <n v="161891.03"/>
    <n v="120557.15"/>
    <n v="172224.5"/>
    <n v="65445.31"/>
    <n v="0"/>
    <n v="0"/>
    <n v="454672.68"/>
    <n v="65445.31"/>
    <n v="520117.99"/>
    <n v="72.599559101012446"/>
    <n v="19"/>
    <m/>
    <m/>
    <n v="0"/>
    <m/>
    <m/>
    <m/>
    <m/>
    <m/>
    <m/>
    <m/>
    <m/>
    <m/>
    <m/>
    <m/>
    <m/>
    <m/>
    <m/>
    <m/>
    <m/>
    <n v="227336.34"/>
    <n v="1060902.92"/>
    <n v="79223.26999999999"/>
    <n v="308"/>
    <n v="23"/>
    <n v="0"/>
    <n v="101"/>
    <n v="66"/>
    <n v="82"/>
    <n v="101"/>
    <n v="82"/>
    <n v="67"/>
    <n v="61"/>
    <n v="68"/>
    <n v="56"/>
    <n v="56"/>
    <n v="196"/>
    <n v="0"/>
    <n v="0"/>
    <n v="23"/>
  </r>
  <r>
    <s v="SH062Itovebi 3mg"/>
    <s v="BC_LEL47"/>
    <x v="6"/>
    <x v="2"/>
    <s v="上海市"/>
    <x v="155"/>
    <s v="上海市第一妇婴保健院西院"/>
    <s v="SH062"/>
    <x v="129"/>
    <s v="-"/>
    <s v="-"/>
    <m/>
    <s v="腰部"/>
    <x v="2"/>
    <x v="2"/>
    <n v="3566.02"/>
    <n v="0.44058762865802847"/>
    <n v="0.50305997066888952"/>
    <n v="1.018209040647531"/>
    <n v="1.0307292595564626"/>
    <n v="1.2530903169830774"/>
    <n v="1.5958184837741631"/>
    <n v="1.961856639974449"/>
    <n v="3.8796380603137033"/>
    <n v="5.8414947002881519"/>
    <n v="0"/>
    <n v="0"/>
    <n v="0"/>
    <n v="0"/>
    <n v="0"/>
    <n v="0"/>
    <n v="0"/>
    <n v="0"/>
    <n v="0"/>
    <n v="1571.1442955471027"/>
    <n v="1793.9219166046737"/>
    <n v="3630.9538031299094"/>
    <n v="3675.6011541635366"/>
    <n v="4468.5451321679939"/>
    <n v="5690.7206295083415"/>
    <n v="6996.0200152816851"/>
    <n v="13834.866915839872"/>
    <n v="20830.886931121557"/>
    <n v="0"/>
    <n v="0"/>
    <n v="0"/>
    <n v="0"/>
    <n v="0"/>
    <n v="0"/>
    <n v="0"/>
    <n v="0"/>
    <n v="0"/>
    <n v="1.0307292595564626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2Itovebi 9mg"/>
    <s v="BC_LEL47"/>
    <x v="6"/>
    <x v="2"/>
    <s v="上海市"/>
    <x v="155"/>
    <s v="上海市第一妇婴保健院西院"/>
    <s v="SH062"/>
    <x v="129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2Perjeta"/>
    <s v="BC_LEL47"/>
    <x v="6"/>
    <x v="2"/>
    <s v="上海市"/>
    <x v="155"/>
    <s v="上海市第一妇婴保健院西院"/>
    <s v="SH062"/>
    <x v="129"/>
    <s v="-"/>
    <s v="-"/>
    <m/>
    <s v="腰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57130.803333333337"/>
    <n v="47830.44"/>
    <n v="31886.959999999999"/>
    <n v="12"/>
    <n v="8"/>
    <n v="0"/>
    <n v="48"/>
    <n v="14.333333333333334"/>
    <n v="44"/>
    <n v="48"/>
    <n v="30"/>
    <n v="12"/>
    <n v="10"/>
    <n v="8"/>
    <n v="6"/>
    <n v="3"/>
    <n v="3"/>
    <n v="3"/>
    <n v="2"/>
    <n v="3"/>
  </r>
  <r>
    <s v="SH062Phesgo 10ml"/>
    <s v="BC_LEL47"/>
    <x v="6"/>
    <x v="2"/>
    <s v="上海市"/>
    <x v="155"/>
    <s v="上海市第一妇婴保健院西院"/>
    <s v="SH062"/>
    <x v="129"/>
    <s v="-"/>
    <s v="-"/>
    <m/>
    <s v="腰部"/>
    <x v="4"/>
    <x v="5"/>
    <n v="6232.07"/>
    <n v="44.46816100039635"/>
    <n v="40.903200773797472"/>
    <n v="59.227400122681559"/>
    <n v="51.224399878281218"/>
    <n v="46.550509699480273"/>
    <n v="62.293870909681694"/>
    <n v="144.59876189687537"/>
    <n v="160.06878048744318"/>
    <n v="304.66754238431855"/>
    <n v="65"/>
    <n v="65"/>
    <n v="202"/>
    <n v="40"/>
    <n v="0"/>
    <n v="0"/>
    <n v="332"/>
    <n v="40"/>
    <n v="372"/>
    <n v="277128.69212574005"/>
    <n v="254911.61044635999"/>
    <n v="369109.30348256003"/>
    <n v="319234.04574944003"/>
    <n v="290106.03498284001"/>
    <n v="388219.76408009999"/>
    <n v="901149.60605466017"/>
    <n v="997559.84481238003"/>
    <n v="1898709.4508670401"/>
    <n v="405084.55"/>
    <n v="405084.55"/>
    <n v="1258878.1399999999"/>
    <n v="249282.8"/>
    <n v="0"/>
    <n v="0"/>
    <n v="2069047.2399999998"/>
    <n v="249282.8"/>
    <n v="2318330.0399999996"/>
    <n v="51.224399878281218"/>
    <n v="40"/>
    <n v="333"/>
    <n v="67"/>
    <n v="372"/>
    <n v="65"/>
    <n v="65"/>
    <n v="202"/>
    <n v="40"/>
    <n v="0"/>
    <n v="0"/>
    <n v="0"/>
    <n v="0"/>
    <n v="0"/>
    <n v="0"/>
    <n v="0"/>
    <n v="0"/>
    <n v="0"/>
    <n v="0"/>
    <n v="0"/>
    <n v="0"/>
    <n v="310045.48249999998"/>
    <n v="2075279.3099999998"/>
    <n v="417548.69"/>
    <n v="333"/>
    <n v="67"/>
    <n v="26.333333333333332"/>
    <n v="80"/>
    <n v="49.75"/>
    <n v="69"/>
    <n v="0"/>
    <n v="80"/>
    <n v="2"/>
    <n v="1"/>
    <n v="45"/>
    <n v="52"/>
    <n v="62"/>
    <n v="219"/>
    <n v="46"/>
    <n v="7"/>
    <n v="14"/>
  </r>
  <r>
    <s v="SH062Phesgo 15ml"/>
    <s v="BC_LEL47"/>
    <x v="6"/>
    <x v="2"/>
    <s v="上海市"/>
    <x v="155"/>
    <s v="上海市第一妇婴保健院西院"/>
    <s v="SH062"/>
    <x v="129"/>
    <s v="-"/>
    <s v="-"/>
    <m/>
    <s v="腰部"/>
    <x v="4"/>
    <x v="6"/>
    <n v="8489.27"/>
    <n v="2"/>
    <n v="2"/>
    <n v="4"/>
    <n v="4"/>
    <n v="4"/>
    <n v="4"/>
    <n v="8"/>
    <n v="12"/>
    <n v="20"/>
    <n v="3"/>
    <n v="6"/>
    <n v="1"/>
    <n v="0"/>
    <n v="0"/>
    <n v="0"/>
    <n v="10"/>
    <n v="0"/>
    <n v="10"/>
    <n v="16978.54"/>
    <n v="16978.54"/>
    <n v="33957.08"/>
    <n v="33957.08"/>
    <n v="33957.08"/>
    <n v="33957.08"/>
    <n v="67914.16"/>
    <n v="101871.24"/>
    <n v="169785.40000000002"/>
    <n v="25467.81"/>
    <n v="50935.62"/>
    <n v="8489.27"/>
    <n v="0"/>
    <n v="0"/>
    <n v="0"/>
    <n v="84892.700000000012"/>
    <n v="0"/>
    <n v="84892.700000000012"/>
    <n v="4"/>
    <n v="0"/>
    <n v="22"/>
    <n v="28"/>
    <n v="20"/>
    <n v="6"/>
    <n v="12"/>
    <n v="2"/>
    <n v="0"/>
    <n v="0"/>
    <n v="0"/>
    <n v="0"/>
    <n v="0"/>
    <n v="1.6666666666666667"/>
    <n v="0"/>
    <n v="1"/>
    <n v="1"/>
    <n v="3"/>
    <n v="0"/>
    <n v="0"/>
    <n v="0"/>
    <n v="41031.471666666665"/>
    <n v="93381.97"/>
    <n v="118849.78"/>
    <n v="11"/>
    <n v="14"/>
    <n v="0"/>
    <n v="33"/>
    <n v="4.833333333333333"/>
    <n v="33"/>
    <n v="0"/>
    <n v="0"/>
    <n v="0"/>
    <n v="0"/>
    <n v="0"/>
    <n v="5"/>
    <n v="3"/>
    <n v="3"/>
    <n v="3"/>
    <n v="5"/>
    <n v="6"/>
  </r>
  <r>
    <s v="SH064Herceptin IV"/>
    <s v="BC_LEL47"/>
    <x v="6"/>
    <x v="2"/>
    <s v="上海市"/>
    <x v="156"/>
    <s v="复旦大学附属华东医院"/>
    <s v="SH064"/>
    <x v="130"/>
    <s v="-"/>
    <s v="-"/>
    <m/>
    <s v="腰部"/>
    <x v="0"/>
    <x v="0"/>
    <n v="4535.5"/>
    <n v="43.291047061255441"/>
    <n v="31.013929232350019"/>
    <n v="28.849995749857026"/>
    <n v="20.372161861681988"/>
    <n v="18.561860735872617"/>
    <n v="32.314321504864267"/>
    <n v="103.15497204346249"/>
    <n v="71.248344102418869"/>
    <n v="174.40331614588138"/>
    <n v="27"/>
    <n v="51"/>
    <n v="33"/>
    <n v="18"/>
    <n v="0"/>
    <n v="0"/>
    <n v="111"/>
    <n v="18"/>
    <n v="129"/>
    <n v="196346.54394632403"/>
    <n v="140663.67603332351"/>
    <n v="130849.15572347654"/>
    <n v="92397.940123658656"/>
    <n v="84187.319367550255"/>
    <n v="146561.6051853119"/>
    <n v="467859.3757031241"/>
    <n v="323146.86467652081"/>
    <n v="791006.24037964491"/>
    <n v="122458.5"/>
    <n v="231310.5"/>
    <n v="149671.5"/>
    <n v="81639"/>
    <n v="0"/>
    <n v="0"/>
    <n v="503440.5"/>
    <n v="81639"/>
    <n v="585079.5"/>
    <n v="20.372161861681988"/>
    <n v="18"/>
    <m/>
    <m/>
    <n v="0"/>
    <m/>
    <m/>
    <m/>
    <m/>
    <m/>
    <m/>
    <m/>
    <m/>
    <m/>
    <m/>
    <m/>
    <m/>
    <m/>
    <m/>
    <m/>
    <m/>
    <n v="244539.04166666666"/>
    <n v="884422.5"/>
    <n v="412730.5"/>
    <n v="195"/>
    <n v="91"/>
    <n v="0"/>
    <n v="99"/>
    <n v="53.916666666666664"/>
    <n v="99"/>
    <n v="21"/>
    <n v="69"/>
    <n v="79"/>
    <n v="42"/>
    <n v="51"/>
    <n v="75"/>
    <n v="39"/>
    <n v="81"/>
    <n v="18"/>
    <n v="39"/>
    <n v="34"/>
  </r>
  <r>
    <s v="SH064Herceptin SC"/>
    <s v="BC_LEL47"/>
    <x v="6"/>
    <x v="2"/>
    <s v="上海市"/>
    <x v="156"/>
    <s v="复旦大学附属华东医院"/>
    <s v="SH064"/>
    <x v="130"/>
    <s v="-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4Itovebi 3mg"/>
    <s v="BC_LEL47"/>
    <x v="6"/>
    <x v="2"/>
    <s v="上海市"/>
    <x v="156"/>
    <s v="复旦大学附属华东医院"/>
    <s v="SH064"/>
    <x v="130"/>
    <s v="-"/>
    <s v="-"/>
    <m/>
    <s v="腰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66666666666666663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4Itovebi 9mg"/>
    <s v="BC_LEL47"/>
    <x v="6"/>
    <x v="2"/>
    <s v="上海市"/>
    <x v="156"/>
    <s v="复旦大学附属华东医院"/>
    <s v="SH064"/>
    <x v="130"/>
    <s v="-"/>
    <s v="-"/>
    <m/>
    <s v="腰部"/>
    <x v="2"/>
    <x v="3"/>
    <n v="10698.05"/>
    <m/>
    <m/>
    <m/>
    <n v="0"/>
    <n v="0"/>
    <n v="0"/>
    <n v="0"/>
    <n v="0"/>
    <n v="0"/>
    <n v="1"/>
    <n v="1"/>
    <n v="4"/>
    <n v="0"/>
    <n v="0"/>
    <n v="0"/>
    <n v="6"/>
    <n v="0"/>
    <n v="6"/>
    <m/>
    <m/>
    <m/>
    <n v="0"/>
    <n v="0"/>
    <n v="0"/>
    <n v="0"/>
    <n v="0"/>
    <n v="0"/>
    <n v="10698.05"/>
    <n v="10698.05"/>
    <n v="42792.2"/>
    <n v="0"/>
    <n v="0"/>
    <n v="0"/>
    <n v="64188.299999999996"/>
    <n v="0"/>
    <n v="64188.299999999996"/>
    <n v="0"/>
    <n v="0"/>
    <m/>
    <m/>
    <n v="0"/>
    <m/>
    <m/>
    <m/>
    <m/>
    <m/>
    <m/>
    <n v="0"/>
    <n v="0"/>
    <n v="0.6666666666666666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4Perjeta"/>
    <s v="BC_LEL47"/>
    <x v="6"/>
    <x v="2"/>
    <s v="上海市"/>
    <x v="156"/>
    <s v="复旦大学附属华东医院"/>
    <s v="SH064"/>
    <x v="130"/>
    <s v="-"/>
    <s v="-"/>
    <m/>
    <s v="腰部"/>
    <x v="3"/>
    <x v="4"/>
    <n v="3985.87"/>
    <n v="21.386294840324609"/>
    <n v="18.065324493241409"/>
    <n v="27.419384433221655"/>
    <n v="16.568735825628565"/>
    <n v="20.10997886724109"/>
    <n v="23.079358110562648"/>
    <n v="66.871003766787666"/>
    <n v="59.758072803432299"/>
    <n v="126.62907657021996"/>
    <n v="20"/>
    <n v="26"/>
    <n v="5"/>
    <n v="5"/>
    <n v="0"/>
    <n v="0"/>
    <n v="51"/>
    <n v="5"/>
    <n v="56"/>
    <n v="85242.991015204636"/>
    <n v="72006.034937876131"/>
    <n v="109290.10183084519"/>
    <n v="66040.82706529813"/>
    <n v="80155.761467570235"/>
    <n v="91991.321112148333"/>
    <n v="266539.12778392597"/>
    <n v="238187.90964501671"/>
    <n v="504727.03742894268"/>
    <n v="79717.399999999994"/>
    <n v="103632.62"/>
    <n v="19929.349999999999"/>
    <n v="19929.349999999999"/>
    <n v="0"/>
    <n v="0"/>
    <n v="203279.37"/>
    <n v="19929.349999999999"/>
    <n v="223208.72"/>
    <n v="16.568735825628565"/>
    <n v="5"/>
    <m/>
    <m/>
    <n v="0"/>
    <m/>
    <m/>
    <m/>
    <m/>
    <m/>
    <m/>
    <m/>
    <m/>
    <m/>
    <m/>
    <m/>
    <m/>
    <m/>
    <m/>
    <m/>
    <m/>
    <n v="191321.76"/>
    <n v="526134.84"/>
    <n v="239152.19999999998"/>
    <n v="132"/>
    <n v="60"/>
    <n v="0"/>
    <n v="80"/>
    <n v="48"/>
    <n v="64"/>
    <n v="60"/>
    <n v="80"/>
    <n v="60"/>
    <n v="56"/>
    <n v="64"/>
    <n v="42"/>
    <n v="30"/>
    <n v="60"/>
    <n v="0"/>
    <n v="30"/>
    <n v="30"/>
  </r>
  <r>
    <s v="SH064Phesgo 10ml"/>
    <s v="BC_LEL47"/>
    <x v="6"/>
    <x v="2"/>
    <s v="上海市"/>
    <x v="156"/>
    <s v="复旦大学附属华东医院"/>
    <s v="SH064"/>
    <x v="130"/>
    <s v="-"/>
    <s v="-"/>
    <m/>
    <s v="腰部"/>
    <x v="4"/>
    <x v="5"/>
    <n v="6232.07"/>
    <n v="16.843058869829768"/>
    <n v="15.467820662628951"/>
    <n v="22.225443460034946"/>
    <n v="20.500354149029132"/>
    <n v="18.697329166429451"/>
    <n v="23.408381703334523"/>
    <n v="54.536322992493666"/>
    <n v="62.606065018793103"/>
    <n v="117.14238801128677"/>
    <n v="16"/>
    <n v="33"/>
    <n v="18"/>
    <n v="12"/>
    <n v="0"/>
    <n v="0"/>
    <n v="67"/>
    <n v="12"/>
    <n v="79"/>
    <n v="104967.1218909"/>
    <n v="96396.54111695"/>
    <n v="138510.51942397997"/>
    <n v="127759.64208153998"/>
    <n v="116523.06417822998"/>
    <n v="145882.67336189997"/>
    <n v="339874.18243182998"/>
    <n v="390165.37962166994"/>
    <n v="730039.56205349998"/>
    <n v="99713.12"/>
    <n v="205658.31"/>
    <n v="112177.26"/>
    <n v="74784.84"/>
    <n v="0"/>
    <n v="0"/>
    <n v="417548.69"/>
    <n v="74784.84"/>
    <n v="492333.53"/>
    <n v="20.500354149029132"/>
    <n v="12"/>
    <n v="40"/>
    <n v="47"/>
    <n v="79"/>
    <n v="16"/>
    <n v="33"/>
    <n v="18"/>
    <n v="12"/>
    <n v="0"/>
    <n v="0"/>
    <n v="1"/>
    <n v="0"/>
    <n v="0.33333333333333331"/>
    <n v="0"/>
    <n v="1"/>
    <n v="0"/>
    <n v="0"/>
    <n v="0"/>
    <n v="0"/>
    <n v="0"/>
    <n v="52453.255833333329"/>
    <n v="249282.8"/>
    <n v="292907.28999999998"/>
    <n v="40"/>
    <n v="47"/>
    <n v="66"/>
    <n v="22"/>
    <n v="8.4166666666666661"/>
    <n v="0"/>
    <n v="0"/>
    <n v="1"/>
    <n v="3"/>
    <n v="1"/>
    <n v="9"/>
    <n v="4"/>
    <n v="9"/>
    <n v="27"/>
    <n v="22"/>
    <n v="4"/>
    <n v="21"/>
  </r>
  <r>
    <s v="SH064Phesgo 15ml"/>
    <s v="BC_LEL47"/>
    <x v="6"/>
    <x v="2"/>
    <s v="上海市"/>
    <x v="156"/>
    <s v="复旦大学附属华东医院"/>
    <s v="SH064"/>
    <x v="130"/>
    <s v="-"/>
    <s v="-"/>
    <m/>
    <s v="腰部"/>
    <x v="4"/>
    <x v="6"/>
    <n v="8489.27"/>
    <n v="1"/>
    <n v="1"/>
    <n v="2"/>
    <n v="1"/>
    <n v="1"/>
    <n v="2"/>
    <n v="4"/>
    <n v="4"/>
    <n v="8"/>
    <n v="0"/>
    <n v="0"/>
    <n v="0"/>
    <n v="0"/>
    <n v="0"/>
    <n v="0"/>
    <n v="0"/>
    <n v="0"/>
    <n v="0"/>
    <n v="8489.27"/>
    <n v="8489.27"/>
    <n v="16978.54"/>
    <n v="8489.27"/>
    <n v="8489.27"/>
    <n v="16978.54"/>
    <n v="33957.08"/>
    <n v="33957.08"/>
    <n v="67914.16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1.3333333333333333"/>
    <n v="1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SH067Herceptin IV"/>
    <s v="BC_LEL47"/>
    <x v="6"/>
    <x v="2"/>
    <s v="上海市"/>
    <x v="157"/>
    <s v="上海市静安区中心医院"/>
    <s v="SH067"/>
    <x v="131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7Herceptin SC"/>
    <s v="BC_LEL47"/>
    <x v="6"/>
    <x v="2"/>
    <s v="上海市"/>
    <x v="157"/>
    <s v="上海市静安区中心医院"/>
    <s v="SH067"/>
    <x v="131"/>
    <s v="-"/>
    <s v="-"/>
    <m/>
    <s v="腰部"/>
    <x v="1"/>
    <x v="1"/>
    <n v="3444.49"/>
    <n v="8.8955937641709628"/>
    <n v="8.2419700052587412"/>
    <n v="12.501676661565329"/>
    <n v="12.796262283154613"/>
    <n v="11.52152329267806"/>
    <n v="15.16478405550914"/>
    <n v="29.639240430995031"/>
    <n v="39.482569631341811"/>
    <n v="69.121810062336834"/>
    <n v="2"/>
    <n v="5"/>
    <n v="2"/>
    <n v="0"/>
    <n v="0"/>
    <n v="0"/>
    <n v="9"/>
    <n v="0"/>
    <n v="9"/>
    <n v="30640.783764749238"/>
    <n v="28389.383263413682"/>
    <n v="43061.900243995158"/>
    <n v="44076.59747170323"/>
    <n v="39685.771766396647"/>
    <n v="52234.947031360673"/>
    <n v="102092.06727215808"/>
    <n v="135997.31626946054"/>
    <n v="238089.38354161862"/>
    <n v="6888.98"/>
    <n v="17222.449999999997"/>
    <n v="6888.98"/>
    <n v="0"/>
    <n v="0"/>
    <n v="0"/>
    <n v="31000.409999999996"/>
    <n v="0"/>
    <n v="31000.409999999996"/>
    <n v="12.796262283154613"/>
    <n v="0"/>
    <m/>
    <m/>
    <n v="0"/>
    <m/>
    <m/>
    <m/>
    <m/>
    <m/>
    <m/>
    <m/>
    <m/>
    <m/>
    <m/>
    <m/>
    <m/>
    <m/>
    <m/>
    <m/>
    <m/>
    <n v="44778.369999999995"/>
    <n v="0"/>
    <n v="-82667.759999999995"/>
    <n v="0"/>
    <n v="-24"/>
    <n v="0"/>
    <n v="60"/>
    <n v="13"/>
    <n v="60"/>
    <n v="30"/>
    <n v="60"/>
    <n v="30"/>
    <n v="0"/>
    <n v="0"/>
    <n v="0"/>
    <n v="0"/>
    <n v="0"/>
    <n v="-30"/>
    <n v="2"/>
    <n v="4"/>
  </r>
  <r>
    <s v="SH067Itovebi 3mg"/>
    <s v="BC_LEL47"/>
    <x v="6"/>
    <x v="2"/>
    <s v="上海市"/>
    <x v="157"/>
    <s v="上海市静安区中心医院"/>
    <s v="SH067"/>
    <x v="131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7Itovebi 9mg"/>
    <s v="BC_LEL47"/>
    <x v="6"/>
    <x v="2"/>
    <s v="上海市"/>
    <x v="157"/>
    <s v="上海市静安区中心医院"/>
    <s v="SH067"/>
    <x v="131"/>
    <s v="-"/>
    <s v="-"/>
    <m/>
    <s v="腰部"/>
    <x v="2"/>
    <x v="3"/>
    <n v="10698.05"/>
    <m/>
    <m/>
    <m/>
    <n v="0"/>
    <n v="0"/>
    <n v="0"/>
    <n v="0"/>
    <n v="0"/>
    <n v="0"/>
    <n v="3"/>
    <n v="5"/>
    <n v="0"/>
    <n v="0"/>
    <n v="0"/>
    <n v="0"/>
    <n v="8"/>
    <n v="0"/>
    <n v="8"/>
    <m/>
    <m/>
    <m/>
    <n v="0"/>
    <n v="0"/>
    <n v="0"/>
    <n v="0"/>
    <n v="0"/>
    <n v="0"/>
    <n v="32094.149999999998"/>
    <n v="53490.25"/>
    <n v="0"/>
    <n v="0"/>
    <n v="0"/>
    <n v="0"/>
    <n v="85584.4"/>
    <n v="0"/>
    <n v="85584.4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67Perjeta"/>
    <s v="BC_LEL47"/>
    <x v="6"/>
    <x v="2"/>
    <s v="上海市"/>
    <x v="157"/>
    <s v="上海市静安区中心医院"/>
    <s v="SH067"/>
    <x v="131"/>
    <s v="-"/>
    <s v="-"/>
    <m/>
    <s v="腰部"/>
    <x v="3"/>
    <x v="4"/>
    <n v="3985.87"/>
    <n v="1.4661268551743554"/>
    <n v="1.2384593771259478"/>
    <n v="1.8797223254444653"/>
    <n v="1.1358614819262809"/>
    <n v="1.3786296454988654"/>
    <n v="1.5821939694893112"/>
    <n v="4.5843085577447686"/>
    <n v="4.0966850969144577"/>
    <n v="8.6809936546592255"/>
    <n v="0"/>
    <n v="0"/>
    <n v="0"/>
    <n v="0"/>
    <n v="0"/>
    <n v="0"/>
    <n v="0"/>
    <n v="0"/>
    <n v="0"/>
    <n v="5843.7910482338084"/>
    <n v="4936.3380775050009"/>
    <n v="7492.3288253193314"/>
    <n v="4527.3962049655047"/>
    <n v="5495.0385451045622"/>
    <n v="6306.4194771683606"/>
    <n v="18272.457951058139"/>
    <n v="16328.854227238429"/>
    <n v="34601.312178296568"/>
    <n v="0"/>
    <n v="0"/>
    <n v="0"/>
    <n v="0"/>
    <n v="0"/>
    <n v="0"/>
    <n v="0"/>
    <n v="0"/>
    <n v="0"/>
    <n v="1.1358614819262809"/>
    <n v="0"/>
    <m/>
    <m/>
    <n v="0"/>
    <m/>
    <m/>
    <m/>
    <m/>
    <m/>
    <m/>
    <m/>
    <m/>
    <m/>
    <m/>
    <m/>
    <m/>
    <m/>
    <m/>
    <m/>
    <m/>
    <n v="45837.504999999997"/>
    <n v="0"/>
    <n v="-51816.31"/>
    <n v="0"/>
    <n v="-13"/>
    <n v="0"/>
    <n v="50"/>
    <n v="11.5"/>
    <n v="30"/>
    <n v="30"/>
    <n v="50"/>
    <n v="40"/>
    <n v="0"/>
    <n v="1"/>
    <n v="0"/>
    <n v="0"/>
    <n v="0"/>
    <n v="-24"/>
    <n v="6"/>
    <n v="5"/>
  </r>
  <r>
    <s v="SH067Phesgo 10ml"/>
    <s v="BC_LEL47"/>
    <x v="6"/>
    <x v="2"/>
    <s v="上海市"/>
    <x v="157"/>
    <s v="上海市静安区中心医院"/>
    <s v="SH067"/>
    <x v="131"/>
    <s v="-"/>
    <s v="-"/>
    <m/>
    <s v="腰部"/>
    <x v="4"/>
    <x v="5"/>
    <n v="6232.07"/>
    <n v="27.113480571734591"/>
    <n v="24.859506011533885"/>
    <n v="36.805448601240037"/>
    <n v="33.107678867334606"/>
    <n v="28.790383439338772"/>
    <n v="38.744249234039415"/>
    <n v="88.77843518450851"/>
    <n v="100.6423115407128"/>
    <n v="189.42074672522131"/>
    <n v="20"/>
    <n v="20"/>
    <n v="20"/>
    <n v="0"/>
    <n v="0"/>
    <n v="0"/>
    <n v="60"/>
    <n v="0"/>
    <n v="60"/>
    <n v="168973.10886668999"/>
    <n v="154926.18162929997"/>
    <n v="229374.13206432998"/>
    <n v="206329.37223874996"/>
    <n v="179423.68492079998"/>
    <n v="241456.87332398002"/>
    <n v="553273.42256032"/>
    <n v="627209.93048352993"/>
    <n v="1180483.35304385"/>
    <n v="124641.4"/>
    <n v="124641.4"/>
    <n v="124641.4"/>
    <n v="0"/>
    <n v="0"/>
    <n v="0"/>
    <n v="373924.19999999995"/>
    <n v="0"/>
    <n v="373924.19999999995"/>
    <n v="33.107678867334606"/>
    <n v="0"/>
    <n v="100"/>
    <n v="80"/>
    <n v="60"/>
    <n v="20"/>
    <n v="20"/>
    <n v="20"/>
    <n v="0"/>
    <n v="0"/>
    <n v="0"/>
    <n v="0"/>
    <n v="0"/>
    <n v="0"/>
    <n v="0"/>
    <n v="0"/>
    <n v="0"/>
    <n v="0"/>
    <n v="0"/>
    <n v="0"/>
    <n v="0"/>
    <n v="140221.57499999998"/>
    <n v="623207"/>
    <n v="498565.6"/>
    <n v="100"/>
    <n v="80"/>
    <n v="22.666666666666668"/>
    <n v="60"/>
    <n v="22.5"/>
    <n v="0"/>
    <n v="0"/>
    <n v="0"/>
    <n v="10"/>
    <n v="60"/>
    <n v="20"/>
    <n v="40"/>
    <n v="40"/>
    <n v="20"/>
    <n v="40"/>
    <n v="20"/>
    <n v="20"/>
  </r>
  <r>
    <s v="SH067Phesgo 15ml"/>
    <s v="BC_LEL47"/>
    <x v="6"/>
    <x v="2"/>
    <s v="上海市"/>
    <x v="157"/>
    <s v="上海市静安区中心医院"/>
    <s v="SH067"/>
    <x v="131"/>
    <s v="-"/>
    <s v="-"/>
    <m/>
    <s v="腰部"/>
    <x v="4"/>
    <x v="6"/>
    <n v="8489.27"/>
    <n v="2"/>
    <n v="2"/>
    <n v="3"/>
    <n v="2"/>
    <n v="3"/>
    <n v="3"/>
    <n v="7"/>
    <n v="8"/>
    <n v="15"/>
    <n v="2"/>
    <n v="0"/>
    <n v="2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16978.54"/>
    <n v="0"/>
    <n v="16978.54"/>
    <n v="0"/>
    <n v="0"/>
    <n v="0"/>
    <n v="33957.08"/>
    <n v="0"/>
    <n v="33957.08"/>
    <n v="2"/>
    <n v="0"/>
    <n v="8"/>
    <n v="6"/>
    <n v="8"/>
    <n v="4"/>
    <n v="0"/>
    <n v="4"/>
    <n v="0"/>
    <n v="0"/>
    <n v="0"/>
    <n v="1"/>
    <n v="0"/>
    <n v="0.33333333333333331"/>
    <n v="0"/>
    <n v="0"/>
    <n v="0"/>
    <n v="1"/>
    <n v="0"/>
    <n v="0"/>
    <n v="0"/>
    <n v="10611.587500000001"/>
    <n v="33957.08"/>
    <n v="25467.81"/>
    <n v="4"/>
    <n v="3"/>
    <n v="0"/>
    <n v="3"/>
    <n v="1.25"/>
    <n v="0"/>
    <n v="0"/>
    <n v="0"/>
    <n v="3"/>
    <n v="2"/>
    <n v="3"/>
    <n v="0"/>
    <n v="0"/>
    <n v="4"/>
    <n v="3"/>
    <n v="0"/>
    <n v="0"/>
  </r>
  <r>
    <s v="SH071Herceptin IV"/>
    <s v="BC_LEL47"/>
    <x v="6"/>
    <x v="2"/>
    <s v="上海市"/>
    <x v="158"/>
    <s v="上海市普陀区人民医院"/>
    <s v="SH071"/>
    <x v="132"/>
    <s v="-"/>
    <s v="-"/>
    <m/>
    <s v="腿部"/>
    <x v="0"/>
    <x v="0"/>
    <n v="4535.5"/>
    <n v="2.6822506434104381"/>
    <n v="1.9215781849870601"/>
    <n v="1.7875039971416737"/>
    <n v="1.2622296749681212"/>
    <n v="1.1500660363155797"/>
    <n v="2.0021486088139988"/>
    <n v="6.3913328255391715"/>
    <n v="4.414444320097699"/>
    <n v="10.805777145636871"/>
    <n v="8"/>
    <n v="6"/>
    <n v="9"/>
    <n v="2"/>
    <n v="0"/>
    <n v="0"/>
    <n v="23"/>
    <n v="2"/>
    <n v="25"/>
    <n v="12165.347793188041"/>
    <n v="8715.3178580088097"/>
    <n v="8107.2243790360608"/>
    <n v="5724.8426908179135"/>
    <n v="5216.1245077093117"/>
    <n v="9080.745015275892"/>
    <n v="28987.890030232913"/>
    <n v="20021.712213803119"/>
    <n v="49009.602244036032"/>
    <n v="36284"/>
    <n v="27213"/>
    <n v="40819.5"/>
    <n v="9071"/>
    <n v="0"/>
    <n v="0"/>
    <n v="104316.5"/>
    <n v="9071"/>
    <n v="113387.5"/>
    <n v="1.2622296749681212"/>
    <n v="2"/>
    <m/>
    <m/>
    <n v="0"/>
    <m/>
    <m/>
    <m/>
    <m/>
    <m/>
    <m/>
    <m/>
    <m/>
    <m/>
    <m/>
    <m/>
    <m/>
    <m/>
    <m/>
    <m/>
    <m/>
    <n v="10204.875"/>
    <n v="45355"/>
    <n v="40819.5"/>
    <n v="10"/>
    <n v="9"/>
    <n v="0"/>
    <n v="5"/>
    <n v="2.25"/>
    <n v="3"/>
    <n v="0"/>
    <n v="0"/>
    <n v="1"/>
    <n v="1"/>
    <n v="3"/>
    <n v="2"/>
    <n v="5"/>
    <n v="3"/>
    <n v="4"/>
    <n v="0"/>
    <n v="5"/>
  </r>
  <r>
    <s v="SH071Herceptin SC"/>
    <s v="BC_LEL47"/>
    <x v="6"/>
    <x v="2"/>
    <s v="上海市"/>
    <x v="158"/>
    <s v="上海市普陀区人民医院"/>
    <s v="SH071"/>
    <x v="132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1Itovebi 3mg"/>
    <s v="BC_LEL47"/>
    <x v="6"/>
    <x v="2"/>
    <s v="上海市"/>
    <x v="158"/>
    <s v="上海市普陀区人民医院"/>
    <s v="SH071"/>
    <x v="13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1Itovebi 9mg"/>
    <s v="BC_LEL47"/>
    <x v="6"/>
    <x v="2"/>
    <s v="上海市"/>
    <x v="158"/>
    <s v="上海市普陀区人民医院"/>
    <s v="SH071"/>
    <x v="132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1Perjeta"/>
    <s v="BC_LEL47"/>
    <x v="6"/>
    <x v="2"/>
    <s v="上海市"/>
    <x v="158"/>
    <s v="上海市普陀区人民医院"/>
    <s v="SH071"/>
    <x v="132"/>
    <s v="-"/>
    <s v="-"/>
    <m/>
    <s v="腿部"/>
    <x v="3"/>
    <x v="4"/>
    <n v="3985.87"/>
    <n v="0.41575296319128052"/>
    <n v="0.35119277299569546"/>
    <n v="0.53303718162055158"/>
    <n v="0.32209885196430066"/>
    <n v="0.3909411782729641"/>
    <n v="0.44866638165517281"/>
    <n v="1.2999829178075277"/>
    <n v="1.1617064118924376"/>
    <n v="2.4616893296999653"/>
    <n v="3"/>
    <n v="6"/>
    <n v="6"/>
    <n v="3"/>
    <n v="0"/>
    <n v="0"/>
    <n v="15"/>
    <n v="3"/>
    <n v="18"/>
    <n v="1657.1372633952292"/>
    <n v="1399.8087381003527"/>
    <n v="2124.6169111059075"/>
    <n v="1283.8441510789471"/>
    <n v="1558.2407142428594"/>
    <n v="1788.3258706479037"/>
    <n v="5181.5629126014901"/>
    <n v="4630.41073596971"/>
    <n v="9811.9736485712001"/>
    <n v="11957.61"/>
    <n v="23915.22"/>
    <n v="23915.22"/>
    <n v="11957.61"/>
    <n v="0"/>
    <n v="0"/>
    <n v="59788.05"/>
    <n v="11957.61"/>
    <n v="71745.66"/>
    <n v="0.32209885196430066"/>
    <n v="3"/>
    <m/>
    <m/>
    <n v="0"/>
    <m/>
    <m/>
    <m/>
    <m/>
    <m/>
    <m/>
    <m/>
    <m/>
    <m/>
    <m/>
    <m/>
    <m/>
    <m/>
    <m/>
    <m/>
    <m/>
    <n v="4318.0258333333331"/>
    <n v="15943.48"/>
    <n v="23915.22"/>
    <n v="4"/>
    <n v="6"/>
    <n v="0"/>
    <n v="3"/>
    <n v="1.0833333333333333"/>
    <n v="2"/>
    <n v="0"/>
    <n v="0"/>
    <n v="-2"/>
    <n v="0"/>
    <n v="3"/>
    <n v="1"/>
    <n v="1"/>
    <n v="2"/>
    <n v="3"/>
    <n v="0"/>
    <n v="3"/>
  </r>
  <r>
    <s v="SH071Phesgo 10ml"/>
    <s v="BC_LEL47"/>
    <x v="6"/>
    <x v="2"/>
    <s v="上海市"/>
    <x v="158"/>
    <s v="上海市普陀区人民医院"/>
    <s v="SH071"/>
    <x v="132"/>
    <s v="-"/>
    <s v="-"/>
    <m/>
    <s v="腿部"/>
    <x v="4"/>
    <x v="5"/>
    <n v="6232.07"/>
    <n v="1.051121816324271"/>
    <n v="0.97171940162417958"/>
    <n v="1.4405347842241825"/>
    <n v="1.2622838351238033"/>
    <n v="1.1581822064241898"/>
    <n v="1.5088343358242127"/>
    <n v="3.463376002172633"/>
    <n v="3.9293003773722055"/>
    <n v="7.392676379544838"/>
    <n v="0"/>
    <n v="0"/>
    <n v="0"/>
    <n v="0"/>
    <n v="0"/>
    <n v="0"/>
    <n v="0"/>
    <n v="0"/>
    <n v="0"/>
    <n v="6550.6647378599991"/>
    <n v="6055.8233312800003"/>
    <n v="8977.5136127200003"/>
    <n v="7866.6412203600003"/>
    <n v="7217.8725831900001"/>
    <n v="9403.161199260001"/>
    <n v="21584.001681859998"/>
    <n v="24487.67500281"/>
    <n v="46071.676684669997"/>
    <n v="0"/>
    <n v="0"/>
    <n v="0"/>
    <n v="0"/>
    <n v="0"/>
    <n v="0"/>
    <n v="0"/>
    <n v="0"/>
    <n v="0"/>
    <n v="1.26228383512380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SH071Phesgo 15ml"/>
    <s v="BC_LEL47"/>
    <x v="6"/>
    <x v="2"/>
    <s v="上海市"/>
    <x v="158"/>
    <s v="上海市普陀区人民医院"/>
    <s v="SH071"/>
    <x v="132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2Herceptin IV"/>
    <s v="BC_LEL47"/>
    <x v="6"/>
    <x v="2"/>
    <s v="上海市"/>
    <x v="159"/>
    <s v="上海市同济医院"/>
    <s v="SH072"/>
    <x v="133"/>
    <s v="-"/>
    <s v="-"/>
    <m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2Herceptin SC"/>
    <s v="BC_LEL47"/>
    <x v="6"/>
    <x v="2"/>
    <s v="上海市"/>
    <x v="159"/>
    <s v="上海市同济医院"/>
    <s v="SH072"/>
    <x v="133"/>
    <s v="-"/>
    <s v="-"/>
    <m/>
    <s v="腰部"/>
    <x v="1"/>
    <x v="1"/>
    <n v="3444.49"/>
    <n v="0.5468602723875593"/>
    <n v="0.50667848392984083"/>
    <n v="0.76854569640770476"/>
    <n v="0.78665546822671817"/>
    <n v="0.70829036635315956"/>
    <n v="0.93226131488785713"/>
    <n v="1.8220844527251048"/>
    <n v="2.4272071494677347"/>
    <n v="4.2492916021928391"/>
    <n v="0"/>
    <n v="0"/>
    <n v="0"/>
    <n v="0"/>
    <n v="0"/>
    <n v="0"/>
    <n v="0"/>
    <n v="0"/>
    <n v="0"/>
    <n v="1883.6547396362239"/>
    <n v="1745.2489711114972"/>
    <n v="2647.2479658193752"/>
    <n v="2709.6268937522482"/>
    <n v="2439.6990839997943"/>
    <n v="3211.1647765180746"/>
    <n v="6276.1516765670967"/>
    <n v="8360.4907542701167"/>
    <n v="14636.642430837213"/>
    <n v="0"/>
    <n v="0"/>
    <n v="0"/>
    <n v="0"/>
    <n v="0"/>
    <n v="0"/>
    <n v="0"/>
    <n v="0"/>
    <n v="0"/>
    <n v="0.78665546822671817"/>
    <n v="0"/>
    <m/>
    <m/>
    <n v="0"/>
    <m/>
    <m/>
    <m/>
    <m/>
    <m/>
    <m/>
    <m/>
    <m/>
    <m/>
    <m/>
    <m/>
    <m/>
    <m/>
    <m/>
    <m/>
    <m/>
    <n v="2583.3674999999998"/>
    <n v="0"/>
    <n v="0"/>
    <n v="0"/>
    <n v="0"/>
    <n v="0"/>
    <n v="6"/>
    <n v="0.75"/>
    <n v="0"/>
    <n v="0"/>
    <n v="0"/>
    <n v="3"/>
    <n v="6"/>
    <n v="0"/>
    <n v="0"/>
    <n v="0"/>
    <n v="0"/>
    <n v="0"/>
    <n v="0"/>
    <n v="0"/>
  </r>
  <r>
    <s v="SH072Itovebi 3mg"/>
    <s v="BC_LEL47"/>
    <x v="6"/>
    <x v="2"/>
    <s v="上海市"/>
    <x v="159"/>
    <s v="上海市同济医院"/>
    <s v="SH072"/>
    <x v="133"/>
    <s v="-"/>
    <s v="-"/>
    <m/>
    <s v="腰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2Itovebi 9mg"/>
    <s v="BC_LEL47"/>
    <x v="6"/>
    <x v="2"/>
    <s v="上海市"/>
    <x v="159"/>
    <s v="上海市同济医院"/>
    <s v="SH072"/>
    <x v="133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2Perjeta"/>
    <s v="BC_LEL47"/>
    <x v="6"/>
    <x v="2"/>
    <s v="上海市"/>
    <x v="159"/>
    <s v="上海市同济医院"/>
    <s v="SH072"/>
    <x v="133"/>
    <s v="-"/>
    <s v="-"/>
    <m/>
    <s v="腰部"/>
    <x v="3"/>
    <x v="4"/>
    <n v="3985.87"/>
    <n v="8.7019033595352919"/>
    <n v="7.350628478310389"/>
    <n v="11.156716733650887"/>
    <n v="6.7416791464239223"/>
    <n v="8.1825811329912828"/>
    <n v="9.3907965534798006"/>
    <n v="27.209248571496566"/>
    <n v="24.315056832895003"/>
    <n v="51.524305404391569"/>
    <n v="10"/>
    <n v="16"/>
    <n v="5"/>
    <n v="0"/>
    <n v="0"/>
    <n v="0"/>
    <n v="31"/>
    <n v="0"/>
    <n v="31"/>
    <n v="34684.655543670931"/>
    <n v="29298.649532843028"/>
    <n v="44469.222527157057"/>
    <n v="26871.456659356718"/>
    <n v="32614.704660555963"/>
    <n v="37430.494258618535"/>
    <n v="108452.52760367101"/>
    <n v="96916.655578531208"/>
    <n v="205369.18318220222"/>
    <n v="39858.699999999997"/>
    <n v="63773.919999999998"/>
    <n v="19929.349999999999"/>
    <n v="0"/>
    <n v="0"/>
    <n v="0"/>
    <n v="123561.97"/>
    <n v="0"/>
    <n v="123561.97"/>
    <n v="6.7416791464239223"/>
    <n v="0"/>
    <m/>
    <m/>
    <n v="0"/>
    <m/>
    <m/>
    <m/>
    <m/>
    <m/>
    <m/>
    <m/>
    <m/>
    <m/>
    <m/>
    <m/>
    <m/>
    <m/>
    <m/>
    <m/>
    <m/>
    <n v="74070.750833333324"/>
    <n v="255095.67999999999"/>
    <n v="275025.02999999997"/>
    <n v="64"/>
    <n v="69"/>
    <n v="0"/>
    <n v="29"/>
    <n v="18.583333333333332"/>
    <n v="16"/>
    <n v="15"/>
    <n v="25"/>
    <n v="11"/>
    <n v="19"/>
    <n v="4"/>
    <n v="19"/>
    <n v="15"/>
    <n v="30"/>
    <n v="25"/>
    <n v="15"/>
    <n v="29"/>
  </r>
  <r>
    <s v="SH072Phesgo 10ml"/>
    <s v="BC_LEL47"/>
    <x v="6"/>
    <x v="2"/>
    <s v="上海市"/>
    <x v="159"/>
    <s v="上海市同济医院"/>
    <s v="SH072"/>
    <x v="133"/>
    <s v="-"/>
    <s v="-"/>
    <m/>
    <s v="腰部"/>
    <x v="4"/>
    <x v="5"/>
    <n v="6232.07"/>
    <n v="6.2665531612289334"/>
    <n v="5.690272182929589"/>
    <n v="9.0928058276287036"/>
    <n v="7.7991092596296259"/>
    <n v="7.0435681502293788"/>
    <n v="9.5885052667283919"/>
    <n v="21.049631171787226"/>
    <n v="24.431182676587397"/>
    <n v="45.480813848374623"/>
    <n v="6"/>
    <n v="11"/>
    <n v="6"/>
    <n v="0"/>
    <n v="0"/>
    <n v="0"/>
    <n v="23"/>
    <n v="0"/>
    <n v="23"/>
    <n v="39053.597959499995"/>
    <n v="35462.174563070002"/>
    <n v="56667.002414190014"/>
    <n v="48604.594843660001"/>
    <n v="43896.009762000002"/>
    <n v="59756.236017620009"/>
    <n v="131182.77493676002"/>
    <n v="152256.84062328"/>
    <n v="283439.61556003999"/>
    <n v="37392.42"/>
    <n v="68552.76999999999"/>
    <n v="37392.42"/>
    <n v="0"/>
    <n v="0"/>
    <n v="0"/>
    <n v="143337.60999999999"/>
    <n v="0"/>
    <n v="143337.60999999999"/>
    <n v="7.7991092596296259"/>
    <n v="0"/>
    <n v="18"/>
    <n v="19"/>
    <n v="23"/>
    <n v="6"/>
    <n v="11"/>
    <n v="6"/>
    <n v="0"/>
    <n v="0"/>
    <n v="0"/>
    <n v="0"/>
    <n v="0"/>
    <n v="0"/>
    <n v="0"/>
    <n v="0"/>
    <n v="0"/>
    <n v="0"/>
    <n v="0"/>
    <n v="0"/>
    <n v="0"/>
    <n v="23889.601666666666"/>
    <n v="112177.26"/>
    <n v="118409.32999999999"/>
    <n v="18"/>
    <n v="19"/>
    <n v="15"/>
    <n v="16"/>
    <n v="3.8333333333333335"/>
    <n v="0"/>
    <n v="5"/>
    <n v="0"/>
    <n v="0"/>
    <n v="0"/>
    <n v="4"/>
    <n v="8"/>
    <n v="3"/>
    <n v="7"/>
    <n v="16"/>
    <n v="0"/>
    <n v="3"/>
  </r>
  <r>
    <s v="SH072Phesgo 15ml"/>
    <s v="BC_LEL47"/>
    <x v="6"/>
    <x v="2"/>
    <s v="上海市"/>
    <x v="159"/>
    <s v="上海市同济医院"/>
    <s v="SH072"/>
    <x v="133"/>
    <s v="-"/>
    <s v="-"/>
    <m/>
    <s v="腰部"/>
    <x v="4"/>
    <x v="6"/>
    <n v="8489.27"/>
    <n v="1"/>
    <n v="1"/>
    <n v="1"/>
    <n v="1"/>
    <n v="1"/>
    <n v="1"/>
    <n v="3"/>
    <n v="3"/>
    <n v="6"/>
    <n v="0"/>
    <n v="2"/>
    <n v="0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16978.54"/>
    <n v="0"/>
    <n v="0"/>
    <n v="0"/>
    <n v="0"/>
    <n v="16978.54"/>
    <n v="0"/>
    <n v="16978.54"/>
    <n v="1"/>
    <n v="0"/>
    <n v="6"/>
    <n v="0"/>
    <n v="4"/>
    <n v="0"/>
    <n v="4"/>
    <n v="0"/>
    <n v="0"/>
    <n v="0"/>
    <n v="0"/>
    <n v="0.66666666666666663"/>
    <n v="0.33333333333333331"/>
    <n v="1.3333333333333333"/>
    <n v="0"/>
    <n v="3"/>
    <n v="0"/>
    <n v="1"/>
    <n v="0"/>
    <n v="0"/>
    <n v="0"/>
    <n v="5659.5133333333333"/>
    <n v="25467.81"/>
    <n v="0"/>
    <n v="3"/>
    <n v="0"/>
    <n v="0"/>
    <n v="5"/>
    <n v="0.66666666666666663"/>
    <n v="0"/>
    <n v="5"/>
    <n v="0"/>
    <n v="0"/>
    <n v="0"/>
    <n v="0"/>
    <n v="3"/>
    <n v="0"/>
    <n v="0"/>
    <n v="0"/>
    <n v="0"/>
    <n v="0"/>
  </r>
  <r>
    <s v="SH075Herceptin IV"/>
    <s v="BC_LEL47"/>
    <x v="6"/>
    <x v="2"/>
    <s v="上海市"/>
    <x v="160"/>
    <s v="上海市普陀区中心医院"/>
    <s v="SH075"/>
    <x v="134"/>
    <s v="-"/>
    <s v="-"/>
    <m/>
    <s v="腿部"/>
    <x v="0"/>
    <x v="0"/>
    <n v="4535.5"/>
    <n v="12.378874947100238"/>
    <n v="8.8682898115688076"/>
    <n v="8.2495230273946785"/>
    <n v="5.8253255859349675"/>
    <n v="5.3076783407371266"/>
    <n v="9.2401309754208167"/>
    <n v="29.496687786063724"/>
    <n v="20.373134902092911"/>
    <n v="49.869822688156631"/>
    <n v="7"/>
    <n v="5"/>
    <n v="2"/>
    <n v="2"/>
    <n v="0"/>
    <n v="0"/>
    <n v="14"/>
    <n v="2"/>
    <n v="16"/>
    <n v="56144.387322573137"/>
    <n v="40222.128440370332"/>
    <n v="37415.711690748569"/>
    <n v="26420.764195008047"/>
    <n v="24072.975114413239"/>
    <n v="41908.614039021115"/>
    <n v="133782.22745369203"/>
    <n v="92402.353348442412"/>
    <n v="226184.58080213444"/>
    <n v="31748.5"/>
    <n v="22677.5"/>
    <n v="9071"/>
    <n v="9071"/>
    <n v="0"/>
    <n v="0"/>
    <n v="63497"/>
    <n v="9071"/>
    <n v="72568"/>
    <n v="5.8253255859349675"/>
    <n v="2"/>
    <m/>
    <m/>
    <n v="0"/>
    <m/>
    <m/>
    <m/>
    <m/>
    <m/>
    <m/>
    <m/>
    <m/>
    <m/>
    <m/>
    <m/>
    <m/>
    <m/>
    <m/>
    <m/>
    <m/>
    <n v="60473.333333333336"/>
    <n v="276665.5"/>
    <n v="40819.5"/>
    <n v="61"/>
    <n v="9"/>
    <n v="0"/>
    <n v="18"/>
    <n v="13.333333333333334"/>
    <n v="12"/>
    <n v="18"/>
    <n v="15"/>
    <n v="15"/>
    <n v="15"/>
    <n v="15"/>
    <n v="17"/>
    <n v="17"/>
    <n v="27"/>
    <n v="0"/>
    <n v="5"/>
    <n v="4"/>
  </r>
  <r>
    <s v="SH075Herceptin SC"/>
    <s v="BC_LEL47"/>
    <x v="6"/>
    <x v="2"/>
    <s v="上海市"/>
    <x v="160"/>
    <s v="上海市普陀区中心医院"/>
    <s v="SH075"/>
    <x v="134"/>
    <s v="-"/>
    <s v="-"/>
    <m/>
    <s v="腿部"/>
    <x v="1"/>
    <x v="1"/>
    <n v="3444.49"/>
    <n v="0.54686027238755919"/>
    <n v="0.50667848392984072"/>
    <n v="0.76854569640770465"/>
    <n v="0.78665546822671806"/>
    <n v="0.70829036635315934"/>
    <n v="0.93226131488785691"/>
    <n v="1.8220844527251046"/>
    <n v="2.4272071494677343"/>
    <n v="4.2492916021928391"/>
    <n v="0"/>
    <n v="0"/>
    <n v="0"/>
    <n v="0"/>
    <n v="0"/>
    <n v="0"/>
    <n v="0"/>
    <n v="0"/>
    <n v="0"/>
    <n v="1883.6547396362234"/>
    <n v="1745.2489711114968"/>
    <n v="2647.2479658193743"/>
    <n v="2709.6268937522477"/>
    <n v="2439.6990839997939"/>
    <n v="3211.1647765180742"/>
    <n v="6276.1516765670949"/>
    <n v="8360.4907542701148"/>
    <n v="14636.64243083721"/>
    <n v="0"/>
    <n v="0"/>
    <n v="0"/>
    <n v="0"/>
    <n v="0"/>
    <n v="0"/>
    <n v="0"/>
    <n v="0"/>
    <n v="0"/>
    <n v="0.78665546822671806"/>
    <n v="0"/>
    <m/>
    <m/>
    <n v="0"/>
    <m/>
    <m/>
    <m/>
    <m/>
    <m/>
    <m/>
    <m/>
    <m/>
    <m/>
    <m/>
    <m/>
    <m/>
    <m/>
    <m/>
    <m/>
    <m/>
    <n v="2583.3674999999998"/>
    <n v="0"/>
    <n v="0"/>
    <n v="0"/>
    <n v="0"/>
    <n v="0"/>
    <n v="5"/>
    <n v="0.75"/>
    <n v="1"/>
    <n v="1"/>
    <n v="2"/>
    <n v="5"/>
    <n v="0"/>
    <n v="0"/>
    <n v="0"/>
    <n v="0"/>
    <n v="0"/>
    <n v="0"/>
    <n v="0"/>
    <n v="0"/>
  </r>
  <r>
    <s v="SH075Itovebi 3mg"/>
    <s v="BC_LEL47"/>
    <x v="6"/>
    <x v="2"/>
    <s v="上海市"/>
    <x v="160"/>
    <s v="上海市普陀区中心医院"/>
    <s v="SH075"/>
    <x v="13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5Itovebi 9mg"/>
    <s v="BC_LEL47"/>
    <x v="6"/>
    <x v="2"/>
    <s v="上海市"/>
    <x v="160"/>
    <s v="上海市普陀区中心医院"/>
    <s v="SH075"/>
    <x v="134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75Perjeta"/>
    <s v="BC_LEL47"/>
    <x v="6"/>
    <x v="2"/>
    <s v="上海市"/>
    <x v="160"/>
    <s v="上海市普陀区中心医院"/>
    <s v="SH075"/>
    <x v="134"/>
    <s v="-"/>
    <s v="-"/>
    <m/>
    <s v="腿部"/>
    <x v="3"/>
    <x v="4"/>
    <n v="3985.87"/>
    <n v="2.0876172436223368"/>
    <n v="1.7634416435994149"/>
    <n v="2.6765356121609782"/>
    <n v="1.6173525555902397"/>
    <n v="1.9630300136410199"/>
    <n v="2.2528851455137944"/>
    <n v="6.5275944993827295"/>
    <n v="5.8332677147450536"/>
    <n v="12.360862214127783"/>
    <n v="4"/>
    <n v="3"/>
    <n v="0"/>
    <n v="2"/>
    <n v="0"/>
    <n v="0"/>
    <n v="7"/>
    <n v="2"/>
    <n v="9"/>
    <n v="8320.9709428369624"/>
    <n v="7028.8491439735999"/>
    <n v="10668.323000444079"/>
    <n v="6446.5570307504686"/>
    <n v="7824.3824404713323"/>
    <n v="8979.7073149490679"/>
    <n v="26018.143087254641"/>
    <n v="23250.64678617087"/>
    <n v="49268.789873425514"/>
    <n v="15943.48"/>
    <n v="11957.61"/>
    <n v="0"/>
    <n v="7971.74"/>
    <n v="0"/>
    <n v="0"/>
    <n v="27901.09"/>
    <n v="7971.74"/>
    <n v="35872.83"/>
    <n v="1.6173525555902397"/>
    <n v="2"/>
    <m/>
    <m/>
    <n v="0"/>
    <m/>
    <m/>
    <m/>
    <m/>
    <m/>
    <m/>
    <m/>
    <m/>
    <m/>
    <m/>
    <m/>
    <m/>
    <m/>
    <m/>
    <m/>
    <m/>
    <n v="19597.194166666668"/>
    <n v="63773.919999999998"/>
    <n v="91675.01"/>
    <n v="16"/>
    <n v="23"/>
    <n v="0"/>
    <n v="10"/>
    <n v="4.916666666666667"/>
    <n v="5"/>
    <n v="5"/>
    <n v="5"/>
    <n v="2"/>
    <n v="1"/>
    <n v="2"/>
    <n v="8"/>
    <n v="1"/>
    <n v="7"/>
    <n v="5"/>
    <n v="8"/>
    <n v="10"/>
  </r>
  <r>
    <s v="SH075Phesgo 10ml"/>
    <s v="BC_LEL47"/>
    <x v="6"/>
    <x v="2"/>
    <s v="上海市"/>
    <x v="160"/>
    <s v="上海市普陀区中心医院"/>
    <s v="SH075"/>
    <x v="134"/>
    <s v="-"/>
    <s v="-"/>
    <m/>
    <s v="腿部"/>
    <x v="4"/>
    <x v="5"/>
    <n v="6232.07"/>
    <n v="4.9705340401231055"/>
    <n v="4.5950562660239695"/>
    <n v="5.4497972426288541"/>
    <n v="4.6068849723286176"/>
    <n v="4.1146096679289546"/>
    <n v="5.7727718488287207"/>
    <n v="15.01538754877593"/>
    <n v="14.494266489086293"/>
    <n v="29.509654037862223"/>
    <n v="4"/>
    <n v="3"/>
    <n v="5"/>
    <n v="1"/>
    <n v="0"/>
    <n v="0"/>
    <n v="12"/>
    <n v="1"/>
    <n v="13"/>
    <n v="30976.716075430002"/>
    <n v="28636.712303799999"/>
    <n v="33963.51790187"/>
    <n v="28710.429629500006"/>
    <n v="25642.535473209999"/>
    <n v="35976.318255930004"/>
    <n v="93576.946281099998"/>
    <n v="90329.283358640008"/>
    <n v="183906.22963974002"/>
    <n v="24928.28"/>
    <n v="18696.21"/>
    <n v="31160.35"/>
    <n v="6232.07"/>
    <n v="0"/>
    <n v="0"/>
    <n v="74784.84"/>
    <n v="6232.07"/>
    <n v="81016.91"/>
    <n v="4.6068849723286176"/>
    <n v="1"/>
    <n v="16"/>
    <n v="15"/>
    <n v="13"/>
    <n v="4"/>
    <n v="3"/>
    <n v="5"/>
    <n v="1"/>
    <n v="0"/>
    <n v="0"/>
    <n v="0"/>
    <n v="0"/>
    <n v="0"/>
    <n v="0"/>
    <n v="0"/>
    <n v="0"/>
    <n v="0"/>
    <n v="0"/>
    <n v="0"/>
    <n v="0"/>
    <n v="20773.566666666666"/>
    <n v="99713.12"/>
    <n v="93481.049999999988"/>
    <n v="16"/>
    <n v="15"/>
    <n v="4"/>
    <n v="6"/>
    <n v="3.3333333333333335"/>
    <n v="0"/>
    <n v="3"/>
    <n v="0"/>
    <n v="1"/>
    <n v="3"/>
    <n v="2"/>
    <n v="6"/>
    <n v="5"/>
    <n v="5"/>
    <n v="5"/>
    <n v="6"/>
    <n v="4"/>
  </r>
  <r>
    <s v="SH075Phesgo 15ml"/>
    <s v="BC_LEL47"/>
    <x v="6"/>
    <x v="2"/>
    <s v="上海市"/>
    <x v="160"/>
    <s v="上海市普陀区中心医院"/>
    <s v="SH075"/>
    <x v="134"/>
    <s v="-"/>
    <s v="-"/>
    <m/>
    <s v="腿部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0"/>
    <n v="0"/>
    <n v="0"/>
    <n v="0"/>
    <n v="0"/>
    <n v="0"/>
    <n v="0"/>
    <n v="0"/>
    <n v="0.01"/>
    <n v="0.01"/>
    <n v="8489.27"/>
    <n v="8489.27"/>
    <n v="8489.27"/>
    <n v="8489.27"/>
    <n v="8489.2900000000009"/>
    <n v="25467.81"/>
    <n v="33957.10000000000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.3175000000001"/>
    <n v="0"/>
    <n v="0"/>
    <n v="0"/>
    <n v="0"/>
    <n v="0"/>
    <n v="0"/>
    <n v="0.25"/>
    <n v="0"/>
    <n v="0"/>
    <n v="0"/>
    <n v="0"/>
    <n v="0"/>
    <n v="3"/>
    <n v="0"/>
    <n v="0"/>
    <n v="0"/>
    <n v="0"/>
    <n v="0"/>
    <n v="0"/>
  </r>
  <r>
    <s v="SH080Herceptin IV"/>
    <s v="BC_LEL47"/>
    <x v="6"/>
    <x v="2"/>
    <s v="上海市"/>
    <x v="161"/>
    <s v="上海市第十人民医院"/>
    <s v="SH080"/>
    <x v="135"/>
    <s v="-"/>
    <s v="-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80Herceptin SC"/>
    <s v="BC_LEL47"/>
    <x v="6"/>
    <x v="2"/>
    <s v="上海市"/>
    <x v="161"/>
    <s v="上海市第十人民医院"/>
    <s v="SH080"/>
    <x v="135"/>
    <s v="-"/>
    <s v="-"/>
    <m/>
    <s v="头部"/>
    <x v="1"/>
    <x v="1"/>
    <n v="3444.49"/>
    <n v="14.971819012921621"/>
    <n v="13.871730937812529"/>
    <n v="21.041073288317605"/>
    <n v="21.536878596784817"/>
    <n v="19.391416252157612"/>
    <n v="25.523243109818662"/>
    <n v="49.884623239051756"/>
    <n v="66.451537958761094"/>
    <n v="116.33616119781286"/>
    <n v="0"/>
    <n v="5"/>
    <n v="5"/>
    <n v="0"/>
    <n v="0"/>
    <n v="0"/>
    <n v="10"/>
    <n v="0"/>
    <n v="10"/>
    <n v="51570.280871818395"/>
    <n v="47781.038497985879"/>
    <n v="72475.76653087711"/>
    <n v="74183.562957839327"/>
    <n v="66793.539366394369"/>
    <n v="87914.555659339283"/>
    <n v="171827.08590068138"/>
    <n v="228891.65798357298"/>
    <n v="400718.74388425436"/>
    <n v="0"/>
    <n v="17222.449999999997"/>
    <n v="17222.449999999997"/>
    <n v="0"/>
    <n v="0"/>
    <n v="0"/>
    <n v="34444.899999999994"/>
    <n v="0"/>
    <n v="34444.899999999994"/>
    <n v="21.536878596784817"/>
    <n v="0"/>
    <m/>
    <m/>
    <n v="0"/>
    <m/>
    <m/>
    <m/>
    <m/>
    <m/>
    <m/>
    <m/>
    <m/>
    <m/>
    <m/>
    <m/>
    <m/>
    <m/>
    <m/>
    <m/>
    <m/>
    <n v="72334.289999999994"/>
    <n v="34444.899999999994"/>
    <n v="75778.78"/>
    <n v="10"/>
    <n v="22"/>
    <n v="0"/>
    <n v="80"/>
    <n v="21"/>
    <n v="80"/>
    <n v="20"/>
    <n v="50"/>
    <n v="50"/>
    <n v="0"/>
    <n v="20"/>
    <n v="0"/>
    <n v="10"/>
    <n v="0"/>
    <n v="5"/>
    <n v="7"/>
    <n v="10"/>
  </r>
  <r>
    <s v="SH080Itovebi 3mg"/>
    <s v="BC_LEL47"/>
    <x v="6"/>
    <x v="2"/>
    <s v="上海市"/>
    <x v="161"/>
    <s v="上海市第十人民医院"/>
    <s v="SH080"/>
    <x v="135"/>
    <s v="-"/>
    <s v="-"/>
    <m/>
    <s v="头部"/>
    <x v="2"/>
    <x v="2"/>
    <n v="3566.02"/>
    <n v="1.7623502129369819"/>
    <n v="2.0122395382020994"/>
    <n v="4.0728354653651211"/>
    <n v="4.1229163324275486"/>
    <n v="5.012360409870884"/>
    <n v="6.3832728423499727"/>
    <n v="7.8474252165042024"/>
    <n v="15.518549584648406"/>
    <n v="23.36597480115261"/>
    <n v="2"/>
    <n v="3"/>
    <n v="2"/>
    <n v="0"/>
    <n v="0"/>
    <n v="0"/>
    <n v="7"/>
    <n v="0"/>
    <n v="7"/>
    <n v="6284.5761063375357"/>
    <n v="7175.6864380194511"/>
    <n v="14523.812726201329"/>
    <n v="14702.402099763287"/>
    <n v="17874.177468807771"/>
    <n v="22762.87862127685"/>
    <n v="27984.075270558315"/>
    <n v="55339.458189847908"/>
    <n v="83323.533460406223"/>
    <n v="7132.04"/>
    <n v="10698.06"/>
    <n v="7132.04"/>
    <n v="0"/>
    <n v="0"/>
    <n v="0"/>
    <n v="24962.14"/>
    <n v="0"/>
    <n v="24962.14"/>
    <n v="4.1229163324275486"/>
    <n v="0"/>
    <m/>
    <m/>
    <n v="0"/>
    <m/>
    <m/>
    <m/>
    <m/>
    <m/>
    <m/>
    <n v="1"/>
    <n v="2"/>
    <n v="2.6666666666666665"/>
    <n v="1"/>
    <n v="5"/>
    <n v="3"/>
    <n v="0"/>
    <n v="1"/>
    <n v="0"/>
    <n v="0"/>
    <n v="297.16833333333329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SH080Itovebi 9mg"/>
    <s v="BC_LEL47"/>
    <x v="6"/>
    <x v="2"/>
    <s v="上海市"/>
    <x v="161"/>
    <s v="上海市第十人民医院"/>
    <s v="SH080"/>
    <x v="135"/>
    <s v="-"/>
    <s v="-"/>
    <m/>
    <s v="头部"/>
    <x v="2"/>
    <x v="3"/>
    <n v="10698.05"/>
    <m/>
    <m/>
    <m/>
    <n v="0"/>
    <n v="0"/>
    <n v="0"/>
    <n v="0"/>
    <n v="0"/>
    <n v="0"/>
    <n v="3"/>
    <n v="3"/>
    <n v="8"/>
    <n v="0"/>
    <n v="0"/>
    <n v="0"/>
    <n v="14"/>
    <n v="0"/>
    <n v="14"/>
    <m/>
    <m/>
    <m/>
    <n v="0"/>
    <n v="0"/>
    <n v="0"/>
    <n v="0"/>
    <n v="0"/>
    <n v="0"/>
    <n v="32094.149999999998"/>
    <n v="32094.149999999998"/>
    <n v="85584.4"/>
    <n v="0"/>
    <n v="0"/>
    <n v="0"/>
    <n v="149772.69999999998"/>
    <n v="0"/>
    <n v="149772.69999999998"/>
    <n v="0"/>
    <n v="0"/>
    <m/>
    <m/>
    <n v="0"/>
    <m/>
    <m/>
    <m/>
    <m/>
    <m/>
    <m/>
    <n v="0.33333333333333331"/>
    <n v="0.33333333333333331"/>
    <n v="0.66666666666666663"/>
    <n v="0"/>
    <n v="2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SH080Perjeta"/>
    <s v="BC_LEL47"/>
    <x v="6"/>
    <x v="2"/>
    <s v="上海市"/>
    <x v="161"/>
    <s v="上海市第十人民医院"/>
    <s v="SH080"/>
    <x v="135"/>
    <s v="-"/>
    <s v="-"/>
    <m/>
    <s v="头部"/>
    <x v="3"/>
    <x v="4"/>
    <n v="3985.87"/>
    <n v="22.157554452934292"/>
    <n v="18.716819073034369"/>
    <n v="28.408216953013174"/>
    <n v="17.16625853209624"/>
    <n v="20.835210359023044"/>
    <n v="23.911675112106543"/>
    <n v="69.282590478981831"/>
    <n v="61.913144003225831"/>
    <n v="131.19573448220765"/>
    <n v="0"/>
    <n v="0"/>
    <n v="0"/>
    <n v="0"/>
    <n v="0"/>
    <n v="0"/>
    <n v="0"/>
    <n v="0"/>
    <n v="0"/>
    <n v="88317.131567317207"/>
    <n v="74602.807638635495"/>
    <n v="113231.45970650662"/>
    <n v="68422.474895326435"/>
    <n v="83046.439913719179"/>
    <n v="95308.828479092102"/>
    <n v="276151.39891245932"/>
    <n v="246777.74328813772"/>
    <n v="522929.14220059704"/>
    <n v="0"/>
    <n v="0"/>
    <n v="0"/>
    <n v="0"/>
    <n v="0"/>
    <n v="0"/>
    <n v="0"/>
    <n v="0"/>
    <n v="0"/>
    <n v="17.16625853209624"/>
    <n v="0"/>
    <m/>
    <m/>
    <n v="0"/>
    <m/>
    <m/>
    <m/>
    <m/>
    <m/>
    <m/>
    <m/>
    <m/>
    <m/>
    <m/>
    <m/>
    <m/>
    <m/>
    <m/>
    <m/>
    <m/>
    <n v="174381.8125"/>
    <n v="518163.1"/>
    <n v="179364.15"/>
    <n v="130"/>
    <n v="45"/>
    <n v="0"/>
    <n v="90"/>
    <n v="43.75"/>
    <n v="90"/>
    <n v="50"/>
    <n v="50"/>
    <n v="50"/>
    <n v="65"/>
    <n v="45"/>
    <n v="55"/>
    <n v="70"/>
    <n v="5"/>
    <n v="45"/>
    <n v="0"/>
    <n v="0"/>
  </r>
  <r>
    <s v="SH080Phesgo 10ml"/>
    <s v="BC_LEL47"/>
    <x v="6"/>
    <x v="2"/>
    <s v="上海市"/>
    <x v="161"/>
    <s v="上海市第十人民医院"/>
    <s v="SH080"/>
    <x v="135"/>
    <s v="-"/>
    <s v="-"/>
    <m/>
    <s v="头部"/>
    <x v="4"/>
    <x v="5"/>
    <n v="6232.07"/>
    <n v="80.110737569444822"/>
    <n v="73.647508308544346"/>
    <n v="107.7217557239601"/>
    <n v="95.936796332849283"/>
    <n v="86.100899586354132"/>
    <n v="111.91903867796574"/>
    <n v="261.48000160194925"/>
    <n v="293.9567345971692"/>
    <n v="555.43673619911851"/>
    <n v="70"/>
    <n v="20"/>
    <n v="80"/>
    <n v="20"/>
    <n v="0"/>
    <n v="0"/>
    <n v="170"/>
    <n v="20"/>
    <n v="190"/>
    <n v="499255.72428440995"/>
    <n v="458976.42710442992"/>
    <n v="671329.52219461999"/>
    <n v="597884.83032206004"/>
    <n v="536586.83328512998"/>
    <n v="697487.28337378998"/>
    <n v="1629561.6735834598"/>
    <n v="1831958.9469809798"/>
    <n v="3461520.6205644393"/>
    <n v="436244.89999999997"/>
    <n v="124641.4"/>
    <n v="498565.6"/>
    <n v="124641.4"/>
    <n v="0"/>
    <n v="0"/>
    <n v="1059451.8999999999"/>
    <n v="124641.4"/>
    <n v="1184093.2999999998"/>
    <n v="95.936796332849283"/>
    <n v="20"/>
    <n v="210"/>
    <n v="180"/>
    <n v="190"/>
    <n v="70"/>
    <n v="20"/>
    <n v="80"/>
    <n v="20"/>
    <n v="0"/>
    <n v="0"/>
    <n v="0"/>
    <n v="0"/>
    <n v="0.33333333333333331"/>
    <n v="0"/>
    <n v="1"/>
    <n v="0"/>
    <n v="0"/>
    <n v="0"/>
    <n v="0"/>
    <n v="0"/>
    <n v="291868.61166666669"/>
    <n v="1308734.7"/>
    <n v="1121772.5999999999"/>
    <n v="210"/>
    <n v="180"/>
    <n v="70"/>
    <n v="70"/>
    <n v="46.833333333333336"/>
    <n v="2"/>
    <n v="10"/>
    <n v="40"/>
    <n v="15"/>
    <n v="55"/>
    <n v="50"/>
    <n v="40"/>
    <n v="60"/>
    <n v="110"/>
    <n v="40"/>
    <n v="70"/>
    <n v="70"/>
  </r>
  <r>
    <s v="SH080Phesgo 15ml"/>
    <s v="BC_LEL47"/>
    <x v="6"/>
    <x v="2"/>
    <s v="上海市"/>
    <x v="161"/>
    <s v="上海市第十人民医院"/>
    <s v="SH080"/>
    <x v="135"/>
    <s v="-"/>
    <s v="-"/>
    <m/>
    <s v="头部"/>
    <x v="4"/>
    <x v="6"/>
    <n v="8489.27"/>
    <n v="4"/>
    <n v="4"/>
    <n v="7"/>
    <n v="5"/>
    <n v="6"/>
    <n v="8"/>
    <n v="15"/>
    <n v="19"/>
    <n v="34"/>
    <n v="0"/>
    <n v="0"/>
    <n v="8"/>
    <n v="0"/>
    <n v="0"/>
    <n v="0"/>
    <n v="8"/>
    <n v="0"/>
    <n v="8"/>
    <n v="33957.08"/>
    <n v="33957.08"/>
    <n v="59424.89"/>
    <n v="42446.350000000006"/>
    <n v="50935.62"/>
    <n v="67914.16"/>
    <n v="127339.05"/>
    <n v="161296.13"/>
    <n v="288635.18"/>
    <n v="0"/>
    <n v="0"/>
    <n v="67914.16"/>
    <n v="0"/>
    <n v="0"/>
    <n v="0"/>
    <n v="67914.16"/>
    <n v="0"/>
    <n v="67914.16"/>
    <n v="5"/>
    <n v="0"/>
    <n v="0"/>
    <n v="10"/>
    <n v="16"/>
    <n v="0"/>
    <n v="0"/>
    <n v="16"/>
    <n v="0"/>
    <n v="0"/>
    <n v="0"/>
    <n v="5"/>
    <n v="0.33333333333333331"/>
    <n v="1.3333333333333333"/>
    <n v="2"/>
    <n v="2"/>
    <n v="0"/>
    <n v="2"/>
    <n v="2"/>
    <n v="0"/>
    <n v="0"/>
    <n v="26882.688333333332"/>
    <n v="0"/>
    <n v="42446.350000000006"/>
    <n v="0"/>
    <n v="5"/>
    <n v="0"/>
    <n v="8"/>
    <n v="3.1666666666666665"/>
    <n v="0"/>
    <n v="3"/>
    <n v="5"/>
    <n v="7"/>
    <n v="8"/>
    <n v="10"/>
    <n v="0"/>
    <n v="0"/>
    <n v="0"/>
    <n v="0"/>
    <n v="0"/>
    <n v="5"/>
  </r>
  <r>
    <s v="SH093Herceptin IV"/>
    <s v="BC_LEL47"/>
    <x v="6"/>
    <x v="2"/>
    <s v="上海市"/>
    <x v="162"/>
    <s v="上海市第一人民医院北部"/>
    <s v="SH093"/>
    <x v="136"/>
    <s v="-"/>
    <s v="-"/>
    <m/>
    <s v="腰部"/>
    <x v="0"/>
    <x v="0"/>
    <n v="4535.5"/>
    <n v="10.633616391402263"/>
    <n v="7.6179775873811604"/>
    <n v="7.0864487815109154"/>
    <n v="5.0040312952966355"/>
    <n v="4.5593655033710601"/>
    <n v="7.9373940377316066"/>
    <n v="25.338042760294343"/>
    <n v="17.500790836399304"/>
    <n v="42.838833596693647"/>
    <n v="9"/>
    <n v="6"/>
    <n v="6"/>
    <n v="2"/>
    <n v="0"/>
    <n v="0"/>
    <n v="21"/>
    <n v="2"/>
    <n v="23"/>
    <n v="48228.767143204976"/>
    <n v="34551.337347567256"/>
    <n v="32140.58844854276"/>
    <n v="22695.783939817891"/>
    <n v="20679.002240539441"/>
    <n v="36000.050658131702"/>
    <n v="114920.69293931499"/>
    <n v="79374.836838489035"/>
    <n v="194295.52977780404"/>
    <n v="40819.5"/>
    <n v="27213"/>
    <n v="27213"/>
    <n v="9071"/>
    <n v="0"/>
    <n v="0"/>
    <n v="95245.5"/>
    <n v="9071"/>
    <n v="104316.5"/>
    <n v="5.0040312952966355"/>
    <n v="2"/>
    <m/>
    <m/>
    <n v="0"/>
    <m/>
    <m/>
    <m/>
    <m/>
    <m/>
    <m/>
    <m/>
    <m/>
    <m/>
    <m/>
    <m/>
    <m/>
    <m/>
    <m/>
    <m/>
    <m/>
    <n v="97891.208333333328"/>
    <n v="95245.5"/>
    <n v="49890.5"/>
    <n v="21"/>
    <n v="11"/>
    <n v="0"/>
    <n v="21"/>
    <n v="21.583333333333332"/>
    <n v="17"/>
    <n v="21"/>
    <n v="16"/>
    <n v="14"/>
    <n v="20"/>
    <n v="139"/>
    <n v="21"/>
    <n v="0"/>
    <n v="0"/>
    <n v="0"/>
    <n v="4"/>
    <n v="7"/>
  </r>
  <r>
    <s v="SH093Herceptin SC"/>
    <s v="BC_LEL47"/>
    <x v="6"/>
    <x v="2"/>
    <s v="上海市"/>
    <x v="162"/>
    <s v="上海市第一人民医院北部"/>
    <s v="SH093"/>
    <x v="136"/>
    <s v="-"/>
    <s v="-"/>
    <m/>
    <s v="腰部"/>
    <x v="1"/>
    <x v="1"/>
    <n v="3444.49"/>
    <n v="21.71642903903485"/>
    <n v="20.120765572947228"/>
    <n v="30.519803544012628"/>
    <n v="31.238962704914336"/>
    <n v="28.126997437179906"/>
    <n v="37.021132660102225"/>
    <n v="72.356998155994702"/>
    <n v="96.387092802196463"/>
    <n v="168.74409095819118"/>
    <n v="0"/>
    <n v="11"/>
    <n v="20"/>
    <n v="1"/>
    <n v="0"/>
    <n v="0"/>
    <n v="31"/>
    <n v="1"/>
    <n v="32"/>
    <n v="74802.022660665141"/>
    <n v="69305.775808360995"/>
    <n v="105125.15810931605"/>
    <n v="107602.29464745037"/>
    <n v="96883.161402391808"/>
    <n v="127518.9212363955"/>
    <n v="249232.95657834219"/>
    <n v="332004.37728623766"/>
    <n v="581237.33386457991"/>
    <n v="0"/>
    <n v="37889.39"/>
    <n v="68889.799999999988"/>
    <n v="3444.49"/>
    <n v="0"/>
    <n v="0"/>
    <n v="106779.18999999999"/>
    <n v="3444.49"/>
    <n v="110223.67999999999"/>
    <n v="31.238962704914336"/>
    <n v="1"/>
    <m/>
    <m/>
    <n v="0"/>
    <m/>
    <m/>
    <m/>
    <m/>
    <m/>
    <m/>
    <m/>
    <m/>
    <m/>
    <m/>
    <m/>
    <m/>
    <m/>
    <m/>
    <m/>
    <m/>
    <n v="97019.801666666666"/>
    <n v="334115.52999999997"/>
    <n v="0"/>
    <n v="97"/>
    <n v="0"/>
    <n v="0"/>
    <n v="57"/>
    <n v="28.166666666666668"/>
    <n v="48"/>
    <n v="50"/>
    <n v="43"/>
    <n v="57"/>
    <n v="22"/>
    <n v="21"/>
    <n v="6"/>
    <n v="20"/>
    <n v="71"/>
    <n v="0"/>
    <n v="0"/>
    <n v="0"/>
  </r>
  <r>
    <s v="SH093Itovebi 3mg"/>
    <s v="BC_LEL47"/>
    <x v="6"/>
    <x v="2"/>
    <s v="上海市"/>
    <x v="162"/>
    <s v="上海市第一人民医院北部"/>
    <s v="SH093"/>
    <x v="136"/>
    <s v="-"/>
    <s v="-"/>
    <m/>
    <s v="腰部"/>
    <x v="2"/>
    <x v="2"/>
    <n v="3566.02"/>
    <n v="0.44058755323424537"/>
    <n v="0.50305988455052486"/>
    <n v="1.01820886634128"/>
    <n v="1.0307290831068869"/>
    <n v="1.2530901024677208"/>
    <n v="1.595818210587493"/>
    <n v="1.9618563041260502"/>
    <n v="3.8796373961621002"/>
    <n v="5.8414937002881508"/>
    <n v="0"/>
    <n v="0"/>
    <n v="0"/>
    <n v="0"/>
    <n v="0"/>
    <n v="0"/>
    <n v="0"/>
    <n v="0"/>
    <n v="0"/>
    <n v="1571.1440265843837"/>
    <n v="1793.9216095048625"/>
    <n v="3630.9531815503319"/>
    <n v="3675.6005249408208"/>
    <n v="4468.5443672019419"/>
    <n v="5690.7196553192116"/>
    <n v="6996.0188176395786"/>
    <n v="13834.864547461973"/>
    <n v="20830.883365101552"/>
    <n v="0"/>
    <n v="0"/>
    <n v="0"/>
    <n v="0"/>
    <n v="0"/>
    <n v="0"/>
    <n v="0"/>
    <n v="0"/>
    <n v="0"/>
    <n v="1.0307290831068869"/>
    <n v="0"/>
    <m/>
    <m/>
    <n v="0"/>
    <m/>
    <m/>
    <m/>
    <m/>
    <m/>
    <m/>
    <n v="0.33333333333333331"/>
    <n v="2"/>
    <n v="0.33333333333333331"/>
    <n v="1"/>
    <n v="0"/>
    <n v="0"/>
    <n v="1"/>
    <n v="1"/>
    <n v="0"/>
    <n v="0"/>
    <n v="891.505"/>
    <n v="7132.04"/>
    <n v="3566.02"/>
    <n v="2"/>
    <n v="1"/>
    <n v="0"/>
    <n v="1"/>
    <n v="0.25"/>
    <n v="0"/>
    <n v="0"/>
    <n v="0"/>
    <n v="0"/>
    <n v="0"/>
    <n v="0"/>
    <n v="0"/>
    <n v="1"/>
    <n v="1"/>
    <n v="1"/>
    <n v="0"/>
    <n v="0"/>
  </r>
  <r>
    <s v="SH093Itovebi 9mg"/>
    <s v="BC_LEL47"/>
    <x v="6"/>
    <x v="2"/>
    <s v="上海市"/>
    <x v="162"/>
    <s v="上海市第一人民医院北部"/>
    <s v="SH093"/>
    <x v="136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93Perjeta"/>
    <s v="BC_LEL47"/>
    <x v="6"/>
    <x v="2"/>
    <s v="上海市"/>
    <x v="162"/>
    <s v="上海市第一人民医院北部"/>
    <s v="SH093"/>
    <x v="136"/>
    <s v="-"/>
    <s v="-"/>
    <m/>
    <s v="腰部"/>
    <x v="3"/>
    <x v="4"/>
    <n v="3985.87"/>
    <n v="15.371377192155542"/>
    <n v="12.984433206293765"/>
    <n v="19.70765406755099"/>
    <n v="11.908761656680294"/>
    <n v="14.454026412830833"/>
    <n v="16.588264658232308"/>
    <n v="48.063464466000298"/>
    <n v="42.951052727743431"/>
    <n v="91.014517193743728"/>
    <n v="7"/>
    <n v="8"/>
    <n v="26"/>
    <n v="3"/>
    <n v="0"/>
    <n v="0"/>
    <n v="41"/>
    <n v="3"/>
    <n v="44"/>
    <n v="61268.311208897008"/>
    <n v="51754.262783970131"/>
    <n v="78552.147118229477"/>
    <n v="47466.775824512282"/>
    <n v="57611.87025811003"/>
    <n v="66118.666453308411"/>
    <n v="191574.72111109662"/>
    <n v="171197.31253593072"/>
    <n v="362772.03364702733"/>
    <n v="27901.09"/>
    <n v="31886.959999999999"/>
    <n v="103632.62"/>
    <n v="11957.61"/>
    <n v="0"/>
    <n v="0"/>
    <n v="163420.66999999998"/>
    <n v="11957.61"/>
    <n v="175378.27999999997"/>
    <n v="11.908761656680294"/>
    <n v="3"/>
    <m/>
    <m/>
    <n v="0"/>
    <m/>
    <m/>
    <m/>
    <m/>
    <m/>
    <m/>
    <m/>
    <m/>
    <m/>
    <m/>
    <m/>
    <m/>
    <m/>
    <m/>
    <m/>
    <m/>
    <n v="75731.53"/>
    <n v="143491.32"/>
    <n v="107618.48999999999"/>
    <n v="36"/>
    <n v="27"/>
    <n v="0"/>
    <n v="55"/>
    <n v="19"/>
    <n v="46"/>
    <n v="55"/>
    <n v="27"/>
    <n v="16"/>
    <n v="10"/>
    <n v="11"/>
    <n v="11"/>
    <n v="12"/>
    <n v="13"/>
    <n v="5"/>
    <n v="11"/>
    <n v="11"/>
  </r>
  <r>
    <s v="SH093Phesgo 10ml"/>
    <s v="BC_LEL47"/>
    <x v="6"/>
    <x v="2"/>
    <s v="上海市"/>
    <x v="162"/>
    <s v="上海市第一人民医院北部"/>
    <s v="SH093"/>
    <x v="136"/>
    <s v="-"/>
    <s v="-"/>
    <m/>
    <s v="腰部"/>
    <x v="4"/>
    <x v="5"/>
    <n v="6232.07"/>
    <n v="38.598647574539442"/>
    <n v="35.374173884040133"/>
    <n v="53.050230892944079"/>
    <n v="47.173781935738859"/>
    <n v="42.946291317039126"/>
    <n v="55.823825476544719"/>
    <n v="127.02305235152366"/>
    <n v="145.94389872932271"/>
    <n v="272.96695108084634"/>
    <n v="28"/>
    <n v="29"/>
    <n v="39"/>
    <n v="6"/>
    <n v="0"/>
    <n v="0"/>
    <n v="96"/>
    <n v="6"/>
    <n v="102"/>
    <n v="240549.47358986002"/>
    <n v="220454.32783750998"/>
    <n v="330612.75244099001"/>
    <n v="293990.31118826004"/>
    <n v="267644.29372818"/>
    <n v="347897.98803761002"/>
    <n v="791616.55386836"/>
    <n v="909532.59295405005"/>
    <n v="1701149.1468224102"/>
    <n v="174497.96"/>
    <n v="180730.03"/>
    <n v="243050.72999999998"/>
    <n v="37392.42"/>
    <n v="0"/>
    <n v="0"/>
    <n v="598278.72"/>
    <n v="37392.42"/>
    <n v="635671.14"/>
    <n v="47.173781935738859"/>
    <n v="6"/>
    <n v="135"/>
    <n v="104"/>
    <n v="102"/>
    <n v="28"/>
    <n v="29"/>
    <n v="39"/>
    <n v="6"/>
    <n v="0"/>
    <n v="0"/>
    <n v="0"/>
    <n v="0"/>
    <n v="0"/>
    <n v="0"/>
    <n v="0"/>
    <n v="0"/>
    <n v="0"/>
    <n v="0"/>
    <n v="0"/>
    <n v="0"/>
    <n v="196829.54416666666"/>
    <n v="841329.45"/>
    <n v="648135.28"/>
    <n v="135"/>
    <n v="104"/>
    <n v="49"/>
    <n v="46"/>
    <n v="31.583333333333332"/>
    <n v="1"/>
    <n v="1"/>
    <n v="20"/>
    <n v="39"/>
    <n v="37"/>
    <n v="42"/>
    <n v="46"/>
    <n v="44"/>
    <n v="45"/>
    <n v="33"/>
    <n v="36"/>
    <n v="35"/>
  </r>
  <r>
    <s v="SH093Phesgo 15ml"/>
    <s v="BC_LEL47"/>
    <x v="6"/>
    <x v="2"/>
    <s v="上海市"/>
    <x v="162"/>
    <s v="上海市第一人民医院北部"/>
    <s v="SH093"/>
    <x v="136"/>
    <s v="-"/>
    <s v="-"/>
    <m/>
    <s v="腰部"/>
    <x v="4"/>
    <x v="6"/>
    <n v="8489.27"/>
    <n v="3"/>
    <n v="3"/>
    <n v="4"/>
    <n v="3"/>
    <n v="3"/>
    <n v="4"/>
    <n v="10"/>
    <n v="10"/>
    <n v="20"/>
    <n v="8"/>
    <n v="2"/>
    <n v="2"/>
    <n v="0"/>
    <n v="0"/>
    <n v="0"/>
    <n v="12"/>
    <n v="0"/>
    <n v="12"/>
    <n v="25467.81"/>
    <n v="25467.81"/>
    <n v="33957.08"/>
    <n v="25467.81"/>
    <n v="25467.81"/>
    <n v="33957.08"/>
    <n v="84892.700000000012"/>
    <n v="84892.700000000012"/>
    <n v="169785.40000000002"/>
    <n v="67914.16"/>
    <n v="16978.54"/>
    <n v="16978.54"/>
    <n v="0"/>
    <n v="0"/>
    <n v="0"/>
    <n v="101871.24000000002"/>
    <n v="0"/>
    <n v="101871.24000000002"/>
    <n v="3"/>
    <n v="0"/>
    <n v="24"/>
    <n v="14"/>
    <n v="24"/>
    <n v="16"/>
    <n v="4"/>
    <n v="4"/>
    <n v="0"/>
    <n v="0"/>
    <n v="0"/>
    <n v="2.3333333333333335"/>
    <n v="1.3333333333333333"/>
    <n v="2.3333333333333335"/>
    <n v="1"/>
    <n v="4"/>
    <n v="2"/>
    <n v="1"/>
    <n v="1"/>
    <n v="0"/>
    <n v="0"/>
    <n v="23345.4925"/>
    <n v="101871.24"/>
    <n v="59424.89"/>
    <n v="12"/>
    <n v="7"/>
    <n v="0"/>
    <n v="6"/>
    <n v="2.75"/>
    <n v="0"/>
    <n v="1"/>
    <n v="6"/>
    <n v="3"/>
    <n v="4"/>
    <n v="0"/>
    <n v="5"/>
    <n v="3"/>
    <n v="4"/>
    <n v="2"/>
    <n v="4"/>
    <n v="1"/>
  </r>
  <r>
    <s v="SH095Herceptin IV"/>
    <s v="BC_LEL47"/>
    <x v="6"/>
    <x v="2"/>
    <s v="上海市"/>
    <x v="163"/>
    <s v="上海中医药大学附属岳阳中西医结合医院总部"/>
    <s v="SH095"/>
    <x v="137"/>
    <s v="-"/>
    <s v="-"/>
    <m/>
    <s v="腰部"/>
    <x v="0"/>
    <x v="0"/>
    <n v="4535.5"/>
    <n v="39.931730505316366"/>
    <n v="28.60729753809839"/>
    <n v="26.611281860028182"/>
    <n v="18.791314428599961"/>
    <n v="17.121489797493101"/>
    <n v="29.806781433781481"/>
    <n v="95.150309903442945"/>
    <n v="65.719585659874539"/>
    <n v="160.86989556331747"/>
    <n v="15"/>
    <n v="15"/>
    <n v="6"/>
    <n v="6"/>
    <n v="0"/>
    <n v="0"/>
    <n v="36"/>
    <n v="6"/>
    <n v="42"/>
    <n v="181110.36370686235"/>
    <n v="129748.39798404524"/>
    <n v="120695.46887615781"/>
    <n v="85228.006590915116"/>
    <n v="77654.516976529965"/>
    <n v="135188.65719291591"/>
    <n v="431554.23056706542"/>
    <n v="298071.18076036102"/>
    <n v="729625.41132742644"/>
    <n v="68032.5"/>
    <n v="68032.5"/>
    <n v="27213"/>
    <n v="27213"/>
    <n v="0"/>
    <n v="0"/>
    <n v="163278"/>
    <n v="27213"/>
    <n v="190491"/>
    <n v="18.791314428599961"/>
    <n v="6"/>
    <m/>
    <m/>
    <n v="0"/>
    <m/>
    <m/>
    <m/>
    <m/>
    <m/>
    <m/>
    <m/>
    <m/>
    <m/>
    <m/>
    <m/>
    <m/>
    <m/>
    <m/>
    <m/>
    <m/>
    <n v="60095.375"/>
    <n v="272130"/>
    <n v="163278"/>
    <n v="60"/>
    <n v="36"/>
    <n v="0"/>
    <n v="24"/>
    <n v="13.25"/>
    <n v="0"/>
    <n v="0"/>
    <n v="6"/>
    <n v="12"/>
    <n v="12"/>
    <n v="33"/>
    <n v="24"/>
    <n v="18"/>
    <n v="18"/>
    <n v="12"/>
    <n v="6"/>
    <n v="18"/>
  </r>
  <r>
    <s v="SH095Herceptin SC"/>
    <s v="BC_LEL47"/>
    <x v="6"/>
    <x v="2"/>
    <s v="上海市"/>
    <x v="163"/>
    <s v="上海中医药大学附属岳阳中西医结合医院总部"/>
    <s v="SH095"/>
    <x v="137"/>
    <s v="-"/>
    <s v="-"/>
    <m/>
    <s v="腰部"/>
    <x v="1"/>
    <x v="1"/>
    <n v="3444.49"/>
    <n v="5.1040292089505526"/>
    <n v="4.7289991833451808"/>
    <n v="7.1730931664719115"/>
    <n v="7.3421177034493699"/>
    <n v="6.6107100859628218"/>
    <n v="8.7011056056199987"/>
    <n v="17.006121558767646"/>
    <n v="22.65393339503219"/>
    <n v="39.660054953799836"/>
    <n v="10"/>
    <n v="10"/>
    <n v="10"/>
    <n v="0"/>
    <n v="0"/>
    <n v="0"/>
    <n v="30"/>
    <n v="0"/>
    <n v="30"/>
    <n v="17580.777569938087"/>
    <n v="16288.990397040638"/>
    <n v="24707.64768098083"/>
    <n v="25289.851008354319"/>
    <n v="22770.52478399808"/>
    <n v="29970.871247502026"/>
    <n v="58577.415647959555"/>
    <n v="78031.247039854425"/>
    <n v="136608.66268781398"/>
    <n v="34444.899999999994"/>
    <n v="34444.899999999994"/>
    <n v="34444.899999999994"/>
    <n v="0"/>
    <n v="0"/>
    <n v="0"/>
    <n v="103334.69999999998"/>
    <n v="0"/>
    <n v="103334.69999999998"/>
    <n v="7.3421177034493699"/>
    <n v="0"/>
    <m/>
    <m/>
    <n v="0"/>
    <m/>
    <m/>
    <m/>
    <m/>
    <m/>
    <m/>
    <m/>
    <m/>
    <m/>
    <m/>
    <m/>
    <m/>
    <m/>
    <m/>
    <m/>
    <m/>
    <n v="25833.674999999999"/>
    <n v="34444.899999999994"/>
    <n v="68889.799999999988"/>
    <n v="10"/>
    <n v="20"/>
    <n v="0"/>
    <n v="40"/>
    <n v="7.5"/>
    <n v="0"/>
    <n v="0"/>
    <n v="0"/>
    <n v="40"/>
    <n v="0"/>
    <n v="20"/>
    <n v="0"/>
    <n v="0"/>
    <n v="10"/>
    <n v="10"/>
    <n v="0"/>
    <n v="10"/>
  </r>
  <r>
    <s v="SH095Itovebi 3mg"/>
    <s v="BC_LEL47"/>
    <x v="6"/>
    <x v="2"/>
    <s v="上海市"/>
    <x v="163"/>
    <s v="上海中医药大学附属岳阳中西医结合医院总部"/>
    <s v="SH095"/>
    <x v="137"/>
    <s v="-"/>
    <s v="-"/>
    <m/>
    <s v="腰部"/>
    <x v="2"/>
    <x v="2"/>
    <n v="3566.02"/>
    <n v="0.44058755323424564"/>
    <n v="0.50305988455052508"/>
    <n v="1.0182088663412807"/>
    <n v="1.0307290831068876"/>
    <n v="1.2530901024677217"/>
    <n v="1.5958182105874941"/>
    <n v="1.9618563041260515"/>
    <n v="3.8796373961621033"/>
    <n v="5.8414937002881544"/>
    <n v="0"/>
    <n v="10"/>
    <n v="10"/>
    <n v="0"/>
    <n v="0"/>
    <n v="0"/>
    <n v="20"/>
    <n v="0"/>
    <n v="20"/>
    <n v="1571.1440265843846"/>
    <n v="1793.9216095048635"/>
    <n v="3630.9531815503337"/>
    <n v="3675.6005249408231"/>
    <n v="4468.5443672019446"/>
    <n v="5690.7196553192152"/>
    <n v="6996.0188176395823"/>
    <n v="13834.864547461983"/>
    <n v="20830.883365101567"/>
    <n v="0"/>
    <n v="35660.199999999997"/>
    <n v="35660.199999999997"/>
    <n v="0"/>
    <n v="0"/>
    <n v="0"/>
    <n v="71320.399999999994"/>
    <n v="0"/>
    <n v="71320.399999999994"/>
    <n v="1.0307290831068876"/>
    <n v="0"/>
    <m/>
    <m/>
    <n v="0"/>
    <m/>
    <m/>
    <m/>
    <m/>
    <m/>
    <m/>
    <n v="0.33333333333333331"/>
    <n v="0"/>
    <n v="0.33333333333333331"/>
    <n v="0"/>
    <n v="0"/>
    <n v="0"/>
    <n v="1"/>
    <n v="0"/>
    <n v="0"/>
    <n v="0"/>
    <n v="594.33666666666659"/>
    <n v="7132.04"/>
    <n v="0"/>
    <n v="2"/>
    <n v="0"/>
    <n v="0"/>
    <n v="1"/>
    <n v="0.16666666666666666"/>
    <n v="0"/>
    <n v="0"/>
    <n v="0"/>
    <n v="0"/>
    <n v="0"/>
    <n v="0"/>
    <n v="0"/>
    <n v="1"/>
    <n v="1"/>
    <n v="0"/>
    <n v="0"/>
    <n v="0"/>
  </r>
  <r>
    <s v="SH095Itovebi 9mg"/>
    <s v="BC_LEL47"/>
    <x v="6"/>
    <x v="2"/>
    <s v="上海市"/>
    <x v="163"/>
    <s v="上海中医药大学附属岳阳中西医结合医院总部"/>
    <s v="SH095"/>
    <x v="137"/>
    <s v="-"/>
    <s v="-"/>
    <m/>
    <s v="腰部"/>
    <x v="2"/>
    <x v="3"/>
    <n v="10698.05"/>
    <m/>
    <m/>
    <m/>
    <n v="0"/>
    <n v="0"/>
    <n v="0"/>
    <n v="0"/>
    <n v="0"/>
    <n v="0"/>
    <n v="2"/>
    <n v="3"/>
    <n v="2"/>
    <n v="0"/>
    <n v="0"/>
    <n v="0"/>
    <n v="7"/>
    <n v="0"/>
    <n v="7"/>
    <m/>
    <m/>
    <m/>
    <n v="0"/>
    <n v="0"/>
    <n v="0"/>
    <n v="0"/>
    <n v="0"/>
    <n v="0"/>
    <n v="21396.1"/>
    <n v="32094.149999999998"/>
    <n v="21396.1"/>
    <n v="0"/>
    <n v="0"/>
    <n v="0"/>
    <n v="74886.350000000006"/>
    <n v="0"/>
    <n v="74886.350000000006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095Perjeta"/>
    <s v="BC_LEL47"/>
    <x v="6"/>
    <x v="2"/>
    <s v="上海市"/>
    <x v="163"/>
    <s v="上海中医药大学附属岳阳中西医结合医院总部"/>
    <s v="SH095"/>
    <x v="137"/>
    <s v="-"/>
    <s v="-"/>
    <m/>
    <s v="腰部"/>
    <x v="3"/>
    <x v="4"/>
    <n v="3985.87"/>
    <n v="5.4979996884527704"/>
    <n v="4.6442429217969163"/>
    <n v="7.0489894671783757"/>
    <n v="4.259499136596558"/>
    <n v="5.1698837209711419"/>
    <n v="5.9332532656525077"/>
    <n v="17.191232077428062"/>
    <n v="15.362636123220206"/>
    <n v="32.553868200648267"/>
    <n v="0"/>
    <n v="20"/>
    <n v="10"/>
    <n v="0"/>
    <n v="0"/>
    <n v="0"/>
    <n v="30"/>
    <n v="0"/>
    <n v="30"/>
    <n v="21914.312018213244"/>
    <n v="18511.348534702673"/>
    <n v="28096.35564754227"/>
    <n v="16977.809823586122"/>
    <n v="20606.484426907246"/>
    <n v="23649.176193966359"/>
    <n v="68522.01620045818"/>
    <n v="61233.47044445973"/>
    <n v="129755.48664491791"/>
    <n v="0"/>
    <n v="79717.399999999994"/>
    <n v="39858.699999999997"/>
    <n v="0"/>
    <n v="0"/>
    <n v="0"/>
    <n v="119576.09999999999"/>
    <n v="0"/>
    <n v="119576.09999999999"/>
    <n v="4.259499136596558"/>
    <n v="0"/>
    <m/>
    <m/>
    <n v="0"/>
    <m/>
    <m/>
    <m/>
    <m/>
    <m/>
    <m/>
    <m/>
    <m/>
    <m/>
    <m/>
    <m/>
    <m/>
    <m/>
    <m/>
    <m/>
    <m/>
    <n v="38197.920833333337"/>
    <n v="39858.699999999997"/>
    <n v="0"/>
    <n v="10"/>
    <n v="0"/>
    <n v="0"/>
    <n v="105"/>
    <n v="9.5833333333333339"/>
    <n v="0"/>
    <n v="105"/>
    <n v="0"/>
    <n v="0"/>
    <n v="0"/>
    <n v="0"/>
    <n v="10"/>
    <n v="0"/>
    <n v="0"/>
    <n v="0"/>
    <n v="0"/>
    <n v="0"/>
  </r>
  <r>
    <s v="SH095Phesgo 10ml"/>
    <s v="BC_LEL47"/>
    <x v="6"/>
    <x v="2"/>
    <s v="上海市"/>
    <x v="163"/>
    <s v="上海中医药大学附属岳阳中西医结合医院总部"/>
    <s v="SH095"/>
    <x v="137"/>
    <s v="-"/>
    <s v="-"/>
    <m/>
    <s v="腰部"/>
    <x v="4"/>
    <x v="5"/>
    <n v="6232.07"/>
    <n v="8.0668790310298188"/>
    <n v="7.354600076929497"/>
    <n v="11.560106066629547"/>
    <n v="9.9611068402296503"/>
    <n v="9.0272637124294199"/>
    <n v="12.172786844528384"/>
    <n v="26.981585174588865"/>
    <n v="31.161157397187452"/>
    <n v="58.142742571776317"/>
    <n v="40"/>
    <n v="20"/>
    <n v="125"/>
    <n v="0"/>
    <n v="0"/>
    <n v="0"/>
    <n v="185"/>
    <n v="0"/>
    <n v="185"/>
    <n v="50273.354802909998"/>
    <n v="45834.382501430009"/>
    <n v="72043.390214660001"/>
    <n v="62078.315105789996"/>
    <n v="56258.539364320015"/>
    <n v="75861.65971018"/>
    <n v="168151.127519"/>
    <n v="194198.51418028999"/>
    <n v="362349.64169929002"/>
    <n v="249282.8"/>
    <n v="124641.4"/>
    <n v="779008.75"/>
    <n v="0"/>
    <n v="0"/>
    <n v="0"/>
    <n v="1152932.95"/>
    <n v="0"/>
    <n v="1152932.95"/>
    <n v="9.9611068402296503"/>
    <n v="0"/>
    <n v="0"/>
    <n v="35"/>
    <n v="185"/>
    <n v="40"/>
    <n v="20"/>
    <n v="125"/>
    <n v="0"/>
    <n v="0"/>
    <n v="0"/>
    <n v="0"/>
    <n v="0"/>
    <n v="0"/>
    <n v="0"/>
    <n v="0"/>
    <n v="0"/>
    <n v="0"/>
    <n v="0"/>
    <n v="0"/>
    <n v="0"/>
    <n v="175017.29916666666"/>
    <n v="0"/>
    <n v="218122.44999999998"/>
    <n v="0"/>
    <n v="35"/>
    <n v="35.666666666666664"/>
    <n v="280"/>
    <n v="28.083333333333332"/>
    <n v="4"/>
    <n v="18"/>
    <n v="280"/>
    <n v="0"/>
    <n v="0"/>
    <n v="0"/>
    <n v="0"/>
    <n v="0"/>
    <n v="0"/>
    <n v="0"/>
    <n v="0"/>
    <n v="35"/>
  </r>
  <r>
    <s v="SH095Phesgo 15ml"/>
    <s v="BC_LEL47"/>
    <x v="6"/>
    <x v="2"/>
    <s v="上海市"/>
    <x v="163"/>
    <s v="上海中医药大学附属岳阳中西医结合医院总部"/>
    <s v="SH095"/>
    <x v="137"/>
    <s v="-"/>
    <s v="-"/>
    <m/>
    <s v="腰部"/>
    <x v="4"/>
    <x v="6"/>
    <n v="8489.27"/>
    <n v="1"/>
    <n v="1"/>
    <n v="1"/>
    <n v="1"/>
    <n v="1"/>
    <n v="1"/>
    <n v="3"/>
    <n v="3"/>
    <n v="6"/>
    <n v="1"/>
    <n v="0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8489.27"/>
    <n v="0"/>
    <n v="0"/>
    <n v="0"/>
    <n v="0"/>
    <n v="0"/>
    <n v="8489.27"/>
    <n v="0"/>
    <n v="8489.27"/>
    <n v="1"/>
    <n v="0"/>
    <n v="14"/>
    <n v="4"/>
    <n v="2"/>
    <n v="2"/>
    <n v="0"/>
    <n v="0"/>
    <n v="0"/>
    <n v="0"/>
    <n v="0"/>
    <n v="1.6666666666666667"/>
    <n v="0.33333333333333331"/>
    <n v="0.33333333333333331"/>
    <n v="0"/>
    <n v="1"/>
    <n v="0"/>
    <n v="0"/>
    <n v="0"/>
    <n v="0"/>
    <n v="0"/>
    <n v="14856.2225"/>
    <n v="59424.89"/>
    <n v="16978.54"/>
    <n v="7"/>
    <n v="2"/>
    <n v="0"/>
    <n v="6"/>
    <n v="1.75"/>
    <n v="2"/>
    <n v="6"/>
    <n v="4"/>
    <n v="-1"/>
    <n v="0"/>
    <n v="1"/>
    <n v="4"/>
    <n v="2"/>
    <n v="1"/>
    <n v="2"/>
    <n v="0"/>
    <n v="0"/>
  </r>
  <r>
    <s v="SH100Herceptin IV"/>
    <s v="BC_LEL47"/>
    <x v="6"/>
    <x v="2"/>
    <s v="上海市"/>
    <x v="164"/>
    <s v="上海市中西医结合医院"/>
    <s v="SH100"/>
    <x v="138"/>
    <s v="-"/>
    <s v="-"/>
    <m/>
    <s v="腿部"/>
    <x v="0"/>
    <x v="0"/>
    <n v="4535.5"/>
    <n v="1.4538985944114911"/>
    <n v="1.0415804462823153"/>
    <n v="0.96890630088350238"/>
    <n v="0.68418436389198012"/>
    <n v="0.62338670615569125"/>
    <n v="1.0852531829226841"/>
    <n v="3.4643853415773087"/>
    <n v="2.3928242529703558"/>
    <n v="5.8572095945476645"/>
    <n v="0"/>
    <n v="0"/>
    <n v="0"/>
    <n v="0"/>
    <n v="0"/>
    <n v="0"/>
    <n v="0"/>
    <n v="0"/>
    <n v="0"/>
    <n v="6594.1570749533184"/>
    <n v="4724.0881141134405"/>
    <n v="4394.4745276571248"/>
    <n v="3103.1181824320756"/>
    <n v="2827.3704057691375"/>
    <n v="4922.1658111458337"/>
    <n v="15712.719716723883"/>
    <n v="10852.654399347048"/>
    <n v="26565.374116070932"/>
    <n v="0"/>
    <n v="0"/>
    <n v="0"/>
    <n v="0"/>
    <n v="0"/>
    <n v="0"/>
    <n v="0"/>
    <n v="0"/>
    <n v="0"/>
    <n v="0.6841843638919801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0Herceptin SC"/>
    <s v="BC_LEL47"/>
    <x v="6"/>
    <x v="2"/>
    <s v="上海市"/>
    <x v="164"/>
    <s v="上海市中西医结合医院"/>
    <s v="SH100"/>
    <x v="138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0Itovebi 3mg"/>
    <s v="BC_LEL47"/>
    <x v="6"/>
    <x v="2"/>
    <s v="上海市"/>
    <x v="164"/>
    <s v="上海市中西医结合医院"/>
    <s v="SH100"/>
    <x v="138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0Itovebi 9mg"/>
    <s v="BC_LEL47"/>
    <x v="6"/>
    <x v="2"/>
    <s v="上海市"/>
    <x v="164"/>
    <s v="上海市中西医结合医院"/>
    <s v="SH100"/>
    <x v="138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0Perjeta"/>
    <s v="BC_LEL47"/>
    <x v="6"/>
    <x v="2"/>
    <s v="上海市"/>
    <x v="164"/>
    <s v="上海市中西医结合医院"/>
    <s v="SH100"/>
    <x v="138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0Phesgo 10ml"/>
    <s v="BC_LEL47"/>
    <x v="6"/>
    <x v="2"/>
    <s v="上海市"/>
    <x v="164"/>
    <s v="上海市中西医结合医院"/>
    <s v="SH100"/>
    <x v="138"/>
    <s v="-"/>
    <s v="-"/>
    <m/>
    <s v="腿部"/>
    <x v="4"/>
    <x v="5"/>
    <n v="6232.07"/>
    <n v="0.34512075822319066"/>
    <n v="0.31905019672436286"/>
    <n v="0.47297851652340234"/>
    <n v="0.41445255912401496"/>
    <n v="0.38027239052353395"/>
    <n v="0.4954036237237387"/>
    <n v="1.1371494714709558"/>
    <n v="1.2901285733712875"/>
    <n v="2.4272780448422431"/>
    <n v="1"/>
    <n v="1"/>
    <n v="1"/>
    <n v="1"/>
    <n v="0"/>
    <n v="0"/>
    <n v="3"/>
    <n v="1"/>
    <n v="4"/>
    <n v="2150.8167236999998"/>
    <n v="1988.3431595"/>
    <n v="2947.6352234699998"/>
    <n v="2582.8973601399998"/>
    <n v="2369.8841568100001"/>
    <n v="3087.3900613000001"/>
    <n v="7086.7951066699998"/>
    <n v="8040.1715782499996"/>
    <n v="15126.96668492"/>
    <n v="6232.07"/>
    <n v="6232.07"/>
    <n v="6232.07"/>
    <n v="6232.07"/>
    <n v="0"/>
    <n v="0"/>
    <n v="18696.21"/>
    <n v="6232.07"/>
    <n v="24928.28"/>
    <n v="0.41445255912401496"/>
    <n v="1"/>
    <n v="0"/>
    <n v="2"/>
    <n v="4"/>
    <n v="1"/>
    <n v="1"/>
    <n v="1"/>
    <n v="1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0"/>
    <n v="1"/>
    <n v="0.16666666666666666"/>
    <n v="0"/>
    <n v="0"/>
    <n v="0"/>
    <n v="0"/>
    <n v="0"/>
    <n v="0"/>
    <n v="0"/>
    <n v="0"/>
    <n v="0"/>
    <n v="1"/>
    <n v="1"/>
    <n v="0"/>
  </r>
  <r>
    <s v="SH100Phesgo 15ml"/>
    <s v="BC_LEL47"/>
    <x v="6"/>
    <x v="2"/>
    <s v="上海市"/>
    <x v="164"/>
    <s v="上海市中西医结合医院"/>
    <s v="SH100"/>
    <x v="138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1Herceptin IV"/>
    <s v="BC_LEL47"/>
    <x v="6"/>
    <x v="2"/>
    <s v="上海市"/>
    <x v="165"/>
    <s v="上海市第四人民医院"/>
    <s v="SH101"/>
    <x v="139"/>
    <s v="-"/>
    <s v="-"/>
    <m/>
    <s v="腿部"/>
    <x v="0"/>
    <x v="0"/>
    <n v="4535.5"/>
    <n v="0.95572142291217999"/>
    <n v="0.68468375306558438"/>
    <n v="0.63691134451078113"/>
    <n v="0.44974914777862435"/>
    <n v="0.40978375804319117"/>
    <n v="0.71339206199774718"/>
    <n v="2.2773165204885455"/>
    <n v="1.5729249678195627"/>
    <n v="3.8502414883081082"/>
    <n v="0"/>
    <n v="0"/>
    <n v="0"/>
    <n v="0"/>
    <n v="0"/>
    <n v="0"/>
    <n v="0"/>
    <n v="0"/>
    <n v="0"/>
    <n v="4334.6745136181917"/>
    <n v="3105.3831620289579"/>
    <n v="2888.7114030286475"/>
    <n v="2039.8372597499508"/>
    <n v="1858.5742346048935"/>
    <n v="3235.5896971907823"/>
    <n v="10328.769078675796"/>
    <n v="7134.0011915456271"/>
    <n v="17462.770270221423"/>
    <n v="0"/>
    <n v="0"/>
    <n v="0"/>
    <n v="0"/>
    <n v="0"/>
    <n v="0"/>
    <n v="0"/>
    <n v="0"/>
    <n v="0"/>
    <n v="0.4497491477786243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1Herceptin SC"/>
    <s v="BC_LEL47"/>
    <x v="6"/>
    <x v="2"/>
    <s v="上海市"/>
    <x v="165"/>
    <s v="上海市第四人民医院"/>
    <s v="SH101"/>
    <x v="139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1Itovebi 3mg"/>
    <s v="BC_LEL47"/>
    <x v="6"/>
    <x v="2"/>
    <s v="上海市"/>
    <x v="165"/>
    <s v="上海市第四人民医院"/>
    <s v="SH101"/>
    <x v="13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1"/>
    <n v="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1Itovebi 9mg"/>
    <s v="BC_LEL47"/>
    <x v="6"/>
    <x v="2"/>
    <s v="上海市"/>
    <x v="165"/>
    <s v="上海市第四人民医院"/>
    <s v="SH101"/>
    <x v="139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1Perjeta"/>
    <s v="BC_LEL47"/>
    <x v="6"/>
    <x v="2"/>
    <s v="上海市"/>
    <x v="165"/>
    <s v="上海市第四人民医院"/>
    <s v="SH101"/>
    <x v="139"/>
    <s v="-"/>
    <s v="-"/>
    <m/>
    <s v="腿部"/>
    <x v="3"/>
    <x v="4"/>
    <n v="3985.87"/>
    <n v="0.73472010541964405"/>
    <n v="0.6206291092128674"/>
    <n v="0.94198519059660468"/>
    <n v="0.56921422917646824"/>
    <n v="0.6908726314511956"/>
    <n v="0.79288481481315476"/>
    <n v="2.2973344052291162"/>
    <n v="2.0529716754408187"/>
    <n v="4.3503060806699345"/>
    <n v="0"/>
    <n v="0"/>
    <n v="0"/>
    <n v="0"/>
    <n v="0"/>
    <n v="0"/>
    <n v="0"/>
    <n v="0"/>
    <n v="0"/>
    <n v="2928.4988265889961"/>
    <n v="2473.7469475382918"/>
    <n v="3754.6305116432886"/>
    <n v="2268.8139196476095"/>
    <n v="2753.7284955223768"/>
    <n v="3160.3357968193091"/>
    <n v="9156.8762857705769"/>
    <n v="8182.8782119892949"/>
    <n v="17339.754497759874"/>
    <n v="0"/>
    <n v="0"/>
    <n v="0"/>
    <n v="0"/>
    <n v="0"/>
    <n v="0"/>
    <n v="0"/>
    <n v="0"/>
    <n v="0"/>
    <n v="0.56921422917646824"/>
    <n v="0"/>
    <m/>
    <m/>
    <n v="0"/>
    <m/>
    <m/>
    <m/>
    <m/>
    <m/>
    <m/>
    <m/>
    <m/>
    <m/>
    <m/>
    <m/>
    <m/>
    <m/>
    <m/>
    <m/>
    <m/>
    <n v="10628.986666666666"/>
    <n v="0"/>
    <n v="7971.74"/>
    <n v="0"/>
    <n v="2"/>
    <n v="0"/>
    <n v="19"/>
    <n v="2.6666666666666665"/>
    <n v="19"/>
    <n v="10"/>
    <n v="0"/>
    <n v="1"/>
    <n v="0"/>
    <n v="0"/>
    <n v="0"/>
    <n v="0"/>
    <n v="0"/>
    <n v="0"/>
    <n v="0"/>
    <n v="2"/>
  </r>
  <r>
    <s v="SH101Phesgo 10ml"/>
    <s v="BC_LEL47"/>
    <x v="6"/>
    <x v="2"/>
    <s v="上海市"/>
    <x v="165"/>
    <s v="上海市第四人民医院"/>
    <s v="SH101"/>
    <x v="139"/>
    <s v="-"/>
    <s v="-"/>
    <m/>
    <s v="腿部"/>
    <x v="4"/>
    <x v="5"/>
    <n v="6232.07"/>
    <n v="1.2600981479235633"/>
    <n v="1.1649095034234211"/>
    <n v="1.7269314647235994"/>
    <n v="1.5132419150234193"/>
    <n v="1.3884435322244457"/>
    <n v="1.8088098530231529"/>
    <n v="4.1519391160705839"/>
    <n v="4.7104953002710177"/>
    <n v="8.8624344163416016"/>
    <n v="0"/>
    <n v="0"/>
    <n v="0"/>
    <n v="0"/>
    <n v="0"/>
    <n v="0"/>
    <n v="0"/>
    <n v="0"/>
    <n v="0"/>
    <n v="7853.0198647300012"/>
    <n v="7259.7975690000003"/>
    <n v="10762.357773360001"/>
    <n v="9430.6295413600001"/>
    <n v="8652.8772838700006"/>
    <n v="11272.62962073"/>
    <n v="25875.175207090004"/>
    <n v="29356.136445960001"/>
    <n v="55231.311653050005"/>
    <n v="0"/>
    <n v="0"/>
    <n v="0"/>
    <n v="0"/>
    <n v="0"/>
    <n v="0"/>
    <n v="0"/>
    <n v="0"/>
    <n v="0"/>
    <n v="1.5132419150234193"/>
    <n v="0"/>
    <n v="0"/>
    <n v="0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SH101Phesgo 15ml"/>
    <s v="BC_LEL47"/>
    <x v="6"/>
    <x v="2"/>
    <s v="上海市"/>
    <x v="165"/>
    <s v="上海市第四人民医院"/>
    <s v="SH101"/>
    <x v="139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2.3333333333333335"/>
    <n v="1.6666666666666667"/>
    <n v="0.6666666666666666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70Herceptin IV"/>
    <s v="BC_LEL47"/>
    <x v="6"/>
    <x v="2"/>
    <s v="上海市"/>
    <x v="166"/>
    <s v="复旦大学附属华山医院西院"/>
    <s v="SH061"/>
    <x v="111"/>
    <s v="-"/>
    <s v="Y"/>
    <s v="深耕熟盘"/>
    <s v="头部"/>
    <x v="0"/>
    <x v="0"/>
    <n v="4535.5"/>
    <n v="4.1842538019660909"/>
    <n v="2.9976209889482979"/>
    <n v="2.7884681151794726"/>
    <n v="1.9690513746039993"/>
    <n v="1.7940784903110112"/>
    <n v="3.1233091318711517"/>
    <n v="9.9703429060938618"/>
    <n v="6.8864389967861621"/>
    <n v="16.856781902880023"/>
    <n v="0"/>
    <n v="10"/>
    <n v="0"/>
    <n v="0"/>
    <n v="0"/>
    <n v="0"/>
    <n v="10"/>
    <n v="0"/>
    <n v="10"/>
    <n v="18977.683118817204"/>
    <n v="13595.709995375006"/>
    <n v="12647.097136396498"/>
    <n v="8930.6325095164393"/>
    <n v="8137.042992805591"/>
    <n v="14165.768567601608"/>
    <n v="45220.490250588708"/>
    <n v="31233.44406992364"/>
    <n v="76453.934320512344"/>
    <n v="0"/>
    <n v="45355"/>
    <n v="0"/>
    <n v="0"/>
    <n v="0"/>
    <n v="0"/>
    <n v="45355"/>
    <n v="0"/>
    <n v="45355"/>
    <n v="1.9690513746039993"/>
    <n v="0"/>
    <m/>
    <m/>
    <n v="0"/>
    <m/>
    <m/>
    <m/>
    <m/>
    <m/>
    <m/>
    <m/>
    <m/>
    <m/>
    <m/>
    <m/>
    <m/>
    <m/>
    <m/>
    <m/>
    <m/>
    <n v="17764.041666666664"/>
    <n v="68032.5"/>
    <n v="45355"/>
    <n v="15"/>
    <n v="10"/>
    <n v="0"/>
    <n v="15"/>
    <n v="3.9166666666666665"/>
    <n v="10"/>
    <n v="0"/>
    <n v="2"/>
    <n v="5"/>
    <n v="0"/>
    <n v="5"/>
    <n v="15"/>
    <n v="0"/>
    <n v="0"/>
    <n v="0"/>
    <n v="10"/>
    <n v="0"/>
  </r>
  <r>
    <s v="SH1070Herceptin SC"/>
    <s v="BC_LEL47"/>
    <x v="6"/>
    <x v="2"/>
    <s v="上海市"/>
    <x v="166"/>
    <s v="复旦大学附属华山医院西院"/>
    <s v="SH061"/>
    <x v="111"/>
    <s v="-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70Itovebi 3mg"/>
    <s v="BC_LEL47"/>
    <x v="6"/>
    <x v="2"/>
    <s v="上海市"/>
    <x v="166"/>
    <s v="复旦大学附属华山医院西院"/>
    <s v="SH061"/>
    <x v="111"/>
    <s v="-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70Itovebi 9mg"/>
    <s v="BC_LEL47"/>
    <x v="6"/>
    <x v="2"/>
    <s v="上海市"/>
    <x v="166"/>
    <s v="复旦大学附属华山医院西院"/>
    <s v="SH061"/>
    <x v="111"/>
    <s v="-"/>
    <s v="Y"/>
    <s v="深耕熟盘"/>
    <s v="头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070Perjeta"/>
    <s v="BC_LEL47"/>
    <x v="6"/>
    <x v="2"/>
    <s v="上海市"/>
    <x v="166"/>
    <s v="复旦大学附属华山医院西院"/>
    <s v="SH061"/>
    <x v="111"/>
    <s v="-"/>
    <s v="Y"/>
    <s v="深耕熟盘"/>
    <s v="头部"/>
    <x v="3"/>
    <x v="4"/>
    <n v="3985.87"/>
    <n v="2.2798903963665"/>
    <n v="1.9258576638402152"/>
    <n v="2.9230491635097233"/>
    <n v="1.7663135185791152"/>
    <n v="2.1438284673840364"/>
    <n v="2.4603797573837438"/>
    <n v="7.1287972237164379"/>
    <n v="6.3705217433468952"/>
    <n v="13.499318967063333"/>
    <n v="10"/>
    <n v="0"/>
    <n v="0"/>
    <n v="0"/>
    <n v="0"/>
    <n v="0"/>
    <n v="10"/>
    <n v="0"/>
    <n v="10"/>
    <n v="9087.3467341653413"/>
    <n v="7676.2182865707982"/>
    <n v="11650.893969358502"/>
    <n v="7040.2960642989374"/>
    <n v="8545.0215732920096"/>
    <n v="9806.7538635631427"/>
    <n v="28414.458990094641"/>
    <n v="25392.071501154089"/>
    <n v="53806.530491248734"/>
    <n v="39858.699999999997"/>
    <n v="0"/>
    <n v="0"/>
    <n v="0"/>
    <n v="0"/>
    <n v="0"/>
    <n v="39858.699999999997"/>
    <n v="0"/>
    <n v="39858.699999999997"/>
    <n v="1.7663135185791152"/>
    <n v="0"/>
    <m/>
    <m/>
    <n v="0"/>
    <m/>
    <m/>
    <m/>
    <m/>
    <m/>
    <m/>
    <m/>
    <m/>
    <m/>
    <m/>
    <m/>
    <m/>
    <m/>
    <m/>
    <m/>
    <m/>
    <n v="17604.259166666667"/>
    <n v="67759.789999999994"/>
    <n v="27901.09"/>
    <n v="17"/>
    <n v="7"/>
    <n v="0"/>
    <n v="7"/>
    <n v="4.416666666666667"/>
    <n v="7"/>
    <n v="0"/>
    <n v="2"/>
    <n v="5"/>
    <n v="0"/>
    <n v="15"/>
    <n v="0"/>
    <n v="7"/>
    <n v="10"/>
    <n v="0"/>
    <n v="3"/>
    <n v="4"/>
  </r>
  <r>
    <s v="SH1070Phesgo 10ml"/>
    <s v="BC_LEL47"/>
    <x v="6"/>
    <x v="2"/>
    <s v="上海市"/>
    <x v="166"/>
    <s v="复旦大学附属华山医院西院"/>
    <s v="SH061"/>
    <x v="111"/>
    <s v="-"/>
    <s v="Y"/>
    <s v="深耕熟盘"/>
    <s v="头部"/>
    <x v="4"/>
    <x v="5"/>
    <n v="6232.07"/>
    <n v="1.0601225059233932"/>
    <n v="0.98004017232316076"/>
    <n v="1.4528699975240975"/>
    <n v="1.2730926945236496"/>
    <n v="1.1680996487234578"/>
    <n v="1.5217543947243857"/>
    <n v="3.4930326757706514"/>
    <n v="3.9629467379714929"/>
    <n v="7.4559794137421438"/>
    <n v="0"/>
    <n v="0"/>
    <n v="0"/>
    <n v="0"/>
    <n v="0"/>
    <n v="0"/>
    <n v="0"/>
    <n v="0"/>
    <n v="0"/>
    <n v="6606.7576654900004"/>
    <n v="6107.6789567300002"/>
    <n v="9054.3875254700015"/>
    <n v="7934.0027887600008"/>
    <n v="7279.6787778199996"/>
    <n v="9483.6799107300012"/>
    <n v="21768.82414769"/>
    <n v="24697.361477310002"/>
    <n v="46466.185624999998"/>
    <n v="0"/>
    <n v="0"/>
    <n v="0"/>
    <n v="0"/>
    <n v="0"/>
    <n v="0"/>
    <n v="0"/>
    <n v="0"/>
    <n v="0"/>
    <n v="1.2730926945236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SH1070Phesgo 15ml"/>
    <s v="BC_LEL47"/>
    <x v="6"/>
    <x v="2"/>
    <s v="上海市"/>
    <x v="166"/>
    <s v="复旦大学附属华山医院西院"/>
    <s v="SH061"/>
    <x v="111"/>
    <s v="-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Herceptin IV"/>
    <s v="BC_LEL47"/>
    <x v="6"/>
    <x v="2"/>
    <s v="上海市"/>
    <x v="167"/>
    <s v="海军军医大学第三附属医院嘉定院区"/>
    <s v="SH1130"/>
    <x v="140"/>
    <s v="-"/>
    <s v="-"/>
    <m/>
    <s v="腿部"/>
    <x v="0"/>
    <x v="0"/>
    <n v="4535.5"/>
    <n v="19.10689446010829"/>
    <n v="13.688277666218092"/>
    <n v="12.733206087325927"/>
    <n v="8.9914375613190067"/>
    <n v="8.1924448157078373"/>
    <n v="14.262217535875509"/>
    <n v="45.528378213652303"/>
    <n v="31.446099912902355"/>
    <n v="76.974478126554658"/>
    <n v="15"/>
    <n v="18"/>
    <n v="18"/>
    <n v="18"/>
    <n v="0"/>
    <n v="0"/>
    <n v="51"/>
    <n v="18"/>
    <n v="69"/>
    <n v="86659.319823821148"/>
    <n v="62083.183355132154"/>
    <n v="57751.456209066739"/>
    <n v="40780.665059362356"/>
    <n v="37156.833461642898"/>
    <n v="64686.287633963373"/>
    <n v="206493.95938802004"/>
    <n v="142623.78615496863"/>
    <n v="349117.74554298865"/>
    <n v="68032.5"/>
    <n v="81639"/>
    <n v="81639"/>
    <n v="81639"/>
    <n v="0"/>
    <n v="0"/>
    <n v="231310.5"/>
    <n v="81639"/>
    <n v="312949.5"/>
    <n v="8.9914375613190067"/>
    <n v="18"/>
    <m/>
    <m/>
    <n v="0"/>
    <m/>
    <m/>
    <m/>
    <m/>
    <m/>
    <m/>
    <m/>
    <m/>
    <m/>
    <m/>
    <m/>
    <m/>
    <m/>
    <m/>
    <m/>
    <m/>
    <n v="81261.041666666672"/>
    <n v="408195"/>
    <n v="326556"/>
    <n v="90"/>
    <n v="72"/>
    <n v="0"/>
    <n v="36"/>
    <n v="17.916666666666668"/>
    <n v="0"/>
    <n v="0"/>
    <n v="0"/>
    <n v="10"/>
    <n v="15"/>
    <n v="28"/>
    <n v="24"/>
    <n v="36"/>
    <n v="30"/>
    <n v="24"/>
    <n v="30"/>
    <n v="18"/>
  </r>
  <r>
    <s v="SH1130Herceptin SC"/>
    <s v="BC_LEL47"/>
    <x v="6"/>
    <x v="2"/>
    <s v="上海市"/>
    <x v="167"/>
    <s v="海军军医大学第三附属医院嘉定院区"/>
    <s v="SH1130"/>
    <x v="140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Itovebi 3mg"/>
    <s v="BC_LEL47"/>
    <x v="6"/>
    <x v="2"/>
    <s v="上海市"/>
    <x v="167"/>
    <s v="海军军医大学第三附属医院嘉定院区"/>
    <s v="SH1130"/>
    <x v="14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Itovebi 9mg"/>
    <s v="BC_LEL47"/>
    <x v="6"/>
    <x v="2"/>
    <s v="上海市"/>
    <x v="167"/>
    <s v="海军军医大学第三附属医院嘉定院区"/>
    <s v="SH1130"/>
    <x v="140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Perjeta"/>
    <s v="BC_LEL47"/>
    <x v="6"/>
    <x v="2"/>
    <s v="上海市"/>
    <x v="167"/>
    <s v="海军军医大学第三附属医院嘉定院区"/>
    <s v="SH1130"/>
    <x v="140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Phesgo 10ml"/>
    <s v="BC_LEL47"/>
    <x v="6"/>
    <x v="2"/>
    <s v="上海市"/>
    <x v="167"/>
    <s v="海军军医大学第三附属医院嘉定院区"/>
    <s v="SH1130"/>
    <x v="140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30Phesgo 15ml"/>
    <s v="BC_LEL47"/>
    <x v="6"/>
    <x v="2"/>
    <s v="上海市"/>
    <x v="167"/>
    <s v="海军军医大学第三附属医院嘉定院区"/>
    <s v="SH1130"/>
    <x v="140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4Herceptin IV"/>
    <s v="BC_LEL48"/>
    <x v="5"/>
    <x v="2"/>
    <s v="上海市"/>
    <x v="168"/>
    <s v="上海交通大学医学院附属新华医院"/>
    <s v="SH114"/>
    <x v="110"/>
    <s v="-"/>
    <s v="-"/>
    <s v="深耕熟盘"/>
    <s v="腰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4Herceptin SC"/>
    <s v="BC_LEL48"/>
    <x v="5"/>
    <x v="2"/>
    <s v="上海市"/>
    <x v="168"/>
    <s v="上海交通大学医学院附属新华医院"/>
    <s v="SH114"/>
    <x v="110"/>
    <s v="-"/>
    <s v="-"/>
    <s v="深耕熟盘"/>
    <s v="腰部"/>
    <x v="1"/>
    <x v="1"/>
    <n v="3444.49"/>
    <n v="32.166321277111294"/>
    <n v="29.802828475966837"/>
    <n v="45.205857940383581"/>
    <n v="46.271074720608432"/>
    <n v="41.661639420484789"/>
    <n v="54.835610635934039"/>
    <n v="107.17500769346171"/>
    <n v="142.76832477702726"/>
    <n v="249.94333247048897"/>
    <n v="55"/>
    <n v="40"/>
    <n v="20"/>
    <n v="16"/>
    <n v="0"/>
    <n v="0"/>
    <n v="115"/>
    <n v="16"/>
    <n v="131"/>
    <n v="110796.57197579708"/>
    <n v="102655.54465718301"/>
    <n v="155711.12561707184"/>
    <n v="159380.25416438852"/>
    <n v="143503.10036746564"/>
    <n v="188880.71247936843"/>
    <n v="369163.24225005193"/>
    <n v="491764.06701122259"/>
    <n v="860927.30926127452"/>
    <n v="189446.94999999998"/>
    <n v="137779.59999999998"/>
    <n v="68889.799999999988"/>
    <n v="55111.839999999997"/>
    <n v="0"/>
    <n v="0"/>
    <n v="396116.34999999992"/>
    <n v="55111.839999999997"/>
    <n v="451228.18999999994"/>
    <n v="46.271074720608432"/>
    <n v="16"/>
    <m/>
    <m/>
    <n v="0"/>
    <m/>
    <m/>
    <m/>
    <m/>
    <m/>
    <m/>
    <m/>
    <m/>
    <m/>
    <m/>
    <m/>
    <m/>
    <m/>
    <m/>
    <m/>
    <m/>
    <n v="141798.17166666666"/>
    <n v="465006.14999999997"/>
    <n v="296226.13999999996"/>
    <n v="135"/>
    <n v="86"/>
    <n v="0"/>
    <n v="75"/>
    <n v="41.166666666666664"/>
    <n v="60"/>
    <n v="40"/>
    <n v="75"/>
    <n v="40"/>
    <n v="28"/>
    <n v="30"/>
    <n v="55"/>
    <n v="30"/>
    <n v="50"/>
    <n v="40"/>
    <n v="21"/>
    <n v="25"/>
  </r>
  <r>
    <s v="SH114Itovebi 3mg"/>
    <s v="BC_LEL48"/>
    <x v="5"/>
    <x v="2"/>
    <s v="上海市"/>
    <x v="168"/>
    <s v="上海交通大学医学院附属新华医院"/>
    <s v="SH114"/>
    <x v="110"/>
    <s v="-"/>
    <s v="-"/>
    <s v="深耕熟盘"/>
    <s v="腰部"/>
    <x v="2"/>
    <x v="2"/>
    <n v="3566.02"/>
    <n v="5.3131714088376398"/>
    <n v="6.0665431329285706"/>
    <n v="12.27887214960248"/>
    <n v="12.429857027098789"/>
    <n v="15.111372203447502"/>
    <n v="19.244428554448955"/>
    <n v="23.65858669136869"/>
    <n v="46.785657784995252"/>
    <n v="70.444244476363934"/>
    <n v="0"/>
    <n v="0"/>
    <n v="0"/>
    <n v="0"/>
    <n v="0"/>
    <n v="0"/>
    <n v="0"/>
    <n v="0"/>
    <n v="0"/>
    <n v="18946.8755073432"/>
    <n v="21633.41414288594"/>
    <n v="43786.703662925429"/>
    <n v="44325.118755774827"/>
    <n v="53887.455504937861"/>
    <n v="68626.017113736074"/>
    <n v="84366.993313154569"/>
    <n v="166838.59137444876"/>
    <n v="251205.58468760335"/>
    <n v="0"/>
    <n v="0"/>
    <n v="0"/>
    <n v="0"/>
    <n v="0"/>
    <n v="0"/>
    <n v="0"/>
    <n v="0"/>
    <n v="0"/>
    <n v="12.429857027098789"/>
    <n v="0"/>
    <m/>
    <m/>
    <n v="0"/>
    <m/>
    <m/>
    <m/>
    <m/>
    <m/>
    <m/>
    <n v="1.3333333333333333"/>
    <n v="2.6666666666666665"/>
    <n v="1.3333333333333333"/>
    <n v="1"/>
    <n v="2"/>
    <n v="0"/>
    <n v="2"/>
    <n v="1"/>
    <n v="0"/>
    <n v="0"/>
    <n v="0"/>
    <n v="-3566.02"/>
    <n v="0"/>
    <n v="-1"/>
    <n v="0"/>
    <n v="0"/>
    <n v="1"/>
    <n v="0"/>
    <n v="0"/>
    <n v="0"/>
    <n v="0"/>
    <n v="0"/>
    <n v="1"/>
    <n v="0"/>
    <n v="-1"/>
    <n v="0"/>
    <n v="0"/>
    <n v="0"/>
    <n v="0"/>
    <n v="0"/>
  </r>
  <r>
    <s v="SH114Itovebi 9mg"/>
    <s v="BC_LEL48"/>
    <x v="5"/>
    <x v="2"/>
    <s v="上海市"/>
    <x v="168"/>
    <s v="上海交通大学医学院附属新华医院"/>
    <s v="SH114"/>
    <x v="110"/>
    <s v="-"/>
    <s v="-"/>
    <s v="深耕熟盘"/>
    <s v="腰部"/>
    <x v="2"/>
    <x v="3"/>
    <n v="10698.05"/>
    <m/>
    <m/>
    <m/>
    <m/>
    <m/>
    <m/>
    <n v="0"/>
    <n v="0"/>
    <n v="0"/>
    <n v="0"/>
    <n v="4"/>
    <n v="0"/>
    <n v="0"/>
    <n v="0"/>
    <n v="0"/>
    <n v="4"/>
    <n v="0"/>
    <n v="4"/>
    <m/>
    <m/>
    <m/>
    <m/>
    <m/>
    <m/>
    <n v="0"/>
    <n v="0"/>
    <n v="0"/>
    <n v="0"/>
    <n v="42792.2"/>
    <n v="0"/>
    <n v="0"/>
    <n v="0"/>
    <n v="0"/>
    <n v="42792.2"/>
    <n v="0"/>
    <n v="42792.2"/>
    <n v="0"/>
    <n v="0"/>
    <m/>
    <m/>
    <n v="0"/>
    <m/>
    <m/>
    <m/>
    <m/>
    <m/>
    <m/>
    <n v="0"/>
    <n v="0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4Perjeta"/>
    <s v="BC_LEL48"/>
    <x v="5"/>
    <x v="2"/>
    <s v="上海市"/>
    <x v="168"/>
    <s v="上海交通大学医学院附属新华医院"/>
    <s v="SH114"/>
    <x v="110"/>
    <s v="-"/>
    <s v="-"/>
    <s v="深耕熟盘"/>
    <s v="腰部"/>
    <x v="3"/>
    <x v="4"/>
    <n v="3985.87"/>
    <n v="26.056530394389689"/>
    <n v="22.010342616950123"/>
    <n v="33.407096891443182"/>
    <n v="20.18693615983792"/>
    <n v="24.50149871668226"/>
    <n v="28.119316626879161"/>
    <n v="81.473969902782983"/>
    <n v="72.807751503399345"/>
    <n v="154.28172140618233"/>
    <n v="3"/>
    <n v="0"/>
    <n v="5"/>
    <n v="0"/>
    <n v="0"/>
    <n v="0"/>
    <n v="8"/>
    <n v="0"/>
    <n v="8"/>
    <n v="103857.94280308603"/>
    <n v="87730.364326622977"/>
    <n v="133156.34528669663"/>
    <n v="80462.503231413168"/>
    <n v="97659.788689862311"/>
    <n v="112079.94056357884"/>
    <n v="324744.65241640562"/>
    <n v="290202.23248485435"/>
    <n v="614946.88490126003"/>
    <n v="11957.61"/>
    <n v="0"/>
    <n v="19929.349999999999"/>
    <n v="0"/>
    <n v="0"/>
    <n v="0"/>
    <n v="31886.959999999999"/>
    <n v="0"/>
    <n v="31886.959999999999"/>
    <n v="20.18693615983792"/>
    <n v="0"/>
    <m/>
    <m/>
    <n v="0"/>
    <m/>
    <m/>
    <m/>
    <m/>
    <m/>
    <m/>
    <m/>
    <m/>
    <m/>
    <m/>
    <m/>
    <m/>
    <m/>
    <m/>
    <m/>
    <m/>
    <n v="166077.91666666666"/>
    <n v="474318.52999999997"/>
    <n v="318869.59999999998"/>
    <n v="119"/>
    <n v="80"/>
    <n v="0"/>
    <n v="73"/>
    <n v="41.666666666666664"/>
    <n v="60"/>
    <n v="30"/>
    <n v="73"/>
    <n v="30"/>
    <n v="42"/>
    <n v="66"/>
    <n v="48"/>
    <n v="27"/>
    <n v="44"/>
    <n v="15"/>
    <n v="30"/>
    <n v="35"/>
  </r>
  <r>
    <s v="SH114Phesgo 10ml"/>
    <s v="BC_LEL48"/>
    <x v="5"/>
    <x v="2"/>
    <s v="上海市"/>
    <x v="168"/>
    <s v="上海交通大学医学院附属新华医院"/>
    <s v="SH114"/>
    <x v="110"/>
    <s v="-"/>
    <s v="-"/>
    <s v="深耕熟盘"/>
    <s v="腰部"/>
    <x v="4"/>
    <x v="5"/>
    <n v="6232.07"/>
    <n v="49.811125890639872"/>
    <n v="45.739653120038767"/>
    <n v="67.054452605049363"/>
    <n v="59.276570416144232"/>
    <n v="52.576418940348887"/>
    <n v="70.556610137549811"/>
    <n v="162.605231615728"/>
    <n v="182.40959949404294"/>
    <n v="345.01483110977097"/>
    <n v="40"/>
    <n v="45"/>
    <n v="54"/>
    <n v="19"/>
    <n v="0"/>
    <n v="0"/>
    <n v="139"/>
    <n v="19"/>
    <n v="158"/>
    <n v="310426.42332927999"/>
    <n v="285052.72001980001"/>
    <n v="417888.04244634998"/>
    <n v="369415.73619333998"/>
    <n v="327659.92318558006"/>
    <n v="439713.73333992"/>
    <n v="1013367.18579543"/>
    <n v="1136789.3927188399"/>
    <n v="2150156.57851427"/>
    <n v="249282.8"/>
    <n v="280443.14999999997"/>
    <n v="336531.77999999997"/>
    <n v="118409.32999999999"/>
    <n v="0"/>
    <n v="0"/>
    <n v="866257.73"/>
    <n v="118409.32999999999"/>
    <n v="984667.05999999994"/>
    <n v="59.276570416144232"/>
    <n v="19"/>
    <n v="144"/>
    <n v="105"/>
    <n v="158"/>
    <n v="40"/>
    <n v="45"/>
    <n v="54"/>
    <n v="19"/>
    <n v="0"/>
    <n v="0"/>
    <n v="0.33333333333333331"/>
    <n v="0.66666666666666663"/>
    <n v="0"/>
    <n v="0"/>
    <n v="0"/>
    <n v="0"/>
    <n v="0"/>
    <n v="0"/>
    <n v="0"/>
    <n v="0"/>
    <n v="173459.28166666665"/>
    <n v="897418.08"/>
    <n v="654367.35"/>
    <n v="144"/>
    <n v="105"/>
    <n v="95.666666666666671"/>
    <n v="50"/>
    <n v="27.833333333333332"/>
    <n v="0"/>
    <n v="0"/>
    <n v="21"/>
    <n v="14"/>
    <n v="14"/>
    <n v="36"/>
    <n v="50"/>
    <n v="39"/>
    <n v="55"/>
    <n v="31"/>
    <n v="30"/>
    <n v="44"/>
  </r>
  <r>
    <s v="SH114Phesgo 15ml"/>
    <s v="BC_LEL48"/>
    <x v="5"/>
    <x v="2"/>
    <s v="上海市"/>
    <x v="168"/>
    <s v="上海交通大学医学院附属新华医院"/>
    <s v="SH114"/>
    <x v="110"/>
    <s v="-"/>
    <s v="-"/>
    <s v="深耕熟盘"/>
    <s v="腰部"/>
    <x v="4"/>
    <x v="6"/>
    <n v="8489.27"/>
    <n v="3"/>
    <n v="3"/>
    <n v="5"/>
    <n v="4"/>
    <n v="5"/>
    <n v="5"/>
    <n v="11"/>
    <n v="14"/>
    <n v="25"/>
    <n v="2"/>
    <n v="13"/>
    <n v="2"/>
    <n v="0"/>
    <n v="0"/>
    <n v="0"/>
    <n v="17"/>
    <n v="0"/>
    <n v="17"/>
    <n v="25467.81"/>
    <n v="25467.81"/>
    <n v="42446.350000000006"/>
    <n v="33957.08"/>
    <n v="42446.350000000006"/>
    <n v="42446.350000000006"/>
    <n v="93381.97"/>
    <n v="118849.78000000001"/>
    <n v="212231.75"/>
    <n v="16978.54"/>
    <n v="110360.51000000001"/>
    <n v="16978.54"/>
    <n v="0"/>
    <n v="0"/>
    <n v="0"/>
    <n v="144317.59000000003"/>
    <n v="0"/>
    <n v="144317.59000000003"/>
    <n v="4"/>
    <n v="0"/>
    <n v="36"/>
    <n v="12"/>
    <n v="34"/>
    <n v="4"/>
    <n v="26"/>
    <n v="4"/>
    <n v="0"/>
    <n v="0"/>
    <n v="0"/>
    <n v="8"/>
    <n v="4.333333333333333"/>
    <n v="4.333333333333333"/>
    <n v="2"/>
    <n v="3"/>
    <n v="4"/>
    <n v="6"/>
    <n v="2"/>
    <n v="0"/>
    <n v="0"/>
    <n v="38201.715000000004"/>
    <n v="152806.86000000002"/>
    <n v="50935.62"/>
    <n v="18"/>
    <n v="6"/>
    <n v="0"/>
    <n v="15"/>
    <n v="4.5"/>
    <n v="0"/>
    <n v="0"/>
    <n v="15"/>
    <n v="0"/>
    <n v="7"/>
    <n v="8"/>
    <n v="13"/>
    <n v="0"/>
    <n v="5"/>
    <n v="0"/>
    <n v="5"/>
    <n v="1"/>
  </r>
  <r>
    <s v="SH115Herceptin IV"/>
    <s v="BC_LEL48"/>
    <x v="5"/>
    <x v="2"/>
    <s v="上海市"/>
    <x v="169"/>
    <s v="上海市杨浦区中心医院"/>
    <s v="SH115"/>
    <x v="141"/>
    <s v="-"/>
    <s v="-"/>
    <m/>
    <s v="腿部"/>
    <x v="0"/>
    <x v="0"/>
    <n v="4535.5"/>
    <n v="0.2838460591905404"/>
    <n v="0.2033487797179088"/>
    <n v="0.18916053450205639"/>
    <n v="0.13357398940820539"/>
    <n v="0.12170440261391716"/>
    <n v="0.21187505124543085"/>
    <n v="0.67635537341050556"/>
    <n v="0.46715344326755337"/>
    <n v="1.1435088166780589"/>
    <n v="0"/>
    <n v="0"/>
    <n v="0"/>
    <n v="0"/>
    <n v="0"/>
    <n v="0"/>
    <n v="0"/>
    <n v="0"/>
    <n v="0"/>
    <n v="1287.3838014586961"/>
    <n v="922.28839041057529"/>
    <n v="857.93760423407673"/>
    <n v="605.82482896091562"/>
    <n v="551.9903180554212"/>
    <n v="960.95929492365156"/>
    <n v="3067.6097961033483"/>
    <n v="2118.7744419399883"/>
    <n v="5186.3842380433362"/>
    <n v="0"/>
    <n v="0"/>
    <n v="0"/>
    <n v="0"/>
    <n v="0"/>
    <n v="0"/>
    <n v="0"/>
    <n v="0"/>
    <n v="0"/>
    <n v="0.1335739894082053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5Herceptin SC"/>
    <s v="BC_LEL48"/>
    <x v="5"/>
    <x v="2"/>
    <s v="上海市"/>
    <x v="169"/>
    <s v="上海市杨浦区中心医院"/>
    <s v="SH115"/>
    <x v="141"/>
    <s v="-"/>
    <s v="-"/>
    <m/>
    <s v="腿部"/>
    <x v="1"/>
    <x v="1"/>
    <n v="3444.49"/>
    <n v="3.2082469313403474"/>
    <n v="2.9725137723883992"/>
    <n v="4.5088014189252013"/>
    <n v="4.6150454135967465"/>
    <n v="4.155303482605202"/>
    <n v="5.4692663806754274"/>
    <n v="10.689562122653948"/>
    <n v="14.239615276877377"/>
    <n v="24.929177399531326"/>
    <n v="0"/>
    <n v="3"/>
    <n v="0"/>
    <n v="0"/>
    <n v="0"/>
    <n v="0"/>
    <n v="3"/>
    <n v="0"/>
    <n v="3"/>
    <n v="11050.774472532512"/>
    <n v="10238.793963854116"/>
    <n v="15530.521399473664"/>
    <n v="15896.477776679856"/>
    <n v="14312.901292798791"/>
    <n v="18838.833355572704"/>
    <n v="36820.089835860294"/>
    <n v="49048.212425051352"/>
    <n v="85868.302260911645"/>
    <n v="0"/>
    <n v="10333.469999999999"/>
    <n v="0"/>
    <n v="0"/>
    <n v="0"/>
    <n v="0"/>
    <n v="10333.469999999999"/>
    <n v="0"/>
    <n v="10333.469999999999"/>
    <n v="4.6150454135967465"/>
    <n v="0"/>
    <m/>
    <m/>
    <n v="0"/>
    <m/>
    <m/>
    <m/>
    <m/>
    <m/>
    <m/>
    <m/>
    <m/>
    <m/>
    <m/>
    <m/>
    <m/>
    <m/>
    <m/>
    <m/>
    <m/>
    <n v="14926.123333333331"/>
    <n v="62000.819999999992"/>
    <n v="34444.899999999994"/>
    <n v="18"/>
    <n v="10"/>
    <n v="0"/>
    <n v="16"/>
    <n v="4.333333333333333"/>
    <n v="16"/>
    <n v="0"/>
    <n v="0"/>
    <n v="8"/>
    <n v="0"/>
    <n v="0"/>
    <n v="9"/>
    <n v="3"/>
    <n v="6"/>
    <n v="4"/>
    <n v="2"/>
    <n v="4"/>
  </r>
  <r>
    <s v="SH115Itovebi 3mg"/>
    <s v="BC_LEL48"/>
    <x v="5"/>
    <x v="2"/>
    <s v="上海市"/>
    <x v="169"/>
    <s v="上海市杨浦区中心医院"/>
    <s v="SH115"/>
    <x v="141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5Itovebi 9mg"/>
    <s v="BC_LEL48"/>
    <x v="5"/>
    <x v="2"/>
    <s v="上海市"/>
    <x v="169"/>
    <s v="上海市杨浦区中心医院"/>
    <s v="SH115"/>
    <x v="141"/>
    <s v="-"/>
    <s v="-"/>
    <m/>
    <s v="腿部"/>
    <x v="2"/>
    <x v="3"/>
    <n v="10698.05"/>
    <m/>
    <m/>
    <m/>
    <m/>
    <m/>
    <m/>
    <n v="0"/>
    <n v="0"/>
    <n v="0"/>
    <n v="0"/>
    <n v="0"/>
    <n v="1"/>
    <n v="2"/>
    <n v="0"/>
    <n v="0"/>
    <n v="1"/>
    <n v="2"/>
    <n v="3"/>
    <m/>
    <m/>
    <m/>
    <m/>
    <m/>
    <m/>
    <n v="0"/>
    <n v="0"/>
    <n v="0"/>
    <n v="0"/>
    <n v="0"/>
    <n v="10698.05"/>
    <n v="21396.1"/>
    <n v="0"/>
    <n v="0"/>
    <n v="10698.05"/>
    <n v="21396.1"/>
    <n v="32094.149999999998"/>
    <n v="0"/>
    <n v="2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15Perjeta"/>
    <s v="BC_LEL48"/>
    <x v="5"/>
    <x v="2"/>
    <s v="上海市"/>
    <x v="169"/>
    <s v="上海市杨浦区中心医院"/>
    <s v="SH115"/>
    <x v="141"/>
    <s v="-"/>
    <s v="-"/>
    <m/>
    <s v="腿部"/>
    <x v="3"/>
    <x v="4"/>
    <n v="3985.87"/>
    <n v="1.6546466492452685"/>
    <n v="1.3977048789165889"/>
    <n v="2.1214236928620522"/>
    <n v="1.2819145822498266"/>
    <n v="1.555898737837123"/>
    <n v="1.7856380850211109"/>
    <n v="5.1737752210239094"/>
    <n v="4.6234514051080602"/>
    <n v="9.7972266261319696"/>
    <n v="0"/>
    <n v="0"/>
    <n v="0"/>
    <n v="0"/>
    <n v="0"/>
    <n v="0"/>
    <n v="0"/>
    <n v="0"/>
    <n v="0"/>
    <n v="6595.2064398272387"/>
    <n v="5571.069945727264"/>
    <n v="8455.7190546680686"/>
    <n v="5109.5448759521159"/>
    <n v="6201.6101021828536"/>
    <n v="7117.3212739430946"/>
    <n v="20621.99544022257"/>
    <n v="18428.476252078064"/>
    <n v="39050.471692300634"/>
    <n v="0"/>
    <n v="0"/>
    <n v="0"/>
    <n v="0"/>
    <n v="0"/>
    <n v="0"/>
    <n v="0"/>
    <n v="0"/>
    <n v="0"/>
    <n v="1.2819145822498266"/>
    <n v="0"/>
    <m/>
    <m/>
    <n v="0"/>
    <m/>
    <m/>
    <m/>
    <m/>
    <m/>
    <m/>
    <m/>
    <m/>
    <m/>
    <m/>
    <m/>
    <m/>
    <m/>
    <m/>
    <m/>
    <m/>
    <n v="16275.635833333332"/>
    <n v="107618.48999999999"/>
    <n v="19929.349999999999"/>
    <n v="27"/>
    <n v="5"/>
    <n v="0"/>
    <n v="8"/>
    <n v="4.083333333333333"/>
    <n v="7"/>
    <n v="3"/>
    <n v="0"/>
    <n v="2"/>
    <n v="2"/>
    <n v="3"/>
    <n v="8"/>
    <n v="6"/>
    <n v="13"/>
    <n v="0"/>
    <n v="3"/>
    <n v="2"/>
  </r>
  <r>
    <s v="SH115Phesgo 10ml"/>
    <s v="BC_LEL48"/>
    <x v="5"/>
    <x v="2"/>
    <s v="上海市"/>
    <x v="169"/>
    <s v="上海市杨浦区中心医院"/>
    <s v="SH115"/>
    <x v="141"/>
    <s v="-"/>
    <s v="-"/>
    <m/>
    <s v="腿部"/>
    <x v="4"/>
    <x v="5"/>
    <n v="6232.07"/>
    <n v="5.2214652416291862"/>
    <n v="4.7241309941287577"/>
    <n v="7.660539749028815"/>
    <n v="6.5440711626297539"/>
    <n v="5.8920342512295276"/>
    <n v="8.088331602029502"/>
    <n v="17.606135984786757"/>
    <n v="20.524437015888783"/>
    <n v="38.13057300067554"/>
    <n v="3"/>
    <n v="2"/>
    <n v="1"/>
    <n v="1"/>
    <n v="0"/>
    <n v="0"/>
    <n v="6"/>
    <n v="1"/>
    <n v="7"/>
    <n v="32540.536888400002"/>
    <n v="29441.115044580005"/>
    <n v="47741.019953730007"/>
    <n v="40783.109570490007"/>
    <n v="36719.569896059998"/>
    <n v="50407.048727059999"/>
    <n v="109722.67188671001"/>
    <n v="127909.72819361"/>
    <n v="237632.40008032002"/>
    <n v="18696.21"/>
    <n v="12464.14"/>
    <n v="6232.07"/>
    <n v="6232.07"/>
    <n v="0"/>
    <n v="0"/>
    <n v="37392.42"/>
    <n v="6232.07"/>
    <n v="43624.49"/>
    <n v="6.5440711626297539"/>
    <n v="1"/>
    <n v="19"/>
    <n v="10"/>
    <n v="7"/>
    <n v="3"/>
    <n v="2"/>
    <n v="1"/>
    <n v="1"/>
    <n v="0"/>
    <n v="0"/>
    <n v="0"/>
    <n v="0"/>
    <n v="0"/>
    <n v="0"/>
    <n v="0"/>
    <n v="0"/>
    <n v="0"/>
    <n v="0"/>
    <n v="0"/>
    <n v="0"/>
    <n v="23370.262499999997"/>
    <n v="118409.32999999999"/>
    <n v="62320.7"/>
    <n v="19"/>
    <n v="10"/>
    <n v="10.666666666666666"/>
    <n v="6"/>
    <n v="3.75"/>
    <n v="0"/>
    <n v="2"/>
    <n v="5"/>
    <n v="4"/>
    <n v="2"/>
    <n v="3"/>
    <n v="4"/>
    <n v="6"/>
    <n v="9"/>
    <n v="2"/>
    <n v="4"/>
    <n v="4"/>
  </r>
  <r>
    <s v="SH115Phesgo 15ml"/>
    <s v="BC_LEL48"/>
    <x v="5"/>
    <x v="2"/>
    <s v="上海市"/>
    <x v="169"/>
    <s v="上海市杨浦区中心医院"/>
    <s v="SH115"/>
    <x v="141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10"/>
    <n v="0"/>
    <n v="0"/>
    <n v="0"/>
    <n v="0"/>
    <n v="0"/>
    <n v="0"/>
    <n v="0"/>
    <n v="0"/>
    <n v="0.66666666666666663"/>
    <n v="0"/>
    <n v="0.33333333333333331"/>
    <n v="0"/>
    <n v="0"/>
    <n v="0"/>
    <n v="1"/>
    <n v="0"/>
    <n v="0"/>
    <n v="0"/>
    <n v="5659.5133333333333"/>
    <n v="42446.350000000006"/>
    <n v="0"/>
    <n v="5"/>
    <n v="0"/>
    <n v="0"/>
    <n v="3"/>
    <n v="0.66666666666666663"/>
    <n v="0"/>
    <n v="0"/>
    <n v="3"/>
    <n v="0"/>
    <n v="0"/>
    <n v="0"/>
    <n v="3"/>
    <n v="2"/>
    <n v="0"/>
    <n v="0"/>
    <n v="0"/>
    <n v="0"/>
  </r>
  <r>
    <s v="SH1248Herceptin IV"/>
    <s v="BC_LEL47"/>
    <x v="6"/>
    <x v="2"/>
    <s v="上海市"/>
    <x v="170"/>
    <s v="第二军医大学附属长征医院和田路分院"/>
    <s v="SH1248"/>
    <x v="142"/>
    <s v="-"/>
    <s v="-"/>
    <m/>
    <s v="腿部"/>
    <x v="0"/>
    <x v="0"/>
    <n v="4535.5"/>
    <n v="21.239284807294869"/>
    <n v="15.21593310106617"/>
    <n v="14.154272488568679"/>
    <n v="9.9949106638222815"/>
    <n v="9.1067477800826726"/>
    <n v="15.853926490277914"/>
    <n v="50.609490396929715"/>
    <n v="34.955584934182866"/>
    <n v="85.565075331112581"/>
    <n v="18"/>
    <n v="15"/>
    <n v="23"/>
    <n v="9"/>
    <n v="0"/>
    <n v="0"/>
    <n v="56"/>
    <n v="9"/>
    <n v="65"/>
    <n v="96330.776243485889"/>
    <n v="69011.864579885616"/>
    <n v="64196.702871903253"/>
    <n v="45331.917315765961"/>
    <n v="41303.654556564965"/>
    <n v="71905.483596655482"/>
    <n v="229539.34369527476"/>
    <n v="158541.05546898639"/>
    <n v="388080.39916426118"/>
    <n v="81639"/>
    <n v="68032.5"/>
    <n v="104316.5"/>
    <n v="40819.5"/>
    <n v="0"/>
    <n v="0"/>
    <n v="253988"/>
    <n v="40819.5"/>
    <n v="294807.5"/>
    <n v="9.9949106638222815"/>
    <n v="9"/>
    <m/>
    <m/>
    <n v="0"/>
    <m/>
    <m/>
    <m/>
    <m/>
    <m/>
    <m/>
    <m/>
    <m/>
    <m/>
    <m/>
    <m/>
    <m/>
    <m/>
    <m/>
    <m/>
    <m/>
    <n v="97891.208333333328"/>
    <n v="340162.5"/>
    <n v="322020.5"/>
    <n v="75"/>
    <n v="71"/>
    <n v="0"/>
    <n v="48"/>
    <n v="21.583333333333332"/>
    <n v="48"/>
    <n v="15"/>
    <n v="0"/>
    <n v="30"/>
    <n v="15"/>
    <n v="5"/>
    <n v="25"/>
    <n v="25"/>
    <n v="25"/>
    <n v="10"/>
    <n v="30"/>
    <n v="31"/>
  </r>
  <r>
    <s v="SH1248Herceptin SC"/>
    <s v="BC_LEL47"/>
    <x v="6"/>
    <x v="2"/>
    <s v="上海市"/>
    <x v="170"/>
    <s v="第二军医大学附属长征医院和田路分院"/>
    <s v="SH1248"/>
    <x v="142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248Itovebi 3mg"/>
    <s v="BC_LEL47"/>
    <x v="6"/>
    <x v="2"/>
    <s v="上海市"/>
    <x v="170"/>
    <s v="第二军医大学附属长征医院和田路分院"/>
    <s v="SH1248"/>
    <x v="14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248Itovebi 9mg"/>
    <s v="BC_LEL47"/>
    <x v="6"/>
    <x v="2"/>
    <s v="上海市"/>
    <x v="170"/>
    <s v="第二军医大学附属长征医院和田路分院"/>
    <s v="SH1248"/>
    <x v="142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248Perjeta"/>
    <s v="BC_LEL47"/>
    <x v="6"/>
    <x v="2"/>
    <s v="上海市"/>
    <x v="170"/>
    <s v="第二军医大学附属长征医院和田路分院"/>
    <s v="SH1248"/>
    <x v="142"/>
    <s v="-"/>
    <s v="-"/>
    <m/>
    <s v="腿部"/>
    <x v="3"/>
    <x v="4"/>
    <n v="3985.87"/>
    <n v="4.2221237367408433"/>
    <n v="3.5664913405674614"/>
    <n v="5.4131879657827797"/>
    <n v="3.271031908026989"/>
    <n v="3.9701509660589061"/>
    <n v="4.5563715657569137"/>
    <n v="13.201803043091084"/>
    <n v="11.797554439842809"/>
    <n v="24.999357482933895"/>
    <n v="15"/>
    <n v="5"/>
    <n v="8"/>
    <n v="5"/>
    <n v="0"/>
    <n v="0"/>
    <n v="28"/>
    <n v="5"/>
    <n v="33"/>
    <n v="16828.836338563226"/>
    <n v="14215.570839627628"/>
    <n v="21576.263517174608"/>
    <n v="13037.907951247535"/>
    <n v="15824.505631085211"/>
    <n v="18161.104732803509"/>
    <n v="52620.670695365465"/>
    <n v="47023.518315136258"/>
    <n v="99644.189010501723"/>
    <n v="59788.049999999996"/>
    <n v="19929.349999999999"/>
    <n v="31886.959999999999"/>
    <n v="19929.349999999999"/>
    <n v="0"/>
    <n v="0"/>
    <n v="111604.35999999999"/>
    <n v="19929.349999999999"/>
    <n v="131533.71"/>
    <n v="3.271031908026989"/>
    <n v="5"/>
    <m/>
    <m/>
    <n v="0"/>
    <m/>
    <m/>
    <m/>
    <m/>
    <m/>
    <m/>
    <m/>
    <m/>
    <m/>
    <m/>
    <m/>
    <m/>
    <m/>
    <m/>
    <m/>
    <m/>
    <n v="29894.024999999998"/>
    <n v="99646.75"/>
    <n v="99646.75"/>
    <n v="25"/>
    <n v="25"/>
    <n v="0"/>
    <n v="10"/>
    <n v="7.5"/>
    <n v="10"/>
    <n v="0"/>
    <n v="5"/>
    <n v="5"/>
    <n v="10"/>
    <n v="10"/>
    <n v="10"/>
    <n v="5"/>
    <n v="10"/>
    <n v="10"/>
    <n v="10"/>
    <n v="5"/>
  </r>
  <r>
    <s v="SH1248Phesgo 10ml"/>
    <s v="BC_LEL47"/>
    <x v="6"/>
    <x v="2"/>
    <s v="上海市"/>
    <x v="170"/>
    <s v="第二军医大学附属长征医院和田路分院"/>
    <s v="SH1248"/>
    <x v="142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248Phesgo 15ml"/>
    <s v="BC_LEL47"/>
    <x v="6"/>
    <x v="2"/>
    <s v="上海市"/>
    <x v="170"/>
    <s v="第二军医大学附属长征医院和田路分院"/>
    <s v="SH1248"/>
    <x v="142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1Herceptin IV"/>
    <s v="BC_LEL48"/>
    <x v="5"/>
    <x v="2"/>
    <s v="上海市"/>
    <x v="171"/>
    <s v="复旦大学附属闵行医院"/>
    <s v="SH131"/>
    <x v="143"/>
    <s v="-"/>
    <s v="-"/>
    <m/>
    <s v="腿部"/>
    <x v="0"/>
    <x v="0"/>
    <n v="4535.5"/>
    <n v="25.785876777286774"/>
    <n v="18.473135021042335"/>
    <n v="17.184209806208521"/>
    <n v="12.134473317519218"/>
    <n v="11.056185659245372"/>
    <n v="19.247700599318645"/>
    <n v="61.443221604537634"/>
    <n v="42.438359576083229"/>
    <n v="103.88158118062086"/>
    <n v="27"/>
    <n v="26"/>
    <n v="28"/>
    <n v="18"/>
    <n v="0"/>
    <n v="0"/>
    <n v="81"/>
    <n v="18"/>
    <n v="99"/>
    <n v="116951.84412338417"/>
    <n v="83784.903887937515"/>
    <n v="77938.983576058759"/>
    <n v="55035.903731608414"/>
    <n v="50145.330057507388"/>
    <n v="87297.946068209727"/>
    <n v="278675.73158738046"/>
    <n v="192479.17985732551"/>
    <n v="471154.91144470597"/>
    <n v="122458.5"/>
    <n v="117923"/>
    <n v="126994"/>
    <n v="81639"/>
    <n v="0"/>
    <n v="0"/>
    <n v="367375.5"/>
    <n v="81639"/>
    <n v="449014.5"/>
    <n v="12.134473317519218"/>
    <n v="18"/>
    <m/>
    <m/>
    <n v="0"/>
    <m/>
    <m/>
    <m/>
    <m/>
    <m/>
    <m/>
    <m/>
    <m/>
    <m/>
    <m/>
    <m/>
    <m/>
    <m/>
    <m/>
    <m/>
    <m/>
    <n v="98647.125"/>
    <n v="326556"/>
    <n v="263059"/>
    <n v="72"/>
    <n v="58"/>
    <n v="0"/>
    <n v="27"/>
    <n v="21.75"/>
    <n v="16"/>
    <n v="26"/>
    <n v="21"/>
    <n v="26"/>
    <n v="24"/>
    <n v="18"/>
    <n v="23"/>
    <n v="22"/>
    <n v="27"/>
    <n v="13"/>
    <n v="18"/>
    <n v="27"/>
  </r>
  <r>
    <s v="SH131Herceptin SC"/>
    <s v="BC_LEL48"/>
    <x v="5"/>
    <x v="2"/>
    <s v="上海市"/>
    <x v="171"/>
    <s v="复旦大学附属闵行医院"/>
    <s v="SH131"/>
    <x v="143"/>
    <s v="-"/>
    <s v="-"/>
    <m/>
    <s v="腿部"/>
    <x v="1"/>
    <x v="1"/>
    <n v="3444.49"/>
    <n v="1.8836298271127039"/>
    <n v="1.7452258890916736"/>
    <n v="2.647212954293205"/>
    <n v="2.7095910572253623"/>
    <n v="2.4396668174386602"/>
    <n v="3.2111223068359518"/>
    <n v="6.2760686704975823"/>
    <n v="8.3603801814999734"/>
    <n v="14.636448851997557"/>
    <n v="-8"/>
    <n v="-2"/>
    <n v="0"/>
    <n v="0"/>
    <n v="0"/>
    <n v="0"/>
    <n v="-10"/>
    <n v="0"/>
    <n v="-10"/>
    <n v="6488.1441031914374"/>
    <n v="6011.4131227173793"/>
    <n v="9118.2985489334023"/>
    <n v="9333.1593007021893"/>
    <n v="8403.4079559992915"/>
    <n v="11060.678674673367"/>
    <n v="21617.855774842217"/>
    <n v="28797.245931374848"/>
    <n v="50415.101706217065"/>
    <n v="-27555.919999999998"/>
    <n v="-6888.98"/>
    <n v="0"/>
    <n v="0"/>
    <n v="0"/>
    <n v="0"/>
    <n v="-34444.899999999994"/>
    <n v="0"/>
    <n v="-34444.899999999994"/>
    <n v="2.7095910572253623"/>
    <n v="0"/>
    <m/>
    <m/>
    <n v="0"/>
    <m/>
    <m/>
    <m/>
    <m/>
    <m/>
    <m/>
    <m/>
    <m/>
    <m/>
    <m/>
    <m/>
    <m/>
    <m/>
    <m/>
    <m/>
    <m/>
    <n v="8898.2658333333329"/>
    <n v="0"/>
    <n v="0"/>
    <n v="0"/>
    <n v="0"/>
    <n v="0"/>
    <n v="8"/>
    <n v="2.5833333333333335"/>
    <n v="2"/>
    <n v="5"/>
    <n v="8"/>
    <n v="5"/>
    <n v="1"/>
    <n v="10"/>
    <n v="0"/>
    <n v="0"/>
    <n v="0"/>
    <n v="0"/>
    <n v="0"/>
    <n v="0"/>
  </r>
  <r>
    <s v="SH131Itovebi 3mg"/>
    <s v="BC_LEL48"/>
    <x v="5"/>
    <x v="2"/>
    <s v="上海市"/>
    <x v="171"/>
    <s v="复旦大学附属闵行医院"/>
    <s v="SH131"/>
    <x v="143"/>
    <s v="-"/>
    <s v="-"/>
    <m/>
    <s v="腿部"/>
    <x v="2"/>
    <x v="2"/>
    <n v="3566.02"/>
    <n v="1.1510429408636136"/>
    <n v="1.3142530348234516"/>
    <n v="2.6600890545443066"/>
    <n v="2.6927983469887802"/>
    <n v="3.2737205264277596"/>
    <n v="4.169103899359917"/>
    <n v="5.1253850302313717"/>
    <n v="10.135622772776458"/>
    <n v="15.261007803007828"/>
    <n v="0"/>
    <n v="0"/>
    <n v="0"/>
    <n v="0"/>
    <n v="0"/>
    <n v="0"/>
    <n v="0"/>
    <n v="0"/>
    <n v="0"/>
    <n v="4104.642147978464"/>
    <n v="4686.6526072411252"/>
    <n v="9485.9307702860879"/>
    <n v="9602.5727613289309"/>
    <n v="11674.152871651919"/>
    <n v="14867.107887195452"/>
    <n v="18277.225525505677"/>
    <n v="36143.833520176304"/>
    <n v="54421.059045681977"/>
    <n v="0"/>
    <n v="0"/>
    <n v="0"/>
    <n v="0"/>
    <n v="0"/>
    <n v="0"/>
    <n v="0"/>
    <n v="0"/>
    <n v="0"/>
    <n v="2.692798346988780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1Itovebi 9mg"/>
    <s v="BC_LEL48"/>
    <x v="5"/>
    <x v="2"/>
    <s v="上海市"/>
    <x v="171"/>
    <s v="复旦大学附属闵行医院"/>
    <s v="SH131"/>
    <x v="143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1Perjeta"/>
    <s v="BC_LEL48"/>
    <x v="5"/>
    <x v="2"/>
    <s v="上海市"/>
    <x v="171"/>
    <s v="复旦大学附属闵行医院"/>
    <s v="SH131"/>
    <x v="143"/>
    <s v="-"/>
    <s v="-"/>
    <m/>
    <s v="腿部"/>
    <x v="3"/>
    <x v="4"/>
    <n v="3985.87"/>
    <n v="8.0091909116461029"/>
    <n v="6.7654838684067586"/>
    <n v="10.268589591845179"/>
    <n v="6.2050097683061445"/>
    <n v="7.5312091776276038"/>
    <n v="8.6432449662673072"/>
    <n v="25.04326437189804"/>
    <n v="22.379463912201054"/>
    <n v="47.422728284099094"/>
    <n v="20"/>
    <n v="11"/>
    <n v="6"/>
    <n v="4"/>
    <n v="0"/>
    <n v="0"/>
    <n v="37"/>
    <n v="4"/>
    <n v="41"/>
    <n v="31923.593779002855"/>
    <n v="26966.339186566449"/>
    <n v="40929.263196447944"/>
    <n v="24732.362285198411"/>
    <n v="30018.420724830536"/>
    <n v="34450.85081369587"/>
    <n v="99819.196162017237"/>
    <n v="89201.633823724813"/>
    <n v="189020.82998574205"/>
    <n v="79717.399999999994"/>
    <n v="43844.57"/>
    <n v="23915.22"/>
    <n v="15943.48"/>
    <n v="0"/>
    <n v="0"/>
    <n v="147477.19"/>
    <n v="15943.48"/>
    <n v="163420.67000000001"/>
    <n v="6.2050097683061445"/>
    <n v="4"/>
    <m/>
    <m/>
    <n v="0"/>
    <m/>
    <m/>
    <m/>
    <m/>
    <m/>
    <m/>
    <m/>
    <m/>
    <m/>
    <m/>
    <m/>
    <m/>
    <m/>
    <m/>
    <m/>
    <m/>
    <n v="67427.63416666667"/>
    <n v="187335.88999999998"/>
    <n v="127547.84"/>
    <n v="47"/>
    <n v="32"/>
    <n v="0"/>
    <n v="27"/>
    <n v="16.916666666666668"/>
    <n v="7"/>
    <n v="26"/>
    <n v="27"/>
    <n v="24"/>
    <n v="24"/>
    <n v="16"/>
    <n v="15"/>
    <n v="14"/>
    <n v="18"/>
    <n v="3"/>
    <n v="12"/>
    <n v="17"/>
  </r>
  <r>
    <s v="SH131Phesgo 10ml"/>
    <s v="BC_LEL48"/>
    <x v="5"/>
    <x v="2"/>
    <s v="上海市"/>
    <x v="171"/>
    <s v="复旦大学附属闵行医院"/>
    <s v="SH131"/>
    <x v="143"/>
    <s v="-"/>
    <s v="-"/>
    <m/>
    <s v="腿部"/>
    <x v="4"/>
    <x v="5"/>
    <n v="6232.07"/>
    <n v="6.2295668440293506"/>
    <n v="5.6560798400290757"/>
    <n v="9.042117032429033"/>
    <n v="7.7546926739285666"/>
    <n v="7.0028146430287208"/>
    <n v="9.5354131794283461"/>
    <n v="20.927763716487458"/>
    <n v="24.292920496385634"/>
    <n v="45.220684212873095"/>
    <n v="5"/>
    <n v="6"/>
    <n v="2"/>
    <n v="2"/>
    <n v="0"/>
    <n v="0"/>
    <n v="13"/>
    <n v="2"/>
    <n v="15"/>
    <n v="38823.096641669996"/>
    <n v="35249.085488650002"/>
    <n v="56351.106294290003"/>
    <n v="48327.787572410001"/>
    <n v="43642.03105238"/>
    <n v="59425.362413120012"/>
    <n v="130423.28842461"/>
    <n v="151395.18103791002"/>
    <n v="281818.46946252004"/>
    <n v="31160.35"/>
    <n v="37392.42"/>
    <n v="12464.14"/>
    <n v="12464.14"/>
    <n v="0"/>
    <n v="0"/>
    <n v="81016.909999999989"/>
    <n v="12464.14"/>
    <n v="93481.049999999988"/>
    <n v="7.7546926739285666"/>
    <n v="2"/>
    <n v="16"/>
    <n v="11"/>
    <n v="15"/>
    <n v="5"/>
    <n v="6"/>
    <n v="2"/>
    <n v="2"/>
    <n v="0"/>
    <n v="0"/>
    <n v="0"/>
    <n v="0.33333333333333331"/>
    <n v="0"/>
    <n v="0"/>
    <n v="0"/>
    <n v="0"/>
    <n v="0"/>
    <n v="0"/>
    <n v="0"/>
    <n v="0"/>
    <n v="18176.870833333331"/>
    <n v="99713.12"/>
    <n v="68552.76999999999"/>
    <n v="16"/>
    <n v="11"/>
    <n v="30"/>
    <n v="6"/>
    <n v="2.9166666666666665"/>
    <n v="0"/>
    <n v="0"/>
    <n v="2"/>
    <n v="0"/>
    <n v="3"/>
    <n v="3"/>
    <n v="6"/>
    <n v="3"/>
    <n v="7"/>
    <n v="3"/>
    <n v="2"/>
    <n v="6"/>
  </r>
  <r>
    <s v="SH131Phesgo 15ml"/>
    <s v="BC_LEL48"/>
    <x v="5"/>
    <x v="2"/>
    <s v="上海市"/>
    <x v="171"/>
    <s v="复旦大学附属闵行医院"/>
    <s v="SH131"/>
    <x v="143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.33333333333333331"/>
    <n v="0.33333333333333331"/>
    <n v="0"/>
    <n v="0"/>
    <n v="0"/>
    <n v="1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SH1357Herceptin IV"/>
    <s v="BC_LEL47"/>
    <x v="6"/>
    <x v="2"/>
    <s v="上海市"/>
    <x v="172"/>
    <s v="上海交通大学医学院附属瑞金医院肿瘤质子中心"/>
    <s v="SH1357"/>
    <x v="144"/>
    <s v="-"/>
    <s v="-"/>
    <m/>
    <s v="腿部"/>
    <x v="0"/>
    <x v="0"/>
    <n v="4535.5"/>
    <n v="2.4822376098080742E-7"/>
    <n v="1.7782878168674339E-7"/>
    <n v="1.6542114214001052E-7"/>
    <n v="1.1681063360424579E-7"/>
    <n v="1.064306639694074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57Herceptin SC"/>
    <s v="BC_LEL47"/>
    <x v="6"/>
    <x v="2"/>
    <s v="上海市"/>
    <x v="172"/>
    <s v="上海交通大学医学院附属瑞金医院肿瘤质子中心"/>
    <s v="SH1357"/>
    <x v="144"/>
    <s v="-"/>
    <s v="-"/>
    <m/>
    <s v="腿部"/>
    <x v="1"/>
    <x v="1"/>
    <n v="3444.49"/>
    <n v="18.046388988789452"/>
    <n v="16.720389969684742"/>
    <n v="25.362007981454255"/>
    <n v="25.959630451481701"/>
    <n v="23.37358208965426"/>
    <n v="30.764623391299281"/>
    <n v="60.128786939928446"/>
    <n v="80.097835932435231"/>
    <n v="140.22662287236366"/>
    <n v="20"/>
    <n v="17"/>
    <n v="12"/>
    <n v="10"/>
    <n v="0"/>
    <n v="0"/>
    <n v="49"/>
    <n v="10"/>
    <n v="59"/>
    <n v="62160.606407995372"/>
    <n v="57593.216046679394"/>
    <n v="87359.182872039353"/>
    <n v="89417.687493824196"/>
    <n v="80510.069771993192"/>
    <n v="105968.43762509644"/>
    <n v="207113.00532671413"/>
    <n v="275896.19489091384"/>
    <n v="483009.20021762798"/>
    <n v="68889.799999999988"/>
    <n v="58556.329999999994"/>
    <n v="41333.879999999997"/>
    <n v="34444.899999999994"/>
    <n v="0"/>
    <n v="0"/>
    <n v="168780.00999999998"/>
    <n v="34444.899999999994"/>
    <n v="203224.90999999997"/>
    <n v="25.959630451481701"/>
    <n v="10"/>
    <m/>
    <m/>
    <n v="0"/>
    <m/>
    <m/>
    <m/>
    <m/>
    <m/>
    <m/>
    <m/>
    <m/>
    <m/>
    <m/>
    <m/>
    <m/>
    <m/>
    <m/>
    <m/>
    <m/>
    <n v="84102.964166666672"/>
    <n v="241114.3"/>
    <n v="220447.35999999999"/>
    <n v="70"/>
    <n v="64"/>
    <n v="0"/>
    <n v="31"/>
    <n v="24.416666666666668"/>
    <n v="23"/>
    <n v="22"/>
    <n v="31"/>
    <n v="28"/>
    <n v="25"/>
    <n v="30"/>
    <n v="20"/>
    <n v="30"/>
    <n v="20"/>
    <n v="30"/>
    <n v="15"/>
    <n v="19"/>
  </r>
  <r>
    <s v="SH1357Itovebi 3mg"/>
    <s v="BC_LEL47"/>
    <x v="6"/>
    <x v="2"/>
    <s v="上海市"/>
    <x v="172"/>
    <s v="上海交通大学医学院附属瑞金医院肿瘤质子中心"/>
    <s v="SH1357"/>
    <x v="14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73E-7"/>
    <n v="1.0000000000000002E-6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22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57Itovebi 9mg"/>
    <s v="BC_LEL47"/>
    <x v="6"/>
    <x v="2"/>
    <s v="上海市"/>
    <x v="172"/>
    <s v="上海交通大学医学院附属瑞金医院肿瘤质子中心"/>
    <s v="SH1357"/>
    <x v="144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357Perjeta"/>
    <s v="BC_LEL47"/>
    <x v="6"/>
    <x v="2"/>
    <s v="上海市"/>
    <x v="172"/>
    <s v="上海交通大学医学院附属瑞金医院肿瘤质子中心"/>
    <s v="SH1357"/>
    <x v="144"/>
    <s v="-"/>
    <s v="-"/>
    <m/>
    <s v="腿部"/>
    <x v="3"/>
    <x v="4"/>
    <n v="3985.87"/>
    <n v="9.7388937363915478"/>
    <n v="8.2265898261804349"/>
    <n v="12.486242862831547"/>
    <n v="7.5450730833415864"/>
    <n v="9.157684801944308"/>
    <n v="10.509881109423835"/>
    <n v="30.451726425403528"/>
    <n v="27.212638994709728"/>
    <n v="57.664365420113256"/>
    <n v="25"/>
    <n v="29"/>
    <n v="8"/>
    <n v="6.0000000000000009"/>
    <n v="0"/>
    <n v="0"/>
    <n v="62"/>
    <n v="6.0000000000000009"/>
    <n v="68"/>
    <n v="38817.964377070981"/>
    <n v="32790.117590477814"/>
    <n v="49768.540839674381"/>
    <n v="30073.680450698732"/>
    <n v="36501.341121525758"/>
    <n v="41891.019817619177"/>
    <n v="121376.62280722318"/>
    <n v="108466.04138984367"/>
    <n v="229842.66419706686"/>
    <n v="99646.75"/>
    <n v="115590.23"/>
    <n v="31886.959999999999"/>
    <n v="23915.22"/>
    <n v="0"/>
    <n v="0"/>
    <n v="247123.93999999997"/>
    <n v="23915.22"/>
    <n v="271039.15999999997"/>
    <n v="7.5450730833415864"/>
    <n v="6.0000000000000009"/>
    <m/>
    <m/>
    <n v="0"/>
    <m/>
    <m/>
    <m/>
    <m/>
    <m/>
    <m/>
    <m/>
    <m/>
    <m/>
    <m/>
    <m/>
    <m/>
    <m/>
    <m/>
    <m/>
    <m/>
    <n v="79717.399999999994"/>
    <n v="330827.20999999996"/>
    <n v="298940.25"/>
    <n v="83"/>
    <n v="75"/>
    <n v="0"/>
    <n v="30"/>
    <n v="20"/>
    <n v="7"/>
    <n v="12"/>
    <n v="17"/>
    <n v="17"/>
    <n v="15"/>
    <n v="14"/>
    <n v="24"/>
    <n v="30"/>
    <n v="29"/>
    <n v="23"/>
    <n v="23"/>
    <n v="29"/>
  </r>
  <r>
    <s v="SH1357Phesgo 10ml"/>
    <s v="BC_LEL47"/>
    <x v="6"/>
    <x v="2"/>
    <s v="上海市"/>
    <x v="172"/>
    <s v="上海交通大学医学院附属瑞金医院肿瘤质子中心"/>
    <s v="SH1357"/>
    <x v="144"/>
    <s v="-"/>
    <s v="-"/>
    <m/>
    <s v="腿部"/>
    <x v="4"/>
    <x v="5"/>
    <n v="6232.07"/>
    <n v="1.8451429715872896"/>
    <n v="1.7057595991861454"/>
    <n v="2.5287203286580544"/>
    <n v="2.2158177736578697"/>
    <n v="2.0330772846582281"/>
    <n v="2.6486136828597879"/>
    <n v="6.0796228994314898"/>
    <n v="6.8975087411758862"/>
    <n v="12.977131640607377"/>
    <n v="0"/>
    <n v="0"/>
    <n v="6"/>
    <n v="6.0000000000000009"/>
    <n v="0"/>
    <n v="0"/>
    <n v="6"/>
    <n v="6.0000000000000009"/>
    <n v="12"/>
    <n v="11499.060158939999"/>
    <n v="10630.413225300001"/>
    <n v="15759.16209862"/>
    <n v="13809.131472680001"/>
    <n v="12670.279953400002"/>
    <n v="16506.345874539998"/>
    <n v="37888.635482860002"/>
    <n v="42985.757300620011"/>
    <n v="80874.392783480012"/>
    <n v="0"/>
    <n v="0"/>
    <n v="37392.42"/>
    <n v="37392.420000000006"/>
    <n v="0"/>
    <n v="0"/>
    <n v="37392.42"/>
    <n v="37392.420000000006"/>
    <n v="74784.84"/>
    <n v="2.2158177736578697"/>
    <n v="6.0000000000000009"/>
    <n v="0"/>
    <n v="0"/>
    <n v="12"/>
    <n v="0"/>
    <n v="0"/>
    <n v="6"/>
    <n v="6.00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</r>
  <r>
    <s v="SH1357Phesgo 15ml"/>
    <s v="BC_LEL47"/>
    <x v="6"/>
    <x v="2"/>
    <s v="上海市"/>
    <x v="172"/>
    <s v="上海交通大学医学院附属瑞金医院肿瘤质子中心"/>
    <s v="SH1357"/>
    <x v="14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06Herceptin IV"/>
    <s v="BC_LEL48"/>
    <x v="5"/>
    <x v="2"/>
    <s v="上海市"/>
    <x v="173"/>
    <s v="上海浦中中医医院有限公司"/>
    <s v="SH1406"/>
    <x v="145"/>
    <s v="-"/>
    <s v="-"/>
    <m/>
    <s v="腿部"/>
    <x v="0"/>
    <x v="0"/>
    <n v="4535.5"/>
    <n v="0.56407243524570505"/>
    <n v="0.40410439978215457"/>
    <n v="0.37590884176175349"/>
    <n v="0.26544460650902507"/>
    <n v="0.24185679716086003"/>
    <n v="0.42104821347402271"/>
    <n v="1.3440856767896132"/>
    <n v="0.92834961714390785"/>
    <n v="2.2724352939335208"/>
    <n v="3"/>
    <n v="5"/>
    <n v="4"/>
    <n v="6"/>
    <n v="0"/>
    <n v="0"/>
    <n v="12"/>
    <n v="6"/>
    <n v="18"/>
    <n v="2558.3505300568954"/>
    <n v="1832.8155052119621"/>
    <n v="1704.9345518104328"/>
    <n v="1203.9240128216832"/>
    <n v="1096.9415035230807"/>
    <n v="1909.66417221143"/>
    <n v="6096.1005870792906"/>
    <n v="4210.5296885561938"/>
    <n v="10306.630275635485"/>
    <n v="13606.5"/>
    <n v="22677.5"/>
    <n v="18142"/>
    <n v="27213"/>
    <n v="0"/>
    <n v="0"/>
    <n v="54426"/>
    <n v="27213"/>
    <n v="81639"/>
    <n v="0.26544460650902507"/>
    <n v="6"/>
    <m/>
    <m/>
    <n v="0"/>
    <m/>
    <m/>
    <m/>
    <m/>
    <m/>
    <m/>
    <m/>
    <m/>
    <m/>
    <m/>
    <m/>
    <m/>
    <m/>
    <m/>
    <m/>
    <m/>
    <n v="11338.75"/>
    <n v="27213"/>
    <n v="49890.5"/>
    <n v="6"/>
    <n v="11"/>
    <n v="0"/>
    <n v="5"/>
    <n v="2.5"/>
    <n v="2"/>
    <n v="1"/>
    <n v="0"/>
    <n v="4"/>
    <n v="1"/>
    <n v="5"/>
    <n v="0"/>
    <n v="3"/>
    <n v="3"/>
    <n v="2"/>
    <n v="4"/>
    <n v="5"/>
  </r>
  <r>
    <s v="SH1406Herceptin SC"/>
    <s v="BC_LEL48"/>
    <x v="5"/>
    <x v="2"/>
    <s v="上海市"/>
    <x v="173"/>
    <s v="上海浦中中医医院有限公司"/>
    <s v="SH1406"/>
    <x v="145"/>
    <s v="-"/>
    <s v="-"/>
    <m/>
    <s v="腿部"/>
    <x v="1"/>
    <x v="1"/>
    <n v="3444.49"/>
    <n v="0.42533576741254614"/>
    <n v="0.39408326527876508"/>
    <n v="0.59775776387265933"/>
    <n v="0.61184314195411416"/>
    <n v="0.55089250716356852"/>
    <n v="0.72509213380166671"/>
    <n v="1.4171767965639706"/>
    <n v="1.8878277829193495"/>
    <n v="3.3050045794833203"/>
    <n v="0"/>
    <n v="0"/>
    <n v="0"/>
    <n v="0"/>
    <n v="0"/>
    <n v="0"/>
    <n v="0"/>
    <n v="0"/>
    <n v="0"/>
    <n v="1465.0647974948408"/>
    <n v="1357.4158664200536"/>
    <n v="2058.9706400817363"/>
    <n v="2107.4875840295267"/>
    <n v="1897.54373199984"/>
    <n v="2497.5726039585024"/>
    <n v="4881.4513039966314"/>
    <n v="6502.6039199878687"/>
    <n v="11384.0552239845"/>
    <n v="0"/>
    <n v="0"/>
    <n v="0"/>
    <n v="0"/>
    <n v="0"/>
    <n v="0"/>
    <n v="0"/>
    <n v="0"/>
    <n v="0"/>
    <n v="0.61184314195411416"/>
    <n v="0"/>
    <m/>
    <m/>
    <n v="0"/>
    <m/>
    <m/>
    <m/>
    <m/>
    <m/>
    <m/>
    <m/>
    <m/>
    <m/>
    <m/>
    <m/>
    <m/>
    <m/>
    <m/>
    <m/>
    <m/>
    <n v="2009.2858333333334"/>
    <n v="0"/>
    <n v="0"/>
    <n v="0"/>
    <n v="0"/>
    <n v="0"/>
    <n v="3"/>
    <n v="0.58333333333333337"/>
    <n v="1"/>
    <n v="0"/>
    <n v="3"/>
    <n v="2"/>
    <n v="1"/>
    <n v="0"/>
    <n v="0"/>
    <n v="0"/>
    <n v="0"/>
    <n v="0"/>
    <n v="0"/>
    <n v="0"/>
  </r>
  <r>
    <s v="SH1406Itovebi 3mg"/>
    <s v="BC_LEL48"/>
    <x v="5"/>
    <x v="2"/>
    <s v="上海市"/>
    <x v="173"/>
    <s v="上海浦中中医医院有限公司"/>
    <s v="SH1406"/>
    <x v="145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14264.08"/>
    <n v="3566.02"/>
    <n v="4"/>
    <n v="1"/>
    <n v="0"/>
    <n v="2"/>
    <n v="0.41666666666666669"/>
    <n v="0"/>
    <n v="0"/>
    <n v="0"/>
    <n v="0"/>
    <n v="0"/>
    <n v="0"/>
    <n v="1"/>
    <n v="2"/>
    <n v="1"/>
    <n v="1"/>
    <n v="0"/>
    <n v="0"/>
  </r>
  <r>
    <s v="SH1406Itovebi 9mg"/>
    <s v="BC_LEL48"/>
    <x v="5"/>
    <x v="2"/>
    <s v="上海市"/>
    <x v="173"/>
    <s v="上海浦中中医医院有限公司"/>
    <s v="SH1406"/>
    <x v="145"/>
    <s v="-"/>
    <s v="-"/>
    <m/>
    <s v="腿部"/>
    <x v="2"/>
    <x v="3"/>
    <n v="10698.05"/>
    <m/>
    <m/>
    <m/>
    <m/>
    <m/>
    <m/>
    <n v="0"/>
    <n v="0"/>
    <n v="0"/>
    <n v="2"/>
    <n v="2"/>
    <n v="3"/>
    <n v="1"/>
    <n v="0"/>
    <n v="0"/>
    <n v="7"/>
    <n v="1"/>
    <n v="8"/>
    <m/>
    <m/>
    <m/>
    <m/>
    <m/>
    <m/>
    <n v="0"/>
    <n v="0"/>
    <n v="0"/>
    <n v="21396.1"/>
    <n v="21396.1"/>
    <n v="32094.149999999998"/>
    <n v="10698.05"/>
    <n v="0"/>
    <n v="0"/>
    <n v="74886.349999999991"/>
    <n v="10698.05"/>
    <n v="85584.4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06Perjeta"/>
    <s v="BC_LEL48"/>
    <x v="5"/>
    <x v="2"/>
    <s v="上海市"/>
    <x v="173"/>
    <s v="上海浦中中医医院有限公司"/>
    <s v="SH1406"/>
    <x v="145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664.31166666666661"/>
    <n v="0"/>
    <n v="0"/>
    <n v="0"/>
    <n v="0"/>
    <n v="0"/>
    <n v="2"/>
    <n v="0.16666666666666666"/>
    <n v="2"/>
    <n v="0"/>
    <n v="0"/>
    <n v="0"/>
    <n v="0"/>
    <n v="0"/>
    <n v="0"/>
    <n v="0"/>
    <n v="0"/>
    <n v="0"/>
    <n v="0"/>
    <n v="0"/>
  </r>
  <r>
    <s v="SH1406Phesgo 10ml"/>
    <s v="BC_LEL48"/>
    <x v="5"/>
    <x v="2"/>
    <s v="上海市"/>
    <x v="173"/>
    <s v="上海浦中中医医院有限公司"/>
    <s v="SH1406"/>
    <x v="145"/>
    <s v="-"/>
    <s v="-"/>
    <m/>
    <s v="腿部"/>
    <x v="4"/>
    <x v="5"/>
    <n v="6232.07"/>
    <n v="5.2597679021240138"/>
    <n v="4.8624411836243819"/>
    <n v="5.8461848015282243"/>
    <n v="4.9542237072288984"/>
    <n v="4.433303043529679"/>
    <n v="6.1879532078298229"/>
    <n v="15.968393887276619"/>
    <n v="15.575479958588401"/>
    <n v="31.543873845865022"/>
    <n v="6"/>
    <n v="9"/>
    <n v="3"/>
    <n v="2"/>
    <n v="0"/>
    <n v="0"/>
    <n v="18"/>
    <n v="2"/>
    <n v="20"/>
    <n v="32779.241749790002"/>
    <n v="30303.07382723"/>
    <n v="36433.832916059997"/>
    <n v="30875.068939109999"/>
    <n v="27628.654898490004"/>
    <n v="38563.757547920002"/>
    <n v="99516.148493079992"/>
    <n v="97067.481385520005"/>
    <n v="196583.62987860001"/>
    <n v="37392.42"/>
    <n v="56088.63"/>
    <n v="18696.21"/>
    <n v="12464.14"/>
    <n v="0"/>
    <n v="0"/>
    <n v="112177.25999999998"/>
    <n v="12464.14"/>
    <n v="124641.39999999998"/>
    <n v="4.9542237072288984"/>
    <n v="2"/>
    <n v="16"/>
    <n v="13"/>
    <n v="20"/>
    <n v="6"/>
    <n v="9"/>
    <n v="3"/>
    <n v="2"/>
    <n v="0"/>
    <n v="0"/>
    <n v="0"/>
    <n v="0"/>
    <n v="0"/>
    <n v="0"/>
    <n v="0"/>
    <n v="0"/>
    <n v="0"/>
    <n v="0"/>
    <n v="0"/>
    <n v="0"/>
    <n v="21292.905833333331"/>
    <n v="99713.12"/>
    <n v="81016.91"/>
    <n v="16"/>
    <n v="13"/>
    <n v="1.3333333333333333"/>
    <n v="6"/>
    <n v="3.4166666666666665"/>
    <n v="0"/>
    <n v="0"/>
    <n v="1"/>
    <n v="1"/>
    <n v="5"/>
    <n v="5"/>
    <n v="5"/>
    <n v="5"/>
    <n v="6"/>
    <n v="3"/>
    <n v="6"/>
    <n v="4"/>
  </r>
  <r>
    <s v="SH1406Phesgo 15ml"/>
    <s v="BC_LEL48"/>
    <x v="5"/>
    <x v="2"/>
    <s v="上海市"/>
    <x v="173"/>
    <s v="上海浦中中医医院有限公司"/>
    <s v="SH1406"/>
    <x v="145"/>
    <s v="-"/>
    <s v="-"/>
    <m/>
    <s v="腿部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1"/>
    <n v="0"/>
    <n v="0"/>
    <n v="0"/>
    <n v="0"/>
    <n v="1"/>
    <n v="0"/>
    <n v="1"/>
    <n v="0.01"/>
    <n v="0.01"/>
    <n v="8489.27"/>
    <n v="8489.27"/>
    <n v="8489.27"/>
    <n v="8489.27"/>
    <n v="8489.2900000000009"/>
    <n v="25467.81"/>
    <n v="33957.100000000006"/>
    <n v="0"/>
    <n v="8489.27"/>
    <n v="0"/>
    <n v="0"/>
    <n v="0"/>
    <n v="0"/>
    <n v="8489.27"/>
    <n v="0"/>
    <n v="8489.27"/>
    <n v="1"/>
    <n v="0"/>
    <n v="4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3537.1958333333337"/>
    <n v="16978.54"/>
    <n v="16978.54"/>
    <n v="2"/>
    <n v="2"/>
    <n v="0"/>
    <n v="1"/>
    <n v="0.41666666666666669"/>
    <n v="0"/>
    <n v="0"/>
    <n v="1"/>
    <n v="0"/>
    <n v="0"/>
    <n v="0"/>
    <n v="1"/>
    <n v="0"/>
    <n v="1"/>
    <n v="1"/>
    <n v="1"/>
    <n v="0"/>
  </r>
  <r>
    <s v="SH141Herceptin IV"/>
    <s v="BC_LEL48"/>
    <x v="5"/>
    <x v="2"/>
    <s v="上海市"/>
    <x v="174"/>
    <s v="上海市闵行区肿瘤医院"/>
    <s v="SH141"/>
    <x v="146"/>
    <s v="-"/>
    <s v="-"/>
    <m/>
    <s v="腰部"/>
    <x v="0"/>
    <x v="0"/>
    <n v="4535.5"/>
    <n v="24.305177275407456"/>
    <n v="17.412354266520911"/>
    <n v="16.19744285932482"/>
    <n v="11.437676821049294"/>
    <n v="10.421307553694584"/>
    <n v="18.142442052716213"/>
    <n v="57.91497440125319"/>
    <n v="40.001426427460089"/>
    <n v="97.916400828713279"/>
    <n v="24"/>
    <n v="12"/>
    <n v="12"/>
    <n v="0"/>
    <n v="0"/>
    <n v="0"/>
    <n v="48"/>
    <n v="0"/>
    <n v="48"/>
    <n v="110236.13153261051"/>
    <n v="78973.732775805591"/>
    <n v="73463.502088467721"/>
    <n v="51875.583221869078"/>
    <n v="47265.840409781791"/>
    <n v="82285.045930094391"/>
    <n v="262673.36639688379"/>
    <n v="181426.46956174524"/>
    <n v="444099.83595862903"/>
    <n v="108852"/>
    <n v="54426"/>
    <n v="54426"/>
    <n v="0"/>
    <n v="0"/>
    <n v="0"/>
    <n v="217704"/>
    <n v="0"/>
    <n v="217704"/>
    <n v="11.437676821049294"/>
    <n v="0"/>
    <m/>
    <m/>
    <n v="0"/>
    <m/>
    <m/>
    <m/>
    <m/>
    <m/>
    <m/>
    <m/>
    <m/>
    <m/>
    <m/>
    <m/>
    <m/>
    <m/>
    <m/>
    <m/>
    <m/>
    <n v="85040.625"/>
    <n v="272130"/>
    <n v="272130"/>
    <n v="60"/>
    <n v="60"/>
    <n v="0"/>
    <n v="36"/>
    <n v="18.75"/>
    <n v="21"/>
    <n v="12"/>
    <n v="24"/>
    <n v="24"/>
    <n v="12"/>
    <n v="12"/>
    <n v="12"/>
    <n v="24"/>
    <n v="24"/>
    <n v="36"/>
    <n v="0"/>
    <n v="24"/>
  </r>
  <r>
    <s v="SH141Herceptin SC"/>
    <s v="BC_LEL48"/>
    <x v="5"/>
    <x v="2"/>
    <s v="上海市"/>
    <x v="174"/>
    <s v="上海市闵行区肿瘤医院"/>
    <s v="SH141"/>
    <x v="146"/>
    <s v="-"/>
    <s v="-"/>
    <m/>
    <s v="腰部"/>
    <x v="1"/>
    <x v="1"/>
    <n v="3444.49"/>
    <n v="2.5520146044752767"/>
    <n v="2.3644995916725908"/>
    <n v="3.5865465832359562"/>
    <n v="3.6710588517246854"/>
    <n v="3.3053550429814114"/>
    <n v="4.3505528028100002"/>
    <n v="8.5030607793838229"/>
    <n v="11.326966697516097"/>
    <n v="19.830027476899922"/>
    <n v="0"/>
    <n v="10"/>
    <n v="9"/>
    <n v="10"/>
    <n v="0"/>
    <n v="0"/>
    <n v="19"/>
    <n v="10"/>
    <n v="29"/>
    <n v="8790.3887849690454"/>
    <n v="8144.4951985203206"/>
    <n v="12353.823840490417"/>
    <n v="12644.925504177159"/>
    <n v="11385.26239199904"/>
    <n v="14985.435623751016"/>
    <n v="29288.707823979785"/>
    <n v="39015.623519927212"/>
    <n v="68304.33134390699"/>
    <n v="0"/>
    <n v="34444.899999999994"/>
    <n v="31000.409999999996"/>
    <n v="34444.899999999994"/>
    <n v="0"/>
    <n v="0"/>
    <n v="65445.30999999999"/>
    <n v="34444.899999999994"/>
    <n v="99890.209999999992"/>
    <n v="3.6710588517246854"/>
    <n v="10"/>
    <m/>
    <m/>
    <n v="0"/>
    <m/>
    <m/>
    <m/>
    <m/>
    <m/>
    <m/>
    <m/>
    <m/>
    <m/>
    <m/>
    <m/>
    <m/>
    <m/>
    <m/>
    <m/>
    <m/>
    <n v="18657.654166666667"/>
    <n v="86112.25"/>
    <n v="137779.59999999998"/>
    <n v="25"/>
    <n v="40"/>
    <n v="0"/>
    <n v="30"/>
    <n v="5.416666666666667"/>
    <n v="0"/>
    <n v="0"/>
    <n v="0"/>
    <n v="0"/>
    <n v="0"/>
    <n v="0"/>
    <n v="13"/>
    <n v="0"/>
    <n v="12"/>
    <n v="10"/>
    <n v="0"/>
    <n v="30"/>
  </r>
  <r>
    <s v="SH141Itovebi 3mg"/>
    <s v="BC_LEL48"/>
    <x v="5"/>
    <x v="2"/>
    <s v="上海市"/>
    <x v="174"/>
    <s v="上海市闵行区肿瘤医院"/>
    <s v="SH141"/>
    <x v="146"/>
    <s v="-"/>
    <s v="-"/>
    <m/>
    <s v="腰部"/>
    <x v="2"/>
    <x v="2"/>
    <n v="3566.02"/>
    <n v="3.4102127293613362"/>
    <n v="3.8937577998558419"/>
    <n v="7.8810869977062215"/>
    <n v="7.9779953244962325"/>
    <n v="9.6991024533100081"/>
    <n v="12.351868625300748"/>
    <n v="15.1850575269234"/>
    <n v="30.028966403106985"/>
    <n v="45.214023930030386"/>
    <n v="0"/>
    <n v="0"/>
    <n v="0"/>
    <n v="0"/>
    <n v="0"/>
    <n v="0"/>
    <n v="0"/>
    <n v="0"/>
    <n v="0"/>
    <n v="12160.886797157113"/>
    <n v="13885.21818944193"/>
    <n v="28104.113855560339"/>
    <n v="28449.690887060053"/>
    <n v="34587.193330552553"/>
    <n v="44047.010555194967"/>
    <n v="54150.218842159382"/>
    <n v="107083.89477280757"/>
    <n v="161234.11361496695"/>
    <n v="0"/>
    <n v="0"/>
    <n v="0"/>
    <n v="0"/>
    <n v="0"/>
    <n v="0"/>
    <n v="0"/>
    <n v="0"/>
    <n v="0"/>
    <n v="7.9779953244962325"/>
    <n v="0"/>
    <m/>
    <m/>
    <n v="0"/>
    <m/>
    <m/>
    <m/>
    <m/>
    <m/>
    <m/>
    <n v="1.3333333333333333"/>
    <n v="0.66666666666666663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1Itovebi 9mg"/>
    <s v="BC_LEL48"/>
    <x v="5"/>
    <x v="2"/>
    <s v="上海市"/>
    <x v="174"/>
    <s v="上海市闵行区肿瘤医院"/>
    <s v="SH141"/>
    <x v="146"/>
    <s v="-"/>
    <s v="-"/>
    <m/>
    <s v="腰部"/>
    <x v="2"/>
    <x v="3"/>
    <n v="10698.05"/>
    <m/>
    <m/>
    <m/>
    <m/>
    <m/>
    <m/>
    <n v="0"/>
    <n v="0"/>
    <n v="0"/>
    <n v="3"/>
    <n v="0"/>
    <n v="0"/>
    <n v="4"/>
    <n v="0"/>
    <n v="0"/>
    <n v="3"/>
    <n v="4"/>
    <n v="7"/>
    <m/>
    <m/>
    <m/>
    <m/>
    <m/>
    <m/>
    <n v="0"/>
    <n v="0"/>
    <n v="0"/>
    <n v="32094.149999999998"/>
    <n v="0"/>
    <n v="0"/>
    <n v="42792.2"/>
    <n v="0"/>
    <n v="0"/>
    <n v="32094.149999999998"/>
    <n v="42792.2"/>
    <n v="74886.349999999991"/>
    <n v="0"/>
    <n v="4"/>
    <m/>
    <m/>
    <n v="0"/>
    <m/>
    <m/>
    <m/>
    <m/>
    <m/>
    <m/>
    <n v="0"/>
    <n v="0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1Perjeta"/>
    <s v="BC_LEL48"/>
    <x v="5"/>
    <x v="2"/>
    <s v="上海市"/>
    <x v="174"/>
    <s v="上海市闵行区肿瘤医院"/>
    <s v="SH141"/>
    <x v="146"/>
    <s v="-"/>
    <s v="-"/>
    <m/>
    <s v="腰部"/>
    <x v="3"/>
    <x v="4"/>
    <n v="3985.87"/>
    <n v="11.52299663050764"/>
    <n v="9.7336483396900686"/>
    <n v="14.773642502995209"/>
    <n v="8.9272820989309487"/>
    <n v="10.83531394553998"/>
    <n v="12.435223947293901"/>
    <n v="36.030287473192914"/>
    <n v="32.197819991764831"/>
    <n v="68.228107464957745"/>
    <n v="20"/>
    <n v="15"/>
    <n v="10"/>
    <n v="10"/>
    <n v="0"/>
    <n v="0"/>
    <n v="45"/>
    <n v="10"/>
    <n v="55"/>
    <n v="45929.166579641489"/>
    <n v="38797.056907720456"/>
    <n v="58885.818443413518"/>
    <n v="35582.985899665895"/>
    <n v="43188.15279610944"/>
    <n v="49565.186074800346"/>
    <n v="143612.04193077545"/>
    <n v="128336.32477057568"/>
    <n v="271948.36670135113"/>
    <n v="79717.399999999994"/>
    <n v="59788.049999999996"/>
    <n v="39858.699999999997"/>
    <n v="39858.699999999997"/>
    <n v="0"/>
    <n v="0"/>
    <n v="179364.14999999997"/>
    <n v="39858.699999999997"/>
    <n v="219222.84999999998"/>
    <n v="8.9272820989309487"/>
    <n v="10"/>
    <m/>
    <m/>
    <n v="0"/>
    <m/>
    <m/>
    <m/>
    <m/>
    <m/>
    <m/>
    <m/>
    <m/>
    <m/>
    <m/>
    <m/>
    <m/>
    <m/>
    <m/>
    <m/>
    <m/>
    <n v="93003.633333333331"/>
    <n v="318869.59999999998"/>
    <n v="199293.5"/>
    <n v="80"/>
    <n v="50"/>
    <n v="0"/>
    <n v="40"/>
    <n v="23.333333333333332"/>
    <n v="10"/>
    <n v="30"/>
    <n v="40"/>
    <n v="30"/>
    <n v="30"/>
    <n v="10"/>
    <n v="30"/>
    <n v="30"/>
    <n v="20"/>
    <n v="20"/>
    <n v="20"/>
    <n v="10"/>
  </r>
  <r>
    <s v="SH141Phesgo 10ml"/>
    <s v="BC_LEL48"/>
    <x v="5"/>
    <x v="2"/>
    <s v="上海市"/>
    <x v="174"/>
    <s v="上海市闵行区肿瘤医院"/>
    <s v="SH141"/>
    <x v="146"/>
    <s v="-"/>
    <s v="-"/>
    <m/>
    <s v="腰部"/>
    <x v="4"/>
    <x v="5"/>
    <n v="6232.07"/>
    <n v="10.933670755429578"/>
    <n v="10.004832189328745"/>
    <n v="15.48897029342899"/>
    <n v="13.403815116529499"/>
    <n v="12.186048528429557"/>
    <n v="16.28792908892872"/>
    <n v="36.427473238187311"/>
    <n v="41.877792733887773"/>
    <n v="78.305265972075091"/>
    <n v="8"/>
    <n v="28"/>
    <n v="20"/>
    <n v="0"/>
    <n v="0"/>
    <n v="0"/>
    <n v="56"/>
    <n v="0"/>
    <n v="56"/>
    <n v="68139.401504790003"/>
    <n v="62350.814542149987"/>
    <n v="96528.347096569996"/>
    <n v="83533.514073269995"/>
    <n v="75944.307452569992"/>
    <n v="101507.51423724"/>
    <n v="227018.56314350996"/>
    <n v="260985.33576307999"/>
    <n v="488003.89890658995"/>
    <n v="49856.56"/>
    <n v="174497.96"/>
    <n v="124641.4"/>
    <n v="0"/>
    <n v="0"/>
    <n v="0"/>
    <n v="348995.92"/>
    <n v="0"/>
    <n v="348995.92"/>
    <n v="13.403815116529499"/>
    <n v="0"/>
    <n v="12"/>
    <n v="47"/>
    <n v="56"/>
    <n v="8"/>
    <n v="28"/>
    <n v="20"/>
    <n v="0"/>
    <n v="0"/>
    <n v="0"/>
    <n v="0.66666666666666663"/>
    <n v="0.33333333333333331"/>
    <n v="0"/>
    <n v="0"/>
    <n v="0"/>
    <n v="0"/>
    <n v="0"/>
    <n v="0"/>
    <n v="0"/>
    <n v="0"/>
    <n v="36873.080833333333"/>
    <n v="74784.84"/>
    <n v="292907.28999999998"/>
    <n v="12"/>
    <n v="47"/>
    <n v="38.333333333333336"/>
    <n v="19"/>
    <n v="5.916666666666667"/>
    <n v="0"/>
    <n v="3"/>
    <n v="2"/>
    <n v="4"/>
    <n v="0"/>
    <n v="3"/>
    <n v="1"/>
    <n v="5"/>
    <n v="6"/>
    <n v="18"/>
    <n v="10"/>
    <n v="19"/>
  </r>
  <r>
    <s v="SH141Phesgo 15ml"/>
    <s v="BC_LEL48"/>
    <x v="5"/>
    <x v="2"/>
    <s v="上海市"/>
    <x v="174"/>
    <s v="上海市闵行区肿瘤医院"/>
    <s v="SH141"/>
    <x v="146"/>
    <s v="-"/>
    <s v="-"/>
    <m/>
    <s v="腰部"/>
    <x v="4"/>
    <x v="6"/>
    <n v="8489.27"/>
    <n v="1"/>
    <n v="1"/>
    <n v="1"/>
    <n v="1"/>
    <n v="1"/>
    <n v="1"/>
    <n v="3"/>
    <n v="3"/>
    <n v="6"/>
    <n v="2"/>
    <n v="0"/>
    <n v="0"/>
    <n v="2"/>
    <n v="0"/>
    <n v="0"/>
    <n v="2"/>
    <n v="2"/>
    <n v="4"/>
    <n v="8489.27"/>
    <n v="8489.27"/>
    <n v="8489.27"/>
    <n v="8489.27"/>
    <n v="8489.27"/>
    <n v="8489.27"/>
    <n v="25467.81"/>
    <n v="25467.81"/>
    <n v="50935.62"/>
    <n v="16978.54"/>
    <n v="0"/>
    <n v="0"/>
    <n v="16978.54"/>
    <n v="0"/>
    <n v="0"/>
    <n v="16978.54"/>
    <n v="16978.54"/>
    <n v="33957.08"/>
    <n v="1"/>
    <n v="2"/>
    <n v="12"/>
    <n v="12"/>
    <n v="8"/>
    <n v="4"/>
    <n v="0"/>
    <n v="0"/>
    <n v="4"/>
    <n v="0"/>
    <n v="0"/>
    <n v="1.6666666666666667"/>
    <n v="1.6666666666666667"/>
    <n v="0.33333333333333331"/>
    <n v="0"/>
    <n v="1"/>
    <n v="0"/>
    <n v="0"/>
    <n v="0"/>
    <n v="0"/>
    <n v="0"/>
    <n v="11319.026666666667"/>
    <n v="50935.62"/>
    <n v="50935.62"/>
    <n v="6"/>
    <n v="6"/>
    <n v="0"/>
    <n v="4"/>
    <n v="1.3333333333333333"/>
    <n v="0"/>
    <n v="1"/>
    <n v="0"/>
    <n v="0"/>
    <n v="1"/>
    <n v="2"/>
    <n v="0"/>
    <n v="2"/>
    <n v="4"/>
    <n v="2"/>
    <n v="0"/>
    <n v="4"/>
  </r>
  <r>
    <s v="SH145Herceptin IV"/>
    <s v="BC_LEL47"/>
    <x v="6"/>
    <x v="2"/>
    <s v="上海市"/>
    <x v="175"/>
    <s v="上海交通大学医学院附属第九人民医院北部院区"/>
    <s v="SH145"/>
    <x v="147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1"/>
    <n v="0"/>
    <n v="0"/>
    <n v="0"/>
    <n v="1"/>
    <n v="0"/>
    <n v="1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4535.5"/>
    <n v="0"/>
    <n v="0"/>
    <n v="0"/>
    <n v="4535.5"/>
    <n v="0"/>
    <n v="4535.5"/>
    <n v="1.1681063360424579E-7"/>
    <n v="0"/>
    <m/>
    <m/>
    <n v="0"/>
    <m/>
    <m/>
    <m/>
    <m/>
    <m/>
    <m/>
    <m/>
    <m/>
    <m/>
    <m/>
    <m/>
    <m/>
    <m/>
    <m/>
    <m/>
    <m/>
    <n v="377.95833333333331"/>
    <n v="0"/>
    <n v="0"/>
    <n v="0"/>
    <n v="0"/>
    <n v="0"/>
    <n v="1"/>
    <n v="8.3333333333333329E-2"/>
    <n v="1"/>
    <n v="0"/>
    <n v="0"/>
    <n v="0"/>
    <n v="0"/>
    <n v="0"/>
    <n v="0"/>
    <n v="0"/>
    <n v="0"/>
    <n v="0"/>
    <n v="0"/>
    <n v="0"/>
  </r>
  <r>
    <s v="SH145Herceptin SC"/>
    <s v="BC_LEL47"/>
    <x v="6"/>
    <x v="2"/>
    <s v="上海市"/>
    <x v="175"/>
    <s v="上海交通大学医学院附属第九人民医院北部院区"/>
    <s v="SH145"/>
    <x v="147"/>
    <s v="-"/>
    <s v="-"/>
    <m/>
    <s v="腿部"/>
    <x v="1"/>
    <x v="1"/>
    <n v="3444.49"/>
    <n v="2.9165881194003158"/>
    <n v="2.7022852476258175"/>
    <n v="4.098910380841092"/>
    <n v="4.1954958305424963"/>
    <n v="3.7775486205501836"/>
    <n v="4.9720603460685711"/>
    <n v="9.7177837478672249"/>
    <n v="12.94510479716125"/>
    <n v="22.662888545028473"/>
    <n v="0"/>
    <n v="5"/>
    <n v="0"/>
    <n v="0"/>
    <n v="0"/>
    <n v="0"/>
    <n v="5"/>
    <n v="0"/>
    <n v="5"/>
    <n v="10046.158611393193"/>
    <n v="9307.9945125946506"/>
    <n v="14118.655817703331"/>
    <n v="14451.343433345322"/>
    <n v="13011.728447998901"/>
    <n v="17126.212141429733"/>
    <n v="33472.808941691175"/>
    <n v="44589.284022773951"/>
    <n v="78062.092964465119"/>
    <n v="0"/>
    <n v="17222.449999999997"/>
    <n v="0"/>
    <n v="0"/>
    <n v="0"/>
    <n v="0"/>
    <n v="17222.449999999997"/>
    <n v="0"/>
    <n v="17222.449999999997"/>
    <n v="4.1954958305424963"/>
    <n v="0"/>
    <m/>
    <m/>
    <n v="0"/>
    <m/>
    <m/>
    <m/>
    <m/>
    <m/>
    <m/>
    <m/>
    <m/>
    <m/>
    <m/>
    <m/>
    <m/>
    <m/>
    <m/>
    <m/>
    <m/>
    <n v="14352.041666666666"/>
    <n v="34444.899999999994"/>
    <n v="34444.899999999994"/>
    <n v="10"/>
    <n v="10"/>
    <n v="0"/>
    <n v="10"/>
    <n v="4.166666666666667"/>
    <n v="5"/>
    <n v="5"/>
    <n v="5"/>
    <n v="10"/>
    <n v="0"/>
    <n v="5"/>
    <n v="0"/>
    <n v="0"/>
    <n v="10"/>
    <n v="5"/>
    <n v="0"/>
    <n v="5"/>
  </r>
  <r>
    <s v="SH145Itovebi 3mg"/>
    <s v="BC_LEL47"/>
    <x v="6"/>
    <x v="2"/>
    <s v="上海市"/>
    <x v="175"/>
    <s v="上海交通大学医学院附属第九人民医院北部院区"/>
    <s v="SH145"/>
    <x v="147"/>
    <s v="-"/>
    <s v="-"/>
    <m/>
    <s v="腿部"/>
    <x v="2"/>
    <x v="2"/>
    <n v="3566.02"/>
    <n v="0"/>
    <n v="0"/>
    <n v="0"/>
    <n v="0"/>
    <n v="0"/>
    <n v="0"/>
    <n v="0"/>
    <n v="0"/>
    <n v="0"/>
    <n v="0"/>
    <n v="3"/>
    <n v="0"/>
    <n v="0"/>
    <n v="0"/>
    <n v="0"/>
    <n v="3"/>
    <n v="0"/>
    <n v="3"/>
    <n v="0"/>
    <n v="0"/>
    <n v="0"/>
    <n v="0"/>
    <n v="0"/>
    <n v="0"/>
    <n v="0"/>
    <n v="0"/>
    <n v="0"/>
    <n v="0"/>
    <n v="10698.06"/>
    <n v="0"/>
    <n v="0"/>
    <n v="0"/>
    <n v="0"/>
    <n v="10698.06"/>
    <n v="0"/>
    <n v="10698.06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5Itovebi 9mg"/>
    <s v="BC_LEL47"/>
    <x v="6"/>
    <x v="2"/>
    <s v="上海市"/>
    <x v="175"/>
    <s v="上海交通大学医学院附属第九人民医院北部院区"/>
    <s v="SH145"/>
    <x v="147"/>
    <s v="-"/>
    <s v="-"/>
    <m/>
    <s v="腿部"/>
    <x v="2"/>
    <x v="3"/>
    <n v="10698.05"/>
    <m/>
    <m/>
    <m/>
    <n v="0"/>
    <n v="0"/>
    <n v="0"/>
    <n v="0"/>
    <n v="0"/>
    <n v="0"/>
    <n v="0"/>
    <n v="3"/>
    <n v="0"/>
    <n v="0"/>
    <n v="0"/>
    <n v="0"/>
    <n v="3"/>
    <n v="0"/>
    <n v="3"/>
    <m/>
    <m/>
    <m/>
    <n v="0"/>
    <n v="0"/>
    <n v="0"/>
    <n v="0"/>
    <n v="0"/>
    <n v="0"/>
    <n v="0"/>
    <n v="32094.149999999998"/>
    <n v="0"/>
    <n v="0"/>
    <n v="0"/>
    <n v="0"/>
    <n v="32094.149999999998"/>
    <n v="0"/>
    <n v="32094.149999999998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5Perjeta"/>
    <s v="BC_LEL47"/>
    <x v="6"/>
    <x v="2"/>
    <s v="上海市"/>
    <x v="175"/>
    <s v="上海交通大学医学院附属第九人民医院北部院区"/>
    <s v="SH145"/>
    <x v="147"/>
    <s v="-"/>
    <s v="-"/>
    <m/>
    <s v="腿部"/>
    <x v="3"/>
    <x v="4"/>
    <n v="3985.87"/>
    <n v="3.04065102218589"/>
    <n v="2.5684835917870723"/>
    <n v="3.8984209245717967"/>
    <n v="2.3557022803937357"/>
    <n v="2.8591875430201985"/>
    <n v="3.2813666113850024"/>
    <n v="9.507555538544759"/>
    <n v="8.4962564347989371"/>
    <n v="18.003811973343694"/>
    <n v="1"/>
    <n v="1"/>
    <n v="0"/>
    <n v="0"/>
    <n v="0"/>
    <n v="0"/>
    <n v="2"/>
    <n v="0"/>
    <n v="2"/>
    <n v="12119.639689800073"/>
    <n v="10237.641693996338"/>
    <n v="15538.599010622987"/>
    <n v="9389.5230483529795"/>
    <n v="11396.349852097919"/>
    <n v="13079.100735321139"/>
    <n v="37895.880394419401"/>
    <n v="33864.973635772039"/>
    <n v="71760.854030191433"/>
    <n v="3985.87"/>
    <n v="3985.87"/>
    <n v="0"/>
    <n v="0"/>
    <n v="0"/>
    <n v="0"/>
    <n v="7971.74"/>
    <n v="0"/>
    <n v="7971.74"/>
    <n v="2.3557022803937357"/>
    <n v="0"/>
    <m/>
    <m/>
    <n v="0"/>
    <m/>
    <m/>
    <m/>
    <m/>
    <m/>
    <m/>
    <m/>
    <m/>
    <m/>
    <m/>
    <m/>
    <m/>
    <m/>
    <m/>
    <m/>
    <m/>
    <n v="19929.349999999999"/>
    <n v="47830.44"/>
    <n v="23915.22"/>
    <n v="12"/>
    <n v="6"/>
    <n v="0"/>
    <n v="13"/>
    <n v="5"/>
    <n v="13"/>
    <n v="10"/>
    <n v="5"/>
    <n v="3"/>
    <n v="8"/>
    <n v="3"/>
    <n v="5"/>
    <n v="2"/>
    <n v="5"/>
    <n v="1"/>
    <n v="1"/>
    <n v="4"/>
  </r>
  <r>
    <s v="SH145Phesgo 10ml"/>
    <s v="BC_LEL47"/>
    <x v="6"/>
    <x v="2"/>
    <s v="上海市"/>
    <x v="175"/>
    <s v="上海交通大学医学院附属第九人民医院北部院区"/>
    <s v="SH145"/>
    <x v="147"/>
    <s v="-"/>
    <s v="-"/>
    <m/>
    <s v="腿部"/>
    <x v="4"/>
    <x v="5"/>
    <n v="6232.07"/>
    <n v="7.9027149956290614"/>
    <n v="7.2028371166289862"/>
    <n v="11.33512348382961"/>
    <n v="9.7639635044295083"/>
    <n v="8.8463789770284986"/>
    <n v="11.937137232628965"/>
    <n v="26.440675596087658"/>
    <n v="30.547479714086968"/>
    <n v="56.988155310174626"/>
    <n v="20"/>
    <n v="20"/>
    <n v="15"/>
    <n v="10"/>
    <n v="0"/>
    <n v="0"/>
    <n v="55"/>
    <n v="10"/>
    <n v="65"/>
    <n v="49250.273042810004"/>
    <n v="44888.585109430001"/>
    <n v="70641.283009869992"/>
    <n v="60849.704037050004"/>
    <n v="55131.25303136999"/>
    <n v="74393.074833349994"/>
    <n v="164780.14116211"/>
    <n v="190374.03190176998"/>
    <n v="355154.17306387995"/>
    <n v="124641.4"/>
    <n v="124641.4"/>
    <n v="93481.049999999988"/>
    <n v="62320.7"/>
    <n v="0"/>
    <n v="0"/>
    <n v="342763.85"/>
    <n v="62320.7"/>
    <n v="405084.55"/>
    <n v="9.7639635044295083"/>
    <n v="10"/>
    <n v="25"/>
    <n v="31"/>
    <n v="65"/>
    <n v="20"/>
    <n v="20"/>
    <n v="15"/>
    <n v="10"/>
    <n v="0"/>
    <n v="0"/>
    <n v="0"/>
    <n v="0"/>
    <n v="0"/>
    <n v="0"/>
    <n v="0"/>
    <n v="0"/>
    <n v="0"/>
    <n v="0"/>
    <n v="0"/>
    <n v="0"/>
    <n v="50895.238333333327"/>
    <n v="155801.75"/>
    <n v="193194.16999999998"/>
    <n v="25"/>
    <n v="31"/>
    <n v="16.666666666666668"/>
    <n v="15"/>
    <n v="8.1666666666666661"/>
    <n v="0"/>
    <n v="7"/>
    <n v="6"/>
    <n v="13"/>
    <n v="5"/>
    <n v="11"/>
    <n v="8"/>
    <n v="3"/>
    <n v="14"/>
    <n v="8"/>
    <n v="8"/>
    <n v="15"/>
  </r>
  <r>
    <s v="SH145Phesgo 15ml"/>
    <s v="BC_LEL47"/>
    <x v="6"/>
    <x v="2"/>
    <s v="上海市"/>
    <x v="175"/>
    <s v="上海交通大学医学院附属第九人民医院北部院区"/>
    <s v="SH145"/>
    <x v="147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18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14856.2225"/>
    <n v="0"/>
    <n v="76403.430000000008"/>
    <n v="0"/>
    <n v="9"/>
    <n v="0"/>
    <n v="8"/>
    <n v="1.75"/>
    <n v="0"/>
    <n v="2"/>
    <n v="4"/>
    <n v="3"/>
    <n v="3"/>
    <n v="0"/>
    <n v="0"/>
    <n v="0"/>
    <n v="0"/>
    <n v="1"/>
    <n v="0"/>
    <n v="8"/>
  </r>
  <r>
    <s v="SH1466Herceptin IV"/>
    <s v="BC_LEL48"/>
    <x v="5"/>
    <x v="2"/>
    <s v="上海市"/>
    <x v="176"/>
    <s v="复旦大学附属中山医院闵行梅陇院区"/>
    <s v="SH1466"/>
    <x v="148"/>
    <s v="-"/>
    <s v="-"/>
    <m/>
    <s v="腿部"/>
    <x v="0"/>
    <x v="0"/>
    <n v="4535.5"/>
    <n v="7.1861249335480446"/>
    <n v="5.148176938953017"/>
    <n v="4.788973422090069"/>
    <n v="3.3816899853995812"/>
    <n v="3.0811878968499227"/>
    <n v="5.3640363825854447"/>
    <n v="17.123275294591132"/>
    <n v="11.826914264834949"/>
    <n v="28.950189559426079"/>
    <n v="14"/>
    <n v="13"/>
    <n v="11"/>
    <n v="12"/>
    <n v="0"/>
    <n v="0"/>
    <n v="38"/>
    <n v="12"/>
    <n v="50"/>
    <n v="32592.669636107152"/>
    <n v="23349.556506621408"/>
    <n v="21720.388955889506"/>
    <n v="15337.654928779799"/>
    <n v="13974.727706162823"/>
    <n v="24328.587013216282"/>
    <n v="77662.615098618058"/>
    <n v="53640.969648158905"/>
    <n v="131303.58474677696"/>
    <n v="63497"/>
    <n v="58961.5"/>
    <n v="49890.5"/>
    <n v="54426"/>
    <n v="0"/>
    <n v="0"/>
    <n v="172349"/>
    <n v="54426"/>
    <n v="226775"/>
    <n v="3.3816899853995812"/>
    <n v="12"/>
    <m/>
    <m/>
    <n v="0"/>
    <m/>
    <m/>
    <m/>
    <m/>
    <m/>
    <m/>
    <m/>
    <m/>
    <m/>
    <m/>
    <m/>
    <m/>
    <m/>
    <m/>
    <m/>
    <m/>
    <n v="41575.416666666664"/>
    <n v="172349"/>
    <n v="145136"/>
    <n v="38"/>
    <n v="32"/>
    <n v="0"/>
    <n v="15"/>
    <n v="9.1666666666666661"/>
    <n v="2"/>
    <n v="2"/>
    <n v="4"/>
    <n v="9"/>
    <n v="9"/>
    <n v="14"/>
    <n v="13"/>
    <n v="14"/>
    <n v="11"/>
    <n v="7"/>
    <n v="10"/>
    <n v="15"/>
  </r>
  <r>
    <s v="SH1466Herceptin SC"/>
    <s v="BC_LEL48"/>
    <x v="5"/>
    <x v="2"/>
    <s v="上海市"/>
    <x v="176"/>
    <s v="复旦大学附属中山医院闵行梅陇院区"/>
    <s v="SH1466"/>
    <x v="148"/>
    <s v="-"/>
    <s v="-"/>
    <m/>
    <s v="腿部"/>
    <x v="1"/>
    <x v="1"/>
    <n v="3444.49"/>
    <n v="7.4008423529783016"/>
    <n v="6.8570488158505114"/>
    <n v="10.400985091384271"/>
    <n v="10.646070670001585"/>
    <n v="9.5855296246460906"/>
    <n v="12.616603128148999"/>
    <n v="24.658876260213084"/>
    <n v="32.848203422796672"/>
    <n v="57.507079683009756"/>
    <n v="6"/>
    <n v="5"/>
    <n v="12"/>
    <n v="2"/>
    <n v="0"/>
    <n v="0"/>
    <n v="23"/>
    <n v="2"/>
    <n v="25"/>
    <n v="25492.127476410227"/>
    <n v="23619.036075708926"/>
    <n v="35826.089137422205"/>
    <n v="36670.283962113754"/>
    <n v="33017.260936797211"/>
    <n v="43457.76330887794"/>
    <n v="84937.252689541347"/>
    <n v="113145.30820778891"/>
    <n v="198082.56089733026"/>
    <n v="20666.939999999999"/>
    <n v="17222.449999999997"/>
    <n v="41333.879999999997"/>
    <n v="6888.98"/>
    <n v="0"/>
    <n v="0"/>
    <n v="79223.26999999999"/>
    <n v="6888.98"/>
    <n v="86112.249999999985"/>
    <n v="10.646070670001585"/>
    <n v="2"/>
    <m/>
    <m/>
    <n v="0"/>
    <m/>
    <m/>
    <m/>
    <m/>
    <m/>
    <m/>
    <m/>
    <m/>
    <m/>
    <m/>
    <m/>
    <m/>
    <m/>
    <m/>
    <m/>
    <m/>
    <n v="37028.267499999994"/>
    <n v="34444.899999999994"/>
    <n v="68889.799999999988"/>
    <n v="10"/>
    <n v="20"/>
    <n v="0"/>
    <n v="27"/>
    <n v="10.75"/>
    <n v="23"/>
    <n v="20"/>
    <n v="24"/>
    <n v="27"/>
    <n v="0"/>
    <n v="5"/>
    <n v="0"/>
    <n v="10"/>
    <n v="0"/>
    <n v="6"/>
    <n v="3"/>
    <n v="11"/>
  </r>
  <r>
    <s v="SH1466Itovebi 3mg"/>
    <s v="BC_LEL48"/>
    <x v="5"/>
    <x v="2"/>
    <s v="上海市"/>
    <x v="176"/>
    <s v="复旦大学附属中山医院闵行梅陇院区"/>
    <s v="SH1466"/>
    <x v="148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66Itovebi 9mg"/>
    <s v="BC_LEL48"/>
    <x v="5"/>
    <x v="2"/>
    <s v="上海市"/>
    <x v="176"/>
    <s v="复旦大学附属中山医院闵行梅陇院区"/>
    <s v="SH1466"/>
    <x v="148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66Perjeta"/>
    <s v="BC_LEL48"/>
    <x v="5"/>
    <x v="2"/>
    <s v="上海市"/>
    <x v="176"/>
    <s v="复旦大学附属中山医院闵行梅陇院区"/>
    <s v="SH1466"/>
    <x v="148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6"/>
    <n v="8"/>
    <n v="4"/>
    <n v="2"/>
    <n v="0"/>
    <n v="0"/>
    <n v="18"/>
    <n v="2"/>
    <n v="2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23915.22"/>
    <n v="31886.959999999999"/>
    <n v="15943.48"/>
    <n v="7971.74"/>
    <n v="0"/>
    <n v="0"/>
    <n v="71745.66"/>
    <n v="7971.74"/>
    <n v="79717.400000000009"/>
    <n v="1.3185526524997413E-7"/>
    <n v="2"/>
    <m/>
    <m/>
    <n v="0"/>
    <m/>
    <m/>
    <m/>
    <m/>
    <m/>
    <m/>
    <m/>
    <m/>
    <m/>
    <m/>
    <m/>
    <m/>
    <m/>
    <m/>
    <m/>
    <m/>
    <n v="17604.259166666667"/>
    <n v="59788.049999999996"/>
    <n v="31886.959999999999"/>
    <n v="15"/>
    <n v="8"/>
    <n v="0"/>
    <n v="12"/>
    <n v="4.416666666666667"/>
    <n v="12"/>
    <n v="2"/>
    <n v="2"/>
    <n v="5"/>
    <n v="2"/>
    <n v="7"/>
    <n v="4"/>
    <n v="3"/>
    <n v="8"/>
    <n v="0"/>
    <n v="5"/>
    <n v="3"/>
  </r>
  <r>
    <s v="SH1466Phesgo 10ml"/>
    <s v="BC_LEL48"/>
    <x v="5"/>
    <x v="2"/>
    <s v="上海市"/>
    <x v="176"/>
    <s v="复旦大学附属中山医院闵行梅陇院区"/>
    <s v="SH1466"/>
    <x v="148"/>
    <s v="-"/>
    <s v="-"/>
    <m/>
    <s v="腿部"/>
    <x v="4"/>
    <x v="5"/>
    <n v="6232.07"/>
    <n v="11.213274355228679"/>
    <n v="10.263314322029439"/>
    <n v="15.872159826028913"/>
    <n v="13.73958894312965"/>
    <n v="12.494130764829343"/>
    <n v="16.689286667728382"/>
    <n v="37.348748503287027"/>
    <n v="42.923006375687379"/>
    <n v="80.271754878974406"/>
    <n v="8"/>
    <n v="14"/>
    <n v="26"/>
    <n v="6"/>
    <n v="0"/>
    <n v="0"/>
    <n v="48"/>
    <n v="6"/>
    <n v="54"/>
    <n v="69881.910710989992"/>
    <n v="63961.693286890004"/>
    <n v="98916.411087"/>
    <n v="85626.080064809998"/>
    <n v="77864.297515569997"/>
    <n v="104008.80276335002"/>
    <n v="232760.01508488"/>
    <n v="267499.18034373003"/>
    <n v="500259.19542861002"/>
    <n v="49856.56"/>
    <n v="87248.98"/>
    <n v="162033.82"/>
    <n v="37392.42"/>
    <n v="0"/>
    <n v="0"/>
    <n v="299139.36"/>
    <n v="37392.42"/>
    <n v="336531.77999999997"/>
    <n v="13.73958894312965"/>
    <n v="6"/>
    <n v="38"/>
    <n v="26"/>
    <n v="54"/>
    <n v="8"/>
    <n v="14"/>
    <n v="26"/>
    <n v="6"/>
    <n v="0"/>
    <n v="0"/>
    <n v="0"/>
    <n v="0"/>
    <n v="0"/>
    <n v="0"/>
    <n v="0"/>
    <n v="0"/>
    <n v="0"/>
    <n v="0"/>
    <n v="0"/>
    <n v="0"/>
    <n v="50375.89916666667"/>
    <n v="236818.65999999997"/>
    <n v="162033.82"/>
    <n v="38"/>
    <n v="26"/>
    <n v="17"/>
    <n v="16"/>
    <n v="8.0833333333333339"/>
    <n v="3"/>
    <n v="1"/>
    <n v="7"/>
    <n v="6"/>
    <n v="10"/>
    <n v="6"/>
    <n v="16"/>
    <n v="9"/>
    <n v="13"/>
    <n v="12"/>
    <n v="6"/>
    <n v="8"/>
  </r>
  <r>
    <s v="SH1466Phesgo 15ml"/>
    <s v="BC_LEL48"/>
    <x v="5"/>
    <x v="2"/>
    <s v="上海市"/>
    <x v="176"/>
    <s v="复旦大学附属中山医院闵行梅陇院区"/>
    <s v="SH1466"/>
    <x v="148"/>
    <s v="-"/>
    <s v="-"/>
    <m/>
    <s v="腿部"/>
    <x v="4"/>
    <x v="6"/>
    <n v="8489.27"/>
    <n v="1"/>
    <n v="1"/>
    <n v="1"/>
    <n v="1"/>
    <n v="1"/>
    <n v="1"/>
    <n v="3"/>
    <n v="3"/>
    <n v="6"/>
    <n v="2"/>
    <n v="4"/>
    <n v="4"/>
    <n v="0"/>
    <n v="0"/>
    <n v="0"/>
    <n v="10"/>
    <n v="0"/>
    <n v="10"/>
    <n v="8489.27"/>
    <n v="8489.27"/>
    <n v="8489.27"/>
    <n v="8489.27"/>
    <n v="8489.27"/>
    <n v="8489.27"/>
    <n v="25467.81"/>
    <n v="25467.81"/>
    <n v="50935.62"/>
    <n v="16978.54"/>
    <n v="33957.08"/>
    <n v="33957.08"/>
    <n v="0"/>
    <n v="0"/>
    <n v="0"/>
    <n v="84892.700000000012"/>
    <n v="0"/>
    <n v="84892.700000000012"/>
    <n v="1"/>
    <n v="0"/>
    <n v="14"/>
    <n v="4"/>
    <n v="20"/>
    <n v="4"/>
    <n v="8"/>
    <n v="8"/>
    <n v="0"/>
    <n v="0"/>
    <n v="0"/>
    <n v="0"/>
    <n v="0"/>
    <n v="0.66666666666666663"/>
    <n v="1"/>
    <n v="0"/>
    <n v="2"/>
    <n v="0"/>
    <n v="1"/>
    <n v="0"/>
    <n v="0"/>
    <n v="10611.587500000001"/>
    <n v="59424.89"/>
    <n v="16978.54"/>
    <n v="7"/>
    <n v="2"/>
    <n v="0"/>
    <n v="3"/>
    <n v="1.25"/>
    <n v="2"/>
    <n v="1"/>
    <n v="0"/>
    <n v="0"/>
    <n v="2"/>
    <n v="1"/>
    <n v="1"/>
    <n v="3"/>
    <n v="3"/>
    <n v="0"/>
    <n v="0"/>
    <n v="2"/>
  </r>
  <r>
    <s v="SH1479Herceptin IV"/>
    <s v="BC_LEL47"/>
    <x v="6"/>
    <x v="2"/>
    <s v="上海市"/>
    <x v="177"/>
    <s v="上海医大医院"/>
    <s v="SH1479"/>
    <x v="149"/>
    <s v="-"/>
    <s v="-"/>
    <m/>
    <s v="腿部"/>
    <x v="0"/>
    <x v="0"/>
    <n v="4535.5"/>
    <n v="0.16354630357585995"/>
    <n v="0.11716541478281027"/>
    <n v="0.10899043759306928"/>
    <n v="7.6962605307578272E-2"/>
    <n v="7.0123591756660608E-2"/>
    <n v="0.12207807834272348"/>
    <n v="0.38970215595173952"/>
    <n v="0.26916427540696236"/>
    <n v="0.65886643135870182"/>
    <n v="3"/>
    <n v="8"/>
    <n v="0"/>
    <n v="0"/>
    <n v="0"/>
    <n v="0"/>
    <n v="11"/>
    <n v="0"/>
    <n v="11"/>
    <n v="741.76425986831282"/>
    <n v="531.40373874743602"/>
    <n v="494.32612970336578"/>
    <n v="349.06389637252124"/>
    <n v="318.04555041233419"/>
    <n v="553.68512432342231"/>
    <n v="1767.4941283191145"/>
    <n v="1220.7945711082778"/>
    <n v="2988.2886994273922"/>
    <n v="13606.5"/>
    <n v="36284"/>
    <n v="0"/>
    <n v="0"/>
    <n v="0"/>
    <n v="0"/>
    <n v="49890.5"/>
    <n v="0"/>
    <n v="49890.5"/>
    <n v="7.6962605307578272E-2"/>
    <n v="0"/>
    <m/>
    <m/>
    <n v="0"/>
    <m/>
    <m/>
    <m/>
    <m/>
    <m/>
    <m/>
    <m/>
    <m/>
    <m/>
    <m/>
    <m/>
    <m/>
    <m/>
    <m/>
    <m/>
    <m/>
    <n v="7181.208333333333"/>
    <n v="-371911"/>
    <n v="9071"/>
    <n v="-82"/>
    <n v="2"/>
    <n v="0"/>
    <n v="10"/>
    <n v="1.5833333333333333"/>
    <n v="5"/>
    <n v="0"/>
    <n v="0"/>
    <n v="0"/>
    <n v="10"/>
    <n v="84"/>
    <n v="-84"/>
    <n v="0"/>
    <n v="2"/>
    <n v="0"/>
    <n v="0"/>
    <n v="2"/>
  </r>
  <r>
    <s v="SH1479Herceptin SC"/>
    <s v="BC_LEL47"/>
    <x v="6"/>
    <x v="2"/>
    <s v="上海市"/>
    <x v="177"/>
    <s v="上海医大医院"/>
    <s v="SH1479"/>
    <x v="149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79Itovebi 3mg"/>
    <s v="BC_LEL47"/>
    <x v="6"/>
    <x v="2"/>
    <s v="上海市"/>
    <x v="177"/>
    <s v="上海医大医院"/>
    <s v="SH1479"/>
    <x v="14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79Itovebi 9mg"/>
    <s v="BC_LEL47"/>
    <x v="6"/>
    <x v="2"/>
    <s v="上海市"/>
    <x v="177"/>
    <s v="上海医大医院"/>
    <s v="SH1479"/>
    <x v="149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79Perjeta"/>
    <s v="BC_LEL47"/>
    <x v="6"/>
    <x v="2"/>
    <s v="上海市"/>
    <x v="177"/>
    <s v="上海医大医院"/>
    <s v="SH1479"/>
    <x v="149"/>
    <s v="-"/>
    <s v="-"/>
    <m/>
    <s v="腿部"/>
    <x v="3"/>
    <x v="4"/>
    <n v="3985.87"/>
    <n v="1.6443921631874205"/>
    <n v="1.3890427605118081"/>
    <n v="2.1082764087025221"/>
    <n v="1.273970061154021"/>
    <n v="1.54625623082703"/>
    <n v="1.7745717943084902"/>
    <n v="5.1417113324017514"/>
    <n v="4.5947980862895408"/>
    <n v="9.7365094186912913"/>
    <n v="0"/>
    <n v="0"/>
    <n v="0"/>
    <n v="0"/>
    <n v="0"/>
    <n v="0"/>
    <n v="0"/>
    <n v="0"/>
    <n v="0"/>
    <n v="6554.333391483844"/>
    <n v="5536.5438678412002"/>
    <n v="8403.3156891551207"/>
    <n v="5077.879047651978"/>
    <n v="6163.1763227665342"/>
    <n v="7073.212477780382"/>
    <n v="20494.192948480166"/>
    <n v="18314.267848198891"/>
    <n v="38808.460796679057"/>
    <n v="0"/>
    <n v="0"/>
    <n v="0"/>
    <n v="0"/>
    <n v="0"/>
    <n v="0"/>
    <n v="0"/>
    <n v="0"/>
    <n v="0"/>
    <n v="1.273970061154021"/>
    <n v="0"/>
    <m/>
    <m/>
    <n v="0"/>
    <m/>
    <m/>
    <m/>
    <m/>
    <m/>
    <m/>
    <m/>
    <m/>
    <m/>
    <m/>
    <m/>
    <m/>
    <m/>
    <m/>
    <m/>
    <m/>
    <n v="10296.830833333333"/>
    <n v="99646.75"/>
    <n v="0"/>
    <n v="25"/>
    <n v="0"/>
    <n v="0"/>
    <n v="20"/>
    <n v="2.5833333333333335"/>
    <n v="6"/>
    <n v="0"/>
    <n v="0"/>
    <n v="0"/>
    <n v="0"/>
    <n v="0"/>
    <n v="0"/>
    <n v="20"/>
    <n v="5"/>
    <n v="0"/>
    <n v="0"/>
    <n v="0"/>
  </r>
  <r>
    <s v="SH1479Phesgo 10ml"/>
    <s v="BC_LEL47"/>
    <x v="6"/>
    <x v="2"/>
    <s v="上海市"/>
    <x v="177"/>
    <s v="上海医大医院"/>
    <s v="SH1479"/>
    <x v="149"/>
    <s v="-"/>
    <s v="-"/>
    <m/>
    <s v="腿部"/>
    <x v="4"/>
    <x v="5"/>
    <n v="6232.07"/>
    <n v="3.600436282326739E-2"/>
    <n v="3.3284687323794505E-2"/>
    <n v="4.934245762322953E-2"/>
    <n v="4.3237041923470054E-2"/>
    <n v="3.9671373824427522E-2"/>
    <n v="5.1681840123747005E-2"/>
    <n v="0.11863150777029143"/>
    <n v="0.13459025587164458"/>
    <n v="0.25322176364193599"/>
    <n v="0"/>
    <n v="0"/>
    <n v="0"/>
    <n v="0"/>
    <n v="0"/>
    <n v="0"/>
    <n v="0"/>
    <n v="0"/>
    <n v="0"/>
    <n v="224.38170941999999"/>
    <n v="207.43250133000001"/>
    <n v="307.50564988000002"/>
    <n v="269.45627186000002"/>
    <n v="247.23477867000003"/>
    <n v="322.08484537999999"/>
    <n v="739.31986062999999"/>
    <n v="838.77589590999992"/>
    <n v="1578.0957565399999"/>
    <n v="0"/>
    <n v="0"/>
    <n v="0"/>
    <n v="0"/>
    <n v="0"/>
    <n v="0"/>
    <n v="0"/>
    <n v="0"/>
    <n v="0"/>
    <n v="4.323704192347005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.33916666666664"/>
    <n v="0"/>
    <n v="0"/>
    <n v="0"/>
    <n v="0"/>
    <n v="1.3333333333333333"/>
    <n v="1"/>
    <n v="8.3333333333333329E-2"/>
    <n v="0"/>
    <n v="0"/>
    <n v="1"/>
    <n v="0"/>
    <n v="0"/>
    <n v="0"/>
    <n v="0"/>
    <n v="0"/>
    <n v="0"/>
    <n v="0"/>
    <n v="0"/>
    <n v="0"/>
  </r>
  <r>
    <s v="SH1479Phesgo 15ml"/>
    <s v="BC_LEL47"/>
    <x v="6"/>
    <x v="2"/>
    <s v="上海市"/>
    <x v="177"/>
    <s v="上海医大医院"/>
    <s v="SH1479"/>
    <x v="149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8Herceptin IV"/>
    <s v="BC_LEL47"/>
    <x v="6"/>
    <x v="2"/>
    <s v="上海市"/>
    <x v="178"/>
    <s v="上海交通大学医学院附属仁济医院宝山分院"/>
    <s v="SH148"/>
    <x v="150"/>
    <s v="-"/>
    <s v="-"/>
    <m/>
    <s v="腿部"/>
    <x v="0"/>
    <x v="0"/>
    <n v="4535.5"/>
    <n v="3.0465438451095254E-3"/>
    <n v="2.1825597122145067E-3"/>
    <n v="2.0302760720662966E-3"/>
    <n v="1.4336609655909395E-3"/>
    <n v="1.3062636830806411E-3"/>
    <n v="2.274072908198207E-3"/>
    <n v="7.2593796293903287E-3"/>
    <n v="5.0139975568697873E-3"/>
    <n v="1.2273377186260117E-2"/>
    <n v="0"/>
    <n v="0"/>
    <n v="0"/>
    <n v="0"/>
    <n v="0"/>
    <n v="0"/>
    <n v="0"/>
    <n v="0"/>
    <n v="0"/>
    <n v="13.817599609494254"/>
    <n v="9.8989995747488955"/>
    <n v="9.2083171248566895"/>
    <n v="6.5023693094377055"/>
    <n v="5.9245589346122474"/>
    <n v="10.314057675132968"/>
    <n v="32.924916309099842"/>
    <n v="22.740985919182922"/>
    <n v="55.665902228282761"/>
    <n v="0"/>
    <n v="0"/>
    <n v="0"/>
    <n v="0"/>
    <n v="0"/>
    <n v="0"/>
    <n v="0"/>
    <n v="0"/>
    <n v="0"/>
    <n v="1.4336609655909395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8Herceptin SC"/>
    <s v="BC_LEL47"/>
    <x v="6"/>
    <x v="2"/>
    <s v="上海市"/>
    <x v="178"/>
    <s v="上海交通大学医学院附属仁济医院宝山分院"/>
    <s v="SH148"/>
    <x v="150"/>
    <s v="-"/>
    <s v="-"/>
    <m/>
    <s v="腿部"/>
    <x v="1"/>
    <x v="1"/>
    <n v="3444.49"/>
    <n v="0.43748821791004727"/>
    <n v="0.40534278714387251"/>
    <n v="0.6148365571261637"/>
    <n v="0.62932437458137436"/>
    <n v="0.56663229308252749"/>
    <n v="0.74580905191028546"/>
    <n v="1.4576675621800836"/>
    <n v="1.9417657195741871"/>
    <n v="3.3994332817542707"/>
    <n v="0"/>
    <n v="0"/>
    <n v="0"/>
    <n v="-3"/>
    <n v="0"/>
    <n v="0"/>
    <n v="0"/>
    <n v="-3"/>
    <n v="-3"/>
    <n v="1506.9237917089788"/>
    <n v="1396.1991768891974"/>
    <n v="2117.7983726554994"/>
    <n v="2167.7015150017978"/>
    <n v="1951.759267199835"/>
    <n v="2568.931821214459"/>
    <n v="5020.9213412536756"/>
    <n v="6688.3926034160922"/>
    <n v="11709.313944669768"/>
    <n v="0"/>
    <n v="0"/>
    <n v="0"/>
    <n v="-10333.469999999999"/>
    <n v="0"/>
    <n v="0"/>
    <n v="0"/>
    <n v="-10333.469999999999"/>
    <n v="-10333.469999999999"/>
    <n v="0.62932437458137436"/>
    <n v="-3"/>
    <m/>
    <m/>
    <n v="0"/>
    <m/>
    <m/>
    <m/>
    <m/>
    <m/>
    <m/>
    <m/>
    <m/>
    <m/>
    <m/>
    <m/>
    <m/>
    <m/>
    <m/>
    <m/>
    <m/>
    <n v="1722.2449999999999"/>
    <n v="0"/>
    <n v="20666.939999999999"/>
    <n v="0"/>
    <n v="6"/>
    <n v="0"/>
    <n v="4"/>
    <n v="0.5"/>
    <n v="0"/>
    <n v="0"/>
    <n v="0"/>
    <n v="0"/>
    <n v="0"/>
    <n v="0"/>
    <n v="0"/>
    <n v="0"/>
    <n v="0"/>
    <n v="2"/>
    <n v="4"/>
    <n v="0"/>
  </r>
  <r>
    <s v="SH148Itovebi 3mg"/>
    <s v="BC_LEL47"/>
    <x v="6"/>
    <x v="2"/>
    <s v="上海市"/>
    <x v="178"/>
    <s v="上海交通大学医学院附属仁济医院宝山分院"/>
    <s v="SH148"/>
    <x v="15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8Itovebi 9mg"/>
    <s v="BC_LEL47"/>
    <x v="6"/>
    <x v="2"/>
    <s v="上海市"/>
    <x v="178"/>
    <s v="上海交通大学医学院附属仁济医院宝山分院"/>
    <s v="SH148"/>
    <x v="150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48Perjeta"/>
    <s v="BC_LEL47"/>
    <x v="6"/>
    <x v="2"/>
    <s v="上海市"/>
    <x v="178"/>
    <s v="上海交通大学医学院附属仁济医院宝山分院"/>
    <s v="SH148"/>
    <x v="150"/>
    <s v="-"/>
    <s v="-"/>
    <m/>
    <s v="腿部"/>
    <x v="3"/>
    <x v="4"/>
    <n v="3985.87"/>
    <n v="0.31726875998572385"/>
    <n v="0.26800168722556672"/>
    <n v="0.406770511846551"/>
    <n v="0.24579957908447242"/>
    <n v="0.29833442895019263"/>
    <n v="0.3423855971160607"/>
    <n v="0.99204095905784162"/>
    <n v="0.88651960515072581"/>
    <n v="1.8785605642085674"/>
    <n v="0"/>
    <n v="0"/>
    <n v="0"/>
    <n v="-3"/>
    <n v="0"/>
    <n v="0"/>
    <n v="0"/>
    <n v="-3"/>
    <n v="-3"/>
    <n v="1264.592032364297"/>
    <n v="1068.2198850617694"/>
    <n v="1621.3343800538123"/>
    <n v="979.72516828542609"/>
    <n v="1189.1222503197043"/>
    <n v="1364.7044799769928"/>
    <n v="3954.1462974798787"/>
    <n v="3533.5518985821232"/>
    <n v="7487.6981960620014"/>
    <n v="0"/>
    <n v="0"/>
    <n v="0"/>
    <n v="-11957.61"/>
    <n v="0"/>
    <n v="0"/>
    <n v="0"/>
    <n v="-11957.61"/>
    <n v="-11957.61"/>
    <n v="0.24579957908447242"/>
    <n v="-3"/>
    <m/>
    <m/>
    <n v="0"/>
    <m/>
    <m/>
    <m/>
    <m/>
    <m/>
    <m/>
    <m/>
    <m/>
    <m/>
    <m/>
    <m/>
    <m/>
    <m/>
    <m/>
    <m/>
    <m/>
    <n v="2325.0908333333332"/>
    <n v="0"/>
    <n v="27901.09"/>
    <n v="0"/>
    <n v="7"/>
    <n v="0"/>
    <n v="4"/>
    <n v="0.58333333333333337"/>
    <n v="0"/>
    <n v="0"/>
    <n v="0"/>
    <n v="0"/>
    <n v="0"/>
    <n v="0"/>
    <n v="0"/>
    <n v="0"/>
    <n v="0"/>
    <n v="3"/>
    <n v="4"/>
    <n v="0"/>
  </r>
  <r>
    <s v="SH148Phesgo 10ml"/>
    <s v="BC_LEL47"/>
    <x v="6"/>
    <x v="2"/>
    <s v="上海市"/>
    <x v="178"/>
    <s v="上海交通大学医学院附属仁济医院宝山分院"/>
    <s v="SH148"/>
    <x v="150"/>
    <s v="-"/>
    <s v="-"/>
    <m/>
    <s v="腿部"/>
    <x v="4"/>
    <x v="5"/>
    <n v="6232.07"/>
    <n v="0.34512075822319066"/>
    <n v="0.31905019672436286"/>
    <n v="0.47297851652340234"/>
    <n v="0.41445255912401496"/>
    <n v="0.38027239052353395"/>
    <n v="0.4954036237237387"/>
    <n v="1.1371494714709558"/>
    <n v="1.2901285733712875"/>
    <n v="2.4272780448422431"/>
    <n v="0"/>
    <n v="0"/>
    <n v="0"/>
    <n v="-1"/>
    <n v="0"/>
    <n v="0"/>
    <n v="0"/>
    <n v="-1"/>
    <n v="-1"/>
    <n v="2150.8167236999998"/>
    <n v="1988.3431595"/>
    <n v="2947.6352234699998"/>
    <n v="2582.8973601399998"/>
    <n v="2369.8841568100001"/>
    <n v="3087.3900613000001"/>
    <n v="7086.7951066699998"/>
    <n v="8040.1715782499996"/>
    <n v="15126.96668492"/>
    <n v="0"/>
    <n v="0"/>
    <n v="0"/>
    <n v="-6232.07"/>
    <n v="0"/>
    <n v="0"/>
    <n v="0"/>
    <n v="-6232.07"/>
    <n v="-6232.07"/>
    <n v="0.41445255912401496"/>
    <n v="-1"/>
    <n v="0"/>
    <n v="2"/>
    <n v="-1"/>
    <n v="0"/>
    <n v="0"/>
    <n v="0"/>
    <n v="-1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0"/>
    <n v="2"/>
    <n v="0.16666666666666666"/>
    <n v="0"/>
    <n v="0"/>
    <n v="0"/>
    <n v="0"/>
    <n v="0"/>
    <n v="0"/>
    <n v="0"/>
    <n v="0"/>
    <n v="0"/>
    <n v="0"/>
    <n v="2"/>
    <n v="0"/>
  </r>
  <r>
    <s v="SH148Phesgo 15ml"/>
    <s v="BC_LEL47"/>
    <x v="6"/>
    <x v="2"/>
    <s v="上海市"/>
    <x v="178"/>
    <s v="上海交通大学医学院附属仁济医院宝山分院"/>
    <s v="SH148"/>
    <x v="150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08Herceptin IV"/>
    <s v="BC_LEL47"/>
    <x v="6"/>
    <x v="2"/>
    <s v="上海市"/>
    <x v="179"/>
    <s v="上海好望角医院"/>
    <s v="SH1508"/>
    <x v="151"/>
    <s v="-"/>
    <s v="-"/>
    <m/>
    <s v="腰部"/>
    <x v="0"/>
    <x v="0"/>
    <n v="4535.5"/>
    <n v="10.398034412161348"/>
    <n v="7.4492054432873367"/>
    <n v="6.9294523685984153"/>
    <n v="4.8931697075415395"/>
    <n v="4.4583552440358289"/>
    <n v="7.7615453961597929"/>
    <n v="24.7766922240471"/>
    <n v="17.11307034773716"/>
    <n v="41.88976257178426"/>
    <n v="30"/>
    <n v="21"/>
    <n v="36"/>
    <n v="18"/>
    <n v="0"/>
    <n v="0"/>
    <n v="87"/>
    <n v="18"/>
    <n v="105"/>
    <n v="47160.285076357795"/>
    <n v="33785.871288029717"/>
    <n v="31428.531217778112"/>
    <n v="22192.971208554653"/>
    <n v="20220.870209324501"/>
    <n v="35202.489144282743"/>
    <n v="112374.68758216563"/>
    <n v="77616.330562161893"/>
    <n v="189991.01814432754"/>
    <n v="136065"/>
    <n v="95245.5"/>
    <n v="163278"/>
    <n v="81639"/>
    <n v="0"/>
    <n v="0"/>
    <n v="394588.5"/>
    <n v="81639"/>
    <n v="476227.5"/>
    <n v="4.8931697075415395"/>
    <n v="18"/>
    <m/>
    <m/>
    <n v="0"/>
    <m/>
    <m/>
    <m/>
    <m/>
    <m/>
    <m/>
    <m/>
    <m/>
    <m/>
    <m/>
    <m/>
    <m/>
    <m/>
    <m/>
    <m/>
    <m/>
    <n v="67276.583333333343"/>
    <n v="190491"/>
    <n v="244917"/>
    <n v="42"/>
    <n v="54"/>
    <n v="0"/>
    <n v="25"/>
    <n v="14.833333333333334"/>
    <n v="25"/>
    <n v="10"/>
    <n v="9"/>
    <n v="19"/>
    <n v="10"/>
    <n v="9"/>
    <n v="18"/>
    <n v="9"/>
    <n v="15"/>
    <n v="18"/>
    <n v="18"/>
    <n v="18"/>
  </r>
  <r>
    <s v="SH1508Herceptin SC"/>
    <s v="BC_LEL47"/>
    <x v="6"/>
    <x v="2"/>
    <s v="上海市"/>
    <x v="179"/>
    <s v="上海好望角医院"/>
    <s v="SH1508"/>
    <x v="151"/>
    <s v="-"/>
    <s v="-"/>
    <m/>
    <s v="腰部"/>
    <x v="1"/>
    <x v="1"/>
    <n v="3444.49"/>
    <n v="1.5676661141776695"/>
    <n v="1.4524783205988765"/>
    <n v="2.2031643297020866"/>
    <n v="2.2550790089165917"/>
    <n v="2.0304323835457234"/>
    <n v="2.6724824360118564"/>
    <n v="5.2233087644786327"/>
    <n v="6.9579938284741711"/>
    <n v="12.181302592952804"/>
    <n v="0"/>
    <n v="0"/>
    <n v="-1"/>
    <n v="0"/>
    <n v="0"/>
    <n v="0"/>
    <n v="-1"/>
    <n v="0"/>
    <n v="-1"/>
    <n v="5399.8102536238403"/>
    <n v="5003.0470505196236"/>
    <n v="7588.7775020155395"/>
    <n v="7767.5970954231107"/>
    <n v="6993.8040407994085"/>
    <n v="9205.3390260184788"/>
    <n v="17991.634806159003"/>
    <n v="23966.740162240996"/>
    <n v="41958.374968400007"/>
    <n v="0"/>
    <n v="0"/>
    <n v="-3444.49"/>
    <n v="0"/>
    <n v="0"/>
    <n v="0"/>
    <n v="-3444.49"/>
    <n v="0"/>
    <n v="-3444.49"/>
    <n v="2.2550790089165917"/>
    <n v="0"/>
    <m/>
    <m/>
    <n v="0"/>
    <m/>
    <m/>
    <m/>
    <m/>
    <m/>
    <m/>
    <m/>
    <m/>
    <m/>
    <m/>
    <m/>
    <m/>
    <m/>
    <m/>
    <m/>
    <m/>
    <n v="6888.98"/>
    <n v="17222.449999999997"/>
    <n v="13777.96"/>
    <n v="5"/>
    <n v="4"/>
    <n v="0"/>
    <n v="5"/>
    <n v="2"/>
    <n v="5"/>
    <n v="5"/>
    <n v="0"/>
    <n v="5"/>
    <n v="0"/>
    <n v="0"/>
    <n v="0"/>
    <n v="5"/>
    <n v="0"/>
    <n v="0"/>
    <n v="4"/>
    <n v="0"/>
  </r>
  <r>
    <s v="SH1508Itovebi 3mg"/>
    <s v="BC_LEL47"/>
    <x v="6"/>
    <x v="2"/>
    <s v="上海市"/>
    <x v="179"/>
    <s v="上海好望角医院"/>
    <s v="SH1508"/>
    <x v="151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1"/>
    <n v="4"/>
    <n v="0"/>
    <n v="0"/>
    <n v="0"/>
    <n v="0"/>
    <n v="5"/>
    <n v="0"/>
    <n v="5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2E-3"/>
    <n v="3566.02"/>
    <n v="14264.08"/>
    <n v="0"/>
    <n v="0"/>
    <n v="0"/>
    <n v="0"/>
    <n v="17830.099999999999"/>
    <n v="0"/>
    <n v="17830.099999999999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891.505"/>
    <n v="3566.02"/>
    <n v="3566.02"/>
    <n v="1"/>
    <n v="1"/>
    <n v="0"/>
    <n v="1"/>
    <n v="0.25"/>
    <n v="0"/>
    <n v="0"/>
    <n v="0"/>
    <n v="0"/>
    <n v="0"/>
    <n v="1"/>
    <n v="1"/>
    <n v="0"/>
    <n v="0"/>
    <n v="0"/>
    <n v="1"/>
    <n v="0"/>
  </r>
  <r>
    <s v="SH1508Itovebi 9mg"/>
    <s v="BC_LEL47"/>
    <x v="6"/>
    <x v="2"/>
    <s v="上海市"/>
    <x v="179"/>
    <s v="上海好望角医院"/>
    <s v="SH1508"/>
    <x v="151"/>
    <s v="-"/>
    <s v="-"/>
    <m/>
    <s v="腰部"/>
    <x v="2"/>
    <x v="3"/>
    <n v="10698.05"/>
    <m/>
    <m/>
    <m/>
    <n v="0"/>
    <n v="0"/>
    <n v="0"/>
    <n v="0"/>
    <n v="0"/>
    <n v="0"/>
    <n v="2"/>
    <n v="0"/>
    <n v="4"/>
    <n v="0"/>
    <n v="0"/>
    <n v="0"/>
    <n v="6"/>
    <n v="0"/>
    <n v="6"/>
    <m/>
    <m/>
    <m/>
    <n v="0"/>
    <n v="0"/>
    <n v="0"/>
    <n v="0"/>
    <n v="0"/>
    <n v="0"/>
    <n v="21396.1"/>
    <n v="0"/>
    <n v="42792.2"/>
    <n v="0"/>
    <n v="0"/>
    <n v="0"/>
    <n v="64188.299999999996"/>
    <n v="0"/>
    <n v="64188.299999999996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SH1508Perjeta"/>
    <s v="BC_LEL47"/>
    <x v="6"/>
    <x v="2"/>
    <s v="上海市"/>
    <x v="179"/>
    <s v="上海好望角医院"/>
    <s v="SH1508"/>
    <x v="151"/>
    <s v="-"/>
    <s v="-"/>
    <m/>
    <s v="腰部"/>
    <x v="3"/>
    <x v="4"/>
    <n v="3985.87"/>
    <n v="4.524028792671948"/>
    <n v="3.8215150762012691"/>
    <n v="5.8002606612970906"/>
    <n v="3.5049286701118496"/>
    <n v="4.2540385838074517"/>
    <n v="4.8821771788023973"/>
    <n v="14.145804530170309"/>
    <n v="12.641144432721699"/>
    <n v="26.786948962892009"/>
    <n v="10"/>
    <n v="15"/>
    <n v="20"/>
    <n v="10"/>
    <n v="0"/>
    <n v="0"/>
    <n v="45"/>
    <n v="10"/>
    <n v="55"/>
    <n v="18032.190643847338"/>
    <n v="15232.062296778351"/>
    <n v="23119.084962044231"/>
    <n v="13970.190038338718"/>
    <n v="16956.044770040608"/>
    <n v="19459.723551673113"/>
    <n v="56383.337902669919"/>
    <n v="50385.958360052435"/>
    <n v="106769.29626272235"/>
    <n v="39858.699999999997"/>
    <n v="59788.049999999996"/>
    <n v="79717.399999999994"/>
    <n v="39858.699999999997"/>
    <n v="0"/>
    <n v="0"/>
    <n v="179364.15"/>
    <n v="39858.699999999997"/>
    <n v="219222.84999999998"/>
    <n v="3.5049286701118496"/>
    <n v="10"/>
    <m/>
    <m/>
    <n v="0"/>
    <m/>
    <m/>
    <m/>
    <m/>
    <m/>
    <m/>
    <m/>
    <m/>
    <m/>
    <m/>
    <m/>
    <m/>
    <m/>
    <m/>
    <m/>
    <m/>
    <n v="41519.479166666664"/>
    <n v="119576.09999999999"/>
    <n v="79717.399999999994"/>
    <n v="30"/>
    <n v="20"/>
    <n v="0"/>
    <n v="20"/>
    <n v="10.416666666666666"/>
    <n v="20"/>
    <n v="10"/>
    <n v="15"/>
    <n v="10"/>
    <n v="10"/>
    <n v="10"/>
    <n v="10"/>
    <n v="10"/>
    <n v="10"/>
    <n v="0"/>
    <n v="5"/>
    <n v="15"/>
  </r>
  <r>
    <s v="SH1508Phesgo 10ml"/>
    <s v="BC_LEL47"/>
    <x v="6"/>
    <x v="2"/>
    <s v="上海市"/>
    <x v="179"/>
    <s v="上海好望角医院"/>
    <s v="SH1508"/>
    <x v="151"/>
    <s v="-"/>
    <s v="-"/>
    <m/>
    <s v="腰部"/>
    <x v="4"/>
    <x v="5"/>
    <n v="6232.07"/>
    <n v="9.7792786343959559"/>
    <n v="11.559124887387336"/>
    <n v="14.411562325869252"/>
    <n v="12.291168213871154"/>
    <n v="11.052821479668872"/>
    <n v="15.224023453269938"/>
    <n v="35.749965847652547"/>
    <n v="38.56801314680996"/>
    <n v="74.317978994462507"/>
    <n v="20"/>
    <n v="11"/>
    <n v="18"/>
    <n v="0"/>
    <n v="0"/>
    <n v="0"/>
    <n v="49"/>
    <n v="0"/>
    <n v="49"/>
    <n v="60945.148999060002"/>
    <n v="72037.275436939992"/>
    <n v="89813.865224179986"/>
    <n v="76599.420690619998"/>
    <n v="68881.957158799982"/>
    <n v="94877.179842419981"/>
    <n v="222796.28966017999"/>
    <n v="240358.55769183996"/>
    <n v="463154.84735201998"/>
    <n v="124641.4"/>
    <n v="68552.76999999999"/>
    <n v="112177.26"/>
    <n v="0"/>
    <n v="0"/>
    <n v="0"/>
    <n v="305371.43"/>
    <n v="0"/>
    <n v="305371.43"/>
    <n v="12.291168213871154"/>
    <n v="0"/>
    <n v="40"/>
    <n v="35"/>
    <n v="49"/>
    <n v="20"/>
    <n v="11"/>
    <n v="18"/>
    <n v="0"/>
    <n v="0"/>
    <n v="0"/>
    <n v="0"/>
    <n v="0"/>
    <n v="0"/>
    <n v="0"/>
    <n v="0"/>
    <n v="0"/>
    <n v="0"/>
    <n v="0"/>
    <n v="0"/>
    <n v="0"/>
    <n v="55049.951666666668"/>
    <n v="249282.8"/>
    <n v="218122.44999999998"/>
    <n v="40"/>
    <n v="35"/>
    <n v="17.333333333333332"/>
    <n v="15"/>
    <n v="8.8333333333333339"/>
    <n v="1"/>
    <n v="0"/>
    <n v="4"/>
    <n v="8"/>
    <n v="8"/>
    <n v="10"/>
    <n v="10"/>
    <n v="10"/>
    <n v="20"/>
    <n v="15"/>
    <n v="10"/>
    <n v="10"/>
  </r>
  <r>
    <s v="SH1508Phesgo 15ml"/>
    <s v="BC_LEL47"/>
    <x v="6"/>
    <x v="2"/>
    <s v="上海市"/>
    <x v="179"/>
    <s v="上海好望角医院"/>
    <s v="SH1508"/>
    <x v="151"/>
    <s v="-"/>
    <s v="-"/>
    <m/>
    <s v="腰部"/>
    <x v="4"/>
    <x v="6"/>
    <n v="8489.27"/>
    <n v="2"/>
    <n v="1.1779575864591419E-6"/>
    <n v="2"/>
    <n v="2"/>
    <n v="2"/>
    <n v="2"/>
    <n v="4.0000011779575866"/>
    <n v="6"/>
    <n v="10.000001177957586"/>
    <n v="0"/>
    <n v="0"/>
    <n v="0"/>
    <n v="0"/>
    <n v="0"/>
    <n v="0"/>
    <n v="0"/>
    <n v="0"/>
    <n v="0"/>
    <n v="16978.54"/>
    <n v="0.01"/>
    <n v="16978.54"/>
    <n v="16978.54"/>
    <n v="16978.54"/>
    <n v="16978.54"/>
    <n v="33957.089999999997"/>
    <n v="50935.62"/>
    <n v="84892.71"/>
    <n v="0"/>
    <n v="0"/>
    <n v="0"/>
    <n v="0"/>
    <n v="0"/>
    <n v="0"/>
    <n v="0"/>
    <n v="0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2.0741666666672"/>
    <n v="16978.54"/>
    <n v="0"/>
    <n v="2"/>
    <n v="0"/>
    <n v="0"/>
    <n v="1"/>
    <n v="0.58333333333333337"/>
    <n v="1"/>
    <n v="0"/>
    <n v="0"/>
    <n v="1"/>
    <n v="0"/>
    <n v="3"/>
    <n v="0"/>
    <n v="0"/>
    <n v="2"/>
    <n v="0"/>
    <n v="0"/>
    <n v="0"/>
  </r>
  <r>
    <s v="SH154Herceptin IV"/>
    <s v="BC_LEL47"/>
    <x v="6"/>
    <x v="2"/>
    <s v="上海市"/>
    <x v="180"/>
    <s v="上海市嘉定区妇幼保健院"/>
    <s v="SH154"/>
    <x v="152"/>
    <s v="-"/>
    <s v="-"/>
    <m/>
    <s v="腿部"/>
    <x v="0"/>
    <x v="0"/>
    <n v="4535.5"/>
    <n v="7.7589209709406877"/>
    <n v="5.5585309722737986"/>
    <n v="5.1706958419920435"/>
    <n v="3.6512397971881843"/>
    <n v="3.3267851045381023"/>
    <n v="5.7915962723434289"/>
    <n v="18.488147785206529"/>
    <n v="12.769621174069716"/>
    <n v="31.257768959276245"/>
    <n v="9"/>
    <n v="0"/>
    <n v="10"/>
    <n v="7"/>
    <n v="0"/>
    <n v="0"/>
    <n v="19"/>
    <n v="7"/>
    <n v="26"/>
    <n v="35190.586063701492"/>
    <n v="25210.717224747816"/>
    <n v="23451.690991354913"/>
    <n v="16560.198100147009"/>
    <n v="15088.633841632563"/>
    <n v="26267.784893213622"/>
    <n v="83852.994279804218"/>
    <n v="57916.616834993198"/>
    <n v="141769.61111479742"/>
    <n v="40819.5"/>
    <n v="0"/>
    <n v="45355"/>
    <n v="31748.5"/>
    <n v="0"/>
    <n v="0"/>
    <n v="86174.5"/>
    <n v="31748.5"/>
    <n v="117923"/>
    <n v="3.6512397971881843"/>
    <n v="7"/>
    <m/>
    <m/>
    <n v="0"/>
    <m/>
    <m/>
    <m/>
    <m/>
    <m/>
    <m/>
    <m/>
    <m/>
    <m/>
    <m/>
    <m/>
    <m/>
    <m/>
    <m/>
    <m/>
    <m/>
    <n v="53292.125"/>
    <n v="204097.5"/>
    <n v="185955.5"/>
    <n v="45"/>
    <n v="41"/>
    <n v="0"/>
    <n v="21"/>
    <n v="11.75"/>
    <n v="-10"/>
    <n v="18"/>
    <n v="21"/>
    <n v="17"/>
    <n v="-22"/>
    <n v="31"/>
    <n v="12"/>
    <n v="15"/>
    <n v="18"/>
    <n v="18"/>
    <n v="12"/>
    <n v="11"/>
  </r>
  <r>
    <s v="SH154Herceptin SC"/>
    <s v="BC_LEL47"/>
    <x v="6"/>
    <x v="2"/>
    <s v="上海市"/>
    <x v="180"/>
    <s v="上海市嘉定区妇幼保健院"/>
    <s v="SH154"/>
    <x v="152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4Itovebi 3mg"/>
    <s v="BC_LEL47"/>
    <x v="6"/>
    <x v="2"/>
    <s v="上海市"/>
    <x v="180"/>
    <s v="上海市嘉定区妇幼保健院"/>
    <s v="SH154"/>
    <x v="15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4Itovebi 9mg"/>
    <s v="BC_LEL47"/>
    <x v="6"/>
    <x v="2"/>
    <s v="上海市"/>
    <x v="180"/>
    <s v="上海市嘉定区妇幼保健院"/>
    <s v="SH154"/>
    <x v="152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4Perjeta"/>
    <s v="BC_LEL47"/>
    <x v="6"/>
    <x v="2"/>
    <s v="上海市"/>
    <x v="180"/>
    <s v="上海市嘉定区妇幼保健院"/>
    <s v="SH154"/>
    <x v="152"/>
    <s v="-"/>
    <s v="-"/>
    <m/>
    <s v="腿部"/>
    <x v="3"/>
    <x v="4"/>
    <n v="3985.87"/>
    <n v="2.6908623988802471"/>
    <n v="2.2730118875372161"/>
    <n v="3.4499566719093564"/>
    <n v="2.0847083874528334"/>
    <n v="2.5302740086657334"/>
    <n v="2.9038866897554785"/>
    <n v="8.4138309583268196"/>
    <n v="7.5188690858740452"/>
    <n v="15.932700044200864"/>
    <n v="8"/>
    <n v="5"/>
    <n v="-8"/>
    <n v="0"/>
    <n v="0"/>
    <n v="0"/>
    <n v="5"/>
    <n v="0"/>
    <n v="5"/>
    <n v="10725.427709824809"/>
    <n v="9059.9298921779628"/>
    <n v="13751.078799863346"/>
    <n v="8309.3766202966253"/>
    <n v="10085.343262920487"/>
    <n v="11574.51484009567"/>
    <n v="33536.436401866114"/>
    <n v="29969.23472331278"/>
    <n v="63505.671125178895"/>
    <n v="31886.959999999999"/>
    <n v="19929.349999999999"/>
    <n v="-31886.959999999999"/>
    <n v="0"/>
    <n v="0"/>
    <n v="0"/>
    <n v="19929.349999999999"/>
    <n v="0"/>
    <n v="19929.349999999999"/>
    <n v="2.0847083874528334"/>
    <n v="0"/>
    <m/>
    <m/>
    <n v="0"/>
    <m/>
    <m/>
    <m/>
    <m/>
    <m/>
    <m/>
    <m/>
    <m/>
    <m/>
    <m/>
    <m/>
    <m/>
    <m/>
    <m/>
    <m/>
    <m/>
    <n v="28897.557499999999"/>
    <n v="119576.09999999999"/>
    <n v="51816.31"/>
    <n v="30"/>
    <n v="13"/>
    <n v="0"/>
    <n v="21"/>
    <n v="7.25"/>
    <n v="-25"/>
    <n v="10"/>
    <n v="21"/>
    <n v="8"/>
    <n v="15"/>
    <n v="15"/>
    <n v="14"/>
    <n v="8"/>
    <n v="8"/>
    <n v="8"/>
    <n v="5"/>
    <n v="0"/>
  </r>
  <r>
    <s v="SH154Phesgo 10ml"/>
    <s v="BC_LEL47"/>
    <x v="6"/>
    <x v="2"/>
    <s v="上海市"/>
    <x v="180"/>
    <s v="上海市嘉定区妇幼保健院"/>
    <s v="SH154"/>
    <x v="152"/>
    <s v="-"/>
    <s v="-"/>
    <m/>
    <s v="腿部"/>
    <x v="4"/>
    <x v="5"/>
    <n v="6232.07"/>
    <n v="5.6897763774283678"/>
    <n v="5.1570655529286427"/>
    <n v="8.3023480996298193"/>
    <n v="7.1064624271293502"/>
    <n v="6.4080445677295037"/>
    <n v="8.7605698124282938"/>
    <n v="19.14919002998683"/>
    <n v="22.275076807287149"/>
    <n v="41.424266837273976"/>
    <n v="12"/>
    <n v="11"/>
    <n v="6"/>
    <n v="4"/>
    <n v="0"/>
    <n v="0"/>
    <n v="29"/>
    <n v="4"/>
    <n v="33"/>
    <n v="35459.084668480005"/>
    <n v="32139.193520440003"/>
    <n v="51740.814521260007"/>
    <n v="44287.971298240009"/>
    <n v="39935.382309210006"/>
    <n v="54596.484310939995"/>
    <n v="119339.09271018002"/>
    <n v="138819.83791839"/>
    <n v="258158.93062857003"/>
    <n v="74784.84"/>
    <n v="68552.76999999999"/>
    <n v="37392.42"/>
    <n v="24928.28"/>
    <n v="0"/>
    <n v="0"/>
    <n v="180730.02999999997"/>
    <n v="24928.28"/>
    <n v="205658.30999999997"/>
    <n v="7.1064624271293502"/>
    <n v="4"/>
    <n v="13"/>
    <n v="15"/>
    <n v="33"/>
    <n v="12"/>
    <n v="11"/>
    <n v="6"/>
    <n v="4"/>
    <n v="0"/>
    <n v="0"/>
    <n v="0"/>
    <n v="0"/>
    <n v="0"/>
    <n v="0"/>
    <n v="0"/>
    <n v="0"/>
    <n v="0"/>
    <n v="0"/>
    <n v="0"/>
    <n v="0"/>
    <n v="15060.835833333331"/>
    <n v="81016.91"/>
    <n v="93481.049999999988"/>
    <n v="13"/>
    <n v="15"/>
    <n v="25.666666666666668"/>
    <n v="7"/>
    <n v="2.4166666666666665"/>
    <n v="0"/>
    <n v="0"/>
    <n v="0"/>
    <n v="0"/>
    <n v="0"/>
    <n v="1"/>
    <n v="4"/>
    <n v="3"/>
    <n v="6"/>
    <n v="4"/>
    <n v="4"/>
    <n v="7"/>
  </r>
  <r>
    <s v="SH154Phesgo 15ml"/>
    <s v="BC_LEL47"/>
    <x v="6"/>
    <x v="2"/>
    <s v="上海市"/>
    <x v="180"/>
    <s v="上海市嘉定区妇幼保健院"/>
    <s v="SH154"/>
    <x v="152"/>
    <s v="-"/>
    <s v="-"/>
    <m/>
    <s v="腿部"/>
    <x v="4"/>
    <x v="6"/>
    <n v="8489.27"/>
    <n v="1"/>
    <n v="1"/>
    <n v="1"/>
    <n v="1"/>
    <n v="1"/>
    <n v="1"/>
    <n v="3"/>
    <n v="3"/>
    <n v="6"/>
    <n v="4"/>
    <n v="3"/>
    <n v="0"/>
    <n v="0"/>
    <n v="0"/>
    <n v="0"/>
    <n v="7"/>
    <n v="0"/>
    <n v="7"/>
    <n v="8489.27"/>
    <n v="8489.27"/>
    <n v="8489.27"/>
    <n v="8489.27"/>
    <n v="8489.27"/>
    <n v="8489.27"/>
    <n v="25467.81"/>
    <n v="25467.81"/>
    <n v="50935.62"/>
    <n v="33957.08"/>
    <n v="25467.81"/>
    <n v="0"/>
    <n v="0"/>
    <n v="0"/>
    <n v="0"/>
    <n v="59424.89"/>
    <n v="0"/>
    <n v="59424.89"/>
    <n v="1"/>
    <n v="0"/>
    <n v="6"/>
    <n v="12"/>
    <n v="14"/>
    <n v="8"/>
    <n v="6"/>
    <n v="0"/>
    <n v="0"/>
    <n v="0"/>
    <n v="0"/>
    <n v="0"/>
    <n v="0"/>
    <n v="0"/>
    <n v="0"/>
    <n v="0"/>
    <n v="0"/>
    <n v="0"/>
    <n v="0"/>
    <n v="0"/>
    <n v="0"/>
    <n v="7074.3916666666673"/>
    <n v="25467.81"/>
    <n v="50935.62"/>
    <n v="3"/>
    <n v="6"/>
    <n v="0"/>
    <n v="3"/>
    <n v="0.83333333333333337"/>
    <n v="0"/>
    <n v="0"/>
    <n v="0"/>
    <n v="0"/>
    <n v="0"/>
    <n v="1"/>
    <n v="0"/>
    <n v="3"/>
    <n v="0"/>
    <n v="3"/>
    <n v="2"/>
    <n v="1"/>
  </r>
  <r>
    <s v="SH157Herceptin IV"/>
    <s v="BC_LEL47"/>
    <x v="6"/>
    <x v="2"/>
    <s v="上海市"/>
    <x v="181"/>
    <s v="上海市嘉定区中心医院"/>
    <s v="SH157"/>
    <x v="153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3"/>
    <n v="6"/>
    <n v="6"/>
    <n v="0"/>
    <n v="0"/>
    <n v="13"/>
    <n v="6"/>
    <n v="1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13606.5"/>
    <n v="27213"/>
    <n v="27213"/>
    <n v="0"/>
    <n v="0"/>
    <n v="58961.5"/>
    <n v="27213"/>
    <n v="86174.5"/>
    <n v="1.1681063360424579E-7"/>
    <n v="6"/>
    <m/>
    <m/>
    <n v="0"/>
    <m/>
    <m/>
    <m/>
    <m/>
    <m/>
    <m/>
    <m/>
    <m/>
    <m/>
    <m/>
    <m/>
    <m/>
    <m/>
    <m/>
    <m/>
    <m/>
    <n v="25701.166666666668"/>
    <n v="226775"/>
    <n v="-81639"/>
    <n v="50"/>
    <n v="-18"/>
    <n v="0"/>
    <n v="12"/>
    <n v="5.666666666666667"/>
    <n v="6"/>
    <n v="9"/>
    <n v="3"/>
    <n v="3"/>
    <n v="6"/>
    <n v="9"/>
    <n v="3"/>
    <n v="6"/>
    <n v="41"/>
    <n v="-33"/>
    <n v="3"/>
    <n v="12"/>
  </r>
  <r>
    <s v="SH157Herceptin SC"/>
    <s v="BC_LEL47"/>
    <x v="6"/>
    <x v="2"/>
    <s v="上海市"/>
    <x v="181"/>
    <s v="上海市嘉定区中心医院"/>
    <s v="SH157"/>
    <x v="153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7Itovebi 3mg"/>
    <s v="BC_LEL47"/>
    <x v="6"/>
    <x v="2"/>
    <s v="上海市"/>
    <x v="181"/>
    <s v="上海市嘉定区中心医院"/>
    <s v="SH157"/>
    <x v="153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7Itovebi 9mg"/>
    <s v="BC_LEL47"/>
    <x v="6"/>
    <x v="2"/>
    <s v="上海市"/>
    <x v="181"/>
    <s v="上海市嘉定区中心医院"/>
    <s v="SH157"/>
    <x v="153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57Perjeta"/>
    <s v="BC_LEL47"/>
    <x v="6"/>
    <x v="2"/>
    <s v="上海市"/>
    <x v="181"/>
    <s v="上海市嘉定区中心医院"/>
    <s v="SH157"/>
    <x v="153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5"/>
    <n v="0"/>
    <n v="5"/>
    <n v="10"/>
    <n v="0"/>
    <n v="0"/>
    <n v="10"/>
    <n v="10"/>
    <n v="2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19929.349999999999"/>
    <n v="0"/>
    <n v="19929.349999999999"/>
    <n v="39858.699999999997"/>
    <n v="0"/>
    <n v="0"/>
    <n v="39858.699999999997"/>
    <n v="39858.699999999997"/>
    <n v="79717.399999999994"/>
    <n v="1.3183546069258188E-7"/>
    <n v="10"/>
    <m/>
    <m/>
    <n v="0"/>
    <m/>
    <m/>
    <m/>
    <m/>
    <m/>
    <m/>
    <m/>
    <m/>
    <m/>
    <m/>
    <m/>
    <m/>
    <m/>
    <m/>
    <m/>
    <m/>
    <n v="20593.661666666667"/>
    <n v="47830.44"/>
    <n v="39858.699999999997"/>
    <n v="12"/>
    <n v="10"/>
    <n v="0"/>
    <n v="10"/>
    <n v="5.166666666666667"/>
    <n v="10"/>
    <n v="10"/>
    <n v="10"/>
    <n v="10"/>
    <n v="0"/>
    <n v="0"/>
    <n v="5"/>
    <n v="7"/>
    <n v="0"/>
    <n v="0"/>
    <n v="5"/>
    <n v="5"/>
  </r>
  <r>
    <s v="SH157Phesgo 10ml"/>
    <s v="BC_LEL47"/>
    <x v="6"/>
    <x v="2"/>
    <s v="上海市"/>
    <x v="181"/>
    <s v="上海市嘉定区中心医院"/>
    <s v="SH157"/>
    <x v="153"/>
    <s v="-"/>
    <s v="-"/>
    <m/>
    <s v="腿部"/>
    <x v="4"/>
    <x v="5"/>
    <n v="6232.07"/>
    <n v="15.094113525929588"/>
    <n v="13.850991970828312"/>
    <n v="19.828558908534401"/>
    <n v="18.400059049328714"/>
    <n v="16.770247422228891"/>
    <n v="22.260045463728744"/>
    <n v="48.773664405292301"/>
    <n v="57.430351935286353"/>
    <n v="106.20401634057865"/>
    <n v="30"/>
    <n v="0"/>
    <n v="0"/>
    <n v="0"/>
    <n v="0"/>
    <n v="0"/>
    <n v="30"/>
    <n v="0"/>
    <n v="30"/>
    <n v="94067.572081539998"/>
    <n v="86320.351531640001"/>
    <n v="123572.96711710998"/>
    <n v="114670.45599954999"/>
    <n v="104513.35585265"/>
    <n v="138726.16153314"/>
    <n v="303960.89073028998"/>
    <n v="357909.97338533995"/>
    <n v="661870.86411562993"/>
    <n v="186962.09999999998"/>
    <n v="0"/>
    <n v="0"/>
    <n v="0"/>
    <n v="0"/>
    <n v="0"/>
    <n v="186962.09999999998"/>
    <n v="0"/>
    <n v="186962.09999999998"/>
    <n v="18.400059049328714"/>
    <n v="0"/>
    <n v="42"/>
    <n v="37"/>
    <n v="30"/>
    <n v="30"/>
    <n v="0"/>
    <n v="0"/>
    <n v="0"/>
    <n v="0"/>
    <n v="0"/>
    <n v="0"/>
    <n v="0"/>
    <n v="0"/>
    <n v="0"/>
    <n v="0"/>
    <n v="0"/>
    <n v="0"/>
    <n v="0"/>
    <n v="0"/>
    <n v="0"/>
    <n v="56607.969166666669"/>
    <n v="261746.94"/>
    <n v="230586.59"/>
    <n v="42"/>
    <n v="37"/>
    <n v="5.333333333333333"/>
    <n v="22"/>
    <n v="9.0833333333333339"/>
    <n v="0"/>
    <n v="20"/>
    <n v="0"/>
    <n v="0"/>
    <n v="0"/>
    <n v="10"/>
    <n v="12"/>
    <n v="10"/>
    <n v="20"/>
    <n v="22"/>
    <n v="15"/>
    <n v="0"/>
  </r>
  <r>
    <s v="SH157Phesgo 15ml"/>
    <s v="BC_LEL47"/>
    <x v="6"/>
    <x v="2"/>
    <s v="上海市"/>
    <x v="181"/>
    <s v="上海市嘉定区中心医院"/>
    <s v="SH157"/>
    <x v="153"/>
    <s v="-"/>
    <s v="-"/>
    <m/>
    <s v="腿部"/>
    <x v="4"/>
    <x v="6"/>
    <n v="8489.27"/>
    <n v="1"/>
    <n v="1"/>
    <n v="2"/>
    <n v="1"/>
    <n v="1"/>
    <n v="1"/>
    <n v="4"/>
    <n v="3"/>
    <n v="7"/>
    <n v="5"/>
    <n v="0"/>
    <n v="0"/>
    <n v="0"/>
    <n v="0"/>
    <n v="0"/>
    <n v="5"/>
    <n v="0"/>
    <n v="5"/>
    <n v="8489.27"/>
    <n v="8489.27"/>
    <n v="16978.54"/>
    <n v="8489.27"/>
    <n v="8489.27"/>
    <n v="8489.27"/>
    <n v="33957.08"/>
    <n v="25467.81"/>
    <n v="59424.89"/>
    <n v="42446.350000000006"/>
    <n v="0"/>
    <n v="0"/>
    <n v="0"/>
    <n v="0"/>
    <n v="0"/>
    <n v="42446.350000000006"/>
    <n v="0"/>
    <n v="42446.350000000006"/>
    <n v="1"/>
    <n v="0"/>
    <n v="14"/>
    <n v="10"/>
    <n v="10"/>
    <n v="10"/>
    <n v="0"/>
    <n v="0"/>
    <n v="0"/>
    <n v="0"/>
    <n v="0"/>
    <n v="0"/>
    <n v="0"/>
    <n v="1"/>
    <n v="1"/>
    <n v="0"/>
    <n v="3"/>
    <n v="0"/>
    <n v="1"/>
    <n v="0"/>
    <n v="0"/>
    <n v="8489.27"/>
    <n v="59424.89"/>
    <n v="42446.350000000006"/>
    <n v="7"/>
    <n v="5"/>
    <n v="0"/>
    <n v="5"/>
    <n v="1"/>
    <n v="0"/>
    <n v="0"/>
    <n v="0"/>
    <n v="0"/>
    <n v="0"/>
    <n v="0"/>
    <n v="2"/>
    <n v="5"/>
    <n v="0"/>
    <n v="0"/>
    <n v="5"/>
    <n v="0"/>
  </r>
  <r>
    <s v="SH168Herceptin IV"/>
    <s v="BC_LEL47"/>
    <x v="6"/>
    <x v="2"/>
    <s v="上海市"/>
    <x v="182"/>
    <s v="上海安达医院"/>
    <s v="SH168"/>
    <x v="154"/>
    <s v="-"/>
    <s v="-"/>
    <m/>
    <s v="腰部"/>
    <x v="0"/>
    <x v="0"/>
    <n v="4535.5"/>
    <n v="10.98405318376077"/>
    <n v="7.8690323115424849"/>
    <n v="7.3199866757510552"/>
    <n v="5.1689419532928351"/>
    <n v="4.7096219507903259"/>
    <n v="8.1989753101684411"/>
    <n v="26.173072171054308"/>
    <n v="18.077539214251601"/>
    <n v="44.250611385305909"/>
    <n v="13"/>
    <n v="6"/>
    <n v="16"/>
    <n v="6"/>
    <n v="0"/>
    <n v="0"/>
    <n v="35"/>
    <n v="6"/>
    <n v="41"/>
    <n v="49818.173214946968"/>
    <n v="35689.996049000947"/>
    <n v="33199.799567868911"/>
    <n v="23443.736229159655"/>
    <n v="21360.490357809522"/>
    <n v="37186.452519268962"/>
    <n v="118707.96883181683"/>
    <n v="81990.679106238138"/>
    <n v="200698.64793805499"/>
    <n v="58961.5"/>
    <n v="27213"/>
    <n v="72568"/>
    <n v="27213"/>
    <n v="0"/>
    <n v="0"/>
    <n v="158742.5"/>
    <n v="27213"/>
    <n v="185955.5"/>
    <n v="5.1689419532928351"/>
    <n v="6"/>
    <m/>
    <m/>
    <n v="0"/>
    <m/>
    <m/>
    <m/>
    <m/>
    <m/>
    <m/>
    <m/>
    <m/>
    <m/>
    <m/>
    <m/>
    <m/>
    <m/>
    <m/>
    <m/>
    <m/>
    <n v="38551.75"/>
    <n v="163278"/>
    <n v="108852"/>
    <n v="36"/>
    <n v="24"/>
    <n v="0"/>
    <n v="24"/>
    <n v="8.5"/>
    <n v="24"/>
    <n v="0"/>
    <n v="0"/>
    <n v="6"/>
    <n v="6"/>
    <n v="6"/>
    <n v="9"/>
    <n v="10"/>
    <n v="17"/>
    <n v="6"/>
    <n v="12"/>
    <n v="6"/>
  </r>
  <r>
    <s v="SH168Herceptin SC"/>
    <s v="BC_LEL47"/>
    <x v="6"/>
    <x v="2"/>
    <s v="上海市"/>
    <x v="182"/>
    <s v="上海安达医院"/>
    <s v="SH168"/>
    <x v="154"/>
    <s v="-"/>
    <s v="-"/>
    <m/>
    <s v="腰部"/>
    <x v="1"/>
    <x v="1"/>
    <n v="3444.49"/>
    <n v="2.2117459905445567"/>
    <n v="2.0492329794489454"/>
    <n v="3.1083403721368681"/>
    <n v="3.1815843381604108"/>
    <n v="2.8646410372496716"/>
    <n v="3.7704790957675018"/>
    <n v="7.3693193421303702"/>
    <n v="9.8167044711775837"/>
    <n v="17.186023813307955"/>
    <n v="0"/>
    <n v="0"/>
    <n v="10"/>
    <n v="0"/>
    <n v="0"/>
    <n v="0"/>
    <n v="10"/>
    <n v="0"/>
    <n v="10"/>
    <n v="7618.3369469708186"/>
    <n v="7058.5625053820977"/>
    <n v="10706.647328421721"/>
    <n v="10958.935436950153"/>
    <n v="9867.2274063961213"/>
    <n v="12987.377540580201"/>
    <n v="25383.546780774639"/>
    <n v="33813.540383926476"/>
    <n v="59197.087164701115"/>
    <n v="0"/>
    <n v="0"/>
    <n v="34444.899999999994"/>
    <n v="0"/>
    <n v="0"/>
    <n v="0"/>
    <n v="34444.899999999994"/>
    <n v="0"/>
    <n v="34444.899999999994"/>
    <n v="3.1815843381604108"/>
    <n v="0"/>
    <m/>
    <m/>
    <n v="0"/>
    <m/>
    <m/>
    <m/>
    <m/>
    <m/>
    <m/>
    <m/>
    <m/>
    <m/>
    <m/>
    <m/>
    <m/>
    <m/>
    <m/>
    <m/>
    <m/>
    <n v="11481.633333333333"/>
    <n v="41333.879999999997"/>
    <n v="20666.939999999999"/>
    <n v="12"/>
    <n v="6"/>
    <n v="0"/>
    <n v="14"/>
    <n v="3.3333333333333335"/>
    <n v="14"/>
    <n v="8"/>
    <n v="0"/>
    <n v="0"/>
    <n v="0"/>
    <n v="0"/>
    <n v="0"/>
    <n v="2"/>
    <n v="10"/>
    <n v="0"/>
    <n v="0"/>
    <n v="6"/>
  </r>
  <r>
    <s v="SH168Itovebi 3mg"/>
    <s v="BC_LEL47"/>
    <x v="6"/>
    <x v="2"/>
    <s v="上海市"/>
    <x v="182"/>
    <s v="上海安达医院"/>
    <s v="SH168"/>
    <x v="154"/>
    <s v="-"/>
    <s v="-"/>
    <m/>
    <s v="腰部"/>
    <x v="2"/>
    <x v="2"/>
    <n v="3566.02"/>
    <n v="0"/>
    <n v="0"/>
    <n v="0"/>
    <n v="0"/>
    <n v="0"/>
    <n v="0"/>
    <n v="0"/>
    <n v="0"/>
    <n v="0"/>
    <n v="6"/>
    <n v="0"/>
    <n v="0"/>
    <n v="0"/>
    <n v="0"/>
    <n v="0"/>
    <n v="6"/>
    <n v="0"/>
    <n v="6"/>
    <n v="0"/>
    <n v="0"/>
    <n v="0"/>
    <n v="0"/>
    <n v="0"/>
    <n v="0"/>
    <n v="0"/>
    <n v="0"/>
    <n v="0"/>
    <n v="21396.12"/>
    <n v="0"/>
    <n v="0"/>
    <n v="0"/>
    <n v="0"/>
    <n v="0"/>
    <n v="21396.12"/>
    <n v="0"/>
    <n v="21396.12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1188.6733333333332"/>
    <n v="0"/>
    <n v="0"/>
    <n v="0"/>
    <n v="0"/>
    <n v="0"/>
    <n v="0"/>
    <n v="0.33333333333333331"/>
    <n v="0"/>
    <n v="0"/>
    <n v="0"/>
    <n v="0"/>
    <n v="0"/>
    <n v="4"/>
    <n v="0"/>
    <n v="0"/>
    <n v="0"/>
    <n v="0"/>
    <n v="0"/>
    <n v="0"/>
  </r>
  <r>
    <s v="SH168Itovebi 9mg"/>
    <s v="BC_LEL47"/>
    <x v="6"/>
    <x v="2"/>
    <s v="上海市"/>
    <x v="182"/>
    <s v="上海安达医院"/>
    <s v="SH168"/>
    <x v="154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68Perjeta"/>
    <s v="BC_LEL47"/>
    <x v="6"/>
    <x v="2"/>
    <s v="上海市"/>
    <x v="182"/>
    <s v="上海安达医院"/>
    <s v="SH168"/>
    <x v="154"/>
    <s v="-"/>
    <s v="-"/>
    <m/>
    <s v="腰部"/>
    <x v="3"/>
    <x v="4"/>
    <n v="3985.87"/>
    <n v="4.1440628771350045"/>
    <n v="3.5005521599132292"/>
    <n v="5.3131060799441689"/>
    <n v="3.210555337831579"/>
    <n v="3.8967487124776934"/>
    <n v="4.4721309552765733"/>
    <n v="12.957721116992403"/>
    <n v="11.579435005585847"/>
    <n v="24.537156122578249"/>
    <n v="5"/>
    <n v="5"/>
    <n v="5"/>
    <n v="5"/>
    <n v="0"/>
    <n v="0"/>
    <n v="15"/>
    <n v="5"/>
    <n v="20"/>
    <n v="16517.695900086099"/>
    <n v="13952.745837633342"/>
    <n v="21177.350130867064"/>
    <n v="12796.856204402755"/>
    <n v="15531.933790603463"/>
    <n v="17825.332610708236"/>
    <n v="51647.791868586501"/>
    <n v="46154.122605714452"/>
    <n v="97801.914474300953"/>
    <n v="19929.349999999999"/>
    <n v="19929.349999999999"/>
    <n v="19929.349999999999"/>
    <n v="19929.349999999999"/>
    <n v="0"/>
    <n v="0"/>
    <n v="59788.049999999996"/>
    <n v="19929.349999999999"/>
    <n v="79717.399999999994"/>
    <n v="3.210555337831579"/>
    <n v="5"/>
    <m/>
    <m/>
    <n v="0"/>
    <m/>
    <m/>
    <m/>
    <m/>
    <m/>
    <m/>
    <m/>
    <m/>
    <m/>
    <m/>
    <m/>
    <m/>
    <m/>
    <m/>
    <m/>
    <m/>
    <n v="30890.4925"/>
    <n v="95660.88"/>
    <n v="87689.14"/>
    <n v="24"/>
    <n v="22"/>
    <n v="0"/>
    <n v="20"/>
    <n v="7.75"/>
    <n v="20"/>
    <n v="0"/>
    <n v="0"/>
    <n v="17"/>
    <n v="5"/>
    <n v="5"/>
    <n v="7"/>
    <n v="7"/>
    <n v="10"/>
    <n v="7"/>
    <n v="10"/>
    <n v="5"/>
  </r>
  <r>
    <s v="SH168Phesgo 10ml"/>
    <s v="BC_LEL47"/>
    <x v="6"/>
    <x v="2"/>
    <s v="上海市"/>
    <x v="182"/>
    <s v="上海安达医院"/>
    <s v="SH168"/>
    <x v="154"/>
    <s v="-"/>
    <s v="-"/>
    <m/>
    <s v="腰部"/>
    <x v="4"/>
    <x v="5"/>
    <n v="6232.07"/>
    <n v="17.249922382028764"/>
    <n v="15.843949397729808"/>
    <n v="22.783039425033735"/>
    <n v="20.988953431829231"/>
    <n v="19.145633196729179"/>
    <n v="23.992414792333847"/>
    <n v="55.876911204792307"/>
    <n v="64.127001420892256"/>
    <n v="120.00391262568456"/>
    <n v="7"/>
    <n v="15"/>
    <n v="25"/>
    <n v="20"/>
    <n v="0"/>
    <n v="0"/>
    <n v="47"/>
    <n v="20"/>
    <n v="67"/>
    <n v="107502.72377936999"/>
    <n v="98740.601723109998"/>
    <n v="141985.49650956999"/>
    <n v="130804.62701389998"/>
    <n v="119316.92627634"/>
    <n v="149522.40845485998"/>
    <n v="348228.82201204996"/>
    <n v="399643.96174509998"/>
    <n v="747872.78375714994"/>
    <n v="43624.49"/>
    <n v="93481.049999999988"/>
    <n v="155801.75"/>
    <n v="124641.4"/>
    <n v="0"/>
    <n v="0"/>
    <n v="292907.28999999998"/>
    <n v="124641.4"/>
    <n v="417548.68999999994"/>
    <n v="20.988953431829231"/>
    <n v="20"/>
    <n v="72"/>
    <n v="45"/>
    <n v="67"/>
    <n v="7"/>
    <n v="15"/>
    <n v="25"/>
    <n v="20"/>
    <n v="0"/>
    <n v="0"/>
    <n v="0"/>
    <n v="0"/>
    <n v="0"/>
    <n v="0"/>
    <n v="0"/>
    <n v="0"/>
    <n v="0"/>
    <n v="0"/>
    <n v="0"/>
    <n v="0"/>
    <n v="107503.20749999999"/>
    <n v="448709.04"/>
    <n v="280443.14999999997"/>
    <n v="72"/>
    <n v="45"/>
    <n v="19"/>
    <n v="29"/>
    <n v="17.25"/>
    <n v="15"/>
    <n v="10"/>
    <n v="15"/>
    <n v="15"/>
    <n v="25"/>
    <n v="10"/>
    <n v="20"/>
    <n v="29"/>
    <n v="23"/>
    <n v="11"/>
    <n v="12"/>
    <n v="22"/>
  </r>
  <r>
    <s v="SH168Phesgo 15ml"/>
    <s v="BC_LEL47"/>
    <x v="6"/>
    <x v="2"/>
    <s v="上海市"/>
    <x v="182"/>
    <s v="上海安达医院"/>
    <s v="SH168"/>
    <x v="154"/>
    <s v="-"/>
    <s v="-"/>
    <m/>
    <s v="腰部"/>
    <x v="4"/>
    <x v="6"/>
    <n v="8489.27"/>
    <n v="1"/>
    <n v="1"/>
    <n v="2"/>
    <n v="1"/>
    <n v="1"/>
    <n v="2"/>
    <n v="4"/>
    <n v="4"/>
    <n v="8"/>
    <n v="0"/>
    <n v="0"/>
    <n v="2"/>
    <n v="0"/>
    <n v="0"/>
    <n v="0"/>
    <n v="2"/>
    <n v="0"/>
    <n v="2"/>
    <n v="8489.27"/>
    <n v="8489.27"/>
    <n v="16978.54"/>
    <n v="8489.27"/>
    <n v="8489.27"/>
    <n v="16978.54"/>
    <n v="33957.08"/>
    <n v="33957.08"/>
    <n v="67914.16"/>
    <n v="0"/>
    <n v="0"/>
    <n v="16978.54"/>
    <n v="0"/>
    <n v="0"/>
    <n v="0"/>
    <n v="16978.54"/>
    <n v="0"/>
    <n v="16978.54"/>
    <n v="1"/>
    <n v="0"/>
    <n v="0"/>
    <n v="6"/>
    <n v="4"/>
    <n v="0"/>
    <n v="0"/>
    <n v="4"/>
    <n v="0"/>
    <n v="0"/>
    <n v="0"/>
    <n v="0"/>
    <n v="0"/>
    <n v="0"/>
    <n v="0"/>
    <n v="0"/>
    <n v="0"/>
    <n v="0"/>
    <n v="0"/>
    <n v="0"/>
    <n v="0"/>
    <n v="5659.5133333333333"/>
    <n v="0"/>
    <n v="25467.81"/>
    <n v="0"/>
    <n v="3"/>
    <n v="0"/>
    <n v="5"/>
    <n v="0.66666666666666663"/>
    <n v="5"/>
    <n v="0"/>
    <n v="0"/>
    <n v="0"/>
    <n v="0"/>
    <n v="0"/>
    <n v="0"/>
    <n v="0"/>
    <n v="0"/>
    <n v="0"/>
    <n v="3"/>
    <n v="0"/>
  </r>
  <r>
    <s v="SH172Herceptin IV"/>
    <s v="BC_LEL48"/>
    <x v="5"/>
    <x v="2"/>
    <s v="上海市"/>
    <x v="183"/>
    <s v="上海市东方医院总院"/>
    <s v="SH172"/>
    <x v="155"/>
    <s v="-"/>
    <s v="-"/>
    <m/>
    <s v="腰部"/>
    <x v="0"/>
    <x v="0"/>
    <n v="4535.5"/>
    <n v="20.378638270934889"/>
    <n v="14.599361486732906"/>
    <n v="13.58072089761313"/>
    <n v="9.5899024292186574"/>
    <n v="8.7377291899774079"/>
    <n v="15.21150246115632"/>
    <n v="48.558720655280922"/>
    <n v="33.539134080352383"/>
    <n v="82.097854735633305"/>
    <n v="15"/>
    <n v="6"/>
    <n v="14"/>
    <n v="9"/>
    <n v="0"/>
    <n v="0"/>
    <n v="35"/>
    <n v="9"/>
    <n v="44"/>
    <n v="92427.313877825189"/>
    <n v="66215.404023077092"/>
    <n v="61595.359631124353"/>
    <n v="43495.00246772122"/>
    <n v="39629.970741142533"/>
    <n v="68991.769412574489"/>
    <n v="220238.07753202663"/>
    <n v="152116.74262143823"/>
    <n v="372354.82015346485"/>
    <n v="68032.5"/>
    <n v="27213"/>
    <n v="63497"/>
    <n v="40819.5"/>
    <n v="0"/>
    <n v="0"/>
    <n v="158742.5"/>
    <n v="40819.5"/>
    <n v="199562"/>
    <n v="9.5899024292186574"/>
    <n v="9"/>
    <m/>
    <m/>
    <n v="0"/>
    <m/>
    <m/>
    <m/>
    <m/>
    <m/>
    <m/>
    <m/>
    <m/>
    <m/>
    <m/>
    <m/>
    <m/>
    <m/>
    <m/>
    <m/>
    <m/>
    <n v="58961.5"/>
    <n v="190491"/>
    <n v="176884.5"/>
    <n v="42"/>
    <n v="39"/>
    <n v="0"/>
    <n v="24"/>
    <n v="13"/>
    <n v="15"/>
    <n v="6"/>
    <n v="12"/>
    <n v="24"/>
    <n v="6"/>
    <n v="12"/>
    <n v="12"/>
    <n v="12"/>
    <n v="18"/>
    <n v="6"/>
    <n v="12"/>
    <n v="21"/>
  </r>
  <r>
    <s v="SH172Herceptin SC"/>
    <s v="BC_LEL48"/>
    <x v="5"/>
    <x v="2"/>
    <s v="上海市"/>
    <x v="183"/>
    <s v="上海市东方医院总院"/>
    <s v="SH172"/>
    <x v="155"/>
    <s v="-"/>
    <s v="-"/>
    <m/>
    <s v="腰部"/>
    <x v="1"/>
    <x v="1"/>
    <n v="3444.49"/>
    <n v="7.1699457935257778"/>
    <n v="6.6431179004134693"/>
    <n v="10.076488019567687"/>
    <n v="10.313927250083641"/>
    <n v="9.2864736921858704"/>
    <n v="12.222981684085239"/>
    <n v="23.889551713506933"/>
    <n v="31.82338262635475"/>
    <n v="55.712934339861683"/>
    <n v="2"/>
    <n v="0"/>
    <n v="2"/>
    <n v="2"/>
    <n v="0"/>
    <n v="0"/>
    <n v="4"/>
    <n v="2"/>
    <n v="6"/>
    <n v="24696.806586341605"/>
    <n v="22882.153176795189"/>
    <n v="34708.362218520699"/>
    <n v="35526.219273640592"/>
    <n v="31987.165767997307"/>
    <n v="42101.938181014761"/>
    <n v="82287.3219816575"/>
    <n v="109615.32322265266"/>
    <n v="191902.64520431016"/>
    <n v="6888.98"/>
    <n v="0"/>
    <n v="6888.98"/>
    <n v="6888.98"/>
    <n v="0"/>
    <n v="0"/>
    <n v="13777.96"/>
    <n v="6888.98"/>
    <n v="20666.939999999999"/>
    <n v="10.313927250083641"/>
    <n v="2"/>
    <m/>
    <m/>
    <n v="0"/>
    <m/>
    <m/>
    <m/>
    <m/>
    <m/>
    <m/>
    <m/>
    <m/>
    <m/>
    <m/>
    <m/>
    <m/>
    <m/>
    <m/>
    <m/>
    <m/>
    <n v="32435.614166666663"/>
    <n v="79223.26999999999"/>
    <n v="6888.98"/>
    <n v="23"/>
    <n v="2"/>
    <n v="0"/>
    <n v="25"/>
    <n v="9.4166666666666661"/>
    <n v="25"/>
    <n v="22"/>
    <n v="11"/>
    <n v="19"/>
    <n v="8"/>
    <n v="3"/>
    <n v="5"/>
    <n v="2"/>
    <n v="16"/>
    <n v="2"/>
    <n v="0"/>
    <n v="0"/>
  </r>
  <r>
    <s v="SH172Itovebi 3mg"/>
    <s v="BC_LEL48"/>
    <x v="5"/>
    <x v="2"/>
    <s v="上海市"/>
    <x v="183"/>
    <s v="上海市东方医院总院"/>
    <s v="SH172"/>
    <x v="155"/>
    <s v="-"/>
    <s v="-"/>
    <m/>
    <s v="腰部"/>
    <x v="2"/>
    <x v="2"/>
    <n v="3566.02"/>
    <n v="3.3622365286987779"/>
    <n v="3.8389788988421589"/>
    <n v="7.7702127968138202"/>
    <n v="7.865757779525052"/>
    <n v="9.5626517030267948"/>
    <n v="12.178097727484655"/>
    <n v="14.971428224354757"/>
    <n v="29.606507210036501"/>
    <n v="44.577935434391257"/>
    <n v="0"/>
    <n v="0"/>
    <n v="0"/>
    <n v="0"/>
    <n v="0"/>
    <n v="0"/>
    <n v="0"/>
    <n v="0"/>
    <n v="0"/>
    <n v="11989.802706070417"/>
    <n v="13689.875532849117"/>
    <n v="27708.734237694018"/>
    <n v="28049.449556941927"/>
    <n v="34100.607226027612"/>
    <n v="43427.340058164831"/>
    <n v="53388.41247661355"/>
    <n v="105577.39684113437"/>
    <n v="158965.80931774792"/>
    <n v="0"/>
    <n v="0"/>
    <n v="0"/>
    <n v="0"/>
    <n v="0"/>
    <n v="0"/>
    <n v="0"/>
    <n v="0"/>
    <n v="0"/>
    <n v="7.865757779525052"/>
    <n v="0"/>
    <m/>
    <m/>
    <n v="0"/>
    <m/>
    <m/>
    <m/>
    <m/>
    <m/>
    <m/>
    <n v="0.33333333333333331"/>
    <n v="0"/>
    <n v="0"/>
    <n v="2"/>
    <n v="0"/>
    <n v="0"/>
    <n v="0"/>
    <n v="2"/>
    <n v="0"/>
    <n v="0"/>
    <n v="297.16833333333329"/>
    <n v="3566.02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SH172Itovebi 9mg"/>
    <s v="BC_LEL48"/>
    <x v="5"/>
    <x v="2"/>
    <s v="上海市"/>
    <x v="183"/>
    <s v="上海市东方医院总院"/>
    <s v="SH172"/>
    <x v="155"/>
    <s v="-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2Perjeta"/>
    <s v="BC_LEL48"/>
    <x v="5"/>
    <x v="2"/>
    <s v="上海市"/>
    <x v="183"/>
    <s v="上海市东方医院总院"/>
    <s v="SH172"/>
    <x v="155"/>
    <s v="-"/>
    <s v="-"/>
    <m/>
    <s v="腰部"/>
    <x v="3"/>
    <x v="4"/>
    <n v="3985.87"/>
    <n v="12.370928137209976"/>
    <n v="10.449908820104744"/>
    <n v="15.860776114913529"/>
    <n v="9.5842052937934827"/>
    <n v="11.632641617676059"/>
    <n v="13.350282635230474"/>
    <n v="38.681613072228245"/>
    <n v="34.567129546700016"/>
    <n v="73.248742618928262"/>
    <n v="20"/>
    <n v="0"/>
    <n v="10"/>
    <n v="10"/>
    <n v="0"/>
    <n v="0"/>
    <n v="30"/>
    <n v="10"/>
    <n v="40"/>
    <n v="49308.911334261131"/>
    <n v="41651.978068790893"/>
    <n v="63218.99169315039"/>
    <n v="38201.396354372635"/>
    <n v="46366.197244646479"/>
    <n v="53212.491047286094"/>
    <n v="154179.88109620241"/>
    <n v="137780.08464630519"/>
    <n v="291959.9657425076"/>
    <n v="79717.399999999994"/>
    <n v="0"/>
    <n v="39858.699999999997"/>
    <n v="39858.699999999997"/>
    <n v="0"/>
    <n v="0"/>
    <n v="119576.09999999999"/>
    <n v="39858.699999999997"/>
    <n v="159434.79999999999"/>
    <n v="9.5842052937934827"/>
    <n v="10"/>
    <m/>
    <m/>
    <n v="0"/>
    <m/>
    <m/>
    <m/>
    <m/>
    <m/>
    <m/>
    <m/>
    <m/>
    <m/>
    <m/>
    <m/>
    <m/>
    <m/>
    <m/>
    <m/>
    <m/>
    <n v="96325.191666666666"/>
    <n v="239152.19999999998"/>
    <n v="318869.59999999998"/>
    <n v="60"/>
    <n v="80"/>
    <n v="0"/>
    <n v="50"/>
    <n v="24.166666666666668"/>
    <n v="50"/>
    <n v="10"/>
    <n v="20"/>
    <n v="40"/>
    <n v="20"/>
    <n v="10"/>
    <n v="20"/>
    <n v="20"/>
    <n v="20"/>
    <n v="20"/>
    <n v="30"/>
    <n v="30"/>
  </r>
  <r>
    <s v="SH172Phesgo 10ml"/>
    <s v="BC_LEL48"/>
    <x v="5"/>
    <x v="2"/>
    <s v="上海市"/>
    <x v="183"/>
    <s v="上海市东方医院总院"/>
    <s v="SH172"/>
    <x v="155"/>
    <s v="-"/>
    <s v="-"/>
    <m/>
    <s v="腰部"/>
    <x v="4"/>
    <x v="5"/>
    <n v="6232.07"/>
    <n v="7.9624151108283456"/>
    <n v="7.2580274401282407"/>
    <n v="11.416940954228693"/>
    <n v="9.8356569166296275"/>
    <n v="8.9121597646287682"/>
    <n v="12.022833889229421"/>
    <n v="26.63738350518528"/>
    <n v="30.770650570487817"/>
    <n v="57.4080340756731"/>
    <n v="4"/>
    <n v="7"/>
    <n v="10"/>
    <n v="8"/>
    <n v="0"/>
    <n v="0"/>
    <n v="21"/>
    <n v="8"/>
    <n v="29"/>
    <n v="49622.328339740008"/>
    <n v="45232.535068800004"/>
    <n v="71151.175212620001"/>
    <n v="61296.502400420002"/>
    <n v="55541.203504350007"/>
    <n v="74927.142396049996"/>
    <n v="166006.03862116003"/>
    <n v="191764.84830081998"/>
    <n v="357770.88692198001"/>
    <n v="24928.28"/>
    <n v="43624.49"/>
    <n v="62320.7"/>
    <n v="49856.56"/>
    <n v="0"/>
    <n v="0"/>
    <n v="130873.46999999999"/>
    <n v="49856.56"/>
    <n v="180730.02999999997"/>
    <n v="9.8356569166296275"/>
    <n v="8"/>
    <n v="9"/>
    <n v="10"/>
    <n v="29"/>
    <n v="4"/>
    <n v="7"/>
    <n v="10"/>
    <n v="8"/>
    <n v="0"/>
    <n v="0"/>
    <n v="0.66666666666666663"/>
    <n v="0.33333333333333331"/>
    <n v="0"/>
    <n v="0"/>
    <n v="0"/>
    <n v="0"/>
    <n v="0"/>
    <n v="0"/>
    <n v="0"/>
    <n v="0"/>
    <n v="14541.496666666668"/>
    <n v="56088.63"/>
    <n v="62320.7"/>
    <n v="9"/>
    <n v="10"/>
    <n v="16.666666666666668"/>
    <n v="5"/>
    <n v="2.3333333333333335"/>
    <n v="0"/>
    <n v="0"/>
    <n v="4"/>
    <n v="0"/>
    <n v="1"/>
    <n v="4"/>
    <n v="5"/>
    <n v="3"/>
    <n v="1"/>
    <n v="2"/>
    <n v="3"/>
    <n v="5"/>
  </r>
  <r>
    <s v="SH172Phesgo 15ml"/>
    <s v="BC_LEL48"/>
    <x v="5"/>
    <x v="2"/>
    <s v="上海市"/>
    <x v="183"/>
    <s v="上海市东方医院总院"/>
    <s v="SH172"/>
    <x v="155"/>
    <s v="-"/>
    <s v="-"/>
    <m/>
    <s v="腰部"/>
    <x v="4"/>
    <x v="6"/>
    <n v="8489.27"/>
    <n v="1"/>
    <n v="1"/>
    <n v="1"/>
    <n v="1"/>
    <n v="1"/>
    <n v="1"/>
    <n v="3"/>
    <n v="3"/>
    <n v="6"/>
    <n v="0"/>
    <n v="2"/>
    <n v="0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16978.54"/>
    <n v="0"/>
    <n v="0"/>
    <n v="0"/>
    <n v="0"/>
    <n v="16978.54"/>
    <n v="0"/>
    <n v="16978.54"/>
    <n v="1"/>
    <n v="0"/>
    <n v="0"/>
    <n v="0"/>
    <n v="4"/>
    <n v="0"/>
    <n v="4"/>
    <n v="0"/>
    <n v="0"/>
    <n v="0"/>
    <n v="0"/>
    <n v="0.33333333333333331"/>
    <n v="0"/>
    <n v="0.66666666666666663"/>
    <n v="0"/>
    <n v="0"/>
    <n v="2"/>
    <n v="0"/>
    <n v="0"/>
    <n v="0"/>
    <n v="0"/>
    <n v="2122.3175000000001"/>
    <n v="0"/>
    <n v="0"/>
    <n v="0"/>
    <n v="0"/>
    <n v="0"/>
    <n v="2"/>
    <n v="0.25"/>
    <n v="0"/>
    <n v="0"/>
    <n v="0"/>
    <n v="0"/>
    <n v="2"/>
    <n v="1"/>
    <n v="0"/>
    <n v="0"/>
    <n v="0"/>
    <n v="0"/>
    <n v="0"/>
    <n v="0"/>
  </r>
  <r>
    <s v="SH173Herceptin IV"/>
    <s v="BC_LEL47"/>
    <x v="6"/>
    <x v="2"/>
    <s v="上海市"/>
    <x v="184"/>
    <s v="上海市浦东新区浦南医院"/>
    <s v="SH173"/>
    <x v="156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377.95833333333331"/>
    <n v="0"/>
    <n v="4535.5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SH173Herceptin SC"/>
    <s v="BC_LEL47"/>
    <x v="6"/>
    <x v="2"/>
    <s v="上海市"/>
    <x v="184"/>
    <s v="上海市浦东新区浦南医院"/>
    <s v="SH173"/>
    <x v="156"/>
    <s v="-"/>
    <s v="-"/>
    <m/>
    <s v="腿部"/>
    <x v="1"/>
    <x v="1"/>
    <n v="3444.49"/>
    <n v="5.8817860407906366"/>
    <n v="5.4496085827120648"/>
    <n v="8.2661359346962016"/>
    <n v="8.4609165915940352"/>
    <n v="7.6180563847762031"/>
    <n v="10.026988364571617"/>
    <n v="19.597530558198905"/>
    <n v="26.105961340941853"/>
    <n v="45.703491899140758"/>
    <n v="6"/>
    <n v="11"/>
    <n v="4"/>
    <n v="4"/>
    <n v="0"/>
    <n v="0"/>
    <n v="21"/>
    <n v="4"/>
    <n v="25"/>
    <n v="20259.753199642939"/>
    <n v="18771.122267065879"/>
    <n v="28472.622565701717"/>
    <n v="29143.542590579735"/>
    <n v="26240.31903679778"/>
    <n v="34537.861151883284"/>
    <n v="67503.498032410542"/>
    <n v="89921.722779260803"/>
    <n v="157425.22081167134"/>
    <n v="20666.939999999999"/>
    <n v="37889.39"/>
    <n v="13777.96"/>
    <n v="13777.96"/>
    <n v="0"/>
    <n v="0"/>
    <n v="72334.290000000008"/>
    <n v="13777.96"/>
    <n v="86112.25"/>
    <n v="8.4609165915940352"/>
    <n v="4"/>
    <m/>
    <m/>
    <n v="0"/>
    <m/>
    <m/>
    <m/>
    <m/>
    <m/>
    <m/>
    <m/>
    <m/>
    <m/>
    <m/>
    <m/>
    <m/>
    <m/>
    <m/>
    <m/>
    <m/>
    <n v="26120.715833333332"/>
    <n v="99890.209999999992"/>
    <n v="0"/>
    <n v="29"/>
    <n v="0"/>
    <n v="0"/>
    <n v="20"/>
    <n v="7.583333333333333"/>
    <n v="15"/>
    <n v="15"/>
    <n v="20"/>
    <n v="5"/>
    <n v="7"/>
    <n v="0"/>
    <n v="5"/>
    <n v="4"/>
    <n v="20"/>
    <n v="0"/>
    <n v="0"/>
    <n v="0"/>
  </r>
  <r>
    <s v="SH173Itovebi 3mg"/>
    <s v="BC_LEL47"/>
    <x v="6"/>
    <x v="2"/>
    <s v="上海市"/>
    <x v="184"/>
    <s v="上海市浦东新区浦南医院"/>
    <s v="SH173"/>
    <x v="156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3Itovebi 9mg"/>
    <s v="BC_LEL47"/>
    <x v="6"/>
    <x v="2"/>
    <s v="上海市"/>
    <x v="184"/>
    <s v="上海市浦东新区浦南医院"/>
    <s v="SH173"/>
    <x v="156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3Perjeta"/>
    <s v="BC_LEL47"/>
    <x v="6"/>
    <x v="2"/>
    <s v="上海市"/>
    <x v="184"/>
    <s v="上海市浦东新区浦南医院"/>
    <s v="SH173"/>
    <x v="156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9300.3633333333328"/>
    <n v="0"/>
    <n v="-83703.27"/>
    <n v="0"/>
    <n v="-21"/>
    <n v="0"/>
    <n v="49"/>
    <n v="2.3333333333333335"/>
    <n v="0"/>
    <n v="0"/>
    <n v="0"/>
    <n v="0"/>
    <n v="49"/>
    <n v="0"/>
    <n v="0"/>
    <n v="0"/>
    <n v="0"/>
    <n v="0"/>
    <n v="-21"/>
    <n v="0"/>
  </r>
  <r>
    <s v="SH173Phesgo 10ml"/>
    <s v="BC_LEL47"/>
    <x v="6"/>
    <x v="2"/>
    <s v="上海市"/>
    <x v="184"/>
    <s v="上海市浦东新区浦南医院"/>
    <s v="SH173"/>
    <x v="156"/>
    <s v="-"/>
    <s v="-"/>
    <m/>
    <s v="腿部"/>
    <x v="4"/>
    <x v="5"/>
    <n v="6232.07"/>
    <n v="6.7720481239283252"/>
    <n v="6.1575816744292027"/>
    <n v="9.7855736555285819"/>
    <n v="8.4061542978288131"/>
    <n v="7.6005496007297753"/>
    <n v="10.314119080228561"/>
    <n v="22.715203453886112"/>
    <n v="26.320822978787149"/>
    <n v="49.03602643267326"/>
    <n v="9"/>
    <n v="6"/>
    <n v="11"/>
    <n v="4"/>
    <n v="0"/>
    <n v="0"/>
    <n v="26"/>
    <n v="4"/>
    <n v="30"/>
    <n v="42203.877951689996"/>
    <n v="38374.48002576"/>
    <n v="60984.380011410009"/>
    <n v="52387.742014870011"/>
    <n v="47367.157150220009"/>
    <n v="64278.312096320005"/>
    <n v="141562.73798886"/>
    <n v="164033.21126141003"/>
    <n v="305595.94925027003"/>
    <n v="56088.63"/>
    <n v="37392.42"/>
    <n v="68552.76999999999"/>
    <n v="24928.28"/>
    <n v="0"/>
    <n v="0"/>
    <n v="162033.81999999998"/>
    <n v="24928.28"/>
    <n v="186962.09999999998"/>
    <n v="8.4061542978288131"/>
    <n v="4"/>
    <n v="15"/>
    <n v="31"/>
    <n v="30"/>
    <n v="9"/>
    <n v="6"/>
    <n v="11"/>
    <n v="4"/>
    <n v="0"/>
    <n v="0"/>
    <n v="0"/>
    <n v="0"/>
    <n v="0"/>
    <n v="0"/>
    <n v="0"/>
    <n v="0"/>
    <n v="0"/>
    <n v="0"/>
    <n v="0"/>
    <n v="0"/>
    <n v="33237.706666666665"/>
    <n v="93481.049999999988"/>
    <n v="193194.16999999998"/>
    <n v="15"/>
    <n v="31"/>
    <n v="20"/>
    <n v="17"/>
    <n v="5.333333333333333"/>
    <n v="0"/>
    <n v="0"/>
    <n v="0"/>
    <n v="0"/>
    <n v="2"/>
    <n v="16"/>
    <n v="0"/>
    <n v="8"/>
    <n v="7"/>
    <n v="6"/>
    <n v="8"/>
    <n v="17"/>
  </r>
  <r>
    <s v="SH173Phesgo 15ml"/>
    <s v="BC_LEL47"/>
    <x v="6"/>
    <x v="2"/>
    <s v="上海市"/>
    <x v="184"/>
    <s v="上海市浦东新区浦南医院"/>
    <s v="SH173"/>
    <x v="156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1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0"/>
    <n v="0"/>
    <n v="8489.27"/>
    <n v="0"/>
    <n v="0"/>
    <n v="0"/>
    <n v="8489.27"/>
    <n v="0"/>
    <n v="8489.27"/>
    <n v="1"/>
    <n v="0"/>
    <n v="0"/>
    <n v="10"/>
    <n v="2"/>
    <n v="0"/>
    <n v="0"/>
    <n v="2"/>
    <n v="0"/>
    <n v="0"/>
    <n v="0"/>
    <n v="0"/>
    <n v="0"/>
    <n v="0.33333333333333331"/>
    <n v="0"/>
    <n v="0"/>
    <n v="0"/>
    <n v="1"/>
    <n v="0"/>
    <n v="0"/>
    <n v="0"/>
    <n v="8489.27"/>
    <n v="0"/>
    <n v="42446.350000000006"/>
    <n v="0"/>
    <n v="5"/>
    <n v="0"/>
    <n v="5"/>
    <n v="1"/>
    <n v="0"/>
    <n v="0"/>
    <n v="0"/>
    <n v="0"/>
    <n v="2"/>
    <n v="5"/>
    <n v="0"/>
    <n v="0"/>
    <n v="0"/>
    <n v="5"/>
    <n v="0"/>
    <n v="0"/>
  </r>
  <r>
    <s v="SH175Herceptin IV"/>
    <s v="BC_LEL48"/>
    <x v="5"/>
    <x v="2"/>
    <s v="上海市"/>
    <x v="185"/>
    <s v="上海市第七人民医院"/>
    <s v="SH175"/>
    <x v="157"/>
    <s v="-"/>
    <s v="-"/>
    <m/>
    <s v="腿部"/>
    <x v="0"/>
    <x v="0"/>
    <n v="4535.5"/>
    <n v="8.9718829492574823"/>
    <n v="6.4275031850229869"/>
    <n v="5.9790372958187996"/>
    <n v="4.2220427560394906"/>
    <n v="3.8468656488494273"/>
    <n v="6.6970038797187827"/>
    <n v="21.378423430099268"/>
    <n v="14.765912284607701"/>
    <n v="36.144335714706969"/>
    <n v="0"/>
    <n v="0"/>
    <n v="0"/>
    <n v="0"/>
    <n v="0"/>
    <n v="0"/>
    <n v="0"/>
    <n v="0"/>
    <n v="0"/>
    <n v="40691.975116357316"/>
    <n v="29151.940695671758"/>
    <n v="27117.923655186165"/>
    <n v="19149.074920017109"/>
    <n v="17447.459150356575"/>
    <n v="30374.261096464539"/>
    <n v="96961.839467215235"/>
    <n v="66970.79516683823"/>
    <n v="163932.63463405345"/>
    <n v="0"/>
    <n v="0"/>
    <n v="0"/>
    <n v="0"/>
    <n v="0"/>
    <n v="0"/>
    <n v="0"/>
    <n v="0"/>
    <n v="0"/>
    <n v="4.2220427560394906"/>
    <n v="0"/>
    <m/>
    <m/>
    <n v="0"/>
    <m/>
    <m/>
    <m/>
    <m/>
    <m/>
    <m/>
    <m/>
    <m/>
    <m/>
    <m/>
    <m/>
    <m/>
    <m/>
    <m/>
    <m/>
    <m/>
    <n v="24189.333333333332"/>
    <n v="86174.5"/>
    <n v="0"/>
    <n v="19"/>
    <n v="0"/>
    <n v="0"/>
    <n v="9"/>
    <n v="5.333333333333333"/>
    <n v="0"/>
    <n v="6"/>
    <n v="9"/>
    <n v="9"/>
    <n v="9"/>
    <n v="12"/>
    <n v="0"/>
    <n v="3"/>
    <n v="16"/>
    <n v="0"/>
    <n v="0"/>
    <n v="0"/>
  </r>
  <r>
    <s v="SH175Herceptin SC"/>
    <s v="BC_LEL48"/>
    <x v="5"/>
    <x v="2"/>
    <s v="上海市"/>
    <x v="185"/>
    <s v="上海市第七人民医院"/>
    <s v="SH175"/>
    <x v="157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5Itovebi 3mg"/>
    <s v="BC_LEL48"/>
    <x v="5"/>
    <x v="2"/>
    <s v="上海市"/>
    <x v="185"/>
    <s v="上海市第七人民医院"/>
    <s v="SH175"/>
    <x v="157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5Itovebi 9mg"/>
    <s v="BC_LEL48"/>
    <x v="5"/>
    <x v="2"/>
    <s v="上海市"/>
    <x v="185"/>
    <s v="上海市第七人民医院"/>
    <s v="SH175"/>
    <x v="157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5Perjeta"/>
    <s v="BC_LEL48"/>
    <x v="5"/>
    <x v="2"/>
    <s v="上海市"/>
    <x v="185"/>
    <s v="上海市第七人民医院"/>
    <s v="SH175"/>
    <x v="157"/>
    <s v="-"/>
    <s v="-"/>
    <m/>
    <s v="腿部"/>
    <x v="3"/>
    <x v="4"/>
    <n v="3985.87"/>
    <n v="1.5331779969744501"/>
    <n v="1.2950984837736828"/>
    <n v="1.9656886439409584"/>
    <n v="1.187808425685692"/>
    <n v="1.4416792319135181"/>
    <n v="1.6545532689790312"/>
    <n v="4.7939651246890911"/>
    <n v="4.2840409265782409"/>
    <n v="9.078006051267332"/>
    <n v="0"/>
    <n v="0"/>
    <n v="0"/>
    <n v="0"/>
    <n v="0"/>
    <n v="0"/>
    <n v="0"/>
    <n v="0"/>
    <n v="0"/>
    <n v="6111.0481828005513"/>
    <n v="5162.0941935190085"/>
    <n v="7834.9793952249474"/>
    <n v="4734.4499696878293"/>
    <n v="5746.3460001071344"/>
    <n v="6594.8342382254505"/>
    <n v="19108.121771544509"/>
    <n v="17075.630208020411"/>
    <n v="36183.75197956492"/>
    <n v="0"/>
    <n v="0"/>
    <n v="0"/>
    <n v="0"/>
    <n v="0"/>
    <n v="0"/>
    <n v="0"/>
    <n v="0"/>
    <n v="0"/>
    <n v="1.187808425685692"/>
    <n v="0"/>
    <m/>
    <m/>
    <n v="0"/>
    <m/>
    <m/>
    <m/>
    <m/>
    <m/>
    <m/>
    <m/>
    <m/>
    <m/>
    <m/>
    <m/>
    <m/>
    <m/>
    <m/>
    <m/>
    <m/>
    <n v="10961.1425"/>
    <n v="15943.48"/>
    <n v="15943.48"/>
    <n v="4"/>
    <n v="4"/>
    <n v="0"/>
    <n v="10"/>
    <n v="2.75"/>
    <n v="5"/>
    <n v="5"/>
    <n v="0"/>
    <n v="10"/>
    <n v="0"/>
    <n v="5"/>
    <n v="4"/>
    <n v="0"/>
    <n v="0"/>
    <n v="0"/>
    <n v="4"/>
    <n v="0"/>
  </r>
  <r>
    <s v="SH175Phesgo 10ml"/>
    <s v="BC_LEL48"/>
    <x v="5"/>
    <x v="2"/>
    <s v="上海市"/>
    <x v="185"/>
    <s v="上海市第七人民医院"/>
    <s v="SH175"/>
    <x v="157"/>
    <s v="-"/>
    <s v="-"/>
    <m/>
    <s v="腿部"/>
    <x v="4"/>
    <x v="5"/>
    <n v="6232.07"/>
    <n v="0.25223246122395931"/>
    <n v="0.2331787518240328"/>
    <n v="0.34567749772387024"/>
    <n v="0.30290371302312075"/>
    <n v="0.2779230850231143"/>
    <n v="0.36206692132309165"/>
    <n v="0.8310887107718623"/>
    <n v="0.94289371936932675"/>
    <n v="1.7739824301411891"/>
    <n v="2"/>
    <n v="0"/>
    <n v="0"/>
    <n v="0"/>
    <n v="0"/>
    <n v="0"/>
    <n v="2"/>
    <n v="0"/>
    <n v="2"/>
    <n v="1571.9303546200001"/>
    <n v="1453.18630388"/>
    <n v="2154.2863632399999"/>
    <n v="1887.7171428199999"/>
    <n v="1732.0361204799999"/>
    <n v="2256.4263983699998"/>
    <n v="5179.4030217399995"/>
    <n v="5876.1796616699994"/>
    <n v="11055.582683409999"/>
    <n v="12464.14"/>
    <n v="0"/>
    <n v="0"/>
    <n v="0"/>
    <n v="0"/>
    <n v="0"/>
    <n v="12464.14"/>
    <n v="0"/>
    <n v="12464.14"/>
    <n v="0.30290371302312075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SH175Phesgo 15ml"/>
    <s v="BC_LEL48"/>
    <x v="5"/>
    <x v="2"/>
    <s v="上海市"/>
    <x v="185"/>
    <s v="上海市第七人民医院"/>
    <s v="SH175"/>
    <x v="157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9Herceptin IV"/>
    <s v="BC_LEL48"/>
    <x v="5"/>
    <x v="2"/>
    <s v="上海市"/>
    <x v="186"/>
    <s v="上海市浦东新区人民医院"/>
    <s v="SH179"/>
    <x v="158"/>
    <s v="-"/>
    <s v="-"/>
    <m/>
    <s v="腿部"/>
    <x v="0"/>
    <x v="0"/>
    <n v="4535.5"/>
    <n v="4.0501283965303028"/>
    <n v="2.9015328572253609"/>
    <n v="2.6990843363280375"/>
    <n v="1.9059338328768312"/>
    <n v="1.7365696688376284"/>
    <n v="3.0231920922650271"/>
    <n v="9.6507455900837016"/>
    <n v="6.6656955939794873"/>
    <n v="16.316441184063187"/>
    <n v="1"/>
    <n v="2"/>
    <n v="1"/>
    <n v="1"/>
    <n v="0"/>
    <n v="0"/>
    <n v="4"/>
    <n v="1"/>
    <n v="5"/>
    <n v="18369.357342463187"/>
    <n v="13159.902273945623"/>
    <n v="12241.697007415813"/>
    <n v="8644.3628990128673"/>
    <n v="7876.2117330130632"/>
    <n v="13711.687734468029"/>
    <n v="43770.956623824619"/>
    <n v="30232.26236649396"/>
    <n v="74003.218990318579"/>
    <n v="4535.5"/>
    <n v="9071"/>
    <n v="4535.5"/>
    <n v="4535.5"/>
    <n v="0"/>
    <n v="0"/>
    <n v="18142"/>
    <n v="4535.5"/>
    <n v="22677.5"/>
    <n v="1.9059338328768312"/>
    <n v="1"/>
    <m/>
    <m/>
    <n v="0"/>
    <m/>
    <m/>
    <m/>
    <m/>
    <m/>
    <m/>
    <m/>
    <m/>
    <m/>
    <m/>
    <m/>
    <m/>
    <m/>
    <m/>
    <m/>
    <m/>
    <n v="7181.208333333333"/>
    <n v="27213"/>
    <n v="36284"/>
    <n v="6"/>
    <n v="8"/>
    <n v="0"/>
    <n v="3"/>
    <n v="1.5833333333333333"/>
    <n v="1"/>
    <n v="2"/>
    <n v="1"/>
    <n v="0"/>
    <n v="1"/>
    <n v="0"/>
    <n v="2"/>
    <n v="2"/>
    <n v="2"/>
    <n v="3"/>
    <n v="2"/>
    <n v="3"/>
  </r>
  <r>
    <s v="SH179Herceptin SC"/>
    <s v="BC_LEL48"/>
    <x v="5"/>
    <x v="2"/>
    <s v="上海市"/>
    <x v="186"/>
    <s v="上海市浦东新区人民医院"/>
    <s v="SH179"/>
    <x v="158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9Itovebi 3mg"/>
    <s v="BC_LEL48"/>
    <x v="5"/>
    <x v="2"/>
    <s v="上海市"/>
    <x v="186"/>
    <s v="上海市浦东新区人民医院"/>
    <s v="SH179"/>
    <x v="158"/>
    <s v="-"/>
    <s v="-"/>
    <m/>
    <s v="腿部"/>
    <x v="2"/>
    <x v="2"/>
    <n v="3566.02"/>
    <n v="0.75423790540297464"/>
    <n v="0.86118373256432368"/>
    <n v="1.7430626829434741"/>
    <n v="1.7644959304312031"/>
    <n v="2.1451537775602123"/>
    <n v="2.7318669710978116"/>
    <n v="3.3584843209107724"/>
    <n v="6.6415166790892268"/>
    <n v="10.000000999999999"/>
    <n v="0"/>
    <n v="0"/>
    <n v="0"/>
    <n v="0"/>
    <n v="0"/>
    <n v="0"/>
    <n v="0"/>
    <n v="0"/>
    <n v="0"/>
    <n v="2689.6274554251158"/>
    <n v="3070.9984139990297"/>
    <n v="6215.7963886300877"/>
    <n v="6292.2277778362786"/>
    <n v="7649.6612738552685"/>
    <n v="9741.8922562742191"/>
    <n v="11976.422258054234"/>
    <n v="23683.781307965764"/>
    <n v="35660.203566019998"/>
    <n v="0"/>
    <n v="0"/>
    <n v="0"/>
    <n v="0"/>
    <n v="0"/>
    <n v="0"/>
    <n v="0"/>
    <n v="0"/>
    <n v="0"/>
    <n v="1.7644959304312031"/>
    <n v="0"/>
    <m/>
    <m/>
    <n v="0"/>
    <m/>
    <m/>
    <m/>
    <m/>
    <m/>
    <m/>
    <n v="0"/>
    <n v="0"/>
    <n v="0"/>
    <n v="0"/>
    <n v="0"/>
    <n v="0"/>
    <n v="0"/>
    <n v="0"/>
    <n v="0"/>
    <n v="0"/>
    <n v="3268.8516666666665"/>
    <n v="17830.099999999999"/>
    <n v="21396.12"/>
    <n v="5"/>
    <n v="6"/>
    <n v="0"/>
    <n v="3"/>
    <n v="0.91666666666666663"/>
    <n v="0"/>
    <n v="0"/>
    <n v="0"/>
    <n v="0"/>
    <n v="0"/>
    <n v="0"/>
    <n v="0"/>
    <n v="1"/>
    <n v="4"/>
    <n v="3"/>
    <n v="3"/>
    <n v="0"/>
  </r>
  <r>
    <s v="SH179Itovebi 9mg"/>
    <s v="BC_LEL48"/>
    <x v="5"/>
    <x v="2"/>
    <s v="上海市"/>
    <x v="186"/>
    <s v="上海市浦东新区人民医院"/>
    <s v="SH179"/>
    <x v="158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SH179Perjeta"/>
    <s v="BC_LEL48"/>
    <x v="5"/>
    <x v="2"/>
    <s v="上海市"/>
    <x v="186"/>
    <s v="上海市浦东新区人民医院"/>
    <s v="SH179"/>
    <x v="158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79Phesgo 10ml"/>
    <s v="BC_LEL48"/>
    <x v="5"/>
    <x v="2"/>
    <s v="上海市"/>
    <x v="186"/>
    <s v="上海市浦东新区人民医院"/>
    <s v="SH179"/>
    <x v="158"/>
    <s v="-"/>
    <s v="-"/>
    <m/>
    <s v="腿部"/>
    <x v="4"/>
    <x v="5"/>
    <n v="6232.07"/>
    <n v="3.6896290290240645"/>
    <n v="3.4109117869231249"/>
    <n v="5.0565409671232828"/>
    <n v="4.4308469858233304"/>
    <n v="4.0654309087237461"/>
    <n v="3.9340940415287382"/>
    <n v="12.157081783070472"/>
    <n v="12.430371936075815"/>
    <n v="24.587453719146289"/>
    <n v="10"/>
    <n v="0"/>
    <n v="7"/>
    <n v="0"/>
    <n v="0"/>
    <n v="0"/>
    <n v="17"/>
    <n v="0"/>
    <n v="17"/>
    <n v="22994.02638291"/>
    <n v="21257.041019929999"/>
    <n v="31512.717264979994"/>
    <n v="27613.348574940002"/>
    <n v="25336.050003329994"/>
    <n v="24517.549453390002"/>
    <n v="75763.784667819986"/>
    <n v="77466.948031659995"/>
    <n v="153230.73269947997"/>
    <n v="62320.7"/>
    <n v="0"/>
    <n v="43624.49"/>
    <n v="0"/>
    <n v="0"/>
    <n v="0"/>
    <n v="105945.19"/>
    <n v="0"/>
    <n v="105945.19"/>
    <n v="4.4308469858233304"/>
    <n v="0"/>
    <n v="14"/>
    <n v="9"/>
    <n v="17"/>
    <n v="10"/>
    <n v="0"/>
    <n v="7"/>
    <n v="0"/>
    <n v="0"/>
    <n v="0"/>
    <n v="0"/>
    <n v="0"/>
    <n v="0"/>
    <n v="0"/>
    <n v="0"/>
    <n v="0"/>
    <n v="0"/>
    <n v="0"/>
    <n v="0"/>
    <n v="0"/>
    <n v="19734.888333333332"/>
    <n v="87248.98"/>
    <n v="56088.63"/>
    <n v="14"/>
    <n v="9"/>
    <n v="1.6666666666666667"/>
    <n v="6"/>
    <n v="3.1666666666666665"/>
    <n v="0"/>
    <n v="0"/>
    <n v="1"/>
    <n v="6"/>
    <n v="4"/>
    <n v="4"/>
    <n v="6"/>
    <n v="4"/>
    <n v="4"/>
    <n v="0"/>
    <n v="6"/>
    <n v="3"/>
  </r>
  <r>
    <s v="SH179Phesgo 15ml"/>
    <s v="BC_LEL48"/>
    <x v="5"/>
    <x v="2"/>
    <s v="上海市"/>
    <x v="186"/>
    <s v="上海市浦东新区人民医院"/>
    <s v="SH179"/>
    <x v="158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"/>
    <n v="3.5338727593774257E-6"/>
    <n v="1.0000023559151729"/>
    <n v="1.0000058897879323"/>
    <n v="0"/>
    <n v="2"/>
    <n v="0"/>
    <n v="0"/>
    <n v="0"/>
    <n v="0"/>
    <n v="2"/>
    <n v="0"/>
    <n v="2"/>
    <n v="0.01"/>
    <n v="0.01"/>
    <n v="0.01"/>
    <n v="0.01"/>
    <n v="0.01"/>
    <n v="8489.27"/>
    <n v="0.03"/>
    <n v="8489.2900000000009"/>
    <n v="8489.3200000000015"/>
    <n v="0"/>
    <n v="16978.54"/>
    <n v="0"/>
    <n v="0"/>
    <n v="0"/>
    <n v="0"/>
    <n v="16978.54"/>
    <n v="0"/>
    <n v="16978.54"/>
    <n v="1.1779575864591419E-6"/>
    <n v="0"/>
    <n v="2"/>
    <n v="0"/>
    <n v="4"/>
    <n v="0"/>
    <n v="4"/>
    <n v="0"/>
    <n v="0"/>
    <n v="0"/>
    <n v="0"/>
    <n v="0.33333333333333331"/>
    <n v="0"/>
    <n v="0.33333333333333331"/>
    <n v="0"/>
    <n v="0"/>
    <n v="0"/>
    <n v="1"/>
    <n v="0"/>
    <n v="0"/>
    <n v="0"/>
    <n v="2829.7566666666667"/>
    <n v="8489.27"/>
    <n v="0"/>
    <n v="1"/>
    <n v="0"/>
    <n v="0"/>
    <n v="1"/>
    <n v="0.33333333333333331"/>
    <n v="0"/>
    <n v="0"/>
    <n v="0"/>
    <n v="1"/>
    <n v="1"/>
    <n v="1"/>
    <n v="0"/>
    <n v="0"/>
    <n v="1"/>
    <n v="0"/>
    <n v="0"/>
    <n v="0"/>
  </r>
  <r>
    <s v="SH181Herceptin IV"/>
    <s v="BC_LEL47"/>
    <x v="6"/>
    <x v="2"/>
    <s v="上海市"/>
    <x v="187"/>
    <s v="上海长航医院"/>
    <s v="SH181"/>
    <x v="159"/>
    <s v="-"/>
    <s v="-"/>
    <m/>
    <s v="腿部"/>
    <x v="0"/>
    <x v="0"/>
    <n v="4535.5"/>
    <n v="4.4225163732005655"/>
    <n v="3.1683135229618071"/>
    <n v="2.9472509267325937"/>
    <n v="2.0811744114966189"/>
    <n v="1.896238104504852"/>
    <n v="3.3011586839633478"/>
    <n v="10.538080822894965"/>
    <n v="7.2785711999648193"/>
    <n v="17.816652022859785"/>
    <n v="7"/>
    <n v="8"/>
    <n v="3"/>
    <n v="3"/>
    <n v="0"/>
    <n v="0"/>
    <n v="18"/>
    <n v="3"/>
    <n v="21"/>
    <n v="20058.323010651169"/>
    <n v="14369.885983393278"/>
    <n v="13367.25657819568"/>
    <n v="9439.1665433429152"/>
    <n v="8600.3879229817558"/>
    <n v="14972.405211115763"/>
    <n v="47795.465572240129"/>
    <n v="33011.959677440434"/>
    <n v="80807.425249680557"/>
    <n v="31748.5"/>
    <n v="36284"/>
    <n v="13606.5"/>
    <n v="13606.5"/>
    <n v="0"/>
    <n v="0"/>
    <n v="81639"/>
    <n v="13606.5"/>
    <n v="95245.5"/>
    <n v="2.0811744114966189"/>
    <n v="3"/>
    <m/>
    <m/>
    <n v="0"/>
    <m/>
    <m/>
    <m/>
    <m/>
    <m/>
    <m/>
    <m/>
    <m/>
    <m/>
    <m/>
    <m/>
    <m/>
    <m/>
    <m/>
    <m/>
    <m/>
    <n v="14362.416666666666"/>
    <n v="18142"/>
    <n v="36284"/>
    <n v="4"/>
    <n v="8"/>
    <n v="0"/>
    <n v="20"/>
    <n v="3.1666666666666665"/>
    <n v="6"/>
    <n v="20"/>
    <n v="0"/>
    <n v="0"/>
    <n v="0"/>
    <n v="0"/>
    <n v="0"/>
    <n v="0"/>
    <n v="4"/>
    <n v="3"/>
    <n v="2"/>
    <n v="3"/>
  </r>
  <r>
    <s v="SH181Herceptin SC"/>
    <s v="BC_LEL47"/>
    <x v="6"/>
    <x v="2"/>
    <s v="上海市"/>
    <x v="187"/>
    <s v="上海长航医院"/>
    <s v="SH181"/>
    <x v="159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81Itovebi 3mg"/>
    <s v="BC_LEL47"/>
    <x v="6"/>
    <x v="2"/>
    <s v="上海市"/>
    <x v="187"/>
    <s v="上海长航医院"/>
    <s v="SH181"/>
    <x v="15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81Itovebi 9mg"/>
    <s v="BC_LEL47"/>
    <x v="6"/>
    <x v="2"/>
    <s v="上海市"/>
    <x v="187"/>
    <s v="上海长航医院"/>
    <s v="SH181"/>
    <x v="159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81Perjeta"/>
    <s v="BC_LEL47"/>
    <x v="6"/>
    <x v="2"/>
    <s v="上海市"/>
    <x v="187"/>
    <s v="上海长航医院"/>
    <s v="SH181"/>
    <x v="159"/>
    <s v="-"/>
    <s v="-"/>
    <m/>
    <s v="腿部"/>
    <x v="3"/>
    <x v="4"/>
    <n v="3985.87"/>
    <n v="0.37014843554133559"/>
    <n v="0.31266994346826199"/>
    <n v="0.47456758298902219"/>
    <n v="0.28676737558065968"/>
    <n v="0.34805829023002599"/>
    <n v="0.39945153481262546"/>
    <n v="1.1573859619986198"/>
    <n v="1.0342772006233112"/>
    <n v="2.1916631626219312"/>
    <n v="2"/>
    <n v="0"/>
    <n v="2"/>
    <n v="0"/>
    <n v="0"/>
    <n v="0"/>
    <n v="4"/>
    <n v="0"/>
    <n v="4"/>
    <n v="1475.3635447711431"/>
    <n v="1246.2617475718414"/>
    <n v="1891.5646920084539"/>
    <n v="1143.017479305684"/>
    <n v="1387.3150972791536"/>
    <n v="1592.1618890635993"/>
    <n v="4613.1899843514384"/>
    <n v="4122.4944656484367"/>
    <n v="8735.6844499998751"/>
    <n v="7971.74"/>
    <n v="0"/>
    <n v="7971.74"/>
    <n v="0"/>
    <n v="0"/>
    <n v="0"/>
    <n v="15943.48"/>
    <n v="0"/>
    <n v="15943.48"/>
    <n v="0.28676737558065968"/>
    <n v="0"/>
    <m/>
    <m/>
    <n v="0"/>
    <m/>
    <m/>
    <m/>
    <m/>
    <m/>
    <m/>
    <m/>
    <m/>
    <m/>
    <m/>
    <m/>
    <m/>
    <m/>
    <m/>
    <m/>
    <m/>
    <n v="3653.7141666666666"/>
    <n v="15943.48"/>
    <n v="7971.74"/>
    <n v="4"/>
    <n v="2"/>
    <n v="0"/>
    <n v="5"/>
    <n v="0.91666666666666663"/>
    <n v="5"/>
    <n v="0"/>
    <n v="0"/>
    <n v="0"/>
    <n v="0"/>
    <n v="0"/>
    <n v="0"/>
    <n v="2"/>
    <n v="2"/>
    <n v="0"/>
    <n v="0"/>
    <n v="2"/>
  </r>
  <r>
    <s v="SH181Phesgo 10ml"/>
    <s v="BC_LEL47"/>
    <x v="6"/>
    <x v="2"/>
    <s v="上海市"/>
    <x v="187"/>
    <s v="上海长航医院"/>
    <s v="SH181"/>
    <x v="159"/>
    <s v="-"/>
    <s v="-"/>
    <m/>
    <s v="腿部"/>
    <x v="4"/>
    <x v="5"/>
    <n v="6232.07"/>
    <n v="0.14401263802396314"/>
    <n v="0.13313393582389157"/>
    <n v="0.19736501712432628"/>
    <n v="0.17294335422419838"/>
    <n v="0.15868068192430443"/>
    <n v="0.20672254712318699"/>
    <n v="0.47451159097218099"/>
    <n v="0.53834658327168983"/>
    <n v="1.0128581742438709"/>
    <n v="0"/>
    <n v="0"/>
    <n v="0"/>
    <n v="0"/>
    <n v="0"/>
    <n v="0"/>
    <n v="0"/>
    <n v="0"/>
    <n v="0"/>
    <n v="897.49684104999994"/>
    <n v="829.70000742999991"/>
    <n v="1229.9926022699999"/>
    <n v="1077.79508956"/>
    <n v="988.9091173999999"/>
    <n v="1288.30938425"/>
    <n v="2957.1894507500001"/>
    <n v="3355.0135912099995"/>
    <n v="6312.2030419599996"/>
    <n v="0"/>
    <n v="0"/>
    <n v="0"/>
    <n v="0"/>
    <n v="0"/>
    <n v="0"/>
    <n v="0"/>
    <n v="0"/>
    <n v="0"/>
    <n v="0.17294335422419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66666666666665"/>
    <n v="0"/>
    <n v="0"/>
    <n v="0"/>
    <n v="0"/>
    <n v="0"/>
    <n v="0"/>
    <n v="0"/>
    <n v="0"/>
    <n v="0"/>
    <n v="0"/>
    <n v="0"/>
    <n v="0"/>
    <n v="0"/>
    <n v="0"/>
  </r>
  <r>
    <s v="SH181Phesgo 15ml"/>
    <s v="BC_LEL47"/>
    <x v="6"/>
    <x v="2"/>
    <s v="上海市"/>
    <x v="187"/>
    <s v="上海长航医院"/>
    <s v="SH181"/>
    <x v="159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3Herceptin IV"/>
    <s v="BC_LEL48"/>
    <x v="5"/>
    <x v="2"/>
    <s v="上海市"/>
    <x v="188"/>
    <s v="金山区亭林医院"/>
    <s v="SH193"/>
    <x v="160"/>
    <s v="-"/>
    <s v="-"/>
    <m/>
    <s v="腿部"/>
    <x v="0"/>
    <x v="0"/>
    <n v="4535.5"/>
    <n v="8.1950281745892237"/>
    <n v="5.8709604206199142"/>
    <n v="5.4613261645605791"/>
    <n v="3.8564657537052973"/>
    <n v="3.5137743720552606"/>
    <n v="6.1171256680484047"/>
    <n v="19.527314759769716"/>
    <n v="13.487365793808962"/>
    <n v="33.014680553578678"/>
    <n v="6"/>
    <n v="10"/>
    <n v="10"/>
    <n v="0"/>
    <n v="0"/>
    <n v="0"/>
    <n v="26"/>
    <n v="0"/>
    <n v="26"/>
    <n v="37168.550285849429"/>
    <n v="26627.740987721623"/>
    <n v="24769.844819364505"/>
    <n v="17491.000425930375"/>
    <n v="15936.723664456635"/>
    <n v="27744.223467433541"/>
    <n v="88566.136092935558"/>
    <n v="61171.947557820553"/>
    <n v="149738.0836507561"/>
    <n v="27213"/>
    <n v="45355"/>
    <n v="45355"/>
    <n v="0"/>
    <n v="0"/>
    <n v="0"/>
    <n v="117923"/>
    <n v="0"/>
    <n v="117923"/>
    <n v="3.8564657537052973"/>
    <n v="0"/>
    <m/>
    <m/>
    <n v="0"/>
    <m/>
    <m/>
    <m/>
    <m/>
    <m/>
    <m/>
    <m/>
    <m/>
    <m/>
    <m/>
    <m/>
    <m/>
    <m/>
    <m/>
    <m/>
    <m/>
    <n v="22677.5"/>
    <n v="90710"/>
    <n v="81639"/>
    <n v="20"/>
    <n v="18"/>
    <n v="0"/>
    <n v="12"/>
    <n v="5"/>
    <n v="0"/>
    <n v="0"/>
    <n v="2"/>
    <n v="8"/>
    <n v="4"/>
    <n v="8"/>
    <n v="4"/>
    <n v="4"/>
    <n v="12"/>
    <n v="6"/>
    <n v="12"/>
    <n v="0"/>
  </r>
  <r>
    <s v="SH193Herceptin SC"/>
    <s v="BC_LEL48"/>
    <x v="5"/>
    <x v="2"/>
    <s v="上海市"/>
    <x v="188"/>
    <s v="金山区亭林医院"/>
    <s v="SH193"/>
    <x v="160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3Itovebi 3mg"/>
    <s v="BC_LEL48"/>
    <x v="5"/>
    <x v="2"/>
    <s v="上海市"/>
    <x v="188"/>
    <s v="金山区亭林医院"/>
    <s v="SH193"/>
    <x v="16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3Itovebi 9mg"/>
    <s v="BC_LEL48"/>
    <x v="5"/>
    <x v="2"/>
    <s v="上海市"/>
    <x v="188"/>
    <s v="金山区亭林医院"/>
    <s v="SH193"/>
    <x v="160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3Perjeta"/>
    <s v="BC_LEL48"/>
    <x v="5"/>
    <x v="2"/>
    <s v="上海市"/>
    <x v="188"/>
    <s v="金山区亭林医院"/>
    <s v="SH193"/>
    <x v="160"/>
    <s v="-"/>
    <s v="-"/>
    <m/>
    <s v="腿部"/>
    <x v="3"/>
    <x v="4"/>
    <n v="3985.87"/>
    <n v="1.7224033842935405"/>
    <n v="1.4549400107797124"/>
    <n v="2.2082946529839278"/>
    <n v="1.3344081746090388"/>
    <n v="1.6196118082921696"/>
    <n v="1.8587588366172692"/>
    <n v="5.3856380480571806"/>
    <n v="4.8127788195184777"/>
    <n v="10.198416867575659"/>
    <n v="4"/>
    <n v="4"/>
    <n v="4"/>
    <n v="4"/>
    <n v="0"/>
    <n v="0"/>
    <n v="12"/>
    <n v="4"/>
    <n v="16"/>
    <n v="6865.2759773540938"/>
    <n v="5799.2017407665317"/>
    <n v="8801.9754084890483"/>
    <n v="5318.7775109289296"/>
    <n v="6455.562118317509"/>
    <n v="7408.7710841076741"/>
    <n v="21466.453126609675"/>
    <n v="19183.110713354112"/>
    <n v="40649.563839963783"/>
    <n v="15943.48"/>
    <n v="15943.48"/>
    <n v="15943.48"/>
    <n v="15943.48"/>
    <n v="0"/>
    <n v="0"/>
    <n v="47830.44"/>
    <n v="15943.48"/>
    <n v="63773.919999999998"/>
    <n v="1.3344081746090388"/>
    <n v="4"/>
    <m/>
    <m/>
    <n v="0"/>
    <m/>
    <m/>
    <m/>
    <m/>
    <m/>
    <m/>
    <m/>
    <m/>
    <m/>
    <m/>
    <m/>
    <m/>
    <m/>
    <m/>
    <m/>
    <m/>
    <n v="10628.986666666666"/>
    <n v="47830.44"/>
    <n v="31886.959999999999"/>
    <n v="12"/>
    <n v="8"/>
    <n v="0"/>
    <n v="8"/>
    <n v="2.6666666666666665"/>
    <n v="0"/>
    <n v="2"/>
    <n v="0"/>
    <n v="2"/>
    <n v="8"/>
    <n v="0"/>
    <n v="4"/>
    <n v="4"/>
    <n v="4"/>
    <n v="0"/>
    <n v="8"/>
    <n v="0"/>
  </r>
  <r>
    <s v="SH193Phesgo 10ml"/>
    <s v="BC_LEL48"/>
    <x v="5"/>
    <x v="2"/>
    <s v="上海市"/>
    <x v="188"/>
    <s v="金山区亭林医院"/>
    <s v="SH193"/>
    <x v="160"/>
    <s v="-"/>
    <s v="-"/>
    <m/>
    <s v="腿部"/>
    <x v="4"/>
    <x v="5"/>
    <n v="6232.07"/>
    <n v="1.8018094223909552E-2"/>
    <n v="1.6657115024381948E-2"/>
    <n v="2.4692739723719409E-2"/>
    <n v="2.1637469323996683E-2"/>
    <n v="1.9853138823857884E-2"/>
    <n v="2.5863412824310383E-2"/>
    <n v="5.9367948972010906E-2"/>
    <n v="6.7354020972164946E-2"/>
    <n v="0.12672196994417584"/>
    <n v="0"/>
    <n v="0"/>
    <n v="0"/>
    <n v="0"/>
    <n v="0"/>
    <n v="0"/>
    <n v="0"/>
    <n v="0"/>
    <n v="0"/>
    <n v="112.29002447000001"/>
    <n v="103.80830683000001"/>
    <n v="153.88688245"/>
    <n v="134.84622345"/>
    <n v="123.72615087"/>
    <n v="161.18259916"/>
    <n v="369.98521375000001"/>
    <n v="419.75497347999999"/>
    <n v="789.74018722999995"/>
    <n v="0"/>
    <n v="0"/>
    <n v="0"/>
    <n v="0"/>
    <n v="0"/>
    <n v="0"/>
    <n v="0"/>
    <n v="0"/>
    <n v="0"/>
    <n v="2.163746932399668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SH193Phesgo 15ml"/>
    <s v="BC_LEL48"/>
    <x v="5"/>
    <x v="2"/>
    <s v="上海市"/>
    <x v="188"/>
    <s v="金山区亭林医院"/>
    <s v="SH193"/>
    <x v="160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5Herceptin IV"/>
    <s v="BC_LEL48"/>
    <x v="5"/>
    <x v="2"/>
    <s v="上海市"/>
    <x v="189"/>
    <s v="复旦大学附属金山医院"/>
    <s v="SH195"/>
    <x v="161"/>
    <s v="-"/>
    <s v="-"/>
    <m/>
    <s v="腿部"/>
    <x v="0"/>
    <x v="0"/>
    <n v="4535.5"/>
    <n v="18.459476322696826"/>
    <n v="13.224463975849089"/>
    <n v="12.301754048610571"/>
    <n v="8.6867716319208892"/>
    <n v="7.9148519617510917"/>
    <n v="13.778956463192463"/>
    <n v="43.985694347156482"/>
    <n v="30.380580056864446"/>
    <n v="74.366274404020928"/>
    <n v="6"/>
    <n v="0"/>
    <n v="0"/>
    <n v="6"/>
    <n v="0"/>
    <n v="0"/>
    <n v="6"/>
    <n v="6"/>
    <n v="12"/>
    <n v="83722.954861591468"/>
    <n v="59979.556362463547"/>
    <n v="55794.605487473244"/>
    <n v="39398.852736577202"/>
    <n v="35897.811072522083"/>
    <n v="62494.457038809422"/>
    <n v="199497.11671152827"/>
    <n v="137791.12084790872"/>
    <n v="337288.237559437"/>
    <n v="27213"/>
    <n v="0"/>
    <n v="0"/>
    <n v="27213"/>
    <n v="0"/>
    <n v="0"/>
    <n v="27213"/>
    <n v="27213"/>
    <n v="54426"/>
    <n v="8.6867716319208892"/>
    <n v="6"/>
    <m/>
    <m/>
    <n v="0"/>
    <m/>
    <m/>
    <m/>
    <m/>
    <m/>
    <m/>
    <m/>
    <m/>
    <m/>
    <m/>
    <m/>
    <m/>
    <m/>
    <m/>
    <m/>
    <m/>
    <n v="55559.875"/>
    <n v="149671.5"/>
    <n v="27213"/>
    <n v="33"/>
    <n v="6"/>
    <n v="0"/>
    <n v="39"/>
    <n v="12.25"/>
    <n v="24"/>
    <n v="6"/>
    <n v="15"/>
    <n v="39"/>
    <n v="0"/>
    <n v="24"/>
    <n v="12"/>
    <n v="9"/>
    <n v="12"/>
    <n v="0"/>
    <n v="0"/>
    <n v="6"/>
  </r>
  <r>
    <s v="SH195Herceptin SC"/>
    <s v="BC_LEL48"/>
    <x v="5"/>
    <x v="2"/>
    <s v="上海市"/>
    <x v="189"/>
    <s v="复旦大学附属金山医院"/>
    <s v="SH195"/>
    <x v="161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5Itovebi 3mg"/>
    <s v="BC_LEL48"/>
    <x v="5"/>
    <x v="2"/>
    <s v="上海市"/>
    <x v="189"/>
    <s v="复旦大学附属金山医院"/>
    <s v="SH195"/>
    <x v="161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5Itovebi 9mg"/>
    <s v="BC_LEL48"/>
    <x v="5"/>
    <x v="2"/>
    <s v="上海市"/>
    <x v="189"/>
    <s v="复旦大学附属金山医院"/>
    <s v="SH195"/>
    <x v="161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195Perjeta"/>
    <s v="BC_LEL48"/>
    <x v="5"/>
    <x v="2"/>
    <s v="上海市"/>
    <x v="189"/>
    <s v="复旦大学附属金山医院"/>
    <s v="SH195"/>
    <x v="161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-332.15583333333331"/>
    <n v="0"/>
    <n v="0"/>
    <n v="0"/>
    <n v="0"/>
    <n v="0"/>
    <n v="0"/>
    <n v="-8.3333333333333329E-2"/>
    <n v="0"/>
    <n v="0"/>
    <n v="0"/>
    <n v="0"/>
    <n v="0"/>
    <n v="-1"/>
    <n v="0"/>
    <n v="0"/>
    <n v="0"/>
    <n v="0"/>
    <n v="0"/>
    <n v="0"/>
  </r>
  <r>
    <s v="SH195Phesgo 10ml"/>
    <s v="BC_LEL48"/>
    <x v="5"/>
    <x v="2"/>
    <s v="上海市"/>
    <x v="189"/>
    <s v="复旦大学附属金山医院"/>
    <s v="SH195"/>
    <x v="161"/>
    <s v="-"/>
    <s v="-"/>
    <m/>
    <s v="腿部"/>
    <x v="4"/>
    <x v="5"/>
    <n v="6232.07"/>
    <n v="0.29701980932338695"/>
    <n v="0.2745828298237985"/>
    <n v="0.40705740482375841"/>
    <n v="0.35668849712374862"/>
    <n v="0.32727218632332439"/>
    <n v="0.42635701492441519"/>
    <n v="0.97866004397094386"/>
    <n v="1.1103176983714882"/>
    <n v="2.0889777423424318"/>
    <n v="0"/>
    <n v="0"/>
    <n v="0"/>
    <n v="0"/>
    <n v="0"/>
    <n v="0"/>
    <n v="0"/>
    <n v="0"/>
    <n v="0"/>
    <n v="1851.0482430900001"/>
    <n v="1711.2194162599999"/>
    <n v="2536.81024088"/>
    <n v="2222.9076822699999"/>
    <n v="2039.58317422"/>
    <n v="2657.0867619999999"/>
    <n v="6099.0779002300005"/>
    <n v="6919.5776184899996"/>
    <n v="13018.655518719999"/>
    <n v="0"/>
    <n v="0"/>
    <n v="0"/>
    <n v="0"/>
    <n v="0"/>
    <n v="0"/>
    <n v="0"/>
    <n v="0"/>
    <n v="0"/>
    <n v="0.3566884971237486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.33916666666664"/>
    <n v="6232.07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SH195Phesgo 15ml"/>
    <s v="BC_LEL48"/>
    <x v="5"/>
    <x v="2"/>
    <s v="上海市"/>
    <x v="189"/>
    <s v="复旦大学附属金山医院"/>
    <s v="SH195"/>
    <x v="161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2Herceptin IV"/>
    <s v="BC_LEL47"/>
    <x v="6"/>
    <x v="2"/>
    <s v="上海市"/>
    <x v="190"/>
    <s v="上海交通大学医学院附属松江医院"/>
    <s v="SH202"/>
    <x v="162"/>
    <s v="-"/>
    <s v="-"/>
    <m/>
    <s v="腰部"/>
    <x v="0"/>
    <x v="0"/>
    <n v="4535.5"/>
    <n v="7.0223206309983262"/>
    <n v="5.0308266923756344"/>
    <n v="4.6798110489628755"/>
    <n v="3.3046059693798027"/>
    <n v="3.0109536831206407"/>
    <n v="5.2417657225808041"/>
    <n v="16.732958372336835"/>
    <n v="11.557325375081248"/>
    <n v="28.290283747418083"/>
    <n v="3"/>
    <n v="6"/>
    <n v="12"/>
    <n v="6"/>
    <n v="0"/>
    <n v="0"/>
    <n v="21"/>
    <n v="6"/>
    <n v="27"/>
    <n v="31849.735221892908"/>
    <n v="22817.314463269689"/>
    <n v="21225.283012571123"/>
    <n v="14988.040374122094"/>
    <n v="13656.180429793665"/>
    <n v="23774.028434765238"/>
    <n v="75892.332697733713"/>
    <n v="52418.249238680997"/>
    <n v="128310.5819364147"/>
    <n v="13606.5"/>
    <n v="27213"/>
    <n v="54426"/>
    <n v="27213"/>
    <n v="0"/>
    <n v="0"/>
    <n v="95245.5"/>
    <n v="27213"/>
    <n v="122458.5"/>
    <n v="3.3046059693798027"/>
    <n v="6"/>
    <m/>
    <m/>
    <n v="0"/>
    <m/>
    <m/>
    <m/>
    <m/>
    <m/>
    <m/>
    <m/>
    <m/>
    <m/>
    <m/>
    <m/>
    <m/>
    <m/>
    <m/>
    <m/>
    <m/>
    <n v="31748.5"/>
    <n v="122458.5"/>
    <n v="95245.5"/>
    <n v="27"/>
    <n v="21"/>
    <n v="0"/>
    <n v="12"/>
    <n v="7"/>
    <n v="12"/>
    <n v="0"/>
    <n v="6"/>
    <n v="6"/>
    <n v="6"/>
    <n v="6"/>
    <n v="12"/>
    <n v="6"/>
    <n v="9"/>
    <n v="0"/>
    <n v="12"/>
    <n v="9"/>
  </r>
  <r>
    <s v="SH202Herceptin SC"/>
    <s v="BC_LEL47"/>
    <x v="6"/>
    <x v="2"/>
    <s v="上海市"/>
    <x v="190"/>
    <s v="上海交通大学医学院附属松江医院"/>
    <s v="SH202"/>
    <x v="162"/>
    <s v="-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2Itovebi 3mg"/>
    <s v="BC_LEL47"/>
    <x v="6"/>
    <x v="2"/>
    <s v="上海市"/>
    <x v="190"/>
    <s v="上海交通大学医学院附属松江医院"/>
    <s v="SH202"/>
    <x v="162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2Itovebi 9mg"/>
    <s v="BC_LEL47"/>
    <x v="6"/>
    <x v="2"/>
    <s v="上海市"/>
    <x v="190"/>
    <s v="上海交通大学医学院附属松江医院"/>
    <s v="SH202"/>
    <x v="162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2Perjeta"/>
    <s v="BC_LEL47"/>
    <x v="6"/>
    <x v="2"/>
    <s v="上海市"/>
    <x v="190"/>
    <s v="上海交通大学医学院附属松江医院"/>
    <s v="SH202"/>
    <x v="162"/>
    <s v="-"/>
    <s v="-"/>
    <m/>
    <s v="腰部"/>
    <x v="3"/>
    <x v="4"/>
    <n v="3985.87"/>
    <n v="2.9189701379888362"/>
    <n v="2.4656979211481587"/>
    <n v="3.7424137729410982"/>
    <n v="2.2614317000831874"/>
    <n v="2.7447684709920668"/>
    <n v="3.1500527619051697"/>
    <n v="9.127081832078094"/>
    <n v="8.1562529329804239"/>
    <n v="17.28333476505852"/>
    <n v="0"/>
    <n v="12"/>
    <n v="10"/>
    <n v="10"/>
    <n v="0"/>
    <n v="0"/>
    <n v="22"/>
    <n v="10"/>
    <n v="32"/>
    <n v="11634.635503905563"/>
    <n v="9827.9513729668106"/>
    <n v="14916.774785152737"/>
    <n v="9013.7727704105746"/>
    <n v="10940.290305473149"/>
    <n v="12555.700802094958"/>
    <n v="36379.361662025112"/>
    <n v="32509.763877978679"/>
    <n v="68889.125540003792"/>
    <n v="0"/>
    <n v="47830.44"/>
    <n v="39858.699999999997"/>
    <n v="39858.699999999997"/>
    <n v="0"/>
    <n v="0"/>
    <n v="87689.14"/>
    <n v="39858.699999999997"/>
    <n v="127547.84"/>
    <n v="2.2614317000831874"/>
    <n v="10"/>
    <m/>
    <m/>
    <n v="0"/>
    <m/>
    <m/>
    <m/>
    <m/>
    <m/>
    <m/>
    <m/>
    <m/>
    <m/>
    <m/>
    <m/>
    <m/>
    <m/>
    <m/>
    <m/>
    <m/>
    <n v="34212.050833333335"/>
    <n v="123561.97"/>
    <n v="87689.14"/>
    <n v="31"/>
    <n v="22"/>
    <n v="0"/>
    <n v="20"/>
    <n v="8.5833333333333339"/>
    <n v="0"/>
    <n v="0"/>
    <n v="20"/>
    <n v="10"/>
    <n v="10"/>
    <n v="10"/>
    <n v="15"/>
    <n v="6"/>
    <n v="10"/>
    <n v="0"/>
    <n v="6"/>
    <n v="16"/>
  </r>
  <r>
    <s v="SH202Phesgo 10ml"/>
    <s v="BC_LEL47"/>
    <x v="6"/>
    <x v="2"/>
    <s v="上海市"/>
    <x v="190"/>
    <s v="上海交通大学医学院附属松江医院"/>
    <s v="SH202"/>
    <x v="162"/>
    <s v="-"/>
    <s v="-"/>
    <m/>
    <s v="腰部"/>
    <x v="4"/>
    <x v="5"/>
    <n v="6232.07"/>
    <n v="4.4162962357242455"/>
    <n v="4.0826860039232553"/>
    <n v="6.0524196592239816"/>
    <n v="3.9413050280292108"/>
    <n v="3.5039207413283222"/>
    <n v="4.9771900202292336"/>
    <n v="14.551401898871482"/>
    <n v="12.422415789586767"/>
    <n v="26.973817688458247"/>
    <n v="1"/>
    <n v="2"/>
    <n v="1"/>
    <n v="0"/>
    <n v="0"/>
    <n v="0"/>
    <n v="4"/>
    <n v="0"/>
    <n v="4"/>
    <n v="27522.667281769998"/>
    <n v="25443.584964469999"/>
    <n v="37719.10298566"/>
    <n v="24562.488826030003"/>
    <n v="21836.679334409997"/>
    <n v="31018.196609369999"/>
    <n v="90685.355231900001"/>
    <n v="77417.364769809996"/>
    <n v="168102.72000171"/>
    <n v="6232.07"/>
    <n v="12464.14"/>
    <n v="6232.07"/>
    <n v="0"/>
    <n v="0"/>
    <n v="0"/>
    <n v="24928.28"/>
    <n v="0"/>
    <n v="24928.28"/>
    <n v="3.9413050280292108"/>
    <n v="0"/>
    <n v="8"/>
    <n v="6"/>
    <n v="4"/>
    <n v="1"/>
    <n v="2"/>
    <n v="1"/>
    <n v="0"/>
    <n v="0"/>
    <n v="0"/>
    <n v="0"/>
    <n v="0"/>
    <n v="0"/>
    <n v="0"/>
    <n v="0"/>
    <n v="0"/>
    <n v="0"/>
    <n v="0"/>
    <n v="0"/>
    <n v="0"/>
    <n v="9348.1049999999996"/>
    <n v="49856.56"/>
    <n v="37392.42"/>
    <n v="8"/>
    <n v="6"/>
    <n v="16.666666666666668"/>
    <n v="4"/>
    <n v="1.5"/>
    <n v="0"/>
    <n v="0"/>
    <n v="0"/>
    <n v="0"/>
    <n v="0"/>
    <n v="4"/>
    <n v="0"/>
    <n v="4"/>
    <n v="4"/>
    <n v="2"/>
    <n v="2"/>
    <n v="2"/>
  </r>
  <r>
    <s v="SH202Phesgo 15ml"/>
    <s v="BC_LEL47"/>
    <x v="6"/>
    <x v="2"/>
    <s v="上海市"/>
    <x v="190"/>
    <s v="上海交通大学医学院附属松江医院"/>
    <s v="SH202"/>
    <x v="162"/>
    <s v="-"/>
    <s v="-"/>
    <m/>
    <s v="腰部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6Herceptin IV"/>
    <s v="BC_LEL48"/>
    <x v="5"/>
    <x v="2"/>
    <s v="上海市"/>
    <x v="191"/>
    <s v="复旦大学附属中山医院青浦分院"/>
    <s v="SH206"/>
    <x v="163"/>
    <s v="-"/>
    <s v="-"/>
    <m/>
    <s v="腿部"/>
    <x v="0"/>
    <x v="0"/>
    <n v="4535.5"/>
    <n v="13.217858822154328"/>
    <n v="9.4693421836953728"/>
    <n v="8.8086381995285432"/>
    <n v="6.2201396748101709"/>
    <n v="5.667408652326988"/>
    <n v="9.8663850514087059"/>
    <n v="31.495839205378246"/>
    <n v="21.753933378545867"/>
    <n v="53.249772583924113"/>
    <n v="12"/>
    <n v="0"/>
    <n v="0"/>
    <n v="5"/>
    <n v="0"/>
    <n v="0"/>
    <n v="12"/>
    <n v="5"/>
    <n v="17"/>
    <n v="59949.598687880956"/>
    <n v="42948.201474150359"/>
    <n v="39951.578553961706"/>
    <n v="28211.443495101532"/>
    <n v="25704.531942629055"/>
    <n v="44748.989400664184"/>
    <n v="142849.37871599302"/>
    <n v="98664.964838394779"/>
    <n v="241514.3435543878"/>
    <n v="54426"/>
    <n v="0"/>
    <n v="0"/>
    <n v="22677.5"/>
    <n v="0"/>
    <n v="0"/>
    <n v="54426"/>
    <n v="22677.5"/>
    <n v="77103.5"/>
    <n v="6.2201396748101709"/>
    <n v="5"/>
    <m/>
    <m/>
    <n v="0"/>
    <m/>
    <m/>
    <m/>
    <m/>
    <m/>
    <m/>
    <m/>
    <m/>
    <m/>
    <m/>
    <m/>
    <m/>
    <m/>
    <m/>
    <m/>
    <m/>
    <n v="34772.166666666672"/>
    <n v="117923"/>
    <n v="68032.5"/>
    <n v="26"/>
    <n v="15"/>
    <n v="0"/>
    <n v="21"/>
    <n v="7.666666666666667"/>
    <n v="21"/>
    <n v="5"/>
    <n v="5"/>
    <n v="10"/>
    <n v="5"/>
    <n v="5"/>
    <n v="12"/>
    <n v="7"/>
    <n v="7"/>
    <n v="9"/>
    <n v="6"/>
    <n v="0"/>
  </r>
  <r>
    <s v="SH206Herceptin SC"/>
    <s v="BC_LEL48"/>
    <x v="5"/>
    <x v="2"/>
    <s v="上海市"/>
    <x v="191"/>
    <s v="复旦大学附属中山医院青浦分院"/>
    <s v="SH206"/>
    <x v="163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6Itovebi 3mg"/>
    <s v="BC_LEL48"/>
    <x v="5"/>
    <x v="2"/>
    <s v="上海市"/>
    <x v="191"/>
    <s v="复旦大学附属中山医院青浦分院"/>
    <s v="SH206"/>
    <x v="163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6Itovebi 9mg"/>
    <s v="BC_LEL48"/>
    <x v="5"/>
    <x v="2"/>
    <s v="上海市"/>
    <x v="191"/>
    <s v="复旦大学附属中山医院青浦分院"/>
    <s v="SH206"/>
    <x v="163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06Perjeta"/>
    <s v="BC_LEL48"/>
    <x v="5"/>
    <x v="2"/>
    <s v="上海市"/>
    <x v="191"/>
    <s v="复旦大学附属中山医院青浦分院"/>
    <s v="SH206"/>
    <x v="163"/>
    <s v="-"/>
    <s v="-"/>
    <m/>
    <s v="腿部"/>
    <x v="3"/>
    <x v="4"/>
    <n v="3985.87"/>
    <n v="5.1755649011105422"/>
    <n v="4.3718774136648753"/>
    <n v="6.6355955878369812"/>
    <n v="4.0096972493433745"/>
    <n v="4.8666915688041623"/>
    <n v="5.5852926684599993"/>
    <n v="16.183037902612398"/>
    <n v="14.461681486607535"/>
    <n v="30.644719389219933"/>
    <n v="10"/>
    <n v="5"/>
    <n v="10"/>
    <n v="5"/>
    <n v="0"/>
    <n v="0"/>
    <n v="25"/>
    <n v="5"/>
    <n v="30"/>
    <n v="20629.128872389476"/>
    <n v="17425.735026804417"/>
    <n v="26448.621385691786"/>
    <n v="15982.131975240276"/>
    <n v="19397.999923349445"/>
    <n v="22262.250488434656"/>
    <n v="64503.485284885683"/>
    <n v="57642.38238702438"/>
    <n v="122145.86767191006"/>
    <n v="39858.699999999997"/>
    <n v="19929.349999999999"/>
    <n v="39858.699999999997"/>
    <n v="19929.349999999999"/>
    <n v="0"/>
    <n v="0"/>
    <n v="99646.75"/>
    <n v="19929.349999999999"/>
    <n v="119576.1"/>
    <n v="4.0096972493433745"/>
    <n v="5"/>
    <m/>
    <m/>
    <n v="0"/>
    <m/>
    <m/>
    <m/>
    <m/>
    <m/>
    <m/>
    <m/>
    <m/>
    <m/>
    <m/>
    <m/>
    <m/>
    <m/>
    <m/>
    <m/>
    <m/>
    <n v="39194.388333333336"/>
    <n v="135519.57999999999"/>
    <n v="87689.14"/>
    <n v="34"/>
    <n v="22"/>
    <n v="0"/>
    <n v="20"/>
    <n v="9.8333333333333339"/>
    <n v="10"/>
    <n v="5"/>
    <n v="20"/>
    <n v="10"/>
    <n v="10"/>
    <n v="7"/>
    <n v="15"/>
    <n v="6"/>
    <n v="13"/>
    <n v="10"/>
    <n v="0"/>
    <n v="12"/>
  </r>
  <r>
    <s v="SH206Phesgo 10ml"/>
    <s v="BC_LEL48"/>
    <x v="5"/>
    <x v="2"/>
    <s v="上海市"/>
    <x v="191"/>
    <s v="复旦大学附属中山医院青浦分院"/>
    <s v="SH206"/>
    <x v="163"/>
    <s v="-"/>
    <s v="-"/>
    <m/>
    <s v="腿部"/>
    <x v="4"/>
    <x v="5"/>
    <n v="6232.07"/>
    <n v="0.6666117259241312"/>
    <n v="0.61625549382307965"/>
    <n v="0.91357360792321018"/>
    <n v="0.80052860562381367"/>
    <n v="0.73450837442454919"/>
    <n v="0.95688851322433799"/>
    <n v="2.196440827670421"/>
    <n v="2.4919254932727006"/>
    <n v="4.6883663209431212"/>
    <n v="0"/>
    <n v="0"/>
    <n v="0"/>
    <n v="0"/>
    <n v="0"/>
    <n v="0"/>
    <n v="0"/>
    <n v="0"/>
    <n v="0"/>
    <n v="4154.37093878"/>
    <n v="3840.5473753899996"/>
    <n v="5693.4546747300001"/>
    <n v="4988.9503072500002"/>
    <n v="4577.5076049999998"/>
    <n v="5963.3961966099996"/>
    <n v="13688.372988899999"/>
    <n v="15529.85410886"/>
    <n v="29218.227097759998"/>
    <n v="0"/>
    <n v="0"/>
    <n v="0"/>
    <n v="0"/>
    <n v="0"/>
    <n v="0"/>
    <n v="0"/>
    <n v="0"/>
    <n v="0"/>
    <n v="0.80052860562381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SH206Phesgo 15ml"/>
    <s v="BC_LEL48"/>
    <x v="5"/>
    <x v="2"/>
    <s v="上海市"/>
    <x v="191"/>
    <s v="复旦大学附属中山医院青浦分院"/>
    <s v="SH206"/>
    <x v="163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2Herceptin IV"/>
    <s v="BC_LEL48"/>
    <x v="5"/>
    <x v="2"/>
    <s v="上海市"/>
    <x v="192"/>
    <s v="上海市奉贤区中心医院"/>
    <s v="SH222"/>
    <x v="164"/>
    <s v="-"/>
    <s v="-"/>
    <m/>
    <s v="腿部"/>
    <x v="0"/>
    <x v="0"/>
    <n v="4535.5"/>
    <n v="3.977623079594105"/>
    <n v="2.849589674487218"/>
    <n v="2.6507653829312408"/>
    <n v="1.87181384380919"/>
    <n v="1.7054816336215779"/>
    <n v="2.9690709683528898"/>
    <n v="9.4779781370125633"/>
    <n v="6.5463664457836579"/>
    <n v="16.024344582796221"/>
    <n v="0"/>
    <n v="10"/>
    <n v="0"/>
    <n v="10"/>
    <n v="0"/>
    <n v="0"/>
    <n v="10"/>
    <n v="10"/>
    <n v="20"/>
    <n v="18040.509477499065"/>
    <n v="12924.313968636778"/>
    <n v="12022.546394284644"/>
    <n v="8489.6116885965821"/>
    <n v="7735.2119492906677"/>
    <n v="13466.221376964531"/>
    <n v="42987.369840420492"/>
    <n v="29691.045014851781"/>
    <n v="72678.414855272276"/>
    <n v="0"/>
    <n v="45355"/>
    <n v="0"/>
    <n v="45355"/>
    <n v="0"/>
    <n v="0"/>
    <n v="45355"/>
    <n v="45355"/>
    <n v="90710"/>
    <n v="1.87181384380919"/>
    <n v="10"/>
    <m/>
    <m/>
    <n v="0"/>
    <m/>
    <m/>
    <m/>
    <m/>
    <m/>
    <m/>
    <m/>
    <m/>
    <m/>
    <m/>
    <m/>
    <m/>
    <m/>
    <m/>
    <m/>
    <m/>
    <n v="3401.625"/>
    <n v="276665.5"/>
    <n v="-72568"/>
    <n v="61"/>
    <n v="-16"/>
    <n v="0"/>
    <n v="20"/>
    <n v="0.75"/>
    <n v="0"/>
    <n v="0"/>
    <n v="0"/>
    <n v="-36"/>
    <n v="0"/>
    <n v="0"/>
    <n v="10"/>
    <n v="0"/>
    <n v="51"/>
    <n v="-36"/>
    <n v="0"/>
    <n v="20"/>
  </r>
  <r>
    <s v="SH222Herceptin SC"/>
    <s v="BC_LEL48"/>
    <x v="5"/>
    <x v="2"/>
    <s v="上海市"/>
    <x v="192"/>
    <s v="上海市奉贤区中心医院"/>
    <s v="SH222"/>
    <x v="164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2Itovebi 3mg"/>
    <s v="BC_LEL48"/>
    <x v="5"/>
    <x v="2"/>
    <s v="上海市"/>
    <x v="192"/>
    <s v="上海市奉贤区中心医院"/>
    <s v="SH222"/>
    <x v="16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2Itovebi 9mg"/>
    <s v="BC_LEL48"/>
    <x v="5"/>
    <x v="2"/>
    <s v="上海市"/>
    <x v="192"/>
    <s v="上海市奉贤区中心医院"/>
    <s v="SH222"/>
    <x v="164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2Perjeta"/>
    <s v="BC_LEL48"/>
    <x v="5"/>
    <x v="2"/>
    <s v="上海市"/>
    <x v="192"/>
    <s v="上海市奉贤区中心医院"/>
    <s v="SH222"/>
    <x v="164"/>
    <s v="-"/>
    <s v="-"/>
    <m/>
    <s v="腿部"/>
    <x v="3"/>
    <x v="4"/>
    <n v="3985.87"/>
    <n v="0.7933444865021918"/>
    <n v="0.67015000450487283"/>
    <n v="1.0171475529442504"/>
    <n v="0.61463265674187473"/>
    <n v="0.74599835909487333"/>
    <n v="0.85615024228042513"/>
    <n v="2.480642043951315"/>
    <n v="2.2167812581171731"/>
    <n v="4.6974233020684881"/>
    <n v="0"/>
    <n v="0"/>
    <n v="0"/>
    <n v="0"/>
    <n v="0"/>
    <n v="0"/>
    <n v="0"/>
    <n v="0"/>
    <n v="0"/>
    <n v="3162.1679884144914"/>
    <n v="2671.1307984558371"/>
    <n v="4054.2179168538996"/>
    <n v="2449.8458675277361"/>
    <n v="2973.4524795654825"/>
    <n v="3412.5035661982779"/>
    <n v="9887.5167037242281"/>
    <n v="8835.801913291496"/>
    <n v="18723.318617015724"/>
    <n v="0"/>
    <n v="0"/>
    <n v="0"/>
    <n v="0"/>
    <n v="0"/>
    <n v="0"/>
    <n v="0"/>
    <n v="0"/>
    <n v="0"/>
    <n v="0.61463265674187473"/>
    <n v="0"/>
    <m/>
    <m/>
    <n v="0"/>
    <m/>
    <m/>
    <m/>
    <m/>
    <m/>
    <m/>
    <m/>
    <m/>
    <m/>
    <m/>
    <m/>
    <m/>
    <m/>
    <m/>
    <m/>
    <m/>
    <n v="7307.4283333333333"/>
    <n v="0"/>
    <n v="31886.959999999999"/>
    <n v="0"/>
    <n v="8"/>
    <n v="0"/>
    <n v="5"/>
    <n v="1.8333333333333333"/>
    <n v="0"/>
    <n v="0"/>
    <n v="0"/>
    <n v="4"/>
    <n v="0"/>
    <n v="10"/>
    <n v="0"/>
    <n v="0"/>
    <n v="0"/>
    <n v="5"/>
    <n v="0"/>
    <n v="3"/>
  </r>
  <r>
    <s v="SH222Phesgo 10ml"/>
    <s v="BC_LEL48"/>
    <x v="5"/>
    <x v="2"/>
    <s v="上海市"/>
    <x v="192"/>
    <s v="上海市奉贤区中心医院"/>
    <s v="SH222"/>
    <x v="164"/>
    <s v="-"/>
    <s v="-"/>
    <m/>
    <s v="腿部"/>
    <x v="4"/>
    <x v="5"/>
    <n v="6232.07"/>
    <n v="0.32429842032422612"/>
    <n v="0.29980079392400921"/>
    <n v="0.44444203862440568"/>
    <n v="0.38944717262322154"/>
    <n v="0.35732922232420367"/>
    <n v="0.46551415462438644"/>
    <n v="1.068541252872641"/>
    <n v="1.2122905495718117"/>
    <n v="2.2808318024444527"/>
    <n v="0"/>
    <n v="0"/>
    <n v="0"/>
    <n v="0"/>
    <n v="0"/>
    <n v="0"/>
    <n v="0"/>
    <n v="0"/>
    <n v="0"/>
    <n v="2021.0504563499999"/>
    <n v="1868.3795337900001"/>
    <n v="2769.7938956499997"/>
    <n v="2427.0620410900001"/>
    <n v="2226.9007265699997"/>
    <n v="2901.11679761"/>
    <n v="6659.2238857899993"/>
    <n v="7555.0795652699999"/>
    <n v="14214.303451059999"/>
    <n v="0"/>
    <n v="0"/>
    <n v="0"/>
    <n v="0"/>
    <n v="0"/>
    <n v="0"/>
    <n v="0"/>
    <n v="0"/>
    <n v="0"/>
    <n v="0.38944717262322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SH222Phesgo 15ml"/>
    <s v="BC_LEL48"/>
    <x v="5"/>
    <x v="2"/>
    <s v="上海市"/>
    <x v="192"/>
    <s v="上海市奉贤区中心医院"/>
    <s v="SH222"/>
    <x v="16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9Herceptin IV"/>
    <s v="BC_LEL48"/>
    <x v="5"/>
    <x v="2"/>
    <s v="上海市"/>
    <x v="193"/>
    <s v="上海健康医学院附属崇明医院"/>
    <s v="SH229"/>
    <x v="165"/>
    <s v="-"/>
    <s v="-"/>
    <m/>
    <s v="腿部"/>
    <x v="0"/>
    <x v="0"/>
    <n v="4535.5"/>
    <n v="17.017444808314419"/>
    <n v="12.191385166861336"/>
    <n v="11.340756200666952"/>
    <n v="8.0081717500774943"/>
    <n v="7.2965534921199096"/>
    <n v="12.702561385245646"/>
    <n v="40.549586175842705"/>
    <n v="28.007286627443051"/>
    <n v="68.556872803285756"/>
    <n v="12"/>
    <n v="12"/>
    <n v="0"/>
    <n v="0"/>
    <n v="0"/>
    <n v="0"/>
    <n v="24"/>
    <n v="0"/>
    <n v="24"/>
    <n v="77182.620928110045"/>
    <n v="55294.027424299587"/>
    <n v="51435.999748124959"/>
    <n v="36321.062972476473"/>
    <n v="33093.518363509851"/>
    <n v="57612.467162781621"/>
    <n v="183912.64810053457"/>
    <n v="127027.04849876795"/>
    <n v="310939.69659930252"/>
    <n v="54426"/>
    <n v="54426"/>
    <n v="0"/>
    <n v="0"/>
    <n v="0"/>
    <n v="0"/>
    <n v="108852"/>
    <n v="0"/>
    <n v="108852"/>
    <n v="8.0081717500774943"/>
    <n v="0"/>
    <m/>
    <m/>
    <n v="0"/>
    <m/>
    <m/>
    <m/>
    <m/>
    <m/>
    <m/>
    <m/>
    <m/>
    <m/>
    <m/>
    <m/>
    <m/>
    <m/>
    <m/>
    <m/>
    <m/>
    <n v="45355"/>
    <n v="0"/>
    <n v="0"/>
    <n v="0"/>
    <n v="0"/>
    <n v="0"/>
    <n v="24"/>
    <n v="10"/>
    <n v="0"/>
    <n v="0"/>
    <n v="24"/>
    <n v="24"/>
    <n v="18"/>
    <n v="54"/>
    <n v="0"/>
    <n v="0"/>
    <n v="0"/>
    <n v="0"/>
    <n v="0"/>
    <n v="0"/>
  </r>
  <r>
    <s v="SH229Herceptin SC"/>
    <s v="BC_LEL48"/>
    <x v="5"/>
    <x v="2"/>
    <s v="上海市"/>
    <x v="193"/>
    <s v="上海健康医学院附属崇明医院"/>
    <s v="SH229"/>
    <x v="165"/>
    <s v="-"/>
    <s v="-"/>
    <m/>
    <s v="腿部"/>
    <x v="1"/>
    <x v="1"/>
    <n v="3444.49"/>
    <n v="2.0160915928105339"/>
    <n v="1.8679547286349518"/>
    <n v="2.833371878438796"/>
    <n v="2.9001365723753758"/>
    <n v="2.6112305555472699"/>
    <n v="3.436936808450195"/>
    <n v="6.7174181998842819"/>
    <n v="8.9483039363728416"/>
    <n v="15.665722136257124"/>
    <n v="20"/>
    <n v="0"/>
    <n v="5"/>
    <n v="35"/>
    <n v="0"/>
    <n v="0"/>
    <n v="25"/>
    <n v="35"/>
    <n v="60"/>
    <n v="6944.4073305199545"/>
    <n v="6434.151383235805"/>
    <n v="9759.5211015636469"/>
    <n v="9989.491422181256"/>
    <n v="8994.3575362770152"/>
    <n v="11838.494467338611"/>
    <n v="23138.079815319405"/>
    <n v="30822.343425796884"/>
    <n v="53960.423241116288"/>
    <n v="68889.799999999988"/>
    <n v="0"/>
    <n v="17222.449999999997"/>
    <n v="120557.15"/>
    <n v="0"/>
    <n v="0"/>
    <n v="86112.249999999985"/>
    <n v="120557.15"/>
    <n v="206669.39999999997"/>
    <n v="2.9001365723753758"/>
    <n v="35"/>
    <m/>
    <m/>
    <n v="0"/>
    <m/>
    <m/>
    <m/>
    <m/>
    <m/>
    <m/>
    <m/>
    <m/>
    <m/>
    <m/>
    <m/>
    <m/>
    <m/>
    <m/>
    <m/>
    <m/>
    <n v="5740.8166666666666"/>
    <n v="0"/>
    <n v="68889.799999999988"/>
    <n v="0"/>
    <n v="20"/>
    <n v="0"/>
    <n v="10"/>
    <n v="1.6666666666666667"/>
    <n v="0"/>
    <n v="0"/>
    <n v="0"/>
    <n v="0"/>
    <n v="0"/>
    <n v="0"/>
    <n v="0"/>
    <n v="0"/>
    <n v="0"/>
    <n v="10"/>
    <n v="0"/>
    <n v="10"/>
  </r>
  <r>
    <s v="SH229Itovebi 3mg"/>
    <s v="BC_LEL48"/>
    <x v="5"/>
    <x v="2"/>
    <s v="上海市"/>
    <x v="193"/>
    <s v="上海健康医学院附属崇明医院"/>
    <s v="SH229"/>
    <x v="165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9Itovebi 9mg"/>
    <s v="BC_LEL48"/>
    <x v="5"/>
    <x v="2"/>
    <s v="上海市"/>
    <x v="193"/>
    <s v="上海健康医学院附属崇明医院"/>
    <s v="SH229"/>
    <x v="165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29Perjeta"/>
    <s v="BC_LEL48"/>
    <x v="5"/>
    <x v="2"/>
    <s v="上海市"/>
    <x v="193"/>
    <s v="上海健康医学院附属崇明医院"/>
    <s v="SH229"/>
    <x v="165"/>
    <s v="-"/>
    <s v="-"/>
    <m/>
    <s v="腿部"/>
    <x v="3"/>
    <x v="4"/>
    <n v="3985.87"/>
    <n v="0.24728594272259408"/>
    <n v="0.2088861502777713"/>
    <n v="0.31704549007047739"/>
    <n v="0.19158136035030876"/>
    <n v="0.23252812698254549"/>
    <n v="0.26686253371209046"/>
    <n v="0.77321758307084276"/>
    <n v="0.69097202104494471"/>
    <n v="1.4641896041157874"/>
    <n v="0"/>
    <n v="10"/>
    <n v="0"/>
    <n v="0"/>
    <n v="0"/>
    <n v="0"/>
    <n v="10"/>
    <n v="0"/>
    <n v="10"/>
    <n v="985.64962051970599"/>
    <n v="832.59303980766015"/>
    <n v="1263.7021075072137"/>
    <n v="763.61839677948501"/>
    <n v="926.82688549591842"/>
    <n v="1063.6793672470098"/>
    <n v="3081.9447678345796"/>
    <n v="2754.1246495224132"/>
    <n v="5836.0694173569927"/>
    <n v="0"/>
    <n v="39858.699999999997"/>
    <n v="0"/>
    <n v="0"/>
    <n v="0"/>
    <n v="0"/>
    <n v="39858.699999999997"/>
    <n v="0"/>
    <n v="39858.699999999997"/>
    <n v="0.19158136035030876"/>
    <n v="0"/>
    <m/>
    <m/>
    <n v="0"/>
    <m/>
    <m/>
    <m/>
    <m/>
    <m/>
    <m/>
    <m/>
    <m/>
    <m/>
    <m/>
    <m/>
    <m/>
    <m/>
    <m/>
    <m/>
    <m/>
    <n v="6643.1166666666668"/>
    <n v="0"/>
    <n v="19929.349999999999"/>
    <n v="0"/>
    <n v="5"/>
    <n v="0"/>
    <n v="6"/>
    <n v="1.6666666666666667"/>
    <n v="0"/>
    <n v="0"/>
    <n v="6"/>
    <n v="4"/>
    <n v="0"/>
    <n v="5"/>
    <n v="0"/>
    <n v="0"/>
    <n v="0"/>
    <n v="0"/>
    <n v="5"/>
    <n v="0"/>
  </r>
  <r>
    <s v="SH229Phesgo 10ml"/>
    <s v="BC_LEL48"/>
    <x v="5"/>
    <x v="2"/>
    <s v="上海市"/>
    <x v="193"/>
    <s v="上海健康医学院附属崇明医院"/>
    <s v="SH229"/>
    <x v="165"/>
    <s v="-"/>
    <s v="-"/>
    <m/>
    <s v="腿部"/>
    <x v="4"/>
    <x v="5"/>
    <n v="6232.07"/>
    <n v="3.140578677023846"/>
    <n v="2.903337113124532"/>
    <n v="4.3040815999242623"/>
    <n v="3.7714966134237899"/>
    <n v="3.4604577952237379"/>
    <n v="4.5081496060233599"/>
    <n v="10.34799739007264"/>
    <n v="11.740104014670887"/>
    <n v="22.088101404743526"/>
    <n v="30"/>
    <n v="0"/>
    <n v="0"/>
    <n v="0"/>
    <n v="0"/>
    <n v="0"/>
    <n v="30"/>
    <n v="0"/>
    <n v="30"/>
    <n v="19572.306155719998"/>
    <n v="18093.800122590001"/>
    <n v="26823.337816439995"/>
    <n v="23504.230899619997"/>
    <n v="21565.815211879999"/>
    <n v="28095.103915209998"/>
    <n v="64489.444094749997"/>
    <n v="73165.150026709991"/>
    <n v="137654.59412145999"/>
    <n v="186962.09999999998"/>
    <n v="0"/>
    <n v="0"/>
    <n v="0"/>
    <n v="0"/>
    <n v="0"/>
    <n v="186962.09999999998"/>
    <n v="0"/>
    <n v="186962.09999999998"/>
    <n v="3.7714966134237899"/>
    <n v="0"/>
    <n v="10"/>
    <n v="13"/>
    <n v="30"/>
    <n v="30"/>
    <n v="0"/>
    <n v="0"/>
    <n v="0"/>
    <n v="0"/>
    <n v="0"/>
    <n v="0"/>
    <n v="0"/>
    <n v="0"/>
    <n v="0"/>
    <n v="0"/>
    <n v="0"/>
    <n v="0"/>
    <n v="0"/>
    <n v="0"/>
    <n v="0"/>
    <n v="17138.192499999997"/>
    <n v="62320.7"/>
    <n v="81016.91"/>
    <n v="10"/>
    <n v="13"/>
    <n v="6.666666666666667"/>
    <n v="10"/>
    <n v="2.75"/>
    <n v="0"/>
    <n v="10"/>
    <n v="0"/>
    <n v="0"/>
    <n v="0"/>
    <n v="0"/>
    <n v="5"/>
    <n v="0"/>
    <n v="5"/>
    <n v="0"/>
    <n v="3"/>
    <n v="10"/>
  </r>
  <r>
    <s v="SH229Phesgo 15ml"/>
    <s v="BC_LEL48"/>
    <x v="5"/>
    <x v="2"/>
    <s v="上海市"/>
    <x v="193"/>
    <s v="上海健康医学院附属崇明医院"/>
    <s v="SH229"/>
    <x v="165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Herceptin IV"/>
    <s v="BC_LEL47"/>
    <x v="6"/>
    <x v="2"/>
    <s v="上海市"/>
    <x v="194"/>
    <s v="复旦大学附属华山医院东院"/>
    <s v="SH061"/>
    <x v="111"/>
    <s v="-"/>
    <s v="Y"/>
    <s v="深耕熟盘"/>
    <s v="头部"/>
    <x v="0"/>
    <x v="0"/>
    <n v="4535.5"/>
    <n v="2.3523988750709055"/>
    <n v="1.6852706781260536"/>
    <n v="1.567684363275734"/>
    <n v="1.1070060416504357"/>
    <n v="1.0086358099055708"/>
    <n v="1.7559328941423344"/>
    <n v="5.6053539164726933"/>
    <n v="3.8715747456983407"/>
    <n v="9.4769286621710336"/>
    <n v="3"/>
    <n v="2"/>
    <n v="5"/>
    <n v="3"/>
    <n v="0"/>
    <n v="0"/>
    <n v="10"/>
    <n v="3"/>
    <n v="13"/>
    <n v="10669.305097884093"/>
    <n v="7643.5451606407169"/>
    <n v="7110.2324296370916"/>
    <n v="5020.8259019055513"/>
    <n v="4574.6677158267166"/>
    <n v="7964.033641382558"/>
    <n v="25423.0826881619"/>
    <n v="17559.527259114824"/>
    <n v="42982.609947276724"/>
    <n v="13606.5"/>
    <n v="9071"/>
    <n v="22677.5"/>
    <n v="13606.5"/>
    <n v="0"/>
    <n v="0"/>
    <n v="45355"/>
    <n v="13606.5"/>
    <n v="58961.5"/>
    <n v="1.1070060416504357"/>
    <n v="3"/>
    <m/>
    <m/>
    <n v="0"/>
    <m/>
    <m/>
    <m/>
    <m/>
    <m/>
    <m/>
    <m/>
    <m/>
    <m/>
    <m/>
    <m/>
    <m/>
    <m/>
    <m/>
    <m/>
    <m/>
    <n v="10204.875"/>
    <n v="63497"/>
    <n v="36284"/>
    <n v="14"/>
    <n v="8"/>
    <n v="0"/>
    <n v="5"/>
    <n v="2.25"/>
    <n v="0"/>
    <n v="0"/>
    <n v="0"/>
    <n v="5"/>
    <n v="0"/>
    <n v="0"/>
    <n v="5"/>
    <n v="4"/>
    <n v="5"/>
    <n v="5"/>
    <n v="0"/>
    <n v="3"/>
  </r>
  <r>
    <s v="SH268Herceptin SC"/>
    <s v="BC_LEL47"/>
    <x v="6"/>
    <x v="2"/>
    <s v="上海市"/>
    <x v="194"/>
    <s v="复旦大学附属华山医院东院"/>
    <s v="SH061"/>
    <x v="111"/>
    <s v="-"/>
    <s v="Y"/>
    <s v="深耕熟盘"/>
    <s v="头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Itovebi 3mg"/>
    <s v="BC_LEL47"/>
    <x v="6"/>
    <x v="2"/>
    <s v="上海市"/>
    <x v="194"/>
    <s v="复旦大学附属华山医院东院"/>
    <s v="SH061"/>
    <x v="111"/>
    <s v="-"/>
    <s v="Y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Itovebi 9mg"/>
    <s v="BC_LEL47"/>
    <x v="6"/>
    <x v="2"/>
    <s v="上海市"/>
    <x v="194"/>
    <s v="复旦大学附属华山医院东院"/>
    <s v="SH061"/>
    <x v="111"/>
    <s v="-"/>
    <s v="Y"/>
    <s v="深耕熟盘"/>
    <s v="头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Perjeta"/>
    <s v="BC_LEL47"/>
    <x v="6"/>
    <x v="2"/>
    <s v="上海市"/>
    <x v="194"/>
    <s v="复旦大学附属华山医院东院"/>
    <s v="SH061"/>
    <x v="111"/>
    <s v="-"/>
    <s v="Y"/>
    <s v="深耕熟盘"/>
    <s v="头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Phesgo 10ml"/>
    <s v="BC_LEL47"/>
    <x v="6"/>
    <x v="2"/>
    <s v="上海市"/>
    <x v="194"/>
    <s v="复旦大学附属华山医院东院"/>
    <s v="SH061"/>
    <x v="111"/>
    <s v="-"/>
    <s v="Y"/>
    <s v="深耕熟盘"/>
    <s v="头部"/>
    <x v="4"/>
    <x v="5"/>
    <n v="6232.07"/>
    <n v="0.85310678902355086"/>
    <n v="0.78866257902430503"/>
    <n v="1.1691602889232631"/>
    <n v="1.0244891019244007"/>
    <n v="0.93999863332408007"/>
    <n v="1.2245932460241944"/>
    <n v="2.8109296569711191"/>
    <n v="3.1890809812726753"/>
    <n v="6.0000106382437943"/>
    <n v="0"/>
    <n v="0"/>
    <n v="0"/>
    <n v="0"/>
    <n v="0"/>
    <n v="0"/>
    <n v="0"/>
    <n v="0"/>
    <n v="0"/>
    <n v="5316.6212266700004"/>
    <n v="4915.0003988600001"/>
    <n v="7286.2887617899996"/>
    <n v="6384.6877974299996"/>
    <n v="5858.1372827799996"/>
    <n v="7631.7508307500011"/>
    <n v="17517.91038732"/>
    <n v="19874.57591096"/>
    <n v="37392.486298279997"/>
    <n v="0"/>
    <n v="0"/>
    <n v="0"/>
    <n v="0"/>
    <n v="0"/>
    <n v="0"/>
    <n v="0"/>
    <n v="0"/>
    <n v="0"/>
    <n v="1.0244891019244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8Phesgo 15ml"/>
    <s v="BC_LEL47"/>
    <x v="6"/>
    <x v="2"/>
    <s v="上海市"/>
    <x v="194"/>
    <s v="复旦大学附属华山医院东院"/>
    <s v="SH061"/>
    <x v="111"/>
    <s v="-"/>
    <s v="Y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Herceptin IV"/>
    <s v="BC_LEL48"/>
    <x v="5"/>
    <x v="2"/>
    <s v="上海市"/>
    <x v="195"/>
    <s v="上海交通大学医学院附属第九人民医院浦东院区"/>
    <s v="SH269"/>
    <x v="166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Herceptin SC"/>
    <s v="BC_LEL48"/>
    <x v="5"/>
    <x v="2"/>
    <s v="上海市"/>
    <x v="195"/>
    <s v="上海交通大学医学院附属第九人民医院浦东院区"/>
    <s v="SH269"/>
    <x v="166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Itovebi 3mg"/>
    <s v="BC_LEL48"/>
    <x v="5"/>
    <x v="2"/>
    <s v="上海市"/>
    <x v="195"/>
    <s v="上海交通大学医学院附属第九人民医院浦东院区"/>
    <s v="SH269"/>
    <x v="166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Itovebi 9mg"/>
    <s v="BC_LEL48"/>
    <x v="5"/>
    <x v="2"/>
    <s v="上海市"/>
    <x v="195"/>
    <s v="上海交通大学医学院附属第九人民医院浦东院区"/>
    <s v="SH269"/>
    <x v="166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Perjeta"/>
    <s v="BC_LEL48"/>
    <x v="5"/>
    <x v="2"/>
    <s v="上海市"/>
    <x v="195"/>
    <s v="上海交通大学医学院附属第九人民医院浦东院区"/>
    <s v="SH269"/>
    <x v="166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Phesgo 10ml"/>
    <s v="BC_LEL48"/>
    <x v="5"/>
    <x v="2"/>
    <s v="上海市"/>
    <x v="195"/>
    <s v="上海交通大学医学院附属第九人民医院浦东院区"/>
    <s v="SH269"/>
    <x v="166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69Phesgo 15ml"/>
    <s v="BC_LEL48"/>
    <x v="5"/>
    <x v="2"/>
    <s v="上海市"/>
    <x v="195"/>
    <s v="上海交通大学医学院附属第九人民医院浦东院区"/>
    <s v="SH269"/>
    <x v="166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287Herceptin IV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287Herceptin SC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287Itovebi 3mg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287Itovebi 9mg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287Perjeta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287Phesgo 10ml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287Phesgo 15ml"/>
    <s v="BC_LEL47"/>
    <x v="6"/>
    <x v="2"/>
    <s v="上海市"/>
    <x v="196"/>
    <s v="复旦大学附属华山医院国际医疗中心"/>
    <s v="SH061"/>
    <x v="111"/>
    <s v="-"/>
    <s v="Y"/>
    <s v="深耕熟盘"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2Herceptin IV"/>
    <s v="BC_LEL48"/>
    <x v="5"/>
    <x v="2"/>
    <s v="上海市"/>
    <x v="197"/>
    <s v="上海长海医院"/>
    <s v="SH312"/>
    <x v="167"/>
    <s v="-"/>
    <s v="-"/>
    <s v="深耕熟盘"/>
    <s v="头部"/>
    <x v="0"/>
    <x v="0"/>
    <n v="4535.5"/>
    <n v="26.669619691124495"/>
    <n v="19.106252999237043"/>
    <n v="17.773153272327708"/>
    <n v="12.550350384649098"/>
    <n v="11.435107260974226"/>
    <n v="19.907364769718352"/>
    <n v="63.549025962689242"/>
    <n v="43.892822415341676"/>
    <n v="107.44184837803093"/>
    <n v="0"/>
    <n v="0"/>
    <n v="0"/>
    <n v="0"/>
    <n v="0"/>
    <n v="0"/>
    <n v="0"/>
    <n v="0"/>
    <n v="0"/>
    <n v="120960.06010909515"/>
    <n v="86656.410478039601"/>
    <n v="80610.136666642327"/>
    <n v="56922.114169575987"/>
    <n v="51863.928982148602"/>
    <n v="90289.852913057592"/>
    <n v="288226.6072537771"/>
    <n v="199075.89606478217"/>
    <n v="487302.50331855926"/>
    <n v="0"/>
    <n v="0"/>
    <n v="0"/>
    <n v="0"/>
    <n v="0"/>
    <n v="0"/>
    <n v="0"/>
    <n v="0"/>
    <n v="0"/>
    <n v="12.550350384649098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2Herceptin SC"/>
    <s v="BC_LEL48"/>
    <x v="5"/>
    <x v="2"/>
    <s v="上海市"/>
    <x v="197"/>
    <s v="上海长海医院"/>
    <s v="SH312"/>
    <x v="167"/>
    <s v="-"/>
    <s v="-"/>
    <s v="深耕熟盘"/>
    <s v="头部"/>
    <x v="1"/>
    <x v="1"/>
    <n v="3444.49"/>
    <n v="27.513147926342985"/>
    <n v="25.491557502603548"/>
    <n v="38.666387925934302"/>
    <n v="39.577510668117554"/>
    <n v="35.634875320523406"/>
    <n v="46.903102597913524"/>
    <n v="91.671093354880838"/>
    <n v="122.11548858655448"/>
    <n v="213.78658194143532"/>
    <n v="35"/>
    <n v="10"/>
    <n v="15"/>
    <n v="10"/>
    <n v="0"/>
    <n v="0"/>
    <n v="60"/>
    <n v="10"/>
    <n v="70"/>
    <n v="94768.762900809146"/>
    <n v="87805.414902142889"/>
    <n v="133185.98654700146"/>
    <n v="136324.33972122424"/>
    <n v="122743.97169278965"/>
    <n v="161557.26786748716"/>
    <n v="315760.16434995353"/>
    <n v="420625.57928150106"/>
    <n v="736385.74363145465"/>
    <n v="120557.15"/>
    <n v="34444.899999999994"/>
    <n v="51667.35"/>
    <n v="34444.899999999994"/>
    <n v="0"/>
    <n v="0"/>
    <n v="206669.4"/>
    <n v="34444.899999999994"/>
    <n v="241114.3"/>
    <n v="39.577510668117554"/>
    <n v="10"/>
    <m/>
    <m/>
    <n v="0"/>
    <m/>
    <m/>
    <m/>
    <m/>
    <m/>
    <m/>
    <m/>
    <m/>
    <m/>
    <m/>
    <m/>
    <m/>
    <m/>
    <m/>
    <m/>
    <m/>
    <n v="120270.10916666665"/>
    <n v="306559.61"/>
    <n v="275559.19999999995"/>
    <n v="89"/>
    <n v="80"/>
    <n v="0"/>
    <n v="105"/>
    <n v="34.916666666666664"/>
    <n v="105"/>
    <n v="105"/>
    <n v="0"/>
    <n v="0"/>
    <n v="5"/>
    <n v="35"/>
    <n v="30"/>
    <n v="29"/>
    <n v="30"/>
    <n v="50"/>
    <n v="30"/>
    <n v="0"/>
  </r>
  <r>
    <s v="SH312Itovebi 3mg"/>
    <s v="BC_LEL48"/>
    <x v="5"/>
    <x v="2"/>
    <s v="上海市"/>
    <x v="197"/>
    <s v="上海长海医院"/>
    <s v="SH312"/>
    <x v="167"/>
    <s v="-"/>
    <s v="-"/>
    <s v="深耕熟盘"/>
    <s v="头部"/>
    <x v="2"/>
    <x v="2"/>
    <n v="3566.02"/>
    <n v="4.4803227140664132"/>
    <n v="5.1156021334289434"/>
    <n v="10.354137964281621"/>
    <n v="10.481455704304476"/>
    <n v="12.742638795955806"/>
    <n v="16.227831503480239"/>
    <n v="19.950062811776981"/>
    <n v="39.451926003740525"/>
    <n v="59.401988815517505"/>
    <n v="0"/>
    <n v="0"/>
    <n v="0"/>
    <n v="0"/>
    <n v="0"/>
    <n v="0"/>
    <n v="0"/>
    <n v="0"/>
    <n v="0"/>
    <n v="15976.920404815113"/>
    <n v="18242.33951985028"/>
    <n v="36923.063063387548"/>
    <n v="37377.080670663854"/>
    <n v="45440.504799154325"/>
    <n v="57868.771698040604"/>
    <n v="71142.32298805294"/>
    <n v="140686.35716785878"/>
    <n v="211828.68015591172"/>
    <n v="0"/>
    <n v="0"/>
    <n v="0"/>
    <n v="0"/>
    <n v="0"/>
    <n v="0"/>
    <n v="0"/>
    <n v="0"/>
    <n v="0"/>
    <n v="10.481455704304476"/>
    <n v="0"/>
    <m/>
    <m/>
    <n v="0"/>
    <m/>
    <m/>
    <m/>
    <m/>
    <m/>
    <m/>
    <n v="2"/>
    <n v="3"/>
    <n v="0.33333333333333331"/>
    <n v="0"/>
    <n v="1"/>
    <n v="0"/>
    <n v="0"/>
    <n v="0"/>
    <n v="0"/>
    <n v="0"/>
    <n v="1188.6733333333332"/>
    <n v="10698.06"/>
    <n v="0"/>
    <n v="3"/>
    <n v="0"/>
    <n v="0"/>
    <n v="1"/>
    <n v="0.33333333333333331"/>
    <n v="0"/>
    <n v="0"/>
    <n v="0"/>
    <n v="0"/>
    <n v="1"/>
    <n v="0"/>
    <n v="0"/>
    <n v="1"/>
    <n v="2"/>
    <n v="0"/>
    <n v="0"/>
    <n v="0"/>
  </r>
  <r>
    <s v="SH312Itovebi 9mg"/>
    <s v="BC_LEL48"/>
    <x v="5"/>
    <x v="2"/>
    <s v="上海市"/>
    <x v="197"/>
    <s v="上海长海医院"/>
    <s v="SH312"/>
    <x v="167"/>
    <s v="-"/>
    <s v="-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2Perjeta"/>
    <s v="BC_LEL48"/>
    <x v="5"/>
    <x v="2"/>
    <s v="上海市"/>
    <x v="197"/>
    <s v="上海长海医院"/>
    <s v="SH312"/>
    <x v="167"/>
    <s v="-"/>
    <s v="-"/>
    <s v="深耕熟盘"/>
    <s v="头部"/>
    <x v="3"/>
    <x v="4"/>
    <n v="3985.87"/>
    <n v="10.324969308980972"/>
    <n v="8.7216566657354022"/>
    <n v="13.237650787941122"/>
    <n v="7.9991270187515955"/>
    <n v="9.7087838804605511"/>
    <n v="11.142353827144913"/>
    <n v="32.284276762657498"/>
    <n v="28.850264726357057"/>
    <n v="61.134541489014552"/>
    <n v="0"/>
    <n v="0"/>
    <n v="0"/>
    <n v="0"/>
    <n v="0"/>
    <n v="0"/>
    <n v="0"/>
    <n v="0"/>
    <n v="0"/>
    <n v="41153.985419587989"/>
    <n v="34763.389654254774"/>
    <n v="52763.555146130879"/>
    <n v="31883.480410231423"/>
    <n v="38697.950405611293"/>
    <n v="44411.973849002097"/>
    <n v="128680.93021997364"/>
    <n v="114993.40466484481"/>
    <n v="243674.33488481847"/>
    <n v="0"/>
    <n v="0"/>
    <n v="0"/>
    <n v="0"/>
    <n v="0"/>
    <n v="0"/>
    <n v="0"/>
    <n v="0"/>
    <n v="0"/>
    <n v="7.9991270187515955"/>
    <n v="0"/>
    <m/>
    <m/>
    <n v="0"/>
    <m/>
    <m/>
    <m/>
    <m/>
    <m/>
    <m/>
    <m/>
    <m/>
    <m/>
    <m/>
    <m/>
    <m/>
    <m/>
    <m/>
    <m/>
    <m/>
    <n v="12954.077499999999"/>
    <n v="-243138.07"/>
    <n v="0"/>
    <n v="-61"/>
    <n v="0"/>
    <n v="0"/>
    <n v="105"/>
    <n v="3.25"/>
    <n v="105"/>
    <n v="0"/>
    <n v="0"/>
    <n v="0"/>
    <n v="0"/>
    <n v="-5"/>
    <n v="-54"/>
    <n v="0"/>
    <n v="-7"/>
    <n v="0"/>
    <n v="0"/>
    <n v="0"/>
  </r>
  <r>
    <s v="SH312Phesgo 10ml"/>
    <s v="BC_LEL48"/>
    <x v="5"/>
    <x v="2"/>
    <s v="上海市"/>
    <x v="197"/>
    <s v="上海长海医院"/>
    <s v="SH312"/>
    <x v="167"/>
    <s v="-"/>
    <s v="-"/>
    <s v="深耕熟盘"/>
    <s v="头部"/>
    <x v="4"/>
    <x v="5"/>
    <n v="6232.07"/>
    <n v="57.715683338338629"/>
    <n v="53.047094328439833"/>
    <n v="77.887445012949158"/>
    <n v="68.769093055544957"/>
    <n v="61.286084114449935"/>
    <n v="79.178841737660207"/>
    <n v="188.65022267972762"/>
    <n v="209.2340189076551"/>
    <n v="397.88424158738269"/>
    <n v="170"/>
    <n v="30"/>
    <n v="90"/>
    <n v="0"/>
    <n v="0"/>
    <n v="0"/>
    <n v="290"/>
    <n v="0"/>
    <n v="290"/>
    <n v="359688.17866236001"/>
    <n v="330593.20515143999"/>
    <n v="485400.00944185001"/>
    <n v="428573.80175867002"/>
    <n v="381939.16622714"/>
    <n v="493448.08422802004"/>
    <n v="1175681.3932556501"/>
    <n v="1303961.0522138299"/>
    <n v="2479642.44546948"/>
    <n v="1059451.8999999999"/>
    <n v="186962.09999999998"/>
    <n v="560886.29999999993"/>
    <n v="0"/>
    <n v="0"/>
    <n v="0"/>
    <n v="1807300.2999999998"/>
    <n v="0"/>
    <n v="1807300.2999999998"/>
    <n v="68.769093055544957"/>
    <n v="0"/>
    <n v="320"/>
    <n v="20"/>
    <n v="290"/>
    <n v="170"/>
    <n v="30"/>
    <n v="90"/>
    <n v="0"/>
    <n v="0"/>
    <n v="0"/>
    <n v="0"/>
    <n v="0"/>
    <n v="0"/>
    <n v="0"/>
    <n v="0"/>
    <n v="0"/>
    <n v="0"/>
    <n v="0"/>
    <n v="0"/>
    <n v="0"/>
    <n v="537516.03749999998"/>
    <n v="1994262.4"/>
    <n v="124641.4"/>
    <n v="320"/>
    <n v="20"/>
    <n v="105"/>
    <n v="165"/>
    <n v="86.25"/>
    <n v="0"/>
    <n v="105"/>
    <n v="165"/>
    <n v="80"/>
    <n v="135"/>
    <n v="210"/>
    <n v="0"/>
    <n v="105"/>
    <n v="215"/>
    <n v="0"/>
    <n v="0"/>
    <n v="20"/>
  </r>
  <r>
    <s v="SH312Phesgo 15ml"/>
    <s v="BC_LEL48"/>
    <x v="5"/>
    <x v="2"/>
    <s v="上海市"/>
    <x v="197"/>
    <s v="上海长海医院"/>
    <s v="SH312"/>
    <x v="167"/>
    <s v="-"/>
    <s v="-"/>
    <s v="深耕熟盘"/>
    <s v="头部"/>
    <x v="4"/>
    <x v="6"/>
    <n v="8489.27"/>
    <n v="3"/>
    <n v="3"/>
    <n v="5"/>
    <n v="4"/>
    <n v="5"/>
    <n v="7"/>
    <n v="11"/>
    <n v="16"/>
    <n v="27"/>
    <n v="10"/>
    <n v="2"/>
    <n v="7"/>
    <n v="0"/>
    <n v="0"/>
    <n v="0"/>
    <n v="19"/>
    <n v="0"/>
    <n v="19"/>
    <n v="25467.81"/>
    <n v="25467.81"/>
    <n v="42446.350000000006"/>
    <n v="33957.08"/>
    <n v="42446.350000000006"/>
    <n v="59424.89"/>
    <n v="93381.97"/>
    <n v="135828.32"/>
    <n v="229210.29"/>
    <n v="84892.700000000012"/>
    <n v="16978.54"/>
    <n v="59424.89"/>
    <n v="0"/>
    <n v="0"/>
    <n v="0"/>
    <n v="161296.13"/>
    <n v="0"/>
    <n v="161296.13"/>
    <n v="4"/>
    <n v="0"/>
    <n v="26"/>
    <n v="40"/>
    <n v="38"/>
    <n v="20"/>
    <n v="4"/>
    <n v="14"/>
    <n v="0"/>
    <n v="0"/>
    <n v="0"/>
    <n v="6.333333333333333"/>
    <n v="7.333333333333333"/>
    <n v="5.333333333333333"/>
    <n v="5"/>
    <n v="6"/>
    <n v="4"/>
    <n v="6"/>
    <n v="5"/>
    <n v="0"/>
    <n v="0"/>
    <n v="58717.450833333336"/>
    <n v="110360.51000000001"/>
    <n v="169785.40000000002"/>
    <n v="13"/>
    <n v="20"/>
    <n v="0"/>
    <n v="20"/>
    <n v="6.916666666666667"/>
    <n v="0"/>
    <n v="10"/>
    <n v="20"/>
    <n v="15"/>
    <n v="5"/>
    <n v="0"/>
    <n v="5"/>
    <n v="0"/>
    <n v="8"/>
    <n v="0"/>
    <n v="4"/>
    <n v="16"/>
  </r>
  <r>
    <s v="SH313Herceptin IV"/>
    <s v="BC_LEL48"/>
    <x v="5"/>
    <x v="2"/>
    <s v="上海市"/>
    <x v="198"/>
    <s v="中国人民解放军海军特色医学中心"/>
    <s v="SH313"/>
    <x v="168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3Herceptin SC"/>
    <s v="BC_LEL48"/>
    <x v="5"/>
    <x v="2"/>
    <s v="上海市"/>
    <x v="198"/>
    <s v="中国人民解放军海军特色医学中心"/>
    <s v="SH313"/>
    <x v="168"/>
    <s v="-"/>
    <s v="-"/>
    <m/>
    <s v="腿部"/>
    <x v="1"/>
    <x v="1"/>
    <n v="3444.49"/>
    <n v="7.2307080460132838"/>
    <n v="6.6994155097390058"/>
    <n v="10.161881985835208"/>
    <n v="10.401333413219941"/>
    <n v="9.3651726217806655"/>
    <n v="12.326566274628332"/>
    <n v="24.092005541587497"/>
    <n v="32.093072309628937"/>
    <n v="56.185077851216434"/>
    <n v="0"/>
    <n v="0"/>
    <n v="0"/>
    <n v="5"/>
    <n v="0"/>
    <n v="0"/>
    <n v="0"/>
    <n v="5"/>
    <n v="5"/>
    <n v="24906.101557412294"/>
    <n v="23076.069729140909"/>
    <n v="35002.500881389518"/>
    <n v="35827.288928501956"/>
    <n v="32258.243443997282"/>
    <n v="42458.734267294545"/>
    <n v="82984.672167942714"/>
    <n v="110544.26663979379"/>
    <n v="193528.9388077365"/>
    <n v="0"/>
    <n v="0"/>
    <n v="0"/>
    <n v="17222.449999999997"/>
    <n v="0"/>
    <n v="0"/>
    <n v="0"/>
    <n v="17222.449999999997"/>
    <n v="17222.449999999997"/>
    <n v="10.401333413219941"/>
    <n v="5"/>
    <m/>
    <m/>
    <n v="0"/>
    <m/>
    <m/>
    <m/>
    <m/>
    <m/>
    <m/>
    <m/>
    <m/>
    <m/>
    <m/>
    <m/>
    <m/>
    <m/>
    <m/>
    <m/>
    <m/>
    <n v="33009.695833333331"/>
    <n v="34444.899999999994"/>
    <n v="34444.899999999994"/>
    <n v="10"/>
    <n v="10"/>
    <n v="0"/>
    <n v="30"/>
    <n v="9.5833333333333339"/>
    <n v="25"/>
    <n v="5"/>
    <n v="30"/>
    <n v="20"/>
    <n v="0"/>
    <n v="15"/>
    <n v="5"/>
    <n v="5"/>
    <n v="0"/>
    <n v="5"/>
    <n v="5"/>
    <n v="0"/>
  </r>
  <r>
    <s v="SH313Itovebi 3mg"/>
    <s v="BC_LEL48"/>
    <x v="5"/>
    <x v="2"/>
    <s v="上海市"/>
    <x v="198"/>
    <s v="中国人民解放军海军特色医学中心"/>
    <s v="SH313"/>
    <x v="168"/>
    <s v="-"/>
    <s v="-"/>
    <m/>
    <s v="腿部"/>
    <x v="2"/>
    <x v="2"/>
    <n v="3566.02"/>
    <n v="1.5084757353821665"/>
    <n v="1.7223673790102829"/>
    <n v="3.4861251915806979"/>
    <n v="3.5289916844128313"/>
    <n v="4.2903073406050689"/>
    <n v="5.4637336690089544"/>
    <n v="6.7169683059731469"/>
    <n v="13.283032694026854"/>
    <n v="20.000001000000001"/>
    <n v="0"/>
    <n v="0"/>
    <n v="2"/>
    <n v="0"/>
    <n v="0"/>
    <n v="0"/>
    <n v="2"/>
    <n v="0"/>
    <n v="2"/>
    <n v="5379.2546418875136"/>
    <n v="6141.9965208982485"/>
    <n v="12431.592155680601"/>
    <n v="12584.454926449844"/>
    <n v="15299.321782744488"/>
    <n v="19483.783538359312"/>
    <n v="23952.843318466363"/>
    <n v="47367.560247553643"/>
    <n v="71320.403566020002"/>
    <n v="0"/>
    <n v="0"/>
    <n v="7132.04"/>
    <n v="0"/>
    <n v="0"/>
    <n v="0"/>
    <n v="7132.04"/>
    <n v="0"/>
    <n v="7132.04"/>
    <n v="3.5289916844128313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3Itovebi 9mg"/>
    <s v="BC_LEL48"/>
    <x v="5"/>
    <x v="2"/>
    <s v="上海市"/>
    <x v="198"/>
    <s v="中国人民解放军海军特色医学中心"/>
    <s v="SH313"/>
    <x v="168"/>
    <s v="-"/>
    <s v="-"/>
    <m/>
    <s v="腿部"/>
    <x v="2"/>
    <x v="3"/>
    <n v="10698.05"/>
    <m/>
    <m/>
    <m/>
    <m/>
    <m/>
    <m/>
    <n v="0"/>
    <n v="0"/>
    <n v="0"/>
    <n v="0"/>
    <n v="1"/>
    <n v="0"/>
    <n v="1"/>
    <n v="0"/>
    <n v="0"/>
    <n v="1"/>
    <n v="1"/>
    <n v="2"/>
    <m/>
    <m/>
    <m/>
    <m/>
    <m/>
    <m/>
    <n v="0"/>
    <n v="0"/>
    <n v="0"/>
    <n v="0"/>
    <n v="10698.05"/>
    <n v="0"/>
    <n v="10698.05"/>
    <n v="0"/>
    <n v="0"/>
    <n v="10698.05"/>
    <n v="10698.05"/>
    <n v="21396.1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3Perjeta"/>
    <s v="BC_LEL48"/>
    <x v="5"/>
    <x v="2"/>
    <s v="上海市"/>
    <x v="198"/>
    <s v="中国人民解放军海军特色医学中心"/>
    <s v="SH313"/>
    <x v="168"/>
    <s v="-"/>
    <s v="-"/>
    <m/>
    <s v="腿部"/>
    <x v="3"/>
    <x v="4"/>
    <n v="3985.87"/>
    <n v="9.5147917451194566"/>
    <n v="8.037287507936961"/>
    <n v="12.198921534063842"/>
    <n v="7.371453168386358"/>
    <n v="8.94695702781436"/>
    <n v="10.268037903367096"/>
    <n v="29.751000787120262"/>
    <n v="26.586448099567811"/>
    <n v="56.337448886688072"/>
    <n v="10"/>
    <n v="0"/>
    <n v="10"/>
    <n v="5"/>
    <n v="0"/>
    <n v="0"/>
    <n v="20"/>
    <n v="5"/>
    <n v="25"/>
    <n v="37924.722973119286"/>
    <n v="32035.583159260699"/>
    <n v="48623.315374979051"/>
    <n v="29381.654040276131"/>
    <n v="35661.407608454421"/>
    <n v="40927.064237893806"/>
    <n v="118583.62150735903"/>
    <n v="105970.12588662436"/>
    <n v="224553.74739398339"/>
    <n v="39858.699999999997"/>
    <n v="0"/>
    <n v="39858.699999999997"/>
    <n v="19929.349999999999"/>
    <n v="0"/>
    <n v="0"/>
    <n v="79717.399999999994"/>
    <n v="19929.349999999999"/>
    <n v="99646.75"/>
    <n v="7.371453168386358"/>
    <n v="5"/>
    <m/>
    <m/>
    <n v="0"/>
    <m/>
    <m/>
    <m/>
    <m/>
    <m/>
    <m/>
    <m/>
    <m/>
    <m/>
    <m/>
    <m/>
    <m/>
    <m/>
    <m/>
    <m/>
    <m/>
    <n v="77724.464999999997"/>
    <n v="207265.24"/>
    <n v="207265.24"/>
    <n v="52"/>
    <n v="52"/>
    <n v="0"/>
    <n v="30"/>
    <n v="19.5"/>
    <n v="25"/>
    <n v="25"/>
    <n v="25"/>
    <n v="20"/>
    <n v="30"/>
    <n v="5"/>
    <n v="20"/>
    <n v="20"/>
    <n v="12"/>
    <n v="15"/>
    <n v="17"/>
    <n v="20"/>
  </r>
  <r>
    <s v="SH313Phesgo 10ml"/>
    <s v="BC_LEL48"/>
    <x v="5"/>
    <x v="2"/>
    <s v="上海市"/>
    <x v="198"/>
    <s v="中国人民解放军海军特色医学中心"/>
    <s v="SH313"/>
    <x v="168"/>
    <s v="-"/>
    <s v="-"/>
    <m/>
    <s v="腿部"/>
    <x v="4"/>
    <x v="5"/>
    <n v="6232.07"/>
    <n v="16.475163861928699"/>
    <n v="15.127716721429637"/>
    <n v="21.721252826534357"/>
    <n v="20.058551845128505"/>
    <n v="18.291962723128911"/>
    <n v="22.880286036034573"/>
    <n v="53.324133409892696"/>
    <n v="61.230800604291986"/>
    <n v="114.55493401418468"/>
    <n v="10"/>
    <n v="14"/>
    <n v="15"/>
    <n v="5"/>
    <n v="0"/>
    <n v="0"/>
    <n v="39"/>
    <n v="5"/>
    <n v="44"/>
    <n v="102674.37444900998"/>
    <n v="94276.989548119993"/>
    <n v="135368.36810265997"/>
    <n v="125006.29919747"/>
    <n v="113996.79212792999"/>
    <n v="142591.54419658997"/>
    <n v="332319.73209978989"/>
    <n v="381594.63552198996"/>
    <n v="713914.36762177991"/>
    <n v="62320.7"/>
    <n v="87248.98"/>
    <n v="93481.049999999988"/>
    <n v="31160.35"/>
    <n v="0"/>
    <n v="0"/>
    <n v="243050.72999999998"/>
    <n v="31160.35"/>
    <n v="274211.07999999996"/>
    <n v="20.058551845128505"/>
    <n v="5"/>
    <n v="55"/>
    <n v="35"/>
    <n v="44"/>
    <n v="10"/>
    <n v="14"/>
    <n v="15"/>
    <n v="5"/>
    <n v="0"/>
    <n v="0"/>
    <n v="0"/>
    <n v="0.33333333333333331"/>
    <n v="0"/>
    <n v="0"/>
    <n v="0"/>
    <n v="0"/>
    <n v="0"/>
    <n v="0"/>
    <n v="0"/>
    <n v="0"/>
    <n v="55049.951666666668"/>
    <n v="342763.85"/>
    <n v="218122.44999999998"/>
    <n v="55"/>
    <n v="35"/>
    <n v="24.666666666666668"/>
    <n v="15"/>
    <n v="8.8333333333333339"/>
    <n v="0"/>
    <n v="0"/>
    <n v="0"/>
    <n v="0"/>
    <n v="11"/>
    <n v="5"/>
    <n v="15"/>
    <n v="15"/>
    <n v="25"/>
    <n v="15"/>
    <n v="5"/>
    <n v="15"/>
  </r>
  <r>
    <s v="SH313Phesgo 15ml"/>
    <s v="BC_LEL48"/>
    <x v="5"/>
    <x v="2"/>
    <s v="上海市"/>
    <x v="198"/>
    <s v="中国人民解放军海军特色医学中心"/>
    <s v="SH313"/>
    <x v="168"/>
    <s v="-"/>
    <s v="-"/>
    <m/>
    <s v="腿部"/>
    <x v="4"/>
    <x v="6"/>
    <n v="8489.27"/>
    <n v="1"/>
    <n v="1"/>
    <n v="2"/>
    <n v="1"/>
    <n v="1"/>
    <n v="2"/>
    <n v="4"/>
    <n v="4"/>
    <n v="8"/>
    <n v="0"/>
    <n v="5"/>
    <n v="0"/>
    <n v="0"/>
    <n v="0"/>
    <n v="0"/>
    <n v="5"/>
    <n v="0"/>
    <n v="5"/>
    <n v="8489.27"/>
    <n v="8489.27"/>
    <n v="16978.54"/>
    <n v="8489.27"/>
    <n v="8489.27"/>
    <n v="16978.54"/>
    <n v="33957.08"/>
    <n v="33957.08"/>
    <n v="67914.16"/>
    <n v="0"/>
    <n v="42446.350000000006"/>
    <n v="0"/>
    <n v="0"/>
    <n v="0"/>
    <n v="0"/>
    <n v="42446.350000000006"/>
    <n v="0"/>
    <n v="42446.350000000006"/>
    <n v="1"/>
    <n v="0"/>
    <n v="10"/>
    <n v="10"/>
    <n v="10"/>
    <n v="0"/>
    <n v="10"/>
    <n v="0"/>
    <n v="0"/>
    <n v="0"/>
    <n v="0"/>
    <n v="2.3333333333333335"/>
    <n v="0"/>
    <n v="0.66666666666666663"/>
    <n v="0"/>
    <n v="0"/>
    <n v="0"/>
    <n v="2"/>
    <n v="0"/>
    <n v="0"/>
    <n v="0"/>
    <n v="14856.2225"/>
    <n v="42446.350000000006"/>
    <n v="42446.350000000006"/>
    <n v="5"/>
    <n v="5"/>
    <n v="0"/>
    <n v="6"/>
    <n v="1.75"/>
    <n v="0"/>
    <n v="0"/>
    <n v="0"/>
    <n v="0"/>
    <n v="6"/>
    <n v="5"/>
    <n v="5"/>
    <n v="0"/>
    <n v="0"/>
    <n v="0"/>
    <n v="0"/>
    <n v="5"/>
  </r>
  <r>
    <s v="SH314Herceptin IV"/>
    <s v="BC_LEL48"/>
    <x v="5"/>
    <x v="2"/>
    <s v="上海市"/>
    <x v="199"/>
    <s v="上海四一一医院"/>
    <s v="SH312"/>
    <x v="167"/>
    <s v="-"/>
    <s v="-"/>
    <s v="深耕熟盘"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4Herceptin SC"/>
    <s v="BC_LEL48"/>
    <x v="5"/>
    <x v="2"/>
    <s v="上海市"/>
    <x v="199"/>
    <s v="上海四一一医院"/>
    <s v="SH312"/>
    <x v="167"/>
    <s v="-"/>
    <s v="-"/>
    <s v="深耕熟盘"/>
    <s v="头部"/>
    <x v="1"/>
    <x v="1"/>
    <n v="3444.49"/>
    <n v="6.3703144402400591"/>
    <n v="5.902241259262178"/>
    <n v="8.9527032681223027"/>
    <n v="9.163661984184154"/>
    <n v="8.2507956355344483"/>
    <n v="10.859808284077513"/>
    <n v="21.225258967624541"/>
    <n v="28.274265903796117"/>
    <n v="49.499524871420661"/>
    <n v="2"/>
    <n v="3"/>
    <n v="5"/>
    <n v="2"/>
    <n v="0"/>
    <n v="0"/>
    <n v="10"/>
    <n v="2"/>
    <n v="12"/>
    <n v="21942.48438626248"/>
    <n v="20330.210995115976"/>
    <n v="30837.496880014587"/>
    <n v="31564.14206790247"/>
    <n v="28419.78305864205"/>
    <n v="37406.501036422145"/>
    <n v="73110.192261393036"/>
    <n v="97390.426162966673"/>
    <n v="170500.61842435971"/>
    <n v="6888.98"/>
    <n v="10333.469999999999"/>
    <n v="17222.449999999997"/>
    <n v="6888.98"/>
    <n v="0"/>
    <n v="0"/>
    <n v="34444.899999999994"/>
    <n v="6888.98"/>
    <n v="41333.87999999999"/>
    <n v="9.163661984184154"/>
    <n v="2"/>
    <m/>
    <m/>
    <n v="0"/>
    <m/>
    <m/>
    <m/>
    <m/>
    <m/>
    <m/>
    <m/>
    <m/>
    <m/>
    <m/>
    <m/>
    <m/>
    <m/>
    <m/>
    <m/>
    <m/>
    <n v="42482.043333333335"/>
    <n v="20666.939999999999"/>
    <n v="6888.98"/>
    <n v="6"/>
    <n v="2"/>
    <n v="0"/>
    <n v="40"/>
    <n v="12.333333333333334"/>
    <n v="40"/>
    <n v="40"/>
    <n v="30"/>
    <n v="30"/>
    <n v="0"/>
    <n v="0"/>
    <n v="0"/>
    <n v="1"/>
    <n v="5"/>
    <n v="0"/>
    <n v="0"/>
    <n v="2"/>
  </r>
  <r>
    <s v="SH314Itovebi 3mg"/>
    <s v="BC_LEL48"/>
    <x v="5"/>
    <x v="2"/>
    <s v="上海市"/>
    <x v="199"/>
    <s v="上海四一一医院"/>
    <s v="SH312"/>
    <x v="167"/>
    <s v="-"/>
    <s v="-"/>
    <s v="深耕熟盘"/>
    <s v="头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4Itovebi 9mg"/>
    <s v="BC_LEL48"/>
    <x v="5"/>
    <x v="2"/>
    <s v="上海市"/>
    <x v="199"/>
    <s v="上海四一一医院"/>
    <s v="SH312"/>
    <x v="167"/>
    <s v="-"/>
    <s v="-"/>
    <s v="深耕熟盘"/>
    <s v="头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4Perjeta"/>
    <s v="BC_LEL48"/>
    <x v="5"/>
    <x v="2"/>
    <s v="上海市"/>
    <x v="199"/>
    <s v="上海四一一医院"/>
    <s v="SH312"/>
    <x v="167"/>
    <s v="-"/>
    <s v="-"/>
    <s v="深耕熟盘"/>
    <s v="头部"/>
    <x v="3"/>
    <x v="4"/>
    <n v="3985.87"/>
    <n v="5.5594957650782435"/>
    <n v="4.696189581449512"/>
    <n v="7.1278336325056646"/>
    <n v="4.3071423705240584"/>
    <n v="5.2277097637985648"/>
    <n v="5.9996177287551937"/>
    <n v="17.383518979033418"/>
    <n v="15.534469863077817"/>
    <n v="32.917988842111235"/>
    <n v="0"/>
    <n v="0"/>
    <n v="10"/>
    <n v="0"/>
    <n v="0"/>
    <n v="0"/>
    <n v="10"/>
    <n v="0"/>
    <n v="10"/>
    <n v="22159.427385152416"/>
    <n v="18718.401167012162"/>
    <n v="28410.618240795349"/>
    <n v="17167.709560400726"/>
    <n v="20836.971516231781"/>
    <n v="23913.696316513462"/>
    <n v="69288.44679295992"/>
    <n v="61918.377393145973"/>
    <n v="131206.82418610589"/>
    <n v="0"/>
    <n v="0"/>
    <n v="39858.699999999997"/>
    <n v="0"/>
    <n v="0"/>
    <n v="0"/>
    <n v="39858.699999999997"/>
    <n v="0"/>
    <n v="39858.699999999997"/>
    <n v="4.3071423705240584"/>
    <n v="0"/>
    <m/>
    <m/>
    <n v="0"/>
    <m/>
    <m/>
    <m/>
    <m/>
    <m/>
    <m/>
    <m/>
    <m/>
    <m/>
    <m/>
    <m/>
    <m/>
    <m/>
    <m/>
    <m/>
    <m/>
    <n v="47830.44"/>
    <n v="0"/>
    <n v="31886.959999999999"/>
    <n v="0"/>
    <n v="8"/>
    <n v="0"/>
    <n v="50"/>
    <n v="12"/>
    <n v="50"/>
    <n v="20"/>
    <n v="26"/>
    <n v="30"/>
    <n v="0"/>
    <n v="10"/>
    <n v="0"/>
    <n v="0"/>
    <n v="0"/>
    <n v="0"/>
    <n v="4"/>
    <n v="4"/>
  </r>
  <r>
    <s v="SH314Phesgo 10ml"/>
    <s v="BC_LEL48"/>
    <x v="5"/>
    <x v="2"/>
    <s v="上海市"/>
    <x v="199"/>
    <s v="上海四一一医院"/>
    <s v="SH312"/>
    <x v="167"/>
    <s v="-"/>
    <s v="-"/>
    <s v="深耕熟盘"/>
    <s v="头部"/>
    <x v="4"/>
    <x v="5"/>
    <n v="6232.07"/>
    <n v="3.3240439666242518"/>
    <n v="3.072943296123118"/>
    <n v="4.555516054323844"/>
    <n v="3.991818677824543"/>
    <n v="3.6626096872243092"/>
    <n v="4.7715052440232535"/>
    <n v="10.952503317071214"/>
    <n v="12.425933609072107"/>
    <n v="23.378436926143323"/>
    <n v="0"/>
    <n v="0"/>
    <n v="0"/>
    <n v="0"/>
    <n v="0"/>
    <n v="0"/>
    <n v="0"/>
    <n v="0"/>
    <n v="0"/>
    <n v="20715.67468308"/>
    <n v="19150.797727469999"/>
    <n v="28390.294936669998"/>
    <n v="24877.293427509998"/>
    <n v="22825.639953459999"/>
    <n v="29736.354686119997"/>
    <n v="68256.767347219997"/>
    <n v="77439.28806708999"/>
    <n v="145696.05541430999"/>
    <n v="0"/>
    <n v="0"/>
    <n v="0"/>
    <n v="0"/>
    <n v="0"/>
    <n v="0"/>
    <n v="0"/>
    <n v="0"/>
    <n v="0"/>
    <n v="3.991818677824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4.7133333333331"/>
    <n v="0"/>
    <n v="0"/>
    <n v="0"/>
    <n v="0"/>
    <n v="38.333333333333336"/>
    <n v="5"/>
    <n v="0.66666666666666663"/>
    <n v="5"/>
    <n v="2"/>
    <n v="1"/>
    <n v="0"/>
    <n v="0"/>
    <n v="0"/>
    <n v="0"/>
    <n v="0"/>
    <n v="0"/>
    <n v="0"/>
    <n v="0"/>
    <n v="0"/>
  </r>
  <r>
    <s v="SH314Phesgo 15ml"/>
    <s v="BC_LEL48"/>
    <x v="5"/>
    <x v="2"/>
    <s v="上海市"/>
    <x v="199"/>
    <s v="上海四一一医院"/>
    <s v="SH312"/>
    <x v="167"/>
    <s v="-"/>
    <s v="-"/>
    <s v="深耕熟盘"/>
    <s v="头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SH316Herceptin IV"/>
    <s v="BC_LEL47"/>
    <x v="6"/>
    <x v="2"/>
    <s v="上海市"/>
    <x v="200"/>
    <s v="上海长征医院"/>
    <s v="SH316"/>
    <x v="169"/>
    <s v="-"/>
    <s v="-"/>
    <m/>
    <s v="腰部"/>
    <x v="0"/>
    <x v="0"/>
    <n v="4535.5"/>
    <n v="38.860643858900517"/>
    <n v="27.839965544334113"/>
    <n v="25.897488886781264"/>
    <n v="18.287276018584269"/>
    <n v="16.66224100319408"/>
    <n v="29.007275748394051"/>
    <n v="92.598098290015898"/>
    <n v="63.956792770172399"/>
    <n v="156.55489106018831"/>
    <n v="5"/>
    <n v="12"/>
    <n v="15"/>
    <n v="22"/>
    <n v="0"/>
    <n v="0"/>
    <n v="32"/>
    <n v="22"/>
    <n v="54"/>
    <n v="176252.45022204332"/>
    <n v="126268.16372632737"/>
    <n v="117458.06084599643"/>
    <n v="82941.940382288944"/>
    <n v="75571.59406998675"/>
    <n v="131562.49915684122"/>
    <n v="419978.67479436711"/>
    <n v="290076.03360911692"/>
    <n v="710054.70840348396"/>
    <n v="22677.5"/>
    <n v="54426"/>
    <n v="68032.5"/>
    <n v="99781"/>
    <n v="0"/>
    <n v="0"/>
    <n v="145136"/>
    <n v="99781"/>
    <n v="244917"/>
    <n v="18.287276018584269"/>
    <n v="22"/>
    <m/>
    <m/>
    <n v="0"/>
    <m/>
    <m/>
    <m/>
    <m/>
    <m/>
    <m/>
    <m/>
    <m/>
    <m/>
    <m/>
    <m/>
    <m/>
    <m/>
    <m/>
    <m/>
    <m/>
    <n v="179530.20833333334"/>
    <n v="507976"/>
    <n v="439943.5"/>
    <n v="112"/>
    <n v="97"/>
    <n v="0"/>
    <n v="70"/>
    <n v="39.583333333333336"/>
    <n v="70"/>
    <n v="50"/>
    <n v="20"/>
    <n v="35"/>
    <n v="25"/>
    <n v="66"/>
    <n v="30"/>
    <n v="35"/>
    <n v="47"/>
    <n v="25"/>
    <n v="42"/>
    <n v="30"/>
  </r>
  <r>
    <s v="SH316Herceptin SC"/>
    <s v="BC_LEL47"/>
    <x v="6"/>
    <x v="2"/>
    <s v="上海市"/>
    <x v="200"/>
    <s v="上海长征医院"/>
    <s v="SH316"/>
    <x v="169"/>
    <s v="-"/>
    <s v="-"/>
    <m/>
    <s v="腰部"/>
    <x v="1"/>
    <x v="1"/>
    <n v="3444.49"/>
    <n v="9.1143378731259883"/>
    <n v="8.4446413988306812"/>
    <n v="12.809094940128414"/>
    <n v="13.110924470445305"/>
    <n v="11.804839439219327"/>
    <n v="15.537688581464286"/>
    <n v="30.368074212085084"/>
    <n v="40.453452491128921"/>
    <n v="70.821526703214005"/>
    <n v="35"/>
    <n v="40"/>
    <n v="30"/>
    <n v="0"/>
    <n v="0"/>
    <n v="0"/>
    <n v="105"/>
    <n v="0"/>
    <n v="105"/>
    <n v="31394.245660603734"/>
    <n v="29087.482851858291"/>
    <n v="44120.799430322921"/>
    <n v="45160.448229204143"/>
    <n v="40661.651399996575"/>
    <n v="53519.412941967916"/>
    <n v="104602.52794278495"/>
    <n v="139341.51257116863"/>
    <n v="243944.04051395357"/>
    <n v="120557.15"/>
    <n v="137779.59999999998"/>
    <n v="103334.7"/>
    <n v="0"/>
    <n v="0"/>
    <n v="0"/>
    <n v="361671.44999999995"/>
    <n v="0"/>
    <n v="361671.44999999995"/>
    <n v="13.110924470445305"/>
    <n v="0"/>
    <m/>
    <m/>
    <n v="0"/>
    <m/>
    <m/>
    <m/>
    <m/>
    <m/>
    <m/>
    <m/>
    <m/>
    <m/>
    <m/>
    <m/>
    <m/>
    <m/>
    <m/>
    <m/>
    <m/>
    <n v="47935.819166666661"/>
    <n v="86112.25"/>
    <n v="241114.3"/>
    <n v="25"/>
    <n v="70"/>
    <n v="0"/>
    <n v="30"/>
    <n v="13.916666666666666"/>
    <n v="0"/>
    <n v="2"/>
    <n v="20"/>
    <n v="20"/>
    <n v="30"/>
    <n v="0"/>
    <n v="15"/>
    <n v="5"/>
    <n v="5"/>
    <n v="15"/>
    <n v="25"/>
    <n v="30"/>
  </r>
  <r>
    <s v="SH316Itovebi 3mg"/>
    <s v="BC_LEL47"/>
    <x v="6"/>
    <x v="2"/>
    <s v="上海市"/>
    <x v="200"/>
    <s v="上海长征医院"/>
    <s v="SH316"/>
    <x v="169"/>
    <s v="-"/>
    <s v="-"/>
    <m/>
    <s v="腰部"/>
    <x v="2"/>
    <x v="2"/>
    <n v="3566.02"/>
    <n v="0.44058755323424548"/>
    <n v="0.50305988455052486"/>
    <n v="1.0182088663412803"/>
    <n v="1.0307290831068872"/>
    <n v="1.253090102467721"/>
    <n v="1.5958182105874932"/>
    <n v="1.9618563041260506"/>
    <n v="3.8796373961621016"/>
    <n v="5.8414937002881526"/>
    <n v="0"/>
    <n v="0"/>
    <n v="0"/>
    <n v="0"/>
    <n v="0"/>
    <n v="0"/>
    <n v="0"/>
    <n v="0"/>
    <n v="0"/>
    <n v="1571.1440265843839"/>
    <n v="1793.9216095048628"/>
    <n v="3630.9531815503324"/>
    <n v="3675.6005249408217"/>
    <n v="4468.5443672019428"/>
    <n v="5690.7196553192125"/>
    <n v="6996.0188176395786"/>
    <n v="13834.864547461977"/>
    <n v="20830.883365101556"/>
    <n v="0"/>
    <n v="0"/>
    <n v="0"/>
    <n v="0"/>
    <n v="0"/>
    <n v="0"/>
    <n v="0"/>
    <n v="0"/>
    <n v="0"/>
    <n v="1.0307290831068872"/>
    <n v="0"/>
    <m/>
    <m/>
    <n v="0"/>
    <m/>
    <m/>
    <m/>
    <m/>
    <m/>
    <m/>
    <n v="4"/>
    <n v="1.3333333333333333"/>
    <n v="0.33333333333333331"/>
    <n v="0"/>
    <n v="1"/>
    <n v="0"/>
    <n v="0"/>
    <n v="0"/>
    <n v="0"/>
    <n v="0"/>
    <n v="594.33666666666659"/>
    <n v="3566.02"/>
    <n v="3566.02"/>
    <n v="1"/>
    <n v="1"/>
    <n v="0"/>
    <n v="1"/>
    <n v="0.16666666666666666"/>
    <n v="0"/>
    <n v="0"/>
    <n v="0"/>
    <n v="0"/>
    <n v="0"/>
    <n v="0"/>
    <n v="0"/>
    <n v="1"/>
    <n v="0"/>
    <n v="0"/>
    <n v="1"/>
    <n v="0"/>
  </r>
  <r>
    <s v="SH316Itovebi 9mg"/>
    <s v="BC_LEL47"/>
    <x v="6"/>
    <x v="2"/>
    <s v="上海市"/>
    <x v="200"/>
    <s v="上海长征医院"/>
    <s v="SH316"/>
    <x v="169"/>
    <s v="-"/>
    <s v="-"/>
    <m/>
    <s v="腰部"/>
    <x v="2"/>
    <x v="3"/>
    <n v="10698.05"/>
    <m/>
    <m/>
    <m/>
    <n v="0"/>
    <n v="0"/>
    <n v="0"/>
    <n v="0"/>
    <n v="0"/>
    <n v="0"/>
    <n v="1"/>
    <n v="0"/>
    <n v="0"/>
    <n v="0"/>
    <n v="0"/>
    <n v="0"/>
    <n v="1"/>
    <n v="0"/>
    <n v="1"/>
    <m/>
    <m/>
    <m/>
    <n v="0"/>
    <n v="0"/>
    <n v="0"/>
    <n v="0"/>
    <n v="0"/>
    <n v="0"/>
    <n v="10698.05"/>
    <n v="0"/>
    <n v="0"/>
    <n v="0"/>
    <n v="0"/>
    <n v="0"/>
    <n v="10698.05"/>
    <n v="0"/>
    <n v="10698.05"/>
    <n v="0"/>
    <n v="0"/>
    <m/>
    <m/>
    <n v="0"/>
    <m/>
    <m/>
    <m/>
    <m/>
    <m/>
    <m/>
    <n v="0.33333333333333331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6Perjeta"/>
    <s v="BC_LEL47"/>
    <x v="6"/>
    <x v="2"/>
    <s v="上海市"/>
    <x v="200"/>
    <s v="上海长征医院"/>
    <s v="SH316"/>
    <x v="169"/>
    <s v="-"/>
    <s v="-"/>
    <m/>
    <s v="腰部"/>
    <x v="3"/>
    <x v="4"/>
    <n v="3985.87"/>
    <n v="24.231882103889525"/>
    <n v="20.469034798086099"/>
    <n v="31.067713968585966"/>
    <n v="18.773315159767435"/>
    <n v="22.78574389163801"/>
    <n v="26.15021858363718"/>
    <n v="75.768630870561594"/>
    <n v="67.709277635042625"/>
    <n v="143.4779085056042"/>
    <n v="65"/>
    <n v="45"/>
    <n v="50"/>
    <n v="20"/>
    <n v="0"/>
    <n v="0"/>
    <n v="160"/>
    <n v="20"/>
    <n v="180"/>
    <n v="96585.131921430133"/>
    <n v="81586.911730647436"/>
    <n v="123831.86907596774"/>
    <n v="74827.993695862227"/>
    <n v="90821.013005363187"/>
    <n v="104231.37174596192"/>
    <n v="302003.91272804531"/>
    <n v="269880.37844718737"/>
    <n v="571884.29117523273"/>
    <n v="259081.55"/>
    <n v="179364.15"/>
    <n v="199293.5"/>
    <n v="79717.399999999994"/>
    <n v="0"/>
    <n v="0"/>
    <n v="637739.19999999995"/>
    <n v="79717.399999999994"/>
    <n v="717456.6"/>
    <n v="18.773315159767435"/>
    <n v="20"/>
    <m/>
    <m/>
    <n v="0"/>
    <m/>
    <m/>
    <m/>
    <m/>
    <m/>
    <m/>
    <m/>
    <m/>
    <m/>
    <m/>
    <m/>
    <m/>
    <m/>
    <m/>
    <m/>
    <m/>
    <n v="201286.435"/>
    <n v="677597.9"/>
    <n v="621795.72"/>
    <n v="170"/>
    <n v="156"/>
    <n v="0"/>
    <n v="70"/>
    <n v="50.5"/>
    <n v="70"/>
    <n v="20"/>
    <n v="40"/>
    <n v="40"/>
    <n v="50"/>
    <n v="60"/>
    <n v="50"/>
    <n v="60"/>
    <n v="60"/>
    <n v="40"/>
    <n v="60"/>
    <n v="56"/>
  </r>
  <r>
    <s v="SH316Phesgo 10ml"/>
    <s v="BC_LEL47"/>
    <x v="6"/>
    <x v="2"/>
    <s v="上海市"/>
    <x v="200"/>
    <s v="上海长征医院"/>
    <s v="SH316"/>
    <x v="169"/>
    <s v="-"/>
    <s v="-"/>
    <m/>
    <s v="腰部"/>
    <x v="4"/>
    <x v="5"/>
    <n v="6232.07"/>
    <n v="4.596267063428364"/>
    <n v="5.5083518121234203"/>
    <n v="6.8037217472284501"/>
    <n v="5.7932754476297603"/>
    <n v="5.2031573805284612"/>
    <n v="7.1908895548284919"/>
    <n v="16.908340622780234"/>
    <n v="18.187322382986714"/>
    <n v="35.095663005766951"/>
    <n v="0"/>
    <n v="0"/>
    <n v="0"/>
    <n v="0"/>
    <n v="0"/>
    <n v="0"/>
    <n v="0"/>
    <n v="0"/>
    <n v="0"/>
    <n v="28644.258077980005"/>
    <n v="34328.434077780003"/>
    <n v="42401.270189250004"/>
    <n v="36104.098118909998"/>
    <n v="32426.441016470006"/>
    <n v="44814.127067959998"/>
    <n v="105373.96234501002"/>
    <n v="113344.66620334001"/>
    <n v="218718.62854835001"/>
    <n v="0"/>
    <n v="0"/>
    <n v="0"/>
    <n v="0"/>
    <n v="0"/>
    <n v="0"/>
    <n v="0"/>
    <n v="0"/>
    <n v="0"/>
    <n v="5.7932754476297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666666666666664"/>
    <n v="0"/>
    <n v="0"/>
    <n v="0"/>
    <n v="0"/>
    <n v="0"/>
    <n v="0"/>
    <n v="0"/>
    <n v="0"/>
    <n v="0"/>
    <n v="0"/>
    <n v="0"/>
    <n v="0"/>
    <n v="0"/>
    <n v="0"/>
  </r>
  <r>
    <s v="SH316Phesgo 15ml"/>
    <s v="BC_LEL47"/>
    <x v="6"/>
    <x v="2"/>
    <s v="上海市"/>
    <x v="200"/>
    <s v="上海长征医院"/>
    <s v="SH316"/>
    <x v="169"/>
    <s v="-"/>
    <s v="-"/>
    <m/>
    <s v="腰部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Herceptin IV"/>
    <s v="BC_LEL48"/>
    <x v="5"/>
    <x v="2"/>
    <s v="上海市"/>
    <x v="201"/>
    <s v="海军军医大学第三附属医院长海路院区"/>
    <s v="SH317"/>
    <x v="170"/>
    <s v="-"/>
    <s v="-"/>
    <m/>
    <s v="腿部"/>
    <x v="0"/>
    <x v="0"/>
    <n v="4535.5"/>
    <n v="3.0939180194396925"/>
    <n v="2.2164988148663287"/>
    <n v="2.0618471432428471"/>
    <n v="1.4559545900937632"/>
    <n v="1.3265762623802189"/>
    <n v="2.3094350535897559"/>
    <n v="7.3722639775488688"/>
    <n v="5.0919659060637379"/>
    <n v="12.464229883612607"/>
    <n v="0"/>
    <n v="0"/>
    <n v="0"/>
    <n v="0"/>
    <n v="0"/>
    <n v="0"/>
    <n v="0"/>
    <n v="0"/>
    <n v="0"/>
    <n v="14032.465177168726"/>
    <n v="10052.930374826235"/>
    <n v="9351.5077181779343"/>
    <n v="6603.4820433702625"/>
    <n v="6016.6866380254833"/>
    <n v="10474.442685556338"/>
    <n v="33436.903270172894"/>
    <n v="23094.611366952086"/>
    <n v="56531.514637124979"/>
    <n v="0"/>
    <n v="0"/>
    <n v="0"/>
    <n v="0"/>
    <n v="0"/>
    <n v="0"/>
    <n v="0"/>
    <n v="0"/>
    <n v="0"/>
    <n v="1.4559545900937632"/>
    <n v="0"/>
    <m/>
    <m/>
    <n v="0"/>
    <m/>
    <m/>
    <m/>
    <m/>
    <m/>
    <m/>
    <m/>
    <m/>
    <m/>
    <m/>
    <m/>
    <m/>
    <m/>
    <m/>
    <m/>
    <m/>
    <n v="15118.333333333334"/>
    <n v="0"/>
    <n v="0"/>
    <n v="0"/>
    <n v="0"/>
    <n v="0"/>
    <n v="17"/>
    <n v="3.3333333333333335"/>
    <n v="17"/>
    <n v="13"/>
    <n v="10"/>
    <n v="0"/>
    <n v="0"/>
    <n v="0"/>
    <n v="0"/>
    <n v="0"/>
    <n v="0"/>
    <n v="0"/>
    <n v="0"/>
    <n v="0"/>
  </r>
  <r>
    <s v="SH317Herceptin SC"/>
    <s v="BC_LEL48"/>
    <x v="5"/>
    <x v="2"/>
    <s v="上海市"/>
    <x v="201"/>
    <s v="海军军医大学第三附属医院长海路院区"/>
    <s v="SH317"/>
    <x v="170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Itovebi 3mg"/>
    <s v="BC_LEL48"/>
    <x v="5"/>
    <x v="2"/>
    <s v="上海市"/>
    <x v="201"/>
    <s v="海军军医大学第三附属医院长海路院区"/>
    <s v="SH317"/>
    <x v="17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Itovebi 9mg"/>
    <s v="BC_LEL48"/>
    <x v="5"/>
    <x v="2"/>
    <s v="上海市"/>
    <x v="201"/>
    <s v="海军军医大学第三附属医院长海路院区"/>
    <s v="SH317"/>
    <x v="170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Perjeta"/>
    <s v="BC_LEL48"/>
    <x v="5"/>
    <x v="2"/>
    <s v="上海市"/>
    <x v="201"/>
    <s v="海军军医大学第三附属医院长海路院区"/>
    <s v="SH317"/>
    <x v="170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Phesgo 10ml"/>
    <s v="BC_LEL48"/>
    <x v="5"/>
    <x v="2"/>
    <s v="上海市"/>
    <x v="201"/>
    <s v="海军军医大学第三附属医院长海路院区"/>
    <s v="SH317"/>
    <x v="170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17Phesgo 15ml"/>
    <s v="BC_LEL48"/>
    <x v="5"/>
    <x v="2"/>
    <s v="上海市"/>
    <x v="201"/>
    <s v="海军军医大学第三附属医院长海路院区"/>
    <s v="SH317"/>
    <x v="170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69Herceptin IV"/>
    <s v="BC_LEL47"/>
    <x v="6"/>
    <x v="2"/>
    <s v="上海市"/>
    <x v="202"/>
    <s v="上海市第一人民医院南部"/>
    <s v="SH369"/>
    <x v="171"/>
    <s v="-"/>
    <s v="-"/>
    <m/>
    <s v="腰部"/>
    <x v="0"/>
    <x v="0"/>
    <n v="4535.5"/>
    <n v="2.4195158319345338"/>
    <n v="1.7333536119371467"/>
    <n v="1.6124124087193838"/>
    <n v="1.1385903437569349"/>
    <n v="1.0374134831403032"/>
    <n v="1.8060319116008532"/>
    <n v="5.7652818525910643"/>
    <n v="3.9820357384980918"/>
    <n v="9.747317591089157"/>
    <n v="7"/>
    <n v="13"/>
    <n v="11"/>
    <n v="2"/>
    <n v="0"/>
    <n v="0"/>
    <n v="31"/>
    <n v="2"/>
    <n v="33"/>
    <n v="10973.714055739079"/>
    <n v="7861.6253069409286"/>
    <n v="7313.0964797467659"/>
    <n v="5164.0765041095783"/>
    <n v="4705.1888527828451"/>
    <n v="8191.2577350656693"/>
    <n v="26148.435842426778"/>
    <n v="18060.523091958094"/>
    <n v="44208.958934384871"/>
    <n v="31748.5"/>
    <n v="58961.5"/>
    <n v="49890.5"/>
    <n v="9071"/>
    <n v="0"/>
    <n v="0"/>
    <n v="140600.5"/>
    <n v="9071"/>
    <n v="149671.5"/>
    <n v="1.1385903437569349"/>
    <n v="2"/>
    <m/>
    <m/>
    <n v="0"/>
    <m/>
    <m/>
    <m/>
    <m/>
    <m/>
    <m/>
    <m/>
    <m/>
    <m/>
    <m/>
    <m/>
    <m/>
    <m/>
    <m/>
    <m/>
    <m/>
    <n v="32882.375"/>
    <n v="136065"/>
    <n v="99781"/>
    <n v="30"/>
    <n v="22"/>
    <n v="0"/>
    <n v="12"/>
    <n v="7.25"/>
    <n v="8"/>
    <n v="3"/>
    <n v="11"/>
    <n v="2"/>
    <n v="5"/>
    <n v="6"/>
    <n v="11"/>
    <n v="12"/>
    <n v="7"/>
    <n v="5"/>
    <n v="9"/>
    <n v="8"/>
  </r>
  <r>
    <s v="SH369Herceptin SC"/>
    <s v="BC_LEL47"/>
    <x v="6"/>
    <x v="2"/>
    <s v="上海市"/>
    <x v="202"/>
    <s v="上海市第一人民医院南部"/>
    <s v="SH369"/>
    <x v="171"/>
    <s v="-"/>
    <s v="-"/>
    <m/>
    <s v="腰部"/>
    <x v="1"/>
    <x v="1"/>
    <n v="3444.49"/>
    <n v="6.9755065855657561"/>
    <n v="6.4629655505717469"/>
    <n v="9.8032273275116122"/>
    <n v="10.034227528047472"/>
    <n v="9.0346371174825233"/>
    <n v="11.891510994347332"/>
    <n v="23.241699463649113"/>
    <n v="30.960375639877327"/>
    <n v="54.20207510352644"/>
    <n v="-3"/>
    <n v="0"/>
    <n v="-6"/>
    <n v="1"/>
    <n v="0"/>
    <n v="0"/>
    <n v="-9"/>
    <n v="1"/>
    <n v="-8"/>
    <n v="24027.06267891539"/>
    <n v="22261.620209288874"/>
    <n v="33767.118497340474"/>
    <n v="34562.796378084233"/>
    <n v="31119.717204797376"/>
    <n v="40960.190704919441"/>
    <n v="80055.801385544735"/>
    <n v="106642.70428780105"/>
    <n v="186698.50567334579"/>
    <n v="-10333.469999999999"/>
    <n v="0"/>
    <n v="-20666.939999999999"/>
    <n v="3444.49"/>
    <n v="0"/>
    <n v="0"/>
    <n v="-31000.409999999996"/>
    <n v="3444.49"/>
    <n v="-27555.919999999998"/>
    <n v="10.034227528047472"/>
    <n v="1"/>
    <m/>
    <m/>
    <n v="0"/>
    <m/>
    <m/>
    <m/>
    <m/>
    <m/>
    <m/>
    <m/>
    <m/>
    <m/>
    <m/>
    <m/>
    <m/>
    <m/>
    <m/>
    <m/>
    <m/>
    <n v="31861.532499999998"/>
    <n v="65445.31"/>
    <n v="0"/>
    <n v="19"/>
    <n v="0"/>
    <n v="0"/>
    <n v="22"/>
    <n v="9.25"/>
    <n v="19"/>
    <n v="22"/>
    <n v="13"/>
    <n v="16"/>
    <n v="9"/>
    <n v="13"/>
    <n v="1"/>
    <n v="17"/>
    <n v="1"/>
    <n v="3"/>
    <n v="-3"/>
    <n v="0"/>
  </r>
  <r>
    <s v="SH369Itovebi 3mg"/>
    <s v="BC_LEL47"/>
    <x v="6"/>
    <x v="2"/>
    <s v="上海市"/>
    <x v="202"/>
    <s v="上海市第一人民医院南部"/>
    <s v="SH369"/>
    <x v="171"/>
    <s v="-"/>
    <s v="-"/>
    <m/>
    <s v="腰部"/>
    <x v="2"/>
    <x v="2"/>
    <n v="3566.02"/>
    <n v="0.44058755323424564"/>
    <n v="0.50305988455052508"/>
    <n v="1.0182088663412807"/>
    <n v="1.0307290831068876"/>
    <n v="1.2530901024677217"/>
    <n v="1.5958182105874941"/>
    <n v="1.9618563041260515"/>
    <n v="3.8796373961621033"/>
    <n v="5.8414937002881544"/>
    <n v="0"/>
    <n v="0"/>
    <n v="0"/>
    <n v="0"/>
    <n v="0"/>
    <n v="0"/>
    <n v="0"/>
    <n v="0"/>
    <n v="0"/>
    <n v="1571.1440265843846"/>
    <n v="1793.9216095048635"/>
    <n v="3630.9531815503337"/>
    <n v="3675.6005249408231"/>
    <n v="4468.5443672019446"/>
    <n v="5690.7196553192152"/>
    <n v="6996.0188176395823"/>
    <n v="13834.864547461983"/>
    <n v="20830.883365101567"/>
    <n v="0"/>
    <n v="0"/>
    <n v="0"/>
    <n v="0"/>
    <n v="0"/>
    <n v="0"/>
    <n v="0"/>
    <n v="0"/>
    <n v="0"/>
    <n v="1.0307290831068876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69Itovebi 9mg"/>
    <s v="BC_LEL47"/>
    <x v="6"/>
    <x v="2"/>
    <s v="上海市"/>
    <x v="202"/>
    <s v="上海市第一人民医院南部"/>
    <s v="SH369"/>
    <x v="171"/>
    <s v="-"/>
    <s v="-"/>
    <m/>
    <s v="腰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369Perjeta"/>
    <s v="BC_LEL47"/>
    <x v="6"/>
    <x v="2"/>
    <s v="上海市"/>
    <x v="202"/>
    <s v="上海市第一人民医院南部"/>
    <s v="SH369"/>
    <x v="171"/>
    <s v="-"/>
    <s v="-"/>
    <m/>
    <s v="腰部"/>
    <x v="3"/>
    <x v="4"/>
    <n v="3985.87"/>
    <n v="19.547633452614154"/>
    <n v="16.512179600674372"/>
    <n v="25.062035308066296"/>
    <n v="15.144258372511409"/>
    <n v="18.38104723476631"/>
    <n v="21.095137611973957"/>
    <n v="61.121848361354822"/>
    <n v="54.620443219251669"/>
    <n v="115.74229158060649"/>
    <n v="12"/>
    <n v="18"/>
    <n v="24"/>
    <n v="8"/>
    <n v="0"/>
    <n v="0"/>
    <n v="54"/>
    <n v="8"/>
    <n v="62"/>
    <n v="77914.325749771175"/>
    <n v="65815.401304939965"/>
    <n v="99894.01467336221"/>
    <n v="60363.045119242051"/>
    <n v="73264.464741637988"/>
    <n v="84082.476153438634"/>
    <n v="243623.74172807334"/>
    <n v="217709.98601431865"/>
    <n v="461333.72774239199"/>
    <n v="47830.44"/>
    <n v="71745.66"/>
    <n v="95660.88"/>
    <n v="31886.959999999999"/>
    <n v="0"/>
    <n v="0"/>
    <n v="215236.98"/>
    <n v="31886.959999999999"/>
    <n v="247123.94"/>
    <n v="15.144258372511409"/>
    <n v="8"/>
    <m/>
    <m/>
    <n v="0"/>
    <m/>
    <m/>
    <m/>
    <m/>
    <m/>
    <m/>
    <m/>
    <m/>
    <m/>
    <m/>
    <m/>
    <m/>
    <m/>
    <m/>
    <m/>
    <m/>
    <n v="91010.698333333319"/>
    <n v="215236.97999999998"/>
    <n v="191321.76"/>
    <n v="54"/>
    <n v="48"/>
    <n v="0"/>
    <n v="38"/>
    <n v="22.833333333333332"/>
    <n v="36"/>
    <n v="30"/>
    <n v="38"/>
    <n v="22"/>
    <n v="23"/>
    <n v="23"/>
    <n v="19"/>
    <n v="15"/>
    <n v="20"/>
    <n v="13"/>
    <n v="14"/>
    <n v="21"/>
  </r>
  <r>
    <s v="SH369Phesgo 10ml"/>
    <s v="BC_LEL47"/>
    <x v="6"/>
    <x v="2"/>
    <s v="上海市"/>
    <x v="202"/>
    <s v="上海市第一人民医院南部"/>
    <s v="SH369"/>
    <x v="171"/>
    <s v="-"/>
    <s v="-"/>
    <m/>
    <s v="腰部"/>
    <x v="4"/>
    <x v="5"/>
    <n v="6232.07"/>
    <n v="27.108284832734547"/>
    <n v="24.85470276263424"/>
    <n v="36.798327974738726"/>
    <n v="33.101439344134448"/>
    <n v="28.784658495540008"/>
    <n v="38.736790999539487"/>
    <n v="88.761315570107513"/>
    <n v="100.62288883921394"/>
    <n v="189.38420440932146"/>
    <n v="22"/>
    <n v="27"/>
    <n v="23"/>
    <n v="15"/>
    <n v="0"/>
    <n v="0"/>
    <n v="72"/>
    <n v="15"/>
    <n v="87"/>
    <n v="168940.72865753999"/>
    <n v="154896.24744592997"/>
    <n v="229329.75582152995"/>
    <n v="206290.48709339995"/>
    <n v="179388.0066703"/>
    <n v="241410.39308450004"/>
    <n v="553166.73192499997"/>
    <n v="627088.8868482"/>
    <n v="1180255.6187732001"/>
    <n v="137105.53999999998"/>
    <n v="168265.88999999998"/>
    <n v="143337.60999999999"/>
    <n v="93481.049999999988"/>
    <n v="0"/>
    <n v="0"/>
    <n v="448709.03999999992"/>
    <n v="93481.049999999988"/>
    <n v="542190.08999999985"/>
    <n v="33.101439344134448"/>
    <n v="15"/>
    <n v="91"/>
    <n v="79"/>
    <n v="87"/>
    <n v="22"/>
    <n v="27"/>
    <n v="23"/>
    <n v="15"/>
    <n v="0"/>
    <n v="0"/>
    <n v="0"/>
    <n v="0"/>
    <n v="0"/>
    <n v="0"/>
    <n v="0"/>
    <n v="0"/>
    <n v="0"/>
    <n v="0"/>
    <n v="0"/>
    <n v="0"/>
    <n v="126718.75666666665"/>
    <n v="567118.37"/>
    <n v="492333.52999999997"/>
    <n v="91"/>
    <n v="79"/>
    <n v="39.333333333333336"/>
    <n v="31"/>
    <n v="20.333333333333332"/>
    <n v="0"/>
    <n v="0"/>
    <n v="5"/>
    <n v="21"/>
    <n v="20"/>
    <n v="28"/>
    <n v="29"/>
    <n v="25"/>
    <n v="37"/>
    <n v="23"/>
    <n v="31"/>
    <n v="25"/>
  </r>
  <r>
    <s v="SH369Phesgo 15ml"/>
    <s v="BC_LEL47"/>
    <x v="6"/>
    <x v="2"/>
    <s v="上海市"/>
    <x v="202"/>
    <s v="上海市第一人民医院南部"/>
    <s v="SH369"/>
    <x v="171"/>
    <s v="-"/>
    <s v="-"/>
    <m/>
    <s v="腰部"/>
    <x v="4"/>
    <x v="6"/>
    <n v="8489.27"/>
    <n v="2"/>
    <n v="2"/>
    <n v="3"/>
    <n v="2"/>
    <n v="3"/>
    <n v="3"/>
    <n v="7"/>
    <n v="8"/>
    <n v="15"/>
    <n v="1"/>
    <n v="2"/>
    <n v="1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8489.27"/>
    <n v="16978.54"/>
    <n v="8489.27"/>
    <n v="0"/>
    <n v="0"/>
    <n v="0"/>
    <n v="33957.08"/>
    <n v="0"/>
    <n v="33957.08"/>
    <n v="2"/>
    <n v="0"/>
    <n v="12"/>
    <n v="10"/>
    <n v="8"/>
    <n v="2"/>
    <n v="4"/>
    <n v="2"/>
    <n v="0"/>
    <n v="0"/>
    <n v="0"/>
    <n v="0"/>
    <n v="0"/>
    <n v="0"/>
    <n v="0"/>
    <n v="0"/>
    <n v="0"/>
    <n v="0"/>
    <n v="0"/>
    <n v="0"/>
    <n v="0"/>
    <n v="11319.026666666667"/>
    <n v="50935.62"/>
    <n v="42446.350000000006"/>
    <n v="6"/>
    <n v="5"/>
    <n v="0"/>
    <n v="4"/>
    <n v="1.3333333333333333"/>
    <n v="0"/>
    <n v="0"/>
    <n v="2"/>
    <n v="1"/>
    <n v="1"/>
    <n v="1"/>
    <n v="3"/>
    <n v="3"/>
    <n v="0"/>
    <n v="0"/>
    <n v="1"/>
    <n v="4"/>
  </r>
  <r>
    <s v="SH437Herceptin IV"/>
    <s v="BC_LEL48"/>
    <x v="5"/>
    <x v="2"/>
    <s v="上海市"/>
    <x v="203"/>
    <s v="上海市第六人民医院金山分院"/>
    <s v="SH437"/>
    <x v="172"/>
    <s v="-"/>
    <s v="-"/>
    <m/>
    <s v="腿部"/>
    <x v="0"/>
    <x v="0"/>
    <n v="4535.5"/>
    <n v="3.6766802622365291"/>
    <n v="2.6339926891034873"/>
    <n v="2.4502112362636623"/>
    <n v="1.7301943588925011"/>
    <n v="1.5764466704027771"/>
    <n v="2.7444341527796343"/>
    <n v="8.7608841876036792"/>
    <n v="6.0510751820749125"/>
    <n v="14.811959369678592"/>
    <n v="0"/>
    <n v="0"/>
    <n v="0"/>
    <n v="0"/>
    <n v="0"/>
    <n v="0"/>
    <n v="0"/>
    <n v="0"/>
    <n v="0"/>
    <n v="16675.583329373778"/>
    <n v="11946.473841428866"/>
    <n v="11112.93306207384"/>
    <n v="7847.2965147569384"/>
    <n v="7149.9738736117961"/>
    <n v="12447.381099932032"/>
    <n v="39734.990232876487"/>
    <n v="27444.651488300769"/>
    <n v="67179.641721177264"/>
    <n v="0"/>
    <n v="0"/>
    <n v="0"/>
    <n v="0"/>
    <n v="0"/>
    <n v="0"/>
    <n v="0"/>
    <n v="0"/>
    <n v="0"/>
    <n v="1.7301943588925011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37Herceptin SC"/>
    <s v="BC_LEL48"/>
    <x v="5"/>
    <x v="2"/>
    <s v="上海市"/>
    <x v="203"/>
    <s v="上海市第六人民医院金山分院"/>
    <s v="SH437"/>
    <x v="172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37Itovebi 3mg"/>
    <s v="BC_LEL48"/>
    <x v="5"/>
    <x v="2"/>
    <s v="上海市"/>
    <x v="203"/>
    <s v="上海市第六人民医院金山分院"/>
    <s v="SH437"/>
    <x v="17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37Itovebi 9mg"/>
    <s v="BC_LEL48"/>
    <x v="5"/>
    <x v="2"/>
    <s v="上海市"/>
    <x v="203"/>
    <s v="上海市第六人民医院金山分院"/>
    <s v="SH437"/>
    <x v="172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37Perjeta"/>
    <s v="BC_LEL48"/>
    <x v="5"/>
    <x v="2"/>
    <s v="上海市"/>
    <x v="203"/>
    <s v="上海市第六人民医院金山分院"/>
    <s v="SH437"/>
    <x v="172"/>
    <s v="-"/>
    <s v="-"/>
    <m/>
    <s v="腿部"/>
    <x v="3"/>
    <x v="4"/>
    <n v="3985.87"/>
    <n v="0.72896383450286339"/>
    <n v="0.61576670070503292"/>
    <n v="0.93460507139655602"/>
    <n v="0.56475463798159431"/>
    <n v="0.6854598899101827"/>
    <n v="0.7866728440691948"/>
    <n v="2.2793356066044526"/>
    <n v="2.0368873719609719"/>
    <n v="4.316222978565424"/>
    <n v="0"/>
    <n v="0"/>
    <n v="0"/>
    <n v="0"/>
    <n v="0"/>
    <n v="0"/>
    <n v="0"/>
    <n v="0"/>
    <n v="0"/>
    <n v="2905.5550790299276"/>
    <n v="2454.3660193391697"/>
    <n v="3725.2143159273901"/>
    <n v="2251.0385688916972"/>
    <n v="2732.1540113962997"/>
    <n v="3135.5756889900813"/>
    <n v="9085.1354142964883"/>
    <n v="8118.7682692780782"/>
    <n v="17203.903683574565"/>
    <n v="0"/>
    <n v="0"/>
    <n v="0"/>
    <n v="0"/>
    <n v="0"/>
    <n v="0"/>
    <n v="0"/>
    <n v="0"/>
    <n v="0"/>
    <n v="0.56475463798159431"/>
    <n v="0"/>
    <m/>
    <m/>
    <n v="0"/>
    <m/>
    <m/>
    <m/>
    <m/>
    <m/>
    <m/>
    <m/>
    <m/>
    <m/>
    <m/>
    <m/>
    <m/>
    <m/>
    <m/>
    <m/>
    <m/>
    <n v="6643.1166666666668"/>
    <n v="0"/>
    <n v="0"/>
    <n v="0"/>
    <n v="0"/>
    <n v="0"/>
    <n v="10"/>
    <n v="1.6666666666666667"/>
    <n v="10"/>
    <n v="0"/>
    <n v="0"/>
    <n v="0"/>
    <n v="0"/>
    <n v="10"/>
    <n v="0"/>
    <n v="0"/>
    <n v="0"/>
    <n v="0"/>
    <n v="0"/>
    <n v="0"/>
  </r>
  <r>
    <s v="SH437Phesgo 10ml"/>
    <s v="BC_LEL48"/>
    <x v="5"/>
    <x v="2"/>
    <s v="上海市"/>
    <x v="203"/>
    <s v="上海市第六人民医院金山分院"/>
    <s v="SH437"/>
    <x v="172"/>
    <s v="-"/>
    <s v="-"/>
    <m/>
    <s v="腿部"/>
    <x v="4"/>
    <x v="5"/>
    <n v="6232.07"/>
    <n v="1.5203639794241721"/>
    <n v="1.4055146574236173"/>
    <n v="2.0836190839239612"/>
    <n v="1.8257931633245457"/>
    <n v="1.6752183787232817"/>
    <n v="2.1824089914233959"/>
    <n v="5.0094977207717513"/>
    <n v="5.6834205334712227"/>
    <n v="10.692918254242974"/>
    <n v="0"/>
    <n v="4"/>
    <n v="0"/>
    <n v="0"/>
    <n v="0"/>
    <n v="0"/>
    <n v="4"/>
    <n v="0"/>
    <n v="4"/>
    <n v="9475.0147452500005"/>
    <n v="8759.2657310900013"/>
    <n v="12985.259984350001"/>
    <n v="11378.47079936"/>
    <n v="10440.078201490001"/>
    <n v="13600.925603180003"/>
    <n v="31219.540460690005"/>
    <n v="35419.474604030009"/>
    <n v="66639.015064720006"/>
    <n v="0"/>
    <n v="24928.28"/>
    <n v="0"/>
    <n v="0"/>
    <n v="0"/>
    <n v="0"/>
    <n v="24928.28"/>
    <n v="0"/>
    <n v="24928.28"/>
    <n v="1.8257931633245457"/>
    <n v="0"/>
    <n v="8"/>
    <n v="4"/>
    <n v="4"/>
    <n v="0"/>
    <n v="4"/>
    <n v="0"/>
    <n v="0"/>
    <n v="0"/>
    <n v="0"/>
    <n v="0"/>
    <n v="0"/>
    <n v="0"/>
    <n v="0"/>
    <n v="0"/>
    <n v="0"/>
    <n v="0"/>
    <n v="0"/>
    <n v="0"/>
    <n v="0"/>
    <n v="7270.7483333333339"/>
    <n v="49856.56"/>
    <n v="24928.28"/>
    <n v="8"/>
    <n v="4"/>
    <n v="3.3333333333333335"/>
    <n v="4"/>
    <n v="1.1666666666666667"/>
    <n v="0"/>
    <n v="0"/>
    <n v="0"/>
    <n v="2"/>
    <n v="0"/>
    <n v="0"/>
    <n v="4"/>
    <n v="0"/>
    <n v="4"/>
    <n v="0"/>
    <n v="0"/>
    <n v="4"/>
  </r>
  <r>
    <s v="SH437Phesgo 15ml"/>
    <s v="BC_LEL48"/>
    <x v="5"/>
    <x v="2"/>
    <s v="上海市"/>
    <x v="203"/>
    <s v="上海市第六人民医院金山分院"/>
    <s v="SH437"/>
    <x v="172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63Herceptin IV"/>
    <s v="BC_LEL48"/>
    <x v="5"/>
    <x v="2"/>
    <s v="上海市"/>
    <x v="204"/>
    <s v="复旦大学附属浦东医院"/>
    <s v="SH463"/>
    <x v="173"/>
    <s v="-"/>
    <s v="-"/>
    <m/>
    <s v="腿部"/>
    <x v="0"/>
    <x v="0"/>
    <n v="4535.5"/>
    <n v="0.97042584389455588"/>
    <n v="0.69521807604245323"/>
    <n v="0.64671065664673821"/>
    <n v="0.4566688428350042"/>
    <n v="0.41608855852746457"/>
    <n v="0.7243680817390814"/>
    <n v="2.312354576583747"/>
    <n v="1.5971254831015502"/>
    <n v="3.909480059685297"/>
    <n v="0"/>
    <n v="0"/>
    <n v="0"/>
    <n v="0"/>
    <n v="0"/>
    <n v="0"/>
    <n v="0"/>
    <n v="0"/>
    <n v="0"/>
    <n v="4401.3664149837587"/>
    <n v="3153.1615838905464"/>
    <n v="2933.1561832212815"/>
    <n v="2071.2215366781616"/>
    <n v="1887.1696572013154"/>
    <n v="3285.3714347276036"/>
    <n v="10487.684182095587"/>
    <n v="7243.7626286070808"/>
    <n v="17731.44681070267"/>
    <n v="0"/>
    <n v="0"/>
    <n v="0"/>
    <n v="0"/>
    <n v="0"/>
    <n v="0"/>
    <n v="0"/>
    <n v="0"/>
    <n v="0"/>
    <n v="0.4566688428350042"/>
    <n v="0"/>
    <m/>
    <m/>
    <n v="0"/>
    <m/>
    <m/>
    <m/>
    <m/>
    <m/>
    <m/>
    <m/>
    <m/>
    <m/>
    <m/>
    <m/>
    <m/>
    <m/>
    <m/>
    <m/>
    <m/>
    <n v="4535.5"/>
    <n v="0"/>
    <n v="0"/>
    <n v="0"/>
    <n v="0"/>
    <n v="0"/>
    <n v="12"/>
    <n v="1"/>
    <n v="0"/>
    <n v="12"/>
    <n v="0"/>
    <n v="0"/>
    <n v="0"/>
    <n v="0"/>
    <n v="0"/>
    <n v="0"/>
    <n v="0"/>
    <n v="0"/>
    <n v="0"/>
    <n v="0"/>
  </r>
  <r>
    <s v="SH463Herceptin SC"/>
    <s v="BC_LEL48"/>
    <x v="5"/>
    <x v="2"/>
    <s v="上海市"/>
    <x v="204"/>
    <s v="复旦大学附属浦东医院"/>
    <s v="SH463"/>
    <x v="173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63Itovebi 3mg"/>
    <s v="BC_LEL48"/>
    <x v="5"/>
    <x v="2"/>
    <s v="上海市"/>
    <x v="204"/>
    <s v="复旦大学附属浦东医院"/>
    <s v="SH463"/>
    <x v="173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63Itovebi 9mg"/>
    <s v="BC_LEL48"/>
    <x v="5"/>
    <x v="2"/>
    <s v="上海市"/>
    <x v="204"/>
    <s v="复旦大学附属浦东医院"/>
    <s v="SH463"/>
    <x v="173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63Perjeta"/>
    <s v="BC_LEL48"/>
    <x v="5"/>
    <x v="2"/>
    <s v="上海市"/>
    <x v="204"/>
    <s v="复旦大学附属浦东医院"/>
    <s v="SH463"/>
    <x v="173"/>
    <s v="-"/>
    <s v="-"/>
    <m/>
    <s v="腿部"/>
    <x v="3"/>
    <x v="4"/>
    <n v="3985.87"/>
    <n v="2.0745591190815631"/>
    <n v="1.7524112496549045"/>
    <n v="2.6597937810287688"/>
    <n v="1.6072359543972978"/>
    <n v="1.9507511869194496"/>
    <n v="2.2387932640177723"/>
    <n v="6.4867641497652357"/>
    <n v="5.7967804053345198"/>
    <n v="12.283544555099756"/>
    <n v="0"/>
    <n v="0"/>
    <n v="0"/>
    <n v="0"/>
    <n v="0"/>
    <n v="0"/>
    <n v="0"/>
    <n v="0"/>
    <n v="0"/>
    <n v="8268.9229559736305"/>
    <n v="6984.8834276619937"/>
    <n v="10601.592237989138"/>
    <n v="6406.2335735535571"/>
    <n v="7775.4406334066261"/>
    <n v="8923.5389072505186"/>
    <n v="25855.398621624761"/>
    <n v="23105.213114210703"/>
    <n v="48960.611735835468"/>
    <n v="0"/>
    <n v="0"/>
    <n v="0"/>
    <n v="0"/>
    <n v="0"/>
    <n v="0"/>
    <n v="0"/>
    <n v="0"/>
    <n v="0"/>
    <n v="1.6072359543972978"/>
    <n v="0"/>
    <m/>
    <m/>
    <n v="0"/>
    <m/>
    <m/>
    <m/>
    <m/>
    <m/>
    <m/>
    <m/>
    <m/>
    <m/>
    <m/>
    <m/>
    <m/>
    <m/>
    <m/>
    <m/>
    <m/>
    <n v="31222.648333333331"/>
    <n v="87689.14"/>
    <n v="0"/>
    <n v="22"/>
    <n v="0"/>
    <n v="0"/>
    <n v="36"/>
    <n v="7.833333333333333"/>
    <n v="0"/>
    <n v="12"/>
    <n v="36"/>
    <n v="0"/>
    <n v="12"/>
    <n v="12"/>
    <n v="22"/>
    <n v="0"/>
    <n v="0"/>
    <n v="0"/>
    <n v="0"/>
    <n v="0"/>
  </r>
  <r>
    <s v="SH463Phesgo 10ml"/>
    <s v="BC_LEL48"/>
    <x v="5"/>
    <x v="2"/>
    <s v="上海市"/>
    <x v="204"/>
    <s v="复旦大学附属浦东医院"/>
    <s v="SH463"/>
    <x v="173"/>
    <s v="-"/>
    <s v="-"/>
    <m/>
    <s v="腿部"/>
    <x v="4"/>
    <x v="5"/>
    <n v="6232.07"/>
    <n v="5.4331293088283665"/>
    <n v="4.9198057978296141"/>
    <n v="7.9506199019282526"/>
    <n v="6.798256923628907"/>
    <n v="6.1252570682293381"/>
    <n v="8.3921652351289389"/>
    <n v="18.303555008586233"/>
    <n v="21.315679226987186"/>
    <n v="39.619234235573416"/>
    <n v="2"/>
    <n v="0"/>
    <n v="0"/>
    <n v="0"/>
    <n v="0"/>
    <n v="0"/>
    <n v="2"/>
    <n v="0"/>
    <n v="2"/>
    <n v="33859.642171669999"/>
    <n v="30660.574118480003"/>
    <n v="49548.819772210001"/>
    <n v="42367.213026040001"/>
    <n v="38173.030817200008"/>
    <n v="52300.561196890005"/>
    <n v="114069.03606236"/>
    <n v="132840.80504013001"/>
    <n v="246909.84110249003"/>
    <n v="12464.14"/>
    <n v="0"/>
    <n v="0"/>
    <n v="0"/>
    <n v="0"/>
    <n v="0"/>
    <n v="12464.14"/>
    <n v="0"/>
    <n v="12464.14"/>
    <n v="6.798256923628907"/>
    <n v="0"/>
    <n v="11"/>
    <n v="-3"/>
    <n v="2"/>
    <n v="2"/>
    <n v="0"/>
    <n v="0"/>
    <n v="0"/>
    <n v="0"/>
    <n v="0"/>
    <n v="0.33333333333333331"/>
    <n v="0"/>
    <n v="0"/>
    <n v="0"/>
    <n v="0"/>
    <n v="0"/>
    <n v="0"/>
    <n v="0"/>
    <n v="0"/>
    <n v="0"/>
    <n v="4154.7133333333331"/>
    <n v="68552.76999999999"/>
    <n v="-18696.21"/>
    <n v="11"/>
    <n v="-3"/>
    <n v="20"/>
    <n v="6"/>
    <n v="0.66666666666666663"/>
    <n v="0"/>
    <n v="0"/>
    <n v="0"/>
    <n v="0"/>
    <n v="0"/>
    <n v="0"/>
    <n v="5"/>
    <n v="6"/>
    <n v="0"/>
    <n v="0"/>
    <n v="-5"/>
    <n v="2"/>
  </r>
  <r>
    <s v="SH463Phesgo 15ml"/>
    <s v="BC_LEL48"/>
    <x v="5"/>
    <x v="2"/>
    <s v="上海市"/>
    <x v="204"/>
    <s v="复旦大学附属浦东医院"/>
    <s v="SH463"/>
    <x v="173"/>
    <s v="-"/>
    <s v="-"/>
    <m/>
    <s v="腿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4"/>
    <n v="-4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16978.54"/>
    <n v="-16978.54"/>
    <n v="2"/>
    <n v="-2"/>
    <n v="0"/>
    <n v="2"/>
    <n v="0"/>
    <n v="0"/>
    <n v="0"/>
    <n v="0"/>
    <n v="0"/>
    <n v="0"/>
    <n v="0"/>
    <n v="2"/>
    <n v="0"/>
    <n v="0"/>
    <n v="0"/>
    <n v="-2"/>
    <n v="0"/>
  </r>
  <r>
    <s v="SH477Herceptin IV"/>
    <s v="BC_LEL47"/>
    <x v="6"/>
    <x v="2"/>
    <s v="上海市"/>
    <x v="205"/>
    <s v="上海市宝山区吴淞中心医院"/>
    <s v="SH477"/>
    <x v="174"/>
    <s v="-"/>
    <s v="-"/>
    <m/>
    <s v="腿部"/>
    <x v="0"/>
    <x v="0"/>
    <n v="4535.5"/>
    <n v="7.5637596162594578"/>
    <n v="5.4187163719383342"/>
    <n v="5.0406365194461378"/>
    <n v="3.5593995905725895"/>
    <n v="3.243105957635247"/>
    <n v="5.6459193440037057"/>
    <n v="18.02311250764393"/>
    <n v="12.448424892211541"/>
    <n v="30.471537399855471"/>
    <n v="9"/>
    <n v="6"/>
    <n v="6"/>
    <n v="0"/>
    <n v="0"/>
    <n v="0"/>
    <n v="21"/>
    <n v="0"/>
    <n v="21"/>
    <n v="34305.431739544772"/>
    <n v="24576.588104926315"/>
    <n v="22861.806933947955"/>
    <n v="16143.656843041979"/>
    <n v="14709.107070854663"/>
    <n v="25607.067184728807"/>
    <n v="81743.826778419039"/>
    <n v="56459.831098625451"/>
    <n v="138203.65787704449"/>
    <n v="40819.5"/>
    <n v="27213"/>
    <n v="27213"/>
    <n v="0"/>
    <n v="0"/>
    <n v="0"/>
    <n v="95245.5"/>
    <n v="0"/>
    <n v="95245.5"/>
    <n v="3.5593995905725895"/>
    <n v="0"/>
    <m/>
    <m/>
    <n v="0"/>
    <m/>
    <m/>
    <m/>
    <m/>
    <m/>
    <m/>
    <m/>
    <m/>
    <m/>
    <m/>
    <m/>
    <m/>
    <m/>
    <m/>
    <m/>
    <m/>
    <n v="25701.166666666668"/>
    <n v="72568"/>
    <n v="63497"/>
    <n v="16"/>
    <n v="14"/>
    <n v="0"/>
    <n v="11"/>
    <n v="5.666666666666667"/>
    <n v="8"/>
    <n v="2"/>
    <n v="8"/>
    <n v="7"/>
    <n v="11"/>
    <n v="2"/>
    <n v="10"/>
    <n v="0"/>
    <n v="6"/>
    <n v="4"/>
    <n v="4"/>
    <n v="6"/>
  </r>
  <r>
    <s v="SH477Herceptin SC"/>
    <s v="BC_LEL47"/>
    <x v="6"/>
    <x v="2"/>
    <s v="上海市"/>
    <x v="205"/>
    <s v="上海市宝山区吴淞中心医院"/>
    <s v="SH477"/>
    <x v="174"/>
    <s v="-"/>
    <s v="-"/>
    <m/>
    <s v="腿部"/>
    <x v="1"/>
    <x v="1"/>
    <n v="3444.49"/>
    <n v="0.75345193084508166"/>
    <n v="0.69809035563666955"/>
    <n v="1.0588851817172822"/>
    <n v="1.0838364228901451"/>
    <n v="0.97586672697546417"/>
    <n v="1.2844489227343809"/>
    <n v="2.5104274681990333"/>
    <n v="3.3441520725999903"/>
    <n v="5.8545795407990235"/>
    <n v="2"/>
    <n v="1"/>
    <n v="1"/>
    <n v="1"/>
    <n v="0"/>
    <n v="0"/>
    <n v="4"/>
    <n v="1"/>
    <n v="5"/>
    <n v="2595.2576412765752"/>
    <n v="2404.565249086952"/>
    <n v="3647.3194195733613"/>
    <n v="3733.263720280876"/>
    <n v="3361.3631823997162"/>
    <n v="4424.2714698693471"/>
    <n v="8647.1423099368876"/>
    <n v="11518.898372549938"/>
    <n v="20166.040682486826"/>
    <n v="6888.98"/>
    <n v="3444.49"/>
    <n v="3444.49"/>
    <n v="3444.49"/>
    <n v="0"/>
    <n v="0"/>
    <n v="13777.96"/>
    <n v="3444.49"/>
    <n v="17222.449999999997"/>
    <n v="1.0838364228901451"/>
    <n v="1"/>
    <m/>
    <m/>
    <n v="0"/>
    <m/>
    <m/>
    <m/>
    <m/>
    <m/>
    <m/>
    <m/>
    <m/>
    <m/>
    <m/>
    <m/>
    <m/>
    <m/>
    <m/>
    <m/>
    <m/>
    <n v="3444.49"/>
    <n v="0"/>
    <n v="6888.98"/>
    <n v="0"/>
    <n v="2"/>
    <n v="0"/>
    <n v="5"/>
    <n v="1"/>
    <n v="0"/>
    <n v="4"/>
    <n v="2"/>
    <n v="5"/>
    <n v="-1"/>
    <n v="0"/>
    <n v="0"/>
    <n v="0"/>
    <n v="0"/>
    <n v="1"/>
    <n v="1"/>
    <n v="0"/>
  </r>
  <r>
    <s v="SH477Itovebi 3mg"/>
    <s v="BC_LEL47"/>
    <x v="6"/>
    <x v="2"/>
    <s v="上海市"/>
    <x v="205"/>
    <s v="上海市宝山区吴淞中心医院"/>
    <s v="SH477"/>
    <x v="174"/>
    <s v="-"/>
    <s v="-"/>
    <m/>
    <s v="腿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77Itovebi 9mg"/>
    <s v="BC_LEL47"/>
    <x v="6"/>
    <x v="2"/>
    <s v="上海市"/>
    <x v="205"/>
    <s v="上海市宝山区吴淞中心医院"/>
    <s v="SH477"/>
    <x v="174"/>
    <s v="-"/>
    <s v="-"/>
    <m/>
    <s v="腿部"/>
    <x v="2"/>
    <x v="3"/>
    <n v="10698.05"/>
    <m/>
    <m/>
    <m/>
    <n v="0"/>
    <n v="0"/>
    <n v="0"/>
    <n v="0"/>
    <n v="0"/>
    <n v="0"/>
    <n v="0"/>
    <n v="0"/>
    <n v="1"/>
    <n v="1"/>
    <n v="0"/>
    <n v="0"/>
    <n v="1"/>
    <n v="1"/>
    <n v="2"/>
    <m/>
    <m/>
    <m/>
    <n v="0"/>
    <n v="0"/>
    <n v="0"/>
    <n v="0"/>
    <n v="0"/>
    <n v="0"/>
    <n v="0"/>
    <n v="0"/>
    <n v="10698.05"/>
    <n v="10698.05"/>
    <n v="0"/>
    <n v="0"/>
    <n v="10698.05"/>
    <n v="10698.05"/>
    <n v="21396.1"/>
    <n v="0"/>
    <n v="1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477Perjeta"/>
    <s v="BC_LEL47"/>
    <x v="6"/>
    <x v="2"/>
    <s v="上海市"/>
    <x v="205"/>
    <s v="上海市宝山区吴淞中心医院"/>
    <s v="SH477"/>
    <x v="174"/>
    <s v="-"/>
    <s v="-"/>
    <m/>
    <s v="腿部"/>
    <x v="3"/>
    <x v="4"/>
    <n v="3985.87"/>
    <n v="1.7162715522635326"/>
    <n v="1.4497603601582649"/>
    <n v="2.2004330266028256"/>
    <n v="1.329657622641488"/>
    <n v="1.6138459188072634"/>
    <n v="1.8521415731618187"/>
    <n v="5.3664649390246231"/>
    <n v="4.7956451146105703"/>
    <n v="10.162110053635192"/>
    <n v="7"/>
    <n v="8"/>
    <n v="10"/>
    <n v="0"/>
    <n v="0"/>
    <n v="0"/>
    <n v="25"/>
    <n v="0"/>
    <n v="25"/>
    <n v="6840.8352920206471"/>
    <n v="5778.5563267440239"/>
    <n v="8770.6399877454041"/>
    <n v="5299.842428358028"/>
    <n v="6432.5800323963067"/>
    <n v="7382.3955322184984"/>
    <n v="21390.031606510078"/>
    <n v="19114.817992972832"/>
    <n v="40504.849599482914"/>
    <n v="27901.09"/>
    <n v="31886.959999999999"/>
    <n v="39858.699999999997"/>
    <n v="0"/>
    <n v="0"/>
    <n v="0"/>
    <n v="99646.75"/>
    <n v="0"/>
    <n v="99646.75"/>
    <n v="1.329657622641488"/>
    <n v="0"/>
    <m/>
    <m/>
    <n v="0"/>
    <m/>
    <m/>
    <m/>
    <m/>
    <m/>
    <m/>
    <m/>
    <m/>
    <m/>
    <m/>
    <m/>
    <m/>
    <m/>
    <m/>
    <m/>
    <m/>
    <n v="13950.545"/>
    <n v="19929.349999999999"/>
    <n v="59788.049999999996"/>
    <n v="5"/>
    <n v="15"/>
    <n v="0"/>
    <n v="9"/>
    <n v="3.5"/>
    <n v="3"/>
    <n v="0"/>
    <n v="9"/>
    <n v="4"/>
    <n v="3"/>
    <n v="3"/>
    <n v="2"/>
    <n v="0"/>
    <n v="3"/>
    <n v="7"/>
    <n v="6"/>
    <n v="2"/>
  </r>
  <r>
    <s v="SH477Phesgo 10ml"/>
    <s v="BC_LEL47"/>
    <x v="6"/>
    <x v="2"/>
    <s v="上海市"/>
    <x v="205"/>
    <s v="上海市宝山区吴淞中心医院"/>
    <s v="SH477"/>
    <x v="174"/>
    <s v="-"/>
    <s v="-"/>
    <m/>
    <s v="腿部"/>
    <x v="4"/>
    <x v="5"/>
    <n v="6232.07"/>
    <n v="2.7969330985242462"/>
    <n v="2.5856507811240892"/>
    <n v="3.8331241848246247"/>
    <n v="3.3588152640246336"/>
    <n v="3.0818106734231159"/>
    <n v="4.0148628335240133"/>
    <n v="9.2157080644729596"/>
    <n v="10.455488770971762"/>
    <n v="19.671196835444722"/>
    <n v="2"/>
    <n v="1"/>
    <n v="0"/>
    <n v="0"/>
    <n v="0"/>
    <n v="0"/>
    <n v="3"/>
    <n v="0"/>
    <n v="3"/>
    <n v="17430.682855319999"/>
    <n v="16113.956663520003"/>
    <n v="23888.298238519998"/>
    <n v="20932.371842469998"/>
    <n v="19206.059843519997"/>
    <n v="25020.906218919998"/>
    <n v="57432.937757360007"/>
    <n v="65159.337904909997"/>
    <n v="122592.27566227"/>
    <n v="12464.14"/>
    <n v="6232.07"/>
    <n v="0"/>
    <n v="0"/>
    <n v="0"/>
    <n v="0"/>
    <n v="18696.21"/>
    <n v="0"/>
    <n v="18696.21"/>
    <n v="3.3588152640246336"/>
    <n v="0"/>
    <n v="6"/>
    <n v="4"/>
    <n v="3"/>
    <n v="2"/>
    <n v="1"/>
    <n v="0"/>
    <n v="0"/>
    <n v="0"/>
    <n v="0"/>
    <n v="0"/>
    <n v="0"/>
    <n v="0"/>
    <n v="0"/>
    <n v="0"/>
    <n v="0"/>
    <n v="0"/>
    <n v="0"/>
    <n v="0"/>
    <n v="0"/>
    <n v="10386.783333333333"/>
    <n v="37392.42"/>
    <n v="24928.28"/>
    <n v="6"/>
    <n v="4"/>
    <n v="10.333333333333334"/>
    <n v="4"/>
    <n v="1.6666666666666667"/>
    <n v="0"/>
    <n v="4"/>
    <n v="0"/>
    <n v="1"/>
    <n v="1"/>
    <n v="4"/>
    <n v="3"/>
    <n v="3"/>
    <n v="0"/>
    <n v="2"/>
    <n v="1"/>
    <n v="1"/>
  </r>
  <r>
    <s v="SH477Phesgo 15ml"/>
    <s v="BC_LEL47"/>
    <x v="6"/>
    <x v="2"/>
    <s v="上海市"/>
    <x v="205"/>
    <s v="上海市宝山区吴淞中心医院"/>
    <s v="SH477"/>
    <x v="17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-4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-16978.54"/>
    <n v="0"/>
    <n v="-2"/>
    <n v="0"/>
    <n v="2"/>
    <n v="8.3333333333333329E-2"/>
    <n v="0"/>
    <n v="2"/>
    <n v="1"/>
    <n v="0"/>
    <n v="0"/>
    <n v="0"/>
    <n v="0"/>
    <n v="0"/>
    <n v="0"/>
    <n v="0"/>
    <n v="0"/>
    <n v="-2"/>
  </r>
  <r>
    <s v="SH577Herceptin IV"/>
    <s v="BC_LEL47"/>
    <x v="6"/>
    <x v="2"/>
    <s v="上海市"/>
    <x v="206"/>
    <s v="上海万众医院"/>
    <s v="SH061"/>
    <x v="111"/>
    <s v="-"/>
    <s v="Y"/>
    <s v="深耕熟盘"/>
    <s v="头部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577Herceptin SC"/>
    <s v="BC_LEL47"/>
    <x v="6"/>
    <x v="2"/>
    <s v="上海市"/>
    <x v="206"/>
    <s v="上海万众医院"/>
    <s v="SH061"/>
    <x v="111"/>
    <s v="-"/>
    <s v="Y"/>
    <s v="深耕熟盘"/>
    <s v="头部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577Itovebi 3mg"/>
    <s v="BC_LEL47"/>
    <x v="6"/>
    <x v="2"/>
    <s v="上海市"/>
    <x v="206"/>
    <s v="上海万众医院"/>
    <s v="SH061"/>
    <x v="111"/>
    <s v="-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577Itovebi 9mg"/>
    <s v="BC_LEL47"/>
    <x v="6"/>
    <x v="2"/>
    <s v="上海市"/>
    <x v="206"/>
    <s v="上海万众医院"/>
    <s v="SH061"/>
    <x v="111"/>
    <s v="-"/>
    <s v="Y"/>
    <s v="深耕熟盘"/>
    <s v="头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577Perjeta"/>
    <s v="BC_LEL47"/>
    <x v="6"/>
    <x v="2"/>
    <s v="上海市"/>
    <x v="206"/>
    <s v="上海万众医院"/>
    <s v="SH061"/>
    <x v="111"/>
    <s v="-"/>
    <s v="Y"/>
    <s v="深耕熟盘"/>
    <s v="头部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SH577Phesgo 10ml"/>
    <s v="BC_LEL47"/>
    <x v="6"/>
    <x v="2"/>
    <s v="上海市"/>
    <x v="206"/>
    <s v="上海万众医院"/>
    <s v="SH061"/>
    <x v="111"/>
    <s v="-"/>
    <s v="Y"/>
    <s v="深耕熟盘"/>
    <s v="头部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SH577Phesgo 15ml"/>
    <s v="BC_LEL47"/>
    <x v="6"/>
    <x v="2"/>
    <s v="上海市"/>
    <x v="206"/>
    <s v="上海万众医院"/>
    <s v="SH061"/>
    <x v="111"/>
    <s v="-"/>
    <s v="Y"/>
    <s v="深耕熟盘"/>
    <s v="头部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Herceptin IV"/>
    <s v="BC_LEL48"/>
    <x v="5"/>
    <x v="2"/>
    <s v="上海市"/>
    <x v="207"/>
    <s v="上海中医药大学附属龙华医院上南院区"/>
    <s v="SH028"/>
    <x v="108"/>
    <s v="-"/>
    <s v="-"/>
    <m/>
    <s v="腰部"/>
    <x v="0"/>
    <x v="0"/>
    <n v="4535.5"/>
    <n v="2.4822378580318354"/>
    <n v="1.7782879946962156"/>
    <n v="1.6542115868212472"/>
    <n v="1.1681064528530916"/>
    <n v="1.0643067461247377"/>
    <n v="1.852850361472874"/>
    <n v="5.9147374395492989"/>
    <n v="4.085263560450703"/>
    <n v="10.000001000000001"/>
    <n v="0"/>
    <n v="0"/>
    <n v="0"/>
    <n v="0"/>
    <n v="0"/>
    <n v="0"/>
    <n v="0"/>
    <n v="0"/>
    <n v="0"/>
    <n v="11258.18980510339"/>
    <n v="8065.425199944686"/>
    <n v="7502.676652027767"/>
    <n v="5297.9468169151969"/>
    <n v="4827.1632470487484"/>
    <n v="8403.6028144602205"/>
    <n v="26826.291657075843"/>
    <n v="18528.712878424165"/>
    <n v="45355.004535500004"/>
    <n v="0"/>
    <n v="0"/>
    <n v="0"/>
    <n v="0"/>
    <n v="0"/>
    <n v="0"/>
    <n v="0"/>
    <n v="0"/>
    <n v="0"/>
    <n v="1.1681064528530916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Herceptin SC"/>
    <s v="BC_LEL48"/>
    <x v="5"/>
    <x v="2"/>
    <s v="上海市"/>
    <x v="207"/>
    <s v="上海中医药大学附属龙华医院上南院区"/>
    <s v="SH028"/>
    <x v="108"/>
    <s v="-"/>
    <s v="-"/>
    <m/>
    <s v="腰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Itovebi 3mg"/>
    <s v="BC_LEL48"/>
    <x v="5"/>
    <x v="2"/>
    <s v="上海市"/>
    <x v="207"/>
    <s v="上海中医药大学附属龙华医院上南院区"/>
    <s v="SH028"/>
    <x v="108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Itovebi 9mg"/>
    <s v="BC_LEL48"/>
    <x v="5"/>
    <x v="2"/>
    <s v="上海市"/>
    <x v="207"/>
    <s v="上海中医药大学附属龙华医院上南院区"/>
    <s v="SH028"/>
    <x v="108"/>
    <s v="-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Perjeta"/>
    <s v="BC_LEL48"/>
    <x v="5"/>
    <x v="2"/>
    <s v="上海市"/>
    <x v="207"/>
    <s v="上海中医药大学附属龙华医院上南院区"/>
    <s v="SH028"/>
    <x v="108"/>
    <s v="-"/>
    <s v="-"/>
    <m/>
    <s v="腰部"/>
    <x v="3"/>
    <x v="4"/>
    <n v="3985.87"/>
    <n v="1.6888930705905585"/>
    <n v="1.4266333454393829"/>
    <n v="2.1653310549993239"/>
    <n v="1.3084465230315174"/>
    <n v="1.5881013617453026"/>
    <n v="1.8225956519177788"/>
    <n v="5.2808574710292646"/>
    <n v="4.7191435366945989"/>
    <n v="10.000001007723863"/>
    <n v="0"/>
    <n v="0"/>
    <n v="0"/>
    <n v="0"/>
    <n v="0"/>
    <n v="0"/>
    <n v="0"/>
    <n v="0"/>
    <n v="0"/>
    <n v="6731.7082232747898"/>
    <n v="5686.3750525864725"/>
    <n v="8630.7280921901547"/>
    <n v="5215.2977427556352"/>
    <n v="6329.9655747397492"/>
    <n v="7264.6293311095169"/>
    <n v="21048.811368051418"/>
    <n v="18809.892648604902"/>
    <n v="39858.704016656324"/>
    <n v="0"/>
    <n v="0"/>
    <n v="0"/>
    <n v="0"/>
    <n v="0"/>
    <n v="0"/>
    <n v="0"/>
    <n v="0"/>
    <n v="0"/>
    <n v="1.3084465230315174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Phesgo 10ml"/>
    <s v="BC_LEL48"/>
    <x v="5"/>
    <x v="2"/>
    <s v="上海市"/>
    <x v="207"/>
    <s v="上海中医药大学附属龙华医院上南院区"/>
    <s v="SH028"/>
    <x v="108"/>
    <s v="-"/>
    <s v="-"/>
    <m/>
    <s v="腰部"/>
    <x v="4"/>
    <x v="5"/>
    <n v="6232.07"/>
    <n v="2.1327643501244373"/>
    <n v="1.9716538416240514"/>
    <n v="2.9228980202244195"/>
    <n v="2.5612200891244803"/>
    <n v="2.3499939391245608"/>
    <n v="3.0614803988241466"/>
    <n v="7.0273162119729085"/>
    <n v="7.9726944270731881"/>
    <n v="15.000010639046096"/>
    <n v="0"/>
    <n v="0"/>
    <n v="0"/>
    <n v="0"/>
    <n v="0"/>
    <n v="0"/>
    <n v="0"/>
    <n v="0"/>
    <n v="0"/>
    <n v="13291.536723480001"/>
    <n v="12287.484756770002"/>
    <n v="18215.705064899998"/>
    <n v="15961.702880829998"/>
    <n v="14645.326728200002"/>
    <n v="19079.360149099997"/>
    <n v="43794.726545149999"/>
    <n v="49686.389758129997"/>
    <n v="93481.116303279996"/>
    <n v="0"/>
    <n v="0"/>
    <n v="0"/>
    <n v="0"/>
    <n v="0"/>
    <n v="0"/>
    <n v="0"/>
    <n v="0"/>
    <n v="0"/>
    <n v="2.5612200891244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79Phesgo 15ml"/>
    <s v="BC_LEL48"/>
    <x v="5"/>
    <x v="2"/>
    <s v="上海市"/>
    <x v="207"/>
    <s v="上海中医药大学附属龙华医院上南院区"/>
    <s v="SH028"/>
    <x v="108"/>
    <s v="-"/>
    <s v="-"/>
    <m/>
    <s v="腰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596Herceptin IV"/>
    <s v="BC_LEL47"/>
    <x v="6"/>
    <x v="2"/>
    <s v="上海市"/>
    <x v="208"/>
    <s v="上海美中嘉和肿瘤门诊部有限责任公司"/>
    <s v="SH596"/>
    <x v="175"/>
    <s v="-"/>
    <s v="-"/>
    <m/>
    <s v="腰部"/>
    <x v="0"/>
    <x v="0"/>
    <n v="4535.5"/>
    <n v="9.9765364482469092"/>
    <n v="7.1472421295812687"/>
    <n v="6.6485579275307591"/>
    <n v="4.6948186551152897"/>
    <n v="4.2776299662303909"/>
    <n v="7.446920972770255"/>
    <n v="23.772336505358936"/>
    <n v="16.419369594115935"/>
    <n v="40.191706099474871"/>
    <n v="18"/>
    <n v="0"/>
    <n v="12"/>
    <n v="0"/>
    <n v="0"/>
    <n v="0"/>
    <n v="30"/>
    <n v="0"/>
    <n v="30"/>
    <n v="45248.581061023862"/>
    <n v="32416.316678715844"/>
    <n v="30154.53448031576"/>
    <n v="21293.350010275397"/>
    <n v="19401.190711837939"/>
    <n v="33775.510071999488"/>
    <n v="107819.43222005547"/>
    <n v="74470.050794112816"/>
    <n v="182289.48301416828"/>
    <n v="81639"/>
    <n v="0"/>
    <n v="54426"/>
    <n v="0"/>
    <n v="0"/>
    <n v="0"/>
    <n v="136065"/>
    <n v="0"/>
    <n v="136065"/>
    <n v="4.6948186551152897"/>
    <n v="0"/>
    <m/>
    <m/>
    <n v="0"/>
    <m/>
    <m/>
    <m/>
    <m/>
    <m/>
    <m/>
    <m/>
    <m/>
    <m/>
    <m/>
    <m/>
    <m/>
    <m/>
    <m/>
    <m/>
    <m/>
    <n v="38173.791666666664"/>
    <n v="-376446.5"/>
    <n v="145136"/>
    <n v="-83"/>
    <n v="32"/>
    <n v="0"/>
    <n v="20"/>
    <n v="8.4166666666666661"/>
    <n v="0"/>
    <n v="0"/>
    <n v="20"/>
    <n v="0"/>
    <n v="10"/>
    <n v="122"/>
    <n v="0"/>
    <n v="-102"/>
    <n v="19"/>
    <n v="12"/>
    <n v="20"/>
    <n v="0"/>
  </r>
  <r>
    <s v="SH596Herceptin SC"/>
    <s v="BC_LEL47"/>
    <x v="6"/>
    <x v="2"/>
    <s v="上海市"/>
    <x v="208"/>
    <s v="上海美中嘉和肿瘤门诊部有限责任公司"/>
    <s v="SH596"/>
    <x v="175"/>
    <s v="-"/>
    <s v="-"/>
    <m/>
    <s v="腰部"/>
    <x v="1"/>
    <x v="1"/>
    <n v="3444.49"/>
    <n v="1.3975318072126515"/>
    <n v="1.2948450144873709"/>
    <n v="1.9640612241530235"/>
    <n v="2.0103417521349467"/>
    <n v="1.8100753806802965"/>
    <n v="2.3824455824911905"/>
    <n v="4.6564380458530454"/>
    <n v="6.2028627153064342"/>
    <n v="10.85930076115948"/>
    <n v="0"/>
    <n v="0"/>
    <n v="0"/>
    <n v="0"/>
    <n v="0"/>
    <n v="0"/>
    <n v="0"/>
    <n v="0"/>
    <n v="0"/>
    <n v="4813.7843346259051"/>
    <n v="4460.0807039516039"/>
    <n v="6765.1892459828468"/>
    <n v="6924.6020618113025"/>
    <n v="6234.7865479994744"/>
    <n v="8206.30998443508"/>
    <n v="16039.054284560356"/>
    <n v="21365.698594245856"/>
    <n v="37404.752878806212"/>
    <n v="0"/>
    <n v="0"/>
    <n v="0"/>
    <n v="0"/>
    <n v="0"/>
    <n v="0"/>
    <n v="0"/>
    <n v="0"/>
    <n v="0"/>
    <n v="2.0103417521349467"/>
    <n v="0"/>
    <m/>
    <m/>
    <n v="0"/>
    <m/>
    <m/>
    <m/>
    <m/>
    <m/>
    <m/>
    <m/>
    <m/>
    <m/>
    <m/>
    <m/>
    <m/>
    <m/>
    <m/>
    <m/>
    <m/>
    <n v="6601.9391666666661"/>
    <n v="0"/>
    <n v="0"/>
    <n v="0"/>
    <n v="0"/>
    <n v="0"/>
    <n v="18"/>
    <n v="1.9166666666666667"/>
    <n v="0"/>
    <n v="5"/>
    <n v="0"/>
    <n v="18"/>
    <n v="0"/>
    <n v="0"/>
    <n v="0"/>
    <n v="0"/>
    <n v="0"/>
    <n v="0"/>
    <n v="0"/>
    <n v="0"/>
  </r>
  <r>
    <s v="SH596Itovebi 3mg"/>
    <s v="BC_LEL47"/>
    <x v="6"/>
    <x v="2"/>
    <s v="上海市"/>
    <x v="208"/>
    <s v="上海美中嘉和肿瘤门诊部有限责任公司"/>
    <s v="SH596"/>
    <x v="175"/>
    <s v="-"/>
    <s v="-"/>
    <m/>
    <s v="腰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6"/>
    <n v="4"/>
    <n v="4"/>
    <n v="0"/>
    <n v="0"/>
    <n v="0"/>
    <n v="14"/>
    <n v="0"/>
    <n v="14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21396.12"/>
    <n v="14264.08"/>
    <n v="14264.08"/>
    <n v="0"/>
    <n v="0"/>
    <n v="0"/>
    <n v="49924.28"/>
    <n v="0"/>
    <n v="49924.28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7132.04"/>
    <n v="7132.04"/>
    <n v="2"/>
    <n v="2"/>
    <n v="0"/>
    <n v="1"/>
    <n v="0.41666666666666669"/>
    <n v="0"/>
    <n v="0"/>
    <n v="0"/>
    <n v="0"/>
    <n v="1"/>
    <n v="0"/>
    <n v="0"/>
    <n v="0"/>
    <n v="2"/>
    <n v="0"/>
    <n v="1"/>
    <n v="1"/>
  </r>
  <r>
    <s v="SH596Itovebi 9mg"/>
    <s v="BC_LEL47"/>
    <x v="6"/>
    <x v="2"/>
    <s v="上海市"/>
    <x v="208"/>
    <s v="上海美中嘉和肿瘤门诊部有限责任公司"/>
    <s v="SH596"/>
    <x v="175"/>
    <s v="-"/>
    <s v="-"/>
    <m/>
    <s v="腰部"/>
    <x v="2"/>
    <x v="3"/>
    <n v="10698.05"/>
    <m/>
    <m/>
    <m/>
    <n v="0"/>
    <n v="0"/>
    <n v="0"/>
    <n v="0"/>
    <n v="0"/>
    <n v="0"/>
    <n v="9"/>
    <n v="0"/>
    <n v="1"/>
    <n v="0"/>
    <n v="0"/>
    <n v="0"/>
    <n v="10"/>
    <n v="0"/>
    <n v="10"/>
    <m/>
    <m/>
    <m/>
    <n v="0"/>
    <n v="0"/>
    <n v="0"/>
    <n v="0"/>
    <n v="0"/>
    <n v="0"/>
    <n v="96282.45"/>
    <n v="0"/>
    <n v="10698.05"/>
    <n v="0"/>
    <n v="0"/>
    <n v="0"/>
    <n v="106980.5"/>
    <n v="0"/>
    <n v="106980.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SH596Perjeta"/>
    <s v="BC_LEL47"/>
    <x v="6"/>
    <x v="2"/>
    <s v="上海市"/>
    <x v="208"/>
    <s v="上海美中嘉和肿瘤门诊部有限责任公司"/>
    <s v="SH596"/>
    <x v="175"/>
    <s v="-"/>
    <s v="-"/>
    <m/>
    <s v="腰部"/>
    <x v="3"/>
    <x v="4"/>
    <n v="3985.87"/>
    <n v="5.90383696516274"/>
    <n v="4.9870597654792093"/>
    <n v="7.5693137398270691"/>
    <n v="4.5739159477461584"/>
    <n v="5.5515009725386086"/>
    <n v="6.3712189775131751"/>
    <n v="18.460210470469018"/>
    <n v="16.496635897797944"/>
    <n v="34.956846368266966"/>
    <n v="0"/>
    <n v="3"/>
    <n v="0"/>
    <n v="0"/>
    <n v="0"/>
    <n v="0"/>
    <n v="3"/>
    <n v="0"/>
    <n v="3"/>
    <n v="23531.926644333209"/>
    <n v="19877.771907430615"/>
    <n v="30170.300556164519"/>
    <n v="18231.034358642981"/>
    <n v="22127.561181412464"/>
    <n v="25394.85058590044"/>
    <n v="73579.999107928335"/>
    <n v="65753.446125955888"/>
    <n v="139333.44523388421"/>
    <n v="0"/>
    <n v="11957.61"/>
    <n v="0"/>
    <n v="0"/>
    <n v="0"/>
    <n v="0"/>
    <n v="11957.61"/>
    <n v="0"/>
    <n v="11957.61"/>
    <n v="4.5739159477461584"/>
    <n v="0"/>
    <m/>
    <m/>
    <n v="0"/>
    <m/>
    <m/>
    <m/>
    <m/>
    <m/>
    <m/>
    <m/>
    <m/>
    <m/>
    <m/>
    <m/>
    <m/>
    <m/>
    <m/>
    <m/>
    <m/>
    <n v="24579.531666666666"/>
    <n v="39858.699999999997"/>
    <n v="27901.09"/>
    <n v="10"/>
    <n v="7"/>
    <n v="0"/>
    <n v="26"/>
    <n v="6.166666666666667"/>
    <n v="26"/>
    <n v="5"/>
    <n v="26"/>
    <n v="0"/>
    <n v="0"/>
    <n v="0"/>
    <n v="0"/>
    <n v="10"/>
    <n v="0"/>
    <n v="0"/>
    <n v="1"/>
    <n v="6"/>
  </r>
  <r>
    <s v="SH596Phesgo 10ml"/>
    <s v="BC_LEL47"/>
    <x v="6"/>
    <x v="2"/>
    <s v="上海市"/>
    <x v="208"/>
    <s v="上海美中嘉和肿瘤门诊部有限责任公司"/>
    <s v="SH596"/>
    <x v="175"/>
    <s v="-"/>
    <s v="-"/>
    <m/>
    <s v="腰部"/>
    <x v="4"/>
    <x v="5"/>
    <n v="6232.07"/>
    <n v="13.995458234429332"/>
    <n v="12.835329929829093"/>
    <n v="18.322880126333622"/>
    <n v="17.080692304629121"/>
    <n v="15.559690121028808"/>
    <n v="20.682978401728477"/>
    <n v="45.153668290592051"/>
    <n v="53.323360827386409"/>
    <n v="98.477029117978461"/>
    <n v="50"/>
    <n v="0"/>
    <n v="0"/>
    <n v="0"/>
    <n v="0"/>
    <n v="0"/>
    <n v="50"/>
    <n v="0"/>
    <n v="50"/>
    <n v="87220.675399040003"/>
    <n v="79990.674595789998"/>
    <n v="114189.47154891997"/>
    <n v="106448.07009091"/>
    <n v="96969.078012559999"/>
    <n v="128897.76920805998"/>
    <n v="281400.82154375"/>
    <n v="332314.91731152998"/>
    <n v="613715.73885527998"/>
    <n v="311603.5"/>
    <n v="0"/>
    <n v="0"/>
    <n v="0"/>
    <n v="0"/>
    <n v="0"/>
    <n v="311603.5"/>
    <n v="0"/>
    <n v="311603.5"/>
    <n v="17.080692304629121"/>
    <n v="0"/>
    <n v="45"/>
    <n v="73"/>
    <n v="50"/>
    <n v="50"/>
    <n v="0"/>
    <n v="0"/>
    <n v="0"/>
    <n v="0"/>
    <n v="0"/>
    <n v="0"/>
    <n v="0"/>
    <n v="0"/>
    <n v="0"/>
    <n v="0"/>
    <n v="0"/>
    <n v="0"/>
    <n v="0"/>
    <n v="0"/>
    <n v="0"/>
    <n v="115812.63416666666"/>
    <n v="280443.14999999997"/>
    <n v="454941.11"/>
    <n v="45"/>
    <n v="73"/>
    <n v="11"/>
    <n v="30"/>
    <n v="18.583333333333332"/>
    <n v="30"/>
    <n v="10"/>
    <n v="15"/>
    <n v="20"/>
    <n v="30"/>
    <n v="0"/>
    <n v="15"/>
    <n v="15"/>
    <n v="15"/>
    <n v="18"/>
    <n v="30"/>
    <n v="25"/>
  </r>
  <r>
    <s v="SH596Phesgo 15ml"/>
    <s v="BC_LEL47"/>
    <x v="6"/>
    <x v="2"/>
    <s v="上海市"/>
    <x v="208"/>
    <s v="上海美中嘉和肿瘤门诊部有限责任公司"/>
    <s v="SH596"/>
    <x v="175"/>
    <s v="-"/>
    <s v="-"/>
    <m/>
    <s v="腰部"/>
    <x v="4"/>
    <x v="6"/>
    <n v="8489.27"/>
    <n v="1"/>
    <n v="1"/>
    <n v="2"/>
    <n v="1"/>
    <n v="1"/>
    <n v="1"/>
    <n v="4"/>
    <n v="3"/>
    <n v="7"/>
    <n v="0"/>
    <n v="0"/>
    <n v="0"/>
    <n v="0"/>
    <n v="0"/>
    <n v="0"/>
    <n v="0"/>
    <n v="0"/>
    <n v="0"/>
    <n v="8489.27"/>
    <n v="8489.27"/>
    <n v="16978.54"/>
    <n v="8489.27"/>
    <n v="8489.27"/>
    <n v="8489.27"/>
    <n v="33957.08"/>
    <n v="25467.81"/>
    <n v="59424.89"/>
    <n v="0"/>
    <n v="0"/>
    <n v="0"/>
    <n v="0"/>
    <n v="0"/>
    <n v="0"/>
    <n v="0"/>
    <n v="0"/>
    <n v="0"/>
    <n v="1"/>
    <n v="0"/>
    <n v="-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4.3916666666673"/>
    <n v="-84892.700000000012"/>
    <n v="0"/>
    <n v="-10"/>
    <n v="0"/>
    <n v="0"/>
    <n v="15"/>
    <n v="0.83333333333333337"/>
    <n v="5"/>
    <n v="0"/>
    <n v="0"/>
    <n v="0"/>
    <n v="15"/>
    <n v="0"/>
    <n v="0"/>
    <n v="0"/>
    <n v="-10"/>
    <n v="0"/>
    <n v="0"/>
    <n v="0"/>
  </r>
  <r>
    <s v="SH614Herceptin IV"/>
    <s v="BC_LEL47"/>
    <x v="6"/>
    <x v="2"/>
    <s v="上海市"/>
    <x v="209"/>
    <s v="同济大学附属养志康复医院松江院区"/>
    <s v="SH614"/>
    <x v="176"/>
    <s v="-"/>
    <s v="-"/>
    <m/>
    <s v="腿部"/>
    <x v="0"/>
    <x v="0"/>
    <n v="4535.5"/>
    <n v="1.0703825703824528"/>
    <n v="0.76682759006521461"/>
    <n v="0.71332376328435387"/>
    <n v="0.50370708167210054"/>
    <n v="0.45894690829333518"/>
    <n v="0.79898013239549737"/>
    <n v="2.5505339237320213"/>
    <n v="1.7616341223609331"/>
    <n v="4.3121680460929541"/>
    <n v="0"/>
    <n v="0"/>
    <n v="0"/>
    <n v="0"/>
    <n v="0"/>
    <n v="0"/>
    <n v="0"/>
    <n v="0"/>
    <n v="0"/>
    <n v="4854.7201479696141"/>
    <n v="3477.9465347407809"/>
    <n v="3235.2799283761869"/>
    <n v="2284.5634689238118"/>
    <n v="2081.5537025644217"/>
    <n v="3623.7743904797785"/>
    <n v="11567.946611086581"/>
    <n v="7989.891561968012"/>
    <n v="19557.838173054595"/>
    <n v="0"/>
    <n v="0"/>
    <n v="0"/>
    <n v="0"/>
    <n v="0"/>
    <n v="0"/>
    <n v="0"/>
    <n v="0"/>
    <n v="0"/>
    <n v="0.50370708167210054"/>
    <n v="0"/>
    <m/>
    <m/>
    <n v="0"/>
    <m/>
    <m/>
    <m/>
    <m/>
    <m/>
    <m/>
    <m/>
    <m/>
    <m/>
    <m/>
    <m/>
    <m/>
    <m/>
    <m/>
    <m/>
    <m/>
    <n v="4157.5416666666661"/>
    <n v="0"/>
    <n v="9071"/>
    <n v="0"/>
    <n v="2"/>
    <n v="0"/>
    <n v="4"/>
    <n v="0.91666666666666663"/>
    <n v="0"/>
    <n v="0"/>
    <n v="2"/>
    <n v="4"/>
    <n v="3"/>
    <n v="0"/>
    <n v="0"/>
    <n v="0"/>
    <n v="0"/>
    <n v="0"/>
    <n v="1"/>
    <n v="1"/>
  </r>
  <r>
    <s v="SH614Herceptin SC"/>
    <s v="BC_LEL47"/>
    <x v="6"/>
    <x v="2"/>
    <s v="上海市"/>
    <x v="209"/>
    <s v="同济大学附属养志康复医院松江院区"/>
    <s v="SH614"/>
    <x v="176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14Itovebi 3mg"/>
    <s v="BC_LEL47"/>
    <x v="6"/>
    <x v="2"/>
    <s v="上海市"/>
    <x v="209"/>
    <s v="同济大学附属养志康复医院松江院区"/>
    <s v="SH614"/>
    <x v="176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14Itovebi 9mg"/>
    <s v="BC_LEL47"/>
    <x v="6"/>
    <x v="2"/>
    <s v="上海市"/>
    <x v="209"/>
    <s v="同济大学附属养志康复医院松江院区"/>
    <s v="SH614"/>
    <x v="176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14Perjeta"/>
    <s v="BC_LEL47"/>
    <x v="6"/>
    <x v="2"/>
    <s v="上海市"/>
    <x v="209"/>
    <s v="同济大学附属养志康复医院松江院区"/>
    <s v="SH614"/>
    <x v="176"/>
    <s v="-"/>
    <s v="-"/>
    <m/>
    <s v="腿部"/>
    <x v="3"/>
    <x v="4"/>
    <n v="3985.87"/>
    <n v="0.67005369629439915"/>
    <n v="0.56600442207643387"/>
    <n v="0.85907633962641172"/>
    <n v="0.5191148240393072"/>
    <n v="0.63006545888397669"/>
    <n v="0.7230990372827899"/>
    <n v="2.0951344579972448"/>
    <n v="1.8722793202060737"/>
    <n v="3.9674137782033183"/>
    <n v="0"/>
    <n v="0"/>
    <n v="0"/>
    <n v="0"/>
    <n v="0"/>
    <n v="0"/>
    <n v="0"/>
    <n v="0"/>
    <n v="0"/>
    <n v="2670.7469264489569"/>
    <n v="2256.0200458217955"/>
    <n v="3424.1666098267256"/>
    <n v="2069.1242036935532"/>
    <n v="2511.359010601876"/>
    <n v="2882.1787597343537"/>
    <n v="8350.9335820974775"/>
    <n v="7462.6619740297829"/>
    <n v="15813.59555612726"/>
    <n v="0"/>
    <n v="0"/>
    <n v="0"/>
    <n v="0"/>
    <n v="0"/>
    <n v="0"/>
    <n v="0"/>
    <n v="0"/>
    <n v="0"/>
    <n v="0.5191148240393072"/>
    <n v="0"/>
    <m/>
    <m/>
    <n v="0"/>
    <m/>
    <m/>
    <m/>
    <m/>
    <m/>
    <m/>
    <m/>
    <m/>
    <m/>
    <m/>
    <m/>
    <m/>
    <m/>
    <m/>
    <m/>
    <m/>
    <n v="2989.4025000000001"/>
    <n v="3985.87"/>
    <n v="0"/>
    <n v="1"/>
    <n v="0"/>
    <n v="0"/>
    <n v="3"/>
    <n v="0.75"/>
    <n v="2"/>
    <n v="2"/>
    <n v="1"/>
    <n v="3"/>
    <n v="0"/>
    <n v="0"/>
    <n v="1"/>
    <n v="0"/>
    <n v="0"/>
    <n v="0"/>
    <n v="0"/>
    <n v="0"/>
  </r>
  <r>
    <s v="SH614Phesgo 10ml"/>
    <s v="BC_LEL47"/>
    <x v="6"/>
    <x v="2"/>
    <s v="上海市"/>
    <x v="209"/>
    <s v="同济大学附属养志康复医院松江院区"/>
    <s v="SH614"/>
    <x v="176"/>
    <s v="-"/>
    <s v="-"/>
    <m/>
    <s v="腿部"/>
    <x v="4"/>
    <x v="5"/>
    <n v="6232.07"/>
    <n v="1.0605609966239147"/>
    <n v="0.9804455391242396"/>
    <n v="1.453470937723742"/>
    <n v="1.2736192746246433"/>
    <n v="1.1685828013244397"/>
    <n v="1.5223838271232515"/>
    <n v="3.4944774734718962"/>
    <n v="3.9645859030723347"/>
    <n v="7.4590633765442309"/>
    <n v="0"/>
    <n v="0"/>
    <n v="1"/>
    <n v="0"/>
    <n v="0"/>
    <n v="0"/>
    <n v="1"/>
    <n v="0"/>
    <n v="1"/>
    <n v="6609.4903702299998"/>
    <n v="6110.2052310099998"/>
    <n v="9058.1326268600005"/>
    <n v="7937.2844728100008"/>
    <n v="7282.6898186500002"/>
    <n v="9487.6025775000016"/>
    <n v="21777.828228099999"/>
    <n v="24707.576868960001"/>
    <n v="46485.40509706"/>
    <n v="0"/>
    <n v="0"/>
    <n v="6232.07"/>
    <n v="0"/>
    <n v="0"/>
    <n v="0"/>
    <n v="6232.07"/>
    <n v="0"/>
    <n v="6232.07"/>
    <n v="1.2736192746246433"/>
    <n v="0"/>
    <n v="5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8309.4266666666663"/>
    <n v="31160.35"/>
    <n v="6232.07"/>
    <n v="5"/>
    <n v="1"/>
    <n v="3.3333333333333335"/>
    <n v="6"/>
    <n v="1.3333333333333333"/>
    <n v="2"/>
    <n v="2"/>
    <n v="6"/>
    <n v="0"/>
    <n v="0"/>
    <n v="0"/>
    <n v="5"/>
    <n v="0"/>
    <n v="0"/>
    <n v="1"/>
    <n v="0"/>
    <n v="0"/>
  </r>
  <r>
    <s v="SH614Phesgo 15ml"/>
    <s v="BC_LEL47"/>
    <x v="6"/>
    <x v="2"/>
    <s v="上海市"/>
    <x v="209"/>
    <s v="同济大学附属养志康复医院松江院区"/>
    <s v="SH614"/>
    <x v="176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49Herceptin IV"/>
    <s v="BC_LEL47"/>
    <x v="6"/>
    <x v="2"/>
    <s v="上海市"/>
    <x v="210"/>
    <s v="上海交通大学医学院附属仁济医院东院"/>
    <s v="SH649"/>
    <x v="177"/>
    <s v="-"/>
    <s v="-"/>
    <m/>
    <s v="头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"/>
    <n v="1"/>
    <n v="0"/>
    <n v="0"/>
    <n v="0"/>
    <n v="3"/>
    <n v="0"/>
    <n v="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535.5"/>
    <n v="4535.5"/>
    <n v="0"/>
    <n v="0"/>
    <n v="0"/>
    <n v="13606.5"/>
    <n v="0"/>
    <n v="13606.5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49Herceptin SC"/>
    <s v="BC_LEL47"/>
    <x v="6"/>
    <x v="2"/>
    <s v="上海市"/>
    <x v="210"/>
    <s v="上海交通大学医学院附属仁济医院东院"/>
    <s v="SH649"/>
    <x v="177"/>
    <s v="-"/>
    <s v="-"/>
    <m/>
    <s v="头部"/>
    <x v="1"/>
    <x v="1"/>
    <n v="3444.49"/>
    <n v="49.825047039754025"/>
    <n v="46.164039646939777"/>
    <n v="70.023052339366728"/>
    <n v="71.67305377176568"/>
    <n v="64.533122267730533"/>
    <n v="84.939364245335753"/>
    <n v="166.01213902606054"/>
    <n v="221.14554028483195"/>
    <n v="387.15767931089249"/>
    <n v="50"/>
    <n v="45"/>
    <n v="90"/>
    <n v="0"/>
    <n v="0"/>
    <n v="0"/>
    <n v="185"/>
    <n v="0"/>
    <n v="185"/>
    <n v="171621.87627796235"/>
    <n v="159011.57292348761"/>
    <n v="241193.70355242529"/>
    <n v="246877.11698630915"/>
    <n v="222283.69431997513"/>
    <n v="292572.79074941651"/>
    <n v="571827.15275387524"/>
    <n v="761733.60205570073"/>
    <n v="1333560.7548095759"/>
    <n v="172224.5"/>
    <n v="155002.04999999999"/>
    <n v="310004.09999999998"/>
    <n v="0"/>
    <n v="0"/>
    <n v="0"/>
    <n v="637230.64999999991"/>
    <n v="0"/>
    <n v="637230.64999999991"/>
    <n v="71.67305377176568"/>
    <n v="0"/>
    <m/>
    <m/>
    <n v="0"/>
    <m/>
    <m/>
    <m/>
    <m/>
    <m/>
    <m/>
    <m/>
    <m/>
    <m/>
    <m/>
    <m/>
    <m/>
    <m/>
    <m/>
    <m/>
    <m/>
    <n v="227049.29916666666"/>
    <n v="465006.14999999997"/>
    <n v="447783.69999999995"/>
    <n v="135"/>
    <n v="130"/>
    <n v="0"/>
    <n v="151"/>
    <n v="65.916666666666671"/>
    <n v="129"/>
    <n v="151"/>
    <n v="141"/>
    <n v="0"/>
    <n v="85"/>
    <n v="20"/>
    <n v="55"/>
    <n v="60"/>
    <n v="20"/>
    <n v="50"/>
    <n v="60"/>
    <n v="20"/>
  </r>
  <r>
    <s v="SH649Itovebi 3mg"/>
    <s v="BC_LEL47"/>
    <x v="6"/>
    <x v="2"/>
    <s v="上海市"/>
    <x v="210"/>
    <s v="上海交通大学医学院附属仁济医院东院"/>
    <s v="SH649"/>
    <x v="177"/>
    <s v="-"/>
    <s v="-"/>
    <m/>
    <s v="头部"/>
    <x v="2"/>
    <x v="2"/>
    <n v="3566.02"/>
    <n v="5.3772925767539119"/>
    <n v="6.139756248216135"/>
    <n v="12.427057774033395"/>
    <n v="12.579864788618424"/>
    <n v="15.29374140631019"/>
    <n v="19.476676893499338"/>
    <n v="23.94410659900344"/>
    <n v="47.35028308842795"/>
    <n v="71.294389687431391"/>
    <n v="0"/>
    <n v="0"/>
    <n v="0"/>
    <n v="0"/>
    <n v="0"/>
    <n v="0"/>
    <n v="0"/>
    <n v="0"/>
    <n v="0"/>
    <n v="19175.532874555985"/>
    <n v="21894.4935762637"/>
    <n v="44315.136563358566"/>
    <n v="44860.049433509077"/>
    <n v="54537.787729730262"/>
    <n v="69454.219335756512"/>
    <n v="85385.163014178252"/>
    <n v="168852.05649899587"/>
    <n v="254237.21951317412"/>
    <n v="0"/>
    <n v="0"/>
    <n v="0"/>
    <n v="0"/>
    <n v="0"/>
    <n v="0"/>
    <n v="0"/>
    <n v="0"/>
    <n v="0"/>
    <n v="12.579864788618424"/>
    <n v="0"/>
    <m/>
    <m/>
    <n v="0"/>
    <m/>
    <m/>
    <m/>
    <m/>
    <m/>
    <m/>
    <n v="9.6666666666666661"/>
    <n v="6"/>
    <n v="4.666666666666667"/>
    <n v="4"/>
    <n v="6"/>
    <n v="4"/>
    <n v="4"/>
    <n v="4"/>
    <n v="0"/>
    <n v="0"/>
    <n v="297.16833333333329"/>
    <n v="3566.02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SH649Itovebi 9mg"/>
    <s v="BC_LEL47"/>
    <x v="6"/>
    <x v="2"/>
    <s v="上海市"/>
    <x v="210"/>
    <s v="上海交通大学医学院附属仁济医院东院"/>
    <s v="SH649"/>
    <x v="177"/>
    <s v="-"/>
    <s v="-"/>
    <m/>
    <s v="头部"/>
    <x v="2"/>
    <x v="3"/>
    <n v="10698.05"/>
    <m/>
    <m/>
    <m/>
    <n v="0"/>
    <n v="0"/>
    <n v="0"/>
    <n v="0"/>
    <n v="0"/>
    <n v="0"/>
    <n v="0"/>
    <n v="2"/>
    <n v="2"/>
    <n v="3"/>
    <n v="0"/>
    <n v="0"/>
    <n v="4"/>
    <n v="3"/>
    <n v="7"/>
    <m/>
    <m/>
    <m/>
    <n v="0"/>
    <n v="0"/>
    <n v="0"/>
    <n v="0"/>
    <n v="0"/>
    <n v="0"/>
    <n v="0"/>
    <n v="21396.1"/>
    <n v="21396.1"/>
    <n v="32094.149999999998"/>
    <n v="0"/>
    <n v="0"/>
    <n v="42792.2"/>
    <n v="32094.149999999998"/>
    <n v="74886.349999999991"/>
    <n v="0"/>
    <n v="3"/>
    <m/>
    <m/>
    <n v="0"/>
    <m/>
    <m/>
    <m/>
    <m/>
    <m/>
    <m/>
    <n v="0.33333333333333331"/>
    <n v="0.33333333333333331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49Perjeta"/>
    <s v="BC_LEL47"/>
    <x v="6"/>
    <x v="2"/>
    <s v="上海市"/>
    <x v="210"/>
    <s v="上海交通大学医学院附属仁济医院东院"/>
    <s v="SH649"/>
    <x v="177"/>
    <s v="-"/>
    <s v="-"/>
    <m/>
    <s v="头部"/>
    <x v="3"/>
    <x v="4"/>
    <n v="3985.87"/>
    <n v="5.8645001933336882"/>
    <n v="4.9538314034410833"/>
    <n v="7.518880035569472"/>
    <n v="4.5434403284051363"/>
    <n v="5.5145117859546779"/>
    <n v="6.328768078433435"/>
    <n v="18.337211632344243"/>
    <n v="16.386720192793248"/>
    <n v="34.723931825137491"/>
    <n v="20"/>
    <n v="20"/>
    <n v="40"/>
    <n v="0"/>
    <n v="0"/>
    <n v="0"/>
    <n v="80"/>
    <n v="0"/>
    <n v="80"/>
    <n v="23375.135385602945"/>
    <n v="19745.32797603371"/>
    <n v="29969.278367375293"/>
    <n v="18109.562501780179"/>
    <n v="21980.127092283172"/>
    <n v="25225.646820785474"/>
    <n v="73089.741729011948"/>
    <n v="65315.336414848833"/>
    <n v="138405.07814386077"/>
    <n v="79717.399999999994"/>
    <n v="79717.399999999994"/>
    <n v="159434.79999999999"/>
    <n v="0"/>
    <n v="0"/>
    <n v="0"/>
    <n v="318869.59999999998"/>
    <n v="0"/>
    <n v="318869.59999999998"/>
    <n v="4.5434403284051363"/>
    <n v="0"/>
    <m/>
    <m/>
    <n v="0"/>
    <m/>
    <m/>
    <m/>
    <m/>
    <m/>
    <m/>
    <m/>
    <m/>
    <m/>
    <m/>
    <m/>
    <m/>
    <m/>
    <m/>
    <m/>
    <m/>
    <n v="230848.30416666664"/>
    <n v="199293.5"/>
    <n v="378657.64999999997"/>
    <n v="50"/>
    <n v="95"/>
    <n v="0"/>
    <n v="175"/>
    <n v="57.916666666666664"/>
    <n v="175"/>
    <n v="130"/>
    <n v="125"/>
    <n v="50"/>
    <n v="50"/>
    <n v="20"/>
    <n v="20"/>
    <n v="30"/>
    <n v="0"/>
    <n v="65"/>
    <n v="0"/>
    <n v="30"/>
  </r>
  <r>
    <s v="SH649Phesgo 10ml"/>
    <s v="BC_LEL47"/>
    <x v="6"/>
    <x v="2"/>
    <s v="上海市"/>
    <x v="210"/>
    <s v="上海交通大学医学院附属仁济医院东院"/>
    <s v="SH649"/>
    <x v="177"/>
    <s v="-"/>
    <s v="-"/>
    <m/>
    <s v="头部"/>
    <x v="4"/>
    <x v="5"/>
    <n v="6232.07"/>
    <n v="121.29833680621687"/>
    <n v="108.79358120322782"/>
    <n v="163.81542208531036"/>
    <n v="144.58378603230068"/>
    <n v="131.76109272830053"/>
    <n v="166.77943885633186"/>
    <n v="393.907340094755"/>
    <n v="443.12431761693307"/>
    <n v="837.03165771168801"/>
    <n v="200"/>
    <n v="125"/>
    <n v="148"/>
    <n v="30"/>
    <n v="0"/>
    <n v="0"/>
    <n v="473"/>
    <n v="30"/>
    <n v="503"/>
    <n v="755939.72585991991"/>
    <n v="678009.21360919997"/>
    <n v="1020909.1775152001"/>
    <n v="901056.27541832009"/>
    <n v="821144.35315925977"/>
    <n v="1039381.13751338"/>
    <n v="2454858.1169843199"/>
    <n v="2761581.7660909598"/>
    <n v="5216439.8830752801"/>
    <n v="1246414"/>
    <n v="779008.75"/>
    <n v="922346.36"/>
    <n v="186962.09999999998"/>
    <n v="0"/>
    <n v="0"/>
    <n v="2947769.11"/>
    <n v="186962.09999999998"/>
    <n v="3134731.21"/>
    <n v="144.58378603230068"/>
    <n v="30"/>
    <n v="366"/>
    <n v="453"/>
    <n v="503"/>
    <n v="200"/>
    <n v="125"/>
    <n v="148"/>
    <n v="30"/>
    <n v="0"/>
    <n v="0"/>
    <n v="0"/>
    <n v="0"/>
    <n v="0.66666666666666663"/>
    <n v="0"/>
    <n v="1"/>
    <n v="1"/>
    <n v="0"/>
    <n v="0"/>
    <n v="0"/>
    <n v="0"/>
    <n v="573869.77916666656"/>
    <n v="2280937.62"/>
    <n v="2823127.71"/>
    <n v="366"/>
    <n v="453"/>
    <n v="103.33333333333333"/>
    <n v="180"/>
    <n v="92.083333333333329"/>
    <n v="0"/>
    <n v="5"/>
    <n v="15"/>
    <n v="80"/>
    <n v="67"/>
    <n v="119"/>
    <n v="145"/>
    <n v="106"/>
    <n v="115"/>
    <n v="121"/>
    <n v="152"/>
    <n v="180"/>
  </r>
  <r>
    <s v="SH649Phesgo 15ml"/>
    <s v="BC_LEL47"/>
    <x v="6"/>
    <x v="2"/>
    <s v="上海市"/>
    <x v="210"/>
    <s v="上海交通大学医学院附属仁济医院东院"/>
    <s v="SH649"/>
    <x v="177"/>
    <s v="-"/>
    <s v="-"/>
    <m/>
    <s v="头部"/>
    <x v="4"/>
    <x v="6"/>
    <n v="8489.27"/>
    <n v="6"/>
    <n v="8"/>
    <n v="10"/>
    <n v="8"/>
    <n v="8"/>
    <n v="14"/>
    <n v="24"/>
    <n v="30"/>
    <n v="54"/>
    <n v="0"/>
    <n v="32"/>
    <n v="10"/>
    <n v="0"/>
    <n v="0"/>
    <n v="0"/>
    <n v="42"/>
    <n v="0"/>
    <n v="42"/>
    <n v="50935.62"/>
    <n v="67914.16"/>
    <n v="84892.700000000012"/>
    <n v="67914.16"/>
    <n v="67914.16"/>
    <n v="118849.78"/>
    <n v="203742.48"/>
    <n v="254678.1"/>
    <n v="458420.58"/>
    <n v="0"/>
    <n v="271656.64"/>
    <n v="84892.700000000012"/>
    <n v="0"/>
    <n v="0"/>
    <n v="0"/>
    <n v="356549.34"/>
    <n v="0"/>
    <n v="356549.34"/>
    <n v="8"/>
    <n v="0"/>
    <n v="84"/>
    <n v="80"/>
    <n v="84"/>
    <n v="0"/>
    <n v="64"/>
    <n v="20"/>
    <n v="0"/>
    <n v="0"/>
    <n v="0"/>
    <n v="5.666666666666667"/>
    <n v="7"/>
    <n v="10"/>
    <n v="5"/>
    <n v="10"/>
    <n v="6"/>
    <n v="14"/>
    <n v="5"/>
    <n v="0"/>
    <n v="0"/>
    <n v="77110.869166666671"/>
    <n v="356549.34"/>
    <n v="339570.80000000005"/>
    <n v="42"/>
    <n v="40"/>
    <n v="0"/>
    <n v="22"/>
    <n v="9.0833333333333339"/>
    <n v="0"/>
    <n v="0"/>
    <n v="0"/>
    <n v="1"/>
    <n v="6"/>
    <n v="20"/>
    <n v="20"/>
    <n v="0"/>
    <n v="22"/>
    <n v="18"/>
    <n v="0"/>
    <n v="22"/>
  </r>
  <r>
    <s v="SH681Herceptin IV"/>
    <s v="BC_LEL47"/>
    <x v="6"/>
    <x v="2"/>
    <s v="上海市"/>
    <x v="211"/>
    <s v="上海交通大学医学院附属仁济医院南院区"/>
    <s v="SH681"/>
    <x v="117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1Herceptin SC"/>
    <s v="BC_LEL47"/>
    <x v="6"/>
    <x v="2"/>
    <s v="上海市"/>
    <x v="211"/>
    <s v="上海交通大学医学院附属仁济医院南院区"/>
    <s v="SH681"/>
    <x v="117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1Itovebi 3mg"/>
    <s v="BC_LEL47"/>
    <x v="6"/>
    <x v="2"/>
    <s v="上海市"/>
    <x v="211"/>
    <s v="上海交通大学医学院附属仁济医院南院区"/>
    <s v="SH681"/>
    <x v="117"/>
    <s v="-"/>
    <s v="-"/>
    <m/>
    <s v="腿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1Itovebi 9mg"/>
    <s v="BC_LEL47"/>
    <x v="6"/>
    <x v="2"/>
    <s v="上海市"/>
    <x v="211"/>
    <s v="上海交通大学医学院附属仁济医院南院区"/>
    <s v="SH681"/>
    <x v="117"/>
    <s v="-"/>
    <s v="-"/>
    <m/>
    <s v="腿部"/>
    <x v="2"/>
    <x v="3"/>
    <n v="10698.05"/>
    <m/>
    <m/>
    <m/>
    <n v="0"/>
    <n v="0"/>
    <n v="0"/>
    <n v="0"/>
    <n v="0"/>
    <n v="0"/>
    <n v="0"/>
    <n v="1"/>
    <n v="0"/>
    <n v="0"/>
    <n v="0"/>
    <n v="0"/>
    <n v="1"/>
    <n v="0"/>
    <n v="1"/>
    <m/>
    <m/>
    <m/>
    <n v="0"/>
    <n v="0"/>
    <n v="0"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1Perjeta"/>
    <s v="BC_LEL47"/>
    <x v="6"/>
    <x v="2"/>
    <s v="上海市"/>
    <x v="211"/>
    <s v="上海交通大学医学院附属仁济医院南院区"/>
    <s v="SH681"/>
    <x v="117"/>
    <s v="-"/>
    <s v="-"/>
    <m/>
    <s v="腿部"/>
    <x v="3"/>
    <x v="4"/>
    <n v="3985.87"/>
    <n v="7.4650629627953551"/>
    <n v="6.30585081671535"/>
    <n v="9.5709627461576545"/>
    <n v="5.7834541736058354"/>
    <n v="7.0195543241729732"/>
    <n v="8.0560406897315904"/>
    <n v="23.341876525668361"/>
    <n v="20.859049187510401"/>
    <n v="44.200925713178762"/>
    <n v="1"/>
    <n v="2"/>
    <n v="1"/>
    <n v="0"/>
    <n v="0"/>
    <n v="0"/>
    <n v="4"/>
    <n v="0"/>
    <n v="4"/>
    <n v="29754.770511517119"/>
    <n v="25134.301594821209"/>
    <n v="38148.613281027407"/>
    <n v="23052.09648695029"/>
    <n v="27979.030994091328"/>
    <n v="32110.330903980452"/>
    <n v="93037.685387365724"/>
    <n v="83141.458385022066"/>
    <n v="176179.14377238779"/>
    <n v="3985.87"/>
    <n v="7971.74"/>
    <n v="3985.87"/>
    <n v="0"/>
    <n v="0"/>
    <n v="0"/>
    <n v="15943.48"/>
    <n v="0"/>
    <n v="15943.48"/>
    <n v="5.7834541736058354"/>
    <n v="0"/>
    <m/>
    <m/>
    <n v="0"/>
    <m/>
    <m/>
    <m/>
    <m/>
    <m/>
    <m/>
    <m/>
    <m/>
    <m/>
    <m/>
    <m/>
    <m/>
    <m/>
    <m/>
    <m/>
    <m/>
    <n v="83038.958333333328"/>
    <n v="0"/>
    <n v="27901.09"/>
    <n v="0"/>
    <n v="7"/>
    <n v="0"/>
    <n v="57"/>
    <n v="20.833333333333332"/>
    <n v="56"/>
    <n v="57"/>
    <n v="41"/>
    <n v="48"/>
    <n v="30"/>
    <n v="11"/>
    <n v="0"/>
    <n v="0"/>
    <n v="0"/>
    <n v="0"/>
    <n v="4"/>
    <n v="3"/>
  </r>
  <r>
    <s v="SH681Phesgo 10ml"/>
    <s v="BC_LEL47"/>
    <x v="6"/>
    <x v="2"/>
    <s v="上海市"/>
    <x v="211"/>
    <s v="上海交通大学医学院附属仁济医院南院区"/>
    <s v="SH681"/>
    <x v="117"/>
    <s v="-"/>
    <s v="-"/>
    <m/>
    <s v="腿部"/>
    <x v="4"/>
    <x v="5"/>
    <n v="6232.07"/>
    <n v="43.263422774739375"/>
    <n v="39.686568442639448"/>
    <n v="59.443185168144772"/>
    <n v="51.413483776043918"/>
    <n v="48.086190720040058"/>
    <n v="61.157695850649951"/>
    <n v="142.39317638552359"/>
    <n v="160.65737034673393"/>
    <n v="303.05054673225754"/>
    <n v="29"/>
    <n v="34"/>
    <n v="29"/>
    <n v="16"/>
    <n v="0"/>
    <n v="0"/>
    <n v="92"/>
    <n v="16"/>
    <n v="108"/>
    <n v="269620.67917177"/>
    <n v="247329.47259432002"/>
    <n v="370454.09099083999"/>
    <n v="320412.42983616999"/>
    <n v="299676.50660064002"/>
    <n v="381139.04157996003"/>
    <n v="887404.24275692995"/>
    <n v="1001227.9780167701"/>
    <n v="1888632.2207737002"/>
    <n v="180730.03"/>
    <n v="211890.38"/>
    <n v="180730.03"/>
    <n v="99713.12"/>
    <n v="0"/>
    <n v="0"/>
    <n v="573350.44000000006"/>
    <n v="99713.12"/>
    <n v="673063.56"/>
    <n v="51.413483776043918"/>
    <n v="16"/>
    <n v="86"/>
    <n v="87"/>
    <n v="108"/>
    <n v="29"/>
    <n v="34"/>
    <n v="29"/>
    <n v="16"/>
    <n v="0"/>
    <n v="0"/>
    <n v="0"/>
    <n v="0"/>
    <n v="0"/>
    <n v="0"/>
    <n v="0"/>
    <n v="0"/>
    <n v="0"/>
    <n v="0"/>
    <n v="0"/>
    <n v="0"/>
    <n v="157879.10666666666"/>
    <n v="535958.02"/>
    <n v="542190.09"/>
    <n v="86"/>
    <n v="87"/>
    <n v="54"/>
    <n v="63"/>
    <n v="25.333333333333332"/>
    <n v="6"/>
    <n v="12"/>
    <n v="25"/>
    <n v="9"/>
    <n v="14"/>
    <n v="65"/>
    <n v="13"/>
    <n v="30"/>
    <n v="43"/>
    <n v="24"/>
    <n v="63"/>
    <n v="0"/>
  </r>
  <r>
    <s v="SH681Phesgo 15ml"/>
    <s v="BC_LEL47"/>
    <x v="6"/>
    <x v="2"/>
    <s v="上海市"/>
    <x v="211"/>
    <s v="上海交通大学医学院附属仁济医院南院区"/>
    <s v="SH681"/>
    <x v="117"/>
    <s v="-"/>
    <s v="-"/>
    <m/>
    <s v="腿部"/>
    <x v="4"/>
    <x v="6"/>
    <n v="8489.27"/>
    <n v="3"/>
    <n v="3"/>
    <n v="4"/>
    <n v="4"/>
    <n v="3"/>
    <n v="5"/>
    <n v="10"/>
    <n v="12"/>
    <n v="22"/>
    <n v="0"/>
    <n v="5"/>
    <n v="11"/>
    <n v="0"/>
    <n v="0"/>
    <n v="0"/>
    <n v="16"/>
    <n v="0"/>
    <n v="16"/>
    <n v="25467.81"/>
    <n v="25467.81"/>
    <n v="33957.08"/>
    <n v="33957.08"/>
    <n v="25467.81"/>
    <n v="42446.350000000006"/>
    <n v="84892.700000000012"/>
    <n v="101871.24"/>
    <n v="186763.94"/>
    <n v="0"/>
    <n v="42446.350000000006"/>
    <n v="93381.97"/>
    <n v="0"/>
    <n v="0"/>
    <n v="0"/>
    <n v="135828.32"/>
    <n v="0"/>
    <n v="135828.32"/>
    <n v="4"/>
    <n v="0"/>
    <n v="30"/>
    <n v="20"/>
    <n v="32"/>
    <n v="0"/>
    <n v="10"/>
    <n v="22"/>
    <n v="0"/>
    <n v="0"/>
    <n v="0"/>
    <n v="0"/>
    <n v="0"/>
    <n v="0"/>
    <n v="0"/>
    <n v="0"/>
    <n v="0"/>
    <n v="0"/>
    <n v="0"/>
    <n v="0"/>
    <n v="0"/>
    <n v="21930.61416666667"/>
    <n v="127339.05"/>
    <n v="84892.700000000012"/>
    <n v="15"/>
    <n v="10"/>
    <n v="0"/>
    <n v="10"/>
    <n v="2.5833333333333335"/>
    <n v="0"/>
    <n v="0"/>
    <n v="0"/>
    <n v="1"/>
    <n v="1"/>
    <n v="4"/>
    <n v="4"/>
    <n v="2"/>
    <n v="9"/>
    <n v="0"/>
    <n v="10"/>
    <n v="0"/>
  </r>
  <r>
    <s v="SH682Herceptin IV"/>
    <s v="BC_LEL48"/>
    <x v="5"/>
    <x v="2"/>
    <s v="上海市"/>
    <x v="212"/>
    <s v="上海市第六人民医院临港院区"/>
    <s v="SH682"/>
    <x v="178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Herceptin SC"/>
    <s v="BC_LEL48"/>
    <x v="5"/>
    <x v="2"/>
    <s v="上海市"/>
    <x v="212"/>
    <s v="上海市第六人民医院临港院区"/>
    <s v="SH682"/>
    <x v="178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Itovebi 3mg"/>
    <s v="BC_LEL48"/>
    <x v="5"/>
    <x v="2"/>
    <s v="上海市"/>
    <x v="212"/>
    <s v="上海市第六人民医院临港院区"/>
    <s v="SH682"/>
    <x v="178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Itovebi 9mg"/>
    <s v="BC_LEL48"/>
    <x v="5"/>
    <x v="2"/>
    <s v="上海市"/>
    <x v="212"/>
    <s v="上海市第六人民医院临港院区"/>
    <s v="SH682"/>
    <x v="178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Perjeta"/>
    <s v="BC_LEL48"/>
    <x v="5"/>
    <x v="2"/>
    <s v="上海市"/>
    <x v="212"/>
    <s v="上海市第六人民医院临港院区"/>
    <s v="SH682"/>
    <x v="178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Phesgo 10ml"/>
    <s v="BC_LEL48"/>
    <x v="5"/>
    <x v="2"/>
    <s v="上海市"/>
    <x v="212"/>
    <s v="上海市第六人民医院临港院区"/>
    <s v="SH682"/>
    <x v="178"/>
    <s v="-"/>
    <s v="-"/>
    <m/>
    <s v="腿部"/>
    <x v="4"/>
    <x v="5"/>
    <n v="6232.07"/>
    <n v="2.1327643501244373"/>
    <n v="1.9716538416240514"/>
    <n v="2.9228980202244195"/>
    <n v="2.5612200891244803"/>
    <n v="2.3499939391245608"/>
    <n v="3.0614803988241466"/>
    <n v="7.0273162119729085"/>
    <n v="7.9726944270731881"/>
    <n v="15.000010639046096"/>
    <n v="0"/>
    <n v="0"/>
    <n v="0"/>
    <n v="0"/>
    <n v="0"/>
    <n v="0"/>
    <n v="0"/>
    <n v="0"/>
    <n v="0"/>
    <n v="13291.536723480001"/>
    <n v="12287.484756770002"/>
    <n v="18215.705064899998"/>
    <n v="15961.702880829998"/>
    <n v="14645.326728200002"/>
    <n v="19079.360149099997"/>
    <n v="43794.726545149999"/>
    <n v="49686.389758129997"/>
    <n v="93481.116303279996"/>
    <n v="0"/>
    <n v="0"/>
    <n v="0"/>
    <n v="0"/>
    <n v="0"/>
    <n v="0"/>
    <n v="0"/>
    <n v="0"/>
    <n v="0"/>
    <n v="2.5612200891244803"/>
    <n v="0"/>
    <n v="0"/>
    <n v="0"/>
    <n v="0"/>
    <n v="0"/>
    <n v="0"/>
    <n v="0"/>
    <n v="0"/>
    <n v="0"/>
    <n v="0"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2Phesgo 15ml"/>
    <s v="BC_LEL48"/>
    <x v="5"/>
    <x v="2"/>
    <s v="上海市"/>
    <x v="212"/>
    <s v="上海市第六人民医院临港院区"/>
    <s v="SH682"/>
    <x v="178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4Herceptin IV"/>
    <s v="BC_LEL47"/>
    <x v="6"/>
    <x v="2"/>
    <s v="上海市"/>
    <x v="213"/>
    <s v="上海交通大学医学院附属瑞金医院嘉定院区"/>
    <s v="SH684"/>
    <x v="179"/>
    <s v="-"/>
    <s v="-"/>
    <m/>
    <s v="腿部"/>
    <x v="0"/>
    <x v="0"/>
    <n v="4535.5"/>
    <n v="2.6926845818309038"/>
    <n v="1.9290531122469423"/>
    <n v="1.7944573766397203"/>
    <n v="1.2671397406003013"/>
    <n v="1.1545397860868274"/>
    <n v="2.0099369545244592"/>
    <n v="6.416195070717567"/>
    <n v="4.4316164812115879"/>
    <n v="10.847811551929155"/>
    <n v="0"/>
    <n v="0"/>
    <n v="0"/>
    <n v="0"/>
    <n v="0"/>
    <n v="0"/>
    <n v="0"/>
    <n v="0"/>
    <n v="0"/>
    <n v="12212.670920894063"/>
    <n v="8749.2203905960068"/>
    <n v="8138.7614317494508"/>
    <n v="5747.1122934926661"/>
    <n v="5236.4151997968056"/>
    <n v="9116.0690572456861"/>
    <n v="29100.652743239523"/>
    <n v="20099.596550535156"/>
    <n v="49200.249293774679"/>
    <n v="0"/>
    <n v="0"/>
    <n v="0"/>
    <n v="0"/>
    <n v="0"/>
    <n v="0"/>
    <n v="0"/>
    <n v="0"/>
    <n v="0"/>
    <n v="1.2671397406003013"/>
    <n v="0"/>
    <m/>
    <m/>
    <n v="0"/>
    <m/>
    <m/>
    <m/>
    <m/>
    <m/>
    <m/>
    <m/>
    <m/>
    <m/>
    <m/>
    <m/>
    <m/>
    <m/>
    <m/>
    <m/>
    <m/>
    <n v="5291.416666666667"/>
    <n v="22677.5"/>
    <n v="9071"/>
    <n v="5"/>
    <n v="2"/>
    <n v="0"/>
    <n v="2"/>
    <n v="1.1666666666666667"/>
    <n v="1"/>
    <n v="1"/>
    <n v="2"/>
    <n v="1"/>
    <n v="1"/>
    <n v="1"/>
    <n v="2"/>
    <n v="1"/>
    <n v="2"/>
    <n v="1"/>
    <n v="1"/>
    <n v="0"/>
  </r>
  <r>
    <s v="SH684Herceptin SC"/>
    <s v="BC_LEL47"/>
    <x v="6"/>
    <x v="2"/>
    <s v="上海市"/>
    <x v="213"/>
    <s v="上海交通大学医学院附属瑞金医院嘉定院区"/>
    <s v="SH684"/>
    <x v="179"/>
    <s v="-"/>
    <s v="-"/>
    <m/>
    <s v="腿部"/>
    <x v="1"/>
    <x v="1"/>
    <n v="3444.49"/>
    <n v="18.02208408779445"/>
    <n v="16.697870925954529"/>
    <n v="25.327850394947248"/>
    <n v="25.924667986227181"/>
    <n v="23.342102517816343"/>
    <n v="30.723189555082048"/>
    <n v="60.047805408696227"/>
    <n v="79.989960059125579"/>
    <n v="140.0377654678218"/>
    <n v="45"/>
    <n v="30"/>
    <n v="43"/>
    <n v="34"/>
    <n v="0"/>
    <n v="0"/>
    <n v="118"/>
    <n v="34"/>
    <n v="152"/>
    <n v="62076.888419567113"/>
    <n v="57515.649425741118"/>
    <n v="87241.527406891837"/>
    <n v="89297.259631879657"/>
    <n v="80401.638701593212"/>
    <n v="105825.71919058455"/>
    <n v="206834.06525220006"/>
    <n v="275524.61752405739"/>
    <n v="482358.6827762574"/>
    <n v="155002.04999999999"/>
    <n v="103334.7"/>
    <n v="148113.06999999998"/>
    <n v="117112.65999999999"/>
    <n v="0"/>
    <n v="0"/>
    <n v="406449.81999999995"/>
    <n v="117112.65999999999"/>
    <n v="523562.47999999992"/>
    <n v="25.924667986227181"/>
    <n v="34"/>
    <m/>
    <m/>
    <n v="0"/>
    <m/>
    <m/>
    <m/>
    <m/>
    <m/>
    <m/>
    <m/>
    <m/>
    <m/>
    <m/>
    <m/>
    <m/>
    <m/>
    <m/>
    <m/>
    <m/>
    <n v="86686.331666666665"/>
    <n v="299670.63"/>
    <n v="330671.03999999998"/>
    <n v="87"/>
    <n v="96"/>
    <n v="0"/>
    <n v="35"/>
    <n v="25.166666666666668"/>
    <n v="15"/>
    <n v="20"/>
    <n v="23"/>
    <n v="21"/>
    <n v="27"/>
    <n v="13"/>
    <n v="30"/>
    <n v="29"/>
    <n v="28"/>
    <n v="29"/>
    <n v="32"/>
    <n v="35"/>
  </r>
  <r>
    <s v="SH684Itovebi 3mg"/>
    <s v="BC_LEL47"/>
    <x v="6"/>
    <x v="2"/>
    <s v="上海市"/>
    <x v="213"/>
    <s v="上海交通大学医学院附属瑞金医院嘉定院区"/>
    <s v="SH684"/>
    <x v="179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73E-7"/>
    <n v="1.0000000000000002E-6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22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4Itovebi 9mg"/>
    <s v="BC_LEL47"/>
    <x v="6"/>
    <x v="2"/>
    <s v="上海市"/>
    <x v="213"/>
    <s v="上海交通大学医学院附属瑞金医院嘉定院区"/>
    <s v="SH684"/>
    <x v="179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4Perjeta"/>
    <s v="BC_LEL47"/>
    <x v="6"/>
    <x v="2"/>
    <s v="上海市"/>
    <x v="213"/>
    <s v="上海交通大学医学院附属瑞金医院嘉定院区"/>
    <s v="SH684"/>
    <x v="179"/>
    <s v="-"/>
    <s v="-"/>
    <m/>
    <s v="腿部"/>
    <x v="3"/>
    <x v="4"/>
    <n v="3985.87"/>
    <n v="10.818329635114749"/>
    <n v="9.1384055439418717"/>
    <n v="13.870188426992781"/>
    <n v="8.3813511006502281"/>
    <n v="10.172700879948378"/>
    <n v="11.674771421188172"/>
    <n v="33.826923606049405"/>
    <n v="30.228823401786777"/>
    <n v="64.055747007836175"/>
    <n v="34"/>
    <n v="17"/>
    <n v="27"/>
    <n v="19"/>
    <n v="0"/>
    <n v="0"/>
    <n v="78"/>
    <n v="19"/>
    <n v="97"/>
    <n v="43120.455542714823"/>
    <n v="36424.496505431584"/>
    <n v="55284.767945497719"/>
    <n v="33406.975911548718"/>
    <n v="40547.063256359841"/>
    <n v="46534.121164571297"/>
    <n v="134829.7199936441"/>
    <n v="120488.16033247986"/>
    <n v="255317.88032612397"/>
    <n v="135519.57999999999"/>
    <n v="67759.789999999994"/>
    <n v="107618.48999999999"/>
    <n v="75731.53"/>
    <n v="0"/>
    <n v="0"/>
    <n v="310897.86"/>
    <n v="75731.53"/>
    <n v="386629.39"/>
    <n v="8.3813511006502281"/>
    <n v="19"/>
    <m/>
    <m/>
    <n v="0"/>
    <m/>
    <m/>
    <m/>
    <m/>
    <m/>
    <m/>
    <m/>
    <m/>
    <m/>
    <m/>
    <m/>
    <m/>
    <m/>
    <m/>
    <m/>
    <m/>
    <n v="81378.179166666669"/>
    <n v="338798.95"/>
    <n v="247123.94"/>
    <n v="85"/>
    <n v="62"/>
    <n v="0"/>
    <n v="28"/>
    <n v="20.416666666666668"/>
    <n v="8"/>
    <n v="12"/>
    <n v="14"/>
    <n v="17"/>
    <n v="25"/>
    <n v="22"/>
    <n v="22"/>
    <n v="28"/>
    <n v="35"/>
    <n v="15"/>
    <n v="24"/>
    <n v="23"/>
  </r>
  <r>
    <s v="SH684Phesgo 10ml"/>
    <s v="BC_LEL47"/>
    <x v="6"/>
    <x v="2"/>
    <s v="上海市"/>
    <x v="213"/>
    <s v="上海交通大学医学院附属瑞金医院嘉定院区"/>
    <s v="SH684"/>
    <x v="179"/>
    <s v="-"/>
    <s v="-"/>
    <m/>
    <s v="腿部"/>
    <x v="4"/>
    <x v="5"/>
    <n v="6232.07"/>
    <n v="0.54904366958650974"/>
    <n v="0.5075686173871603"/>
    <n v="0.75244961526106091"/>
    <n v="0.65934202566081579"/>
    <n v="0.60496558745970441"/>
    <n v="0.78812519865790975"/>
    <n v="1.809061902234731"/>
    <n v="2.0524328117784303"/>
    <n v="3.861494714013161"/>
    <n v="0"/>
    <n v="0"/>
    <n v="0"/>
    <n v="0"/>
    <n v="0"/>
    <n v="0"/>
    <n v="0"/>
    <n v="0"/>
    <n v="0"/>
    <n v="3421.6785819199995"/>
    <n v="3163.2031533599998"/>
    <n v="4689.3186737799997"/>
    <n v="4109.0656578600001"/>
    <n v="3770.18788864"/>
    <n v="4911.6514067999997"/>
    <n v="11274.200409059998"/>
    <n v="12790.9049533"/>
    <n v="24065.105362360002"/>
    <n v="0"/>
    <n v="0"/>
    <n v="0"/>
    <n v="0"/>
    <n v="0"/>
    <n v="0"/>
    <n v="0"/>
    <n v="0"/>
    <n v="0"/>
    <n v="0.659342025660815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666666666666661"/>
    <n v="0"/>
    <n v="0"/>
    <n v="0"/>
    <n v="0"/>
    <n v="0"/>
    <n v="0"/>
    <n v="0"/>
    <n v="0"/>
    <n v="0"/>
    <n v="0"/>
    <n v="0"/>
    <n v="0"/>
    <n v="0"/>
    <n v="0"/>
  </r>
  <r>
    <s v="SH684Phesgo 15ml"/>
    <s v="BC_LEL47"/>
    <x v="6"/>
    <x v="2"/>
    <s v="上海市"/>
    <x v="213"/>
    <s v="上海交通大学医学院附属瑞金医院嘉定院区"/>
    <s v="SH684"/>
    <x v="179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5Herceptin IV"/>
    <s v="BC_LEL48"/>
    <x v="5"/>
    <x v="2"/>
    <s v="上海市"/>
    <x v="214"/>
    <s v="上海市东方医院南院"/>
    <s v="SH172"/>
    <x v="155"/>
    <s v="-"/>
    <s v="-"/>
    <m/>
    <s v="腰部"/>
    <x v="0"/>
    <x v="0"/>
    <n v="4535.5"/>
    <n v="18.974013323737758"/>
    <n v="13.593080935266338"/>
    <n v="12.64465151357996"/>
    <n v="8.9289055552283632"/>
    <n v="8.1354694982884102"/>
    <n v="14.163029272848899"/>
    <n v="45.211745772584052"/>
    <n v="31.227404326365672"/>
    <n v="76.439150098949725"/>
    <n v="12"/>
    <n v="18"/>
    <n v="12"/>
    <n v="11"/>
    <n v="0"/>
    <n v="0"/>
    <n v="42"/>
    <n v="11"/>
    <n v="53"/>
    <n v="86056.637429812588"/>
    <n v="61651.418581900471"/>
    <n v="57349.816939841905"/>
    <n v="40497.051145738238"/>
    <n v="36898.421909487086"/>
    <n v="64236.419267006175"/>
    <n v="205057.87295155495"/>
    <n v="141631.89232223149"/>
    <n v="346689.76527378644"/>
    <n v="54426"/>
    <n v="81639"/>
    <n v="54426"/>
    <n v="49890.5"/>
    <n v="0"/>
    <n v="0"/>
    <n v="190491"/>
    <n v="49890.5"/>
    <n v="240381.5"/>
    <n v="8.9289055552283632"/>
    <n v="11"/>
    <m/>
    <m/>
    <n v="0"/>
    <m/>
    <m/>
    <m/>
    <m/>
    <m/>
    <m/>
    <m/>
    <m/>
    <m/>
    <m/>
    <m/>
    <m/>
    <m/>
    <m/>
    <m/>
    <m/>
    <n v="64630.875"/>
    <n v="231310.5"/>
    <n v="226775"/>
    <n v="51"/>
    <n v="50"/>
    <n v="0"/>
    <n v="29"/>
    <n v="14.25"/>
    <n v="22"/>
    <n v="3"/>
    <n v="6"/>
    <n v="29"/>
    <n v="0"/>
    <n v="10"/>
    <n v="27"/>
    <n v="15"/>
    <n v="9"/>
    <n v="9"/>
    <n v="24"/>
    <n v="17"/>
  </r>
  <r>
    <s v="SH685Herceptin SC"/>
    <s v="BC_LEL48"/>
    <x v="5"/>
    <x v="2"/>
    <s v="上海市"/>
    <x v="214"/>
    <s v="上海市东方医院南院"/>
    <s v="SH172"/>
    <x v="155"/>
    <s v="-"/>
    <s v="-"/>
    <m/>
    <s v="腰部"/>
    <x v="1"/>
    <x v="1"/>
    <n v="3444.49"/>
    <n v="2.0173067825852189"/>
    <n v="1.8690806296078573"/>
    <n v="2.8350796800817557"/>
    <n v="2.9018846161252272"/>
    <n v="2.6128044625472109"/>
    <n v="3.4390084060307617"/>
    <n v="6.7214670922748319"/>
    <n v="8.9536974847032003"/>
    <n v="15.675164576978032"/>
    <n v="8"/>
    <n v="1"/>
    <n v="0"/>
    <n v="0"/>
    <n v="0"/>
    <n v="0"/>
    <n v="9"/>
    <n v="0"/>
    <n v="9"/>
    <n v="6948.5930395469595"/>
    <n v="6438.0295378779674"/>
    <n v="9765.4036072448052"/>
    <n v="9995.5125413971818"/>
    <n v="8999.7788431992412"/>
    <n v="11845.630064488898"/>
    <n v="23152.026184669732"/>
    <n v="30840.921449085319"/>
    <n v="53992.947633755051"/>
    <n v="27555.919999999998"/>
    <n v="3444.49"/>
    <n v="0"/>
    <n v="0"/>
    <n v="0"/>
    <n v="0"/>
    <n v="31000.409999999996"/>
    <n v="0"/>
    <n v="31000.409999999996"/>
    <n v="2.9018846161252272"/>
    <n v="0"/>
    <m/>
    <m/>
    <n v="0"/>
    <m/>
    <m/>
    <m/>
    <m/>
    <m/>
    <m/>
    <m/>
    <m/>
    <m/>
    <m/>
    <m/>
    <m/>
    <m/>
    <m/>
    <m/>
    <m/>
    <n v="9185.3066666666655"/>
    <n v="41333.879999999997"/>
    <n v="20666.939999999999"/>
    <n v="12"/>
    <n v="6"/>
    <n v="0"/>
    <n v="9"/>
    <n v="2.6666666666666665"/>
    <n v="9"/>
    <n v="0"/>
    <n v="0"/>
    <n v="3"/>
    <n v="0"/>
    <n v="2"/>
    <n v="0"/>
    <n v="2"/>
    <n v="10"/>
    <n v="0"/>
    <n v="4"/>
    <n v="2"/>
  </r>
  <r>
    <s v="SH685Itovebi 3mg"/>
    <s v="BC_LEL48"/>
    <x v="5"/>
    <x v="2"/>
    <s v="上海市"/>
    <x v="214"/>
    <s v="上海市东方医院南院"/>
    <s v="SH172"/>
    <x v="155"/>
    <s v="-"/>
    <s v="-"/>
    <m/>
    <s v="腰部"/>
    <x v="2"/>
    <x v="2"/>
    <n v="3566.02"/>
    <n v="1.42955074561206"/>
    <n v="1.6322513601839592"/>
    <n v="3.3037275642081165"/>
    <n v="3.3443512383929885"/>
    <n v="4.0658340825834003"/>
    <n v="5.1778655480849753"/>
    <n v="6.3655296700041362"/>
    <n v="12.588050869061364"/>
    <n v="18.953580539065499"/>
    <n v="1"/>
    <n v="1"/>
    <n v="0"/>
    <n v="23"/>
    <n v="0"/>
    <n v="0"/>
    <n v="2"/>
    <n v="23"/>
    <n v="25"/>
    <n v="5097.8065498675187"/>
    <n v="5820.640995443202"/>
    <n v="11781.158568517427"/>
    <n v="11926.023403134164"/>
    <n v="14498.845655174056"/>
    <n v="18464.372101781984"/>
    <n v="22699.606113828147"/>
    <n v="44889.241160090205"/>
    <n v="67588.847273918349"/>
    <n v="3566.02"/>
    <n v="3566.02"/>
    <n v="0"/>
    <n v="82018.460000000006"/>
    <n v="0"/>
    <n v="0"/>
    <n v="7132.04"/>
    <n v="82018.460000000006"/>
    <n v="89150.5"/>
    <n v="3.3443512383929885"/>
    <n v="23"/>
    <m/>
    <m/>
    <n v="0"/>
    <m/>
    <m/>
    <m/>
    <m/>
    <m/>
    <m/>
    <n v="0"/>
    <n v="0.33333333333333331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5Itovebi 9mg"/>
    <s v="BC_LEL48"/>
    <x v="5"/>
    <x v="2"/>
    <s v="上海市"/>
    <x v="214"/>
    <s v="上海市东方医院南院"/>
    <s v="SH172"/>
    <x v="155"/>
    <s v="-"/>
    <s v="-"/>
    <m/>
    <s v="腰部"/>
    <x v="2"/>
    <x v="3"/>
    <n v="10698.05"/>
    <m/>
    <m/>
    <m/>
    <m/>
    <m/>
    <m/>
    <n v="0"/>
    <n v="0"/>
    <n v="0"/>
    <n v="0"/>
    <n v="0"/>
    <n v="3"/>
    <n v="20"/>
    <n v="0"/>
    <n v="0"/>
    <n v="3"/>
    <n v="20"/>
    <n v="23"/>
    <m/>
    <m/>
    <m/>
    <m/>
    <m/>
    <m/>
    <n v="0"/>
    <n v="0"/>
    <n v="0"/>
    <n v="0"/>
    <n v="0"/>
    <n v="32094.149999999998"/>
    <n v="213961"/>
    <n v="0"/>
    <n v="0"/>
    <n v="32094.149999999998"/>
    <n v="213961"/>
    <n v="246055.15"/>
    <n v="0"/>
    <n v="20"/>
    <m/>
    <m/>
    <n v="0"/>
    <m/>
    <m/>
    <m/>
    <m/>
    <m/>
    <m/>
    <n v="0"/>
    <n v="0"/>
    <n v="1.6666666666666667"/>
    <n v="1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5Perjeta"/>
    <s v="BC_LEL48"/>
    <x v="5"/>
    <x v="2"/>
    <s v="上海市"/>
    <x v="214"/>
    <s v="上海市东方医院南院"/>
    <s v="SH172"/>
    <x v="155"/>
    <s v="-"/>
    <s v="-"/>
    <m/>
    <s v="腰部"/>
    <x v="3"/>
    <x v="4"/>
    <n v="3985.87"/>
    <n v="8.05773769611055"/>
    <n v="6.8064920664607778"/>
    <n v="10.33083146011483"/>
    <n v="6.242620717420083"/>
    <n v="7.5768587310889037"/>
    <n v="8.6956349960567891"/>
    <n v="25.195061222686157"/>
    <n v="22.515114444565775"/>
    <n v="47.710175667251931"/>
    <n v="13"/>
    <n v="4"/>
    <n v="8"/>
    <n v="4"/>
    <n v="0"/>
    <n v="0"/>
    <n v="25"/>
    <n v="4"/>
    <n v="29"/>
    <n v="32117.094950796156"/>
    <n v="27129.792532944022"/>
    <n v="41177.351191927897"/>
    <n v="24882.274638943189"/>
    <n v="30200.373910485327"/>
    <n v="34659.670661732875"/>
    <n v="100424.23867566808"/>
    <n v="89742.31921116139"/>
    <n v="190166.55788682948"/>
    <n v="51816.31"/>
    <n v="15943.48"/>
    <n v="31886.959999999999"/>
    <n v="15943.48"/>
    <n v="0"/>
    <n v="0"/>
    <n v="99646.75"/>
    <n v="15943.48"/>
    <n v="115590.23"/>
    <n v="6.242620717420083"/>
    <n v="4"/>
    <m/>
    <m/>
    <n v="0"/>
    <m/>
    <m/>
    <m/>
    <m/>
    <m/>
    <m/>
    <m/>
    <m/>
    <m/>
    <m/>
    <m/>
    <m/>
    <m/>
    <m/>
    <m/>
    <m/>
    <n v="50155.530833333338"/>
    <n v="179364.15"/>
    <n v="95660.88"/>
    <n v="45"/>
    <n v="24"/>
    <n v="0"/>
    <n v="21"/>
    <n v="12.583333333333334"/>
    <n v="15"/>
    <n v="10"/>
    <n v="14"/>
    <n v="18"/>
    <n v="13"/>
    <n v="12"/>
    <n v="21"/>
    <n v="12"/>
    <n v="12"/>
    <n v="4"/>
    <n v="10"/>
    <n v="10"/>
  </r>
  <r>
    <s v="SH685Phesgo 10ml"/>
    <s v="BC_LEL48"/>
    <x v="5"/>
    <x v="2"/>
    <s v="上海市"/>
    <x v="214"/>
    <s v="上海市东方医院南院"/>
    <s v="SH172"/>
    <x v="155"/>
    <s v="-"/>
    <s v="-"/>
    <m/>
    <s v="腰部"/>
    <x v="4"/>
    <x v="5"/>
    <n v="6232.07"/>
    <n v="4.623406163828391"/>
    <n v="5.533440804323444"/>
    <n v="6.8409151853284715"/>
    <n v="5.8258665859289138"/>
    <n v="5.2330606962293436"/>
    <n v="7.2298464338285688"/>
    <n v="16.997762153480309"/>
    <n v="18.288773715986828"/>
    <n v="35.286535869467137"/>
    <n v="0"/>
    <n v="3"/>
    <n v="0"/>
    <n v="1"/>
    <n v="0"/>
    <n v="0"/>
    <n v="3"/>
    <n v="1"/>
    <n v="4"/>
    <n v="28813.39085141"/>
    <n v="34484.790433400005"/>
    <n v="42633.062299030003"/>
    <n v="36307.208374170004"/>
    <n v="32612.800573150005"/>
    <n v="45056.909064870008"/>
    <n v="105931.24358384001"/>
    <n v="113976.91801219001"/>
    <n v="219908.16159603003"/>
    <n v="0"/>
    <n v="18696.21"/>
    <n v="0"/>
    <n v="6232.07"/>
    <n v="0"/>
    <n v="0"/>
    <n v="18696.21"/>
    <n v="6232.07"/>
    <n v="24928.28"/>
    <n v="5.8258665859289138"/>
    <n v="1"/>
    <n v="4"/>
    <n v="5"/>
    <n v="4"/>
    <n v="0"/>
    <n v="3"/>
    <n v="0"/>
    <n v="1"/>
    <n v="0"/>
    <n v="0"/>
    <n v="0"/>
    <n v="0"/>
    <n v="0"/>
    <n v="0"/>
    <n v="0"/>
    <n v="0"/>
    <n v="0"/>
    <n v="0"/>
    <n v="0"/>
    <n v="0"/>
    <n v="6232.07"/>
    <n v="24928.28"/>
    <n v="31160.35"/>
    <n v="4"/>
    <n v="5"/>
    <n v="23.333333333333332"/>
    <n v="3"/>
    <n v="1"/>
    <n v="0"/>
    <n v="0"/>
    <n v="0"/>
    <n v="0"/>
    <n v="3"/>
    <n v="0"/>
    <n v="0"/>
    <n v="0"/>
    <n v="4"/>
    <n v="0"/>
    <n v="3"/>
    <n v="2"/>
  </r>
  <r>
    <s v="SH685Phesgo 15ml"/>
    <s v="BC_LEL48"/>
    <x v="5"/>
    <x v="2"/>
    <s v="上海市"/>
    <x v="214"/>
    <s v="上海市东方医院南院"/>
    <s v="SH172"/>
    <x v="155"/>
    <s v="-"/>
    <s v="-"/>
    <m/>
    <s v="腰部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-4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1414.8783333333333"/>
    <n v="0"/>
    <n v="-16978.54"/>
    <n v="0"/>
    <n v="-2"/>
    <n v="0"/>
    <n v="3"/>
    <n v="0.16666666666666666"/>
    <n v="1"/>
    <n v="0"/>
    <n v="0"/>
    <n v="0"/>
    <n v="3"/>
    <n v="0"/>
    <n v="0"/>
    <n v="0"/>
    <n v="0"/>
    <n v="0"/>
    <n v="-2"/>
    <n v="0"/>
  </r>
  <r>
    <s v="SH687Herceptin IV"/>
    <s v="BC_LEL47"/>
    <x v="6"/>
    <x v="2"/>
    <s v="上海市"/>
    <x v="215"/>
    <s v="复旦大学附属华山医院北院"/>
    <s v="SH061"/>
    <x v="111"/>
    <s v="-"/>
    <s v="Y"/>
    <s v="深耕熟盘"/>
    <s v="头部"/>
    <x v="0"/>
    <x v="0"/>
    <n v="4535.5"/>
    <n v="0.80030236387429987"/>
    <n v="0.57334073815677711"/>
    <n v="0.53333706074847964"/>
    <n v="0.37661111019247179"/>
    <n v="0.34314487713371583"/>
    <n v="0.59738051266683823"/>
    <n v="1.9069801627795564"/>
    <n v="1.3171364999930257"/>
    <n v="3.2241166627725821"/>
    <n v="7"/>
    <n v="8"/>
    <n v="15"/>
    <n v="3"/>
    <n v="0"/>
    <n v="0"/>
    <n v="30"/>
    <n v="3"/>
    <n v="33"/>
    <n v="3629.771371351887"/>
    <n v="2600.3869179100625"/>
    <n v="2418.9502390247294"/>
    <n v="1708.1196902779559"/>
    <n v="1556.3335902399681"/>
    <n v="2709.419315200445"/>
    <n v="8649.1085282866788"/>
    <n v="5973.8725957183688"/>
    <n v="14622.981124005048"/>
    <n v="31748.5"/>
    <n v="36284"/>
    <n v="68032.5"/>
    <n v="13606.5"/>
    <n v="0"/>
    <n v="0"/>
    <n v="136065"/>
    <n v="13606.5"/>
    <n v="149671.5"/>
    <n v="0.37661111019247179"/>
    <n v="3"/>
    <m/>
    <m/>
    <n v="0"/>
    <m/>
    <m/>
    <m/>
    <m/>
    <m/>
    <m/>
    <m/>
    <m/>
    <m/>
    <m/>
    <m/>
    <m/>
    <m/>
    <m/>
    <m/>
    <m/>
    <n v="48000.708333333336"/>
    <n v="322020.5"/>
    <n v="172349"/>
    <n v="71"/>
    <n v="38"/>
    <n v="0"/>
    <n v="29"/>
    <n v="10.583333333333334"/>
    <n v="0"/>
    <n v="0"/>
    <n v="0"/>
    <n v="5"/>
    <n v="6"/>
    <n v="7"/>
    <n v="29"/>
    <n v="20"/>
    <n v="22"/>
    <n v="12"/>
    <n v="9"/>
    <n v="17"/>
  </r>
  <r>
    <s v="SH687Herceptin SC"/>
    <s v="BC_LEL47"/>
    <x v="6"/>
    <x v="2"/>
    <s v="上海市"/>
    <x v="215"/>
    <s v="复旦大学附属华山医院北院"/>
    <s v="SH061"/>
    <x v="111"/>
    <s v="-"/>
    <s v="Y"/>
    <s v="深耕熟盘"/>
    <s v="头部"/>
    <x v="1"/>
    <x v="1"/>
    <n v="3444.49"/>
    <n v="6.6230855211382176"/>
    <n v="6.1364394164836273"/>
    <n v="9.3079423231599794"/>
    <n v="9.5272717818569195"/>
    <n v="8.5781833258327094"/>
    <n v="11.290720369197381"/>
    <n v="22.067467260781825"/>
    <n v="29.396175476887009"/>
    <n v="51.463642737668835"/>
    <n v="0"/>
    <n v="0"/>
    <n v="0"/>
    <n v="0"/>
    <n v="0"/>
    <n v="0"/>
    <n v="0"/>
    <n v="0"/>
    <n v="0"/>
    <n v="22813.151846705379"/>
    <n v="21136.904205683688"/>
    <n v="32061.114252701318"/>
    <n v="32816.592379888338"/>
    <n v="29547.466683997507"/>
    <n v="38890.773404496686"/>
    <n v="76011.170305090389"/>
    <n v="101254.83246838252"/>
    <n v="177266.00277347292"/>
    <n v="0"/>
    <n v="0"/>
    <n v="0"/>
    <n v="0"/>
    <n v="0"/>
    <n v="0"/>
    <n v="0"/>
    <n v="0"/>
    <n v="0"/>
    <n v="9.5272717818569195"/>
    <n v="0"/>
    <m/>
    <m/>
    <n v="0"/>
    <m/>
    <m/>
    <m/>
    <m/>
    <m/>
    <m/>
    <m/>
    <m/>
    <m/>
    <m/>
    <m/>
    <m/>
    <m/>
    <m/>
    <m/>
    <m/>
    <n v="31287.450833333332"/>
    <n v="0"/>
    <n v="0"/>
    <n v="0"/>
    <n v="0"/>
    <n v="0"/>
    <n v="30"/>
    <n v="9.0833333333333339"/>
    <n v="30"/>
    <n v="27"/>
    <n v="24"/>
    <n v="12"/>
    <n v="9"/>
    <n v="7"/>
    <n v="0"/>
    <n v="0"/>
    <n v="0"/>
    <n v="0"/>
    <n v="0"/>
    <n v="0"/>
  </r>
  <r>
    <s v="SH687Itovebi 3mg"/>
    <s v="BC_LEL47"/>
    <x v="6"/>
    <x v="2"/>
    <s v="上海市"/>
    <x v="215"/>
    <s v="复旦大学附属华山医院北院"/>
    <s v="SH061"/>
    <x v="111"/>
    <s v="-"/>
    <s v="Y"/>
    <s v="深耕熟盘"/>
    <s v="头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687Itovebi 9mg"/>
    <s v="BC_LEL47"/>
    <x v="6"/>
    <x v="2"/>
    <s v="上海市"/>
    <x v="215"/>
    <s v="复旦大学附属华山医院北院"/>
    <s v="SH061"/>
    <x v="111"/>
    <s v="-"/>
    <s v="Y"/>
    <s v="深耕熟盘"/>
    <s v="头部"/>
    <x v="2"/>
    <x v="3"/>
    <n v="10698.05"/>
    <m/>
    <m/>
    <m/>
    <n v="0"/>
    <n v="0"/>
    <n v="0"/>
    <n v="0"/>
    <n v="0"/>
    <n v="0"/>
    <n v="13"/>
    <n v="0"/>
    <n v="5"/>
    <n v="0"/>
    <n v="0"/>
    <n v="0"/>
    <n v="18"/>
    <n v="0"/>
    <n v="18"/>
    <m/>
    <m/>
    <m/>
    <n v="0"/>
    <n v="0"/>
    <n v="0"/>
    <n v="0"/>
    <n v="0"/>
    <n v="0"/>
    <n v="139074.65"/>
    <n v="0"/>
    <n v="53490.25"/>
    <n v="0"/>
    <n v="0"/>
    <n v="0"/>
    <n v="192564.9"/>
    <n v="0"/>
    <n v="192564.9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SH687Perjeta"/>
    <s v="BC_LEL47"/>
    <x v="6"/>
    <x v="2"/>
    <s v="上海市"/>
    <x v="215"/>
    <s v="复旦大学附属华山医院北院"/>
    <s v="SH061"/>
    <x v="111"/>
    <s v="-"/>
    <s v="Y"/>
    <s v="深耕熟盘"/>
    <s v="头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31886.959999999999"/>
    <n v="11957.61"/>
    <n v="0"/>
    <n v="3"/>
    <n v="0"/>
    <n v="0"/>
    <n v="30"/>
    <n v="8"/>
    <n v="20"/>
    <n v="30"/>
    <n v="26"/>
    <n v="8"/>
    <n v="1"/>
    <n v="8"/>
    <n v="3"/>
    <n v="0"/>
    <n v="0"/>
    <n v="0"/>
    <n v="0"/>
    <n v="0"/>
  </r>
  <r>
    <s v="SH687Phesgo 10ml"/>
    <s v="BC_LEL47"/>
    <x v="6"/>
    <x v="2"/>
    <s v="上海市"/>
    <x v="215"/>
    <s v="复旦大学附属华山医院北院"/>
    <s v="SH061"/>
    <x v="111"/>
    <s v="-"/>
    <s v="Y"/>
    <s v="深耕熟盘"/>
    <s v="头部"/>
    <x v="4"/>
    <x v="5"/>
    <n v="6232.07"/>
    <n v="26.579898743834708"/>
    <n v="24.366231358033524"/>
    <n v="36.074188448140021"/>
    <n v="32.46690452753419"/>
    <n v="28.202454375138597"/>
    <n v="37.978318070738936"/>
    <n v="87.020318550008255"/>
    <n v="98.64767697341172"/>
    <n v="185.66799552341996"/>
    <n v="25"/>
    <n v="30"/>
    <n v="40"/>
    <n v="10"/>
    <n v="0"/>
    <n v="0"/>
    <n v="95"/>
    <n v="10"/>
    <n v="105"/>
    <n v="165647.78956448997"/>
    <n v="151852.05945945997"/>
    <n v="224816.86760199995"/>
    <n v="202336.02169890999"/>
    <n v="175759.66983766999"/>
    <n v="236683.53669911"/>
    <n v="542316.71662594983"/>
    <n v="614779.22823568992"/>
    <n v="1157095.9448616398"/>
    <n v="155801.75"/>
    <n v="186962.09999999998"/>
    <n v="249282.8"/>
    <n v="62320.7"/>
    <n v="0"/>
    <n v="0"/>
    <n v="592046.64999999991"/>
    <n v="62320.7"/>
    <n v="654367.34999999986"/>
    <n v="32.46690452753419"/>
    <n v="10"/>
    <n v="92"/>
    <n v="103"/>
    <n v="105"/>
    <n v="25"/>
    <n v="30"/>
    <n v="40"/>
    <n v="10"/>
    <n v="0"/>
    <n v="0"/>
    <n v="0"/>
    <n v="0"/>
    <n v="0"/>
    <n v="0"/>
    <n v="0"/>
    <n v="0"/>
    <n v="0"/>
    <n v="0"/>
    <n v="0"/>
    <n v="0"/>
    <n v="132950.82666666666"/>
    <n v="573350.43999999994"/>
    <n v="641903.21"/>
    <n v="92"/>
    <n v="103"/>
    <n v="20.333333333333332"/>
    <n v="47"/>
    <n v="21.333333333333332"/>
    <n v="0"/>
    <n v="0"/>
    <n v="18"/>
    <n v="8"/>
    <n v="16"/>
    <n v="19"/>
    <n v="28"/>
    <n v="19"/>
    <n v="45"/>
    <n v="25"/>
    <n v="31"/>
    <n v="47"/>
  </r>
  <r>
    <s v="SH687Phesgo 15ml"/>
    <s v="BC_LEL47"/>
    <x v="6"/>
    <x v="2"/>
    <s v="上海市"/>
    <x v="215"/>
    <s v="复旦大学附属华山医院北院"/>
    <s v="SH061"/>
    <x v="111"/>
    <s v="-"/>
    <s v="Y"/>
    <s v="深耕熟盘"/>
    <s v="头部"/>
    <x v="4"/>
    <x v="6"/>
    <n v="8489.27"/>
    <n v="2"/>
    <n v="2"/>
    <n v="3"/>
    <n v="2"/>
    <n v="3"/>
    <n v="3"/>
    <n v="7"/>
    <n v="8"/>
    <n v="15"/>
    <n v="2"/>
    <n v="1"/>
    <n v="1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16978.54"/>
    <n v="8489.27"/>
    <n v="8489.27"/>
    <n v="0"/>
    <n v="0"/>
    <n v="0"/>
    <n v="33957.08"/>
    <n v="0"/>
    <n v="33957.08"/>
    <n v="2"/>
    <n v="0"/>
    <n v="26"/>
    <n v="14"/>
    <n v="8"/>
    <n v="4"/>
    <n v="2"/>
    <n v="2"/>
    <n v="0"/>
    <n v="0"/>
    <n v="0"/>
    <n v="0"/>
    <n v="0"/>
    <n v="0.33333333333333331"/>
    <n v="0"/>
    <n v="0"/>
    <n v="0"/>
    <n v="1"/>
    <n v="0"/>
    <n v="0"/>
    <n v="0"/>
    <n v="21930.61416666667"/>
    <n v="110360.51000000001"/>
    <n v="59424.89"/>
    <n v="13"/>
    <n v="7"/>
    <n v="0"/>
    <n v="8"/>
    <n v="2.5833333333333335"/>
    <n v="0"/>
    <n v="0"/>
    <n v="2"/>
    <n v="6"/>
    <n v="0"/>
    <n v="3"/>
    <n v="0"/>
    <n v="8"/>
    <n v="5"/>
    <n v="3"/>
    <n v="0"/>
    <n v="4"/>
  </r>
  <r>
    <s v="SH776Herceptin IV"/>
    <s v="BC_LEL48"/>
    <x v="5"/>
    <x v="2"/>
    <s v="上海市"/>
    <x v="216"/>
    <s v="上海中医药大学附属曙光医院东部"/>
    <s v="SH776"/>
    <x v="121"/>
    <s v="-"/>
    <s v="-"/>
    <m/>
    <s v="腰部"/>
    <x v="0"/>
    <x v="0"/>
    <n v="4535.5"/>
    <n v="2.326239241590959"/>
    <n v="1.6665297818769216"/>
    <n v="1.5502510747335005"/>
    <n v="1.0946956836509707"/>
    <n v="0.99741936894332806"/>
    <n v="1.7364062052746734"/>
    <n v="5.5430200982013815"/>
    <n v="3.8285212578689722"/>
    <n v="9.3715413560703542"/>
    <n v="0"/>
    <n v="0"/>
    <n v="0"/>
    <n v="0"/>
    <n v="0"/>
    <n v="0"/>
    <n v="0"/>
    <n v="0"/>
    <n v="0"/>
    <n v="10550.658080235795"/>
    <n v="7558.5458257027785"/>
    <n v="7031.1637494537918"/>
    <n v="4964.9922731989773"/>
    <n v="4523.7955478424647"/>
    <n v="7875.4703440232815"/>
    <n v="25140.367655392365"/>
    <n v="17364.258165064723"/>
    <n v="42504.625820457091"/>
    <n v="0"/>
    <n v="0"/>
    <n v="0"/>
    <n v="0"/>
    <n v="0"/>
    <n v="0"/>
    <n v="0"/>
    <n v="0"/>
    <n v="0"/>
    <n v="1.094695683650970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776Herceptin SC"/>
    <s v="BC_LEL48"/>
    <x v="5"/>
    <x v="2"/>
    <s v="上海市"/>
    <x v="216"/>
    <s v="上海中医药大学附属曙光医院东部"/>
    <s v="SH776"/>
    <x v="121"/>
    <s v="-"/>
    <s v="-"/>
    <m/>
    <s v="腰部"/>
    <x v="1"/>
    <x v="1"/>
    <n v="3444.49"/>
    <n v="4.9217424514880328"/>
    <n v="4.5601063553685668"/>
    <n v="6.9169112676693425"/>
    <n v="7.0798992140404629"/>
    <n v="6.3746132971784348"/>
    <n v="8.3903518339907119"/>
    <n v="16.398760074525942"/>
    <n v="21.844864345209608"/>
    <n v="38.243624419735553"/>
    <n v="10"/>
    <n v="14"/>
    <n v="4"/>
    <n v="0"/>
    <n v="0"/>
    <n v="0"/>
    <n v="28"/>
    <n v="0"/>
    <n v="28"/>
    <n v="16952.892656726013"/>
    <n v="15707.240740003472"/>
    <n v="23825.231692374367"/>
    <n v="24386.642043770229"/>
    <n v="21957.291755998143"/>
    <n v="28900.482988662665"/>
    <n v="56485.365089103856"/>
    <n v="75244.416788431045"/>
    <n v="131729.7818775349"/>
    <n v="34444.899999999994"/>
    <n v="48222.86"/>
    <n v="13777.96"/>
    <n v="0"/>
    <n v="0"/>
    <n v="0"/>
    <n v="96445.72"/>
    <n v="0"/>
    <n v="96445.72"/>
    <n v="7.0798992140404629"/>
    <n v="0"/>
    <m/>
    <m/>
    <n v="0"/>
    <m/>
    <m/>
    <m/>
    <m/>
    <m/>
    <m/>
    <m/>
    <m/>
    <m/>
    <m/>
    <m/>
    <m/>
    <m/>
    <m/>
    <m/>
    <m/>
    <n v="23250.307499999999"/>
    <n v="79223.26999999999"/>
    <n v="65445.31"/>
    <n v="23"/>
    <n v="19"/>
    <n v="0"/>
    <n v="15"/>
    <n v="6.75"/>
    <n v="15"/>
    <n v="5"/>
    <n v="3"/>
    <n v="5"/>
    <n v="6"/>
    <n v="5"/>
    <n v="10"/>
    <n v="10"/>
    <n v="3"/>
    <n v="4"/>
    <n v="8"/>
    <n v="7"/>
  </r>
  <r>
    <s v="SH776Itovebi 3mg"/>
    <s v="BC_LEL48"/>
    <x v="5"/>
    <x v="2"/>
    <s v="上海市"/>
    <x v="216"/>
    <s v="上海中医药大学附属曙光医院东部"/>
    <s v="SH776"/>
    <x v="121"/>
    <s v="-"/>
    <s v="-"/>
    <m/>
    <s v="腰部"/>
    <x v="2"/>
    <x v="2"/>
    <n v="3566.02"/>
    <n v="1.6269071646981861"/>
    <n v="1.8575915829659375"/>
    <n v="3.7598231898510424"/>
    <n v="3.8060551594335115"/>
    <n v="4.6271422121478603"/>
    <n v="5.8926950189632219"/>
    <n v="7.2443219375151662"/>
    <n v="14.325892390544594"/>
    <n v="21.570214328059759"/>
    <n v="0"/>
    <n v="0"/>
    <n v="0"/>
    <n v="0"/>
    <n v="0"/>
    <n v="0"/>
    <n v="0"/>
    <n v="0"/>
    <n v="0"/>
    <n v="5801.5834874570264"/>
    <n v="6624.2087366881933"/>
    <n v="13407.604691472614"/>
    <n v="13572.468819643091"/>
    <n v="16500.481671363512"/>
    <n v="21013.46829152323"/>
    <n v="25833.396915617835"/>
    <n v="51086.418782529829"/>
    <n v="76919.815698147664"/>
    <n v="0"/>
    <n v="0"/>
    <n v="0"/>
    <n v="0"/>
    <n v="0"/>
    <n v="0"/>
    <n v="0"/>
    <n v="0"/>
    <n v="0"/>
    <n v="3.8060551594335115"/>
    <n v="0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776Itovebi 9mg"/>
    <s v="BC_LEL48"/>
    <x v="5"/>
    <x v="2"/>
    <s v="上海市"/>
    <x v="216"/>
    <s v="上海中医药大学附属曙光医院东部"/>
    <s v="SH776"/>
    <x v="121"/>
    <s v="-"/>
    <s v="-"/>
    <m/>
    <s v="腰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776Perjeta"/>
    <s v="BC_LEL48"/>
    <x v="5"/>
    <x v="2"/>
    <s v="上海市"/>
    <x v="216"/>
    <s v="上海中医药大学附属曙光医院东部"/>
    <s v="SH776"/>
    <x v="121"/>
    <s v="-"/>
    <s v="-"/>
    <m/>
    <s v="腰部"/>
    <x v="3"/>
    <x v="4"/>
    <n v="3985.87"/>
    <n v="2.8328789394195142"/>
    <n v="2.3929753925484696"/>
    <n v="3.6320361835777395"/>
    <n v="2.1947337359591139"/>
    <n v="2.6638151222792215"/>
    <n v="3.0571460842041538"/>
    <n v="8.8578905155457228"/>
    <n v="7.9156949424424887"/>
    <n v="16.773585457988212"/>
    <n v="10"/>
    <n v="8"/>
    <n v="8"/>
    <n v="0"/>
    <n v="0"/>
    <n v="0"/>
    <n v="26"/>
    <n v="0"/>
    <n v="26"/>
    <n v="11291.487178264058"/>
    <n v="9538.0888278971688"/>
    <n v="14476.824063037004"/>
    <n v="8747.9233561473538"/>
    <n v="10617.62078143908"/>
    <n v="12185.38686264681"/>
    <n v="35306.400069198229"/>
    <n v="31550.931000233242"/>
    <n v="66857.331069431471"/>
    <n v="39858.699999999997"/>
    <n v="31886.959999999999"/>
    <n v="31886.959999999999"/>
    <n v="0"/>
    <n v="0"/>
    <n v="0"/>
    <n v="103632.62"/>
    <n v="0"/>
    <n v="103632.62"/>
    <n v="2.1947337359591139"/>
    <n v="0"/>
    <m/>
    <m/>
    <n v="0"/>
    <m/>
    <m/>
    <m/>
    <m/>
    <m/>
    <m/>
    <m/>
    <m/>
    <m/>
    <m/>
    <m/>
    <m/>
    <m/>
    <m/>
    <m/>
    <m/>
    <n v="23915.22"/>
    <n v="111604.36"/>
    <n v="75731.53"/>
    <n v="28"/>
    <n v="19"/>
    <n v="0"/>
    <n v="15"/>
    <n v="6"/>
    <n v="15"/>
    <n v="5"/>
    <n v="0"/>
    <n v="0"/>
    <n v="5"/>
    <n v="0"/>
    <n v="2"/>
    <n v="8"/>
    <n v="18"/>
    <n v="5"/>
    <n v="8"/>
    <n v="6"/>
  </r>
  <r>
    <s v="SH776Phesgo 10ml"/>
    <s v="BC_LEL48"/>
    <x v="5"/>
    <x v="2"/>
    <s v="上海市"/>
    <x v="216"/>
    <s v="上海中医药大学附属曙光医院东部"/>
    <s v="SH776"/>
    <x v="121"/>
    <s v="-"/>
    <s v="-"/>
    <m/>
    <s v="腰部"/>
    <x v="4"/>
    <x v="5"/>
    <n v="6232.07"/>
    <n v="15.163991660528525"/>
    <n v="13.915591458428741"/>
    <n v="19.924325092434774"/>
    <n v="18.483975167228547"/>
    <n v="16.847242897228369"/>
    <n v="22.360352179928984"/>
    <n v="49.003908211392044"/>
    <n v="57.6915702443859"/>
    <n v="106.69547845577794"/>
    <n v="8"/>
    <n v="13"/>
    <n v="12"/>
    <n v="5"/>
    <n v="0"/>
    <n v="0"/>
    <n v="33"/>
    <n v="5"/>
    <n v="38"/>
    <n v="94503.057507830003"/>
    <n v="86722.940060330002"/>
    <n v="124169.78867880997"/>
    <n v="115193.42712043"/>
    <n v="104993.19704253"/>
    <n v="139351.28000997001"/>
    <n v="305395.78624696995"/>
    <n v="359537.90417292999"/>
    <n v="664933.6904199"/>
    <n v="49856.56"/>
    <n v="81016.91"/>
    <n v="74784.84"/>
    <n v="31160.35"/>
    <n v="0"/>
    <n v="0"/>
    <n v="205658.31"/>
    <n v="31160.35"/>
    <n v="236818.66"/>
    <n v="18.483975167228547"/>
    <n v="5"/>
    <n v="44"/>
    <n v="54"/>
    <n v="38"/>
    <n v="8"/>
    <n v="13"/>
    <n v="12"/>
    <n v="5"/>
    <n v="0"/>
    <n v="0"/>
    <n v="0"/>
    <n v="0"/>
    <n v="0"/>
    <n v="0"/>
    <n v="0"/>
    <n v="0"/>
    <n v="0"/>
    <n v="0"/>
    <n v="0"/>
    <n v="0"/>
    <n v="86729.640833333324"/>
    <n v="274211.07999999996"/>
    <n v="336531.77999999997"/>
    <n v="44"/>
    <n v="54"/>
    <n v="11.666666666666666"/>
    <n v="38"/>
    <n v="13.916666666666666"/>
    <n v="12"/>
    <n v="5"/>
    <n v="17"/>
    <n v="11"/>
    <n v="12"/>
    <n v="12"/>
    <n v="12"/>
    <n v="12"/>
    <n v="20"/>
    <n v="38"/>
    <n v="6"/>
    <n v="10"/>
  </r>
  <r>
    <s v="SH776Phesgo 15ml"/>
    <s v="BC_LEL48"/>
    <x v="5"/>
    <x v="2"/>
    <s v="上海市"/>
    <x v="216"/>
    <s v="上海中医药大学附属曙光医院东部"/>
    <s v="SH776"/>
    <x v="121"/>
    <s v="-"/>
    <s v="-"/>
    <m/>
    <s v="腰部"/>
    <x v="4"/>
    <x v="6"/>
    <n v="8489.27"/>
    <n v="1"/>
    <n v="1"/>
    <n v="2"/>
    <n v="1"/>
    <n v="1"/>
    <n v="1"/>
    <n v="4"/>
    <n v="3"/>
    <n v="7"/>
    <n v="1"/>
    <n v="2"/>
    <n v="0"/>
    <n v="0"/>
    <n v="0"/>
    <n v="0"/>
    <n v="3"/>
    <n v="0"/>
    <n v="3"/>
    <n v="8489.27"/>
    <n v="8489.27"/>
    <n v="16978.54"/>
    <n v="8489.27"/>
    <n v="8489.27"/>
    <n v="8489.27"/>
    <n v="33957.08"/>
    <n v="25467.81"/>
    <n v="59424.89"/>
    <n v="8489.27"/>
    <n v="16978.54"/>
    <n v="0"/>
    <n v="0"/>
    <n v="0"/>
    <n v="0"/>
    <n v="25467.81"/>
    <n v="0"/>
    <n v="25467.81"/>
    <n v="1"/>
    <n v="0"/>
    <n v="6"/>
    <n v="4"/>
    <n v="6"/>
    <n v="2"/>
    <n v="4"/>
    <n v="0"/>
    <n v="0"/>
    <n v="0"/>
    <n v="0"/>
    <n v="1.3333333333333333"/>
    <n v="0.66666666666666663"/>
    <n v="0.33333333333333331"/>
    <n v="0"/>
    <n v="0"/>
    <n v="1"/>
    <n v="0"/>
    <n v="0"/>
    <n v="0"/>
    <n v="0"/>
    <n v="7781.8308333333334"/>
    <n v="25467.81"/>
    <n v="16978.54"/>
    <n v="3"/>
    <n v="2"/>
    <n v="0"/>
    <n v="2"/>
    <n v="0.91666666666666663"/>
    <n v="0"/>
    <n v="2"/>
    <n v="1"/>
    <n v="2"/>
    <n v="1"/>
    <n v="0"/>
    <n v="2"/>
    <n v="0"/>
    <n v="1"/>
    <n v="0"/>
    <n v="1"/>
    <n v="1"/>
  </r>
  <r>
    <s v="SH780Herceptin IV"/>
    <s v="BC_LEL47"/>
    <x v="6"/>
    <x v="2"/>
    <s v="上海市"/>
    <x v="217"/>
    <s v="上海市宝山区中西医结合医院"/>
    <s v="SH780"/>
    <x v="180"/>
    <s v="-"/>
    <s v="-"/>
    <m/>
    <s v="腿部"/>
    <x v="0"/>
    <x v="0"/>
    <n v="4535.5"/>
    <n v="4.8167093164840216"/>
    <n v="3.4507153791605316"/>
    <n v="3.2099487709833849"/>
    <n v="2.2666761027340794"/>
    <n v="2.0652558347976302"/>
    <n v="3.595401451669713"/>
    <n v="11.477373466627938"/>
    <n v="7.9273333892014231"/>
    <n v="19.40470685582936"/>
    <n v="0"/>
    <n v="0"/>
    <n v="0"/>
    <n v="0"/>
    <n v="0"/>
    <n v="0"/>
    <n v="0"/>
    <n v="0"/>
    <n v="0"/>
    <n v="21846.185104913282"/>
    <n v="15650.719602182593"/>
    <n v="14558.722650795142"/>
    <n v="10280.509463950417"/>
    <n v="9366.9678387246513"/>
    <n v="16306.943284047984"/>
    <n v="52055.627357891019"/>
    <n v="35954.420586723056"/>
    <n v="88010.047944614082"/>
    <n v="0"/>
    <n v="0"/>
    <n v="0"/>
    <n v="0"/>
    <n v="0"/>
    <n v="0"/>
    <n v="0"/>
    <n v="0"/>
    <n v="0"/>
    <n v="2.2666761027340794"/>
    <n v="0"/>
    <m/>
    <m/>
    <n v="0"/>
    <m/>
    <m/>
    <m/>
    <m/>
    <m/>
    <m/>
    <m/>
    <m/>
    <m/>
    <m/>
    <m/>
    <m/>
    <m/>
    <m/>
    <m/>
    <m/>
    <n v="19653.833333333332"/>
    <n v="31748.5"/>
    <n v="86174.5"/>
    <n v="7"/>
    <n v="19"/>
    <n v="0"/>
    <n v="19"/>
    <n v="4.333333333333333"/>
    <n v="2"/>
    <n v="4"/>
    <n v="4"/>
    <n v="0"/>
    <n v="12"/>
    <n v="4"/>
    <n v="5"/>
    <n v="2"/>
    <n v="0"/>
    <n v="0"/>
    <n v="0"/>
    <n v="19"/>
  </r>
  <r>
    <s v="SH780Herceptin SC"/>
    <s v="BC_LEL47"/>
    <x v="6"/>
    <x v="2"/>
    <s v="上海市"/>
    <x v="217"/>
    <s v="上海市宝山区中西医结合医院"/>
    <s v="SH780"/>
    <x v="180"/>
    <s v="-"/>
    <s v="-"/>
    <m/>
    <s v="腿部"/>
    <x v="1"/>
    <x v="1"/>
    <n v="3444.49"/>
    <n v="5.2134012634280653"/>
    <n v="4.830334880131149"/>
    <n v="7.3268023057534526"/>
    <n v="7.4994487970947139"/>
    <n v="6.7523681592334546"/>
    <n v="8.8875578685975718"/>
    <n v="17.370538449312669"/>
    <n v="23.139374824925738"/>
    <n v="40.509913274238407"/>
    <n v="0"/>
    <n v="7"/>
    <n v="10"/>
    <n v="0"/>
    <n v="0"/>
    <n v="0"/>
    <n v="17"/>
    <n v="0"/>
    <n v="17"/>
    <n v="17957.508517865335"/>
    <n v="16638.040191262942"/>
    <n v="25237.097274144711"/>
    <n v="25831.776387104768"/>
    <n v="23258.464600798041"/>
    <n v="30613.104202805647"/>
    <n v="59832.645983272989"/>
    <n v="79703.345190708467"/>
    <n v="139535.99117398146"/>
    <n v="0"/>
    <n v="24111.43"/>
    <n v="34444.899999999994"/>
    <n v="0"/>
    <n v="0"/>
    <n v="0"/>
    <n v="58556.329999999994"/>
    <n v="0"/>
    <n v="58556.329999999994"/>
    <n v="7.4994487970947139"/>
    <n v="0"/>
    <m/>
    <m/>
    <n v="0"/>
    <m/>
    <m/>
    <m/>
    <m/>
    <m/>
    <m/>
    <m/>
    <m/>
    <m/>
    <m/>
    <m/>
    <m/>
    <m/>
    <m/>
    <m/>
    <m/>
    <n v="25546.634166666667"/>
    <n v="93001.23"/>
    <n v="58556.329999999994"/>
    <n v="27"/>
    <n v="17"/>
    <n v="0"/>
    <n v="12"/>
    <n v="7.416666666666667"/>
    <n v="12"/>
    <n v="4"/>
    <n v="12"/>
    <n v="2"/>
    <n v="10"/>
    <n v="5"/>
    <n v="1"/>
    <n v="12"/>
    <n v="14"/>
    <n v="0"/>
    <n v="7"/>
    <n v="10"/>
  </r>
  <r>
    <s v="SH780Itovebi 3mg"/>
    <s v="BC_LEL47"/>
    <x v="6"/>
    <x v="2"/>
    <s v="上海市"/>
    <x v="217"/>
    <s v="上海市宝山区中西医结合医院"/>
    <s v="SH780"/>
    <x v="180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780Itovebi 9mg"/>
    <s v="BC_LEL47"/>
    <x v="6"/>
    <x v="2"/>
    <s v="上海市"/>
    <x v="217"/>
    <s v="上海市宝山区中西医结合医院"/>
    <s v="SH780"/>
    <x v="180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780Perjeta"/>
    <s v="BC_LEL47"/>
    <x v="6"/>
    <x v="2"/>
    <s v="上海市"/>
    <x v="217"/>
    <s v="上海市宝山区中西医结合医院"/>
    <s v="SH780"/>
    <x v="180"/>
    <s v="-"/>
    <s v="-"/>
    <m/>
    <s v="腿部"/>
    <x v="3"/>
    <x v="4"/>
    <n v="3985.87"/>
    <n v="1.8746753781758363"/>
    <n v="1.5835664512760685"/>
    <n v="2.4035226889688874"/>
    <n v="1.4523787936019263"/>
    <n v="1.7627963384741707"/>
    <n v="2.0230855656396569"/>
    <n v="5.8617645184207916"/>
    <n v="5.238260697715754"/>
    <n v="11.100025216136546"/>
    <n v="0"/>
    <n v="0"/>
    <n v="0"/>
    <n v="0"/>
    <n v="0"/>
    <n v="0"/>
    <n v="0"/>
    <n v="0"/>
    <n v="0"/>
    <n v="7472.2123496097201"/>
    <n v="6311.8900111477433"/>
    <n v="9580.1289802804185"/>
    <n v="5788.9930620541099"/>
    <n v="7026.2770416340427"/>
    <n v="8063.756063516139"/>
    <n v="23364.231341037885"/>
    <n v="20879.026167204291"/>
    <n v="44243.257508242175"/>
    <n v="0"/>
    <n v="0"/>
    <n v="0"/>
    <n v="0"/>
    <n v="0"/>
    <n v="0"/>
    <n v="0"/>
    <n v="0"/>
    <n v="0"/>
    <n v="1.4523787936019263"/>
    <n v="0"/>
    <m/>
    <m/>
    <n v="0"/>
    <m/>
    <m/>
    <m/>
    <m/>
    <m/>
    <m/>
    <m/>
    <m/>
    <m/>
    <m/>
    <m/>
    <m/>
    <m/>
    <m/>
    <m/>
    <m/>
    <n v="8303.8958333333339"/>
    <n v="35872.83"/>
    <n v="35872.83"/>
    <n v="9"/>
    <n v="9"/>
    <n v="0"/>
    <n v="7"/>
    <n v="2.0833333333333335"/>
    <n v="7"/>
    <n v="0"/>
    <n v="0"/>
    <n v="0"/>
    <n v="0"/>
    <n v="0"/>
    <n v="6"/>
    <n v="3"/>
    <n v="0"/>
    <n v="5"/>
    <n v="4"/>
    <n v="0"/>
  </r>
  <r>
    <s v="SH780Phesgo 10ml"/>
    <s v="BC_LEL47"/>
    <x v="6"/>
    <x v="2"/>
    <s v="上海市"/>
    <x v="217"/>
    <s v="上海市宝山区中西医结合医院"/>
    <s v="SH780"/>
    <x v="180"/>
    <s v="-"/>
    <s v="-"/>
    <m/>
    <s v="腿部"/>
    <x v="4"/>
    <x v="5"/>
    <n v="6232.07"/>
    <n v="6.1706867905286691"/>
    <n v="5.6016476303282872"/>
    <n v="8.9614234355294471"/>
    <n v="7.6839840676292157"/>
    <n v="6.9379374434289103"/>
    <n v="9.4508936821296956"/>
    <n v="20.733757856386404"/>
    <n v="24.072815193187822"/>
    <n v="44.806573049574226"/>
    <n v="2"/>
    <n v="7"/>
    <n v="10"/>
    <n v="0"/>
    <n v="0"/>
    <n v="0"/>
    <n v="19"/>
    <n v="0"/>
    <n v="19"/>
    <n v="38456.152026650001"/>
    <n v="34909.860147540006"/>
    <n v="55848.218149859997"/>
    <n v="47887.126588350002"/>
    <n v="43237.711803070008"/>
    <n v="58898.630989590012"/>
    <n v="129214.23032405"/>
    <n v="150023.46938101001"/>
    <n v="279237.69970505999"/>
    <n v="12464.14"/>
    <n v="43624.49"/>
    <n v="62320.7"/>
    <n v="0"/>
    <n v="0"/>
    <n v="0"/>
    <n v="118409.32999999999"/>
    <n v="0"/>
    <n v="118409.32999999999"/>
    <n v="7.6839840676292157"/>
    <n v="0"/>
    <n v="24"/>
    <n v="22"/>
    <n v="19"/>
    <n v="2"/>
    <n v="7"/>
    <n v="10"/>
    <n v="0"/>
    <n v="0"/>
    <n v="0"/>
    <n v="0"/>
    <n v="0"/>
    <n v="0"/>
    <n v="0"/>
    <n v="0"/>
    <n v="0"/>
    <n v="0"/>
    <n v="0"/>
    <n v="0"/>
    <n v="0"/>
    <n v="45701.846666666665"/>
    <n v="149569.68"/>
    <n v="137105.53999999998"/>
    <n v="24"/>
    <n v="22"/>
    <n v="4.666666666666667"/>
    <n v="16"/>
    <n v="7.333333333333333"/>
    <n v="12"/>
    <n v="16"/>
    <n v="0"/>
    <n v="0"/>
    <n v="4"/>
    <n v="10"/>
    <n v="4"/>
    <n v="10"/>
    <n v="10"/>
    <n v="0"/>
    <n v="8"/>
    <n v="14"/>
  </r>
  <r>
    <s v="SH780Phesgo 15ml"/>
    <s v="BC_LEL47"/>
    <x v="6"/>
    <x v="2"/>
    <s v="上海市"/>
    <x v="217"/>
    <s v="上海市宝山区中西医结合医院"/>
    <s v="SH780"/>
    <x v="180"/>
    <s v="-"/>
    <s v="-"/>
    <m/>
    <s v="腿部"/>
    <x v="4"/>
    <x v="6"/>
    <n v="8489.27"/>
    <n v="1"/>
    <n v="1"/>
    <n v="1"/>
    <n v="1"/>
    <n v="1"/>
    <n v="1"/>
    <n v="3"/>
    <n v="3"/>
    <n v="6"/>
    <n v="0"/>
    <n v="1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0"/>
    <n v="8489.27"/>
    <n v="0"/>
    <n v="0"/>
    <n v="0"/>
    <n v="0"/>
    <n v="8489.27"/>
    <n v="0"/>
    <n v="8489.27"/>
    <n v="1"/>
    <n v="0"/>
    <n v="6"/>
    <n v="6"/>
    <n v="2"/>
    <n v="0"/>
    <n v="2"/>
    <n v="0"/>
    <n v="0"/>
    <n v="0"/>
    <n v="0"/>
    <n v="0"/>
    <n v="0"/>
    <n v="0.33333333333333331"/>
    <n v="0"/>
    <n v="0"/>
    <n v="0"/>
    <n v="1"/>
    <n v="0"/>
    <n v="0"/>
    <n v="0"/>
    <n v="4952.0741666666672"/>
    <n v="25467.81"/>
    <n v="25467.81"/>
    <n v="3"/>
    <n v="3"/>
    <n v="0"/>
    <n v="2"/>
    <n v="0.58333333333333337"/>
    <n v="0"/>
    <n v="0"/>
    <n v="0"/>
    <n v="0"/>
    <n v="0"/>
    <n v="1"/>
    <n v="0"/>
    <n v="2"/>
    <n v="1"/>
    <n v="0"/>
    <n v="1"/>
    <n v="2"/>
  </r>
  <r>
    <s v="SH977Herceptin IV"/>
    <s v="BC_LEL48"/>
    <x v="5"/>
    <x v="2"/>
    <s v="上海市"/>
    <x v="218"/>
    <s v="上海嘉会国际医院"/>
    <s v="SH977"/>
    <x v="181"/>
    <s v="-"/>
    <s v="-"/>
    <m/>
    <s v="腰部"/>
    <x v="0"/>
    <x v="0"/>
    <n v="4535.5"/>
    <n v="32.279215656228644"/>
    <n v="23.124996459926418"/>
    <n v="21.511497127182405"/>
    <n v="15.190147865593321"/>
    <n v="13.840328343787105"/>
    <n v="24.094611321465486"/>
    <n v="76.915709243337474"/>
    <n v="53.12508753084591"/>
    <n v="130.04079677418338"/>
    <n v="15"/>
    <n v="20"/>
    <n v="20"/>
    <n v="0"/>
    <n v="0"/>
    <n v="0"/>
    <n v="55"/>
    <n v="0"/>
    <n v="55"/>
    <n v="146402.38260882502"/>
    <n v="104883.42144399627"/>
    <n v="97565.395220335806"/>
    <n v="68894.915644398512"/>
    <n v="62772.809203246419"/>
    <n v="109281.10964850672"/>
    <n v="348851.19927315711"/>
    <n v="240948.83449615166"/>
    <n v="589800.03376930882"/>
    <n v="68032.5"/>
    <n v="90710"/>
    <n v="90710"/>
    <n v="0"/>
    <n v="0"/>
    <n v="0"/>
    <n v="249452.5"/>
    <n v="0"/>
    <n v="249452.5"/>
    <n v="15.190147865593321"/>
    <n v="0"/>
    <m/>
    <m/>
    <n v="0"/>
    <m/>
    <m/>
    <m/>
    <m/>
    <m/>
    <m/>
    <m/>
    <m/>
    <m/>
    <m/>
    <m/>
    <m/>
    <m/>
    <m/>
    <m/>
    <m/>
    <n v="118678.91666666667"/>
    <n v="544260"/>
    <n v="0"/>
    <n v="120"/>
    <n v="0"/>
    <n v="0"/>
    <n v="75"/>
    <n v="26.166666666666668"/>
    <n v="75"/>
    <n v="0"/>
    <n v="44"/>
    <n v="15"/>
    <n v="10"/>
    <n v="50"/>
    <n v="25"/>
    <n v="30"/>
    <n v="65"/>
    <n v="0"/>
    <n v="0"/>
    <n v="0"/>
  </r>
  <r>
    <s v="SH977Herceptin SC"/>
    <s v="BC_LEL48"/>
    <x v="5"/>
    <x v="2"/>
    <s v="上海市"/>
    <x v="218"/>
    <s v="上海嘉会国际医院"/>
    <s v="SH977"/>
    <x v="181"/>
    <s v="-"/>
    <s v="-"/>
    <m/>
    <s v="腰部"/>
    <x v="1"/>
    <x v="1"/>
    <n v="3444.49"/>
    <n v="4.9095900009905318"/>
    <n v="4.5488468335034593"/>
    <n v="6.8998324744158372"/>
    <n v="7.0624179814132022"/>
    <n v="6.3588735112594756"/>
    <n v="8.3696349158820933"/>
    <n v="16.358269308909829"/>
    <n v="21.790926408554771"/>
    <n v="38.1491957174646"/>
    <n v="5"/>
    <n v="15"/>
    <n v="8"/>
    <n v="0"/>
    <n v="0"/>
    <n v="0"/>
    <n v="28"/>
    <n v="0"/>
    <n v="28"/>
    <n v="16911.033662511876"/>
    <n v="15668.457429534328"/>
    <n v="23766.403959800606"/>
    <n v="24326.428112797959"/>
    <n v="21903.07622079815"/>
    <n v="28829.12377140671"/>
    <n v="56345.895051846812"/>
    <n v="75058.628105002819"/>
    <n v="131404.52315684964"/>
    <n v="17222.449999999997"/>
    <n v="51667.35"/>
    <n v="27555.919999999998"/>
    <n v="0"/>
    <n v="0"/>
    <n v="0"/>
    <n v="96445.719999999987"/>
    <n v="0"/>
    <n v="96445.719999999987"/>
    <n v="7.0624179814132022"/>
    <n v="0"/>
    <m/>
    <m/>
    <n v="0"/>
    <m/>
    <m/>
    <m/>
    <m/>
    <m/>
    <m/>
    <m/>
    <m/>
    <m/>
    <m/>
    <m/>
    <m/>
    <m/>
    <m/>
    <m/>
    <m/>
    <n v="19518.776666666665"/>
    <n v="117112.65999999999"/>
    <n v="103334.7"/>
    <n v="34"/>
    <n v="30"/>
    <n v="0"/>
    <n v="20"/>
    <n v="5.666666666666667"/>
    <n v="0"/>
    <n v="0"/>
    <n v="0"/>
    <n v="0"/>
    <n v="4"/>
    <n v="0"/>
    <n v="4"/>
    <n v="10"/>
    <n v="20"/>
    <n v="10"/>
    <n v="20"/>
    <n v="0"/>
  </r>
  <r>
    <s v="SH977Itovebi 3mg"/>
    <s v="BC_LEL48"/>
    <x v="5"/>
    <x v="2"/>
    <s v="上海市"/>
    <x v="218"/>
    <s v="上海嘉会国际医院"/>
    <s v="SH977"/>
    <x v="181"/>
    <s v="-"/>
    <s v="-"/>
    <m/>
    <s v="腰部"/>
    <x v="2"/>
    <x v="2"/>
    <n v="3566.02"/>
    <n v="1.2822887048625167"/>
    <n v="1.4641085593392125"/>
    <n v="2.9634013010942417"/>
    <n v="2.9998402164088382"/>
    <n v="3.6470010847425796"/>
    <n v="4.6444790630803574"/>
    <n v="5.7097985652959711"/>
    <n v="11.291320364231776"/>
    <n v="17.001118929527749"/>
    <n v="2"/>
    <n v="0"/>
    <n v="0"/>
    <n v="3"/>
    <n v="0"/>
    <n v="0"/>
    <n v="2"/>
    <n v="3"/>
    <n v="5"/>
    <n v="4572.6671673138308"/>
    <n v="5221.0404047748179"/>
    <n v="10567.548307728088"/>
    <n v="10697.490208518246"/>
    <n v="13005.278808213732"/>
    <n v="16562.305228525816"/>
    <n v="20361.255879816737"/>
    <n v="40265.074245257798"/>
    <n v="60626.330125074535"/>
    <n v="7132.04"/>
    <n v="0"/>
    <n v="0"/>
    <n v="10698.06"/>
    <n v="0"/>
    <n v="0"/>
    <n v="7132.04"/>
    <n v="10698.06"/>
    <n v="17830.099999999999"/>
    <n v="2.9998402164088382"/>
    <n v="3"/>
    <m/>
    <m/>
    <n v="0"/>
    <m/>
    <m/>
    <m/>
    <m/>
    <m/>
    <m/>
    <n v="0"/>
    <n v="0"/>
    <n v="0"/>
    <n v="0"/>
    <n v="0"/>
    <n v="0"/>
    <n v="0"/>
    <n v="0"/>
    <n v="0"/>
    <n v="0"/>
    <n v="891.505"/>
    <n v="0"/>
    <n v="7132.04"/>
    <n v="0"/>
    <n v="2"/>
    <n v="0"/>
    <n v="2"/>
    <n v="0.25"/>
    <n v="0"/>
    <n v="0"/>
    <n v="0"/>
    <n v="0"/>
    <n v="1"/>
    <n v="0"/>
    <n v="0"/>
    <n v="0"/>
    <n v="0"/>
    <n v="0"/>
    <n v="0"/>
    <n v="2"/>
  </r>
  <r>
    <s v="SH977Itovebi 9mg"/>
    <s v="BC_LEL48"/>
    <x v="5"/>
    <x v="2"/>
    <s v="上海市"/>
    <x v="218"/>
    <s v="上海嘉会国际医院"/>
    <s v="SH977"/>
    <x v="181"/>
    <s v="-"/>
    <s v="-"/>
    <m/>
    <s v="腰部"/>
    <x v="2"/>
    <x v="3"/>
    <n v="10698.05"/>
    <m/>
    <m/>
    <m/>
    <m/>
    <m/>
    <m/>
    <n v="0"/>
    <n v="0"/>
    <n v="0"/>
    <n v="1"/>
    <n v="0"/>
    <n v="0"/>
    <n v="0"/>
    <n v="0"/>
    <n v="0"/>
    <n v="1"/>
    <n v="0"/>
    <n v="1"/>
    <m/>
    <m/>
    <m/>
    <m/>
    <m/>
    <m/>
    <n v="0"/>
    <n v="0"/>
    <n v="0"/>
    <n v="10698.05"/>
    <n v="0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977Perjeta"/>
    <s v="BC_LEL48"/>
    <x v="5"/>
    <x v="2"/>
    <s v="上海市"/>
    <x v="218"/>
    <s v="上海嘉会国际医院"/>
    <s v="SH977"/>
    <x v="181"/>
    <s v="-"/>
    <s v="-"/>
    <m/>
    <s v="腰部"/>
    <x v="3"/>
    <x v="4"/>
    <n v="3985.87"/>
    <n v="9.5830143086906041"/>
    <n v="8.0949161321505283"/>
    <n v="12.286389733279449"/>
    <n v="7.4243076549440845"/>
    <n v="9.0111081265403516"/>
    <n v="10.341661361176643"/>
    <n v="29.96432017412058"/>
    <n v="26.777077142661078"/>
    <n v="56.741397316781658"/>
    <n v="20"/>
    <n v="10"/>
    <n v="10"/>
    <n v="10"/>
    <n v="0"/>
    <n v="0"/>
    <n v="40"/>
    <n v="10"/>
    <n v="50"/>
    <n v="38196.649242580621"/>
    <n v="32265.283363654824"/>
    <n v="48971.952246186564"/>
    <n v="29592.325152611978"/>
    <n v="35917.105548333391"/>
    <n v="41220.517769673148"/>
    <n v="119433.88485242199"/>
    <n v="106729.94847061852"/>
    <n v="226163.83332304051"/>
    <n v="79717.399999999994"/>
    <n v="39858.699999999997"/>
    <n v="39858.699999999997"/>
    <n v="39858.699999999997"/>
    <n v="0"/>
    <n v="0"/>
    <n v="159434.79999999999"/>
    <n v="39858.699999999997"/>
    <n v="199293.5"/>
    <n v="7.4243076549440845"/>
    <n v="10"/>
    <m/>
    <m/>
    <n v="0"/>
    <m/>
    <m/>
    <m/>
    <m/>
    <m/>
    <m/>
    <m/>
    <m/>
    <m/>
    <m/>
    <m/>
    <m/>
    <m/>
    <m/>
    <m/>
    <m/>
    <n v="71081.348333333328"/>
    <n v="286982.64"/>
    <n v="79717.399999999994"/>
    <n v="72"/>
    <n v="20"/>
    <n v="0"/>
    <n v="31"/>
    <n v="17.833333333333332"/>
    <n v="31"/>
    <n v="26"/>
    <n v="10"/>
    <n v="30"/>
    <n v="0"/>
    <n v="25"/>
    <n v="22"/>
    <n v="30"/>
    <n v="20"/>
    <n v="0"/>
    <n v="10"/>
    <n v="10"/>
  </r>
  <r>
    <s v="SH977Phesgo 10ml"/>
    <s v="BC_LEL48"/>
    <x v="5"/>
    <x v="2"/>
    <s v="上海市"/>
    <x v="218"/>
    <s v="上海嘉会国际医院"/>
    <s v="SH977"/>
    <x v="181"/>
    <s v="-"/>
    <s v="-"/>
    <m/>
    <s v="腰部"/>
    <x v="4"/>
    <x v="5"/>
    <n v="6232.07"/>
    <n v="6.1062758864293905"/>
    <n v="5.5421023745288487"/>
    <n v="8.8731499502284148"/>
    <n v="7.6066335050296292"/>
    <n v="6.866966056029538"/>
    <n v="9.3584349136290186"/>
    <n v="20.521528211186656"/>
    <n v="23.832034474688186"/>
    <n v="44.353562685874842"/>
    <n v="5"/>
    <n v="0"/>
    <n v="-3"/>
    <n v="0"/>
    <n v="0"/>
    <n v="0"/>
    <n v="2"/>
    <n v="0"/>
    <n v="2"/>
    <n v="38054.738763540008"/>
    <n v="34538.76994523"/>
    <n v="55298.091610319992"/>
    <n v="47405.072467689999"/>
    <n v="42795.413148799998"/>
    <n v="58322.421472179994"/>
    <n v="127891.60031909001"/>
    <n v="148522.90708867001"/>
    <n v="276414.50740776001"/>
    <n v="31160.35"/>
    <n v="0"/>
    <n v="-18696.21"/>
    <n v="0"/>
    <n v="0"/>
    <n v="0"/>
    <n v="12464.14"/>
    <n v="0"/>
    <n v="12464.14"/>
    <n v="7.6066335050296292"/>
    <n v="0"/>
    <n v="33"/>
    <n v="0"/>
    <n v="2"/>
    <n v="5"/>
    <n v="0"/>
    <n v="-3"/>
    <n v="0"/>
    <n v="0"/>
    <n v="0"/>
    <n v="0"/>
    <n v="0"/>
    <n v="0"/>
    <n v="0"/>
    <n v="0"/>
    <n v="0"/>
    <n v="0"/>
    <n v="0"/>
    <n v="0"/>
    <n v="0"/>
    <n v="27524.975833333334"/>
    <n v="205658.31"/>
    <n v="0"/>
    <n v="33"/>
    <n v="0"/>
    <n v="21.333333333333332"/>
    <n v="14"/>
    <n v="4.416666666666667"/>
    <n v="4"/>
    <n v="0"/>
    <n v="3"/>
    <n v="1"/>
    <n v="6"/>
    <n v="6"/>
    <n v="9"/>
    <n v="14"/>
    <n v="10"/>
    <n v="0"/>
    <n v="0"/>
    <n v="0"/>
  </r>
  <r>
    <s v="SH977Phesgo 15ml"/>
    <s v="BC_LEL48"/>
    <x v="5"/>
    <x v="2"/>
    <s v="上海市"/>
    <x v="218"/>
    <s v="上海嘉会国际医院"/>
    <s v="SH977"/>
    <x v="181"/>
    <s v="-"/>
    <s v="-"/>
    <m/>
    <s v="腰部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01Herceptin IV"/>
    <s v="BC_LEL47"/>
    <x v="6"/>
    <x v="2"/>
    <s v="上海市"/>
    <x v="219"/>
    <s v="上海市公共卫生临床中心金山总部"/>
    <s v="SHSH001"/>
    <x v="182"/>
    <s v="-"/>
    <s v="-"/>
    <m/>
    <s v="腿部"/>
    <x v="0"/>
    <x v="0"/>
    <n v="4535.5"/>
    <n v="12.09508749451166"/>
    <n v="8.6649830179225962"/>
    <n v="8.0604015494720365"/>
    <n v="5.6917791759747631"/>
    <n v="5.1859990668197335"/>
    <n v="9.0282996706935847"/>
    <n v="28.82047206190629"/>
    <n v="19.906077913488083"/>
    <n v="48.726549975394377"/>
    <n v="15"/>
    <n v="17"/>
    <n v="15"/>
    <n v="3"/>
    <n v="0"/>
    <n v="0"/>
    <n v="47"/>
    <n v="3"/>
    <n v="50"/>
    <n v="54857.269331357631"/>
    <n v="39300.030477787936"/>
    <n v="36557.951227630423"/>
    <n v="25815.064452633538"/>
    <n v="23521.098767560903"/>
    <n v="40947.853156430756"/>
    <n v="130715.251036776"/>
    <n v="90284.016376625194"/>
    <n v="220999.26741340119"/>
    <n v="68032.5"/>
    <n v="77103.5"/>
    <n v="68032.5"/>
    <n v="13606.5"/>
    <n v="0"/>
    <n v="0"/>
    <n v="213168.5"/>
    <n v="13606.5"/>
    <n v="226775"/>
    <n v="5.6917791759747631"/>
    <n v="3"/>
    <m/>
    <m/>
    <n v="0"/>
    <m/>
    <m/>
    <m/>
    <m/>
    <m/>
    <m/>
    <m/>
    <m/>
    <m/>
    <m/>
    <m/>
    <m/>
    <m/>
    <m/>
    <m/>
    <m/>
    <n v="60851.291666666664"/>
    <n v="154207"/>
    <n v="190491"/>
    <n v="34"/>
    <n v="42"/>
    <n v="0"/>
    <n v="20"/>
    <n v="13.416666666666666"/>
    <n v="18"/>
    <n v="11"/>
    <n v="14"/>
    <n v="14"/>
    <n v="12"/>
    <n v="16"/>
    <n v="12"/>
    <n v="11"/>
    <n v="11"/>
    <n v="9"/>
    <n v="13"/>
    <n v="20"/>
  </r>
  <r>
    <s v="SHSH001Herceptin SC"/>
    <s v="BC_LEL47"/>
    <x v="6"/>
    <x v="2"/>
    <s v="上海市"/>
    <x v="219"/>
    <s v="上海市公共卫生临床中心金山总部"/>
    <s v="SHSH001"/>
    <x v="182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01Itovebi 3mg"/>
    <s v="BC_LEL47"/>
    <x v="6"/>
    <x v="2"/>
    <s v="上海市"/>
    <x v="219"/>
    <s v="上海市公共卫生临床中心金山总部"/>
    <s v="SHSH001"/>
    <x v="182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01Itovebi 9mg"/>
    <s v="BC_LEL47"/>
    <x v="6"/>
    <x v="2"/>
    <s v="上海市"/>
    <x v="219"/>
    <s v="上海市公共卫生临床中心金山总部"/>
    <s v="SHSH001"/>
    <x v="182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01Perjeta"/>
    <s v="BC_LEL47"/>
    <x v="6"/>
    <x v="2"/>
    <s v="上海市"/>
    <x v="219"/>
    <s v="上海市公共卫生临床中心金山总部"/>
    <s v="SHSH001"/>
    <x v="182"/>
    <s v="-"/>
    <s v="-"/>
    <m/>
    <s v="腿部"/>
    <x v="3"/>
    <x v="4"/>
    <n v="3985.87"/>
    <n v="1.9668360059319141"/>
    <n v="1.6614159178781622"/>
    <n v="2.5216818979818583"/>
    <n v="1.5237789639547337"/>
    <n v="1.849456897977533"/>
    <n v="2.1225421637814832"/>
    <n v="6.1499338217919348"/>
    <n v="5.4957780257137498"/>
    <n v="11.645711847505684"/>
    <n v="11"/>
    <n v="4"/>
    <n v="6"/>
    <n v="1"/>
    <n v="0"/>
    <n v="0"/>
    <n v="21"/>
    <n v="1"/>
    <n v="22"/>
    <n v="7839.552630963839"/>
    <n v="6622.1878645930301"/>
    <n v="10051.096226708949"/>
    <n v="6073.5848590582546"/>
    <n v="7371.6947659417092"/>
    <n v="8460.1771343516994"/>
    <n v="24512.83672226582"/>
    <n v="21905.456759351662"/>
    <n v="46418.293481617482"/>
    <n v="43844.57"/>
    <n v="15943.48"/>
    <n v="23915.22"/>
    <n v="3985.87"/>
    <n v="0"/>
    <n v="0"/>
    <n v="83703.27"/>
    <n v="3985.87"/>
    <n v="87689.14"/>
    <n v="1.5237789639547337"/>
    <n v="1"/>
    <m/>
    <m/>
    <n v="0"/>
    <m/>
    <m/>
    <m/>
    <m/>
    <m/>
    <m/>
    <m/>
    <m/>
    <m/>
    <m/>
    <m/>
    <m/>
    <m/>
    <m/>
    <m/>
    <m/>
    <n v="17936.415000000001"/>
    <n v="31886.959999999999"/>
    <n v="51816.31"/>
    <n v="8"/>
    <n v="13"/>
    <n v="0"/>
    <n v="7"/>
    <n v="4.5"/>
    <n v="3"/>
    <n v="7"/>
    <n v="5"/>
    <n v="6"/>
    <n v="5"/>
    <n v="7"/>
    <n v="3"/>
    <n v="3"/>
    <n v="2"/>
    <n v="2"/>
    <n v="5"/>
    <n v="6"/>
  </r>
  <r>
    <s v="SHSH001Phesgo 10ml"/>
    <s v="BC_LEL47"/>
    <x v="6"/>
    <x v="2"/>
    <s v="上海市"/>
    <x v="219"/>
    <s v="上海市公共卫生临床中心金山总部"/>
    <s v="SHSH001"/>
    <x v="182"/>
    <s v="-"/>
    <s v="-"/>
    <m/>
    <s v="腿部"/>
    <x v="4"/>
    <x v="5"/>
    <n v="6232.07"/>
    <n v="0.66605263462380881"/>
    <n v="0.61573863672423457"/>
    <n v="0.91280738772350123"/>
    <n v="0.79985719722339454"/>
    <n v="0.7338923377240627"/>
    <n v="0.95608596442434057"/>
    <n v="2.1945986590715445"/>
    <n v="2.4898354993717979"/>
    <n v="4.6844341584433424"/>
    <n v="0"/>
    <n v="0"/>
    <n v="0"/>
    <n v="0"/>
    <n v="0"/>
    <n v="0"/>
    <n v="0"/>
    <n v="0"/>
    <n v="0"/>
    <n v="4150.8866426599998"/>
    <n v="3837.3262857700001"/>
    <n v="5688.6795368100002"/>
    <n v="4984.7660431000004"/>
    <n v="4573.6684211599995"/>
    <n v="5958.3946563099998"/>
    <n v="13676.89246524"/>
    <n v="15516.829120570001"/>
    <n v="29193.721585810003"/>
    <n v="0"/>
    <n v="0"/>
    <n v="0"/>
    <n v="0"/>
    <n v="0"/>
    <n v="0"/>
    <n v="0"/>
    <n v="0"/>
    <n v="0"/>
    <n v="0.79985719722339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66666666666667"/>
    <n v="0"/>
    <n v="0"/>
    <n v="0"/>
    <n v="0"/>
    <n v="0"/>
    <n v="0"/>
    <n v="0"/>
    <n v="0"/>
    <n v="0"/>
    <n v="0"/>
    <n v="0"/>
    <n v="0"/>
    <n v="0"/>
    <n v="0"/>
  </r>
  <r>
    <s v="SHSH001Phesgo 15ml"/>
    <s v="BC_LEL47"/>
    <x v="6"/>
    <x v="2"/>
    <s v="上海市"/>
    <x v="219"/>
    <s v="上海市公共卫生临床中心金山总部"/>
    <s v="SHSH001"/>
    <x v="182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Herceptin IV"/>
    <s v="BC_LEL47"/>
    <x v="6"/>
    <x v="2"/>
    <s v="上海市"/>
    <x v="220"/>
    <s v="上海市第十人民医院崇明分院"/>
    <s v="SHSH029"/>
    <x v="183"/>
    <s v="-"/>
    <s v="-"/>
    <m/>
    <s v="腿部"/>
    <x v="0"/>
    <x v="0"/>
    <n v="4535.5"/>
    <n v="0.10265549110048436"/>
    <n v="7.3542922900378338E-2"/>
    <n v="6.8411615865004965E-2"/>
    <n v="4.830823975521728E-2"/>
    <n v="4.4015496480914705E-2"/>
    <n v="7.6626526010493398E-2"/>
    <n v="0.24461002986586766"/>
    <n v="0.1689502622466254"/>
    <n v="0.41356029211249307"/>
    <n v="-1"/>
    <n v="0"/>
    <n v="0"/>
    <n v="0"/>
    <n v="0"/>
    <n v="0"/>
    <n v="-1"/>
    <n v="0"/>
    <n v="-1"/>
    <n v="465.59397988624681"/>
    <n v="333.55392681466594"/>
    <n v="310.28088375573003"/>
    <n v="219.10202140978797"/>
    <n v="199.63228428918865"/>
    <n v="347.53960872059281"/>
    <n v="1109.4287904566427"/>
    <n v="766.27391441956945"/>
    <n v="1875.702704876212"/>
    <n v="-4535.5"/>
    <n v="0"/>
    <n v="0"/>
    <n v="0"/>
    <n v="0"/>
    <n v="0"/>
    <n v="-4535.5"/>
    <n v="0"/>
    <n v="-4535.5"/>
    <n v="4.830823975521728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Herceptin SC"/>
    <s v="BC_LEL47"/>
    <x v="6"/>
    <x v="2"/>
    <s v="上海市"/>
    <x v="220"/>
    <s v="上海市第十人民医院崇明分院"/>
    <s v="SHSH029"/>
    <x v="183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Itovebi 3mg"/>
    <s v="BC_LEL47"/>
    <x v="6"/>
    <x v="2"/>
    <s v="上海市"/>
    <x v="220"/>
    <s v="上海市第十人民医院崇明分院"/>
    <s v="SHSH029"/>
    <x v="183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Itovebi 9mg"/>
    <s v="BC_LEL47"/>
    <x v="6"/>
    <x v="2"/>
    <s v="上海市"/>
    <x v="220"/>
    <s v="上海市第十人民医院崇明分院"/>
    <s v="SHSH029"/>
    <x v="183"/>
    <s v="-"/>
    <s v="-"/>
    <m/>
    <s v="腿部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Perjeta"/>
    <s v="BC_LEL47"/>
    <x v="6"/>
    <x v="2"/>
    <s v="上海市"/>
    <x v="220"/>
    <s v="上海市第十人民医院崇明分院"/>
    <s v="SHSH029"/>
    <x v="183"/>
    <s v="-"/>
    <s v="-"/>
    <m/>
    <s v="腿部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Phesgo 10ml"/>
    <s v="BC_LEL47"/>
    <x v="6"/>
    <x v="2"/>
    <s v="上海市"/>
    <x v="220"/>
    <s v="上海市第十人民医院崇明分院"/>
    <s v="SHSH029"/>
    <x v="183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029Phesgo 15ml"/>
    <s v="BC_LEL47"/>
    <x v="6"/>
    <x v="2"/>
    <s v="上海市"/>
    <x v="220"/>
    <s v="上海市第十人民医院崇明分院"/>
    <s v="SHSH029"/>
    <x v="183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Herceptin IV"/>
    <s v="BC_LEL48"/>
    <x v="5"/>
    <x v="2"/>
    <s v="上海市"/>
    <x v="221"/>
    <s v="上海临床研究中心"/>
    <s v="SHSH310642"/>
    <x v="184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Herceptin SC"/>
    <s v="BC_LEL48"/>
    <x v="5"/>
    <x v="2"/>
    <s v="上海市"/>
    <x v="221"/>
    <s v="上海临床研究中心"/>
    <s v="SHSH310642"/>
    <x v="184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Itovebi 3mg"/>
    <s v="BC_LEL48"/>
    <x v="5"/>
    <x v="2"/>
    <s v="上海市"/>
    <x v="221"/>
    <s v="上海临床研究中心"/>
    <s v="SHSH310642"/>
    <x v="184"/>
    <s v="-"/>
    <s v="-"/>
    <m/>
    <s v="腿部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Itovebi 9mg"/>
    <s v="BC_LEL48"/>
    <x v="5"/>
    <x v="2"/>
    <s v="上海市"/>
    <x v="221"/>
    <s v="上海临床研究中心"/>
    <s v="SHSH310642"/>
    <x v="184"/>
    <s v="-"/>
    <s v="-"/>
    <m/>
    <s v="腿部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Perjeta"/>
    <s v="BC_LEL48"/>
    <x v="5"/>
    <x v="2"/>
    <s v="上海市"/>
    <x v="221"/>
    <s v="上海临床研究中心"/>
    <s v="SHSH310642"/>
    <x v="184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Phesgo 10ml"/>
    <s v="BC_LEL48"/>
    <x v="5"/>
    <x v="2"/>
    <s v="上海市"/>
    <x v="221"/>
    <s v="上海临床研究中心"/>
    <s v="SHSH310642"/>
    <x v="184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2Phesgo 15ml"/>
    <s v="BC_LEL48"/>
    <x v="5"/>
    <x v="2"/>
    <s v="上海市"/>
    <x v="221"/>
    <s v="上海临床研究中心"/>
    <s v="SHSH310642"/>
    <x v="184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Herceptin IV"/>
    <s v="BC_LEL48"/>
    <x v="5"/>
    <x v="2"/>
    <s v="上海市"/>
    <x v="222"/>
    <s v="上海中医药大学附属光明中医医院新场院区"/>
    <s v="SHSH310643"/>
    <x v="185"/>
    <s v="-"/>
    <s v="-"/>
    <m/>
    <s v="腿部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Herceptin SC"/>
    <s v="BC_LEL48"/>
    <x v="5"/>
    <x v="2"/>
    <s v="上海市"/>
    <x v="222"/>
    <s v="上海中医药大学附属光明中医医院新场院区"/>
    <s v="SHSH310643"/>
    <x v="185"/>
    <s v="-"/>
    <s v="-"/>
    <m/>
    <s v="腿部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Itovebi 3mg"/>
    <s v="BC_LEL48"/>
    <x v="5"/>
    <x v="2"/>
    <s v="上海市"/>
    <x v="222"/>
    <s v="上海中医药大学附属光明中医医院新场院区"/>
    <s v="SHSH310643"/>
    <x v="185"/>
    <s v="-"/>
    <s v="-"/>
    <m/>
    <s v="腿部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Itovebi 9mg"/>
    <s v="BC_LEL48"/>
    <x v="5"/>
    <x v="2"/>
    <s v="上海市"/>
    <x v="222"/>
    <s v="上海中医药大学附属光明中医医院新场院区"/>
    <s v="SHSH310643"/>
    <x v="185"/>
    <s v="-"/>
    <s v="-"/>
    <m/>
    <s v="腿部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Perjeta"/>
    <s v="BC_LEL48"/>
    <x v="5"/>
    <x v="2"/>
    <s v="上海市"/>
    <x v="222"/>
    <s v="上海中医药大学附属光明中医医院新场院区"/>
    <s v="SHSH310643"/>
    <x v="185"/>
    <s v="-"/>
    <s v="-"/>
    <m/>
    <s v="腿部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Phesgo 10ml"/>
    <s v="BC_LEL48"/>
    <x v="5"/>
    <x v="2"/>
    <s v="上海市"/>
    <x v="222"/>
    <s v="上海中医药大学附属光明中医医院新场院区"/>
    <s v="SHSH310643"/>
    <x v="185"/>
    <s v="-"/>
    <s v="-"/>
    <m/>
    <s v="腿部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SH310643Phesgo 15ml"/>
    <s v="BC_LEL48"/>
    <x v="5"/>
    <x v="2"/>
    <s v="上海市"/>
    <x v="222"/>
    <s v="上海中医药大学附属光明中医医院新场院区"/>
    <s v="SHSH310643"/>
    <x v="185"/>
    <s v="-"/>
    <s v="-"/>
    <m/>
    <s v="腿部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Herceptin IV"/>
    <s v="-"/>
    <x v="2"/>
    <x v="2"/>
    <s v="-"/>
    <x v="74"/>
    <s v="-"/>
    <s v="-"/>
    <x v="58"/>
    <s v="-"/>
    <s v="-"/>
    <m/>
    <s v="-"/>
    <x v="0"/>
    <x v="0"/>
    <n v="4535.5"/>
    <m/>
    <m/>
    <m/>
    <m/>
    <m/>
    <m/>
    <n v="0"/>
    <n v="0"/>
    <n v="0"/>
    <n v="35"/>
    <n v="35"/>
    <n v="29"/>
    <n v="27"/>
    <n v="0"/>
    <n v="0"/>
    <n v="99"/>
    <n v="27"/>
    <n v="126"/>
    <m/>
    <m/>
    <m/>
    <m/>
    <m/>
    <m/>
    <n v="0"/>
    <n v="0"/>
    <n v="0"/>
    <n v="158742.5"/>
    <n v="158742.5"/>
    <n v="131529.5"/>
    <n v="122458.5"/>
    <n v="0"/>
    <n v="0"/>
    <n v="449014.5"/>
    <n v="122458.5"/>
    <n v="571473"/>
    <n v="0"/>
    <n v="27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Herceptin SC"/>
    <s v="-"/>
    <x v="2"/>
    <x v="2"/>
    <s v="-"/>
    <x v="74"/>
    <s v="-"/>
    <s v="-"/>
    <x v="58"/>
    <s v="-"/>
    <s v="-"/>
    <m/>
    <s v="-"/>
    <x v="1"/>
    <x v="1"/>
    <n v="3444.49"/>
    <m/>
    <m/>
    <m/>
    <m/>
    <m/>
    <m/>
    <n v="0"/>
    <n v="0"/>
    <n v="0"/>
    <n v="2"/>
    <n v="0"/>
    <n v="4"/>
    <n v="1"/>
    <n v="0"/>
    <n v="0"/>
    <n v="6"/>
    <n v="1"/>
    <n v="7"/>
    <m/>
    <m/>
    <m/>
    <m/>
    <m/>
    <m/>
    <n v="0"/>
    <n v="0"/>
    <n v="0"/>
    <n v="6888.98"/>
    <n v="0"/>
    <n v="13777.96"/>
    <n v="3444.49"/>
    <n v="0"/>
    <n v="0"/>
    <n v="20666.939999999999"/>
    <n v="3444.49"/>
    <n v="24111.43"/>
    <n v="0"/>
    <n v="1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Itovebi 3mg"/>
    <s v="-"/>
    <x v="2"/>
    <x v="2"/>
    <s v="-"/>
    <x v="74"/>
    <s v="-"/>
    <s v="-"/>
    <x v="58"/>
    <s v="-"/>
    <s v="-"/>
    <m/>
    <s v="-"/>
    <x v="2"/>
    <x v="2"/>
    <n v="3566.02"/>
    <m/>
    <m/>
    <m/>
    <m/>
    <m/>
    <m/>
    <n v="0"/>
    <n v="0"/>
    <n v="0"/>
    <n v="0"/>
    <n v="0"/>
    <n v="2"/>
    <n v="1"/>
    <n v="0"/>
    <n v="0"/>
    <n v="2"/>
    <n v="1"/>
    <n v="3"/>
    <m/>
    <m/>
    <m/>
    <m/>
    <m/>
    <m/>
    <n v="0"/>
    <n v="0"/>
    <n v="0"/>
    <n v="0"/>
    <n v="0"/>
    <n v="7132.04"/>
    <n v="3566.02"/>
    <n v="0"/>
    <n v="0"/>
    <n v="7132.04"/>
    <n v="3566.02"/>
    <n v="10698.06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Itovebi 9mg"/>
    <s v="-"/>
    <x v="2"/>
    <x v="2"/>
    <s v="-"/>
    <x v="74"/>
    <s v="-"/>
    <s v="-"/>
    <x v="58"/>
    <s v="-"/>
    <s v="-"/>
    <m/>
    <s v="-"/>
    <x v="2"/>
    <x v="3"/>
    <n v="10698.05"/>
    <m/>
    <m/>
    <m/>
    <m/>
    <m/>
    <m/>
    <n v="0"/>
    <n v="0"/>
    <n v="0"/>
    <n v="0"/>
    <n v="0"/>
    <n v="2"/>
    <n v="0"/>
    <n v="0"/>
    <n v="0"/>
    <n v="2"/>
    <n v="0"/>
    <n v="2"/>
    <m/>
    <m/>
    <m/>
    <m/>
    <m/>
    <m/>
    <n v="0"/>
    <n v="0"/>
    <n v="0"/>
    <n v="0"/>
    <n v="0"/>
    <n v="21396.1"/>
    <n v="0"/>
    <n v="0"/>
    <n v="0"/>
    <n v="21396.1"/>
    <n v="0"/>
    <n v="21396.1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Perjeta"/>
    <s v="-"/>
    <x v="2"/>
    <x v="2"/>
    <s v="-"/>
    <x v="74"/>
    <s v="-"/>
    <s v="-"/>
    <x v="58"/>
    <s v="-"/>
    <s v="-"/>
    <m/>
    <s v="-"/>
    <x v="3"/>
    <x v="4"/>
    <n v="3985.87"/>
    <m/>
    <m/>
    <m/>
    <m/>
    <m/>
    <m/>
    <n v="0"/>
    <n v="0"/>
    <n v="0"/>
    <n v="15"/>
    <n v="19"/>
    <n v="23"/>
    <n v="10"/>
    <n v="0"/>
    <n v="0"/>
    <n v="57"/>
    <n v="10"/>
    <n v="67"/>
    <m/>
    <m/>
    <m/>
    <m/>
    <m/>
    <m/>
    <n v="0"/>
    <n v="0"/>
    <n v="0"/>
    <n v="59788.049999999996"/>
    <n v="75731.53"/>
    <n v="91675.01"/>
    <n v="39858.699999999997"/>
    <n v="0"/>
    <n v="0"/>
    <n v="227194.58999999997"/>
    <n v="39858.699999999997"/>
    <n v="267053.28999999998"/>
    <n v="0"/>
    <n v="1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Phesgo 10ml"/>
    <s v="-"/>
    <x v="2"/>
    <x v="2"/>
    <s v="-"/>
    <x v="74"/>
    <s v="-"/>
    <s v="-"/>
    <x v="58"/>
    <s v="-"/>
    <s v="-"/>
    <m/>
    <s v="-"/>
    <x v="4"/>
    <x v="5"/>
    <n v="6232.07"/>
    <n v="0"/>
    <n v="0"/>
    <n v="0"/>
    <n v="0"/>
    <n v="0"/>
    <n v="0"/>
    <n v="0"/>
    <n v="0"/>
    <n v="0"/>
    <n v="8"/>
    <n v="11"/>
    <n v="15"/>
    <n v="5"/>
    <n v="0"/>
    <n v="0"/>
    <n v="34"/>
    <n v="5"/>
    <n v="39"/>
    <n v="0"/>
    <n v="0"/>
    <n v="0"/>
    <n v="0"/>
    <n v="0"/>
    <n v="0"/>
    <n v="0"/>
    <n v="0"/>
    <n v="0"/>
    <n v="49856.56"/>
    <n v="68552.76999999999"/>
    <n v="93481.049999999988"/>
    <n v="31160.35"/>
    <n v="0"/>
    <n v="0"/>
    <n v="211890.37999999998"/>
    <n v="31160.35"/>
    <n v="243050.72999999998"/>
    <n v="0"/>
    <n v="5"/>
    <n v="0"/>
    <n v="0"/>
    <n v="39"/>
    <n v="8"/>
    <n v="11"/>
    <n v="1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市Phesgo 15ml"/>
    <s v="-"/>
    <x v="2"/>
    <x v="2"/>
    <s v="-"/>
    <x v="74"/>
    <s v="-"/>
    <s v="-"/>
    <x v="58"/>
    <s v="-"/>
    <s v="-"/>
    <m/>
    <s v="-"/>
    <x v="4"/>
    <x v="6"/>
    <n v="8489.27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8489.27"/>
    <n v="0"/>
    <n v="0"/>
    <n v="0"/>
    <n v="0"/>
    <n v="0"/>
    <n v="8489.27"/>
    <n v="0"/>
    <n v="8489.27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s v="BC_LEL06"/>
    <x v="0"/>
    <x v="0"/>
    <s v="福州市"/>
    <s v="028NPoW"/>
    <s v="复旦大学附属华山医院福建医院"/>
    <s v="FJFZ069"/>
    <x v="0"/>
    <s v="-"/>
    <s v="-"/>
    <x v="0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8NPoW"/>
    <s v="复旦大学附属华山医院福建医院"/>
    <s v="FJFZ069"/>
    <x v="0"/>
    <s v="-"/>
    <s v="-"/>
    <x v="0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2OExrE"/>
    <s v="福州市第二总医院奥体院区"/>
    <s v="02OExrE"/>
    <x v="1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0"/>
    <x v="0"/>
    <n v="4535.5"/>
    <n v="4.9644754678399101"/>
    <n v="3.5565758115636501"/>
    <n v="3.3084230082213528"/>
    <n v="2.33621278889555"/>
    <n v="2.1286133858188121"/>
    <n v="3.7057005376607308"/>
    <n v="11.829474287624912"/>
    <n v="8.1705267123750929"/>
    <n v="20.000001000000005"/>
    <n v="0"/>
    <n v="0"/>
    <n v="0"/>
    <n v="0"/>
    <n v="0"/>
    <n v="0"/>
    <n v="0"/>
    <n v="0"/>
    <n v="0"/>
    <n v="22516.378484387911"/>
    <n v="16130.849593346935"/>
    <n v="15005.352553787945"/>
    <n v="10595.893104035766"/>
    <n v="9654.3260113812212"/>
    <n v="16807.204788560244"/>
    <n v="53652.580631522796"/>
    <n v="37057.423903977229"/>
    <n v="90710.004535500018"/>
    <n v="0"/>
    <n v="0"/>
    <n v="0"/>
    <n v="0"/>
    <n v="0"/>
    <n v="0"/>
    <n v="0"/>
    <n v="0"/>
    <n v="0"/>
    <n v="2.3362127888955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0"/>
    <n v="0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10698.06"/>
    <n v="0"/>
    <n v="0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2"/>
    <x v="3"/>
    <n v="10698.05"/>
    <m/>
    <m/>
    <m/>
    <m/>
    <m/>
    <m/>
    <n v="0"/>
    <n v="0"/>
    <n v="0"/>
    <n v="3"/>
    <n v="0"/>
    <n v="2"/>
    <n v="0"/>
    <n v="0"/>
    <n v="0"/>
    <n v="5"/>
    <n v="0"/>
    <n v="5"/>
    <m/>
    <m/>
    <m/>
    <m/>
    <m/>
    <m/>
    <n v="0"/>
    <n v="0"/>
    <n v="0"/>
    <n v="32094.149999999998"/>
    <n v="0"/>
    <n v="21396.1"/>
    <n v="0"/>
    <n v="0"/>
    <n v="0"/>
    <n v="53490.25"/>
    <n v="0"/>
    <n v="53490.2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4X1BG5"/>
    <s v="福州健嘉康复医院有限公司"/>
    <s v="FJFZ006"/>
    <x v="2"/>
    <s v="未准入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0"/>
    <x v="0"/>
    <n v="4535.5"/>
    <n v="0.59050521263955225"/>
    <n v="0.42304097773896093"/>
    <n v="0.39352415872071667"/>
    <n v="0.27788350221786096"/>
    <n v="0.25319035377714311"/>
    <n v="0.44077878884593918"/>
    <n v="1.40707034909923"/>
    <n v="0.97185264484094325"/>
    <n v="2.378922993940173"/>
    <n v="1"/>
    <n v="2"/>
    <n v="0"/>
    <n v="1"/>
    <n v="0"/>
    <n v="0"/>
    <n v="3"/>
    <n v="1"/>
    <n v="4"/>
    <n v="2678.2363919266891"/>
    <n v="1918.7023545350573"/>
    <n v="1784.8288218778105"/>
    <n v="1260.3406243091083"/>
    <n v="1148.3448495562325"/>
    <n v="1999.1521968107572"/>
    <n v="6381.7675683395573"/>
    <n v="4407.8376706760982"/>
    <n v="10789.605239015655"/>
    <n v="4535.5"/>
    <n v="9071"/>
    <n v="0"/>
    <n v="4535.5"/>
    <n v="0"/>
    <n v="0"/>
    <n v="13606.5"/>
    <n v="4535.5"/>
    <n v="18142"/>
    <n v="0.27788350221786096"/>
    <n v="1"/>
    <m/>
    <m/>
    <n v="0"/>
    <m/>
    <m/>
    <m/>
    <m/>
    <m/>
    <m/>
    <m/>
    <m/>
    <m/>
    <m/>
    <m/>
    <m/>
    <m/>
    <m/>
    <m/>
    <m/>
    <n v="4157.5416666666661"/>
    <n v="18142"/>
    <n v="13606.5"/>
    <n v="4"/>
    <n v="3"/>
    <n v="0"/>
    <n v="4"/>
    <n v="0.91666666666666663"/>
    <n v="4"/>
    <n v="0"/>
    <n v="0"/>
    <n v="0"/>
    <n v="0"/>
    <n v="0"/>
    <n v="2"/>
    <n v="0"/>
    <n v="2"/>
    <n v="1"/>
    <n v="1"/>
    <n v="1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4"/>
    <x v="5"/>
    <n v="6232.07"/>
    <n v="8.3999764187501089E-2"/>
    <n v="7.7654479786010117E-2"/>
    <n v="0.1151189194601473"/>
    <n v="0.10087435306086101"/>
    <n v="9.2555280460585337E-2"/>
    <n v="0.12057694085913671"/>
    <n v="0.27677316343365849"/>
    <n v="0.31400657438058305"/>
    <n v="0.59077973781424153"/>
    <n v="0"/>
    <n v="0"/>
    <n v="0"/>
    <n v="0"/>
    <n v="0"/>
    <n v="0"/>
    <n v="0"/>
    <n v="0"/>
    <n v="0"/>
    <n v="523.49241039999993"/>
    <n v="483.94815384000003"/>
    <n v="717.4291644000001"/>
    <n v="628.65602948000003"/>
    <n v="576.81098670000006"/>
    <n v="751.44393582000009"/>
    <n v="1724.8697286400002"/>
    <n v="1956.9109520000002"/>
    <n v="3681.7806806400004"/>
    <n v="0"/>
    <n v="0"/>
    <n v="0"/>
    <n v="0"/>
    <n v="0"/>
    <n v="0"/>
    <n v="0"/>
    <n v="0"/>
    <n v="0"/>
    <n v="0.10087435306086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053yVew"/>
    <s v="福建医科大学孟超肝胆医院金山院区"/>
    <s v="FJFZ006"/>
    <x v="2"/>
    <s v="未准入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1"/>
    <s v="福建省立医院"/>
    <s v="FJFZ001"/>
    <x v="3"/>
    <s v="正式进药"/>
    <s v="Y"/>
    <x v="2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12"/>
    <n v="0"/>
    <n v="0"/>
    <n v="0"/>
    <n v="12"/>
    <n v="1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54426"/>
    <n v="0"/>
    <n v="0"/>
    <n v="0"/>
    <n v="54426"/>
    <n v="54426"/>
    <n v="1.1681063360424579E-7"/>
    <n v="12"/>
    <m/>
    <m/>
    <n v="0"/>
    <m/>
    <m/>
    <m/>
    <m/>
    <m/>
    <m/>
    <m/>
    <m/>
    <m/>
    <m/>
    <m/>
    <m/>
    <m/>
    <m/>
    <m/>
    <m/>
    <n v="27213"/>
    <n v="0"/>
    <n v="0"/>
    <n v="0"/>
    <n v="0"/>
    <n v="0"/>
    <n v="72"/>
    <n v="6"/>
    <n v="72"/>
    <n v="0"/>
    <n v="0"/>
    <n v="0"/>
    <n v="0"/>
    <n v="0"/>
    <n v="0"/>
    <n v="0"/>
    <n v="0"/>
    <n v="0"/>
    <n v="0"/>
    <n v="0"/>
  </r>
  <r>
    <s v="BC_LEL06"/>
    <x v="0"/>
    <x v="0"/>
    <s v="福州市"/>
    <s v="FJFZ001"/>
    <s v="福建省立医院"/>
    <s v="FJFZ001"/>
    <x v="3"/>
    <s v="正式进药"/>
    <s v="Y"/>
    <x v="2"/>
    <x v="0"/>
    <x v="1"/>
    <x v="1"/>
    <n v="3444.49"/>
    <n v="27.61343040337178"/>
    <n v="25.584471499087222"/>
    <n v="38.807322768045061"/>
    <n v="39.721766455025616"/>
    <n v="35.764760623918036"/>
    <n v="47.074059382700447"/>
    <n v="92.005224670504063"/>
    <n v="122.56058646164411"/>
    <n v="214.56581113214816"/>
    <n v="2"/>
    <n v="4"/>
    <n v="2"/>
    <n v="2"/>
    <n v="0"/>
    <n v="0"/>
    <n v="8"/>
    <n v="2"/>
    <n v="10"/>
    <n v="95114.18489011006"/>
    <n v="88125.456233890945"/>
    <n v="133671.43520130354"/>
    <n v="136821.22733667117"/>
    <n v="123191.36032147943"/>
    <n v="162146.12680311783"/>
    <n v="316911.07632530457"/>
    <n v="422158.71446126839"/>
    <n v="739069.79078657296"/>
    <n v="6888.98"/>
    <n v="13777.96"/>
    <n v="6888.98"/>
    <n v="6888.98"/>
    <n v="0"/>
    <n v="0"/>
    <n v="27555.919999999998"/>
    <n v="6888.98"/>
    <n v="34444.899999999994"/>
    <n v="39.721766455025616"/>
    <n v="2"/>
    <m/>
    <m/>
    <n v="0"/>
    <m/>
    <m/>
    <m/>
    <m/>
    <m/>
    <m/>
    <m/>
    <m/>
    <m/>
    <m/>
    <m/>
    <m/>
    <m/>
    <m/>
    <m/>
    <m/>
    <n v="111658.88416666666"/>
    <n v="306559.61"/>
    <n v="55111.839999999997"/>
    <n v="89"/>
    <n v="16"/>
    <n v="0"/>
    <n v="66"/>
    <n v="32.416666666666664"/>
    <n v="60"/>
    <n v="60"/>
    <n v="60"/>
    <n v="33"/>
    <n v="66"/>
    <n v="5"/>
    <n v="37"/>
    <n v="5"/>
    <n v="47"/>
    <n v="5"/>
    <n v="5"/>
    <n v="6"/>
  </r>
  <r>
    <s v="BC_LEL06"/>
    <x v="0"/>
    <x v="0"/>
    <s v="福州市"/>
    <s v="FJFZ001"/>
    <s v="福建省立医院"/>
    <s v="FJFZ001"/>
    <x v="3"/>
    <s v="正式进药"/>
    <s v="Y"/>
    <x v="2"/>
    <x v="0"/>
    <x v="2"/>
    <x v="2"/>
    <n v="3566.02"/>
    <n v="2.1727014265198692"/>
    <n v="2.480775774904235"/>
    <n v="5.0211673937567927"/>
    <n v="5.0829092487576517"/>
    <n v="6.1794543064225813"/>
    <n v="7.8695743380803576"/>
    <n v="9.6746445951808973"/>
    <n v="19.131937893260591"/>
    <n v="28.806582488441489"/>
    <n v="1"/>
    <n v="0"/>
    <n v="0"/>
    <n v="0"/>
    <n v="0"/>
    <n v="0"/>
    <n v="1"/>
    <n v="0"/>
    <n v="1"/>
    <n v="7747.8967409983834"/>
    <n v="8846.4960288239999"/>
    <n v="17905.583349484597"/>
    <n v="18125.75603925476"/>
    <n v="22036.057645789053"/>
    <n v="28063.059481081316"/>
    <n v="34499.976119306986"/>
    <n v="68224.873166125137"/>
    <n v="102724.84928543212"/>
    <n v="3566.02"/>
    <n v="0"/>
    <n v="0"/>
    <n v="0"/>
    <n v="0"/>
    <n v="0"/>
    <n v="3566.02"/>
    <n v="0"/>
    <n v="3566.02"/>
    <n v="5.0829092487576517"/>
    <n v="0"/>
    <m/>
    <m/>
    <n v="0"/>
    <m/>
    <m/>
    <m/>
    <m/>
    <m/>
    <m/>
    <n v="1"/>
    <n v="3"/>
    <n v="0.66666666666666663"/>
    <n v="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1"/>
    <s v="福建省立医院"/>
    <s v="FJFZ001"/>
    <x v="3"/>
    <s v="正式进药"/>
    <s v="Y"/>
    <x v="2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1"/>
    <s v="福建省立医院"/>
    <s v="FJFZ001"/>
    <x v="3"/>
    <s v="正式进药"/>
    <s v="Y"/>
    <x v="2"/>
    <x v="0"/>
    <x v="3"/>
    <x v="4"/>
    <n v="3985.87"/>
    <n v="52.784848690455021"/>
    <n v="44.588154565311562"/>
    <n v="67.67549354851478"/>
    <n v="40.894330695323497"/>
    <n v="49.634693601720556"/>
    <n v="56.963603786189289"/>
    <n v="165.04849680428134"/>
    <n v="147.49262808323334"/>
    <n v="312.54112488751468"/>
    <n v="105"/>
    <n v="0"/>
    <n v="105"/>
    <n v="0"/>
    <n v="0"/>
    <n v="0"/>
    <n v="210"/>
    <n v="0"/>
    <n v="210"/>
    <n v="210393.54484982396"/>
    <n v="177722.58763723841"/>
    <n v="269745.71947021858"/>
    <n v="162999.48588856906"/>
    <n v="197837.43618628991"/>
    <n v="227049.51942325829"/>
    <n v="657861.85195728089"/>
    <n v="587886.44149811729"/>
    <n v="1245748.2934553982"/>
    <n v="418516.35"/>
    <n v="0"/>
    <n v="418516.35"/>
    <n v="0"/>
    <n v="0"/>
    <n v="0"/>
    <n v="837032.7"/>
    <n v="0"/>
    <n v="837032.7"/>
    <n v="40.894330695323497"/>
    <n v="0"/>
    <m/>
    <m/>
    <n v="0"/>
    <m/>
    <m/>
    <m/>
    <m/>
    <m/>
    <m/>
    <m/>
    <m/>
    <m/>
    <m/>
    <m/>
    <m/>
    <m/>
    <m/>
    <m/>
    <m/>
    <n v="378325.4941666667"/>
    <n v="1247577.31"/>
    <n v="837032.7"/>
    <n v="313"/>
    <n v="210"/>
    <n v="0"/>
    <n v="210"/>
    <n v="94.916666666666671"/>
    <n v="106"/>
    <n v="105"/>
    <n v="90"/>
    <n v="105"/>
    <n v="105"/>
    <n v="105"/>
    <n v="103"/>
    <n v="105"/>
    <n v="105"/>
    <n v="0"/>
    <n v="210"/>
    <n v="0"/>
  </r>
  <r>
    <s v="BC_LEL06"/>
    <x v="0"/>
    <x v="0"/>
    <s v="福州市"/>
    <s v="FJFZ001"/>
    <s v="福建省立医院"/>
    <s v="FJFZ001"/>
    <x v="3"/>
    <s v="正式进药"/>
    <s v="Y"/>
    <x v="2"/>
    <x v="0"/>
    <x v="4"/>
    <x v="5"/>
    <n v="6232.07"/>
    <n v="64.676140207739977"/>
    <n v="58.119561975444761"/>
    <n v="84.702189785360247"/>
    <n v="77.127852524443725"/>
    <n v="70.317679710044985"/>
    <n v="90.532435326854497"/>
    <n v="207.49789196854499"/>
    <n v="237.97796756134323"/>
    <n v="445.47585952988823"/>
    <n v="45"/>
    <n v="36"/>
    <n v="39"/>
    <n v="32"/>
    <n v="0"/>
    <n v="0"/>
    <n v="120"/>
    <n v="32"/>
    <n v="152"/>
    <n v="403066.23310445005"/>
    <n v="362205.17860031"/>
    <n v="527869.97589564999"/>
    <n v="480666.17588200996"/>
    <n v="438224.70219058002"/>
    <n v="564204.47422743007"/>
    <n v="1293141.38760041"/>
    <n v="1483095.3523000199"/>
    <n v="2776236.7399004297"/>
    <n v="280443.14999999997"/>
    <n v="224354.52"/>
    <n v="243050.72999999998"/>
    <n v="199426.24"/>
    <n v="0"/>
    <n v="0"/>
    <n v="747848.39999999991"/>
    <n v="199426.24"/>
    <n v="947274.6399999999"/>
    <n v="77.127852524443725"/>
    <n v="32"/>
    <n v="114"/>
    <n v="122"/>
    <n v="152"/>
    <n v="45"/>
    <n v="36"/>
    <n v="39"/>
    <n v="32"/>
    <n v="0"/>
    <n v="0"/>
    <n v="1"/>
    <n v="1.3333333333333333"/>
    <n v="0.33333333333333331"/>
    <n v="0"/>
    <n v="1"/>
    <n v="0"/>
    <n v="0"/>
    <n v="0"/>
    <n v="0"/>
    <n v="0"/>
    <n v="154243.73249999998"/>
    <n v="710455.98"/>
    <n v="760312.53999999992"/>
    <n v="114"/>
    <n v="122"/>
    <n v="127.66666666666667"/>
    <n v="43"/>
    <n v="24.75"/>
    <n v="3"/>
    <n v="0"/>
    <n v="0"/>
    <n v="7"/>
    <n v="21"/>
    <n v="30"/>
    <n v="39"/>
    <n v="37"/>
    <n v="38"/>
    <n v="40"/>
    <n v="43"/>
    <n v="39"/>
  </r>
  <r>
    <s v="BC_LEL06"/>
    <x v="0"/>
    <x v="0"/>
    <s v="福州市"/>
    <s v="FJFZ001"/>
    <s v="福建省立医院"/>
    <s v="FJFZ001"/>
    <x v="3"/>
    <s v="正式进药"/>
    <s v="Y"/>
    <x v="2"/>
    <x v="0"/>
    <x v="4"/>
    <x v="6"/>
    <n v="8489.27"/>
    <n v="3"/>
    <n v="4"/>
    <n v="7"/>
    <n v="4"/>
    <n v="4"/>
    <n v="6"/>
    <n v="14"/>
    <n v="14"/>
    <n v="28"/>
    <n v="1"/>
    <n v="2"/>
    <n v="3"/>
    <n v="3"/>
    <n v="0"/>
    <n v="0"/>
    <n v="6"/>
    <n v="3"/>
    <n v="9"/>
    <n v="25467.81"/>
    <n v="33957.08"/>
    <n v="59424.89"/>
    <n v="33957.08"/>
    <n v="33957.08"/>
    <n v="50935.62"/>
    <n v="118849.78"/>
    <n v="118849.78"/>
    <n v="237699.56"/>
    <n v="8489.27"/>
    <n v="16978.54"/>
    <n v="25467.81"/>
    <n v="25467.81"/>
    <n v="0"/>
    <n v="0"/>
    <n v="50935.62"/>
    <n v="25467.81"/>
    <n v="76403.430000000008"/>
    <n v="4"/>
    <n v="3"/>
    <n v="12"/>
    <n v="14"/>
    <n v="18"/>
    <n v="2"/>
    <n v="4"/>
    <n v="6"/>
    <n v="6"/>
    <n v="0"/>
    <n v="0"/>
    <n v="1.6666666666666667"/>
    <n v="2.3333333333333335"/>
    <n v="2"/>
    <n v="1"/>
    <n v="0"/>
    <n v="3"/>
    <n v="3"/>
    <n v="1"/>
    <n v="0"/>
    <n v="0"/>
    <n v="17685.979166666668"/>
    <n v="50935.62"/>
    <n v="59424.89"/>
    <n v="6"/>
    <n v="7"/>
    <n v="0"/>
    <n v="5"/>
    <n v="2.0833333333333335"/>
    <n v="0"/>
    <n v="0"/>
    <n v="0"/>
    <n v="4"/>
    <n v="5"/>
    <n v="3"/>
    <n v="1"/>
    <n v="3"/>
    <n v="2"/>
    <n v="3"/>
    <n v="1"/>
    <n v="3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3"/>
    <n v="2"/>
    <n v="0"/>
    <n v="0"/>
    <n v="0"/>
    <n v="5"/>
    <n v="0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13606.5"/>
    <n v="9071"/>
    <n v="0"/>
    <n v="0"/>
    <n v="0"/>
    <n v="22677.5"/>
    <n v="0"/>
    <n v="22677.5"/>
    <n v="1.1681063360424579E-7"/>
    <n v="0"/>
    <m/>
    <m/>
    <n v="0"/>
    <m/>
    <m/>
    <m/>
    <m/>
    <m/>
    <m/>
    <m/>
    <m/>
    <m/>
    <m/>
    <m/>
    <m/>
    <m/>
    <m/>
    <m/>
    <m/>
    <n v="10582.833333333334"/>
    <n v="18142"/>
    <n v="22677.5"/>
    <n v="4"/>
    <n v="5"/>
    <n v="0"/>
    <n v="12"/>
    <n v="2.3333333333333335"/>
    <n v="0"/>
    <n v="3"/>
    <n v="12"/>
    <n v="4"/>
    <n v="0"/>
    <n v="0"/>
    <n v="4"/>
    <n v="0"/>
    <n v="0"/>
    <n v="0"/>
    <n v="5"/>
    <n v="0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287.0408333333333"/>
    <n v="0"/>
    <n v="3444.49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2"/>
    <x v="2"/>
    <n v="3566.02"/>
    <n v="1.8406536933388304"/>
    <n v="2.1016459218407113"/>
    <n v="4.253796769027173"/>
    <n v="4.3061027932483444"/>
    <n v="5.2350660118790362"/>
    <n v="6.6668898421048768"/>
    <n v="8.1960963842067152"/>
    <n v="16.208058647232257"/>
    <n v="24.404155031438972"/>
    <n v="1"/>
    <n v="0"/>
    <n v="1"/>
    <n v="10"/>
    <n v="0"/>
    <n v="0"/>
    <n v="2"/>
    <n v="10"/>
    <n v="12"/>
    <n v="6563.8078835201359"/>
    <n v="7494.5113902024132"/>
    <n v="15169.124354286281"/>
    <n v="15355.648682779462"/>
    <n v="18668.350099680883"/>
    <n v="23774.262514742833"/>
    <n v="29227.44362800883"/>
    <n v="57798.261297203178"/>
    <n v="87025.704925212005"/>
    <n v="3566.02"/>
    <n v="0"/>
    <n v="3566.02"/>
    <n v="35660.199999999997"/>
    <n v="0"/>
    <n v="0"/>
    <n v="7132.04"/>
    <n v="35660.199999999997"/>
    <n v="42792.24"/>
    <n v="4.3061027932483444"/>
    <n v="10"/>
    <m/>
    <m/>
    <n v="0"/>
    <m/>
    <m/>
    <m/>
    <m/>
    <m/>
    <m/>
    <n v="9"/>
    <n v="13"/>
    <n v="19"/>
    <n v="11"/>
    <n v="25"/>
    <n v="14"/>
    <n v="18"/>
    <n v="11"/>
    <n v="0"/>
    <n v="0"/>
    <n v="1485.8416666666667"/>
    <n v="10698.06"/>
    <n v="7132.04"/>
    <n v="3"/>
    <n v="2"/>
    <n v="0"/>
    <n v="1"/>
    <n v="0.41666666666666669"/>
    <n v="0"/>
    <n v="0"/>
    <n v="0"/>
    <n v="0"/>
    <n v="0"/>
    <n v="0"/>
    <n v="1"/>
    <n v="0"/>
    <n v="2"/>
    <n v="1"/>
    <n v="1"/>
    <n v="0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2"/>
    <x v="3"/>
    <n v="10698.05"/>
    <m/>
    <m/>
    <m/>
    <m/>
    <m/>
    <m/>
    <n v="0"/>
    <n v="0"/>
    <n v="0"/>
    <n v="0"/>
    <n v="1"/>
    <n v="5"/>
    <n v="3"/>
    <n v="0"/>
    <n v="0"/>
    <n v="6"/>
    <n v="3"/>
    <n v="9"/>
    <m/>
    <m/>
    <m/>
    <m/>
    <m/>
    <m/>
    <n v="0"/>
    <n v="0"/>
    <n v="0"/>
    <n v="0"/>
    <n v="10698.05"/>
    <n v="53490.25"/>
    <n v="32094.149999999998"/>
    <n v="0"/>
    <n v="0"/>
    <n v="64188.3"/>
    <n v="32094.149999999998"/>
    <n v="96282.45"/>
    <n v="0"/>
    <n v="3"/>
    <m/>
    <m/>
    <n v="0"/>
    <m/>
    <m/>
    <m/>
    <m/>
    <m/>
    <m/>
    <n v="0"/>
    <n v="0"/>
    <n v="5.666666666666667"/>
    <n v="6"/>
    <n v="4"/>
    <n v="8"/>
    <n v="5"/>
    <n v="6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3"/>
    <x v="4"/>
    <n v="3985.87"/>
    <n v="59.732429588764923"/>
    <n v="50.456880509104309"/>
    <n v="76.582992157038362"/>
    <n v="46.276872804217973"/>
    <n v="56.167648752980369"/>
    <n v="64.461195526665122"/>
    <n v="186.77230225490757"/>
    <n v="166.90571708386346"/>
    <n v="353.67801933877104"/>
    <n v="115"/>
    <n v="115"/>
    <n v="116"/>
    <n v="80"/>
    <n v="0"/>
    <n v="0"/>
    <n v="346"/>
    <n v="80"/>
    <n v="426"/>
    <n v="238085.69912497044"/>
    <n v="201114.56631482361"/>
    <n v="305249.85094897449"/>
    <n v="184453.5990041483"/>
    <n v="223876.94613504189"/>
    <n v="256933.9454138687"/>
    <n v="744450.11638876854"/>
    <n v="665264.49055305892"/>
    <n v="1409714.6069418276"/>
    <n v="458375.05"/>
    <n v="458375.05"/>
    <n v="462360.92"/>
    <n v="318869.59999999998"/>
    <n v="0"/>
    <n v="0"/>
    <n v="1379111.02"/>
    <n v="318869.59999999998"/>
    <n v="1697980.62"/>
    <n v="46.276872804217973"/>
    <n v="80"/>
    <m/>
    <m/>
    <n v="0"/>
    <m/>
    <m/>
    <m/>
    <m/>
    <m/>
    <m/>
    <m/>
    <m/>
    <m/>
    <m/>
    <m/>
    <m/>
    <m/>
    <m/>
    <m/>
    <m/>
    <n v="471993.43916666665"/>
    <n v="2188242.63"/>
    <n v="127547.84"/>
    <n v="549"/>
    <n v="32"/>
    <n v="0"/>
    <n v="525"/>
    <n v="118.41666666666667"/>
    <n v="0"/>
    <n v="525"/>
    <n v="0"/>
    <n v="0"/>
    <n v="315"/>
    <n v="0"/>
    <n v="0"/>
    <n v="108"/>
    <n v="441"/>
    <n v="10"/>
    <n v="105"/>
    <n v="-83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4"/>
    <x v="5"/>
    <n v="6232.07"/>
    <n v="96.377694854913372"/>
    <n v="87.220555360616942"/>
    <n v="130.5198584481015"/>
    <n v="113.02093264836216"/>
    <n v="101.43906701185816"/>
    <n v="133.13826403270031"/>
    <n v="314.1181086636318"/>
    <n v="347.59826369292063"/>
    <n v="661.71637235655248"/>
    <n v="129"/>
    <n v="132"/>
    <n v="140"/>
    <n v="108"/>
    <n v="0"/>
    <n v="0"/>
    <n v="401"/>
    <n v="108"/>
    <n v="509"/>
    <n v="600632.54077445995"/>
    <n v="543564.60644623998"/>
    <n v="813408.89423865988"/>
    <n v="704354.36372987833"/>
    <n v="632175.36635259085"/>
    <n v="829726.98113027052"/>
    <n v="1957606.0414593599"/>
    <n v="2166256.7112127393"/>
    <n v="4123862.7526720995"/>
    <n v="803937.02999999991"/>
    <n v="822633.24"/>
    <n v="872489.79999999993"/>
    <n v="673063.55999999994"/>
    <n v="0"/>
    <n v="0"/>
    <n v="2499060.0699999998"/>
    <n v="673063.55999999994"/>
    <n v="3172123.63"/>
    <n v="113.02093264836216"/>
    <n v="108"/>
    <n v="336"/>
    <n v="361"/>
    <n v="509"/>
    <n v="129"/>
    <n v="132"/>
    <n v="140"/>
    <n v="108"/>
    <n v="0"/>
    <n v="0"/>
    <n v="16.666666666666668"/>
    <n v="13.666666666666666"/>
    <n v="16.333333333333332"/>
    <n v="10"/>
    <n v="20"/>
    <n v="13"/>
    <n v="16"/>
    <n v="10"/>
    <n v="0"/>
    <n v="0"/>
    <n v="467405.25"/>
    <n v="2093975.52"/>
    <n v="2249777.27"/>
    <n v="336"/>
    <n v="361"/>
    <n v="280"/>
    <n v="135"/>
    <n v="75"/>
    <n v="1"/>
    <n v="2"/>
    <n v="5"/>
    <n v="55"/>
    <n v="66"/>
    <n v="74"/>
    <n v="114"/>
    <n v="102"/>
    <n v="120"/>
    <n v="111"/>
    <n v="115"/>
    <n v="135"/>
  </r>
  <r>
    <s v="BC_LEL06"/>
    <x v="0"/>
    <x v="0"/>
    <s v="福州市"/>
    <s v="FJFZ006"/>
    <s v="福建医科大学附属协和医院"/>
    <s v="FJFZ006"/>
    <x v="2"/>
    <s v="正式进药"/>
    <s v="Y"/>
    <x v="1"/>
    <x v="0"/>
    <x v="4"/>
    <x v="6"/>
    <n v="8489.27"/>
    <n v="5"/>
    <n v="6"/>
    <n v="8"/>
    <n v="8"/>
    <n v="9"/>
    <n v="11"/>
    <n v="19"/>
    <n v="28"/>
    <n v="47"/>
    <n v="7"/>
    <n v="5"/>
    <n v="13"/>
    <n v="8"/>
    <n v="0"/>
    <n v="0"/>
    <n v="25"/>
    <n v="8"/>
    <n v="33"/>
    <n v="42446.350000000006"/>
    <n v="50935.62"/>
    <n v="67914.16"/>
    <n v="67914.16"/>
    <n v="76403.430000000008"/>
    <n v="93381.97"/>
    <n v="161296.13"/>
    <n v="237699.56000000003"/>
    <n v="398995.69000000006"/>
    <n v="59424.89"/>
    <n v="42446.350000000006"/>
    <n v="110360.51000000001"/>
    <n v="67914.16"/>
    <n v="0"/>
    <n v="0"/>
    <n v="212231.75"/>
    <n v="67914.16"/>
    <n v="280145.91000000003"/>
    <n v="8"/>
    <n v="8"/>
    <n v="32"/>
    <n v="68"/>
    <n v="66"/>
    <n v="14"/>
    <n v="10"/>
    <n v="26"/>
    <n v="16"/>
    <n v="0"/>
    <n v="0"/>
    <n v="7.666666666666667"/>
    <n v="11.666666666666666"/>
    <n v="10"/>
    <n v="5"/>
    <n v="7"/>
    <n v="7"/>
    <n v="16"/>
    <n v="5"/>
    <n v="0"/>
    <n v="0"/>
    <n v="53765.376666666663"/>
    <n v="135828.32"/>
    <n v="288635.18"/>
    <n v="16"/>
    <n v="34"/>
    <n v="0"/>
    <n v="14"/>
    <n v="6.333333333333333"/>
    <n v="0"/>
    <n v="0"/>
    <n v="1"/>
    <n v="8"/>
    <n v="7"/>
    <n v="10"/>
    <n v="4"/>
    <n v="9"/>
    <n v="3"/>
    <n v="11"/>
    <n v="14"/>
    <n v="9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3"/>
    <x v="4"/>
    <n v="3985.87"/>
    <n v="1.3691923646879003"/>
    <n v="1.1565773569677398"/>
    <n v="1.7554425434938747"/>
    <n v="1.0607628275191763"/>
    <n v="1.2874801233519142"/>
    <n v="1.4775855819259107"/>
    <n v="4.2812122651495148"/>
    <n v="3.8258285327970007"/>
    <n v="8.1070407979465156"/>
    <n v="0"/>
    <n v="0"/>
    <n v="0"/>
    <n v="3"/>
    <n v="0"/>
    <n v="0"/>
    <n v="0"/>
    <n v="3"/>
    <n v="3"/>
    <n v="5457.4227706385609"/>
    <n v="4609.966989817005"/>
    <n v="6996.96577083593"/>
    <n v="4228.0627313238592"/>
    <n v="5131.7283992646935"/>
    <n v="5889.4640434310295"/>
    <n v="17064.355531291498"/>
    <n v="15249.255174019583"/>
    <n v="32313.610705311083"/>
    <n v="0"/>
    <n v="0"/>
    <n v="0"/>
    <n v="11957.61"/>
    <n v="0"/>
    <n v="0"/>
    <n v="0"/>
    <n v="11957.61"/>
    <n v="11957.61"/>
    <n v="1.0607628275191763"/>
    <n v="3"/>
    <m/>
    <m/>
    <n v="0"/>
    <m/>
    <m/>
    <m/>
    <m/>
    <m/>
    <m/>
    <m/>
    <m/>
    <m/>
    <m/>
    <m/>
    <m/>
    <m/>
    <m/>
    <m/>
    <m/>
    <n v="10296.830833333333"/>
    <n v="15943.48"/>
    <n v="31886.959999999999"/>
    <n v="4"/>
    <n v="8"/>
    <n v="0"/>
    <n v="7"/>
    <n v="2.5833333333333335"/>
    <n v="7"/>
    <n v="3"/>
    <n v="3"/>
    <n v="3"/>
    <n v="0"/>
    <n v="3"/>
    <n v="4"/>
    <n v="0"/>
    <n v="0"/>
    <n v="3"/>
    <n v="6"/>
    <n v="-1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4"/>
    <x v="5"/>
    <n v="6232.07"/>
    <n v="0.37417522538739134"/>
    <n v="0.3459098675881368"/>
    <n v="0.5127969160583884"/>
    <n v="0.44934384726102244"/>
    <n v="0.41228616065929941"/>
    <n v="0.53710992065878593"/>
    <n v="1.2328820090339165"/>
    <n v="1.3987399285791078"/>
    <n v="2.6316219376130245"/>
    <n v="0"/>
    <n v="0"/>
    <n v="0"/>
    <n v="0"/>
    <n v="0"/>
    <n v="0"/>
    <n v="0"/>
    <n v="0"/>
    <n v="0"/>
    <n v="2331.8861968799997"/>
    <n v="2155.7345084999997"/>
    <n v="3195.7862766600006"/>
    <n v="2800.3423102000002"/>
    <n v="2569.39621326"/>
    <n v="3347.3066232399997"/>
    <n v="7683.40698204"/>
    <n v="8717.0451467000003"/>
    <n v="16400.452128739998"/>
    <n v="0"/>
    <n v="0"/>
    <n v="0"/>
    <n v="0"/>
    <n v="0"/>
    <n v="0"/>
    <n v="0"/>
    <n v="0"/>
    <n v="0"/>
    <n v="0.44934384726102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8"/>
    <s v="福建医科大学孟超肝胆医院西洪院区"/>
    <s v="FJFZ008"/>
    <x v="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0"/>
    <x v="0"/>
    <n v="4535.5"/>
    <n v="1.8657934322971723"/>
    <n v="1.3366640310078435"/>
    <n v="1.243401031989813"/>
    <n v="0.87801631938903935"/>
    <n v="0.79999446082239301"/>
    <n v="1.3927094151269659"/>
    <n v="4.4458584952948286"/>
    <n v="3.0707201953383985"/>
    <n v="7.516578690633227"/>
    <n v="0"/>
    <n v="0"/>
    <n v="0"/>
    <n v="0"/>
    <n v="0"/>
    <n v="0"/>
    <n v="0"/>
    <n v="0"/>
    <n v="0"/>
    <n v="8462.3061121838236"/>
    <n v="6062.4397126360727"/>
    <n v="5639.4453805897956"/>
    <n v="3982.2430165889873"/>
    <n v="3628.3748770599632"/>
    <n v="6316.6335523083535"/>
    <n v="20164.19120540969"/>
    <n v="13927.251445957303"/>
    <n v="34091.44265136699"/>
    <n v="0"/>
    <n v="0"/>
    <n v="0"/>
    <n v="0"/>
    <n v="0"/>
    <n v="0"/>
    <n v="0"/>
    <n v="0"/>
    <n v="0"/>
    <n v="0.8780163193890393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1"/>
    <n v="2"/>
    <n v="2"/>
    <n v="0"/>
    <n v="0"/>
    <n v="0"/>
    <n v="5"/>
    <n v="0"/>
    <n v="5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3566.02"/>
    <n v="7132.04"/>
    <n v="7132.04"/>
    <n v="0"/>
    <n v="0"/>
    <n v="0"/>
    <n v="17830.099999999999"/>
    <n v="0"/>
    <n v="17830.099999999999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2"/>
    <x v="3"/>
    <n v="10698.05"/>
    <m/>
    <m/>
    <m/>
    <m/>
    <m/>
    <m/>
    <n v="0"/>
    <n v="0"/>
    <n v="0"/>
    <n v="0"/>
    <n v="5"/>
    <n v="2"/>
    <n v="0"/>
    <n v="0"/>
    <n v="0"/>
    <n v="7"/>
    <n v="0"/>
    <n v="7"/>
    <m/>
    <m/>
    <m/>
    <m/>
    <m/>
    <m/>
    <n v="0"/>
    <n v="0"/>
    <n v="0"/>
    <n v="0"/>
    <n v="53490.25"/>
    <n v="21396.1"/>
    <n v="0"/>
    <n v="0"/>
    <n v="0"/>
    <n v="74886.350000000006"/>
    <n v="0"/>
    <n v="74886.350000000006"/>
    <n v="0"/>
    <n v="0"/>
    <m/>
    <m/>
    <n v="0"/>
    <m/>
    <m/>
    <m/>
    <m/>
    <m/>
    <m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3"/>
    <x v="4"/>
    <n v="3985.87"/>
    <n v="2.3535223390443836"/>
    <n v="1.9880556718390388"/>
    <n v="3.01745273167914"/>
    <n v="1.8233588467047399"/>
    <n v="2.2130661180505822"/>
    <n v="2.5398408321574375"/>
    <n v="7.3590307425625623"/>
    <n v="6.5762657969127591"/>
    <n v="13.935296539475321"/>
    <n v="0"/>
    <n v="0"/>
    <n v="0"/>
    <n v="0"/>
    <n v="0"/>
    <n v="0"/>
    <n v="0"/>
    <n v="0"/>
    <n v="0"/>
    <n v="9380.8340855268361"/>
    <n v="7924.1314607130698"/>
    <n v="12027.174319617932"/>
    <n v="7267.6713263150214"/>
    <n v="8820.9938479542725"/>
    <n v="10123.475377671364"/>
    <n v="29332.13986585784"/>
    <n v="26212.140551940658"/>
    <n v="55544.280417798494"/>
    <n v="0"/>
    <n v="0"/>
    <n v="0"/>
    <n v="0"/>
    <n v="0"/>
    <n v="0"/>
    <n v="0"/>
    <n v="0"/>
    <n v="0"/>
    <n v="1.823358846704739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09"/>
    <s v="福州市中医院"/>
    <s v="FJFZ069"/>
    <x v="0"/>
    <s v="未准入"/>
    <s v="-"/>
    <x v="0"/>
    <x v="0"/>
    <x v="4"/>
    <x v="5"/>
    <n v="6232.07"/>
    <n v="4.6716223225284699"/>
    <n v="5.5780146780235151"/>
    <n v="6.9069941890286852"/>
    <n v="7.2459583934223124"/>
    <n v="6.6483771083116947"/>
    <n v="8.6612481138287176"/>
    <n v="17.156631189580672"/>
    <n v="22.555583615562725"/>
    <n v="39.712214805143397"/>
    <n v="3"/>
    <n v="3"/>
    <n v="2"/>
    <n v="3"/>
    <n v="0"/>
    <n v="0"/>
    <n v="8"/>
    <n v="3"/>
    <n v="11"/>
    <n v="29113.87732756"/>
    <n v="34762.577934470006"/>
    <n v="43044.871275619997"/>
    <n v="45157.31992489539"/>
    <n v="41433.151525396061"/>
    <n v="53977.504532748535"/>
    <n v="106921.32653765001"/>
    <n v="140567.97598304"/>
    <n v="247489.30252069002"/>
    <n v="18696.21"/>
    <n v="18696.21"/>
    <n v="12464.14"/>
    <n v="18696.21"/>
    <n v="0"/>
    <n v="0"/>
    <n v="49856.56"/>
    <n v="18696.21"/>
    <n v="68552.76999999999"/>
    <n v="7.2459583934223124"/>
    <n v="3"/>
    <n v="29"/>
    <n v="6"/>
    <n v="11"/>
    <n v="3"/>
    <n v="3"/>
    <n v="2"/>
    <n v="3"/>
    <n v="0"/>
    <n v="0"/>
    <n v="0"/>
    <n v="0"/>
    <n v="0"/>
    <n v="0"/>
    <n v="0"/>
    <n v="0"/>
    <n v="0"/>
    <n v="0"/>
    <n v="0"/>
    <n v="0"/>
    <n v="54530.612499999996"/>
    <n v="180730.03"/>
    <n v="37392.42"/>
    <n v="29"/>
    <n v="6"/>
    <n v="0"/>
    <n v="16"/>
    <n v="8.75"/>
    <n v="2"/>
    <n v="16"/>
    <n v="12"/>
    <n v="15"/>
    <n v="13"/>
    <n v="12"/>
    <n v="12"/>
    <n v="9"/>
    <n v="8"/>
    <n v="3"/>
    <n v="2"/>
    <n v="1"/>
  </r>
  <r>
    <s v="BC_LEL06"/>
    <x v="0"/>
    <x v="0"/>
    <s v="福州市"/>
    <s v="FJFZ009"/>
    <s v="福州市中医院"/>
    <s v="FJFZ069"/>
    <x v="0"/>
    <s v="未准入"/>
    <s v="-"/>
    <x v="0"/>
    <x v="0"/>
    <x v="4"/>
    <x v="6"/>
    <n v="8489.27"/>
    <n v="1"/>
    <n v="1.1779575864591419E-6"/>
    <n v="1"/>
    <n v="1.1779575864591419E-6"/>
    <n v="1.1779575864591419E-6"/>
    <n v="1.1779575864591419E-6"/>
    <n v="2.0000011779575866"/>
    <n v="3.5338727593774257E-6"/>
    <n v="2.0000047118303459"/>
    <n v="0"/>
    <n v="0"/>
    <n v="0"/>
    <n v="0"/>
    <n v="0"/>
    <n v="0"/>
    <n v="0"/>
    <n v="0"/>
    <n v="0"/>
    <n v="8489.27"/>
    <n v="0.01"/>
    <n v="8489.27"/>
    <n v="0.01"/>
    <n v="0.01"/>
    <n v="0.01"/>
    <n v="16978.550000000003"/>
    <n v="0.03"/>
    <n v="16978.580000000002"/>
    <n v="0"/>
    <n v="0"/>
    <n v="0"/>
    <n v="0"/>
    <n v="0"/>
    <n v="0"/>
    <n v="0"/>
    <n v="0"/>
    <n v="0"/>
    <n v="1.1779575864591419E-6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3537.1958333333337"/>
    <n v="8489.27"/>
    <n v="8489.27"/>
    <n v="1"/>
    <n v="1"/>
    <n v="0"/>
    <n v="2"/>
    <n v="0.41666666666666669"/>
    <n v="0"/>
    <n v="1"/>
    <n v="2"/>
    <n v="0"/>
    <n v="0"/>
    <n v="0"/>
    <n v="1"/>
    <n v="0"/>
    <n v="0"/>
    <n v="0"/>
    <n v="0"/>
    <n v="1"/>
  </r>
  <r>
    <s v="BC_LEL06"/>
    <x v="0"/>
    <x v="0"/>
    <s v="福州市"/>
    <s v="FJFZ011"/>
    <s v="福州市第七医院"/>
    <s v="FJFZ011"/>
    <x v="5"/>
    <s v="未准入"/>
    <s v="-"/>
    <x v="0"/>
    <x v="1"/>
    <x v="0"/>
    <x v="0"/>
    <n v="4535.5"/>
    <n v="6.7273229832728737E-3"/>
    <n v="4.819488857157158E-3"/>
    <n v="4.4832188789685852E-3"/>
    <n v="3.165784198222945E-3"/>
    <n v="2.8844678245840728E-3"/>
    <n v="5.0215666403481529E-3"/>
    <n v="1.6030030719398618E-2"/>
    <n v="1.107181866315517E-2"/>
    <n v="2.7101849382553788E-2"/>
    <n v="0"/>
    <n v="0"/>
    <n v="0"/>
    <n v="0"/>
    <n v="0"/>
    <n v="0"/>
    <n v="0"/>
    <n v="0"/>
    <n v="0"/>
    <n v="30.511773390634119"/>
    <n v="21.85879171163629"/>
    <n v="20.33363922556202"/>
    <n v="14.358414231040166"/>
    <n v="13.082503818401062"/>
    <n v="22.775315497299044"/>
    <n v="72.704204327832429"/>
    <n v="50.21623354674027"/>
    <n v="122.9204378745727"/>
    <n v="0"/>
    <n v="0"/>
    <n v="0"/>
    <n v="0"/>
    <n v="0"/>
    <n v="0"/>
    <n v="0"/>
    <n v="0"/>
    <n v="0"/>
    <n v="3.165784198222945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11"/>
    <s v="福州市第七医院"/>
    <s v="FJFZ011"/>
    <x v="5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1133.875"/>
    <n v="0"/>
    <n v="0"/>
    <n v="0"/>
    <n v="0"/>
    <n v="0"/>
    <n v="0"/>
    <n v="-0.25"/>
    <n v="-3"/>
    <n v="0"/>
    <n v="0"/>
    <n v="0"/>
    <n v="0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3653.7141666666666"/>
    <n v="0"/>
    <n v="0"/>
    <n v="0"/>
    <n v="0"/>
    <n v="0"/>
    <n v="10"/>
    <n v="0.91666666666666663"/>
    <n v="10"/>
    <n v="0"/>
    <n v="0"/>
    <n v="0"/>
    <n v="1"/>
    <n v="0"/>
    <n v="0"/>
    <n v="0"/>
    <n v="0"/>
    <n v="0"/>
    <n v="0"/>
    <n v="0"/>
  </r>
  <r>
    <s v="BC_LEL06"/>
    <x v="0"/>
    <x v="0"/>
    <s v="福州市"/>
    <s v="FJFZ021"/>
    <s v="福州市第二总医院"/>
    <s v="FJFZ021"/>
    <x v="6"/>
    <s v="正式进药"/>
    <s v="-"/>
    <x v="0"/>
    <x v="1"/>
    <x v="4"/>
    <x v="5"/>
    <n v="6232.07"/>
    <n v="1.6854520473245649"/>
    <n v="1.5581318479237238"/>
    <n v="2.3098680293241256"/>
    <n v="2.0240461626233341"/>
    <n v="1.8571212626238154"/>
    <n v="2.4193850076234704"/>
    <n v="5.5534519245724141"/>
    <n v="6.3005524328706199"/>
    <n v="11.854004357443035"/>
    <n v="1"/>
    <n v="1"/>
    <n v="1"/>
    <n v="1"/>
    <n v="0"/>
    <n v="0"/>
    <n v="3"/>
    <n v="1"/>
    <n v="4"/>
    <n v="10503.85514057"/>
    <n v="9710.386745490001"/>
    <n v="14395.259249510003"/>
    <n v="12613.997368700002"/>
    <n v="11573.70970716"/>
    <n v="15077.77672446"/>
    <n v="34609.501135570004"/>
    <n v="39265.483800319998"/>
    <n v="73874.98493589001"/>
    <n v="6232.07"/>
    <n v="6232.07"/>
    <n v="6232.07"/>
    <n v="6232.07"/>
    <n v="0"/>
    <n v="0"/>
    <n v="18696.21"/>
    <n v="6232.07"/>
    <n v="24928.28"/>
    <n v="2.0240461626233341"/>
    <n v="1"/>
    <n v="2"/>
    <n v="5"/>
    <n v="4"/>
    <n v="1"/>
    <n v="1"/>
    <n v="1"/>
    <n v="1"/>
    <n v="0"/>
    <n v="0"/>
    <n v="0"/>
    <n v="0"/>
    <n v="0"/>
    <n v="0"/>
    <n v="0"/>
    <n v="0"/>
    <n v="0"/>
    <n v="0"/>
    <n v="0"/>
    <n v="0"/>
    <n v="3635.374166666667"/>
    <n v="12464.14"/>
    <n v="31160.35"/>
    <n v="2"/>
    <n v="5"/>
    <n v="10"/>
    <n v="2"/>
    <n v="0.58333333333333337"/>
    <n v="0"/>
    <n v="0"/>
    <n v="0"/>
    <n v="0"/>
    <n v="0"/>
    <n v="0"/>
    <n v="0"/>
    <n v="1"/>
    <n v="1"/>
    <n v="2"/>
    <n v="1"/>
    <n v="2"/>
  </r>
  <r>
    <s v="BC_LEL06"/>
    <x v="0"/>
    <x v="0"/>
    <s v="福州市"/>
    <s v="FJFZ021"/>
    <s v="福州市第二总医院"/>
    <s v="FJFZ021"/>
    <x v="6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0"/>
    <x v="0"/>
    <n v="4535.5"/>
    <n v="21.839632102838838"/>
    <n v="15.646024997722952"/>
    <n v="14.554355602760268"/>
    <n v="10.277425712736187"/>
    <n v="9.3641581143089869"/>
    <n v="16.302051838120239"/>
    <n v="52.040012703322056"/>
    <n v="35.943635665165417"/>
    <n v="87.983648368487479"/>
    <n v="9"/>
    <n v="12"/>
    <n v="15"/>
    <n v="12"/>
    <n v="0"/>
    <n v="0"/>
    <n v="36"/>
    <n v="12"/>
    <n v="48"/>
    <n v="99053.651402425559"/>
    <n v="70962.546377172446"/>
    <n v="66011.279836319198"/>
    <n v="46613.264320114977"/>
    <n v="42471.139127448412"/>
    <n v="73937.956111794352"/>
    <n v="236027.47761591722"/>
    <n v="163022.35955935775"/>
    <n v="399049.83717527497"/>
    <n v="40819.5"/>
    <n v="54426"/>
    <n v="68032.5"/>
    <n v="54426"/>
    <n v="0"/>
    <n v="0"/>
    <n v="163278"/>
    <n v="54426"/>
    <n v="217704"/>
    <n v="10.277425712736187"/>
    <n v="12"/>
    <m/>
    <m/>
    <n v="0"/>
    <m/>
    <m/>
    <m/>
    <m/>
    <m/>
    <m/>
    <m/>
    <m/>
    <m/>
    <m/>
    <m/>
    <m/>
    <m/>
    <m/>
    <m/>
    <m/>
    <n v="69544.333333333343"/>
    <n v="331091.5"/>
    <n v="176884.5"/>
    <n v="73"/>
    <n v="39"/>
    <n v="0"/>
    <n v="25"/>
    <n v="15.333333333333334"/>
    <n v="9"/>
    <n v="0"/>
    <n v="9"/>
    <n v="23"/>
    <n v="12"/>
    <n v="19"/>
    <n v="25"/>
    <n v="12"/>
    <n v="36"/>
    <n v="0"/>
    <n v="18"/>
    <n v="21"/>
  </r>
  <r>
    <s v="BC_LEL07"/>
    <x v="1"/>
    <x v="0"/>
    <s v="福州市"/>
    <s v="FJFZ052"/>
    <s v="福建省福清市医院"/>
    <s v="FJFZ052"/>
    <x v="7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2"/>
    <n v="0"/>
    <n v="0"/>
    <n v="0"/>
    <n v="0"/>
    <n v="0"/>
    <n v="2"/>
    <n v="0"/>
    <n v="2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7132.04"/>
    <n v="0"/>
    <n v="0"/>
    <n v="0"/>
    <n v="0"/>
    <n v="0"/>
    <n v="7132.04"/>
    <n v="0"/>
    <n v="7132.04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4"/>
    <n v="2"/>
    <n v="3"/>
    <n v="0"/>
    <n v="0"/>
    <n v="0"/>
    <n v="9"/>
    <n v="0"/>
    <n v="9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15943.48"/>
    <n v="7971.74"/>
    <n v="11957.61"/>
    <n v="0"/>
    <n v="0"/>
    <n v="0"/>
    <n v="35872.83"/>
    <n v="0"/>
    <n v="35872.83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福州市"/>
    <s v="FJFZ052"/>
    <s v="福建省福清市医院"/>
    <s v="FJFZ052"/>
    <x v="7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8"/>
    <s v="福建省人民医院"/>
    <s v="FJFZ006"/>
    <x v="2"/>
    <s v="正式进药"/>
    <s v="Y"/>
    <x v="1"/>
    <x v="0"/>
    <x v="0"/>
    <x v="0"/>
    <n v="4535.5"/>
    <n v="11.605219738207836"/>
    <n v="8.3140392325777963"/>
    <n v="7.7339441489993712"/>
    <n v="5.461254254548872"/>
    <n v="4.9759589386925516"/>
    <n v="8.6626410588870915"/>
    <n v="27.653203119785005"/>
    <n v="19.099854252128516"/>
    <n v="46.753057371913521"/>
    <n v="27"/>
    <n v="18"/>
    <n v="27"/>
    <n v="34"/>
    <n v="0"/>
    <n v="0"/>
    <n v="72"/>
    <n v="34"/>
    <n v="106"/>
    <n v="52635.474122641644"/>
    <n v="37708.324939356593"/>
    <n v="35077.303687786647"/>
    <n v="24769.518671506408"/>
    <n v="22568.461766440068"/>
    <n v="39289.408522582402"/>
    <n v="125421.10274978488"/>
    <n v="86627.388960528886"/>
    <n v="212048.49171031377"/>
    <n v="122458.5"/>
    <n v="81639"/>
    <n v="122458.5"/>
    <n v="154207"/>
    <n v="0"/>
    <n v="0"/>
    <n v="326556"/>
    <n v="154207"/>
    <n v="480763"/>
    <n v="5.461254254548872"/>
    <n v="34"/>
    <m/>
    <m/>
    <n v="0"/>
    <m/>
    <m/>
    <m/>
    <m/>
    <m/>
    <m/>
    <m/>
    <m/>
    <m/>
    <m/>
    <m/>
    <m/>
    <m/>
    <m/>
    <m/>
    <m/>
    <n v="85796.541666666672"/>
    <n v="644041"/>
    <n v="-36284"/>
    <n v="142"/>
    <n v="-8"/>
    <n v="0"/>
    <n v="30"/>
    <n v="18.916666666666668"/>
    <n v="30"/>
    <n v="3"/>
    <n v="16"/>
    <n v="16"/>
    <n v="12"/>
    <n v="16"/>
    <n v="30"/>
    <n v="30"/>
    <n v="82"/>
    <n v="-50"/>
    <n v="18"/>
    <n v="24"/>
  </r>
  <r>
    <s v="BC_LEL06"/>
    <x v="0"/>
    <x v="0"/>
    <s v="福州市"/>
    <s v="FJFZ068"/>
    <s v="福建省人民医院"/>
    <s v="FJFZ006"/>
    <x v="2"/>
    <s v="正式进药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8"/>
    <s v="福建省人民医院"/>
    <s v="FJFZ006"/>
    <x v="2"/>
    <s v="正式进药"/>
    <s v="Y"/>
    <x v="1"/>
    <x v="0"/>
    <x v="2"/>
    <x v="2"/>
    <n v="3566.02"/>
    <n v="0.45822394733012117"/>
    <n v="0.52319699989259583"/>
    <n v="1.0589670146522978"/>
    <n v="1.0719884064407192"/>
    <n v="1.3032503730485203"/>
    <n v="1.6596976340090006"/>
    <n v="2.0403879618750147"/>
    <n v="4.0349364134982402"/>
    <n v="6.0753243753732544"/>
    <n v="0"/>
    <n v="0"/>
    <n v="0"/>
    <n v="0"/>
    <n v="0"/>
    <n v="0"/>
    <n v="0"/>
    <n v="0"/>
    <n v="0"/>
    <n v="1634.0357606581588"/>
    <n v="1865.7309655569943"/>
    <n v="3776.2975535903865"/>
    <n v="3822.7320971357335"/>
    <n v="4647.4168952984837"/>
    <n v="5918.5149568287761"/>
    <n v="7276.0642798055396"/>
    <n v="14388.663949262993"/>
    <n v="21664.728229068533"/>
    <n v="0"/>
    <n v="0"/>
    <n v="0"/>
    <n v="0"/>
    <n v="0"/>
    <n v="0"/>
    <n v="0"/>
    <n v="0"/>
    <n v="0"/>
    <n v="1.071988406440719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8"/>
    <s v="福建省人民医院"/>
    <s v="FJFZ006"/>
    <x v="2"/>
    <s v="正式进药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8"/>
    <s v="福建省人民医院"/>
    <s v="FJFZ006"/>
    <x v="2"/>
    <s v="正式进药"/>
    <s v="Y"/>
    <x v="1"/>
    <x v="0"/>
    <x v="3"/>
    <x v="4"/>
    <n v="3985.87"/>
    <n v="4.6704920230082339"/>
    <n v="3.9452347668773933"/>
    <n v="5.9880412772432399"/>
    <n v="3.6183990299721493"/>
    <n v="4.3917610125348885"/>
    <n v="5.0402352888302886"/>
    <n v="14.603768067128868"/>
    <n v="13.050395331337327"/>
    <n v="27.654163398466196"/>
    <n v="3"/>
    <n v="10"/>
    <n v="0"/>
    <n v="2"/>
    <n v="0"/>
    <n v="0"/>
    <n v="13"/>
    <n v="2"/>
    <n v="15"/>
    <n v="18615.974039747827"/>
    <n v="15725.192900253594"/>
    <n v="23867.554085725511"/>
    <n v="14422.468141595089"/>
    <n v="17504.988467032435"/>
    <n v="20089.722630689983"/>
    <n v="58208.721025726933"/>
    <n v="52017.179239317506"/>
    <n v="110225.90026504445"/>
    <n v="11957.61"/>
    <n v="39858.699999999997"/>
    <n v="0"/>
    <n v="7971.74"/>
    <n v="0"/>
    <n v="0"/>
    <n v="51816.31"/>
    <n v="7971.74"/>
    <n v="59788.049999999996"/>
    <n v="3.6183990299721493"/>
    <n v="2"/>
    <m/>
    <m/>
    <n v="0"/>
    <m/>
    <m/>
    <m/>
    <m/>
    <m/>
    <m/>
    <m/>
    <m/>
    <m/>
    <m/>
    <m/>
    <m/>
    <m/>
    <m/>
    <m/>
    <m/>
    <n v="30558.336666666666"/>
    <n v="139505.44999999998"/>
    <n v="83703.27"/>
    <n v="35"/>
    <n v="21"/>
    <n v="0"/>
    <n v="18"/>
    <n v="7.666666666666667"/>
    <n v="1"/>
    <n v="6"/>
    <n v="7"/>
    <n v="11"/>
    <n v="6"/>
    <n v="5"/>
    <n v="18"/>
    <n v="7"/>
    <n v="10"/>
    <n v="5"/>
    <n v="10"/>
    <n v="6"/>
  </r>
  <r>
    <s v="BC_LEL06"/>
    <x v="0"/>
    <x v="0"/>
    <s v="福州市"/>
    <s v="FJFZ068"/>
    <s v="福建省人民医院"/>
    <s v="FJFZ006"/>
    <x v="2"/>
    <s v="正式进药"/>
    <s v="Y"/>
    <x v="1"/>
    <x v="0"/>
    <x v="4"/>
    <x v="5"/>
    <n v="6232.07"/>
    <n v="9.1542059345963693"/>
    <n v="10.981270651385495"/>
    <n v="13.554916288870308"/>
    <n v="12.902714180443487"/>
    <n v="11.726273735820506"/>
    <n v="14.32676176813621"/>
    <n v="33.690392874852172"/>
    <n v="38.955749684400203"/>
    <n v="72.646142559252382"/>
    <n v="14"/>
    <n v="21"/>
    <n v="4"/>
    <n v="5"/>
    <n v="0"/>
    <n v="0"/>
    <n v="39"/>
    <n v="5"/>
    <n v="44"/>
    <n v="57049.65217881999"/>
    <n v="68436.04738838"/>
    <n v="84475.18715637998"/>
    <n v="80410.617962516437"/>
    <n v="73078.958760794892"/>
    <n v="89285.382212348632"/>
    <n v="209960.88672357996"/>
    <n v="242774.95893565996"/>
    <n v="452735.84565923992"/>
    <n v="87248.98"/>
    <n v="130873.47"/>
    <n v="24928.28"/>
    <n v="31160.35"/>
    <n v="0"/>
    <n v="0"/>
    <n v="243050.73"/>
    <n v="31160.35"/>
    <n v="274211.08"/>
    <n v="12.902714180443487"/>
    <n v="5"/>
    <n v="43"/>
    <n v="27"/>
    <n v="44"/>
    <n v="14"/>
    <n v="21"/>
    <n v="4"/>
    <n v="5"/>
    <n v="0"/>
    <n v="0"/>
    <n v="0"/>
    <n v="0"/>
    <n v="0"/>
    <n v="0"/>
    <n v="0"/>
    <n v="0"/>
    <n v="0"/>
    <n v="0"/>
    <n v="0"/>
    <n v="0"/>
    <n v="62840.039166666669"/>
    <n v="267979.01"/>
    <n v="168265.88999999998"/>
    <n v="43"/>
    <n v="27"/>
    <n v="13.333333333333334"/>
    <n v="15"/>
    <n v="10.083333333333334"/>
    <n v="3"/>
    <n v="10"/>
    <n v="15"/>
    <n v="10"/>
    <n v="11"/>
    <n v="2"/>
    <n v="13"/>
    <n v="12"/>
    <n v="18"/>
    <n v="11"/>
    <n v="9"/>
    <n v="7"/>
  </r>
  <r>
    <s v="BC_LEL06"/>
    <x v="0"/>
    <x v="0"/>
    <s v="福州市"/>
    <s v="FJFZ068"/>
    <s v="福建省人民医院"/>
    <s v="FJFZ006"/>
    <x v="2"/>
    <s v="正式进药"/>
    <s v="Y"/>
    <x v="1"/>
    <x v="0"/>
    <x v="4"/>
    <x v="6"/>
    <n v="8489.27"/>
    <n v="2"/>
    <n v="1.1779575864591419E-6"/>
    <n v="2"/>
    <n v="1"/>
    <n v="1"/>
    <n v="2"/>
    <n v="4.0000011779575866"/>
    <n v="4"/>
    <n v="8.0000011779575857"/>
    <n v="1"/>
    <n v="1"/>
    <n v="1"/>
    <n v="1"/>
    <n v="0"/>
    <n v="0"/>
    <n v="3"/>
    <n v="1"/>
    <n v="4"/>
    <n v="16978.54"/>
    <n v="0.01"/>
    <n v="16978.54"/>
    <n v="8489.27"/>
    <n v="8489.27"/>
    <n v="16978.54"/>
    <n v="33957.089999999997"/>
    <n v="33957.08"/>
    <n v="67914.17"/>
    <n v="8489.27"/>
    <n v="8489.27"/>
    <n v="8489.27"/>
    <n v="8489.27"/>
    <n v="0"/>
    <n v="0"/>
    <n v="25467.81"/>
    <n v="8489.27"/>
    <n v="33957.08"/>
    <n v="1"/>
    <n v="1"/>
    <n v="6"/>
    <n v="2"/>
    <n v="8"/>
    <n v="2"/>
    <n v="2"/>
    <n v="2"/>
    <n v="2"/>
    <n v="0"/>
    <n v="0"/>
    <n v="0"/>
    <n v="0"/>
    <n v="1.3333333333333333"/>
    <n v="0"/>
    <n v="2"/>
    <n v="1"/>
    <n v="1"/>
    <n v="0"/>
    <n v="0"/>
    <n v="0"/>
    <n v="4244.6350000000002"/>
    <n v="25467.81"/>
    <n v="8489.27"/>
    <n v="3"/>
    <n v="1"/>
    <n v="0"/>
    <n v="1"/>
    <n v="0.5"/>
    <n v="0"/>
    <n v="0"/>
    <n v="0"/>
    <n v="1"/>
    <n v="0"/>
    <n v="1"/>
    <n v="1"/>
    <n v="1"/>
    <n v="1"/>
    <n v="0"/>
    <n v="0"/>
    <n v="1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0"/>
    <x v="0"/>
    <n v="4535.5"/>
    <n v="13.001334779643972"/>
    <n v="9.3142232436979953"/>
    <n v="8.6643423663201951"/>
    <n v="6.1182464857929322"/>
    <n v="5.5745698462487123"/>
    <n v="9.7047620831928469"/>
    <n v="30.979900389662163"/>
    <n v="21.397578415234491"/>
    <n v="52.377478804896654"/>
    <n v="0"/>
    <n v="6"/>
    <n v="36"/>
    <n v="36"/>
    <n v="0"/>
    <n v="0"/>
    <n v="42"/>
    <n v="36"/>
    <n v="78"/>
    <n v="58967.55389307523"/>
    <n v="42244.659521792251"/>
    <n v="39297.124802445243"/>
    <n v="27749.306936313842"/>
    <n v="25283.461537661035"/>
    <n v="44015.94842832115"/>
    <n v="140509.33821731273"/>
    <n v="97048.71690229603"/>
    <n v="237558.05511960876"/>
    <n v="0"/>
    <n v="27213"/>
    <n v="163278"/>
    <n v="163278"/>
    <n v="0"/>
    <n v="0"/>
    <n v="190491"/>
    <n v="163278"/>
    <n v="353769"/>
    <n v="6.1182464857929322"/>
    <n v="36"/>
    <m/>
    <m/>
    <n v="0"/>
    <m/>
    <m/>
    <m/>
    <m/>
    <m/>
    <m/>
    <m/>
    <m/>
    <m/>
    <m/>
    <m/>
    <m/>
    <m/>
    <m/>
    <m/>
    <m/>
    <n v="219971.75"/>
    <n v="825461"/>
    <n v="453550"/>
    <n v="182"/>
    <n v="100"/>
    <n v="0"/>
    <n v="112"/>
    <n v="48.5"/>
    <n v="112"/>
    <n v="50"/>
    <n v="50"/>
    <n v="50"/>
    <n v="-12"/>
    <n v="50"/>
    <n v="46"/>
    <n v="36"/>
    <n v="100"/>
    <n v="0"/>
    <n v="100"/>
    <n v="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2"/>
    <x v="2"/>
    <n v="3566.02"/>
    <n v="0.83618513114027782"/>
    <n v="0.95475051995090676"/>
    <n v="1.9324447733027779"/>
    <n v="1.9562067225934505"/>
    <n v="2.3782226800798152"/>
    <n v="3.0286816999269419"/>
    <n v="3.7233804243939623"/>
    <n v="7.3631111026002074"/>
    <n v="11.08649152699417"/>
    <n v="1"/>
    <n v="1"/>
    <n v="0"/>
    <n v="0"/>
    <n v="0"/>
    <n v="0"/>
    <n v="2"/>
    <n v="0"/>
    <n v="2"/>
    <n v="2981.8529013488537"/>
    <n v="3404.6594491553328"/>
    <n v="6891.1367104931724"/>
    <n v="6975.8722969026967"/>
    <n v="8480.789641618223"/>
    <n v="10800.339515573474"/>
    <n v="13277.649060997359"/>
    <n v="26257.001454094396"/>
    <n v="39534.650515091751"/>
    <n v="3566.02"/>
    <n v="3566.02"/>
    <n v="0"/>
    <n v="0"/>
    <n v="0"/>
    <n v="0"/>
    <n v="7132.04"/>
    <n v="0"/>
    <n v="7132.04"/>
    <n v="1.9562067225934505"/>
    <n v="0"/>
    <m/>
    <m/>
    <n v="0"/>
    <m/>
    <m/>
    <m/>
    <m/>
    <m/>
    <m/>
    <n v="1.6666666666666667"/>
    <n v="1.3333333333333333"/>
    <n v="2.3333333333333335"/>
    <n v="3"/>
    <n v="1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2"/>
    <x v="3"/>
    <n v="10698.05"/>
    <m/>
    <m/>
    <m/>
    <m/>
    <m/>
    <m/>
    <n v="0"/>
    <n v="0"/>
    <n v="0"/>
    <n v="0"/>
    <n v="1"/>
    <n v="0"/>
    <n v="0"/>
    <n v="0"/>
    <n v="0"/>
    <n v="1"/>
    <n v="0"/>
    <n v="1"/>
    <m/>
    <m/>
    <m/>
    <m/>
    <m/>
    <m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1.6666666666666667"/>
    <n v="0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3"/>
    <x v="4"/>
    <n v="3985.87"/>
    <n v="36.537832711817238"/>
    <n v="30.864056123184469"/>
    <n v="46.845182345145872"/>
    <n v="28.307180012389694"/>
    <n v="34.357285783977453"/>
    <n v="39.43037969110226"/>
    <n v="114.24707118014757"/>
    <n v="102.0948454874694"/>
    <n v="216.34191666761697"/>
    <n v="0"/>
    <n v="20"/>
    <n v="30"/>
    <n v="20"/>
    <n v="0"/>
    <n v="0"/>
    <n v="50"/>
    <n v="20"/>
    <n v="70"/>
    <n v="145635.05127105096"/>
    <n v="123020.11537971727"/>
    <n v="186718.80695404657"/>
    <n v="112828.7395959837"/>
    <n v="136943.67468778219"/>
    <n v="157164.36749937374"/>
    <n v="455373.97360481485"/>
    <n v="406936.78178313962"/>
    <n v="862310.75538795441"/>
    <n v="0"/>
    <n v="79717.399999999994"/>
    <n v="119576.09999999999"/>
    <n v="79717.399999999994"/>
    <n v="0"/>
    <n v="0"/>
    <n v="199293.5"/>
    <n v="79717.399999999994"/>
    <n v="279010.90000000002"/>
    <n v="28.307180012389694"/>
    <n v="20"/>
    <m/>
    <m/>
    <n v="0"/>
    <m/>
    <m/>
    <m/>
    <m/>
    <m/>
    <m/>
    <m/>
    <m/>
    <m/>
    <m/>
    <m/>
    <m/>
    <m/>
    <m/>
    <m/>
    <m/>
    <n v="288975.57500000001"/>
    <n v="757315.29999999993"/>
    <n v="79717.399999999994"/>
    <n v="190"/>
    <n v="20"/>
    <n v="0"/>
    <n v="180"/>
    <n v="72.5"/>
    <n v="160"/>
    <n v="0"/>
    <n v="180"/>
    <n v="20"/>
    <n v="100"/>
    <n v="200"/>
    <n v="0"/>
    <n v="90"/>
    <n v="100"/>
    <n v="0"/>
    <n v="10"/>
    <n v="1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4"/>
    <x v="5"/>
    <n v="6232.07"/>
    <n v="6.4190946313295587"/>
    <n v="5.8312905552296428"/>
    <n v="9.3018599839282938"/>
    <n v="7.9822951455294948"/>
    <n v="7.2116465200294613"/>
    <n v="9.8074712427283401"/>
    <n v="21.552245170487495"/>
    <n v="25.001412908287296"/>
    <n v="46.553658078774788"/>
    <n v="0"/>
    <n v="0"/>
    <n v="0"/>
    <n v="0"/>
    <n v="0"/>
    <n v="0"/>
    <n v="0"/>
    <n v="0"/>
    <n v="0"/>
    <n v="40004.247079070003"/>
    <n v="36341.010930529999"/>
    <n v="57969.842550039997"/>
    <n v="49746.222107599999"/>
    <n v="44943.485928080001"/>
    <n v="61120.847307670003"/>
    <n v="134315.10055964001"/>
    <n v="155810.55534334999"/>
    <n v="290125.65590299002"/>
    <n v="0"/>
    <n v="0"/>
    <n v="0"/>
    <n v="0"/>
    <n v="0"/>
    <n v="0"/>
    <n v="0"/>
    <n v="0"/>
    <n v="0"/>
    <n v="7.9822951455294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69"/>
    <s v="福建医科大学附属第一医院"/>
    <s v="FJFZ069"/>
    <x v="0"/>
    <s v="正式进药"/>
    <s v="-"/>
    <x v="0"/>
    <x v="0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0"/>
    <x v="0"/>
    <n v="4535.5"/>
    <n v="0.9482497397875258"/>
    <n v="0.67933100076678499"/>
    <n v="0.63193206955618031"/>
    <n v="0.44623307809845991"/>
    <n v="0.40658013163456769"/>
    <n v="0.70781487255414444"/>
    <n v="2.2595128101104911"/>
    <n v="1.5606280822871721"/>
    <n v="3.8201408923976632"/>
    <n v="0"/>
    <n v="0"/>
    <n v="3"/>
    <n v="0"/>
    <n v="0"/>
    <n v="0"/>
    <n v="3"/>
    <n v="0"/>
    <n v="3"/>
    <n v="4300.7866948063229"/>
    <n v="3081.105753977753"/>
    <n v="2866.1279014720558"/>
    <n v="2023.8901257155649"/>
    <n v="1844.0441870285815"/>
    <n v="3210.2943544693217"/>
    <n v="10248.020350256131"/>
    <n v="7078.2286672134678"/>
    <n v="17326.249017469599"/>
    <n v="0"/>
    <n v="0"/>
    <n v="13606.5"/>
    <n v="0"/>
    <n v="0"/>
    <n v="0"/>
    <n v="13606.5"/>
    <n v="0"/>
    <n v="13606.5"/>
    <n v="0.44623307809845991"/>
    <n v="0"/>
    <m/>
    <m/>
    <n v="0"/>
    <m/>
    <m/>
    <m/>
    <m/>
    <m/>
    <m/>
    <m/>
    <m/>
    <m/>
    <m/>
    <m/>
    <m/>
    <m/>
    <m/>
    <m/>
    <m/>
    <n v="6425.291666666667"/>
    <n v="13606.5"/>
    <n v="27213"/>
    <n v="3"/>
    <n v="6"/>
    <n v="0"/>
    <n v="3"/>
    <n v="1.4166666666666667"/>
    <n v="0"/>
    <n v="2"/>
    <n v="0"/>
    <n v="3"/>
    <n v="0"/>
    <n v="3"/>
    <n v="0"/>
    <n v="0"/>
    <n v="3"/>
    <n v="2"/>
    <n v="1"/>
    <n v="3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1"/>
    <x v="1"/>
    <n v="3444.49"/>
    <n v="3.0150956243138172"/>
    <n v="2.793554692062461"/>
    <n v="4.2373507152149852"/>
    <n v="4.3371983299090218"/>
    <n v="3.9051349899880279"/>
    <n v="5.1399912430343306"/>
    <n v="10.046001031591263"/>
    <n v="13.38232456293138"/>
    <n v="23.428325594522644"/>
    <n v="0"/>
    <n v="0"/>
    <n v="0"/>
    <n v="0"/>
    <n v="0"/>
    <n v="0"/>
    <n v="0"/>
    <n v="0"/>
    <n v="0"/>
    <n v="10385.466726992699"/>
    <n v="9622.3712012622254"/>
    <n v="14595.512165050864"/>
    <n v="14939.436275388327"/>
    <n v="13451.198421663863"/>
    <n v="17704.648436719319"/>
    <n v="34603.350093305788"/>
    <n v="46095.283133771511"/>
    <n v="80698.633227077298"/>
    <n v="0"/>
    <n v="0"/>
    <n v="0"/>
    <n v="0"/>
    <n v="0"/>
    <n v="0"/>
    <n v="0"/>
    <n v="0"/>
    <n v="0"/>
    <n v="4.3371983299090218"/>
    <n v="0"/>
    <m/>
    <m/>
    <n v="0"/>
    <m/>
    <m/>
    <m/>
    <m/>
    <m/>
    <m/>
    <m/>
    <m/>
    <m/>
    <m/>
    <m/>
    <m/>
    <m/>
    <m/>
    <m/>
    <m/>
    <n v="7750.1024999999991"/>
    <n v="13777.96"/>
    <n v="0"/>
    <n v="4"/>
    <n v="0"/>
    <n v="0"/>
    <n v="7"/>
    <n v="2.25"/>
    <n v="6"/>
    <n v="7"/>
    <n v="2"/>
    <n v="3"/>
    <n v="3"/>
    <n v="2"/>
    <n v="1"/>
    <n v="2"/>
    <n v="1"/>
    <n v="0"/>
    <n v="0"/>
    <n v="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3"/>
    <x v="4"/>
    <n v="3985.87"/>
    <n v="7.6034506134834103"/>
    <n v="6.4227489439600554"/>
    <n v="9.7483896554636793"/>
    <n v="5.8906680899433397"/>
    <n v="7.1496831170098023"/>
    <n v="8.2053839103387833"/>
    <n v="23.774589212907145"/>
    <n v="21.245735117291925"/>
    <n v="45.020324330199074"/>
    <n v="9"/>
    <n v="12"/>
    <n v="13"/>
    <n v="7"/>
    <n v="0"/>
    <n v="0"/>
    <n v="34"/>
    <n v="7"/>
    <n v="41"/>
    <n v="30306.365696765119"/>
    <n v="25600.242333262064"/>
    <n v="38855.813876023014"/>
    <n v="23479.437219662457"/>
    <n v="28497.707445595857"/>
    <n v="32705.593566702042"/>
    <n v="94762.421906050207"/>
    <n v="84682.738231960349"/>
    <n v="179445.16013801057"/>
    <n v="35872.83"/>
    <n v="47830.44"/>
    <n v="51816.31"/>
    <n v="27901.09"/>
    <n v="0"/>
    <n v="0"/>
    <n v="135519.58000000002"/>
    <n v="27901.09"/>
    <n v="163420.67000000001"/>
    <n v="5.8906680899433397"/>
    <n v="7"/>
    <m/>
    <m/>
    <n v="0"/>
    <m/>
    <m/>
    <m/>
    <m/>
    <m/>
    <m/>
    <m/>
    <m/>
    <m/>
    <m/>
    <m/>
    <m/>
    <m/>
    <m/>
    <m/>
    <m/>
    <n v="51151.998333333337"/>
    <n v="151463.06"/>
    <n v="143491.32"/>
    <n v="38"/>
    <n v="36"/>
    <n v="0"/>
    <n v="14"/>
    <n v="12.833333333333334"/>
    <n v="14"/>
    <n v="13"/>
    <n v="12"/>
    <n v="14"/>
    <n v="12"/>
    <n v="15"/>
    <n v="12"/>
    <n v="13"/>
    <n v="13"/>
    <n v="12"/>
    <n v="14"/>
    <n v="1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4"/>
    <x v="5"/>
    <n v="6232.07"/>
    <n v="1.030888111723713"/>
    <n v="0.9530141664246391"/>
    <n v="1.4128050132235359"/>
    <n v="1.2379853339243623"/>
    <n v="1.1358876259236499"/>
    <n v="1.4797898217237613"/>
    <n v="3.3967072913718876"/>
    <n v="3.8536627815717734"/>
    <n v="7.2503700729436611"/>
    <n v="0"/>
    <n v="0"/>
    <n v="0"/>
    <n v="0"/>
    <n v="0"/>
    <n v="0"/>
    <n v="0"/>
    <n v="0"/>
    <n v="0"/>
    <n v="6424.5668744299992"/>
    <n v="5939.25099615"/>
    <n v="8804.6997387600004"/>
    <n v="7715.2112599900001"/>
    <n v="7078.9311968900001"/>
    <n v="9222.1537542700007"/>
    <n v="21168.51760934"/>
    <n v="24016.296211150002"/>
    <n v="45184.813820490002"/>
    <n v="0"/>
    <n v="0"/>
    <n v="0"/>
    <n v="0"/>
    <n v="0"/>
    <n v="0"/>
    <n v="0"/>
    <n v="0"/>
    <n v="0"/>
    <n v="1.2379853339243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7.3566666666666"/>
    <n v="0"/>
    <n v="0"/>
    <n v="0"/>
    <n v="0"/>
    <n v="14.666666666666666"/>
    <n v="2"/>
    <n v="0.33333333333333331"/>
    <n v="1"/>
    <n v="0"/>
    <n v="1"/>
    <n v="0"/>
    <n v="2"/>
    <n v="0"/>
    <n v="0"/>
    <n v="0"/>
    <n v="0"/>
    <n v="0"/>
    <n v="0"/>
    <n v="0"/>
  </r>
  <r>
    <s v="BC_LEL06"/>
    <x v="0"/>
    <x v="0"/>
    <s v="福州市"/>
    <s v="FJFZ070"/>
    <s v="福建医科大学附属福州市第一总医院达道院区"/>
    <s v="FJFZ070"/>
    <x v="8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1"/>
    <n v="0"/>
    <n v="0"/>
    <n v="0"/>
    <n v="0"/>
    <n v="0"/>
    <n v="0"/>
    <n v="0"/>
    <n v="0"/>
    <n v="0"/>
    <n v="0"/>
    <n v="0"/>
  </r>
  <r>
    <s v="BC_LEL07"/>
    <x v="1"/>
    <x v="0"/>
    <s v="福州市"/>
    <s v="FJFZ076"/>
    <s v="福建省肿瘤医院"/>
    <s v="FJFZ076"/>
    <x v="9"/>
    <s v="正式进药"/>
    <s v="Y"/>
    <x v="1"/>
    <x v="0"/>
    <x v="0"/>
    <x v="0"/>
    <n v="4535.5"/>
    <n v="67.495468641256025"/>
    <n v="48.354101599396806"/>
    <n v="44.980293054117098"/>
    <n v="31.762424460284532"/>
    <n v="28.939967366664089"/>
    <n v="50.381555121752697"/>
    <n v="160.82986329476995"/>
    <n v="111.08394694870131"/>
    <n v="271.91381024347129"/>
    <n v="35"/>
    <n v="45"/>
    <n v="35"/>
    <n v="30"/>
    <n v="0"/>
    <n v="0"/>
    <n v="115"/>
    <n v="30"/>
    <n v="145"/>
    <n v="306125.69802241673"/>
    <n v="219310.02780406424"/>
    <n v="204008.1191469481"/>
    <n v="144058.4761396205"/>
    <n v="131257.22199150498"/>
    <n v="228505.54325470937"/>
    <n v="729443.84497342911"/>
    <n v="503821.24138583487"/>
    <n v="1233265.0863592639"/>
    <n v="158742.5"/>
    <n v="204097.5"/>
    <n v="158742.5"/>
    <n v="136065"/>
    <n v="0"/>
    <n v="0"/>
    <n v="521582.5"/>
    <n v="136065"/>
    <n v="657647.5"/>
    <n v="31.762424460284532"/>
    <n v="30"/>
    <m/>
    <m/>
    <n v="0"/>
    <m/>
    <m/>
    <m/>
    <m/>
    <m/>
    <m/>
    <m/>
    <m/>
    <m/>
    <m/>
    <m/>
    <m/>
    <m/>
    <m/>
    <m/>
    <m/>
    <n v="425959.04166666669"/>
    <n v="703002.5"/>
    <n v="589615"/>
    <n v="155"/>
    <n v="130"/>
    <n v="0"/>
    <n v="192"/>
    <n v="93.916666666666671"/>
    <n v="192"/>
    <n v="144"/>
    <n v="168"/>
    <n v="180"/>
    <n v="108"/>
    <n v="50"/>
    <n v="60"/>
    <n v="35"/>
    <n v="60"/>
    <n v="30"/>
    <n v="50"/>
    <n v="50"/>
  </r>
  <r>
    <s v="BC_LEL07"/>
    <x v="1"/>
    <x v="0"/>
    <s v="福州市"/>
    <s v="FJFZ076"/>
    <s v="福建省肿瘤医院"/>
    <s v="FJFZ076"/>
    <x v="9"/>
    <s v="正式进药"/>
    <s v="Y"/>
    <x v="1"/>
    <x v="0"/>
    <x v="1"/>
    <x v="1"/>
    <n v="3444.49"/>
    <n v="65.843798711707947"/>
    <n v="61.005777512004812"/>
    <n v="92.535462329498571"/>
    <n v="94.715939190909737"/>
    <n v="85.280519844652488"/>
    <n v="112.2473682284343"/>
    <n v="219.38503855321133"/>
    <n v="292.24382726399654"/>
    <n v="511.62886581720784"/>
    <n v="50"/>
    <n v="50"/>
    <n v="45"/>
    <n v="50"/>
    <n v="0"/>
    <n v="0"/>
    <n v="145"/>
    <n v="50"/>
    <n v="195"/>
    <n v="226798.30622449089"/>
    <n v="210133.79058232543"/>
    <n v="318737.47463933454"/>
    <n v="326248.10538369667"/>
    <n v="293747.89779970702"/>
    <n v="386634.93738915958"/>
    <n v="755669.57144615077"/>
    <n v="1006630.9405725633"/>
    <n v="1762300.5120187141"/>
    <n v="172224.5"/>
    <n v="172224.5"/>
    <n v="155002.04999999999"/>
    <n v="172224.5"/>
    <n v="0"/>
    <n v="0"/>
    <n v="499451.05"/>
    <n v="172224.5"/>
    <n v="671675.55"/>
    <n v="94.715939190909737"/>
    <n v="50"/>
    <m/>
    <m/>
    <n v="0"/>
    <m/>
    <m/>
    <m/>
    <m/>
    <m/>
    <m/>
    <m/>
    <m/>
    <m/>
    <m/>
    <m/>
    <m/>
    <m/>
    <m/>
    <m/>
    <m/>
    <n v="298809.50750000001"/>
    <n v="1036791.49"/>
    <n v="516673.49999999994"/>
    <n v="301"/>
    <n v="150"/>
    <n v="0"/>
    <n v="186"/>
    <n v="86.75"/>
    <n v="48"/>
    <n v="186"/>
    <n v="105"/>
    <n v="120"/>
    <n v="86"/>
    <n v="45"/>
    <n v="100"/>
    <n v="81"/>
    <n v="120"/>
    <n v="30"/>
    <n v="60"/>
    <n v="60"/>
  </r>
  <r>
    <s v="BC_LEL07"/>
    <x v="1"/>
    <x v="0"/>
    <s v="福州市"/>
    <s v="FJFZ076"/>
    <s v="福建省肿瘤医院"/>
    <s v="FJFZ076"/>
    <x v="9"/>
    <s v="正式进药"/>
    <s v="Y"/>
    <x v="1"/>
    <x v="0"/>
    <x v="2"/>
    <x v="2"/>
    <n v="3566.02"/>
    <n v="4.8112290499470909"/>
    <n v="5.4934287467846472"/>
    <n v="11.118870791273391"/>
    <n v="11.255591926884538"/>
    <n v="13.683780803468393"/>
    <n v="17.426381832287216"/>
    <n v="21.42352858800513"/>
    <n v="42.365754562640149"/>
    <n v="63.789283150645275"/>
    <n v="3"/>
    <n v="0"/>
    <n v="20"/>
    <n v="0"/>
    <n v="0"/>
    <n v="0"/>
    <n v="23"/>
    <n v="0"/>
    <n v="23"/>
    <n v="17156.939016692326"/>
    <n v="19589.676779608988"/>
    <n v="39650.115619096738"/>
    <n v="40137.665923108798"/>
    <n v="48796.636020784354"/>
    <n v="62142.826141572863"/>
    <n v="76396.731415398041"/>
    <n v="151077.12808546601"/>
    <n v="227473.85950086406"/>
    <n v="10698.06"/>
    <n v="0"/>
    <n v="71320.399999999994"/>
    <n v="0"/>
    <n v="0"/>
    <n v="0"/>
    <n v="82018.459999999992"/>
    <n v="0"/>
    <n v="82018.459999999992"/>
    <n v="11.255591926884538"/>
    <n v="0"/>
    <m/>
    <m/>
    <n v="0"/>
    <m/>
    <m/>
    <m/>
    <m/>
    <m/>
    <m/>
    <n v="4.666666666666667"/>
    <n v="10"/>
    <n v="4.333333333333333"/>
    <n v="6"/>
    <n v="5"/>
    <n v="5"/>
    <n v="3"/>
    <n v="6"/>
    <n v="0"/>
    <n v="0"/>
    <n v="2674.5149999999999"/>
    <n v="10698.06"/>
    <n v="14264.08"/>
    <n v="3"/>
    <n v="4"/>
    <n v="0"/>
    <n v="2"/>
    <n v="0.75"/>
    <n v="0"/>
    <n v="0"/>
    <n v="0"/>
    <n v="0"/>
    <n v="0"/>
    <n v="2"/>
    <n v="2"/>
    <n v="0"/>
    <n v="1"/>
    <n v="1"/>
    <n v="2"/>
    <n v="1"/>
  </r>
  <r>
    <s v="BC_LEL07"/>
    <x v="1"/>
    <x v="0"/>
    <s v="福州市"/>
    <s v="FJFZ076"/>
    <s v="福建省肿瘤医院"/>
    <s v="FJFZ076"/>
    <x v="9"/>
    <s v="正式进药"/>
    <s v="Y"/>
    <x v="1"/>
    <x v="0"/>
    <x v="2"/>
    <x v="3"/>
    <n v="10698.05"/>
    <m/>
    <m/>
    <m/>
    <m/>
    <m/>
    <m/>
    <n v="0"/>
    <n v="0"/>
    <n v="0"/>
    <n v="1"/>
    <n v="1"/>
    <n v="20"/>
    <n v="0"/>
    <n v="0"/>
    <n v="0"/>
    <n v="22"/>
    <n v="0"/>
    <n v="22"/>
    <m/>
    <m/>
    <m/>
    <m/>
    <m/>
    <m/>
    <n v="0"/>
    <n v="0"/>
    <n v="0"/>
    <n v="10698.05"/>
    <n v="10698.05"/>
    <n v="213961"/>
    <n v="0"/>
    <n v="0"/>
    <n v="0"/>
    <n v="235357.1"/>
    <n v="0"/>
    <n v="235357.1"/>
    <n v="0"/>
    <n v="0"/>
    <m/>
    <m/>
    <n v="0"/>
    <m/>
    <m/>
    <m/>
    <m/>
    <m/>
    <m/>
    <n v="0.66666666666666663"/>
    <n v="0.66666666666666663"/>
    <n v="3"/>
    <n v="1"/>
    <n v="3"/>
    <n v="2"/>
    <n v="4"/>
    <n v="1"/>
    <n v="0"/>
    <n v="0"/>
    <n v="2674.5124999999998"/>
    <n v="0"/>
    <n v="32094.149999999998"/>
    <n v="0"/>
    <n v="3"/>
    <n v="0"/>
    <n v="3"/>
    <n v="0.25"/>
    <n v="0"/>
    <n v="0"/>
    <n v="0"/>
    <n v="0"/>
    <n v="0"/>
    <n v="0"/>
    <n v="0"/>
    <n v="0"/>
    <n v="0"/>
    <n v="0"/>
    <n v="0"/>
    <n v="3"/>
  </r>
  <r>
    <s v="BC_LEL07"/>
    <x v="1"/>
    <x v="0"/>
    <s v="福州市"/>
    <s v="FJFZ076"/>
    <s v="福建省肿瘤医院"/>
    <s v="FJFZ076"/>
    <x v="9"/>
    <s v="正式进药"/>
    <s v="Y"/>
    <x v="1"/>
    <x v="0"/>
    <x v="3"/>
    <x v="4"/>
    <n v="3985.87"/>
    <n v="49.937336995418704"/>
    <n v="42.182818664296271"/>
    <n v="64.024696698137575"/>
    <n v="38.688260434546692"/>
    <n v="46.957118994293459"/>
    <n v="53.890666532474661"/>
    <n v="156.14485235785256"/>
    <n v="139.53604596131481"/>
    <n v="295.68089831916734"/>
    <n v="0"/>
    <n v="-60"/>
    <n v="0"/>
    <n v="0"/>
    <n v="0"/>
    <n v="0"/>
    <n v="-60"/>
    <n v="0"/>
    <n v="-60"/>
    <n v="199043.73340992955"/>
    <n v="168135.23142945857"/>
    <n v="255194.11782820561"/>
    <n v="154206.37661824661"/>
    <n v="187164.97188578447"/>
    <n v="214801.19101179476"/>
    <n v="622373.08266759373"/>
    <n v="556172.5395158258"/>
    <n v="1178545.6221834195"/>
    <n v="0"/>
    <n v="-239152.19999999998"/>
    <n v="0"/>
    <n v="0"/>
    <n v="0"/>
    <n v="0"/>
    <n v="-239152.19999999998"/>
    <n v="0"/>
    <n v="-239152.19999999998"/>
    <n v="38.688260434546692"/>
    <n v="0"/>
    <m/>
    <m/>
    <n v="0"/>
    <m/>
    <m/>
    <m/>
    <m/>
    <m/>
    <m/>
    <m/>
    <m/>
    <m/>
    <m/>
    <m/>
    <m/>
    <m/>
    <m/>
    <m/>
    <m/>
    <n v="416855.5708333333"/>
    <n v="1143944.69"/>
    <n v="0"/>
    <n v="287"/>
    <n v="0"/>
    <n v="0"/>
    <n v="315"/>
    <n v="104.58333333333333"/>
    <n v="0"/>
    <n v="210"/>
    <n v="315"/>
    <n v="210"/>
    <n v="195"/>
    <n v="38"/>
    <n v="107"/>
    <n v="90"/>
    <n v="90"/>
    <n v="0"/>
    <n v="0"/>
    <n v="0"/>
  </r>
  <r>
    <s v="BC_LEL07"/>
    <x v="1"/>
    <x v="0"/>
    <s v="福州市"/>
    <s v="FJFZ076"/>
    <s v="福建省肿瘤医院"/>
    <s v="FJFZ076"/>
    <x v="9"/>
    <s v="正式进药"/>
    <s v="Y"/>
    <x v="1"/>
    <x v="0"/>
    <x v="4"/>
    <x v="5"/>
    <n v="6232.07"/>
    <n v="112.95793537776053"/>
    <n v="103.70470116416054"/>
    <n v="154.25196448327605"/>
    <n v="136.20370651406517"/>
    <n v="122.70993536827089"/>
    <n v="160.84912517478139"/>
    <n v="370.91460102519716"/>
    <n v="419.76276705711746"/>
    <n v="790.67736808231462"/>
    <n v="115"/>
    <n v="80"/>
    <n v="50"/>
    <n v="80"/>
    <n v="0"/>
    <n v="0"/>
    <n v="245"/>
    <n v="80"/>
    <n v="325"/>
    <n v="703961.76032968005"/>
    <n v="646294.95698412997"/>
    <n v="961309.04029729019"/>
    <n v="848831.03325511015"/>
    <n v="764736.90691053995"/>
    <n v="1002423.0075279998"/>
    <n v="2311565.7576111001"/>
    <n v="2615990.9476936497"/>
    <n v="4927556.7053047493"/>
    <n v="716688.04999999993"/>
    <n v="498565.6"/>
    <n v="311603.5"/>
    <n v="498565.6"/>
    <n v="0"/>
    <n v="0"/>
    <n v="1526857.15"/>
    <n v="498565.6"/>
    <n v="2025422.75"/>
    <n v="136.20370651406517"/>
    <n v="80"/>
    <n v="380"/>
    <n v="259"/>
    <n v="325"/>
    <n v="115"/>
    <n v="80"/>
    <n v="50"/>
    <n v="80"/>
    <n v="0"/>
    <n v="0"/>
    <n v="9"/>
    <n v="6"/>
    <n v="5.333333333333333"/>
    <n v="0"/>
    <n v="6"/>
    <n v="6"/>
    <n v="4"/>
    <n v="0"/>
    <n v="0"/>
    <n v="0"/>
    <n v="509991.06166666659"/>
    <n v="2368186.6"/>
    <n v="1614106.13"/>
    <n v="380"/>
    <n v="259"/>
    <n v="241.66666666666666"/>
    <n v="110"/>
    <n v="81.833333333333329"/>
    <n v="15"/>
    <n v="11"/>
    <n v="50"/>
    <n v="95"/>
    <n v="90"/>
    <n v="82"/>
    <n v="110"/>
    <n v="110"/>
    <n v="160"/>
    <n v="60"/>
    <n v="109"/>
    <n v="90"/>
  </r>
  <r>
    <s v="BC_LEL07"/>
    <x v="1"/>
    <x v="0"/>
    <s v="福州市"/>
    <s v="FJFZ076"/>
    <s v="福建省肿瘤医院"/>
    <s v="FJFZ076"/>
    <x v="9"/>
    <s v="正式进药"/>
    <s v="Y"/>
    <x v="1"/>
    <x v="0"/>
    <x v="4"/>
    <x v="6"/>
    <n v="8489.27"/>
    <n v="7"/>
    <n v="7"/>
    <n v="10"/>
    <n v="8"/>
    <n v="9"/>
    <n v="11"/>
    <n v="24"/>
    <n v="28"/>
    <n v="52"/>
    <n v="0"/>
    <n v="0"/>
    <n v="13"/>
    <n v="0"/>
    <n v="0"/>
    <n v="0"/>
    <n v="13"/>
    <n v="0"/>
    <n v="13"/>
    <n v="59424.89"/>
    <n v="59424.89"/>
    <n v="84892.700000000012"/>
    <n v="67914.16"/>
    <n v="76403.430000000008"/>
    <n v="93381.97"/>
    <n v="203742.48"/>
    <n v="237699.56000000003"/>
    <n v="441442.04000000004"/>
    <n v="0"/>
    <n v="0"/>
    <n v="110360.51000000001"/>
    <n v="0"/>
    <n v="0"/>
    <n v="0"/>
    <n v="110360.51000000001"/>
    <n v="0"/>
    <n v="110360.51000000001"/>
    <n v="8"/>
    <n v="0"/>
    <n v="30"/>
    <n v="22"/>
    <n v="26"/>
    <n v="0"/>
    <n v="0"/>
    <n v="26"/>
    <n v="0"/>
    <n v="0"/>
    <n v="0"/>
    <n v="7.666666666666667"/>
    <n v="5.333333333333333"/>
    <n v="3.6666666666666665"/>
    <n v="3"/>
    <n v="3"/>
    <n v="1"/>
    <n v="7"/>
    <n v="3"/>
    <n v="0"/>
    <n v="0"/>
    <n v="35371.958333333336"/>
    <n v="127339.05"/>
    <n v="93381.97"/>
    <n v="15"/>
    <n v="11"/>
    <n v="0"/>
    <n v="11"/>
    <n v="4.166666666666667"/>
    <n v="0"/>
    <n v="0"/>
    <n v="5"/>
    <n v="5"/>
    <n v="11"/>
    <n v="3"/>
    <n v="7"/>
    <n v="5"/>
    <n v="3"/>
    <n v="3"/>
    <n v="5"/>
    <n v="3"/>
  </r>
  <r>
    <s v="BC_LEL06"/>
    <x v="0"/>
    <x v="0"/>
    <s v="福州市"/>
    <s v="FJFZ078"/>
    <s v="福州鼓楼医院"/>
    <s v="FJFZ006"/>
    <x v="2"/>
    <s v="未准入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78"/>
    <s v="福州鼓楼医院"/>
    <s v="FJFZ006"/>
    <x v="2"/>
    <s v="未准入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1"/>
    <x v="1"/>
    <n v="3444.49"/>
    <n v="11.280375519113113"/>
    <n v="10.451524557141239"/>
    <n v="15.853197785289398"/>
    <n v="16.226757608518149"/>
    <n v="14.610279284232753"/>
    <n v="19.230246271069994"/>
    <n v="37.585097861543751"/>
    <n v="50.067283163820896"/>
    <n v="87.652381025364647"/>
    <n v="26"/>
    <n v="30"/>
    <n v="20"/>
    <n v="15"/>
    <n v="0"/>
    <n v="0"/>
    <n v="76"/>
    <n v="15"/>
    <n v="91"/>
    <n v="38855.140671829926"/>
    <n v="36000.171821827425"/>
    <n v="54606.181239451478"/>
    <n v="55892.904314964675"/>
    <n v="50324.960891746879"/>
    <n v="66238.390978237891"/>
    <n v="129461.49373310883"/>
    <n v="172456.25618494942"/>
    <n v="301917.74991805828"/>
    <n v="89556.739999999991"/>
    <n v="103334.7"/>
    <n v="68889.799999999988"/>
    <n v="51667.35"/>
    <n v="0"/>
    <n v="0"/>
    <n v="261781.24"/>
    <n v="51667.35"/>
    <n v="313448.58999999997"/>
    <n v="16.226757608518149"/>
    <n v="15"/>
    <m/>
    <m/>
    <n v="0"/>
    <m/>
    <m/>
    <m/>
    <m/>
    <m/>
    <m/>
    <m/>
    <m/>
    <m/>
    <m/>
    <m/>
    <m/>
    <m/>
    <m/>
    <m/>
    <m/>
    <n v="132038.78333333333"/>
    <n v="465006.14999999997"/>
    <n v="292781.64999999997"/>
    <n v="135"/>
    <n v="85"/>
    <n v="0"/>
    <n v="110"/>
    <n v="38.333333333333336"/>
    <n v="40"/>
    <n v="50"/>
    <n v="110"/>
    <n v="0"/>
    <n v="0"/>
    <n v="40"/>
    <n v="35"/>
    <n v="50"/>
    <n v="50"/>
    <n v="20"/>
    <n v="55"/>
    <n v="10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2"/>
    <x v="2"/>
    <n v="3566.02"/>
    <n v="0.47660387673624866"/>
    <n v="0.54418307881656713"/>
    <n v="1.1014434916809075"/>
    <n v="1.1149871876030069"/>
    <n v="1.3555253577906077"/>
    <n v="1.726270159356798"/>
    <n v="2.122230447233723"/>
    <n v="4.1967827047504125"/>
    <n v="6.3190131519841355"/>
    <n v="0"/>
    <n v="0"/>
    <n v="0"/>
    <n v="0"/>
    <n v="0"/>
    <n v="0"/>
    <n v="0"/>
    <n v="0"/>
    <n v="0"/>
    <n v="1699.5789565189973"/>
    <n v="1940.5677427214546"/>
    <n v="3927.7695202039495"/>
    <n v="3976.0666107360744"/>
    <n v="4833.830536388462"/>
    <n v="6155.9139136695276"/>
    <n v="7567.9162194444016"/>
    <n v="14965.811060794065"/>
    <n v="22533.727280238469"/>
    <n v="0"/>
    <n v="0"/>
    <n v="0"/>
    <n v="0"/>
    <n v="0"/>
    <n v="0"/>
    <n v="0"/>
    <n v="0"/>
    <n v="0"/>
    <n v="1.1149871876030069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3"/>
    <x v="4"/>
    <n v="3985.87"/>
    <n v="14.126756234501867"/>
    <n v="11.933083188023783"/>
    <n v="18.111924617155339"/>
    <n v="10.944508802019307"/>
    <n v="13.283683380388059"/>
    <n v="15.245112279193819"/>
    <n v="44.171764039680987"/>
    <n v="39.473304461601188"/>
    <n v="83.645068501282168"/>
    <n v="28"/>
    <n v="42"/>
    <n v="23"/>
    <n v="30"/>
    <n v="0"/>
    <n v="0"/>
    <n v="93"/>
    <n v="30"/>
    <n v="123"/>
    <n v="56307.413872413963"/>
    <n v="47563.718286648356"/>
    <n v="72191.776973780943"/>
    <n v="43623.389298704693"/>
    <n v="52947.03507538735"/>
    <n v="60765.035680270274"/>
    <n v="176062.90913284326"/>
    <n v="157335.46005436231"/>
    <n v="333398.36918720556"/>
    <n v="111604.36"/>
    <n v="167406.54"/>
    <n v="91675.01"/>
    <n v="119576.09999999999"/>
    <n v="0"/>
    <n v="0"/>
    <n v="370685.91000000003"/>
    <n v="119576.09999999999"/>
    <n v="490262.01"/>
    <n v="10.944508802019307"/>
    <n v="30"/>
    <m/>
    <m/>
    <n v="0"/>
    <m/>
    <m/>
    <m/>
    <m/>
    <m/>
    <m/>
    <m/>
    <m/>
    <m/>
    <m/>
    <m/>
    <m/>
    <m/>
    <m/>
    <m/>
    <m/>
    <n v="166410.07250000001"/>
    <n v="199293.5"/>
    <n v="470332.66"/>
    <n v="50"/>
    <n v="118"/>
    <n v="0"/>
    <n v="110"/>
    <n v="41.75"/>
    <n v="51"/>
    <n v="61"/>
    <n v="110"/>
    <n v="1"/>
    <n v="0"/>
    <n v="110"/>
    <n v="0"/>
    <n v="0"/>
    <n v="50"/>
    <n v="40"/>
    <n v="47"/>
    <n v="31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4"/>
    <x v="5"/>
    <n v="6232.07"/>
    <n v="5.0522154847297935"/>
    <n v="5.9298575453244267"/>
    <n v="7.4285873160298275"/>
    <n v="4.9786293109540578"/>
    <n v="4.3433545559388627"/>
    <n v="6.4831908707095156"/>
    <n v="18.410660346084047"/>
    <n v="15.805174737602437"/>
    <n v="34.215835083686486"/>
    <n v="6"/>
    <n v="13"/>
    <n v="1"/>
    <n v="0"/>
    <n v="0"/>
    <n v="0"/>
    <n v="20"/>
    <n v="0"/>
    <n v="20"/>
    <n v="31485.760555920002"/>
    <n v="36955.28731249"/>
    <n v="46295.476154610005"/>
    <n v="31027.166369917453"/>
    <n v="27068.089627429905"/>
    <n v="40403.69932962265"/>
    <n v="114736.52402302001"/>
    <n v="98498.955326969997"/>
    <n v="213235.47934999003"/>
    <n v="37392.42"/>
    <n v="81016.91"/>
    <n v="6232.07"/>
    <n v="0"/>
    <n v="0"/>
    <n v="0"/>
    <n v="124641.4"/>
    <n v="0"/>
    <n v="124641.4"/>
    <n v="4.9786293109540578"/>
    <n v="0"/>
    <n v="0"/>
    <n v="2"/>
    <n v="20"/>
    <n v="6"/>
    <n v="13"/>
    <n v="1"/>
    <n v="0"/>
    <n v="0"/>
    <n v="0"/>
    <n v="0"/>
    <n v="0.66666666666666663"/>
    <n v="3.6666666666666665"/>
    <n v="0"/>
    <n v="7"/>
    <n v="3"/>
    <n v="1"/>
    <n v="0"/>
    <n v="0"/>
    <n v="0"/>
    <n v="1038.6783333333333"/>
    <n v="0"/>
    <n v="12464.14"/>
    <n v="0"/>
    <n v="2"/>
    <n v="58.333333333333336"/>
    <n v="2"/>
    <n v="0.16666666666666666"/>
    <n v="0"/>
    <n v="0"/>
    <n v="0"/>
    <n v="0"/>
    <n v="0"/>
    <n v="0"/>
    <n v="0"/>
    <n v="0"/>
    <n v="0"/>
    <n v="0"/>
    <n v="0"/>
    <n v="2"/>
  </r>
  <r>
    <s v="BC_LEL06"/>
    <x v="0"/>
    <x v="0"/>
    <s v="福州市"/>
    <s v="FJFZ081"/>
    <s v="中国人民解放军联勤保障部队第九〇〇医院"/>
    <s v="FJFZ081"/>
    <x v="10"/>
    <s v="正式进药"/>
    <s v="-"/>
    <x v="2"/>
    <x v="2"/>
    <x v="4"/>
    <x v="6"/>
    <n v="8489.27"/>
    <n v="1"/>
    <n v="1.1779575864591419E-6"/>
    <n v="1"/>
    <n v="2"/>
    <n v="2"/>
    <n v="2"/>
    <n v="2.0000011779575866"/>
    <n v="6"/>
    <n v="8.0000011779575857"/>
    <n v="2"/>
    <n v="2"/>
    <n v="0"/>
    <n v="1"/>
    <n v="0"/>
    <n v="0"/>
    <n v="4"/>
    <n v="1"/>
    <n v="5"/>
    <n v="8489.27"/>
    <n v="0.01"/>
    <n v="8489.27"/>
    <n v="16978.54"/>
    <n v="16978.54"/>
    <n v="16978.54"/>
    <n v="16978.550000000003"/>
    <n v="50935.62"/>
    <n v="67914.170000000013"/>
    <n v="16978.54"/>
    <n v="16978.54"/>
    <n v="0"/>
    <n v="8489.27"/>
    <n v="0"/>
    <n v="0"/>
    <n v="33957.08"/>
    <n v="8489.27"/>
    <n v="42446.350000000006"/>
    <n v="2"/>
    <n v="1"/>
    <n v="0"/>
    <n v="0"/>
    <n v="10"/>
    <n v="4"/>
    <n v="4"/>
    <n v="0"/>
    <n v="2"/>
    <n v="0"/>
    <n v="0"/>
    <n v="0"/>
    <n v="0"/>
    <n v="1.6666666666666667"/>
    <n v="1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1"/>
    <x v="1"/>
    <n v="3444.49"/>
    <n v="11.61249215904245"/>
    <n v="10.759238179987866"/>
    <n v="16.319947386990552"/>
    <n v="16.704505552702951"/>
    <n v="15.040434898829712"/>
    <n v="19.796422881568468"/>
    <n v="38.69167772602087"/>
    <n v="51.541363333101131"/>
    <n v="90.233041059122002"/>
    <n v="10"/>
    <n v="30"/>
    <n v="20"/>
    <n v="0"/>
    <n v="0"/>
    <n v="0"/>
    <n v="60"/>
    <n v="0"/>
    <n v="60"/>
    <n v="39999.113116900124"/>
    <n v="37060.0883185864"/>
    <n v="56213.895575015093"/>
    <n v="57538.502331229785"/>
    <n v="51806.62760466995"/>
    <n v="68188.580651333774"/>
    <n v="133273.0970105016"/>
    <n v="177533.71058723351"/>
    <n v="310806.80759773508"/>
    <n v="34444.899999999994"/>
    <n v="103334.7"/>
    <n v="68889.799999999988"/>
    <n v="0"/>
    <n v="0"/>
    <n v="0"/>
    <n v="206669.39999999997"/>
    <n v="0"/>
    <n v="206669.39999999997"/>
    <n v="16.704505552702951"/>
    <n v="0"/>
    <m/>
    <m/>
    <n v="0"/>
    <m/>
    <m/>
    <m/>
    <m/>
    <m/>
    <m/>
    <m/>
    <m/>
    <m/>
    <m/>
    <m/>
    <m/>
    <m/>
    <m/>
    <m/>
    <m/>
    <n v="41046.839166666665"/>
    <n v="6888.98"/>
    <n v="34444.899999999994"/>
    <n v="2"/>
    <n v="10"/>
    <n v="0"/>
    <n v="36"/>
    <n v="11.916666666666666"/>
    <n v="35"/>
    <n v="36"/>
    <n v="30"/>
    <n v="0"/>
    <n v="30"/>
    <n v="0"/>
    <n v="2"/>
    <n v="0"/>
    <n v="0"/>
    <n v="0"/>
    <n v="1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2"/>
    <x v="2"/>
    <n v="3566.02"/>
    <n v="3.3196567480741952"/>
    <n v="3.7903615936823809"/>
    <n v="7.6718098577372213"/>
    <n v="7.7661448469310743"/>
    <n v="9.4415490952153949"/>
    <n v="12.023872786664768"/>
    <n v="14.781828199493798"/>
    <n v="29.231566728811238"/>
    <n v="44.013394928305033"/>
    <n v="2"/>
    <n v="6"/>
    <n v="0"/>
    <n v="6"/>
    <n v="0"/>
    <n v="0"/>
    <n v="8"/>
    <n v="6"/>
    <n v="14"/>
    <n v="11837.962356767541"/>
    <n v="13516.505250303244"/>
    <n v="27357.827388888083"/>
    <n v="27694.227847053146"/>
    <n v="33668.752904519999"/>
    <n v="42877.370834702291"/>
    <n v="52712.294995958873"/>
    <n v="104240.35158627544"/>
    <n v="156952.6465822343"/>
    <n v="7132.04"/>
    <n v="21396.12"/>
    <n v="0"/>
    <n v="21396.12"/>
    <n v="0"/>
    <n v="0"/>
    <n v="28528.16"/>
    <n v="21396.12"/>
    <n v="49924.28"/>
    <n v="7.7661448469310743"/>
    <n v="6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1"/>
    <n v="0"/>
    <n v="0"/>
    <n v="0"/>
    <n v="1"/>
    <n v="0"/>
    <n v="1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3985.87"/>
    <n v="0"/>
    <n v="0"/>
    <n v="0"/>
    <n v="3985.87"/>
    <n v="0"/>
    <n v="3985.87"/>
    <n v="1.3084463911762523E-7"/>
    <n v="0"/>
    <m/>
    <m/>
    <n v="0"/>
    <m/>
    <m/>
    <m/>
    <m/>
    <m/>
    <m/>
    <m/>
    <m/>
    <m/>
    <m/>
    <m/>
    <m/>
    <m/>
    <m/>
    <m/>
    <m/>
    <n v="29894.024999999998"/>
    <n v="-282996.77"/>
    <n v="39858.699999999997"/>
    <n v="-71"/>
    <n v="10"/>
    <n v="0"/>
    <n v="50"/>
    <n v="7.5"/>
    <n v="50"/>
    <n v="50"/>
    <n v="50"/>
    <n v="0"/>
    <n v="0"/>
    <n v="1"/>
    <n v="-71"/>
    <n v="0"/>
    <n v="0"/>
    <n v="0"/>
    <n v="0"/>
    <n v="1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4"/>
    <x v="5"/>
    <n v="6232.07"/>
    <n v="18.342241702397441"/>
    <n v="16.750853150795802"/>
    <n v="26.146882679668231"/>
    <n v="22.574365131469957"/>
    <n v="20.487953264469109"/>
    <n v="27.51574690086921"/>
    <n v="61.239977532861474"/>
    <n v="70.578065296808276"/>
    <n v="131.81804282966976"/>
    <n v="0"/>
    <n v="30"/>
    <n v="25"/>
    <n v="0"/>
    <n v="0"/>
    <n v="0"/>
    <n v="55"/>
    <n v="0"/>
    <n v="55"/>
    <n v="114310.13424626002"/>
    <n v="104392.48939547999"/>
    <n v="162949.20314147999"/>
    <n v="140685.02370487998"/>
    <n v="127682.3589009"/>
    <n v="171480.06078849998"/>
    <n v="381651.82678321999"/>
    <n v="439847.44339427992"/>
    <n v="821499.27017749986"/>
    <n v="0"/>
    <n v="186962.09999999998"/>
    <n v="155801.75"/>
    <n v="0"/>
    <n v="0"/>
    <n v="0"/>
    <n v="342763.85"/>
    <n v="0"/>
    <n v="342763.85"/>
    <n v="22.574365131469957"/>
    <n v="0"/>
    <n v="2"/>
    <n v="80"/>
    <n v="55"/>
    <n v="0"/>
    <n v="30"/>
    <n v="25"/>
    <n v="0"/>
    <n v="0"/>
    <n v="0"/>
    <n v="0"/>
    <n v="0"/>
    <n v="0"/>
    <n v="0"/>
    <n v="0"/>
    <n v="0"/>
    <n v="0"/>
    <n v="0"/>
    <n v="0"/>
    <n v="0"/>
    <n v="44143.829166666663"/>
    <n v="12464.14"/>
    <n v="498565.6"/>
    <n v="2"/>
    <n v="80"/>
    <n v="20"/>
    <n v="70"/>
    <n v="7.083333333333333"/>
    <n v="0"/>
    <n v="0"/>
    <n v="0"/>
    <n v="0"/>
    <n v="0"/>
    <n v="3"/>
    <n v="2"/>
    <n v="0"/>
    <n v="0"/>
    <n v="70"/>
    <n v="10"/>
    <n v="0"/>
  </r>
  <r>
    <s v="BC_LEL06"/>
    <x v="0"/>
    <x v="0"/>
    <s v="福州市"/>
    <s v="FJFZ083"/>
    <s v="中国人民武装警察部队福建省总队医院"/>
    <s v="FJFZ006"/>
    <x v="2"/>
    <s v="正式进药"/>
    <s v="Y"/>
    <x v="1"/>
    <x v="0"/>
    <x v="4"/>
    <x v="6"/>
    <n v="8489.27"/>
    <n v="2"/>
    <n v="2"/>
    <n v="2"/>
    <n v="2"/>
    <n v="2"/>
    <n v="2"/>
    <n v="6"/>
    <n v="6"/>
    <n v="12"/>
    <n v="0"/>
    <n v="0"/>
    <n v="0"/>
    <n v="0"/>
    <n v="0"/>
    <n v="0"/>
    <n v="0"/>
    <n v="0"/>
    <n v="0"/>
    <n v="16978.54"/>
    <n v="16978.54"/>
    <n v="16978.54"/>
    <n v="16978.54"/>
    <n v="16978.54"/>
    <n v="16978.54"/>
    <n v="50935.62"/>
    <n v="50935.62"/>
    <n v="101871.24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0"/>
    <x v="0"/>
    <n v="4535.5"/>
    <n v="0.52649506576466309"/>
    <n v="0.37718377861598434"/>
    <n v="0.35086655187939303"/>
    <n v="0.24776122148207452"/>
    <n v="0.22574478448210494"/>
    <n v="0.39299882956793963"/>
    <n v="1.2545453962600404"/>
    <n v="0.8665048355321191"/>
    <n v="2.1210502317921596"/>
    <n v="0"/>
    <n v="0"/>
    <n v="0"/>
    <n v="0"/>
    <n v="0"/>
    <n v="0"/>
    <n v="0"/>
    <n v="0"/>
    <n v="0"/>
    <n v="2387.9183707756297"/>
    <n v="1710.717027912797"/>
    <n v="1591.3552460489871"/>
    <n v="1123.7210200319491"/>
    <n v="1023.8654700185871"/>
    <n v="1782.4461915053901"/>
    <n v="5689.9906447374142"/>
    <n v="3930.0326815559265"/>
    <n v="9620.0233262933398"/>
    <n v="0"/>
    <n v="0"/>
    <n v="0"/>
    <n v="0"/>
    <n v="0"/>
    <n v="0"/>
    <n v="0"/>
    <n v="0"/>
    <n v="0"/>
    <n v="0.2477612214820745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1"/>
    <x v="1"/>
    <n v="3444.49"/>
    <n v="4.7402164118209678"/>
    <n v="4.3919183497364553"/>
    <n v="6.661798465338757"/>
    <n v="6.8187750129603817"/>
    <n v="6.1395017858282301"/>
    <n v="8.0808948977836685"/>
    <n v="15.793933226896181"/>
    <n v="21.039171696572282"/>
    <n v="36.833104923468461"/>
    <n v="0"/>
    <n v="0"/>
    <n v="0"/>
    <n v="3"/>
    <n v="0"/>
    <n v="0"/>
    <n v="0"/>
    <n v="3"/>
    <n v="3"/>
    <n v="16327.628028353203"/>
    <n v="15127.918836483723"/>
    <n v="22946.498195874694"/>
    <n v="23487.202344391902"/>
    <n v="21147.45250626748"/>
    <n v="27834.561666466867"/>
    <n v="54402.045060711622"/>
    <n v="72469.216517126246"/>
    <n v="126871.26157783787"/>
    <n v="0"/>
    <n v="0"/>
    <n v="0"/>
    <n v="10333.469999999999"/>
    <n v="0"/>
    <n v="0"/>
    <n v="0"/>
    <n v="10333.469999999999"/>
    <n v="10333.469999999999"/>
    <n v="6.8187750129603817"/>
    <n v="3"/>
    <m/>
    <m/>
    <n v="0"/>
    <m/>
    <m/>
    <m/>
    <m/>
    <m/>
    <m/>
    <m/>
    <m/>
    <m/>
    <m/>
    <m/>
    <m/>
    <m/>
    <m/>
    <m/>
    <m/>
    <n v="12916.8375"/>
    <n v="44778.369999999995"/>
    <n v="20666.939999999999"/>
    <n v="13"/>
    <n v="6"/>
    <n v="0"/>
    <n v="10"/>
    <n v="3.75"/>
    <n v="9"/>
    <n v="7"/>
    <n v="10"/>
    <n v="0"/>
    <n v="0"/>
    <n v="0"/>
    <n v="2"/>
    <n v="8"/>
    <n v="3"/>
    <n v="0"/>
    <n v="3"/>
    <n v="3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1"/>
    <n v="2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3566.02"/>
    <n v="7132.04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2"/>
    <x v="3"/>
    <n v="10698.05"/>
    <m/>
    <m/>
    <m/>
    <m/>
    <m/>
    <m/>
    <n v="0"/>
    <n v="0"/>
    <n v="0"/>
    <n v="2"/>
    <n v="0"/>
    <n v="2"/>
    <n v="3"/>
    <n v="0"/>
    <n v="0"/>
    <n v="4"/>
    <n v="3"/>
    <n v="7"/>
    <m/>
    <m/>
    <m/>
    <m/>
    <m/>
    <m/>
    <n v="0"/>
    <n v="0"/>
    <n v="0"/>
    <n v="21396.1"/>
    <n v="0"/>
    <n v="21396.1"/>
    <n v="32094.149999999998"/>
    <n v="0"/>
    <n v="0"/>
    <n v="42792.2"/>
    <n v="32094.149999999998"/>
    <n v="74886.349999999991"/>
    <n v="0"/>
    <n v="3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3"/>
    <x v="4"/>
    <n v="3985.87"/>
    <n v="2.2207519215066154"/>
    <n v="1.8759025058123369"/>
    <n v="2.8472276811499033"/>
    <n v="1.7204968039775537"/>
    <n v="2.0882193266444853"/>
    <n v="2.3965595374908499"/>
    <n v="6.9438821084688556"/>
    <n v="6.2052756681128889"/>
    <n v="13.149157776581745"/>
    <n v="0"/>
    <n v="0"/>
    <n v="0"/>
    <n v="0"/>
    <n v="0"/>
    <n v="0"/>
    <n v="0"/>
    <n v="0"/>
    <n v="0"/>
    <n v="8851.6284613755743"/>
    <n v="7477.10352084222"/>
    <n v="11348.679397464964"/>
    <n v="6857.6765960700113"/>
    <n v="8323.3707674924553"/>
    <n v="9552.3747636986536"/>
    <n v="27677.411379682759"/>
    <n v="24733.422127261118"/>
    <n v="52410.833506943876"/>
    <n v="0"/>
    <n v="0"/>
    <n v="0"/>
    <n v="0"/>
    <n v="0"/>
    <n v="0"/>
    <n v="0"/>
    <n v="0"/>
    <n v="0"/>
    <n v="1.7204968039775537"/>
    <n v="0"/>
    <m/>
    <m/>
    <n v="0"/>
    <m/>
    <m/>
    <m/>
    <m/>
    <m/>
    <m/>
    <m/>
    <m/>
    <m/>
    <m/>
    <m/>
    <m/>
    <m/>
    <m/>
    <m/>
    <m/>
    <n v="16607.791666666668"/>
    <n v="59788.049999999996"/>
    <n v="0"/>
    <n v="15"/>
    <n v="0"/>
    <n v="0"/>
    <n v="10"/>
    <n v="4.166666666666667"/>
    <n v="5"/>
    <n v="10"/>
    <n v="10"/>
    <n v="5"/>
    <n v="0"/>
    <n v="5"/>
    <n v="10"/>
    <n v="0"/>
    <n v="5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4"/>
    <x v="5"/>
    <n v="6232.07"/>
    <n v="0.59562491958530628"/>
    <n v="0.55063108458666221"/>
    <n v="0.81628801865832712"/>
    <n v="0.71528109285999675"/>
    <n v="0.65629130585824613"/>
    <n v="0.8549903524607394"/>
    <n v="1.9625440228302957"/>
    <n v="2.2265627511789825"/>
    <n v="4.1891067740092787"/>
    <n v="0"/>
    <n v="0"/>
    <n v="1"/>
    <n v="0"/>
    <n v="0"/>
    <n v="0"/>
    <n v="1"/>
    <n v="0"/>
    <n v="1"/>
    <n v="3711.9761925999996"/>
    <n v="3431.57146332"/>
    <n v="5087.1640724400004"/>
    <n v="4457.6818403799998"/>
    <n v="4090.0533584999998"/>
    <n v="5328.3597258600003"/>
    <n v="12230.71172836"/>
    <n v="13876.09492474"/>
    <n v="26106.8066531"/>
    <n v="0"/>
    <n v="0"/>
    <n v="6232.07"/>
    <n v="0"/>
    <n v="0"/>
    <n v="0"/>
    <n v="6232.07"/>
    <n v="0"/>
    <n v="6232.07"/>
    <n v="0.71528109285999675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1558.0174999999999"/>
    <n v="0"/>
    <n v="0"/>
    <n v="0"/>
    <n v="0"/>
    <n v="6.666666666666667"/>
    <n v="1"/>
    <n v="0.25"/>
    <n v="1"/>
    <n v="1"/>
    <n v="1"/>
    <n v="0"/>
    <n v="0"/>
    <n v="0"/>
    <n v="0"/>
    <n v="0"/>
    <n v="0"/>
    <n v="0"/>
    <n v="0"/>
    <n v="0"/>
  </r>
  <r>
    <s v="BC_LEL06"/>
    <x v="0"/>
    <x v="0"/>
    <s v="福州市"/>
    <s v="FJFZ120"/>
    <s v="福建中医药大学附属第三人民医院"/>
    <s v="FJFZ006"/>
    <x v="2"/>
    <s v="正式进药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00"/>
    <s v="福州伽禾伽美医院"/>
    <s v="FJFZ006"/>
    <x v="2"/>
    <s v="未准入"/>
    <s v="Y"/>
    <x v="1"/>
    <x v="0"/>
    <x v="0"/>
    <x v="0"/>
    <n v="4535.5"/>
    <n v="4.9113921063487211"/>
    <n v="3.5185466178050997"/>
    <n v="3.273047223679991"/>
    <n v="2.3112325006865237"/>
    <n v="2.1058528838148471"/>
    <n v="3.6660768065147034"/>
    <n v="11.702985947833813"/>
    <n v="8.0831621910160756"/>
    <n v="19.786148138849889"/>
    <n v="0"/>
    <n v="2"/>
    <n v="4"/>
    <n v="3"/>
    <n v="0"/>
    <n v="0"/>
    <n v="6"/>
    <n v="3"/>
    <n v="9"/>
    <n v="22275.618898344626"/>
    <n v="15958.368185055031"/>
    <n v="14844.905683000599"/>
    <n v="10482.595006863727"/>
    <n v="9551.0957545422407"/>
    <n v="16627.491355947437"/>
    <n v="53078.892766400255"/>
    <n v="36661.182117353404"/>
    <n v="89740.074883753667"/>
    <n v="0"/>
    <n v="9071"/>
    <n v="18142"/>
    <n v="13606.5"/>
    <n v="0"/>
    <n v="0"/>
    <n v="27213"/>
    <n v="13606.5"/>
    <n v="40819.5"/>
    <n v="2.3112325006865237"/>
    <n v="3"/>
    <m/>
    <m/>
    <n v="0"/>
    <m/>
    <m/>
    <m/>
    <m/>
    <m/>
    <m/>
    <m/>
    <m/>
    <m/>
    <m/>
    <m/>
    <m/>
    <m/>
    <m/>
    <m/>
    <m/>
    <n v="10960.791666666666"/>
    <n v="31748.5"/>
    <n v="54426"/>
    <n v="7"/>
    <n v="12"/>
    <n v="0"/>
    <n v="6"/>
    <n v="2.4166666666666665"/>
    <n v="0"/>
    <n v="0"/>
    <n v="0"/>
    <n v="3"/>
    <n v="4"/>
    <n v="3"/>
    <n v="3"/>
    <n v="1"/>
    <n v="3"/>
    <n v="3"/>
    <n v="3"/>
    <n v="6"/>
  </r>
  <r>
    <s v="BC_LEL06"/>
    <x v="0"/>
    <x v="0"/>
    <s v="福州市"/>
    <s v="FJFZ500"/>
    <s v="福州伽禾伽美医院"/>
    <s v="FJFZ006"/>
    <x v="2"/>
    <s v="未准入"/>
    <s v="Y"/>
    <x v="1"/>
    <x v="0"/>
    <x v="1"/>
    <x v="1"/>
    <n v="3444.49"/>
    <n v="1.3770040269455242"/>
    <n v="1.2758255590444241"/>
    <n v="1.9352119220959836"/>
    <n v="1.9808126540946194"/>
    <n v="1.7834879144846967"/>
    <n v="2.3474508015757491"/>
    <n v="4.588041508085932"/>
    <n v="6.1117513701550656"/>
    <n v="10.699792878240999"/>
    <n v="0"/>
    <n v="0"/>
    <n v="0"/>
    <n v="0"/>
    <n v="0"/>
    <n v="0"/>
    <n v="0"/>
    <n v="0"/>
    <n v="0"/>
    <n v="4743.0766007735883"/>
    <n v="4394.5683798729278"/>
    <n v="6665.8181135403947"/>
    <n v="6822.889378902375"/>
    <n v="6143.2062865633925"/>
    <n v="8085.7708115196519"/>
    <n v="15803.463094186911"/>
    <n v="21051.866476985419"/>
    <n v="36855.329571172333"/>
    <n v="0"/>
    <n v="0"/>
    <n v="0"/>
    <n v="0"/>
    <n v="0"/>
    <n v="0"/>
    <n v="0"/>
    <n v="0"/>
    <n v="0"/>
    <n v="1.9808126540946194"/>
    <n v="0"/>
    <m/>
    <m/>
    <n v="0"/>
    <m/>
    <m/>
    <m/>
    <m/>
    <m/>
    <m/>
    <m/>
    <m/>
    <m/>
    <m/>
    <m/>
    <m/>
    <m/>
    <m/>
    <m/>
    <m/>
    <n v="3157.4491666666663"/>
    <n v="10333.469999999999"/>
    <n v="3444.49"/>
    <n v="3"/>
    <n v="1"/>
    <n v="0"/>
    <n v="3"/>
    <n v="0.91666666666666663"/>
    <n v="0"/>
    <n v="0"/>
    <n v="3"/>
    <n v="3"/>
    <n v="0"/>
    <n v="1"/>
    <n v="1"/>
    <n v="1"/>
    <n v="1"/>
    <n v="1"/>
    <n v="0"/>
    <n v="0"/>
  </r>
  <r>
    <s v="BC_LEL06"/>
    <x v="0"/>
    <x v="0"/>
    <s v="福州市"/>
    <s v="FJFZ500"/>
    <s v="福州伽禾伽美医院"/>
    <s v="FJFZ006"/>
    <x v="2"/>
    <s v="未准入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00"/>
    <s v="福州伽禾伽美医院"/>
    <s v="FJFZ006"/>
    <x v="2"/>
    <s v="未准入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00"/>
    <s v="福州伽禾伽美医院"/>
    <s v="FJFZ006"/>
    <x v="2"/>
    <s v="未准入"/>
    <s v="Y"/>
    <x v="1"/>
    <x v="0"/>
    <x v="3"/>
    <x v="4"/>
    <n v="3985.87"/>
    <n v="2.5139428239728199"/>
    <n v="2.1235652651198245"/>
    <n v="3.2231279540614137"/>
    <n v="1.9476423963164664"/>
    <n v="2.363912844230593"/>
    <n v="2.712961134088022"/>
    <n v="7.8606360431540585"/>
    <n v="7.0245163746350823"/>
    <n v="14.88515241778914"/>
    <n v="0"/>
    <n v="0"/>
    <n v="2"/>
    <n v="0"/>
    <n v="0"/>
    <n v="0"/>
    <n v="2"/>
    <n v="0"/>
    <n v="2"/>
    <n v="10020.249283788544"/>
    <n v="8464.255083283153"/>
    <n v="12846.969018254766"/>
    <n v="7763.0493982059133"/>
    <n v="9422.2492884333933"/>
    <n v="10813.510395527424"/>
    <n v="31331.473385326462"/>
    <n v="27998.809082166732"/>
    <n v="59330.282467493191"/>
    <n v="0"/>
    <n v="0"/>
    <n v="7971.74"/>
    <n v="0"/>
    <n v="0"/>
    <n v="0"/>
    <n v="7971.74"/>
    <n v="0"/>
    <n v="7971.74"/>
    <n v="1.9476423963164664"/>
    <n v="0"/>
    <m/>
    <m/>
    <n v="0"/>
    <m/>
    <m/>
    <m/>
    <m/>
    <m/>
    <m/>
    <m/>
    <m/>
    <m/>
    <m/>
    <m/>
    <m/>
    <m/>
    <m/>
    <m/>
    <m/>
    <n v="7307.4283333333333"/>
    <n v="27901.09"/>
    <n v="23915.22"/>
    <n v="7"/>
    <n v="6"/>
    <n v="0"/>
    <n v="5"/>
    <n v="1.8333333333333333"/>
    <n v="0"/>
    <n v="0"/>
    <n v="0"/>
    <n v="3"/>
    <n v="3"/>
    <n v="3"/>
    <n v="4"/>
    <n v="1"/>
    <n v="2"/>
    <n v="1"/>
    <n v="5"/>
    <n v="0"/>
  </r>
  <r>
    <s v="BC_LEL06"/>
    <x v="0"/>
    <x v="0"/>
    <s v="福州市"/>
    <s v="FJFZ500"/>
    <s v="福州伽禾伽美医院"/>
    <s v="FJFZ006"/>
    <x v="2"/>
    <s v="未准入"/>
    <s v="Y"/>
    <x v="1"/>
    <x v="0"/>
    <x v="4"/>
    <x v="5"/>
    <n v="6232.07"/>
    <n v="4.8082494143871939"/>
    <n v="4.4450307435859999"/>
    <n v="6.5895813968585086"/>
    <n v="5.7741896596604345"/>
    <n v="5.2979868210594558"/>
    <n v="6.9020110938580608"/>
    <n v="15.842861554831703"/>
    <n v="17.97418757457795"/>
    <n v="33.817049129409654"/>
    <n v="0"/>
    <n v="0"/>
    <n v="0"/>
    <n v="0"/>
    <n v="0"/>
    <n v="0"/>
    <n v="0"/>
    <n v="0"/>
    <n v="0"/>
    <n v="29965.346927919996"/>
    <n v="27701.74274618"/>
    <n v="41066.732535920004"/>
    <n v="35985.154152280003"/>
    <n v="33017.424727919999"/>
    <n v="43013.816277700003"/>
    <n v="98733.822210020007"/>
    <n v="112016.3951579"/>
    <n v="210750.21736792001"/>
    <n v="0"/>
    <n v="0"/>
    <n v="0"/>
    <n v="0"/>
    <n v="0"/>
    <n v="0"/>
    <n v="0"/>
    <n v="0"/>
    <n v="0"/>
    <n v="5.7741896596604345"/>
    <n v="0"/>
    <n v="2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39469.776666666665"/>
    <n v="155801.75"/>
    <n v="124641.4"/>
    <n v="25"/>
    <n v="20"/>
    <n v="0"/>
    <n v="12"/>
    <n v="6.333333333333333"/>
    <n v="0"/>
    <n v="0"/>
    <n v="9"/>
    <n v="12"/>
    <n v="5"/>
    <n v="5"/>
    <n v="5"/>
    <n v="10"/>
    <n v="10"/>
    <n v="0"/>
    <n v="10"/>
    <n v="10"/>
  </r>
  <r>
    <s v="BC_LEL06"/>
    <x v="0"/>
    <x v="0"/>
    <s v="福州市"/>
    <s v="FJFZ500"/>
    <s v="福州伽禾伽美医院"/>
    <s v="FJFZ006"/>
    <x v="2"/>
    <s v="未准入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5659.5133333333333"/>
    <n v="0"/>
    <n v="-42446.350000000006"/>
    <n v="0"/>
    <n v="-5"/>
    <n v="0"/>
    <n v="3"/>
    <n v="0.66666666666666663"/>
    <n v="0"/>
    <n v="0"/>
    <n v="3"/>
    <n v="0"/>
    <n v="0"/>
    <n v="10"/>
    <n v="0"/>
    <n v="0"/>
    <n v="0"/>
    <n v="0"/>
    <n v="-5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福州市"/>
    <s v="FJFZ514"/>
    <s v="武警福建总队机关门诊部"/>
    <s v="FJFZ514"/>
    <x v="11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1"/>
    <s v="龙岩市第一医院"/>
    <s v="FJLY001"/>
    <x v="12"/>
    <s v="正式进药"/>
    <s v="-"/>
    <x v="2"/>
    <x v="2"/>
    <x v="0"/>
    <x v="0"/>
    <n v="4535.5"/>
    <n v="24.23500715473056"/>
    <n v="17.362084030418295"/>
    <n v="16.150680126133569"/>
    <n v="11.404655742712686"/>
    <n v="10.391220778339372"/>
    <n v="18.090064020917168"/>
    <n v="57.74777131128242"/>
    <n v="39.885940541969227"/>
    <n v="97.63371185325164"/>
    <n v="26"/>
    <n v="30"/>
    <n v="25"/>
    <n v="50"/>
    <n v="0"/>
    <n v="0"/>
    <n v="81"/>
    <n v="50"/>
    <n v="131"/>
    <n v="109917.87495028044"/>
    <n v="78745.73211996218"/>
    <n v="73251.409712078792"/>
    <n v="51725.816121073389"/>
    <n v="47129.381840158218"/>
    <n v="82047.48536686982"/>
    <n v="261915.01678232144"/>
    <n v="180902.68332810141"/>
    <n v="442817.70011042285"/>
    <n v="117923"/>
    <n v="136065"/>
    <n v="113387.5"/>
    <n v="226775"/>
    <n v="0"/>
    <n v="0"/>
    <n v="367375.5"/>
    <n v="226775"/>
    <n v="594150.5"/>
    <n v="11.404655742712686"/>
    <n v="50"/>
    <m/>
    <m/>
    <n v="0"/>
    <m/>
    <m/>
    <m/>
    <m/>
    <m/>
    <m/>
    <m/>
    <m/>
    <m/>
    <m/>
    <m/>
    <m/>
    <m/>
    <m/>
    <m/>
    <m/>
    <n v="109985.875"/>
    <n v="703002.5"/>
    <n v="276665.5"/>
    <n v="155"/>
    <n v="61"/>
    <n v="0"/>
    <n v="55"/>
    <n v="24.25"/>
    <n v="10"/>
    <n v="15"/>
    <n v="15"/>
    <n v="25"/>
    <n v="0"/>
    <n v="10"/>
    <n v="22"/>
    <n v="44"/>
    <n v="89"/>
    <n v="-34"/>
    <n v="40"/>
    <n v="55"/>
  </r>
  <r>
    <s v="BC_LEL07"/>
    <x v="1"/>
    <x v="0"/>
    <s v="龙岩市"/>
    <s v="FJLY001"/>
    <s v="龙岩市第一医院"/>
    <s v="FJLY001"/>
    <x v="12"/>
    <s v="正式进药"/>
    <s v="-"/>
    <x v="2"/>
    <x v="2"/>
    <x v="1"/>
    <x v="1"/>
    <n v="3444.49"/>
    <n v="30.273725427305301"/>
    <n v="28.049295362864754"/>
    <n v="42.546044330122555"/>
    <n v="43.548586089476068"/>
    <n v="39.210359860598345"/>
    <n v="51.609203481162673"/>
    <n v="100.86906512029262"/>
    <n v="134.36814943123707"/>
    <n v="235.23721455152969"/>
    <n v="23"/>
    <n v="15"/>
    <n v="15"/>
    <n v="8"/>
    <n v="0"/>
    <n v="0"/>
    <n v="53"/>
    <n v="8"/>
    <n v="61"/>
    <n v="104277.54449709883"/>
    <n v="96615.517384434002"/>
    <n v="146549.42423466383"/>
    <n v="150002.66929933941"/>
    <n v="135059.69243623238"/>
    <n v="177767.38529883002"/>
    <n v="347442.48611619667"/>
    <n v="462829.74703440175"/>
    <n v="810272.23315059836"/>
    <n v="79223.26999999999"/>
    <n v="51667.35"/>
    <n v="51667.35"/>
    <n v="27555.919999999998"/>
    <n v="0"/>
    <n v="0"/>
    <n v="182557.97"/>
    <n v="27555.919999999998"/>
    <n v="210113.89"/>
    <n v="43.548586089476068"/>
    <n v="8"/>
    <m/>
    <m/>
    <n v="0"/>
    <m/>
    <m/>
    <m/>
    <m/>
    <m/>
    <m/>
    <m/>
    <m/>
    <m/>
    <m/>
    <m/>
    <m/>
    <m/>
    <m/>
    <m/>
    <m/>
    <n v="136344.39583333334"/>
    <n v="368560.43"/>
    <n v="251447.77"/>
    <n v="107"/>
    <n v="73"/>
    <n v="0"/>
    <n v="61"/>
    <n v="39.583333333333336"/>
    <n v="61"/>
    <n v="54"/>
    <n v="49"/>
    <n v="45"/>
    <n v="45"/>
    <n v="41"/>
    <n v="40"/>
    <n v="36"/>
    <n v="31"/>
    <n v="27"/>
    <n v="26"/>
    <n v="20"/>
  </r>
  <r>
    <s v="BC_LEL07"/>
    <x v="1"/>
    <x v="0"/>
    <s v="龙岩市"/>
    <s v="FJLY001"/>
    <s v="龙岩市第一医院"/>
    <s v="FJLY001"/>
    <x v="12"/>
    <s v="正式进药"/>
    <s v="-"/>
    <x v="2"/>
    <x v="2"/>
    <x v="2"/>
    <x v="2"/>
    <n v="3566.02"/>
    <n v="0.36054909746075031"/>
    <n v="0.41167251778210945"/>
    <n v="0.83323799115745822"/>
    <n v="0.84348374781062563"/>
    <n v="1.0254499977704294"/>
    <n v="1.305917090292483"/>
    <n v="1.6054596064003182"/>
    <n v="3.1748508358735381"/>
    <n v="4.7803104422738567"/>
    <n v="0"/>
    <n v="0"/>
    <n v="0"/>
    <n v="0"/>
    <n v="0"/>
    <n v="0"/>
    <n v="0"/>
    <n v="0"/>
    <n v="0"/>
    <n v="1285.725292526985"/>
    <n v="1468.0324318613582"/>
    <n v="2971.3433412273193"/>
    <n v="3007.8799143676474"/>
    <n v="3656.7752010493073"/>
    <n v="4656.9264623248009"/>
    <n v="5725.1010656156632"/>
    <n v="11321.581577741756"/>
    <n v="17046.682643357417"/>
    <n v="0"/>
    <n v="0"/>
    <n v="0"/>
    <n v="0"/>
    <n v="0"/>
    <n v="0"/>
    <n v="0"/>
    <n v="0"/>
    <n v="0"/>
    <n v="0.84348374781062563"/>
    <n v="0"/>
    <m/>
    <m/>
    <n v="0"/>
    <m/>
    <m/>
    <m/>
    <m/>
    <m/>
    <m/>
    <n v="1.3333333333333333"/>
    <n v="1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1"/>
    <s v="龙岩市第一医院"/>
    <s v="FJLY001"/>
    <x v="12"/>
    <s v="正式进药"/>
    <s v="-"/>
    <x v="2"/>
    <x v="2"/>
    <x v="2"/>
    <x v="3"/>
    <n v="10698.05"/>
    <m/>
    <m/>
    <m/>
    <m/>
    <m/>
    <m/>
    <n v="0"/>
    <n v="0"/>
    <n v="0"/>
    <n v="0"/>
    <n v="0"/>
    <n v="0"/>
    <n v="1"/>
    <n v="0"/>
    <n v="0"/>
    <n v="0"/>
    <n v="1"/>
    <n v="1"/>
    <m/>
    <m/>
    <m/>
    <m/>
    <m/>
    <m/>
    <n v="0"/>
    <n v="0"/>
    <n v="0"/>
    <n v="0"/>
    <n v="0"/>
    <n v="0"/>
    <n v="10698.05"/>
    <n v="0"/>
    <n v="0"/>
    <n v="0"/>
    <n v="10698.05"/>
    <n v="10698.05"/>
    <n v="0"/>
    <n v="1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1"/>
    <s v="龙岩市第一医院"/>
    <s v="FJLY001"/>
    <x v="12"/>
    <s v="正式进药"/>
    <s v="-"/>
    <x v="2"/>
    <x v="2"/>
    <x v="3"/>
    <x v="4"/>
    <n v="3985.87"/>
    <n v="34.185011377391135"/>
    <n v="28.876592600476215"/>
    <n v="43.828628372006321"/>
    <n v="26.48436425930727"/>
    <n v="32.144878835182908"/>
    <n v="36.891295359158768"/>
    <n v="106.89023234987367"/>
    <n v="95.520538453648953"/>
    <n v="202.41077080352261"/>
    <n v="57"/>
    <n v="40"/>
    <n v="45"/>
    <n v="25"/>
    <n v="0"/>
    <n v="0"/>
    <n v="142"/>
    <n v="25"/>
    <n v="167"/>
    <n v="136257.01129880201"/>
    <n v="115098.34414846014"/>
    <n v="174695.21496912887"/>
    <n v="105563.23297024507"/>
    <n v="128125.3082027905"/>
    <n v="147043.90743321017"/>
    <n v="426050.57041639101"/>
    <n v="380732.44860624574"/>
    <n v="806783.01902263681"/>
    <n v="227194.59"/>
    <n v="159434.79999999999"/>
    <n v="179364.15"/>
    <n v="99646.75"/>
    <n v="0"/>
    <n v="0"/>
    <n v="565993.54"/>
    <n v="99646.75"/>
    <n v="665640.29"/>
    <n v="26.48436425930727"/>
    <n v="25"/>
    <m/>
    <m/>
    <n v="0"/>
    <m/>
    <m/>
    <m/>
    <m/>
    <m/>
    <m/>
    <m/>
    <m/>
    <m/>
    <m/>
    <m/>
    <m/>
    <m/>
    <m/>
    <m/>
    <m/>
    <n v="279010.89999999997"/>
    <n v="693541.38"/>
    <n v="773258.78"/>
    <n v="174"/>
    <n v="194"/>
    <n v="0"/>
    <n v="88"/>
    <n v="70"/>
    <n v="88"/>
    <n v="84"/>
    <n v="84"/>
    <n v="76"/>
    <n v="70"/>
    <n v="70"/>
    <n v="61"/>
    <n v="60"/>
    <n v="53"/>
    <n v="60"/>
    <n v="53"/>
    <n v="81"/>
  </r>
  <r>
    <s v="BC_LEL07"/>
    <x v="1"/>
    <x v="0"/>
    <s v="龙岩市"/>
    <s v="FJLY001"/>
    <s v="龙岩市第一医院"/>
    <s v="FJLY001"/>
    <x v="12"/>
    <s v="正式进药"/>
    <s v="-"/>
    <x v="2"/>
    <x v="2"/>
    <x v="4"/>
    <x v="5"/>
    <n v="6232.07"/>
    <n v="7.0200531039285501"/>
    <n v="6.3868521708292763"/>
    <n v="10.125458093328541"/>
    <n v="8.7039815832283658"/>
    <n v="7.8738147836288759"/>
    <n v="10.670118353229345"/>
    <n v="23.532363368086365"/>
    <n v="27.247914720086587"/>
    <n v="50.780278088172949"/>
    <n v="9"/>
    <n v="17"/>
    <n v="21"/>
    <n v="5"/>
    <n v="0"/>
    <n v="0"/>
    <n v="47"/>
    <n v="5"/>
    <n v="52"/>
    <n v="43749.462347399996"/>
    <n v="39803.309808260005"/>
    <n v="63102.563619690001"/>
    <n v="54243.822505390002"/>
    <n v="49070.164898610004"/>
    <n v="66496.924485609998"/>
    <n v="146655.33577534999"/>
    <n v="169810.91188961"/>
    <n v="316466.24766495998"/>
    <n v="56088.63"/>
    <n v="105945.19"/>
    <n v="130873.47"/>
    <n v="31160.35"/>
    <n v="0"/>
    <n v="0"/>
    <n v="292907.29000000004"/>
    <n v="31160.35"/>
    <n v="324067.64"/>
    <n v="8.7039815832283658"/>
    <n v="5"/>
    <n v="1"/>
    <n v="12"/>
    <n v="52"/>
    <n v="9"/>
    <n v="17"/>
    <n v="21"/>
    <n v="5"/>
    <n v="0"/>
    <n v="0"/>
    <n v="0"/>
    <n v="0.66666666666666663"/>
    <n v="0.66666666666666663"/>
    <n v="0"/>
    <n v="2"/>
    <n v="0"/>
    <n v="0"/>
    <n v="0"/>
    <n v="0"/>
    <n v="0"/>
    <n v="10386.783333333333"/>
    <n v="6232.07"/>
    <n v="74784.84"/>
    <n v="1"/>
    <n v="12"/>
    <n v="88"/>
    <n v="7"/>
    <n v="1.6666666666666667"/>
    <n v="0"/>
    <n v="0"/>
    <n v="1"/>
    <n v="2"/>
    <n v="0"/>
    <n v="4"/>
    <n v="0"/>
    <n v="0"/>
    <n v="1"/>
    <n v="1"/>
    <n v="4"/>
    <n v="7"/>
  </r>
  <r>
    <s v="BC_LEL07"/>
    <x v="1"/>
    <x v="0"/>
    <s v="龙岩市"/>
    <s v="FJLY001"/>
    <s v="龙岩市第一医院"/>
    <s v="FJLY001"/>
    <x v="12"/>
    <s v="正式进药"/>
    <s v="-"/>
    <x v="2"/>
    <x v="2"/>
    <x v="4"/>
    <x v="6"/>
    <n v="8489.27"/>
    <n v="1"/>
    <n v="1"/>
    <n v="1"/>
    <n v="1"/>
    <n v="1"/>
    <n v="1"/>
    <n v="3"/>
    <n v="3"/>
    <n v="6"/>
    <n v="2"/>
    <n v="2"/>
    <n v="1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16978.54"/>
    <n v="16978.54"/>
    <n v="8489.27"/>
    <n v="0"/>
    <n v="0"/>
    <n v="0"/>
    <n v="42446.350000000006"/>
    <n v="0"/>
    <n v="42446.350000000006"/>
    <n v="1"/>
    <n v="0"/>
    <n v="2"/>
    <n v="4"/>
    <n v="10"/>
    <n v="4"/>
    <n v="4"/>
    <n v="2"/>
    <n v="0"/>
    <n v="0"/>
    <n v="0"/>
    <n v="0.66666666666666663"/>
    <n v="0.66666666666666663"/>
    <n v="1"/>
    <n v="0"/>
    <n v="1"/>
    <n v="1"/>
    <n v="1"/>
    <n v="0"/>
    <n v="0"/>
    <n v="0"/>
    <n v="2829.7566666666667"/>
    <n v="8489.27"/>
    <n v="16978.54"/>
    <n v="1"/>
    <n v="2"/>
    <n v="0"/>
    <n v="2"/>
    <n v="0.33333333333333331"/>
    <n v="0"/>
    <n v="0"/>
    <n v="1"/>
    <n v="0"/>
    <n v="0"/>
    <n v="0"/>
    <n v="0"/>
    <n v="0"/>
    <n v="1"/>
    <n v="0"/>
    <n v="0"/>
    <n v="2"/>
  </r>
  <r>
    <s v="BC_LEL07"/>
    <x v="1"/>
    <x v="0"/>
    <s v="龙岩市"/>
    <s v="FJLY002"/>
    <s v="龙岩市第二医院"/>
    <s v="FJLY002"/>
    <x v="13"/>
    <s v="正式进药"/>
    <s v="-"/>
    <x v="0"/>
    <x v="2"/>
    <x v="0"/>
    <x v="0"/>
    <n v="4535.5"/>
    <n v="0.70157083680148258"/>
    <n v="0.50260896330953209"/>
    <n v="0.46754045083056117"/>
    <n v="0.33014943308097938"/>
    <n v="0.30081185494618257"/>
    <n v="0.52368300417315694"/>
    <n v="1.6717202509415758"/>
    <n v="1.1546442922003188"/>
    <n v="2.8263645431418949"/>
    <n v="0"/>
    <n v="0"/>
    <n v="0"/>
    <n v="0"/>
    <n v="0"/>
    <n v="0"/>
    <n v="0"/>
    <n v="0"/>
    <n v="0"/>
    <n v="3181.9745303131244"/>
    <n v="2279.5829530903829"/>
    <n v="2120.5297147420101"/>
    <n v="1497.3927537387819"/>
    <n v="1364.3321681084112"/>
    <n v="2375.1642654273533"/>
    <n v="7582.0871981455166"/>
    <n v="5236.8891872745462"/>
    <n v="12818.976385420063"/>
    <n v="0"/>
    <n v="0"/>
    <n v="0"/>
    <n v="0"/>
    <n v="0"/>
    <n v="0"/>
    <n v="0"/>
    <n v="0"/>
    <n v="0"/>
    <n v="0.33014943308097938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2"/>
    <s v="龙岩市第二医院"/>
    <s v="FJLY002"/>
    <x v="13"/>
    <s v="正式进药"/>
    <s v="-"/>
    <x v="0"/>
    <x v="2"/>
    <x v="1"/>
    <x v="1"/>
    <n v="3444.49"/>
    <n v="2.8222323088288723"/>
    <n v="2.6148624424518681"/>
    <n v="3.9663047486397622"/>
    <n v="4.0597655204562901"/>
    <n v="3.6553395024048561"/>
    <n v="4.8112070596402168"/>
    <n v="9.4033994999205035"/>
    <n v="12.526312082501363"/>
    <n v="21.929711582421866"/>
    <n v="3"/>
    <n v="9"/>
    <n v="1"/>
    <n v="6"/>
    <n v="0"/>
    <n v="0"/>
    <n v="13"/>
    <n v="6"/>
    <n v="19"/>
    <n v="9721.1509654379624"/>
    <n v="9006.8675344010353"/>
    <n v="13661.897043642175"/>
    <n v="13983.821737556489"/>
    <n v="12590.780362638503"/>
    <n v="16572.15460486013"/>
    <n v="32389.915543481169"/>
    <n v="43146.756705055122"/>
    <n v="75536.672248536284"/>
    <n v="10333.469999999999"/>
    <n v="31000.409999999996"/>
    <n v="3444.49"/>
    <n v="20666.939999999999"/>
    <n v="0"/>
    <n v="0"/>
    <n v="44778.369999999995"/>
    <n v="20666.939999999999"/>
    <n v="65445.31"/>
    <n v="4.0597655204562901"/>
    <n v="6"/>
    <m/>
    <m/>
    <n v="0"/>
    <m/>
    <m/>
    <m/>
    <m/>
    <m/>
    <m/>
    <m/>
    <m/>
    <m/>
    <m/>
    <m/>
    <m/>
    <m/>
    <m/>
    <m/>
    <m/>
    <n v="12342.755833333333"/>
    <n v="31000.409999999996"/>
    <n v="31000.409999999996"/>
    <n v="9"/>
    <n v="9"/>
    <n v="0"/>
    <n v="6"/>
    <n v="3.5833333333333335"/>
    <n v="6"/>
    <n v="3"/>
    <n v="4"/>
    <n v="5"/>
    <n v="5"/>
    <n v="2"/>
    <n v="5"/>
    <n v="3"/>
    <n v="1"/>
    <n v="6"/>
    <n v="2"/>
    <n v="1"/>
  </r>
  <r>
    <s v="BC_LEL07"/>
    <x v="1"/>
    <x v="0"/>
    <s v="龙岩市"/>
    <s v="FJLY002"/>
    <s v="龙岩市第二医院"/>
    <s v="FJLY002"/>
    <x v="13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2"/>
    <s v="龙岩市第二医院"/>
    <s v="FJLY002"/>
    <x v="13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2"/>
    <s v="龙岩市第二医院"/>
    <s v="FJLY002"/>
    <x v="13"/>
    <s v="正式进药"/>
    <s v="-"/>
    <x v="0"/>
    <x v="2"/>
    <x v="3"/>
    <x v="4"/>
    <n v="3985.87"/>
    <n v="1.1952107227225883"/>
    <n v="1.0096124506369806"/>
    <n v="1.5323805516440696"/>
    <n v="0.92597295925284173"/>
    <n v="1.1238815585077935"/>
    <n v="1.2898305430301606"/>
    <n v="3.7372037250036385"/>
    <n v="3.3396850607907957"/>
    <n v="7.0768887857944343"/>
    <n v="0"/>
    <n v="0"/>
    <n v="0"/>
    <n v="0"/>
    <n v="0"/>
    <n v="0"/>
    <n v="0"/>
    <n v="0"/>
    <n v="0"/>
    <n v="4763.9545633782836"/>
    <n v="4024.1839786204223"/>
    <n v="6107.8696693815482"/>
    <n v="3690.8078390971245"/>
    <n v="4479.6457876094591"/>
    <n v="5141.0968665476266"/>
    <n v="14896.008211380253"/>
    <n v="13311.55049325421"/>
    <n v="28207.558704634463"/>
    <n v="0"/>
    <n v="0"/>
    <n v="0"/>
    <n v="0"/>
    <n v="0"/>
    <n v="0"/>
    <n v="0"/>
    <n v="0"/>
    <n v="0"/>
    <n v="0.92597295925284173"/>
    <n v="0"/>
    <m/>
    <m/>
    <n v="0"/>
    <m/>
    <m/>
    <m/>
    <m/>
    <m/>
    <m/>
    <m/>
    <m/>
    <m/>
    <m/>
    <m/>
    <m/>
    <m/>
    <m/>
    <m/>
    <m/>
    <n v="9632.5191666666651"/>
    <n v="3985.87"/>
    <n v="0"/>
    <n v="1"/>
    <n v="0"/>
    <n v="0"/>
    <n v="15"/>
    <n v="2.4166666666666665"/>
    <n v="15"/>
    <n v="5"/>
    <n v="8"/>
    <n v="0"/>
    <n v="0"/>
    <n v="0"/>
    <n v="0"/>
    <n v="1"/>
    <n v="0"/>
    <n v="0"/>
    <n v="0"/>
    <n v="0"/>
  </r>
  <r>
    <s v="BC_LEL07"/>
    <x v="1"/>
    <x v="0"/>
    <s v="龙岩市"/>
    <s v="FJLY002"/>
    <s v="龙岩市第二医院"/>
    <s v="FJLY002"/>
    <x v="13"/>
    <s v="正式进药"/>
    <s v="-"/>
    <x v="0"/>
    <x v="2"/>
    <x v="4"/>
    <x v="5"/>
    <n v="6232.07"/>
    <n v="0.97853218642441442"/>
    <n v="0.90461324722443759"/>
    <n v="1.3410525659243238"/>
    <n v="1.1751115033239357"/>
    <n v="1.0781990605240315"/>
    <n v="1.4046353981245399"/>
    <n v="3.2241979995731755"/>
    <n v="3.6579459619725072"/>
    <n v="6.8821439615456832"/>
    <n v="0"/>
    <n v="0"/>
    <n v="0"/>
    <n v="0"/>
    <n v="0"/>
    <n v="0"/>
    <n v="0"/>
    <n v="0"/>
    <n v="0"/>
    <n v="6098.2810830500002"/>
    <n v="5637.6130796300004"/>
    <n v="8357.5334645200001"/>
    <n v="7323.3771465199998"/>
    <n v="6719.4120191200009"/>
    <n v="8753.7861255900007"/>
    <n v="20093.427627199999"/>
    <n v="22796.575291230001"/>
    <n v="42890.00291843"/>
    <n v="0"/>
    <n v="0"/>
    <n v="0"/>
    <n v="0"/>
    <n v="0"/>
    <n v="0"/>
    <n v="0"/>
    <n v="0"/>
    <n v="0"/>
    <n v="1.1751115033239357"/>
    <n v="0"/>
    <n v="0"/>
    <n v="3"/>
    <n v="0"/>
    <n v="0"/>
    <n v="0"/>
    <n v="0"/>
    <n v="0"/>
    <n v="0"/>
    <n v="0"/>
    <n v="0.33333333333333331"/>
    <n v="0.33333333333333331"/>
    <n v="0"/>
    <n v="0"/>
    <n v="0"/>
    <n v="0"/>
    <n v="0"/>
    <n v="0"/>
    <n v="0"/>
    <n v="0"/>
    <n v="4674.0524999999998"/>
    <n v="0"/>
    <n v="18696.21"/>
    <n v="0"/>
    <n v="3"/>
    <n v="9.3333333333333339"/>
    <n v="5"/>
    <n v="0.75"/>
    <n v="1"/>
    <n v="5"/>
    <n v="0"/>
    <n v="0"/>
    <n v="0"/>
    <n v="0"/>
    <n v="0"/>
    <n v="0"/>
    <n v="0"/>
    <n v="1"/>
    <n v="0"/>
    <n v="2"/>
  </r>
  <r>
    <s v="BC_LEL07"/>
    <x v="1"/>
    <x v="0"/>
    <s v="龙岩市"/>
    <s v="FJLY002"/>
    <s v="龙岩市第二医院"/>
    <s v="FJLY002"/>
    <x v="13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-3566.02"/>
    <n v="0"/>
    <n v="-1"/>
    <n v="0"/>
    <n v="0"/>
    <n v="0"/>
    <n v="0"/>
    <n v="0"/>
    <n v="0"/>
    <n v="0"/>
    <n v="0"/>
    <n v="0"/>
    <n v="1"/>
    <n v="-1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-5646.649166666667"/>
    <n v="-7971.74"/>
    <n v="0"/>
    <n v="-2"/>
    <n v="0"/>
    <n v="0"/>
    <n v="0"/>
    <n v="-1.4166666666666667"/>
    <n v="0"/>
    <n v="-15"/>
    <n v="0"/>
    <n v="0"/>
    <n v="0"/>
    <n v="0"/>
    <n v="-2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4"/>
    <x v="5"/>
    <n v="6232.07"/>
    <n v="0.32072185112330254"/>
    <n v="0.29649440152308948"/>
    <n v="0.439540442724488"/>
    <n v="0.38515209812309553"/>
    <n v="0.35338836672405799"/>
    <n v="0.46038016092405892"/>
    <n v="1.05675669537088"/>
    <n v="1.1989206257712124"/>
    <n v="2.2556773211420924"/>
    <n v="0"/>
    <n v="0"/>
    <n v="0"/>
    <n v="0"/>
    <n v="0"/>
    <n v="0"/>
    <n v="0"/>
    <n v="0"/>
    <n v="0"/>
    <n v="1998.7610267299999"/>
    <n v="1847.7738649000003"/>
    <n v="2739.2468068899998"/>
    <n v="2400.2948361499998"/>
    <n v="2202.3410386099999"/>
    <n v="2869.1213894899997"/>
    <n v="6585.7816985199997"/>
    <n v="7471.7572642499999"/>
    <n v="14057.538962769999"/>
    <n v="0"/>
    <n v="0"/>
    <n v="0"/>
    <n v="0"/>
    <n v="0"/>
    <n v="0"/>
    <n v="0"/>
    <n v="0"/>
    <n v="0"/>
    <n v="0.38515209812309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33333333333339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龙岩市"/>
    <s v="FJLY008"/>
    <s v="龙岩市博爱医院有限公司"/>
    <s v="FJLY008"/>
    <x v="14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04"/>
    <s v="福建省南平市第一医院"/>
    <s v="FJNP004"/>
    <x v="15"/>
    <s v="正式进药"/>
    <s v="-"/>
    <x v="0"/>
    <x v="2"/>
    <x v="0"/>
    <x v="0"/>
    <n v="4535.5"/>
    <n v="24.983072923032445"/>
    <n v="17.898002202284879"/>
    <n v="16.649205703618112"/>
    <n v="11.756685040906047"/>
    <n v="10.711968220480136"/>
    <n v="18.648452865370068"/>
    <n v="59.530280828935432"/>
    <n v="41.117106126756255"/>
    <n v="100.64738695569169"/>
    <n v="10"/>
    <n v="36"/>
    <n v="20"/>
    <n v="10"/>
    <n v="0"/>
    <n v="0"/>
    <n v="66"/>
    <n v="10"/>
    <n v="76"/>
    <n v="113310.72724241366"/>
    <n v="81176.388988463063"/>
    <n v="75512.472468759952"/>
    <n v="53322.445003029381"/>
    <n v="48584.131863987663"/>
    <n v="84580.057970885944"/>
    <n v="269999.58869963663"/>
    <n v="186486.634837903"/>
    <n v="456486.2235375396"/>
    <n v="45355"/>
    <n v="163278"/>
    <n v="90710"/>
    <n v="45355"/>
    <n v="0"/>
    <n v="0"/>
    <n v="299343"/>
    <n v="45355"/>
    <n v="344698"/>
    <n v="11.756685040906047"/>
    <n v="10"/>
    <m/>
    <m/>
    <n v="0"/>
    <m/>
    <m/>
    <m/>
    <m/>
    <m/>
    <m/>
    <m/>
    <m/>
    <m/>
    <m/>
    <m/>
    <m/>
    <m/>
    <m/>
    <m/>
    <m/>
    <n v="177640.41666666666"/>
    <n v="408195"/>
    <n v="462621"/>
    <n v="90"/>
    <n v="102"/>
    <n v="0"/>
    <n v="84"/>
    <n v="39.166666666666664"/>
    <n v="84"/>
    <n v="24"/>
    <n v="36"/>
    <n v="30"/>
    <n v="30"/>
    <n v="74"/>
    <n v="30"/>
    <n v="60"/>
    <n v="0"/>
    <n v="30"/>
    <n v="36"/>
    <n v="36"/>
  </r>
  <r>
    <s v="BC_LEL06"/>
    <x v="0"/>
    <x v="0"/>
    <s v="南平市"/>
    <s v="FJNP004"/>
    <s v="福建省南平市第一医院"/>
    <s v="FJNP004"/>
    <x v="15"/>
    <s v="正式进药"/>
    <s v="-"/>
    <x v="0"/>
    <x v="2"/>
    <x v="1"/>
    <x v="1"/>
    <n v="3444.49"/>
    <n v="1.1438122132698512"/>
    <n v="1.0597680383505368"/>
    <n v="1.6074891492284495"/>
    <n v="1.6453675237091572"/>
    <n v="1.4814591815913951"/>
    <n v="1.9499165175634356"/>
    <n v="3.8110694008488375"/>
    <n v="5.0767432228639882"/>
    <n v="8.8878126237128257"/>
    <n v="0"/>
    <n v="0"/>
    <n v="0"/>
    <n v="0"/>
    <n v="0"/>
    <n v="0"/>
    <n v="0"/>
    <n v="0"/>
    <n v="0"/>
    <n v="3939.8497304858693"/>
    <n v="3650.3604104180399"/>
    <n v="5536.9802996259023"/>
    <n v="5667.4519817409546"/>
    <n v="5102.8713363997449"/>
    <n v="6716.4679455820778"/>
    <n v="13127.190440529812"/>
    <n v="17486.791263722778"/>
    <n v="30613.98170425259"/>
    <n v="0"/>
    <n v="0"/>
    <n v="0"/>
    <n v="0"/>
    <n v="0"/>
    <n v="0"/>
    <n v="0"/>
    <n v="0"/>
    <n v="0"/>
    <n v="1.6453675237091572"/>
    <n v="0"/>
    <m/>
    <m/>
    <n v="0"/>
    <m/>
    <m/>
    <m/>
    <m/>
    <m/>
    <m/>
    <m/>
    <m/>
    <m/>
    <m/>
    <m/>
    <m/>
    <m/>
    <m/>
    <m/>
    <m/>
    <n v="4879.6941666666662"/>
    <n v="13777.96"/>
    <n v="10333.469999999999"/>
    <n v="4"/>
    <n v="3"/>
    <n v="0"/>
    <n v="4"/>
    <n v="1.4166666666666667"/>
    <n v="3"/>
    <n v="0"/>
    <n v="4"/>
    <n v="0"/>
    <n v="1"/>
    <n v="2"/>
    <n v="2"/>
    <n v="1"/>
    <n v="1"/>
    <n v="2"/>
    <n v="1"/>
    <n v="0"/>
  </r>
  <r>
    <s v="BC_LEL06"/>
    <x v="0"/>
    <x v="0"/>
    <s v="南平市"/>
    <s v="FJNP004"/>
    <s v="福建省南平市第一医院"/>
    <s v="FJNP004"/>
    <x v="15"/>
    <s v="正式进药"/>
    <s v="-"/>
    <x v="0"/>
    <x v="2"/>
    <x v="2"/>
    <x v="2"/>
    <n v="3566.02"/>
    <n v="0.78331737009532176"/>
    <n v="0.89438646841906433"/>
    <n v="1.8102660538985857"/>
    <n v="1.8325256551920528"/>
    <n v="2.2278596759078813"/>
    <n v="2.8371934583522331"/>
    <n v="3.4879698924129716"/>
    <n v="6.897578789452167"/>
    <n v="10.385548681865139"/>
    <n v="0"/>
    <n v="0"/>
    <n v="0"/>
    <n v="0"/>
    <n v="0"/>
    <n v="0"/>
    <n v="0"/>
    <n v="0"/>
    <n v="0"/>
    <n v="2793.3254081073192"/>
    <n v="3189.4000341117521"/>
    <n v="6455.4449535234344"/>
    <n v="6534.8231369279647"/>
    <n v="7944.5921614810222"/>
    <n v="10117.48861635323"/>
    <n v="12438.170395742505"/>
    <n v="24596.903914762217"/>
    <n v="37035.074310504722"/>
    <n v="0"/>
    <n v="0"/>
    <n v="0"/>
    <n v="0"/>
    <n v="0"/>
    <n v="0"/>
    <n v="0"/>
    <n v="0"/>
    <n v="0"/>
    <n v="1.8325256551920528"/>
    <n v="0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04"/>
    <s v="福建省南平市第一医院"/>
    <s v="FJNP004"/>
    <x v="15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04"/>
    <s v="福建省南平市第一医院"/>
    <s v="FJNP004"/>
    <x v="15"/>
    <s v="正式进药"/>
    <s v="-"/>
    <x v="0"/>
    <x v="2"/>
    <x v="3"/>
    <x v="4"/>
    <n v="3985.87"/>
    <n v="14.882861489136316"/>
    <n v="12.571776654002806"/>
    <n v="19.081327723377836"/>
    <n v="11.530290879463893"/>
    <n v="13.994664913450935"/>
    <n v="16.061075215797647"/>
    <n v="46.53596586651696"/>
    <n v="41.586031008712474"/>
    <n v="88.121996875229428"/>
    <n v="15"/>
    <n v="25"/>
    <n v="30"/>
    <n v="10"/>
    <n v="0"/>
    <n v="0"/>
    <n v="70"/>
    <n v="10"/>
    <n v="80"/>
    <n v="59321.151123703763"/>
    <n v="50109.467411890168"/>
    <n v="76055.691732780018"/>
    <n v="45958.240507728748"/>
    <n v="55780.915038576684"/>
    <n v="64017.357870391374"/>
    <n v="185486.31026837396"/>
    <n v="165756.51341669681"/>
    <n v="351242.82368507073"/>
    <n v="59788.049999999996"/>
    <n v="99646.75"/>
    <n v="119576.09999999999"/>
    <n v="39858.699999999997"/>
    <n v="0"/>
    <n v="0"/>
    <n v="279010.89999999997"/>
    <n v="39858.699999999997"/>
    <n v="318869.59999999998"/>
    <n v="11.530290879463893"/>
    <n v="10"/>
    <m/>
    <m/>
    <n v="0"/>
    <m/>
    <m/>
    <m/>
    <m/>
    <m/>
    <m/>
    <m/>
    <m/>
    <m/>
    <m/>
    <m/>
    <m/>
    <m/>
    <m/>
    <m/>
    <m/>
    <n v="113265.13916666668"/>
    <n v="442431.57"/>
    <n v="119576.09999999999"/>
    <n v="111"/>
    <n v="30"/>
    <n v="0"/>
    <n v="61"/>
    <n v="28.416666666666668"/>
    <n v="20"/>
    <n v="20"/>
    <n v="30"/>
    <n v="30"/>
    <n v="20"/>
    <n v="80"/>
    <n v="30"/>
    <n v="61"/>
    <n v="20"/>
    <n v="0"/>
    <n v="30"/>
    <n v="0"/>
  </r>
  <r>
    <s v="BC_LEL06"/>
    <x v="0"/>
    <x v="0"/>
    <s v="南平市"/>
    <s v="FJNP004"/>
    <s v="福建省南平市第一医院"/>
    <s v="FJNP004"/>
    <x v="15"/>
    <s v="正式进药"/>
    <s v="-"/>
    <x v="0"/>
    <x v="2"/>
    <x v="4"/>
    <x v="5"/>
    <n v="6232.07"/>
    <n v="5.2505443082282452"/>
    <n v="4.7510134060288154"/>
    <n v="7.7003918609290354"/>
    <n v="6.5789919915293007"/>
    <n v="5.9240751259292672"/>
    <n v="8.1300732098291579"/>
    <n v="17.701949575186095"/>
    <n v="20.633140327287727"/>
    <n v="38.335089902473825"/>
    <n v="4"/>
    <n v="4"/>
    <n v="2"/>
    <n v="5"/>
    <n v="0"/>
    <n v="0"/>
    <n v="10"/>
    <n v="5"/>
    <n v="15"/>
    <n v="32721.75966698"/>
    <n v="29608.648117309996"/>
    <n v="47989.381104740009"/>
    <n v="41000.738620650009"/>
    <n v="36919.250870050004"/>
    <n v="50667.185348779996"/>
    <n v="110319.78888903001"/>
    <n v="128587.17483948001"/>
    <n v="238906.96372851002"/>
    <n v="24928.28"/>
    <n v="24928.28"/>
    <n v="12464.14"/>
    <n v="31160.35"/>
    <n v="0"/>
    <n v="0"/>
    <n v="62320.7"/>
    <n v="31160.35"/>
    <n v="93481.049999999988"/>
    <n v="6.5789919915293007"/>
    <n v="5"/>
    <n v="9"/>
    <n v="11"/>
    <n v="15"/>
    <n v="4"/>
    <n v="4"/>
    <n v="2"/>
    <n v="5"/>
    <n v="0"/>
    <n v="0"/>
    <n v="0.33333333333333331"/>
    <n v="0"/>
    <n v="0.33333333333333331"/>
    <n v="1"/>
    <n v="1"/>
    <n v="0"/>
    <n v="0"/>
    <n v="1"/>
    <n v="0"/>
    <n v="0"/>
    <n v="15580.174999999999"/>
    <n v="56088.63"/>
    <n v="68552.76999999999"/>
    <n v="9"/>
    <n v="11"/>
    <n v="48"/>
    <n v="4"/>
    <n v="2.5"/>
    <n v="1"/>
    <n v="1"/>
    <n v="1"/>
    <n v="2"/>
    <n v="2"/>
    <n v="3"/>
    <n v="4"/>
    <n v="3"/>
    <n v="2"/>
    <n v="4"/>
    <n v="3"/>
    <n v="4"/>
  </r>
  <r>
    <s v="BC_LEL06"/>
    <x v="0"/>
    <x v="0"/>
    <s v="南平市"/>
    <s v="FJNP004"/>
    <s v="福建省南平市第一医院"/>
    <s v="FJNP004"/>
    <x v="15"/>
    <s v="正式进药"/>
    <s v="-"/>
    <x v="0"/>
    <x v="2"/>
    <x v="4"/>
    <x v="6"/>
    <n v="8489.27"/>
    <n v="1"/>
    <n v="1"/>
    <n v="1"/>
    <n v="1"/>
    <n v="1"/>
    <n v="1"/>
    <n v="3"/>
    <n v="3"/>
    <n v="6"/>
    <n v="0"/>
    <n v="0"/>
    <n v="2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0"/>
    <n v="16978.54"/>
    <n v="0"/>
    <n v="0"/>
    <n v="0"/>
    <n v="16978.54"/>
    <n v="0"/>
    <n v="16978.54"/>
    <n v="1"/>
    <n v="0"/>
    <n v="2"/>
    <n v="2"/>
    <n v="4"/>
    <n v="0"/>
    <n v="0"/>
    <n v="4"/>
    <n v="0"/>
    <n v="0"/>
    <n v="0"/>
    <n v="0.33333333333333331"/>
    <n v="0.33333333333333331"/>
    <n v="0.66666666666666663"/>
    <n v="0"/>
    <n v="0"/>
    <n v="0"/>
    <n v="2"/>
    <n v="0"/>
    <n v="0"/>
    <n v="0"/>
    <n v="2122.3175000000001"/>
    <n v="8489.27"/>
    <n v="8489.27"/>
    <n v="1"/>
    <n v="1"/>
    <n v="0"/>
    <n v="1"/>
    <n v="0.25"/>
    <n v="0"/>
    <n v="0"/>
    <n v="0"/>
    <n v="1"/>
    <n v="0"/>
    <n v="0"/>
    <n v="1"/>
    <n v="0"/>
    <n v="0"/>
    <n v="1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755.91666666666663"/>
    <n v="0"/>
    <n v="0"/>
    <n v="0"/>
    <n v="0"/>
    <n v="0"/>
    <n v="0"/>
    <n v="-0.16666666666666666"/>
    <n v="0"/>
    <n v="0"/>
    <n v="-2"/>
    <n v="0"/>
    <n v="0"/>
    <n v="0"/>
    <n v="0"/>
    <n v="0"/>
    <n v="0"/>
    <n v="0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1"/>
    <x v="1"/>
    <n v="3444.49"/>
    <n v="4.3514595070048676"/>
    <n v="4.0317262328553021"/>
    <n v="6.1154478503256229"/>
    <n v="6.2595503619370101"/>
    <n v="5.6359860169237859"/>
    <n v="7.4181606646435041"/>
    <n v="14.498633590185793"/>
    <n v="19.313697043504302"/>
    <n v="33.812330633690095"/>
    <n v="0"/>
    <n v="0"/>
    <n v="0"/>
    <n v="0"/>
    <n v="0"/>
    <n v="0"/>
    <n v="0"/>
    <n v="0"/>
    <n v="0"/>
    <n v="14988.558757283196"/>
    <n v="13887.24069180776"/>
    <n v="21064.598965968104"/>
    <n v="21560.958626188411"/>
    <n v="19413.097475433809"/>
    <n v="25551.780227757903"/>
    <n v="49940.398415059055"/>
    <n v="66525.836329380123"/>
    <n v="116466.23474443918"/>
    <n v="0"/>
    <n v="0"/>
    <n v="0"/>
    <n v="0"/>
    <n v="0"/>
    <n v="0"/>
    <n v="0"/>
    <n v="0"/>
    <n v="0"/>
    <n v="6.2595503619370101"/>
    <n v="0"/>
    <m/>
    <m/>
    <n v="0"/>
    <m/>
    <m/>
    <m/>
    <m/>
    <m/>
    <m/>
    <m/>
    <m/>
    <m/>
    <m/>
    <m/>
    <m/>
    <m/>
    <m/>
    <m/>
    <m/>
    <n v="19805.817499999997"/>
    <n v="-34444.899999999994"/>
    <n v="-10333.469999999999"/>
    <n v="-10"/>
    <n v="-3"/>
    <n v="0"/>
    <n v="26"/>
    <n v="5.75"/>
    <n v="26"/>
    <n v="10"/>
    <n v="10"/>
    <n v="10"/>
    <n v="0"/>
    <n v="26"/>
    <n v="-10"/>
    <n v="0"/>
    <n v="0"/>
    <n v="0"/>
    <n v="0"/>
    <n v="-3"/>
  </r>
  <r>
    <s v="BC_LEL06"/>
    <x v="0"/>
    <x v="0"/>
    <s v="南平市"/>
    <s v="FJNP029"/>
    <s v="邵武市立医院"/>
    <s v="FJNP029"/>
    <x v="16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3"/>
    <x v="4"/>
    <n v="3985.87"/>
    <n v="1.2958037071366987E-2"/>
    <n v="1.0945848555697883E-2"/>
    <n v="1.6613508913653235E-2"/>
    <n v="1.0039059811770671E-2"/>
    <n v="1.2184712387616252E-2"/>
    <n v="1.3983870521420617E-2"/>
    <n v="4.0517394540718107E-2"/>
    <n v="3.6207642720807537E-2"/>
    <n v="7.6725037261525644E-2"/>
    <n v="0"/>
    <n v="0"/>
    <n v="0"/>
    <n v="0"/>
    <n v="0"/>
    <n v="0"/>
    <n v="0"/>
    <n v="0"/>
    <n v="0"/>
    <n v="51.649051221649536"/>
    <n v="43.628729382699525"/>
    <n v="66.219286773663029"/>
    <n v="40.014387331942366"/>
    <n v="48.566679564427986"/>
    <n v="55.737889995214793"/>
    <n v="161.4970673780121"/>
    <n v="144.31895689158515"/>
    <n v="305.81602426959728"/>
    <n v="0"/>
    <n v="0"/>
    <n v="0"/>
    <n v="0"/>
    <n v="0"/>
    <n v="0"/>
    <n v="0"/>
    <n v="0"/>
    <n v="0"/>
    <n v="1.0039059811770671E-2"/>
    <n v="0"/>
    <m/>
    <m/>
    <n v="0"/>
    <m/>
    <m/>
    <m/>
    <m/>
    <m/>
    <m/>
    <m/>
    <m/>
    <m/>
    <m/>
    <m/>
    <m/>
    <m/>
    <m/>
    <m/>
    <m/>
    <n v="2657.2466666666664"/>
    <n v="0"/>
    <n v="0"/>
    <n v="0"/>
    <n v="0"/>
    <n v="0"/>
    <n v="5"/>
    <n v="0.66666666666666663"/>
    <n v="5"/>
    <n v="2"/>
    <n v="1"/>
    <n v="0"/>
    <n v="0"/>
    <n v="0"/>
    <n v="0"/>
    <n v="0"/>
    <n v="0"/>
    <n v="0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4"/>
    <x v="5"/>
    <n v="6232.07"/>
    <n v="0.55744393802380265"/>
    <n v="0.51533432312377747"/>
    <n v="0.76396196622310086"/>
    <n v="0.669429843323326"/>
    <n v="0.61422145312392196"/>
    <n v="0.80018338122325328"/>
    <n v="1.8367402273706808"/>
    <n v="2.0838346776705015"/>
    <n v="3.9205749050411822"/>
    <n v="0"/>
    <n v="0"/>
    <n v="0"/>
    <n v="0"/>
    <n v="0"/>
    <n v="0"/>
    <n v="0"/>
    <n v="0"/>
    <n v="0"/>
    <n v="3474.0296428399997"/>
    <n v="3211.5995751099999"/>
    <n v="4761.0644508400001"/>
    <n v="4171.9336436800004"/>
    <n v="3827.8710913700002"/>
    <n v="4986.7988446199997"/>
    <n v="11446.69366879"/>
    <n v="12986.60357967"/>
    <n v="24433.29724846"/>
    <n v="0"/>
    <n v="0"/>
    <n v="0"/>
    <n v="0"/>
    <n v="0"/>
    <n v="0"/>
    <n v="0"/>
    <n v="0"/>
    <n v="0"/>
    <n v="0.669429843323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29"/>
    <s v="邵武市立医院"/>
    <s v="FJNP029"/>
    <x v="16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0"/>
    <x v="0"/>
    <n v="4535.5"/>
    <n v="0.4981680371327849"/>
    <n v="0.35689014930947371"/>
    <n v="0.33198886905320946"/>
    <n v="0.2344309176080987"/>
    <n v="0.21359903157892368"/>
    <n v="0.37185430263624419"/>
    <n v="1.187047055495468"/>
    <n v="0.81988425182326652"/>
    <n v="2.0069313073187347"/>
    <n v="0"/>
    <n v="0"/>
    <n v="0"/>
    <n v="0"/>
    <n v="0"/>
    <n v="0"/>
    <n v="0"/>
    <n v="0"/>
    <n v="0"/>
    <n v="2259.4411324157459"/>
    <n v="1618.6752721931182"/>
    <n v="1505.7355155908317"/>
    <n v="1063.2614268115317"/>
    <n v="968.77840772620846"/>
    <n v="1686.5451896066857"/>
    <n v="5383.851920199696"/>
    <n v="3718.5850241444259"/>
    <n v="9102.436944344121"/>
    <n v="0"/>
    <n v="0"/>
    <n v="0"/>
    <n v="0"/>
    <n v="0"/>
    <n v="0"/>
    <n v="0"/>
    <n v="0"/>
    <n v="0"/>
    <n v="0.234430917608098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1"/>
    <x v="1"/>
    <n v="3444.49"/>
    <n v="6.7758440894790084"/>
    <n v="6.2779737054461142"/>
    <n v="9.5226259383641843"/>
    <n v="9.7470141350162027"/>
    <n v="8.7760353692098949"/>
    <n v="11.551135892087743"/>
    <n v="22.57644373328931"/>
    <n v="30.07418539631384"/>
    <n v="52.650629129603146"/>
    <n v="5"/>
    <n v="0"/>
    <n v="0"/>
    <n v="3"/>
    <n v="0"/>
    <n v="0"/>
    <n v="5"/>
    <n v="3"/>
    <n v="8"/>
    <n v="23339.327207769551"/>
    <n v="21624.417648672086"/>
    <n v="32800.589818436049"/>
    <n v="33573.492717921959"/>
    <n v="30228.966068889793"/>
    <n v="39787.772068937309"/>
    <n v="77764.334674877697"/>
    <n v="103590.23085574906"/>
    <n v="181354.56553062674"/>
    <n v="17222.449999999997"/>
    <n v="0"/>
    <n v="0"/>
    <n v="10333.469999999999"/>
    <n v="0"/>
    <n v="0"/>
    <n v="17222.449999999997"/>
    <n v="10333.469999999999"/>
    <n v="27555.919999999998"/>
    <n v="9.7470141350162027"/>
    <n v="3"/>
    <m/>
    <m/>
    <n v="0"/>
    <m/>
    <m/>
    <m/>
    <m/>
    <m/>
    <m/>
    <m/>
    <m/>
    <m/>
    <m/>
    <m/>
    <m/>
    <m/>
    <m/>
    <m/>
    <m/>
    <n v="28991.124166666661"/>
    <n v="103334.7"/>
    <n v="34444.899999999994"/>
    <n v="30"/>
    <n v="10"/>
    <n v="0"/>
    <n v="15"/>
    <n v="8.4166666666666661"/>
    <n v="15"/>
    <n v="10"/>
    <n v="11"/>
    <n v="10"/>
    <n v="13"/>
    <n v="2"/>
    <n v="10"/>
    <n v="10"/>
    <n v="10"/>
    <n v="0"/>
    <n v="10"/>
    <n v="0"/>
  </r>
  <r>
    <s v="BC_LEL06"/>
    <x v="0"/>
    <x v="0"/>
    <s v="南平市"/>
    <s v="FJNP039"/>
    <s v="建瓯市立医院"/>
    <s v="FJNP039"/>
    <x v="17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3"/>
    <x v="4"/>
    <n v="3985.87"/>
    <n v="0.36037221300639583"/>
    <n v="0.30441182144523538"/>
    <n v="0.46203348084596163"/>
    <n v="0.27919338252747522"/>
    <n v="0.3388655043806329"/>
    <n v="0.38890136974022615"/>
    <n v="1.1268175152975928"/>
    <n v="1.0069602566483342"/>
    <n v="2.133777771945927"/>
    <n v="0"/>
    <n v="0"/>
    <n v="0"/>
    <n v="0"/>
    <n v="0"/>
    <n v="0"/>
    <n v="0"/>
    <n v="0"/>
    <n v="0"/>
    <n v="1436.3967926558028"/>
    <n v="1213.3459467439202"/>
    <n v="1841.6053902994929"/>
    <n v="1112.8285276147876"/>
    <n v="1350.673847945633"/>
    <n v="1550.110302606475"/>
    <n v="4491.3481296992159"/>
    <n v="4013.6126781668954"/>
    <n v="8504.9608078661113"/>
    <n v="0"/>
    <n v="0"/>
    <n v="0"/>
    <n v="0"/>
    <n v="0"/>
    <n v="0"/>
    <n v="0"/>
    <n v="0"/>
    <n v="0"/>
    <n v="0.27919338252747522"/>
    <n v="0"/>
    <m/>
    <m/>
    <n v="0"/>
    <m/>
    <m/>
    <m/>
    <m/>
    <m/>
    <m/>
    <m/>
    <m/>
    <m/>
    <m/>
    <m/>
    <m/>
    <m/>
    <m/>
    <m/>
    <m/>
    <n v="2989.4025000000001"/>
    <n v="11957.61"/>
    <n v="0"/>
    <n v="3"/>
    <n v="0"/>
    <n v="0"/>
    <n v="2"/>
    <n v="0.75"/>
    <n v="0"/>
    <n v="0"/>
    <n v="2"/>
    <n v="2"/>
    <n v="1"/>
    <n v="1"/>
    <n v="1"/>
    <n v="0"/>
    <n v="2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4"/>
    <x v="5"/>
    <n v="6232.07"/>
    <n v="0.14508933512460548"/>
    <n v="0.13412929842411911"/>
    <n v="0.19884060272429546"/>
    <n v="0.17423635162313647"/>
    <n v="0.15986704452453199"/>
    <n v="0.20826809432339496"/>
    <n v="0.47805923627302005"/>
    <n v="0.54237149047106348"/>
    <n v="1.0204307267440835"/>
    <n v="0"/>
    <n v="0"/>
    <n v="0"/>
    <n v="0"/>
    <n v="0"/>
    <n v="0"/>
    <n v="0"/>
    <n v="0"/>
    <n v="0"/>
    <n v="904.20689275000007"/>
    <n v="835.90317682999989"/>
    <n v="1239.18855502"/>
    <n v="1085.8531398600001"/>
    <n v="996.30261216999997"/>
    <n v="1297.94134259"/>
    <n v="2979.2986246"/>
    <n v="3380.0970946200005"/>
    <n v="6359.3957192200005"/>
    <n v="0"/>
    <n v="0"/>
    <n v="0"/>
    <n v="0"/>
    <n v="0"/>
    <n v="0"/>
    <n v="0"/>
    <n v="0"/>
    <n v="0"/>
    <n v="0.174236351623136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39"/>
    <s v="建瓯市立医院"/>
    <s v="FJNP039"/>
    <x v="17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43"/>
    <s v="南平市第二医院"/>
    <s v="FJNP043"/>
    <x v="18"/>
    <s v="未准入"/>
    <s v="-"/>
    <x v="0"/>
    <x v="1"/>
    <x v="0"/>
    <x v="0"/>
    <n v="4535.5"/>
    <n v="0.97718255624429018"/>
    <n v="0.70005861959321314"/>
    <n v="0.65121346117112455"/>
    <n v="0.45984845725844015"/>
    <n v="0.41898562760252428"/>
    <n v="0.72941158588154897"/>
    <n v="2.3284546370086279"/>
    <n v="1.6082456707425132"/>
    <n v="3.9367003077511411"/>
    <n v="1"/>
    <n v="3"/>
    <n v="1"/>
    <n v="1"/>
    <n v="0"/>
    <n v="0"/>
    <n v="5"/>
    <n v="1"/>
    <n v="6"/>
    <n v="4432.0114838459785"/>
    <n v="3175.115869165018"/>
    <n v="2953.5786531416356"/>
    <n v="2085.6426778956552"/>
    <n v="1900.3093139912489"/>
    <n v="3308.2462477657655"/>
    <n v="10560.706006152632"/>
    <n v="7294.1982396526691"/>
    <n v="17854.904245805301"/>
    <n v="4535.5"/>
    <n v="13606.5"/>
    <n v="4535.5"/>
    <n v="4535.5"/>
    <n v="0"/>
    <n v="0"/>
    <n v="22677.5"/>
    <n v="4535.5"/>
    <n v="27213"/>
    <n v="0.45984845725844015"/>
    <n v="1"/>
    <m/>
    <m/>
    <n v="0"/>
    <m/>
    <m/>
    <m/>
    <m/>
    <m/>
    <m/>
    <m/>
    <m/>
    <m/>
    <m/>
    <m/>
    <m/>
    <m/>
    <m/>
    <m/>
    <m/>
    <n v="13228.541666666666"/>
    <n v="58961.5"/>
    <n v="31748.5"/>
    <n v="13"/>
    <n v="7"/>
    <n v="0"/>
    <n v="6"/>
    <n v="2.9166666666666665"/>
    <n v="2"/>
    <n v="0"/>
    <n v="3"/>
    <n v="4"/>
    <n v="3"/>
    <n v="3"/>
    <n v="6"/>
    <n v="2"/>
    <n v="5"/>
    <n v="3"/>
    <n v="3"/>
    <n v="1"/>
  </r>
  <r>
    <s v="BC_LEL06"/>
    <x v="0"/>
    <x v="0"/>
    <s v="南平市"/>
    <s v="FJNP043"/>
    <s v="南平市第二医院"/>
    <s v="FJNP043"/>
    <x v="18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43"/>
    <s v="南平市第二医院"/>
    <s v="FJNP043"/>
    <x v="18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43"/>
    <s v="南平市第二医院"/>
    <s v="FJNP043"/>
    <x v="18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南平市"/>
    <s v="FJNP043"/>
    <s v="南平市第二医院"/>
    <s v="FJNP043"/>
    <x v="18"/>
    <s v="未准入"/>
    <s v="-"/>
    <x v="0"/>
    <x v="1"/>
    <x v="3"/>
    <x v="4"/>
    <n v="3985.87"/>
    <n v="1.8799804476889523"/>
    <n v="1.5880477231807717"/>
    <n v="2.4103243225155651"/>
    <n v="1.456488822756377"/>
    <n v="1.7677848059293584"/>
    <n v="2.0288106152571235"/>
    <n v="5.8783524933852895"/>
    <n v="5.2530842439428591"/>
    <n v="11.131436737328148"/>
    <n v="1"/>
    <n v="2"/>
    <n v="1"/>
    <n v="1"/>
    <n v="0"/>
    <n v="0"/>
    <n v="4"/>
    <n v="1"/>
    <n v="5"/>
    <n v="7493.3576670299635"/>
    <n v="6329.7517783945414"/>
    <n v="9607.2394073851137"/>
    <n v="5805.3751039599601"/>
    <n v="7046.1604244096516"/>
    <n v="8086.5753670349104"/>
    <n v="23430.34885280962"/>
    <n v="20938.110895404523"/>
    <n v="44368.45974821414"/>
    <n v="3985.87"/>
    <n v="7971.74"/>
    <n v="3985.87"/>
    <n v="3985.87"/>
    <n v="0"/>
    <n v="0"/>
    <n v="15943.48"/>
    <n v="3985.87"/>
    <n v="19929.349999999999"/>
    <n v="1.456488822756377"/>
    <n v="1"/>
    <m/>
    <m/>
    <n v="0"/>
    <m/>
    <m/>
    <m/>
    <m/>
    <m/>
    <m/>
    <m/>
    <m/>
    <m/>
    <m/>
    <m/>
    <m/>
    <m/>
    <m/>
    <m/>
    <m/>
    <n v="18932.8825"/>
    <n v="39858.699999999997"/>
    <n v="15943.48"/>
    <n v="10"/>
    <n v="4"/>
    <n v="0"/>
    <n v="25"/>
    <n v="4.75"/>
    <n v="25"/>
    <n v="1"/>
    <n v="11"/>
    <n v="2"/>
    <n v="2"/>
    <n v="2"/>
    <n v="4"/>
    <n v="2"/>
    <n v="4"/>
    <n v="1"/>
    <n v="1"/>
    <n v="2"/>
  </r>
  <r>
    <s v="BC_LEL06"/>
    <x v="0"/>
    <x v="0"/>
    <s v="南平市"/>
    <s v="FJNP043"/>
    <s v="南平市第二医院"/>
    <s v="FJNP043"/>
    <x v="18"/>
    <s v="未准入"/>
    <s v="-"/>
    <x v="0"/>
    <x v="1"/>
    <x v="4"/>
    <x v="5"/>
    <n v="6232.07"/>
    <n v="3.278018596124562"/>
    <n v="3.0303947169239112"/>
    <n v="4.4924394694234815"/>
    <n v="3.936547162124302"/>
    <n v="3.6118964666234494"/>
    <n v="4.7054380286245179"/>
    <n v="10.800852782471955"/>
    <n v="12.253881657372268"/>
    <n v="23.054734439844225"/>
    <n v="3"/>
    <n v="2"/>
    <n v="5"/>
    <n v="2"/>
    <n v="0"/>
    <n v="0"/>
    <n v="10"/>
    <n v="2"/>
    <n v="12"/>
    <n v="20428.841352349998"/>
    <n v="18885.632003499999"/>
    <n v="27997.197244209994"/>
    <n v="24532.837472659998"/>
    <n v="22509.591612749999"/>
    <n v="29324.619175049997"/>
    <n v="67311.670600059995"/>
    <n v="76367.048260459997"/>
    <n v="143678.71886051999"/>
    <n v="18696.21"/>
    <n v="12464.14"/>
    <n v="31160.35"/>
    <n v="12464.14"/>
    <n v="0"/>
    <n v="0"/>
    <n v="62320.7"/>
    <n v="12464.14"/>
    <n v="74784.84"/>
    <n v="3.936547162124302"/>
    <n v="2"/>
    <n v="9"/>
    <n v="3"/>
    <n v="12"/>
    <n v="3"/>
    <n v="2"/>
    <n v="5"/>
    <n v="2"/>
    <n v="0"/>
    <n v="0"/>
    <n v="0"/>
    <n v="0"/>
    <n v="0"/>
    <n v="0"/>
    <n v="0"/>
    <n v="0"/>
    <n v="0"/>
    <n v="0"/>
    <n v="0"/>
    <n v="0"/>
    <n v="7790.0874999999996"/>
    <n v="56088.63"/>
    <n v="18696.21"/>
    <n v="9"/>
    <n v="3"/>
    <n v="12.666666666666666"/>
    <n v="4"/>
    <n v="1.25"/>
    <n v="0"/>
    <n v="1"/>
    <n v="0"/>
    <n v="0"/>
    <n v="1"/>
    <n v="1"/>
    <n v="3"/>
    <n v="4"/>
    <n v="2"/>
    <n v="1"/>
    <n v="0"/>
    <n v="2"/>
  </r>
  <r>
    <s v="BC_LEL06"/>
    <x v="0"/>
    <x v="0"/>
    <s v="南平市"/>
    <s v="FJNP043"/>
    <s v="南平市第二医院"/>
    <s v="FJNP043"/>
    <x v="18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122.3175000000001"/>
    <n v="8489.27"/>
    <n v="0"/>
    <n v="1"/>
    <n v="0"/>
    <n v="0"/>
    <n v="1"/>
    <n v="0.25"/>
    <n v="0"/>
    <n v="0"/>
    <n v="0"/>
    <n v="0"/>
    <n v="1"/>
    <n v="1"/>
    <n v="1"/>
    <n v="0"/>
    <n v="0"/>
    <n v="0"/>
    <n v="0"/>
    <n v="0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3"/>
    <x v="4"/>
    <n v="3985.87"/>
    <n v="0.26752170245684759"/>
    <n v="0.22597960048482968"/>
    <n v="0.34298977259320834"/>
    <n v="0.20725873503213321"/>
    <n v="0.2515562337049454"/>
    <n v="0.28870027367747908"/>
    <n v="0.83649107553488555"/>
    <n v="0.74751524241455769"/>
    <n v="1.5840063179494432"/>
    <n v="0"/>
    <n v="0"/>
    <n v="0"/>
    <n v="0"/>
    <n v="0"/>
    <n v="0"/>
    <n v="0"/>
    <n v="0"/>
    <n v="0"/>
    <n v="1066.3067281716751"/>
    <n v="900.72531018446807"/>
    <n v="1367.1126448860914"/>
    <n v="826.10637420252885"/>
    <n v="1002.6704452375307"/>
    <n v="1150.7217598428535"/>
    <n v="3334.1446832422344"/>
    <n v="2979.4985792829129"/>
    <n v="6313.6432625251473"/>
    <n v="0"/>
    <n v="0"/>
    <n v="0"/>
    <n v="0"/>
    <n v="0"/>
    <n v="0"/>
    <n v="0"/>
    <n v="0"/>
    <n v="0"/>
    <n v="0.20725873503213321"/>
    <n v="0"/>
    <m/>
    <m/>
    <n v="0"/>
    <m/>
    <m/>
    <m/>
    <m/>
    <m/>
    <m/>
    <m/>
    <m/>
    <m/>
    <m/>
    <m/>
    <m/>
    <m/>
    <m/>
    <m/>
    <m/>
    <n v="6310.9608333333326"/>
    <n v="19929.349999999999"/>
    <n v="15943.48"/>
    <n v="5"/>
    <n v="4"/>
    <n v="0"/>
    <n v="3"/>
    <n v="1.5833333333333333"/>
    <n v="3"/>
    <n v="1"/>
    <n v="2"/>
    <n v="1"/>
    <n v="2"/>
    <n v="1"/>
    <n v="1"/>
    <n v="3"/>
    <n v="1"/>
    <n v="2"/>
    <n v="1"/>
    <n v="1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4"/>
    <x v="5"/>
    <n v="6232.07"/>
    <n v="2.8406064537240434"/>
    <n v="2.6260250181239946"/>
    <n v="3.8929773934246565"/>
    <n v="3.4112622626238154"/>
    <n v="3.1299323175237119"/>
    <n v="4.0775538436233871"/>
    <n v="9.3596088652726941"/>
    <n v="10.618748423770914"/>
    <n v="19.978357289043608"/>
    <n v="5"/>
    <n v="6"/>
    <n v="9"/>
    <n v="6"/>
    <n v="0"/>
    <n v="0"/>
    <n v="20"/>
    <n v="6"/>
    <n v="26"/>
    <n v="17702.858262059999"/>
    <n v="16365.571734700003"/>
    <n v="24261.307624239998"/>
    <n v="21259.225209029999"/>
    <n v="19505.95729807"/>
    <n v="25411.60098223"/>
    <n v="58329.737621"/>
    <n v="66176.783489330002"/>
    <n v="124506.52111033001"/>
    <n v="31160.35"/>
    <n v="37392.42"/>
    <n v="56088.63"/>
    <n v="37392.42"/>
    <n v="0"/>
    <n v="0"/>
    <n v="124641.4"/>
    <n v="37392.42"/>
    <n v="162033.82"/>
    <n v="3.4112622626238154"/>
    <n v="6"/>
    <n v="9"/>
    <n v="11"/>
    <n v="26"/>
    <n v="5"/>
    <n v="6"/>
    <n v="9"/>
    <n v="6"/>
    <n v="0"/>
    <n v="0"/>
    <n v="0.66666666666666663"/>
    <n v="0.66666666666666663"/>
    <n v="0.33333333333333331"/>
    <n v="0"/>
    <n v="1"/>
    <n v="0"/>
    <n v="0"/>
    <n v="0"/>
    <n v="0"/>
    <n v="0"/>
    <n v="12464.14"/>
    <n v="56088.63"/>
    <n v="68552.76999999999"/>
    <n v="9"/>
    <n v="11"/>
    <n v="0"/>
    <n v="5"/>
    <n v="2"/>
    <n v="0"/>
    <n v="0"/>
    <n v="0"/>
    <n v="1"/>
    <n v="2"/>
    <n v="1"/>
    <n v="2"/>
    <n v="3"/>
    <n v="4"/>
    <n v="3"/>
    <n v="3"/>
    <n v="5"/>
  </r>
  <r>
    <s v="BC_LEL06"/>
    <x v="0"/>
    <x v="0"/>
    <s v="宁德市"/>
    <s v="FJND001"/>
    <s v="宁德师范学院附属宁德市医院蕉城院区"/>
    <s v="FJND001"/>
    <x v="19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2"/>
    <n v="0"/>
    <n v="1"/>
    <n v="0"/>
    <n v="0"/>
    <n v="2"/>
    <n v="1"/>
    <n v="3"/>
    <n v="0.01"/>
    <n v="0.01"/>
    <n v="0.01"/>
    <n v="0.01"/>
    <n v="0.01"/>
    <n v="0.01"/>
    <n v="0.03"/>
    <n v="0.03"/>
    <n v="0.06"/>
    <n v="0"/>
    <n v="16978.54"/>
    <n v="0"/>
    <n v="8489.27"/>
    <n v="0"/>
    <n v="0"/>
    <n v="16978.54"/>
    <n v="8489.27"/>
    <n v="25467.81"/>
    <n v="1.1779575864591419E-6"/>
    <n v="1"/>
    <n v="0"/>
    <n v="2"/>
    <n v="6"/>
    <n v="0"/>
    <n v="4"/>
    <n v="0"/>
    <n v="2"/>
    <n v="0"/>
    <n v="0"/>
    <n v="0"/>
    <n v="0.33333333333333331"/>
    <n v="0.66666666666666663"/>
    <n v="1"/>
    <n v="0"/>
    <n v="2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BC_LEL06"/>
    <x v="0"/>
    <x v="0"/>
    <s v="宁德市"/>
    <s v="FJND024"/>
    <s v="宁德市闽东医院"/>
    <s v="FJND024"/>
    <x v="20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24"/>
    <s v="宁德市闽东医院"/>
    <s v="FJND024"/>
    <x v="20"/>
    <s v="正式进药"/>
    <s v="-"/>
    <x v="0"/>
    <x v="2"/>
    <x v="1"/>
    <x v="1"/>
    <n v="3444.49"/>
    <n v="8.8269347824318452"/>
    <n v="8.1783558966238985"/>
    <n v="12.405184801396089"/>
    <n v="12.697496718795467"/>
    <n v="11.432596563520873"/>
    <n v="15.047737497499879"/>
    <n v="29.410475480451833"/>
    <n v="39.177830779816219"/>
    <n v="68.588306260268055"/>
    <n v="0"/>
    <n v="0"/>
    <n v="12"/>
    <n v="8"/>
    <n v="0"/>
    <n v="0"/>
    <n v="12"/>
    <n v="8"/>
    <n v="20"/>
    <n v="30404.288588738669"/>
    <n v="28170.265102362053"/>
    <n v="42729.534996560811"/>
    <n v="43736.400472923793"/>
    <n v="39379.464537082007"/>
    <n v="51831.781332763356"/>
    <n v="101304.08868766154"/>
    <n v="134947.64634276915"/>
    <n v="236251.73503043069"/>
    <n v="0"/>
    <n v="0"/>
    <n v="41333.879999999997"/>
    <n v="27555.919999999998"/>
    <n v="0"/>
    <n v="0"/>
    <n v="41333.879999999997"/>
    <n v="27555.919999999998"/>
    <n v="68889.799999999988"/>
    <n v="12.697496718795467"/>
    <n v="8"/>
    <m/>
    <m/>
    <n v="0"/>
    <m/>
    <m/>
    <m/>
    <m/>
    <m/>
    <m/>
    <m/>
    <m/>
    <m/>
    <m/>
    <m/>
    <m/>
    <m/>
    <m/>
    <m/>
    <m/>
    <n v="50232.145833333336"/>
    <n v="62000.819999999992"/>
    <n v="124001.63999999998"/>
    <n v="18"/>
    <n v="36"/>
    <n v="0"/>
    <n v="50"/>
    <n v="14.583333333333334"/>
    <n v="0"/>
    <n v="30"/>
    <n v="50"/>
    <n v="31"/>
    <n v="0"/>
    <n v="10"/>
    <n v="0"/>
    <n v="3"/>
    <n v="15"/>
    <n v="3"/>
    <n v="31"/>
    <n v="2"/>
  </r>
  <r>
    <s v="BC_LEL06"/>
    <x v="0"/>
    <x v="0"/>
    <s v="宁德市"/>
    <s v="FJND024"/>
    <s v="宁德市闽东医院"/>
    <s v="FJND024"/>
    <x v="20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6"/>
    <n v="0"/>
    <n v="2"/>
    <n v="0"/>
    <n v="0"/>
    <n v="6"/>
    <n v="2"/>
    <n v="8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21396.12"/>
    <n v="0"/>
    <n v="7132.04"/>
    <n v="0"/>
    <n v="0"/>
    <n v="21396.12"/>
    <n v="7132.04"/>
    <n v="28528.16"/>
    <n v="1.7644957539816278E-7"/>
    <n v="2"/>
    <m/>
    <m/>
    <n v="0"/>
    <m/>
    <m/>
    <m/>
    <m/>
    <m/>
    <m/>
    <n v="0.33333333333333331"/>
    <n v="0"/>
    <n v="2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24"/>
    <s v="宁德市闽东医院"/>
    <s v="FJND024"/>
    <x v="20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24"/>
    <s v="宁德市闽东医院"/>
    <s v="FJND024"/>
    <x v="20"/>
    <s v="正式进药"/>
    <s v="-"/>
    <x v="0"/>
    <x v="2"/>
    <x v="3"/>
    <x v="4"/>
    <n v="3985.87"/>
    <n v="10.270680431472096"/>
    <n v="8.6757980354352888"/>
    <n v="13.16804697793205"/>
    <n v="7.9570674625530895"/>
    <n v="9.6577349172071685"/>
    <n v="11.083767126886515"/>
    <n v="32.114525444839437"/>
    <n v="28.69856950664677"/>
    <n v="60.813094951486207"/>
    <n v="0"/>
    <n v="0"/>
    <n v="20"/>
    <n v="0"/>
    <n v="0"/>
    <n v="0"/>
    <n v="20"/>
    <n v="0"/>
    <n v="20"/>
    <n v="40937.597011391685"/>
    <n v="34580.603115500453"/>
    <n v="52486.123407930019"/>
    <n v="31715.83648696648"/>
    <n v="38494.475874448537"/>
    <n v="44178.454878043151"/>
    <n v="128004.32353482215"/>
    <n v="114388.76723945816"/>
    <n v="242393.09077428031"/>
    <n v="0"/>
    <n v="0"/>
    <n v="79717.399999999994"/>
    <n v="0"/>
    <n v="0"/>
    <n v="0"/>
    <n v="79717.399999999994"/>
    <n v="0"/>
    <n v="79717.399999999994"/>
    <n v="7.9570674625530895"/>
    <n v="0"/>
    <m/>
    <m/>
    <n v="0"/>
    <m/>
    <m/>
    <m/>
    <m/>
    <m/>
    <m/>
    <m/>
    <m/>
    <m/>
    <m/>
    <m/>
    <m/>
    <m/>
    <m/>
    <m/>
    <m/>
    <n v="89682.074999999997"/>
    <n v="239152.19999999998"/>
    <n v="119576.09999999999"/>
    <n v="60"/>
    <n v="30"/>
    <n v="0"/>
    <n v="60"/>
    <n v="22.5"/>
    <n v="20"/>
    <n v="20"/>
    <n v="50"/>
    <n v="30"/>
    <n v="30"/>
    <n v="30"/>
    <n v="0"/>
    <n v="60"/>
    <n v="0"/>
    <n v="0"/>
    <n v="30"/>
    <n v="0"/>
  </r>
  <r>
    <s v="BC_LEL06"/>
    <x v="0"/>
    <x v="0"/>
    <s v="宁德市"/>
    <s v="FJND024"/>
    <s v="宁德市闽东医院"/>
    <s v="FJND024"/>
    <x v="20"/>
    <s v="正式进药"/>
    <s v="-"/>
    <x v="0"/>
    <x v="2"/>
    <x v="4"/>
    <x v="5"/>
    <n v="6232.07"/>
    <n v="20.012259300028724"/>
    <n v="18.397617298728996"/>
    <n v="26.568751029933871"/>
    <n v="24.306222671172833"/>
    <n v="22.189323921436834"/>
    <n v="27.957617407882946"/>
    <n v="64.978627628691584"/>
    <n v="74.45316400049262"/>
    <n v="139.4317916291842"/>
    <n v="17"/>
    <n v="20"/>
    <n v="15"/>
    <n v="8"/>
    <n v="0"/>
    <n v="0"/>
    <n v="52"/>
    <n v="8"/>
    <n v="60"/>
    <n v="124717.80081593001"/>
    <n v="114655.23883889"/>
    <n v="165578.31623111997"/>
    <n v="151478.08112233607"/>
    <n v="138285.41993106884"/>
    <n v="174233.82871914507"/>
    <n v="404951.35588593996"/>
    <n v="463997.32977254991"/>
    <n v="868948.68565848982"/>
    <n v="105945.19"/>
    <n v="124641.4"/>
    <n v="93481.049999999988"/>
    <n v="49856.56"/>
    <n v="0"/>
    <n v="0"/>
    <n v="324067.64"/>
    <n v="49856.56"/>
    <n v="373924.2"/>
    <n v="24.306222671172833"/>
    <n v="8"/>
    <n v="73"/>
    <n v="57"/>
    <n v="60"/>
    <n v="17"/>
    <n v="20"/>
    <n v="15"/>
    <n v="8"/>
    <n v="0"/>
    <n v="0"/>
    <n v="0.66666666666666663"/>
    <n v="1.6666666666666667"/>
    <n v="1.3333333333333333"/>
    <n v="0"/>
    <n v="2"/>
    <n v="1"/>
    <n v="1"/>
    <n v="0"/>
    <n v="0"/>
    <n v="0"/>
    <n v="101790.47666666665"/>
    <n v="454941.11"/>
    <n v="355227.99"/>
    <n v="73"/>
    <n v="57"/>
    <n v="33.333333333333336"/>
    <n v="26"/>
    <n v="16.333333333333332"/>
    <n v="0"/>
    <n v="0"/>
    <n v="7"/>
    <n v="12"/>
    <n v="24"/>
    <n v="23"/>
    <n v="26"/>
    <n v="22"/>
    <n v="25"/>
    <n v="21"/>
    <n v="18"/>
    <n v="18"/>
  </r>
  <r>
    <s v="BC_LEL06"/>
    <x v="0"/>
    <x v="0"/>
    <s v="宁德市"/>
    <s v="FJND024"/>
    <s v="宁德市闽东医院"/>
    <s v="FJND024"/>
    <x v="20"/>
    <s v="正式进药"/>
    <s v="-"/>
    <x v="0"/>
    <x v="2"/>
    <x v="4"/>
    <x v="6"/>
    <n v="8489.27"/>
    <n v="1"/>
    <n v="1"/>
    <n v="2"/>
    <n v="1"/>
    <n v="1"/>
    <n v="2"/>
    <n v="4"/>
    <n v="4"/>
    <n v="8"/>
    <n v="0"/>
    <n v="0"/>
    <n v="0"/>
    <n v="0"/>
    <n v="0"/>
    <n v="0"/>
    <n v="0"/>
    <n v="0"/>
    <n v="0"/>
    <n v="8489.27"/>
    <n v="8489.27"/>
    <n v="16978.54"/>
    <n v="8489.27"/>
    <n v="8489.27"/>
    <n v="16978.54"/>
    <n v="33957.08"/>
    <n v="33957.08"/>
    <n v="67914.1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829.7566666666667"/>
    <n v="0"/>
    <n v="0"/>
    <n v="0"/>
    <n v="0"/>
    <n v="0"/>
    <n v="3"/>
    <n v="0.33333333333333331"/>
    <n v="3"/>
    <n v="0"/>
    <n v="0"/>
    <n v="0"/>
    <n v="0"/>
    <n v="1"/>
    <n v="0"/>
    <n v="0"/>
    <n v="0"/>
    <n v="0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0"/>
    <x v="0"/>
    <n v="4535.5"/>
    <n v="8.9584040836392198"/>
    <n v="6.4178468562253572"/>
    <n v="5.9700547176138983"/>
    <n v="4.2156997902133568"/>
    <n v="3.8410863285634171"/>
    <n v="6.6869426678360329"/>
    <n v="21.346305657478474"/>
    <n v="14.743728786612806"/>
    <n v="36.09003444409128"/>
    <n v="0"/>
    <n v="0"/>
    <n v="0"/>
    <n v="0"/>
    <n v="0"/>
    <n v="0"/>
    <n v="0"/>
    <n v="0"/>
    <n v="0"/>
    <n v="40630.841721345685"/>
    <n v="29108.144416410109"/>
    <n v="27077.183171737837"/>
    <n v="19120.306398512679"/>
    <n v="17421.247043199379"/>
    <n v="30328.628469970328"/>
    <n v="96816.169309493635"/>
    <n v="66870.18191168239"/>
    <n v="163686.35122117604"/>
    <n v="0"/>
    <n v="0"/>
    <n v="0"/>
    <n v="0"/>
    <n v="0"/>
    <n v="0"/>
    <n v="0"/>
    <n v="0"/>
    <n v="0"/>
    <n v="4.2156997902133568"/>
    <n v="0"/>
    <m/>
    <m/>
    <n v="0"/>
    <m/>
    <m/>
    <m/>
    <m/>
    <m/>
    <m/>
    <m/>
    <m/>
    <m/>
    <m/>
    <m/>
    <m/>
    <m/>
    <m/>
    <m/>
    <m/>
    <n v="63874.958333333336"/>
    <n v="276665.5"/>
    <n v="54426"/>
    <n v="61"/>
    <n v="12"/>
    <n v="0"/>
    <n v="30"/>
    <n v="14.083333333333334"/>
    <n v="12"/>
    <n v="24"/>
    <n v="24"/>
    <n v="12"/>
    <n v="12"/>
    <n v="12"/>
    <n v="30"/>
    <n v="0"/>
    <n v="31"/>
    <n v="12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1"/>
    <x v="1"/>
    <n v="3444.49"/>
    <n v="1.0567830231297541"/>
    <n v="0.97913351369343105"/>
    <n v="1.4851801922219376"/>
    <n v="1.5201765164704175"/>
    <n v="1.36873946125292"/>
    <n v="1.801553304270566"/>
    <n v="3.5210967290451229"/>
    <n v="4.690469281993904"/>
    <n v="8.2115660110390269"/>
    <n v="0"/>
    <n v="0"/>
    <n v="0"/>
    <n v="0"/>
    <n v="0"/>
    <n v="0"/>
    <n v="0"/>
    <n v="0"/>
    <n v="0"/>
    <n v="3640.0785553402065"/>
    <n v="3372.6155965818862"/>
    <n v="5115.6883203065418"/>
    <n v="5236.2328092171883"/>
    <n v="4714.6093868910702"/>
    <n v="6205.4323410269226"/>
    <n v="12128.382472228634"/>
    <n v="16156.274537135181"/>
    <n v="28284.657009363815"/>
    <n v="0"/>
    <n v="0"/>
    <n v="0"/>
    <n v="0"/>
    <n v="0"/>
    <n v="0"/>
    <n v="0"/>
    <n v="0"/>
    <n v="0"/>
    <n v="1.5201765164704175"/>
    <n v="0"/>
    <m/>
    <m/>
    <n v="0"/>
    <m/>
    <m/>
    <m/>
    <m/>
    <m/>
    <m/>
    <m/>
    <m/>
    <m/>
    <m/>
    <m/>
    <m/>
    <m/>
    <m/>
    <m/>
    <m/>
    <n v="4592.6533333333327"/>
    <n v="17222.449999999997"/>
    <n v="0"/>
    <n v="5"/>
    <n v="0"/>
    <n v="0"/>
    <n v="3"/>
    <n v="1.3333333333333333"/>
    <n v="2"/>
    <n v="2"/>
    <n v="3"/>
    <n v="1"/>
    <n v="0"/>
    <n v="3"/>
    <n v="0"/>
    <n v="0"/>
    <n v="5"/>
    <n v="0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3"/>
    <x v="4"/>
    <n v="3985.87"/>
    <n v="5.2217623019547093"/>
    <n v="4.4109010520849639"/>
    <n v="6.6948253096293442"/>
    <n v="4.0454880460256701"/>
    <n v="4.9101319478709451"/>
    <n v="5.635147323781097"/>
    <n v="16.327488663669016"/>
    <n v="14.590767317677713"/>
    <n v="30.918255981346729"/>
    <n v="0"/>
    <n v="0"/>
    <n v="0"/>
    <n v="0"/>
    <n v="0"/>
    <n v="0"/>
    <n v="0"/>
    <n v="0"/>
    <n v="0"/>
    <n v="20813.26570649222"/>
    <n v="17581.278176473897"/>
    <n v="26684.703356892314"/>
    <n v="16124.789438012338"/>
    <n v="19571.147627060363"/>
    <n v="22460.964663439361"/>
    <n v="65079.247239858429"/>
    <n v="58156.901728512064"/>
    <n v="123236.14896837049"/>
    <n v="0"/>
    <n v="0"/>
    <n v="0"/>
    <n v="0"/>
    <n v="0"/>
    <n v="0"/>
    <n v="0"/>
    <n v="0"/>
    <n v="0"/>
    <n v="4.0454880460256701"/>
    <n v="0"/>
    <m/>
    <m/>
    <n v="0"/>
    <m/>
    <m/>
    <m/>
    <m/>
    <m/>
    <m/>
    <m/>
    <m/>
    <m/>
    <m/>
    <m/>
    <m/>
    <m/>
    <m/>
    <m/>
    <m/>
    <n v="46833.972499999996"/>
    <n v="39858.699999999997"/>
    <n v="0"/>
    <n v="10"/>
    <n v="0"/>
    <n v="0"/>
    <n v="40"/>
    <n v="11.75"/>
    <n v="11"/>
    <n v="20"/>
    <n v="40"/>
    <n v="20"/>
    <n v="0"/>
    <n v="40"/>
    <n v="10"/>
    <n v="0"/>
    <n v="0"/>
    <n v="0"/>
    <n v="0"/>
    <n v="0"/>
  </r>
  <r>
    <s v="BC_LEL06"/>
    <x v="0"/>
    <x v="0"/>
    <s v="宁德市"/>
    <s v="FJND028"/>
    <s v="福鼎市医院"/>
    <s v="FJND028"/>
    <x v="21"/>
    <s v="正式进药"/>
    <s v="-"/>
    <x v="0"/>
    <x v="2"/>
    <x v="4"/>
    <x v="5"/>
    <n v="6232.07"/>
    <n v="4.6625171225242976"/>
    <n v="4.3103071789244982"/>
    <n v="6.3898590434237752"/>
    <n v="4.2369898096282617"/>
    <n v="3.7752201147291351"/>
    <n v="5.3306283129297336"/>
    <n v="15.362683344872572"/>
    <n v="13.342838237287129"/>
    <n v="28.705521582159701"/>
    <n v="1"/>
    <n v="2"/>
    <n v="2"/>
    <n v="1"/>
    <n v="0"/>
    <n v="0"/>
    <n v="5"/>
    <n v="1"/>
    <n v="6"/>
    <n v="29057.133083769997"/>
    <n v="26862.136060559995"/>
    <n v="39822.048848750004"/>
    <n v="26405.217082889998"/>
    <n v="23527.4360204"/>
    <n v="33220.848790160002"/>
    <n v="95741.317993079996"/>
    <n v="83153.501893449997"/>
    <n v="178894.81988652999"/>
    <n v="6232.07"/>
    <n v="12464.14"/>
    <n v="12464.14"/>
    <n v="6232.07"/>
    <n v="0"/>
    <n v="0"/>
    <n v="31160.35"/>
    <n v="6232.07"/>
    <n v="37392.42"/>
    <n v="4.2369898096282617"/>
    <n v="1"/>
    <n v="6"/>
    <n v="9"/>
    <n v="6"/>
    <n v="1"/>
    <n v="2"/>
    <n v="2"/>
    <n v="1"/>
    <n v="0"/>
    <n v="0"/>
    <n v="0"/>
    <n v="0.33333333333333331"/>
    <n v="0"/>
    <n v="0"/>
    <n v="0"/>
    <n v="0"/>
    <n v="0"/>
    <n v="0"/>
    <n v="0"/>
    <n v="0"/>
    <n v="12983.479166666668"/>
    <n v="37392.42"/>
    <n v="56088.63"/>
    <n v="6"/>
    <n v="9"/>
    <n v="34"/>
    <n v="4"/>
    <n v="2.0833333333333335"/>
    <n v="3"/>
    <n v="0"/>
    <n v="0"/>
    <n v="3"/>
    <n v="4"/>
    <n v="0"/>
    <n v="0"/>
    <n v="3"/>
    <n v="3"/>
    <n v="3"/>
    <n v="2"/>
    <n v="4"/>
  </r>
  <r>
    <s v="BC_LEL06"/>
    <x v="0"/>
    <x v="0"/>
    <s v="宁德市"/>
    <s v="FJND028"/>
    <s v="福鼎市医院"/>
    <s v="FJND028"/>
    <x v="21"/>
    <s v="正式进药"/>
    <s v="-"/>
    <x v="0"/>
    <x v="2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1"/>
    <n v="0"/>
    <n v="0"/>
    <n v="0"/>
    <n v="1"/>
    <n v="1"/>
    <n v="0.01"/>
    <n v="0.01"/>
    <n v="0.01"/>
    <n v="8489.27"/>
    <n v="8489.27"/>
    <n v="8489.27"/>
    <n v="0.03"/>
    <n v="25467.81"/>
    <n v="25467.84"/>
    <n v="0"/>
    <n v="0"/>
    <n v="0"/>
    <n v="8489.27"/>
    <n v="0"/>
    <n v="0"/>
    <n v="0"/>
    <n v="8489.27"/>
    <n v="8489.27"/>
    <n v="1"/>
    <n v="1"/>
    <n v="0"/>
    <n v="0"/>
    <n v="2"/>
    <n v="0"/>
    <n v="0"/>
    <n v="0"/>
    <n v="2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0"/>
    <x v="0"/>
    <n v="4535.5"/>
    <n v="6.1921273534901422"/>
    <n v="4.436071949636804"/>
    <n v="4.1265541020061294"/>
    <n v="2.9139286128828372"/>
    <n v="2.6549925076110714"/>
    <n v="4.6220733311582327"/>
    <n v="14.754753405133076"/>
    <n v="10.190994451652141"/>
    <n v="24.945747856785218"/>
    <n v="14"/>
    <n v="9"/>
    <n v="1"/>
    <n v="2"/>
    <n v="0"/>
    <n v="0"/>
    <n v="24"/>
    <n v="2"/>
    <n v="26"/>
    <n v="28084.393611754538"/>
    <n v="20119.804327577727"/>
    <n v="18715.986129648798"/>
    <n v="13216.123223730108"/>
    <n v="12041.718518270014"/>
    <n v="20963.413593468162"/>
    <n v="66920.184068981063"/>
    <n v="46221.255335468282"/>
    <n v="113141.43940444934"/>
    <n v="63497"/>
    <n v="40819.5"/>
    <n v="4535.5"/>
    <n v="9071"/>
    <n v="0"/>
    <n v="0"/>
    <n v="108852"/>
    <n v="9071"/>
    <n v="117923"/>
    <n v="2.9139286128828372"/>
    <n v="2"/>
    <m/>
    <m/>
    <n v="0"/>
    <m/>
    <m/>
    <m/>
    <m/>
    <m/>
    <m/>
    <m/>
    <m/>
    <m/>
    <m/>
    <m/>
    <m/>
    <m/>
    <m/>
    <m/>
    <m/>
    <n v="40819.5"/>
    <n v="213168.5"/>
    <n v="40819.5"/>
    <n v="47"/>
    <n v="9"/>
    <n v="0"/>
    <n v="24"/>
    <n v="9"/>
    <n v="24"/>
    <n v="0"/>
    <n v="12"/>
    <n v="12"/>
    <n v="0"/>
    <n v="4"/>
    <n v="4"/>
    <n v="13"/>
    <n v="30"/>
    <n v="2"/>
    <n v="3"/>
    <n v="4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3"/>
    <x v="4"/>
    <n v="3985.87"/>
    <n v="7.0590999665474632"/>
    <n v="5.9629277758509511"/>
    <n v="9.0504772883964009"/>
    <n v="5.4689399629848685"/>
    <n v="6.6378188559031894"/>
    <n v="7.6179393056444393"/>
    <n v="22.072505030794815"/>
    <n v="19.724698124532495"/>
    <n v="41.79720315532731"/>
    <n v="14"/>
    <n v="23"/>
    <n v="0"/>
    <n v="0"/>
    <n v="0"/>
    <n v="0"/>
    <n v="37"/>
    <n v="0"/>
    <n v="37"/>
    <n v="28136.654783662536"/>
    <n v="23767.454933931032"/>
    <n v="36074.02590950056"/>
    <n v="21798.483730262498"/>
    <n v="26457.483043178847"/>
    <n v="30364.115740189001"/>
    <n v="87978.135627094132"/>
    <n v="78620.082513630347"/>
    <n v="166598.21814072446"/>
    <n v="55802.18"/>
    <n v="91675.01"/>
    <n v="0"/>
    <n v="0"/>
    <n v="0"/>
    <n v="0"/>
    <n v="147477.19"/>
    <n v="0"/>
    <n v="147477.19"/>
    <n v="5.4689399629848685"/>
    <n v="0"/>
    <m/>
    <m/>
    <n v="0"/>
    <m/>
    <m/>
    <m/>
    <m/>
    <m/>
    <m/>
    <m/>
    <m/>
    <m/>
    <m/>
    <m/>
    <m/>
    <m/>
    <m/>
    <m/>
    <m/>
    <n v="57462.95916666666"/>
    <n v="159434.79999999999"/>
    <n v="135519.57999999999"/>
    <n v="40"/>
    <n v="34"/>
    <n v="0"/>
    <n v="24"/>
    <n v="14.416666666666666"/>
    <n v="24"/>
    <n v="12"/>
    <n v="12"/>
    <n v="24"/>
    <n v="12"/>
    <n v="15"/>
    <n v="16"/>
    <n v="14"/>
    <n v="10"/>
    <n v="15"/>
    <n v="0"/>
    <n v="19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4"/>
    <x v="5"/>
    <n v="6232.07"/>
    <n v="0.66435068692424826"/>
    <n v="0.6141652555234457"/>
    <n v="0.91047491232447653"/>
    <n v="0.79781334122370262"/>
    <n v="0.73201704052425598"/>
    <n v="0.95364290002358776"/>
    <n v="2.1889908547721704"/>
    <n v="2.4834732817715466"/>
    <n v="4.6724641365437165"/>
    <n v="0"/>
    <n v="0"/>
    <n v="0"/>
    <n v="0"/>
    <n v="0"/>
    <n v="0"/>
    <n v="0"/>
    <n v="0"/>
    <n v="0"/>
    <n v="4140.2799854599998"/>
    <n v="3827.5208639900002"/>
    <n v="5674.1433868499998"/>
    <n v="4972.0285894400004"/>
    <n v="4561.9814377399998"/>
    <n v="5943.1693079500001"/>
    <n v="13641.9442363"/>
    <n v="15477.17933513"/>
    <n v="29119.123571429998"/>
    <n v="0"/>
    <n v="0"/>
    <n v="0"/>
    <n v="0"/>
    <n v="0"/>
    <n v="0"/>
    <n v="0"/>
    <n v="0"/>
    <n v="0"/>
    <n v="0.79781334122370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宁德市"/>
    <s v="FJND036"/>
    <s v="宁德师范学院附属宁德市医院东侨院区"/>
    <s v="FJND001"/>
    <x v="19"/>
    <s v="临时采购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4"/>
    <s v="莆田市第一医院"/>
    <s v="FJPT014"/>
    <x v="22"/>
    <s v="正式进药"/>
    <s v="-"/>
    <x v="0"/>
    <x v="2"/>
    <x v="0"/>
    <x v="0"/>
    <n v="4535.5"/>
    <n v="11.258265378763051"/>
    <n v="8.0654793413039663"/>
    <n v="7.5027270157844335"/>
    <n v="5.2979823808234787"/>
    <n v="4.8271956506943328"/>
    <n v="8.4036592259286742"/>
    <n v="26.826471735851452"/>
    <n v="18.528837257446487"/>
    <n v="45.355308993297939"/>
    <n v="52"/>
    <n v="12"/>
    <n v="24"/>
    <n v="50"/>
    <n v="0"/>
    <n v="0"/>
    <n v="88"/>
    <n v="50"/>
    <n v="138"/>
    <n v="51061.862625379814"/>
    <n v="36580.98155248414"/>
    <n v="34028.618380090295"/>
    <n v="24028.999088224886"/>
    <n v="21893.745873724143"/>
    <n v="38114.796419199498"/>
    <n v="121671.46255795425"/>
    <n v="84037.541381148534"/>
    <n v="205709.00393910278"/>
    <n v="235846"/>
    <n v="54426"/>
    <n v="108852"/>
    <n v="226775"/>
    <n v="0"/>
    <n v="0"/>
    <n v="399124"/>
    <n v="226775"/>
    <n v="625899"/>
    <n v="5.2979823808234787"/>
    <n v="50"/>
    <m/>
    <m/>
    <n v="0"/>
    <m/>
    <m/>
    <m/>
    <m/>
    <m/>
    <m/>
    <m/>
    <m/>
    <m/>
    <m/>
    <m/>
    <m/>
    <m/>
    <m/>
    <m/>
    <m/>
    <n v="89954.083333333328"/>
    <n v="480763"/>
    <n v="163278"/>
    <n v="106"/>
    <n v="36"/>
    <n v="0"/>
    <n v="24"/>
    <n v="19.833333333333332"/>
    <n v="24"/>
    <n v="0"/>
    <n v="22"/>
    <n v="18"/>
    <n v="0"/>
    <n v="32"/>
    <n v="24"/>
    <n v="22"/>
    <n v="60"/>
    <n v="24"/>
    <n v="12"/>
    <n v="0"/>
  </r>
  <r>
    <s v="BC_LEL06"/>
    <x v="0"/>
    <x v="0"/>
    <s v="莆田市"/>
    <s v="FJPT014"/>
    <s v="莆田市第一医院"/>
    <s v="FJPT014"/>
    <x v="22"/>
    <s v="正式进药"/>
    <s v="-"/>
    <x v="0"/>
    <x v="2"/>
    <x v="1"/>
    <x v="1"/>
    <n v="3444.49"/>
    <n v="9.3975943048117987"/>
    <n v="8.707084927126024"/>
    <n v="13.207177453238184"/>
    <n v="13.518387276114455"/>
    <n v="12.171711585361344"/>
    <n v="16.02057063888811"/>
    <n v="31.311856685176007"/>
    <n v="41.710669500363906"/>
    <n v="73.022526185539917"/>
    <n v="13"/>
    <n v="10"/>
    <n v="11"/>
    <n v="10"/>
    <n v="0"/>
    <n v="0"/>
    <n v="34"/>
    <n v="10"/>
    <n v="44"/>
    <n v="32369.919606981195"/>
    <n v="29991.466960636313"/>
    <n v="45491.990665904392"/>
    <n v="46563.949788703474"/>
    <n v="41925.338838661286"/>
    <n v="55182.695359943697"/>
    <n v="107853.3772335219"/>
    <n v="143671.98398730846"/>
    <n v="251525.36122083035"/>
    <n v="44778.369999999995"/>
    <n v="34444.899999999994"/>
    <n v="37889.39"/>
    <n v="34444.899999999994"/>
    <n v="0"/>
    <n v="0"/>
    <n v="117112.65999999999"/>
    <n v="34444.899999999994"/>
    <n v="151557.56"/>
    <n v="13.518387276114455"/>
    <n v="10"/>
    <m/>
    <m/>
    <n v="0"/>
    <m/>
    <m/>
    <m/>
    <m/>
    <m/>
    <m/>
    <m/>
    <m/>
    <m/>
    <m/>
    <m/>
    <m/>
    <m/>
    <m/>
    <m/>
    <m/>
    <n v="101038.37333333332"/>
    <n v="234225.31999999998"/>
    <n v="141224.09"/>
    <n v="68"/>
    <n v="41"/>
    <n v="0"/>
    <n v="46"/>
    <n v="29.333333333333332"/>
    <n v="46"/>
    <n v="38"/>
    <n v="43"/>
    <n v="45"/>
    <n v="44"/>
    <n v="27"/>
    <n v="28"/>
    <n v="18"/>
    <n v="22"/>
    <n v="14"/>
    <n v="14"/>
    <n v="13"/>
  </r>
  <r>
    <s v="BC_LEL06"/>
    <x v="0"/>
    <x v="0"/>
    <s v="莆田市"/>
    <s v="FJPT014"/>
    <s v="莆田市第一医院"/>
    <s v="FJPT014"/>
    <x v="22"/>
    <s v="正式进药"/>
    <s v="-"/>
    <x v="0"/>
    <x v="2"/>
    <x v="2"/>
    <x v="2"/>
    <n v="3566.02"/>
    <n v="0.52701962410048253"/>
    <n v="0.60174743773320616"/>
    <n v="1.2179555460788503"/>
    <n v="1.2329319109013004"/>
    <n v="1.4989145061378062"/>
    <n v="1.9088771512103511"/>
    <n v="2.3467226079125387"/>
    <n v="4.6407235682494576"/>
    <n v="6.9874461761619964"/>
    <n v="0"/>
    <n v="0"/>
    <n v="0"/>
    <n v="0"/>
    <n v="0"/>
    <n v="0"/>
    <n v="0"/>
    <n v="0"/>
    <n v="0"/>
    <n v="1879.3625199348028"/>
    <n v="2145.843397905368"/>
    <n v="4343.2538364281017"/>
    <n v="4396.6598529122557"/>
    <n v="5345.1591071775401"/>
    <n v="6807.0940987591366"/>
    <n v="8368.4597542682714"/>
    <n v="16548.913058848935"/>
    <n v="24917.372813117207"/>
    <n v="0"/>
    <n v="0"/>
    <n v="0"/>
    <n v="0"/>
    <n v="0"/>
    <n v="0"/>
    <n v="0"/>
    <n v="0"/>
    <n v="0"/>
    <n v="1.2329319109013004"/>
    <n v="0"/>
    <m/>
    <m/>
    <n v="0"/>
    <m/>
    <m/>
    <m/>
    <m/>
    <m/>
    <m/>
    <n v="0"/>
    <n v="0.33333333333333331"/>
    <n v="0.6666666666666666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4"/>
    <s v="莆田市第一医院"/>
    <s v="FJPT014"/>
    <x v="22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4"/>
    <s v="莆田市第一医院"/>
    <s v="FJPT014"/>
    <x v="22"/>
    <s v="正式进药"/>
    <s v="-"/>
    <x v="0"/>
    <x v="2"/>
    <x v="3"/>
    <x v="4"/>
    <n v="3985.87"/>
    <n v="9.3196428216333782"/>
    <n v="7.8724422809537717"/>
    <n v="11.948720954919816"/>
    <n v="7.2202642418313951"/>
    <n v="8.7634544268930359"/>
    <n v="10.057439858046328"/>
    <n v="29.140806057506964"/>
    <n v="26.041158526770758"/>
    <n v="55.181964584277722"/>
    <n v="11"/>
    <n v="10"/>
    <n v="10"/>
    <n v="3"/>
    <n v="0"/>
    <n v="0"/>
    <n v="31"/>
    <n v="3"/>
    <n v="34"/>
    <n v="37146.884733463834"/>
    <n v="31378.531514385209"/>
    <n v="47626.04839258625"/>
    <n v="28779.034633588501"/>
    <n v="34929.990096520145"/>
    <n v="40087.647806991117"/>
    <n v="116151.4646404353"/>
    <n v="103796.67253709977"/>
    <n v="219948.13717753507"/>
    <n v="43844.57"/>
    <n v="39858.699999999997"/>
    <n v="39858.699999999997"/>
    <n v="11957.61"/>
    <n v="0"/>
    <n v="0"/>
    <n v="123561.96999999999"/>
    <n v="11957.61"/>
    <n v="135519.57999999999"/>
    <n v="7.2202642418313951"/>
    <n v="3"/>
    <m/>
    <m/>
    <n v="0"/>
    <m/>
    <m/>
    <m/>
    <m/>
    <m/>
    <m/>
    <m/>
    <m/>
    <m/>
    <m/>
    <m/>
    <m/>
    <m/>
    <m/>
    <m/>
    <m/>
    <n v="79717.399999999994"/>
    <n v="199293.5"/>
    <n v="151463.06"/>
    <n v="50"/>
    <n v="38"/>
    <n v="0"/>
    <n v="34"/>
    <n v="20"/>
    <n v="34"/>
    <n v="15"/>
    <n v="28"/>
    <n v="34"/>
    <n v="26"/>
    <n v="15"/>
    <n v="13"/>
    <n v="19"/>
    <n v="18"/>
    <n v="20"/>
    <n v="11"/>
    <n v="7"/>
  </r>
  <r>
    <s v="BC_LEL06"/>
    <x v="0"/>
    <x v="0"/>
    <s v="莆田市"/>
    <s v="FJPT014"/>
    <s v="莆田市第一医院"/>
    <s v="FJPT014"/>
    <x v="22"/>
    <s v="正式进药"/>
    <s v="-"/>
    <x v="0"/>
    <x v="2"/>
    <x v="4"/>
    <x v="5"/>
    <n v="6232.07"/>
    <n v="16.654131731328434"/>
    <n v="15.293165222829654"/>
    <n v="21.966523682333477"/>
    <n v="20.273472991928845"/>
    <n v="18.489159116428411"/>
    <n v="23.137185842734436"/>
    <n v="53.913820636491565"/>
    <n v="61.899817951091691"/>
    <n v="115.81363858758326"/>
    <n v="32"/>
    <n v="21"/>
    <n v="31"/>
    <n v="20"/>
    <n v="0"/>
    <n v="0"/>
    <n v="84"/>
    <n v="20"/>
    <n v="104"/>
    <n v="103789.71473885998"/>
    <n v="95308.076190239997"/>
    <n v="136896.91324495999"/>
    <n v="126345.70282880998"/>
    <n v="115225.73385472001"/>
    <n v="144192.56177492999"/>
    <n v="335994.70417405997"/>
    <n v="385763.99845845997"/>
    <n v="721758.70263251988"/>
    <n v="199426.24"/>
    <n v="130873.47"/>
    <n v="193194.16999999998"/>
    <n v="124641.4"/>
    <n v="0"/>
    <n v="0"/>
    <n v="523493.87999999995"/>
    <n v="124641.4"/>
    <n v="648135.27999999991"/>
    <n v="20.273472991928845"/>
    <n v="20"/>
    <n v="52"/>
    <n v="80"/>
    <n v="104"/>
    <n v="32"/>
    <n v="21"/>
    <n v="31"/>
    <n v="20"/>
    <n v="0"/>
    <n v="0"/>
    <n v="1.3333333333333333"/>
    <n v="1.6666666666666667"/>
    <n v="0.33333333333333331"/>
    <n v="0"/>
    <n v="0"/>
    <n v="1"/>
    <n v="0"/>
    <n v="0"/>
    <n v="0"/>
    <n v="0"/>
    <n v="80497.570833333331"/>
    <n v="324067.64"/>
    <n v="498565.6"/>
    <n v="52"/>
    <n v="80"/>
    <n v="20"/>
    <n v="30"/>
    <n v="12.916666666666666"/>
    <n v="0"/>
    <n v="0"/>
    <n v="0"/>
    <n v="3"/>
    <n v="4"/>
    <n v="16"/>
    <n v="17"/>
    <n v="18"/>
    <n v="17"/>
    <n v="23"/>
    <n v="27"/>
    <n v="30"/>
  </r>
  <r>
    <s v="BC_LEL06"/>
    <x v="0"/>
    <x v="0"/>
    <s v="莆田市"/>
    <s v="FJPT014"/>
    <s v="莆田市第一医院"/>
    <s v="FJPT014"/>
    <x v="22"/>
    <s v="正式进药"/>
    <s v="-"/>
    <x v="0"/>
    <x v="2"/>
    <x v="4"/>
    <x v="6"/>
    <n v="8489.27"/>
    <n v="1"/>
    <n v="1"/>
    <n v="2"/>
    <n v="1"/>
    <n v="1"/>
    <n v="2"/>
    <n v="4"/>
    <n v="4"/>
    <n v="8"/>
    <n v="0"/>
    <n v="1"/>
    <n v="4"/>
    <n v="3"/>
    <n v="0"/>
    <n v="0"/>
    <n v="5"/>
    <n v="3"/>
    <n v="8"/>
    <n v="8489.27"/>
    <n v="8489.27"/>
    <n v="16978.54"/>
    <n v="8489.27"/>
    <n v="8489.27"/>
    <n v="16978.54"/>
    <n v="33957.08"/>
    <n v="33957.08"/>
    <n v="67914.16"/>
    <n v="0"/>
    <n v="8489.27"/>
    <n v="33957.08"/>
    <n v="25467.81"/>
    <n v="0"/>
    <n v="0"/>
    <n v="42446.350000000006"/>
    <n v="25467.81"/>
    <n v="67914.16"/>
    <n v="1"/>
    <n v="3"/>
    <n v="2"/>
    <n v="2"/>
    <n v="16"/>
    <n v="0"/>
    <n v="2"/>
    <n v="8"/>
    <n v="6"/>
    <n v="0"/>
    <n v="0"/>
    <n v="0.33333333333333331"/>
    <n v="0.33333333333333331"/>
    <n v="1.6666666666666667"/>
    <n v="1"/>
    <n v="0"/>
    <n v="1"/>
    <n v="4"/>
    <n v="1"/>
    <n v="0"/>
    <n v="0"/>
    <n v="2122.3175000000001"/>
    <n v="8489.27"/>
    <n v="8489.27"/>
    <n v="1"/>
    <n v="1"/>
    <n v="0"/>
    <n v="1"/>
    <n v="0.25"/>
    <n v="0"/>
    <n v="0"/>
    <n v="1"/>
    <n v="0"/>
    <n v="0"/>
    <n v="0"/>
    <n v="0"/>
    <n v="0"/>
    <n v="1"/>
    <n v="1"/>
    <n v="0"/>
    <n v="0"/>
  </r>
  <r>
    <s v="BC_LEL06"/>
    <x v="0"/>
    <x v="0"/>
    <s v="莆田市"/>
    <s v="FJPT015"/>
    <s v="莆田学院附属医院老院区"/>
    <s v="FJPT015"/>
    <x v="23"/>
    <s v="正式进药"/>
    <s v="-"/>
    <x v="0"/>
    <x v="2"/>
    <x v="0"/>
    <x v="0"/>
    <n v="4535.5"/>
    <n v="13.423923135225252"/>
    <n v="9.6169677196139549"/>
    <n v="8.9459634656021834"/>
    <n v="6.3171106613020696"/>
    <n v="5.7557626502435451"/>
    <n v="10.020200422375151"/>
    <n v="31.986854320441388"/>
    <n v="22.093073733920765"/>
    <n v="54.079928054362156"/>
    <n v="71"/>
    <n v="0"/>
    <n v="36"/>
    <n v="36"/>
    <n v="0"/>
    <n v="0"/>
    <n v="107"/>
    <n v="36"/>
    <n v="143"/>
    <n v="60884.203379814127"/>
    <n v="43617.75709230909"/>
    <n v="40574.417298238695"/>
    <n v="28651.255404335538"/>
    <n v="26105.261500179597"/>
    <n v="45446.619015682489"/>
    <n v="145076.3777703619"/>
    <n v="100203.13592019762"/>
    <n v="245279.51369055951"/>
    <n v="322020.5"/>
    <n v="0"/>
    <n v="163278"/>
    <n v="163278"/>
    <n v="0"/>
    <n v="0"/>
    <n v="485298.5"/>
    <n v="163278"/>
    <n v="648576.5"/>
    <n v="6.3171106613020696"/>
    <n v="36"/>
    <m/>
    <m/>
    <n v="0"/>
    <m/>
    <m/>
    <m/>
    <m/>
    <m/>
    <m/>
    <m/>
    <m/>
    <m/>
    <m/>
    <m/>
    <m/>
    <m/>
    <m/>
    <m/>
    <m/>
    <n v="185955.5"/>
    <n v="489834"/>
    <n v="653112"/>
    <n v="108"/>
    <n v="144"/>
    <n v="0"/>
    <n v="72"/>
    <n v="41"/>
    <n v="72"/>
    <n v="0"/>
    <n v="48"/>
    <n v="60"/>
    <n v="24"/>
    <n v="36"/>
    <n v="48"/>
    <n v="24"/>
    <n v="36"/>
    <n v="72"/>
    <n v="36"/>
    <n v="36"/>
  </r>
  <r>
    <s v="BC_LEL06"/>
    <x v="0"/>
    <x v="0"/>
    <s v="莆田市"/>
    <s v="FJPT015"/>
    <s v="莆田学院附属医院老院区"/>
    <s v="FJPT015"/>
    <x v="23"/>
    <s v="正式进药"/>
    <s v="-"/>
    <x v="0"/>
    <x v="2"/>
    <x v="1"/>
    <x v="1"/>
    <n v="3444.49"/>
    <n v="4.2395648339676004"/>
    <n v="3.9280532725818809"/>
    <n v="5.9581934770315366"/>
    <n v="6.0985904954872021"/>
    <n v="5.491060662202889"/>
    <n v="7.2274079618383871"/>
    <n v="14.125811583581019"/>
    <n v="18.81705911952848"/>
    <n v="32.942870703109499"/>
    <n v="0"/>
    <n v="0"/>
    <n v="0"/>
    <n v="0"/>
    <n v="0"/>
    <n v="0"/>
    <n v="0"/>
    <n v="0"/>
    <n v="0"/>
    <n v="14603.138674953059"/>
    <n v="13530.140216875563"/>
    <n v="20522.937849700356"/>
    <n v="21006.533975800714"/>
    <n v="18913.903540351228"/>
    <n v="24894.734450472704"/>
    <n v="48656.21674152898"/>
    <n v="64815.17196662465"/>
    <n v="113471.38870815362"/>
    <n v="0"/>
    <n v="0"/>
    <n v="0"/>
    <n v="0"/>
    <n v="0"/>
    <n v="0"/>
    <n v="0"/>
    <n v="0"/>
    <n v="0"/>
    <n v="6.0985904954872021"/>
    <n v="0"/>
    <m/>
    <m/>
    <n v="0"/>
    <m/>
    <m/>
    <m/>
    <m/>
    <m/>
    <m/>
    <m/>
    <m/>
    <m/>
    <m/>
    <m/>
    <m/>
    <m/>
    <m/>
    <m/>
    <m/>
    <n v="18944.695"/>
    <n v="37889.39"/>
    <n v="0"/>
    <n v="11"/>
    <n v="0"/>
    <n v="0"/>
    <n v="20"/>
    <n v="5.5"/>
    <n v="20"/>
    <n v="10"/>
    <n v="10"/>
    <n v="5"/>
    <n v="10"/>
    <n v="0"/>
    <n v="5"/>
    <n v="3"/>
    <n v="3"/>
    <n v="0"/>
    <n v="0"/>
    <n v="0"/>
  </r>
  <r>
    <s v="BC_LEL06"/>
    <x v="0"/>
    <x v="0"/>
    <s v="莆田市"/>
    <s v="FJPT015"/>
    <s v="莆田学院附属医院老院区"/>
    <s v="FJPT015"/>
    <x v="23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1"/>
    <n v="0"/>
    <n v="0"/>
    <n v="0"/>
    <n v="1"/>
    <n v="0"/>
    <n v="1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3566.02"/>
    <n v="0"/>
    <n v="0"/>
    <n v="0"/>
    <n v="3566.02"/>
    <n v="0"/>
    <n v="3566.02"/>
    <n v="1.7644957539816278E-7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5"/>
    <s v="莆田学院附属医院老院区"/>
    <s v="FJPT015"/>
    <x v="23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5"/>
    <s v="莆田学院附属医院老院区"/>
    <s v="FJPT015"/>
    <x v="23"/>
    <s v="正式进药"/>
    <s v="-"/>
    <x v="0"/>
    <x v="2"/>
    <x v="3"/>
    <x v="4"/>
    <n v="3985.87"/>
    <n v="12.493284004271908"/>
    <n v="10.553264658908477"/>
    <n v="16.01764866257454"/>
    <n v="9.6789988077331852"/>
    <n v="11.747695390163051"/>
    <n v="13.482324903137778"/>
    <n v="39.064197325754925"/>
    <n v="34.909019101034012"/>
    <n v="73.973216426788937"/>
    <n v="54"/>
    <n v="33"/>
    <n v="34"/>
    <n v="-30"/>
    <n v="0"/>
    <n v="0"/>
    <n v="121"/>
    <n v="-30"/>
    <n v="91"/>
    <n v="49796.605914107276"/>
    <n v="42063.941006003537"/>
    <n v="63844.265274695987"/>
    <n v="38579.230977779473"/>
    <n v="46824.786624789202"/>
    <n v="53738.794361669781"/>
    <n v="155704.81219480681"/>
    <n v="139142.81196423844"/>
    <n v="294847.62415904528"/>
    <n v="215236.97999999998"/>
    <n v="131533.71"/>
    <n v="135519.57999999999"/>
    <n v="-119576.09999999999"/>
    <n v="0"/>
    <n v="0"/>
    <n v="482290.2699999999"/>
    <n v="-119576.09999999999"/>
    <n v="362714.16999999993"/>
    <n v="9.6789988077331852"/>
    <n v="-30"/>
    <m/>
    <m/>
    <n v="0"/>
    <m/>
    <m/>
    <m/>
    <m/>
    <m/>
    <m/>
    <m/>
    <m/>
    <m/>
    <m/>
    <m/>
    <m/>
    <m/>
    <m/>
    <m/>
    <m/>
    <n v="109279.26916666667"/>
    <n v="318869.59999999998"/>
    <n v="474318.52999999997"/>
    <n v="80"/>
    <n v="119"/>
    <n v="0"/>
    <n v="41"/>
    <n v="27.416666666666668"/>
    <n v="0"/>
    <n v="30"/>
    <n v="20"/>
    <n v="30"/>
    <n v="30"/>
    <n v="20"/>
    <n v="20"/>
    <n v="20"/>
    <n v="40"/>
    <n v="40"/>
    <n v="38"/>
    <n v="41"/>
  </r>
  <r>
    <s v="BC_LEL06"/>
    <x v="0"/>
    <x v="0"/>
    <s v="莆田市"/>
    <s v="FJPT015"/>
    <s v="莆田学院附属医院老院区"/>
    <s v="FJPT015"/>
    <x v="23"/>
    <s v="正式进药"/>
    <s v="-"/>
    <x v="0"/>
    <x v="2"/>
    <x v="4"/>
    <x v="5"/>
    <n v="6232.07"/>
    <n v="8.0893394647284147"/>
    <n v="7.3753638325291613"/>
    <n v="11.590887512529545"/>
    <n v="9.9880794034293583"/>
    <n v="9.0520118224297867"/>
    <n v="12.205027721628607"/>
    <n v="27.05559080978712"/>
    <n v="31.24511894748775"/>
    <n v="58.300709757274873"/>
    <n v="0"/>
    <n v="0"/>
    <n v="0"/>
    <n v="0"/>
    <n v="0"/>
    <n v="0"/>
    <n v="0"/>
    <n v="0"/>
    <n v="0"/>
    <n v="50413.329797950006"/>
    <n v="45963.783679790009"/>
    <n v="72235.222340209992"/>
    <n v="62246.410007729995"/>
    <n v="56412.771318209998"/>
    <n v="76062.587113129994"/>
    <n v="168612.33581795002"/>
    <n v="194721.76843906997"/>
    <n v="363334.10425701999"/>
    <n v="0"/>
    <n v="0"/>
    <n v="0"/>
    <n v="0"/>
    <n v="0"/>
    <n v="0"/>
    <n v="0"/>
    <n v="0"/>
    <n v="0"/>
    <n v="9.98807940342935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333333333333329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15"/>
    <s v="莆田学院附属医院老院区"/>
    <s v="FJPT015"/>
    <x v="23"/>
    <s v="正式进药"/>
    <s v="-"/>
    <x v="0"/>
    <x v="2"/>
    <x v="4"/>
    <x v="6"/>
    <n v="8489.27"/>
    <n v="1"/>
    <n v="1"/>
    <n v="1"/>
    <n v="1"/>
    <n v="1"/>
    <n v="1"/>
    <n v="3"/>
    <n v="3"/>
    <n v="6"/>
    <n v="5"/>
    <n v="3"/>
    <n v="0"/>
    <n v="2"/>
    <n v="0"/>
    <n v="0"/>
    <n v="8"/>
    <n v="2"/>
    <n v="10"/>
    <n v="8489.27"/>
    <n v="8489.27"/>
    <n v="8489.27"/>
    <n v="8489.27"/>
    <n v="8489.27"/>
    <n v="8489.27"/>
    <n v="25467.81"/>
    <n v="25467.81"/>
    <n v="50935.62"/>
    <n v="42446.350000000006"/>
    <n v="25467.81"/>
    <n v="0"/>
    <n v="16978.54"/>
    <n v="0"/>
    <n v="0"/>
    <n v="67914.16"/>
    <n v="16978.54"/>
    <n v="84892.700000000012"/>
    <n v="1"/>
    <n v="2"/>
    <n v="16"/>
    <n v="12"/>
    <n v="20"/>
    <n v="10"/>
    <n v="6"/>
    <n v="0"/>
    <n v="4"/>
    <n v="0"/>
    <n v="0"/>
    <n v="2.6666666666666665"/>
    <n v="2.6666666666666665"/>
    <n v="1.3333333333333333"/>
    <n v="0"/>
    <n v="2"/>
    <n v="1"/>
    <n v="1"/>
    <n v="0"/>
    <n v="0"/>
    <n v="0"/>
    <n v="24052.931666666671"/>
    <n v="67914.16"/>
    <n v="50935.62"/>
    <n v="8"/>
    <n v="6"/>
    <n v="0"/>
    <n v="10"/>
    <n v="2.8333333333333335"/>
    <n v="0"/>
    <n v="0"/>
    <n v="0"/>
    <n v="10"/>
    <n v="0"/>
    <n v="10"/>
    <n v="0"/>
    <n v="0"/>
    <n v="8"/>
    <n v="2"/>
    <n v="10"/>
    <n v="-6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0"/>
    <x v="0"/>
    <n v="4535.5"/>
    <n v="2.3206622565264228"/>
    <n v="1.6625344010334726"/>
    <n v="1.5465344634170495"/>
    <n v="1.092071232404177"/>
    <n v="0.99502813040508054"/>
    <n v="1.7322433009183007"/>
    <n v="5.5297311209769449"/>
    <n v="3.819342663727558"/>
    <n v="9.3490737847045029"/>
    <n v="15"/>
    <n v="5"/>
    <n v="0"/>
    <n v="15"/>
    <n v="0"/>
    <n v="0"/>
    <n v="20"/>
    <n v="15"/>
    <n v="35"/>
    <n v="10525.36366447559"/>
    <n v="7540.4247758873144"/>
    <n v="7014.307058828027"/>
    <n v="4953.0890745691449"/>
    <n v="4512.950085452243"/>
    <n v="7856.5894913149514"/>
    <n v="25080.095499190931"/>
    <n v="17322.628651336337"/>
    <n v="42402.724150527269"/>
    <n v="68032.5"/>
    <n v="22677.5"/>
    <n v="0"/>
    <n v="68032.5"/>
    <n v="0"/>
    <n v="0"/>
    <n v="90710"/>
    <n v="68032.5"/>
    <n v="158742.5"/>
    <n v="1.092071232404177"/>
    <n v="15"/>
    <m/>
    <m/>
    <n v="0"/>
    <m/>
    <m/>
    <m/>
    <m/>
    <m/>
    <m/>
    <m/>
    <m/>
    <m/>
    <m/>
    <m/>
    <m/>
    <m/>
    <m/>
    <m/>
    <m/>
    <n v="35150.125"/>
    <n v="0"/>
    <n v="-149671.5"/>
    <n v="0"/>
    <n v="-33"/>
    <n v="0"/>
    <n v="54"/>
    <n v="7.75"/>
    <n v="54"/>
    <n v="48"/>
    <n v="24"/>
    <n v="0"/>
    <n v="0"/>
    <n v="0"/>
    <n v="0"/>
    <n v="0"/>
    <n v="0"/>
    <n v="-33"/>
    <n v="0"/>
    <n v="0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1"/>
    <x v="1"/>
    <n v="3444.49"/>
    <n v="10.120251539148464"/>
    <n v="9.3766432958406174"/>
    <n v="14.222784429043021"/>
    <n v="14.557925698904933"/>
    <n v="13.107693193645606"/>
    <n v="17.25252223148518"/>
    <n v="33.719679264032102"/>
    <n v="44.918141124035721"/>
    <n v="78.637820388067823"/>
    <n v="7"/>
    <n v="10"/>
    <n v="10"/>
    <n v="15"/>
    <n v="0"/>
    <n v="0"/>
    <n v="27"/>
    <n v="15"/>
    <n v="42"/>
    <n v="34859.105224081497"/>
    <n v="32297.754066090052"/>
    <n v="48990.238737994398"/>
    <n v="50144.629490621053"/>
    <n v="45149.318128580351"/>
    <n v="59426.140301128384"/>
    <n v="116147.09802816594"/>
    <n v="154720.0879203298"/>
    <n v="270867.18594849575"/>
    <n v="24111.43"/>
    <n v="34444.899999999994"/>
    <n v="34444.899999999994"/>
    <n v="51667.35"/>
    <n v="0"/>
    <n v="0"/>
    <n v="93001.229999999981"/>
    <n v="51667.35"/>
    <n v="144668.57999999999"/>
    <n v="14.557925698904933"/>
    <n v="15"/>
    <m/>
    <m/>
    <n v="0"/>
    <m/>
    <m/>
    <m/>
    <m/>
    <m/>
    <m/>
    <m/>
    <m/>
    <m/>
    <m/>
    <m/>
    <m/>
    <m/>
    <m/>
    <m/>
    <m/>
    <n v="45639.4925"/>
    <n v="151557.56"/>
    <n v="120557.15"/>
    <n v="44"/>
    <n v="35"/>
    <n v="0"/>
    <n v="20"/>
    <n v="13.25"/>
    <n v="20"/>
    <n v="20"/>
    <n v="0"/>
    <n v="20"/>
    <n v="10"/>
    <n v="10"/>
    <n v="10"/>
    <n v="20"/>
    <n v="14"/>
    <n v="20"/>
    <n v="5"/>
    <n v="10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3"/>
    <x v="4"/>
    <n v="3985.87"/>
    <n v="0.56811595093910949"/>
    <n v="0.47989607737707835"/>
    <n v="0.72838188090781497"/>
    <n v="0.44013996719466297"/>
    <n v="0.53421127188362749"/>
    <n v="0.61309130814580759"/>
    <n v="1.7763939092240029"/>
    <n v="1.5874425472240981"/>
    <n v="3.3638364564481007"/>
    <n v="10"/>
    <n v="0"/>
    <n v="0"/>
    <n v="0"/>
    <n v="0"/>
    <n v="0"/>
    <n v="10"/>
    <n v="0"/>
    <n v="10"/>
    <n v="2264.4363253696683"/>
    <n v="1912.8033779349753"/>
    <n v="2903.2354876540326"/>
    <n v="1754.3406910421913"/>
    <n v="2129.2966822627941"/>
    <n v="2443.70225239913"/>
    <n v="7080.4751909586757"/>
    <n v="6327.339625704115"/>
    <n v="13407.814816662791"/>
    <n v="39858.699999999997"/>
    <n v="0"/>
    <n v="0"/>
    <n v="0"/>
    <n v="0"/>
    <n v="0"/>
    <n v="39858.699999999997"/>
    <n v="0"/>
    <n v="39858.699999999997"/>
    <n v="0.44013996719466297"/>
    <n v="0"/>
    <m/>
    <m/>
    <n v="0"/>
    <m/>
    <m/>
    <m/>
    <m/>
    <m/>
    <m/>
    <m/>
    <m/>
    <m/>
    <m/>
    <m/>
    <m/>
    <m/>
    <m/>
    <m/>
    <m/>
    <n v="23250.908333333333"/>
    <n v="59788.049999999996"/>
    <n v="19929.349999999999"/>
    <n v="15"/>
    <n v="5"/>
    <n v="0"/>
    <n v="30"/>
    <n v="5.833333333333333"/>
    <n v="30"/>
    <n v="0"/>
    <n v="20"/>
    <n v="0"/>
    <n v="0"/>
    <n v="0"/>
    <n v="0"/>
    <n v="0"/>
    <n v="15"/>
    <n v="5"/>
    <n v="-5"/>
    <n v="5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4"/>
    <x v="5"/>
    <n v="6232.07"/>
    <n v="24.517798937929133"/>
    <n v="21.200614016034802"/>
    <n v="31.381286014139768"/>
    <n v="28.354699799434215"/>
    <n v="25.791578176934788"/>
    <n v="33.062912513339867"/>
    <n v="77.099698968103695"/>
    <n v="87.209190489708874"/>
    <n v="164.30888945781257"/>
    <n v="30"/>
    <n v="40"/>
    <n v="33"/>
    <n v="50"/>
    <n v="0"/>
    <n v="0"/>
    <n v="103"/>
    <n v="50"/>
    <n v="153"/>
    <n v="152796.63922710001"/>
    <n v="132123.71059090999"/>
    <n v="195570.37113014"/>
    <n v="176708.47397905999"/>
    <n v="160734.92060912997"/>
    <n v="206050.38518700999"/>
    <n v="480490.72094815003"/>
    <n v="543493.77977519995"/>
    <n v="1023984.50072335"/>
    <n v="186962.09999999998"/>
    <n v="249282.8"/>
    <n v="205658.31"/>
    <n v="311603.5"/>
    <n v="0"/>
    <n v="0"/>
    <n v="641903.21"/>
    <n v="311603.5"/>
    <n v="953506.71"/>
    <n v="28.354699799434215"/>
    <n v="50"/>
    <n v="100"/>
    <n v="50"/>
    <n v="153"/>
    <n v="30"/>
    <n v="40"/>
    <n v="33"/>
    <n v="50"/>
    <n v="0"/>
    <n v="0"/>
    <n v="1.3333333333333333"/>
    <n v="0.33333333333333331"/>
    <n v="2.3333333333333335"/>
    <n v="2"/>
    <n v="4"/>
    <n v="1"/>
    <n v="2"/>
    <n v="2"/>
    <n v="0"/>
    <n v="0"/>
    <n v="148011.66250000001"/>
    <n v="623207"/>
    <n v="311603.5"/>
    <n v="100"/>
    <n v="50"/>
    <n v="10"/>
    <n v="30"/>
    <n v="23.75"/>
    <n v="20"/>
    <n v="0"/>
    <n v="30"/>
    <n v="20"/>
    <n v="30"/>
    <n v="35"/>
    <n v="25"/>
    <n v="30"/>
    <n v="45"/>
    <n v="20"/>
    <n v="20"/>
    <n v="10"/>
  </r>
  <r>
    <s v="BC_LEL06"/>
    <x v="0"/>
    <x v="0"/>
    <s v="莆田市"/>
    <s v="FJPT048"/>
    <s v="莆田市荔城区新度镇卫生院"/>
    <s v="FJPT015"/>
    <x v="23"/>
    <s v="临时采购"/>
    <s v="-"/>
    <x v="0"/>
    <x v="2"/>
    <x v="4"/>
    <x v="6"/>
    <n v="8489.27"/>
    <n v="1"/>
    <n v="2"/>
    <n v="3"/>
    <n v="2"/>
    <n v="2"/>
    <n v="3"/>
    <n v="6"/>
    <n v="7"/>
    <n v="13"/>
    <n v="0"/>
    <n v="0"/>
    <n v="0"/>
    <n v="0"/>
    <n v="0"/>
    <n v="0"/>
    <n v="0"/>
    <n v="0"/>
    <n v="0"/>
    <n v="8489.27"/>
    <n v="16978.54"/>
    <n v="25467.81"/>
    <n v="16978.54"/>
    <n v="16978.54"/>
    <n v="25467.81"/>
    <n v="50935.62"/>
    <n v="59424.89"/>
    <n v="110360.5100000000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1"/>
    <s v="泉州市第一医院东街院区"/>
    <s v="FJQZ001"/>
    <x v="24"/>
    <s v="正式进药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1"/>
    <n v="0"/>
    <n v="1"/>
    <n v="0"/>
    <n v="0"/>
    <n v="12"/>
    <n v="1"/>
    <n v="1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9890.5"/>
    <n v="0"/>
    <n v="4535.5"/>
    <n v="0"/>
    <n v="0"/>
    <n v="54426"/>
    <n v="4535.5"/>
    <n v="58961.5"/>
    <n v="1.1681063360424579E-7"/>
    <n v="1"/>
    <m/>
    <m/>
    <n v="0"/>
    <m/>
    <m/>
    <m/>
    <m/>
    <m/>
    <m/>
    <m/>
    <m/>
    <m/>
    <m/>
    <m/>
    <m/>
    <m/>
    <m/>
    <m/>
    <m/>
    <n v="45355"/>
    <n v="140600.5"/>
    <n v="31748.5"/>
    <n v="31"/>
    <n v="7"/>
    <n v="0"/>
    <n v="18"/>
    <n v="10"/>
    <n v="18"/>
    <n v="10"/>
    <n v="3"/>
    <n v="17"/>
    <n v="14"/>
    <n v="20"/>
    <n v="5"/>
    <n v="13"/>
    <n v="13"/>
    <n v="0"/>
    <n v="2"/>
    <n v="5"/>
  </r>
  <r>
    <s v="BC_LEL06"/>
    <x v="0"/>
    <x v="0"/>
    <s v="泉州市"/>
    <s v="FJQZ001"/>
    <s v="泉州市第一医院东街院区"/>
    <s v="FJQZ001"/>
    <x v="24"/>
    <s v="正式进药"/>
    <s v="-"/>
    <x v="2"/>
    <x v="2"/>
    <x v="1"/>
    <x v="1"/>
    <n v="3444.49"/>
    <n v="9.088333998915882"/>
    <n v="8.4205482177635034"/>
    <n v="12.77254965310866"/>
    <n v="13.073518041645587"/>
    <n v="11.771159366775109"/>
    <n v="15.493358416726863"/>
    <n v="30.281431869788044"/>
    <n v="40.338035825147557"/>
    <n v="70.619467694935594"/>
    <n v="9"/>
    <n v="9"/>
    <n v="15"/>
    <n v="14"/>
    <n v="0"/>
    <n v="0"/>
    <n v="33"/>
    <n v="14"/>
    <n v="47"/>
    <n v="31304.675575925765"/>
    <n v="29004.494130604213"/>
    <n v="43994.919554636246"/>
    <n v="45031.602159267801"/>
    <n v="40545.640727263191"/>
    <n v="53366.718132831513"/>
    <n v="104304.08926116623"/>
    <n v="138943.9610193625"/>
    <n v="243248.05028052873"/>
    <n v="31000.409999999996"/>
    <n v="31000.409999999996"/>
    <n v="51667.35"/>
    <n v="48222.86"/>
    <n v="0"/>
    <n v="0"/>
    <n v="113668.16999999998"/>
    <n v="48222.86"/>
    <n v="161891.02999999997"/>
    <n v="13.073518041645587"/>
    <n v="14"/>
    <m/>
    <m/>
    <n v="0"/>
    <m/>
    <m/>
    <m/>
    <m/>
    <m/>
    <m/>
    <m/>
    <m/>
    <m/>
    <m/>
    <m/>
    <m/>
    <m/>
    <m/>
    <m/>
    <m/>
    <n v="41620.92083333333"/>
    <n v="144668.57999999999"/>
    <n v="124001.63999999998"/>
    <n v="42"/>
    <n v="36"/>
    <n v="0"/>
    <n v="16"/>
    <n v="12.083333333333334"/>
    <n v="11"/>
    <n v="12"/>
    <n v="14"/>
    <n v="12"/>
    <n v="4"/>
    <n v="14"/>
    <n v="16"/>
    <n v="12"/>
    <n v="14"/>
    <n v="11"/>
    <n v="13"/>
    <n v="12"/>
  </r>
  <r>
    <s v="BC_LEL06"/>
    <x v="0"/>
    <x v="0"/>
    <s v="泉州市"/>
    <s v="FJQZ001"/>
    <s v="泉州市第一医院东街院区"/>
    <s v="FJQZ001"/>
    <x v="24"/>
    <s v="正式进药"/>
    <s v="-"/>
    <x v="2"/>
    <x v="2"/>
    <x v="2"/>
    <x v="2"/>
    <n v="3566.02"/>
    <n v="1.4538139638558087"/>
    <n v="1.659954938460114"/>
    <n v="3.3598004690380527"/>
    <n v="3.4011136333131757"/>
    <n v="4.1348419299727945"/>
    <n v="5.2657474803742579"/>
    <n v="6.4735693713539755"/>
    <n v="12.801703043660229"/>
    <n v="19.275272415014204"/>
    <n v="0"/>
    <n v="0"/>
    <n v="0"/>
    <n v="0"/>
    <n v="0"/>
    <n v="0"/>
    <n v="0"/>
    <n v="0"/>
    <n v="0"/>
    <n v="5184.3296713890913"/>
    <n v="5919.4325096475359"/>
    <n v="11981.115668599079"/>
    <n v="12128.439238667452"/>
    <n v="14744.929019121588"/>
    <n v="18777.760829964212"/>
    <n v="23084.877849635704"/>
    <n v="45651.129087753252"/>
    <n v="68736.006937388956"/>
    <n v="0"/>
    <n v="0"/>
    <n v="0"/>
    <n v="0"/>
    <n v="0"/>
    <n v="0"/>
    <n v="0"/>
    <n v="0"/>
    <n v="0"/>
    <n v="3.4011136333131757"/>
    <n v="0"/>
    <m/>
    <m/>
    <n v="0"/>
    <m/>
    <m/>
    <m/>
    <m/>
    <m/>
    <m/>
    <n v="1.3333333333333333"/>
    <n v="1"/>
    <n v="2"/>
    <n v="2"/>
    <n v="3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1"/>
    <s v="泉州市第一医院东街院区"/>
    <s v="FJQZ001"/>
    <x v="24"/>
    <s v="正式进药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1"/>
    <s v="泉州市第一医院东街院区"/>
    <s v="FJQZ001"/>
    <x v="24"/>
    <s v="正式进药"/>
    <s v="-"/>
    <x v="2"/>
    <x v="2"/>
    <x v="3"/>
    <x v="4"/>
    <n v="3985.87"/>
    <n v="14.794952182273054"/>
    <n v="12.497518342017585"/>
    <n v="18.968619136026049"/>
    <n v="11.462184361111536"/>
    <n v="13.912001959608149"/>
    <n v="15.966206497794051"/>
    <n v="46.261089660316685"/>
    <n v="41.340392818513735"/>
    <n v="87.60148247883042"/>
    <n v="86"/>
    <n v="40"/>
    <n v="46"/>
    <n v="20"/>
    <n v="0"/>
    <n v="0"/>
    <n v="172"/>
    <n v="20"/>
    <n v="192"/>
    <n v="58970.756054756697"/>
    <n v="49813.483433897629"/>
    <n v="75606.449955712145"/>
    <n v="45686.776779423635"/>
    <n v="55451.431250743328"/>
    <n v="63639.223493362369"/>
    <n v="184390.68944436649"/>
    <n v="164777.43152352935"/>
    <n v="349168.12096789584"/>
    <n v="342784.82"/>
    <n v="159434.79999999999"/>
    <n v="183350.02"/>
    <n v="79717.399999999994"/>
    <n v="0"/>
    <n v="0"/>
    <n v="685569.64"/>
    <n v="79717.399999999994"/>
    <n v="765287.04"/>
    <n v="11.462184361111536"/>
    <n v="20"/>
    <m/>
    <m/>
    <n v="0"/>
    <m/>
    <m/>
    <m/>
    <m/>
    <m/>
    <m/>
    <m/>
    <m/>
    <m/>
    <m/>
    <m/>
    <m/>
    <m/>
    <m/>
    <m/>
    <m/>
    <n v="160099.11166666666"/>
    <n v="279010.89999999997"/>
    <n v="462360.92"/>
    <n v="70"/>
    <n v="116"/>
    <n v="0"/>
    <n v="70"/>
    <n v="40.166666666666664"/>
    <n v="52"/>
    <n v="56"/>
    <n v="70"/>
    <n v="50"/>
    <n v="46"/>
    <n v="22"/>
    <n v="20"/>
    <n v="30"/>
    <n v="20"/>
    <n v="30"/>
    <n v="33"/>
    <n v="53"/>
  </r>
  <r>
    <s v="BC_LEL06"/>
    <x v="0"/>
    <x v="0"/>
    <s v="泉州市"/>
    <s v="FJQZ001"/>
    <s v="泉州市第一医院东街院区"/>
    <s v="FJQZ001"/>
    <x v="24"/>
    <s v="正式进药"/>
    <s v="-"/>
    <x v="2"/>
    <x v="2"/>
    <x v="4"/>
    <x v="5"/>
    <n v="6232.07"/>
    <n v="44.989869270038689"/>
    <n v="39.920406812144279"/>
    <n v="61.809235627045268"/>
    <n v="54.848951233939928"/>
    <n v="48.62629097294478"/>
    <n v="63.63592712394918"/>
    <n v="146.71951170922824"/>
    <n v="167.11116933083389"/>
    <n v="313.83068104006213"/>
    <n v="45"/>
    <n v="43"/>
    <n v="34"/>
    <n v="34"/>
    <n v="0"/>
    <n v="0"/>
    <n v="122"/>
    <n v="34"/>
    <n v="156"/>
    <n v="280380.01458173001"/>
    <n v="248786.76968175999"/>
    <n v="385199.48307423998"/>
    <n v="341822.5035165"/>
    <n v="303042.44918375998"/>
    <n v="396583.55235134996"/>
    <n v="914366.26733772992"/>
    <n v="1041448.5050516099"/>
    <n v="1955814.7723893397"/>
    <n v="280443.14999999997"/>
    <n v="267979.01"/>
    <n v="211890.38"/>
    <n v="211890.38"/>
    <n v="0"/>
    <n v="0"/>
    <n v="760312.53999999992"/>
    <n v="211890.38"/>
    <n v="972202.91999999993"/>
    <n v="54.848951233939928"/>
    <n v="34"/>
    <n v="148"/>
    <n v="142"/>
    <n v="156"/>
    <n v="45"/>
    <n v="43"/>
    <n v="34"/>
    <n v="34"/>
    <n v="0"/>
    <n v="0"/>
    <n v="4.333333333333333"/>
    <n v="2.6666666666666665"/>
    <n v="3.3333333333333335"/>
    <n v="3"/>
    <n v="3"/>
    <n v="4"/>
    <n v="3"/>
    <n v="3"/>
    <n v="0"/>
    <n v="0"/>
    <n v="203061.61416666667"/>
    <n v="922346.36"/>
    <n v="884953.94"/>
    <n v="148"/>
    <n v="142"/>
    <n v="124.33333333333333"/>
    <n v="50"/>
    <n v="32.583333333333336"/>
    <n v="4"/>
    <n v="8"/>
    <n v="4"/>
    <n v="13"/>
    <n v="28"/>
    <n v="44"/>
    <n v="50"/>
    <n v="46"/>
    <n v="52"/>
    <n v="48"/>
    <n v="45"/>
    <n v="49"/>
  </r>
  <r>
    <s v="BC_LEL06"/>
    <x v="0"/>
    <x v="0"/>
    <s v="泉州市"/>
    <s v="FJQZ001"/>
    <s v="泉州市第一医院东街院区"/>
    <s v="FJQZ001"/>
    <x v="24"/>
    <s v="正式进药"/>
    <s v="-"/>
    <x v="2"/>
    <x v="2"/>
    <x v="4"/>
    <x v="6"/>
    <n v="8489.27"/>
    <n v="3"/>
    <n v="4"/>
    <n v="4"/>
    <n v="3"/>
    <n v="4"/>
    <n v="5"/>
    <n v="11"/>
    <n v="12"/>
    <n v="23"/>
    <n v="3"/>
    <n v="1"/>
    <n v="2"/>
    <n v="0"/>
    <n v="0"/>
    <n v="0"/>
    <n v="6"/>
    <n v="0"/>
    <n v="6"/>
    <n v="25467.81"/>
    <n v="33957.08"/>
    <n v="33957.08"/>
    <n v="25467.81"/>
    <n v="33957.08"/>
    <n v="42446.350000000006"/>
    <n v="93381.97"/>
    <n v="101871.24"/>
    <n v="195253.21000000002"/>
    <n v="25467.81"/>
    <n v="8489.27"/>
    <n v="16978.54"/>
    <n v="0"/>
    <n v="0"/>
    <n v="0"/>
    <n v="50935.62"/>
    <n v="0"/>
    <n v="50935.62"/>
    <n v="3"/>
    <n v="0"/>
    <n v="6"/>
    <n v="6"/>
    <n v="12"/>
    <n v="6"/>
    <n v="2"/>
    <n v="4"/>
    <n v="0"/>
    <n v="0"/>
    <n v="0"/>
    <n v="1.6666666666666667"/>
    <n v="1"/>
    <n v="2"/>
    <n v="0"/>
    <n v="3"/>
    <n v="1"/>
    <n v="2"/>
    <n v="0"/>
    <n v="0"/>
    <n v="0"/>
    <n v="13441.344166666666"/>
    <n v="25467.81"/>
    <n v="25467.81"/>
    <n v="3"/>
    <n v="3"/>
    <n v="0"/>
    <n v="3"/>
    <n v="1.5833333333333333"/>
    <n v="1"/>
    <n v="2"/>
    <n v="2"/>
    <n v="0"/>
    <n v="3"/>
    <n v="5"/>
    <n v="1"/>
    <n v="2"/>
    <n v="0"/>
    <n v="2"/>
    <n v="0"/>
    <n v="1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755.91666666666663"/>
    <n v="0"/>
    <n v="0"/>
    <n v="0"/>
    <n v="0"/>
    <n v="0"/>
    <n v="1"/>
    <n v="0.16666666666666666"/>
    <n v="1"/>
    <n v="0"/>
    <n v="0"/>
    <n v="1"/>
    <n v="0"/>
    <n v="0"/>
    <n v="0"/>
    <n v="0"/>
    <n v="0"/>
    <n v="0"/>
    <n v="0"/>
    <n v="0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1"/>
    <x v="1"/>
    <n v="3444.49"/>
    <n v="10.928379733306512"/>
    <n v="10.125392453370889"/>
    <n v="15.358510458389208"/>
    <n v="15.720413623264664"/>
    <n v="14.154376311074309"/>
    <n v="18.63018064063326"/>
    <n v="36.412282645066611"/>
    <n v="48.504970574972234"/>
    <n v="84.917253220038845"/>
    <n v="8"/>
    <n v="3"/>
    <n v="4"/>
    <n v="0"/>
    <n v="0"/>
    <n v="0"/>
    <n v="15"/>
    <n v="0"/>
    <n v="15"/>
    <n v="37642.694707576942"/>
    <n v="34876.813051711491"/>
    <n v="52902.23568881704"/>
    <n v="54148.807521198898"/>
    <n v="48754.607659732341"/>
    <n v="64171.47091485485"/>
    <n v="125421.74344810547"/>
    <n v="167074.88609578609"/>
    <n v="292496.62954389153"/>
    <n v="27555.919999999998"/>
    <n v="10333.469999999999"/>
    <n v="13777.96"/>
    <n v="0"/>
    <n v="0"/>
    <n v="0"/>
    <n v="51667.35"/>
    <n v="0"/>
    <n v="51667.35"/>
    <n v="15.720413623264664"/>
    <n v="0"/>
    <m/>
    <m/>
    <n v="0"/>
    <m/>
    <m/>
    <m/>
    <m/>
    <m/>
    <m/>
    <m/>
    <m/>
    <m/>
    <m/>
    <m/>
    <m/>
    <m/>
    <m/>
    <m/>
    <m/>
    <n v="49658.064166666663"/>
    <n v="124001.63999999998"/>
    <n v="68889.799999999988"/>
    <n v="36"/>
    <n v="20"/>
    <n v="0"/>
    <n v="27"/>
    <n v="14.416666666666666"/>
    <n v="25"/>
    <n v="23"/>
    <n v="27"/>
    <n v="6"/>
    <n v="19"/>
    <n v="17"/>
    <n v="15"/>
    <n v="12"/>
    <n v="9"/>
    <n v="5"/>
    <n v="8"/>
    <n v="7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2"/>
    <x v="2"/>
    <n v="3566.02"/>
    <n v="0.96105304548563308"/>
    <n v="1.0973238589241077"/>
    <n v="2.221017649623656"/>
    <n v="2.2483279818479742"/>
    <n v="2.7333637784457094"/>
    <n v="3.4809561461014438"/>
    <n v="4.2793945540333969"/>
    <n v="8.4626479063951265"/>
    <n v="12.742042460428523"/>
    <n v="1"/>
    <n v="0"/>
    <n v="0"/>
    <n v="0"/>
    <n v="0"/>
    <n v="0"/>
    <n v="1"/>
    <n v="0"/>
    <n v="1"/>
    <n v="3427.1343812626769"/>
    <n v="3913.0788274005458"/>
    <n v="7920.1933589109494"/>
    <n v="8017.5825498295126"/>
    <n v="9747.2299012129679"/>
    <n v="12413.159236120669"/>
    <n v="15260.406567574173"/>
    <n v="30177.971687163154"/>
    <n v="45438.378254737327"/>
    <n v="3566.02"/>
    <n v="0"/>
    <n v="0"/>
    <n v="0"/>
    <n v="0"/>
    <n v="0"/>
    <n v="3566.02"/>
    <n v="0"/>
    <n v="3566.02"/>
    <n v="2.2483279818479742"/>
    <n v="0"/>
    <m/>
    <m/>
    <n v="0"/>
    <m/>
    <m/>
    <m/>
    <m/>
    <m/>
    <m/>
    <n v="2"/>
    <n v="1.6666666666666667"/>
    <n v="4.666666666666667"/>
    <n v="3"/>
    <n v="6"/>
    <n v="1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2"/>
    <x v="3"/>
    <n v="10698.05"/>
    <m/>
    <m/>
    <m/>
    <m/>
    <m/>
    <m/>
    <n v="0"/>
    <n v="0"/>
    <n v="0"/>
    <n v="0"/>
    <n v="0"/>
    <n v="0"/>
    <n v="1"/>
    <n v="0"/>
    <n v="0"/>
    <n v="0"/>
    <n v="1"/>
    <n v="1"/>
    <m/>
    <m/>
    <m/>
    <m/>
    <m/>
    <m/>
    <n v="0"/>
    <n v="0"/>
    <n v="0"/>
    <n v="0"/>
    <n v="0"/>
    <n v="0"/>
    <n v="10698.05"/>
    <n v="0"/>
    <n v="0"/>
    <n v="0"/>
    <n v="10698.05"/>
    <n v="10698.05"/>
    <n v="0"/>
    <n v="1"/>
    <m/>
    <m/>
    <n v="0"/>
    <m/>
    <m/>
    <m/>
    <m/>
    <m/>
    <m/>
    <n v="0"/>
    <n v="0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3"/>
    <x v="4"/>
    <n v="3985.87"/>
    <n v="21.16035067791401"/>
    <n v="17.87446606536615"/>
    <n v="27.129701255474703"/>
    <n v="16.393688714089382"/>
    <n v="19.897518861186828"/>
    <n v="22.835526896404271"/>
    <n v="66.16451799875486"/>
    <n v="59.126734471680479"/>
    <n v="125.29125247043534"/>
    <n v="0"/>
    <n v="0"/>
    <n v="0"/>
    <n v="0"/>
    <n v="0"/>
    <n v="0"/>
    <n v="0"/>
    <n v="0"/>
    <n v="0"/>
    <n v="84342.406956577121"/>
    <n v="71245.298055960971"/>
    <n v="108135.46234315896"/>
    <n v="65343.112034827449"/>
    <n v="79308.923503238737"/>
    <n v="91019.441590570903"/>
    <n v="263723.16735569702"/>
    <n v="235671.47712863708"/>
    <n v="499394.6444843341"/>
    <n v="0"/>
    <n v="0"/>
    <n v="0"/>
    <n v="0"/>
    <n v="0"/>
    <n v="0"/>
    <n v="0"/>
    <n v="0"/>
    <n v="0"/>
    <n v="16.393688714089382"/>
    <n v="0"/>
    <m/>
    <m/>
    <n v="0"/>
    <m/>
    <m/>
    <m/>
    <m/>
    <m/>
    <m/>
    <m/>
    <m/>
    <m/>
    <m/>
    <m/>
    <m/>
    <m/>
    <m/>
    <m/>
    <m/>
    <n v="184346.48749999999"/>
    <n v="326841.33999999997"/>
    <n v="0"/>
    <n v="82"/>
    <n v="0"/>
    <n v="0"/>
    <n v="93"/>
    <n v="46.25"/>
    <n v="68"/>
    <n v="69"/>
    <n v="86"/>
    <n v="93"/>
    <n v="84"/>
    <n v="73"/>
    <n v="76"/>
    <n v="6"/>
    <n v="0"/>
    <n v="0"/>
    <n v="0"/>
    <n v="0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4"/>
    <x v="5"/>
    <n v="6232.07"/>
    <n v="6.4634025960282857"/>
    <n v="5.8722514628285643"/>
    <n v="9.3625829083290153"/>
    <n v="9.3976936326954217"/>
    <n v="8.6226566743747668"/>
    <n v="11.233262897290484"/>
    <n v="21.698236967185863"/>
    <n v="29.253613204360672"/>
    <n v="50.951850171546539"/>
    <n v="0"/>
    <n v="0"/>
    <n v="0"/>
    <n v="0"/>
    <n v="0"/>
    <n v="0"/>
    <n v="0"/>
    <n v="0"/>
    <n v="0"/>
    <n v="40280.377416629999"/>
    <n v="36596.282173950007"/>
    <n v="58348.272065510006"/>
    <n v="58567.084557512157"/>
    <n v="53736.999980670749"/>
    <n v="70006.480704317102"/>
    <n v="135224.93165609002"/>
    <n v="182310.56524250002"/>
    <n v="317535.49689859001"/>
    <n v="0"/>
    <n v="0"/>
    <n v="0"/>
    <n v="0"/>
    <n v="0"/>
    <n v="0"/>
    <n v="0"/>
    <n v="0"/>
    <n v="0"/>
    <n v="9.3976936326954217"/>
    <n v="0"/>
    <n v="0"/>
    <n v="0"/>
    <n v="0"/>
    <n v="0"/>
    <n v="0"/>
    <n v="0"/>
    <n v="0"/>
    <n v="0"/>
    <n v="0"/>
    <n v="0"/>
    <n v="0"/>
    <n v="0.33333333333333331"/>
    <n v="0"/>
    <n v="0"/>
    <n v="0"/>
    <n v="1"/>
    <n v="0"/>
    <n v="0"/>
    <n v="0"/>
    <n v="0"/>
    <n v="0"/>
    <n v="0"/>
    <n v="0"/>
    <n v="0"/>
    <n v="109.3333333333333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04"/>
    <s v="福建医科大学附属第二医院鲤城院区"/>
    <s v="FJQZ004"/>
    <x v="25"/>
    <s v="正式进药"/>
    <s v="-"/>
    <x v="0"/>
    <x v="0"/>
    <x v="4"/>
    <x v="6"/>
    <n v="8489.27"/>
    <n v="1"/>
    <n v="1"/>
    <n v="1"/>
    <n v="1.1779575864591419E-6"/>
    <n v="1.1779575864591419E-6"/>
    <n v="1.1779575864591419E-6"/>
    <n v="3"/>
    <n v="3.5338727593774257E-6"/>
    <n v="3.0000035338727593"/>
    <n v="0"/>
    <n v="0"/>
    <n v="0"/>
    <n v="0"/>
    <n v="0"/>
    <n v="0"/>
    <n v="0"/>
    <n v="0"/>
    <n v="0"/>
    <n v="8489.27"/>
    <n v="8489.27"/>
    <n v="8489.27"/>
    <n v="0.01"/>
    <n v="0.01"/>
    <n v="0.01"/>
    <n v="25467.81"/>
    <n v="0.03"/>
    <n v="25467.84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.3333333333333333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0"/>
    <x v="0"/>
    <n v="4535.5"/>
    <n v="2.0306921366074127"/>
    <n v="1.4547983126469"/>
    <n v="1.3532927357357607"/>
    <n v="0.95561534558576056"/>
    <n v="0.87069792014509195"/>
    <n v="1.5157969842328107"/>
    <n v="4.8387831849900733"/>
    <n v="3.342110249963663"/>
    <n v="8.1808934349537363"/>
    <n v="6"/>
    <n v="10"/>
    <n v="0"/>
    <n v="0"/>
    <n v="0"/>
    <n v="0"/>
    <n v="16"/>
    <n v="0"/>
    <n v="16"/>
    <n v="9210.2041855829193"/>
    <n v="6598.2377470100146"/>
    <n v="6137.8592029295423"/>
    <n v="4334.1933999042167"/>
    <n v="3949.0504168180641"/>
    <n v="6874.8972219879115"/>
    <n v="21946.301135522477"/>
    <n v="15158.141038710193"/>
    <n v="37104.442174232667"/>
    <n v="27213"/>
    <n v="45355"/>
    <n v="0"/>
    <n v="0"/>
    <n v="0"/>
    <n v="0"/>
    <n v="72568"/>
    <n v="0"/>
    <n v="72568"/>
    <n v="0.95561534558576056"/>
    <n v="0"/>
    <m/>
    <m/>
    <n v="0"/>
    <m/>
    <m/>
    <m/>
    <m/>
    <m/>
    <m/>
    <m/>
    <m/>
    <m/>
    <m/>
    <m/>
    <m/>
    <m/>
    <m/>
    <m/>
    <m/>
    <n v="15118.333333333334"/>
    <n v="45355"/>
    <n v="45355"/>
    <n v="10"/>
    <n v="10"/>
    <n v="0"/>
    <n v="10"/>
    <n v="3.3333333333333335"/>
    <n v="0"/>
    <n v="0"/>
    <n v="10"/>
    <n v="0"/>
    <n v="0"/>
    <n v="10"/>
    <n v="10"/>
    <n v="0"/>
    <n v="0"/>
    <n v="1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3"/>
    <x v="4"/>
    <n v="3985.87"/>
    <n v="2.3756298278307382"/>
    <n v="2.0067301996914817"/>
    <n v="3.0457967594039999"/>
    <n v="1.8404863175548332"/>
    <n v="2.2338542506196277"/>
    <n v="2.5636984781141123"/>
    <n v="7.4281567869262197"/>
    <n v="6.638039046288573"/>
    <n v="14.066195833214792"/>
    <n v="0"/>
    <n v="6"/>
    <n v="-13"/>
    <n v="0"/>
    <n v="0"/>
    <n v="0"/>
    <n v="-7"/>
    <n v="0"/>
    <n v="-7"/>
    <n v="9468.9516618557045"/>
    <n v="7998.5657010442856"/>
    <n v="12140.149929405621"/>
    <n v="7335.9391985522825"/>
    <n v="8903.852641917254"/>
    <n v="10218.568852960696"/>
    <n v="29607.66729230561"/>
    <n v="26458.360693430233"/>
    <n v="56066.02798573584"/>
    <n v="0"/>
    <n v="23915.22"/>
    <n v="-51816.31"/>
    <n v="0"/>
    <n v="0"/>
    <n v="0"/>
    <n v="-27901.089999999997"/>
    <n v="0"/>
    <n v="-27901.089999999997"/>
    <n v="1.8404863175548332"/>
    <n v="0"/>
    <m/>
    <m/>
    <n v="0"/>
    <m/>
    <m/>
    <m/>
    <m/>
    <m/>
    <m/>
    <m/>
    <m/>
    <m/>
    <m/>
    <m/>
    <m/>
    <m/>
    <m/>
    <m/>
    <m/>
    <n v="21922.285"/>
    <n v="47830.44"/>
    <n v="71745.66"/>
    <n v="12"/>
    <n v="18"/>
    <n v="0"/>
    <n v="24"/>
    <n v="5.5"/>
    <n v="12"/>
    <n v="0"/>
    <n v="0"/>
    <n v="24"/>
    <n v="0"/>
    <n v="0"/>
    <n v="12"/>
    <n v="0"/>
    <n v="0"/>
    <n v="12"/>
    <n v="0"/>
    <n v="6"/>
  </r>
  <r>
    <s v="BC_LEL06"/>
    <x v="0"/>
    <x v="0"/>
    <s v="泉州市"/>
    <s v="FJQZ030"/>
    <s v="石狮市总医院"/>
    <s v="FJQZ030"/>
    <x v="26"/>
    <s v="正式进药"/>
    <s v="-"/>
    <x v="0"/>
    <x v="1"/>
    <x v="4"/>
    <x v="5"/>
    <n v="6232.07"/>
    <n v="1.0996138788235692"/>
    <n v="1.0165483372234265"/>
    <n v="1.5069919071239575"/>
    <n v="1.3205175825239448"/>
    <n v="1.2116133607244464"/>
    <n v="1.5784423696235763"/>
    <n v="3.623154123170953"/>
    <n v="4.110573312871967"/>
    <n v="7.73372743604292"/>
    <n v="0"/>
    <n v="0"/>
    <n v="0"/>
    <n v="0"/>
    <n v="0"/>
    <n v="0"/>
    <n v="0"/>
    <n v="0"/>
    <n v="0"/>
    <n v="6852.870665800001"/>
    <n v="6335.2003959599997"/>
    <n v="9391.6790546300017"/>
    <n v="8229.5580105200006"/>
    <n v="7550.8592769699999"/>
    <n v="9836.9633384600002"/>
    <n v="22579.750116390001"/>
    <n v="25617.380625949998"/>
    <n v="48197.130742339999"/>
    <n v="0"/>
    <n v="0"/>
    <n v="0"/>
    <n v="0"/>
    <n v="0"/>
    <n v="0"/>
    <n v="0"/>
    <n v="0"/>
    <n v="0"/>
    <n v="1.3205175825239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30"/>
    <s v="石狮市总医院"/>
    <s v="FJQZ030"/>
    <x v="26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2"/>
    <s v="晋江市医院新院"/>
    <s v="FJQZ052"/>
    <x v="27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0"/>
    <n v="0"/>
    <n v="0"/>
    <n v="0"/>
    <n v="0"/>
    <n v="1"/>
    <n v="0"/>
    <n v="1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0"/>
    <n v="0"/>
    <n v="0"/>
    <n v="0"/>
    <n v="0"/>
    <n v="4535.5"/>
    <n v="0"/>
    <n v="4535.5"/>
    <n v="1.1681063360424579E-7"/>
    <n v="0"/>
    <m/>
    <m/>
    <n v="0"/>
    <m/>
    <m/>
    <m/>
    <m/>
    <m/>
    <m/>
    <m/>
    <m/>
    <m/>
    <m/>
    <m/>
    <m/>
    <m/>
    <m/>
    <m/>
    <m/>
    <n v="755.91666666666663"/>
    <n v="0"/>
    <n v="9071"/>
    <n v="0"/>
    <n v="2"/>
    <n v="0"/>
    <n v="2"/>
    <n v="0.16666666666666666"/>
    <n v="0"/>
    <n v="0"/>
    <n v="0"/>
    <n v="0"/>
    <n v="0"/>
    <n v="0"/>
    <n v="0"/>
    <n v="0"/>
    <n v="0"/>
    <n v="-2"/>
    <n v="2"/>
    <n v="2"/>
  </r>
  <r>
    <s v="BC_LEL06"/>
    <x v="0"/>
    <x v="0"/>
    <s v="泉州市"/>
    <s v="FJQZ052"/>
    <s v="晋江市医院新院"/>
    <s v="FJQZ052"/>
    <x v="27"/>
    <s v="正式进药"/>
    <s v="-"/>
    <x v="0"/>
    <x v="2"/>
    <x v="1"/>
    <x v="1"/>
    <n v="3444.49"/>
    <n v="2.1757297535024342"/>
    <n v="2.0158631164276515"/>
    <n v="3.0577239251628119"/>
    <n v="3.1297751809685059"/>
    <n v="2.8179930084618934"/>
    <n v="3.7090803323217529"/>
    <n v="7.2493167950928967"/>
    <n v="9.6568485217521527"/>
    <n v="16.906165316845048"/>
    <n v="5"/>
    <n v="6"/>
    <n v="6"/>
    <n v="4"/>
    <n v="0"/>
    <n v="0"/>
    <n v="17"/>
    <n v="4"/>
    <n v="21"/>
    <n v="7494.2793786415996"/>
    <n v="6943.6203459038816"/>
    <n v="10532.299482984054"/>
    <n v="10780.479313094209"/>
    <n v="9706.5487377169065"/>
    <n v="12775.890113878953"/>
    <n v="24970.199207529535"/>
    <n v="33262.918164690069"/>
    <n v="58233.117372219604"/>
    <n v="17222.449999999997"/>
    <n v="20666.939999999999"/>
    <n v="20666.939999999999"/>
    <n v="13777.96"/>
    <n v="0"/>
    <n v="0"/>
    <n v="58556.33"/>
    <n v="13777.96"/>
    <n v="72334.290000000008"/>
    <n v="3.1297751809685059"/>
    <n v="4"/>
    <m/>
    <m/>
    <n v="0"/>
    <m/>
    <m/>
    <m/>
    <m/>
    <m/>
    <m/>
    <m/>
    <m/>
    <m/>
    <m/>
    <m/>
    <m/>
    <m/>
    <m/>
    <m/>
    <m/>
    <n v="11194.592499999999"/>
    <n v="31000.409999999996"/>
    <n v="65445.31"/>
    <n v="9"/>
    <n v="19"/>
    <n v="0"/>
    <n v="8"/>
    <n v="3.25"/>
    <n v="0"/>
    <n v="0"/>
    <n v="2"/>
    <n v="2"/>
    <n v="4"/>
    <n v="3"/>
    <n v="3"/>
    <n v="2"/>
    <n v="4"/>
    <n v="7"/>
    <n v="4"/>
    <n v="8"/>
  </r>
  <r>
    <s v="BC_LEL06"/>
    <x v="0"/>
    <x v="0"/>
    <s v="泉州市"/>
    <s v="FJQZ052"/>
    <s v="晋江市医院新院"/>
    <s v="FJQZ052"/>
    <x v="27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2"/>
    <s v="晋江市医院新院"/>
    <s v="FJQZ052"/>
    <x v="27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2"/>
    <s v="晋江市医院新院"/>
    <s v="FJQZ052"/>
    <x v="27"/>
    <s v="正式进药"/>
    <s v="-"/>
    <x v="0"/>
    <x v="2"/>
    <x v="3"/>
    <x v="4"/>
    <n v="3985.87"/>
    <n v="7.8521169153728705"/>
    <n v="6.6328011043603299"/>
    <n v="10.067204905042981"/>
    <n v="6.0833188644465457"/>
    <n v="7.3835092244925757"/>
    <n v="8.4737360804638726"/>
    <n v="24.552122924776182"/>
    <n v="21.940564169402993"/>
    <n v="46.492687094179175"/>
    <n v="0"/>
    <n v="15"/>
    <n v="10"/>
    <n v="10"/>
    <n v="0"/>
    <n v="0"/>
    <n v="25"/>
    <n v="10"/>
    <n v="35"/>
    <n v="31297.517249477263"/>
    <n v="26437.48293783671"/>
    <n v="40126.570014863668"/>
    <n v="24247.318162231553"/>
    <n v="29429.707912628222"/>
    <n v="33775.21043103854"/>
    <n v="97861.570202177638"/>
    <n v="87452.236505898327"/>
    <n v="185313.80670807598"/>
    <n v="0"/>
    <n v="59788.049999999996"/>
    <n v="39858.699999999997"/>
    <n v="39858.699999999997"/>
    <n v="0"/>
    <n v="0"/>
    <n v="99646.75"/>
    <n v="39858.699999999997"/>
    <n v="139505.45000000001"/>
    <n v="6.0833188644465457"/>
    <n v="10"/>
    <m/>
    <m/>
    <n v="0"/>
    <m/>
    <m/>
    <m/>
    <m/>
    <m/>
    <m/>
    <m/>
    <m/>
    <m/>
    <m/>
    <m/>
    <m/>
    <m/>
    <m/>
    <m/>
    <m/>
    <n v="67427.63416666667"/>
    <n v="99646.75"/>
    <n v="115590.23"/>
    <n v="25"/>
    <n v="29"/>
    <n v="0"/>
    <n v="52"/>
    <n v="16.916666666666668"/>
    <n v="52"/>
    <n v="15"/>
    <n v="32"/>
    <n v="25"/>
    <n v="15"/>
    <n v="10"/>
    <n v="10"/>
    <n v="5"/>
    <n v="10"/>
    <n v="6"/>
    <n v="13"/>
    <n v="10"/>
  </r>
  <r>
    <s v="BC_LEL06"/>
    <x v="0"/>
    <x v="0"/>
    <s v="泉州市"/>
    <s v="FJQZ052"/>
    <s v="晋江市医院新院"/>
    <s v="FJQZ052"/>
    <x v="27"/>
    <s v="正式进药"/>
    <s v="-"/>
    <x v="0"/>
    <x v="2"/>
    <x v="4"/>
    <x v="5"/>
    <n v="6232.07"/>
    <n v="4.033056674223813"/>
    <n v="3.7283966484233968"/>
    <n v="5.5271997102230888"/>
    <n v="4.8432666208242212"/>
    <n v="4.4438379000235875"/>
    <n v="4.4270679812293521"/>
    <n v="13.288653032870299"/>
    <n v="13.714172502077162"/>
    <n v="27.002825534947462"/>
    <n v="2"/>
    <n v="1"/>
    <n v="2"/>
    <n v="2"/>
    <n v="0"/>
    <n v="0"/>
    <n v="5"/>
    <n v="2"/>
    <n v="7"/>
    <n v="25134.291507729999"/>
    <n v="23235.628900739997"/>
    <n v="34445.895498090002"/>
    <n v="30183.576609640004"/>
    <n v="27694.308861599999"/>
    <n v="27589.797553780008"/>
    <n v="82815.81590655999"/>
    <n v="85467.683025020015"/>
    <n v="168283.49893157999"/>
    <n v="12464.14"/>
    <n v="6232.07"/>
    <n v="12464.14"/>
    <n v="12464.14"/>
    <n v="0"/>
    <n v="0"/>
    <n v="31160.35"/>
    <n v="12464.14"/>
    <n v="43624.49"/>
    <n v="4.8432666208242212"/>
    <n v="2"/>
    <n v="6"/>
    <n v="3"/>
    <n v="7"/>
    <n v="2"/>
    <n v="1"/>
    <n v="2"/>
    <n v="2"/>
    <n v="0"/>
    <n v="0"/>
    <n v="0"/>
    <n v="0"/>
    <n v="0"/>
    <n v="0"/>
    <n v="0"/>
    <n v="0"/>
    <n v="0"/>
    <n v="0"/>
    <n v="0"/>
    <n v="0"/>
    <n v="8309.4266666666663"/>
    <n v="37392.42"/>
    <n v="18696.21"/>
    <n v="6"/>
    <n v="3"/>
    <n v="29.333333333333332"/>
    <n v="2"/>
    <n v="1.3333333333333333"/>
    <n v="2"/>
    <n v="1"/>
    <n v="1"/>
    <n v="1"/>
    <n v="1"/>
    <n v="1"/>
    <n v="2"/>
    <n v="2"/>
    <n v="2"/>
    <n v="1"/>
    <n v="1"/>
    <n v="1"/>
  </r>
  <r>
    <s v="BC_LEL06"/>
    <x v="0"/>
    <x v="0"/>
    <s v="泉州市"/>
    <s v="FJQZ052"/>
    <s v="晋江市医院新院"/>
    <s v="FJQZ052"/>
    <x v="27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"/>
    <n v="3.5338727593774257E-6"/>
    <n v="1.0000023559151729"/>
    <n v="1.0000058897879323"/>
    <n v="0"/>
    <n v="0"/>
    <n v="0"/>
    <n v="0"/>
    <n v="0"/>
    <n v="0"/>
    <n v="0"/>
    <n v="0"/>
    <n v="0"/>
    <n v="0.01"/>
    <n v="0.01"/>
    <n v="0.01"/>
    <n v="0.01"/>
    <n v="0.01"/>
    <n v="8489.27"/>
    <n v="0.03"/>
    <n v="8489.2900000000009"/>
    <n v="8489.3200000000015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6"/>
    <s v="泉州东南医院有限公司"/>
    <s v="FJQZ004"/>
    <x v="25"/>
    <s v="正式进药"/>
    <s v="-"/>
    <x v="0"/>
    <x v="0"/>
    <x v="0"/>
    <x v="0"/>
    <n v="4535.5"/>
    <n v="4.3074769980450744"/>
    <n v="3.0858987216991389"/>
    <n v="2.8705864496732603"/>
    <n v="2.0270384889392754"/>
    <n v="1.8469127819328062"/>
    <n v="3.2152882879613007"/>
    <n v="10.263962169417473"/>
    <n v="7.0892395588333823"/>
    <n v="17.353201728250855"/>
    <n v="0"/>
    <n v="0"/>
    <n v="0"/>
    <n v="0"/>
    <n v="0"/>
    <n v="0"/>
    <n v="0"/>
    <n v="0"/>
    <n v="0"/>
    <n v="19536.561924633435"/>
    <n v="13996.093652266445"/>
    <n v="13019.544842493073"/>
    <n v="9193.6330665840833"/>
    <n v="8376.6729224562423"/>
    <n v="14582.940030048479"/>
    <n v="46552.200419392953"/>
    <n v="32153.246019088801"/>
    <n v="78705.446438481755"/>
    <n v="0"/>
    <n v="0"/>
    <n v="0"/>
    <n v="0"/>
    <n v="0"/>
    <n v="0"/>
    <n v="0"/>
    <n v="0"/>
    <n v="0"/>
    <n v="2.0270384889392754"/>
    <n v="0"/>
    <m/>
    <m/>
    <n v="0"/>
    <m/>
    <m/>
    <m/>
    <m/>
    <m/>
    <m/>
    <m/>
    <m/>
    <m/>
    <m/>
    <m/>
    <m/>
    <m/>
    <m/>
    <m/>
    <m/>
    <n v="12472.625"/>
    <n v="235846"/>
    <n v="-163278"/>
    <n v="52"/>
    <n v="-36"/>
    <n v="0"/>
    <n v="10"/>
    <n v="2.75"/>
    <n v="10"/>
    <n v="0"/>
    <n v="0"/>
    <n v="0"/>
    <n v="4"/>
    <n v="3"/>
    <n v="6"/>
    <n v="2"/>
    <n v="44"/>
    <n v="0"/>
    <n v="0"/>
    <n v="-36"/>
  </r>
  <r>
    <s v="BC_LEL06"/>
    <x v="0"/>
    <x v="0"/>
    <s v="泉州市"/>
    <s v="FJQZ056"/>
    <s v="泉州东南医院有限公司"/>
    <s v="FJQZ004"/>
    <x v="25"/>
    <s v="正式进药"/>
    <s v="-"/>
    <x v="0"/>
    <x v="0"/>
    <x v="1"/>
    <x v="1"/>
    <n v="3444.49"/>
    <n v="3.9163135563043823"/>
    <n v="3.6285536095697735"/>
    <n v="5.5039030652930627"/>
    <n v="5.6335953257433111"/>
    <n v="5.0723874152314092"/>
    <n v="6.6763445981791563"/>
    <n v="13.048770231167218"/>
    <n v="17.382327339153875"/>
    <n v="30.431097570321093"/>
    <n v="0"/>
    <n v="0"/>
    <n v="0"/>
    <n v="10"/>
    <n v="0"/>
    <n v="0"/>
    <n v="0"/>
    <n v="10"/>
    <n v="10"/>
    <n v="13489.70288155488"/>
    <n v="12498.516622626987"/>
    <n v="18958.1390693713"/>
    <n v="19404.862763569578"/>
    <n v="17471.787727890434"/>
    <n v="22996.602204982119"/>
    <n v="44946.358573553167"/>
    <n v="59873.252696442127"/>
    <n v="104819.61126999529"/>
    <n v="0"/>
    <n v="0"/>
    <n v="0"/>
    <n v="34444.899999999994"/>
    <n v="0"/>
    <n v="0"/>
    <n v="0"/>
    <n v="34444.899999999994"/>
    <n v="34444.899999999994"/>
    <n v="5.6335953257433111"/>
    <n v="10"/>
    <m/>
    <m/>
    <n v="0"/>
    <m/>
    <m/>
    <m/>
    <m/>
    <m/>
    <m/>
    <m/>
    <m/>
    <m/>
    <m/>
    <m/>
    <m/>
    <m/>
    <m/>
    <m/>
    <m/>
    <n v="18083.572499999998"/>
    <n v="0"/>
    <n v="0"/>
    <n v="0"/>
    <n v="0"/>
    <n v="0"/>
    <n v="20"/>
    <n v="5.25"/>
    <n v="16"/>
    <n v="10"/>
    <n v="10"/>
    <n v="20"/>
    <n v="7"/>
    <n v="0"/>
    <n v="0"/>
    <n v="0"/>
    <n v="0"/>
    <n v="0"/>
    <n v="0"/>
    <n v="0"/>
  </r>
  <r>
    <s v="BC_LEL06"/>
    <x v="0"/>
    <x v="0"/>
    <s v="泉州市"/>
    <s v="FJQZ056"/>
    <s v="泉州东南医院有限公司"/>
    <s v="FJQZ004"/>
    <x v="25"/>
    <s v="正式进药"/>
    <s v="-"/>
    <x v="0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0"/>
    <n v="0"/>
    <n v="0"/>
    <n v="0"/>
    <n v="0"/>
    <n v="3"/>
    <n v="0"/>
    <n v="3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10698.06"/>
    <n v="0"/>
    <n v="0"/>
    <n v="0"/>
    <n v="0"/>
    <n v="0"/>
    <n v="10698.06"/>
    <n v="0"/>
    <n v="10698.06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6"/>
    <s v="泉州东南医院有限公司"/>
    <s v="FJQZ004"/>
    <x v="25"/>
    <s v="正式进药"/>
    <s v="-"/>
    <x v="0"/>
    <x v="0"/>
    <x v="2"/>
    <x v="3"/>
    <n v="10698.05"/>
    <m/>
    <m/>
    <m/>
    <m/>
    <m/>
    <m/>
    <n v="0"/>
    <n v="0"/>
    <n v="0"/>
    <n v="1"/>
    <n v="0"/>
    <n v="0"/>
    <n v="0"/>
    <n v="0"/>
    <n v="0"/>
    <n v="1"/>
    <n v="0"/>
    <n v="1"/>
    <m/>
    <m/>
    <m/>
    <m/>
    <m/>
    <m/>
    <n v="0"/>
    <n v="0"/>
    <n v="0"/>
    <n v="10698.05"/>
    <n v="0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56"/>
    <s v="泉州东南医院有限公司"/>
    <s v="FJQZ004"/>
    <x v="25"/>
    <s v="正式进药"/>
    <s v="-"/>
    <x v="0"/>
    <x v="0"/>
    <x v="3"/>
    <x v="4"/>
    <n v="3985.87"/>
    <n v="3.1501574202334139"/>
    <n v="2.6609852911036125"/>
    <n v="4.0388191585052855"/>
    <n v="2.4405408461206268"/>
    <n v="2.9621586919267933"/>
    <n v="3.3995421717055887"/>
    <n v="9.8499618698423124"/>
    <n v="8.8022417097530088"/>
    <n v="18.652203579595323"/>
    <n v="0"/>
    <n v="0"/>
    <n v="0"/>
    <n v="0"/>
    <n v="0"/>
    <n v="0"/>
    <n v="0"/>
    <n v="0"/>
    <n v="0"/>
    <n v="12556.117956585758"/>
    <n v="10606.341442251156"/>
    <n v="16098.208119311461"/>
    <n v="9727.6785423268248"/>
    <n v="11806.779465390247"/>
    <n v="13550.133155936155"/>
    <n v="39260.667518148373"/>
    <n v="35084.591163653226"/>
    <n v="74345.258681801599"/>
    <n v="0"/>
    <n v="0"/>
    <n v="0"/>
    <n v="0"/>
    <n v="0"/>
    <n v="0"/>
    <n v="0"/>
    <n v="0"/>
    <n v="0"/>
    <n v="2.4405408461206268"/>
    <n v="0"/>
    <m/>
    <m/>
    <n v="0"/>
    <m/>
    <m/>
    <m/>
    <m/>
    <m/>
    <m/>
    <m/>
    <m/>
    <m/>
    <m/>
    <m/>
    <m/>
    <m/>
    <m/>
    <m/>
    <m/>
    <n v="8636.0516666666663"/>
    <n v="143491.32"/>
    <n v="-119576.09999999999"/>
    <n v="36"/>
    <n v="-30"/>
    <n v="0"/>
    <n v="10"/>
    <n v="2.1666666666666665"/>
    <n v="10"/>
    <n v="0"/>
    <n v="2"/>
    <n v="4"/>
    <n v="4"/>
    <n v="0"/>
    <n v="6"/>
    <n v="0"/>
    <n v="30"/>
    <n v="0"/>
    <n v="0"/>
    <n v="-30"/>
  </r>
  <r>
    <s v="BC_LEL06"/>
    <x v="0"/>
    <x v="0"/>
    <s v="泉州市"/>
    <s v="FJQZ056"/>
    <s v="泉州东南医院有限公司"/>
    <s v="FJQZ004"/>
    <x v="25"/>
    <s v="正式进药"/>
    <s v="-"/>
    <x v="0"/>
    <x v="0"/>
    <x v="4"/>
    <x v="5"/>
    <n v="6232.07"/>
    <n v="8.2945220801290738"/>
    <n v="7.5650467981296741"/>
    <n v="11.87208500262834"/>
    <n v="10.234481638428322"/>
    <n v="9.2780930283292715"/>
    <n v="12.49955754092942"/>
    <n v="27.731653880887087"/>
    <n v="32.012132207687017"/>
    <n v="59.743786088574105"/>
    <n v="14"/>
    <n v="4"/>
    <n v="24"/>
    <n v="0"/>
    <n v="0"/>
    <n v="0"/>
    <n v="42"/>
    <n v="0"/>
    <n v="42"/>
    <n v="51692.042219909992"/>
    <n v="47145.901199219996"/>
    <n v="73987.664782330001"/>
    <n v="63782.005984399992"/>
    <n v="57821.725219059997"/>
    <n v="77898.117564100001"/>
    <n v="172825.60820145998"/>
    <n v="199501.84876755998"/>
    <n v="372327.45696901996"/>
    <n v="87248.98"/>
    <n v="24928.28"/>
    <n v="149569.68"/>
    <n v="0"/>
    <n v="0"/>
    <n v="0"/>
    <n v="261746.94"/>
    <n v="0"/>
    <n v="261746.94"/>
    <n v="10.234481638428322"/>
    <n v="0"/>
    <n v="39"/>
    <n v="28"/>
    <n v="42"/>
    <n v="14"/>
    <n v="4"/>
    <n v="24"/>
    <n v="0"/>
    <n v="0"/>
    <n v="0"/>
    <n v="0.66666666666666663"/>
    <n v="0"/>
    <n v="0"/>
    <n v="0"/>
    <n v="0"/>
    <n v="0"/>
    <n v="0"/>
    <n v="0"/>
    <n v="0"/>
    <n v="0"/>
    <n v="54530.612499999996"/>
    <n v="243050.72999999998"/>
    <n v="174497.96"/>
    <n v="39"/>
    <n v="28"/>
    <n v="1.6666666666666667"/>
    <n v="30"/>
    <n v="8.75"/>
    <n v="30"/>
    <n v="0"/>
    <n v="0"/>
    <n v="0"/>
    <n v="0"/>
    <n v="8"/>
    <n v="10"/>
    <n v="9"/>
    <n v="20"/>
    <n v="6"/>
    <n v="9"/>
    <n v="13"/>
  </r>
  <r>
    <s v="BC_LEL06"/>
    <x v="0"/>
    <x v="0"/>
    <s v="泉州市"/>
    <s v="FJQZ056"/>
    <s v="泉州东南医院有限公司"/>
    <s v="FJQZ004"/>
    <x v="25"/>
    <s v="正式进药"/>
    <s v="-"/>
    <x v="0"/>
    <x v="0"/>
    <x v="4"/>
    <x v="6"/>
    <n v="8489.27"/>
    <n v="1"/>
    <n v="1"/>
    <n v="1"/>
    <n v="1"/>
    <n v="1"/>
    <n v="1"/>
    <n v="3"/>
    <n v="3"/>
    <n v="6"/>
    <n v="0"/>
    <n v="1"/>
    <n v="0"/>
    <n v="7"/>
    <n v="0"/>
    <n v="0"/>
    <n v="1"/>
    <n v="7"/>
    <n v="8"/>
    <n v="8489.27"/>
    <n v="8489.27"/>
    <n v="8489.27"/>
    <n v="8489.27"/>
    <n v="8489.27"/>
    <n v="8489.27"/>
    <n v="25467.81"/>
    <n v="25467.81"/>
    <n v="50935.62"/>
    <n v="0"/>
    <n v="8489.27"/>
    <n v="0"/>
    <n v="59424.89"/>
    <n v="0"/>
    <n v="0"/>
    <n v="8489.27"/>
    <n v="59424.89"/>
    <n v="67914.16"/>
    <n v="1"/>
    <n v="7"/>
    <n v="2"/>
    <n v="0"/>
    <n v="16"/>
    <n v="0"/>
    <n v="2"/>
    <n v="0"/>
    <n v="14"/>
    <n v="0"/>
    <n v="0"/>
    <n v="0"/>
    <n v="0"/>
    <n v="0.33333333333333331"/>
    <n v="0"/>
    <n v="0"/>
    <n v="1"/>
    <n v="0"/>
    <n v="0"/>
    <n v="0"/>
    <n v="0"/>
    <n v="4244.6350000000002"/>
    <n v="8489.27"/>
    <n v="0"/>
    <n v="1"/>
    <n v="0"/>
    <n v="0"/>
    <n v="5"/>
    <n v="0.5"/>
    <n v="5"/>
    <n v="0"/>
    <n v="0"/>
    <n v="0"/>
    <n v="0"/>
    <n v="0"/>
    <n v="0"/>
    <n v="0"/>
    <n v="1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092"/>
    <s v="晋江市医院晋南分院"/>
    <s v="FJQZ052"/>
    <x v="27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19"/>
    <s v="晋江市新塘街道社区卫生服务中心"/>
    <s v="FJQZ119"/>
    <x v="28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-3"/>
    <n v="0"/>
    <n v="0"/>
    <n v="0"/>
    <n v="-3"/>
    <n v="0"/>
    <n v="-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-13606.5"/>
    <n v="0"/>
    <n v="0"/>
    <n v="0"/>
    <n v="-13606.5"/>
    <n v="0"/>
    <n v="-13606.5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3"/>
    <x v="4"/>
    <n v="3985.87"/>
    <n v="6.0773938121866982"/>
    <n v="5.1336658411422"/>
    <n v="7.7918311017683628"/>
    <n v="4.7083767120131368"/>
    <n v="5.7147000938438959"/>
    <n v="6.5585155922336176"/>
    <n v="19.002890755097262"/>
    <n v="16.981592398090651"/>
    <n v="35.984483153187909"/>
    <n v="0"/>
    <n v="10"/>
    <n v="8"/>
    <n v="5"/>
    <n v="0"/>
    <n v="0"/>
    <n v="18"/>
    <n v="5"/>
    <n v="23"/>
    <n v="24223.701674180593"/>
    <n v="20462.124666233463"/>
    <n v="31057.225833605466"/>
    <n v="18766.977485111802"/>
    <n v="22778.051663049569"/>
    <n v="26141.390543616209"/>
    <n v="75743.052174019525"/>
    <n v="67686.419691777584"/>
    <n v="143429.47186579712"/>
    <n v="0"/>
    <n v="39858.699999999997"/>
    <n v="31886.959999999999"/>
    <n v="19929.349999999999"/>
    <n v="0"/>
    <n v="0"/>
    <n v="71745.66"/>
    <n v="19929.349999999999"/>
    <n v="91675.010000000009"/>
    <n v="4.7083767120131368"/>
    <n v="5"/>
    <m/>
    <m/>
    <n v="0"/>
    <m/>
    <m/>
    <m/>
    <m/>
    <m/>
    <m/>
    <m/>
    <m/>
    <m/>
    <m/>
    <m/>
    <m/>
    <m/>
    <m/>
    <m/>
    <m/>
    <n v="42848.102500000001"/>
    <n v="219222.85"/>
    <n v="159434.79999999999"/>
    <n v="55"/>
    <n v="40"/>
    <n v="0"/>
    <n v="35"/>
    <n v="10.75"/>
    <n v="0"/>
    <n v="0"/>
    <n v="0"/>
    <n v="10"/>
    <n v="13"/>
    <n v="11"/>
    <n v="10"/>
    <n v="35"/>
    <n v="10"/>
    <n v="30"/>
    <n v="0"/>
    <n v="1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FJQZ132"/>
    <s v="晋江市梅岭街道社区卫生服务中心"/>
    <s v="FJQZ052"/>
    <x v="27"/>
    <s v="未准入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3"/>
    <x v="4"/>
    <n v="3985.87"/>
    <n v="4.8053584469607546"/>
    <n v="4.0591584610065619"/>
    <n v="6.1609536191471488"/>
    <n v="3.722884924649108"/>
    <n v="4.518578722467125"/>
    <n v="5.1857785219490156"/>
    <n v="15.025470527114466"/>
    <n v="13.427242169065249"/>
    <n v="28.452712696179717"/>
    <n v="0"/>
    <n v="0"/>
    <n v="0"/>
    <n v="0"/>
    <n v="0"/>
    <n v="0"/>
    <n v="0"/>
    <n v="0"/>
    <n v="0"/>
    <n v="19153.534072987462"/>
    <n v="16179.277934972224"/>
    <n v="24556.760201950045"/>
    <n v="14838.93533461114"/>
    <n v="18010.467372520041"/>
    <n v="20669.839037280923"/>
    <n v="59889.572209909733"/>
    <n v="53519.241744412102"/>
    <n v="113408.81395432184"/>
    <n v="0"/>
    <n v="0"/>
    <n v="0"/>
    <n v="0"/>
    <n v="0"/>
    <n v="0"/>
    <n v="0"/>
    <n v="0"/>
    <n v="0"/>
    <n v="3.722884924649108"/>
    <n v="0"/>
    <m/>
    <m/>
    <n v="0"/>
    <m/>
    <m/>
    <m/>
    <m/>
    <m/>
    <m/>
    <m/>
    <m/>
    <m/>
    <m/>
    <m/>
    <m/>
    <m/>
    <m/>
    <m/>
    <m/>
    <n v="39858.699999999997"/>
    <n v="79717.399999999994"/>
    <n v="39858.699999999997"/>
    <n v="20"/>
    <n v="10"/>
    <n v="0"/>
    <n v="40"/>
    <n v="10"/>
    <n v="0"/>
    <n v="40"/>
    <n v="30"/>
    <n v="0"/>
    <n v="20"/>
    <n v="0"/>
    <n v="0"/>
    <n v="0"/>
    <n v="20"/>
    <n v="0"/>
    <n v="0"/>
    <n v="10"/>
  </r>
  <r>
    <s v="BC_LEL06"/>
    <x v="0"/>
    <x v="0"/>
    <s v="泉州市"/>
    <s v="JSSZ184"/>
    <s v="安溪县医院"/>
    <s v="JSSZ184"/>
    <x v="29"/>
    <s v="正式进药"/>
    <s v="-"/>
    <x v="0"/>
    <x v="1"/>
    <x v="4"/>
    <x v="5"/>
    <n v="6232.07"/>
    <n v="0.6108973124242828"/>
    <n v="0.56474978932361164"/>
    <n v="0.83721843922324357"/>
    <n v="0.73362159232325697"/>
    <n v="0.67311924682328672"/>
    <n v="0.87691314062422288"/>
    <n v="2.0128655409711378"/>
    <n v="2.2836539797707665"/>
    <n v="4.2965195207419047"/>
    <n v="0"/>
    <n v="0"/>
    <n v="0"/>
    <n v="0"/>
    <n v="0"/>
    <n v="0"/>
    <n v="0"/>
    <n v="0"/>
    <n v="0"/>
    <n v="3807.1548138399999"/>
    <n v="3519.5602195500001"/>
    <n v="5217.6039185299996"/>
    <n v="4571.9811168699998"/>
    <n v="4194.9262645500003"/>
    <n v="5464.9840762900003"/>
    <n v="12544.318951919999"/>
    <n v="14231.89145771"/>
    <n v="26776.210409629999"/>
    <n v="0"/>
    <n v="0"/>
    <n v="0"/>
    <n v="0"/>
    <n v="0"/>
    <n v="0"/>
    <n v="0"/>
    <n v="0"/>
    <n v="0"/>
    <n v="0.73362159232325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66666666666667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4"/>
    <s v="安溪县医院"/>
    <s v="JSSZ184"/>
    <x v="29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5"/>
    <s v="南安市医院新华街院区"/>
    <s v="JSSZ185"/>
    <x v="30"/>
    <s v="正式进药"/>
    <s v="-"/>
    <x v="0"/>
    <x v="1"/>
    <x v="0"/>
    <x v="0"/>
    <n v="4535.5"/>
    <n v="6.0837915898986896"/>
    <n v="4.3584596502483484"/>
    <n v="4.0543570420748125"/>
    <n v="2.8629473162611339"/>
    <n v="2.6085414861411222"/>
    <n v="4.541206802561323"/>
    <n v="14.49660828222185"/>
    <n v="10.012695604963579"/>
    <n v="24.509303887185428"/>
    <n v="21"/>
    <n v="4"/>
    <n v="10"/>
    <n v="5"/>
    <n v="0"/>
    <n v="0"/>
    <n v="35"/>
    <n v="5"/>
    <n v="40"/>
    <n v="27593.036755985508"/>
    <n v="19767.793743701382"/>
    <n v="18388.53636433031"/>
    <n v="12984.897552902372"/>
    <n v="11831.039910393059"/>
    <n v="20596.643453016881"/>
    <n v="65749.366864017196"/>
    <n v="45412.580916312312"/>
    <n v="111161.9477803295"/>
    <n v="95245.5"/>
    <n v="18142"/>
    <n v="45355"/>
    <n v="22677.5"/>
    <n v="0"/>
    <n v="0"/>
    <n v="158742.5"/>
    <n v="22677.5"/>
    <n v="181420"/>
    <n v="2.8629473162611339"/>
    <n v="5"/>
    <m/>
    <m/>
    <n v="0"/>
    <m/>
    <m/>
    <m/>
    <m/>
    <m/>
    <m/>
    <m/>
    <m/>
    <m/>
    <m/>
    <m/>
    <m/>
    <m/>
    <m/>
    <m/>
    <m/>
    <n v="38929.708333333336"/>
    <n v="190491"/>
    <n v="40819.5"/>
    <n v="42"/>
    <n v="9"/>
    <n v="0"/>
    <n v="12"/>
    <n v="8.5833333333333339"/>
    <n v="0"/>
    <n v="12"/>
    <n v="9"/>
    <n v="10"/>
    <n v="5"/>
    <n v="16"/>
    <n v="10"/>
    <n v="7"/>
    <n v="25"/>
    <n v="3"/>
    <n v="3"/>
    <n v="3"/>
  </r>
  <r>
    <s v="BC_LEL06"/>
    <x v="0"/>
    <x v="0"/>
    <s v="泉州市"/>
    <s v="JSSZ185"/>
    <s v="南安市医院新华街院区"/>
    <s v="JSSZ185"/>
    <x v="30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5"/>
    <s v="南安市医院新华街院区"/>
    <s v="JSSZ185"/>
    <x v="30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5"/>
    <s v="南安市医院新华街院区"/>
    <s v="JSSZ185"/>
    <x v="30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泉州市"/>
    <s v="JSSZ185"/>
    <s v="南安市医院新华街院区"/>
    <s v="JSSZ185"/>
    <x v="30"/>
    <s v="正式进药"/>
    <s v="-"/>
    <x v="0"/>
    <x v="1"/>
    <x v="3"/>
    <x v="4"/>
    <n v="3985.87"/>
    <n v="6.3027974638617064"/>
    <n v="5.3240676914801428"/>
    <n v="8.080821290301424"/>
    <n v="4.8830050703435104"/>
    <n v="5.9266518463857398"/>
    <n v="6.8017635056883208"/>
    <n v="19.707686445643276"/>
    <n v="17.61142042241757"/>
    <n v="37.319106868060842"/>
    <n v="10"/>
    <n v="0"/>
    <n v="3"/>
    <n v="0"/>
    <n v="0"/>
    <n v="0"/>
    <n v="13"/>
    <n v="0"/>
    <n v="13"/>
    <n v="25122.131327282459"/>
    <n v="21221.041689439957"/>
    <n v="32209.103156373742"/>
    <n v="19463.023419730085"/>
    <n v="23622.86379495353"/>
    <n v="27110.945104417908"/>
    <n v="78552.27617309615"/>
    <n v="70196.832319101522"/>
    <n v="148749.10849219767"/>
    <n v="39858.699999999997"/>
    <n v="0"/>
    <n v="11957.61"/>
    <n v="0"/>
    <n v="0"/>
    <n v="0"/>
    <n v="51816.31"/>
    <n v="0"/>
    <n v="51816.31"/>
    <n v="4.8830050703435104"/>
    <n v="0"/>
    <m/>
    <m/>
    <n v="0"/>
    <m/>
    <m/>
    <m/>
    <m/>
    <m/>
    <m/>
    <m/>
    <m/>
    <m/>
    <m/>
    <m/>
    <m/>
    <m/>
    <m/>
    <m/>
    <m/>
    <n v="46833.972499999996"/>
    <n v="195307.63"/>
    <n v="39858.699999999997"/>
    <n v="49"/>
    <n v="10"/>
    <n v="0"/>
    <n v="17"/>
    <n v="11.75"/>
    <n v="15"/>
    <n v="17"/>
    <n v="10"/>
    <n v="11"/>
    <n v="10"/>
    <n v="19"/>
    <n v="11"/>
    <n v="14"/>
    <n v="24"/>
    <n v="6"/>
    <n v="0"/>
    <n v="4"/>
  </r>
  <r>
    <s v="BC_LEL06"/>
    <x v="0"/>
    <x v="0"/>
    <s v="泉州市"/>
    <s v="JSSZ185"/>
    <s v="南安市医院新华街院区"/>
    <s v="JSSZ185"/>
    <x v="30"/>
    <s v="正式进药"/>
    <s v="-"/>
    <x v="0"/>
    <x v="1"/>
    <x v="4"/>
    <x v="5"/>
    <n v="6232.07"/>
    <n v="1.3787546555237669"/>
    <n v="1.2746026087239073"/>
    <n v="1.8895471525239611"/>
    <n v="1.6557356082232713"/>
    <n v="1.5191856336241409"/>
    <n v="1.9791355878239496"/>
    <n v="4.542904416771635"/>
    <n v="5.1540568296713616"/>
    <n v="9.6969612464429957"/>
    <n v="5"/>
    <n v="4"/>
    <n v="3"/>
    <n v="7"/>
    <n v="0"/>
    <n v="0"/>
    <n v="12"/>
    <n v="7"/>
    <n v="19"/>
    <n v="8592.495526050001"/>
    <n v="7943.4126797500003"/>
    <n v="11775.790122830002"/>
    <n v="10318.660211940001"/>
    <n v="9467.6712117400002"/>
    <n v="12334.111522810001"/>
    <n v="28311.698328630002"/>
    <n v="32120.442946490002"/>
    <n v="60432.141275120004"/>
    <n v="31160.35"/>
    <n v="24928.28"/>
    <n v="18696.21"/>
    <n v="43624.49"/>
    <n v="0"/>
    <n v="0"/>
    <n v="74784.84"/>
    <n v="43624.49"/>
    <n v="118409.32999999999"/>
    <n v="1.6557356082232713"/>
    <n v="7"/>
    <n v="2"/>
    <n v="6"/>
    <n v="19"/>
    <n v="5"/>
    <n v="4"/>
    <n v="3"/>
    <n v="7"/>
    <n v="0"/>
    <n v="0"/>
    <n v="0.33333333333333331"/>
    <n v="0"/>
    <n v="0"/>
    <n v="1"/>
    <n v="0"/>
    <n v="0"/>
    <n v="0"/>
    <n v="1"/>
    <n v="0"/>
    <n v="0"/>
    <n v="4154.7133333333331"/>
    <n v="12464.14"/>
    <n v="37392.42"/>
    <n v="2"/>
    <n v="6"/>
    <n v="4.333333333333333"/>
    <n v="3"/>
    <n v="0.66666666666666663"/>
    <n v="0"/>
    <n v="0"/>
    <n v="0"/>
    <n v="0"/>
    <n v="0"/>
    <n v="0"/>
    <n v="0"/>
    <n v="0"/>
    <n v="2"/>
    <n v="1"/>
    <n v="2"/>
    <n v="3"/>
  </r>
  <r>
    <s v="BC_LEL06"/>
    <x v="0"/>
    <x v="0"/>
    <s v="泉州市"/>
    <s v="JSSZ185"/>
    <s v="南安市医院新华街院区"/>
    <s v="JSSZ185"/>
    <x v="30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4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1414.8783333333333"/>
    <n v="0"/>
    <n v="16978.54"/>
    <n v="0"/>
    <n v="2"/>
    <n v="0"/>
    <n v="1"/>
    <n v="0.16666666666666666"/>
    <n v="0"/>
    <n v="0"/>
    <n v="0"/>
    <n v="0"/>
    <n v="0"/>
    <n v="0"/>
    <n v="0"/>
    <n v="0"/>
    <n v="0"/>
    <n v="0"/>
    <n v="1"/>
    <n v="1"/>
  </r>
  <r>
    <s v="BC_LEL06"/>
    <x v="0"/>
    <x v="0"/>
    <s v="三明市"/>
    <s v="FJSM001"/>
    <s v="三明市第一医院列东院区"/>
    <s v="FJSM001"/>
    <x v="31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-755.91666666666663"/>
    <n v="0"/>
    <n v="-9071"/>
    <n v="0"/>
    <n v="-2"/>
    <n v="0"/>
    <n v="0"/>
    <n v="-0.16666666666666666"/>
    <n v="0"/>
    <n v="0"/>
    <n v="0"/>
    <n v="0"/>
    <n v="0"/>
    <n v="0"/>
    <n v="0"/>
    <n v="0"/>
    <n v="0"/>
    <n v="0"/>
    <n v="-2"/>
    <n v="0"/>
  </r>
  <r>
    <s v="BC_LEL06"/>
    <x v="0"/>
    <x v="0"/>
    <s v="三明市"/>
    <s v="FJSM001"/>
    <s v="三明市第一医院列东院区"/>
    <s v="FJSM001"/>
    <x v="31"/>
    <s v="正式进药"/>
    <s v="-"/>
    <x v="0"/>
    <x v="2"/>
    <x v="1"/>
    <x v="1"/>
    <n v="3444.49"/>
    <n v="15.006318928442502"/>
    <n v="13.903695894446715"/>
    <n v="21.089558729551506"/>
    <n v="21.58650653387992"/>
    <n v="19.436100349791456"/>
    <n v="25.582056920642028"/>
    <n v="49.999573552440722"/>
    <n v="66.604663804313404"/>
    <n v="116.60423735675413"/>
    <n v="10"/>
    <n v="20"/>
    <n v="0"/>
    <n v="0"/>
    <n v="0"/>
    <n v="0"/>
    <n v="30"/>
    <n v="0"/>
    <n v="30"/>
    <n v="51689.115485830909"/>
    <n v="47891.141471462761"/>
    <n v="72642.774148352866"/>
    <n v="74354.505890884044"/>
    <n v="66947.453293853177"/>
    <n v="88117.139242582256"/>
    <n v="172223.03110564651"/>
    <n v="229419.09842731949"/>
    <n v="401642.12953296601"/>
    <n v="34444.899999999994"/>
    <n v="68889.799999999988"/>
    <n v="0"/>
    <n v="0"/>
    <n v="0"/>
    <n v="0"/>
    <n v="103334.69999999998"/>
    <n v="0"/>
    <n v="103334.69999999998"/>
    <n v="21.58650653387992"/>
    <n v="0"/>
    <m/>
    <m/>
    <n v="0"/>
    <m/>
    <m/>
    <m/>
    <m/>
    <m/>
    <m/>
    <m/>
    <m/>
    <m/>
    <m/>
    <m/>
    <m/>
    <m/>
    <m/>
    <m/>
    <m/>
    <n v="64584.187499999993"/>
    <n v="172224.5"/>
    <n v="110223.67999999999"/>
    <n v="50"/>
    <n v="32"/>
    <n v="0"/>
    <n v="32"/>
    <n v="18.75"/>
    <n v="20"/>
    <n v="30"/>
    <n v="22"/>
    <n v="20"/>
    <n v="20"/>
    <n v="31"/>
    <n v="0"/>
    <n v="10"/>
    <n v="40"/>
    <n v="0"/>
    <n v="32"/>
    <n v="0"/>
  </r>
  <r>
    <s v="BC_LEL06"/>
    <x v="0"/>
    <x v="0"/>
    <s v="三明市"/>
    <s v="FJSM001"/>
    <s v="三明市第一医院列东院区"/>
    <s v="FJSM001"/>
    <x v="31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01"/>
    <s v="三明市第一医院列东院区"/>
    <s v="FJSM001"/>
    <x v="31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01"/>
    <s v="三明市第一医院列东院区"/>
    <s v="FJSM001"/>
    <x v="31"/>
    <s v="正式进药"/>
    <s v="-"/>
    <x v="0"/>
    <x v="2"/>
    <x v="3"/>
    <x v="4"/>
    <n v="3985.87"/>
    <n v="22.867581838070354"/>
    <n v="19.316589870516555"/>
    <n v="29.318543588670149"/>
    <n v="17.716342418113715"/>
    <n v="21.502863910835384"/>
    <n v="24.677912387530402"/>
    <n v="71.502715297257055"/>
    <n v="63.897118716479497"/>
    <n v="135.39983401373655"/>
    <n v="30"/>
    <n v="30"/>
    <n v="20"/>
    <n v="10"/>
    <n v="0"/>
    <n v="0"/>
    <n v="80"/>
    <n v="10"/>
    <n v="90"/>
    <n v="91147.20842090949"/>
    <n v="76993.416067195809"/>
    <n v="116859.90333377269"/>
    <n v="70615.037754086923"/>
    <n v="85707.620176281431"/>
    <n v="98362.950648085796"/>
    <n v="285000.52782187797"/>
    <n v="254685.60857845415"/>
    <n v="539686.13640033209"/>
    <n v="119576.09999999999"/>
    <n v="119576.09999999999"/>
    <n v="79717.399999999994"/>
    <n v="39858.699999999997"/>
    <n v="0"/>
    <n v="0"/>
    <n v="318869.59999999998"/>
    <n v="39858.699999999997"/>
    <n v="358728.3"/>
    <n v="17.716342418113715"/>
    <n v="10"/>
    <m/>
    <m/>
    <n v="0"/>
    <m/>
    <m/>
    <m/>
    <m/>
    <m/>
    <m/>
    <m/>
    <m/>
    <m/>
    <m/>
    <m/>
    <m/>
    <m/>
    <m/>
    <m/>
    <m/>
    <n v="171060.25416666665"/>
    <n v="597880.5"/>
    <n v="358728.3"/>
    <n v="150"/>
    <n v="90"/>
    <n v="0"/>
    <n v="60"/>
    <n v="42.916666666666664"/>
    <n v="30"/>
    <n v="50"/>
    <n v="55"/>
    <n v="50"/>
    <n v="20"/>
    <n v="70"/>
    <n v="20"/>
    <n v="50"/>
    <n v="80"/>
    <n v="10"/>
    <n v="60"/>
    <n v="20"/>
  </r>
  <r>
    <s v="BC_LEL06"/>
    <x v="0"/>
    <x v="0"/>
    <s v="三明市"/>
    <s v="FJSM001"/>
    <s v="三明市第一医院列东院区"/>
    <s v="FJSM001"/>
    <x v="31"/>
    <s v="正式进药"/>
    <s v="-"/>
    <x v="0"/>
    <x v="2"/>
    <x v="4"/>
    <x v="5"/>
    <n v="6232.07"/>
    <n v="4.5435384327246009"/>
    <n v="4.2003162292239979"/>
    <n v="6.2268018132241787"/>
    <n v="4.0941092101292194"/>
    <n v="3.644123015628836"/>
    <n v="5.1598401010290322"/>
    <n v="14.970656475172778"/>
    <n v="12.898072326787087"/>
    <n v="27.868728801959865"/>
    <n v="9"/>
    <n v="0"/>
    <n v="0"/>
    <n v="0"/>
    <n v="0"/>
    <n v="0"/>
    <n v="9"/>
    <n v="0"/>
    <n v="9"/>
    <n v="28315.649560430003"/>
    <n v="26176.664762659999"/>
    <n v="38805.864776140006"/>
    <n v="25514.775185170001"/>
    <n v="22710.429722009998"/>
    <n v="32156.484698420001"/>
    <n v="93298.179099230008"/>
    <n v="80381.689605599997"/>
    <n v="173679.86870483001"/>
    <n v="56088.63"/>
    <n v="0"/>
    <n v="0"/>
    <n v="0"/>
    <n v="0"/>
    <n v="0"/>
    <n v="56088.63"/>
    <n v="0"/>
    <n v="56088.63"/>
    <n v="4.0941092101292194"/>
    <n v="0"/>
    <n v="0"/>
    <n v="1"/>
    <n v="9"/>
    <n v="9"/>
    <n v="0"/>
    <n v="0"/>
    <n v="0"/>
    <n v="0"/>
    <n v="0"/>
    <n v="0"/>
    <n v="0"/>
    <n v="0"/>
    <n v="0"/>
    <n v="0"/>
    <n v="0"/>
    <n v="0"/>
    <n v="0"/>
    <n v="0"/>
    <n v="0"/>
    <n v="7790.0874999999996"/>
    <n v="0"/>
    <n v="6232.07"/>
    <n v="0"/>
    <n v="1"/>
    <n v="46.666666666666664"/>
    <n v="2"/>
    <n v="1.25"/>
    <n v="0"/>
    <n v="0"/>
    <n v="0"/>
    <n v="2"/>
    <n v="2"/>
    <n v="10"/>
    <n v="0"/>
    <n v="0"/>
    <n v="0"/>
    <n v="0"/>
    <n v="0"/>
    <n v="1"/>
  </r>
  <r>
    <s v="BC_LEL06"/>
    <x v="0"/>
    <x v="0"/>
    <s v="三明市"/>
    <s v="FJSM001"/>
    <s v="三明市第一医院列东院区"/>
    <s v="FJSM001"/>
    <x v="31"/>
    <s v="正式进药"/>
    <s v="-"/>
    <x v="0"/>
    <x v="2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.33333333333333331"/>
    <n v="0"/>
    <n v="0"/>
    <n v="0"/>
    <n v="0"/>
    <n v="0"/>
    <n v="0"/>
    <n v="0"/>
    <n v="0"/>
    <n v="3537.1958333333337"/>
    <n v="0"/>
    <n v="0"/>
    <n v="0"/>
    <n v="0"/>
    <n v="0"/>
    <n v="2"/>
    <n v="0.41666666666666669"/>
    <n v="0"/>
    <n v="0"/>
    <n v="0"/>
    <n v="1"/>
    <n v="2"/>
    <n v="2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0"/>
    <x v="0"/>
    <n v="4535.5"/>
    <n v="0.69942357508851838"/>
    <n v="0.50107065395159545"/>
    <n v="0.46610947386192392"/>
    <n v="0.32913896172153173"/>
    <n v="0.29989117560056372"/>
    <n v="0.52208019458415278"/>
    <n v="1.6666037029020377"/>
    <n v="1.1511103319062483"/>
    <n v="2.8177140348082861"/>
    <n v="-1"/>
    <n v="0"/>
    <n v="0"/>
    <n v="0"/>
    <n v="0"/>
    <n v="0"/>
    <n v="-1"/>
    <n v="0"/>
    <n v="-1"/>
    <n v="3172.2356248139749"/>
    <n v="2272.6059509974612"/>
    <n v="2114.0395187007562"/>
    <n v="1492.8097608880071"/>
    <n v="1360.1564269363566"/>
    <n v="2367.894722536425"/>
    <n v="7558.8810945121922"/>
    <n v="5220.8609103607887"/>
    <n v="12779.74200487298"/>
    <n v="-4535.5"/>
    <n v="0"/>
    <n v="0"/>
    <n v="0"/>
    <n v="0"/>
    <n v="0"/>
    <n v="-4535.5"/>
    <n v="0"/>
    <n v="-4535.5"/>
    <n v="0.32913896172153173"/>
    <n v="0"/>
    <m/>
    <m/>
    <n v="0"/>
    <m/>
    <m/>
    <m/>
    <m/>
    <m/>
    <m/>
    <m/>
    <m/>
    <m/>
    <m/>
    <m/>
    <m/>
    <m/>
    <m/>
    <m/>
    <m/>
    <n v="7559.166666666667"/>
    <n v="0"/>
    <n v="0"/>
    <n v="0"/>
    <n v="0"/>
    <n v="0"/>
    <n v="10"/>
    <n v="1.6666666666666667"/>
    <n v="10"/>
    <n v="0"/>
    <n v="0"/>
    <n v="0"/>
    <n v="0"/>
    <n v="10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2"/>
    <n v="6"/>
    <n v="0"/>
    <n v="0"/>
    <n v="0"/>
    <n v="0"/>
    <n v="8"/>
    <n v="0"/>
    <n v="8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7971.74"/>
    <n v="23915.22"/>
    <n v="0"/>
    <n v="0"/>
    <n v="0"/>
    <n v="0"/>
    <n v="31886.959999999999"/>
    <n v="0"/>
    <n v="31886.959999999999"/>
    <n v="1.3084463911762523E-7"/>
    <n v="0"/>
    <m/>
    <m/>
    <n v="0"/>
    <m/>
    <m/>
    <m/>
    <m/>
    <m/>
    <m/>
    <m/>
    <m/>
    <m/>
    <m/>
    <m/>
    <m/>
    <m/>
    <m/>
    <m/>
    <m/>
    <n v="2989.4025000000001"/>
    <n v="11957.61"/>
    <n v="23915.22"/>
    <n v="3"/>
    <n v="6"/>
    <n v="0"/>
    <n v="6"/>
    <n v="0.75"/>
    <n v="0"/>
    <n v="0"/>
    <n v="0"/>
    <n v="-5"/>
    <n v="5"/>
    <n v="0"/>
    <n v="3"/>
    <n v="0"/>
    <n v="0"/>
    <n v="0"/>
    <n v="0"/>
    <n v="6"/>
  </r>
  <r>
    <s v="BC_LEL06"/>
    <x v="0"/>
    <x v="0"/>
    <s v="三明市"/>
    <s v="FJSM017"/>
    <s v="大田县总医院"/>
    <s v="FJSM017"/>
    <x v="32"/>
    <s v="未准入"/>
    <s v="-"/>
    <x v="0"/>
    <x v="1"/>
    <x v="4"/>
    <x v="5"/>
    <n v="6232.07"/>
    <n v="0.66435068692424826"/>
    <n v="0.6141652555234457"/>
    <n v="0.91047491232447653"/>
    <n v="0.79781334122370262"/>
    <n v="0.73201704052425598"/>
    <n v="0.95364290002358776"/>
    <n v="2.1889908547721704"/>
    <n v="2.4834732817715466"/>
    <n v="4.6724641365437165"/>
    <n v="0"/>
    <n v="0"/>
    <n v="0"/>
    <n v="0"/>
    <n v="0"/>
    <n v="0"/>
    <n v="0"/>
    <n v="0"/>
    <n v="0"/>
    <n v="4140.2799854599998"/>
    <n v="3827.5208639900002"/>
    <n v="5674.1433868499998"/>
    <n v="4972.0285894400004"/>
    <n v="4561.9814377399998"/>
    <n v="5943.1693079500001"/>
    <n v="13641.9442363"/>
    <n v="15477.17933513"/>
    <n v="29119.123571429998"/>
    <n v="0"/>
    <n v="0"/>
    <n v="0"/>
    <n v="0"/>
    <n v="0"/>
    <n v="0"/>
    <n v="0"/>
    <n v="0"/>
    <n v="0"/>
    <n v="0.79781334122370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6666666666668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17"/>
    <s v="大田县总医院"/>
    <s v="FJSM017"/>
    <x v="32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3"/>
    <x v="4"/>
    <n v="3985.87"/>
    <n v="1.4443673113739381"/>
    <n v="1.2200787636295767"/>
    <n v="1.8518243982434339"/>
    <n v="1.1190035766366033"/>
    <n v="1.3581686928535235"/>
    <n v="1.5587118138638592"/>
    <n v="4.5162704732469487"/>
    <n v="4.0358840833539862"/>
    <n v="8.5521545566009358"/>
    <n v="0"/>
    <n v="0"/>
    <n v="0"/>
    <n v="0"/>
    <n v="0"/>
    <n v="0"/>
    <n v="0"/>
    <n v="0"/>
    <n v="0"/>
    <n v="5757.0603353860379"/>
    <n v="4863.0753415882209"/>
    <n v="7381.1313142265553"/>
    <n v="4460.2027860085382"/>
    <n v="5413.4838477840731"/>
    <n v="6212.8226575255394"/>
    <n v="18001.266991200813"/>
    <n v="16086.509291318151"/>
    <n v="34087.776282518964"/>
    <n v="0"/>
    <n v="0"/>
    <n v="0"/>
    <n v="0"/>
    <n v="0"/>
    <n v="0"/>
    <n v="0"/>
    <n v="0"/>
    <n v="0"/>
    <n v="1.1190035766366033"/>
    <n v="0"/>
    <m/>
    <m/>
    <n v="0"/>
    <m/>
    <m/>
    <m/>
    <m/>
    <m/>
    <m/>
    <m/>
    <m/>
    <m/>
    <m/>
    <m/>
    <m/>
    <m/>
    <m/>
    <m/>
    <m/>
    <n v="12954.077499999999"/>
    <n v="19929.349999999999"/>
    <n v="0"/>
    <n v="5"/>
    <n v="0"/>
    <n v="0"/>
    <n v="9"/>
    <n v="3.25"/>
    <n v="0"/>
    <n v="7"/>
    <n v="9"/>
    <n v="3"/>
    <n v="8"/>
    <n v="7"/>
    <n v="5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4"/>
    <x v="5"/>
    <n v="6232.07"/>
    <n v="0.72544025772335685"/>
    <n v="0.67064007402355874"/>
    <n v="0.99419659582450137"/>
    <n v="0.87117534002345931"/>
    <n v="0.799328804724594"/>
    <n v="1.0413340537237226"/>
    <n v="2.3902769275714171"/>
    <n v="2.7118381984717761"/>
    <n v="5.1021151260431932"/>
    <n v="0"/>
    <n v="0"/>
    <n v="0"/>
    <n v="0"/>
    <n v="0"/>
    <n v="0"/>
    <n v="0"/>
    <n v="0"/>
    <n v="0"/>
    <n v="4520.9944669500001"/>
    <n v="4179.4758861199998"/>
    <n v="6195.9027789399997"/>
    <n v="5429.2257012999999"/>
    <n v="4981.4730640600001"/>
    <n v="6489.6667161899995"/>
    <n v="14896.373132009998"/>
    <n v="16900.365481550001"/>
    <n v="31796.738613559999"/>
    <n v="0"/>
    <n v="0"/>
    <n v="0"/>
    <n v="0"/>
    <n v="0"/>
    <n v="0"/>
    <n v="0"/>
    <n v="0"/>
    <n v="0"/>
    <n v="0.87117534002345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66666666666666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0"/>
    <s v="尤溪县总医院"/>
    <s v="FJSM020"/>
    <x v="33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0"/>
    <x v="0"/>
    <n v="4535.5"/>
    <n v="0.48311015028121179"/>
    <n v="0.34610260156218486"/>
    <n v="0.32195400038729288"/>
    <n v="0.22734488645248627"/>
    <n v="0.20714267587285956"/>
    <n v="0.3606144405876987"/>
    <n v="1.1511667522306896"/>
    <n v="0.79510200291304445"/>
    <n v="1.9462687551437341"/>
    <n v="1"/>
    <n v="1"/>
    <n v="0"/>
    <n v="1"/>
    <n v="0"/>
    <n v="0"/>
    <n v="2"/>
    <n v="1"/>
    <n v="3"/>
    <n v="2191.1460866004363"/>
    <n v="1569.7483493852894"/>
    <n v="1460.222368756567"/>
    <n v="1031.1227325052514"/>
    <n v="939.49560642135452"/>
    <n v="1635.5667952855076"/>
    <n v="5221.1168047422925"/>
    <n v="3606.1851342121136"/>
    <n v="8827.3019389544061"/>
    <n v="4535.5"/>
    <n v="4535.5"/>
    <n v="0"/>
    <n v="4535.5"/>
    <n v="0"/>
    <n v="0"/>
    <n v="9071"/>
    <n v="4535.5"/>
    <n v="13606.5"/>
    <n v="0.22734488645248627"/>
    <n v="1"/>
    <m/>
    <m/>
    <n v="0"/>
    <m/>
    <m/>
    <m/>
    <m/>
    <m/>
    <m/>
    <m/>
    <m/>
    <m/>
    <m/>
    <m/>
    <m/>
    <m/>
    <m/>
    <m/>
    <m/>
    <n v="3779.5833333333335"/>
    <n v="18142"/>
    <n v="9071"/>
    <n v="4"/>
    <n v="2"/>
    <n v="0"/>
    <n v="2"/>
    <n v="0.83333333333333337"/>
    <n v="2"/>
    <n v="0"/>
    <n v="0"/>
    <n v="0"/>
    <n v="2"/>
    <n v="0"/>
    <n v="1"/>
    <n v="1"/>
    <n v="2"/>
    <n v="0"/>
    <n v="2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332.15583333333331"/>
    <n v="0"/>
    <n v="0"/>
    <n v="0"/>
    <n v="0"/>
    <n v="0"/>
    <n v="1"/>
    <n v="8.3333333333333329E-2"/>
    <n v="0"/>
    <n v="0"/>
    <n v="0"/>
    <n v="1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4"/>
    <x v="5"/>
    <n v="6232.07"/>
    <n v="0.23672369132407051"/>
    <n v="0.2188415261237438"/>
    <n v="0.32442312792378775"/>
    <n v="0.28427934972328617"/>
    <n v="0.26083469092452427"/>
    <n v="0.33980482472436929"/>
    <n v="0.77998834537160211"/>
    <n v="0.88491886537217979"/>
    <n v="1.6649072107437819"/>
    <n v="0"/>
    <n v="0"/>
    <n v="0"/>
    <n v="0"/>
    <n v="0"/>
    <n v="0"/>
    <n v="0"/>
    <n v="0"/>
    <n v="0"/>
    <n v="1475.2786149900001"/>
    <n v="1363.8357097099999"/>
    <n v="2021.8276428399997"/>
    <n v="1771.6488070299999"/>
    <n v="1625.5400522699999"/>
    <n v="2117.6874540200001"/>
    <n v="4860.9419675399995"/>
    <n v="5514.87631332"/>
    <n v="10375.81828086"/>
    <n v="0"/>
    <n v="0"/>
    <n v="0"/>
    <n v="0"/>
    <n v="0"/>
    <n v="0"/>
    <n v="0"/>
    <n v="0"/>
    <n v="0"/>
    <n v="0.284279349723286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667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1"/>
    <s v="尤溪县中医医院"/>
    <s v="FJSM021"/>
    <x v="34"/>
    <s v="临时采购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0"/>
    <x v="0"/>
    <n v="4535.5"/>
    <n v="4.0708447396898322"/>
    <n v="2.9163741522347797"/>
    <n v="2.7128901103315934"/>
    <n v="1.9156826545080314"/>
    <n v="1.7454521954288571"/>
    <n v="3.0386556723515721"/>
    <n v="9.7001090022562053"/>
    <n v="6.6997905222884606"/>
    <n v="16.399899524544665"/>
    <n v="6"/>
    <n v="5"/>
    <n v="0"/>
    <n v="5"/>
    <n v="0"/>
    <n v="0"/>
    <n v="11"/>
    <n v="5"/>
    <n v="16"/>
    <n v="18463.316316863231"/>
    <n v="13227.214967460843"/>
    <n v="12304.313095408941"/>
    <n v="8688.5786795211752"/>
    <n v="7916.4984323675808"/>
    <n v="13781.822801950555"/>
    <n v="43994.844379733018"/>
    <n v="30386.899913839312"/>
    <n v="74381.744293572323"/>
    <n v="27213"/>
    <n v="22677.5"/>
    <n v="0"/>
    <n v="22677.5"/>
    <n v="0"/>
    <n v="0"/>
    <n v="49890.5"/>
    <n v="22677.5"/>
    <n v="72568"/>
    <n v="1.9156826545080314"/>
    <n v="5"/>
    <m/>
    <m/>
    <n v="0"/>
    <m/>
    <m/>
    <m/>
    <m/>
    <m/>
    <m/>
    <m/>
    <m/>
    <m/>
    <m/>
    <m/>
    <m/>
    <m/>
    <m/>
    <m/>
    <m/>
    <n v="30236.666666666668"/>
    <n v="9071"/>
    <n v="81639"/>
    <n v="2"/>
    <n v="18"/>
    <n v="0"/>
    <n v="12"/>
    <n v="6.666666666666667"/>
    <n v="12"/>
    <n v="12"/>
    <n v="12"/>
    <n v="12"/>
    <n v="0"/>
    <n v="12"/>
    <n v="0"/>
    <n v="0"/>
    <n v="2"/>
    <n v="5"/>
    <n v="8"/>
    <n v="5"/>
  </r>
  <r>
    <s v="BC_LEL06"/>
    <x v="0"/>
    <x v="0"/>
    <s v="三明市"/>
    <s v="FJSM024"/>
    <s v="三明市沙县区总医院"/>
    <s v="FJSM024"/>
    <x v="35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3"/>
    <x v="4"/>
    <n v="3985.87"/>
    <n v="2.1656615885879607"/>
    <n v="1.8293668740889928"/>
    <n v="2.7765963245671546"/>
    <n v="1.6778163312967951"/>
    <n v="2.0364167381617668"/>
    <n v="2.3371079339591154"/>
    <n v="6.7716247872441073"/>
    <n v="6.0513410034176776"/>
    <n v="12.822965790661785"/>
    <n v="5"/>
    <n v="0"/>
    <n v="0"/>
    <n v="5"/>
    <n v="0"/>
    <n v="0"/>
    <n v="5"/>
    <n v="5"/>
    <n v="10"/>
    <n v="8632.0455561050949"/>
    <n v="7291.6185424250943"/>
    <n v="11067.151992202485"/>
    <n v="6687.5577804259565"/>
    <n v="8116.8923841368414"/>
    <n v="9315.4084007296206"/>
    <n v="26990.816090732675"/>
    <n v="24119.858565292416"/>
    <n v="51110.67465602509"/>
    <n v="19929.349999999999"/>
    <n v="0"/>
    <n v="0"/>
    <n v="19929.349999999999"/>
    <n v="0"/>
    <n v="0"/>
    <n v="19929.349999999999"/>
    <n v="19929.349999999999"/>
    <n v="39858.699999999997"/>
    <n v="1.6778163312967951"/>
    <n v="5"/>
    <m/>
    <m/>
    <n v="0"/>
    <m/>
    <m/>
    <m/>
    <m/>
    <m/>
    <m/>
    <m/>
    <m/>
    <m/>
    <m/>
    <m/>
    <m/>
    <m/>
    <m/>
    <m/>
    <m/>
    <n v="18268.570833333331"/>
    <n v="0"/>
    <n v="59788.049999999996"/>
    <n v="0"/>
    <n v="15"/>
    <n v="0"/>
    <n v="10"/>
    <n v="4.583333333333333"/>
    <n v="10"/>
    <n v="0"/>
    <n v="5"/>
    <n v="5"/>
    <n v="10"/>
    <n v="10"/>
    <n v="0"/>
    <n v="0"/>
    <n v="0"/>
    <n v="10"/>
    <n v="5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4"/>
    <x v="5"/>
    <n v="6232.07"/>
    <n v="0.90107277372365846"/>
    <n v="0.83300517712413369"/>
    <n v="1.2348964358230894"/>
    <n v="1.0820910865234186"/>
    <n v="0.99285012692412"/>
    <n v="1.2934461203243866"/>
    <n v="2.9689743866708813"/>
    <n v="3.368387333771925"/>
    <n v="6.3373617204428063"/>
    <n v="0"/>
    <n v="0"/>
    <n v="0"/>
    <n v="0"/>
    <n v="0"/>
    <n v="0"/>
    <n v="0"/>
    <n v="0"/>
    <n v="0"/>
    <n v="5615.5486009400001"/>
    <n v="5191.3465741999998"/>
    <n v="7695.9610308000001"/>
    <n v="6743.6673975900012"/>
    <n v="6187.5114905"/>
    <n v="8060.8467630899995"/>
    <n v="18502.856205939999"/>
    <n v="20992.025651180003"/>
    <n v="39494.881857120003"/>
    <n v="0"/>
    <n v="0"/>
    <n v="0"/>
    <n v="0"/>
    <n v="0"/>
    <n v="0"/>
    <n v="0"/>
    <n v="0"/>
    <n v="0"/>
    <n v="1.0820910865234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4"/>
    <s v="三明市沙县区总医院"/>
    <s v="FJSM024"/>
    <x v="35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0"/>
    <x v="0"/>
    <n v="4535.5"/>
    <n v="1.6045139505596193"/>
    <n v="1.1494820636831067"/>
    <n v="1.069279303610563"/>
    <n v="0.75506184601808624"/>
    <n v="0.68796590798348678"/>
    <n v="1.1976790393648615"/>
    <n v="3.8232753178532892"/>
    <n v="2.6407067933664345"/>
    <n v="6.4639821112197238"/>
    <n v="0"/>
    <n v="0"/>
    <n v="0"/>
    <n v="0"/>
    <n v="0"/>
    <n v="0"/>
    <n v="0"/>
    <n v="0"/>
    <n v="0"/>
    <n v="7277.2730227631537"/>
    <n v="5213.4758998347306"/>
    <n v="4849.7162815257079"/>
    <n v="3424.5830026150302"/>
    <n v="3120.2693756591048"/>
    <n v="5432.0732830393299"/>
    <n v="17340.465204123593"/>
    <n v="11976.925661313464"/>
    <n v="29317.390865437057"/>
    <n v="0"/>
    <n v="0"/>
    <n v="0"/>
    <n v="0"/>
    <n v="0"/>
    <n v="0"/>
    <n v="0"/>
    <n v="0"/>
    <n v="0"/>
    <n v="0.75506184601808624"/>
    <n v="0"/>
    <m/>
    <m/>
    <n v="0"/>
    <m/>
    <m/>
    <m/>
    <m/>
    <m/>
    <m/>
    <m/>
    <m/>
    <m/>
    <m/>
    <m/>
    <m/>
    <m/>
    <m/>
    <m/>
    <m/>
    <n v="10204.875"/>
    <n v="40819.5"/>
    <n v="13606.5"/>
    <n v="9"/>
    <n v="3"/>
    <n v="0"/>
    <n v="5"/>
    <n v="2.25"/>
    <n v="5"/>
    <n v="0"/>
    <n v="0"/>
    <n v="5"/>
    <n v="5"/>
    <n v="0"/>
    <n v="3"/>
    <n v="4"/>
    <n v="2"/>
    <n v="1"/>
    <n v="2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3"/>
    <x v="4"/>
    <n v="3985.87"/>
    <n v="2.5135389438611191"/>
    <n v="2.1232241015228239"/>
    <n v="3.2226101390714712"/>
    <n v="1.9473294957918101"/>
    <n v="2.3635330673420838"/>
    <n v="2.7125252804817164"/>
    <n v="7.8593731844554142"/>
    <n v="7.0233878436156099"/>
    <n v="14.882761028071023"/>
    <n v="6"/>
    <n v="0"/>
    <n v="6"/>
    <n v="0"/>
    <n v="0"/>
    <n v="0"/>
    <n v="12"/>
    <n v="0"/>
    <n v="12"/>
    <n v="10018.639470167718"/>
    <n v="8462.8952495367776"/>
    <n v="12844.905075020804"/>
    <n v="7761.8022173917016"/>
    <n v="9420.7355471267911"/>
    <n v="10811.773139713658"/>
    <n v="31326.439794725302"/>
    <n v="27994.310904232152"/>
    <n v="59320.750698957454"/>
    <n v="23915.22"/>
    <n v="0"/>
    <n v="23915.22"/>
    <n v="0"/>
    <n v="0"/>
    <n v="0"/>
    <n v="47830.44"/>
    <n v="0"/>
    <n v="47830.44"/>
    <n v="1.9473294957918101"/>
    <n v="0"/>
    <m/>
    <m/>
    <n v="0"/>
    <m/>
    <m/>
    <m/>
    <m/>
    <m/>
    <m/>
    <m/>
    <m/>
    <m/>
    <m/>
    <m/>
    <m/>
    <m/>
    <m/>
    <m/>
    <m/>
    <n v="17604.259166666667"/>
    <n v="107618.48999999999"/>
    <n v="19929.349999999999"/>
    <n v="27"/>
    <n v="5"/>
    <n v="0"/>
    <n v="9"/>
    <n v="4.416666666666667"/>
    <n v="0"/>
    <n v="0"/>
    <n v="3"/>
    <n v="7"/>
    <n v="5"/>
    <n v="6"/>
    <n v="9"/>
    <n v="6"/>
    <n v="12"/>
    <n v="0"/>
    <n v="5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4"/>
    <x v="5"/>
    <n v="6232.07"/>
    <n v="0.29781326212317899"/>
    <n v="0.27531634462385696"/>
    <n v="0.40814481142381265"/>
    <n v="0.35764134852464752"/>
    <n v="0.32814645512325757"/>
    <n v="0.42749597832341424"/>
    <n v="0.98127441817084859"/>
    <n v="1.1132837819713193"/>
    <n v="2.0945582001421679"/>
    <n v="0"/>
    <n v="0"/>
    <n v="0"/>
    <n v="0"/>
    <n v="0"/>
    <n v="0"/>
    <n v="0"/>
    <n v="0"/>
    <n v="0"/>
    <n v="1855.9930964800001"/>
    <n v="1715.79073184"/>
    <n v="2543.5870349299998"/>
    <n v="2228.8459189"/>
    <n v="2045.0316785799998"/>
    <n v="2664.1848616299999"/>
    <n v="6115.3708632500002"/>
    <n v="6938.0624591100004"/>
    <n v="13053.433322360001"/>
    <n v="0"/>
    <n v="0"/>
    <n v="0"/>
    <n v="0"/>
    <n v="0"/>
    <n v="0"/>
    <n v="0"/>
    <n v="0"/>
    <n v="0"/>
    <n v="0.35764134852464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33333333333333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27"/>
    <s v="福建省将乐县总医院"/>
    <s v="FJSM027"/>
    <x v="36"/>
    <s v="临时采购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0"/>
    <s v="泰宁县总医院"/>
    <s v="FJSM030"/>
    <x v="37"/>
    <s v="临时采购"/>
    <s v="-"/>
    <x v="0"/>
    <x v="1"/>
    <x v="0"/>
    <x v="0"/>
    <n v="4535.5"/>
    <n v="3.9027952254205606E-2"/>
    <n v="2.7959826141021181E-2"/>
    <n v="2.6008986455473407E-2"/>
    <n v="1.836600901169369E-2"/>
    <n v="1.6733977663413939E-2"/>
    <n v="2.9132162015725528E-2"/>
    <n v="9.29967648507002E-2"/>
    <n v="6.4232148690833157E-2"/>
    <n v="0.15722891354153334"/>
    <n v="0"/>
    <n v="0"/>
    <n v="0"/>
    <n v="0"/>
    <n v="0"/>
    <n v="0"/>
    <n v="0"/>
    <n v="0"/>
    <n v="0"/>
    <n v="177.0112774489495"/>
    <n v="126.81179146260156"/>
    <n v="117.96375806879963"/>
    <n v="83.299033872536725"/>
    <n v="75.896955692413925"/>
    <n v="132.12892082232312"/>
    <n v="421.78682698035067"/>
    <n v="291.3249103872738"/>
    <n v="713.11173736762453"/>
    <n v="0"/>
    <n v="0"/>
    <n v="0"/>
    <n v="0"/>
    <n v="0"/>
    <n v="0"/>
    <n v="0"/>
    <n v="0"/>
    <n v="0"/>
    <n v="1.836600901169369E-2"/>
    <n v="0"/>
    <m/>
    <m/>
    <n v="0"/>
    <m/>
    <m/>
    <m/>
    <m/>
    <m/>
    <m/>
    <m/>
    <m/>
    <m/>
    <m/>
    <m/>
    <m/>
    <m/>
    <m/>
    <m/>
    <m/>
    <n v="2267.75"/>
    <n v="-18142"/>
    <n v="0"/>
    <n v="-4"/>
    <n v="0"/>
    <n v="0"/>
    <n v="4"/>
    <n v="0.5"/>
    <n v="4"/>
    <n v="0"/>
    <n v="4"/>
    <n v="2"/>
    <n v="0"/>
    <n v="0"/>
    <n v="0"/>
    <n v="0"/>
    <n v="-4"/>
    <n v="0"/>
    <n v="0"/>
    <n v="0"/>
  </r>
  <r>
    <s v="BC_LEL06"/>
    <x v="0"/>
    <x v="0"/>
    <s v="三明市"/>
    <s v="FJSM030"/>
    <s v="泰宁县总医院"/>
    <s v="FJSM030"/>
    <x v="37"/>
    <s v="临时采购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0"/>
    <s v="泰宁县总医院"/>
    <s v="FJSM030"/>
    <x v="37"/>
    <s v="临时采购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0"/>
    <s v="泰宁县总医院"/>
    <s v="FJSM030"/>
    <x v="37"/>
    <s v="临时采购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0"/>
    <s v="泰宁县总医院"/>
    <s v="FJSM030"/>
    <x v="37"/>
    <s v="临时采购"/>
    <s v="-"/>
    <x v="0"/>
    <x v="1"/>
    <x v="3"/>
    <x v="4"/>
    <n v="3985.87"/>
    <n v="0.51470480478296632"/>
    <n v="0.43477887993494185"/>
    <n v="0.65990341091529847"/>
    <n v="0.39876042120913963"/>
    <n v="0.48398765771882524"/>
    <n v="0.55545182555020889"/>
    <n v="1.6093870956332066"/>
    <n v="1.4381999044781737"/>
    <n v="3.0475870001113803"/>
    <n v="10"/>
    <n v="0"/>
    <n v="0"/>
    <n v="0"/>
    <n v="0"/>
    <n v="0"/>
    <n v="10"/>
    <n v="0"/>
    <n v="10"/>
    <n v="2051.5464402402818"/>
    <n v="1732.9720941662865"/>
    <n v="2630.2892084649607"/>
    <n v="1589.4072000848732"/>
    <n v="1929.1118852717336"/>
    <n v="2213.9587679058113"/>
    <n v="6414.8077428715296"/>
    <n v="5732.4778532624186"/>
    <n v="12147.285596133948"/>
    <n v="39858.699999999997"/>
    <n v="0"/>
    <n v="0"/>
    <n v="0"/>
    <n v="0"/>
    <n v="0"/>
    <n v="39858.699999999997"/>
    <n v="0"/>
    <n v="39858.699999999997"/>
    <n v="0.39876042120913963"/>
    <n v="0"/>
    <m/>
    <m/>
    <n v="0"/>
    <m/>
    <m/>
    <m/>
    <m/>
    <m/>
    <m/>
    <m/>
    <m/>
    <m/>
    <m/>
    <m/>
    <m/>
    <m/>
    <m/>
    <m/>
    <m/>
    <n v="7639.5841666666665"/>
    <n v="0"/>
    <n v="63773.919999999998"/>
    <n v="0"/>
    <n v="16"/>
    <n v="0"/>
    <n v="10"/>
    <n v="1.9166666666666667"/>
    <n v="0"/>
    <n v="0"/>
    <n v="2"/>
    <n v="3"/>
    <n v="2"/>
    <n v="0"/>
    <n v="0"/>
    <n v="0"/>
    <n v="0"/>
    <n v="4"/>
    <n v="2"/>
    <n v="10"/>
  </r>
  <r>
    <s v="BC_LEL06"/>
    <x v="0"/>
    <x v="0"/>
    <s v="三明市"/>
    <s v="FJSM030"/>
    <s v="泰宁县总医院"/>
    <s v="FJSM030"/>
    <x v="37"/>
    <s v="临时采购"/>
    <s v="-"/>
    <x v="0"/>
    <x v="1"/>
    <x v="4"/>
    <x v="5"/>
    <n v="6232.07"/>
    <n v="0.70692146532372069"/>
    <n v="0.65352020522394649"/>
    <n v="0.96881706782337174"/>
    <n v="0.84893626372457298"/>
    <n v="0.77892380652335425"/>
    <n v="1.014751214023591"/>
    <n v="2.3292587383710388"/>
    <n v="2.6426112842715179"/>
    <n v="4.9718700226425572"/>
    <n v="2"/>
    <n v="0"/>
    <n v="1"/>
    <n v="0"/>
    <n v="0"/>
    <n v="0"/>
    <n v="3"/>
    <n v="0"/>
    <n v="3"/>
    <n v="4405.5840564"/>
    <n v="4072.7836653700001"/>
    <n v="6037.73578387"/>
    <n v="5290.6302210699996"/>
    <n v="4854.3076869200004"/>
    <n v="6324.0005983800011"/>
    <n v="14516.10350564"/>
    <n v="16468.938506369999"/>
    <n v="30985.042012009999"/>
    <n v="12464.14"/>
    <n v="0"/>
    <n v="6232.07"/>
    <n v="0"/>
    <n v="0"/>
    <n v="0"/>
    <n v="18696.21"/>
    <n v="0"/>
    <n v="18696.21"/>
    <n v="0.84893626372457298"/>
    <n v="0"/>
    <n v="0"/>
    <n v="6"/>
    <n v="3"/>
    <n v="2"/>
    <n v="0"/>
    <n v="1"/>
    <n v="0"/>
    <n v="0"/>
    <n v="0"/>
    <n v="0"/>
    <n v="0"/>
    <n v="0"/>
    <n v="0"/>
    <n v="0"/>
    <n v="0"/>
    <n v="0"/>
    <n v="0"/>
    <n v="0"/>
    <n v="0"/>
    <n v="3116.0349999999999"/>
    <n v="0"/>
    <n v="37392.42"/>
    <n v="0"/>
    <n v="6"/>
    <n v="0.66666666666666663"/>
    <n v="2"/>
    <n v="0.5"/>
    <n v="0"/>
    <n v="0"/>
    <n v="0"/>
    <n v="0"/>
    <n v="0"/>
    <n v="0"/>
    <n v="0"/>
    <n v="0"/>
    <n v="0"/>
    <n v="2"/>
    <n v="2"/>
    <n v="2"/>
  </r>
  <r>
    <s v="BC_LEL06"/>
    <x v="0"/>
    <x v="0"/>
    <s v="三明市"/>
    <s v="FJSM030"/>
    <s v="泰宁县总医院"/>
    <s v="FJSM030"/>
    <x v="37"/>
    <s v="临时采购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0"/>
    <x v="0"/>
    <n v="4535.5"/>
    <n v="0.72760090290221247"/>
    <n v="0.52125703682041613"/>
    <n v="0.48488739315126689"/>
    <n v="0.34239881848216891"/>
    <n v="0.31197274142748305"/>
    <n v="0.543112978310342"/>
    <n v="1.7337453328738957"/>
    <n v="1.1974845382199941"/>
    <n v="2.9312298710938895"/>
    <n v="2"/>
    <n v="4"/>
    <n v="1"/>
    <n v="0"/>
    <n v="0"/>
    <n v="0"/>
    <n v="7"/>
    <n v="0"/>
    <n v="7"/>
    <n v="3300.0338951129847"/>
    <n v="2364.1612904989975"/>
    <n v="2199.2067716375709"/>
    <n v="1552.949841225877"/>
    <n v="1414.9523687443493"/>
    <n v="2463.2889131265561"/>
    <n v="7863.4019572495527"/>
    <n v="5431.1911230967817"/>
    <n v="13294.593080346334"/>
    <n v="9071"/>
    <n v="18142"/>
    <n v="4535.5"/>
    <n v="0"/>
    <n v="0"/>
    <n v="0"/>
    <n v="31748.5"/>
    <n v="0"/>
    <n v="31748.5"/>
    <n v="0.34239881848216891"/>
    <n v="0"/>
    <m/>
    <m/>
    <n v="0"/>
    <m/>
    <m/>
    <m/>
    <m/>
    <m/>
    <m/>
    <m/>
    <m/>
    <m/>
    <m/>
    <m/>
    <m/>
    <m/>
    <m/>
    <m/>
    <m/>
    <n v="4157.5416666666661"/>
    <n v="9071"/>
    <n v="13606.5"/>
    <n v="2"/>
    <n v="3"/>
    <n v="0"/>
    <n v="2"/>
    <n v="0.91666666666666663"/>
    <n v="2"/>
    <n v="0"/>
    <n v="1"/>
    <n v="1"/>
    <n v="2"/>
    <n v="0"/>
    <n v="1"/>
    <n v="0"/>
    <n v="1"/>
    <n v="1"/>
    <n v="1"/>
    <n v="1"/>
  </r>
  <r>
    <s v="BC_LEL06"/>
    <x v="0"/>
    <x v="0"/>
    <s v="三明市"/>
    <s v="FJSM032"/>
    <s v="建宁县总医院"/>
    <s v="FJSM032"/>
    <x v="38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2"/>
    <n v="0"/>
    <n v="0"/>
    <n v="0"/>
    <n v="2"/>
    <n v="0"/>
    <n v="2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7971.74"/>
    <n v="0"/>
    <n v="0"/>
    <n v="0"/>
    <n v="7971.74"/>
    <n v="0"/>
    <n v="7971.74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2"/>
    <s v="建宁县总医院"/>
    <s v="FJSM032"/>
    <x v="38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3"/>
    <x v="4"/>
    <n v="3985.87"/>
    <n v="2.7549990178223522"/>
    <n v="2.3271890529480204"/>
    <n v="3.5321862784938851"/>
    <n v="2.1343973449807665"/>
    <n v="2.5905830084794874"/>
    <n v="2.9731007358357986"/>
    <n v="8.6143743492642582"/>
    <n v="7.6980810892960516"/>
    <n v="16.31245543856031"/>
    <n v="0"/>
    <n v="0"/>
    <n v="0"/>
    <n v="0"/>
    <n v="0"/>
    <n v="0"/>
    <n v="0"/>
    <n v="0"/>
    <n v="0"/>
    <n v="10981.067935167579"/>
    <n v="9275.8730304739256"/>
    <n v="14078.835321860421"/>
    <n v="8507.4303454384881"/>
    <n v="10325.727096008135"/>
    <n v="11850.393029945833"/>
    <n v="34335.776287501925"/>
    <n v="30683.550471392457"/>
    <n v="65019.326758894385"/>
    <n v="0"/>
    <n v="0"/>
    <n v="0"/>
    <n v="0"/>
    <n v="0"/>
    <n v="0"/>
    <n v="0"/>
    <n v="0"/>
    <n v="0"/>
    <n v="2.1343973449807665"/>
    <n v="0"/>
    <m/>
    <m/>
    <n v="0"/>
    <m/>
    <m/>
    <m/>
    <m/>
    <m/>
    <m/>
    <m/>
    <m/>
    <m/>
    <m/>
    <m/>
    <m/>
    <m/>
    <m/>
    <m/>
    <m/>
    <n v="26572.466666666667"/>
    <n v="0"/>
    <n v="0"/>
    <n v="0"/>
    <n v="0"/>
    <n v="0"/>
    <n v="30"/>
    <n v="6.666666666666667"/>
    <n v="20"/>
    <n v="30"/>
    <n v="0"/>
    <n v="10"/>
    <n v="20"/>
    <n v="0"/>
    <n v="0"/>
    <n v="0"/>
    <n v="0"/>
    <n v="0"/>
    <n v="0"/>
    <n v="0"/>
  </r>
  <r>
    <s v="BC_LEL06"/>
    <x v="0"/>
    <x v="0"/>
    <s v="三明市"/>
    <s v="FJSM033"/>
    <s v="三明市第二医院总院区"/>
    <s v="FJSM033"/>
    <x v="39"/>
    <s v="临时采购"/>
    <s v="-"/>
    <x v="2"/>
    <x v="2"/>
    <x v="4"/>
    <x v="5"/>
    <n v="6232.07"/>
    <n v="2.6028930585230912"/>
    <n v="2.4062686722244777"/>
    <n v="3.5671973073232488"/>
    <n v="1.7636029034448939"/>
    <n v="1.5058155401678668"/>
    <n v="3.7363281353502797"/>
    <n v="8.5763590380708177"/>
    <n v="7.0057465789630404"/>
    <n v="15.582105617033857"/>
    <n v="1"/>
    <n v="3"/>
    <n v="3"/>
    <n v="2"/>
    <n v="0"/>
    <n v="0"/>
    <n v="7"/>
    <n v="2"/>
    <n v="9"/>
    <n v="16221.411743230001"/>
    <n v="14996.034804110001"/>
    <n v="22231.023323049998"/>
    <n v="10990.896746471819"/>
    <n v="9384.3478534139576"/>
    <n v="23285.058482472417"/>
    <n v="53448.469870389999"/>
    <n v="43660.303082358194"/>
    <n v="97108.772952748201"/>
    <n v="6232.07"/>
    <n v="18696.21"/>
    <n v="18696.21"/>
    <n v="12464.14"/>
    <n v="0"/>
    <n v="0"/>
    <n v="43624.49"/>
    <n v="12464.14"/>
    <n v="56088.63"/>
    <n v="1.7636029034448939"/>
    <n v="2"/>
    <n v="4"/>
    <n v="5"/>
    <n v="9"/>
    <n v="1"/>
    <n v="3"/>
    <n v="3"/>
    <n v="2"/>
    <n v="0"/>
    <n v="0"/>
    <n v="0"/>
    <n v="0.33333333333333331"/>
    <n v="0"/>
    <n v="0"/>
    <n v="0"/>
    <n v="0"/>
    <n v="0"/>
    <n v="0"/>
    <n v="0"/>
    <n v="0"/>
    <n v="5712.7308333333331"/>
    <n v="24928.28"/>
    <n v="31160.35"/>
    <n v="4"/>
    <n v="5"/>
    <n v="9.6666666666666661"/>
    <n v="3"/>
    <n v="0.91666666666666663"/>
    <n v="0"/>
    <n v="1"/>
    <n v="0"/>
    <n v="1"/>
    <n v="0"/>
    <n v="0"/>
    <n v="1"/>
    <n v="1"/>
    <n v="2"/>
    <n v="1"/>
    <n v="1"/>
    <n v="3"/>
  </r>
  <r>
    <s v="BC_LEL06"/>
    <x v="0"/>
    <x v="0"/>
    <s v="三明市"/>
    <s v="FJSM033"/>
    <s v="三明市第二医院总院区"/>
    <s v="FJSM033"/>
    <x v="39"/>
    <s v="临时采购"/>
    <s v="-"/>
    <x v="2"/>
    <x v="2"/>
    <x v="4"/>
    <x v="6"/>
    <n v="8489.27"/>
    <n v="1.1779575864591419E-6"/>
    <n v="1.1779575864591419E-6"/>
    <n v="1.1779575864591419E-6"/>
    <n v="1"/>
    <n v="1"/>
    <n v="1.1779575864591419E-6"/>
    <n v="3.5338727593774257E-6"/>
    <n v="2.0000011779575866"/>
    <n v="2.0000047118303459"/>
    <n v="0"/>
    <n v="0"/>
    <n v="0"/>
    <n v="0"/>
    <n v="0"/>
    <n v="0"/>
    <n v="0"/>
    <n v="0"/>
    <n v="0"/>
    <n v="0.01"/>
    <n v="0.01"/>
    <n v="0.01"/>
    <n v="8489.27"/>
    <n v="8489.27"/>
    <n v="0.01"/>
    <n v="0.03"/>
    <n v="16978.55"/>
    <n v="16978.57999999999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44"/>
    <s v="大田县均溪社区卫生服务中心"/>
    <s v="FJSM001"/>
    <x v="31"/>
    <s v="-"/>
    <s v="-"/>
    <x v="0"/>
    <x v="2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6"/>
    <x v="0"/>
    <x v="0"/>
    <s v="三明市"/>
    <s v="FJSM044"/>
    <s v="大田县均溪社区卫生服务中心"/>
    <s v="FJSM001"/>
    <x v="31"/>
    <s v="-"/>
    <s v="-"/>
    <x v="0"/>
    <x v="2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58"/>
    <s v="三明市中西医结合医院"/>
    <s v="FJSM058"/>
    <x v="40"/>
    <s v="正式进药"/>
    <s v="-"/>
    <x v="0"/>
    <x v="1"/>
    <x v="0"/>
    <x v="0"/>
    <n v="4535.5"/>
    <n v="3.4104162159761495"/>
    <n v="2.4432397540646571"/>
    <n v="2.2727676971392263"/>
    <n v="1.6048942191040705"/>
    <n v="1.4622808906132092"/>
    <n v="2.5456830811349738"/>
    <n v="8.126423667180033"/>
    <n v="5.6128581908522532"/>
    <n v="13.739281858032285"/>
    <n v="0"/>
    <n v="0"/>
    <n v="0"/>
    <n v="0"/>
    <n v="0"/>
    <n v="0"/>
    <n v="0"/>
    <n v="0"/>
    <n v="0"/>
    <n v="15467.942747559826"/>
    <n v="11081.313904560253"/>
    <n v="10308.137890374961"/>
    <n v="7278.9977307465115"/>
    <n v="6632.1749793762101"/>
    <n v="11545.945614487673"/>
    <n v="36857.394542495036"/>
    <n v="25457.118324610397"/>
    <n v="62314.512867105434"/>
    <n v="0"/>
    <n v="0"/>
    <n v="0"/>
    <n v="0"/>
    <n v="0"/>
    <n v="0"/>
    <n v="0"/>
    <n v="0"/>
    <n v="0"/>
    <n v="1.6048942191040705"/>
    <n v="0"/>
    <m/>
    <m/>
    <n v="0"/>
    <m/>
    <m/>
    <m/>
    <m/>
    <m/>
    <m/>
    <m/>
    <m/>
    <m/>
    <m/>
    <m/>
    <m/>
    <m/>
    <m/>
    <m/>
    <m/>
    <n v="24567.291666666668"/>
    <n v="45355"/>
    <n v="0"/>
    <n v="10"/>
    <n v="0"/>
    <n v="0"/>
    <n v="15"/>
    <n v="5.416666666666667"/>
    <n v="15"/>
    <n v="10"/>
    <n v="10"/>
    <n v="5"/>
    <n v="5"/>
    <n v="10"/>
    <n v="10"/>
    <n v="0"/>
    <n v="0"/>
    <n v="0"/>
    <n v="0"/>
    <n v="0"/>
  </r>
  <r>
    <s v="BC_LEL06"/>
    <x v="0"/>
    <x v="0"/>
    <s v="三明市"/>
    <s v="FJSM058"/>
    <s v="三明市中西医结合医院"/>
    <s v="FJSM058"/>
    <x v="40"/>
    <s v="正式进药"/>
    <s v="-"/>
    <x v="0"/>
    <x v="1"/>
    <x v="1"/>
    <x v="1"/>
    <n v="3444.49"/>
    <n v="2.9092614989689687"/>
    <n v="2.6954969671089737"/>
    <n v="4.0886137056462735"/>
    <n v="4.1849565276950296"/>
    <n v="3.7680592227433314"/>
    <n v="4.9595702729330862"/>
    <n v="9.6933721717242172"/>
    <n v="12.912586023371446"/>
    <n v="22.605958195095663"/>
    <n v="1"/>
    <n v="2"/>
    <n v="3"/>
    <n v="2"/>
    <n v="0"/>
    <n v="0"/>
    <n v="6"/>
    <n v="2"/>
    <n v="8"/>
    <n v="10020.922140583622"/>
    <n v="9284.6123482371877"/>
    <n v="14083.189022961531"/>
    <n v="14415.040910080252"/>
    <n v="12979.042312147174"/>
    <n v="17083.190209415283"/>
    <n v="33388.723511782344"/>
    <n v="44477.273431642709"/>
    <n v="77865.996943425052"/>
    <n v="3444.49"/>
    <n v="6888.98"/>
    <n v="10333.469999999999"/>
    <n v="6888.98"/>
    <n v="0"/>
    <n v="0"/>
    <n v="20666.939999999999"/>
    <n v="6888.98"/>
    <n v="27555.919999999998"/>
    <n v="4.1849565276950296"/>
    <n v="2"/>
    <m/>
    <m/>
    <n v="0"/>
    <m/>
    <m/>
    <m/>
    <m/>
    <m/>
    <m/>
    <m/>
    <m/>
    <m/>
    <m/>
    <m/>
    <m/>
    <m/>
    <m/>
    <m/>
    <m/>
    <n v="12916.8375"/>
    <n v="41333.879999999997"/>
    <n v="31000.409999999996"/>
    <n v="12"/>
    <n v="9"/>
    <n v="0"/>
    <n v="5"/>
    <n v="3.75"/>
    <n v="5"/>
    <n v="4"/>
    <n v="5"/>
    <n v="3"/>
    <n v="4"/>
    <n v="3"/>
    <n v="4"/>
    <n v="4"/>
    <n v="4"/>
    <n v="4"/>
    <n v="3"/>
    <n v="2"/>
  </r>
  <r>
    <s v="BC_LEL06"/>
    <x v="0"/>
    <x v="0"/>
    <s v="三明市"/>
    <s v="FJSM058"/>
    <s v="三明市中西医结合医院"/>
    <s v="FJSM058"/>
    <x v="40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58"/>
    <s v="三明市中西医结合医院"/>
    <s v="FJSM058"/>
    <x v="40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6"/>
    <x v="0"/>
    <x v="0"/>
    <s v="三明市"/>
    <s v="FJSM058"/>
    <s v="三明市中西医结合医院"/>
    <s v="FJSM058"/>
    <x v="40"/>
    <s v="正式进药"/>
    <s v="-"/>
    <x v="0"/>
    <x v="1"/>
    <x v="3"/>
    <x v="4"/>
    <n v="3985.87"/>
    <n v="1.8967015219671093"/>
    <n v="1.6021722657892898"/>
    <n v="2.4317624242153859"/>
    <n v="1.4694432435433342"/>
    <n v="1.7835079806485843"/>
    <n v="2.046855426859143"/>
    <n v="5.9306362119717857"/>
    <n v="5.2998066510510622"/>
    <n v="11.230442863022848"/>
    <n v="0"/>
    <n v="5"/>
    <n v="10"/>
    <n v="3"/>
    <n v="0"/>
    <n v="0"/>
    <n v="15"/>
    <n v="3"/>
    <n v="18"/>
    <n v="7560.005695363041"/>
    <n v="6386.0503690415562"/>
    <n v="9692.6888938073807"/>
    <n v="5857.0097411420684"/>
    <n v="7108.8309548277721"/>
    <n v="8158.4996402550523"/>
    <n v="23638.744958211981"/>
    <n v="21124.340336224894"/>
    <n v="44763.085294436874"/>
    <n v="0"/>
    <n v="19929.349999999999"/>
    <n v="39858.699999999997"/>
    <n v="11957.61"/>
    <n v="0"/>
    <n v="0"/>
    <n v="59788.049999999996"/>
    <n v="11957.61"/>
    <n v="71745.66"/>
    <n v="1.4694432435433342"/>
    <n v="3"/>
    <m/>
    <m/>
    <n v="0"/>
    <m/>
    <m/>
    <m/>
    <m/>
    <m/>
    <m/>
    <m/>
    <m/>
    <m/>
    <m/>
    <m/>
    <m/>
    <m/>
    <m/>
    <m/>
    <m/>
    <n v="14282.700833333334"/>
    <n v="39858.699999999997"/>
    <n v="91675.01"/>
    <n v="10"/>
    <n v="23"/>
    <n v="0"/>
    <n v="20"/>
    <n v="3.5833333333333335"/>
    <n v="0"/>
    <n v="0"/>
    <n v="0"/>
    <n v="0"/>
    <n v="0"/>
    <n v="10"/>
    <n v="0"/>
    <n v="0"/>
    <n v="10"/>
    <n v="3"/>
    <n v="20"/>
    <n v="0"/>
  </r>
  <r>
    <s v="BC_LEL06"/>
    <x v="0"/>
    <x v="0"/>
    <s v="三明市"/>
    <s v="FJSM058"/>
    <s v="三明市中西医结合医院"/>
    <s v="FJSM058"/>
    <x v="40"/>
    <s v="正式进药"/>
    <s v="-"/>
    <x v="0"/>
    <x v="1"/>
    <x v="4"/>
    <x v="5"/>
    <n v="6232.07"/>
    <n v="1.9232715833246419"/>
    <n v="1.7779863166235299"/>
    <n v="2.6357935786231543"/>
    <n v="2.3096418262230691"/>
    <n v="2.1191635773234259"/>
    <n v="2.7607635636233225"/>
    <n v="6.3370514785713263"/>
    <n v="7.1895689671698175"/>
    <n v="13.526620445741145"/>
    <n v="4"/>
    <n v="3"/>
    <n v="3"/>
    <n v="2"/>
    <n v="0"/>
    <n v="0"/>
    <n v="10"/>
    <n v="2"/>
    <n v="12"/>
    <n v="11985.96313629"/>
    <n v="11080.535184240001"/>
    <n v="16426.45008753"/>
    <n v="14393.849535950001"/>
    <n v="13206.775755330002"/>
    <n v="17205.271781949999"/>
    <n v="39492.948408060001"/>
    <n v="44805.897073230008"/>
    <n v="84298.845481290016"/>
    <n v="24928.28"/>
    <n v="18696.21"/>
    <n v="18696.21"/>
    <n v="12464.14"/>
    <n v="0"/>
    <n v="0"/>
    <n v="62320.7"/>
    <n v="12464.14"/>
    <n v="74784.84"/>
    <n v="2.3096418262230691"/>
    <n v="2"/>
    <n v="5"/>
    <n v="2"/>
    <n v="12"/>
    <n v="4"/>
    <n v="3"/>
    <n v="3"/>
    <n v="2"/>
    <n v="0"/>
    <n v="0"/>
    <n v="0"/>
    <n v="0"/>
    <n v="0"/>
    <n v="0"/>
    <n v="0"/>
    <n v="0"/>
    <n v="0"/>
    <n v="0"/>
    <n v="0"/>
    <n v="0"/>
    <n v="6751.4091666666654"/>
    <n v="31160.35"/>
    <n v="12464.14"/>
    <n v="5"/>
    <n v="2"/>
    <n v="16.666666666666668"/>
    <n v="2"/>
    <n v="1.0833333333333333"/>
    <n v="0"/>
    <n v="0"/>
    <n v="1"/>
    <n v="2"/>
    <n v="1"/>
    <n v="2"/>
    <n v="2"/>
    <n v="1"/>
    <n v="2"/>
    <n v="1"/>
    <n v="0"/>
    <n v="1"/>
  </r>
  <r>
    <s v="BC_LEL06"/>
    <x v="0"/>
    <x v="0"/>
    <s v="三明市"/>
    <s v="FJSM058"/>
    <s v="三明市中西医结合医院"/>
    <s v="FJSM058"/>
    <x v="40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0"/>
    <x v="0"/>
    <n v="4535.5"/>
    <n v="5.2377748799847579"/>
    <n v="3.7523689189816749"/>
    <n v="3.4905550520053872"/>
    <n v="2.4648236735673676"/>
    <n v="2.2457957126923214"/>
    <n v="3.9097031125728767"/>
    <n v="12.48069885097182"/>
    <n v="8.6203224988325644"/>
    <n v="21.101021349804384"/>
    <n v="1"/>
    <n v="1"/>
    <n v="1"/>
    <n v="1"/>
    <n v="0"/>
    <n v="0"/>
    <n v="3"/>
    <n v="1"/>
    <n v="4"/>
    <n v="23755.927968170869"/>
    <n v="17018.869232041387"/>
    <n v="15831.412438370435"/>
    <n v="11179.207771464797"/>
    <n v="10185.806454916024"/>
    <n v="17732.458467074284"/>
    <n v="56606.209638582688"/>
    <n v="39097.472693455107"/>
    <n v="95703.682332037803"/>
    <n v="4535.5"/>
    <n v="4535.5"/>
    <n v="4535.5"/>
    <n v="4535.5"/>
    <n v="0"/>
    <n v="0"/>
    <n v="13606.5"/>
    <n v="4535.5"/>
    <n v="18142"/>
    <n v="2.4648236735673676"/>
    <n v="1"/>
    <m/>
    <m/>
    <n v="0"/>
    <m/>
    <m/>
    <m/>
    <m/>
    <m/>
    <m/>
    <m/>
    <m/>
    <m/>
    <m/>
    <m/>
    <m/>
    <m/>
    <m/>
    <m/>
    <m/>
    <n v="3401.625"/>
    <n v="13606.5"/>
    <n v="27213"/>
    <n v="3"/>
    <n v="6"/>
    <n v="0"/>
    <n v="2"/>
    <n v="0.75"/>
    <n v="0"/>
    <n v="0"/>
    <n v="0"/>
    <n v="0"/>
    <n v="0"/>
    <n v="0"/>
    <n v="0"/>
    <n v="2"/>
    <n v="1"/>
    <n v="2"/>
    <n v="2"/>
    <n v="2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1"/>
    <x v="1"/>
    <n v="3444.49"/>
    <n v="12.395443224239582"/>
    <n v="11.484660154733533"/>
    <n v="17.420290019356131"/>
    <n v="17.830776316717714"/>
    <n v="16.054508739637185"/>
    <n v="21.131160521855925"/>
    <n v="41.300393398329248"/>
    <n v="55.016445578210828"/>
    <n v="96.316838976540083"/>
    <n v="8"/>
    <n v="8"/>
    <n v="8"/>
    <n v="5"/>
    <n v="0"/>
    <n v="0"/>
    <n v="24"/>
    <n v="5"/>
    <n v="29"/>
    <n v="42695.980231460991"/>
    <n v="39558.797056378105"/>
    <n v="60004.014768771995"/>
    <n v="61417.930715170987"/>
    <n v="55299.594808592876"/>
    <n v="72786.071105927505"/>
    <n v="142258.7920566111"/>
    <n v="189503.59662969137"/>
    <n v="331762.38868630247"/>
    <n v="27555.919999999998"/>
    <n v="27555.919999999998"/>
    <n v="27555.919999999998"/>
    <n v="17222.449999999997"/>
    <n v="0"/>
    <n v="0"/>
    <n v="82667.759999999995"/>
    <n v="17222.449999999997"/>
    <n v="99890.209999999992"/>
    <n v="17.830776316717714"/>
    <n v="5"/>
    <m/>
    <m/>
    <n v="0"/>
    <m/>
    <m/>
    <m/>
    <m/>
    <m/>
    <m/>
    <m/>
    <m/>
    <m/>
    <m/>
    <m/>
    <m/>
    <m/>
    <m/>
    <m/>
    <m/>
    <n v="55398.880833333329"/>
    <n v="217002.87"/>
    <n v="99890.209999999992"/>
    <n v="63"/>
    <n v="29"/>
    <n v="0"/>
    <n v="30"/>
    <n v="16.083333333333332"/>
    <n v="30"/>
    <n v="7"/>
    <n v="19"/>
    <n v="21"/>
    <n v="14"/>
    <n v="10"/>
    <n v="18"/>
    <n v="15"/>
    <n v="30"/>
    <n v="16"/>
    <n v="3"/>
    <n v="10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2"/>
    <x v="2"/>
    <n v="3566.02"/>
    <n v="1.7838361941509631E-2"/>
    <n v="2.0367720860455778E-2"/>
    <n v="4.122490105886676E-2"/>
    <n v="4.1731815420408679E-2"/>
    <n v="5.0734694226049155E-2"/>
    <n v="6.4610955584977953E-2"/>
    <n v="7.9430983860832166E-2"/>
    <n v="0.15707746523143579"/>
    <n v="0.23650844909226795"/>
    <n v="2"/>
    <n v="0"/>
    <n v="0"/>
    <n v="0"/>
    <n v="0"/>
    <n v="0"/>
    <n v="2"/>
    <n v="0"/>
    <n v="2"/>
    <n v="63.61195545066218"/>
    <n v="72.631699942802513"/>
    <n v="147.00882167394005"/>
    <n v="148.81648842548574"/>
    <n v="180.92093430397583"/>
    <n v="230.40395983514307"/>
    <n v="283.2524770674047"/>
    <n v="560.14138256460467"/>
    <n v="843.39385963200937"/>
    <n v="7132.04"/>
    <n v="0"/>
    <n v="0"/>
    <n v="0"/>
    <n v="0"/>
    <n v="0"/>
    <n v="7132.04"/>
    <n v="0"/>
    <n v="7132.04"/>
    <n v="4.1731815420408679E-2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2"/>
    <x v="3"/>
    <n v="10698.05"/>
    <m/>
    <m/>
    <m/>
    <m/>
    <m/>
    <m/>
    <n v="0"/>
    <n v="0"/>
    <n v="0"/>
    <n v="2"/>
    <n v="2"/>
    <n v="4"/>
    <n v="0"/>
    <n v="0"/>
    <n v="0"/>
    <n v="8"/>
    <n v="0"/>
    <n v="8"/>
    <m/>
    <m/>
    <m/>
    <m/>
    <m/>
    <m/>
    <n v="0"/>
    <n v="0"/>
    <n v="0"/>
    <n v="21396.1"/>
    <n v="21396.1"/>
    <n v="42792.2"/>
    <n v="0"/>
    <n v="0"/>
    <n v="0"/>
    <n v="85584.4"/>
    <n v="0"/>
    <n v="85584.4"/>
    <n v="0"/>
    <n v="0"/>
    <m/>
    <m/>
    <n v="0"/>
    <m/>
    <m/>
    <m/>
    <m/>
    <m/>
    <m/>
    <n v="0"/>
    <n v="0"/>
    <n v="0.6666666666666666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3"/>
    <x v="4"/>
    <n v="3985.87"/>
    <n v="9.338014884348345"/>
    <n v="7.8879614382942123"/>
    <n v="11.97227579011563"/>
    <n v="7.2344977430511666"/>
    <n v="8.7807300604566834"/>
    <n v="10.077266359915598"/>
    <n v="29.19825211275819"/>
    <n v="26.092494163423446"/>
    <n v="55.290746276181636"/>
    <n v="5"/>
    <n v="6"/>
    <n v="5"/>
    <n v="9"/>
    <n v="0"/>
    <n v="0"/>
    <n v="16"/>
    <n v="9"/>
    <n v="25"/>
    <n v="37220.11338707753"/>
    <n v="31440.38885805375"/>
    <n v="47719.934903548179"/>
    <n v="28835.767519095349"/>
    <n v="34998.848526072477"/>
    <n v="40166.673665996779"/>
    <n v="116380.43714867946"/>
    <n v="104001.2897111646"/>
    <n v="220381.72685984406"/>
    <n v="19929.349999999999"/>
    <n v="23915.22"/>
    <n v="19929.349999999999"/>
    <n v="35872.83"/>
    <n v="0"/>
    <n v="0"/>
    <n v="63773.919999999998"/>
    <n v="35872.83"/>
    <n v="99646.75"/>
    <n v="7.2344977430511666"/>
    <n v="9"/>
    <m/>
    <m/>
    <n v="0"/>
    <m/>
    <m/>
    <m/>
    <m/>
    <m/>
    <m/>
    <m/>
    <m/>
    <m/>
    <m/>
    <m/>
    <m/>
    <m/>
    <m/>
    <m/>
    <m/>
    <n v="40190.855833333335"/>
    <n v="199293.5"/>
    <n v="39858.699999999997"/>
    <n v="50"/>
    <n v="10"/>
    <n v="0"/>
    <n v="30"/>
    <n v="10.083333333333334"/>
    <n v="20"/>
    <n v="0"/>
    <n v="15"/>
    <n v="10"/>
    <n v="0"/>
    <n v="16"/>
    <n v="10"/>
    <n v="30"/>
    <n v="10"/>
    <n v="0"/>
    <n v="10"/>
    <n v="0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4"/>
    <x v="5"/>
    <n v="6232.07"/>
    <n v="11.716178102328762"/>
    <n v="10.728228340228847"/>
    <n v="16.561376459628985"/>
    <n v="14.343522210228706"/>
    <n v="13.048257074928555"/>
    <n v="17.411180915129325"/>
    <n v="39.005782902186596"/>
    <n v="44.802960200286591"/>
    <n v="83.808743102473187"/>
    <n v="10"/>
    <n v="25"/>
    <n v="10"/>
    <n v="5"/>
    <n v="0"/>
    <n v="0"/>
    <n v="45"/>
    <n v="5"/>
    <n v="50"/>
    <n v="73016.042066180002"/>
    <n v="66859.069992289995"/>
    <n v="103211.65739276"/>
    <n v="89389.834460700004"/>
    <n v="81317.651468950004"/>
    <n v="108507.69824575001"/>
    <n v="243086.76945123001"/>
    <n v="279215.18417540006"/>
    <n v="522301.95362663007"/>
    <n v="62320.7"/>
    <n v="155801.75"/>
    <n v="62320.7"/>
    <n v="31160.35"/>
    <n v="0"/>
    <n v="0"/>
    <n v="280443.15000000002"/>
    <n v="31160.35"/>
    <n v="311603.5"/>
    <n v="14.343522210228706"/>
    <n v="5"/>
    <n v="54"/>
    <n v="43"/>
    <n v="50"/>
    <n v="10"/>
    <n v="25"/>
    <n v="10"/>
    <n v="5"/>
    <n v="0"/>
    <n v="0"/>
    <n v="0"/>
    <n v="0"/>
    <n v="0"/>
    <n v="0"/>
    <n v="0"/>
    <n v="0"/>
    <n v="0"/>
    <n v="0"/>
    <n v="0"/>
    <n v="0"/>
    <n v="102829.155"/>
    <n v="336531.77999999997"/>
    <n v="267979.01"/>
    <n v="54"/>
    <n v="43"/>
    <n v="16.666666666666668"/>
    <n v="28"/>
    <n v="16.5"/>
    <n v="10"/>
    <n v="11"/>
    <n v="23"/>
    <n v="22"/>
    <n v="15"/>
    <n v="20"/>
    <n v="21"/>
    <n v="28"/>
    <n v="5"/>
    <n v="15"/>
    <n v="10"/>
    <n v="18"/>
  </r>
  <r>
    <s v="BC_LEL07"/>
    <x v="1"/>
    <x v="0"/>
    <s v="厦门市"/>
    <s v="01sPl9C"/>
    <s v="复旦大学附属肿瘤医院厦门医院"/>
    <s v="01SPL9C"/>
    <x v="41"/>
    <s v="未准入"/>
    <s v="-"/>
    <x v="0"/>
    <x v="1"/>
    <x v="4"/>
    <x v="6"/>
    <n v="8489.27"/>
    <n v="1"/>
    <n v="1"/>
    <n v="1"/>
    <n v="1"/>
    <n v="1"/>
    <n v="1"/>
    <n v="3"/>
    <n v="3"/>
    <n v="6"/>
    <n v="0"/>
    <n v="3"/>
    <n v="0"/>
    <n v="0"/>
    <n v="0"/>
    <n v="0"/>
    <n v="3"/>
    <n v="0"/>
    <n v="3"/>
    <n v="8489.27"/>
    <n v="8489.27"/>
    <n v="8489.27"/>
    <n v="8489.27"/>
    <n v="8489.27"/>
    <n v="8489.27"/>
    <n v="25467.81"/>
    <n v="25467.81"/>
    <n v="50935.62"/>
    <n v="0"/>
    <n v="25467.81"/>
    <n v="0"/>
    <n v="0"/>
    <n v="0"/>
    <n v="0"/>
    <n v="25467.81"/>
    <n v="0"/>
    <n v="25467.81"/>
    <n v="1"/>
    <n v="0"/>
    <n v="0"/>
    <n v="-4"/>
    <n v="6"/>
    <n v="0"/>
    <n v="6"/>
    <n v="0"/>
    <n v="0"/>
    <n v="0"/>
    <n v="0"/>
    <n v="0"/>
    <n v="0"/>
    <n v="0"/>
    <n v="1"/>
    <n v="0"/>
    <n v="0"/>
    <n v="0"/>
    <n v="1"/>
    <n v="0"/>
    <n v="0"/>
    <n v="7074.3916666666673"/>
    <n v="0"/>
    <n v="-16978.54"/>
    <n v="0"/>
    <n v="-2"/>
    <n v="0"/>
    <n v="4"/>
    <n v="0.83333333333333337"/>
    <n v="3"/>
    <n v="2"/>
    <n v="4"/>
    <n v="3"/>
    <n v="0"/>
    <n v="0"/>
    <n v="0"/>
    <n v="0"/>
    <n v="0"/>
    <n v="0"/>
    <n v="-2"/>
    <n v="0"/>
  </r>
  <r>
    <s v="BC_LEL07"/>
    <x v="1"/>
    <x v="0"/>
    <s v="厦门市"/>
    <s v="3Rv5Jxb"/>
    <s v="四川大学华西厦门医院"/>
    <s v="3RV5JXB"/>
    <x v="42"/>
    <s v="未准入"/>
    <s v="-"/>
    <x v="0"/>
    <x v="1"/>
    <x v="0"/>
    <x v="0"/>
    <n v="4535.5"/>
    <n v="1.2062265494463973"/>
    <n v="0.86414691679271749"/>
    <n v="0.80385283302695154"/>
    <n v="0.56763336013586196"/>
    <n v="0.51719260093329078"/>
    <n v="0.90037999014809611"/>
    <n v="2.8742262992660663"/>
    <n v="1.9852059512172486"/>
    <n v="4.859432250483315"/>
    <n v="3"/>
    <n v="1"/>
    <n v="1"/>
    <n v="3"/>
    <n v="0"/>
    <n v="0"/>
    <n v="5"/>
    <n v="3"/>
    <n v="8"/>
    <n v="5470.8405150141352"/>
    <n v="3919.3383411133696"/>
    <n v="3645.8745241937386"/>
    <n v="2574.5011048962019"/>
    <n v="2345.7270415329399"/>
    <n v="4083.6734453166896"/>
    <n v="13036.053380321242"/>
    <n v="9003.901591745831"/>
    <n v="22039.954972067073"/>
    <n v="13606.5"/>
    <n v="4535.5"/>
    <n v="4535.5"/>
    <n v="13606.5"/>
    <n v="0"/>
    <n v="0"/>
    <n v="22677.5"/>
    <n v="13606.5"/>
    <n v="36284"/>
    <n v="0.56763336013586196"/>
    <n v="3"/>
    <m/>
    <m/>
    <n v="0"/>
    <m/>
    <m/>
    <m/>
    <m/>
    <m/>
    <m/>
    <m/>
    <m/>
    <m/>
    <m/>
    <m/>
    <m/>
    <m/>
    <m/>
    <m/>
    <m/>
    <n v="5291.416666666667"/>
    <n v="18142"/>
    <n v="36284"/>
    <n v="4"/>
    <n v="8"/>
    <n v="0"/>
    <n v="5"/>
    <n v="1.1666666666666667"/>
    <n v="0"/>
    <n v="0"/>
    <n v="0"/>
    <n v="1"/>
    <n v="1"/>
    <n v="0"/>
    <n v="1"/>
    <n v="1"/>
    <n v="2"/>
    <n v="1"/>
    <n v="2"/>
    <n v="5"/>
  </r>
  <r>
    <s v="BC_LEL07"/>
    <x v="1"/>
    <x v="0"/>
    <s v="厦门市"/>
    <s v="3Rv5Jxb"/>
    <s v="四川大学华西厦门医院"/>
    <s v="3RV5JXB"/>
    <x v="42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3Rv5Jxb"/>
    <s v="四川大学华西厦门医院"/>
    <s v="3RV5JXB"/>
    <x v="42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3Rv5Jxb"/>
    <s v="四川大学华西厦门医院"/>
    <s v="3RV5JXB"/>
    <x v="42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3Rv5Jxb"/>
    <s v="四川大学华西厦门医院"/>
    <s v="3RV5JXB"/>
    <x v="42"/>
    <s v="未准入"/>
    <s v="-"/>
    <x v="0"/>
    <x v="1"/>
    <x v="3"/>
    <x v="4"/>
    <n v="3985.87"/>
    <n v="0.11014334951131981"/>
    <n v="9.3039741785599234E-2"/>
    <n v="0.14121486987634435"/>
    <n v="8.5332035054616007E-2"/>
    <n v="0.10357008764619514"/>
    <n v="0.11886293656045149"/>
    <n v="0.34439796117326338"/>
    <n v="0.30776505926126263"/>
    <n v="0.65216302043452601"/>
    <n v="0"/>
    <n v="0"/>
    <n v="0"/>
    <n v="0"/>
    <n v="0"/>
    <n v="0"/>
    <n v="0"/>
    <n v="0"/>
    <n v="0"/>
    <n v="439.01707251668432"/>
    <n v="370.84431559096646"/>
    <n v="562.86411339402468"/>
    <n v="340.12239856314233"/>
    <n v="412.81690524633984"/>
    <n v="473.77221294820686"/>
    <n v="1372.7255015016754"/>
    <n v="1226.711516757689"/>
    <n v="2599.4370182593643"/>
    <n v="0"/>
    <n v="0"/>
    <n v="0"/>
    <n v="0"/>
    <n v="0"/>
    <n v="0"/>
    <n v="0"/>
    <n v="0"/>
    <n v="0"/>
    <n v="8.5332035054616007E-2"/>
    <n v="0"/>
    <m/>
    <m/>
    <n v="0"/>
    <m/>
    <m/>
    <m/>
    <m/>
    <m/>
    <m/>
    <m/>
    <m/>
    <m/>
    <m/>
    <m/>
    <m/>
    <m/>
    <m/>
    <m/>
    <m/>
    <n v="1660.7791666666667"/>
    <n v="0"/>
    <n v="19929.349999999999"/>
    <n v="0"/>
    <n v="5"/>
    <n v="0"/>
    <n v="3"/>
    <n v="0.41666666666666669"/>
    <n v="0"/>
    <n v="0"/>
    <n v="0"/>
    <n v="0"/>
    <n v="0"/>
    <n v="0"/>
    <n v="0"/>
    <n v="0"/>
    <n v="0"/>
    <n v="0"/>
    <n v="2"/>
    <n v="3"/>
  </r>
  <r>
    <s v="BC_LEL07"/>
    <x v="1"/>
    <x v="0"/>
    <s v="厦门市"/>
    <s v="3Rv5Jxb"/>
    <s v="四川大学华西厦门医院"/>
    <s v="3RV5JXB"/>
    <x v="42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3Rv5Jxb"/>
    <s v="四川大学华西厦门医院"/>
    <s v="3RV5JXB"/>
    <x v="42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1"/>
    <s v="厦门大学附属第一医院"/>
    <s v="FJXM001"/>
    <x v="43"/>
    <s v="正式进药"/>
    <s v="Y"/>
    <x v="1"/>
    <x v="0"/>
    <x v="0"/>
    <x v="0"/>
    <n v="4535.5"/>
    <n v="5.1924763986623796"/>
    <n v="3.7199168534985443"/>
    <n v="3.4603672630203715"/>
    <n v="2.4435068411913319"/>
    <n v="2.2263731262932729"/>
    <n v="3.875890354774199"/>
    <n v="12.372760515181296"/>
    <n v="8.5457703222588037"/>
    <n v="20.918530837440102"/>
    <n v="0"/>
    <n v="15"/>
    <n v="0"/>
    <n v="0"/>
    <n v="0"/>
    <n v="0"/>
    <n v="15"/>
    <n v="0"/>
    <n v="15"/>
    <n v="23550.476706133224"/>
    <n v="16871.682889042648"/>
    <n v="15694.495721428893"/>
    <n v="11082.525278223286"/>
    <n v="10097.715314303139"/>
    <n v="17579.100704078377"/>
    <n v="56116.655316604767"/>
    <n v="38759.341296604805"/>
    <n v="94875.996613209572"/>
    <n v="0"/>
    <n v="68032.5"/>
    <n v="0"/>
    <n v="0"/>
    <n v="0"/>
    <n v="0"/>
    <n v="68032.5"/>
    <n v="0"/>
    <n v="68032.5"/>
    <n v="2.4435068411913319"/>
    <n v="0"/>
    <m/>
    <m/>
    <n v="0"/>
    <m/>
    <m/>
    <m/>
    <m/>
    <m/>
    <m/>
    <m/>
    <m/>
    <m/>
    <m/>
    <m/>
    <m/>
    <m/>
    <m/>
    <m/>
    <m/>
    <n v="122080.54166666667"/>
    <n v="163278"/>
    <n v="158742.5"/>
    <n v="36"/>
    <n v="35"/>
    <n v="0"/>
    <n v="72"/>
    <n v="26.916666666666668"/>
    <n v="0"/>
    <n v="36"/>
    <n v="72"/>
    <n v="36"/>
    <n v="36"/>
    <n v="72"/>
    <n v="0"/>
    <n v="0"/>
    <n v="36"/>
    <n v="-1"/>
    <n v="36"/>
    <n v="0"/>
  </r>
  <r>
    <s v="BC_LEL07"/>
    <x v="1"/>
    <x v="0"/>
    <s v="厦门市"/>
    <s v="FJXM001"/>
    <s v="厦门大学附属第一医院"/>
    <s v="FJXM001"/>
    <x v="43"/>
    <s v="正式进药"/>
    <s v="Y"/>
    <x v="1"/>
    <x v="0"/>
    <x v="1"/>
    <x v="1"/>
    <n v="3444.49"/>
    <n v="75.031594642212525"/>
    <n v="69.518479472233594"/>
    <n v="105.44779364775755"/>
    <n v="107.93253266939962"/>
    <n v="97.180501748957298"/>
    <n v="127.91028460321016"/>
    <n v="249.99786776220367"/>
    <n v="333.02331902156709"/>
    <n v="583.02118678377076"/>
    <n v="59"/>
    <n v="47"/>
    <n v="56"/>
    <n v="44"/>
    <n v="0"/>
    <n v="0"/>
    <n v="162"/>
    <n v="44"/>
    <n v="206"/>
    <n v="258445.5774291546"/>
    <n v="239455.70735731386"/>
    <n v="363213.87074176437"/>
    <n v="371772.52945442026"/>
    <n v="334737.26646926592"/>
    <n v="440585.69621291134"/>
    <n v="861115.15552823292"/>
    <n v="1147095.4921365974"/>
    <n v="2008210.6476648303"/>
    <n v="203224.90999999997"/>
    <n v="161891.03"/>
    <n v="192891.44"/>
    <n v="151557.56"/>
    <n v="0"/>
    <n v="0"/>
    <n v="558007.37999999989"/>
    <n v="151557.56"/>
    <n v="709564.94"/>
    <n v="107.93253266939962"/>
    <n v="44"/>
    <m/>
    <m/>
    <n v="0"/>
    <m/>
    <m/>
    <m/>
    <m/>
    <m/>
    <m/>
    <m/>
    <m/>
    <m/>
    <m/>
    <m/>
    <m/>
    <m/>
    <m/>
    <m/>
    <m/>
    <n v="337272.97916666669"/>
    <n v="1036791.49"/>
    <n v="630341.66999999993"/>
    <n v="301"/>
    <n v="183"/>
    <n v="0"/>
    <n v="183"/>
    <n v="97.916666666666671"/>
    <n v="183"/>
    <n v="87"/>
    <n v="106"/>
    <n v="114"/>
    <n v="117"/>
    <n v="84"/>
    <n v="115"/>
    <n v="92"/>
    <n v="94"/>
    <n v="64"/>
    <n v="65"/>
    <n v="54"/>
  </r>
  <r>
    <s v="BC_LEL07"/>
    <x v="1"/>
    <x v="0"/>
    <s v="厦门市"/>
    <s v="FJXM001"/>
    <s v="厦门大学附属第一医院"/>
    <s v="FJXM001"/>
    <x v="43"/>
    <s v="正式进药"/>
    <s v="Y"/>
    <x v="1"/>
    <x v="0"/>
    <x v="2"/>
    <x v="2"/>
    <n v="3566.02"/>
    <n v="1.2404548730539344"/>
    <n v="1.4163429734858541"/>
    <n v="2.866722268407448"/>
    <n v="2.901972387900341"/>
    <n v="3.5280200554265679"/>
    <n v="4.4929559659598723"/>
    <n v="5.523520114947237"/>
    <n v="10.922948409286782"/>
    <n v="16.446468524234021"/>
    <n v="0"/>
    <n v="3"/>
    <n v="5"/>
    <n v="7"/>
    <n v="0"/>
    <n v="0"/>
    <n v="8"/>
    <n v="7"/>
    <n v="15"/>
    <n v="4423.4868864077916"/>
    <n v="5050.7073703100259"/>
    <n v="10222.788943586327"/>
    <n v="10348.491574700374"/>
    <n v="12580.990078052249"/>
    <n v="16021.970833732223"/>
    <n v="19696.983200304145"/>
    <n v="38951.45248648485"/>
    <n v="58648.435686788995"/>
    <n v="0"/>
    <n v="10698.06"/>
    <n v="17830.099999999999"/>
    <n v="24962.14"/>
    <n v="0"/>
    <n v="0"/>
    <n v="28528.159999999996"/>
    <n v="24962.14"/>
    <n v="53490.299999999996"/>
    <n v="2.901972387900341"/>
    <n v="7"/>
    <m/>
    <m/>
    <n v="0"/>
    <m/>
    <m/>
    <m/>
    <m/>
    <m/>
    <m/>
    <n v="4.666666666666667"/>
    <n v="1"/>
    <n v="4.333333333333333"/>
    <n v="0"/>
    <n v="0"/>
    <n v="6"/>
    <n v="7"/>
    <n v="0"/>
    <n v="0"/>
    <n v="0"/>
    <n v="2080.1783333333333"/>
    <n v="24962.14"/>
    <n v="0"/>
    <n v="7"/>
    <n v="0"/>
    <n v="0"/>
    <n v="2"/>
    <n v="0.58333333333333337"/>
    <n v="0"/>
    <n v="0"/>
    <n v="0"/>
    <n v="0"/>
    <n v="0"/>
    <n v="0"/>
    <n v="2"/>
    <n v="2"/>
    <n v="3"/>
    <n v="0"/>
    <n v="0"/>
    <n v="0"/>
  </r>
  <r>
    <s v="BC_LEL07"/>
    <x v="1"/>
    <x v="0"/>
    <s v="厦门市"/>
    <s v="FJXM001"/>
    <s v="厦门大学附属第一医院"/>
    <s v="FJXM001"/>
    <x v="43"/>
    <s v="正式进药"/>
    <s v="Y"/>
    <x v="1"/>
    <x v="0"/>
    <x v="2"/>
    <x v="3"/>
    <n v="10698.05"/>
    <m/>
    <m/>
    <m/>
    <m/>
    <m/>
    <m/>
    <n v="0"/>
    <n v="0"/>
    <n v="0"/>
    <n v="0"/>
    <n v="0"/>
    <n v="9"/>
    <n v="0"/>
    <n v="0"/>
    <n v="0"/>
    <n v="9"/>
    <n v="0"/>
    <n v="9"/>
    <m/>
    <m/>
    <m/>
    <m/>
    <m/>
    <m/>
    <n v="0"/>
    <n v="0"/>
    <n v="0"/>
    <n v="0"/>
    <n v="0"/>
    <n v="96282.45"/>
    <n v="0"/>
    <n v="0"/>
    <n v="0"/>
    <n v="96282.45"/>
    <n v="0"/>
    <n v="96282.45"/>
    <n v="0"/>
    <n v="0"/>
    <m/>
    <m/>
    <n v="0"/>
    <m/>
    <m/>
    <m/>
    <m/>
    <m/>
    <m/>
    <n v="0"/>
    <n v="0"/>
    <n v="1.3333333333333333"/>
    <n v="2"/>
    <n v="0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1"/>
    <s v="厦门大学附属第一医院"/>
    <s v="FJXM001"/>
    <x v="43"/>
    <s v="正式进药"/>
    <s v="Y"/>
    <x v="1"/>
    <x v="0"/>
    <x v="3"/>
    <x v="4"/>
    <n v="3985.87"/>
    <n v="12.145654146038131"/>
    <n v="10.259616495941444"/>
    <n v="15.571952164207477"/>
    <n v="9.4096773881427342"/>
    <n v="11.420811787608306"/>
    <n v="13.107174646957187"/>
    <n v="37.977222806187058"/>
    <n v="33.937663822708231"/>
    <n v="71.914886628895289"/>
    <n v="5"/>
    <n v="10"/>
    <n v="0"/>
    <n v="1"/>
    <n v="0"/>
    <n v="0"/>
    <n v="15"/>
    <n v="1"/>
    <n v="16"/>
    <n v="48410.998491069011"/>
    <n v="40893.497602678122"/>
    <n v="62067.776972749656"/>
    <n v="37505.750811076476"/>
    <n v="45521.87107987432"/>
    <n v="52243.494210067242"/>
    <n v="151372.2730664968"/>
    <n v="135271.11610101804"/>
    <n v="286643.38916751486"/>
    <n v="19929.349999999999"/>
    <n v="39858.699999999997"/>
    <n v="0"/>
    <n v="3985.87"/>
    <n v="0"/>
    <n v="0"/>
    <n v="59788.049999999996"/>
    <n v="3985.87"/>
    <n v="63773.919999999998"/>
    <n v="9.4096773881427342"/>
    <n v="1"/>
    <m/>
    <m/>
    <n v="0"/>
    <m/>
    <m/>
    <m/>
    <m/>
    <m/>
    <m/>
    <m/>
    <m/>
    <m/>
    <m/>
    <m/>
    <m/>
    <m/>
    <m/>
    <m/>
    <m/>
    <n v="170728.09833333333"/>
    <n v="83703.27"/>
    <n v="47830.44"/>
    <n v="21"/>
    <n v="12"/>
    <n v="0"/>
    <n v="189"/>
    <n v="42.833333333333336"/>
    <n v="189"/>
    <n v="117"/>
    <n v="123"/>
    <n v="15"/>
    <n v="24"/>
    <n v="13"/>
    <n v="6"/>
    <n v="9"/>
    <n v="6"/>
    <n v="6"/>
    <n v="3"/>
    <n v="3"/>
  </r>
  <r>
    <s v="BC_LEL07"/>
    <x v="1"/>
    <x v="0"/>
    <s v="厦门市"/>
    <s v="FJXM001"/>
    <s v="厦门大学附属第一医院"/>
    <s v="FJXM001"/>
    <x v="43"/>
    <s v="正式进药"/>
    <s v="Y"/>
    <x v="1"/>
    <x v="0"/>
    <x v="4"/>
    <x v="5"/>
    <n v="6232.07"/>
    <n v="109.35377429916063"/>
    <n v="100.37280113535952"/>
    <n v="147.95036349298067"/>
    <n v="131.87549701446551"/>
    <n v="118.73867746597037"/>
    <n v="154.31333347738553"/>
    <n v="357.67693892750083"/>
    <n v="404.92750795782138"/>
    <n v="762.6044468853222"/>
    <n v="88"/>
    <n v="75"/>
    <n v="93"/>
    <n v="51"/>
    <n v="0"/>
    <n v="0"/>
    <n v="256"/>
    <n v="51"/>
    <n v="307"/>
    <n v="681500.37619657"/>
    <n v="625530.32277164003"/>
    <n v="922037.02181369998"/>
    <n v="821857.32867894007"/>
    <n v="739987.74967534991"/>
    <n v="961691.49616441003"/>
    <n v="2229067.7207819102"/>
    <n v="2523536.5745187001"/>
    <n v="4752604.2953006104"/>
    <n v="548422.15999999992"/>
    <n v="467405.25"/>
    <n v="579582.51"/>
    <n v="317835.57"/>
    <n v="0"/>
    <n v="0"/>
    <n v="1595409.92"/>
    <n v="317835.57"/>
    <n v="1913245.49"/>
    <n v="131.87549701446551"/>
    <n v="51"/>
    <n v="377"/>
    <n v="317"/>
    <n v="307"/>
    <n v="88"/>
    <n v="75"/>
    <n v="93"/>
    <n v="51"/>
    <n v="0"/>
    <n v="0"/>
    <n v="1.3333333333333333"/>
    <n v="0"/>
    <n v="0"/>
    <n v="0"/>
    <n v="0"/>
    <n v="0"/>
    <n v="0"/>
    <n v="0"/>
    <n v="0"/>
    <n v="0"/>
    <n v="623726.33916666661"/>
    <n v="2349490.3899999997"/>
    <n v="1975566.19"/>
    <n v="377"/>
    <n v="317"/>
    <n v="247"/>
    <n v="124"/>
    <n v="100.08333333333333"/>
    <n v="16"/>
    <n v="72"/>
    <n v="103"/>
    <n v="100"/>
    <n v="110"/>
    <n v="106"/>
    <n v="122"/>
    <n v="124"/>
    <n v="131"/>
    <n v="118"/>
    <n v="97"/>
    <n v="102"/>
  </r>
  <r>
    <s v="BC_LEL07"/>
    <x v="1"/>
    <x v="0"/>
    <s v="厦门市"/>
    <s v="FJXM001"/>
    <s v="厦门大学附属第一医院"/>
    <s v="FJXM001"/>
    <x v="43"/>
    <s v="正式进药"/>
    <s v="Y"/>
    <x v="1"/>
    <x v="0"/>
    <x v="4"/>
    <x v="6"/>
    <n v="8489.27"/>
    <n v="7"/>
    <n v="7"/>
    <n v="11"/>
    <n v="8"/>
    <n v="9"/>
    <n v="12"/>
    <n v="25"/>
    <n v="29"/>
    <n v="54"/>
    <n v="4"/>
    <n v="5"/>
    <n v="6"/>
    <n v="12"/>
    <n v="0"/>
    <n v="0"/>
    <n v="15"/>
    <n v="12"/>
    <n v="27"/>
    <n v="59424.89"/>
    <n v="59424.89"/>
    <n v="93381.97"/>
    <n v="67914.16"/>
    <n v="76403.430000000008"/>
    <n v="101871.24"/>
    <n v="212231.75"/>
    <n v="246188.83000000002"/>
    <n v="458420.58"/>
    <n v="33957.08"/>
    <n v="42446.350000000006"/>
    <n v="50935.62"/>
    <n v="101871.24"/>
    <n v="0"/>
    <n v="0"/>
    <n v="127339.05000000002"/>
    <n v="101871.24"/>
    <n v="229210.29000000004"/>
    <n v="8"/>
    <n v="12"/>
    <n v="40"/>
    <n v="10"/>
    <n v="54"/>
    <n v="8"/>
    <n v="10"/>
    <n v="12"/>
    <n v="24"/>
    <n v="0"/>
    <n v="0"/>
    <n v="5.333333333333333"/>
    <n v="0"/>
    <n v="4.333333333333333"/>
    <n v="3"/>
    <n v="2"/>
    <n v="7"/>
    <n v="4"/>
    <n v="3"/>
    <n v="0"/>
    <n v="0"/>
    <n v="40324.032500000001"/>
    <n v="169785.40000000002"/>
    <n v="42446.350000000006"/>
    <n v="20"/>
    <n v="5"/>
    <n v="0"/>
    <n v="9"/>
    <n v="4.75"/>
    <n v="4"/>
    <n v="6"/>
    <n v="8"/>
    <n v="3"/>
    <n v="4"/>
    <n v="7"/>
    <n v="9"/>
    <n v="2"/>
    <n v="9"/>
    <n v="3"/>
    <n v="1"/>
    <n v="1"/>
  </r>
  <r>
    <s v="BC_LEL07"/>
    <x v="1"/>
    <x v="0"/>
    <s v="厦门市"/>
    <s v="FJXM002"/>
    <s v="厦门医学院附属第二医院"/>
    <s v="FJXM002"/>
    <x v="44"/>
    <s v="正式进药"/>
    <s v="-"/>
    <x v="0"/>
    <x v="1"/>
    <x v="0"/>
    <x v="0"/>
    <n v="4535.5"/>
    <n v="21.605697389093276"/>
    <n v="15.47843296311984"/>
    <n v="14.398456959612325"/>
    <n v="10.167339305106742"/>
    <n v="9.2638541514206061"/>
    <n v="16.127432787201325"/>
    <n v="51.482587311825441"/>
    <n v="35.558626243728668"/>
    <n v="87.041213555554108"/>
    <n v="15"/>
    <n v="6"/>
    <n v="13"/>
    <n v="21"/>
    <n v="0"/>
    <n v="0"/>
    <n v="34"/>
    <n v="21"/>
    <n v="55"/>
    <n v="97992.640508232551"/>
    <n v="70202.432704230028"/>
    <n v="65304.201540321694"/>
    <n v="46113.967418311629"/>
    <n v="42016.210503768154"/>
    <n v="73145.971406351615"/>
    <n v="233499.27475278429"/>
    <n v="161276.14932843141"/>
    <n v="394775.42408121569"/>
    <n v="68032.5"/>
    <n v="27213"/>
    <n v="58961.5"/>
    <n v="95245.5"/>
    <n v="0"/>
    <n v="0"/>
    <n v="154207"/>
    <n v="95245.5"/>
    <n v="249452.5"/>
    <n v="10.167339305106742"/>
    <n v="21"/>
    <m/>
    <m/>
    <n v="0"/>
    <m/>
    <m/>
    <m/>
    <m/>
    <m/>
    <m/>
    <m/>
    <m/>
    <m/>
    <m/>
    <m/>
    <m/>
    <m/>
    <m/>
    <m/>
    <m/>
    <n v="74835.75"/>
    <n v="222239.5"/>
    <n v="113387.5"/>
    <n v="49"/>
    <n v="25"/>
    <n v="0"/>
    <n v="28"/>
    <n v="16.5"/>
    <n v="28"/>
    <n v="15"/>
    <n v="24"/>
    <n v="27"/>
    <n v="18"/>
    <n v="12"/>
    <n v="22"/>
    <n v="12"/>
    <n v="15"/>
    <n v="13"/>
    <n v="6"/>
    <n v="6"/>
  </r>
  <r>
    <s v="BC_LEL07"/>
    <x v="1"/>
    <x v="0"/>
    <s v="厦门市"/>
    <s v="FJXM002"/>
    <s v="厦门医学院附属第二医院"/>
    <s v="FJXM002"/>
    <x v="44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2"/>
    <s v="厦门医学院附属第二医院"/>
    <s v="FJXM002"/>
    <x v="44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2"/>
    <s v="厦门医学院附属第二医院"/>
    <s v="FJXM002"/>
    <x v="44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2"/>
    <s v="厦门医学院附属第二医院"/>
    <s v="FJXM002"/>
    <x v="44"/>
    <s v="正式进药"/>
    <s v="-"/>
    <x v="0"/>
    <x v="1"/>
    <x v="3"/>
    <x v="4"/>
    <n v="3985.87"/>
    <n v="5.02411079429897"/>
    <n v="4.2439418546625687"/>
    <n v="6.4414161654703497"/>
    <n v="3.8923602770345531"/>
    <n v="4.7242761148848267"/>
    <n v="5.4218485751975773"/>
    <n v="15.70946881443189"/>
    <n v="14.038484967116958"/>
    <n v="29.747953781548848"/>
    <n v="15"/>
    <n v="5"/>
    <n v="6"/>
    <n v="13"/>
    <n v="0"/>
    <n v="0"/>
    <n v="26"/>
    <n v="13"/>
    <n v="39"/>
    <n v="20025.452491672437"/>
    <n v="16915.800520243891"/>
    <n v="25674.647451463305"/>
    <n v="15514.442057423714"/>
    <n v="18830.350438035981"/>
    <n v="21610.783580422769"/>
    <n v="62615.900463379628"/>
    <n v="55955.576075882462"/>
    <n v="118571.47653926209"/>
    <n v="59788.049999999996"/>
    <n v="19929.349999999999"/>
    <n v="23915.22"/>
    <n v="51816.31"/>
    <n v="0"/>
    <n v="0"/>
    <n v="103632.62"/>
    <n v="51816.31"/>
    <n v="155448.93"/>
    <n v="3.8923602770345531"/>
    <n v="13"/>
    <m/>
    <m/>
    <n v="0"/>
    <m/>
    <m/>
    <m/>
    <m/>
    <m/>
    <m/>
    <m/>
    <m/>
    <m/>
    <m/>
    <m/>
    <m/>
    <m/>
    <m/>
    <m/>
    <m/>
    <n v="42848.102500000001"/>
    <n v="115590.23"/>
    <n v="35872.83"/>
    <n v="29"/>
    <n v="9"/>
    <n v="0"/>
    <n v="25"/>
    <n v="10.75"/>
    <n v="25"/>
    <n v="10"/>
    <n v="16"/>
    <n v="15"/>
    <n v="13"/>
    <n v="12"/>
    <n v="16"/>
    <n v="6"/>
    <n v="7"/>
    <n v="0"/>
    <n v="0"/>
    <n v="9"/>
  </r>
  <r>
    <s v="BC_LEL07"/>
    <x v="1"/>
    <x v="0"/>
    <s v="厦门市"/>
    <s v="FJXM002"/>
    <s v="厦门医学院附属第二医院"/>
    <s v="FJXM002"/>
    <x v="44"/>
    <s v="正式进药"/>
    <s v="-"/>
    <x v="0"/>
    <x v="1"/>
    <x v="4"/>
    <x v="5"/>
    <n v="6232.07"/>
    <n v="1.5425132671231232"/>
    <n v="1.4259907712236866"/>
    <n v="2.1139741123238349"/>
    <n v="1.8523920737234982"/>
    <n v="1.6996236514240055"/>
    <n v="2.2142032333237593"/>
    <n v="5.082478150670644"/>
    <n v="5.7662189584712635"/>
    <n v="10.848697109141908"/>
    <n v="0"/>
    <n v="0"/>
    <n v="0"/>
    <n v="0"/>
    <n v="0"/>
    <n v="0"/>
    <n v="0"/>
    <n v="0"/>
    <n v="0"/>
    <n v="9613.0506566400018"/>
    <n v="8886.8743056200001"/>
    <n v="13174.43464619"/>
    <n v="11544.237070890002"/>
    <n v="10592.173569330002"/>
    <n v="13799.0695443"/>
    <n v="31674.359608450002"/>
    <n v="35935.480184520005"/>
    <n v="67609.839792970015"/>
    <n v="0"/>
    <n v="0"/>
    <n v="0"/>
    <n v="0"/>
    <n v="0"/>
    <n v="0"/>
    <n v="0"/>
    <n v="0"/>
    <n v="0"/>
    <n v="1.8523920737234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6666666666668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2"/>
    <s v="厦门医学院附属第二医院"/>
    <s v="FJXM002"/>
    <x v="44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3"/>
    <s v="厦门大学附属中山医院"/>
    <s v="FJXM003"/>
    <x v="45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2"/>
    <n v="3"/>
    <n v="1"/>
    <n v="0"/>
    <n v="0"/>
    <n v="9"/>
    <n v="1"/>
    <n v="1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9071"/>
    <n v="13606.5"/>
    <n v="4535.5"/>
    <n v="0"/>
    <n v="0"/>
    <n v="40819.5"/>
    <n v="4535.5"/>
    <n v="45355"/>
    <n v="1.1681063360424579E-7"/>
    <n v="1"/>
    <m/>
    <m/>
    <n v="0"/>
    <m/>
    <m/>
    <m/>
    <m/>
    <m/>
    <m/>
    <m/>
    <m/>
    <m/>
    <m/>
    <m/>
    <m/>
    <m/>
    <m/>
    <m/>
    <m/>
    <n v="9071"/>
    <n v="22677.5"/>
    <n v="40819.5"/>
    <n v="5"/>
    <n v="9"/>
    <n v="0"/>
    <n v="6"/>
    <n v="2"/>
    <n v="1"/>
    <n v="3"/>
    <n v="1"/>
    <n v="3"/>
    <n v="1"/>
    <n v="1"/>
    <n v="2"/>
    <n v="1"/>
    <n v="2"/>
    <n v="1"/>
    <n v="2"/>
    <n v="6"/>
  </r>
  <r>
    <s v="BC_LEL07"/>
    <x v="1"/>
    <x v="0"/>
    <s v="厦门市"/>
    <s v="FJXM003"/>
    <s v="厦门大学附属中山医院"/>
    <s v="FJXM003"/>
    <x v="45"/>
    <s v="正式进药"/>
    <s v="-"/>
    <x v="0"/>
    <x v="2"/>
    <x v="1"/>
    <x v="1"/>
    <n v="3444.49"/>
    <n v="13.166273194051872"/>
    <n v="12.198851658839331"/>
    <n v="18.503597924270959"/>
    <n v="18.939610952260843"/>
    <n v="17.052883405492256"/>
    <n v="22.445234696735632"/>
    <n v="43.868722777162162"/>
    <n v="58.437729054488734"/>
    <n v="102.30645183165089"/>
    <n v="15"/>
    <n v="12"/>
    <n v="12"/>
    <n v="10"/>
    <n v="0"/>
    <n v="0"/>
    <n v="39"/>
    <n v="10"/>
    <n v="49"/>
    <n v="45351.096354179732"/>
    <n v="42018.822550355479"/>
    <n v="63735.458014172065"/>
    <n v="65237.300528952939"/>
    <n v="58738.486361384013"/>
    <n v="77312.386460558919"/>
    <n v="151105.37691870728"/>
    <n v="201288.17335089587"/>
    <n v="352393.55026960315"/>
    <n v="51667.35"/>
    <n v="41333.879999999997"/>
    <n v="41333.879999999997"/>
    <n v="34444.899999999994"/>
    <n v="0"/>
    <n v="0"/>
    <n v="134335.10999999999"/>
    <n v="34444.899999999994"/>
    <n v="168780.00999999998"/>
    <n v="18.939610952260843"/>
    <n v="10"/>
    <m/>
    <m/>
    <n v="0"/>
    <m/>
    <m/>
    <m/>
    <m/>
    <m/>
    <m/>
    <m/>
    <m/>
    <m/>
    <m/>
    <m/>
    <m/>
    <m/>
    <m/>
    <m/>
    <m/>
    <n v="58843.370833333327"/>
    <n v="268670.21999999997"/>
    <n v="179113.47999999998"/>
    <n v="78"/>
    <n v="52"/>
    <n v="0"/>
    <n v="30"/>
    <n v="17.083333333333332"/>
    <n v="12"/>
    <n v="-13"/>
    <n v="16"/>
    <n v="10"/>
    <n v="28"/>
    <n v="22"/>
    <n v="30"/>
    <n v="23"/>
    <n v="25"/>
    <n v="19"/>
    <n v="17"/>
    <n v="16"/>
  </r>
  <r>
    <s v="BC_LEL07"/>
    <x v="1"/>
    <x v="0"/>
    <s v="厦门市"/>
    <s v="FJXM003"/>
    <s v="厦门大学附属中山医院"/>
    <s v="FJXM003"/>
    <x v="45"/>
    <s v="正式进药"/>
    <s v="-"/>
    <x v="0"/>
    <x v="2"/>
    <x v="2"/>
    <x v="2"/>
    <n v="3566.02"/>
    <n v="1.3636366787762646"/>
    <n v="1.5569911250518935"/>
    <n v="3.1513985054860778"/>
    <n v="3.1901490936097825"/>
    <n v="3.8783656346914608"/>
    <n v="4.9391232880771909"/>
    <n v="6.0720263093142357"/>
    <n v="12.007638016378435"/>
    <n v="18.079664325692669"/>
    <n v="0"/>
    <n v="1"/>
    <n v="0"/>
    <n v="3"/>
    <n v="0"/>
    <n v="0"/>
    <n v="1"/>
    <n v="3"/>
    <n v="4"/>
    <n v="4862.7556692497346"/>
    <n v="5552.2614917575529"/>
    <n v="11237.950098533463"/>
    <n v="11376.135470794356"/>
    <n v="13830.329420622442"/>
    <n v="17613.012427749025"/>
    <n v="21652.96725954075"/>
    <n v="42819.477319165824"/>
    <n v="64472.444578706578"/>
    <n v="0"/>
    <n v="3566.02"/>
    <n v="0"/>
    <n v="10698.06"/>
    <n v="0"/>
    <n v="0"/>
    <n v="3566.02"/>
    <n v="10698.06"/>
    <n v="14264.08"/>
    <n v="3.1901490936097825"/>
    <n v="3"/>
    <m/>
    <m/>
    <n v="0"/>
    <m/>
    <m/>
    <m/>
    <m/>
    <m/>
    <m/>
    <n v="0.66666666666666663"/>
    <n v="0"/>
    <n v="2.6666666666666665"/>
    <n v="0"/>
    <n v="3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3"/>
    <s v="厦门大学附属中山医院"/>
    <s v="FJXM003"/>
    <x v="45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3"/>
    <s v="厦门大学附属中山医院"/>
    <s v="FJXM003"/>
    <x v="45"/>
    <s v="正式进药"/>
    <s v="-"/>
    <x v="0"/>
    <x v="2"/>
    <x v="3"/>
    <x v="4"/>
    <n v="3985.87"/>
    <n v="13.687529695989213"/>
    <n v="11.562061933359651"/>
    <n v="17.548791947252948"/>
    <n v="10.604224122575928"/>
    <n v="12.870669509899081"/>
    <n v="14.771114017705225"/>
    <n v="42.798383576601807"/>
    <n v="38.246007650180232"/>
    <n v="81.044391226782039"/>
    <n v="0"/>
    <n v="0"/>
    <n v="10"/>
    <n v="0"/>
    <n v="0"/>
    <n v="0"/>
    <n v="10"/>
    <n v="0"/>
    <n v="10"/>
    <n v="54556.713989352524"/>
    <n v="46084.87579832023"/>
    <n v="69947.203358797109"/>
    <n v="42267.058803451713"/>
    <n v="51300.81547942145"/>
    <n v="58875.740229750721"/>
    <n v="170588.79314646986"/>
    <n v="152443.61451262387"/>
    <n v="323032.40765909373"/>
    <n v="0"/>
    <n v="0"/>
    <n v="39858.699999999997"/>
    <n v="0"/>
    <n v="0"/>
    <n v="0"/>
    <n v="39858.699999999997"/>
    <n v="0"/>
    <n v="39858.699999999997"/>
    <n v="10.604224122575928"/>
    <n v="0"/>
    <m/>
    <m/>
    <n v="0"/>
    <m/>
    <m/>
    <m/>
    <m/>
    <m/>
    <m/>
    <m/>
    <m/>
    <m/>
    <m/>
    <m/>
    <m/>
    <m/>
    <m/>
    <m/>
    <m/>
    <n v="112932.98333333332"/>
    <n v="39858.699999999997"/>
    <n v="0"/>
    <n v="10"/>
    <n v="0"/>
    <n v="0"/>
    <n v="80"/>
    <n v="28.333333333333332"/>
    <n v="80"/>
    <n v="80"/>
    <n v="80"/>
    <n v="40"/>
    <n v="20"/>
    <n v="30"/>
    <n v="10"/>
    <n v="0"/>
    <n v="0"/>
    <n v="0"/>
    <n v="0"/>
    <n v="0"/>
  </r>
  <r>
    <s v="BC_LEL07"/>
    <x v="1"/>
    <x v="0"/>
    <s v="厦门市"/>
    <s v="FJXM003"/>
    <s v="厦门大学附属中山医院"/>
    <s v="FJXM003"/>
    <x v="45"/>
    <s v="正式进药"/>
    <s v="-"/>
    <x v="0"/>
    <x v="2"/>
    <x v="4"/>
    <x v="5"/>
    <n v="6232.07"/>
    <n v="22.539490166729514"/>
    <n v="20.733939237128272"/>
    <n v="30.032255846333559"/>
    <n v="25.97896391263416"/>
    <n v="23.611771511934233"/>
    <n v="30.22314500333918"/>
    <n v="73.305685250191345"/>
    <n v="79.813880427907577"/>
    <n v="153.11956567809892"/>
    <n v="21"/>
    <n v="18"/>
    <n v="25"/>
    <n v="22"/>
    <n v="0"/>
    <n v="0"/>
    <n v="64"/>
    <n v="22"/>
    <n v="86"/>
    <n v="140467.68048337"/>
    <n v="129215.36070152998"/>
    <n v="187163.12069225998"/>
    <n v="161902.72163100998"/>
    <n v="147150.21288637997"/>
    <n v="188352.75528096"/>
    <n v="456846.16187715996"/>
    <n v="497405.68979834998"/>
    <n v="954251.85167550994"/>
    <n v="130873.47"/>
    <n v="112177.26"/>
    <n v="155801.75"/>
    <n v="137105.53999999998"/>
    <n v="0"/>
    <n v="0"/>
    <n v="398852.48"/>
    <n v="137105.53999999998"/>
    <n v="535958.02"/>
    <n v="25.97896391263416"/>
    <n v="22"/>
    <n v="65"/>
    <n v="63"/>
    <n v="86"/>
    <n v="21"/>
    <n v="18"/>
    <n v="25"/>
    <n v="22"/>
    <n v="0"/>
    <n v="0"/>
    <n v="1.3333333333333333"/>
    <n v="0"/>
    <n v="0"/>
    <n v="0"/>
    <n v="0"/>
    <n v="0"/>
    <n v="0"/>
    <n v="0"/>
    <n v="0"/>
    <n v="0"/>
    <n v="101790.47666666665"/>
    <n v="405084.55"/>
    <n v="392620.41"/>
    <n v="65"/>
    <n v="63"/>
    <n v="46.666666666666664"/>
    <n v="24"/>
    <n v="16.333333333333332"/>
    <n v="0"/>
    <n v="1"/>
    <n v="11"/>
    <n v="14"/>
    <n v="24"/>
    <n v="18"/>
    <n v="22"/>
    <n v="19"/>
    <n v="24"/>
    <n v="22"/>
    <n v="20"/>
    <n v="21"/>
  </r>
  <r>
    <s v="BC_LEL07"/>
    <x v="1"/>
    <x v="0"/>
    <s v="厦门市"/>
    <s v="FJXM003"/>
    <s v="厦门大学附属中山医院"/>
    <s v="FJXM003"/>
    <x v="45"/>
    <s v="正式进药"/>
    <s v="-"/>
    <x v="0"/>
    <x v="2"/>
    <x v="4"/>
    <x v="6"/>
    <n v="8489.27"/>
    <n v="1"/>
    <n v="1"/>
    <n v="2"/>
    <n v="2"/>
    <n v="2"/>
    <n v="3"/>
    <n v="4"/>
    <n v="7"/>
    <n v="11"/>
    <n v="0"/>
    <n v="3"/>
    <n v="3"/>
    <n v="1"/>
    <n v="0"/>
    <n v="0"/>
    <n v="6"/>
    <n v="1"/>
    <n v="7"/>
    <n v="8489.27"/>
    <n v="8489.27"/>
    <n v="16978.54"/>
    <n v="16978.54"/>
    <n v="16978.54"/>
    <n v="25467.81"/>
    <n v="33957.08"/>
    <n v="59424.89"/>
    <n v="93381.97"/>
    <n v="0"/>
    <n v="25467.81"/>
    <n v="25467.81"/>
    <n v="8489.27"/>
    <n v="0"/>
    <n v="0"/>
    <n v="50935.62"/>
    <n v="8489.27"/>
    <n v="59424.89"/>
    <n v="2"/>
    <n v="1"/>
    <n v="4"/>
    <n v="2"/>
    <n v="14"/>
    <n v="0"/>
    <n v="6"/>
    <n v="6"/>
    <n v="2"/>
    <n v="0"/>
    <n v="0"/>
    <n v="0.66666666666666663"/>
    <n v="0"/>
    <n v="2.3333333333333335"/>
    <n v="1"/>
    <n v="1"/>
    <n v="3"/>
    <n v="3"/>
    <n v="1"/>
    <n v="0"/>
    <n v="0"/>
    <n v="7074.3916666666673"/>
    <n v="16978.54"/>
    <n v="8489.27"/>
    <n v="2"/>
    <n v="1"/>
    <n v="0"/>
    <n v="3"/>
    <n v="0.83333333333333337"/>
    <n v="0"/>
    <n v="0"/>
    <n v="2"/>
    <n v="3"/>
    <n v="0"/>
    <n v="2"/>
    <n v="0"/>
    <n v="1"/>
    <n v="1"/>
    <n v="0"/>
    <n v="0"/>
    <n v="1"/>
  </r>
  <r>
    <s v="BC_LEL07"/>
    <x v="1"/>
    <x v="0"/>
    <s v="厦门市"/>
    <s v="FJXM004"/>
    <s v="厦门市中医院"/>
    <s v="FJXM004"/>
    <x v="46"/>
    <s v="正式进药"/>
    <s v="-"/>
    <x v="2"/>
    <x v="2"/>
    <x v="0"/>
    <x v="0"/>
    <n v="4535.5"/>
    <n v="2.4306601843685183"/>
    <n v="1.7413374834577156"/>
    <n v="1.6198392219332205"/>
    <n v="1.1438347202975974"/>
    <n v="1.0421918364468981"/>
    <n v="1.8143505412474341"/>
    <n v="5.7918368897594537"/>
    <n v="4.0003770979919295"/>
    <n v="9.7922139877513832"/>
    <n v="3"/>
    <n v="3"/>
    <n v="0"/>
    <n v="0"/>
    <n v="0"/>
    <n v="0"/>
    <n v="6"/>
    <n v="0"/>
    <n v="6"/>
    <n v="11024.259266203415"/>
    <n v="7897.8361562224682"/>
    <n v="7346.7807910781221"/>
    <n v="5187.8623739097529"/>
    <n v="4726.8610742049059"/>
    <n v="8228.9868798277366"/>
    <n v="26268.876213504005"/>
    <n v="18143.710327942397"/>
    <n v="44412.586541446406"/>
    <n v="13606.5"/>
    <n v="13606.5"/>
    <n v="0"/>
    <n v="0"/>
    <n v="0"/>
    <n v="0"/>
    <n v="27213"/>
    <n v="0"/>
    <n v="27213"/>
    <n v="1.1438347202975974"/>
    <n v="0"/>
    <m/>
    <m/>
    <n v="0"/>
    <m/>
    <m/>
    <m/>
    <m/>
    <m/>
    <m/>
    <m/>
    <m/>
    <m/>
    <m/>
    <m/>
    <m/>
    <m/>
    <m/>
    <m/>
    <m/>
    <n v="15874.25"/>
    <n v="45355"/>
    <n v="13606.5"/>
    <n v="10"/>
    <n v="3"/>
    <n v="0"/>
    <n v="6"/>
    <n v="3.5"/>
    <n v="4"/>
    <n v="4"/>
    <n v="6"/>
    <n v="5"/>
    <n v="4"/>
    <n v="6"/>
    <n v="0"/>
    <n v="4"/>
    <n v="6"/>
    <n v="0"/>
    <n v="0"/>
    <n v="3"/>
  </r>
  <r>
    <s v="BC_LEL07"/>
    <x v="1"/>
    <x v="0"/>
    <s v="厦门市"/>
    <s v="FJXM004"/>
    <s v="厦门市中医院"/>
    <s v="FJXM004"/>
    <x v="46"/>
    <s v="正式进药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4"/>
    <s v="厦门市中医院"/>
    <s v="FJXM004"/>
    <x v="46"/>
    <s v="正式进药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4"/>
    <s v="厦门市中医院"/>
    <s v="FJXM004"/>
    <x v="46"/>
    <s v="正式进药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4"/>
    <s v="厦门市中医院"/>
    <s v="FJXM004"/>
    <x v="46"/>
    <s v="正式进药"/>
    <s v="-"/>
    <x v="2"/>
    <x v="2"/>
    <x v="3"/>
    <x v="4"/>
    <n v="3985.87"/>
    <n v="3.853098890807777"/>
    <n v="3.2547705101186435"/>
    <n v="4.9400609378615865"/>
    <n v="2.985135017938783"/>
    <n v="3.6231492105604199"/>
    <n v="4.1581325704296068"/>
    <n v="12.047930338788007"/>
    <n v="10.766416798928809"/>
    <n v="22.814347137716815"/>
    <n v="0"/>
    <n v="10"/>
    <n v="0"/>
    <n v="0"/>
    <n v="0"/>
    <n v="0"/>
    <n v="10"/>
    <n v="0"/>
    <n v="10"/>
    <n v="15357.951275903994"/>
    <n v="12973.092133166596"/>
    <n v="19690.44069039436"/>
    <n v="11898.360113951656"/>
    <n v="14441.40174389646"/>
    <n v="16573.775868498258"/>
    <n v="48021.484099464949"/>
    <n v="42913.537726346374"/>
    <n v="90935.021825811331"/>
    <n v="0"/>
    <n v="39858.699999999997"/>
    <n v="0"/>
    <n v="0"/>
    <n v="0"/>
    <n v="0"/>
    <n v="39858.699999999997"/>
    <n v="0"/>
    <n v="39858.699999999997"/>
    <n v="2.985135017938783"/>
    <n v="0"/>
    <m/>
    <m/>
    <n v="0"/>
    <m/>
    <m/>
    <m/>
    <m/>
    <m/>
    <m/>
    <m/>
    <m/>
    <m/>
    <m/>
    <m/>
    <m/>
    <m/>
    <m/>
    <m/>
    <m/>
    <n v="36537.141666666663"/>
    <n v="0"/>
    <n v="119576.09999999999"/>
    <n v="0"/>
    <n v="30"/>
    <n v="0"/>
    <n v="20"/>
    <n v="9.1666666666666661"/>
    <n v="20"/>
    <n v="0"/>
    <n v="20"/>
    <n v="20"/>
    <n v="0"/>
    <n v="20"/>
    <n v="0"/>
    <n v="0"/>
    <n v="0"/>
    <n v="10"/>
    <n v="0"/>
    <n v="20"/>
  </r>
  <r>
    <s v="BC_LEL07"/>
    <x v="1"/>
    <x v="0"/>
    <s v="厦门市"/>
    <s v="FJXM004"/>
    <s v="厦门市中医院"/>
    <s v="FJXM004"/>
    <x v="46"/>
    <s v="正式进药"/>
    <s v="-"/>
    <x v="2"/>
    <x v="2"/>
    <x v="4"/>
    <x v="5"/>
    <n v="6232.07"/>
    <n v="5.5580809198292052"/>
    <n v="5.0353184697283568"/>
    <n v="8.1218628667296748"/>
    <n v="6.9483103584282597"/>
    <n v="6.2629354521290699"/>
    <n v="8.5715272893292287"/>
    <n v="18.715262256287236"/>
    <n v="21.782773099886558"/>
    <n v="40.498035356173794"/>
    <n v="7"/>
    <n v="7"/>
    <n v="7"/>
    <n v="3"/>
    <n v="0"/>
    <n v="0"/>
    <n v="21"/>
    <n v="3"/>
    <n v="24"/>
    <n v="34638.349358039995"/>
    <n v="31380.45717564"/>
    <n v="50616.01791586"/>
    <n v="43302.356535450002"/>
    <n v="39031.052143150009"/>
    <n v="53418.358074010001"/>
    <n v="116634.82444954"/>
    <n v="135751.76675261001"/>
    <n v="252386.59120215001"/>
    <n v="43624.49"/>
    <n v="43624.49"/>
    <n v="43624.49"/>
    <n v="18696.21"/>
    <n v="0"/>
    <n v="0"/>
    <n v="130873.47"/>
    <n v="18696.21"/>
    <n v="149569.68"/>
    <n v="6.9483103584282597"/>
    <n v="3"/>
    <n v="17"/>
    <n v="16"/>
    <n v="24"/>
    <n v="7"/>
    <n v="7"/>
    <n v="7"/>
    <n v="3"/>
    <n v="0"/>
    <n v="0"/>
    <n v="0"/>
    <n v="0"/>
    <n v="0"/>
    <n v="0"/>
    <n v="0"/>
    <n v="0"/>
    <n v="0"/>
    <n v="0"/>
    <n v="0"/>
    <n v="0"/>
    <n v="30121.671666666662"/>
    <n v="105945.19"/>
    <n v="99713.12"/>
    <n v="17"/>
    <n v="16"/>
    <n v="23.333333333333332"/>
    <n v="7"/>
    <n v="4.833333333333333"/>
    <n v="1"/>
    <n v="3"/>
    <n v="5"/>
    <n v="5"/>
    <n v="5"/>
    <n v="6"/>
    <n v="6"/>
    <n v="5"/>
    <n v="6"/>
    <n v="3"/>
    <n v="6"/>
    <n v="7"/>
  </r>
  <r>
    <s v="BC_LEL07"/>
    <x v="1"/>
    <x v="0"/>
    <s v="厦门市"/>
    <s v="FJXM004"/>
    <s v="厦门市中医院"/>
    <s v="FJXM004"/>
    <x v="46"/>
    <s v="正式进药"/>
    <s v="-"/>
    <x v="2"/>
    <x v="2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4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4244.6350000000002"/>
    <n v="8489.27"/>
    <n v="16978.54"/>
    <n v="1"/>
    <n v="2"/>
    <n v="0"/>
    <n v="2"/>
    <n v="0.5"/>
    <n v="1"/>
    <n v="0"/>
    <n v="2"/>
    <n v="0"/>
    <n v="0"/>
    <n v="0"/>
    <n v="0"/>
    <n v="0"/>
    <n v="1"/>
    <n v="1"/>
    <n v="1"/>
    <n v="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0"/>
    <x v="0"/>
    <n v="4535.5"/>
    <n v="142.18788502088216"/>
    <n v="101.8641336509008"/>
    <n v="94.756772057955573"/>
    <n v="66.911631966695964"/>
    <n v="60.965763113823471"/>
    <n v="106.13522523860648"/>
    <n v="338.80879072973852"/>
    <n v="234.01262031912592"/>
    <n v="572.82141104886443"/>
    <n v="144"/>
    <n v="72"/>
    <n v="72"/>
    <n v="144"/>
    <n v="0"/>
    <n v="0"/>
    <n v="288"/>
    <n v="144"/>
    <n v="432"/>
    <n v="644893.152512211"/>
    <n v="462004.77817366057"/>
    <n v="429769.33966885752"/>
    <n v="303477.70678494958"/>
    <n v="276510.21860274632"/>
    <n v="481376.31406969973"/>
    <n v="1536667.2703547291"/>
    <n v="1061364.2394573956"/>
    <n v="2598031.509812125"/>
    <n v="653112"/>
    <n v="326556"/>
    <n v="326556"/>
    <n v="653112"/>
    <n v="0"/>
    <n v="0"/>
    <n v="1306224"/>
    <n v="653112"/>
    <n v="1959336"/>
    <n v="66.911631966695964"/>
    <n v="144"/>
    <m/>
    <m/>
    <n v="0"/>
    <m/>
    <m/>
    <m/>
    <m/>
    <m/>
    <m/>
    <m/>
    <m/>
    <m/>
    <m/>
    <m/>
    <m/>
    <m/>
    <m/>
    <m/>
    <m/>
    <n v="517047"/>
    <n v="1469502"/>
    <n v="1632780"/>
    <n v="324"/>
    <n v="360"/>
    <n v="0"/>
    <n v="180"/>
    <n v="114"/>
    <n v="108"/>
    <n v="72"/>
    <n v="72"/>
    <n v="144"/>
    <n v="144"/>
    <n v="144"/>
    <n v="36"/>
    <n v="108"/>
    <n v="180"/>
    <n v="72"/>
    <n v="108"/>
    <n v="18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2"/>
    <x v="2"/>
    <n v="3566.02"/>
    <n v="0.2274629450182756"/>
    <n v="0.25971565020489562"/>
    <n v="0.52567256083734837"/>
    <n v="0.53213639613379859"/>
    <n v="0.64693512784964891"/>
    <n v="0.82387599747067009"/>
    <n v="1.0128511560605196"/>
    <n v="2.0029475214541175"/>
    <n v="3.015798677514637"/>
    <n v="0"/>
    <n v="0"/>
    <n v="0"/>
    <n v="0"/>
    <n v="0"/>
    <n v="0"/>
    <n v="0"/>
    <n v="0"/>
    <n v="0"/>
    <n v="811.13741119407109"/>
    <n v="926.15120294366181"/>
    <n v="1874.5588653972009"/>
    <n v="1897.6090313410482"/>
    <n v="2306.9836046144046"/>
    <n v="2937.9582845003588"/>
    <n v="3611.8474795349339"/>
    <n v="7142.5509204558111"/>
    <n v="10754.398399990745"/>
    <n v="0"/>
    <n v="0"/>
    <n v="0"/>
    <n v="0"/>
    <n v="0"/>
    <n v="0"/>
    <n v="0"/>
    <n v="0"/>
    <n v="0"/>
    <n v="0.53213639613379859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3"/>
    <x v="4"/>
    <n v="3985.87"/>
    <n v="31.510000425188689"/>
    <n v="26.6169706680509"/>
    <n v="40.398994851607156"/>
    <n v="24.411936560698365"/>
    <n v="29.62951027227512"/>
    <n v="34.004515008634982"/>
    <n v="98.525965944846746"/>
    <n v="88.04596184160846"/>
    <n v="186.57192778645521"/>
    <n v="100"/>
    <n v="60"/>
    <n v="50"/>
    <n v="100"/>
    <n v="0"/>
    <n v="0"/>
    <n v="210"/>
    <n v="100"/>
    <n v="310"/>
    <n v="125594.76539474685"/>
    <n v="106091.78487666405"/>
    <n v="161025.14160917542"/>
    <n v="97302.805579190797"/>
    <n v="118099.37610895323"/>
    <n v="135537.57623746793"/>
    <n v="392711.69188058632"/>
    <n v="350939.75792561198"/>
    <n v="743651.44980619824"/>
    <n v="398587"/>
    <n v="239152.19999999998"/>
    <n v="199293.5"/>
    <n v="398587"/>
    <n v="0"/>
    <n v="0"/>
    <n v="837032.7"/>
    <n v="398587"/>
    <n v="1235619.7"/>
    <n v="24.411936560698365"/>
    <n v="100"/>
    <m/>
    <m/>
    <n v="0"/>
    <m/>
    <m/>
    <m/>
    <m/>
    <m/>
    <m/>
    <m/>
    <m/>
    <m/>
    <m/>
    <m/>
    <m/>
    <m/>
    <m/>
    <m/>
    <m/>
    <n v="248784.71916666665"/>
    <n v="872905.53"/>
    <n v="797174"/>
    <n v="219"/>
    <n v="200"/>
    <n v="0"/>
    <n v="99"/>
    <n v="62.416666666666664"/>
    <n v="50"/>
    <n v="50"/>
    <n v="50"/>
    <n v="80"/>
    <n v="50"/>
    <n v="50"/>
    <n v="40"/>
    <n v="99"/>
    <n v="80"/>
    <n v="60"/>
    <n v="60"/>
    <n v="80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4"/>
    <x v="5"/>
    <n v="6232.07"/>
    <n v="5.1248347158231535"/>
    <n v="4.7377009521234523"/>
    <n v="5.6612623448292467"/>
    <n v="4.7921834748293906"/>
    <n v="4.2846264248283479"/>
    <n v="5.994263080129075"/>
    <n v="15.523798012775853"/>
    <n v="15.071072979786814"/>
    <n v="30.594870992562669"/>
    <n v="0"/>
    <n v="5"/>
    <n v="5"/>
    <n v="0"/>
    <n v="0"/>
    <n v="0"/>
    <n v="10"/>
    <n v="0"/>
    <n v="10"/>
    <n v="31938.32868744"/>
    <n v="29525.683972700001"/>
    <n v="35281.383221340002"/>
    <n v="29865.222867979999"/>
    <n v="26702.091803380001"/>
    <n v="37356.66711378"/>
    <n v="96745.395881479999"/>
    <n v="93923.98178514"/>
    <n v="190669.37766662001"/>
    <n v="0"/>
    <n v="31160.35"/>
    <n v="31160.35"/>
    <n v="0"/>
    <n v="0"/>
    <n v="0"/>
    <n v="62320.7"/>
    <n v="0"/>
    <n v="62320.7"/>
    <n v="4.7921834748293906"/>
    <n v="0"/>
    <n v="0"/>
    <n v="7"/>
    <n v="10"/>
    <n v="0"/>
    <n v="5"/>
    <n v="5"/>
    <n v="0"/>
    <n v="0"/>
    <n v="0"/>
    <n v="0"/>
    <n v="0"/>
    <n v="0"/>
    <n v="0"/>
    <n v="0"/>
    <n v="0"/>
    <n v="0"/>
    <n v="0"/>
    <n v="0"/>
    <n v="0"/>
    <n v="3635.374166666667"/>
    <n v="0"/>
    <n v="43624.49"/>
    <n v="0"/>
    <n v="7"/>
    <n v="50"/>
    <n v="5"/>
    <n v="0.58333333333333337"/>
    <n v="0"/>
    <n v="0"/>
    <n v="0"/>
    <n v="0"/>
    <n v="0"/>
    <n v="0"/>
    <n v="0"/>
    <n v="0"/>
    <n v="0"/>
    <n v="2"/>
    <n v="0"/>
    <n v="5"/>
  </r>
  <r>
    <s v="BC_LEL07"/>
    <x v="1"/>
    <x v="0"/>
    <s v="厦门市"/>
    <s v="FJXM006"/>
    <s v="厦门市妇幼保健院镇海院区"/>
    <s v="FJXM006"/>
    <x v="47"/>
    <s v="正式进药"/>
    <s v="-"/>
    <x v="0"/>
    <x v="2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1"/>
    <n v="2"/>
    <n v="0"/>
    <n v="0"/>
    <n v="0"/>
    <n v="3"/>
    <n v="0"/>
    <n v="3"/>
    <n v="0.01"/>
    <n v="0.01"/>
    <n v="8489.27"/>
    <n v="8489.27"/>
    <n v="8489.27"/>
    <n v="8489.27"/>
    <n v="8489.2900000000009"/>
    <n v="25467.81"/>
    <n v="33957.100000000006"/>
    <n v="0"/>
    <n v="8489.27"/>
    <n v="16978.54"/>
    <n v="0"/>
    <n v="0"/>
    <n v="0"/>
    <n v="25467.81"/>
    <n v="0"/>
    <n v="25467.81"/>
    <n v="1"/>
    <n v="0"/>
    <n v="0"/>
    <n v="2"/>
    <n v="6"/>
    <n v="0"/>
    <n v="2"/>
    <n v="4"/>
    <n v="0"/>
    <n v="0"/>
    <n v="0"/>
    <n v="0"/>
    <n v="0.33333333333333331"/>
    <n v="0.33333333333333331"/>
    <n v="1"/>
    <n v="0"/>
    <n v="1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0"/>
    <x v="0"/>
    <n v="4535.5"/>
    <n v="5.6723459570133619"/>
    <n v="4.0636978783002302"/>
    <n v="3.7801616699175398"/>
    <n v="2.6693267503607117"/>
    <n v="2.4321263366716712"/>
    <n v="4.2340858765182086"/>
    <n v="13.516205505231131"/>
    <n v="9.3355389635505901"/>
    <n v="22.851744468781721"/>
    <n v="3"/>
    <n v="0"/>
    <n v="6"/>
    <n v="0"/>
    <n v="0"/>
    <n v="0"/>
    <n v="9"/>
    <n v="0"/>
    <n v="9"/>
    <n v="25726.925088034102"/>
    <n v="18430.901727030694"/>
    <n v="17144.923253911002"/>
    <n v="12106.731476261009"/>
    <n v="11030.908999974365"/>
    <n v="19203.696492948337"/>
    <n v="61302.750068975794"/>
    <n v="42341.336969183714"/>
    <n v="103644.08703815952"/>
    <n v="13606.5"/>
    <n v="0"/>
    <n v="27213"/>
    <n v="0"/>
    <n v="0"/>
    <n v="0"/>
    <n v="40819.5"/>
    <n v="0"/>
    <n v="40819.5"/>
    <n v="2.6693267503607117"/>
    <n v="0"/>
    <m/>
    <m/>
    <n v="0"/>
    <m/>
    <m/>
    <m/>
    <m/>
    <m/>
    <m/>
    <m/>
    <m/>
    <m/>
    <m/>
    <m/>
    <m/>
    <m/>
    <m/>
    <m/>
    <m/>
    <n v="17008.125"/>
    <n v="81639"/>
    <n v="27213"/>
    <n v="18"/>
    <n v="6"/>
    <n v="0"/>
    <n v="9"/>
    <n v="3.75"/>
    <n v="6"/>
    <n v="0"/>
    <n v="9"/>
    <n v="6"/>
    <n v="0"/>
    <n v="0"/>
    <n v="6"/>
    <n v="6"/>
    <n v="6"/>
    <n v="4"/>
    <n v="0"/>
    <n v="2"/>
  </r>
  <r>
    <s v="BC_LEL07"/>
    <x v="1"/>
    <x v="0"/>
    <s v="厦门市"/>
    <s v="FJXM042"/>
    <s v="厦门长庚医院"/>
    <s v="FJXM042"/>
    <x v="48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3"/>
    <x v="4"/>
    <n v="3985.87"/>
    <n v="0.76496923067658928"/>
    <n v="0.6461809996868102"/>
    <n v="0.98076761646239663"/>
    <n v="0.59264932015789729"/>
    <n v="0.71931651451796741"/>
    <n v="0.82552863645447794"/>
    <n v="2.3919178468257964"/>
    <n v="2.1374944711303425"/>
    <n v="4.5294123179561385"/>
    <n v="0"/>
    <n v="0"/>
    <n v="0"/>
    <n v="0"/>
    <n v="0"/>
    <n v="0"/>
    <n v="0"/>
    <n v="0"/>
    <n v="0"/>
    <n v="3049.0679074768973"/>
    <n v="2575.5934612216661"/>
    <n v="3909.2122194289732"/>
    <n v="2362.2231457377584"/>
    <n v="2867.1021157217306"/>
    <n v="3290.4498261848098"/>
    <n v="9533.873588127537"/>
    <n v="8519.7750876442988"/>
    <n v="18053.648675771838"/>
    <n v="0"/>
    <n v="0"/>
    <n v="0"/>
    <n v="0"/>
    <n v="0"/>
    <n v="0"/>
    <n v="0"/>
    <n v="0"/>
    <n v="0"/>
    <n v="0.59264932015789729"/>
    <n v="0"/>
    <m/>
    <m/>
    <n v="0"/>
    <m/>
    <m/>
    <m/>
    <m/>
    <m/>
    <m/>
    <m/>
    <m/>
    <m/>
    <m/>
    <m/>
    <m/>
    <m/>
    <m/>
    <m/>
    <m/>
    <n v="5646.649166666667"/>
    <n v="15943.48"/>
    <n v="0"/>
    <n v="4"/>
    <n v="0"/>
    <n v="0"/>
    <n v="5"/>
    <n v="1.4166666666666667"/>
    <n v="2"/>
    <n v="1"/>
    <n v="5"/>
    <n v="3"/>
    <n v="1"/>
    <n v="1"/>
    <n v="1"/>
    <n v="2"/>
    <n v="1"/>
    <n v="0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4"/>
    <x v="5"/>
    <n v="6232.07"/>
    <n v="0.10690835332401594"/>
    <n v="9.8832536823238504E-2"/>
    <n v="0.14651455052334136"/>
    <n v="0.12838510232394695"/>
    <n v="0.11779719192338982"/>
    <n v="0.15346112332339015"/>
    <n v="0.35225544067059578"/>
    <n v="0.39964341757072697"/>
    <n v="0.75189885824132274"/>
    <n v="0"/>
    <n v="0"/>
    <n v="0"/>
    <n v="0"/>
    <n v="0"/>
    <n v="0"/>
    <n v="0"/>
    <n v="0"/>
    <n v="0"/>
    <n v="666.26034149999998"/>
    <n v="615.93128775999992"/>
    <n v="913.08893488000001"/>
    <n v="800.1049446400001"/>
    <n v="734.12034586999994"/>
    <n v="956.38046283000006"/>
    <n v="2195.28056414"/>
    <n v="2490.6057533399999"/>
    <n v="4685.8863174799999"/>
    <n v="0"/>
    <n v="0"/>
    <n v="0"/>
    <n v="0"/>
    <n v="0"/>
    <n v="0"/>
    <n v="0"/>
    <n v="0"/>
    <n v="0"/>
    <n v="0.12838510232394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33333333333335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42"/>
    <s v="厦门长庚医院"/>
    <s v="FJXM042"/>
    <x v="48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046"/>
    <s v="厦门大学附属第一医院思明院区"/>
    <s v="FJXM001"/>
    <x v="43"/>
    <s v="正式进药"/>
    <s v="Y"/>
    <x v="1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0"/>
    <x v="0"/>
    <n v="4535.5"/>
    <n v="20.796367353844502"/>
    <n v="14.898624754662688"/>
    <n v="13.859103683076407"/>
    <n v="9.7864798989048296"/>
    <n v="8.916838488288457"/>
    <n v="15.523313627746337"/>
    <n v="49.554095791583599"/>
    <n v="34.226632014939625"/>
    <n v="83.780727806523231"/>
    <n v="17"/>
    <n v="24"/>
    <n v="18"/>
    <n v="12"/>
    <n v="0"/>
    <n v="0"/>
    <n v="59"/>
    <n v="12"/>
    <n v="71"/>
    <n v="94321.924133361754"/>
    <n v="67572.712574772624"/>
    <n v="62857.964754593042"/>
    <n v="44386.57958148286"/>
    <n v="40442.320963632301"/>
    <n v="70405.988958643517"/>
    <n v="224752.60146272741"/>
    <n v="155234.88950375869"/>
    <n v="379987.4909664861"/>
    <n v="77103.5"/>
    <n v="108852"/>
    <n v="81639"/>
    <n v="54426"/>
    <n v="0"/>
    <n v="0"/>
    <n v="267594.5"/>
    <n v="54426"/>
    <n v="322020.5"/>
    <n v="9.7864798989048296"/>
    <n v="12"/>
    <m/>
    <m/>
    <n v="0"/>
    <m/>
    <m/>
    <m/>
    <m/>
    <m/>
    <m/>
    <m/>
    <m/>
    <m/>
    <m/>
    <m/>
    <m/>
    <m/>
    <m/>
    <m/>
    <m/>
    <n v="77859.416666666672"/>
    <n v="226775"/>
    <n v="163278"/>
    <n v="50"/>
    <n v="36"/>
    <n v="0"/>
    <n v="24"/>
    <n v="17.166666666666668"/>
    <n v="24"/>
    <n v="12"/>
    <n v="24"/>
    <n v="12"/>
    <n v="24"/>
    <n v="24"/>
    <n v="12"/>
    <n v="12"/>
    <n v="26"/>
    <n v="12"/>
    <n v="24"/>
    <n v="0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1"/>
    <x v="1"/>
    <n v="3444.49"/>
    <n v="1.5540926810731674"/>
    <n v="1.4399022260197512"/>
    <n v="2.1840885179734371"/>
    <n v="2.2355537006917898"/>
    <n v="2.0128521489013522"/>
    <n v="2.6493430945155376"/>
    <n v="5.1780834250663563"/>
    <n v="6.8977489441086801"/>
    <n v="12.075832369175036"/>
    <n v="0"/>
    <n v="0"/>
    <n v="0"/>
    <n v="2"/>
    <n v="0"/>
    <n v="0"/>
    <n v="0"/>
    <n v="2"/>
    <n v="2"/>
    <n v="5353.0566990297139"/>
    <n v="4959.7288185027719"/>
    <n v="7523.0710592743244"/>
    <n v="7700.3423664958627"/>
    <n v="6933.2490983692187"/>
    <n v="9125.6357956278243"/>
    <n v="17835.856576806811"/>
    <n v="23759.227260492906"/>
    <n v="41595.083837299717"/>
    <n v="0"/>
    <n v="0"/>
    <n v="0"/>
    <n v="6888.98"/>
    <n v="0"/>
    <n v="0"/>
    <n v="0"/>
    <n v="6888.98"/>
    <n v="6888.98"/>
    <n v="2.2355537006917898"/>
    <n v="2"/>
    <m/>
    <m/>
    <n v="0"/>
    <m/>
    <m/>
    <m/>
    <m/>
    <m/>
    <m/>
    <m/>
    <m/>
    <m/>
    <m/>
    <m/>
    <m/>
    <m/>
    <m/>
    <m/>
    <m/>
    <n v="7176.020833333333"/>
    <n v="0"/>
    <n v="0"/>
    <n v="0"/>
    <n v="0"/>
    <n v="0"/>
    <n v="4"/>
    <n v="2.0833333333333335"/>
    <n v="2"/>
    <n v="2"/>
    <n v="1"/>
    <n v="4"/>
    <n v="2"/>
    <n v="14"/>
    <n v="0"/>
    <n v="0"/>
    <n v="0"/>
    <n v="0"/>
    <n v="0"/>
    <n v="0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2"/>
    <x v="2"/>
    <n v="3566.02"/>
    <n v="0.47143857609845619"/>
    <n v="0.53828537352861239"/>
    <n v="1.0895063525853725"/>
    <n v="1.1029032656871904"/>
    <n v="1.3408345498956176"/>
    <n v="1.7075613221224286"/>
    <n v="2.0992303022124412"/>
    <n v="4.1512991377052364"/>
    <n v="6.2505294399176776"/>
    <n v="0"/>
    <n v="0"/>
    <n v="0"/>
    <n v="0"/>
    <n v="0"/>
    <n v="0"/>
    <n v="0"/>
    <n v="0"/>
    <n v="0"/>
    <n v="1681.1593911386167"/>
    <n v="1919.5364077105023"/>
    <n v="3885.2014434464904"/>
    <n v="3932.9751035058348"/>
    <n v="4781.4428216187698"/>
    <n v="6089.1978259150228"/>
    <n v="7485.8972422956094"/>
    <n v="14803.615751039626"/>
    <n v="22289.512993335236"/>
    <n v="0"/>
    <n v="0"/>
    <n v="0"/>
    <n v="0"/>
    <n v="0"/>
    <n v="0"/>
    <n v="0"/>
    <n v="0"/>
    <n v="0"/>
    <n v="1.1029032656871904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3"/>
    <x v="4"/>
    <n v="3985.87"/>
    <n v="11.857830433627838"/>
    <n v="10.016487482694263"/>
    <n v="15.202933169636507"/>
    <n v="9.1866899519887166"/>
    <n v="11.150165150718768"/>
    <n v="12.796565138343119"/>
    <n v="37.077251085958608"/>
    <n v="33.133420241050601"/>
    <n v="70.210671327009209"/>
    <n v="35"/>
    <n v="20"/>
    <n v="40"/>
    <n v="0"/>
    <n v="0"/>
    <n v="0"/>
    <n v="95"/>
    <n v="0"/>
    <n v="95"/>
    <n v="47263.770590484179"/>
    <n v="39924.416962646581"/>
    <n v="60596.915232859064"/>
    <n v="36616.951878933265"/>
    <n v="44443.108769295417"/>
    <n v="51005.445087967681"/>
    <n v="147785.10278598982"/>
    <n v="132065.50573619636"/>
    <n v="279850.60852218617"/>
    <n v="139505.44999999998"/>
    <n v="79717.399999999994"/>
    <n v="159434.79999999999"/>
    <n v="0"/>
    <n v="0"/>
    <n v="0"/>
    <n v="378657.64999999997"/>
    <n v="0"/>
    <n v="378657.64999999997"/>
    <n v="9.1866899519887166"/>
    <n v="0"/>
    <m/>
    <m/>
    <n v="0"/>
    <m/>
    <m/>
    <m/>
    <m/>
    <m/>
    <m/>
    <m/>
    <m/>
    <m/>
    <m/>
    <m/>
    <m/>
    <m/>
    <m/>
    <m/>
    <m/>
    <n v="96325.191666666666"/>
    <n v="358728.3"/>
    <n v="279010.89999999997"/>
    <n v="90"/>
    <n v="70"/>
    <n v="0"/>
    <n v="30"/>
    <n v="24.166666666666668"/>
    <n v="20"/>
    <n v="15"/>
    <n v="30"/>
    <n v="20"/>
    <n v="10"/>
    <n v="35"/>
    <n v="20"/>
    <n v="10"/>
    <n v="60"/>
    <n v="10"/>
    <n v="30"/>
    <n v="30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4"/>
    <x v="5"/>
    <n v="6232.07"/>
    <n v="8.6361081062295515"/>
    <n v="7.8808291578287806"/>
    <n v="12.340219854128724"/>
    <n v="10.644689687028549"/>
    <n v="9.6544708249297582"/>
    <n v="12.989887924429604"/>
    <n v="28.857157118187054"/>
    <n v="33.289048436387908"/>
    <n v="62.146205554574962"/>
    <n v="13"/>
    <n v="15"/>
    <n v="15"/>
    <n v="20"/>
    <n v="0"/>
    <n v="0"/>
    <n v="43"/>
    <n v="20"/>
    <n v="63"/>
    <n v="53820.830245589998"/>
    <n v="49113.878969630008"/>
    <n v="76905.113946319994"/>
    <n v="66338.451257840003"/>
    <n v="60167.337993919995"/>
    <n v="80953.890837200001"/>
    <n v="179839.82316154"/>
    <n v="207459.68008895998"/>
    <n v="387299.50325049995"/>
    <n v="81016.91"/>
    <n v="93481.049999999988"/>
    <n v="93481.049999999988"/>
    <n v="124641.4"/>
    <n v="0"/>
    <n v="0"/>
    <n v="267979.01"/>
    <n v="124641.4"/>
    <n v="392620.41000000003"/>
    <n v="10.644689687028549"/>
    <n v="20"/>
    <n v="33"/>
    <n v="24"/>
    <n v="63"/>
    <n v="13"/>
    <n v="15"/>
    <n v="15"/>
    <n v="20"/>
    <n v="0"/>
    <n v="0"/>
    <n v="0.66666666666666663"/>
    <n v="0"/>
    <n v="0"/>
    <n v="3"/>
    <n v="0"/>
    <n v="0"/>
    <n v="0"/>
    <n v="3"/>
    <n v="0"/>
    <n v="0"/>
    <n v="38431.098333333335"/>
    <n v="205658.31"/>
    <n v="149569.68"/>
    <n v="33"/>
    <n v="24"/>
    <n v="19.666666666666668"/>
    <n v="12"/>
    <n v="6.166666666666667"/>
    <n v="0"/>
    <n v="3"/>
    <n v="1"/>
    <n v="4"/>
    <n v="2"/>
    <n v="7"/>
    <n v="6"/>
    <n v="12"/>
    <n v="15"/>
    <n v="6"/>
    <n v="12"/>
    <n v="6"/>
  </r>
  <r>
    <s v="BC_LEL07"/>
    <x v="1"/>
    <x v="0"/>
    <s v="厦门市"/>
    <s v="FJXM310"/>
    <s v="复旦大学附属中山医院厦门医院"/>
    <s v="FJXM310"/>
    <x v="49"/>
    <s v="正式进药"/>
    <s v="-"/>
    <x v="0"/>
    <x v="2"/>
    <x v="4"/>
    <x v="6"/>
    <n v="8489.27"/>
    <n v="1"/>
    <n v="1"/>
    <n v="1"/>
    <n v="1"/>
    <n v="1"/>
    <n v="1"/>
    <n v="3"/>
    <n v="3"/>
    <n v="6"/>
    <n v="0"/>
    <n v="0"/>
    <n v="5"/>
    <n v="0"/>
    <n v="0"/>
    <n v="0"/>
    <n v="5"/>
    <n v="0"/>
    <n v="5"/>
    <n v="8489.27"/>
    <n v="8489.27"/>
    <n v="8489.27"/>
    <n v="8489.27"/>
    <n v="8489.27"/>
    <n v="8489.27"/>
    <n v="25467.81"/>
    <n v="25467.81"/>
    <n v="50935.62"/>
    <n v="0"/>
    <n v="0"/>
    <n v="42446.350000000006"/>
    <n v="0"/>
    <n v="0"/>
    <n v="0"/>
    <n v="42446.350000000006"/>
    <n v="0"/>
    <n v="42446.350000000006"/>
    <n v="1"/>
    <n v="0"/>
    <n v="0"/>
    <n v="0"/>
    <n v="10"/>
    <n v="0"/>
    <n v="0"/>
    <n v="10"/>
    <n v="0"/>
    <n v="0"/>
    <n v="0"/>
    <n v="0"/>
    <n v="0"/>
    <n v="0.33333333333333331"/>
    <n v="3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343"/>
    <s v="厦门弘爱医院"/>
    <s v="FJXM343"/>
    <x v="50"/>
    <s v="正式进药"/>
    <s v="-"/>
    <x v="0"/>
    <x v="2"/>
    <x v="0"/>
    <x v="0"/>
    <n v="4535.5"/>
    <n v="14.824283533288426"/>
    <n v="10.620193126101901"/>
    <n v="9.8791908711492322"/>
    <n v="6.9761006980564515"/>
    <n v="6.35619383528973"/>
    <n v="11.065490365620537"/>
    <n v="35.323667530539559"/>
    <n v="24.397784898966719"/>
    <n v="59.721452429506279"/>
    <n v="25"/>
    <n v="18"/>
    <n v="12"/>
    <n v="12"/>
    <n v="0"/>
    <n v="0"/>
    <n v="55"/>
    <n v="12"/>
    <n v="67"/>
    <n v="67235.537965229654"/>
    <n v="48167.885923435169"/>
    <n v="44807.070196097338"/>
    <n v="31640.104716035035"/>
    <n v="28828.51713995657"/>
    <n v="50187.531553271947"/>
    <n v="160210.49408476218"/>
    <n v="110656.15340926356"/>
    <n v="270866.64749402576"/>
    <n v="113387.5"/>
    <n v="81639"/>
    <n v="54426"/>
    <n v="54426"/>
    <n v="0"/>
    <n v="0"/>
    <n v="249452.5"/>
    <n v="54426"/>
    <n v="303878.5"/>
    <n v="6.9761006980564515"/>
    <n v="12"/>
    <m/>
    <m/>
    <n v="0"/>
    <m/>
    <m/>
    <m/>
    <m/>
    <m/>
    <m/>
    <m/>
    <m/>
    <m/>
    <m/>
    <m/>
    <m/>
    <m/>
    <m/>
    <m/>
    <m/>
    <n v="66898.625"/>
    <n v="158742.5"/>
    <n v="145136"/>
    <n v="35"/>
    <n v="32"/>
    <n v="0"/>
    <n v="24"/>
    <n v="14.75"/>
    <n v="15"/>
    <n v="15"/>
    <n v="5"/>
    <n v="5"/>
    <n v="24"/>
    <n v="46"/>
    <n v="0"/>
    <n v="15"/>
    <n v="20"/>
    <n v="0"/>
    <n v="19"/>
    <n v="13"/>
  </r>
  <r>
    <s v="BC_LEL07"/>
    <x v="1"/>
    <x v="0"/>
    <s v="厦门市"/>
    <s v="FJXM343"/>
    <s v="厦门弘爱医院"/>
    <s v="FJXM343"/>
    <x v="50"/>
    <s v="正式进药"/>
    <s v="-"/>
    <x v="0"/>
    <x v="2"/>
    <x v="1"/>
    <x v="1"/>
    <n v="3444.49"/>
    <n v="0.58433884808351089"/>
    <n v="0.54140323698342641"/>
    <n v="0.82121728275801231"/>
    <n v="0.84056819146011297"/>
    <n v="0.75683240798690854"/>
    <n v="0.9961530035378422"/>
    <n v="1.9469593678249497"/>
    <n v="2.5935536029848638"/>
    <n v="4.5405129708098135"/>
    <n v="0"/>
    <n v="0"/>
    <n v="0"/>
    <n v="0"/>
    <n v="0"/>
    <n v="0"/>
    <n v="0"/>
    <n v="0"/>
    <n v="0"/>
    <n v="2012.7493188351723"/>
    <n v="1864.8580357570422"/>
    <n v="2828.6747182871459"/>
    <n v="2895.3287298024443"/>
    <n v="2606.9016609868263"/>
    <n v="3431.2390591560616"/>
    <n v="6706.2820728793604"/>
    <n v="8933.4694499453326"/>
    <n v="15639.751522824692"/>
    <n v="0"/>
    <n v="0"/>
    <n v="0"/>
    <n v="0"/>
    <n v="0"/>
    <n v="0"/>
    <n v="0"/>
    <n v="0"/>
    <n v="0"/>
    <n v="0.84056819146011297"/>
    <n v="0"/>
    <m/>
    <m/>
    <n v="0"/>
    <m/>
    <m/>
    <m/>
    <m/>
    <m/>
    <m/>
    <m/>
    <m/>
    <m/>
    <m/>
    <m/>
    <m/>
    <m/>
    <m/>
    <m/>
    <m/>
    <n v="2583.3674999999998"/>
    <n v="6888.98"/>
    <n v="0"/>
    <n v="2"/>
    <n v="0"/>
    <n v="0"/>
    <n v="2"/>
    <n v="0.75"/>
    <n v="0"/>
    <n v="0"/>
    <n v="2"/>
    <n v="2"/>
    <n v="1"/>
    <n v="2"/>
    <n v="1"/>
    <n v="1"/>
    <n v="0"/>
    <n v="0"/>
    <n v="0"/>
    <n v="0"/>
  </r>
  <r>
    <s v="BC_LEL07"/>
    <x v="1"/>
    <x v="0"/>
    <s v="厦门市"/>
    <s v="FJXM343"/>
    <s v="厦门弘爱医院"/>
    <s v="FJXM343"/>
    <x v="50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343"/>
    <s v="厦门弘爱医院"/>
    <s v="FJXM343"/>
    <x v="50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厦门市"/>
    <s v="FJXM343"/>
    <s v="厦门弘爱医院"/>
    <s v="FJXM343"/>
    <x v="50"/>
    <s v="正式进药"/>
    <s v="-"/>
    <x v="0"/>
    <x v="2"/>
    <x v="3"/>
    <x v="4"/>
    <n v="3985.87"/>
    <n v="4.7604885509077937"/>
    <n v="4.0212561858239368"/>
    <n v="6.1034258922294864"/>
    <n v="3.6881225939239588"/>
    <n v="4.4763866238293115"/>
    <n v="5.1373564644060048"/>
    <n v="14.885170628961218"/>
    <n v="13.301865682159274"/>
    <n v="28.187036311120494"/>
    <n v="8"/>
    <n v="8"/>
    <n v="0"/>
    <n v="8"/>
    <n v="0"/>
    <n v="0"/>
    <n v="16"/>
    <n v="8"/>
    <n v="24"/>
    <n v="18974.688500406846"/>
    <n v="16028.204393390053"/>
    <n v="24327.462161060739"/>
    <n v="14700.377203443688"/>
    <n v="17842.295152322538"/>
    <n v="20476.835010781961"/>
    <n v="59330.355054857646"/>
    <n v="53019.50736654819"/>
    <n v="112349.86242140584"/>
    <n v="31886.959999999999"/>
    <n v="31886.959999999999"/>
    <n v="0"/>
    <n v="31886.959999999999"/>
    <n v="0"/>
    <n v="0"/>
    <n v="63773.919999999998"/>
    <n v="31886.959999999999"/>
    <n v="95660.88"/>
    <n v="3.6881225939239588"/>
    <n v="8"/>
    <m/>
    <m/>
    <n v="0"/>
    <m/>
    <m/>
    <m/>
    <m/>
    <m/>
    <m/>
    <m/>
    <m/>
    <m/>
    <m/>
    <m/>
    <m/>
    <m/>
    <m/>
    <m/>
    <m/>
    <n v="40523.011666666665"/>
    <n v="135519.57999999999"/>
    <n v="59788.049999999996"/>
    <n v="34"/>
    <n v="15"/>
    <n v="0"/>
    <n v="18"/>
    <n v="10.166666666666666"/>
    <n v="10"/>
    <n v="10"/>
    <n v="5"/>
    <n v="18"/>
    <n v="12"/>
    <n v="18"/>
    <n v="9"/>
    <n v="13"/>
    <n v="12"/>
    <n v="0"/>
    <n v="2"/>
    <n v="13"/>
  </r>
  <r>
    <s v="BC_LEL07"/>
    <x v="1"/>
    <x v="0"/>
    <s v="厦门市"/>
    <s v="FJXM343"/>
    <s v="厦门弘爱医院"/>
    <s v="FJXM343"/>
    <x v="50"/>
    <s v="正式进药"/>
    <s v="-"/>
    <x v="0"/>
    <x v="2"/>
    <x v="4"/>
    <x v="5"/>
    <n v="6232.07"/>
    <n v="10.779578241428611"/>
    <n v="9.8623799402285268"/>
    <n v="15.277790471429237"/>
    <n v="13.218766593929466"/>
    <n v="12.016261135329032"/>
    <n v="16.066736663729706"/>
    <n v="35.919748653086373"/>
    <n v="41.301764392988204"/>
    <n v="77.221513046074577"/>
    <n v="5"/>
    <n v="8"/>
    <n v="0"/>
    <n v="0"/>
    <n v="0"/>
    <n v="0"/>
    <n v="13"/>
    <n v="0"/>
    <n v="13"/>
    <n v="67179.08617106"/>
    <n v="61463.042154099989"/>
    <n v="95212.259663279998"/>
    <n v="82380.278727030003"/>
    <n v="74886.180533649997"/>
    <n v="100129.02755992999"/>
    <n v="223854.38798843999"/>
    <n v="257395.48682061001"/>
    <n v="481249.87480905"/>
    <n v="31160.35"/>
    <n v="49856.56"/>
    <n v="0"/>
    <n v="0"/>
    <n v="0"/>
    <n v="0"/>
    <n v="81016.91"/>
    <n v="0"/>
    <n v="81016.91"/>
    <n v="13.218766593929466"/>
    <n v="0"/>
    <n v="37"/>
    <n v="28"/>
    <n v="13"/>
    <n v="5"/>
    <n v="8"/>
    <n v="0"/>
    <n v="0"/>
    <n v="0"/>
    <n v="0"/>
    <n v="0.66666666666666663"/>
    <n v="0"/>
    <n v="0"/>
    <n v="0"/>
    <n v="0"/>
    <n v="0"/>
    <n v="0"/>
    <n v="0"/>
    <n v="0"/>
    <n v="0"/>
    <n v="57646.647499999999"/>
    <n v="230586.59"/>
    <n v="174497.96"/>
    <n v="37"/>
    <n v="28"/>
    <n v="25"/>
    <n v="21"/>
    <n v="9.25"/>
    <n v="8"/>
    <n v="21"/>
    <n v="2"/>
    <n v="4"/>
    <n v="3"/>
    <n v="8"/>
    <n v="11"/>
    <n v="16"/>
    <n v="10"/>
    <n v="10"/>
    <n v="10"/>
    <n v="8"/>
  </r>
  <r>
    <s v="BC_LEL07"/>
    <x v="1"/>
    <x v="0"/>
    <s v="厦门市"/>
    <s v="FJXM343"/>
    <s v="厦门弘爱医院"/>
    <s v="FJXM343"/>
    <x v="50"/>
    <s v="正式进药"/>
    <s v="-"/>
    <x v="0"/>
    <x v="2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BC_LEL07"/>
    <x v="1"/>
    <x v="0"/>
    <s v="漳州市"/>
    <s v="FJZZ001"/>
    <s v="漳州市医院芗城院区"/>
    <s v="FJZZ001"/>
    <x v="51"/>
    <s v="正式进药"/>
    <s v="Y"/>
    <x v="2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8693.0416666666679"/>
    <n v="27213"/>
    <n v="0"/>
    <n v="6"/>
    <n v="0"/>
    <n v="0"/>
    <n v="6"/>
    <n v="1.9166666666666667"/>
    <n v="5"/>
    <n v="6"/>
    <n v="0"/>
    <n v="3"/>
    <n v="0"/>
    <n v="3"/>
    <n v="0"/>
    <n v="0"/>
    <n v="6"/>
    <n v="0"/>
    <n v="0"/>
    <n v="0"/>
  </r>
  <r>
    <s v="BC_LEL07"/>
    <x v="1"/>
    <x v="0"/>
    <s v="漳州市"/>
    <s v="FJZZ001"/>
    <s v="漳州市医院芗城院区"/>
    <s v="FJZZ001"/>
    <x v="51"/>
    <s v="正式进药"/>
    <s v="Y"/>
    <x v="2"/>
    <x v="0"/>
    <x v="1"/>
    <x v="1"/>
    <n v="3444.49"/>
    <n v="30.286158168753886"/>
    <n v="28.060814580672908"/>
    <n v="42.56351703826634"/>
    <n v="43.566470519081598"/>
    <n v="39.226462677789556"/>
    <n v="51.630398225918796"/>
    <n v="100.91048978769314"/>
    <n v="134.42333142278994"/>
    <n v="235.33382121048308"/>
    <n v="10"/>
    <n v="25"/>
    <n v="11"/>
    <n v="21"/>
    <n v="0"/>
    <n v="0"/>
    <n v="46"/>
    <n v="21"/>
    <n v="67"/>
    <n v="104320.36895069106"/>
    <n v="96655.195214982028"/>
    <n v="146609.60880313802"/>
    <n v="150064.27203827136"/>
    <n v="135115.15842901933"/>
    <n v="177840.39038519503"/>
    <n v="347585.17296881112"/>
    <n v="463019.82085248572"/>
    <n v="810604.99382129684"/>
    <n v="34444.899999999994"/>
    <n v="86112.25"/>
    <n v="37889.39"/>
    <n v="72334.289999999994"/>
    <n v="0"/>
    <n v="0"/>
    <n v="158446.53999999998"/>
    <n v="72334.289999999994"/>
    <n v="230780.82999999996"/>
    <n v="43.566470519081598"/>
    <n v="21"/>
    <m/>
    <m/>
    <n v="0"/>
    <m/>
    <m/>
    <m/>
    <m/>
    <m/>
    <m/>
    <m/>
    <m/>
    <m/>
    <m/>
    <m/>
    <m/>
    <m/>
    <m/>
    <m/>
    <m/>
    <n v="138640.7225"/>
    <n v="344449"/>
    <n v="182557.97"/>
    <n v="100"/>
    <n v="53"/>
    <n v="0"/>
    <n v="78"/>
    <n v="40.25"/>
    <n v="78"/>
    <n v="58"/>
    <n v="57"/>
    <n v="46"/>
    <n v="66"/>
    <n v="25"/>
    <n v="41"/>
    <n v="33"/>
    <n v="26"/>
    <n v="21"/>
    <n v="10"/>
    <n v="22"/>
  </r>
  <r>
    <s v="BC_LEL07"/>
    <x v="1"/>
    <x v="0"/>
    <s v="漳州市"/>
    <s v="FJZZ001"/>
    <s v="漳州市医院芗城院区"/>
    <s v="FJZZ001"/>
    <x v="51"/>
    <s v="正式进药"/>
    <s v="Y"/>
    <x v="2"/>
    <x v="0"/>
    <x v="2"/>
    <x v="2"/>
    <n v="3566.02"/>
    <n v="2.8402472903109657"/>
    <n v="3.2429751214490694"/>
    <n v="6.5638825980607347"/>
    <n v="6.6445941648800417"/>
    <n v="8.0780442886392425"/>
    <n v="10.287440748559311"/>
    <n v="12.64710500982077"/>
    <n v="25.010079202078593"/>
    <n v="37.657184211899363"/>
    <n v="0"/>
    <n v="0"/>
    <n v="0"/>
    <n v="0"/>
    <n v="0"/>
    <n v="0"/>
    <n v="0"/>
    <n v="0"/>
    <n v="0"/>
    <n v="10128.378642194708"/>
    <n v="11564.514142589809"/>
    <n v="23406.93662233654"/>
    <n v="23694.755683845524"/>
    <n v="28806.46749417331"/>
    <n v="36685.219458177467"/>
    <n v="45099.829407121055"/>
    <n v="89186.442636196298"/>
    <n v="134286.27204331735"/>
    <n v="0"/>
    <n v="0"/>
    <n v="0"/>
    <n v="0"/>
    <n v="0"/>
    <n v="0"/>
    <n v="0"/>
    <n v="0"/>
    <n v="0"/>
    <n v="6.6445941648800417"/>
    <n v="0"/>
    <m/>
    <m/>
    <n v="0"/>
    <m/>
    <m/>
    <m/>
    <m/>
    <m/>
    <m/>
    <n v="0.33333333333333331"/>
    <n v="1.3333333333333333"/>
    <n v="1.3333333333333333"/>
    <n v="1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1"/>
    <s v="漳州市医院芗城院区"/>
    <s v="FJZZ001"/>
    <x v="51"/>
    <s v="正式进药"/>
    <s v="Y"/>
    <x v="2"/>
    <x v="0"/>
    <x v="2"/>
    <x v="3"/>
    <n v="10698.05"/>
    <m/>
    <m/>
    <m/>
    <m/>
    <m/>
    <m/>
    <n v="0"/>
    <n v="0"/>
    <n v="0"/>
    <n v="1"/>
    <n v="0"/>
    <n v="1"/>
    <n v="2"/>
    <n v="0"/>
    <n v="0"/>
    <n v="2"/>
    <n v="2"/>
    <n v="4"/>
    <m/>
    <m/>
    <m/>
    <m/>
    <m/>
    <m/>
    <n v="0"/>
    <n v="0"/>
    <n v="0"/>
    <n v="10698.05"/>
    <n v="0"/>
    <n v="10698.05"/>
    <n v="21396.1"/>
    <n v="0"/>
    <n v="0"/>
    <n v="21396.1"/>
    <n v="21396.1"/>
    <n v="42792.2"/>
    <n v="0"/>
    <n v="2"/>
    <m/>
    <m/>
    <n v="0"/>
    <m/>
    <m/>
    <m/>
    <m/>
    <m/>
    <m/>
    <n v="0.33333333333333331"/>
    <n v="0.33333333333333331"/>
    <n v="0"/>
    <n v="2"/>
    <n v="0"/>
    <n v="0"/>
    <n v="0"/>
    <n v="2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07"/>
    <x v="1"/>
    <x v="0"/>
    <s v="漳州市"/>
    <s v="FJZZ001"/>
    <s v="漳州市医院芗城院区"/>
    <s v="FJZZ001"/>
    <x v="51"/>
    <s v="正式进药"/>
    <s v="Y"/>
    <x v="2"/>
    <x v="0"/>
    <x v="3"/>
    <x v="4"/>
    <n v="3985.87"/>
    <n v="38.613315462448774"/>
    <n v="32.617247578283425"/>
    <n v="49.506160314868026"/>
    <n v="29.91513153754228"/>
    <n v="36.308905480897806"/>
    <n v="41.670169706706183"/>
    <n v="120.73672335560022"/>
    <n v="107.89420672514626"/>
    <n v="228.63093008074648"/>
    <n v="30"/>
    <n v="30"/>
    <n v="25"/>
    <n v="0"/>
    <n v="0"/>
    <n v="0"/>
    <n v="85"/>
    <n v="0"/>
    <n v="85"/>
    <n v="153907.6557023107"/>
    <n v="130008.10860485253"/>
    <n v="197325.119214223"/>
    <n v="119237.82534154363"/>
    <n v="144722.5770891461"/>
    <n v="166091.87932886896"/>
    <n v="481240.88352138625"/>
    <n v="430052.28175955871"/>
    <n v="911293.1652809449"/>
    <n v="119576.09999999999"/>
    <n v="119576.09999999999"/>
    <n v="99646.75"/>
    <n v="0"/>
    <n v="0"/>
    <n v="0"/>
    <n v="338798.94999999995"/>
    <n v="0"/>
    <n v="338798.94999999995"/>
    <n v="29.91513153754228"/>
    <n v="0"/>
    <m/>
    <m/>
    <n v="0"/>
    <m/>
    <m/>
    <m/>
    <m/>
    <m/>
    <m/>
    <m/>
    <m/>
    <m/>
    <m/>
    <m/>
    <m/>
    <m/>
    <m/>
    <m/>
    <m/>
    <n v="304254.74333333329"/>
    <n v="964580.53999999992"/>
    <n v="362714.17"/>
    <n v="242"/>
    <n v="91"/>
    <n v="0"/>
    <n v="135"/>
    <n v="76.333333333333329"/>
    <n v="135"/>
    <n v="71"/>
    <n v="80"/>
    <n v="100"/>
    <n v="126"/>
    <n v="71"/>
    <n v="85"/>
    <n v="76"/>
    <n v="81"/>
    <n v="21"/>
    <n v="30"/>
    <n v="40"/>
  </r>
  <r>
    <s v="BC_LEL07"/>
    <x v="1"/>
    <x v="0"/>
    <s v="漳州市"/>
    <s v="FJZZ001"/>
    <s v="漳州市医院芗城院区"/>
    <s v="FJZZ001"/>
    <x v="51"/>
    <s v="正式进药"/>
    <s v="Y"/>
    <x v="2"/>
    <x v="0"/>
    <x v="4"/>
    <x v="5"/>
    <n v="6232.07"/>
    <n v="38.287910588140058"/>
    <n v="35.08691020423872"/>
    <n v="52.624373855744565"/>
    <n v="46.800620263138896"/>
    <n v="42.603904646239542"/>
    <n v="55.377777412044473"/>
    <n v="125.99919464812335"/>
    <n v="144.78230232142292"/>
    <n v="270.78149696954625"/>
    <n v="43"/>
    <n v="76"/>
    <n v="42"/>
    <n v="21"/>
    <n v="0"/>
    <n v="0"/>
    <n v="161"/>
    <n v="21"/>
    <n v="182"/>
    <n v="238612.93893902999"/>
    <n v="218664.08047652998"/>
    <n v="327958.78157517"/>
    <n v="291664.74152330001"/>
    <n v="265510.51602869004"/>
    <n v="345118.18527627998"/>
    <n v="785235.80099072994"/>
    <n v="902293.44282826991"/>
    <n v="1687529.2438189997"/>
    <n v="267979.01"/>
    <n v="473637.31999999995"/>
    <n v="261746.94"/>
    <n v="130873.47"/>
    <n v="0"/>
    <n v="0"/>
    <n v="1003363.27"/>
    <n v="130873.47"/>
    <n v="1134236.74"/>
    <n v="46.800620263138896"/>
    <n v="21"/>
    <n v="109"/>
    <n v="104"/>
    <n v="182"/>
    <n v="43"/>
    <n v="76"/>
    <n v="42"/>
    <n v="21"/>
    <n v="0"/>
    <n v="0"/>
    <n v="2.3333333333333335"/>
    <n v="0.66666666666666663"/>
    <n v="0"/>
    <n v="0"/>
    <n v="0"/>
    <n v="0"/>
    <n v="0"/>
    <n v="0"/>
    <n v="0"/>
    <n v="0"/>
    <n v="166707.8725"/>
    <n v="679295.63"/>
    <n v="648135.28"/>
    <n v="109"/>
    <n v="104"/>
    <n v="126.66666666666667"/>
    <n v="44"/>
    <n v="26.75"/>
    <n v="12"/>
    <n v="6"/>
    <n v="12"/>
    <n v="34"/>
    <n v="25"/>
    <n v="19"/>
    <n v="40"/>
    <n v="20"/>
    <n v="49"/>
    <n v="40"/>
    <n v="20"/>
    <n v="44"/>
  </r>
  <r>
    <s v="BC_LEL07"/>
    <x v="1"/>
    <x v="0"/>
    <s v="漳州市"/>
    <s v="FJZZ001"/>
    <s v="漳州市医院芗城院区"/>
    <s v="FJZZ001"/>
    <x v="51"/>
    <s v="正式进药"/>
    <s v="Y"/>
    <x v="2"/>
    <x v="0"/>
    <x v="4"/>
    <x v="6"/>
    <n v="8489.27"/>
    <n v="3"/>
    <n v="3"/>
    <n v="4"/>
    <n v="3"/>
    <n v="3"/>
    <n v="4"/>
    <n v="10"/>
    <n v="10"/>
    <n v="20"/>
    <n v="2"/>
    <n v="3"/>
    <n v="7"/>
    <n v="4"/>
    <n v="0"/>
    <n v="0"/>
    <n v="12"/>
    <n v="4"/>
    <n v="16"/>
    <n v="25467.81"/>
    <n v="25467.81"/>
    <n v="33957.08"/>
    <n v="25467.81"/>
    <n v="25467.81"/>
    <n v="33957.08"/>
    <n v="84892.700000000012"/>
    <n v="84892.700000000012"/>
    <n v="169785.40000000002"/>
    <n v="16978.54"/>
    <n v="25467.81"/>
    <n v="59424.89"/>
    <n v="33957.08"/>
    <n v="0"/>
    <n v="0"/>
    <n v="101871.24"/>
    <n v="33957.08"/>
    <n v="135828.32"/>
    <n v="3"/>
    <n v="4"/>
    <n v="10"/>
    <n v="24"/>
    <n v="32"/>
    <n v="4"/>
    <n v="6"/>
    <n v="14"/>
    <n v="8"/>
    <n v="0"/>
    <n v="0"/>
    <n v="1.6666666666666667"/>
    <n v="1.6666666666666667"/>
    <n v="2.6666666666666665"/>
    <n v="2"/>
    <n v="1"/>
    <n v="2"/>
    <n v="5"/>
    <n v="2"/>
    <n v="0"/>
    <n v="0"/>
    <n v="24052.931666666671"/>
    <n v="42446.350000000006"/>
    <n v="101871.24"/>
    <n v="5"/>
    <n v="12"/>
    <n v="0"/>
    <n v="9"/>
    <n v="2.8333333333333335"/>
    <n v="0"/>
    <n v="3"/>
    <n v="9"/>
    <n v="5"/>
    <n v="0"/>
    <n v="0"/>
    <n v="0"/>
    <n v="5"/>
    <n v="0"/>
    <n v="4"/>
    <n v="4"/>
    <n v="4"/>
  </r>
  <r>
    <s v="BC_LEL07"/>
    <x v="1"/>
    <x v="0"/>
    <s v="漳州市"/>
    <s v="FJZZ003"/>
    <s v="漳州市人民医院"/>
    <s v="FJZZ003"/>
    <x v="52"/>
    <s v="未准入"/>
    <s v="-"/>
    <x v="0"/>
    <x v="1"/>
    <x v="0"/>
    <x v="0"/>
    <n v="4535.5"/>
    <n v="0.92786657649722881"/>
    <n v="0.66472839753285962"/>
    <n v="0.61834833309765502"/>
    <n v="0.43664104625835543"/>
    <n v="0.39784046225637754"/>
    <n v="0.69259999242161241"/>
    <n v="2.2109433071277436"/>
    <n v="1.5270815009363454"/>
    <n v="3.7380248080640888"/>
    <n v="0"/>
    <n v="0"/>
    <n v="0"/>
    <n v="0"/>
    <n v="0"/>
    <n v="0"/>
    <n v="0"/>
    <n v="0"/>
    <n v="0"/>
    <n v="4208.338857703181"/>
    <n v="3014.8756470102849"/>
    <n v="2804.5188647644145"/>
    <n v="1980.3854653047711"/>
    <n v="1804.4054165638001"/>
    <n v="3141.2872656282229"/>
    <n v="10027.733369477879"/>
    <n v="6926.0781474967935"/>
    <n v="16953.811516974674"/>
    <n v="0"/>
    <n v="0"/>
    <n v="0"/>
    <n v="0"/>
    <n v="0"/>
    <n v="0"/>
    <n v="0"/>
    <n v="0"/>
    <n v="0"/>
    <n v="0.43664104625835543"/>
    <n v="0"/>
    <m/>
    <m/>
    <n v="0"/>
    <m/>
    <m/>
    <m/>
    <m/>
    <m/>
    <m/>
    <m/>
    <m/>
    <m/>
    <m/>
    <m/>
    <m/>
    <m/>
    <m/>
    <m/>
    <m/>
    <n v="2645.7083333333335"/>
    <n v="18142"/>
    <n v="4535.5"/>
    <n v="4"/>
    <n v="1"/>
    <n v="0"/>
    <n v="2"/>
    <n v="0.58333333333333337"/>
    <n v="0"/>
    <n v="0"/>
    <n v="0"/>
    <n v="0"/>
    <n v="2"/>
    <n v="0"/>
    <n v="2"/>
    <n v="1"/>
    <n v="1"/>
    <n v="0"/>
    <n v="1"/>
    <n v="0"/>
  </r>
  <r>
    <s v="BC_LEL07"/>
    <x v="1"/>
    <x v="0"/>
    <s v="漳州市"/>
    <s v="FJZZ003"/>
    <s v="漳州市人民医院"/>
    <s v="FJZZ003"/>
    <x v="52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3"/>
    <s v="漳州市人民医院"/>
    <s v="FJZZ003"/>
    <x v="52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3"/>
    <s v="漳州市人民医院"/>
    <s v="FJZZ003"/>
    <x v="52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3"/>
    <s v="漳州市人民医院"/>
    <s v="FJZZ003"/>
    <x v="52"/>
    <s v="未准入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3"/>
    <s v="漳州市人民医院"/>
    <s v="FJZZ003"/>
    <x v="52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3"/>
    <s v="漳州市人民医院"/>
    <s v="FJZZ003"/>
    <x v="52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0"/>
    <x v="0"/>
    <n v="4535.5"/>
    <n v="0.91405138102556893"/>
    <n v="0.65483112029484591"/>
    <n v="0.6091416181370104"/>
    <n v="0.43013980830259069"/>
    <n v="0.39191693414163914"/>
    <n v="0.68228772929958437"/>
    <n v="2.178024119457425"/>
    <n v="1.5043444717438141"/>
    <n v="3.6823685912012394"/>
    <n v="0"/>
    <n v="0"/>
    <n v="0"/>
    <n v="0"/>
    <n v="0"/>
    <n v="0"/>
    <n v="0"/>
    <n v="0"/>
    <n v="0"/>
    <n v="4145.6800386414679"/>
    <n v="2969.9865460972737"/>
    <n v="2762.7618090604105"/>
    <n v="1950.8991005564001"/>
    <n v="1777.5392547994043"/>
    <n v="3094.515996238265"/>
    <n v="9878.4283937991513"/>
    <n v="6822.9543515940695"/>
    <n v="16701.382745393221"/>
    <n v="0"/>
    <n v="0"/>
    <n v="0"/>
    <n v="0"/>
    <n v="0"/>
    <n v="0"/>
    <n v="0"/>
    <n v="0"/>
    <n v="0"/>
    <n v="0.43013980830259069"/>
    <n v="0"/>
    <m/>
    <m/>
    <n v="0"/>
    <m/>
    <m/>
    <m/>
    <m/>
    <m/>
    <m/>
    <m/>
    <m/>
    <m/>
    <m/>
    <m/>
    <m/>
    <m/>
    <m/>
    <m/>
    <m/>
    <n v="2267.75"/>
    <n v="0"/>
    <n v="0"/>
    <n v="0"/>
    <n v="0"/>
    <n v="0"/>
    <n v="2"/>
    <n v="0.5"/>
    <n v="2"/>
    <n v="1"/>
    <n v="2"/>
    <n v="1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3"/>
    <x v="4"/>
    <n v="3985.87"/>
    <n v="0.59787189059859724"/>
    <n v="0.50503136656875203"/>
    <n v="0.7665319931543203"/>
    <n v="0.46319296946281618"/>
    <n v="0.56219140225192821"/>
    <n v="0.64520290075430009"/>
    <n v="1.8694352503216694"/>
    <n v="1.6705872724690445"/>
    <n v="3.5400225227907138"/>
    <n v="2"/>
    <n v="1"/>
    <n v="2"/>
    <n v="1"/>
    <n v="0"/>
    <n v="0"/>
    <n v="5"/>
    <n v="1"/>
    <n v="6"/>
    <n v="2383.0396325802308"/>
    <n v="2012.9893730653914"/>
    <n v="3055.2968755540105"/>
    <n v="1846.226961192755"/>
    <n v="2240.821844493893"/>
    <n v="2571.694886029542"/>
    <n v="7451.3258811996329"/>
    <n v="6658.7436917161904"/>
    <n v="14110.069572915823"/>
    <n v="7971.74"/>
    <n v="3985.87"/>
    <n v="7971.74"/>
    <n v="3985.87"/>
    <n v="0"/>
    <n v="0"/>
    <n v="19929.349999999999"/>
    <n v="3985.87"/>
    <n v="23915.219999999998"/>
    <n v="0.46319296946281618"/>
    <n v="1"/>
    <m/>
    <m/>
    <n v="0"/>
    <m/>
    <m/>
    <m/>
    <m/>
    <m/>
    <m/>
    <m/>
    <m/>
    <m/>
    <m/>
    <m/>
    <m/>
    <m/>
    <m/>
    <m/>
    <m/>
    <n v="5978.8050000000003"/>
    <n v="7971.74"/>
    <n v="-3985.87"/>
    <n v="2"/>
    <n v="-1"/>
    <n v="0"/>
    <n v="4"/>
    <n v="1.5"/>
    <n v="4"/>
    <n v="3"/>
    <n v="4"/>
    <n v="3"/>
    <n v="2"/>
    <n v="1"/>
    <n v="2"/>
    <n v="0"/>
    <n v="0"/>
    <n v="0"/>
    <n v="-1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4"/>
    <x v="5"/>
    <n v="6232.07"/>
    <n v="0.48871817082446123"/>
    <n v="0.45180015232338533"/>
    <n v="0.6697750723242839"/>
    <n v="0.58689759472374348"/>
    <n v="0.53849571832312537"/>
    <n v="0.70153083342452827"/>
    <n v="1.6102933954721306"/>
    <n v="1.826924146471397"/>
    <n v="3.4372175419435278"/>
    <n v="0"/>
    <n v="0"/>
    <n v="0"/>
    <n v="0"/>
    <n v="0"/>
    <n v="0"/>
    <n v="0"/>
    <n v="0"/>
    <n v="0"/>
    <n v="3045.7258508499999"/>
    <n v="2815.6501752899999"/>
    <n v="4174.0851349799996"/>
    <n v="3657.5868931499999"/>
    <n v="3355.94301129"/>
    <n v="4371.98926106"/>
    <n v="10035.46116112"/>
    <n v="11385.5191655"/>
    <n v="21420.98032662"/>
    <n v="0"/>
    <n v="0"/>
    <n v="0"/>
    <n v="0"/>
    <n v="0"/>
    <n v="0"/>
    <n v="0"/>
    <n v="0"/>
    <n v="0"/>
    <n v="0.58689759472374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33333333333333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05"/>
    <s v="漳州市第三医院"/>
    <s v="FJZZ005"/>
    <x v="53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2"/>
    <s v="漳州市第二医院"/>
    <s v="FJZZ022"/>
    <x v="54"/>
    <s v="正式进药"/>
    <s v="-"/>
    <x v="0"/>
    <x v="1"/>
    <x v="0"/>
    <x v="0"/>
    <n v="4535.5"/>
    <n v="3.7348671204112773"/>
    <n v="2.675678054189043"/>
    <n v="2.4889880902552908"/>
    <n v="1.7575762813320626"/>
    <n v="1.6013953937859144"/>
    <n v="2.7878673559487845"/>
    <n v="8.8995332648556111"/>
    <n v="6.1468390310667615"/>
    <n v="15.046372295922373"/>
    <n v="0"/>
    <n v="0"/>
    <n v="0"/>
    <n v="0"/>
    <n v="0"/>
    <n v="0"/>
    <n v="0"/>
    <n v="0"/>
    <n v="0"/>
    <n v="16939.489824625347"/>
    <n v="12135.537814774405"/>
    <n v="11288.805483352871"/>
    <n v="7971.4872239815695"/>
    <n v="7263.1288085160149"/>
    <n v="12644.372392905712"/>
    <n v="40363.833122752621"/>
    <n v="27878.988425403295"/>
    <n v="68242.821548155916"/>
    <n v="0"/>
    <n v="0"/>
    <n v="0"/>
    <n v="0"/>
    <n v="0"/>
    <n v="0"/>
    <n v="0"/>
    <n v="0"/>
    <n v="0"/>
    <n v="1.7575762813320626"/>
    <n v="0"/>
    <m/>
    <m/>
    <n v="0"/>
    <m/>
    <m/>
    <m/>
    <m/>
    <m/>
    <m/>
    <m/>
    <m/>
    <m/>
    <m/>
    <m/>
    <m/>
    <m/>
    <m/>
    <m/>
    <m/>
    <n v="3401.625"/>
    <n v="9071"/>
    <n v="0"/>
    <n v="2"/>
    <n v="0"/>
    <n v="0"/>
    <n v="4"/>
    <n v="0.75"/>
    <n v="3"/>
    <n v="0"/>
    <n v="4"/>
    <n v="0"/>
    <n v="0"/>
    <n v="0"/>
    <n v="2"/>
    <n v="0"/>
    <n v="0"/>
    <n v="0"/>
    <n v="0"/>
    <n v="0"/>
  </r>
  <r>
    <s v="BC_LEL07"/>
    <x v="1"/>
    <x v="0"/>
    <s v="漳州市"/>
    <s v="FJZZ022"/>
    <s v="漳州市第二医院"/>
    <s v="FJZZ022"/>
    <x v="54"/>
    <s v="正式进药"/>
    <s v="-"/>
    <x v="0"/>
    <x v="1"/>
    <x v="1"/>
    <x v="1"/>
    <n v="3444.49"/>
    <n v="4.5876815945279903"/>
    <n v="4.2505913712103052"/>
    <n v="6.4474293050575868"/>
    <n v="6.5993545244421634"/>
    <n v="5.9419395435567921"/>
    <n v="7.8208608150098673"/>
    <n v="15.285702270795881"/>
    <n v="20.36215488300882"/>
    <n v="35.647857153804701"/>
    <n v="3"/>
    <n v="4"/>
    <n v="0"/>
    <n v="0"/>
    <n v="0"/>
    <n v="0"/>
    <n v="7"/>
    <n v="0"/>
    <n v="7"/>
    <n v="15802.223375535716"/>
    <n v="14641.119472220184"/>
    <n v="22208.105766977806"/>
    <n v="22731.410665895786"/>
    <n v="20466.951338385934"/>
    <n v="26938.876868693336"/>
    <n v="52651.448614733701"/>
    <n v="70137.238872975053"/>
    <n v="122788.68748770875"/>
    <n v="10333.469999999999"/>
    <n v="13777.96"/>
    <n v="0"/>
    <n v="0"/>
    <n v="0"/>
    <n v="0"/>
    <n v="24111.43"/>
    <n v="0"/>
    <n v="24111.43"/>
    <n v="6.5993545244421634"/>
    <n v="0"/>
    <m/>
    <m/>
    <n v="0"/>
    <m/>
    <m/>
    <m/>
    <m/>
    <m/>
    <m/>
    <m/>
    <m/>
    <m/>
    <m/>
    <m/>
    <m/>
    <m/>
    <m/>
    <m/>
    <m/>
    <n v="20379.899166666666"/>
    <n v="51667.35"/>
    <n v="17222.449999999997"/>
    <n v="15"/>
    <n v="5"/>
    <n v="0"/>
    <n v="20"/>
    <n v="5.916666666666667"/>
    <n v="5"/>
    <n v="20"/>
    <n v="0"/>
    <n v="10"/>
    <n v="8"/>
    <n v="8"/>
    <n v="6"/>
    <n v="4"/>
    <n v="5"/>
    <n v="2"/>
    <n v="2"/>
    <n v="1"/>
  </r>
  <r>
    <s v="BC_LEL07"/>
    <x v="1"/>
    <x v="0"/>
    <s v="漳州市"/>
    <s v="FJZZ022"/>
    <s v="漳州市第二医院"/>
    <s v="FJZZ022"/>
    <x v="54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2"/>
    <s v="漳州市第二医院"/>
    <s v="FJZZ022"/>
    <x v="54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2"/>
    <s v="漳州市第二医院"/>
    <s v="FJZZ022"/>
    <x v="54"/>
    <s v="正式进药"/>
    <s v="-"/>
    <x v="0"/>
    <x v="1"/>
    <x v="3"/>
    <x v="4"/>
    <n v="3985.87"/>
    <n v="2.6889848558060545"/>
    <n v="2.2714258987000391"/>
    <n v="3.4475494725452034"/>
    <n v="2.0832537869514471"/>
    <n v="2.5285085157729132"/>
    <n v="2.9018605094703549"/>
    <n v="8.4079602270512979"/>
    <n v="7.5136228121947148"/>
    <n v="15.921583039246013"/>
    <n v="3"/>
    <n v="14"/>
    <n v="0"/>
    <n v="3"/>
    <n v="0"/>
    <n v="0"/>
    <n v="17"/>
    <n v="3"/>
    <n v="20"/>
    <n v="10717.944067211678"/>
    <n v="9053.6083468515244"/>
    <n v="13741.484016133749"/>
    <n v="8303.578771796163"/>
    <n v="10078.306237763782"/>
    <n v="11566.438748882603"/>
    <n v="33513.036430196953"/>
    <n v="29948.323758442548"/>
    <n v="63461.360188639504"/>
    <n v="11957.61"/>
    <n v="55802.18"/>
    <n v="0"/>
    <n v="11957.61"/>
    <n v="0"/>
    <n v="0"/>
    <n v="67759.790000000008"/>
    <n v="11957.61"/>
    <n v="79717.400000000009"/>
    <n v="2.0832537869514471"/>
    <n v="3"/>
    <m/>
    <m/>
    <n v="0"/>
    <m/>
    <m/>
    <m/>
    <m/>
    <m/>
    <m/>
    <m/>
    <m/>
    <m/>
    <m/>
    <m/>
    <m/>
    <m/>
    <m/>
    <m/>
    <m/>
    <n v="9632.5191666666651"/>
    <n v="0"/>
    <n v="47830.44"/>
    <n v="0"/>
    <n v="12"/>
    <n v="0"/>
    <n v="12"/>
    <n v="2.4166666666666665"/>
    <n v="12"/>
    <n v="5"/>
    <n v="0"/>
    <n v="0"/>
    <n v="0"/>
    <n v="0"/>
    <n v="0"/>
    <n v="0"/>
    <n v="0"/>
    <n v="3"/>
    <n v="4"/>
    <n v="5"/>
  </r>
  <r>
    <s v="BC_LEL07"/>
    <x v="1"/>
    <x v="0"/>
    <s v="漳州市"/>
    <s v="FJZZ022"/>
    <s v="漳州市第二医院"/>
    <s v="FJZZ022"/>
    <x v="54"/>
    <s v="正式进药"/>
    <s v="-"/>
    <x v="0"/>
    <x v="1"/>
    <x v="4"/>
    <x v="5"/>
    <n v="6232.07"/>
    <n v="4.3144382971243909"/>
    <n v="3.9885224909235615"/>
    <n v="5.9128259776238075"/>
    <n v="3.8189846079296283"/>
    <n v="3.3916882038295459"/>
    <n v="4.8309778268296091"/>
    <n v="14.21578676567176"/>
    <n v="12.041650638588784"/>
    <n v="26.257437404260543"/>
    <n v="3"/>
    <n v="5"/>
    <n v="4"/>
    <n v="2"/>
    <n v="0"/>
    <n v="0"/>
    <n v="12"/>
    <n v="2"/>
    <n v="14"/>
    <n v="26887.881478360003"/>
    <n v="24856.751360009999"/>
    <n v="36849.145390370002"/>
    <n v="23800.179405539999"/>
    <n v="21137.238304439998"/>
    <n v="30106.991985249999"/>
    <n v="88593.778228740004"/>
    <n v="75044.409695230002"/>
    <n v="163638.18792396999"/>
    <n v="18696.21"/>
    <n v="31160.35"/>
    <n v="24928.28"/>
    <n v="12464.14"/>
    <n v="0"/>
    <n v="0"/>
    <n v="74784.84"/>
    <n v="12464.14"/>
    <n v="87248.98"/>
    <n v="3.8189846079296283"/>
    <n v="2"/>
    <n v="18"/>
    <n v="6"/>
    <n v="14"/>
    <n v="3"/>
    <n v="5"/>
    <n v="4"/>
    <n v="2"/>
    <n v="0"/>
    <n v="0"/>
    <n v="0"/>
    <n v="0"/>
    <n v="0.33333333333333331"/>
    <n v="0"/>
    <n v="1"/>
    <n v="0"/>
    <n v="0"/>
    <n v="0"/>
    <n v="0"/>
    <n v="0"/>
    <n v="35315.063333333332"/>
    <n v="112177.26"/>
    <n v="37392.42"/>
    <n v="18"/>
    <n v="6"/>
    <n v="7.333333333333333"/>
    <n v="23"/>
    <n v="5.666666666666667"/>
    <n v="10"/>
    <n v="23"/>
    <n v="0"/>
    <n v="0"/>
    <n v="0"/>
    <n v="11"/>
    <n v="3"/>
    <n v="12"/>
    <n v="3"/>
    <n v="1"/>
    <n v="3"/>
    <n v="2"/>
  </r>
  <r>
    <s v="BC_LEL07"/>
    <x v="1"/>
    <x v="0"/>
    <s v="漳州市"/>
    <s v="FJZZ022"/>
    <s v="漳州市第二医院"/>
    <s v="FJZZ022"/>
    <x v="54"/>
    <s v="正式进药"/>
    <s v="-"/>
    <x v="0"/>
    <x v="1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4244.6350000000002"/>
    <n v="8489.27"/>
    <n v="0"/>
    <n v="1"/>
    <n v="0"/>
    <n v="0"/>
    <n v="3"/>
    <n v="0.5"/>
    <n v="0"/>
    <n v="3"/>
    <n v="0"/>
    <n v="0"/>
    <n v="1"/>
    <n v="1"/>
    <n v="1"/>
    <n v="0"/>
    <n v="0"/>
    <n v="0"/>
    <n v="0"/>
    <n v="0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0"/>
    <x v="0"/>
    <n v="4535.5"/>
    <n v="11.958267599648606"/>
    <n v="8.5669645400868397"/>
    <n v="7.9692221104598611"/>
    <n v="5.6273936451719511"/>
    <n v="5.1273349316984174"/>
    <n v="8.9261713469177568"/>
    <n v="28.494454250195304"/>
    <n v="19.680899923788125"/>
    <n v="48.175354173983429"/>
    <n v="4"/>
    <n v="5"/>
    <n v="8"/>
    <n v="6"/>
    <n v="0"/>
    <n v="0"/>
    <n v="17"/>
    <n v="6"/>
    <n v="23"/>
    <n v="54236.722698206249"/>
    <n v="38855.467671563863"/>
    <n v="36144.406881990697"/>
    <n v="25523.043877677384"/>
    <n v="23255.027582718172"/>
    <n v="40484.650143945488"/>
    <n v="129236.5972517608"/>
    <n v="89262.721604341044"/>
    <n v="218499.31885610183"/>
    <n v="18142"/>
    <n v="22677.5"/>
    <n v="36284"/>
    <n v="27213"/>
    <n v="0"/>
    <n v="0"/>
    <n v="77103.5"/>
    <n v="27213"/>
    <n v="104316.5"/>
    <n v="5.6273936451719511"/>
    <n v="6"/>
    <m/>
    <m/>
    <n v="0"/>
    <m/>
    <m/>
    <m/>
    <m/>
    <m/>
    <m/>
    <m/>
    <m/>
    <m/>
    <m/>
    <m/>
    <m/>
    <m/>
    <m/>
    <m/>
    <m/>
    <n v="46110.916666666664"/>
    <n v="108852"/>
    <n v="122458.5"/>
    <n v="24"/>
    <n v="27"/>
    <n v="0"/>
    <n v="18"/>
    <n v="10.166666666666666"/>
    <n v="18"/>
    <n v="0"/>
    <n v="11"/>
    <n v="16"/>
    <n v="7"/>
    <n v="19"/>
    <n v="8"/>
    <n v="4"/>
    <n v="12"/>
    <n v="12"/>
    <n v="3"/>
    <n v="12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1"/>
    <x v="1"/>
    <n v="3444.49"/>
    <n v="0.77082996981229102"/>
    <n v="0.71419150410579657"/>
    <n v="1.0833079049148249"/>
    <n v="1.1088346355431278"/>
    <n v="0.99837466585507084"/>
    <n v="1.3140741748797067"/>
    <n v="2.5683293788329125"/>
    <n v="3.421283476277905"/>
    <n v="5.989612855110817"/>
    <n v="1"/>
    <n v="0"/>
    <n v="0"/>
    <n v="0"/>
    <n v="0"/>
    <n v="0"/>
    <n v="1"/>
    <n v="0"/>
    <n v="1"/>
    <n v="2655.1161227187386"/>
    <n v="2460.0254939773754"/>
    <n v="3731.4432454000653"/>
    <n v="3819.3698137819483"/>
    <n v="3438.8915527911331"/>
    <n v="4526.3153546314015"/>
    <n v="8846.5848620961788"/>
    <n v="11784.576721204483"/>
    <n v="20631.161583300662"/>
    <n v="3444.49"/>
    <n v="0"/>
    <n v="0"/>
    <n v="0"/>
    <n v="0"/>
    <n v="0"/>
    <n v="3444.49"/>
    <n v="0"/>
    <n v="3444.49"/>
    <n v="1.1088346355431278"/>
    <n v="0"/>
    <m/>
    <m/>
    <n v="0"/>
    <m/>
    <m/>
    <m/>
    <m/>
    <m/>
    <m/>
    <m/>
    <m/>
    <m/>
    <m/>
    <m/>
    <m/>
    <m/>
    <m/>
    <m/>
    <m/>
    <n v="3731.5308333333328"/>
    <n v="17222.449999999997"/>
    <n v="13777.96"/>
    <n v="5"/>
    <n v="4"/>
    <n v="0"/>
    <n v="2"/>
    <n v="1.0833333333333333"/>
    <n v="0"/>
    <n v="0"/>
    <n v="1"/>
    <n v="1"/>
    <n v="1"/>
    <n v="1"/>
    <n v="2"/>
    <n v="1"/>
    <n v="2"/>
    <n v="1"/>
    <n v="1"/>
    <n v="2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3"/>
    <x v="4"/>
    <n v="3985.87"/>
    <n v="9.9944567296025788"/>
    <n v="8.4424677253346232"/>
    <n v="12.813900365455396"/>
    <n v="7.7430669739586957"/>
    <n v="9.3979960120484662"/>
    <n v="10.785675952998298"/>
    <n v="31.250824820392598"/>
    <n v="27.92673893900546"/>
    <n v="59.177563759398055"/>
    <n v="13"/>
    <n v="0"/>
    <n v="16"/>
    <n v="20"/>
    <n v="0"/>
    <n v="0"/>
    <n v="29"/>
    <n v="20"/>
    <n v="49"/>
    <n v="39836.605244821032"/>
    <n v="33650.578832379513"/>
    <n v="51074.541049657695"/>
    <n v="30862.858359492748"/>
    <n v="37459.190364543618"/>
    <n v="42990.302210777321"/>
    <n v="124561.72512685823"/>
    <n v="111312.3509348137"/>
    <n v="235874.07606167195"/>
    <n v="51816.31"/>
    <n v="0"/>
    <n v="63773.919999999998"/>
    <n v="79717.399999999994"/>
    <n v="0"/>
    <n v="0"/>
    <n v="115590.23"/>
    <n v="79717.399999999994"/>
    <n v="195307.63"/>
    <n v="7.7430669739586957"/>
    <n v="20"/>
    <m/>
    <m/>
    <n v="0"/>
    <m/>
    <m/>
    <m/>
    <m/>
    <m/>
    <m/>
    <m/>
    <m/>
    <m/>
    <m/>
    <m/>
    <m/>
    <m/>
    <m/>
    <m/>
    <m/>
    <n v="78388.776666666672"/>
    <n v="155448.93"/>
    <n v="199293.5"/>
    <n v="39"/>
    <n v="50"/>
    <n v="0"/>
    <n v="36"/>
    <n v="19.666666666666668"/>
    <n v="36"/>
    <n v="15"/>
    <n v="33"/>
    <n v="13"/>
    <n v="35"/>
    <n v="15"/>
    <n v="25"/>
    <n v="7"/>
    <n v="7"/>
    <n v="20"/>
    <n v="15"/>
    <n v="15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4"/>
    <x v="5"/>
    <n v="6232.07"/>
    <n v="1.702873390523534"/>
    <n v="1.5742371697237034"/>
    <n v="2.3337435314237487"/>
    <n v="2.0449673205243202"/>
    <n v="1.8763170325237042"/>
    <n v="2.4443925115234588"/>
    <n v="5.6108540916709861"/>
    <n v="6.3656768645714834"/>
    <n v="11.97653095624247"/>
    <n v="0"/>
    <n v="0"/>
    <n v="0"/>
    <n v="0"/>
    <n v="0"/>
    <n v="0"/>
    <n v="0"/>
    <n v="0"/>
    <n v="0"/>
    <n v="10612.42617088"/>
    <n v="9810.7562383200002"/>
    <n v="14544.05304988"/>
    <n v="12744.37948922"/>
    <n v="11693.33908888"/>
    <n v="15233.625239290001"/>
    <n v="34967.235459080002"/>
    <n v="39671.343817389999"/>
    <n v="74638.579276470002"/>
    <n v="0"/>
    <n v="0"/>
    <n v="0"/>
    <n v="0"/>
    <n v="0"/>
    <n v="0"/>
    <n v="0"/>
    <n v="0"/>
    <n v="0"/>
    <n v="2.0449673205243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26"/>
    <s v="中国人民解放军联勤保障部队第九O九医院"/>
    <s v="FJZZ026"/>
    <x v="55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78"/>
    <s v="漳州正兴医院"/>
    <s v="FJZZ078"/>
    <x v="56"/>
    <s v="正式进药"/>
    <s v="-"/>
    <x v="0"/>
    <x v="2"/>
    <x v="0"/>
    <x v="0"/>
    <n v="4535.5"/>
    <n v="0.77546743737764801"/>
    <n v="0.5555488688178829"/>
    <n v="0.51678658270477207"/>
    <n v="0.36492414078984037"/>
    <n v="0.33249642951441455"/>
    <n v="0.57884264274128672"/>
    <n v="1.8478028889003029"/>
    <n v="1.2762632130455416"/>
    <n v="3.1240661019458447"/>
    <n v="12"/>
    <n v="0"/>
    <n v="6"/>
    <n v="0"/>
    <n v="0"/>
    <n v="0"/>
    <n v="18"/>
    <n v="0"/>
    <n v="18"/>
    <n v="3517.1325622263225"/>
    <n v="2519.6918945235079"/>
    <n v="2343.8855458574935"/>
    <n v="1655.113440552321"/>
    <n v="1508.0375560626271"/>
    <n v="2625.3408061531059"/>
    <n v="8380.710002607324"/>
    <n v="5788.4918027680542"/>
    <n v="14169.201805375378"/>
    <n v="54426"/>
    <n v="0"/>
    <n v="27213"/>
    <n v="0"/>
    <n v="0"/>
    <n v="0"/>
    <n v="81639"/>
    <n v="0"/>
    <n v="81639"/>
    <n v="0.36492414078984037"/>
    <n v="0"/>
    <m/>
    <m/>
    <n v="0"/>
    <m/>
    <m/>
    <m/>
    <m/>
    <m/>
    <m/>
    <m/>
    <m/>
    <m/>
    <m/>
    <m/>
    <m/>
    <m/>
    <m/>
    <m/>
    <m/>
    <n v="13984.458333333334"/>
    <n v="99781"/>
    <n v="0"/>
    <n v="22"/>
    <n v="0"/>
    <n v="0"/>
    <n v="6"/>
    <n v="3.0833333333333335"/>
    <n v="6"/>
    <n v="0"/>
    <n v="0"/>
    <n v="6"/>
    <n v="0"/>
    <n v="3"/>
    <n v="6"/>
    <n v="0"/>
    <n v="16"/>
    <n v="0"/>
    <n v="0"/>
    <n v="0"/>
  </r>
  <r>
    <s v="BC_LEL07"/>
    <x v="1"/>
    <x v="0"/>
    <s v="漳州市"/>
    <s v="FJZZ078"/>
    <s v="漳州正兴医院"/>
    <s v="FJZZ078"/>
    <x v="56"/>
    <s v="正式进药"/>
    <s v="-"/>
    <x v="0"/>
    <x v="2"/>
    <x v="1"/>
    <x v="1"/>
    <n v="3444.49"/>
    <n v="0.4475786921490722"/>
    <n v="0.41469184109368834"/>
    <n v="0.62901749317634992"/>
    <n v="0.64383946579923546"/>
    <n v="0.5797014188835895"/>
    <n v="0.76301081122047487"/>
    <n v="1.4912880264191104"/>
    <n v="1.9865516959032998"/>
    <n v="3.4778397223224102"/>
    <n v="0"/>
    <n v="0"/>
    <n v="0"/>
    <n v="0"/>
    <n v="0"/>
    <n v="0"/>
    <n v="0"/>
    <n v="0"/>
    <n v="0"/>
    <n v="1541.6803293205576"/>
    <n v="1428.4018997287983"/>
    <n v="2166.6444650710055"/>
    <n v="2217.6986015508082"/>
    <n v="1996.7757403303349"/>
    <n v="2628.183109140813"/>
    <n v="5136.7266941203616"/>
    <n v="6842.6574510219561"/>
    <n v="11979.384145142318"/>
    <n v="0"/>
    <n v="0"/>
    <n v="0"/>
    <n v="0"/>
    <n v="0"/>
    <n v="0"/>
    <n v="0"/>
    <n v="0"/>
    <n v="0"/>
    <n v="0.64383946579923546"/>
    <n v="0"/>
    <m/>
    <m/>
    <n v="0"/>
    <m/>
    <m/>
    <m/>
    <m/>
    <m/>
    <m/>
    <m/>
    <m/>
    <m/>
    <m/>
    <m/>
    <m/>
    <m/>
    <m/>
    <m/>
    <m/>
    <n v="2009.2858333333334"/>
    <n v="3444.49"/>
    <n v="0"/>
    <n v="1"/>
    <n v="0"/>
    <n v="0"/>
    <n v="20"/>
    <n v="0.58333333333333337"/>
    <n v="10"/>
    <n v="20"/>
    <n v="0"/>
    <n v="0"/>
    <n v="-26"/>
    <n v="2"/>
    <n v="0"/>
    <n v="1"/>
    <n v="0"/>
    <n v="0"/>
    <n v="0"/>
    <n v="0"/>
  </r>
  <r>
    <s v="BC_LEL07"/>
    <x v="1"/>
    <x v="0"/>
    <s v="漳州市"/>
    <s v="FJZZ078"/>
    <s v="漳州正兴医院"/>
    <s v="FJZZ078"/>
    <x v="56"/>
    <s v="正式进药"/>
    <s v="-"/>
    <x v="0"/>
    <x v="2"/>
    <x v="2"/>
    <x v="2"/>
    <n v="3566.02"/>
    <n v="0.69121207572425813"/>
    <n v="0.78922126705858731"/>
    <n v="1.5974084126031005"/>
    <n v="1.6170506493289112"/>
    <n v="1.9658998635754326"/>
    <n v="2.5035859722353502"/>
    <n v="3.0778417553859461"/>
    <n v="6.0865364851396944"/>
    <n v="9.1643782405256395"/>
    <n v="0"/>
    <n v="0"/>
    <n v="0"/>
    <n v="0"/>
    <n v="0"/>
    <n v="0"/>
    <n v="0"/>
    <n v="0"/>
    <n v="0"/>
    <n v="2464.8760862742192"/>
    <n v="2814.3788227562636"/>
    <n v="5696.3903475109082"/>
    <n v="5766.4349565198845"/>
    <n v="7010.4382315072644"/>
    <n v="8927.8376487107034"/>
    <n v="10975.645256541391"/>
    <n v="21704.710836737853"/>
    <n v="32680.356093279246"/>
    <n v="0"/>
    <n v="0"/>
    <n v="0"/>
    <n v="0"/>
    <n v="0"/>
    <n v="0"/>
    <n v="0"/>
    <n v="0"/>
    <n v="0"/>
    <n v="1.617050649328911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78"/>
    <s v="漳州正兴医院"/>
    <s v="FJZZ078"/>
    <x v="56"/>
    <s v="正式进药"/>
    <s v="-"/>
    <x v="0"/>
    <x v="2"/>
    <x v="2"/>
    <x v="3"/>
    <n v="10698.05"/>
    <m/>
    <m/>
    <m/>
    <m/>
    <m/>
    <m/>
    <n v="0"/>
    <n v="0"/>
    <n v="0"/>
    <n v="1"/>
    <n v="0"/>
    <n v="1"/>
    <n v="0"/>
    <n v="0"/>
    <n v="0"/>
    <n v="2"/>
    <n v="0"/>
    <n v="2"/>
    <m/>
    <m/>
    <m/>
    <m/>
    <m/>
    <m/>
    <n v="0"/>
    <n v="0"/>
    <n v="0"/>
    <n v="10698.05"/>
    <n v="0"/>
    <n v="10698.05"/>
    <n v="0"/>
    <n v="0"/>
    <n v="0"/>
    <n v="21396.1"/>
    <n v="0"/>
    <n v="21396.1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078"/>
    <s v="漳州正兴医院"/>
    <s v="FJZZ078"/>
    <x v="56"/>
    <s v="正式进药"/>
    <s v="-"/>
    <x v="0"/>
    <x v="2"/>
    <x v="3"/>
    <x v="4"/>
    <n v="3985.87"/>
    <n v="9.2907362130765829"/>
    <n v="7.8480244345022685"/>
    <n v="11.911659770708283"/>
    <n v="7.1978692470757188"/>
    <n v="8.7362729402661561"/>
    <n v="10.026244834521908"/>
    <n v="29.050420418287136"/>
    <n v="25.960387021863781"/>
    <n v="55.010807440150913"/>
    <n v="10"/>
    <n v="10"/>
    <n v="35"/>
    <n v="0"/>
    <n v="0"/>
    <n v="0"/>
    <n v="55"/>
    <n v="0"/>
    <n v="55"/>
    <n v="37031.666749615557"/>
    <n v="31281.205152749557"/>
    <n v="47478.327330273023"/>
    <n v="28689.771095841694"/>
    <n v="34821.648224418663"/>
    <n v="39963.308498575832"/>
    <n v="115791.19923263814"/>
    <n v="103474.7278188362"/>
    <n v="219265.92705147434"/>
    <n v="39858.699999999997"/>
    <n v="39858.699999999997"/>
    <n v="139505.44999999998"/>
    <n v="0"/>
    <n v="0"/>
    <n v="0"/>
    <n v="219222.84999999998"/>
    <n v="0"/>
    <n v="219222.84999999998"/>
    <n v="7.1978692470757188"/>
    <n v="0"/>
    <m/>
    <m/>
    <n v="0"/>
    <m/>
    <m/>
    <m/>
    <m/>
    <m/>
    <m/>
    <m/>
    <m/>
    <m/>
    <m/>
    <m/>
    <m/>
    <m/>
    <m/>
    <m/>
    <m/>
    <n v="78056.62083333332"/>
    <n v="179364.15"/>
    <n v="119576.09999999999"/>
    <n v="45"/>
    <n v="30"/>
    <n v="0"/>
    <n v="70"/>
    <n v="19.583333333333332"/>
    <n v="40"/>
    <n v="20"/>
    <n v="70"/>
    <n v="0"/>
    <n v="30"/>
    <n v="0"/>
    <n v="0"/>
    <n v="25"/>
    <n v="20"/>
    <n v="0"/>
    <n v="30"/>
    <n v="0"/>
  </r>
  <r>
    <s v="BC_LEL07"/>
    <x v="1"/>
    <x v="0"/>
    <s v="漳州市"/>
    <s v="FJZZ078"/>
    <s v="漳州正兴医院"/>
    <s v="FJZZ078"/>
    <x v="56"/>
    <s v="正式进药"/>
    <s v="-"/>
    <x v="0"/>
    <x v="2"/>
    <x v="4"/>
    <x v="5"/>
    <n v="6232.07"/>
    <n v="5.1478953935241423"/>
    <n v="4.7590196088233929"/>
    <n v="5.6928664097290307"/>
    <n v="4.8198768664296141"/>
    <n v="4.310035915828931"/>
    <n v="6.0273655787290572"/>
    <n v="15.599781412076567"/>
    <n v="15.157278360987602"/>
    <n v="30.757059773064171"/>
    <n v="0"/>
    <n v="0"/>
    <n v="0"/>
    <n v="0"/>
    <n v="0"/>
    <n v="0"/>
    <n v="0"/>
    <n v="0"/>
    <n v="0"/>
    <n v="32082.044445119998"/>
    <n v="29658.543333559999"/>
    <n v="35478.341966079999"/>
    <n v="30037.810022970003"/>
    <n v="26860.445529960005"/>
    <n v="37562.964202229996"/>
    <n v="97218.929744759997"/>
    <n v="94461.219755160011"/>
    <n v="191680.14949992002"/>
    <n v="0"/>
    <n v="0"/>
    <n v="0"/>
    <n v="0"/>
    <n v="0"/>
    <n v="0"/>
    <n v="0"/>
    <n v="0"/>
    <n v="0"/>
    <n v="4.8198768664296141"/>
    <n v="0"/>
    <n v="3"/>
    <n v="-2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077.3566666666666"/>
    <n v="18696.21"/>
    <n v="-12464.14"/>
    <n v="3"/>
    <n v="-2"/>
    <n v="36.666666666666664"/>
    <n v="1"/>
    <n v="0.33333333333333331"/>
    <n v="0"/>
    <n v="0"/>
    <n v="0"/>
    <n v="0"/>
    <n v="0"/>
    <n v="3"/>
    <n v="1"/>
    <n v="0"/>
    <n v="2"/>
    <n v="0"/>
    <n v="-2"/>
    <n v="0"/>
  </r>
  <r>
    <s v="BC_LEL07"/>
    <x v="1"/>
    <x v="0"/>
    <s v="漳州市"/>
    <s v="FJZZ078"/>
    <s v="漳州正兴医院"/>
    <s v="FJZZ078"/>
    <x v="56"/>
    <s v="正式进药"/>
    <s v="-"/>
    <x v="0"/>
    <x v="2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0"/>
    <n v="0"/>
    <n v="0"/>
    <n v="0"/>
    <n v="0"/>
    <n v="0"/>
    <n v="0"/>
    <n v="0"/>
    <n v="0.01"/>
    <n v="0.01"/>
    <n v="8489.27"/>
    <n v="8489.27"/>
    <n v="8489.27"/>
    <n v="8489.27"/>
    <n v="8489.2900000000009"/>
    <n v="25467.81"/>
    <n v="33957.100000000006"/>
    <n v="0"/>
    <n v="0"/>
    <n v="0"/>
    <n v="0"/>
    <n v="0"/>
    <n v="0"/>
    <n v="0"/>
    <n v="0"/>
    <n v="0"/>
    <n v="1"/>
    <n v="0"/>
    <n v="4"/>
    <n v="-4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16978.54"/>
    <n v="-16978.54"/>
    <n v="2"/>
    <n v="-2"/>
    <n v="0"/>
    <n v="0"/>
    <n v="0.16666666666666666"/>
    <n v="0"/>
    <n v="0"/>
    <n v="0"/>
    <n v="0"/>
    <n v="0"/>
    <n v="2"/>
    <n v="0"/>
    <n v="0"/>
    <n v="2"/>
    <n v="0"/>
    <n v="-2"/>
    <n v="0"/>
  </r>
  <r>
    <s v="BC_LEL07"/>
    <x v="1"/>
    <x v="0"/>
    <s v="漳州市"/>
    <s v="FJZZ298"/>
    <s v="漳浦天福医院"/>
    <s v="FJZZ298"/>
    <x v="57"/>
    <s v="未准入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3"/>
    <x v="4"/>
    <n v="3985.87"/>
    <n v="1.6888929003967906E-7"/>
    <n v="1.4266332016741506E-7"/>
    <n v="2.1653308367937681E-7"/>
    <n v="1.3084463911762523E-7"/>
    <n v="1.5881012017085546E-7"/>
    <n v="1.8225954682504841E-7"/>
    <n v="5.2808569388647097E-7"/>
    <n v="4.7191430611352909E-7"/>
    <n v="1.0000000000000002E-6"/>
    <n v="0"/>
    <n v="0"/>
    <n v="0"/>
    <n v="0"/>
    <n v="0"/>
    <n v="0"/>
    <n v="0"/>
    <n v="0"/>
    <n v="0"/>
    <n v="6.7317075449045553E-4"/>
    <n v="5.6863744795569466E-4"/>
    <n v="8.6307272224511765E-4"/>
    <n v="5.2152972171976887E-4"/>
    <n v="6.3299649368540769E-4"/>
    <n v="7.2646285990355568E-4"/>
    <n v="2.1048809246912679E-3"/>
    <n v="1.8809890753087324E-3"/>
    <n v="3.9858700000000007E-3"/>
    <n v="0"/>
    <n v="0"/>
    <n v="0"/>
    <n v="0"/>
    <n v="0"/>
    <n v="0"/>
    <n v="0"/>
    <n v="0"/>
    <n v="0"/>
    <n v="1.308446391176252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4"/>
    <x v="5"/>
    <n v="6232.07"/>
    <n v="7.6363567923659406E-2"/>
    <n v="7.0595127623726953E-2"/>
    <n v="0.10465370882387393"/>
    <n v="9.1704102924068553E-2"/>
    <n v="8.4141309723735444E-2"/>
    <n v="0.10961554652306536"/>
    <n v="0.25161240437126031"/>
    <n v="0.28546095917086939"/>
    <n v="0.53707336354212964"/>
    <n v="0"/>
    <n v="0"/>
    <n v="0"/>
    <n v="0"/>
    <n v="0"/>
    <n v="0"/>
    <n v="0"/>
    <n v="0"/>
    <n v="0"/>
    <n v="475.90310075000008"/>
    <n v="439.95377701000001"/>
    <n v="652.20923914999992"/>
    <n v="571.5063887099999"/>
    <n v="524.37453208999989"/>
    <n v="683.13175901999989"/>
    <n v="1568.0661169099999"/>
    <n v="1779.0126798199997"/>
    <n v="3347.0787967299993"/>
    <n v="0"/>
    <n v="0"/>
    <n v="0"/>
    <n v="0"/>
    <n v="0"/>
    <n v="0"/>
    <n v="0"/>
    <n v="0"/>
    <n v="0"/>
    <n v="9.170410292406855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07"/>
    <x v="1"/>
    <x v="0"/>
    <s v="漳州市"/>
    <s v="FJZZ298"/>
    <s v="漳浦天福医院"/>
    <s v="FJZZ298"/>
    <x v="57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0"/>
    <x v="0"/>
    <n v="4535.5"/>
    <m/>
    <m/>
    <m/>
    <m/>
    <m/>
    <m/>
    <n v="0"/>
    <n v="0"/>
    <n v="0"/>
    <n v="17"/>
    <n v="11"/>
    <n v="13"/>
    <n v="9"/>
    <n v="0"/>
    <n v="0"/>
    <n v="41"/>
    <n v="9"/>
    <n v="50"/>
    <m/>
    <m/>
    <m/>
    <m/>
    <m/>
    <m/>
    <n v="0"/>
    <n v="0"/>
    <n v="0"/>
    <n v="77103.5"/>
    <n v="49890.5"/>
    <n v="58961.5"/>
    <n v="40819.5"/>
    <n v="0"/>
    <n v="0"/>
    <n v="185955.5"/>
    <n v="40819.5"/>
    <n v="226775"/>
    <n v="0"/>
    <n v="9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1"/>
    <x v="1"/>
    <n v="3444.49"/>
    <m/>
    <m/>
    <m/>
    <m/>
    <m/>
    <m/>
    <n v="0"/>
    <n v="0"/>
    <n v="0"/>
    <n v="0"/>
    <n v="0"/>
    <n v="-9"/>
    <n v="1"/>
    <n v="0"/>
    <n v="0"/>
    <n v="-9"/>
    <n v="1"/>
    <n v="-8"/>
    <m/>
    <m/>
    <m/>
    <m/>
    <m/>
    <m/>
    <n v="0"/>
    <n v="0"/>
    <n v="0"/>
    <n v="0"/>
    <n v="0"/>
    <n v="-31000.409999999996"/>
    <n v="3444.49"/>
    <n v="0"/>
    <n v="0"/>
    <n v="-31000.409999999996"/>
    <n v="3444.49"/>
    <n v="-27555.919999999998"/>
    <n v="0"/>
    <n v="1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2"/>
    <x v="2"/>
    <n v="3566.02"/>
    <m/>
    <m/>
    <m/>
    <m/>
    <m/>
    <m/>
    <n v="0"/>
    <n v="0"/>
    <n v="0"/>
    <n v="0"/>
    <n v="2"/>
    <n v="2"/>
    <n v="2"/>
    <n v="0"/>
    <n v="0"/>
    <n v="4"/>
    <n v="2"/>
    <n v="6"/>
    <m/>
    <m/>
    <m/>
    <m/>
    <m/>
    <m/>
    <n v="0"/>
    <n v="0"/>
    <n v="0"/>
    <n v="0"/>
    <n v="7132.04"/>
    <n v="7132.04"/>
    <n v="7132.04"/>
    <n v="0"/>
    <n v="0"/>
    <n v="14264.08"/>
    <n v="7132.04"/>
    <n v="21396.12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2"/>
    <x v="3"/>
    <n v="10698.05"/>
    <m/>
    <m/>
    <m/>
    <m/>
    <m/>
    <m/>
    <n v="0"/>
    <n v="0"/>
    <n v="0"/>
    <n v="2"/>
    <n v="0"/>
    <n v="3"/>
    <n v="0"/>
    <n v="0"/>
    <n v="0"/>
    <n v="5"/>
    <n v="0"/>
    <n v="5"/>
    <m/>
    <m/>
    <m/>
    <m/>
    <m/>
    <m/>
    <n v="0"/>
    <n v="0"/>
    <n v="0"/>
    <n v="21396.1"/>
    <n v="0"/>
    <n v="32094.149999999998"/>
    <n v="0"/>
    <n v="0"/>
    <n v="0"/>
    <n v="53490.25"/>
    <n v="0"/>
    <n v="53490.2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3"/>
    <x v="4"/>
    <n v="3985.87"/>
    <m/>
    <m/>
    <m/>
    <m/>
    <m/>
    <m/>
    <n v="0"/>
    <n v="0"/>
    <n v="0"/>
    <n v="0"/>
    <n v="4"/>
    <n v="-1"/>
    <n v="5"/>
    <n v="0"/>
    <n v="0"/>
    <n v="3"/>
    <n v="5"/>
    <n v="8"/>
    <m/>
    <m/>
    <m/>
    <m/>
    <m/>
    <m/>
    <n v="0"/>
    <n v="0"/>
    <n v="0"/>
    <n v="0"/>
    <n v="15943.48"/>
    <n v="-3985.87"/>
    <n v="19929.349999999999"/>
    <n v="0"/>
    <n v="0"/>
    <n v="11957.61"/>
    <n v="19929.349999999999"/>
    <n v="31886.959999999999"/>
    <n v="0"/>
    <n v="5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4"/>
    <x v="5"/>
    <n v="6232.07"/>
    <n v="0"/>
    <n v="0"/>
    <n v="0"/>
    <n v="0"/>
    <n v="0"/>
    <n v="0"/>
    <n v="0"/>
    <n v="0"/>
    <n v="0"/>
    <n v="5"/>
    <n v="1"/>
    <n v="1"/>
    <n v="5"/>
    <n v="0"/>
    <n v="0"/>
    <n v="7"/>
    <n v="5"/>
    <n v="12"/>
    <n v="0"/>
    <n v="0"/>
    <n v="0"/>
    <n v="0"/>
    <n v="0"/>
    <n v="0"/>
    <n v="0"/>
    <n v="0"/>
    <n v="0"/>
    <n v="31160.35"/>
    <n v="6232.07"/>
    <n v="6232.07"/>
    <n v="31160.35"/>
    <n v="0"/>
    <n v="0"/>
    <n v="43624.49"/>
    <n v="31160.35"/>
    <n v="74784.84"/>
    <n v="0"/>
    <n v="5"/>
    <n v="0"/>
    <n v="0"/>
    <n v="12"/>
    <n v="5"/>
    <n v="1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0"/>
    <s v="-"/>
    <s v="-"/>
    <s v="-"/>
    <s v="-"/>
    <x v="58"/>
    <s v="-"/>
    <s v="-"/>
    <x v="0"/>
    <x v="3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0"/>
    <x v="0"/>
    <n v="4535.5"/>
    <n v="3.3575329959662166"/>
    <n v="2.4053539426947879"/>
    <n v="2.2375252907736205"/>
    <n v="1.580008114679641"/>
    <n v="1.4396062030802432"/>
    <n v="2.506208744300491"/>
    <n v="8.0004122294346249"/>
    <n v="5.5258230620603754"/>
    <n v="13.526235291495"/>
    <n v="4"/>
    <n v="6"/>
    <n v="3"/>
    <n v="0"/>
    <n v="0"/>
    <n v="0"/>
    <n v="13"/>
    <n v="0"/>
    <n v="13"/>
    <n v="15228.090903204775"/>
    <n v="10909.48280709221"/>
    <n v="10148.295956303757"/>
    <n v="7166.1268041295116"/>
    <n v="6529.3339340704433"/>
    <n v="11366.909759774877"/>
    <n v="36285.869666600745"/>
    <n v="25062.370497974833"/>
    <n v="61348.240164575574"/>
    <n v="18142"/>
    <n v="27213"/>
    <n v="13606.5"/>
    <n v="0"/>
    <n v="0"/>
    <n v="0"/>
    <n v="58961.5"/>
    <n v="0"/>
    <n v="58961.5"/>
    <n v="1.580008114679641"/>
    <n v="0"/>
    <m/>
    <m/>
    <n v="0"/>
    <m/>
    <m/>
    <m/>
    <m/>
    <m/>
    <m/>
    <m/>
    <m/>
    <m/>
    <m/>
    <m/>
    <m/>
    <m/>
    <m/>
    <m/>
    <m/>
    <n v="24189.333333333332"/>
    <n v="45355"/>
    <n v="49890.5"/>
    <n v="10"/>
    <n v="11"/>
    <n v="0"/>
    <n v="11"/>
    <n v="5.333333333333333"/>
    <n v="9"/>
    <n v="11"/>
    <n v="9"/>
    <n v="5"/>
    <n v="5"/>
    <n v="4"/>
    <n v="4"/>
    <n v="4"/>
    <n v="2"/>
    <n v="4"/>
    <n v="1"/>
    <n v="6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1"/>
    <x v="1"/>
    <n v="3444.49"/>
    <n v="1.8319043329974618"/>
    <n v="1.6973010419924148"/>
    <n v="2.5745190543994161"/>
    <n v="2.6351842208778735"/>
    <n v="2.3726722467474497"/>
    <n v="3.122943151040694"/>
    <n v="6.1037244293892927"/>
    <n v="8.1307996186660176"/>
    <n v="14.234524048055309"/>
    <n v="1"/>
    <n v="0"/>
    <n v="1"/>
    <n v="2"/>
    <n v="0"/>
    <n v="0"/>
    <n v="2"/>
    <n v="2"/>
    <n v="4"/>
    <n v="6309.9761559664266"/>
    <n v="5846.3364661324522"/>
    <n v="8867.9051376882435"/>
    <n v="9076.8656969716267"/>
    <n v="8172.6458271991223"/>
    <n v="10756.946454328159"/>
    <n v="21024.21775978712"/>
    <n v="28006.457978498911"/>
    <n v="49030.675738286031"/>
    <n v="3444.49"/>
    <n v="0"/>
    <n v="3444.49"/>
    <n v="6888.98"/>
    <n v="0"/>
    <n v="0"/>
    <n v="6888.98"/>
    <n v="6888.98"/>
    <n v="13777.96"/>
    <n v="2.6351842208778735"/>
    <n v="2"/>
    <m/>
    <m/>
    <n v="0"/>
    <m/>
    <m/>
    <m/>
    <m/>
    <m/>
    <m/>
    <m/>
    <m/>
    <m/>
    <m/>
    <m/>
    <m/>
    <m/>
    <m/>
    <m/>
    <m/>
    <n v="10333.469999999999"/>
    <n v="31000.409999999996"/>
    <n v="17222.449999999997"/>
    <n v="9"/>
    <n v="5"/>
    <n v="0"/>
    <n v="5"/>
    <n v="3"/>
    <n v="5"/>
    <n v="2"/>
    <n v="4"/>
    <n v="5"/>
    <n v="4"/>
    <n v="2"/>
    <n v="4"/>
    <n v="2"/>
    <n v="3"/>
    <n v="3"/>
    <n v="1"/>
    <n v="1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3"/>
    <x v="4"/>
    <n v="3985.87"/>
    <n v="1.545186328383489"/>
    <n v="1.3052421016909685"/>
    <n v="1.9810845345224879"/>
    <n v="1.1971117141846337"/>
    <n v="1.4529709162688309"/>
    <n v="1.6675122496238206"/>
    <n v="4.8315129645969455"/>
    <n v="4.3175948800772854"/>
    <n v="9.14910784467423"/>
    <n v="1"/>
    <n v="2"/>
    <n v="1"/>
    <n v="0"/>
    <n v="0"/>
    <n v="0"/>
    <n v="4"/>
    <n v="0"/>
    <n v="4"/>
    <n v="6158.911830713897"/>
    <n v="5202.5253358669797"/>
    <n v="7896.3454136171486"/>
    <n v="4771.5316682171051"/>
    <n v="5791.3531860284447"/>
    <n v="6646.4870504080973"/>
    <n v="19257.782580198025"/>
    <n v="17209.371904653646"/>
    <n v="36467.154484851671"/>
    <n v="3985.87"/>
    <n v="7971.74"/>
    <n v="3985.87"/>
    <n v="0"/>
    <n v="0"/>
    <n v="0"/>
    <n v="15943.48"/>
    <n v="0"/>
    <n v="15943.48"/>
    <n v="1.1971117141846337"/>
    <n v="0"/>
    <m/>
    <m/>
    <n v="0"/>
    <m/>
    <m/>
    <m/>
    <m/>
    <m/>
    <m/>
    <m/>
    <m/>
    <m/>
    <m/>
    <m/>
    <m/>
    <m/>
    <m/>
    <m/>
    <m/>
    <n v="15943.48"/>
    <n v="15943.48"/>
    <n v="19929.349999999999"/>
    <n v="4"/>
    <n v="5"/>
    <n v="0"/>
    <n v="12"/>
    <n v="4"/>
    <n v="12"/>
    <n v="8"/>
    <n v="7"/>
    <n v="6"/>
    <n v="5"/>
    <n v="1"/>
    <n v="1"/>
    <n v="2"/>
    <n v="1"/>
    <n v="2"/>
    <n v="1"/>
    <n v="2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4"/>
    <x v="5"/>
    <n v="6232.07"/>
    <n v="1.7452006135232758"/>
    <n v="1.6133669623239151"/>
    <n v="2.3917519004231345"/>
    <n v="2.0957977591233736"/>
    <n v="1.9229554360236649"/>
    <n v="2.5051512133239839"/>
    <n v="5.7503194762703256"/>
    <n v="6.5239044084710223"/>
    <n v="12.274223884741348"/>
    <n v="0"/>
    <n v="2"/>
    <n v="1"/>
    <n v="1"/>
    <n v="0"/>
    <n v="0"/>
    <n v="3"/>
    <n v="1"/>
    <n v="4"/>
    <n v="10876.212387520001"/>
    <n v="10054.615844890001"/>
    <n v="14905.565266070003"/>
    <n v="13061.158340700002"/>
    <n v="11983.992884180001"/>
    <n v="15612.277722020001"/>
    <n v="35836.39349848"/>
    <n v="40657.428946900007"/>
    <n v="76493.822445380007"/>
    <n v="0"/>
    <n v="12464.14"/>
    <n v="6232.07"/>
    <n v="6232.07"/>
    <n v="0"/>
    <n v="0"/>
    <n v="18696.21"/>
    <n v="6232.07"/>
    <n v="24928.28"/>
    <n v="2.0957977591233736"/>
    <n v="1"/>
    <n v="6"/>
    <n v="3"/>
    <n v="4"/>
    <n v="0"/>
    <n v="2"/>
    <n v="1"/>
    <n v="1"/>
    <n v="0"/>
    <n v="0"/>
    <n v="0"/>
    <n v="0"/>
    <n v="0"/>
    <n v="0"/>
    <n v="0"/>
    <n v="0"/>
    <n v="0"/>
    <n v="0"/>
    <n v="0"/>
    <n v="0"/>
    <n v="5193.3916666666664"/>
    <n v="37392.42"/>
    <n v="18696.21"/>
    <n v="6"/>
    <n v="3"/>
    <n v="11.666666666666666"/>
    <n v="2"/>
    <n v="0.83333333333333337"/>
    <n v="0"/>
    <n v="0"/>
    <n v="0"/>
    <n v="0"/>
    <n v="0"/>
    <n v="1"/>
    <n v="2"/>
    <n v="1"/>
    <n v="3"/>
    <n v="2"/>
    <n v="1"/>
    <n v="0"/>
  </r>
  <r>
    <s v="BC_LEL34"/>
    <x v="3"/>
    <x v="1"/>
    <s v="抚州市"/>
    <s v="JXFZ001"/>
    <s v="抚州市第一人民医院附属医院院区"/>
    <s v="JXFZ001"/>
    <x v="59"/>
    <s v="临时采购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3"/>
    <x v="4"/>
    <n v="3985.87"/>
    <n v="0.75166953060402519"/>
    <n v="0.63494654326191169"/>
    <n v="0.96371606116219644"/>
    <n v="0.58234556166641172"/>
    <n v="0.70681052928785582"/>
    <n v="0.81117605490496036"/>
    <n v="2.3503321350281334"/>
    <n v="2.1003321458592277"/>
    <n v="4.4506642808873611"/>
    <n v="0"/>
    <n v="0"/>
    <n v="0"/>
    <n v="0"/>
    <n v="0"/>
    <n v="0"/>
    <n v="0"/>
    <n v="0"/>
    <n v="0"/>
    <n v="2996.0570319486656"/>
    <n v="2530.8143783913561"/>
    <n v="3841.2469367045637"/>
    <n v="2321.1537038793003"/>
    <n v="2817.2548843725858"/>
    <n v="3233.2423019640346"/>
    <n v="9368.1183470445849"/>
    <n v="8371.6508902159221"/>
    <n v="17739.769237260509"/>
    <n v="0"/>
    <n v="0"/>
    <n v="0"/>
    <n v="0"/>
    <n v="0"/>
    <n v="0"/>
    <n v="0"/>
    <n v="0"/>
    <n v="0"/>
    <n v="0.58234556166641172"/>
    <n v="0"/>
    <m/>
    <m/>
    <n v="0"/>
    <m/>
    <m/>
    <m/>
    <m/>
    <m/>
    <m/>
    <m/>
    <m/>
    <m/>
    <m/>
    <m/>
    <m/>
    <m/>
    <m/>
    <m/>
    <m/>
    <n v="6975.2725"/>
    <n v="0"/>
    <n v="0"/>
    <n v="0"/>
    <n v="0"/>
    <n v="0"/>
    <n v="9"/>
    <n v="1.75"/>
    <n v="4"/>
    <n v="8"/>
    <n v="9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0UIUka"/>
    <s v="赣州市人民医院南院区"/>
    <s v="JXGZ003"/>
    <x v="60"/>
    <s v="临时采购"/>
    <s v="-"/>
    <x v="2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0"/>
    <x v="0"/>
    <n v="4535.5"/>
    <n v="2.993781139249431E-3"/>
    <n v="2.1447602378026993E-3"/>
    <n v="1.9951139786740808E-3"/>
    <n v="1.4088315734415366E-3"/>
    <n v="1.2836406682841381E-3"/>
    <n v="2.2346885283698057E-3"/>
    <n v="7.1336553557262115E-3"/>
    <n v="4.9271607700954803E-3"/>
    <n v="1.2060816125821692E-2"/>
    <n v="0"/>
    <n v="0"/>
    <n v="0"/>
    <n v="0"/>
    <n v="0"/>
    <n v="0"/>
    <n v="0"/>
    <n v="0"/>
    <n v="0"/>
    <n v="13.578294357065793"/>
    <n v="9.7275600585541433"/>
    <n v="9.0488394502762919"/>
    <n v="6.3897556013440893"/>
    <n v="5.821952251002708"/>
    <n v="10.135429820421253"/>
    <n v="32.35469386589623"/>
    <n v="22.347137672768049"/>
    <n v="54.70183153866428"/>
    <n v="0"/>
    <n v="0"/>
    <n v="0"/>
    <n v="0"/>
    <n v="0"/>
    <n v="0"/>
    <n v="0"/>
    <n v="0"/>
    <n v="0"/>
    <n v="1.4088315734415366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3"/>
    <x v="4"/>
    <n v="3985.87"/>
    <n v="2.4007285838048738"/>
    <n v="2.0279314958689993"/>
    <n v="3.0779758930028147"/>
    <n v="1.859931231243354"/>
    <n v="2.2574551340827234"/>
    <n v="2.5907841973367089"/>
    <n v="7.5066359726766887"/>
    <n v="6.7081705626627866"/>
    <n v="14.214806535339475"/>
    <n v="0"/>
    <n v="0"/>
    <n v="0"/>
    <n v="0"/>
    <n v="0"/>
    <n v="0"/>
    <n v="0"/>
    <n v="0"/>
    <n v="0"/>
    <n v="9568.9920403303313"/>
    <n v="8083.0713114393684"/>
    <n v="12268.411772643129"/>
    <n v="7413.4440966759466"/>
    <n v="8997.9226952863046"/>
    <n v="10326.529008638467"/>
    <n v="29920.475124412827"/>
    <n v="26737.89580060072"/>
    <n v="56658.370925013543"/>
    <n v="0"/>
    <n v="0"/>
    <n v="0"/>
    <n v="0"/>
    <n v="0"/>
    <n v="0"/>
    <n v="0"/>
    <n v="0"/>
    <n v="0"/>
    <n v="1.859931231243354"/>
    <n v="0"/>
    <m/>
    <m/>
    <n v="0"/>
    <m/>
    <m/>
    <m/>
    <m/>
    <m/>
    <m/>
    <m/>
    <m/>
    <m/>
    <m/>
    <m/>
    <m/>
    <m/>
    <m/>
    <m/>
    <m/>
    <n v="21257.973333333332"/>
    <n v="3985.87"/>
    <n v="3985.87"/>
    <n v="1"/>
    <n v="1"/>
    <n v="0"/>
    <n v="27"/>
    <n v="5.333333333333333"/>
    <n v="11"/>
    <n v="27"/>
    <n v="24"/>
    <n v="0"/>
    <n v="0"/>
    <n v="0"/>
    <n v="0"/>
    <n v="0"/>
    <n v="1"/>
    <n v="0"/>
    <n v="1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4"/>
    <x v="5"/>
    <n v="6232.07"/>
    <n v="6.4919415234424519E-3"/>
    <n v="6.0016565234344288E-3"/>
    <n v="8.8964442231874805E-3"/>
    <n v="7.7958006232279158E-3"/>
    <n v="7.1530058231053248E-3"/>
    <n v="9.318172523736094E-3"/>
    <n v="2.1390042270064361E-2"/>
    <n v="2.4266978970069332E-2"/>
    <n v="4.5657021240133697E-2"/>
    <n v="1"/>
    <n v="1"/>
    <n v="1"/>
    <n v="0"/>
    <n v="0"/>
    <n v="0"/>
    <n v="3"/>
    <n v="0"/>
    <n v="3"/>
    <n v="40.458234009999998"/>
    <n v="37.402743569999998"/>
    <n v="55.44326315"/>
    <n v="48.583975189999997"/>
    <n v="44.578032999999998"/>
    <n v="58.071503439999994"/>
    <n v="133.30424073"/>
    <n v="151.23351162999998"/>
    <n v="284.53775236000001"/>
    <n v="6232.07"/>
    <n v="6232.07"/>
    <n v="6232.07"/>
    <n v="0"/>
    <n v="0"/>
    <n v="0"/>
    <n v="18696.21"/>
    <n v="0"/>
    <n v="18696.21"/>
    <n v="7.7958006232279158E-3"/>
    <n v="0"/>
    <n v="0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02ocpz5"/>
    <s v="赣南医科大学第一附属医院黄金院区"/>
    <s v="JXGZ001"/>
    <x v="61"/>
    <s v="未准入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0"/>
    <n v="0"/>
    <n v="0"/>
    <n v="0"/>
    <n v="0"/>
    <n v="2"/>
    <n v="0.16666666666666666"/>
    <n v="0"/>
    <n v="0"/>
    <n v="2"/>
    <n v="0"/>
    <n v="0"/>
    <n v="0"/>
    <n v="0"/>
    <n v="0"/>
    <n v="0"/>
    <n v="0"/>
    <n v="0"/>
    <n v="0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-1"/>
    <n v="5"/>
    <n v="1"/>
    <n v="9"/>
    <n v="0"/>
    <n v="0"/>
    <n v="5"/>
    <n v="9"/>
    <n v="14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-4535.5"/>
    <n v="22677.5"/>
    <n v="4535.5"/>
    <n v="40819.5"/>
    <n v="0"/>
    <n v="0"/>
    <n v="22677.5"/>
    <n v="40819.5"/>
    <n v="63497"/>
    <n v="1.1681063360424579E-7"/>
    <n v="9"/>
    <m/>
    <m/>
    <n v="0"/>
    <m/>
    <m/>
    <m/>
    <m/>
    <m/>
    <m/>
    <m/>
    <m/>
    <m/>
    <m/>
    <m/>
    <m/>
    <m/>
    <m/>
    <m/>
    <m/>
    <n v="13606.5"/>
    <n v="27213"/>
    <n v="49890.5"/>
    <n v="6"/>
    <n v="11"/>
    <n v="0"/>
    <n v="8"/>
    <n v="3"/>
    <n v="8"/>
    <n v="4"/>
    <n v="4"/>
    <n v="2"/>
    <n v="1"/>
    <n v="0"/>
    <n v="1"/>
    <n v="2"/>
    <n v="3"/>
    <n v="3"/>
    <n v="7"/>
    <n v="1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1"/>
    <x v="1"/>
    <n v="3444.49"/>
    <n v="13.076678802566988"/>
    <n v="12.115840416775642"/>
    <n v="18.377683888319236"/>
    <n v="18.810729917117587"/>
    <n v="16.936841250718498"/>
    <n v="22.292498450513889"/>
    <n v="43.570203107661868"/>
    <n v="58.040069618349975"/>
    <n v="101.61027272601184"/>
    <n v="9"/>
    <n v="5"/>
    <n v="9"/>
    <n v="7"/>
    <n v="0"/>
    <n v="0"/>
    <n v="23"/>
    <n v="7"/>
    <n v="30"/>
    <n v="45042.489368653965"/>
    <n v="41732.891157179532"/>
    <n v="63301.748376476731"/>
    <n v="64793.371092212365"/>
    <n v="58338.780319687357"/>
    <n v="76786.287987810589"/>
    <n v="150077.12890231021"/>
    <n v="199918.4393997103"/>
    <n v="349995.56830202055"/>
    <n v="31000.409999999996"/>
    <n v="17222.449999999997"/>
    <n v="31000.409999999996"/>
    <n v="24111.43"/>
    <n v="0"/>
    <n v="0"/>
    <n v="79223.26999999999"/>
    <n v="24111.43"/>
    <n v="103334.69999999998"/>
    <n v="18.810729917117587"/>
    <n v="7"/>
    <m/>
    <m/>
    <n v="0"/>
    <m/>
    <m/>
    <m/>
    <m/>
    <m/>
    <m/>
    <m/>
    <m/>
    <m/>
    <m/>
    <m/>
    <m/>
    <m/>
    <m/>
    <m/>
    <m/>
    <n v="76352.861666666664"/>
    <n v="120557.15"/>
    <n v="86112.25"/>
    <n v="35"/>
    <n v="25"/>
    <n v="0"/>
    <n v="68"/>
    <n v="22.166666666666668"/>
    <n v="68"/>
    <n v="62"/>
    <n v="27"/>
    <n v="18"/>
    <n v="19"/>
    <n v="12"/>
    <n v="13"/>
    <n v="11"/>
    <n v="11"/>
    <n v="10"/>
    <n v="7"/>
    <n v="8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2"/>
    <x v="2"/>
    <n v="3566.02"/>
    <n v="0.50570040726252341"/>
    <n v="0.57740530032491377"/>
    <n v="1.1686863022054965"/>
    <n v="1.1830568368946965"/>
    <n v="1.4382797936592029"/>
    <n v="1.8316584594526413"/>
    <n v="2.2517920097929336"/>
    <n v="4.4529950900065405"/>
    <n v="6.7047870997994741"/>
    <n v="0"/>
    <n v="0"/>
    <n v="0"/>
    <n v="2"/>
    <n v="0"/>
    <n v="0"/>
    <n v="0"/>
    <n v="2"/>
    <n v="2"/>
    <n v="1803.3377663063036"/>
    <n v="2059.0388490646492"/>
    <n v="4167.558727390845"/>
    <n v="4218.8043415032253"/>
    <n v="5128.9345097845908"/>
    <n v="6531.7306995773079"/>
    <n v="8029.935342761798"/>
    <n v="15879.469550865124"/>
    <n v="23909.404893626921"/>
    <n v="0"/>
    <n v="0"/>
    <n v="0"/>
    <n v="7132.04"/>
    <n v="0"/>
    <n v="0"/>
    <n v="0"/>
    <n v="7132.04"/>
    <n v="7132.04"/>
    <n v="1.1830568368946965"/>
    <n v="2"/>
    <m/>
    <m/>
    <n v="0"/>
    <m/>
    <m/>
    <m/>
    <m/>
    <m/>
    <m/>
    <n v="2.3333333333333335"/>
    <n v="1.3333333333333333"/>
    <n v="1.6666666666666667"/>
    <n v="1"/>
    <n v="1"/>
    <n v="2"/>
    <n v="2"/>
    <n v="1"/>
    <n v="0"/>
    <n v="0"/>
    <n v="891.505"/>
    <n v="7132.04"/>
    <n v="0"/>
    <n v="2"/>
    <n v="0"/>
    <n v="0"/>
    <n v="1"/>
    <n v="0.25"/>
    <n v="0"/>
    <n v="0"/>
    <n v="0"/>
    <n v="0"/>
    <n v="0"/>
    <n v="1"/>
    <n v="1"/>
    <n v="1"/>
    <n v="0"/>
    <n v="0"/>
    <n v="0"/>
    <n v="0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3"/>
    <x v="4"/>
    <n v="3985.87"/>
    <n v="28.943860474618052"/>
    <n v="24.449313706045537"/>
    <n v="37.108944922926902"/>
    <n v="22.423855163240596"/>
    <n v="27.216515381778446"/>
    <n v="31.235224520346627"/>
    <n v="90.502119103590502"/>
    <n v="80.875595065365673"/>
    <n v="171.37771416895617"/>
    <n v="15"/>
    <n v="18"/>
    <n v="6"/>
    <n v="24"/>
    <n v="0"/>
    <n v="0"/>
    <n v="39"/>
    <n v="24"/>
    <n v="63"/>
    <n v="115366.46514996584"/>
    <n v="97451.786021515712"/>
    <n v="147911.43029994663"/>
    <n v="89378.571579505777"/>
    <n v="108481.49216476924"/>
    <n v="124499.54435891399"/>
    <n v="360729.68147142819"/>
    <n v="322359.60810318904"/>
    <n v="683089.28957461729"/>
    <n v="59788.049999999996"/>
    <n v="71745.66"/>
    <n v="23915.22"/>
    <n v="95660.88"/>
    <n v="0"/>
    <n v="0"/>
    <n v="155448.93"/>
    <n v="95660.88"/>
    <n v="251109.81"/>
    <n v="22.423855163240596"/>
    <n v="24"/>
    <m/>
    <m/>
    <n v="0"/>
    <m/>
    <m/>
    <m/>
    <m/>
    <m/>
    <m/>
    <m/>
    <m/>
    <m/>
    <m/>
    <m/>
    <m/>
    <m/>
    <m/>
    <m/>
    <m/>
    <n v="208261.70749999999"/>
    <n v="653682.67999999993"/>
    <n v="322855.46999999997"/>
    <n v="164"/>
    <n v="81"/>
    <n v="0"/>
    <n v="94"/>
    <n v="52.25"/>
    <n v="94"/>
    <n v="81"/>
    <n v="44"/>
    <n v="55"/>
    <n v="60"/>
    <n v="48"/>
    <n v="59"/>
    <n v="66"/>
    <n v="39"/>
    <n v="29"/>
    <n v="24"/>
    <n v="28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4"/>
    <x v="5"/>
    <n v="6232.07"/>
    <n v="75.435214426944825"/>
    <n v="69.325177715243896"/>
    <n v="101.31407167065998"/>
    <n v="90.321996317149839"/>
    <n v="79.586966470559545"/>
    <n v="103.84535803997066"/>
    <n v="246.07446381284871"/>
    <n v="273.75432082768003"/>
    <n v="519.82878464052874"/>
    <n v="100"/>
    <n v="91"/>
    <n v="103"/>
    <n v="82"/>
    <n v="0"/>
    <n v="0"/>
    <n v="294"/>
    <n v="82"/>
    <n v="376"/>
    <n v="470117.53677373001"/>
    <n v="432039.36028383998"/>
    <n v="631396.38663656998"/>
    <n v="562893.00358821999"/>
    <n v="495991.54613218002"/>
    <n v="647171.54048015992"/>
    <n v="1533553.2836941401"/>
    <n v="1706056.0902005599"/>
    <n v="3239609.3738946998"/>
    <n v="623207"/>
    <n v="567118.37"/>
    <n v="641903.21"/>
    <n v="511029.74"/>
    <n v="0"/>
    <n v="0"/>
    <n v="1832228.58"/>
    <n v="511029.74"/>
    <n v="2343258.3200000003"/>
    <n v="90.321996317149839"/>
    <n v="82"/>
    <n v="246"/>
    <n v="270"/>
    <n v="376"/>
    <n v="100"/>
    <n v="91"/>
    <n v="103"/>
    <n v="82"/>
    <n v="0"/>
    <n v="0"/>
    <n v="0.66666666666666663"/>
    <n v="0.33333333333333331"/>
    <n v="0"/>
    <n v="0"/>
    <n v="0"/>
    <n v="0"/>
    <n v="0"/>
    <n v="0"/>
    <n v="0"/>
    <n v="0"/>
    <n v="404565.21083333332"/>
    <n v="1533089.22"/>
    <n v="1682658.9"/>
    <n v="246"/>
    <n v="270"/>
    <n v="199.33333333333334"/>
    <n v="101"/>
    <n v="64.916666666666671"/>
    <n v="0"/>
    <n v="5"/>
    <n v="44"/>
    <n v="55"/>
    <n v="75"/>
    <n v="84"/>
    <n v="83"/>
    <n v="76"/>
    <n v="87"/>
    <n v="79"/>
    <n v="90"/>
    <n v="101"/>
  </r>
  <r>
    <s v="BC_LEL35"/>
    <x v="4"/>
    <x v="1"/>
    <s v="赣州市"/>
    <s v="JXGZ001"/>
    <s v="赣南医科大学第一附属医院章贡院区"/>
    <s v="JXGZ001"/>
    <x v="61"/>
    <s v="正式进药"/>
    <s v="Y"/>
    <x v="1"/>
    <x v="0"/>
    <x v="4"/>
    <x v="6"/>
    <n v="8489.27"/>
    <n v="4"/>
    <n v="4"/>
    <n v="7"/>
    <n v="5"/>
    <n v="7"/>
    <n v="9"/>
    <n v="15"/>
    <n v="21"/>
    <n v="36"/>
    <n v="5"/>
    <n v="2"/>
    <n v="4"/>
    <n v="4"/>
    <n v="0"/>
    <n v="0"/>
    <n v="11"/>
    <n v="4"/>
    <n v="15"/>
    <n v="33957.08"/>
    <n v="33957.08"/>
    <n v="59424.89"/>
    <n v="42446.350000000006"/>
    <n v="59424.89"/>
    <n v="76403.430000000008"/>
    <n v="127339.05"/>
    <n v="178274.67"/>
    <n v="305613.72000000003"/>
    <n v="42446.350000000006"/>
    <n v="16978.54"/>
    <n v="33957.08"/>
    <n v="33957.08"/>
    <n v="0"/>
    <n v="0"/>
    <n v="93381.97"/>
    <n v="33957.08"/>
    <n v="127339.05"/>
    <n v="5"/>
    <n v="4"/>
    <n v="44"/>
    <n v="42"/>
    <n v="30"/>
    <n v="10"/>
    <n v="4"/>
    <n v="8"/>
    <n v="8"/>
    <n v="0"/>
    <n v="0"/>
    <n v="7.333333333333333"/>
    <n v="6.666666666666667"/>
    <n v="3.6666666666666665"/>
    <n v="2"/>
    <n v="3"/>
    <n v="4"/>
    <n v="4"/>
    <n v="2"/>
    <n v="0"/>
    <n v="0"/>
    <n v="55180.255000000005"/>
    <n v="186763.94"/>
    <n v="178274.67"/>
    <n v="22"/>
    <n v="21"/>
    <n v="0"/>
    <n v="10"/>
    <n v="6.5"/>
    <n v="0"/>
    <n v="5"/>
    <n v="6"/>
    <n v="10"/>
    <n v="9"/>
    <n v="5"/>
    <n v="8"/>
    <n v="7"/>
    <n v="7"/>
    <n v="9"/>
    <n v="9"/>
    <n v="3"/>
  </r>
  <r>
    <s v="BC_LEL35"/>
    <x v="4"/>
    <x v="1"/>
    <s v="赣州市"/>
    <s v="JXGZ003"/>
    <s v="赣州市人民医院北院区"/>
    <s v="JXGZ003"/>
    <x v="60"/>
    <s v="临时采购"/>
    <s v="-"/>
    <x v="2"/>
    <x v="2"/>
    <x v="0"/>
    <x v="0"/>
    <n v="4535.5"/>
    <n v="6.452614729896897E-3"/>
    <n v="4.6226864486201271E-3"/>
    <n v="4.3001479559869006E-3"/>
    <n v="3.0365103325528304E-3"/>
    <n v="2.7666814302068558E-3"/>
    <n v="4.8165124450298838E-3"/>
    <n v="1.5375449134503925E-2"/>
    <n v="1.0619704207789571E-2"/>
    <n v="2.5995153342293496E-2"/>
    <n v="1"/>
    <n v="1"/>
    <n v="3"/>
    <n v="2"/>
    <n v="0"/>
    <n v="0"/>
    <n v="5"/>
    <n v="2"/>
    <n v="7"/>
    <n v="29.265834107447379"/>
    <n v="20.966194387716587"/>
    <n v="19.503321054378588"/>
    <n v="13.772092613293363"/>
    <n v="12.548283626703196"/>
    <n v="21.845292194433039"/>
    <n v="69.735349549542548"/>
    <n v="48.165668434429598"/>
    <n v="117.90101798397214"/>
    <n v="4535.5"/>
    <n v="4535.5"/>
    <n v="13606.5"/>
    <n v="9071"/>
    <n v="0"/>
    <n v="0"/>
    <n v="22677.5"/>
    <n v="9071"/>
    <n v="31748.5"/>
    <n v="3.0365103325528304E-3"/>
    <n v="2"/>
    <m/>
    <m/>
    <n v="0"/>
    <m/>
    <m/>
    <m/>
    <m/>
    <m/>
    <m/>
    <m/>
    <m/>
    <m/>
    <m/>
    <m/>
    <m/>
    <m/>
    <m/>
    <m/>
    <m/>
    <n v="27213"/>
    <n v="72568"/>
    <n v="31748.5"/>
    <n v="16"/>
    <n v="7"/>
    <n v="0"/>
    <n v="11"/>
    <n v="6"/>
    <n v="6"/>
    <n v="10"/>
    <n v="6"/>
    <n v="11"/>
    <n v="10"/>
    <n v="6"/>
    <n v="8"/>
    <n v="5"/>
    <n v="3"/>
    <n v="3"/>
    <n v="2"/>
    <n v="2"/>
  </r>
  <r>
    <s v="BC_LEL35"/>
    <x v="4"/>
    <x v="1"/>
    <s v="赣州市"/>
    <s v="JXGZ003"/>
    <s v="赣州市人民医院北院区"/>
    <s v="JXGZ003"/>
    <x v="60"/>
    <s v="临时采购"/>
    <s v="-"/>
    <x v="2"/>
    <x v="2"/>
    <x v="1"/>
    <x v="1"/>
    <n v="3444.49"/>
    <n v="8.4092204222170732"/>
    <n v="7.7913340385077348"/>
    <n v="11.81813799971647"/>
    <n v="12.096616928817049"/>
    <n v="10.891575260335367"/>
    <n v="14.335637975255953"/>
    <n v="28.018692460441279"/>
    <n v="37.323830164408363"/>
    <n v="65.342522624849636"/>
    <n v="2"/>
    <n v="3"/>
    <n v="3"/>
    <n v="3"/>
    <n v="0"/>
    <n v="0"/>
    <n v="8"/>
    <n v="3"/>
    <n v="11"/>
    <n v="28965.475652122481"/>
    <n v="26837.172182299506"/>
    <n v="40707.458158643378"/>
    <n v="41666.676045141037"/>
    <n v="37515.922068472566"/>
    <n v="49378.96164938937"/>
    <n v="96510.105993065372"/>
    <n v="128561.55976300298"/>
    <n v="225071.66575606837"/>
    <n v="6888.98"/>
    <n v="10333.469999999999"/>
    <n v="10333.469999999999"/>
    <n v="10333.469999999999"/>
    <n v="0"/>
    <n v="0"/>
    <n v="27555.919999999998"/>
    <n v="10333.469999999999"/>
    <n v="37889.39"/>
    <n v="12.096616928817049"/>
    <n v="3"/>
    <m/>
    <m/>
    <n v="0"/>
    <m/>
    <m/>
    <m/>
    <m/>
    <m/>
    <m/>
    <m/>
    <m/>
    <m/>
    <m/>
    <m/>
    <m/>
    <m/>
    <m/>
    <m/>
    <m/>
    <n v="48509.900833333333"/>
    <n v="86112.25"/>
    <n v="37889.39"/>
    <n v="25"/>
    <n v="11"/>
    <n v="0"/>
    <n v="38"/>
    <n v="14.083333333333334"/>
    <n v="38"/>
    <n v="35"/>
    <n v="20"/>
    <n v="17"/>
    <n v="11"/>
    <n v="12"/>
    <n v="9"/>
    <n v="10"/>
    <n v="6"/>
    <n v="6"/>
    <n v="2"/>
    <n v="3"/>
  </r>
  <r>
    <s v="BC_LEL35"/>
    <x v="4"/>
    <x v="1"/>
    <s v="赣州市"/>
    <s v="JXGZ003"/>
    <s v="赣州市人民医院北院区"/>
    <s v="JXGZ003"/>
    <x v="60"/>
    <s v="临时采购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3"/>
    <s v="赣州市人民医院北院区"/>
    <s v="JXGZ003"/>
    <x v="60"/>
    <s v="临时采购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3"/>
    <s v="赣州市人民医院北院区"/>
    <s v="JXGZ003"/>
    <x v="60"/>
    <s v="临时采购"/>
    <s v="-"/>
    <x v="2"/>
    <x v="2"/>
    <x v="3"/>
    <x v="4"/>
    <n v="3985.87"/>
    <n v="11.810220740961251"/>
    <n v="9.9762708601578698"/>
    <n v="15.141892747454017"/>
    <n v="9.1498050017707548"/>
    <n v="11.10539676421006"/>
    <n v="12.745186385979052"/>
    <n v="36.92838434857314"/>
    <n v="33.000388151959868"/>
    <n v="69.928772500533"/>
    <n v="6"/>
    <n v="8"/>
    <n v="5"/>
    <n v="2"/>
    <n v="0"/>
    <n v="0"/>
    <n v="19"/>
    <n v="2"/>
    <n v="21"/>
    <n v="47074.004544775227"/>
    <n v="39764.118733377451"/>
    <n v="60353.616045294548"/>
    <n v="36469.933262408005"/>
    <n v="44264.667800561947"/>
    <n v="50800.65606028233"/>
    <n v="147191.73932344723"/>
    <n v="131535.25712325226"/>
    <n v="278726.99644669949"/>
    <n v="23915.22"/>
    <n v="31886.959999999999"/>
    <n v="19929.349999999999"/>
    <n v="7971.74"/>
    <n v="0"/>
    <n v="0"/>
    <n v="75731.53"/>
    <n v="7971.74"/>
    <n v="83703.27"/>
    <n v="9.1498050017707548"/>
    <n v="2"/>
    <m/>
    <m/>
    <n v="0"/>
    <m/>
    <m/>
    <m/>
    <m/>
    <m/>
    <m/>
    <m/>
    <m/>
    <m/>
    <m/>
    <m/>
    <m/>
    <m/>
    <m/>
    <m/>
    <m/>
    <n v="104629.08749999999"/>
    <n v="175378.28"/>
    <n v="95660.88"/>
    <n v="44"/>
    <n v="24"/>
    <n v="0"/>
    <n v="76"/>
    <n v="26.25"/>
    <n v="76"/>
    <n v="59"/>
    <n v="35"/>
    <n v="27"/>
    <n v="28"/>
    <n v="22"/>
    <n v="18"/>
    <n v="14"/>
    <n v="12"/>
    <n v="8"/>
    <n v="9"/>
    <n v="7"/>
  </r>
  <r>
    <s v="BC_LEL35"/>
    <x v="4"/>
    <x v="1"/>
    <s v="赣州市"/>
    <s v="JXGZ003"/>
    <s v="赣州市人民医院北院区"/>
    <s v="JXGZ003"/>
    <x v="60"/>
    <s v="临时采购"/>
    <s v="-"/>
    <x v="2"/>
    <x v="2"/>
    <x v="4"/>
    <x v="5"/>
    <n v="6232.07"/>
    <n v="25.461920863234845"/>
    <n v="23.332706370733959"/>
    <n v="34.542028555139787"/>
    <n v="31.12433343323486"/>
    <n v="28.332797462934462"/>
    <n v="36.373514357239245"/>
    <n v="83.33665578910859"/>
    <n v="95.830645253408562"/>
    <n v="179.16730104251715"/>
    <n v="31"/>
    <n v="23"/>
    <n v="22"/>
    <n v="20"/>
    <n v="0"/>
    <n v="0"/>
    <n v="76"/>
    <n v="20"/>
    <n v="96"/>
    <n v="158680.47315413997"/>
    <n v="145411.05939185998"/>
    <n v="215268.33989763001"/>
    <n v="193969.02465925997"/>
    <n v="176571.97708482997"/>
    <n v="226682.28762031996"/>
    <n v="519359.87244363001"/>
    <n v="597223.28936440987"/>
    <n v="1116583.16180804"/>
    <n v="193194.16999999998"/>
    <n v="143337.60999999999"/>
    <n v="137105.53999999998"/>
    <n v="124641.4"/>
    <n v="0"/>
    <n v="0"/>
    <n v="473637.31999999995"/>
    <n v="124641.4"/>
    <n v="598278.72"/>
    <n v="31.12433343323486"/>
    <n v="20"/>
    <n v="93"/>
    <n v="87"/>
    <n v="96"/>
    <n v="31"/>
    <n v="23"/>
    <n v="22"/>
    <n v="20"/>
    <n v="0"/>
    <n v="0"/>
    <n v="0.33333333333333331"/>
    <n v="0"/>
    <n v="0"/>
    <n v="0"/>
    <n v="0"/>
    <n v="0"/>
    <n v="0"/>
    <n v="0"/>
    <n v="0"/>
    <n v="0"/>
    <n v="163072.49833333332"/>
    <n v="579582.51"/>
    <n v="542190.09"/>
    <n v="93"/>
    <n v="87"/>
    <n v="91"/>
    <n v="41"/>
    <n v="26.166666666666668"/>
    <n v="0"/>
    <n v="2"/>
    <n v="19"/>
    <n v="32"/>
    <n v="41"/>
    <n v="40"/>
    <n v="31"/>
    <n v="29"/>
    <n v="33"/>
    <n v="26"/>
    <n v="31"/>
    <n v="30"/>
  </r>
  <r>
    <s v="BC_LEL35"/>
    <x v="4"/>
    <x v="1"/>
    <s v="赣州市"/>
    <s v="JXGZ003"/>
    <s v="赣州市人民医院北院区"/>
    <s v="JXGZ003"/>
    <x v="60"/>
    <s v="临时采购"/>
    <s v="-"/>
    <x v="2"/>
    <x v="2"/>
    <x v="4"/>
    <x v="6"/>
    <n v="8489.27"/>
    <n v="2"/>
    <n v="2"/>
    <n v="3"/>
    <n v="2"/>
    <n v="2"/>
    <n v="3"/>
    <n v="7"/>
    <n v="7"/>
    <n v="14"/>
    <n v="1"/>
    <n v="3"/>
    <n v="3"/>
    <n v="1"/>
    <n v="0"/>
    <n v="0"/>
    <n v="7"/>
    <n v="1"/>
    <n v="8"/>
    <n v="16978.54"/>
    <n v="16978.54"/>
    <n v="25467.81"/>
    <n v="16978.54"/>
    <n v="16978.54"/>
    <n v="25467.81"/>
    <n v="59424.89"/>
    <n v="59424.89"/>
    <n v="118849.78"/>
    <n v="8489.27"/>
    <n v="25467.81"/>
    <n v="25467.81"/>
    <n v="8489.27"/>
    <n v="0"/>
    <n v="0"/>
    <n v="59424.89"/>
    <n v="8489.27"/>
    <n v="67914.16"/>
    <n v="2"/>
    <n v="1"/>
    <n v="4"/>
    <n v="8"/>
    <n v="16"/>
    <n v="2"/>
    <n v="6"/>
    <n v="6"/>
    <n v="2"/>
    <n v="0"/>
    <n v="0"/>
    <n v="0"/>
    <n v="2.3333333333333335"/>
    <n v="1.3333333333333333"/>
    <n v="0"/>
    <n v="0"/>
    <n v="2"/>
    <n v="2"/>
    <n v="0"/>
    <n v="0"/>
    <n v="0"/>
    <n v="17685.979166666668"/>
    <n v="16978.54"/>
    <n v="33957.08"/>
    <n v="2"/>
    <n v="4"/>
    <n v="0"/>
    <n v="10"/>
    <n v="2.0833333333333335"/>
    <n v="0"/>
    <n v="1"/>
    <n v="10"/>
    <n v="3"/>
    <n v="4"/>
    <n v="1"/>
    <n v="0"/>
    <n v="0"/>
    <n v="2"/>
    <n v="2"/>
    <n v="2"/>
    <n v="0"/>
  </r>
  <r>
    <s v="BC_LEL35"/>
    <x v="4"/>
    <x v="1"/>
    <s v="赣州市"/>
    <s v="JXGZ004"/>
    <s v="赣州市肿瘤医院"/>
    <s v="JXGZ004"/>
    <x v="62"/>
    <s v="正式进药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6"/>
    <n v="0"/>
    <n v="0"/>
    <n v="0"/>
    <n v="6"/>
    <n v="0"/>
    <n v="6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27213"/>
    <n v="0"/>
    <n v="0"/>
    <n v="0"/>
    <n v="27213"/>
    <n v="0"/>
    <n v="27213"/>
    <n v="1.1681063360424579E-7"/>
    <n v="0"/>
    <m/>
    <m/>
    <n v="0"/>
    <m/>
    <m/>
    <m/>
    <m/>
    <m/>
    <m/>
    <m/>
    <m/>
    <m/>
    <m/>
    <m/>
    <m/>
    <m/>
    <m/>
    <m/>
    <m/>
    <n v="15118.333333333334"/>
    <n v="45355"/>
    <n v="0"/>
    <n v="10"/>
    <n v="0"/>
    <n v="0"/>
    <n v="20"/>
    <n v="3.3333333333333335"/>
    <n v="20"/>
    <n v="0"/>
    <n v="10"/>
    <n v="0"/>
    <n v="0"/>
    <n v="0"/>
    <n v="0"/>
    <n v="0"/>
    <n v="10"/>
    <n v="0"/>
    <n v="0"/>
    <n v="0"/>
  </r>
  <r>
    <s v="BC_LEL35"/>
    <x v="4"/>
    <x v="1"/>
    <s v="赣州市"/>
    <s v="JXGZ004"/>
    <s v="赣州市肿瘤医院"/>
    <s v="JXGZ004"/>
    <x v="62"/>
    <s v="正式进药"/>
    <s v="-"/>
    <x v="2"/>
    <x v="2"/>
    <x v="1"/>
    <x v="1"/>
    <n v="3444.49"/>
    <n v="3.4494368823462849"/>
    <n v="3.19598174928359"/>
    <n v="4.8477646024329433"/>
    <n v="4.961995820163656"/>
    <n v="4.4676913582372189"/>
    <n v="5.8804355078106685"/>
    <n v="11.493183234062819"/>
    <n v="15.310122686211544"/>
    <n v="26.803305920274362"/>
    <n v="5"/>
    <n v="1"/>
    <n v="7"/>
    <n v="0"/>
    <n v="0"/>
    <n v="0"/>
    <n v="13"/>
    <n v="0"/>
    <n v="13"/>
    <n v="11881.550846872953"/>
    <n v="11008.527175589832"/>
    <n v="16698.076695434247"/>
    <n v="17091.544982595511"/>
    <n v="15388.918206534519"/>
    <n v="20255.101302298768"/>
    <n v="39588.154717897036"/>
    <n v="52735.564491428799"/>
    <n v="92323.719209325835"/>
    <n v="17222.449999999997"/>
    <n v="3444.49"/>
    <n v="24111.43"/>
    <n v="0"/>
    <n v="0"/>
    <n v="0"/>
    <n v="44778.369999999995"/>
    <n v="0"/>
    <n v="44778.369999999995"/>
    <n v="4.961995820163656"/>
    <n v="0"/>
    <m/>
    <m/>
    <n v="0"/>
    <m/>
    <m/>
    <m/>
    <m/>
    <m/>
    <m/>
    <m/>
    <m/>
    <m/>
    <m/>
    <m/>
    <m/>
    <m/>
    <m/>
    <m/>
    <m/>
    <n v="19231.735833333332"/>
    <n v="65445.31"/>
    <n v="0"/>
    <n v="19"/>
    <n v="0"/>
    <n v="0"/>
    <n v="15"/>
    <n v="5.583333333333333"/>
    <n v="15"/>
    <n v="0"/>
    <n v="6"/>
    <n v="14"/>
    <n v="8"/>
    <n v="5"/>
    <n v="4"/>
    <n v="4"/>
    <n v="11"/>
    <n v="0"/>
    <n v="0"/>
    <n v="0"/>
  </r>
  <r>
    <s v="BC_LEL35"/>
    <x v="4"/>
    <x v="1"/>
    <s v="赣州市"/>
    <s v="JXGZ004"/>
    <s v="赣州市肿瘤医院"/>
    <s v="JXGZ004"/>
    <x v="62"/>
    <s v="正式进药"/>
    <s v="-"/>
    <x v="2"/>
    <x v="2"/>
    <x v="2"/>
    <x v="2"/>
    <n v="3566.02"/>
    <n v="1.1293114428057995"/>
    <n v="1.2894401575103658"/>
    <n v="2.6098670184497452"/>
    <n v="2.6419587649278657"/>
    <n v="3.2119132308558727"/>
    <n v="4.0903919155795476"/>
    <n v="5.0286186187659103"/>
    <n v="9.9442639113632865"/>
    <n v="14.972882530129198"/>
    <n v="0"/>
    <n v="0"/>
    <n v="0"/>
    <n v="0"/>
    <n v="0"/>
    <n v="0"/>
    <n v="0"/>
    <n v="0"/>
    <n v="0"/>
    <n v="4027.1471912743368"/>
    <n v="4598.1693904851145"/>
    <n v="9306.8379851321606"/>
    <n v="9421.2777949080682"/>
    <n v="11453.746819496659"/>
    <n v="14586.419378794977"/>
    <n v="17932.154566891611"/>
    <n v="35461.443993199704"/>
    <n v="53393.598560091312"/>
    <n v="0"/>
    <n v="0"/>
    <n v="0"/>
    <n v="0"/>
    <n v="0"/>
    <n v="0"/>
    <n v="0"/>
    <n v="0"/>
    <n v="0"/>
    <n v="2.6419587649278657"/>
    <n v="0"/>
    <m/>
    <m/>
    <n v="0"/>
    <m/>
    <m/>
    <m/>
    <m/>
    <m/>
    <m/>
    <n v="0"/>
    <n v="1"/>
    <n v="1.3333333333333333"/>
    <n v="1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4"/>
    <s v="赣州市肿瘤医院"/>
    <s v="JXGZ004"/>
    <x v="62"/>
    <s v="正式进药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BC_LEL35"/>
    <x v="4"/>
    <x v="1"/>
    <s v="赣州市"/>
    <s v="JXGZ004"/>
    <s v="赣州市肿瘤医院"/>
    <s v="JXGZ004"/>
    <x v="62"/>
    <s v="正式进药"/>
    <s v="-"/>
    <x v="2"/>
    <x v="2"/>
    <x v="3"/>
    <x v="4"/>
    <n v="3985.87"/>
    <n v="25.471933517857"/>
    <n v="21.516524854165642"/>
    <n v="32.657584803641669"/>
    <n v="19.734027823724723"/>
    <n v="23.951790086893769"/>
    <n v="27.48843966738011"/>
    <n v="79.646043175664317"/>
    <n v="71.174257577998603"/>
    <n v="150.82030075366293"/>
    <n v="11"/>
    <n v="15"/>
    <n v="36"/>
    <n v="3"/>
    <n v="0"/>
    <n v="0"/>
    <n v="62"/>
    <n v="3"/>
    <n v="65"/>
    <n v="101527.81565082069"/>
    <n v="85762.070920473212"/>
    <n v="130168.88754129122"/>
    <n v="78657.269481749667"/>
    <n v="95468.721553647265"/>
    <n v="109565.34701702035"/>
    <n v="317458.77411258512"/>
    <n v="283691.33805241727"/>
    <n v="601150.11216500239"/>
    <n v="43844.57"/>
    <n v="59788.049999999996"/>
    <n v="143491.32"/>
    <n v="11957.61"/>
    <n v="0"/>
    <n v="0"/>
    <n v="247123.94"/>
    <n v="11957.61"/>
    <n v="259081.55"/>
    <n v="19.734027823724723"/>
    <n v="3"/>
    <m/>
    <m/>
    <n v="0"/>
    <m/>
    <m/>
    <m/>
    <m/>
    <m/>
    <m/>
    <m/>
    <m/>
    <m/>
    <m/>
    <m/>
    <m/>
    <m/>
    <m/>
    <m/>
    <m/>
    <n v="204607.99333333335"/>
    <n v="1020382.72"/>
    <n v="279010.89999999997"/>
    <n v="256"/>
    <n v="70"/>
    <n v="0"/>
    <n v="100"/>
    <n v="51.333333333333336"/>
    <n v="40"/>
    <n v="80"/>
    <n v="0"/>
    <n v="70"/>
    <n v="55"/>
    <n v="45"/>
    <n v="100"/>
    <n v="96"/>
    <n v="60"/>
    <n v="20"/>
    <n v="50"/>
    <n v="0"/>
  </r>
  <r>
    <s v="BC_LEL35"/>
    <x v="4"/>
    <x v="1"/>
    <s v="赣州市"/>
    <s v="JXGZ004"/>
    <s v="赣州市肿瘤医院"/>
    <s v="JXGZ004"/>
    <x v="62"/>
    <s v="正式进药"/>
    <s v="-"/>
    <x v="2"/>
    <x v="2"/>
    <x v="4"/>
    <x v="5"/>
    <n v="6232.07"/>
    <n v="7.7860884622284416"/>
    <n v="7.0950206396285687"/>
    <n v="11.175289823429456"/>
    <n v="9.6239075916284627"/>
    <n v="8.7178736099289651"/>
    <n v="11.769725428528565"/>
    <n v="26.056398925286466"/>
    <n v="30.111506630085991"/>
    <n v="56.167905555372457"/>
    <n v="12"/>
    <n v="21"/>
    <n v="5"/>
    <n v="9"/>
    <n v="0"/>
    <n v="0"/>
    <n v="38"/>
    <n v="9"/>
    <n v="47"/>
    <n v="48523.448322800003"/>
    <n v="44216.665277610009"/>
    <n v="69645.188449900001"/>
    <n v="59976.865784559988"/>
    <n v="54330.398588230004"/>
    <n v="73349.752751370004"/>
    <n v="162385.30205031001"/>
    <n v="187657.01712416002"/>
    <n v="350042.31917447003"/>
    <n v="74784.84"/>
    <n v="130873.47"/>
    <n v="31160.35"/>
    <n v="56088.63"/>
    <n v="0"/>
    <n v="0"/>
    <n v="236818.66"/>
    <n v="56088.63"/>
    <n v="292907.28999999998"/>
    <n v="9.6239075916284627"/>
    <n v="9"/>
    <n v="24"/>
    <n v="24"/>
    <n v="47"/>
    <n v="12"/>
    <n v="21"/>
    <n v="5"/>
    <n v="9"/>
    <n v="0"/>
    <n v="0"/>
    <n v="0"/>
    <n v="0"/>
    <n v="0"/>
    <n v="0"/>
    <n v="0"/>
    <n v="0"/>
    <n v="0"/>
    <n v="0"/>
    <n v="0"/>
    <n v="0"/>
    <n v="48817.881666666661"/>
    <n v="149569.68"/>
    <n v="149569.68"/>
    <n v="24"/>
    <n v="24"/>
    <n v="66.666666666666671"/>
    <n v="30"/>
    <n v="7.833333333333333"/>
    <n v="10"/>
    <n v="6"/>
    <n v="30"/>
    <n v="0"/>
    <n v="0"/>
    <n v="0"/>
    <n v="3"/>
    <n v="7"/>
    <n v="14"/>
    <n v="3"/>
    <n v="16"/>
    <n v="5"/>
  </r>
  <r>
    <s v="BC_LEL35"/>
    <x v="4"/>
    <x v="1"/>
    <s v="赣州市"/>
    <s v="JXGZ004"/>
    <s v="赣州市肿瘤医院"/>
    <s v="JXGZ004"/>
    <x v="62"/>
    <s v="正式进药"/>
    <s v="-"/>
    <x v="2"/>
    <x v="2"/>
    <x v="4"/>
    <x v="6"/>
    <n v="8489.27"/>
    <n v="1"/>
    <n v="1"/>
    <n v="1"/>
    <n v="1"/>
    <n v="1"/>
    <n v="1"/>
    <n v="3"/>
    <n v="3"/>
    <n v="6"/>
    <n v="2"/>
    <n v="0"/>
    <n v="0"/>
    <n v="2"/>
    <n v="0"/>
    <n v="0"/>
    <n v="2"/>
    <n v="2"/>
    <n v="4"/>
    <n v="8489.27"/>
    <n v="8489.27"/>
    <n v="8489.27"/>
    <n v="8489.27"/>
    <n v="8489.27"/>
    <n v="8489.27"/>
    <n v="25467.81"/>
    <n v="25467.81"/>
    <n v="50935.62"/>
    <n v="16978.54"/>
    <n v="0"/>
    <n v="0"/>
    <n v="16978.54"/>
    <n v="0"/>
    <n v="0"/>
    <n v="16978.54"/>
    <n v="16978.54"/>
    <n v="33957.08"/>
    <n v="1"/>
    <n v="2"/>
    <n v="0"/>
    <n v="2"/>
    <n v="8"/>
    <n v="4"/>
    <n v="0"/>
    <n v="0"/>
    <n v="4"/>
    <n v="0"/>
    <n v="0"/>
    <n v="0"/>
    <n v="1"/>
    <n v="1"/>
    <n v="1"/>
    <n v="1"/>
    <n v="0"/>
    <n v="2"/>
    <n v="1"/>
    <n v="0"/>
    <n v="0"/>
    <n v="6366.9525000000003"/>
    <n v="0"/>
    <n v="8489.27"/>
    <n v="0"/>
    <n v="1"/>
    <n v="0"/>
    <n v="4"/>
    <n v="0.75"/>
    <n v="0"/>
    <n v="1"/>
    <n v="4"/>
    <n v="0"/>
    <n v="0"/>
    <n v="3"/>
    <n v="0"/>
    <n v="0"/>
    <n v="0"/>
    <n v="0"/>
    <n v="1"/>
    <n v="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0"/>
    <x v="0"/>
    <n v="4535.5"/>
    <n v="1.8612960456910892E-2"/>
    <n v="1.3334420800641709E-2"/>
    <n v="1.2404038860837005E-2"/>
    <n v="8.7589991209207456E-3"/>
    <n v="7.9806612067992947E-3"/>
    <n v="1.3893523700429095E-2"/>
    <n v="4.4351420118389606E-2"/>
    <n v="3.0633184028149137E-2"/>
    <n v="7.4984604146538736E-2"/>
    <n v="0"/>
    <n v="0"/>
    <n v="0"/>
    <n v="0"/>
    <n v="0"/>
    <n v="0"/>
    <n v="0"/>
    <n v="0"/>
    <n v="0"/>
    <n v="84.419082152319348"/>
    <n v="60.478265541310471"/>
    <n v="56.25851825332623"/>
    <n v="39.726440512936037"/>
    <n v="36.196288903438202"/>
    <n v="63.014076743296158"/>
    <n v="201.15586594695606"/>
    <n v="138.9368061596704"/>
    <n v="340.09267210662642"/>
    <n v="0"/>
    <n v="0"/>
    <n v="0"/>
    <n v="0"/>
    <n v="0"/>
    <n v="0"/>
    <n v="0"/>
    <n v="0"/>
    <n v="0"/>
    <n v="8.7589991209207456E-3"/>
    <n v="0"/>
    <m/>
    <m/>
    <n v="0"/>
    <m/>
    <m/>
    <m/>
    <m/>
    <m/>
    <m/>
    <m/>
    <m/>
    <m/>
    <m/>
    <m/>
    <m/>
    <m/>
    <m/>
    <m/>
    <m/>
    <n v="7559.166666666667"/>
    <n v="0"/>
    <n v="90710"/>
    <n v="0"/>
    <n v="20"/>
    <n v="0"/>
    <n v="20"/>
    <n v="1.6666666666666667"/>
    <n v="0"/>
    <n v="0"/>
    <n v="0"/>
    <n v="0"/>
    <n v="0"/>
    <n v="0"/>
    <n v="0"/>
    <n v="0"/>
    <n v="0"/>
    <n v="0"/>
    <n v="0"/>
    <n v="2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1"/>
    <x v="1"/>
    <n v="3444.49"/>
    <n v="1.4323932816522706"/>
    <n v="1.3271449636855586"/>
    <n v="2.0130547925357138"/>
    <n v="2.060489789728976"/>
    <n v="1.8552277674035909"/>
    <n v="2.4418757617179896"/>
    <n v="4.7725930378735431"/>
    <n v="6.3575933188505562"/>
    <n v="11.130186356724099"/>
    <n v="6"/>
    <n v="3"/>
    <n v="4"/>
    <n v="4"/>
    <n v="0"/>
    <n v="0"/>
    <n v="13"/>
    <n v="4"/>
    <n v="17"/>
    <n v="4933.8643347184297"/>
    <n v="4571.3375559652695"/>
    <n v="6933.9471023413407"/>
    <n v="7097.3364758235602"/>
    <n v="6390.3134925439954"/>
    <n v="8411.0166424799972"/>
    <n v="16439.148993025039"/>
    <n v="21898.666610847555"/>
    <n v="38337.815603872594"/>
    <n v="20666.939999999999"/>
    <n v="10333.469999999999"/>
    <n v="13777.96"/>
    <n v="13777.96"/>
    <n v="0"/>
    <n v="0"/>
    <n v="44778.369999999995"/>
    <n v="13777.96"/>
    <n v="58556.329999999994"/>
    <n v="2.060489789728976"/>
    <n v="4"/>
    <m/>
    <m/>
    <n v="0"/>
    <m/>
    <m/>
    <m/>
    <m/>
    <m/>
    <m/>
    <m/>
    <m/>
    <m/>
    <m/>
    <m/>
    <m/>
    <m/>
    <m/>
    <m/>
    <m/>
    <n v="8324.184166666666"/>
    <n v="34444.899999999994"/>
    <n v="34444.899999999994"/>
    <n v="10"/>
    <n v="10"/>
    <n v="0"/>
    <n v="5"/>
    <n v="2.4166666666666665"/>
    <n v="0"/>
    <n v="0"/>
    <n v="0"/>
    <n v="3"/>
    <n v="3"/>
    <n v="3"/>
    <n v="4"/>
    <n v="2"/>
    <n v="4"/>
    <n v="2"/>
    <n v="5"/>
    <n v="3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2"/>
    <x v="2"/>
    <n v="3566.02"/>
    <n v="0.15146810392383303"/>
    <n v="0.17294525529298987"/>
    <n v="0.35004658041520398"/>
    <n v="0.3543508633670957"/>
    <n v="0.43079560571606851"/>
    <n v="0.54862094217241708"/>
    <n v="0.67445993963202688"/>
    <n v="1.3337674112555813"/>
    <n v="2.0082273508876081"/>
    <n v="0"/>
    <n v="0"/>
    <n v="0"/>
    <n v="0"/>
    <n v="0"/>
    <n v="0"/>
    <n v="0"/>
    <n v="0"/>
    <n v="0"/>
    <n v="540.13828795446705"/>
    <n v="616.72623927990776"/>
    <n v="1248.2731066922256"/>
    <n v="1263.6222657843307"/>
    <n v="1536.2257458956146"/>
    <n v="1956.3932522056828"/>
    <n v="2405.1376339266003"/>
    <n v="4756.2412638856285"/>
    <n v="7161.3788978122284"/>
    <n v="0"/>
    <n v="0"/>
    <n v="0"/>
    <n v="0"/>
    <n v="0"/>
    <n v="0"/>
    <n v="0"/>
    <n v="0"/>
    <n v="0"/>
    <n v="0.354350863367095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2"/>
    <x v="3"/>
    <n v="10698.05"/>
    <m/>
    <m/>
    <m/>
    <m/>
    <m/>
    <m/>
    <n v="0"/>
    <n v="0"/>
    <n v="0"/>
    <n v="1"/>
    <n v="1"/>
    <n v="1"/>
    <n v="0"/>
    <n v="0"/>
    <n v="0"/>
    <n v="3"/>
    <n v="0"/>
    <n v="3"/>
    <m/>
    <m/>
    <m/>
    <m/>
    <m/>
    <m/>
    <n v="0"/>
    <n v="0"/>
    <n v="0"/>
    <n v="10698.05"/>
    <n v="10698.05"/>
    <n v="10698.05"/>
    <n v="0"/>
    <n v="0"/>
    <n v="0"/>
    <n v="32094.149999999998"/>
    <n v="0"/>
    <n v="32094.149999999998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3"/>
    <x v="4"/>
    <n v="3985.87"/>
    <n v="4.0566194397235069"/>
    <n v="3.4266873748516962"/>
    <n v="5.2009947841610691"/>
    <n v="3.1428097453868244"/>
    <n v="3.8145238253921359"/>
    <n v="4.3777649876554197"/>
    <n v="12.684301598736273"/>
    <n v="11.33509855843438"/>
    <n v="24.019400157170651"/>
    <n v="0"/>
    <n v="0"/>
    <n v="0"/>
    <n v="0"/>
    <n v="0"/>
    <n v="0"/>
    <n v="0"/>
    <n v="0"/>
    <n v="0"/>
    <n v="16169.157726210733"/>
    <n v="13658.330406800131"/>
    <n v="20730.489080344079"/>
    <n v="12526.831079844982"/>
    <n v="15204.196079915751"/>
    <n v="17449.202131346105"/>
    <n v="50557.977213354941"/>
    <n v="45180.229291106836"/>
    <n v="95738.206504461778"/>
    <n v="0"/>
    <n v="0"/>
    <n v="0"/>
    <n v="0"/>
    <n v="0"/>
    <n v="0"/>
    <n v="0"/>
    <n v="0"/>
    <n v="0"/>
    <n v="3.1428097453868244"/>
    <n v="0"/>
    <m/>
    <m/>
    <n v="0"/>
    <m/>
    <m/>
    <m/>
    <m/>
    <m/>
    <m/>
    <m/>
    <m/>
    <m/>
    <m/>
    <m/>
    <m/>
    <m/>
    <m/>
    <m/>
    <m/>
    <n v="23250.908333333333"/>
    <n v="39858.699999999997"/>
    <n v="39858.699999999997"/>
    <n v="10"/>
    <n v="10"/>
    <n v="0"/>
    <n v="30"/>
    <n v="5.833333333333333"/>
    <n v="30"/>
    <n v="0"/>
    <n v="0"/>
    <n v="0"/>
    <n v="20"/>
    <n v="0"/>
    <n v="10"/>
    <n v="0"/>
    <n v="0"/>
    <n v="0"/>
    <n v="0"/>
    <n v="1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4"/>
    <x v="5"/>
    <n v="6232.07"/>
    <n v="5.5186851318293924"/>
    <n v="4.9988986692286836"/>
    <n v="8.0678719538291475"/>
    <n v="6.9010002576286871"/>
    <n v="6.2195270607294209"/>
    <n v="8.5149765220287978"/>
    <n v="18.585455754887224"/>
    <n v="21.635503840386903"/>
    <n v="40.220959595274124"/>
    <n v="5"/>
    <n v="21"/>
    <n v="2"/>
    <n v="16"/>
    <n v="0"/>
    <n v="0"/>
    <n v="28"/>
    <n v="16"/>
    <n v="44"/>
    <n v="34392.832049520002"/>
    <n v="31153.48642954"/>
    <n v="50279.542767300016"/>
    <n v="43007.516675560008"/>
    <n v="38760.528009360001"/>
    <n v="53065.929733640005"/>
    <n v="115825.86124636003"/>
    <n v="134833.97441856001"/>
    <n v="250659.83566492004"/>
    <n v="31160.35"/>
    <n v="130873.47"/>
    <n v="12464.14"/>
    <n v="99713.12"/>
    <n v="0"/>
    <n v="0"/>
    <n v="174497.96000000002"/>
    <n v="99713.12"/>
    <n v="274211.08"/>
    <n v="6.9010002576286871"/>
    <n v="16"/>
    <n v="36"/>
    <n v="10"/>
    <n v="44"/>
    <n v="5"/>
    <n v="21"/>
    <n v="2"/>
    <n v="16"/>
    <n v="0"/>
    <n v="0"/>
    <n v="0"/>
    <n v="0"/>
    <n v="0"/>
    <n v="0"/>
    <n v="0"/>
    <n v="0"/>
    <n v="0"/>
    <n v="0"/>
    <n v="0"/>
    <n v="0"/>
    <n v="54011.273333333324"/>
    <n v="224354.52"/>
    <n v="62320.7"/>
    <n v="36"/>
    <n v="10"/>
    <n v="8.3333333333333339"/>
    <n v="36"/>
    <n v="8.6666666666666661"/>
    <n v="4"/>
    <n v="14"/>
    <n v="20"/>
    <n v="0"/>
    <n v="0"/>
    <n v="20"/>
    <n v="0"/>
    <n v="36"/>
    <n v="0"/>
    <n v="0"/>
    <n v="0"/>
    <n v="10"/>
  </r>
  <r>
    <s v="BC_LEL35"/>
    <x v="4"/>
    <x v="1"/>
    <s v="赣州市"/>
    <s v="JXGZ005"/>
    <s v="赣州市妇幼保健院大公路院区"/>
    <s v="JXGZ005"/>
    <x v="63"/>
    <s v="正式进药"/>
    <s v="-"/>
    <x v="0"/>
    <x v="1"/>
    <x v="4"/>
    <x v="6"/>
    <n v="8489.27"/>
    <n v="1"/>
    <n v="1"/>
    <n v="1"/>
    <n v="1"/>
    <n v="1"/>
    <n v="1"/>
    <n v="3"/>
    <n v="3"/>
    <n v="6"/>
    <n v="4"/>
    <n v="0"/>
    <n v="1"/>
    <n v="1"/>
    <n v="0"/>
    <n v="0"/>
    <n v="5"/>
    <n v="1"/>
    <n v="6"/>
    <n v="8489.27"/>
    <n v="8489.27"/>
    <n v="8489.27"/>
    <n v="8489.27"/>
    <n v="8489.27"/>
    <n v="8489.27"/>
    <n v="25467.81"/>
    <n v="25467.81"/>
    <n v="50935.62"/>
    <n v="33957.08"/>
    <n v="0"/>
    <n v="8489.27"/>
    <n v="8489.27"/>
    <n v="0"/>
    <n v="0"/>
    <n v="42446.350000000006"/>
    <n v="8489.27"/>
    <n v="50935.62000000001"/>
    <n v="1"/>
    <n v="1"/>
    <n v="4"/>
    <n v="0"/>
    <n v="12"/>
    <n v="8"/>
    <n v="0"/>
    <n v="2"/>
    <n v="2"/>
    <n v="0"/>
    <n v="0"/>
    <n v="0.66666666666666663"/>
    <n v="0"/>
    <n v="1.6666666666666667"/>
    <n v="1"/>
    <n v="3"/>
    <n v="1"/>
    <n v="1"/>
    <n v="1"/>
    <n v="0"/>
    <n v="0"/>
    <n v="4952.0741666666672"/>
    <n v="16978.54"/>
    <n v="0"/>
    <n v="2"/>
    <n v="0"/>
    <n v="0"/>
    <n v="2"/>
    <n v="0.58333333333333337"/>
    <n v="1"/>
    <n v="1"/>
    <n v="0"/>
    <n v="1"/>
    <n v="0"/>
    <n v="2"/>
    <n v="0"/>
    <n v="2"/>
    <n v="0"/>
    <n v="0"/>
    <n v="0"/>
    <n v="0"/>
  </r>
  <r>
    <s v="BC_LEL35"/>
    <x v="4"/>
    <x v="1"/>
    <s v="赣州市"/>
    <s v="JXGZ008"/>
    <s v="广东省人民医院赣州医院"/>
    <s v="JXGZ008"/>
    <x v="64"/>
    <s v="正式进药"/>
    <s v="-"/>
    <x v="0"/>
    <x v="1"/>
    <x v="0"/>
    <x v="0"/>
    <n v="4535.5"/>
    <n v="1.1719374614446301E-2"/>
    <n v="8.3958203742576874E-3"/>
    <n v="7.8100191787773554E-3"/>
    <n v="5.5149739442745477E-3"/>
    <n v="5.024905015512106E-3"/>
    <n v="8.7478512264050571E-3"/>
    <n v="2.7925214167481345E-2"/>
    <n v="1.9287730186191711E-2"/>
    <n v="4.7212944353673056E-2"/>
    <n v="-1"/>
    <n v="2"/>
    <n v="0"/>
    <n v="1"/>
    <n v="0"/>
    <n v="0"/>
    <n v="1"/>
    <n v="1"/>
    <n v="2"/>
    <n v="53.153223563821193"/>
    <n v="38.079243307445743"/>
    <n v="35.422341985344694"/>
    <n v="25.013164324257207"/>
    <n v="22.790456697855156"/>
    <n v="39.675879237360128"/>
    <n v="126.65480885661162"/>
    <n v="87.479500259472502"/>
    <n v="214.13430911608413"/>
    <n v="-4535.5"/>
    <n v="9071"/>
    <n v="0"/>
    <n v="4535.5"/>
    <n v="0"/>
    <n v="0"/>
    <n v="4535.5"/>
    <n v="4535.5"/>
    <n v="9071"/>
    <n v="5.5149739442745477E-3"/>
    <n v="1"/>
    <m/>
    <m/>
    <n v="0"/>
    <m/>
    <m/>
    <m/>
    <m/>
    <m/>
    <m/>
    <m/>
    <m/>
    <m/>
    <m/>
    <m/>
    <m/>
    <m/>
    <m/>
    <m/>
    <m/>
    <n v="12094.666666666666"/>
    <n v="27213"/>
    <n v="18142"/>
    <n v="6"/>
    <n v="4"/>
    <n v="0"/>
    <n v="5"/>
    <n v="2.6666666666666665"/>
    <n v="3"/>
    <n v="3"/>
    <n v="3"/>
    <n v="4"/>
    <n v="5"/>
    <n v="4"/>
    <n v="3"/>
    <n v="2"/>
    <n v="1"/>
    <n v="1"/>
    <n v="1"/>
    <n v="2"/>
  </r>
  <r>
    <s v="BC_LEL35"/>
    <x v="4"/>
    <x v="1"/>
    <s v="赣州市"/>
    <s v="JXGZ008"/>
    <s v="广东省人民医院赣州医院"/>
    <s v="JXGZ008"/>
    <x v="64"/>
    <s v="正式进药"/>
    <s v="-"/>
    <x v="0"/>
    <x v="1"/>
    <x v="1"/>
    <x v="1"/>
    <n v="3444.49"/>
    <n v="0.34104601944101692"/>
    <n v="0.31598689611560921"/>
    <n v="0.47929876012755102"/>
    <n v="0.4905928070783277"/>
    <n v="0.4417208970008551"/>
    <n v="0.58139899088523572"/>
    <n v="1.1363316756841773"/>
    <n v="1.5137126949644184"/>
    <n v="2.6500443706485957"/>
    <n v="0"/>
    <n v="0"/>
    <n v="0"/>
    <n v="0"/>
    <n v="0"/>
    <n v="0"/>
    <n v="0"/>
    <n v="0"/>
    <n v="0"/>
    <n v="1174.7296035043883"/>
    <n v="1088.4137038012548"/>
    <n v="1650.9397862717478"/>
    <n v="1689.8420180532287"/>
    <n v="1521.5032125104751"/>
    <n v="2002.6230101142853"/>
    <n v="3914.0830935773911"/>
    <n v="5213.9682406779893"/>
    <n v="9128.0513342553804"/>
    <n v="0"/>
    <n v="0"/>
    <n v="0"/>
    <n v="0"/>
    <n v="0"/>
    <n v="0"/>
    <n v="0"/>
    <n v="0"/>
    <n v="0"/>
    <n v="0.4905928070783277"/>
    <n v="0"/>
    <m/>
    <m/>
    <n v="0"/>
    <m/>
    <m/>
    <m/>
    <m/>
    <m/>
    <m/>
    <m/>
    <m/>
    <m/>
    <m/>
    <m/>
    <m/>
    <m/>
    <m/>
    <m/>
    <m/>
    <n v="2009.2858333333334"/>
    <n v="0"/>
    <n v="0"/>
    <n v="0"/>
    <n v="0"/>
    <n v="0"/>
    <n v="3"/>
    <n v="0.58333333333333337"/>
    <n v="2"/>
    <n v="3"/>
    <n v="1"/>
    <n v="1"/>
    <n v="0"/>
    <n v="0"/>
    <n v="0"/>
    <n v="0"/>
    <n v="0"/>
    <n v="0"/>
    <n v="0"/>
    <n v="0"/>
  </r>
  <r>
    <s v="BC_LEL35"/>
    <x v="4"/>
    <x v="1"/>
    <s v="赣州市"/>
    <s v="JXGZ008"/>
    <s v="广东省人民医院赣州医院"/>
    <s v="JXGZ008"/>
    <x v="64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66666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8"/>
    <s v="广东省人民医院赣州医院"/>
    <s v="JXGZ008"/>
    <x v="64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赣州市"/>
    <s v="JXGZ008"/>
    <s v="广东省人民医院赣州医院"/>
    <s v="JXGZ008"/>
    <x v="64"/>
    <s v="正式进药"/>
    <s v="-"/>
    <x v="0"/>
    <x v="1"/>
    <x v="3"/>
    <x v="4"/>
    <n v="3985.87"/>
    <n v="4.5734990813904846"/>
    <n v="3.8633033721705927"/>
    <n v="5.8636865550539836"/>
    <n v="3.5432550913603547"/>
    <n v="4.3005565275706816"/>
    <n v="4.935563822804669"/>
    <n v="14.30048900861506"/>
    <n v="12.779375441735706"/>
    <n v="27.079864450350765"/>
    <n v="7"/>
    <n v="10"/>
    <n v="12"/>
    <n v="7"/>
    <n v="0"/>
    <n v="0"/>
    <n v="29"/>
    <n v="7"/>
    <n v="36"/>
    <n v="18229.37278354189"/>
    <n v="15398.625012033599"/>
    <n v="23371.892329193022"/>
    <n v="14122.954171000496"/>
    <n v="17141.459246548155"/>
    <n v="19672.515774402447"/>
    <n v="56999.890124768513"/>
    <n v="50936.929191951102"/>
    <n v="107936.81931671962"/>
    <n v="27901.09"/>
    <n v="39858.699999999997"/>
    <n v="47830.44"/>
    <n v="27901.09"/>
    <n v="0"/>
    <n v="0"/>
    <n v="115590.23"/>
    <n v="27901.09"/>
    <n v="143491.32"/>
    <n v="3.5432550913603547"/>
    <n v="7"/>
    <m/>
    <m/>
    <n v="0"/>
    <m/>
    <m/>
    <m/>
    <m/>
    <m/>
    <m/>
    <m/>
    <m/>
    <m/>
    <m/>
    <m/>
    <m/>
    <m/>
    <m/>
    <m/>
    <m/>
    <n v="44841.037499999999"/>
    <n v="123561.97"/>
    <n v="103632.62"/>
    <n v="31"/>
    <n v="26"/>
    <n v="0"/>
    <n v="16"/>
    <n v="11.25"/>
    <n v="16"/>
    <n v="12"/>
    <n v="9"/>
    <n v="16"/>
    <n v="11"/>
    <n v="14"/>
    <n v="13"/>
    <n v="9"/>
    <n v="9"/>
    <n v="5"/>
    <n v="8"/>
    <n v="13"/>
  </r>
  <r>
    <s v="BC_LEL35"/>
    <x v="4"/>
    <x v="1"/>
    <s v="赣州市"/>
    <s v="JXGZ008"/>
    <s v="广东省人民医院赣州医院"/>
    <s v="JXGZ008"/>
    <x v="64"/>
    <s v="正式进药"/>
    <s v="-"/>
    <x v="0"/>
    <x v="1"/>
    <x v="4"/>
    <x v="5"/>
    <n v="6232.07"/>
    <n v="2.2565165317238094"/>
    <n v="2.0860576899232521"/>
    <n v="3.0924971979246063"/>
    <n v="2.7098331383232215"/>
    <n v="2.4863507273233454"/>
    <n v="3.2391207295232567"/>
    <n v="7.4350714195716678"/>
    <n v="8.4353045951698249"/>
    <n v="15.870376014741492"/>
    <n v="4"/>
    <n v="2"/>
    <n v="2"/>
    <n v="1"/>
    <n v="0"/>
    <n v="0"/>
    <n v="8"/>
    <n v="1"/>
    <n v="9"/>
    <n v="14062.768981859999"/>
    <n v="13000.45754764"/>
    <n v="19272.65901227"/>
    <n v="16887.869806349998"/>
    <n v="15495.11177723"/>
    <n v="20186.42712484"/>
    <n v="46335.885541769996"/>
    <n v="52569.40870842"/>
    <n v="98905.294250189996"/>
    <n v="24928.28"/>
    <n v="12464.14"/>
    <n v="12464.14"/>
    <n v="6232.07"/>
    <n v="0"/>
    <n v="0"/>
    <n v="49856.56"/>
    <n v="6232.07"/>
    <n v="56088.63"/>
    <n v="2.7098331383232215"/>
    <n v="1"/>
    <n v="4"/>
    <n v="8"/>
    <n v="9"/>
    <n v="4"/>
    <n v="2"/>
    <n v="2"/>
    <n v="1"/>
    <n v="0"/>
    <n v="0"/>
    <n v="0"/>
    <n v="0"/>
    <n v="0"/>
    <n v="0"/>
    <n v="0"/>
    <n v="0"/>
    <n v="0"/>
    <n v="0"/>
    <n v="0"/>
    <n v="0"/>
    <n v="7790.0874999999996"/>
    <n v="24928.28"/>
    <n v="49856.56"/>
    <n v="4"/>
    <n v="8"/>
    <n v="14.666666666666666"/>
    <n v="3"/>
    <n v="1.25"/>
    <n v="0"/>
    <n v="0"/>
    <n v="0"/>
    <n v="1"/>
    <n v="1"/>
    <n v="1"/>
    <n v="1"/>
    <n v="2"/>
    <n v="1"/>
    <n v="3"/>
    <n v="3"/>
    <n v="2"/>
  </r>
  <r>
    <s v="BC_LEL35"/>
    <x v="4"/>
    <x v="1"/>
    <s v="赣州市"/>
    <s v="JXGZ008"/>
    <s v="广东省人民医院赣州医院"/>
    <s v="JXGZ008"/>
    <x v="64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8489.27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3"/>
    <n v="3"/>
    <n v="1"/>
    <n v="0"/>
    <n v="0"/>
    <n v="8"/>
    <n v="1"/>
    <n v="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13606.5"/>
    <n v="13606.5"/>
    <n v="4535.5"/>
    <n v="0"/>
    <n v="0"/>
    <n v="36284"/>
    <n v="4535.5"/>
    <n v="40819.5"/>
    <n v="1.1681063360424579E-7"/>
    <n v="1"/>
    <m/>
    <m/>
    <n v="0"/>
    <m/>
    <m/>
    <m/>
    <m/>
    <m/>
    <m/>
    <m/>
    <m/>
    <m/>
    <m/>
    <m/>
    <m/>
    <m/>
    <m/>
    <m/>
    <m/>
    <n v="7937.125"/>
    <n v="18142"/>
    <n v="27213"/>
    <n v="4"/>
    <n v="6"/>
    <n v="0"/>
    <n v="4"/>
    <n v="1.75"/>
    <n v="1"/>
    <n v="1"/>
    <n v="3"/>
    <n v="1"/>
    <n v="3"/>
    <n v="2"/>
    <n v="1"/>
    <n v="2"/>
    <n v="1"/>
    <n v="1"/>
    <n v="1"/>
    <n v="4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1"/>
    <x v="1"/>
    <n v="3444.49"/>
    <n v="0.34104601944101692"/>
    <n v="0.31598689611560921"/>
    <n v="0.47929876012755102"/>
    <n v="0.4905928070783277"/>
    <n v="0.4417208970008551"/>
    <n v="0.58139899088523572"/>
    <n v="1.1363316756841773"/>
    <n v="1.5137126949644184"/>
    <n v="2.6500443706485957"/>
    <n v="2"/>
    <n v="1"/>
    <n v="1"/>
    <n v="1"/>
    <n v="0"/>
    <n v="0"/>
    <n v="4"/>
    <n v="1"/>
    <n v="5"/>
    <n v="1174.7296035043883"/>
    <n v="1088.4137038012548"/>
    <n v="1650.9397862717478"/>
    <n v="1689.8420180532287"/>
    <n v="1521.5032125104751"/>
    <n v="2002.6230101142853"/>
    <n v="3914.0830935773911"/>
    <n v="5213.9682406779893"/>
    <n v="9128.0513342553804"/>
    <n v="6888.98"/>
    <n v="3444.49"/>
    <n v="3444.49"/>
    <n v="3444.49"/>
    <n v="0"/>
    <n v="0"/>
    <n v="13777.96"/>
    <n v="3444.49"/>
    <n v="17222.449999999997"/>
    <n v="0.4905928070783277"/>
    <n v="1"/>
    <m/>
    <m/>
    <n v="0"/>
    <m/>
    <m/>
    <m/>
    <m/>
    <m/>
    <m/>
    <m/>
    <m/>
    <m/>
    <m/>
    <m/>
    <m/>
    <m/>
    <m/>
    <m/>
    <m/>
    <n v="2009.2858333333334"/>
    <n v="6888.98"/>
    <n v="13777.96"/>
    <n v="2"/>
    <n v="4"/>
    <n v="0"/>
    <n v="2"/>
    <n v="0.58333333333333337"/>
    <n v="0"/>
    <n v="0"/>
    <n v="0"/>
    <n v="1"/>
    <n v="0"/>
    <n v="0"/>
    <n v="0"/>
    <n v="0"/>
    <n v="2"/>
    <n v="1"/>
    <n v="2"/>
    <n v="1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3"/>
    <x v="4"/>
    <n v="3985.87"/>
    <n v="8.8045136481548436"/>
    <n v="7.4373049304072794"/>
    <n v="11.288273460586044"/>
    <n v="6.8211750468509207"/>
    <n v="8.2790677264431753"/>
    <n v="9.5015300683106894"/>
    <n v="27.530092039148169"/>
    <n v="24.601772841604785"/>
    <n v="52.131864880752957"/>
    <n v="7"/>
    <n v="3"/>
    <n v="2"/>
    <n v="0"/>
    <n v="0"/>
    <n v="0"/>
    <n v="12"/>
    <n v="0"/>
    <n v="12"/>
    <n v="35093.646814770946"/>
    <n v="29644.130602962461"/>
    <n v="44993.590538346092"/>
    <n v="27188.316983991677"/>
    <n v="32999.287678798064"/>
    <n v="37871.863653377528"/>
    <n v="109731.3679560795"/>
    <n v="98059.468316167273"/>
    <n v="207790.83627224679"/>
    <n v="27901.09"/>
    <n v="11957.61"/>
    <n v="7971.74"/>
    <n v="0"/>
    <n v="0"/>
    <n v="0"/>
    <n v="47830.439999999995"/>
    <n v="0"/>
    <n v="47830.439999999995"/>
    <n v="6.8211750468509207"/>
    <n v="0"/>
    <m/>
    <m/>
    <n v="0"/>
    <m/>
    <m/>
    <m/>
    <m/>
    <m/>
    <m/>
    <m/>
    <m/>
    <m/>
    <m/>
    <m/>
    <m/>
    <m/>
    <m/>
    <m/>
    <m/>
    <n v="82374.646666666667"/>
    <n v="183350.02"/>
    <n v="139505.44999999998"/>
    <n v="46"/>
    <n v="35"/>
    <n v="0"/>
    <n v="34"/>
    <n v="20.666666666666668"/>
    <n v="26"/>
    <n v="34"/>
    <n v="34"/>
    <n v="27"/>
    <n v="23"/>
    <n v="23"/>
    <n v="16"/>
    <n v="14"/>
    <n v="16"/>
    <n v="11"/>
    <n v="14"/>
    <n v="10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4"/>
    <x v="5"/>
    <n v="6232.07"/>
    <n v="0.71393867832357472"/>
    <n v="0.66000733262463362"/>
    <n v="0.97843397742323179"/>
    <n v="0.8573631812238951"/>
    <n v="0.78665574802433225"/>
    <n v="1.0248240872246299"/>
    <n v="2.3523799883714398"/>
    <n v="2.6688430164728572"/>
    <n v="5.0212230048442965"/>
    <n v="0"/>
    <n v="0"/>
    <n v="0"/>
    <n v="0"/>
    <n v="0"/>
    <n v="0"/>
    <n v="0"/>
    <n v="0"/>
    <n v="0"/>
    <n v="4449.3158190200002"/>
    <n v="4113.2118974300001"/>
    <n v="6097.6690376799997"/>
    <n v="5343.1473608099996"/>
    <n v="4902.4936875900003"/>
    <n v="6386.7754492699987"/>
    <n v="14660.19675413"/>
    <n v="16632.416497669998"/>
    <n v="31292.613251799998"/>
    <n v="0"/>
    <n v="0"/>
    <n v="0"/>
    <n v="0"/>
    <n v="0"/>
    <n v="0"/>
    <n v="0"/>
    <n v="0"/>
    <n v="0"/>
    <n v="0.85736318122389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666666666666668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1"/>
    <s v="吉安市中心人民医院北院区"/>
    <s v="JXJA001"/>
    <x v="65"/>
    <s v="临时采购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6"/>
    <n v="2"/>
    <n v="2"/>
    <n v="4"/>
    <n v="0"/>
    <n v="0"/>
    <n v="10"/>
    <n v="4"/>
    <n v="14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27213"/>
    <n v="9071"/>
    <n v="9071"/>
    <n v="18142"/>
    <n v="0"/>
    <n v="0"/>
    <n v="45355"/>
    <n v="18142"/>
    <n v="63497"/>
    <n v="1.1681063360424579E-7"/>
    <n v="4"/>
    <m/>
    <m/>
    <n v="0"/>
    <m/>
    <m/>
    <m/>
    <m/>
    <m/>
    <m/>
    <m/>
    <m/>
    <m/>
    <m/>
    <m/>
    <m/>
    <m/>
    <m/>
    <m/>
    <m/>
    <n v="13228.541666666666"/>
    <n v="27213"/>
    <n v="31748.5"/>
    <n v="6"/>
    <n v="7"/>
    <n v="0"/>
    <n v="4"/>
    <n v="2.9166666666666665"/>
    <n v="4"/>
    <n v="3"/>
    <n v="3"/>
    <n v="4"/>
    <n v="4"/>
    <n v="4"/>
    <n v="2"/>
    <n v="3"/>
    <n v="1"/>
    <n v="3"/>
    <n v="1"/>
    <n v="3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1"/>
    <x v="1"/>
    <n v="3444.49"/>
    <n v="0.50669694316951086"/>
    <n v="0.46946624565747658"/>
    <n v="0.71210101504664725"/>
    <n v="0.72888074194494401"/>
    <n v="0.656271046972699"/>
    <n v="0.86379278645806445"/>
    <n v="1.6882642038736346"/>
    <n v="2.2489445753757074"/>
    <n v="3.937208779249342"/>
    <n v="0"/>
    <n v="0"/>
    <n v="0"/>
    <n v="0"/>
    <n v="0"/>
    <n v="0"/>
    <n v="0"/>
    <n v="0"/>
    <n v="0"/>
    <n v="1745.3125537779481"/>
    <n v="1617.0717885047213"/>
    <n v="2452.8248253180254"/>
    <n v="2510.6224268219398"/>
    <n v="2260.5190585869918"/>
    <n v="2975.3256150269381"/>
    <n v="5815.2091676006949"/>
    <n v="7746.4671004358697"/>
    <n v="13561.676268036565"/>
    <n v="0"/>
    <n v="0"/>
    <n v="0"/>
    <n v="0"/>
    <n v="0"/>
    <n v="0"/>
    <n v="0"/>
    <n v="0"/>
    <n v="0"/>
    <n v="0.72888074194494401"/>
    <n v="0"/>
    <m/>
    <m/>
    <n v="0"/>
    <m/>
    <m/>
    <m/>
    <m/>
    <m/>
    <m/>
    <m/>
    <m/>
    <m/>
    <m/>
    <m/>
    <m/>
    <m/>
    <m/>
    <m/>
    <m/>
    <n v="2870.4083333333333"/>
    <n v="6888.98"/>
    <n v="0"/>
    <n v="2"/>
    <n v="0"/>
    <n v="0"/>
    <n v="2"/>
    <n v="0.83333333333333337"/>
    <n v="1"/>
    <n v="2"/>
    <n v="2"/>
    <n v="1"/>
    <n v="1"/>
    <n v="1"/>
    <n v="1"/>
    <n v="1"/>
    <n v="0"/>
    <n v="0"/>
    <n v="0"/>
    <n v="0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3"/>
    <x v="4"/>
    <n v="3985.87"/>
    <n v="0.39396350106803257"/>
    <n v="0.3327868870426291"/>
    <n v="0.50510089611568987"/>
    <n v="0.30521776786824156"/>
    <n v="0.37045209280497304"/>
    <n v="0.4251519391987465"/>
    <n v="1.2318512842263516"/>
    <n v="1.1008217998719609"/>
    <n v="2.3326730840983125"/>
    <n v="0"/>
    <n v="1"/>
    <n v="0"/>
    <n v="0"/>
    <n v="0"/>
    <n v="0"/>
    <n v="1"/>
    <n v="0"/>
    <n v="1"/>
    <n v="1570.2873000020388"/>
    <n v="1326.4452694566039"/>
    <n v="2013.2665088006447"/>
    <n v="1216.5583444129879"/>
    <n v="1476.5738831485578"/>
    <n v="1694.6003598941077"/>
    <n v="4909.9990782592868"/>
    <n v="4387.7325874556536"/>
    <n v="9297.7316657149404"/>
    <n v="0"/>
    <n v="3985.87"/>
    <n v="0"/>
    <n v="0"/>
    <n v="0"/>
    <n v="0"/>
    <n v="3985.87"/>
    <n v="0"/>
    <n v="3985.87"/>
    <n v="0.30521776786824156"/>
    <n v="0"/>
    <m/>
    <m/>
    <n v="0"/>
    <m/>
    <m/>
    <m/>
    <m/>
    <m/>
    <m/>
    <m/>
    <m/>
    <m/>
    <m/>
    <m/>
    <m/>
    <m/>
    <m/>
    <m/>
    <m/>
    <n v="7307.4283333333333"/>
    <n v="0"/>
    <n v="0"/>
    <n v="0"/>
    <n v="0"/>
    <n v="0"/>
    <n v="7"/>
    <n v="1.8333333333333333"/>
    <n v="4"/>
    <n v="7"/>
    <n v="2"/>
    <n v="3"/>
    <n v="3"/>
    <n v="3"/>
    <n v="0"/>
    <n v="0"/>
    <n v="0"/>
    <n v="0"/>
    <n v="0"/>
    <n v="0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4"/>
    <x v="5"/>
    <n v="6232.07"/>
    <n v="3.3659944388236975"/>
    <n v="3.1117247980237703"/>
    <n v="4.6130080961237594"/>
    <n v="4.0421966793232427"/>
    <n v="3.7088329666242514"/>
    <n v="4.8317231380231611"/>
    <n v="11.090727332971227"/>
    <n v="12.582752783970655"/>
    <n v="23.673480116941882"/>
    <n v="6"/>
    <n v="4"/>
    <n v="8"/>
    <n v="3"/>
    <n v="0"/>
    <n v="0"/>
    <n v="18"/>
    <n v="3"/>
    <n v="21"/>
    <n v="20977.112962359999"/>
    <n v="19392.486762019998"/>
    <n v="28748.589365609994"/>
    <n v="25191.252659310001"/>
    <n v="23113.706666309998"/>
    <n v="30111.636816779999"/>
    <n v="69118.189089989988"/>
    <n v="78416.596142399998"/>
    <n v="147534.78523238999"/>
    <n v="37392.42"/>
    <n v="24928.28"/>
    <n v="49856.56"/>
    <n v="18696.21"/>
    <n v="0"/>
    <n v="0"/>
    <n v="112177.26"/>
    <n v="18696.21"/>
    <n v="130873.47"/>
    <n v="4.0421966793232427"/>
    <n v="3"/>
    <n v="11"/>
    <n v="12"/>
    <n v="21"/>
    <n v="6"/>
    <n v="4"/>
    <n v="8"/>
    <n v="3"/>
    <n v="0"/>
    <n v="0"/>
    <n v="0"/>
    <n v="0"/>
    <n v="0"/>
    <n v="0"/>
    <n v="0"/>
    <n v="0"/>
    <n v="0"/>
    <n v="0"/>
    <n v="0"/>
    <n v="0"/>
    <n v="15060.835833333331"/>
    <n v="68552.76999999999"/>
    <n v="74784.84"/>
    <n v="11"/>
    <n v="12"/>
    <n v="6.333333333333333"/>
    <n v="5"/>
    <n v="2.4166666666666665"/>
    <n v="0"/>
    <n v="0"/>
    <n v="1"/>
    <n v="2"/>
    <n v="1"/>
    <n v="2"/>
    <n v="2"/>
    <n v="5"/>
    <n v="4"/>
    <n v="5"/>
    <n v="4"/>
    <n v="3"/>
  </r>
  <r>
    <s v="BC_LEL35"/>
    <x v="4"/>
    <x v="1"/>
    <s v="吉安市"/>
    <s v="JXJA002"/>
    <s v="井冈山大学附属医院南院区"/>
    <s v="JXJA002"/>
    <x v="66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0"/>
    <n v="8.3333333333333329E-2"/>
    <n v="0"/>
    <n v="0"/>
    <n v="0"/>
    <n v="0"/>
    <n v="0"/>
    <n v="1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3"/>
    <x v="4"/>
    <n v="3985.87"/>
    <n v="1.6632816995290993E-7"/>
    <n v="1.4049990355976576E-7"/>
    <n v="2.1324946972178945E-7"/>
    <n v="1.2886044679014564E-7"/>
    <n v="1.5640184556293783E-7"/>
    <n v="1.7949567360212585E-7"/>
    <n v="5.2007754323446514E-7"/>
    <n v="4.6475796595520929E-7"/>
    <n v="9.8483550918967443E-7"/>
    <n v="0"/>
    <n v="0"/>
    <n v="0"/>
    <n v="0"/>
    <n v="0"/>
    <n v="0"/>
    <n v="0"/>
    <n v="0"/>
    <n v="0"/>
    <n v="6.6296246277020509E-4"/>
    <n v="5.6001435060176361E-4"/>
    <n v="8.4998466387998888E-4"/>
    <n v="5.1362098904743781E-4"/>
    <n v="6.2339742417394698E-4"/>
    <n v="7.1544642054050542E-4"/>
    <n v="2.0729614772519575E-3"/>
    <n v="1.8524648337618901E-3"/>
    <n v="3.9254263110138476E-3"/>
    <n v="0"/>
    <n v="0"/>
    <n v="0"/>
    <n v="0"/>
    <n v="0"/>
    <n v="0"/>
    <n v="0"/>
    <n v="0"/>
    <n v="0"/>
    <n v="1.2886044679014564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4"/>
    <x v="5"/>
    <n v="6232.07"/>
    <n v="6.7068420523196948E-2"/>
    <n v="6.2002142524073066E-2"/>
    <n v="9.1914948623811998E-2"/>
    <n v="8.0541631424229834E-2"/>
    <n v="7.3899417923739621E-2"/>
    <n v="9.6272807423536638E-2"/>
    <n v="0.22098551167108202"/>
    <n v="0.25071385677150609"/>
    <n v="0.47169936844258809"/>
    <n v="0"/>
    <n v="0"/>
    <n v="0"/>
    <n v="0"/>
    <n v="0"/>
    <n v="0"/>
    <n v="0"/>
    <n v="0"/>
    <n v="0"/>
    <n v="417.97509148999995"/>
    <n v="386.40169236000003"/>
    <n v="572.82039386999998"/>
    <n v="501.94108495"/>
    <n v="460.54634545999994"/>
    <n v="599.97887495999998"/>
    <n v="1377.1971777200001"/>
    <n v="1562.4663053699999"/>
    <n v="2939.6634830900002"/>
    <n v="0"/>
    <n v="0"/>
    <n v="0"/>
    <n v="0"/>
    <n v="0"/>
    <n v="0"/>
    <n v="0"/>
    <n v="0"/>
    <n v="0"/>
    <n v="8.05416314242298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吉安市"/>
    <s v="JXJA84"/>
    <s v="吉安市中心人民医院南院区"/>
    <s v="JXJA84"/>
    <x v="67"/>
    <s v="临时采购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0"/>
    <x v="0"/>
    <n v="4535.5"/>
    <n v="1.1990062825922523"/>
    <n v="0.85897428040588475"/>
    <n v="0.79904110676493312"/>
    <n v="0.56423560343967838"/>
    <n v="0.51409677403788578"/>
    <n v="0.89499046875015853"/>
    <n v="2.8570216697630704"/>
    <n v="1.9733228462277226"/>
    <n v="4.8303445159907934"/>
    <n v="0"/>
    <n v="0"/>
    <n v="0"/>
    <n v="0"/>
    <n v="0"/>
    <n v="0"/>
    <n v="0"/>
    <n v="0"/>
    <n v="0"/>
    <n v="5438.0929946971601"/>
    <n v="3895.87784878089"/>
    <n v="3624.050939732354"/>
    <n v="2559.0905794006612"/>
    <n v="2331.6859186488309"/>
    <n v="4059.2292710163438"/>
    <n v="12958.021783210403"/>
    <n v="8950.0057690658359"/>
    <n v="21908.027552276239"/>
    <n v="0"/>
    <n v="0"/>
    <n v="0"/>
    <n v="0"/>
    <n v="0"/>
    <n v="0"/>
    <n v="0"/>
    <n v="0"/>
    <n v="0"/>
    <n v="0.56423560343967838"/>
    <n v="0"/>
    <m/>
    <m/>
    <n v="0"/>
    <m/>
    <m/>
    <m/>
    <m/>
    <m/>
    <m/>
    <m/>
    <m/>
    <m/>
    <m/>
    <m/>
    <m/>
    <m/>
    <m/>
    <m/>
    <m/>
    <n v="4157.5416666666661"/>
    <n v="18142"/>
    <n v="4535.5"/>
    <n v="4"/>
    <n v="1"/>
    <n v="0"/>
    <n v="3"/>
    <n v="0.91666666666666663"/>
    <n v="0"/>
    <n v="0"/>
    <n v="1"/>
    <n v="3"/>
    <n v="1"/>
    <n v="1"/>
    <n v="1"/>
    <n v="2"/>
    <n v="1"/>
    <n v="1"/>
    <n v="0"/>
    <n v="0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1"/>
    <x v="1"/>
    <n v="3444.49"/>
    <n v="0.52368677339740111"/>
    <n v="0.48520770989752665"/>
    <n v="0.73597815800920774"/>
    <n v="0.75332051847992987"/>
    <n v="0.67827618006428714"/>
    <n v="0.89275623885664968"/>
    <n v="1.7448726413041356"/>
    <n v="2.3243529374008665"/>
    <n v="4.0692255787050016"/>
    <n v="-2"/>
    <n v="3"/>
    <n v="3"/>
    <n v="4"/>
    <n v="0"/>
    <n v="0"/>
    <n v="4"/>
    <n v="4"/>
    <n v="8"/>
    <n v="1803.833854099614"/>
    <n v="1671.2931046649314"/>
    <n v="2535.0694054811361"/>
    <n v="2594.8049926989333"/>
    <n v="2336.315519469636"/>
    <n v="3075.0899371793412"/>
    <n v="6010.1963642456813"/>
    <n v="8006.2104493479101"/>
    <n v="14016.406813593592"/>
    <n v="-6888.98"/>
    <n v="10333.469999999999"/>
    <n v="10333.469999999999"/>
    <n v="13777.96"/>
    <n v="0"/>
    <n v="0"/>
    <n v="13777.96"/>
    <n v="13777.96"/>
    <n v="27555.919999999998"/>
    <n v="0.75332051847992987"/>
    <n v="4"/>
    <m/>
    <m/>
    <n v="0"/>
    <m/>
    <m/>
    <m/>
    <m/>
    <m/>
    <m/>
    <m/>
    <m/>
    <m/>
    <m/>
    <m/>
    <m/>
    <m/>
    <m/>
    <m/>
    <m/>
    <n v="29278.164999999997"/>
    <n v="55111.839999999997"/>
    <n v="27555.919999999998"/>
    <n v="16"/>
    <n v="8"/>
    <n v="0"/>
    <n v="19"/>
    <n v="8.5"/>
    <n v="11"/>
    <n v="13"/>
    <n v="19"/>
    <n v="15"/>
    <n v="16"/>
    <n v="4"/>
    <n v="5"/>
    <n v="8"/>
    <n v="3"/>
    <n v="2"/>
    <n v="3"/>
    <n v="3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3"/>
    <x v="4"/>
    <n v="3985.87"/>
    <n v="4.5052890467431856"/>
    <n v="3.8056853313271981"/>
    <n v="5.776234419180911"/>
    <n v="3.4904103114129121"/>
    <n v="4.2364172100529709"/>
    <n v="4.861953885781328"/>
    <n v="14.087208797251295"/>
    <n v="12.588781407247211"/>
    <n v="26.675990204498504"/>
    <n v="0"/>
    <n v="1"/>
    <n v="1"/>
    <n v="1"/>
    <n v="0"/>
    <n v="0"/>
    <n v="2"/>
    <n v="1"/>
    <n v="3"/>
    <n v="17957.49645274226"/>
    <n v="15168.966991577139"/>
    <n v="23023.319484380616"/>
    <n v="13912.321747951384"/>
    <n v="16885.808265033833"/>
    <n v="19379.116134719221"/>
    <n v="56149.78292870002"/>
    <n v="50177.246147704442"/>
    <n v="106327.02907640446"/>
    <n v="0"/>
    <n v="3985.87"/>
    <n v="3985.87"/>
    <n v="3985.87"/>
    <n v="0"/>
    <n v="0"/>
    <n v="7971.74"/>
    <n v="3985.87"/>
    <n v="11957.61"/>
    <n v="3.4904103114129121"/>
    <n v="1"/>
    <m/>
    <m/>
    <n v="0"/>
    <m/>
    <m/>
    <m/>
    <m/>
    <m/>
    <m/>
    <m/>
    <m/>
    <m/>
    <m/>
    <m/>
    <m/>
    <m/>
    <m/>
    <m/>
    <m/>
    <n v="17272.103333333333"/>
    <n v="31886.959999999999"/>
    <n v="3985.87"/>
    <n v="8"/>
    <n v="1"/>
    <n v="0"/>
    <n v="12"/>
    <n v="4.333333333333333"/>
    <n v="8"/>
    <n v="5"/>
    <n v="12"/>
    <n v="8"/>
    <n v="6"/>
    <n v="4"/>
    <n v="3"/>
    <n v="4"/>
    <n v="1"/>
    <n v="1"/>
    <n v="0"/>
    <n v="0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4"/>
    <x v="5"/>
    <n v="6232.07"/>
    <n v="11.687691551628912"/>
    <n v="10.701893685128697"/>
    <n v="16.522336375528518"/>
    <n v="14.309312929228973"/>
    <n v="13.016869066228397"/>
    <n v="17.370289835728741"/>
    <n v="38.911921612286129"/>
    <n v="44.696471831186109"/>
    <n v="83.608393443472238"/>
    <n v="21"/>
    <n v="12"/>
    <n v="13"/>
    <n v="11"/>
    <n v="0"/>
    <n v="0"/>
    <n v="46"/>
    <n v="11"/>
    <n v="57"/>
    <n v="72838.511888159992"/>
    <n v="66694.950578279997"/>
    <n v="102968.35685584"/>
    <n v="89176.639826860002"/>
    <n v="81122.039201570005"/>
    <n v="108252.86217655001"/>
    <n v="242501.81932228"/>
    <n v="278551.54120498005"/>
    <n v="521053.36052726005"/>
    <n v="130873.47"/>
    <n v="74784.84"/>
    <n v="81016.91"/>
    <n v="68552.76999999999"/>
    <n v="0"/>
    <n v="0"/>
    <n v="286675.21999999997"/>
    <n v="68552.76999999999"/>
    <n v="355227.99"/>
    <n v="14.309312929228973"/>
    <n v="11"/>
    <n v="45"/>
    <n v="41"/>
    <n v="57"/>
    <n v="21"/>
    <n v="12"/>
    <n v="13"/>
    <n v="11"/>
    <n v="0"/>
    <n v="0"/>
    <n v="0.66666666666666663"/>
    <n v="0.33333333333333331"/>
    <n v="0.33333333333333331"/>
    <n v="0"/>
    <n v="0"/>
    <n v="1"/>
    <n v="0"/>
    <n v="0"/>
    <n v="0"/>
    <n v="0"/>
    <n v="92961.710833333331"/>
    <n v="280443.14999999997"/>
    <n v="255514.87"/>
    <n v="45"/>
    <n v="41"/>
    <n v="23"/>
    <n v="30"/>
    <n v="14.916666666666666"/>
    <n v="30"/>
    <n v="0"/>
    <n v="15"/>
    <n v="21"/>
    <n v="13"/>
    <n v="14"/>
    <n v="16"/>
    <n v="13"/>
    <n v="16"/>
    <n v="13"/>
    <n v="15"/>
    <n v="13"/>
  </r>
  <r>
    <s v="BC_LEL34"/>
    <x v="3"/>
    <x v="1"/>
    <s v="景德镇市"/>
    <s v="JXJDZ002"/>
    <s v="景德镇市第一人民医院"/>
    <s v="JXJDZ002"/>
    <x v="68"/>
    <s v="正式进药"/>
    <s v="-"/>
    <x v="0"/>
    <x v="2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1.3333333333333333"/>
    <n v="0"/>
    <n v="0"/>
    <n v="0"/>
    <n v="0"/>
    <n v="0"/>
    <n v="0"/>
    <n v="0"/>
    <n v="0"/>
    <n v="5659.5133333333333"/>
    <n v="0"/>
    <n v="33957.08"/>
    <n v="0"/>
    <n v="4"/>
    <n v="0"/>
    <n v="3"/>
    <n v="0.66666666666666663"/>
    <n v="2"/>
    <n v="1"/>
    <n v="1"/>
    <n v="0"/>
    <n v="0"/>
    <n v="0"/>
    <n v="0"/>
    <n v="0"/>
    <n v="0"/>
    <n v="1"/>
    <n v="3"/>
    <n v="0"/>
  </r>
  <r>
    <s v="BC_LEL34"/>
    <x v="3"/>
    <x v="1"/>
    <s v="景德镇市"/>
    <s v="JXJDZ003"/>
    <s v="景德镇市第二人民医院"/>
    <s v="JXJDZ003"/>
    <x v="69"/>
    <s v="未准入"/>
    <s v="-"/>
    <x v="2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8693.0416666666679"/>
    <n v="27213"/>
    <n v="18142"/>
    <n v="6"/>
    <n v="4"/>
    <n v="0"/>
    <n v="3"/>
    <n v="1.9166666666666667"/>
    <n v="1"/>
    <n v="2"/>
    <n v="2"/>
    <n v="3"/>
    <n v="3"/>
    <n v="2"/>
    <n v="3"/>
    <n v="1"/>
    <n v="2"/>
    <n v="1"/>
    <n v="2"/>
    <n v="1"/>
  </r>
  <r>
    <s v="BC_LEL34"/>
    <x v="3"/>
    <x v="1"/>
    <s v="景德镇市"/>
    <s v="JXJDZ003"/>
    <s v="景德镇市第二人民医院"/>
    <s v="JXJDZ003"/>
    <x v="69"/>
    <s v="未准入"/>
    <s v="-"/>
    <x v="2"/>
    <x v="1"/>
    <x v="1"/>
    <x v="1"/>
    <n v="3444.49"/>
    <n v="8.5912895184712582E-2"/>
    <n v="7.9600251984228376E-2"/>
    <n v="0.12074014002125778"/>
    <n v="0.123585223137852"/>
    <n v="0.1112739013554004"/>
    <n v="0.1464602068843662"/>
    <n v="0.28625328719019871"/>
    <n v="0.38131933137761864"/>
    <n v="0.66757261856781736"/>
    <n v="2"/>
    <n v="2"/>
    <n v="3"/>
    <n v="2"/>
    <n v="0"/>
    <n v="0"/>
    <n v="7"/>
    <n v="2"/>
    <n v="9"/>
    <n v="295.92610833479057"/>
    <n v="274.1822719571548"/>
    <n v="415.88820490182212"/>
    <n v="425.68806524609977"/>
    <n v="383.28184047966306"/>
    <n v="504.48071801113053"/>
    <n v="985.99658519376749"/>
    <n v="1313.4506237368932"/>
    <n v="2299.447208930661"/>
    <n v="6888.98"/>
    <n v="6888.98"/>
    <n v="10333.469999999999"/>
    <n v="6888.98"/>
    <n v="0"/>
    <n v="0"/>
    <n v="24111.43"/>
    <n v="6888.98"/>
    <n v="31000.41"/>
    <n v="0.123585223137852"/>
    <n v="2"/>
    <m/>
    <m/>
    <n v="0"/>
    <m/>
    <m/>
    <m/>
    <m/>
    <m/>
    <m/>
    <m/>
    <m/>
    <m/>
    <m/>
    <m/>
    <m/>
    <m/>
    <m/>
    <m/>
    <m/>
    <n v="19805.817499999997"/>
    <n v="13777.96"/>
    <n v="27555.919999999998"/>
    <n v="4"/>
    <n v="8"/>
    <n v="0"/>
    <n v="16"/>
    <n v="5.75"/>
    <n v="16"/>
    <n v="14"/>
    <n v="16"/>
    <n v="5"/>
    <n v="5"/>
    <n v="1"/>
    <n v="0"/>
    <n v="2"/>
    <n v="2"/>
    <n v="3"/>
    <n v="2"/>
    <n v="3"/>
  </r>
  <r>
    <s v="BC_LEL34"/>
    <x v="3"/>
    <x v="1"/>
    <s v="景德镇市"/>
    <s v="JXJDZ003"/>
    <s v="景德镇市第二人民医院"/>
    <s v="JXJDZ003"/>
    <x v="69"/>
    <s v="未准入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3"/>
    <s v="景德镇市第二人民医院"/>
    <s v="JXJDZ003"/>
    <x v="69"/>
    <s v="未准入"/>
    <s v="-"/>
    <x v="2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3"/>
    <s v="景德镇市第二人民医院"/>
    <s v="JXJDZ003"/>
    <x v="69"/>
    <s v="未准入"/>
    <s v="-"/>
    <x v="2"/>
    <x v="1"/>
    <x v="3"/>
    <x v="4"/>
    <n v="3985.87"/>
    <n v="4.2587619156802177"/>
    <n v="3.5974401606563551"/>
    <n v="5.4601618021004974"/>
    <n v="3.2994168298898443"/>
    <n v="4.0046026094925207"/>
    <n v="4.5959102356655652"/>
    <n v="13.31636387843707"/>
    <n v="11.899929675047931"/>
    <n v="25.216293553485002"/>
    <n v="1"/>
    <n v="0"/>
    <n v="0"/>
    <n v="0"/>
    <n v="0"/>
    <n v="0"/>
    <n v="1"/>
    <n v="0"/>
    <n v="1"/>
    <n v="16974.871356852305"/>
    <n v="14338.928813155344"/>
    <n v="21763.495122138309"/>
    <n v="13151.046559753033"/>
    <n v="15961.825403097953"/>
    <n v="18318.700731032306"/>
    <n v="53077.295292145958"/>
    <n v="47431.572693883296"/>
    <n v="100508.86798602925"/>
    <n v="3985.87"/>
    <n v="0"/>
    <n v="0"/>
    <n v="0"/>
    <n v="0"/>
    <n v="0"/>
    <n v="3985.87"/>
    <n v="0"/>
    <n v="3985.87"/>
    <n v="3.2994168298898443"/>
    <n v="0"/>
    <m/>
    <m/>
    <n v="0"/>
    <m/>
    <m/>
    <m/>
    <m/>
    <m/>
    <m/>
    <m/>
    <m/>
    <m/>
    <m/>
    <m/>
    <m/>
    <m/>
    <m/>
    <m/>
    <m/>
    <n v="40190.855833333335"/>
    <n v="59788.049999999996"/>
    <n v="35872.83"/>
    <n v="15"/>
    <n v="9"/>
    <n v="0"/>
    <n v="27"/>
    <n v="10.083333333333334"/>
    <n v="27"/>
    <n v="20"/>
    <n v="25"/>
    <n v="9"/>
    <n v="8"/>
    <n v="8"/>
    <n v="6"/>
    <n v="5"/>
    <n v="4"/>
    <n v="4"/>
    <n v="2"/>
    <n v="3"/>
  </r>
  <r>
    <s v="BC_LEL34"/>
    <x v="3"/>
    <x v="1"/>
    <s v="景德镇市"/>
    <s v="JXJDZ003"/>
    <s v="景德镇市第二人民医院"/>
    <s v="JXJDZ003"/>
    <x v="69"/>
    <s v="未准入"/>
    <s v="-"/>
    <x v="2"/>
    <x v="1"/>
    <x v="4"/>
    <x v="5"/>
    <n v="6232.07"/>
    <n v="5.9746339533285084"/>
    <n v="5.4204047725282303"/>
    <n v="8.6927380713294315"/>
    <n v="7.4485457135285724"/>
    <n v="6.7219159166296283"/>
    <n v="9.1694692224285035"/>
    <n v="20.087776797186173"/>
    <n v="23.339930852586704"/>
    <n v="43.427707649772877"/>
    <n v="7"/>
    <n v="7"/>
    <n v="8"/>
    <n v="4"/>
    <n v="0"/>
    <n v="0"/>
    <n v="22"/>
    <n v="4"/>
    <n v="26"/>
    <n v="37234.337021519998"/>
    <n v="33780.341970730005"/>
    <n v="54173.752152190005"/>
    <n v="46419.858284910006"/>
    <n v="41891.450526550005"/>
    <n v="57144.774057020004"/>
    <n v="125188.43114444001"/>
    <n v="145456.08286848001"/>
    <n v="270644.51401292003"/>
    <n v="43624.49"/>
    <n v="43624.49"/>
    <n v="49856.56"/>
    <n v="24928.28"/>
    <n v="0"/>
    <n v="0"/>
    <n v="137105.53999999998"/>
    <n v="24928.28"/>
    <n v="162033.81999999998"/>
    <n v="7.4485457135285724"/>
    <n v="4"/>
    <n v="25"/>
    <n v="29"/>
    <n v="26"/>
    <n v="7"/>
    <n v="7"/>
    <n v="8"/>
    <n v="4"/>
    <n v="0"/>
    <n v="0"/>
    <n v="0.66666666666666663"/>
    <n v="0.66666666666666663"/>
    <n v="0"/>
    <n v="0"/>
    <n v="0"/>
    <n v="0"/>
    <n v="0"/>
    <n v="0"/>
    <n v="0"/>
    <n v="0"/>
    <n v="32718.3675"/>
    <n v="155801.75"/>
    <n v="180730.03"/>
    <n v="25"/>
    <n v="29"/>
    <n v="19"/>
    <n v="11"/>
    <n v="5.25"/>
    <n v="0"/>
    <n v="0"/>
    <n v="0"/>
    <n v="1"/>
    <n v="2"/>
    <n v="6"/>
    <n v="7"/>
    <n v="10"/>
    <n v="8"/>
    <n v="8"/>
    <n v="10"/>
    <n v="11"/>
  </r>
  <r>
    <s v="BC_LEL34"/>
    <x v="3"/>
    <x v="1"/>
    <s v="景德镇市"/>
    <s v="JXJDZ003"/>
    <s v="景德镇市第二人民医院"/>
    <s v="JXJDZ003"/>
    <x v="69"/>
    <s v="未准入"/>
    <s v="-"/>
    <x v="2"/>
    <x v="1"/>
    <x v="4"/>
    <x v="6"/>
    <n v="8489.27"/>
    <n v="1"/>
    <n v="1"/>
    <n v="1"/>
    <n v="1"/>
    <n v="1"/>
    <n v="1"/>
    <n v="3"/>
    <n v="3"/>
    <n v="6"/>
    <n v="1"/>
    <n v="0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8489.27"/>
    <n v="0"/>
    <n v="0"/>
    <n v="0"/>
    <n v="0"/>
    <n v="0"/>
    <n v="8489.27"/>
    <n v="0"/>
    <n v="8489.27"/>
    <n v="1"/>
    <n v="0"/>
    <n v="0"/>
    <n v="0"/>
    <n v="2"/>
    <n v="2"/>
    <n v="0"/>
    <n v="0"/>
    <n v="0"/>
    <n v="0"/>
    <n v="0"/>
    <n v="0"/>
    <n v="0"/>
    <n v="0.33333333333333331"/>
    <n v="0"/>
    <n v="0"/>
    <n v="1"/>
    <n v="0"/>
    <n v="0"/>
    <n v="0"/>
    <n v="0"/>
    <n v="1414.8783333333333"/>
    <n v="0"/>
    <n v="0"/>
    <n v="0"/>
    <n v="0"/>
    <n v="0"/>
    <n v="1"/>
    <n v="0.16666666666666666"/>
    <n v="0"/>
    <n v="0"/>
    <n v="0"/>
    <n v="0"/>
    <n v="1"/>
    <n v="1"/>
    <n v="0"/>
    <n v="0"/>
    <n v="0"/>
    <n v="0"/>
    <n v="0"/>
    <n v="0"/>
  </r>
  <r>
    <s v="BC_LEL34"/>
    <x v="3"/>
    <x v="1"/>
    <s v="景德镇市"/>
    <s v="JXJDZ004"/>
    <s v="景德镇市第三人民医院"/>
    <s v="JXJDZ004"/>
    <x v="70"/>
    <s v="未准入"/>
    <s v="-"/>
    <x v="0"/>
    <x v="1"/>
    <x v="0"/>
    <x v="0"/>
    <n v="4535.5"/>
    <n v="0.39277000074622909"/>
    <n v="0.28138245283135349"/>
    <n v="0.26174956766849422"/>
    <n v="0.18483207436154556"/>
    <n v="0.16840761658557729"/>
    <n v="0.29318062147169865"/>
    <n v="0.9359020212460768"/>
    <n v="0.64642031241882147"/>
    <n v="1.5823223336648984"/>
    <n v="1"/>
    <n v="2"/>
    <n v="0"/>
    <n v="0"/>
    <n v="0"/>
    <n v="0"/>
    <n v="3"/>
    <n v="0"/>
    <n v="3"/>
    <n v="1781.408338384522"/>
    <n v="1276.2101148166039"/>
    <n v="1187.1651641604558"/>
    <n v="838.30587326678994"/>
    <n v="763.81274502388578"/>
    <n v="1329.7207086848894"/>
    <n v="4244.7836173615815"/>
    <n v="2931.8393269755652"/>
    <n v="7176.6229443371467"/>
    <n v="4535.5"/>
    <n v="9071"/>
    <n v="0"/>
    <n v="0"/>
    <n v="0"/>
    <n v="0"/>
    <n v="13606.5"/>
    <n v="0"/>
    <n v="13606.5"/>
    <n v="0.18483207436154556"/>
    <n v="0"/>
    <m/>
    <m/>
    <n v="0"/>
    <m/>
    <m/>
    <m/>
    <m/>
    <m/>
    <m/>
    <m/>
    <m/>
    <m/>
    <m/>
    <m/>
    <m/>
    <m/>
    <m/>
    <m/>
    <m/>
    <n v="19653.833333333332"/>
    <n v="68032.5"/>
    <n v="45355"/>
    <n v="15"/>
    <n v="10"/>
    <n v="0"/>
    <n v="6"/>
    <n v="4.333333333333333"/>
    <n v="5"/>
    <n v="3"/>
    <n v="4"/>
    <n v="5"/>
    <n v="5"/>
    <n v="5"/>
    <n v="6"/>
    <n v="3"/>
    <n v="6"/>
    <n v="3"/>
    <n v="4"/>
    <n v="3"/>
  </r>
  <r>
    <s v="BC_LEL34"/>
    <x v="3"/>
    <x v="1"/>
    <s v="景德镇市"/>
    <s v="JXJDZ004"/>
    <s v="景德镇市第三人民医院"/>
    <s v="JXJDZ004"/>
    <x v="70"/>
    <s v="未准入"/>
    <s v="-"/>
    <x v="0"/>
    <x v="1"/>
    <x v="1"/>
    <x v="1"/>
    <n v="3444.49"/>
    <n v="0.14616257976043581"/>
    <n v="0.13542295547811822"/>
    <n v="0.20541375434037898"/>
    <n v="0.21025406017642614"/>
    <n v="0.18930895585750931"/>
    <n v="0.24917099609367244"/>
    <n v="0.48699928957893301"/>
    <n v="0.64873401212760795"/>
    <n v="1.135733301706541"/>
    <n v="0"/>
    <n v="0"/>
    <n v="0"/>
    <n v="0"/>
    <n v="0"/>
    <n v="0"/>
    <n v="0"/>
    <n v="0"/>
    <n v="0"/>
    <n v="503.45554435902352"/>
    <n v="466.46301591482342"/>
    <n v="707.54562268789198"/>
    <n v="724.21800773709799"/>
    <n v="652.07280536163216"/>
    <n v="858.26700433469364"/>
    <n v="1677.464182961739"/>
    <n v="2234.5578174334241"/>
    <n v="3912.0220003951631"/>
    <n v="0"/>
    <n v="0"/>
    <n v="0"/>
    <n v="0"/>
    <n v="0"/>
    <n v="0"/>
    <n v="0"/>
    <n v="0"/>
    <n v="0"/>
    <n v="0.21025406017642614"/>
    <n v="0"/>
    <m/>
    <m/>
    <n v="0"/>
    <m/>
    <m/>
    <m/>
    <m/>
    <m/>
    <m/>
    <m/>
    <m/>
    <m/>
    <m/>
    <m/>
    <m/>
    <m/>
    <m/>
    <m/>
    <m/>
    <n v="861.12249999999995"/>
    <n v="0"/>
    <n v="0"/>
    <n v="0"/>
    <n v="0"/>
    <n v="0"/>
    <n v="1"/>
    <n v="0.25"/>
    <n v="1"/>
    <n v="1"/>
    <n v="1"/>
    <n v="0"/>
    <n v="0"/>
    <n v="0"/>
    <n v="0"/>
    <n v="0"/>
    <n v="0"/>
    <n v="0"/>
    <n v="0"/>
    <n v="0"/>
  </r>
  <r>
    <s v="BC_LEL34"/>
    <x v="3"/>
    <x v="1"/>
    <s v="景德镇市"/>
    <s v="JXJDZ004"/>
    <s v="景德镇市第三人民医院"/>
    <s v="JXJDZ004"/>
    <x v="70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4"/>
    <s v="景德镇市第三人民医院"/>
    <s v="JXJDZ004"/>
    <x v="70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4"/>
    <s v="景德镇市第三人民医院"/>
    <s v="JXJDZ004"/>
    <x v="70"/>
    <s v="未准入"/>
    <s v="-"/>
    <x v="0"/>
    <x v="1"/>
    <x v="3"/>
    <x v="4"/>
    <n v="3985.87"/>
    <n v="2.5437179074934471"/>
    <n v="2.1487167254185606"/>
    <n v="3.2613026106664456"/>
    <n v="1.9707102300259829"/>
    <n v="2.391910975970605"/>
    <n v="2.7450933860968525"/>
    <n v="7.9537372435784537"/>
    <n v="7.1077145920934406"/>
    <n v="15.061451835671894"/>
    <n v="0"/>
    <n v="0"/>
    <n v="0"/>
    <n v="0"/>
    <n v="0"/>
    <n v="0"/>
    <n v="0"/>
    <n v="0"/>
    <n v="0"/>
    <n v="10138.928895940906"/>
    <n v="8564.5055343440781"/>
    <n v="12999.128236777065"/>
    <n v="7854.9947845536635"/>
    <n v="9533.8462017919555"/>
    <n v="10941.585374841861"/>
    <n v="31702.562667062051"/>
    <n v="28330.426361187478"/>
    <n v="60032.989028249533"/>
    <n v="0"/>
    <n v="0"/>
    <n v="0"/>
    <n v="0"/>
    <n v="0"/>
    <n v="0"/>
    <n v="0"/>
    <n v="0"/>
    <n v="0"/>
    <n v="1.9707102300259829"/>
    <n v="0"/>
    <m/>
    <m/>
    <n v="0"/>
    <m/>
    <m/>
    <m/>
    <m/>
    <m/>
    <m/>
    <m/>
    <m/>
    <m/>
    <m/>
    <m/>
    <m/>
    <m/>
    <m/>
    <m/>
    <m/>
    <n v="24579.531666666666"/>
    <n v="51816.31"/>
    <n v="23915.22"/>
    <n v="13"/>
    <n v="6"/>
    <n v="0"/>
    <n v="13"/>
    <n v="6.166666666666667"/>
    <n v="10"/>
    <n v="8"/>
    <n v="13"/>
    <n v="7"/>
    <n v="9"/>
    <n v="8"/>
    <n v="7"/>
    <n v="3"/>
    <n v="3"/>
    <n v="3"/>
    <n v="2"/>
    <n v="1"/>
  </r>
  <r>
    <s v="BC_LEL34"/>
    <x v="3"/>
    <x v="1"/>
    <s v="景德镇市"/>
    <s v="JXJDZ004"/>
    <s v="景德镇市第三人民医院"/>
    <s v="JXJDZ004"/>
    <x v="70"/>
    <s v="未准入"/>
    <s v="-"/>
    <x v="0"/>
    <x v="1"/>
    <x v="4"/>
    <x v="5"/>
    <n v="6232.07"/>
    <n v="2.4640094442231879"/>
    <n v="2.2778764311232065"/>
    <n v="3.3768608908243971"/>
    <n v="2.9590097915235227"/>
    <n v="2.7149775424233038"/>
    <n v="3.536966869823349"/>
    <n v="8.1187467661707906"/>
    <n v="9.210954203770175"/>
    <n v="17.329700969940966"/>
    <n v="4"/>
    <n v="4"/>
    <n v="7"/>
    <n v="4"/>
    <n v="0"/>
    <n v="0"/>
    <n v="15"/>
    <n v="4"/>
    <n v="19"/>
    <n v="15355.879337060001"/>
    <n v="14195.885370110002"/>
    <n v="21044.83345188"/>
    <n v="18440.756151459998"/>
    <n v="16919.930092809998"/>
    <n v="22042.625120419998"/>
    <n v="50596.598159050001"/>
    <n v="57403.311364689987"/>
    <n v="107999.90952373999"/>
    <n v="24928.28"/>
    <n v="24928.28"/>
    <n v="43624.49"/>
    <n v="24928.28"/>
    <n v="0"/>
    <n v="0"/>
    <n v="93481.049999999988"/>
    <n v="24928.28"/>
    <n v="118409.32999999999"/>
    <n v="2.9590097915235227"/>
    <n v="4"/>
    <n v="6"/>
    <n v="11"/>
    <n v="19"/>
    <n v="4"/>
    <n v="4"/>
    <n v="7"/>
    <n v="4"/>
    <n v="0"/>
    <n v="0"/>
    <n v="0.33333333333333331"/>
    <n v="0.33333333333333331"/>
    <n v="0"/>
    <n v="0"/>
    <n v="0"/>
    <n v="0"/>
    <n v="0"/>
    <n v="0"/>
    <n v="0"/>
    <n v="0"/>
    <n v="8828.7658333333329"/>
    <n v="37392.42"/>
    <n v="68552.76999999999"/>
    <n v="6"/>
    <n v="11"/>
    <n v="6.666666666666667"/>
    <n v="4"/>
    <n v="1.4166666666666667"/>
    <n v="0"/>
    <n v="0"/>
    <n v="0"/>
    <n v="0"/>
    <n v="0"/>
    <n v="0"/>
    <n v="0"/>
    <n v="3"/>
    <n v="3"/>
    <n v="4"/>
    <n v="3"/>
    <n v="4"/>
  </r>
  <r>
    <s v="BC_LEL34"/>
    <x v="3"/>
    <x v="1"/>
    <s v="景德镇市"/>
    <s v="JXJDZ004"/>
    <s v="景德镇市第三人民医院"/>
    <s v="JXJDZ004"/>
    <x v="70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4"/>
    <x v="5"/>
    <n v="6232.07"/>
    <n v="4.2616596235279776E-3"/>
    <n v="3.9398519239995699E-3"/>
    <n v="5.8399004231338867E-3"/>
    <n v="5.11747222351482E-3"/>
    <n v="4.6955617234722977E-3"/>
    <n v="6.1167097240563727E-3"/>
    <n v="1.4041411970661433E-2"/>
    <n v="1.5929743671043491E-2"/>
    <n v="2.9971155641704925E-2"/>
    <n v="0"/>
    <n v="0"/>
    <n v="0"/>
    <n v="0"/>
    <n v="0"/>
    <n v="0"/>
    <n v="0"/>
    <n v="0"/>
    <n v="0"/>
    <n v="26.558961090000004"/>
    <n v="24.553432979999997"/>
    <n v="36.394668230000001"/>
    <n v="31.892445120000001"/>
    <n v="29.263069350000002"/>
    <n v="38.119763169999999"/>
    <n v="87.507062300000001"/>
    <n v="99.275277639999999"/>
    <n v="186.78233993999999"/>
    <n v="0"/>
    <n v="0"/>
    <n v="0"/>
    <n v="0"/>
    <n v="0"/>
    <n v="0"/>
    <n v="0"/>
    <n v="0"/>
    <n v="0"/>
    <n v="5.1174722235148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006"/>
    <s v="景德镇市中医医院"/>
    <s v="JXJDZ006"/>
    <x v="71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1"/>
    <x v="1"/>
    <n v="3444.49"/>
    <n v="0.23386012761669728"/>
    <n v="0.21667672876498914"/>
    <n v="0.32866200694460634"/>
    <n v="0.33640649628228181"/>
    <n v="0.30289432937201488"/>
    <n v="0.39867359374987582"/>
    <n v="0.77919886332629273"/>
    <n v="1.0379744194041725"/>
    <n v="1.8171732827304652"/>
    <n v="0"/>
    <n v="0"/>
    <n v="0"/>
    <n v="0"/>
    <n v="0"/>
    <n v="0"/>
    <n v="0"/>
    <n v="0"/>
    <n v="0"/>
    <n v="805.5288709744375"/>
    <n v="746.34082546371747"/>
    <n v="1132.072996300627"/>
    <n v="1158.7488123793567"/>
    <n v="1043.3164885786114"/>
    <n v="1373.2272069355097"/>
    <n v="2683.9426927387822"/>
    <n v="3575.2925078934777"/>
    <n v="6259.2352006322599"/>
    <n v="0"/>
    <n v="0"/>
    <n v="0"/>
    <n v="0"/>
    <n v="0"/>
    <n v="0"/>
    <n v="0"/>
    <n v="0"/>
    <n v="0"/>
    <n v="0.33640649628228181"/>
    <n v="0"/>
    <m/>
    <m/>
    <n v="0"/>
    <m/>
    <m/>
    <m/>
    <m/>
    <m/>
    <m/>
    <m/>
    <m/>
    <m/>
    <m/>
    <m/>
    <m/>
    <m/>
    <m/>
    <m/>
    <m/>
    <n v="1148.1633333333332"/>
    <n v="3444.49"/>
    <n v="10333.469999999999"/>
    <n v="1"/>
    <n v="3"/>
    <n v="0"/>
    <n v="2"/>
    <n v="0.33333333333333331"/>
    <n v="0"/>
    <n v="0"/>
    <n v="0"/>
    <n v="0"/>
    <n v="0"/>
    <n v="0"/>
    <n v="0"/>
    <n v="0"/>
    <n v="1"/>
    <n v="2"/>
    <n v="1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3"/>
    <x v="4"/>
    <n v="3985.87"/>
    <n v="0.18699853320933854"/>
    <n v="0.15796046989014603"/>
    <n v="0.23975095774175695"/>
    <n v="0.14487452453351349"/>
    <n v="0.17583861903719086"/>
    <n v="0.20180242282785057"/>
    <n v="0.58470996084124149"/>
    <n v="0.5225155663985549"/>
    <n v="1.1072255272397964"/>
    <n v="0"/>
    <n v="0"/>
    <n v="0"/>
    <n v="0"/>
    <n v="0"/>
    <n v="0"/>
    <n v="0"/>
    <n v="0"/>
    <n v="0"/>
    <n v="745.35184356310617"/>
    <n v="629.60989812103628"/>
    <n v="955.61614993413673"/>
    <n v="577.45102110239532"/>
    <n v="700.86987646176794"/>
    <n v="804.35822307684475"/>
    <n v="2330.577891618279"/>
    <n v="2082.679120641008"/>
    <n v="4413.257012259287"/>
    <n v="0"/>
    <n v="0"/>
    <n v="0"/>
    <n v="0"/>
    <n v="0"/>
    <n v="0"/>
    <n v="0"/>
    <n v="0"/>
    <n v="0"/>
    <n v="0.14487452453351349"/>
    <n v="0"/>
    <m/>
    <m/>
    <n v="0"/>
    <m/>
    <m/>
    <m/>
    <m/>
    <m/>
    <m/>
    <m/>
    <m/>
    <m/>
    <m/>
    <m/>
    <m/>
    <m/>
    <m/>
    <m/>
    <m/>
    <n v="1992.9349999999999"/>
    <n v="3985.87"/>
    <n v="0"/>
    <n v="1"/>
    <n v="0"/>
    <n v="0"/>
    <n v="1"/>
    <n v="0.5"/>
    <n v="0"/>
    <n v="1"/>
    <n v="1"/>
    <n v="1"/>
    <n v="1"/>
    <n v="1"/>
    <n v="1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4"/>
    <x v="5"/>
    <n v="6232.07"/>
    <n v="0.10224292912306826"/>
    <n v="9.4519542224333161E-2"/>
    <n v="0.14012070682453823"/>
    <n v="0.12278243002405299"/>
    <n v="0.11265657732342545"/>
    <n v="0.14676413022318427"/>
    <n v="0.33688317817193969"/>
    <n v="0.38220313757066271"/>
    <n v="0.7190863157426024"/>
    <n v="0"/>
    <n v="0"/>
    <n v="0"/>
    <n v="0"/>
    <n v="0"/>
    <n v="0"/>
    <n v="0"/>
    <n v="0"/>
    <n v="0"/>
    <n v="637.18509129999995"/>
    <n v="589.05240350999998"/>
    <n v="873.2420533799999"/>
    <n v="765.1886986799999"/>
    <n v="702.08367583999996"/>
    <n v="914.64433303999999"/>
    <n v="2099.4795481900001"/>
    <n v="2381.9167075599998"/>
    <n v="4481.3962557499999"/>
    <n v="0"/>
    <n v="0"/>
    <n v="0"/>
    <n v="0"/>
    <n v="0"/>
    <n v="0"/>
    <n v="0"/>
    <n v="0"/>
    <n v="0"/>
    <n v="0.12278243002405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景德镇市"/>
    <s v="JXJDZ153"/>
    <s v="乐平天湖医院"/>
    <s v="JXJDZ153"/>
    <x v="72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7"/>
    <n v="8"/>
    <n v="9"/>
    <n v="5"/>
    <n v="0"/>
    <n v="0"/>
    <n v="24"/>
    <n v="5"/>
    <n v="2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31748.5"/>
    <n v="36284"/>
    <n v="40819.5"/>
    <n v="22677.5"/>
    <n v="0"/>
    <n v="0"/>
    <n v="108852"/>
    <n v="22677.5"/>
    <n v="131529.5"/>
    <n v="1.1681063360424579E-7"/>
    <n v="5"/>
    <m/>
    <m/>
    <n v="0"/>
    <m/>
    <m/>
    <m/>
    <m/>
    <m/>
    <m/>
    <m/>
    <m/>
    <m/>
    <m/>
    <m/>
    <m/>
    <m/>
    <m/>
    <m/>
    <m/>
    <n v="26457.083333333332"/>
    <n v="95245.5"/>
    <n v="68032.5"/>
    <n v="21"/>
    <n v="15"/>
    <n v="0"/>
    <n v="28"/>
    <n v="5.833333333333333"/>
    <n v="28"/>
    <n v="0"/>
    <n v="1"/>
    <n v="0"/>
    <n v="0"/>
    <n v="5"/>
    <n v="8"/>
    <n v="7"/>
    <n v="6"/>
    <n v="10"/>
    <n v="0"/>
    <n v="5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1"/>
    <x v="1"/>
    <n v="3444.49"/>
    <n v="1.3473012950938448"/>
    <n v="1.2483053022199939"/>
    <n v="1.8934683398889696"/>
    <n v="1.9380854390962037"/>
    <n v="1.7450171023098349"/>
    <n v="2.2968150007140191"/>
    <n v="4.4890749372028083"/>
    <n v="5.9799175421200577"/>
    <n v="10.468992479322866"/>
    <n v="24"/>
    <n v="24"/>
    <n v="29"/>
    <n v="20"/>
    <n v="0"/>
    <n v="0"/>
    <n v="77"/>
    <n v="20"/>
    <n v="97"/>
    <n v="4640.7658379377972"/>
    <n v="4299.7751304437461"/>
    <n v="6522.0327620641565"/>
    <n v="6675.7159141124821"/>
    <n v="6010.6939587352026"/>
    <n v="7911.356301809431"/>
    <n v="15462.5737304457"/>
    <n v="20597.766174657118"/>
    <n v="36060.339905102817"/>
    <n v="82667.759999999995"/>
    <n v="82667.759999999995"/>
    <n v="99890.209999999992"/>
    <n v="68889.799999999988"/>
    <n v="0"/>
    <n v="0"/>
    <n v="265225.73"/>
    <n v="68889.799999999988"/>
    <n v="334115.52999999997"/>
    <n v="1.9380854390962037"/>
    <n v="20"/>
    <m/>
    <m/>
    <n v="0"/>
    <m/>
    <m/>
    <m/>
    <m/>
    <m/>
    <m/>
    <m/>
    <m/>
    <m/>
    <m/>
    <m/>
    <m/>
    <m/>
    <m/>
    <m/>
    <m/>
    <n v="85251.127499999988"/>
    <n v="158446.53999999998"/>
    <n v="165335.51999999999"/>
    <n v="46"/>
    <n v="48"/>
    <n v="0"/>
    <n v="55"/>
    <n v="24.75"/>
    <n v="55"/>
    <n v="51"/>
    <n v="31"/>
    <n v="23"/>
    <n v="24"/>
    <n v="19"/>
    <n v="17"/>
    <n v="14"/>
    <n v="15"/>
    <n v="14"/>
    <n v="14"/>
    <n v="20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1"/>
    <n v="0"/>
    <n v="0"/>
    <n v="0"/>
    <n v="1"/>
    <n v="1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3566.02"/>
    <n v="0"/>
    <n v="0"/>
    <n v="0"/>
    <n v="3566.02"/>
    <n v="3566.02"/>
    <n v="1.7644957539816278E-7"/>
    <n v="1"/>
    <m/>
    <m/>
    <n v="0"/>
    <m/>
    <m/>
    <m/>
    <m/>
    <m/>
    <m/>
    <n v="1"/>
    <n v="0.33333333333333331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2"/>
    <x v="3"/>
    <n v="10698.05"/>
    <m/>
    <m/>
    <m/>
    <m/>
    <m/>
    <m/>
    <n v="0"/>
    <n v="0"/>
    <n v="0"/>
    <n v="0"/>
    <n v="0"/>
    <n v="1"/>
    <n v="1"/>
    <n v="0"/>
    <n v="0"/>
    <n v="1"/>
    <n v="1"/>
    <n v="2"/>
    <m/>
    <m/>
    <m/>
    <m/>
    <m/>
    <m/>
    <n v="0"/>
    <n v="0"/>
    <n v="0"/>
    <n v="0"/>
    <n v="0"/>
    <n v="10698.05"/>
    <n v="10698.05"/>
    <n v="0"/>
    <n v="0"/>
    <n v="10698.05"/>
    <n v="10698.05"/>
    <n v="21396.1"/>
    <n v="0"/>
    <n v="1"/>
    <m/>
    <m/>
    <n v="0"/>
    <m/>
    <m/>
    <m/>
    <m/>
    <m/>
    <m/>
    <n v="0"/>
    <n v="0"/>
    <n v="0.3333333333333333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1"/>
    <n v="8"/>
    <n v="3"/>
    <n v="3"/>
    <n v="0"/>
    <n v="0"/>
    <n v="12"/>
    <n v="3"/>
    <n v="15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3985.87"/>
    <n v="31886.959999999999"/>
    <n v="11957.61"/>
    <n v="11957.61"/>
    <n v="0"/>
    <n v="0"/>
    <n v="47830.44"/>
    <n v="11957.61"/>
    <n v="59788.05"/>
    <n v="1.2949184650003071E-7"/>
    <n v="3"/>
    <m/>
    <m/>
    <n v="0"/>
    <m/>
    <m/>
    <m/>
    <m/>
    <m/>
    <m/>
    <m/>
    <m/>
    <m/>
    <m/>
    <m/>
    <m/>
    <m/>
    <m/>
    <m/>
    <m/>
    <n v="36537.141666666663"/>
    <n v="31886.959999999999"/>
    <n v="23915.22"/>
    <n v="8"/>
    <n v="6"/>
    <n v="0"/>
    <n v="43"/>
    <n v="9.1666666666666661"/>
    <n v="43"/>
    <n v="35"/>
    <n v="12"/>
    <n v="3"/>
    <n v="0"/>
    <n v="3"/>
    <n v="2"/>
    <n v="3"/>
    <n v="3"/>
    <n v="3"/>
    <n v="2"/>
    <n v="1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4"/>
    <x v="5"/>
    <n v="6232.07"/>
    <n v="36.728708496329475"/>
    <n v="33.851293297928301"/>
    <n v="48.116023083940007"/>
    <n v="41.656496729638796"/>
    <n v="36.521830870843878"/>
    <n v="47.866706359249811"/>
    <n v="118.69602487819779"/>
    <n v="126.04503395973248"/>
    <n v="244.74105883793027"/>
    <n v="40"/>
    <n v="47"/>
    <n v="46"/>
    <n v="36"/>
    <n v="0"/>
    <n v="0"/>
    <n v="133"/>
    <n v="36"/>
    <n v="169"/>
    <n v="228895.88235872003"/>
    <n v="210963.62942322"/>
    <n v="299862.42398073"/>
    <n v="259606.20357388005"/>
    <n v="227606.60651526001"/>
    <n v="298308.66470028996"/>
    <n v="739721.93576267001"/>
    <n v="785521.47478943004"/>
    <n v="1525243.4105521"/>
    <n v="249282.8"/>
    <n v="292907.28999999998"/>
    <n v="286675.21999999997"/>
    <n v="224354.52"/>
    <n v="0"/>
    <n v="0"/>
    <n v="828865.30999999994"/>
    <n v="224354.52"/>
    <n v="1053219.8299999998"/>
    <n v="41.656496729638796"/>
    <n v="36"/>
    <n v="127"/>
    <n v="140"/>
    <n v="169"/>
    <n v="40"/>
    <n v="47"/>
    <n v="46"/>
    <n v="36"/>
    <n v="0"/>
    <n v="0"/>
    <n v="0.66666666666666663"/>
    <n v="0"/>
    <n v="0"/>
    <n v="0"/>
    <n v="0"/>
    <n v="0"/>
    <n v="0"/>
    <n v="0"/>
    <n v="0"/>
    <n v="0"/>
    <n v="203580.95333333331"/>
    <n v="791472.89"/>
    <n v="872489.79999999993"/>
    <n v="127"/>
    <n v="140"/>
    <n v="49.666666666666664"/>
    <n v="53"/>
    <n v="32.666666666666664"/>
    <n v="3"/>
    <n v="2"/>
    <n v="23"/>
    <n v="25"/>
    <n v="35"/>
    <n v="37"/>
    <n v="42"/>
    <n v="44"/>
    <n v="41"/>
    <n v="51"/>
    <n v="36"/>
    <n v="53"/>
  </r>
  <r>
    <s v="BC_LEL34"/>
    <x v="3"/>
    <x v="1"/>
    <s v="九江市"/>
    <s v="JXJJ007"/>
    <s v="九江市第一人民医院八里湖总院"/>
    <s v="JXJJ007"/>
    <x v="73"/>
    <s v="正式进药"/>
    <s v="-"/>
    <x v="0"/>
    <x v="2"/>
    <x v="4"/>
    <x v="6"/>
    <n v="8489.27"/>
    <n v="1"/>
    <n v="1"/>
    <n v="3"/>
    <n v="3"/>
    <n v="4"/>
    <n v="5"/>
    <n v="5"/>
    <n v="12"/>
    <n v="17"/>
    <n v="5"/>
    <n v="1"/>
    <n v="2"/>
    <n v="2"/>
    <n v="0"/>
    <n v="0"/>
    <n v="8"/>
    <n v="2"/>
    <n v="10"/>
    <n v="8489.27"/>
    <n v="8489.27"/>
    <n v="25467.81"/>
    <n v="25467.81"/>
    <n v="33957.08"/>
    <n v="42446.350000000006"/>
    <n v="42446.350000000006"/>
    <n v="101871.24"/>
    <n v="144317.59000000003"/>
    <n v="42446.350000000006"/>
    <n v="8489.27"/>
    <n v="16978.54"/>
    <n v="16978.54"/>
    <n v="0"/>
    <n v="0"/>
    <n v="67914.16"/>
    <n v="16978.54"/>
    <n v="84892.700000000012"/>
    <n v="3"/>
    <n v="2"/>
    <n v="10"/>
    <n v="18"/>
    <n v="20"/>
    <n v="10"/>
    <n v="2"/>
    <n v="4"/>
    <n v="4"/>
    <n v="0"/>
    <n v="0"/>
    <n v="1.3333333333333333"/>
    <n v="2.6666666666666665"/>
    <n v="3"/>
    <n v="1"/>
    <n v="6"/>
    <n v="1"/>
    <n v="2"/>
    <n v="1"/>
    <n v="0"/>
    <n v="0"/>
    <n v="19808.296666666669"/>
    <n v="42446.350000000006"/>
    <n v="76403.430000000008"/>
    <n v="5"/>
    <n v="9"/>
    <n v="0"/>
    <n v="4"/>
    <n v="2.3333333333333335"/>
    <n v="0"/>
    <n v="0"/>
    <n v="3"/>
    <n v="3"/>
    <n v="1"/>
    <n v="7"/>
    <n v="0"/>
    <n v="4"/>
    <n v="1"/>
    <n v="3"/>
    <n v="3"/>
    <n v="3"/>
  </r>
  <r>
    <s v="BC_LEL34"/>
    <x v="3"/>
    <x v="1"/>
    <s v="九江市"/>
    <s v="JXJJ008"/>
    <s v="九江市肿瘤医院"/>
    <s v="JXJJ008"/>
    <x v="74"/>
    <s v="临时采购"/>
    <s v="-"/>
    <x v="0"/>
    <x v="2"/>
    <x v="0"/>
    <x v="0"/>
    <n v="4535.5"/>
    <n v="0.76819412164676648"/>
    <n v="0.55033822794234777"/>
    <n v="0.51193950363952356"/>
    <n v="0.36150142003349151"/>
    <n v="0.32937785690300081"/>
    <n v="0.57341352335312479"/>
    <n v="1.8304718532286379"/>
    <n v="1.264292800289617"/>
    <n v="3.0947646535182551"/>
    <n v="2"/>
    <n v="4"/>
    <n v="2"/>
    <n v="0"/>
    <n v="0"/>
    <n v="0"/>
    <n v="8"/>
    <n v="0"/>
    <n v="8"/>
    <n v="3484.1444387289093"/>
    <n v="2496.0590328325179"/>
    <n v="2321.9016187570592"/>
    <n v="1639.5896905619006"/>
    <n v="1493.8932699835602"/>
    <n v="2600.7170351680975"/>
    <n v="8302.105090318486"/>
    <n v="5734.1999957135577"/>
    <n v="14036.305086032044"/>
    <n v="9071"/>
    <n v="18142"/>
    <n v="9071"/>
    <n v="0"/>
    <n v="0"/>
    <n v="0"/>
    <n v="36284"/>
    <n v="0"/>
    <n v="36284"/>
    <n v="0.36150142003349151"/>
    <n v="0"/>
    <m/>
    <m/>
    <n v="0"/>
    <m/>
    <m/>
    <m/>
    <m/>
    <m/>
    <m/>
    <m/>
    <m/>
    <m/>
    <m/>
    <m/>
    <m/>
    <m/>
    <m/>
    <m/>
    <m/>
    <n v="15118.333333333334"/>
    <n v="58961.5"/>
    <n v="54426"/>
    <n v="13"/>
    <n v="12"/>
    <n v="0"/>
    <n v="5"/>
    <n v="3.3333333333333335"/>
    <n v="2"/>
    <n v="2"/>
    <n v="4"/>
    <n v="3"/>
    <n v="2"/>
    <n v="2"/>
    <n v="3"/>
    <n v="3"/>
    <n v="7"/>
    <n v="4"/>
    <n v="5"/>
    <n v="3"/>
  </r>
  <r>
    <s v="BC_LEL34"/>
    <x v="3"/>
    <x v="1"/>
    <s v="九江市"/>
    <s v="JXJJ008"/>
    <s v="九江市肿瘤医院"/>
    <s v="JXJJ008"/>
    <x v="74"/>
    <s v="临时采购"/>
    <s v="-"/>
    <x v="0"/>
    <x v="2"/>
    <x v="1"/>
    <x v="1"/>
    <n v="3444.49"/>
    <n v="1.997555256725956"/>
    <n v="1.8507803915342824"/>
    <n v="2.8073213093185125"/>
    <n v="2.8734721557444907"/>
    <n v="2.587222396719294"/>
    <n v="3.4053369466135233"/>
    <n v="6.655656957578751"/>
    <n v="8.8660314990773088"/>
    <n v="15.52168845665606"/>
    <n v="0"/>
    <n v="0"/>
    <n v="0"/>
    <n v="0"/>
    <n v="0"/>
    <n v="0"/>
    <n v="0"/>
    <n v="0"/>
    <n v="0"/>
    <n v="6880.5591062399872"/>
    <n v="6374.9945508359197"/>
    <n v="9669.7901767345229"/>
    <n v="9897.6461057403394"/>
    <n v="8911.6616732756393"/>
    <n v="11729.649059240814"/>
    <n v="22925.343833810432"/>
    <n v="30538.956838256796"/>
    <n v="53464.300672067227"/>
    <n v="0"/>
    <n v="0"/>
    <n v="0"/>
    <n v="0"/>
    <n v="0"/>
    <n v="0"/>
    <n v="0"/>
    <n v="0"/>
    <n v="0"/>
    <n v="2.8734721557444907"/>
    <n v="0"/>
    <m/>
    <m/>
    <n v="0"/>
    <m/>
    <m/>
    <m/>
    <m/>
    <m/>
    <m/>
    <m/>
    <m/>
    <m/>
    <m/>
    <m/>
    <m/>
    <m/>
    <m/>
    <m/>
    <m/>
    <n v="11481.633333333333"/>
    <n v="17222.449999999997"/>
    <n v="0"/>
    <n v="5"/>
    <n v="0"/>
    <n v="0"/>
    <n v="9"/>
    <n v="3.3333333333333335"/>
    <n v="9"/>
    <n v="9"/>
    <n v="5"/>
    <n v="5"/>
    <n v="4"/>
    <n v="3"/>
    <n v="2"/>
    <n v="1"/>
    <n v="2"/>
    <n v="0"/>
    <n v="0"/>
    <n v="0"/>
  </r>
  <r>
    <s v="BC_LEL34"/>
    <x v="3"/>
    <x v="1"/>
    <s v="九江市"/>
    <s v="JXJJ008"/>
    <s v="九江市肿瘤医院"/>
    <s v="JXJJ008"/>
    <x v="74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08"/>
    <s v="九江市肿瘤医院"/>
    <s v="JXJJ008"/>
    <x v="74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08"/>
    <s v="九江市肿瘤医院"/>
    <s v="JXJJ008"/>
    <x v="74"/>
    <s v="临时采购"/>
    <s v="-"/>
    <x v="0"/>
    <x v="2"/>
    <x v="3"/>
    <x v="4"/>
    <n v="3985.87"/>
    <n v="7.5114522002533697"/>
    <n v="6.3450365024047155"/>
    <n v="9.6304384218145227"/>
    <n v="5.8193935930486536"/>
    <n v="7.0631750912068743"/>
    <n v="8.1061023685667077"/>
    <n v="23.486927124472608"/>
    <n v="20.988671052822234"/>
    <n v="44.475598177294842"/>
    <n v="8"/>
    <n v="5"/>
    <n v="5"/>
    <n v="3"/>
    <n v="0"/>
    <n v="0"/>
    <n v="18"/>
    <n v="3"/>
    <n v="21"/>
    <n v="29939.671981423897"/>
    <n v="25290.490643839883"/>
    <n v="38385.675592357853"/>
    <n v="23195.346340724835"/>
    <n v="28152.897700788741"/>
    <n v="32309.870247798979"/>
    <n v="93615.83821762164"/>
    <n v="83658.114289312565"/>
    <n v="177273.95250693421"/>
    <n v="31886.959999999999"/>
    <n v="19929.349999999999"/>
    <n v="19929.349999999999"/>
    <n v="11957.61"/>
    <n v="0"/>
    <n v="0"/>
    <n v="71745.66"/>
    <n v="11957.61"/>
    <n v="83703.27"/>
    <n v="5.8193935930486536"/>
    <n v="3"/>
    <m/>
    <m/>
    <n v="0"/>
    <m/>
    <m/>
    <m/>
    <m/>
    <m/>
    <m/>
    <m/>
    <m/>
    <m/>
    <m/>
    <m/>
    <m/>
    <m/>
    <m/>
    <m/>
    <m/>
    <n v="41851.635000000002"/>
    <n v="127547.84"/>
    <n v="127547.84"/>
    <n v="32"/>
    <n v="32"/>
    <n v="0"/>
    <n v="15"/>
    <n v="10.5"/>
    <n v="15"/>
    <n v="14"/>
    <n v="14"/>
    <n v="7"/>
    <n v="8"/>
    <n v="4"/>
    <n v="9"/>
    <n v="8"/>
    <n v="15"/>
    <n v="11"/>
    <n v="15"/>
    <n v="6"/>
  </r>
  <r>
    <s v="BC_LEL34"/>
    <x v="3"/>
    <x v="1"/>
    <s v="九江市"/>
    <s v="JXJJ008"/>
    <s v="九江市肿瘤医院"/>
    <s v="JXJJ008"/>
    <x v="74"/>
    <s v="临时采购"/>
    <s v="-"/>
    <x v="0"/>
    <x v="2"/>
    <x v="4"/>
    <x v="5"/>
    <n v="6232.07"/>
    <n v="3.2122341965237875"/>
    <n v="2.9695797205246413"/>
    <n v="4.4022836440235755"/>
    <n v="3.8575471792245595"/>
    <n v="3.5394116882239768"/>
    <n v="4.6110076730235701"/>
    <n v="10.584097561072003"/>
    <n v="12.007966540472106"/>
    <n v="22.592064101544111"/>
    <n v="0"/>
    <n v="1"/>
    <n v="4"/>
    <n v="1"/>
    <n v="0"/>
    <n v="0"/>
    <n v="5"/>
    <n v="1"/>
    <n v="6"/>
    <n v="20018.868369129999"/>
    <n v="18506.628688889999"/>
    <n v="27435.339829410004"/>
    <n v="24040.50404923"/>
    <n v="22057.861399829999"/>
    <n v="28736.122588819999"/>
    <n v="65960.836887430007"/>
    <n v="74834.488037880001"/>
    <n v="140795.32492531001"/>
    <n v="0"/>
    <n v="6232.07"/>
    <n v="24928.28"/>
    <n v="6232.07"/>
    <n v="0"/>
    <n v="0"/>
    <n v="31160.35"/>
    <n v="6232.07"/>
    <n v="37392.42"/>
    <n v="3.8575471792245595"/>
    <n v="1"/>
    <n v="10"/>
    <n v="10"/>
    <n v="6"/>
    <n v="0"/>
    <n v="1"/>
    <n v="4"/>
    <n v="1"/>
    <n v="0"/>
    <n v="0"/>
    <n v="0"/>
    <n v="0"/>
    <n v="0"/>
    <n v="0"/>
    <n v="0"/>
    <n v="0"/>
    <n v="0"/>
    <n v="0"/>
    <n v="0"/>
    <n v="0"/>
    <n v="23889.601666666666"/>
    <n v="62320.7"/>
    <n v="62320.7"/>
    <n v="10"/>
    <n v="10"/>
    <n v="20.333333333333332"/>
    <n v="9"/>
    <n v="3.8333333333333335"/>
    <n v="1"/>
    <n v="1"/>
    <n v="4"/>
    <n v="7"/>
    <n v="9"/>
    <n v="4"/>
    <n v="4"/>
    <n v="4"/>
    <n v="2"/>
    <n v="4"/>
    <n v="3"/>
    <n v="3"/>
  </r>
  <r>
    <s v="BC_LEL34"/>
    <x v="3"/>
    <x v="1"/>
    <s v="九江市"/>
    <s v="JXJJ008"/>
    <s v="九江市肿瘤医院"/>
    <s v="JXJJ008"/>
    <x v="74"/>
    <s v="临时采购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1"/>
    <n v="0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8489.27"/>
    <n v="0"/>
    <n v="0"/>
    <n v="0"/>
    <n v="0"/>
    <n v="8489.27"/>
    <n v="0"/>
    <n v="8489.27"/>
    <n v="1.1779575864591419E-6"/>
    <n v="0"/>
    <n v="0"/>
    <n v="0"/>
    <n v="2"/>
    <n v="0"/>
    <n v="2"/>
    <n v="0"/>
    <n v="0"/>
    <n v="0"/>
    <n v="0"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0"/>
    <x v="0"/>
    <n v="4535.5"/>
    <n v="0.95307739570170391"/>
    <n v="0.68278955834495125"/>
    <n v="0.63514931335277269"/>
    <n v="0.44850490551711719"/>
    <n v="0.40865008103156175"/>
    <n v="0.71141844502271678"/>
    <n v="2.2710162673994279"/>
    <n v="1.5685734315713957"/>
    <n v="3.8395896989708236"/>
    <n v="0"/>
    <n v="0"/>
    <n v="0"/>
    <n v="0"/>
    <n v="0"/>
    <n v="0"/>
    <n v="0"/>
    <n v="0"/>
    <n v="0"/>
    <n v="4322.6825282050777"/>
    <n v="3096.7920418735262"/>
    <n v="2880.7197107115003"/>
    <n v="2034.1939989728849"/>
    <n v="1853.432442518648"/>
    <n v="3226.6383574005317"/>
    <n v="10300.194280790105"/>
    <n v="7114.2647988920653"/>
    <n v="17414.459079682172"/>
    <n v="0"/>
    <n v="0"/>
    <n v="0"/>
    <n v="0"/>
    <n v="0"/>
    <n v="0"/>
    <n v="0"/>
    <n v="0"/>
    <n v="0"/>
    <n v="0.44850490551711719"/>
    <n v="0"/>
    <m/>
    <m/>
    <n v="0"/>
    <m/>
    <m/>
    <m/>
    <m/>
    <m/>
    <m/>
    <m/>
    <m/>
    <m/>
    <m/>
    <m/>
    <m/>
    <m/>
    <m/>
    <m/>
    <m/>
    <n v="8693.0416666666679"/>
    <n v="40819.5"/>
    <n v="0"/>
    <n v="9"/>
    <n v="0"/>
    <n v="0"/>
    <n v="3"/>
    <n v="1.9166666666666667"/>
    <n v="2"/>
    <n v="2"/>
    <n v="3"/>
    <n v="1"/>
    <n v="3"/>
    <n v="3"/>
    <n v="3"/>
    <n v="2"/>
    <n v="4"/>
    <n v="0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1"/>
    <x v="1"/>
    <n v="3444.49"/>
    <n v="0.85748713459455683"/>
    <n v="0.7944813388049603"/>
    <n v="1.2050940254635567"/>
    <n v="1.2334904863683667"/>
    <n v="1.1106125410307213"/>
    <n v="1.4618031770828783"/>
    <n v="2.8570624988630735"/>
    <n v="3.8059062044819663"/>
    <n v="6.6629687033450402"/>
    <n v="0"/>
    <n v="0"/>
    <n v="0"/>
    <n v="0"/>
    <n v="0"/>
    <n v="0"/>
    <n v="0"/>
    <n v="0"/>
    <n v="0"/>
    <n v="2953.6058602396047"/>
    <n v="2736.5830267002975"/>
    <n v="4150.9343197689668"/>
    <n v="4248.7456453909754"/>
    <n v="3825.4937914549091"/>
    <n v="5035.1664254302032"/>
    <n v="9841.1232067088695"/>
    <n v="13109.405862276088"/>
    <n v="22950.529068984957"/>
    <n v="0"/>
    <n v="0"/>
    <n v="0"/>
    <n v="0"/>
    <n v="0"/>
    <n v="0"/>
    <n v="0"/>
    <n v="0"/>
    <n v="0"/>
    <n v="1.2334904863683667"/>
    <n v="0"/>
    <m/>
    <m/>
    <n v="0"/>
    <m/>
    <m/>
    <m/>
    <m/>
    <m/>
    <m/>
    <m/>
    <m/>
    <m/>
    <m/>
    <m/>
    <m/>
    <m/>
    <m/>
    <m/>
    <m/>
    <n v="4879.6941666666662"/>
    <n v="10333.469999999999"/>
    <n v="0"/>
    <n v="3"/>
    <n v="0"/>
    <n v="0"/>
    <n v="4"/>
    <n v="1.4166666666666667"/>
    <n v="3"/>
    <n v="2"/>
    <n v="4"/>
    <n v="2"/>
    <n v="2"/>
    <n v="1"/>
    <n v="2"/>
    <n v="1"/>
    <n v="0"/>
    <n v="0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3"/>
    <x v="4"/>
    <n v="3985.87"/>
    <n v="1.2052271715835587"/>
    <n v="1.0180734954460233"/>
    <n v="1.5452226481374183"/>
    <n v="0.9337330643260876"/>
    <n v="1.1333002341794256"/>
    <n v="1.3006399521393339"/>
    <n v="3.7685233151670001"/>
    <n v="3.367673250644847"/>
    <n v="7.1361965658118471"/>
    <n v="0"/>
    <n v="0"/>
    <n v="0"/>
    <n v="0"/>
    <n v="0"/>
    <n v="0"/>
    <n v="0"/>
    <n v="0"/>
    <n v="0"/>
    <n v="4803.8788263997594"/>
    <n v="4057.9086032934415"/>
    <n v="6159.0565965314909"/>
    <n v="3721.7386091054227"/>
    <n v="4517.1874044087472"/>
    <n v="5184.1817660336073"/>
    <n v="15020.844026224691"/>
    <n v="13423.107779547778"/>
    <n v="28443.951805772471"/>
    <n v="0"/>
    <n v="0"/>
    <n v="0"/>
    <n v="0"/>
    <n v="0"/>
    <n v="0"/>
    <n v="0"/>
    <n v="0"/>
    <n v="0"/>
    <n v="0.9337330643260876"/>
    <n v="0"/>
    <m/>
    <m/>
    <n v="0"/>
    <m/>
    <m/>
    <m/>
    <m/>
    <m/>
    <m/>
    <m/>
    <m/>
    <m/>
    <m/>
    <m/>
    <m/>
    <m/>
    <m/>
    <m/>
    <m/>
    <n v="9964.6749999999993"/>
    <n v="27901.09"/>
    <n v="3985.87"/>
    <n v="7"/>
    <n v="1"/>
    <n v="0"/>
    <n v="6"/>
    <n v="2.5"/>
    <n v="3"/>
    <n v="3"/>
    <n v="6"/>
    <n v="3"/>
    <n v="5"/>
    <n v="2"/>
    <n v="4"/>
    <n v="1"/>
    <n v="2"/>
    <n v="1"/>
    <n v="0"/>
    <n v="0"/>
  </r>
  <r>
    <s v="BC_LEL34"/>
    <x v="3"/>
    <x v="1"/>
    <s v="九江市"/>
    <s v="JXJJ026"/>
    <s v="武宁县中医院"/>
    <s v="JXJJ026"/>
    <x v="75"/>
    <s v="临时采购"/>
    <s v="-"/>
    <x v="2"/>
    <x v="1"/>
    <x v="4"/>
    <x v="5"/>
    <n v="6232.07"/>
    <n v="1.5407179641242799"/>
    <n v="1.424331086723994"/>
    <n v="2.1115136957238931"/>
    <n v="1.8502361080234979"/>
    <n v="1.6976454902239548"/>
    <n v="2.2116261618242414"/>
    <n v="5.0765627465721668"/>
    <n v="5.7595077600716937"/>
    <n v="10.836070506643861"/>
    <n v="1"/>
    <n v="2"/>
    <n v="4"/>
    <n v="4"/>
    <n v="0"/>
    <n v="0"/>
    <n v="7"/>
    <n v="4"/>
    <n v="11"/>
    <n v="9601.8622026800003"/>
    <n v="8876.5310356400005"/>
    <n v="13159.101157710002"/>
    <n v="11530.80094173"/>
    <n v="10579.845530260001"/>
    <n v="13783.00905432"/>
    <n v="31637.494396030001"/>
    <n v="35893.655526310002"/>
    <n v="67531.149922340002"/>
    <n v="6232.07"/>
    <n v="12464.14"/>
    <n v="24928.28"/>
    <n v="24928.28"/>
    <n v="0"/>
    <n v="0"/>
    <n v="43624.49"/>
    <n v="24928.28"/>
    <n v="68552.76999999999"/>
    <n v="1.8502361080234979"/>
    <n v="4"/>
    <n v="5"/>
    <n v="6"/>
    <n v="11"/>
    <n v="1"/>
    <n v="2"/>
    <n v="4"/>
    <n v="4"/>
    <n v="0"/>
    <n v="0"/>
    <n v="0"/>
    <n v="0.33333333333333331"/>
    <n v="0"/>
    <n v="0"/>
    <n v="0"/>
    <n v="0"/>
    <n v="0"/>
    <n v="0"/>
    <n v="0"/>
    <n v="0"/>
    <n v="7790.0874999999996"/>
    <n v="31160.35"/>
    <n v="37392.42"/>
    <n v="5"/>
    <n v="6"/>
    <n v="6.333333333333333"/>
    <n v="3"/>
    <n v="1.25"/>
    <n v="0"/>
    <n v="0"/>
    <n v="0"/>
    <n v="2"/>
    <n v="1"/>
    <n v="1"/>
    <n v="2"/>
    <n v="1"/>
    <n v="2"/>
    <n v="1"/>
    <n v="3"/>
    <n v="2"/>
  </r>
  <r>
    <s v="BC_LEL34"/>
    <x v="3"/>
    <x v="1"/>
    <s v="九江市"/>
    <s v="JXJJ026"/>
    <s v="武宁县中医院"/>
    <s v="JXJJ026"/>
    <x v="75"/>
    <s v="临时采购"/>
    <s v="-"/>
    <x v="2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1"/>
    <n v="0"/>
    <n v="0"/>
    <n v="0"/>
    <n v="0"/>
    <n v="0"/>
    <n v="0"/>
    <n v="0"/>
    <n v="0"/>
    <n v="0"/>
  </r>
  <r>
    <s v="BC_LEL34"/>
    <x v="3"/>
    <x v="1"/>
    <s v="九江市"/>
    <s v="JXJJ078"/>
    <s v="九江学院附属医院东院"/>
    <s v="JXJJ078"/>
    <x v="76"/>
    <s v="临时采购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2"/>
    <n v="5"/>
    <n v="4"/>
    <n v="0"/>
    <n v="0"/>
    <n v="11"/>
    <n v="4"/>
    <n v="1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9071"/>
    <n v="22677.5"/>
    <n v="18142"/>
    <n v="0"/>
    <n v="0"/>
    <n v="49890.5"/>
    <n v="18142"/>
    <n v="68032.5"/>
    <n v="1.1681063360424579E-7"/>
    <n v="4"/>
    <m/>
    <m/>
    <n v="0"/>
    <m/>
    <m/>
    <m/>
    <m/>
    <m/>
    <m/>
    <m/>
    <m/>
    <m/>
    <m/>
    <m/>
    <m/>
    <m/>
    <m/>
    <m/>
    <m/>
    <n v="22677.5"/>
    <n v="36284"/>
    <n v="54426"/>
    <n v="8"/>
    <n v="12"/>
    <n v="0"/>
    <n v="11"/>
    <n v="5"/>
    <n v="11"/>
    <n v="10"/>
    <n v="7"/>
    <n v="3"/>
    <n v="3"/>
    <n v="6"/>
    <n v="3"/>
    <n v="3"/>
    <n v="2"/>
    <n v="5"/>
    <n v="4"/>
    <n v="3"/>
  </r>
  <r>
    <s v="BC_LEL34"/>
    <x v="3"/>
    <x v="1"/>
    <s v="九江市"/>
    <s v="JXJJ078"/>
    <s v="九江学院附属医院东院"/>
    <s v="JXJJ078"/>
    <x v="76"/>
    <s v="临时采购"/>
    <s v="-"/>
    <x v="0"/>
    <x v="2"/>
    <x v="1"/>
    <x v="1"/>
    <n v="3444.49"/>
    <n v="4.2484589850366685"/>
    <n v="3.9362939058973039"/>
    <n v="5.9706931261603504"/>
    <n v="6.1113846824614537"/>
    <n v="5.5025803169249379"/>
    <n v="7.2425702864560799"/>
    <n v="14.155446017094322"/>
    <n v="18.856535285842472"/>
    <n v="33.011981302936796"/>
    <n v="3"/>
    <n v="3"/>
    <n v="3"/>
    <n v="1"/>
    <n v="0"/>
    <n v="0"/>
    <n v="9"/>
    <n v="1"/>
    <n v="10"/>
    <n v="14633.774489368952"/>
    <n v="13558.524995924205"/>
    <n v="20565.992766128064"/>
    <n v="21050.603424891651"/>
    <n v="18953.582875844779"/>
    <n v="24946.960925995103"/>
    <n v="48758.292251421226"/>
    <n v="64951.147226731533"/>
    <n v="113709.43947815275"/>
    <n v="10333.469999999999"/>
    <n v="10333.469999999999"/>
    <n v="10333.469999999999"/>
    <n v="3444.49"/>
    <n v="0"/>
    <n v="0"/>
    <n v="31000.409999999996"/>
    <n v="3444.49"/>
    <n v="34444.899999999994"/>
    <n v="6.1113846824614537"/>
    <n v="1"/>
    <m/>
    <m/>
    <n v="0"/>
    <m/>
    <m/>
    <m/>
    <m/>
    <m/>
    <m/>
    <m/>
    <m/>
    <m/>
    <m/>
    <m/>
    <m/>
    <m/>
    <m/>
    <m/>
    <m/>
    <n v="24972.552499999998"/>
    <n v="37889.39"/>
    <n v="27555.919999999998"/>
    <n v="11"/>
    <n v="8"/>
    <n v="0"/>
    <n v="18"/>
    <n v="7.25"/>
    <n v="14"/>
    <n v="18"/>
    <n v="14"/>
    <n v="10"/>
    <n v="7"/>
    <n v="5"/>
    <n v="3"/>
    <n v="5"/>
    <n v="3"/>
    <n v="3"/>
    <n v="2"/>
    <n v="3"/>
  </r>
  <r>
    <s v="BC_LEL34"/>
    <x v="3"/>
    <x v="1"/>
    <s v="九江市"/>
    <s v="JXJJ078"/>
    <s v="九江学院附属医院东院"/>
    <s v="JXJJ078"/>
    <x v="76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78"/>
    <s v="九江学院附属医院东院"/>
    <s v="JXJJ078"/>
    <x v="76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078"/>
    <s v="九江学院附属医院东院"/>
    <s v="JXJJ078"/>
    <x v="76"/>
    <s v="临时采购"/>
    <s v="-"/>
    <x v="0"/>
    <x v="2"/>
    <x v="3"/>
    <x v="4"/>
    <n v="3985.87"/>
    <n v="3.341965661924085"/>
    <n v="2.8230085939941403"/>
    <n v="4.2847366470484749"/>
    <n v="2.5891416257076911"/>
    <n v="3.1425199801144541"/>
    <n v="3.6065350674637378"/>
    <n v="10.4497109029667"/>
    <n v="9.3381966732858821"/>
    <n v="19.787907576252582"/>
    <n v="2"/>
    <n v="1"/>
    <n v="1"/>
    <n v="2"/>
    <n v="0"/>
    <n v="0"/>
    <n v="4"/>
    <n v="2"/>
    <n v="6"/>
    <n v="13320.640672893353"/>
    <n v="11252.145264543424"/>
    <n v="17078.403259371105"/>
    <n v="10319.981931659515"/>
    <n v="12525.676113138799"/>
    <n v="14375.179929351689"/>
    <n v="41651.189196807885"/>
    <n v="37220.837974150003"/>
    <n v="78872.027170957881"/>
    <n v="7971.74"/>
    <n v="3985.87"/>
    <n v="3985.87"/>
    <n v="7971.74"/>
    <n v="0"/>
    <n v="0"/>
    <n v="15943.48"/>
    <n v="7971.74"/>
    <n v="23915.22"/>
    <n v="2.5891416257076911"/>
    <n v="2"/>
    <m/>
    <m/>
    <n v="0"/>
    <m/>
    <m/>
    <m/>
    <m/>
    <m/>
    <m/>
    <m/>
    <m/>
    <m/>
    <m/>
    <m/>
    <m/>
    <m/>
    <m/>
    <m/>
    <m/>
    <n v="36869.297500000001"/>
    <n v="19929.349999999999"/>
    <n v="23915.22"/>
    <n v="5"/>
    <n v="6"/>
    <n v="0"/>
    <n v="32"/>
    <n v="9.25"/>
    <n v="31"/>
    <n v="32"/>
    <n v="17"/>
    <n v="5"/>
    <n v="5"/>
    <n v="10"/>
    <n v="0"/>
    <n v="0"/>
    <n v="5"/>
    <n v="4"/>
    <n v="1"/>
    <n v="1"/>
  </r>
  <r>
    <s v="BC_LEL34"/>
    <x v="3"/>
    <x v="1"/>
    <s v="九江市"/>
    <s v="JXJJ078"/>
    <s v="九江学院附属医院东院"/>
    <s v="JXJJ078"/>
    <x v="76"/>
    <s v="临时采购"/>
    <s v="-"/>
    <x v="0"/>
    <x v="2"/>
    <x v="4"/>
    <x v="5"/>
    <n v="6232.07"/>
    <n v="14.592331980428655"/>
    <n v="13.387115382229341"/>
    <n v="19.140880223333497"/>
    <n v="17.797473425428471"/>
    <n v="16.217357613829755"/>
    <n v="20.177571029234265"/>
    <n v="47.12032758599149"/>
    <n v="54.192402068492491"/>
    <n v="101.31272965448397"/>
    <n v="16"/>
    <n v="7"/>
    <n v="11"/>
    <n v="6"/>
    <n v="0"/>
    <n v="0"/>
    <n v="34"/>
    <n v="6"/>
    <n v="40"/>
    <n v="90940.434365270004"/>
    <n v="83429.440160130005"/>
    <n v="119287.30541342997"/>
    <n v="110915.10021041"/>
    <n v="101067.70786441999"/>
    <n v="125748.03508415999"/>
    <n v="293657.17993882997"/>
    <n v="337730.84315898997"/>
    <n v="631388.02309781988"/>
    <n v="99713.12"/>
    <n v="43624.49"/>
    <n v="68552.76999999999"/>
    <n v="37392.42"/>
    <n v="0"/>
    <n v="0"/>
    <n v="211890.37999999998"/>
    <n v="37392.42"/>
    <n v="249282.8"/>
    <n v="17.797473425428471"/>
    <n v="6"/>
    <n v="55"/>
    <n v="50"/>
    <n v="40"/>
    <n v="16"/>
    <n v="7"/>
    <n v="11"/>
    <n v="6"/>
    <n v="0"/>
    <n v="0"/>
    <n v="0"/>
    <n v="0"/>
    <n v="0"/>
    <n v="0"/>
    <n v="0"/>
    <n v="0"/>
    <n v="0"/>
    <n v="0"/>
    <n v="0"/>
    <n v="0"/>
    <n v="76862.19666666667"/>
    <n v="342763.85"/>
    <n v="311603.5"/>
    <n v="55"/>
    <n v="50"/>
    <n v="18"/>
    <n v="20"/>
    <n v="12.333333333333334"/>
    <n v="0"/>
    <n v="0"/>
    <n v="4"/>
    <n v="9"/>
    <n v="15"/>
    <n v="15"/>
    <n v="20"/>
    <n v="17"/>
    <n v="18"/>
    <n v="19"/>
    <n v="17"/>
    <n v="14"/>
  </r>
  <r>
    <s v="BC_LEL34"/>
    <x v="3"/>
    <x v="1"/>
    <s v="九江市"/>
    <s v="JXJJ078"/>
    <s v="九江学院附属医院东院"/>
    <s v="JXJJ078"/>
    <x v="76"/>
    <s v="临时采购"/>
    <s v="-"/>
    <x v="0"/>
    <x v="2"/>
    <x v="4"/>
    <x v="6"/>
    <n v="8489.27"/>
    <n v="1"/>
    <n v="1"/>
    <n v="2"/>
    <n v="1"/>
    <n v="1"/>
    <n v="2"/>
    <n v="4"/>
    <n v="4"/>
    <n v="8"/>
    <n v="0"/>
    <n v="1"/>
    <n v="0"/>
    <n v="0"/>
    <n v="0"/>
    <n v="0"/>
    <n v="1"/>
    <n v="0"/>
    <n v="1"/>
    <n v="8489.27"/>
    <n v="8489.27"/>
    <n v="16978.54"/>
    <n v="8489.27"/>
    <n v="8489.27"/>
    <n v="16978.54"/>
    <n v="33957.08"/>
    <n v="33957.08"/>
    <n v="67914.16"/>
    <n v="0"/>
    <n v="8489.27"/>
    <n v="0"/>
    <n v="0"/>
    <n v="0"/>
    <n v="0"/>
    <n v="8489.27"/>
    <n v="0"/>
    <n v="8489.27"/>
    <n v="1"/>
    <n v="0"/>
    <n v="4"/>
    <n v="6"/>
    <n v="2"/>
    <n v="0"/>
    <n v="2"/>
    <n v="0"/>
    <n v="0"/>
    <n v="0"/>
    <n v="0"/>
    <n v="0.66666666666666663"/>
    <n v="1.3333333333333333"/>
    <n v="0.33333333333333331"/>
    <n v="0"/>
    <n v="0"/>
    <n v="1"/>
    <n v="0"/>
    <n v="0"/>
    <n v="0"/>
    <n v="0"/>
    <n v="5659.5133333333333"/>
    <n v="16978.54"/>
    <n v="25467.81"/>
    <n v="2"/>
    <n v="3"/>
    <n v="0"/>
    <n v="2"/>
    <n v="0.66666666666666663"/>
    <n v="0"/>
    <n v="0"/>
    <n v="0"/>
    <n v="2"/>
    <n v="1"/>
    <n v="0"/>
    <n v="1"/>
    <n v="0"/>
    <n v="1"/>
    <n v="2"/>
    <n v="0"/>
    <n v="1"/>
  </r>
  <r>
    <s v="BC_LEL34"/>
    <x v="3"/>
    <x v="1"/>
    <s v="九江市"/>
    <s v="JXJJ145"/>
    <s v="九江市柴桑区人民医院"/>
    <s v="JXJJ145"/>
    <x v="77"/>
    <s v="未准入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九江市"/>
    <s v="JXJJ145"/>
    <s v="九江市柴桑区人民医院"/>
    <s v="JXJJ145"/>
    <x v="77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4Ai6JOQ"/>
    <s v="南昌众康医院有限公司"/>
    <s v="JXNC024"/>
    <x v="78"/>
    <s v="未准入"/>
    <s v="Y"/>
    <x v="2"/>
    <x v="0"/>
    <x v="0"/>
    <x v="0"/>
    <n v="4535.5"/>
    <n v="57.595195955439337"/>
    <n v="41.261495222276253"/>
    <n v="38.382558781160157"/>
    <n v="27.103494466171391"/>
    <n v="24.695036940720179"/>
    <n v="42.991560740174698"/>
    <n v="137.23924995887575"/>
    <n v="94.790092147066275"/>
    <n v="232.02934210594202"/>
    <n v="0"/>
    <n v="0"/>
    <n v="0"/>
    <n v="0"/>
    <n v="0"/>
    <n v="0"/>
    <n v="0"/>
    <n v="0"/>
    <n v="0"/>
    <n v="261223.01125589514"/>
    <n v="187141.51158063396"/>
    <n v="174084.0953519519"/>
    <n v="122927.89915132034"/>
    <n v="112004.34004463637"/>
    <n v="194988.22373706236"/>
    <n v="622448.61818848096"/>
    <n v="429920.46293301909"/>
    <n v="1052369.0811215001"/>
    <n v="0"/>
    <n v="0"/>
    <n v="0"/>
    <n v="0"/>
    <n v="0"/>
    <n v="0"/>
    <n v="0"/>
    <n v="0"/>
    <n v="0"/>
    <n v="27.103494466171391"/>
    <n v="0"/>
    <m/>
    <m/>
    <n v="0"/>
    <m/>
    <m/>
    <m/>
    <m/>
    <m/>
    <m/>
    <m/>
    <m/>
    <m/>
    <m/>
    <m/>
    <m/>
    <m/>
    <m/>
    <m/>
    <m/>
    <n v="4157.5416666666661"/>
    <n v="326556"/>
    <n v="-639505.5"/>
    <n v="72"/>
    <n v="-141"/>
    <n v="0"/>
    <n v="0"/>
    <n v="0.91666666666666663"/>
    <n v="0"/>
    <n v="0"/>
    <n v="0"/>
    <n v="0"/>
    <n v="0"/>
    <n v="80"/>
    <n v="0"/>
    <n v="0"/>
    <n v="72"/>
    <n v="-108"/>
    <n v="0"/>
    <n v="-33"/>
  </r>
  <r>
    <s v="BC_LEL34"/>
    <x v="3"/>
    <x v="1"/>
    <s v="南昌市"/>
    <s v="4Ai6JOQ"/>
    <s v="南昌众康医院有限公司"/>
    <s v="JXNC024"/>
    <x v="78"/>
    <s v="未准入"/>
    <s v="Y"/>
    <x v="2"/>
    <x v="0"/>
    <x v="1"/>
    <x v="1"/>
    <n v="3444.49"/>
    <n v="1.2869445629604544E-7"/>
    <n v="1.1923834167284972E-7"/>
    <n v="1.8086442832285223E-7"/>
    <n v="1.8512626147397513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8E-4"/>
    <n v="6.2298571471378138E-4"/>
    <n v="6.3766555638449256E-4"/>
    <n v="5.7414254242772896E-4"/>
    <n v="7.5569414319811787E-4"/>
    <n v="1.476987757989661E-3"/>
    <n v="1.9675022420103392E-3"/>
    <n v="3.4444900000000001E-3"/>
    <n v="0"/>
    <n v="0"/>
    <n v="0"/>
    <n v="0"/>
    <n v="0"/>
    <n v="0"/>
    <n v="0"/>
    <n v="0"/>
    <n v="0"/>
    <n v="1.8512626147397513E-7"/>
    <n v="0"/>
    <m/>
    <m/>
    <n v="0"/>
    <m/>
    <m/>
    <m/>
    <m/>
    <m/>
    <m/>
    <m/>
    <m/>
    <m/>
    <m/>
    <m/>
    <m/>
    <m/>
    <m/>
    <m/>
    <m/>
    <n v="-20953.980833333331"/>
    <n v="303115.12"/>
    <n v="-296226.13999999996"/>
    <n v="88"/>
    <n v="-86"/>
    <n v="0"/>
    <n v="6"/>
    <n v="-6.083333333333333"/>
    <n v="0"/>
    <n v="2"/>
    <n v="0"/>
    <n v="-84"/>
    <n v="6"/>
    <n v="1"/>
    <n v="2"/>
    <n v="0"/>
    <n v="86"/>
    <n v="-50"/>
    <n v="0"/>
    <n v="-36"/>
  </r>
  <r>
    <s v="BC_LEL34"/>
    <x v="3"/>
    <x v="1"/>
    <s v="南昌市"/>
    <s v="4Ai6JOQ"/>
    <s v="南昌众康医院有限公司"/>
    <s v="JXNC024"/>
    <x v="78"/>
    <s v="未准入"/>
    <s v="Y"/>
    <x v="2"/>
    <x v="0"/>
    <x v="2"/>
    <x v="2"/>
    <n v="3566.02"/>
    <n v="7.5423782997919166E-8"/>
    <n v="8.6118364644595912E-8"/>
    <n v="1.7430625086372233E-7"/>
    <n v="1.7644957539816275E-7"/>
    <n v="2.1451535630448561E-7"/>
    <n v="2.7318666979111423E-7"/>
    <n v="3.3584839850623744E-7"/>
    <n v="6.6415160149376262E-7"/>
    <n v="9.9999999999999995E-7"/>
    <n v="0"/>
    <n v="0"/>
    <n v="0"/>
    <n v="0"/>
    <n v="0"/>
    <n v="0"/>
    <n v="0"/>
    <n v="0"/>
    <n v="0"/>
    <n v="2.6896271864623966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5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4Ai6JOQ"/>
    <s v="南昌众康医院有限公司"/>
    <s v="JXNC024"/>
    <x v="78"/>
    <s v="未准入"/>
    <s v="Y"/>
    <x v="2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4Ai6JOQ"/>
    <s v="南昌众康医院有限公司"/>
    <s v="JXNC024"/>
    <x v="78"/>
    <s v="未准入"/>
    <s v="Y"/>
    <x v="2"/>
    <x v="0"/>
    <x v="3"/>
    <x v="4"/>
    <n v="3985.87"/>
    <n v="34.705091179788653"/>
    <n v="29.315911821633527"/>
    <n v="44.495423071338877"/>
    <n v="26.887288885499267"/>
    <n v="32.633920715208461"/>
    <n v="37.4525476983424"/>
    <n v="108.51642607276106"/>
    <n v="96.973757299050135"/>
    <n v="205.49018337181118"/>
    <n v="0"/>
    <n v="0"/>
    <n v="0"/>
    <n v="0"/>
    <n v="0"/>
    <n v="0"/>
    <n v="0"/>
    <n v="0"/>
    <n v="0"/>
    <n v="138329.9817807842"/>
    <n v="116849.41345249444"/>
    <n v="177352.97195735748"/>
    <n v="107169.23815004496"/>
    <n v="130074.56556112794"/>
    <n v="149280.98629439203"/>
    <n v="432532.36719063611"/>
    <n v="386524.79000556492"/>
    <n v="819057.15719620103"/>
    <n v="0"/>
    <n v="0"/>
    <n v="0"/>
    <n v="0"/>
    <n v="0"/>
    <n v="0"/>
    <n v="0"/>
    <n v="0"/>
    <n v="0"/>
    <n v="26.887288885499267"/>
    <n v="0"/>
    <m/>
    <m/>
    <n v="0"/>
    <m/>
    <m/>
    <m/>
    <m/>
    <m/>
    <m/>
    <m/>
    <m/>
    <m/>
    <m/>
    <m/>
    <m/>
    <m/>
    <m/>
    <m/>
    <m/>
    <n v="119243.94416666667"/>
    <n v="99646.75"/>
    <n v="-422502.22"/>
    <n v="25"/>
    <n v="-106"/>
    <n v="0"/>
    <n v="105"/>
    <n v="29.916666666666668"/>
    <n v="105"/>
    <n v="0"/>
    <n v="0"/>
    <n v="80"/>
    <n v="20"/>
    <n v="235"/>
    <n v="-50"/>
    <n v="-30"/>
    <n v="105"/>
    <n v="-80"/>
    <n v="0"/>
    <n v="-26"/>
  </r>
  <r>
    <s v="BC_LEL34"/>
    <x v="3"/>
    <x v="1"/>
    <s v="南昌市"/>
    <s v="4Ai6JOQ"/>
    <s v="南昌众康医院有限公司"/>
    <s v="JXNC024"/>
    <x v="78"/>
    <s v="未准入"/>
    <s v="Y"/>
    <x v="2"/>
    <x v="0"/>
    <x v="4"/>
    <x v="5"/>
    <n v="6232.07"/>
    <n v="1.6465129365459632"/>
    <n v="1.5221342270449467"/>
    <n v="2.2565029815181794"/>
    <n v="1.9772844828187104"/>
    <n v="1.8142160633176458"/>
    <n v="2.3634897794167911"/>
    <n v="5.4251501451090896"/>
    <n v="6.1549903255531468"/>
    <n v="11.580140470662236"/>
    <n v="0"/>
    <n v="0"/>
    <n v="0"/>
    <n v="0"/>
    <n v="0"/>
    <n v="0"/>
    <n v="0"/>
    <n v="0"/>
    <n v="0"/>
    <n v="10261.18387646"/>
    <n v="9486.0470523399999"/>
    <n v="14062.684536029999"/>
    <n v="12322.575306839999"/>
    <n v="11306.321501720002"/>
    <n v="14729.43374961"/>
    <n v="33809.915464830003"/>
    <n v="38358.330558170004"/>
    <n v="72168.246023"/>
    <n v="0"/>
    <n v="0"/>
    <n v="0"/>
    <n v="0"/>
    <n v="0"/>
    <n v="0"/>
    <n v="0"/>
    <n v="0"/>
    <n v="0"/>
    <n v="1.9772844828187104"/>
    <n v="0"/>
    <n v="-150"/>
    <n v="-126"/>
    <n v="0"/>
    <n v="0"/>
    <n v="0"/>
    <n v="0"/>
    <n v="0"/>
    <n v="0"/>
    <n v="0"/>
    <n v="0"/>
    <n v="0"/>
    <n v="0"/>
    <n v="0"/>
    <n v="0"/>
    <n v="0"/>
    <n v="0"/>
    <n v="0"/>
    <n v="0"/>
    <n v="0"/>
    <n v="317835.57"/>
    <n v="-934810.5"/>
    <n v="-785240.82"/>
    <n v="-150"/>
    <n v="-126"/>
    <n v="167.66666666666669"/>
    <n v="315"/>
    <n v="51"/>
    <n v="315"/>
    <n v="105"/>
    <n v="0"/>
    <n v="48"/>
    <n v="0"/>
    <n v="420"/>
    <n v="-50"/>
    <n v="-50"/>
    <n v="-50"/>
    <n v="0"/>
    <n v="-74"/>
    <n v="-52"/>
  </r>
  <r>
    <s v="BC_LEL34"/>
    <x v="3"/>
    <x v="1"/>
    <s v="南昌市"/>
    <s v="4Ai6JOQ"/>
    <s v="南昌众康医院有限公司"/>
    <s v="JXNC024"/>
    <x v="78"/>
    <s v="未准入"/>
    <s v="Y"/>
    <x v="2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9.7566666666667"/>
    <n v="-42446.350000000006"/>
    <n v="0"/>
    <n v="-5"/>
    <n v="0"/>
    <n v="0"/>
    <n v="9"/>
    <n v="0.33333333333333331"/>
    <n v="9"/>
    <n v="0"/>
    <n v="0"/>
    <n v="0"/>
    <n v="0"/>
    <n v="0"/>
    <n v="0"/>
    <n v="0"/>
    <n v="-5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0"/>
    <x v="0"/>
    <n v="4535.5"/>
    <n v="1.0542292386587708E-2"/>
    <n v="7.5525525996573521E-3"/>
    <n v="7.0255886884983375E-3"/>
    <n v="4.9610554946580721E-3"/>
    <n v="4.5202085973989918E-3"/>
    <n v="7.8692258262186426E-3"/>
    <n v="2.5120433674743398E-2"/>
    <n v="1.7350489918275706E-2"/>
    <n v="4.24709235930191E-2"/>
    <n v="0"/>
    <n v="0"/>
    <n v="0"/>
    <n v="0"/>
    <n v="0"/>
    <n v="0"/>
    <n v="0"/>
    <n v="0"/>
    <n v="0"/>
    <n v="47.814567119368547"/>
    <n v="34.25460231574592"/>
    <n v="31.864557496684213"/>
    <n v="22.500867196021687"/>
    <n v="20.501406093503128"/>
    <n v="35.690873734814652"/>
    <n v="113.93372693179869"/>
    <n v="78.693147024339467"/>
    <n v="192.62687395613816"/>
    <n v="0"/>
    <n v="0"/>
    <n v="0"/>
    <n v="0"/>
    <n v="0"/>
    <n v="0"/>
    <n v="0"/>
    <n v="0"/>
    <n v="0"/>
    <n v="4.9610554946580721E-3"/>
    <n v="0"/>
    <m/>
    <m/>
    <n v="0"/>
    <m/>
    <m/>
    <m/>
    <m/>
    <m/>
    <m/>
    <m/>
    <m/>
    <m/>
    <m/>
    <m/>
    <m/>
    <m/>
    <m/>
    <m/>
    <m/>
    <n v="3401.625"/>
    <n v="9071"/>
    <n v="0"/>
    <n v="2"/>
    <n v="0"/>
    <n v="0"/>
    <n v="2"/>
    <n v="0.75"/>
    <n v="2"/>
    <n v="0"/>
    <n v="2"/>
    <n v="1"/>
    <n v="1"/>
    <n v="1"/>
    <n v="1"/>
    <n v="1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3"/>
    <x v="4"/>
    <n v="3985.87"/>
    <n v="0.40535002858643709"/>
    <n v="0.34240525787343534"/>
    <n v="0.51969957146911794"/>
    <n v="0.31403932241204074"/>
    <n v="0.38115908199950238"/>
    <n v="0.43743989034667174"/>
    <n v="1.2674548579289904"/>
    <n v="1.1326382947582148"/>
    <n v="2.4000931526872051"/>
    <n v="0"/>
    <n v="0"/>
    <n v="0"/>
    <n v="0"/>
    <n v="0"/>
    <n v="0"/>
    <n v="0"/>
    <n v="0"/>
    <n v="0"/>
    <n v="1615.6725184418221"/>
    <n v="1364.7828451999897"/>
    <n v="2071.454930931613"/>
    <n v="1251.7199140224807"/>
    <n v="1519.2505501693565"/>
    <n v="1743.5785357360885"/>
    <n v="5051.9102945734248"/>
    <n v="4514.5489999279253"/>
    <n v="9566.4592945013501"/>
    <n v="0"/>
    <n v="0"/>
    <n v="0"/>
    <n v="0"/>
    <n v="0"/>
    <n v="0"/>
    <n v="0"/>
    <n v="0"/>
    <n v="0"/>
    <n v="0.31403932241204074"/>
    <n v="0"/>
    <m/>
    <m/>
    <n v="0"/>
    <m/>
    <m/>
    <m/>
    <m/>
    <m/>
    <m/>
    <m/>
    <m/>
    <m/>
    <m/>
    <m/>
    <m/>
    <m/>
    <m/>
    <m/>
    <m/>
    <n v="3653.7141666666666"/>
    <n v="7971.74"/>
    <n v="0"/>
    <n v="2"/>
    <n v="0"/>
    <n v="0"/>
    <n v="2"/>
    <n v="0.91666666666666663"/>
    <n v="2"/>
    <n v="1"/>
    <n v="2"/>
    <n v="1"/>
    <n v="1"/>
    <n v="2"/>
    <n v="1"/>
    <n v="1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4"/>
    <x v="5"/>
    <n v="6232.07"/>
    <n v="8.6553872244695598E-3"/>
    <n v="8.0016739237524608E-3"/>
    <n v="1.186139082359473E-2"/>
    <n v="1.0393866023648644E-2"/>
    <n v="9.5368062232933839E-3"/>
    <n v="1.2423695223256478E-2"/>
    <n v="2.8518451971816749E-2"/>
    <n v="3.23543674701985E-2"/>
    <n v="6.0872819442015252E-2"/>
    <n v="0"/>
    <n v="0"/>
    <n v="0"/>
    <n v="0"/>
    <n v="0"/>
    <n v="0"/>
    <n v="0"/>
    <n v="0"/>
    <n v="0"/>
    <n v="53.940979060000004"/>
    <n v="49.866992009999997"/>
    <n v="73.921017910000003"/>
    <n v="64.775300630000004"/>
    <n v="59.434043959999997"/>
    <n v="77.425338289999999"/>
    <n v="177.72898898"/>
    <n v="201.63468288000001"/>
    <n v="379.36367186000001"/>
    <n v="0"/>
    <n v="0"/>
    <n v="0"/>
    <n v="0"/>
    <n v="0"/>
    <n v="0"/>
    <n v="0"/>
    <n v="0"/>
    <n v="0"/>
    <n v="1.03938660236486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60MRoub"/>
    <s v="南昌大学第一附属医院赣江新区医院"/>
    <s v="60MRoub"/>
    <x v="79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AidnZbr"/>
    <s v="南昌市第三医院朝阳院区"/>
    <s v="JXNC024"/>
    <x v="78"/>
    <s v="未准入"/>
    <s v="Y"/>
    <x v="2"/>
    <x v="0"/>
    <x v="0"/>
    <x v="0"/>
    <n v="4535.5"/>
    <n v="72.999903009134144"/>
    <n v="52.297506749841247"/>
    <n v="48.648555175242265"/>
    <n v="34.352734362947494"/>
    <n v="31.300098412275755"/>
    <n v="54.490304480814274"/>
    <n v="173.94596493421767"/>
    <n v="120.14313725603752"/>
    <n v="294.08910219025518"/>
    <n v="10"/>
    <n v="17"/>
    <n v="9"/>
    <n v="31"/>
    <n v="0"/>
    <n v="0"/>
    <n v="36"/>
    <n v="31"/>
    <n v="67"/>
    <n v="331091.06009792793"/>
    <n v="237195.34186390496"/>
    <n v="220645.52199731133"/>
    <n v="155806.82670314834"/>
    <n v="141961.59634887669"/>
    <n v="247140.77597273313"/>
    <n v="788931.92395914416"/>
    <n v="544909.19902475819"/>
    <n v="1333841.1229839022"/>
    <n v="45355"/>
    <n v="77103.5"/>
    <n v="40819.5"/>
    <n v="140600.5"/>
    <n v="0"/>
    <n v="0"/>
    <n v="163278"/>
    <n v="140600.5"/>
    <n v="303878.5"/>
    <n v="34.352734362947494"/>
    <n v="31"/>
    <m/>
    <m/>
    <n v="0"/>
    <m/>
    <m/>
    <m/>
    <m/>
    <m/>
    <m/>
    <m/>
    <m/>
    <m/>
    <m/>
    <m/>
    <m/>
    <m/>
    <m/>
    <m/>
    <m/>
    <n v="20031.791666666668"/>
    <n v="-226775"/>
    <n v="594150.5"/>
    <n v="-50"/>
    <n v="131"/>
    <n v="0"/>
    <n v="60"/>
    <n v="4.416666666666667"/>
    <n v="0"/>
    <n v="0"/>
    <n v="26"/>
    <n v="17"/>
    <n v="25"/>
    <n v="-96"/>
    <n v="15"/>
    <n v="-24"/>
    <n v="-41"/>
    <n v="38"/>
    <n v="60"/>
    <n v="33"/>
  </r>
  <r>
    <s v="BC_LEL34"/>
    <x v="3"/>
    <x v="1"/>
    <s v="南昌市"/>
    <s v="AidnZbr"/>
    <s v="南昌市第三医院朝阳院区"/>
    <s v="JXNC024"/>
    <x v="78"/>
    <s v="未准入"/>
    <s v="Y"/>
    <x v="2"/>
    <x v="0"/>
    <x v="1"/>
    <x v="1"/>
    <n v="3444.49"/>
    <n v="31.727023979998606"/>
    <n v="29.395809535783535"/>
    <n v="44.58847894215161"/>
    <n v="45.639147995629571"/>
    <n v="41.092664018136695"/>
    <n v="54.086717552066503"/>
    <n v="105.71131245793373"/>
    <n v="140.81852956583276"/>
    <n v="246.52984202376652"/>
    <n v="34"/>
    <n v="26"/>
    <n v="33"/>
    <n v="16"/>
    <n v="0"/>
    <n v="0"/>
    <n v="93"/>
    <n v="16"/>
    <n v="109"/>
    <n v="109283.41682886536"/>
    <n v="101253.57198791101"/>
    <n v="153584.56983145175"/>
    <n v="157203.58887946609"/>
    <n v="141543.27028383163"/>
    <n v="186301.15774091755"/>
    <n v="364121.55864822812"/>
    <n v="485048.01690421527"/>
    <n v="849169.57555244339"/>
    <n v="117112.65999999999"/>
    <n v="89556.739999999991"/>
    <n v="113668.17"/>
    <n v="55111.839999999997"/>
    <n v="0"/>
    <n v="0"/>
    <n v="320337.56999999995"/>
    <n v="55111.839999999997"/>
    <n v="375449.40999999992"/>
    <n v="45.639147995629571"/>
    <n v="16"/>
    <m/>
    <m/>
    <n v="0"/>
    <m/>
    <m/>
    <m/>
    <m/>
    <m/>
    <m/>
    <m/>
    <m/>
    <m/>
    <m/>
    <m/>
    <m/>
    <m/>
    <m/>
    <m/>
    <m/>
    <n v="177965.31666666665"/>
    <n v="726787.3899999999"/>
    <n v="99890.209999999992"/>
    <n v="211"/>
    <n v="29"/>
    <n v="0"/>
    <n v="383"/>
    <n v="51.666666666666664"/>
    <n v="0"/>
    <n v="0"/>
    <n v="383"/>
    <n v="55"/>
    <n v="-67"/>
    <n v="9"/>
    <n v="15"/>
    <n v="40"/>
    <n v="156"/>
    <n v="9"/>
    <n v="6"/>
    <n v="14"/>
  </r>
  <r>
    <s v="BC_LEL34"/>
    <x v="3"/>
    <x v="1"/>
    <s v="南昌市"/>
    <s v="AidnZbr"/>
    <s v="南昌市第三医院朝阳院区"/>
    <s v="JXNC024"/>
    <x v="78"/>
    <s v="未准入"/>
    <s v="Y"/>
    <x v="2"/>
    <x v="0"/>
    <x v="2"/>
    <x v="2"/>
    <n v="3566.02"/>
    <n v="9.3301172887809702E-2"/>
    <n v="0.10653064735220923"/>
    <n v="0.21562134648842471"/>
    <n v="0.21827269444518299"/>
    <n v="0.26536105125099707"/>
    <n v="0.33793898549916174"/>
    <n v="0.41545316672844362"/>
    <n v="0.8215727311953418"/>
    <n v="1.2370258979237854"/>
    <n v="0"/>
    <n v="0"/>
    <n v="1"/>
    <n v="0"/>
    <n v="0"/>
    <n v="0"/>
    <n v="1"/>
    <n v="0"/>
    <n v="1"/>
    <n v="332.71384854138711"/>
    <n v="379.89041907092508"/>
    <n v="768.91003400465218"/>
    <n v="778.36479384541133"/>
    <n v="946.28281598208059"/>
    <n v="1205.0971810697206"/>
    <n v="1481.5143016169645"/>
    <n v="2929.7447908972126"/>
    <n v="4411.2590925141767"/>
    <n v="0"/>
    <n v="0"/>
    <n v="3566.02"/>
    <n v="0"/>
    <n v="0"/>
    <n v="0"/>
    <n v="3566.02"/>
    <n v="0"/>
    <n v="3566.02"/>
    <n v="0.21827269444518299"/>
    <n v="0"/>
    <m/>
    <m/>
    <n v="0"/>
    <m/>
    <m/>
    <m/>
    <m/>
    <m/>
    <m/>
    <n v="0"/>
    <n v="0"/>
    <n v="0"/>
    <n v="0"/>
    <n v="0"/>
    <n v="0"/>
    <n v="0"/>
    <n v="0"/>
    <n v="0"/>
    <n v="0"/>
    <n v="891.505"/>
    <n v="10698.06"/>
    <n v="0"/>
    <n v="3"/>
    <n v="0"/>
    <n v="0"/>
    <n v="1"/>
    <n v="0.25"/>
    <n v="0"/>
    <n v="0"/>
    <n v="0"/>
    <n v="0"/>
    <n v="0"/>
    <n v="0"/>
    <n v="1"/>
    <n v="1"/>
    <n v="1"/>
    <n v="0"/>
    <n v="0"/>
    <n v="0"/>
  </r>
  <r>
    <s v="BC_LEL34"/>
    <x v="3"/>
    <x v="1"/>
    <s v="南昌市"/>
    <s v="AidnZbr"/>
    <s v="南昌市第三医院朝阳院区"/>
    <s v="JXNC024"/>
    <x v="78"/>
    <s v="未准入"/>
    <s v="Y"/>
    <x v="2"/>
    <x v="0"/>
    <x v="2"/>
    <x v="3"/>
    <n v="10698.05"/>
    <m/>
    <m/>
    <m/>
    <m/>
    <m/>
    <m/>
    <n v="0"/>
    <n v="0"/>
    <n v="0"/>
    <n v="8"/>
    <n v="0"/>
    <n v="4"/>
    <n v="2"/>
    <n v="0"/>
    <n v="0"/>
    <n v="12"/>
    <n v="2"/>
    <n v="14"/>
    <m/>
    <m/>
    <m/>
    <m/>
    <m/>
    <m/>
    <n v="0"/>
    <n v="0"/>
    <n v="0"/>
    <n v="85584.4"/>
    <n v="0"/>
    <n v="42792.2"/>
    <n v="21396.1"/>
    <n v="0"/>
    <n v="0"/>
    <n v="128376.59999999999"/>
    <n v="21396.1"/>
    <n v="149772.69999999998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BC_LEL34"/>
    <x v="3"/>
    <x v="1"/>
    <s v="南昌市"/>
    <s v="AidnZbr"/>
    <s v="南昌市第三医院朝阳院区"/>
    <s v="JXNC024"/>
    <x v="78"/>
    <s v="未准入"/>
    <s v="Y"/>
    <x v="2"/>
    <x v="0"/>
    <x v="3"/>
    <x v="4"/>
    <n v="3985.87"/>
    <n v="30.771461019759805"/>
    <n v="25.993115338750862"/>
    <n v="39.45211293364374"/>
    <n v="23.839763381719489"/>
    <n v="28.935046273406286"/>
    <n v="33.207508535848667"/>
    <n v="96.216689292154399"/>
    <n v="85.982318190974439"/>
    <n v="182.19900748312884"/>
    <n v="44"/>
    <n v="51.000000000000007"/>
    <n v="69"/>
    <n v="58"/>
    <n v="0"/>
    <n v="0"/>
    <n v="164"/>
    <n v="58"/>
    <n v="222"/>
    <n v="122651.04333483"/>
    <n v="103605.17863526689"/>
    <n v="157250.99337882258"/>
    <n v="95022.197670294263"/>
    <n v="115331.3328897819"/>
    <n v="132360.81204778311"/>
    <n v="383507.2153489195"/>
    <n v="342714.34260785929"/>
    <n v="726221.55795677868"/>
    <n v="175378.28"/>
    <n v="203279.37000000002"/>
    <n v="275025.02999999997"/>
    <n v="231180.46"/>
    <n v="0"/>
    <n v="0"/>
    <n v="653682.67999999993"/>
    <n v="231180.46"/>
    <n v="884863.1399999999"/>
    <n v="23.839763381719489"/>
    <n v="58"/>
    <m/>
    <m/>
    <n v="0"/>
    <m/>
    <m/>
    <m/>
    <m/>
    <m/>
    <m/>
    <m/>
    <m/>
    <m/>
    <m/>
    <m/>
    <m/>
    <m/>
    <m/>
    <m/>
    <m/>
    <n v="86028.360833333325"/>
    <n v="326841.33999999997"/>
    <n v="1219676.22"/>
    <n v="82"/>
    <n v="306"/>
    <n v="0"/>
    <n v="251.00000000000003"/>
    <n v="21.583333333333332"/>
    <n v="0"/>
    <n v="0"/>
    <n v="85"/>
    <n v="66"/>
    <n v="-130"/>
    <n v="-150"/>
    <n v="-39"/>
    <n v="-55"/>
    <n v="176"/>
    <n v="251.00000000000003"/>
    <n v="31"/>
    <n v="24"/>
  </r>
  <r>
    <s v="BC_LEL34"/>
    <x v="3"/>
    <x v="1"/>
    <s v="南昌市"/>
    <s v="AidnZbr"/>
    <s v="南昌市第三医院朝阳院区"/>
    <s v="JXNC024"/>
    <x v="78"/>
    <s v="未准入"/>
    <s v="Y"/>
    <x v="2"/>
    <x v="0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114"/>
    <n v="64"/>
    <n v="44.999999999999993"/>
    <n v="61"/>
    <n v="0"/>
    <n v="0"/>
    <n v="223"/>
    <n v="61"/>
    <n v="284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710455.98"/>
    <n v="398852.48"/>
    <n v="280443.14999999997"/>
    <n v="380156.26999999996"/>
    <n v="0"/>
    <n v="0"/>
    <n v="1389751.6099999999"/>
    <n v="380156.26999999996"/>
    <n v="1769907.88"/>
    <n v="1.6438957276147925E-6"/>
    <n v="61"/>
    <n v="-308"/>
    <n v="244"/>
    <n v="284"/>
    <n v="114"/>
    <n v="64"/>
    <n v="44.999999999999993"/>
    <n v="61"/>
    <n v="0"/>
    <n v="0"/>
    <n v="0"/>
    <n v="0"/>
    <n v="0"/>
    <n v="0"/>
    <n v="0"/>
    <n v="0"/>
    <n v="0"/>
    <n v="0"/>
    <n v="0"/>
    <n v="0"/>
    <n v="313161.51750000002"/>
    <n v="-1919477.5599999998"/>
    <n v="1520625.0799999998"/>
    <n v="-308"/>
    <n v="244"/>
    <n v="0"/>
    <n v="841.00000000000011"/>
    <n v="50.250000000000007"/>
    <n v="0"/>
    <n v="0"/>
    <n v="841.00000000000011"/>
    <n v="9"/>
    <n v="-199"/>
    <n v="16"/>
    <n v="-187"/>
    <n v="-157"/>
    <n v="36"/>
    <n v="99"/>
    <n v="88"/>
    <n v="57"/>
  </r>
  <r>
    <s v="BC_LEL34"/>
    <x v="3"/>
    <x v="1"/>
    <s v="南昌市"/>
    <s v="AidnZbr"/>
    <s v="南昌市第三医院朝阳院区"/>
    <s v="JXNC024"/>
    <x v="78"/>
    <s v="未准入"/>
    <s v="Y"/>
    <x v="2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4"/>
    <n v="5.0000000000000009"/>
    <n v="5"/>
    <n v="4"/>
    <n v="0"/>
    <n v="0"/>
    <n v="14"/>
    <n v="4"/>
    <n v="18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33957.08"/>
    <n v="42446.350000000013"/>
    <n v="42446.350000000006"/>
    <n v="33957.08"/>
    <n v="0"/>
    <n v="0"/>
    <n v="118849.78000000003"/>
    <n v="33957.08"/>
    <n v="152806.86000000004"/>
    <n v="1.1779575864591419E-6"/>
    <n v="4"/>
    <n v="16"/>
    <n v="12"/>
    <n v="36"/>
    <n v="8"/>
    <n v="10.000000000000002"/>
    <n v="10"/>
    <n v="8"/>
    <n v="0"/>
    <n v="0"/>
    <n v="0"/>
    <n v="0"/>
    <n v="0"/>
    <n v="0"/>
    <n v="0"/>
    <n v="0"/>
    <n v="0"/>
    <n v="0"/>
    <n v="0"/>
    <n v="0"/>
    <n v="24760.370833333334"/>
    <n v="67914.16"/>
    <n v="50935.62"/>
    <n v="8"/>
    <n v="6"/>
    <n v="0"/>
    <n v="18"/>
    <n v="2.9166666666666665"/>
    <n v="0"/>
    <n v="0"/>
    <n v="18"/>
    <n v="0"/>
    <n v="2"/>
    <n v="1"/>
    <n v="1"/>
    <n v="0"/>
    <n v="7"/>
    <n v="0"/>
    <n v="0"/>
    <n v="6"/>
  </r>
  <r>
    <s v="BC_LEL34"/>
    <x v="3"/>
    <x v="1"/>
    <s v="南昌市"/>
    <s v="JXNC003"/>
    <s v="江西省人民医院"/>
    <s v="JXNC003"/>
    <x v="80"/>
    <s v="正式进药"/>
    <s v="-"/>
    <x v="2"/>
    <x v="1"/>
    <x v="0"/>
    <x v="0"/>
    <n v="4535.5"/>
    <n v="1.1053968999257902"/>
    <n v="0.79191203621036543"/>
    <n v="0.73665799350244099"/>
    <n v="0.52018433591651325"/>
    <n v="0.47395996879574687"/>
    <n v="0.82511635175142306"/>
    <n v="2.6339669296385964"/>
    <n v="1.8192606564636833"/>
    <n v="4.4532275861022796"/>
    <n v="6"/>
    <n v="9"/>
    <n v="4"/>
    <n v="3"/>
    <n v="0"/>
    <n v="0"/>
    <n v="19"/>
    <n v="3"/>
    <n v="22"/>
    <n v="5013.5276396134213"/>
    <n v="3591.7170402321126"/>
    <n v="3341.1123295303214"/>
    <n v="2359.296055549346"/>
    <n v="2149.6454384731101"/>
    <n v="3742.3152133685794"/>
    <n v="11946.357009375857"/>
    <n v="8251.2567073910359"/>
    <n v="20197.613716766893"/>
    <n v="27213"/>
    <n v="40819.5"/>
    <n v="18142"/>
    <n v="13606.5"/>
    <n v="0"/>
    <n v="0"/>
    <n v="86174.5"/>
    <n v="13606.5"/>
    <n v="99781"/>
    <n v="0.52018433591651325"/>
    <n v="3"/>
    <m/>
    <m/>
    <n v="0"/>
    <m/>
    <m/>
    <m/>
    <m/>
    <m/>
    <m/>
    <m/>
    <m/>
    <m/>
    <m/>
    <m/>
    <m/>
    <m/>
    <m/>
    <m/>
    <m/>
    <n v="15118.333333333334"/>
    <n v="58961.5"/>
    <n v="58961.5"/>
    <n v="13"/>
    <n v="13"/>
    <n v="0"/>
    <n v="8"/>
    <n v="3.3333333333333335"/>
    <n v="3"/>
    <n v="4"/>
    <n v="1"/>
    <n v="4"/>
    <n v="1"/>
    <n v="1"/>
    <n v="8"/>
    <n v="2"/>
    <n v="3"/>
    <n v="2"/>
    <n v="5"/>
    <n v="6"/>
  </r>
  <r>
    <s v="BC_LEL34"/>
    <x v="3"/>
    <x v="1"/>
    <s v="南昌市"/>
    <s v="JXNC003"/>
    <s v="江西省人民医院"/>
    <s v="JXNC003"/>
    <x v="80"/>
    <s v="正式进药"/>
    <s v="-"/>
    <x v="2"/>
    <x v="1"/>
    <x v="1"/>
    <x v="1"/>
    <n v="3444.49"/>
    <n v="1.5006024855404743"/>
    <n v="1.3903423429086805"/>
    <n v="2.1089145445612241"/>
    <n v="2.1586083511446414"/>
    <n v="1.9435719468037622"/>
    <n v="2.5581555598950367"/>
    <n v="4.9998593730103789"/>
    <n v="6.6603358578434406"/>
    <n v="11.660195230853819"/>
    <n v="0"/>
    <n v="0"/>
    <n v="0"/>
    <n v="0"/>
    <n v="0"/>
    <n v="0"/>
    <n v="0"/>
    <n v="0"/>
    <n v="0"/>
    <n v="5168.8102554193083"/>
    <n v="4789.0202967255209"/>
    <n v="7264.135059595691"/>
    <n v="7435.3048794342067"/>
    <n v="6694.6141350460903"/>
    <n v="8811.541244502856"/>
    <n v="17221.965611740521"/>
    <n v="22941.460258983152"/>
    <n v="40163.425870723673"/>
    <n v="0"/>
    <n v="0"/>
    <n v="0"/>
    <n v="0"/>
    <n v="0"/>
    <n v="0"/>
    <n v="0"/>
    <n v="0"/>
    <n v="0"/>
    <n v="2.1586083511446414"/>
    <n v="0"/>
    <m/>
    <m/>
    <n v="0"/>
    <m/>
    <m/>
    <m/>
    <m/>
    <m/>
    <m/>
    <m/>
    <m/>
    <m/>
    <m/>
    <m/>
    <m/>
    <m/>
    <m/>
    <m/>
    <m/>
    <n v="8324.184166666666"/>
    <n v="20666.939999999999"/>
    <n v="10333.469999999999"/>
    <n v="6"/>
    <n v="3"/>
    <n v="0"/>
    <n v="5"/>
    <n v="2.4166666666666665"/>
    <n v="5"/>
    <n v="5"/>
    <n v="4"/>
    <n v="2"/>
    <n v="1"/>
    <n v="3"/>
    <n v="3"/>
    <n v="2"/>
    <n v="1"/>
    <n v="2"/>
    <n v="1"/>
    <n v="0"/>
  </r>
  <r>
    <s v="BC_LEL34"/>
    <x v="3"/>
    <x v="1"/>
    <s v="南昌市"/>
    <s v="JXNC003"/>
    <s v="江西省人民医院"/>
    <s v="JXNC003"/>
    <x v="80"/>
    <s v="正式进药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.6666666666666666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03"/>
    <s v="江西省人民医院"/>
    <s v="JXNC003"/>
    <x v="80"/>
    <s v="正式进药"/>
    <s v="-"/>
    <x v="2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.6666666666666667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03"/>
    <s v="江西省人民医院"/>
    <s v="JXNC003"/>
    <x v="80"/>
    <s v="正式进药"/>
    <s v="-"/>
    <x v="2"/>
    <x v="1"/>
    <x v="3"/>
    <x v="4"/>
    <n v="3985.87"/>
    <n v="1.7967298857132412"/>
    <n v="1.5177247229806539"/>
    <n v="2.303588715429961"/>
    <n v="1.3919916025034396"/>
    <n v="1.6895025670227484"/>
    <n v="1.9389694554354506"/>
    <n v="5.6180433241238559"/>
    <n v="5.0204636249616383"/>
    <n v="10.638506949085494"/>
    <n v="7"/>
    <n v="5"/>
    <n v="4"/>
    <n v="3"/>
    <n v="0"/>
    <n v="0"/>
    <n v="16"/>
    <n v="3"/>
    <n v="19"/>
    <n v="7161.5317495678364"/>
    <n v="6049.4534415868984"/>
    <n v="9181.8051531708188"/>
    <n v="5548.2975686703849"/>
    <n v="6734.1375968189614"/>
    <n v="7728.4801833364982"/>
    <n v="22392.790344325553"/>
    <n v="20010.915348825845"/>
    <n v="42403.705693151394"/>
    <n v="27901.09"/>
    <n v="19929.349999999999"/>
    <n v="15943.48"/>
    <n v="11957.61"/>
    <n v="0"/>
    <n v="0"/>
    <n v="63773.919999999998"/>
    <n v="11957.61"/>
    <n v="75731.53"/>
    <n v="1.3919916025034396"/>
    <n v="3"/>
    <m/>
    <m/>
    <n v="0"/>
    <m/>
    <m/>
    <m/>
    <m/>
    <m/>
    <m/>
    <m/>
    <m/>
    <m/>
    <m/>
    <m/>
    <m/>
    <m/>
    <m/>
    <m/>
    <m/>
    <n v="15943.48"/>
    <n v="11957.61"/>
    <n v="71745.66"/>
    <n v="3"/>
    <n v="18"/>
    <n v="0"/>
    <n v="9"/>
    <n v="4"/>
    <n v="-6"/>
    <n v="9"/>
    <n v="4"/>
    <n v="5"/>
    <n v="9"/>
    <n v="6"/>
    <n v="8"/>
    <n v="-4"/>
    <n v="-1"/>
    <n v="5"/>
    <n v="7"/>
    <n v="6"/>
  </r>
  <r>
    <s v="BC_LEL34"/>
    <x v="3"/>
    <x v="1"/>
    <s v="南昌市"/>
    <s v="JXNC003"/>
    <s v="江西省人民医院"/>
    <s v="JXNC003"/>
    <x v="80"/>
    <s v="正式进药"/>
    <s v="-"/>
    <x v="2"/>
    <x v="1"/>
    <x v="4"/>
    <x v="5"/>
    <n v="6232.07"/>
    <n v="5.3271864550285875"/>
    <n v="6.1840570008231612"/>
    <n v="7.8054279492287479"/>
    <n v="6.6710309599282427"/>
    <n v="6.0085235521295504"/>
    <n v="8.2400893414290923"/>
    <n v="19.316671405080495"/>
    <n v="20.919643853486885"/>
    <n v="40.23631525856738"/>
    <n v="6"/>
    <n v="3"/>
    <n v="2"/>
    <n v="3"/>
    <n v="0"/>
    <n v="0"/>
    <n v="11"/>
    <n v="3"/>
    <n v="14"/>
    <n v="33199.398890790006"/>
    <n v="38539.476113119999"/>
    <n v="48643.97335955"/>
    <n v="41574.331914440001"/>
    <n v="37445.539373520005"/>
    <n v="51352.813582039998"/>
    <n v="120382.84836346001"/>
    <n v="130372.68487"/>
    <n v="250755.53323346001"/>
    <n v="37392.42"/>
    <n v="18696.21"/>
    <n v="12464.14"/>
    <n v="18696.21"/>
    <n v="0"/>
    <n v="0"/>
    <n v="68552.76999999999"/>
    <n v="18696.21"/>
    <n v="87248.979999999981"/>
    <n v="6.6710309599282427"/>
    <n v="3"/>
    <n v="26"/>
    <n v="19"/>
    <n v="14"/>
    <n v="6"/>
    <n v="3"/>
    <n v="2"/>
    <n v="3"/>
    <n v="0"/>
    <n v="0"/>
    <n v="0"/>
    <n v="0"/>
    <n v="0"/>
    <n v="0"/>
    <n v="0"/>
    <n v="0"/>
    <n v="0"/>
    <n v="0"/>
    <n v="0"/>
    <n v="0"/>
    <n v="35834.402499999997"/>
    <n v="162033.82"/>
    <n v="118409.32999999999"/>
    <n v="26"/>
    <n v="19"/>
    <n v="18.333333333333332"/>
    <n v="10"/>
    <n v="5.75"/>
    <n v="0"/>
    <n v="0"/>
    <n v="3"/>
    <n v="3"/>
    <n v="9"/>
    <n v="9"/>
    <n v="10"/>
    <n v="9"/>
    <n v="7"/>
    <n v="6"/>
    <n v="6"/>
    <n v="7"/>
  </r>
  <r>
    <s v="BC_LEL34"/>
    <x v="3"/>
    <x v="1"/>
    <s v="南昌市"/>
    <s v="JXNC003"/>
    <s v="江西省人民医院"/>
    <s v="JXNC003"/>
    <x v="80"/>
    <s v="正式进药"/>
    <s v="-"/>
    <x v="2"/>
    <x v="1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2829.7566666666667"/>
    <n v="0"/>
    <n v="0"/>
    <n v="0"/>
    <n v="0"/>
    <n v="0"/>
    <n v="1"/>
    <n v="0.33333333333333331"/>
    <n v="0"/>
    <n v="0"/>
    <n v="1"/>
    <n v="1"/>
    <n v="1"/>
    <n v="1"/>
    <n v="0"/>
    <n v="0"/>
    <n v="0"/>
    <n v="0"/>
    <n v="0"/>
    <n v="0"/>
  </r>
  <r>
    <s v="BC_LEL35"/>
    <x v="4"/>
    <x v="1"/>
    <s v="南昌市"/>
    <s v="JXNC004"/>
    <s v="江西省肿瘤医院"/>
    <s v="JXNC004"/>
    <x v="81"/>
    <s v="正式进药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7"/>
    <n v="19"/>
    <n v="24"/>
    <n v="9"/>
    <n v="0"/>
    <n v="0"/>
    <n v="70"/>
    <n v="9"/>
    <n v="7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22458.5"/>
    <n v="86174.5"/>
    <n v="108852"/>
    <n v="40819.5"/>
    <n v="0"/>
    <n v="0"/>
    <n v="317485"/>
    <n v="40819.5"/>
    <n v="358304.5"/>
    <n v="1.1681063360424579E-7"/>
    <n v="9"/>
    <m/>
    <m/>
    <n v="0"/>
    <m/>
    <m/>
    <m/>
    <m/>
    <m/>
    <m/>
    <m/>
    <m/>
    <m/>
    <m/>
    <m/>
    <m/>
    <m/>
    <m/>
    <m/>
    <m/>
    <n v="92599.791666666672"/>
    <n v="244917"/>
    <n v="349233.5"/>
    <n v="54"/>
    <n v="77"/>
    <n v="0"/>
    <n v="39"/>
    <n v="20.416666666666668"/>
    <n v="4"/>
    <n v="24"/>
    <n v="21"/>
    <n v="9"/>
    <n v="39"/>
    <n v="17"/>
    <n v="25"/>
    <n v="13"/>
    <n v="16"/>
    <n v="17"/>
    <n v="21"/>
    <n v="39"/>
  </r>
  <r>
    <s v="BC_LEL35"/>
    <x v="4"/>
    <x v="1"/>
    <s v="南昌市"/>
    <s v="JXNC004"/>
    <s v="江西省肿瘤医院"/>
    <s v="JXNC004"/>
    <x v="81"/>
    <s v="正式进药"/>
    <s v="Y"/>
    <x v="1"/>
    <x v="0"/>
    <x v="1"/>
    <x v="1"/>
    <n v="3444.49"/>
    <n v="27.576006714802226"/>
    <n v="25.549797600204975"/>
    <n v="38.754728318884837"/>
    <n v="39.667932686619068"/>
    <n v="35.716289671783429"/>
    <n v="47.0102612630062"/>
    <n v="91.880532633892045"/>
    <n v="122.3944836214087"/>
    <n v="214.27501625530073"/>
    <n v="34"/>
    <n v="25"/>
    <n v="28"/>
    <n v="28"/>
    <n v="0"/>
    <n v="0"/>
    <n v="87"/>
    <n v="28"/>
    <n v="115"/>
    <n v="94985.279369069118"/>
    <n v="88006.022335930029"/>
    <n v="133490.27414711562"/>
    <n v="136635.79745973251"/>
    <n v="123024.40261156129"/>
    <n v="161926.37481781223"/>
    <n v="316481.57585211477"/>
    <n v="421586.57488910604"/>
    <n v="738068.1507412208"/>
    <n v="117112.65999999999"/>
    <n v="86112.25"/>
    <n v="96445.72"/>
    <n v="96445.72"/>
    <n v="0"/>
    <n v="0"/>
    <n v="299670.63"/>
    <n v="96445.72"/>
    <n v="396116.35"/>
    <n v="39.667932686619068"/>
    <n v="28"/>
    <m/>
    <m/>
    <n v="0"/>
    <m/>
    <m/>
    <m/>
    <m/>
    <m/>
    <m/>
    <m/>
    <m/>
    <m/>
    <m/>
    <m/>
    <m/>
    <m/>
    <m/>
    <m/>
    <m/>
    <n v="160168.785"/>
    <n v="430561.25"/>
    <n v="347893.49"/>
    <n v="125"/>
    <n v="101"/>
    <n v="0"/>
    <n v="68"/>
    <n v="46.5"/>
    <n v="62"/>
    <n v="68"/>
    <n v="57"/>
    <n v="52"/>
    <n v="52"/>
    <n v="41"/>
    <n v="48"/>
    <n v="32"/>
    <n v="45"/>
    <n v="33"/>
    <n v="37"/>
    <n v="31"/>
  </r>
  <r>
    <s v="BC_LEL35"/>
    <x v="4"/>
    <x v="1"/>
    <s v="南昌市"/>
    <s v="JXNC004"/>
    <s v="江西省肿瘤医院"/>
    <s v="JXNC004"/>
    <x v="81"/>
    <s v="正式进药"/>
    <s v="Y"/>
    <x v="1"/>
    <x v="0"/>
    <x v="2"/>
    <x v="2"/>
    <n v="3566.02"/>
    <n v="3.4516058629141724"/>
    <n v="3.9410201994252714"/>
    <n v="7.9767475656903981"/>
    <n v="8.0748321649395027"/>
    <n v="9.8168300776707582"/>
    <n v="12.501795503243612"/>
    <n v="15.369373628029841"/>
    <n v="30.393457745853873"/>
    <n v="45.762831373883714"/>
    <n v="0"/>
    <n v="0"/>
    <n v="0"/>
    <n v="0"/>
    <n v="0"/>
    <n v="0"/>
    <n v="0"/>
    <n v="0"/>
    <n v="0"/>
    <n v="12308.495539269197"/>
    <n v="14053.756851554506"/>
    <n v="28445.24135420327"/>
    <n v="28795.012996817568"/>
    <n v="35007.012393575475"/>
    <n v="44581.652800476782"/>
    <n v="54807.493745026979"/>
    <n v="108383.67819086983"/>
    <n v="163191.1719358968"/>
    <n v="0"/>
    <n v="0"/>
    <n v="0"/>
    <n v="0"/>
    <n v="0"/>
    <n v="0"/>
    <n v="0"/>
    <n v="0"/>
    <n v="0"/>
    <n v="8.0748321649395027"/>
    <n v="0"/>
    <m/>
    <m/>
    <n v="0"/>
    <m/>
    <m/>
    <m/>
    <m/>
    <m/>
    <m/>
    <n v="3.6666666666666665"/>
    <n v="5"/>
    <n v="3.6666666666666665"/>
    <n v="3"/>
    <n v="7"/>
    <n v="0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04"/>
    <s v="江西省肿瘤医院"/>
    <s v="JXNC004"/>
    <x v="81"/>
    <s v="正式进药"/>
    <s v="Y"/>
    <x v="1"/>
    <x v="0"/>
    <x v="2"/>
    <x v="3"/>
    <n v="10698.05"/>
    <m/>
    <m/>
    <m/>
    <m/>
    <m/>
    <m/>
    <n v="0"/>
    <n v="0"/>
    <n v="0"/>
    <n v="14"/>
    <n v="2"/>
    <n v="5"/>
    <n v="0"/>
    <n v="0"/>
    <n v="0"/>
    <n v="21"/>
    <n v="0"/>
    <n v="21"/>
    <m/>
    <m/>
    <m/>
    <m/>
    <m/>
    <m/>
    <n v="0"/>
    <n v="0"/>
    <n v="0"/>
    <n v="149772.69999999998"/>
    <n v="21396.1"/>
    <n v="53490.25"/>
    <n v="0"/>
    <n v="0"/>
    <n v="0"/>
    <n v="224659.05"/>
    <n v="0"/>
    <n v="224659.05"/>
    <n v="0"/>
    <n v="0"/>
    <m/>
    <m/>
    <n v="0"/>
    <m/>
    <m/>
    <m/>
    <m/>
    <m/>
    <m/>
    <n v="0"/>
    <n v="0"/>
    <n v="2.3333333333333335"/>
    <n v="0"/>
    <n v="4"/>
    <n v="2"/>
    <n v="1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BC_LEL35"/>
    <x v="4"/>
    <x v="1"/>
    <s v="南昌市"/>
    <s v="JXNC004"/>
    <s v="江西省肿瘤医院"/>
    <s v="JXNC004"/>
    <x v="81"/>
    <s v="正式进药"/>
    <s v="Y"/>
    <x v="1"/>
    <x v="0"/>
    <x v="3"/>
    <x v="4"/>
    <n v="3985.87"/>
    <n v="40.95024640810761"/>
    <n v="34.591288250911852"/>
    <n v="52.502341208815672"/>
    <n v="31.725636431936124"/>
    <n v="38.506370365875867"/>
    <n v="44.192105674446601"/>
    <n v="128.04387586783514"/>
    <n v="114.4241124722586"/>
    <n v="242.46798834009374"/>
    <n v="13"/>
    <n v="7"/>
    <n v="29"/>
    <n v="-34"/>
    <n v="0"/>
    <n v="0"/>
    <n v="49"/>
    <n v="-34"/>
    <n v="15"/>
    <n v="163222.35865068386"/>
    <n v="137876.37810066203"/>
    <n v="209267.50675398213"/>
    <n v="126454.26248496123"/>
    <n v="153481.38645023364"/>
    <n v="176143.98824460647"/>
    <n v="510366.24350532808"/>
    <n v="456079.63717980136"/>
    <n v="966445.88068512944"/>
    <n v="51816.31"/>
    <n v="27901.09"/>
    <n v="115590.23"/>
    <n v="-135519.57999999999"/>
    <n v="0"/>
    <n v="0"/>
    <n v="195307.63"/>
    <n v="-135519.57999999999"/>
    <n v="59788.050000000017"/>
    <n v="31.725636431936124"/>
    <n v="-34"/>
    <m/>
    <m/>
    <n v="0"/>
    <m/>
    <m/>
    <m/>
    <m/>
    <m/>
    <m/>
    <m/>
    <m/>
    <m/>
    <m/>
    <m/>
    <m/>
    <m/>
    <m/>
    <m/>
    <m/>
    <n v="368360.81916666665"/>
    <n v="1032340.33"/>
    <n v="271039.15999999997"/>
    <n v="259"/>
    <n v="68"/>
    <n v="0"/>
    <n v="165"/>
    <n v="92.416666666666671"/>
    <n v="152"/>
    <n v="165"/>
    <n v="151"/>
    <n v="123"/>
    <n v="106"/>
    <n v="85"/>
    <n v="81"/>
    <n v="56"/>
    <n v="122"/>
    <n v="-26"/>
    <n v="28"/>
    <n v="66"/>
  </r>
  <r>
    <s v="BC_LEL35"/>
    <x v="4"/>
    <x v="1"/>
    <s v="南昌市"/>
    <s v="JXNC004"/>
    <s v="江西省肿瘤医院"/>
    <s v="JXNC004"/>
    <x v="81"/>
    <s v="正式进药"/>
    <s v="Y"/>
    <x v="1"/>
    <x v="0"/>
    <x v="4"/>
    <x v="5"/>
    <n v="6232.07"/>
    <n v="66.257368161143887"/>
    <n v="62.202823941539492"/>
    <n v="90.098260783555077"/>
    <n v="79.30039080730873"/>
    <n v="72.198705335046498"/>
    <n v="93.395381556603596"/>
    <n v="218.55845288623846"/>
    <n v="244.89447769895884"/>
    <n v="463.45293058519729"/>
    <n v="85"/>
    <n v="86"/>
    <n v="118"/>
    <n v="68"/>
    <n v="0"/>
    <n v="0"/>
    <n v="289"/>
    <n v="68"/>
    <n v="357"/>
    <n v="412920.55639601999"/>
    <n v="387652.35300135001"/>
    <n v="561498.66808137007"/>
    <n v="494205.58653850452"/>
    <n v="449947.38555738318"/>
    <n v="582046.55553746258"/>
    <n v="1362071.5774787399"/>
    <n v="1526199.5276333503"/>
    <n v="2888271.1051120902"/>
    <n v="529725.94999999995"/>
    <n v="535958.02"/>
    <n v="735384.26"/>
    <n v="423780.76"/>
    <n v="0"/>
    <n v="0"/>
    <n v="1801068.23"/>
    <n v="423780.76"/>
    <n v="2224848.9900000002"/>
    <n v="79.30039080730873"/>
    <n v="68"/>
    <n v="226"/>
    <n v="240"/>
    <n v="357"/>
    <n v="85"/>
    <n v="86"/>
    <n v="118"/>
    <n v="68"/>
    <n v="0"/>
    <n v="0"/>
    <n v="0.66666666666666663"/>
    <n v="1"/>
    <n v="1"/>
    <n v="0"/>
    <n v="2"/>
    <n v="0"/>
    <n v="1"/>
    <n v="0"/>
    <n v="0"/>
    <n v="0"/>
    <n v="318354.90916666668"/>
    <n v="1408447.8199999998"/>
    <n v="1495696.7999999998"/>
    <n v="226"/>
    <n v="240"/>
    <n v="209.66666666666666"/>
    <n v="83"/>
    <n v="51.083333333333336"/>
    <n v="4"/>
    <n v="1"/>
    <n v="12"/>
    <n v="33"/>
    <n v="41"/>
    <n v="56"/>
    <n v="73"/>
    <n v="74"/>
    <n v="79"/>
    <n v="80"/>
    <n v="77"/>
    <n v="83"/>
  </r>
  <r>
    <s v="BC_LEL35"/>
    <x v="4"/>
    <x v="1"/>
    <s v="南昌市"/>
    <s v="JXNC004"/>
    <s v="江西省肿瘤医院"/>
    <s v="JXNC004"/>
    <x v="81"/>
    <s v="正式进药"/>
    <s v="Y"/>
    <x v="1"/>
    <x v="0"/>
    <x v="4"/>
    <x v="6"/>
    <n v="8489.27"/>
    <n v="4"/>
    <n v="3"/>
    <n v="6"/>
    <n v="5"/>
    <n v="5"/>
    <n v="7"/>
    <n v="13"/>
    <n v="17"/>
    <n v="30"/>
    <n v="12"/>
    <n v="4"/>
    <n v="5"/>
    <n v="9"/>
    <n v="0"/>
    <n v="0"/>
    <n v="21"/>
    <n v="9"/>
    <n v="30"/>
    <n v="33957.08"/>
    <n v="25467.81"/>
    <n v="50935.62"/>
    <n v="42446.350000000006"/>
    <n v="42446.350000000006"/>
    <n v="59424.89"/>
    <n v="110360.51000000001"/>
    <n v="144317.59000000003"/>
    <n v="254678.10000000003"/>
    <n v="101871.24"/>
    <n v="33957.08"/>
    <n v="42446.350000000006"/>
    <n v="76403.430000000008"/>
    <n v="0"/>
    <n v="0"/>
    <n v="178274.67"/>
    <n v="76403.430000000008"/>
    <n v="254678.10000000003"/>
    <n v="5"/>
    <n v="9"/>
    <n v="26"/>
    <n v="18"/>
    <n v="60"/>
    <n v="24"/>
    <n v="8"/>
    <n v="10"/>
    <n v="18"/>
    <n v="0"/>
    <n v="0"/>
    <n v="4"/>
    <n v="3"/>
    <n v="5.333333333333333"/>
    <n v="8"/>
    <n v="5"/>
    <n v="6"/>
    <n v="5"/>
    <n v="8"/>
    <n v="0"/>
    <n v="0"/>
    <n v="36786.836666666662"/>
    <n v="110360.51000000001"/>
    <n v="76403.430000000008"/>
    <n v="13"/>
    <n v="9"/>
    <n v="0"/>
    <n v="9"/>
    <n v="4.333333333333333"/>
    <n v="2"/>
    <n v="3"/>
    <n v="6"/>
    <n v="3"/>
    <n v="9"/>
    <n v="7"/>
    <n v="7"/>
    <n v="2"/>
    <n v="4"/>
    <n v="1"/>
    <n v="2"/>
    <n v="6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0"/>
    <x v="0"/>
    <n v="4535.5"/>
    <n v="33.960659966188722"/>
    <n v="24.329591829575282"/>
    <n v="22.632044318552712"/>
    <n v="15.981412063833702"/>
    <n v="14.56127960820079"/>
    <n v="25.34971452901075"/>
    <n v="80.922296114316723"/>
    <n v="55.892406201045247"/>
    <n v="136.81470231536196"/>
    <n v="0"/>
    <n v="0"/>
    <n v="21"/>
    <n v="0"/>
    <n v="0"/>
    <n v="0"/>
    <n v="21"/>
    <n v="0"/>
    <n v="21"/>
    <n v="154028.57327664897"/>
    <n v="110346.8637430387"/>
    <n v="102647.63700679583"/>
    <n v="72483.694415517763"/>
    <n v="66042.683662994677"/>
    <n v="114973.63024632826"/>
    <n v="367023.07402648352"/>
    <n v="253500.00832484069"/>
    <n v="620523.08235132415"/>
    <n v="0"/>
    <n v="0"/>
    <n v="95245.5"/>
    <n v="0"/>
    <n v="0"/>
    <n v="0"/>
    <n v="95245.5"/>
    <n v="0"/>
    <n v="95245.5"/>
    <n v="15.981412063833702"/>
    <n v="0"/>
    <m/>
    <m/>
    <n v="0"/>
    <m/>
    <m/>
    <m/>
    <m/>
    <m/>
    <m/>
    <m/>
    <m/>
    <m/>
    <m/>
    <m/>
    <m/>
    <m/>
    <m/>
    <m/>
    <m/>
    <n v="122458.5"/>
    <n v="412730.5"/>
    <n v="317485"/>
    <n v="91"/>
    <n v="70"/>
    <n v="0"/>
    <n v="81"/>
    <n v="27"/>
    <n v="23"/>
    <n v="32"/>
    <n v="81"/>
    <n v="0"/>
    <n v="27"/>
    <n v="0"/>
    <n v="20"/>
    <n v="48"/>
    <n v="23"/>
    <n v="0"/>
    <n v="40"/>
    <n v="30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1"/>
    <x v="1"/>
    <n v="3444.49"/>
    <n v="6.9183621086606291"/>
    <n v="6.4100198926309302"/>
    <n v="9.7229177054446065"/>
    <n v="9.952025515017505"/>
    <n v="8.9606239105887742"/>
    <n v="11.794093815100496"/>
    <n v="23.051299706736167"/>
    <n v="30.706743240706775"/>
    <n v="53.758042947442945"/>
    <n v="11"/>
    <n v="6"/>
    <n v="5"/>
    <n v="10"/>
    <n v="0"/>
    <n v="0"/>
    <n v="22"/>
    <n v="10"/>
    <n v="32"/>
    <n v="23830.229099660446"/>
    <n v="22079.24941996831"/>
    <n v="33490.492807226889"/>
    <n v="34279.652366222639"/>
    <n v="30864.779453783925"/>
    <n v="40624.638205175506"/>
    <n v="79399.971326855652"/>
    <n v="105769.07002518207"/>
    <n v="185169.04135203772"/>
    <n v="37889.39"/>
    <n v="20666.939999999999"/>
    <n v="17222.449999999997"/>
    <n v="34444.899999999994"/>
    <n v="0"/>
    <n v="0"/>
    <n v="75778.78"/>
    <n v="34444.899999999994"/>
    <n v="110223.67999999999"/>
    <n v="9.952025515017505"/>
    <n v="10"/>
    <m/>
    <m/>
    <n v="0"/>
    <m/>
    <m/>
    <m/>
    <m/>
    <m/>
    <m/>
    <m/>
    <m/>
    <m/>
    <m/>
    <m/>
    <m/>
    <m/>
    <m/>
    <m/>
    <m/>
    <n v="39324.594166666662"/>
    <n v="96445.72"/>
    <n v="51667.35"/>
    <n v="28"/>
    <n v="15"/>
    <n v="0"/>
    <n v="27"/>
    <n v="11.416666666666666"/>
    <n v="19"/>
    <n v="7"/>
    <n v="25"/>
    <n v="11"/>
    <n v="27"/>
    <n v="5"/>
    <n v="3"/>
    <n v="7"/>
    <n v="18"/>
    <n v="5"/>
    <n v="7"/>
    <n v="3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3"/>
    <x v="4"/>
    <n v="3985.87"/>
    <n v="6.3807906094632649"/>
    <n v="5.3899496730978331"/>
    <n v="8.1808163599650623"/>
    <n v="4.9434291800516315"/>
    <n v="5.9999904270771296"/>
    <n v="6.8859310415306494"/>
    <n v="19.95155664252616"/>
    <n v="17.82935064865941"/>
    <n v="37.780907291185571"/>
    <n v="22"/>
    <n v="0"/>
    <n v="0"/>
    <n v="0"/>
    <n v="0"/>
    <n v="0"/>
    <n v="22"/>
    <n v="0"/>
    <n v="22"/>
    <n v="25433.001866541344"/>
    <n v="21483.63870351046"/>
    <n v="32607.670504693946"/>
    <n v="19703.866065892398"/>
    <n v="23915.181843573919"/>
    <n v="27446.42596050577"/>
    <n v="79524.311074745754"/>
    <n v="71065.473869972091"/>
    <n v="150589.78494471783"/>
    <n v="87689.14"/>
    <n v="0"/>
    <n v="0"/>
    <n v="0"/>
    <n v="0"/>
    <n v="0"/>
    <n v="87689.14"/>
    <n v="0"/>
    <n v="87689.14"/>
    <n v="4.9434291800516315"/>
    <n v="0"/>
    <m/>
    <m/>
    <n v="0"/>
    <m/>
    <m/>
    <m/>
    <m/>
    <m/>
    <m/>
    <m/>
    <m/>
    <m/>
    <m/>
    <m/>
    <m/>
    <m/>
    <m/>
    <m/>
    <m/>
    <n v="45173.193333333336"/>
    <n v="0"/>
    <n v="99646.75"/>
    <n v="0"/>
    <n v="25"/>
    <n v="0"/>
    <n v="105"/>
    <n v="11.333333333333334"/>
    <n v="3"/>
    <n v="0"/>
    <n v="105"/>
    <n v="3"/>
    <n v="0"/>
    <n v="0"/>
    <n v="0"/>
    <n v="0"/>
    <n v="0"/>
    <n v="0"/>
    <n v="20"/>
    <n v="5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4"/>
    <x v="5"/>
    <n v="6232.07"/>
    <n v="6.6715574425287265"/>
    <n v="6.0646821349294875"/>
    <n v="9.647853764628767"/>
    <n v="8.2854758063291989"/>
    <n v="7.4898235804283324"/>
    <n v="10.169869519029792"/>
    <n v="22.384093342086981"/>
    <n v="25.945168905787323"/>
    <n v="48.329262247874304"/>
    <n v="19"/>
    <n v="7"/>
    <n v="18"/>
    <n v="25"/>
    <n v="0"/>
    <n v="0"/>
    <n v="44"/>
    <n v="25"/>
    <n v="69"/>
    <n v="41577.612990859998"/>
    <n v="37795.523592630008"/>
    <n v="60126.10001093"/>
    <n v="51635.665208350008"/>
    <n v="46677.104840879998"/>
    <n v="63379.33873345999"/>
    <n v="139499.23659442001"/>
    <n v="161692.10878268999"/>
    <n v="301191.34537711"/>
    <n v="118409.32999999999"/>
    <n v="43624.49"/>
    <n v="112177.26"/>
    <n v="155801.75"/>
    <n v="0"/>
    <n v="0"/>
    <n v="274211.07999999996"/>
    <n v="155801.75"/>
    <n v="430012.82999999996"/>
    <n v="8.2854758063291989"/>
    <n v="25"/>
    <n v="34"/>
    <n v="11"/>
    <n v="69"/>
    <n v="19"/>
    <n v="7"/>
    <n v="18"/>
    <n v="25"/>
    <n v="0"/>
    <n v="0"/>
    <n v="0"/>
    <n v="0.33333333333333331"/>
    <n v="0"/>
    <n v="0"/>
    <n v="0"/>
    <n v="0"/>
    <n v="0"/>
    <n v="0"/>
    <n v="0"/>
    <n v="0"/>
    <n v="49856.56"/>
    <n v="211890.38"/>
    <n v="68552.76999999999"/>
    <n v="34"/>
    <n v="11"/>
    <n v="37.333333333333336"/>
    <n v="21"/>
    <n v="8"/>
    <n v="0"/>
    <n v="2"/>
    <n v="17"/>
    <n v="5"/>
    <n v="21"/>
    <n v="6"/>
    <n v="14"/>
    <n v="0"/>
    <n v="20"/>
    <n v="2"/>
    <n v="7"/>
    <n v="2"/>
  </r>
  <r>
    <s v="BC_LEL34"/>
    <x v="3"/>
    <x v="1"/>
    <s v="南昌市"/>
    <s v="JXNC006"/>
    <s v="江西省妇幼保健院东湖院区"/>
    <s v="JXNC006"/>
    <x v="82"/>
    <s v="正式进药"/>
    <s v="-"/>
    <x v="0"/>
    <x v="1"/>
    <x v="4"/>
    <x v="6"/>
    <n v="8489.27"/>
    <n v="1"/>
    <n v="1"/>
    <n v="1"/>
    <n v="1"/>
    <n v="1"/>
    <n v="1"/>
    <n v="3"/>
    <n v="3"/>
    <n v="6"/>
    <n v="9"/>
    <n v="0"/>
    <n v="0"/>
    <n v="0"/>
    <n v="0"/>
    <n v="0"/>
    <n v="9"/>
    <n v="0"/>
    <n v="9"/>
    <n v="8489.27"/>
    <n v="8489.27"/>
    <n v="8489.27"/>
    <n v="8489.27"/>
    <n v="8489.27"/>
    <n v="8489.27"/>
    <n v="25467.81"/>
    <n v="25467.81"/>
    <n v="50935.62"/>
    <n v="76403.430000000008"/>
    <n v="0"/>
    <n v="0"/>
    <n v="0"/>
    <n v="0"/>
    <n v="0"/>
    <n v="76403.430000000008"/>
    <n v="0"/>
    <n v="76403.430000000008"/>
    <n v="1"/>
    <n v="0"/>
    <n v="4"/>
    <n v="0"/>
    <n v="18"/>
    <n v="18"/>
    <n v="0"/>
    <n v="0"/>
    <n v="0"/>
    <n v="0"/>
    <n v="0"/>
    <n v="0.66666666666666663"/>
    <n v="0.66666666666666663"/>
    <n v="1.3333333333333333"/>
    <n v="0"/>
    <n v="2"/>
    <n v="0"/>
    <n v="2"/>
    <n v="0"/>
    <n v="0"/>
    <n v="0"/>
    <n v="7074.3916666666673"/>
    <n v="16978.54"/>
    <n v="0"/>
    <n v="2"/>
    <n v="0"/>
    <n v="0"/>
    <n v="4"/>
    <n v="0.83333333333333337"/>
    <n v="0"/>
    <n v="0"/>
    <n v="2"/>
    <n v="4"/>
    <n v="2"/>
    <n v="0"/>
    <n v="0"/>
    <n v="0"/>
    <n v="2"/>
    <n v="0"/>
    <n v="0"/>
    <n v="0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2"/>
    <n v="13"/>
    <n v="10"/>
    <n v="7"/>
    <n v="0"/>
    <n v="0"/>
    <n v="35"/>
    <n v="7"/>
    <n v="4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54426"/>
    <n v="58961.5"/>
    <n v="45355"/>
    <n v="31748.5"/>
    <n v="0"/>
    <n v="0"/>
    <n v="158742.5"/>
    <n v="31748.5"/>
    <n v="190491"/>
    <n v="1.1681063360424579E-7"/>
    <n v="7"/>
    <m/>
    <m/>
    <n v="0"/>
    <m/>
    <m/>
    <m/>
    <m/>
    <m/>
    <m/>
    <m/>
    <m/>
    <m/>
    <m/>
    <m/>
    <m/>
    <m/>
    <m/>
    <m/>
    <m/>
    <n v="62741.083333333336"/>
    <n v="172349"/>
    <n v="181420"/>
    <n v="38"/>
    <n v="40"/>
    <n v="0"/>
    <n v="17"/>
    <n v="13.833333333333334"/>
    <n v="10"/>
    <n v="17"/>
    <n v="15"/>
    <n v="17"/>
    <n v="15"/>
    <n v="14"/>
    <n v="13"/>
    <n v="12"/>
    <n v="13"/>
    <n v="12"/>
    <n v="12"/>
    <n v="16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1"/>
    <x v="1"/>
    <n v="3444.49"/>
    <n v="16.282511385312549"/>
    <n v="15.086117240262373"/>
    <n v="22.883092233518219"/>
    <n v="23.422302303653876"/>
    <n v="21.089017682526539"/>
    <n v="27.757648964835113"/>
    <n v="54.25172085909314"/>
    <n v="72.268968951015523"/>
    <n v="126.52068981010866"/>
    <n v="4"/>
    <n v="2"/>
    <n v="2"/>
    <n v="3"/>
    <n v="0"/>
    <n v="0"/>
    <n v="8"/>
    <n v="3"/>
    <n v="11"/>
    <n v="56084.947641595223"/>
    <n v="51963.979972911337"/>
    <n v="78820.582367431169"/>
    <n v="80677.886061912723"/>
    <n v="72640.910517285825"/>
    <n v="95610.944282884884"/>
    <n v="186869.50998193774"/>
    <n v="248929.74086208345"/>
    <n v="435799.25084402121"/>
    <n v="13777.96"/>
    <n v="6888.98"/>
    <n v="6888.98"/>
    <n v="10333.469999999999"/>
    <n v="0"/>
    <n v="0"/>
    <n v="27555.919999999998"/>
    <n v="10333.469999999999"/>
    <n v="37889.39"/>
    <n v="23.422302303653876"/>
    <n v="3"/>
    <m/>
    <m/>
    <n v="0"/>
    <m/>
    <m/>
    <m/>
    <m/>
    <m/>
    <m/>
    <m/>
    <m/>
    <m/>
    <m/>
    <m/>
    <m/>
    <m/>
    <m/>
    <m/>
    <m/>
    <n v="93862.352499999994"/>
    <n v="144668.57999999999"/>
    <n v="103334.7"/>
    <n v="42"/>
    <n v="30"/>
    <n v="0"/>
    <n v="80"/>
    <n v="27.25"/>
    <n v="80"/>
    <n v="51"/>
    <n v="56"/>
    <n v="35"/>
    <n v="19"/>
    <n v="14"/>
    <n v="12"/>
    <n v="16"/>
    <n v="14"/>
    <n v="15"/>
    <n v="9"/>
    <n v="6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2"/>
    <x v="2"/>
    <n v="3566.02"/>
    <n v="2.1534121364615206"/>
    <n v="2.4587513941458994"/>
    <n v="4.9765893614935957"/>
    <n v="5.0377830709760163"/>
    <n v="6.1245929780025872"/>
    <n v="7.7997080876190088"/>
    <n v="9.5887528921010166"/>
    <n v="18.962084136597614"/>
    <n v="28.550837028698631"/>
    <n v="4"/>
    <n v="3"/>
    <n v="1"/>
    <n v="2"/>
    <n v="0"/>
    <n v="0"/>
    <n v="8"/>
    <n v="2"/>
    <n v="10"/>
    <n v="7679.1107468645123"/>
    <n v="8767.9566465521602"/>
    <n v="17746.617194873394"/>
    <n v="17964.835186761895"/>
    <n v="21840.421051416786"/>
    <n v="27813.915034611138"/>
    <n v="34193.684588290067"/>
    <n v="67619.171272789827"/>
    <n v="101812.85586107989"/>
    <n v="14264.08"/>
    <n v="10698.06"/>
    <n v="3566.02"/>
    <n v="7132.04"/>
    <n v="0"/>
    <n v="0"/>
    <n v="28528.16"/>
    <n v="7132.04"/>
    <n v="35660.199999999997"/>
    <n v="5.0377830709760163"/>
    <n v="2"/>
    <m/>
    <m/>
    <n v="0"/>
    <m/>
    <m/>
    <m/>
    <m/>
    <m/>
    <m/>
    <n v="1.3333333333333333"/>
    <n v="1.3333333333333333"/>
    <n v="1.6666666666666667"/>
    <n v="3"/>
    <n v="2"/>
    <n v="0"/>
    <n v="3"/>
    <n v="3"/>
    <n v="0"/>
    <n v="0"/>
    <n v="1783.01"/>
    <n v="10698.06"/>
    <n v="10698.06"/>
    <n v="3"/>
    <n v="3"/>
    <n v="0"/>
    <n v="2"/>
    <n v="0.5"/>
    <n v="0"/>
    <n v="0"/>
    <n v="0"/>
    <n v="0"/>
    <n v="0"/>
    <n v="0"/>
    <n v="1"/>
    <n v="1"/>
    <n v="1"/>
    <n v="1"/>
    <n v="0"/>
    <n v="2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2"/>
    <x v="3"/>
    <n v="10698.05"/>
    <m/>
    <m/>
    <m/>
    <m/>
    <m/>
    <m/>
    <n v="0"/>
    <n v="0"/>
    <n v="0"/>
    <n v="2"/>
    <n v="1"/>
    <n v="2"/>
    <n v="2"/>
    <n v="0"/>
    <n v="0"/>
    <n v="5"/>
    <n v="2"/>
    <n v="7"/>
    <m/>
    <m/>
    <m/>
    <m/>
    <m/>
    <m/>
    <n v="0"/>
    <n v="0"/>
    <n v="0"/>
    <n v="21396.1"/>
    <n v="10698.05"/>
    <n v="21396.1"/>
    <n v="21396.1"/>
    <n v="0"/>
    <n v="0"/>
    <n v="53490.25"/>
    <n v="21396.1"/>
    <n v="74886.350000000006"/>
    <n v="0"/>
    <n v="2"/>
    <m/>
    <m/>
    <n v="0"/>
    <m/>
    <m/>
    <m/>
    <m/>
    <m/>
    <m/>
    <n v="0"/>
    <n v="0"/>
    <n v="1"/>
    <n v="0"/>
    <n v="2"/>
    <n v="0"/>
    <n v="1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3"/>
    <x v="4"/>
    <n v="3985.87"/>
    <n v="37.975997694441226"/>
    <n v="32.07889568655434"/>
    <n v="48.689054733111419"/>
    <n v="29.421378420701025"/>
    <n v="35.709622297810697"/>
    <n v="40.982398163861063"/>
    <n v="118.74394811410698"/>
    <n v="106.11339888237279"/>
    <n v="224.85734699647978"/>
    <n v="2"/>
    <n v="8"/>
    <n v="2"/>
    <n v="6"/>
    <n v="0"/>
    <n v="0"/>
    <n v="12"/>
    <n v="6"/>
    <n v="18"/>
    <n v="151367.38993034244"/>
    <n v="127862.30795016633"/>
    <n v="194068.24258906682"/>
    <n v="117269.78960571959"/>
    <n v="142333.91222817471"/>
    <n v="163350.51136938887"/>
    <n v="473297.94046957558"/>
    <n v="422954.21320328314"/>
    <n v="896252.15367285872"/>
    <n v="7971.74"/>
    <n v="31886.959999999999"/>
    <n v="7971.74"/>
    <n v="23915.22"/>
    <n v="0"/>
    <n v="0"/>
    <n v="47830.439999999995"/>
    <n v="23915.22"/>
    <n v="71745.66"/>
    <n v="29.421378420701025"/>
    <n v="6"/>
    <m/>
    <m/>
    <n v="0"/>
    <m/>
    <m/>
    <m/>
    <m/>
    <m/>
    <m/>
    <m/>
    <m/>
    <m/>
    <m/>
    <m/>
    <m/>
    <m/>
    <m/>
    <m/>
    <m/>
    <n v="275025.02999999997"/>
    <n v="685569.64"/>
    <n v="326841.33999999997"/>
    <n v="172"/>
    <n v="82"/>
    <n v="0"/>
    <n v="127"/>
    <n v="69"/>
    <n v="101"/>
    <n v="127"/>
    <n v="127"/>
    <n v="76"/>
    <n v="85"/>
    <n v="58"/>
    <n v="58"/>
    <n v="53"/>
    <n v="61"/>
    <n v="32"/>
    <n v="24"/>
    <n v="26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4"/>
    <x v="5"/>
    <n v="6232.07"/>
    <n v="40.756233157533536"/>
    <n v="36.10948370993907"/>
    <n v="54.140298610845193"/>
    <n v="46.76677403648447"/>
    <n v="42.460508412683737"/>
    <n v="56.965576479865"/>
    <n v="131.00601547831781"/>
    <n v="146.19285892903321"/>
    <n v="277.19887440735101"/>
    <n v="41"/>
    <n v="42"/>
    <n v="67"/>
    <n v="32"/>
    <n v="0"/>
    <n v="0"/>
    <n v="150"/>
    <n v="32"/>
    <n v="182"/>
    <n v="253995.69797407"/>
    <n v="225036.83014419998"/>
    <n v="337406.13076368999"/>
    <n v="291453.80946955376"/>
    <n v="264616.86066343391"/>
    <n v="355013.46021287225"/>
    <n v="816438.65888195997"/>
    <n v="911084.13034585991"/>
    <n v="1727522.78922782"/>
    <n v="255514.87"/>
    <n v="261746.94"/>
    <n v="417548.69"/>
    <n v="199426.24"/>
    <n v="0"/>
    <n v="0"/>
    <n v="934810.5"/>
    <n v="199426.24"/>
    <n v="1134236.74"/>
    <n v="46.76677403648447"/>
    <n v="32"/>
    <n v="116"/>
    <n v="142"/>
    <n v="182"/>
    <n v="41"/>
    <n v="42"/>
    <n v="67"/>
    <n v="32"/>
    <n v="0"/>
    <n v="0"/>
    <n v="0"/>
    <n v="0"/>
    <n v="0"/>
    <n v="0"/>
    <n v="0"/>
    <n v="0"/>
    <n v="0"/>
    <n v="0"/>
    <n v="0"/>
    <n v="0"/>
    <n v="181768.70833333334"/>
    <n v="722920.12"/>
    <n v="884953.94"/>
    <n v="116"/>
    <n v="142"/>
    <n v="129.66666666666666"/>
    <n v="61"/>
    <n v="29.166666666666668"/>
    <n v="8"/>
    <n v="0"/>
    <n v="8"/>
    <n v="21"/>
    <n v="27"/>
    <n v="28"/>
    <n v="40"/>
    <n v="32"/>
    <n v="44"/>
    <n v="41"/>
    <n v="61"/>
    <n v="40"/>
  </r>
  <r>
    <s v="BC_LEL35"/>
    <x v="4"/>
    <x v="1"/>
    <s v="南昌市"/>
    <s v="JXNC008"/>
    <s v="南昌大学第一附属医院东湖院区"/>
    <s v="JXNC008"/>
    <x v="83"/>
    <s v="临时采购"/>
    <s v="Y"/>
    <x v="2"/>
    <x v="0"/>
    <x v="4"/>
    <x v="6"/>
    <n v="8489.27"/>
    <n v="2"/>
    <n v="3"/>
    <n v="4"/>
    <n v="4"/>
    <n v="4"/>
    <n v="4"/>
    <n v="9"/>
    <n v="12"/>
    <n v="21"/>
    <n v="7"/>
    <n v="2"/>
    <n v="3"/>
    <n v="1"/>
    <n v="0"/>
    <n v="0"/>
    <n v="12"/>
    <n v="1"/>
    <n v="13"/>
    <n v="16978.54"/>
    <n v="25467.81"/>
    <n v="33957.08"/>
    <n v="33957.08"/>
    <n v="33957.08"/>
    <n v="33957.08"/>
    <n v="76403.430000000008"/>
    <n v="101871.24"/>
    <n v="178274.67"/>
    <n v="59424.89"/>
    <n v="16978.54"/>
    <n v="25467.81"/>
    <n v="8489.27"/>
    <n v="0"/>
    <n v="0"/>
    <n v="101871.23999999999"/>
    <n v="8489.27"/>
    <n v="110360.51"/>
    <n v="4"/>
    <n v="1"/>
    <n v="18"/>
    <n v="24"/>
    <n v="26"/>
    <n v="14"/>
    <n v="4"/>
    <n v="6"/>
    <n v="2"/>
    <n v="0"/>
    <n v="0"/>
    <n v="2.6666666666666665"/>
    <n v="3.3333333333333335"/>
    <n v="3"/>
    <n v="2"/>
    <n v="5"/>
    <n v="2"/>
    <n v="2"/>
    <n v="2"/>
    <n v="0"/>
    <n v="0"/>
    <n v="25467.81"/>
    <n v="76403.430000000008"/>
    <n v="101871.24"/>
    <n v="9"/>
    <n v="12"/>
    <n v="0"/>
    <n v="5"/>
    <n v="3"/>
    <n v="2"/>
    <n v="0"/>
    <n v="3"/>
    <n v="5"/>
    <n v="1"/>
    <n v="4"/>
    <n v="1"/>
    <n v="3"/>
    <n v="5"/>
    <n v="4"/>
    <n v="5"/>
    <n v="3"/>
  </r>
  <r>
    <s v="BC_LEL35"/>
    <x v="4"/>
    <x v="1"/>
    <s v="南昌市"/>
    <s v="JXNC016"/>
    <s v="南昌市第二中西医结合医院"/>
    <s v="JXNC016"/>
    <x v="84"/>
    <s v="未准入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3"/>
    <x v="4"/>
    <n v="3985.87"/>
    <n v="1.6632816995290993E-7"/>
    <n v="1.4049990355976576E-7"/>
    <n v="2.1324946972178945E-7"/>
    <n v="1.2886044679014564E-7"/>
    <n v="1.5640184556293783E-7"/>
    <n v="1.7949567360212585E-7"/>
    <n v="5.2007754323446514E-7"/>
    <n v="4.6475796595520929E-7"/>
    <n v="9.8483550918967443E-7"/>
    <n v="0"/>
    <n v="0"/>
    <n v="0"/>
    <n v="0"/>
    <n v="0"/>
    <n v="0"/>
    <n v="0"/>
    <n v="0"/>
    <n v="0"/>
    <n v="6.6296246277020509E-4"/>
    <n v="5.6001435060176361E-4"/>
    <n v="8.4998466387998888E-4"/>
    <n v="5.1362098904743781E-4"/>
    <n v="6.2339742417394698E-4"/>
    <n v="7.1544642054050542E-4"/>
    <n v="2.0729614772519575E-3"/>
    <n v="1.8524648337618901E-3"/>
    <n v="3.9254263110138476E-3"/>
    <n v="0"/>
    <n v="0"/>
    <n v="0"/>
    <n v="0"/>
    <n v="0"/>
    <n v="0"/>
    <n v="0"/>
    <n v="0"/>
    <n v="0"/>
    <n v="1.2886044679014564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016"/>
    <s v="南昌市第二中西医结合医院"/>
    <s v="JXNC016"/>
    <x v="84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24"/>
    <s v="南昌市第三医院抚河院区"/>
    <s v="JXNC024"/>
    <x v="78"/>
    <s v="正式进药"/>
    <s v="Y"/>
    <x v="2"/>
    <x v="0"/>
    <x v="0"/>
    <x v="0"/>
    <n v="4535.5"/>
    <n v="2.4822376098080742E-7"/>
    <n v="1.7782878168674339E-7"/>
    <n v="1.6542114214001049E-7"/>
    <n v="1.1681063360424579E-7"/>
    <n v="1.0643066396940739E-7"/>
    <n v="1.8528501761878564E-7"/>
    <n v="5.9147368480756133E-7"/>
    <n v="4.0852631519243884E-7"/>
    <n v="1.0000000000000002E-6"/>
    <n v="0"/>
    <n v="0"/>
    <n v="7"/>
    <n v="1"/>
    <n v="0"/>
    <n v="0"/>
    <n v="7"/>
    <n v="1"/>
    <n v="8"/>
    <n v="1.1258188679284522E-3"/>
    <n v="8.0654243934022462E-4"/>
    <n v="7.5026759017601764E-4"/>
    <n v="5.297946287120568E-4"/>
    <n v="4.8271627643324728E-4"/>
    <n v="8.4036019741000226E-4"/>
    <n v="2.6826288974446943E-3"/>
    <n v="1.8528711025553061E-3"/>
    <n v="4.5355000000000005E-3"/>
    <n v="0"/>
    <n v="0"/>
    <n v="31748.5"/>
    <n v="4535.5"/>
    <n v="0"/>
    <n v="0"/>
    <n v="31748.5"/>
    <n v="4535.5"/>
    <n v="36284"/>
    <n v="1.1681063360424579E-7"/>
    <n v="1"/>
    <m/>
    <m/>
    <n v="0"/>
    <m/>
    <m/>
    <m/>
    <m/>
    <m/>
    <m/>
    <m/>
    <m/>
    <m/>
    <m/>
    <m/>
    <m/>
    <m/>
    <m/>
    <m/>
    <m/>
    <n v="36661.958333333336"/>
    <n v="72568"/>
    <n v="31748.5"/>
    <n v="16"/>
    <n v="7"/>
    <n v="0"/>
    <n v="30"/>
    <n v="8.0833333333333339"/>
    <n v="29"/>
    <n v="30"/>
    <n v="13"/>
    <n v="0"/>
    <n v="1"/>
    <n v="1"/>
    <n v="10"/>
    <n v="1"/>
    <n v="5"/>
    <n v="7"/>
    <n v="0"/>
    <n v="0"/>
  </r>
  <r>
    <s v="BC_LEL34"/>
    <x v="3"/>
    <x v="1"/>
    <s v="南昌市"/>
    <s v="JXNC024"/>
    <s v="南昌市第三医院抚河院区"/>
    <s v="JXNC024"/>
    <x v="78"/>
    <s v="正式进药"/>
    <s v="Y"/>
    <x v="2"/>
    <x v="0"/>
    <x v="1"/>
    <x v="1"/>
    <n v="3444.49"/>
    <n v="18.611368489495494"/>
    <n v="17.243856330880387"/>
    <n v="26.156018052674924"/>
    <n v="26.772350329131594"/>
    <n v="24.105340379189521"/>
    <n v="31.727773502594289"/>
    <n v="62.011242873050804"/>
    <n v="82.6054642109154"/>
    <n v="144.61670708396622"/>
    <n v="14"/>
    <n v="10"/>
    <n v="11"/>
    <n v="8"/>
    <n v="0"/>
    <n v="0"/>
    <n v="35"/>
    <n v="8"/>
    <n v="43"/>
    <n v="64106.672648382337"/>
    <n v="59396.290693154195"/>
    <n v="90094.142622258252"/>
    <n v="92217.092985190495"/>
    <n v="83030.603882714495"/>
    <n v="109285.99855195099"/>
    <n v="213597.10596379481"/>
    <n v="284533.695419856"/>
    <n v="498130.80138365075"/>
    <n v="48222.86"/>
    <n v="34444.899999999994"/>
    <n v="37889.39"/>
    <n v="27555.919999999998"/>
    <n v="0"/>
    <n v="0"/>
    <n v="120557.15"/>
    <n v="27555.919999999998"/>
    <n v="148113.07"/>
    <n v="26.772350329131594"/>
    <n v="8"/>
    <m/>
    <m/>
    <n v="0"/>
    <m/>
    <m/>
    <m/>
    <m/>
    <m/>
    <m/>
    <m/>
    <m/>
    <m/>
    <m/>
    <m/>
    <m/>
    <m/>
    <m/>
    <m/>
    <m/>
    <n v="109649.59833333333"/>
    <n v="179113.47999999998"/>
    <n v="130890.62"/>
    <n v="52"/>
    <n v="38"/>
    <n v="0"/>
    <n v="151"/>
    <n v="31.833333333333332"/>
    <n v="151"/>
    <n v="84"/>
    <n v="0"/>
    <n v="7"/>
    <n v="20"/>
    <n v="30"/>
    <n v="18"/>
    <n v="19"/>
    <n v="15"/>
    <n v="13"/>
    <n v="10"/>
    <n v="15"/>
  </r>
  <r>
    <s v="BC_LEL34"/>
    <x v="3"/>
    <x v="1"/>
    <s v="南昌市"/>
    <s v="JXNC024"/>
    <s v="南昌市第三医院抚河院区"/>
    <s v="JXNC024"/>
    <x v="78"/>
    <s v="正式进药"/>
    <s v="Y"/>
    <x v="2"/>
    <x v="0"/>
    <x v="2"/>
    <x v="2"/>
    <n v="3566.02"/>
    <n v="5.6664532977416604"/>
    <n v="6.4699180011953539"/>
    <n v="13.095315439839098"/>
    <n v="13.256339561058869"/>
    <n v="16.11615328524843"/>
    <n v="20.524023648875158"/>
    <n v="25.231686738776116"/>
    <n v="49.89651649518246"/>
    <n v="75.128203233958573"/>
    <n v="0"/>
    <n v="0"/>
    <n v="1"/>
    <n v="2"/>
    <n v="0"/>
    <n v="0"/>
    <n v="1"/>
    <n v="2"/>
    <n v="3"/>
    <n v="20206.68578881272"/>
    <n v="23071.856990622658"/>
    <n v="46698.156764775027"/>
    <n v="47272.372001527161"/>
    <n v="57470.524938261624"/>
    <n v="73189.078812361797"/>
    <n v="89976.699544210409"/>
    <n v="177931.97575215058"/>
    <n v="267908.67529636098"/>
    <n v="0"/>
    <n v="0"/>
    <n v="3566.02"/>
    <n v="7132.04"/>
    <n v="0"/>
    <n v="0"/>
    <n v="3566.02"/>
    <n v="7132.04"/>
    <n v="10698.06"/>
    <n v="13.256339561058869"/>
    <n v="2"/>
    <m/>
    <m/>
    <n v="0"/>
    <m/>
    <m/>
    <m/>
    <m/>
    <m/>
    <m/>
    <n v="15.333333333333334"/>
    <n v="14"/>
    <n v="13.666666666666666"/>
    <n v="12"/>
    <n v="23"/>
    <n v="5"/>
    <n v="13"/>
    <n v="12"/>
    <n v="0"/>
    <n v="0"/>
    <n v="891.505"/>
    <n v="3566.02"/>
    <n v="0"/>
    <n v="1"/>
    <n v="0"/>
    <n v="0"/>
    <n v="1"/>
    <n v="0.25"/>
    <n v="0"/>
    <n v="0"/>
    <n v="0"/>
    <n v="0"/>
    <n v="1"/>
    <n v="1"/>
    <n v="0"/>
    <n v="1"/>
    <n v="0"/>
    <n v="0"/>
    <n v="0"/>
    <n v="0"/>
  </r>
  <r>
    <s v="BC_LEL34"/>
    <x v="3"/>
    <x v="1"/>
    <s v="南昌市"/>
    <s v="JXNC024"/>
    <s v="南昌市第三医院抚河院区"/>
    <s v="JXNC024"/>
    <x v="78"/>
    <s v="正式进药"/>
    <s v="Y"/>
    <x v="2"/>
    <x v="0"/>
    <x v="2"/>
    <x v="3"/>
    <n v="10698.05"/>
    <m/>
    <m/>
    <m/>
    <m/>
    <m/>
    <m/>
    <n v="0"/>
    <n v="0"/>
    <n v="0"/>
    <n v="0"/>
    <n v="0"/>
    <n v="3"/>
    <n v="2"/>
    <n v="0"/>
    <n v="0"/>
    <n v="3"/>
    <n v="2"/>
    <n v="5"/>
    <m/>
    <m/>
    <m/>
    <m/>
    <m/>
    <m/>
    <n v="0"/>
    <n v="0"/>
    <n v="0"/>
    <n v="0"/>
    <n v="0"/>
    <n v="32094.149999999998"/>
    <n v="21396.1"/>
    <n v="0"/>
    <n v="0"/>
    <n v="32094.149999999998"/>
    <n v="21396.1"/>
    <n v="53490.25"/>
    <n v="0"/>
    <n v="2"/>
    <m/>
    <m/>
    <n v="0"/>
    <m/>
    <m/>
    <m/>
    <m/>
    <m/>
    <m/>
    <n v="0"/>
    <n v="0"/>
    <n v="4.666666666666667"/>
    <n v="1"/>
    <n v="5"/>
    <n v="3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024"/>
    <s v="南昌市第三医院抚河院区"/>
    <s v="JXNC024"/>
    <x v="78"/>
    <s v="正式进药"/>
    <s v="Y"/>
    <x v="2"/>
    <x v="0"/>
    <x v="3"/>
    <x v="4"/>
    <n v="3985.87"/>
    <n v="38.299214279791535"/>
    <n v="32.351921591207123"/>
    <n v="49.103450956257234"/>
    <n v="29.671785995136659"/>
    <n v="36.013549590942411"/>
    <n v="41.331202450731155"/>
    <n v="119.75458682725589"/>
    <n v="107.01653803681023"/>
    <n v="226.77112486406614"/>
    <n v="11"/>
    <n v="17"/>
    <n v="14"/>
    <n v="17"/>
    <n v="0"/>
    <n v="0"/>
    <n v="42"/>
    <n v="17"/>
    <n v="59"/>
    <n v="152655.68922139271"/>
    <n v="128950.55371274473"/>
    <n v="195719.97206301702"/>
    <n v="118267.88164443536"/>
    <n v="143545.32690804961"/>
    <n v="164740.7999122958"/>
    <n v="477326.21499715449"/>
    <n v="426554.00846478075"/>
    <n v="903880.2234619353"/>
    <n v="43844.57"/>
    <n v="67759.789999999994"/>
    <n v="55802.18"/>
    <n v="67759.789999999994"/>
    <n v="0"/>
    <n v="0"/>
    <n v="167406.53999999998"/>
    <n v="67759.789999999994"/>
    <n v="235166.32999999996"/>
    <n v="29.671785995136659"/>
    <n v="17"/>
    <m/>
    <m/>
    <n v="0"/>
    <m/>
    <m/>
    <m/>
    <m/>
    <m/>
    <m/>
    <m/>
    <m/>
    <m/>
    <m/>
    <m/>
    <m/>
    <m/>
    <m/>
    <m/>
    <m/>
    <n v="165081.44916666666"/>
    <n v="-326841.33999999997"/>
    <n v="111604.36"/>
    <n v="-82"/>
    <n v="28"/>
    <n v="0"/>
    <n v="320"/>
    <n v="41.416666666666664"/>
    <n v="320"/>
    <n v="219"/>
    <n v="6"/>
    <n v="3"/>
    <n v="2"/>
    <n v="1"/>
    <n v="11"/>
    <n v="1"/>
    <n v="-94"/>
    <n v="17"/>
    <n v="5"/>
    <n v="6"/>
  </r>
  <r>
    <s v="BC_LEL34"/>
    <x v="3"/>
    <x v="1"/>
    <s v="南昌市"/>
    <s v="JXNC024"/>
    <s v="南昌市第三医院抚河院区"/>
    <s v="JXNC024"/>
    <x v="78"/>
    <s v="正式进药"/>
    <s v="Y"/>
    <x v="2"/>
    <x v="0"/>
    <x v="4"/>
    <x v="5"/>
    <n v="6232.07"/>
    <n v="51.368654455761884"/>
    <n v="45.817333747565421"/>
    <n v="69.189005391744644"/>
    <n v="62.509185623234337"/>
    <n v="57.016969523432834"/>
    <n v="74.154558865239011"/>
    <n v="166.37499359507197"/>
    <n v="193.68071401190616"/>
    <n v="360.0557076069781"/>
    <n v="51.000000000000007"/>
    <n v="50"/>
    <n v="62"/>
    <n v="70"/>
    <n v="0"/>
    <n v="0"/>
    <n v="163"/>
    <n v="70"/>
    <n v="233"/>
    <n v="320133.05037412001"/>
    <n v="285536.83112819004"/>
    <n v="431190.72483173001"/>
    <n v="389561.62044699001"/>
    <n v="355333.74525789998"/>
    <n v="462136.40166729002"/>
    <n v="1036860.6063340401"/>
    <n v="1207031.76737218"/>
    <n v="2243892.3737062202"/>
    <n v="317835.57"/>
    <n v="311603.5"/>
    <n v="386388.33999999997"/>
    <n v="436244.89999999997"/>
    <n v="0"/>
    <n v="0"/>
    <n v="1015827.41"/>
    <n v="436244.89999999997"/>
    <n v="1452072.31"/>
    <n v="62.509185623234337"/>
    <n v="70"/>
    <n v="82"/>
    <n v="118"/>
    <n v="233"/>
    <n v="51.000000000000007"/>
    <n v="50"/>
    <n v="62"/>
    <n v="70"/>
    <n v="0"/>
    <n v="0"/>
    <n v="1"/>
    <n v="2.6666666666666665"/>
    <n v="2.3333333333333335"/>
    <n v="1"/>
    <n v="2"/>
    <n v="3"/>
    <n v="2"/>
    <n v="1"/>
    <n v="0"/>
    <n v="0"/>
    <n v="273691.74083333329"/>
    <n v="511029.74"/>
    <n v="735384.26"/>
    <n v="82"/>
    <n v="118"/>
    <n v="345.33333333333331"/>
    <n v="241"/>
    <n v="43.916666666666664"/>
    <n v="60"/>
    <n v="241"/>
    <n v="6"/>
    <n v="11"/>
    <n v="5"/>
    <n v="4"/>
    <n v="19"/>
    <n v="24"/>
    <n v="39"/>
    <n v="38"/>
    <n v="36"/>
    <n v="44"/>
  </r>
  <r>
    <s v="BC_LEL34"/>
    <x v="3"/>
    <x v="1"/>
    <s v="南昌市"/>
    <s v="JXNC024"/>
    <s v="南昌市第三医院抚河院区"/>
    <s v="JXNC024"/>
    <x v="78"/>
    <s v="正式进药"/>
    <s v="Y"/>
    <x v="2"/>
    <x v="0"/>
    <x v="4"/>
    <x v="6"/>
    <n v="8489.27"/>
    <n v="3"/>
    <n v="4"/>
    <n v="5"/>
    <n v="3"/>
    <n v="3.0000000000000004"/>
    <n v="4.0000000000000009"/>
    <n v="12"/>
    <n v="10"/>
    <n v="22"/>
    <n v="2"/>
    <n v="2"/>
    <n v="10"/>
    <n v="3"/>
    <n v="0"/>
    <n v="0"/>
    <n v="14"/>
    <n v="3"/>
    <n v="17"/>
    <n v="25467.810000000005"/>
    <n v="33957.080000000009"/>
    <n v="42446.35"/>
    <n v="25467.81"/>
    <n v="25467.81"/>
    <n v="33957.08"/>
    <n v="101871.24"/>
    <n v="84892.700000000012"/>
    <n v="186763.94"/>
    <n v="16978.54"/>
    <n v="16978.54"/>
    <n v="84892.700000000012"/>
    <n v="25467.81"/>
    <n v="0"/>
    <n v="0"/>
    <n v="118849.78000000001"/>
    <n v="25467.81"/>
    <n v="144317.59000000003"/>
    <n v="3"/>
    <n v="3"/>
    <n v="38"/>
    <n v="20"/>
    <n v="34"/>
    <n v="4"/>
    <n v="4"/>
    <n v="20"/>
    <n v="6"/>
    <n v="0"/>
    <n v="0"/>
    <n v="10.333333333333334"/>
    <n v="6.666666666666667"/>
    <n v="8"/>
    <n v="6"/>
    <n v="6"/>
    <n v="7"/>
    <n v="11"/>
    <n v="6"/>
    <n v="0"/>
    <n v="0"/>
    <n v="45276.106666666667"/>
    <n v="161296.13"/>
    <n v="84892.700000000012"/>
    <n v="19"/>
    <n v="10"/>
    <n v="0"/>
    <n v="11"/>
    <n v="5.333333333333333"/>
    <n v="10"/>
    <n v="11"/>
    <n v="1"/>
    <n v="6"/>
    <n v="1"/>
    <n v="6"/>
    <n v="6"/>
    <n v="7"/>
    <n v="6"/>
    <n v="4"/>
    <n v="5"/>
    <n v="1"/>
  </r>
  <r>
    <s v="BC_LEL35"/>
    <x v="4"/>
    <x v="1"/>
    <s v="南昌市"/>
    <s v="JXNC026"/>
    <s v="南昌市第6医院"/>
    <s v="JXNC004"/>
    <x v="81"/>
    <s v="正式进药"/>
    <s v="Y"/>
    <x v="1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35"/>
    <x v="4"/>
    <x v="1"/>
    <s v="南昌市"/>
    <s v="JXNC026"/>
    <s v="南昌市第6医院"/>
    <s v="JXNC004"/>
    <x v="81"/>
    <s v="正式进药"/>
    <s v="Y"/>
    <x v="1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0"/>
    <x v="0"/>
    <n v="4535.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1"/>
    <x v="1"/>
    <n v="3444.49"/>
    <m/>
    <m/>
    <m/>
    <m/>
    <m/>
    <m/>
    <n v="0"/>
    <n v="0"/>
    <n v="0"/>
    <n v="14"/>
    <n v="0"/>
    <n v="0"/>
    <n v="0"/>
    <n v="0"/>
    <n v="0"/>
    <n v="14"/>
    <n v="0"/>
    <n v="14"/>
    <m/>
    <m/>
    <m/>
    <m/>
    <m/>
    <m/>
    <n v="0"/>
    <n v="0"/>
    <n v="0"/>
    <n v="48222.86"/>
    <n v="0"/>
    <n v="0"/>
    <n v="0"/>
    <n v="0"/>
    <n v="0"/>
    <n v="48222.86"/>
    <n v="0"/>
    <n v="48222.86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2"/>
    <x v="2"/>
    <n v="3566.02"/>
    <m/>
    <m/>
    <m/>
    <m/>
    <m/>
    <m/>
    <n v="0"/>
    <n v="0"/>
    <n v="0"/>
    <n v="2"/>
    <n v="0"/>
    <n v="0"/>
    <n v="2"/>
    <n v="0"/>
    <n v="0"/>
    <n v="2"/>
    <n v="2"/>
    <n v="4"/>
    <m/>
    <m/>
    <m/>
    <m/>
    <m/>
    <m/>
    <n v="0"/>
    <n v="0"/>
    <n v="0"/>
    <n v="7132.04"/>
    <n v="0"/>
    <n v="0"/>
    <n v="7132.04"/>
    <n v="0"/>
    <n v="0"/>
    <n v="7132.04"/>
    <n v="7132.04"/>
    <n v="14264.08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2"/>
    <x v="3"/>
    <n v="10698.05"/>
    <m/>
    <m/>
    <m/>
    <m/>
    <m/>
    <m/>
    <n v="0"/>
    <n v="0"/>
    <n v="0"/>
    <n v="17"/>
    <n v="0"/>
    <n v="0"/>
    <n v="10"/>
    <n v="0"/>
    <n v="0"/>
    <n v="17"/>
    <n v="10"/>
    <n v="27"/>
    <m/>
    <m/>
    <m/>
    <m/>
    <m/>
    <m/>
    <n v="0"/>
    <n v="0"/>
    <n v="0"/>
    <n v="181866.84999999998"/>
    <n v="0"/>
    <n v="0"/>
    <n v="106980.5"/>
    <n v="0"/>
    <n v="0"/>
    <n v="181866.84999999998"/>
    <n v="106980.5"/>
    <n v="288847.34999999998"/>
    <n v="0"/>
    <n v="1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3"/>
    <x v="4"/>
    <n v="3985.87"/>
    <m/>
    <m/>
    <m/>
    <m/>
    <m/>
    <m/>
    <n v="0"/>
    <n v="0"/>
    <n v="0"/>
    <n v="15.009999999999998"/>
    <n v="10.000000001"/>
    <n v="0"/>
    <n v="0"/>
    <n v="0"/>
    <n v="0"/>
    <n v="25.010000000999998"/>
    <n v="0"/>
    <n v="25.010000000999998"/>
    <m/>
    <m/>
    <m/>
    <m/>
    <m/>
    <m/>
    <n v="0"/>
    <n v="0"/>
    <n v="0"/>
    <n v="59827.908699999993"/>
    <n v="39858.700003985869"/>
    <n v="0"/>
    <n v="0"/>
    <n v="0"/>
    <n v="0"/>
    <n v="99686.608703985868"/>
    <n v="0"/>
    <n v="99686.608703985868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15"/>
    <n v="10.000000001"/>
    <n v="0"/>
    <n v="10"/>
    <n v="0"/>
    <n v="0"/>
    <n v="25.000000001"/>
    <n v="10"/>
    <n v="35.000000001000004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93481.049999999988"/>
    <n v="62320.700006232066"/>
    <n v="0"/>
    <n v="62320.7"/>
    <n v="0"/>
    <n v="0"/>
    <n v="155801.75000623206"/>
    <n v="62320.7"/>
    <n v="218122.45000623207"/>
    <n v="1.6438957276147925E-6"/>
    <n v="10"/>
    <n v="0"/>
    <n v="0"/>
    <n v="35.000000001000004"/>
    <n v="15"/>
    <n v="10.00000000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175"/>
    <s v="江西省惠民医院"/>
    <s v="JXNC024"/>
    <x v="78"/>
    <s v="-"/>
    <s v="Y"/>
    <x v="2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0"/>
    <x v="0"/>
    <n v="4535.5"/>
    <n v="0.38189586756748561"/>
    <n v="0.27359216777792195"/>
    <n v="0.25450283382197336"/>
    <n v="0.17971485922675359"/>
    <n v="0.16374512492993393"/>
    <n v="0.28506369523687181"/>
    <n v="0.90999086916738092"/>
    <n v="0.62852367939355935"/>
    <n v="1.5385145485609404"/>
    <n v="0"/>
    <n v="2"/>
    <n v="0"/>
    <n v="2"/>
    <n v="0"/>
    <n v="0"/>
    <n v="2"/>
    <n v="2"/>
    <n v="4"/>
    <n v="1732.0887073523311"/>
    <n v="1240.8772769567652"/>
    <n v="1154.2976027995603"/>
    <n v="815.09674402294092"/>
    <n v="742.66601411971533"/>
    <n v="1292.9063897468322"/>
    <n v="4127.2635871086568"/>
    <n v="2850.6691478894886"/>
    <n v="6977.932734998145"/>
    <n v="0"/>
    <n v="9071"/>
    <n v="0"/>
    <n v="9071"/>
    <n v="0"/>
    <n v="0"/>
    <n v="9071"/>
    <n v="9071"/>
    <n v="18142"/>
    <n v="0.17971485922675359"/>
    <n v="2"/>
    <m/>
    <m/>
    <n v="0"/>
    <m/>
    <m/>
    <m/>
    <m/>
    <m/>
    <m/>
    <m/>
    <m/>
    <m/>
    <m/>
    <m/>
    <m/>
    <m/>
    <m/>
    <m/>
    <m/>
    <n v="45732.958333333336"/>
    <n v="380982"/>
    <n v="36284"/>
    <n v="84"/>
    <n v="8"/>
    <n v="0"/>
    <n v="8"/>
    <n v="10.083333333333334"/>
    <n v="6"/>
    <n v="6"/>
    <n v="8"/>
    <n v="4"/>
    <n v="2"/>
    <n v="3"/>
    <n v="5"/>
    <n v="4"/>
    <n v="75"/>
    <n v="3"/>
    <n v="2"/>
    <n v="3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1"/>
    <x v="1"/>
    <n v="3444.49"/>
    <n v="16.126604633568082"/>
    <n v="14.941666087752376"/>
    <n v="22.663984228888477"/>
    <n v="23.198031306132346"/>
    <n v="20.887088129611858"/>
    <n v="27.491866569001854"/>
    <n v="53.73225495020894"/>
    <n v="71.576986004746061"/>
    <n v="125.309240954955"/>
    <n v="9"/>
    <n v="9"/>
    <n v="5"/>
    <n v="5"/>
    <n v="0"/>
    <n v="0"/>
    <n v="23"/>
    <n v="5"/>
    <n v="28"/>
    <n v="55547.928394278919"/>
    <n v="51466.419422602179"/>
    <n v="78065.867036564057"/>
    <n v="79905.386853659802"/>
    <n v="71945.366191566733"/>
    <n v="94695.459478261182"/>
    <n v="185080.21485344516"/>
    <n v="246546.21252348772"/>
    <n v="431626.42737693287"/>
    <n v="31000.409999999996"/>
    <n v="31000.409999999996"/>
    <n v="17222.449999999997"/>
    <n v="17222.449999999997"/>
    <n v="0"/>
    <n v="0"/>
    <n v="79223.26999999999"/>
    <n v="17222.449999999997"/>
    <n v="96445.719999999987"/>
    <n v="23.198031306132346"/>
    <n v="5"/>
    <m/>
    <m/>
    <n v="0"/>
    <m/>
    <m/>
    <m/>
    <m/>
    <m/>
    <m/>
    <m/>
    <m/>
    <m/>
    <m/>
    <m/>
    <m/>
    <m/>
    <m/>
    <m/>
    <m/>
    <n v="94436.434166666659"/>
    <n v="103334.7"/>
    <n v="96445.72"/>
    <n v="30"/>
    <n v="28"/>
    <n v="0"/>
    <n v="97"/>
    <n v="27.416666666666668"/>
    <n v="97"/>
    <n v="90"/>
    <n v="15"/>
    <n v="42"/>
    <n v="14"/>
    <n v="13"/>
    <n v="12"/>
    <n v="9"/>
    <n v="9"/>
    <n v="13"/>
    <n v="7"/>
    <n v="8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2"/>
    <x v="2"/>
    <n v="3566.02"/>
    <n v="1.2816440804747469"/>
    <n v="1.4633725315787607"/>
    <n v="2.9619115579948994"/>
    <n v="2.9983321549593565"/>
    <n v="3.6451676865128886"/>
    <n v="4.6421442187811026"/>
    <n v="5.7069281700484069"/>
    <n v="11.285644060253347"/>
    <n v="16.992572230301754"/>
    <n v="0"/>
    <n v="0"/>
    <n v="0"/>
    <n v="0"/>
    <n v="0"/>
    <n v="0"/>
    <n v="0"/>
    <n v="0"/>
    <n v="0"/>
    <n v="4570.3684238545566"/>
    <n v="5218.4157150604924"/>
    <n v="10562.23585404097"/>
    <n v="10692.112431228163"/>
    <n v="12998.74087345869"/>
    <n v="16553.979127057788"/>
    <n v="20351.019992956019"/>
    <n v="40244.832431744639"/>
    <n v="60595.852424700657"/>
    <n v="0"/>
    <n v="0"/>
    <n v="0"/>
    <n v="0"/>
    <n v="0"/>
    <n v="0"/>
    <n v="0"/>
    <n v="0"/>
    <n v="0"/>
    <n v="2.9983321549593565"/>
    <n v="0"/>
    <m/>
    <m/>
    <n v="0"/>
    <m/>
    <m/>
    <m/>
    <m/>
    <m/>
    <m/>
    <n v="1.3333333333333333"/>
    <n v="4.666666666666667"/>
    <n v="2.3333333333333335"/>
    <n v="2"/>
    <n v="3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2"/>
    <x v="3"/>
    <n v="10698.05"/>
    <m/>
    <m/>
    <m/>
    <m/>
    <m/>
    <m/>
    <n v="0"/>
    <n v="0"/>
    <n v="0"/>
    <n v="1"/>
    <n v="1"/>
    <n v="1"/>
    <n v="2"/>
    <n v="0"/>
    <n v="0"/>
    <n v="3"/>
    <n v="2"/>
    <n v="5"/>
    <m/>
    <m/>
    <m/>
    <m/>
    <m/>
    <m/>
    <n v="0"/>
    <n v="0"/>
    <n v="0"/>
    <n v="10698.05"/>
    <n v="10698.05"/>
    <n v="10698.05"/>
    <n v="21396.1"/>
    <n v="0"/>
    <n v="0"/>
    <n v="32094.149999999998"/>
    <n v="21396.1"/>
    <n v="53490.25"/>
    <n v="0"/>
    <n v="2"/>
    <m/>
    <m/>
    <n v="0"/>
    <m/>
    <m/>
    <m/>
    <m/>
    <m/>
    <m/>
    <n v="0"/>
    <n v="0"/>
    <n v="0.66666666666666663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3"/>
    <x v="4"/>
    <n v="3985.87"/>
    <n v="45.561098762329877"/>
    <n v="38.486144493723621"/>
    <n v="58.413918422595756"/>
    <n v="35.297830454251717"/>
    <n v="42.842050954574383"/>
    <n v="49.167979872036753"/>
    <n v="142.46116167864926"/>
    <n v="127.30786128086285"/>
    <n v="269.76902295951209"/>
    <n v="18"/>
    <n v="12"/>
    <n v="9"/>
    <n v="10"/>
    <n v="0"/>
    <n v="0"/>
    <n v="39"/>
    <n v="10"/>
    <n v="49"/>
    <n v="181600.61672380776"/>
    <n v="153400.76875319815"/>
    <n v="232830.28502307172"/>
    <n v="140692.56347268826"/>
    <n v="170762.84563830937"/>
    <n v="195977.17593255511"/>
    <n v="567831.67050007766"/>
    <n v="507432.58504355274"/>
    <n v="1075264.2555436303"/>
    <n v="71745.66"/>
    <n v="47830.44"/>
    <n v="35872.83"/>
    <n v="39858.699999999997"/>
    <n v="0"/>
    <n v="0"/>
    <n v="155448.93"/>
    <n v="39858.699999999997"/>
    <n v="195307.63"/>
    <n v="35.297830454251717"/>
    <n v="10"/>
    <m/>
    <m/>
    <n v="0"/>
    <m/>
    <m/>
    <m/>
    <m/>
    <m/>
    <m/>
    <m/>
    <m/>
    <m/>
    <m/>
    <m/>
    <m/>
    <m/>
    <m/>
    <m/>
    <m/>
    <n v="298940.25"/>
    <n v="1135972.95"/>
    <n v="47830.44"/>
    <n v="285"/>
    <n v="12"/>
    <n v="0"/>
    <n v="170"/>
    <n v="75"/>
    <n v="110"/>
    <n v="150"/>
    <n v="71"/>
    <n v="41"/>
    <n v="76"/>
    <n v="155"/>
    <n v="170"/>
    <n v="0"/>
    <n v="115"/>
    <n v="0"/>
    <n v="2"/>
    <n v="10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4"/>
    <x v="5"/>
    <n v="6232.07"/>
    <n v="34.622990752634358"/>
    <n v="31.801742122034891"/>
    <n v="45.73484785054405"/>
    <n v="40.763601209039699"/>
    <n v="37.064764355738944"/>
    <n v="48.161600453244276"/>
    <n v="112.15958072521329"/>
    <n v="125.98996601802291"/>
    <n v="238.14954674323621"/>
    <n v="70"/>
    <n v="135"/>
    <n v="100"/>
    <n v="12"/>
    <n v="0"/>
    <n v="0"/>
    <n v="305"/>
    <n v="12"/>
    <n v="317"/>
    <n v="215772.90197976999"/>
    <n v="198190.68302646998"/>
    <n v="285022.77324394003"/>
    <n v="254041.61618682003"/>
    <n v="230990.20599846999"/>
    <n v="300146.46533665003"/>
    <n v="698986.35825018003"/>
    <n v="785178.28752194007"/>
    <n v="1484164.64577212"/>
    <n v="436244.89999999997"/>
    <n v="841329.45"/>
    <n v="623207"/>
    <n v="74784.84"/>
    <n v="0"/>
    <n v="0"/>
    <n v="1900781.3499999999"/>
    <n v="74784.84"/>
    <n v="1975566.19"/>
    <n v="40.763601209039699"/>
    <n v="12"/>
    <n v="180"/>
    <n v="-20"/>
    <n v="317"/>
    <n v="70"/>
    <n v="135"/>
    <n v="100"/>
    <n v="12"/>
    <n v="0"/>
    <n v="0"/>
    <n v="0"/>
    <n v="0"/>
    <n v="0"/>
    <n v="0"/>
    <n v="0"/>
    <n v="0"/>
    <n v="0"/>
    <n v="0"/>
    <n v="0"/>
    <n v="0"/>
    <n v="273691.74083333329"/>
    <n v="1121772.5999999999"/>
    <n v="-124641.4"/>
    <n v="180"/>
    <n v="-20"/>
    <n v="107.33333333333333"/>
    <n v="105"/>
    <n v="43.916666666666664"/>
    <n v="12"/>
    <n v="0"/>
    <n v="50"/>
    <n v="2"/>
    <n v="81"/>
    <n v="222"/>
    <n v="-30"/>
    <n v="105"/>
    <n v="105"/>
    <n v="0"/>
    <n v="0"/>
    <n v="-20"/>
  </r>
  <r>
    <s v="BC_LEL35"/>
    <x v="4"/>
    <x v="1"/>
    <s v="南昌市"/>
    <s v="JXNC226"/>
    <s v="南昌大学第二附属医院东湖院区"/>
    <s v="JXNC226"/>
    <x v="85"/>
    <s v="正式进药"/>
    <s v="-"/>
    <x v="0"/>
    <x v="2"/>
    <x v="4"/>
    <x v="6"/>
    <n v="8489.27"/>
    <n v="2"/>
    <n v="2"/>
    <n v="4"/>
    <n v="3"/>
    <n v="3"/>
    <n v="4"/>
    <n v="8"/>
    <n v="10"/>
    <n v="18"/>
    <n v="2"/>
    <n v="10"/>
    <n v="0"/>
    <n v="0"/>
    <n v="0"/>
    <n v="0"/>
    <n v="12"/>
    <n v="0"/>
    <n v="12"/>
    <n v="16978.54"/>
    <n v="16978.54"/>
    <n v="33957.08"/>
    <n v="25467.81"/>
    <n v="25467.81"/>
    <n v="33957.08"/>
    <n v="67914.16"/>
    <n v="84892.700000000012"/>
    <n v="152806.86000000002"/>
    <n v="16978.54"/>
    <n v="84892.700000000012"/>
    <n v="0"/>
    <n v="0"/>
    <n v="0"/>
    <n v="0"/>
    <n v="101871.24000000002"/>
    <n v="0"/>
    <n v="101871.24000000002"/>
    <n v="3"/>
    <n v="0"/>
    <n v="48"/>
    <n v="4"/>
    <n v="24"/>
    <n v="4"/>
    <n v="20"/>
    <n v="0"/>
    <n v="0"/>
    <n v="0"/>
    <n v="0"/>
    <n v="6"/>
    <n v="4.666666666666667"/>
    <n v="2"/>
    <n v="1"/>
    <n v="2"/>
    <n v="2"/>
    <n v="2"/>
    <n v="1"/>
    <n v="0"/>
    <n v="0"/>
    <n v="33249.640833333331"/>
    <n v="203742.48"/>
    <n v="16978.54"/>
    <n v="24"/>
    <n v="2"/>
    <n v="0"/>
    <n v="13"/>
    <n v="3.9166666666666665"/>
    <n v="0"/>
    <n v="0"/>
    <n v="0"/>
    <n v="8"/>
    <n v="13"/>
    <n v="0"/>
    <n v="2"/>
    <n v="5"/>
    <n v="17"/>
    <n v="0"/>
    <n v="0"/>
    <n v="2"/>
  </r>
  <r>
    <s v="BC_LEL34"/>
    <x v="3"/>
    <x v="1"/>
    <s v="南昌市"/>
    <s v="JXNC310644"/>
    <s v="南昌市第三医院经开分院"/>
    <s v="JXNC024"/>
    <x v="78"/>
    <s v="-"/>
    <s v="Y"/>
    <x v="2"/>
    <x v="0"/>
    <x v="0"/>
    <x v="0"/>
    <n v="4535.5"/>
    <n v="2.4822376098080742E-7"/>
    <n v="1.7782878168674339E-7"/>
    <n v="1.6542114214001049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8E-4"/>
    <n v="8.4036019741000226E-4"/>
    <n v="2.6826288974446943E-3"/>
    <n v="1.8528711025553061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1"/>
    <x v="1"/>
    <n v="3444.49"/>
    <n v="1.2869445629604544E-7"/>
    <n v="1.1923834167284972E-7"/>
    <n v="1.8086442832285223E-7"/>
    <n v="1.8512626147397513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8E-4"/>
    <n v="6.2298571471378138E-4"/>
    <n v="6.3766555638449256E-4"/>
    <n v="5.7414254242772896E-4"/>
    <n v="7.5569414319811787E-4"/>
    <n v="1.476987757989661E-3"/>
    <n v="1.9675022420103392E-3"/>
    <n v="3.4444900000000001E-3"/>
    <n v="0"/>
    <n v="0"/>
    <n v="0"/>
    <n v="0"/>
    <n v="0"/>
    <n v="0"/>
    <n v="0"/>
    <n v="0"/>
    <n v="0"/>
    <n v="1.85126261473975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2"/>
    <x v="2"/>
    <n v="3566.02"/>
    <n v="7.5423782997919166E-8"/>
    <n v="8.6118364644595912E-8"/>
    <n v="1.7430625086372233E-7"/>
    <n v="1.7644957539816275E-7"/>
    <n v="2.1451535630448561E-7"/>
    <n v="2.7318666979111423E-7"/>
    <n v="3.3584839850623744E-7"/>
    <n v="6.6415160149376262E-7"/>
    <n v="9.9999999999999995E-7"/>
    <n v="0"/>
    <n v="0"/>
    <n v="0"/>
    <n v="0"/>
    <n v="0"/>
    <n v="0"/>
    <n v="0"/>
    <n v="0"/>
    <n v="0"/>
    <n v="2.6896271864623966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5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32E-7"/>
    <n v="4.6703522055257073E-7"/>
    <n v="9.8966107723849205E-7"/>
    <n v="0"/>
    <n v="0"/>
    <n v="0"/>
    <n v="0"/>
    <n v="0"/>
    <n v="0"/>
    <n v="0"/>
    <n v="0"/>
    <n v="0"/>
    <n v="6.6621089405447269E-4"/>
    <n v="5.6275834930197971E-4"/>
    <n v="8.5414948003226102E-4"/>
    <n v="5.1613766620907744E-4"/>
    <n v="6.2645199182888886E-4"/>
    <n v="7.1895201650590864E-4"/>
    <n v="2.0831187233887132E-3"/>
    <n v="1.8615416745438747E-3"/>
    <n v="3.9446603979325879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4"/>
    <x v="5"/>
    <n v="6232.07"/>
    <n v="1.3688951515407723E-6"/>
    <n v="1.2654877779580292E-6"/>
    <n v="1.8760355506336405E-6"/>
    <n v="1.6438957276147925E-6"/>
    <n v="1.5083220670144607E-6"/>
    <n v="1.9649834406779583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2E-2"/>
    <n v="2.8109243697478983E-2"/>
    <n v="3.1890756302521014E-2"/>
    <n v="5.9999999999999991E-2"/>
    <n v="0"/>
    <n v="0"/>
    <n v="0"/>
    <n v="0"/>
    <n v="0"/>
    <n v="0"/>
    <n v="0"/>
    <n v="0"/>
    <n v="0"/>
    <n v="1.6438957276147925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南昌市"/>
    <s v="JXNC310644"/>
    <s v="南昌市第三医院经开分院"/>
    <s v="JXNC024"/>
    <x v="78"/>
    <s v="-"/>
    <s v="Y"/>
    <x v="2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3E-6"/>
    <n v="3.5338727593774253E-6"/>
    <n v="7.0677455187548506E-6"/>
    <n v="0"/>
    <n v="0"/>
    <n v="0"/>
    <n v="0"/>
    <n v="0"/>
    <n v="0"/>
    <n v="0"/>
    <n v="0"/>
    <n v="0"/>
    <n v="9.9999999999999985E-3"/>
    <n v="9.9999999999999985E-3"/>
    <n v="9.9999999999999985E-3"/>
    <n v="9.9999999999999985E-3"/>
    <n v="9.9999999999999985E-3"/>
    <n v="9.9999999999999985E-3"/>
    <n v="2.9999999999999995E-2"/>
    <n v="2.9999999999999995E-2"/>
    <n v="5.9999999999999991E-2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0"/>
    <x v="0"/>
    <n v="4535.5"/>
    <n v="6.6407963633289782E-2"/>
    <n v="4.7575007406799263E-2"/>
    <n v="4.4255558565404446E-2"/>
    <n v="3.1250659798729229E-2"/>
    <n v="2.8473678887226971E-2"/>
    <n v="4.9569794056795173E-2"/>
    <n v="0.15823852960549351"/>
    <n v="0.10929413274275138"/>
    <n v="0.26753266234824491"/>
    <n v="3"/>
    <n v="4"/>
    <n v="9"/>
    <n v="2"/>
    <n v="0"/>
    <n v="0"/>
    <n v="16"/>
    <n v="2"/>
    <n v="18"/>
    <n v="301.19331905878579"/>
    <n v="215.77644609353806"/>
    <n v="200.72108587339187"/>
    <n v="141.73736751713642"/>
    <n v="129.14237059301794"/>
    <n v="224.8238009445945"/>
    <n v="717.69085102571569"/>
    <n v="495.70353905474883"/>
    <n v="1213.3943900804645"/>
    <n v="13606.5"/>
    <n v="18142"/>
    <n v="40819.5"/>
    <n v="9071"/>
    <n v="0"/>
    <n v="0"/>
    <n v="72568"/>
    <n v="9071"/>
    <n v="81639"/>
    <n v="3.1250659798729229E-2"/>
    <n v="2"/>
    <m/>
    <m/>
    <n v="0"/>
    <m/>
    <m/>
    <m/>
    <m/>
    <m/>
    <m/>
    <m/>
    <m/>
    <m/>
    <m/>
    <m/>
    <m/>
    <m/>
    <m/>
    <m/>
    <m/>
    <n v="23811.375"/>
    <n v="68032.5"/>
    <n v="81639"/>
    <n v="15"/>
    <n v="18"/>
    <n v="0"/>
    <n v="9"/>
    <n v="5.25"/>
    <n v="7"/>
    <n v="3"/>
    <n v="4"/>
    <n v="7"/>
    <n v="6"/>
    <n v="3"/>
    <n v="8"/>
    <n v="3"/>
    <n v="4"/>
    <n v="6"/>
    <n v="3"/>
    <n v="9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3"/>
    <x v="4"/>
    <n v="3985.87"/>
    <n v="2.0537594227195029E-2"/>
    <n v="1.7348414337074961E-2"/>
    <n v="2.6331264749384097E-2"/>
    <n v="1.5911216776210112E-2"/>
    <n v="1.9311927988298318E-2"/>
    <n v="2.2163469429268553E-2"/>
    <n v="6.4217273313654094E-2"/>
    <n v="5.7386614193776983E-2"/>
    <n v="0.12160388750743108"/>
    <n v="0"/>
    <n v="0"/>
    <n v="0"/>
    <n v="0"/>
    <n v="0"/>
    <n v="0"/>
    <n v="0"/>
    <n v="0"/>
    <n v="0"/>
    <n v="81.860180702349851"/>
    <n v="69.148524253716985"/>
    <n v="104.95299822662759"/>
    <n v="63.420041611792598"/>
    <n v="76.974834410718614"/>
    <n v="88.340707894038644"/>
    <n v="255.96170318269441"/>
    <n v="228.73558391654984"/>
    <n v="484.69728709924425"/>
    <n v="0"/>
    <n v="0"/>
    <n v="0"/>
    <n v="0"/>
    <n v="0"/>
    <n v="0"/>
    <n v="0"/>
    <n v="0"/>
    <n v="0"/>
    <n v="1.5911216776210112E-2"/>
    <n v="0"/>
    <m/>
    <m/>
    <n v="0"/>
    <m/>
    <m/>
    <m/>
    <m/>
    <m/>
    <m/>
    <m/>
    <m/>
    <m/>
    <m/>
    <m/>
    <m/>
    <m/>
    <m/>
    <m/>
    <m/>
    <n v="332.15583333333331"/>
    <n v="0"/>
    <n v="-3985.87"/>
    <n v="0"/>
    <n v="-1"/>
    <n v="0"/>
    <n v="2"/>
    <n v="8.3333333333333329E-2"/>
    <n v="0"/>
    <n v="2"/>
    <n v="0"/>
    <n v="0"/>
    <n v="0"/>
    <n v="0"/>
    <n v="0"/>
    <n v="0"/>
    <n v="0"/>
    <n v="-1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4"/>
    <x v="5"/>
    <n v="6232.07"/>
    <n v="2.5962952624087984E-2"/>
    <n v="2.4001812723541297E-2"/>
    <n v="3.5580963524158106E-2"/>
    <n v="3.117838912431985E-2"/>
    <n v="2.8607209723254069E-2"/>
    <n v="3.726787662365795E-2"/>
    <n v="8.554572887178738E-2"/>
    <n v="9.7053475471231873E-2"/>
    <n v="0.18259920434301924"/>
    <n v="0"/>
    <n v="0"/>
    <n v="0"/>
    <n v="0"/>
    <n v="0"/>
    <n v="0"/>
    <n v="0"/>
    <n v="0"/>
    <n v="0"/>
    <n v="161.80293816"/>
    <n v="149.58097702000001"/>
    <n v="221.74305534999999"/>
    <n v="194.30590351000001"/>
    <n v="178.28213349999999"/>
    <n v="232.25601587"/>
    <n v="533.12697052999999"/>
    <n v="604.84405287999994"/>
    <n v="1137.9710234099998"/>
    <n v="0"/>
    <n v="0"/>
    <n v="0"/>
    <n v="0"/>
    <n v="0"/>
    <n v="0"/>
    <n v="0"/>
    <n v="0"/>
    <n v="0"/>
    <n v="3.11783891243198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398"/>
    <s v="南昌大学第一附属医院高新医院"/>
    <s v="JXNC398"/>
    <x v="86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南昌市"/>
    <s v="JXNC452"/>
    <s v="南昌大学第一附属医院象湖院区"/>
    <s v="JXNC008"/>
    <x v="83"/>
    <s v="-"/>
    <s v="Y"/>
    <x v="2"/>
    <x v="0"/>
    <x v="0"/>
    <x v="0"/>
    <n v="4535.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1"/>
    <x v="1"/>
    <n v="3444.49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2"/>
    <x v="2"/>
    <n v="3566.02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3"/>
    <x v="4"/>
    <n v="3985.87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南昌市"/>
    <s v="JXNC452"/>
    <s v="南昌大学第一附属医院象湖院区"/>
    <s v="JXNC008"/>
    <x v="83"/>
    <s v="-"/>
    <s v="Y"/>
    <x v="2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</r>
  <r>
    <s v="BC_LEL35"/>
    <x v="4"/>
    <x v="1"/>
    <s v="萍乡市"/>
    <s v="JXPX001"/>
    <s v="萍乡市妇幼保健院"/>
    <s v="JXPX001"/>
    <x v="87"/>
    <s v="正式进药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"/>
    <n v="1"/>
    <n v="1"/>
    <n v="0"/>
    <n v="0"/>
    <n v="3"/>
    <n v="1"/>
    <n v="4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535.5"/>
    <n v="4535.5"/>
    <n v="4535.5"/>
    <n v="0"/>
    <n v="0"/>
    <n v="13606.5"/>
    <n v="4535.5"/>
    <n v="18142"/>
    <n v="1.1681063360424579E-7"/>
    <n v="1"/>
    <m/>
    <m/>
    <n v="0"/>
    <m/>
    <m/>
    <m/>
    <m/>
    <m/>
    <m/>
    <m/>
    <m/>
    <m/>
    <m/>
    <m/>
    <m/>
    <m/>
    <m/>
    <m/>
    <m/>
    <n v="-6047.333333333333"/>
    <n v="9071"/>
    <n v="13606.5"/>
    <n v="2"/>
    <n v="3"/>
    <n v="0"/>
    <n v="2"/>
    <n v="-1.3333333333333333"/>
    <n v="0"/>
    <n v="2"/>
    <n v="0"/>
    <n v="2"/>
    <n v="0"/>
    <n v="-25"/>
    <n v="0"/>
    <n v="2"/>
    <n v="0"/>
    <n v="1"/>
    <n v="1"/>
    <n v="1"/>
  </r>
  <r>
    <s v="BC_LEL35"/>
    <x v="4"/>
    <x v="1"/>
    <s v="萍乡市"/>
    <s v="JXPX001"/>
    <s v="萍乡市妇幼保健院"/>
    <s v="JXPX001"/>
    <x v="87"/>
    <s v="正式进药"/>
    <s v="-"/>
    <x v="0"/>
    <x v="1"/>
    <x v="1"/>
    <x v="1"/>
    <n v="3444.49"/>
    <n v="3.848947933691476"/>
    <n v="3.5661378275904467"/>
    <n v="5.4092288642966464"/>
    <n v="5.5366902513125549"/>
    <n v="4.9851358375810779"/>
    <n v="6.5615028971333738"/>
    <n v="12.82431462557857"/>
    <n v="17.083328986027006"/>
    <n v="29.907643611605575"/>
    <n v="10"/>
    <n v="0"/>
    <n v="0"/>
    <n v="10"/>
    <n v="0"/>
    <n v="0"/>
    <n v="10"/>
    <n v="10"/>
    <n v="20"/>
    <n v="13257.662668120953"/>
    <n v="12283.526085757017"/>
    <n v="18632.034730781153"/>
    <n v="19071.074203743581"/>
    <n v="17171.250541189649"/>
    <n v="22601.031114146936"/>
    <n v="44173.223484659124"/>
    <n v="58843.355859080162"/>
    <n v="103016.57934373929"/>
    <n v="34444.899999999994"/>
    <n v="0"/>
    <n v="0"/>
    <n v="34444.899999999994"/>
    <n v="0"/>
    <n v="0"/>
    <n v="34444.899999999994"/>
    <n v="34444.899999999994"/>
    <n v="68889.799999999988"/>
    <n v="5.5366902513125549"/>
    <n v="10"/>
    <m/>
    <m/>
    <n v="0"/>
    <m/>
    <m/>
    <m/>
    <m/>
    <m/>
    <m/>
    <m/>
    <m/>
    <m/>
    <m/>
    <m/>
    <m/>
    <m/>
    <m/>
    <m/>
    <m/>
    <n v="22963.266666666666"/>
    <n v="34444.899999999994"/>
    <n v="51667.35"/>
    <n v="10"/>
    <n v="15"/>
    <n v="0"/>
    <n v="20"/>
    <n v="6.666666666666667"/>
    <n v="10"/>
    <n v="20"/>
    <n v="10"/>
    <n v="0"/>
    <n v="5"/>
    <n v="10"/>
    <n v="5"/>
    <n v="0"/>
    <n v="5"/>
    <n v="5"/>
    <n v="5"/>
    <n v="5"/>
  </r>
  <r>
    <s v="BC_LEL35"/>
    <x v="4"/>
    <x v="1"/>
    <s v="萍乡市"/>
    <s v="JXPX001"/>
    <s v="萍乡市妇幼保健院"/>
    <s v="JXPX001"/>
    <x v="87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01"/>
    <s v="萍乡市妇幼保健院"/>
    <s v="JXPX001"/>
    <x v="87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01"/>
    <s v="萍乡市妇幼保健院"/>
    <s v="JXPX001"/>
    <x v="87"/>
    <s v="正式进药"/>
    <s v="-"/>
    <x v="0"/>
    <x v="1"/>
    <x v="3"/>
    <x v="4"/>
    <n v="3985.87"/>
    <n v="2.7958119057976365"/>
    <n v="2.3616643124674779"/>
    <n v="3.5845125123543804"/>
    <n v="2.1660165648686562"/>
    <n v="2.6289602178475402"/>
    <n v="3.0171446089863645"/>
    <n v="8.7419887306194948"/>
    <n v="7.8121213917025605"/>
    <n v="16.554110122322054"/>
    <n v="12"/>
    <n v="-2"/>
    <n v="2"/>
    <n v="1"/>
    <n v="0"/>
    <n v="0"/>
    <n v="12"/>
    <n v="1"/>
    <n v="13"/>
    <n v="11143.742800961625"/>
    <n v="9413.2869331347447"/>
    <n v="14287.400887617952"/>
    <n v="8633.4604454130294"/>
    <n v="10478.693663511975"/>
    <n v="12025.946182620481"/>
    <n v="34844.430621714324"/>
    <n v="31138.100291545481"/>
    <n v="65982.530913259805"/>
    <n v="47830.44"/>
    <n v="-7971.74"/>
    <n v="7971.74"/>
    <n v="3985.87"/>
    <n v="0"/>
    <n v="0"/>
    <n v="47830.44"/>
    <n v="3985.87"/>
    <n v="51816.310000000005"/>
    <n v="2.1660165648686562"/>
    <n v="1"/>
    <m/>
    <m/>
    <n v="0"/>
    <m/>
    <m/>
    <m/>
    <m/>
    <m/>
    <m/>
    <m/>
    <m/>
    <m/>
    <m/>
    <m/>
    <m/>
    <m/>
    <m/>
    <m/>
    <m/>
    <n v="28897.557499999999"/>
    <n v="55802.18"/>
    <n v="15943.48"/>
    <n v="14"/>
    <n v="4"/>
    <n v="0"/>
    <n v="22"/>
    <n v="7.25"/>
    <n v="21"/>
    <n v="12"/>
    <n v="11"/>
    <n v="22"/>
    <n v="1"/>
    <n v="2"/>
    <n v="1"/>
    <n v="2"/>
    <n v="11"/>
    <n v="1"/>
    <n v="2"/>
    <n v="1"/>
  </r>
  <r>
    <s v="BC_LEL35"/>
    <x v="4"/>
    <x v="1"/>
    <s v="萍乡市"/>
    <s v="JXPX001"/>
    <s v="萍乡市妇幼保健院"/>
    <s v="JXPX001"/>
    <x v="87"/>
    <s v="正式进药"/>
    <s v="-"/>
    <x v="0"/>
    <x v="1"/>
    <x v="4"/>
    <x v="5"/>
    <n v="6232.07"/>
    <n v="12.945087659429372"/>
    <n v="11.864305141328643"/>
    <n v="18.245565358328776"/>
    <n v="15.819310307228578"/>
    <n v="14.402335509228875"/>
    <n v="19.175221738228228"/>
    <n v="43.054958159086794"/>
    <n v="49.396867554685684"/>
    <n v="92.451825713772479"/>
    <n v="20"/>
    <n v="0"/>
    <n v="15"/>
    <n v="0"/>
    <n v="0"/>
    <n v="0"/>
    <n v="35"/>
    <n v="0"/>
    <n v="35"/>
    <n v="80674.6924497"/>
    <n v="73939.180142119993"/>
    <n v="113707.64050268001"/>
    <n v="98587.049186370001"/>
    <n v="89756.363056999995"/>
    <n v="119501.32413815998"/>
    <n v="268321.5130945"/>
    <n v="307844.73638152995"/>
    <n v="576166.24947603"/>
    <n v="124641.4"/>
    <n v="0"/>
    <n v="93481.049999999988"/>
    <n v="0"/>
    <n v="0"/>
    <n v="0"/>
    <n v="218122.44999999998"/>
    <n v="0"/>
    <n v="218122.44999999998"/>
    <n v="15.819310307228578"/>
    <n v="0"/>
    <n v="50"/>
    <n v="35"/>
    <n v="35"/>
    <n v="20"/>
    <n v="0"/>
    <n v="15"/>
    <n v="0"/>
    <n v="0"/>
    <n v="0"/>
    <n v="0"/>
    <n v="0"/>
    <n v="0"/>
    <n v="0"/>
    <n v="0"/>
    <n v="0"/>
    <n v="0"/>
    <n v="0"/>
    <n v="0"/>
    <n v="0"/>
    <n v="65436.735000000001"/>
    <n v="311603.5"/>
    <n v="218122.44999999998"/>
    <n v="50"/>
    <n v="35"/>
    <n v="4.666666666666667"/>
    <n v="20"/>
    <n v="10.5"/>
    <n v="3"/>
    <n v="0"/>
    <n v="7"/>
    <n v="11"/>
    <n v="10"/>
    <n v="10"/>
    <n v="20"/>
    <n v="20"/>
    <n v="10"/>
    <n v="15"/>
    <n v="10"/>
    <n v="10"/>
  </r>
  <r>
    <s v="BC_LEL35"/>
    <x v="4"/>
    <x v="1"/>
    <s v="萍乡市"/>
    <s v="JXPX001"/>
    <s v="萍乡市妇幼保健院"/>
    <s v="JXPX001"/>
    <x v="87"/>
    <s v="正式进药"/>
    <s v="-"/>
    <x v="0"/>
    <x v="1"/>
    <x v="4"/>
    <x v="6"/>
    <n v="8489.27"/>
    <n v="1"/>
    <n v="1"/>
    <n v="1"/>
    <n v="1"/>
    <n v="1"/>
    <n v="1"/>
    <n v="3"/>
    <n v="3"/>
    <n v="6"/>
    <n v="-7"/>
    <n v="2"/>
    <n v="1"/>
    <n v="-1"/>
    <n v="0"/>
    <n v="0"/>
    <n v="-4"/>
    <n v="-1"/>
    <n v="-5"/>
    <n v="8489.27"/>
    <n v="8489.27"/>
    <n v="8489.27"/>
    <n v="8489.27"/>
    <n v="8489.27"/>
    <n v="8489.27"/>
    <n v="25467.81"/>
    <n v="25467.81"/>
    <n v="50935.62"/>
    <n v="-59424.89"/>
    <n v="16978.54"/>
    <n v="8489.27"/>
    <n v="-8489.27"/>
    <n v="0"/>
    <n v="0"/>
    <n v="-33957.08"/>
    <n v="-8489.27"/>
    <n v="-42446.350000000006"/>
    <n v="1"/>
    <n v="-1"/>
    <n v="16"/>
    <n v="0"/>
    <n v="-10"/>
    <n v="-14"/>
    <n v="4"/>
    <n v="2"/>
    <n v="-2"/>
    <n v="0"/>
    <n v="0"/>
    <n v="0.66666666666666663"/>
    <n v="0.66666666666666663"/>
    <n v="0.33333333333333331"/>
    <n v="1"/>
    <n v="0"/>
    <n v="1"/>
    <n v="0"/>
    <n v="1"/>
    <n v="0"/>
    <n v="0"/>
    <n v="9196.7091666666656"/>
    <n v="67914.16"/>
    <n v="0"/>
    <n v="8"/>
    <n v="0"/>
    <n v="0"/>
    <n v="5"/>
    <n v="1.0833333333333333"/>
    <n v="1"/>
    <n v="0"/>
    <n v="2"/>
    <n v="2"/>
    <n v="0"/>
    <n v="0"/>
    <n v="5"/>
    <n v="0"/>
    <n v="3"/>
    <n v="0"/>
    <n v="0"/>
    <n v="0"/>
  </r>
  <r>
    <s v="BC_LEL35"/>
    <x v="4"/>
    <x v="1"/>
    <s v="萍乡市"/>
    <s v="JXPX003"/>
    <s v="萍乡市人民医院"/>
    <s v="JXPX003"/>
    <x v="88"/>
    <s v="未准入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2"/>
    <n v="1"/>
    <n v="1"/>
    <n v="0"/>
    <n v="0"/>
    <n v="4"/>
    <n v="1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9071"/>
    <n v="4535.5"/>
    <n v="4535.5"/>
    <n v="0"/>
    <n v="0"/>
    <n v="18142"/>
    <n v="4535.5"/>
    <n v="22677.5"/>
    <n v="1.1681063360424579E-7"/>
    <n v="1"/>
    <m/>
    <m/>
    <n v="0"/>
    <m/>
    <m/>
    <m/>
    <m/>
    <m/>
    <m/>
    <m/>
    <m/>
    <m/>
    <m/>
    <m/>
    <m/>
    <m/>
    <m/>
    <m/>
    <m/>
    <n v="3401.625"/>
    <n v="0"/>
    <n v="0"/>
    <n v="0"/>
    <n v="0"/>
    <n v="0"/>
    <n v="3"/>
    <n v="0.75"/>
    <n v="3"/>
    <n v="2"/>
    <n v="1"/>
    <n v="1"/>
    <n v="2"/>
    <n v="0"/>
    <n v="0"/>
    <n v="0"/>
    <n v="0"/>
    <n v="0"/>
    <n v="0"/>
    <n v="0"/>
  </r>
  <r>
    <s v="BC_LEL35"/>
    <x v="4"/>
    <x v="1"/>
    <s v="萍乡市"/>
    <s v="JXPX003"/>
    <s v="萍乡市人民医院"/>
    <s v="JXPX003"/>
    <x v="88"/>
    <s v="未准入"/>
    <s v="-"/>
    <x v="2"/>
    <x v="2"/>
    <x v="1"/>
    <x v="1"/>
    <n v="3444.49"/>
    <n v="17.052300972050848"/>
    <n v="15.799344805780462"/>
    <n v="23.964938006377551"/>
    <n v="24.529640353916385"/>
    <n v="22.086044850042754"/>
    <n v="29.069949544261785"/>
    <n v="56.816583784208859"/>
    <n v="75.68563474822092"/>
    <n v="132.50221853242977"/>
    <n v="17"/>
    <n v="12"/>
    <n v="10"/>
    <n v="13"/>
    <n v="0"/>
    <n v="0"/>
    <n v="39"/>
    <n v="13"/>
    <n v="52"/>
    <n v="58736.480175219418"/>
    <n v="54420.685190062744"/>
    <n v="82546.989313587401"/>
    <n v="84492.100902661448"/>
    <n v="76075.160625523771"/>
    <n v="100131.15050571428"/>
    <n v="195704.15467886956"/>
    <n v="260698.41203389951"/>
    <n v="456402.5667127691"/>
    <n v="58556.329999999994"/>
    <n v="41333.879999999997"/>
    <n v="34444.899999999994"/>
    <n v="44778.369999999995"/>
    <n v="0"/>
    <n v="0"/>
    <n v="134335.10999999999"/>
    <n v="44778.369999999995"/>
    <n v="179113.47999999998"/>
    <n v="24.529640353916385"/>
    <n v="13"/>
    <m/>
    <m/>
    <n v="0"/>
    <m/>
    <m/>
    <m/>
    <m/>
    <m/>
    <m/>
    <m/>
    <m/>
    <m/>
    <m/>
    <m/>
    <m/>
    <m/>
    <m/>
    <m/>
    <m/>
    <n v="99029.087499999994"/>
    <n v="186002.46"/>
    <n v="148113.06999999998"/>
    <n v="54"/>
    <n v="43"/>
    <n v="0"/>
    <n v="64"/>
    <n v="28.75"/>
    <n v="64"/>
    <n v="55"/>
    <n v="48"/>
    <n v="31"/>
    <n v="26"/>
    <n v="24"/>
    <n v="20"/>
    <n v="18"/>
    <n v="16"/>
    <n v="17"/>
    <n v="14"/>
    <n v="12"/>
  </r>
  <r>
    <s v="BC_LEL35"/>
    <x v="4"/>
    <x v="1"/>
    <s v="萍乡市"/>
    <s v="JXPX003"/>
    <s v="萍乡市人民医院"/>
    <s v="JXPX003"/>
    <x v="88"/>
    <s v="未准入"/>
    <s v="-"/>
    <x v="2"/>
    <x v="2"/>
    <x v="2"/>
    <x v="2"/>
    <n v="3566.02"/>
    <n v="1.2245394188812775"/>
    <n v="1.3981708156936223"/>
    <n v="2.8299412553454832"/>
    <n v="2.8647391039226369"/>
    <n v="3.4827543688368428"/>
    <n v="4.4353098263627473"/>
    <n v="5.4526514899203828"/>
    <n v="10.782803299122227"/>
    <n v="16.23545478904261"/>
    <n v="0"/>
    <n v="0"/>
    <n v="0"/>
    <n v="0"/>
    <n v="0"/>
    <n v="0"/>
    <n v="0"/>
    <n v="0"/>
    <n v="0"/>
    <n v="4366.7320585190128"/>
    <n v="4985.9050921797716"/>
    <n v="10091.6271153871"/>
    <n v="10215.716939370202"/>
    <n v="12419.571734359559"/>
    <n v="15816.403547006084"/>
    <n v="19444.264266085884"/>
    <n v="38451.692220735844"/>
    <n v="57895.956486821728"/>
    <n v="0"/>
    <n v="0"/>
    <n v="0"/>
    <n v="0"/>
    <n v="0"/>
    <n v="0"/>
    <n v="0"/>
    <n v="0"/>
    <n v="0"/>
    <n v="2.8647391039226369"/>
    <n v="0"/>
    <m/>
    <m/>
    <n v="0"/>
    <m/>
    <m/>
    <m/>
    <m/>
    <m/>
    <m/>
    <n v="0"/>
    <n v="0"/>
    <n v="0.66666666666666663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03"/>
    <s v="萍乡市人民医院"/>
    <s v="JXPX003"/>
    <x v="88"/>
    <s v="未准入"/>
    <s v="-"/>
    <x v="2"/>
    <x v="2"/>
    <x v="2"/>
    <x v="3"/>
    <n v="10698.05"/>
    <m/>
    <m/>
    <m/>
    <m/>
    <m/>
    <m/>
    <n v="0"/>
    <n v="0"/>
    <n v="0"/>
    <n v="1"/>
    <n v="1"/>
    <n v="1"/>
    <n v="1"/>
    <n v="0"/>
    <n v="0"/>
    <n v="3"/>
    <n v="1"/>
    <n v="4"/>
    <m/>
    <m/>
    <m/>
    <m/>
    <m/>
    <m/>
    <n v="0"/>
    <n v="0"/>
    <n v="0"/>
    <n v="10698.05"/>
    <n v="10698.05"/>
    <n v="10698.05"/>
    <n v="10698.05"/>
    <n v="0"/>
    <n v="0"/>
    <n v="32094.149999999998"/>
    <n v="10698.05"/>
    <n v="42792.2"/>
    <n v="0"/>
    <n v="1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03"/>
    <s v="萍乡市人民医院"/>
    <s v="JXPX003"/>
    <x v="88"/>
    <s v="未准入"/>
    <s v="-"/>
    <x v="2"/>
    <x v="2"/>
    <x v="3"/>
    <x v="4"/>
    <n v="3985.87"/>
    <n v="10.962962728888003"/>
    <n v="9.2605792907728866"/>
    <n v="14.055622623497802"/>
    <n v="8.4934035875473004"/>
    <n v="10.3087023931137"/>
    <n v="11.830854510416772"/>
    <n v="34.279164643158694"/>
    <n v="30.632960491077775"/>
    <n v="64.912125134236476"/>
    <n v="12"/>
    <n v="8"/>
    <n v="4"/>
    <n v="4"/>
    <n v="0"/>
    <n v="0"/>
    <n v="24"/>
    <n v="4"/>
    <n v="28"/>
    <n v="43696.944252192821"/>
    <n v="36911.465177712926"/>
    <n v="56023.884546321184"/>
    <n v="33853.602557497157"/>
    <n v="41089.147607640101"/>
    <n v="47156.248067434899"/>
    <n v="136632.29397622694"/>
    <n v="122098.99823257216"/>
    <n v="258731.2922087991"/>
    <n v="47830.44"/>
    <n v="31886.959999999999"/>
    <n v="15943.48"/>
    <n v="15943.48"/>
    <n v="0"/>
    <n v="0"/>
    <n v="95660.87999999999"/>
    <n v="15943.48"/>
    <n v="111604.35999999999"/>
    <n v="8.4934035875473004"/>
    <n v="4"/>
    <m/>
    <m/>
    <n v="0"/>
    <m/>
    <m/>
    <m/>
    <m/>
    <m/>
    <m/>
    <m/>
    <m/>
    <m/>
    <m/>
    <m/>
    <m/>
    <m/>
    <m/>
    <m/>
    <m/>
    <n v="111936.51583333332"/>
    <n v="231180.46"/>
    <n v="131533.71"/>
    <n v="58"/>
    <n v="33"/>
    <n v="0"/>
    <n v="58"/>
    <n v="28.083333333333332"/>
    <n v="56"/>
    <n v="58"/>
    <n v="45"/>
    <n v="32"/>
    <n v="35"/>
    <n v="20"/>
    <n v="24"/>
    <n v="17"/>
    <n v="17"/>
    <n v="11"/>
    <n v="11"/>
    <n v="11"/>
  </r>
  <r>
    <s v="BC_LEL35"/>
    <x v="4"/>
    <x v="1"/>
    <s v="萍乡市"/>
    <s v="JXPX003"/>
    <s v="萍乡市人民医院"/>
    <s v="JXPX003"/>
    <x v="88"/>
    <s v="未准入"/>
    <s v="-"/>
    <x v="2"/>
    <x v="2"/>
    <x v="4"/>
    <x v="5"/>
    <n v="6232.07"/>
    <n v="24.864820841434703"/>
    <n v="22.780711735633581"/>
    <n v="33.723718353039999"/>
    <n v="30.407280579634055"/>
    <n v="27.674880647333868"/>
    <n v="35.516405868140119"/>
    <n v="81.369250930108279"/>
    <n v="93.598567095108052"/>
    <n v="174.96781802521633"/>
    <n v="25"/>
    <n v="25"/>
    <n v="30"/>
    <n v="21"/>
    <n v="0"/>
    <n v="0"/>
    <n v="80"/>
    <n v="21"/>
    <n v="101"/>
    <n v="154959.30402127997"/>
    <n v="141970.99018628997"/>
    <n v="210168.57343642999"/>
    <n v="189500.30108191998"/>
    <n v="172471.79343582998"/>
    <n v="221340.72751865999"/>
    <n v="507098.86764399987"/>
    <n v="583312.82203640998"/>
    <n v="1090411.6896804099"/>
    <n v="155801.75"/>
    <n v="155801.75"/>
    <n v="186962.09999999998"/>
    <n v="130873.47"/>
    <n v="0"/>
    <n v="0"/>
    <n v="498565.6"/>
    <n v="130873.47"/>
    <n v="629439.06999999995"/>
    <n v="30.407280579634055"/>
    <n v="21"/>
    <n v="95"/>
    <n v="80"/>
    <n v="101"/>
    <n v="25"/>
    <n v="25"/>
    <n v="30"/>
    <n v="21"/>
    <n v="0"/>
    <n v="0"/>
    <n v="0"/>
    <n v="0"/>
    <n v="0"/>
    <n v="0"/>
    <n v="0"/>
    <n v="0"/>
    <n v="0"/>
    <n v="0"/>
    <n v="0"/>
    <n v="0"/>
    <n v="138663.5575"/>
    <n v="592046.65"/>
    <n v="498565.6"/>
    <n v="95"/>
    <n v="80"/>
    <n v="71.666666666666671"/>
    <n v="34"/>
    <n v="22.25"/>
    <n v="0"/>
    <n v="0"/>
    <n v="15"/>
    <n v="17"/>
    <n v="29"/>
    <n v="31"/>
    <n v="34"/>
    <n v="27"/>
    <n v="34"/>
    <n v="27"/>
    <n v="26"/>
    <n v="27"/>
  </r>
  <r>
    <s v="BC_LEL35"/>
    <x v="4"/>
    <x v="1"/>
    <s v="萍乡市"/>
    <s v="JXPX003"/>
    <s v="萍乡市人民医院"/>
    <s v="JXPX003"/>
    <x v="88"/>
    <s v="未准入"/>
    <s v="-"/>
    <x v="2"/>
    <x v="2"/>
    <x v="4"/>
    <x v="6"/>
    <n v="8489.27"/>
    <n v="2"/>
    <n v="2"/>
    <n v="3"/>
    <n v="2"/>
    <n v="2"/>
    <n v="3"/>
    <n v="7"/>
    <n v="7"/>
    <n v="14"/>
    <n v="2"/>
    <n v="0"/>
    <n v="3"/>
    <n v="2"/>
    <n v="0"/>
    <n v="0"/>
    <n v="5"/>
    <n v="2"/>
    <n v="7"/>
    <n v="16978.54"/>
    <n v="16978.54"/>
    <n v="25467.81"/>
    <n v="16978.54"/>
    <n v="16978.54"/>
    <n v="25467.81"/>
    <n v="59424.89"/>
    <n v="59424.89"/>
    <n v="118849.78"/>
    <n v="16978.54"/>
    <n v="0"/>
    <n v="25467.81"/>
    <n v="16978.54"/>
    <n v="0"/>
    <n v="0"/>
    <n v="42446.350000000006"/>
    <n v="16978.54"/>
    <n v="59424.890000000007"/>
    <n v="2"/>
    <n v="2"/>
    <n v="10"/>
    <n v="10"/>
    <n v="14"/>
    <n v="4"/>
    <n v="0"/>
    <n v="6"/>
    <n v="4"/>
    <n v="0"/>
    <n v="0"/>
    <n v="1.6666666666666667"/>
    <n v="1.3333333333333333"/>
    <n v="2"/>
    <n v="1"/>
    <n v="3"/>
    <n v="0"/>
    <n v="3"/>
    <n v="1"/>
    <n v="0"/>
    <n v="0"/>
    <n v="15563.661666666667"/>
    <n v="42446.350000000006"/>
    <n v="42446.350000000006"/>
    <n v="5"/>
    <n v="5"/>
    <n v="0"/>
    <n v="7"/>
    <n v="1.8333333333333333"/>
    <n v="0"/>
    <n v="0"/>
    <n v="2"/>
    <n v="2"/>
    <n v="7"/>
    <n v="1"/>
    <n v="0"/>
    <n v="4"/>
    <n v="1"/>
    <n v="2"/>
    <n v="1"/>
    <n v="2"/>
  </r>
  <r>
    <s v="BC_LEL35"/>
    <x v="4"/>
    <x v="1"/>
    <s v="萍乡市"/>
    <s v="JXPX015"/>
    <s v="莲花县人民医院"/>
    <s v="JXPX015"/>
    <x v="89"/>
    <s v="未准入"/>
    <s v="-"/>
    <x v="0"/>
    <x v="1"/>
    <x v="0"/>
    <x v="0"/>
    <n v="4535.5"/>
    <n v="1.6083382796589874E-2"/>
    <n v="1.1522218327600984E-2"/>
    <n v="1.0718279109035837E-2"/>
    <n v="7.5686152185670532E-3"/>
    <n v="6.8960566190420331E-3"/>
    <n v="1.2005336850351897E-2"/>
    <n v="3.8323880233226693E-2"/>
    <n v="2.6470008687960983E-2"/>
    <n v="6.4793888921187676E-2"/>
    <n v="0"/>
    <n v="0"/>
    <n v="0"/>
    <n v="0"/>
    <n v="0"/>
    <n v="0"/>
    <n v="0"/>
    <n v="0"/>
    <n v="0"/>
    <n v="72.946182673933365"/>
    <n v="52.259021224834257"/>
    <n v="48.612754899032041"/>
    <n v="34.327454323810869"/>
    <n v="31.27706479566514"/>
    <n v="54.450205284771023"/>
    <n v="173.81795879779966"/>
    <n v="120.05472440424703"/>
    <n v="293.87268320204669"/>
    <n v="0"/>
    <n v="0"/>
    <n v="0"/>
    <n v="0"/>
    <n v="0"/>
    <n v="0"/>
    <n v="0"/>
    <n v="0"/>
    <n v="0"/>
    <n v="7.5686152185670532E-3"/>
    <n v="0"/>
    <m/>
    <m/>
    <n v="0"/>
    <m/>
    <m/>
    <m/>
    <m/>
    <m/>
    <m/>
    <m/>
    <m/>
    <m/>
    <m/>
    <m/>
    <m/>
    <m/>
    <m/>
    <m/>
    <m/>
    <n v="4913.458333333333"/>
    <n v="18142"/>
    <n v="13606.5"/>
    <n v="4"/>
    <n v="3"/>
    <n v="0"/>
    <n v="2"/>
    <n v="1.0833333333333333"/>
    <n v="0"/>
    <n v="0"/>
    <n v="2"/>
    <n v="1"/>
    <n v="1"/>
    <n v="2"/>
    <n v="1"/>
    <n v="2"/>
    <n v="1"/>
    <n v="1"/>
    <n v="2"/>
    <n v="0"/>
  </r>
  <r>
    <s v="BC_LEL35"/>
    <x v="4"/>
    <x v="1"/>
    <s v="萍乡市"/>
    <s v="JXPX015"/>
    <s v="莲花县人民医院"/>
    <s v="JXPX015"/>
    <x v="89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15"/>
    <s v="莲花县人民医院"/>
    <s v="JXPX015"/>
    <x v="89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15"/>
    <s v="莲花县人民医院"/>
    <s v="JXPX015"/>
    <x v="89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15"/>
    <s v="莲花县人民医院"/>
    <s v="JXPX015"/>
    <x v="89"/>
    <s v="未准入"/>
    <s v="-"/>
    <x v="0"/>
    <x v="1"/>
    <x v="3"/>
    <x v="4"/>
    <n v="3985.87"/>
    <n v="0.77490627000125412"/>
    <n v="0.65457496606773213"/>
    <n v="0.9935079019305123"/>
    <n v="0.6003479037923477"/>
    <n v="0.72866051974720225"/>
    <n v="0.83625234950739302"/>
    <n v="2.4229891379994983"/>
    <n v="2.1652607730469429"/>
    <n v="4.5882499110464412"/>
    <n v="0"/>
    <n v="0"/>
    <n v="0"/>
    <n v="0"/>
    <n v="0"/>
    <n v="0"/>
    <n v="0"/>
    <n v="0"/>
    <n v="0"/>
    <n v="3088.675654409898"/>
    <n v="2609.0507200003913"/>
    <n v="3959.9933410677704"/>
    <n v="2392.9086992888047"/>
    <n v="2904.3461058447806"/>
    <n v="3333.1931523310323"/>
    <n v="9657.7197154780588"/>
    <n v="8630.4479574646175"/>
    <n v="18288.167672942676"/>
    <n v="0"/>
    <n v="0"/>
    <n v="0"/>
    <n v="0"/>
    <n v="0"/>
    <n v="0"/>
    <n v="0"/>
    <n v="0"/>
    <n v="0"/>
    <n v="0.6003479037923477"/>
    <n v="0"/>
    <m/>
    <m/>
    <n v="0"/>
    <m/>
    <m/>
    <m/>
    <m/>
    <m/>
    <m/>
    <m/>
    <m/>
    <m/>
    <m/>
    <m/>
    <m/>
    <m/>
    <m/>
    <m/>
    <m/>
    <n v="6643.1166666666668"/>
    <n v="23915.22"/>
    <n v="11957.61"/>
    <n v="6"/>
    <n v="3"/>
    <n v="0"/>
    <n v="3"/>
    <n v="1.6666666666666667"/>
    <n v="1"/>
    <n v="0"/>
    <n v="3"/>
    <n v="3"/>
    <n v="1"/>
    <n v="3"/>
    <n v="3"/>
    <n v="2"/>
    <n v="1"/>
    <n v="1"/>
    <n v="2"/>
    <n v="0"/>
  </r>
  <r>
    <s v="BC_LEL35"/>
    <x v="4"/>
    <x v="1"/>
    <s v="萍乡市"/>
    <s v="JXPX015"/>
    <s v="莲花县人民医院"/>
    <s v="JXPX015"/>
    <x v="89"/>
    <s v="未准入"/>
    <s v="-"/>
    <x v="0"/>
    <x v="1"/>
    <x v="4"/>
    <x v="5"/>
    <n v="6232.07"/>
    <n v="1.7309169924278774E-2"/>
    <n v="1.6001743324449182E-2"/>
    <n v="2.3721177124133713E-2"/>
    <n v="2.0786127524241544E-2"/>
    <n v="1.9072007923531028E-2"/>
    <n v="2.4845785923457216E-2"/>
    <n v="5.7032090372861666E-2"/>
    <n v="6.4703921371229794E-2"/>
    <n v="0.12173601174409146"/>
    <n v="0"/>
    <n v="0"/>
    <n v="0"/>
    <n v="0"/>
    <n v="0"/>
    <n v="0"/>
    <n v="0"/>
    <n v="0"/>
    <n v="0"/>
    <n v="107.87195861000002"/>
    <n v="99.723984520000002"/>
    <n v="147.83203631999999"/>
    <n v="129.54060175999999"/>
    <n v="118.85808842"/>
    <n v="154.84067708000001"/>
    <n v="355.42797945000001"/>
    <n v="403.23936725999999"/>
    <n v="758.66734670999995"/>
    <n v="0"/>
    <n v="0"/>
    <n v="0"/>
    <n v="0"/>
    <n v="0"/>
    <n v="0"/>
    <n v="0"/>
    <n v="0"/>
    <n v="0"/>
    <n v="2.07861275242415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15"/>
    <s v="莲花县人民医院"/>
    <s v="JXPX015"/>
    <x v="89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21"/>
    <s v="芦溪县人民医院"/>
    <s v="JXPX021"/>
    <x v="90"/>
    <s v="未准入"/>
    <s v="-"/>
    <x v="0"/>
    <x v="1"/>
    <x v="0"/>
    <x v="0"/>
    <n v="4535.5"/>
    <n v="3.2852346888909804E-2"/>
    <n v="2.3535590628879458E-2"/>
    <n v="2.1893442927744023E-2"/>
    <n v="1.5459855415601177E-2"/>
    <n v="1.4086069272837719E-2"/>
    <n v="2.4522421415574151E-2"/>
    <n v="7.8281380445533288E-2"/>
    <n v="5.4068346104013051E-2"/>
    <n v="0.13234972654954635"/>
    <n v="1"/>
    <n v="0"/>
    <n v="0"/>
    <n v="0"/>
    <n v="0"/>
    <n v="0"/>
    <n v="1"/>
    <n v="0"/>
    <n v="1"/>
    <n v="149.00181931465045"/>
    <n v="106.74567129728278"/>
    <n v="99.297710398783025"/>
    <n v="70.118174237459144"/>
    <n v="63.88736718695548"/>
    <n v="111.22144233033656"/>
    <n v="355.04520101071626"/>
    <n v="245.22698375475119"/>
    <n v="600.2721847654675"/>
    <n v="4535.5"/>
    <n v="0"/>
    <n v="0"/>
    <n v="0"/>
    <n v="0"/>
    <n v="0"/>
    <n v="4535.5"/>
    <n v="0"/>
    <n v="4535.5"/>
    <n v="1.5459855415601177E-2"/>
    <n v="0"/>
    <m/>
    <m/>
    <n v="0"/>
    <m/>
    <m/>
    <m/>
    <m/>
    <m/>
    <m/>
    <m/>
    <m/>
    <m/>
    <m/>
    <m/>
    <m/>
    <m/>
    <m/>
    <m/>
    <m/>
    <n v="10582.833333333334"/>
    <n v="31748.5"/>
    <n v="27213"/>
    <n v="7"/>
    <n v="6"/>
    <n v="0"/>
    <n v="4"/>
    <n v="2.3333333333333335"/>
    <n v="2"/>
    <n v="2"/>
    <n v="3"/>
    <n v="3"/>
    <n v="1"/>
    <n v="4"/>
    <n v="2"/>
    <n v="3"/>
    <n v="2"/>
    <n v="4"/>
    <n v="0"/>
    <n v="2"/>
  </r>
  <r>
    <s v="BC_LEL35"/>
    <x v="4"/>
    <x v="1"/>
    <s v="萍乡市"/>
    <s v="JXPX021"/>
    <s v="芦溪县人民医院"/>
    <s v="JXPX021"/>
    <x v="90"/>
    <s v="未准入"/>
    <s v="-"/>
    <x v="0"/>
    <x v="1"/>
    <x v="1"/>
    <x v="1"/>
    <n v="3444.49"/>
    <n v="0.29232515952087162"/>
    <n v="0.27084591095623645"/>
    <n v="0.41082750868075796"/>
    <n v="0.42050812035285229"/>
    <n v="0.37861791171501863"/>
    <n v="0.49834199218734487"/>
    <n v="0.97399857915786603"/>
    <n v="1.2974680242552159"/>
    <n v="2.2714666034130819"/>
    <n v="1"/>
    <n v="0"/>
    <n v="1"/>
    <n v="0"/>
    <n v="0"/>
    <n v="0"/>
    <n v="2"/>
    <n v="0"/>
    <n v="2"/>
    <n v="1006.911088718047"/>
    <n v="932.92603182964683"/>
    <n v="1415.091245375784"/>
    <n v="1448.436015474196"/>
    <n v="1304.1456107232643"/>
    <n v="1716.5340086693873"/>
    <n v="3354.9283659234779"/>
    <n v="4469.1156348668483"/>
    <n v="7824.0440007903262"/>
    <n v="3444.49"/>
    <n v="0"/>
    <n v="3444.49"/>
    <n v="0"/>
    <n v="0"/>
    <n v="0"/>
    <n v="6888.98"/>
    <n v="0"/>
    <n v="6888.98"/>
    <n v="0.42050812035285229"/>
    <n v="0"/>
    <m/>
    <m/>
    <n v="0"/>
    <m/>
    <m/>
    <m/>
    <m/>
    <m/>
    <m/>
    <m/>
    <m/>
    <m/>
    <m/>
    <m/>
    <m/>
    <m/>
    <m/>
    <m/>
    <m/>
    <n v="2009.2858333333334"/>
    <n v="10333.469999999999"/>
    <n v="13777.96"/>
    <n v="3"/>
    <n v="4"/>
    <n v="0"/>
    <n v="2"/>
    <n v="0.58333333333333337"/>
    <n v="0"/>
    <n v="0"/>
    <n v="0"/>
    <n v="0"/>
    <n v="0"/>
    <n v="0"/>
    <n v="0"/>
    <n v="1"/>
    <n v="2"/>
    <n v="1"/>
    <n v="1"/>
    <n v="2"/>
  </r>
  <r>
    <s v="BC_LEL35"/>
    <x v="4"/>
    <x v="1"/>
    <s v="萍乡市"/>
    <s v="JXPX021"/>
    <s v="芦溪县人民医院"/>
    <s v="JXPX021"/>
    <x v="90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21"/>
    <s v="芦溪县人民医院"/>
    <s v="JXPX021"/>
    <x v="90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21"/>
    <s v="芦溪县人民医院"/>
    <s v="JXPX021"/>
    <x v="90"/>
    <s v="未准入"/>
    <s v="-"/>
    <x v="0"/>
    <x v="1"/>
    <x v="3"/>
    <x v="4"/>
    <n v="3985.87"/>
    <n v="1.218896233655316"/>
    <n v="1.0296199574997937"/>
    <n v="1.5627477627299837"/>
    <n v="0.94432298091248157"/>
    <n v="1.1461535381972745"/>
    <n v="1.3153911365284485"/>
    <n v="3.8112639538850939"/>
    <n v="3.4058676556382044"/>
    <n v="7.2171316095232978"/>
    <n v="1"/>
    <n v="0"/>
    <n v="0"/>
    <n v="0"/>
    <n v="0"/>
    <n v="0"/>
    <n v="1"/>
    <n v="0"/>
    <n v="1"/>
    <n v="4858.3619308397138"/>
    <n v="4103.9312999997028"/>
    <n v="6228.9094250325597"/>
    <n v="3763.9486399296329"/>
    <n v="4568.4190032943698"/>
    <n v="5242.9780693546463"/>
    <n v="15191.202655871975"/>
    <n v="13575.345712578648"/>
    <n v="28766.548368450625"/>
    <n v="3985.87"/>
    <n v="0"/>
    <n v="0"/>
    <n v="0"/>
    <n v="0"/>
    <n v="0"/>
    <n v="3985.87"/>
    <n v="0"/>
    <n v="3985.87"/>
    <n v="0.94432298091248157"/>
    <n v="0"/>
    <m/>
    <m/>
    <n v="0"/>
    <m/>
    <m/>
    <m/>
    <m/>
    <m/>
    <m/>
    <m/>
    <m/>
    <m/>
    <m/>
    <m/>
    <m/>
    <m/>
    <m/>
    <m/>
    <m/>
    <n v="11293.298333333334"/>
    <n v="31886.959999999999"/>
    <n v="27901.09"/>
    <n v="8"/>
    <n v="7"/>
    <n v="0"/>
    <n v="4"/>
    <n v="2.8333333333333335"/>
    <n v="4"/>
    <n v="3"/>
    <n v="3"/>
    <n v="3"/>
    <n v="2"/>
    <n v="4"/>
    <n v="2"/>
    <n v="4"/>
    <n v="2"/>
    <n v="4"/>
    <n v="1"/>
    <n v="2"/>
  </r>
  <r>
    <s v="BC_LEL35"/>
    <x v="4"/>
    <x v="1"/>
    <s v="萍乡市"/>
    <s v="JXPX021"/>
    <s v="芦溪县人民医院"/>
    <s v="JXPX021"/>
    <x v="90"/>
    <s v="未准入"/>
    <s v="-"/>
    <x v="0"/>
    <x v="1"/>
    <x v="4"/>
    <x v="5"/>
    <n v="6232.07"/>
    <n v="6.274152912435195E-2"/>
    <n v="5.8002107824527006E-2"/>
    <n v="8.598505542460208E-2"/>
    <n v="7.5345500623388378E-2"/>
    <n v="6.9131817123363512E-2"/>
    <n v="9.0061762024495881E-2"/>
    <n v="0.20672869237348104"/>
    <n v="0.23453907977124777"/>
    <n v="0.44126777214472879"/>
    <n v="0"/>
    <n v="0"/>
    <n v="0"/>
    <n v="0"/>
    <n v="0"/>
    <n v="0"/>
    <n v="0"/>
    <n v="0"/>
    <n v="0"/>
    <n v="391.00960141000002"/>
    <n v="361.47319611"/>
    <n v="535.86488435999991"/>
    <n v="469.55843406999998"/>
    <n v="430.83432354000001"/>
    <n v="561.27120525999999"/>
    <n v="1288.34768188"/>
    <n v="1461.66396287"/>
    <n v="2750.01164475"/>
    <n v="0"/>
    <n v="0"/>
    <n v="0"/>
    <n v="0"/>
    <n v="0"/>
    <n v="0"/>
    <n v="0"/>
    <n v="0"/>
    <n v="0"/>
    <n v="7.534550062338837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021"/>
    <s v="芦溪县人民医院"/>
    <s v="JXPX021"/>
    <x v="90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49"/>
    <s v="赣西肿瘤医院"/>
    <s v="JXPX49"/>
    <x v="91"/>
    <s v="未准入"/>
    <s v="-"/>
    <x v="2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1"/>
    <n v="1"/>
    <n v="1"/>
    <n v="0"/>
    <n v="0"/>
    <n v="4"/>
    <n v="1"/>
    <n v="5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4535.5"/>
    <n v="4535.5"/>
    <n v="4535.5"/>
    <n v="0"/>
    <n v="0"/>
    <n v="18142"/>
    <n v="4535.5"/>
    <n v="22677.5"/>
    <n v="1.1681063360424579E-7"/>
    <n v="1"/>
    <m/>
    <m/>
    <n v="0"/>
    <m/>
    <m/>
    <m/>
    <m/>
    <m/>
    <m/>
    <m/>
    <m/>
    <m/>
    <m/>
    <m/>
    <m/>
    <m/>
    <m/>
    <m/>
    <m/>
    <n v="755.91666666666663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BC_LEL35"/>
    <x v="4"/>
    <x v="1"/>
    <s v="萍乡市"/>
    <s v="JXPX49"/>
    <s v="赣西肿瘤医院"/>
    <s v="JXPX49"/>
    <x v="91"/>
    <s v="未准入"/>
    <s v="-"/>
    <x v="2"/>
    <x v="1"/>
    <x v="1"/>
    <x v="1"/>
    <n v="3444.49"/>
    <n v="0.78927793070635321"/>
    <n v="0.73128395958183834"/>
    <n v="1.1092342734380463"/>
    <n v="1.135371924952701"/>
    <n v="1.0222683616305501"/>
    <n v="1.345523378905831"/>
    <n v="2.6297961637262377"/>
    <n v="3.5031636654890823"/>
    <n v="6.13295982921532"/>
    <n v="1"/>
    <n v="1"/>
    <n v="1"/>
    <n v="1"/>
    <n v="0"/>
    <n v="0"/>
    <n v="3"/>
    <n v="1"/>
    <n v="4"/>
    <n v="2718.6599395387266"/>
    <n v="2518.9002859400462"/>
    <n v="3820.7463625146161"/>
    <n v="3910.7772417803289"/>
    <n v="3521.1931489528138"/>
    <n v="4634.6418234073453"/>
    <n v="9058.3065879933893"/>
    <n v="12066.612214140489"/>
    <n v="21124.918802133878"/>
    <n v="3444.49"/>
    <n v="3444.49"/>
    <n v="3444.49"/>
    <n v="3444.49"/>
    <n v="0"/>
    <n v="0"/>
    <n v="10333.469999999999"/>
    <n v="3444.49"/>
    <n v="13777.96"/>
    <n v="1.135371924952701"/>
    <n v="1"/>
    <m/>
    <m/>
    <n v="0"/>
    <m/>
    <m/>
    <m/>
    <m/>
    <m/>
    <m/>
    <m/>
    <m/>
    <m/>
    <m/>
    <m/>
    <m/>
    <m/>
    <m/>
    <m/>
    <m/>
    <n v="4879.6941666666662"/>
    <n v="13777.96"/>
    <n v="13777.96"/>
    <n v="4"/>
    <n v="4"/>
    <n v="0"/>
    <n v="2"/>
    <n v="1.4166666666666667"/>
    <n v="2"/>
    <n v="1"/>
    <n v="2"/>
    <n v="1"/>
    <n v="2"/>
    <n v="1"/>
    <n v="1"/>
    <n v="2"/>
    <n v="1"/>
    <n v="1"/>
    <n v="1"/>
    <n v="2"/>
  </r>
  <r>
    <s v="BC_LEL35"/>
    <x v="4"/>
    <x v="1"/>
    <s v="萍乡市"/>
    <s v="JXPX49"/>
    <s v="赣西肿瘤医院"/>
    <s v="JXPX49"/>
    <x v="91"/>
    <s v="未准入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49"/>
    <s v="赣西肿瘤医院"/>
    <s v="JXPX49"/>
    <x v="91"/>
    <s v="未准入"/>
    <s v="-"/>
    <x v="2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萍乡市"/>
    <s v="JXPX49"/>
    <s v="赣西肿瘤医院"/>
    <s v="JXPX49"/>
    <x v="91"/>
    <s v="未准入"/>
    <s v="-"/>
    <x v="2"/>
    <x v="1"/>
    <x v="3"/>
    <x v="4"/>
    <n v="3985.87"/>
    <n v="0.56651327271065932"/>
    <n v="0.4785422710038203"/>
    <n v="0.72632708596569284"/>
    <n v="0.43889831442690025"/>
    <n v="0.53270424013522233"/>
    <n v="0.61136175260350478"/>
    <n v="1.7713826296801725"/>
    <n v="1.5829643071656272"/>
    <n v="3.3543469368457997"/>
    <n v="0"/>
    <n v="0"/>
    <n v="0"/>
    <n v="0"/>
    <n v="0"/>
    <n v="0"/>
    <n v="0"/>
    <n v="0"/>
    <n v="0"/>
    <n v="2258.0482582992354"/>
    <n v="1907.4072817259971"/>
    <n v="2895.0453421380762"/>
    <n v="1749.391624524749"/>
    <n v="2123.2898496277789"/>
    <n v="2436.8084688497315"/>
    <n v="7060.5008821633082"/>
    <n v="6309.4899430022597"/>
    <n v="13369.990825165569"/>
    <n v="0"/>
    <n v="0"/>
    <n v="0"/>
    <n v="0"/>
    <n v="0"/>
    <n v="0"/>
    <n v="0"/>
    <n v="0"/>
    <n v="0"/>
    <n v="0.43889831442690025"/>
    <n v="0"/>
    <m/>
    <m/>
    <n v="0"/>
    <m/>
    <m/>
    <m/>
    <m/>
    <m/>
    <m/>
    <m/>
    <m/>
    <m/>
    <m/>
    <m/>
    <m/>
    <m/>
    <m/>
    <m/>
    <m/>
    <n v="5314.4933333333329"/>
    <n v="3985.87"/>
    <n v="3985.87"/>
    <n v="1"/>
    <n v="1"/>
    <n v="0"/>
    <n v="5"/>
    <n v="1.3333333333333333"/>
    <n v="5"/>
    <n v="3"/>
    <n v="2"/>
    <n v="1"/>
    <n v="1"/>
    <n v="2"/>
    <n v="0"/>
    <n v="0"/>
    <n v="1"/>
    <n v="1"/>
    <n v="2"/>
    <n v="-2"/>
  </r>
  <r>
    <s v="BC_LEL35"/>
    <x v="4"/>
    <x v="1"/>
    <s v="萍乡市"/>
    <s v="JXPX49"/>
    <s v="赣西肿瘤医院"/>
    <s v="JXPX49"/>
    <x v="91"/>
    <s v="未准入"/>
    <s v="-"/>
    <x v="2"/>
    <x v="1"/>
    <x v="4"/>
    <x v="5"/>
    <n v="6232.07"/>
    <n v="1.0297195871243425"/>
    <n v="0.95193391302408348"/>
    <n v="1.4112035802245484"/>
    <n v="1.2365820616231846"/>
    <n v="1.1346000828232032"/>
    <n v="1.4781124606238378"/>
    <n v="3.3928570803729743"/>
    <n v="3.8492946050702255"/>
    <n v="7.2421516854431998"/>
    <n v="1"/>
    <n v="0"/>
    <n v="1"/>
    <n v="1"/>
    <n v="0"/>
    <n v="0"/>
    <n v="2"/>
    <n v="1"/>
    <n v="3"/>
    <n v="6417.2845473300013"/>
    <n v="5932.5187813399998"/>
    <n v="8794.7194962100002"/>
    <n v="7706.4659687799995"/>
    <n v="7070.9071381599997"/>
    <n v="9211.700322480001"/>
    <n v="21144.522824880001"/>
    <n v="23989.073429420001"/>
    <n v="45133.596254300006"/>
    <n v="6232.07"/>
    <n v="0"/>
    <n v="6232.07"/>
    <n v="6232.07"/>
    <n v="0"/>
    <n v="0"/>
    <n v="12464.14"/>
    <n v="6232.07"/>
    <n v="18696.21"/>
    <n v="1.2365820616231846"/>
    <n v="1"/>
    <n v="1"/>
    <n v="6"/>
    <n v="3"/>
    <n v="1"/>
    <n v="0"/>
    <n v="1"/>
    <n v="1"/>
    <n v="0"/>
    <n v="0"/>
    <n v="0.33333333333333331"/>
    <n v="0"/>
    <n v="0"/>
    <n v="0"/>
    <n v="0"/>
    <n v="0"/>
    <n v="0"/>
    <n v="0"/>
    <n v="0"/>
    <n v="0"/>
    <n v="3635.374166666667"/>
    <n v="6232.07"/>
    <n v="37392.42"/>
    <n v="1"/>
    <n v="6"/>
    <n v="5"/>
    <n v="2"/>
    <n v="0.58333333333333337"/>
    <n v="0"/>
    <n v="0"/>
    <n v="0"/>
    <n v="0"/>
    <n v="0"/>
    <n v="0"/>
    <n v="0"/>
    <n v="0"/>
    <n v="1"/>
    <n v="2"/>
    <n v="2"/>
    <n v="2"/>
  </r>
  <r>
    <s v="BC_LEL35"/>
    <x v="4"/>
    <x v="1"/>
    <s v="萍乡市"/>
    <s v="JXPX49"/>
    <s v="赣西肿瘤医院"/>
    <s v="JXPX49"/>
    <x v="91"/>
    <s v="未准入"/>
    <s v="-"/>
    <x v="2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1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0"/>
    <n v="8489.27"/>
    <n v="0"/>
    <n v="0"/>
    <n v="0"/>
    <n v="8489.27"/>
    <n v="0"/>
    <n v="8489.27"/>
    <n v="1.1779575864591419E-6"/>
    <n v="0"/>
    <n v="0"/>
    <n v="0"/>
    <n v="2"/>
    <n v="0"/>
    <n v="0"/>
    <n v="2"/>
    <n v="0"/>
    <n v="0"/>
    <n v="0"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1"/>
    <s v="上饶市人民医院水南院区"/>
    <s v="JXSR001"/>
    <x v="92"/>
    <s v="正式进药"/>
    <s v="-"/>
    <x v="0"/>
    <x v="2"/>
    <x v="0"/>
    <x v="0"/>
    <n v="4535.5"/>
    <n v="38.146636553247617"/>
    <n v="27.328447030643126"/>
    <n v="25.421660531225299"/>
    <n v="17.951274157030713"/>
    <n v="16.356096775424032"/>
    <n v="28.474309622648864"/>
    <n v="90.89674411511605"/>
    <n v="62.781680555103605"/>
    <n v="153.67842467021967"/>
    <n v="9"/>
    <n v="5"/>
    <n v="5"/>
    <n v="10"/>
    <n v="0"/>
    <n v="0"/>
    <n v="19"/>
    <n v="10"/>
    <n v="29"/>
    <n v="173014.07008725454"/>
    <n v="123948.17150748189"/>
    <n v="115299.94133937234"/>
    <n v="81418.003939212795"/>
    <n v="74183.076924935696"/>
    <n v="129145.23129352392"/>
    <n v="412262.18293410877"/>
    <n v="284746.31215767242"/>
    <n v="697008.49509178125"/>
    <n v="40819.5"/>
    <n v="22677.5"/>
    <n v="22677.5"/>
    <n v="45355"/>
    <n v="0"/>
    <n v="0"/>
    <n v="86174.5"/>
    <n v="45355"/>
    <n v="131529.5"/>
    <n v="17.951274157030713"/>
    <n v="10"/>
    <m/>
    <m/>
    <n v="0"/>
    <m/>
    <m/>
    <m/>
    <m/>
    <m/>
    <m/>
    <m/>
    <m/>
    <m/>
    <m/>
    <m/>
    <m/>
    <m/>
    <m/>
    <m/>
    <m/>
    <n v="53670.083333333336"/>
    <n v="126994"/>
    <n v="122458.5"/>
    <n v="28"/>
    <n v="27"/>
    <n v="0"/>
    <n v="17"/>
    <n v="11.833333333333334"/>
    <n v="14"/>
    <n v="15"/>
    <n v="16"/>
    <n v="17"/>
    <n v="11"/>
    <n v="14"/>
    <n v="11"/>
    <n v="7"/>
    <n v="10"/>
    <n v="6"/>
    <n v="10"/>
    <n v="11"/>
  </r>
  <r>
    <s v="BC_LEL34"/>
    <x v="3"/>
    <x v="1"/>
    <s v="上饶市"/>
    <s v="JXSR001"/>
    <s v="上饶市人民医院水南院区"/>
    <s v="JXSR001"/>
    <x v="92"/>
    <s v="正式进药"/>
    <s v="-"/>
    <x v="0"/>
    <x v="2"/>
    <x v="1"/>
    <x v="1"/>
    <n v="3444.49"/>
    <n v="48.882263465323355"/>
    <n v="45.29052921605598"/>
    <n v="68.698084527005591"/>
    <n v="70.316864829858758"/>
    <n v="63.312034254864251"/>
    <n v="83.332151765050625"/>
    <n v="162.87087720838491"/>
    <n v="216.96105084977364"/>
    <n v="379.83192805815855"/>
    <n v="4"/>
    <n v="7"/>
    <n v="10"/>
    <n v="7"/>
    <n v="0"/>
    <n v="0"/>
    <n v="21"/>
    <n v="7"/>
    <n v="28"/>
    <n v="168374.46768367165"/>
    <n v="156002.77497941264"/>
    <n v="236629.86517242546"/>
    <n v="242205.73773780017"/>
    <n v="218077.66887053734"/>
    <n v="287036.7634331992"/>
    <n v="561007.10783550981"/>
    <n v="747320.17004153668"/>
    <n v="1308327.2778770465"/>
    <n v="13777.96"/>
    <n v="24111.43"/>
    <n v="34444.899999999994"/>
    <n v="24111.43"/>
    <n v="0"/>
    <n v="0"/>
    <n v="72334.289999999994"/>
    <n v="24111.43"/>
    <n v="96445.72"/>
    <n v="70.316864829858758"/>
    <n v="7"/>
    <m/>
    <m/>
    <n v="0"/>
    <m/>
    <m/>
    <m/>
    <m/>
    <m/>
    <m/>
    <m/>
    <m/>
    <m/>
    <m/>
    <m/>
    <m/>
    <m/>
    <m/>
    <m/>
    <m/>
    <n v="23537.348333333332"/>
    <n v="51667.35"/>
    <n v="58556.329999999994"/>
    <n v="15"/>
    <n v="17"/>
    <n v="0"/>
    <n v="11"/>
    <n v="6.833333333333333"/>
    <n v="10"/>
    <n v="10"/>
    <n v="6"/>
    <n v="8"/>
    <n v="11"/>
    <n v="5"/>
    <n v="5"/>
    <n v="5"/>
    <n v="5"/>
    <n v="4"/>
    <n v="5"/>
    <n v="8"/>
  </r>
  <r>
    <s v="BC_LEL34"/>
    <x v="3"/>
    <x v="1"/>
    <s v="上饶市"/>
    <s v="JXSR001"/>
    <s v="上饶市人民医院水南院区"/>
    <s v="JXSR001"/>
    <x v="92"/>
    <s v="正式进药"/>
    <s v="-"/>
    <x v="0"/>
    <x v="2"/>
    <x v="2"/>
    <x v="2"/>
    <n v="3566.02"/>
    <n v="0.32274148466841834"/>
    <n v="0.36850404153527944"/>
    <n v="0.74586365142007705"/>
    <n v="0.75503502568528247"/>
    <n v="0.91792007541963883"/>
    <n v="1.1689770506795925"/>
    <n v="1.4371091776237748"/>
    <n v="2.8419321517845137"/>
    <n v="4.2790413294082885"/>
    <n v="0"/>
    <n v="0"/>
    <n v="0"/>
    <n v="0"/>
    <n v="0"/>
    <n v="0"/>
    <n v="0"/>
    <n v="0"/>
    <n v="0"/>
    <n v="1150.902589157273"/>
    <n v="1314.092782195637"/>
    <n v="2659.7646982370234"/>
    <n v="2692.4700022942311"/>
    <n v="3273.3213473479404"/>
    <n v="4168.5955422644402"/>
    <n v="5124.7600695899337"/>
    <n v="10134.386891906612"/>
    <n v="15259.146961496546"/>
    <n v="0"/>
    <n v="0"/>
    <n v="0"/>
    <n v="0"/>
    <n v="0"/>
    <n v="0"/>
    <n v="0"/>
    <n v="0"/>
    <n v="0"/>
    <n v="0.7550350256852824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1"/>
    <s v="上饶市人民医院水南院区"/>
    <s v="JXSR001"/>
    <x v="92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1"/>
    <s v="上饶市人民医院水南院区"/>
    <s v="JXSR001"/>
    <x v="92"/>
    <s v="正式进药"/>
    <s v="-"/>
    <x v="0"/>
    <x v="2"/>
    <x v="3"/>
    <x v="4"/>
    <n v="3985.87"/>
    <n v="0.41059297540034939"/>
    <n v="0.34683405380098153"/>
    <n v="0.52642155745719721"/>
    <n v="0.31810122286539738"/>
    <n v="0.38608913418558943"/>
    <n v="0.44309789927137605"/>
    <n v="1.2838485866585283"/>
    <n v="1.147288256322363"/>
    <n v="2.4311368429808913"/>
    <n v="7"/>
    <n v="5"/>
    <n v="4"/>
    <n v="4"/>
    <n v="0"/>
    <n v="0"/>
    <n v="16"/>
    <n v="4"/>
    <n v="20"/>
    <n v="1636.5702228589905"/>
    <n v="1382.4354500237182"/>
    <n v="2098.2478932219187"/>
    <n v="1267.9101211825014"/>
    <n v="1538.9010972763153"/>
    <n v="1766.1306237687998"/>
    <n v="5117.2535661046277"/>
    <n v="4572.9418422276167"/>
    <n v="9690.1954083322453"/>
    <n v="27901.09"/>
    <n v="19929.349999999999"/>
    <n v="15943.48"/>
    <n v="15943.48"/>
    <n v="0"/>
    <n v="0"/>
    <n v="63773.919999999998"/>
    <n v="15943.48"/>
    <n v="79717.399999999994"/>
    <n v="0.31810122286539738"/>
    <n v="4"/>
    <m/>
    <m/>
    <n v="0"/>
    <m/>
    <m/>
    <m/>
    <m/>
    <m/>
    <m/>
    <m/>
    <m/>
    <m/>
    <m/>
    <m/>
    <m/>
    <m/>
    <m/>
    <m/>
    <m/>
    <n v="127547.84"/>
    <n v="199293.5"/>
    <n v="127547.84"/>
    <n v="50"/>
    <n v="32"/>
    <n v="0"/>
    <n v="91"/>
    <n v="32"/>
    <n v="91"/>
    <n v="83"/>
    <n v="57"/>
    <n v="29"/>
    <n v="23"/>
    <n v="19"/>
    <n v="22"/>
    <n v="14"/>
    <n v="14"/>
    <n v="12"/>
    <n v="10"/>
    <n v="10"/>
  </r>
  <r>
    <s v="BC_LEL34"/>
    <x v="3"/>
    <x v="1"/>
    <s v="上饶市"/>
    <s v="JXSR001"/>
    <s v="上饶市人民医院水南院区"/>
    <s v="JXSR001"/>
    <x v="92"/>
    <s v="正式进药"/>
    <s v="-"/>
    <x v="0"/>
    <x v="2"/>
    <x v="4"/>
    <x v="5"/>
    <n v="6232.07"/>
    <n v="0.32295914722395608"/>
    <n v="0.29856269052337348"/>
    <n v="0.44260659932414109"/>
    <n v="0.38783884972408844"/>
    <n v="0.35585353942430042"/>
    <n v="0.46359169222425295"/>
    <n v="1.0641284370714705"/>
    <n v="1.2072840813726418"/>
    <n v="2.2714125184441123"/>
    <n v="8"/>
    <n v="9"/>
    <n v="5"/>
    <n v="5"/>
    <n v="0"/>
    <n v="0"/>
    <n v="22"/>
    <n v="5"/>
    <n v="27"/>
    <n v="2012.70401264"/>
    <n v="1860.6635867300001"/>
    <n v="2758.3553094499998"/>
    <n v="2417.0388601999998"/>
    <n v="2217.7041674399998"/>
    <n v="2889.13587736"/>
    <n v="6631.7229088200002"/>
    <n v="7523.8789049999996"/>
    <n v="14155.60181382"/>
    <n v="49856.56"/>
    <n v="56088.63"/>
    <n v="31160.35"/>
    <n v="31160.35"/>
    <n v="0"/>
    <n v="0"/>
    <n v="137105.54"/>
    <n v="31160.35"/>
    <n v="168265.89"/>
    <n v="0.38783884972408844"/>
    <n v="5"/>
    <n v="18"/>
    <n v="25"/>
    <n v="27"/>
    <n v="8"/>
    <n v="9"/>
    <n v="5"/>
    <n v="5"/>
    <n v="0"/>
    <n v="0"/>
    <n v="0"/>
    <n v="0"/>
    <n v="0"/>
    <n v="0"/>
    <n v="0"/>
    <n v="0"/>
    <n v="0"/>
    <n v="0"/>
    <n v="0"/>
    <n v="0"/>
    <n v="47779.203333333331"/>
    <n v="112177.26"/>
    <n v="155801.75"/>
    <n v="18"/>
    <n v="25"/>
    <n v="83"/>
    <n v="12"/>
    <n v="7.666666666666667"/>
    <n v="8"/>
    <n v="9"/>
    <n v="12"/>
    <n v="6"/>
    <n v="7"/>
    <n v="7"/>
    <n v="6"/>
    <n v="6"/>
    <n v="6"/>
    <n v="9"/>
    <n v="6"/>
    <n v="10"/>
  </r>
  <r>
    <s v="BC_LEL34"/>
    <x v="3"/>
    <x v="1"/>
    <s v="上饶市"/>
    <s v="JXSR001"/>
    <s v="上饶市人民医院水南院区"/>
    <s v="JXSR001"/>
    <x v="92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1"/>
    <n v="0"/>
    <n v="0"/>
    <n v="0"/>
    <n v="1"/>
    <n v="0"/>
    <n v="1"/>
    <n v="0.01"/>
    <n v="0.01"/>
    <n v="0.01"/>
    <n v="0.01"/>
    <n v="0.01"/>
    <n v="0.01"/>
    <n v="0.03"/>
    <n v="0.03"/>
    <n v="0.06"/>
    <n v="0"/>
    <n v="0"/>
    <n v="8489.27"/>
    <n v="0"/>
    <n v="0"/>
    <n v="0"/>
    <n v="8489.27"/>
    <n v="0"/>
    <n v="8489.27"/>
    <n v="1.1779575864591419E-6"/>
    <n v="0"/>
    <n v="0"/>
    <n v="6"/>
    <n v="2"/>
    <n v="0"/>
    <n v="0"/>
    <n v="2"/>
    <n v="0"/>
    <n v="0"/>
    <n v="0"/>
    <n v="0"/>
    <n v="0.66666666666666663"/>
    <n v="0"/>
    <n v="1"/>
    <n v="0"/>
    <n v="0"/>
    <n v="0"/>
    <n v="1"/>
    <n v="0"/>
    <n v="0"/>
    <n v="2829.7566666666667"/>
    <n v="0"/>
    <n v="25467.81"/>
    <n v="0"/>
    <n v="3"/>
    <n v="0"/>
    <n v="2"/>
    <n v="0.33333333333333331"/>
    <n v="0"/>
    <n v="0"/>
    <n v="0"/>
    <n v="0"/>
    <n v="1"/>
    <n v="0"/>
    <n v="0"/>
    <n v="0"/>
    <n v="0"/>
    <n v="2"/>
    <n v="0"/>
    <n v="1"/>
  </r>
  <r>
    <s v="BC_LEL34"/>
    <x v="3"/>
    <x v="1"/>
    <s v="上饶市"/>
    <s v="JXSR007"/>
    <s v="上饶市立医院"/>
    <s v="JXSR007"/>
    <x v="93"/>
    <s v="正式进药"/>
    <s v="-"/>
    <x v="0"/>
    <x v="1"/>
    <x v="0"/>
    <x v="0"/>
    <n v="4535.5"/>
    <n v="1.79982708781411"/>
    <n v="1.2894054018363275"/>
    <n v="1.1994397770153817"/>
    <n v="0.84697347939187151"/>
    <n v="0.77171013455473236"/>
    <n v="1.343469264822676"/>
    <n v="4.2886722666658192"/>
    <n v="2.9621528787692801"/>
    <n v="7.2508251454350994"/>
    <n v="7"/>
    <n v="5"/>
    <n v="5"/>
    <n v="5"/>
    <n v="0"/>
    <n v="0"/>
    <n v="17"/>
    <n v="5"/>
    <n v="22"/>
    <n v="8163.1157567808968"/>
    <n v="5848.0982000286631"/>
    <n v="5440.059108653264"/>
    <n v="3841.4482157818334"/>
    <n v="3500.091315272989"/>
    <n v="6093.3048506032483"/>
    <n v="19451.273065462825"/>
    <n v="13434.844381658071"/>
    <n v="32886.117447120894"/>
    <n v="31748.5"/>
    <n v="22677.5"/>
    <n v="22677.5"/>
    <n v="22677.5"/>
    <n v="0"/>
    <n v="0"/>
    <n v="77103.5"/>
    <n v="22677.5"/>
    <n v="99781"/>
    <n v="0.84697347939187151"/>
    <n v="5"/>
    <m/>
    <m/>
    <n v="0"/>
    <m/>
    <m/>
    <m/>
    <m/>
    <m/>
    <m/>
    <m/>
    <m/>
    <m/>
    <m/>
    <m/>
    <m/>
    <m/>
    <m/>
    <m/>
    <m/>
    <n v="10582.833333333334"/>
    <n v="45355"/>
    <n v="77103.5"/>
    <n v="10"/>
    <n v="17"/>
    <n v="0"/>
    <n v="9"/>
    <n v="2.3333333333333335"/>
    <n v="1"/>
    <n v="0"/>
    <n v="0"/>
    <n v="0"/>
    <n v="0"/>
    <n v="0"/>
    <n v="3"/>
    <n v="4"/>
    <n v="3"/>
    <n v="4"/>
    <n v="4"/>
    <n v="9"/>
  </r>
  <r>
    <s v="BC_LEL34"/>
    <x v="3"/>
    <x v="1"/>
    <s v="上饶市"/>
    <s v="JXSR007"/>
    <s v="上饶市立医院"/>
    <s v="JXSR007"/>
    <x v="93"/>
    <s v="正式进药"/>
    <s v="-"/>
    <x v="0"/>
    <x v="1"/>
    <x v="1"/>
    <x v="1"/>
    <n v="3444.49"/>
    <n v="0.35079019142504586"/>
    <n v="0.32501509314748372"/>
    <n v="0.49299301041690946"/>
    <n v="0.50460974442342266"/>
    <n v="0.45434149405802227"/>
    <n v="0.59801039062481376"/>
    <n v="1.1687982949894389"/>
    <n v="1.5569616291062587"/>
    <n v="2.7257599240956978"/>
    <n v="3"/>
    <n v="3"/>
    <n v="2"/>
    <n v="3"/>
    <n v="0"/>
    <n v="0"/>
    <n v="8"/>
    <n v="3"/>
    <n v="11"/>
    <n v="1208.2933064616561"/>
    <n v="1119.511238195576"/>
    <n v="1698.1094944509402"/>
    <n v="1738.1232185690349"/>
    <n v="1564.9747328679168"/>
    <n v="2059.8408104032642"/>
    <n v="4025.9140391081728"/>
    <n v="5362.9387618402161"/>
    <n v="9388.8528009483889"/>
    <n v="10333.469999999999"/>
    <n v="10333.469999999999"/>
    <n v="6888.98"/>
    <n v="10333.469999999999"/>
    <n v="0"/>
    <n v="0"/>
    <n v="27555.919999999998"/>
    <n v="10333.469999999999"/>
    <n v="37889.39"/>
    <n v="0.50460974442342266"/>
    <n v="3"/>
    <m/>
    <m/>
    <n v="0"/>
    <m/>
    <m/>
    <m/>
    <m/>
    <m/>
    <m/>
    <m/>
    <m/>
    <m/>
    <m/>
    <m/>
    <m/>
    <m/>
    <m/>
    <m/>
    <m/>
    <n v="2583.3674999999998"/>
    <n v="3444.49"/>
    <n v="27555.919999999998"/>
    <n v="1"/>
    <n v="8"/>
    <n v="0"/>
    <n v="3"/>
    <n v="0.75"/>
    <n v="0"/>
    <n v="0"/>
    <n v="0"/>
    <n v="0"/>
    <n v="0"/>
    <n v="0"/>
    <n v="0"/>
    <n v="0"/>
    <n v="1"/>
    <n v="2"/>
    <n v="3"/>
    <n v="3"/>
  </r>
  <r>
    <s v="BC_LEL34"/>
    <x v="3"/>
    <x v="1"/>
    <s v="上饶市"/>
    <s v="JXSR007"/>
    <s v="上饶市立医院"/>
    <s v="JXSR007"/>
    <x v="93"/>
    <s v="正式进药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7"/>
    <s v="上饶市立医院"/>
    <s v="JXSR007"/>
    <x v="93"/>
    <s v="正式进药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7"/>
    <s v="上饶市立医院"/>
    <s v="JXSR007"/>
    <x v="93"/>
    <s v="正式进药"/>
    <s v="-"/>
    <x v="0"/>
    <x v="1"/>
    <x v="3"/>
    <x v="4"/>
    <n v="3985.87"/>
    <n v="0.15142278673237575"/>
    <n v="0.12790910246095424"/>
    <n v="0.19413926686992811"/>
    <n v="0.11731270751110372"/>
    <n v="0.14238600299595472"/>
    <n v="0.16341029370390975"/>
    <n v="0.47347115606325807"/>
    <n v="0.4231090042109682"/>
    <n v="0.89658016027422627"/>
    <n v="3"/>
    <n v="1"/>
    <n v="1"/>
    <n v="2"/>
    <n v="0"/>
    <n v="0"/>
    <n v="5"/>
    <n v="2"/>
    <n v="7"/>
    <n v="603.5515429529745"/>
    <n v="509.82905422604375"/>
    <n v="773.81387963884038"/>
    <n v="467.59320148728301"/>
    <n v="567.53209776148606"/>
    <n v="651.33218736560275"/>
    <n v="1887.1944768178587"/>
    <n v="1686.4574866143719"/>
    <n v="3573.6519634322303"/>
    <n v="11957.61"/>
    <n v="3985.87"/>
    <n v="3985.87"/>
    <n v="7971.74"/>
    <n v="0"/>
    <n v="0"/>
    <n v="19929.349999999999"/>
    <n v="7971.74"/>
    <n v="27901.089999999997"/>
    <n v="0.11731270751110372"/>
    <n v="2"/>
    <m/>
    <m/>
    <n v="0"/>
    <m/>
    <m/>
    <m/>
    <m/>
    <m/>
    <m/>
    <m/>
    <m/>
    <m/>
    <m/>
    <m/>
    <m/>
    <m/>
    <m/>
    <m/>
    <m/>
    <n v="2657.2466666666664"/>
    <n v="0"/>
    <n v="19929.349999999999"/>
    <n v="0"/>
    <n v="5"/>
    <n v="0"/>
    <n v="3"/>
    <n v="0.66666666666666663"/>
    <n v="2"/>
    <n v="1"/>
    <n v="0"/>
    <n v="0"/>
    <n v="0"/>
    <n v="0"/>
    <n v="0"/>
    <n v="0"/>
    <n v="0"/>
    <n v="1"/>
    <n v="1"/>
    <n v="3"/>
  </r>
  <r>
    <s v="BC_LEL34"/>
    <x v="3"/>
    <x v="1"/>
    <s v="上饶市"/>
    <s v="JXSR007"/>
    <s v="上饶市立医院"/>
    <s v="JXSR007"/>
    <x v="93"/>
    <s v="正式进药"/>
    <s v="-"/>
    <x v="0"/>
    <x v="1"/>
    <x v="4"/>
    <x v="5"/>
    <n v="6232.07"/>
    <n v="0.12567323272363756"/>
    <n v="0.11617990302419581"/>
    <n v="0.17223133442339383"/>
    <n v="0.15091970252420142"/>
    <n v="0.1384733419233096"/>
    <n v="0.18039720902364703"/>
    <n v="0.41408447017122718"/>
    <n v="0.46979025347115805"/>
    <n v="0.88387472364238517"/>
    <n v="0"/>
    <n v="0"/>
    <n v="0"/>
    <n v="0"/>
    <n v="0"/>
    <n v="0"/>
    <n v="0"/>
    <n v="0"/>
    <n v="0"/>
    <n v="783.20438345999992"/>
    <n v="724.04128823999997"/>
    <n v="1073.35773232"/>
    <n v="940.54215050999994"/>
    <n v="862.97555999999997"/>
    <n v="1124.2480344399999"/>
    <n v="2580.6034040200002"/>
    <n v="2927.7657449499998"/>
    <n v="5508.3691489699995"/>
    <n v="0"/>
    <n v="0"/>
    <n v="0"/>
    <n v="0"/>
    <n v="0"/>
    <n v="0"/>
    <n v="0"/>
    <n v="0"/>
    <n v="0"/>
    <n v="0.15091970252420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07"/>
    <s v="上饶市立医院"/>
    <s v="JXSR007"/>
    <x v="93"/>
    <s v="正式进药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0"/>
    <s v="玉山县人民医院"/>
    <s v="JXSR020"/>
    <x v="94"/>
    <s v="未准入"/>
    <s v="-"/>
    <x v="0"/>
    <x v="1"/>
    <x v="0"/>
    <x v="0"/>
    <n v="4535.5"/>
    <n v="6.2970675761979242"/>
    <n v="4.5112516660359256"/>
    <n v="4.196488307451073"/>
    <n v="2.9633120154089738"/>
    <n v="2.6999876262723763"/>
    <n v="4.7004052802693979"/>
    <n v="15.004807549684923"/>
    <n v="10.363704921950749"/>
    <n v="25.368512471635672"/>
    <n v="4"/>
    <n v="4"/>
    <n v="7"/>
    <n v="4"/>
    <n v="0"/>
    <n v="0"/>
    <n v="15"/>
    <n v="4"/>
    <n v="19"/>
    <n v="28560.349991845684"/>
    <n v="20460.781931305941"/>
    <n v="19033.172718444341"/>
    <n v="13440.1016458874"/>
    <n v="12245.793878958362"/>
    <n v="21318.688148661855"/>
    <n v="68054.304641595969"/>
    <n v="47004.583673507615"/>
    <n v="115058.88831510358"/>
    <n v="18142"/>
    <n v="18142"/>
    <n v="31748.5"/>
    <n v="18142"/>
    <n v="0"/>
    <n v="0"/>
    <n v="68032.5"/>
    <n v="18142"/>
    <n v="86174.5"/>
    <n v="2.9633120154089738"/>
    <n v="4"/>
    <m/>
    <m/>
    <n v="0"/>
    <m/>
    <m/>
    <m/>
    <m/>
    <m/>
    <m/>
    <m/>
    <m/>
    <m/>
    <m/>
    <m/>
    <m/>
    <m/>
    <m/>
    <m/>
    <m/>
    <n v="30236.666666666668"/>
    <n v="90710"/>
    <n v="90710"/>
    <n v="20"/>
    <n v="20"/>
    <n v="0"/>
    <n v="9"/>
    <n v="6.666666666666667"/>
    <n v="6"/>
    <n v="5"/>
    <n v="8"/>
    <n v="9"/>
    <n v="3"/>
    <n v="9"/>
    <n v="4"/>
    <n v="8"/>
    <n v="8"/>
    <n v="5"/>
    <n v="9"/>
    <n v="6"/>
  </r>
  <r>
    <s v="BC_LEL34"/>
    <x v="3"/>
    <x v="1"/>
    <s v="上饶市"/>
    <s v="JXSR020"/>
    <s v="玉山县人民医院"/>
    <s v="JXSR020"/>
    <x v="94"/>
    <s v="未准入"/>
    <s v="-"/>
    <x v="0"/>
    <x v="1"/>
    <x v="1"/>
    <x v="1"/>
    <n v="3444.49"/>
    <n v="0.38976687936116217"/>
    <n v="0.36112788127498197"/>
    <n v="0.54777001157434391"/>
    <n v="0.56067749380380305"/>
    <n v="0.50482388228669151"/>
    <n v="0.66445598958312646"/>
    <n v="1.298664772210488"/>
    <n v="1.7299573656736209"/>
    <n v="3.0286221378841089"/>
    <n v="0"/>
    <n v="0"/>
    <n v="0"/>
    <n v="0"/>
    <n v="0"/>
    <n v="0"/>
    <n v="0"/>
    <n v="0"/>
    <n v="0"/>
    <n v="1342.5481182907292"/>
    <n v="1243.9013757728624"/>
    <n v="1886.7883271677117"/>
    <n v="1931.2480206322612"/>
    <n v="1738.8608142976857"/>
    <n v="2288.7120115591829"/>
    <n v="4473.2378212313033"/>
    <n v="5958.8208464891304"/>
    <n v="10432.058667720434"/>
    <n v="0"/>
    <n v="0"/>
    <n v="0"/>
    <n v="0"/>
    <n v="0"/>
    <n v="0"/>
    <n v="0"/>
    <n v="0"/>
    <n v="0"/>
    <n v="0.56067749380380305"/>
    <n v="0"/>
    <m/>
    <m/>
    <n v="0"/>
    <m/>
    <m/>
    <m/>
    <m/>
    <m/>
    <m/>
    <m/>
    <m/>
    <m/>
    <m/>
    <m/>
    <m/>
    <m/>
    <m/>
    <m/>
    <m/>
    <n v="2296.3266666666664"/>
    <n v="0"/>
    <n v="0"/>
    <n v="0"/>
    <n v="0"/>
    <n v="0"/>
    <n v="3"/>
    <n v="0.66666666666666663"/>
    <n v="3"/>
    <n v="3"/>
    <n v="1"/>
    <n v="1"/>
    <n v="0"/>
    <n v="0"/>
    <n v="0"/>
    <n v="0"/>
    <n v="0"/>
    <n v="0"/>
    <n v="0"/>
    <n v="0"/>
  </r>
  <r>
    <s v="BC_LEL34"/>
    <x v="3"/>
    <x v="1"/>
    <s v="上饶市"/>
    <s v="JXSR020"/>
    <s v="玉山县人民医院"/>
    <s v="JXSR020"/>
    <x v="94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0"/>
    <s v="玉山县人民医院"/>
    <s v="JXSR020"/>
    <x v="94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0"/>
    <s v="玉山县人民医院"/>
    <s v="JXSR020"/>
    <x v="94"/>
    <s v="未准入"/>
    <s v="-"/>
    <x v="0"/>
    <x v="1"/>
    <x v="3"/>
    <x v="4"/>
    <n v="3985.87"/>
    <n v="1.2601698489536872"/>
    <n v="1.0644844003096066"/>
    <n v="1.6156646954321874"/>
    <n v="0.97629914291497621"/>
    <n v="1.184963979071767"/>
    <n v="1.3599322108520198"/>
    <n v="3.9403189446954814"/>
    <n v="3.5211953328387633"/>
    <n v="7.4615142775342447"/>
    <n v="2"/>
    <n v="1"/>
    <n v="2"/>
    <n v="1"/>
    <n v="0"/>
    <n v="0"/>
    <n v="5"/>
    <n v="1"/>
    <n v="6"/>
    <n v="5022.8731958490334"/>
    <n v="4242.8964366620512"/>
    <n v="6439.8294395822923"/>
    <n v="3891.4014647705162"/>
    <n v="4723.1123752627836"/>
    <n v="5420.5130012687396"/>
    <n v="15705.599072093377"/>
    <n v="14035.026841302039"/>
    <n v="29740.625913395415"/>
    <n v="7971.74"/>
    <n v="3985.87"/>
    <n v="7971.74"/>
    <n v="3985.87"/>
    <n v="0"/>
    <n v="0"/>
    <n v="19929.349999999999"/>
    <n v="3985.87"/>
    <n v="23915.219999999998"/>
    <n v="0.97629914291497621"/>
    <n v="1"/>
    <m/>
    <m/>
    <n v="0"/>
    <m/>
    <m/>
    <m/>
    <m/>
    <m/>
    <m/>
    <m/>
    <m/>
    <m/>
    <m/>
    <m/>
    <m/>
    <m/>
    <m/>
    <m/>
    <m/>
    <n v="11625.454166666666"/>
    <n v="19929.349999999999"/>
    <n v="31886.959999999999"/>
    <n v="5"/>
    <n v="8"/>
    <n v="0"/>
    <n v="5"/>
    <n v="2.9166666666666665"/>
    <n v="5"/>
    <n v="4"/>
    <n v="4"/>
    <n v="5"/>
    <n v="2"/>
    <n v="2"/>
    <n v="1"/>
    <n v="1"/>
    <n v="3"/>
    <n v="2"/>
    <n v="3"/>
    <n v="3"/>
  </r>
  <r>
    <s v="BC_LEL34"/>
    <x v="3"/>
    <x v="1"/>
    <s v="上饶市"/>
    <s v="JXSR020"/>
    <s v="玉山县人民医院"/>
    <s v="JXSR020"/>
    <x v="94"/>
    <s v="未准入"/>
    <s v="-"/>
    <x v="0"/>
    <x v="1"/>
    <x v="4"/>
    <x v="5"/>
    <n v="6232.07"/>
    <n v="0.35292569692413595"/>
    <n v="0.32626554442424427"/>
    <n v="0.48367498392347968"/>
    <n v="0.42382545032388913"/>
    <n v="0.38887229042356708"/>
    <n v="0.50660723942446095"/>
    <n v="1.16286622527186"/>
    <n v="1.3193049801719172"/>
    <n v="2.4821712054437772"/>
    <n v="2"/>
    <n v="1"/>
    <n v="1"/>
    <n v="1"/>
    <n v="0"/>
    <n v="0"/>
    <n v="4"/>
    <n v="1"/>
    <n v="5"/>
    <n v="2199.4576480299997"/>
    <n v="2033.30971144"/>
    <n v="3014.29635706"/>
    <n v="2641.3098741999997"/>
    <n v="2423.4793349799997"/>
    <n v="3157.2117786000003"/>
    <n v="7247.0637165299995"/>
    <n v="8222.0009877800003"/>
    <n v="15469.06470431"/>
    <n v="12464.14"/>
    <n v="6232.07"/>
    <n v="6232.07"/>
    <n v="6232.07"/>
    <n v="0"/>
    <n v="0"/>
    <n v="24928.28"/>
    <n v="6232.07"/>
    <n v="31160.35"/>
    <n v="0.42382545032388913"/>
    <n v="1"/>
    <n v="11"/>
    <n v="6"/>
    <n v="5"/>
    <n v="2"/>
    <n v="1"/>
    <n v="1"/>
    <n v="1"/>
    <n v="0"/>
    <n v="0"/>
    <n v="0"/>
    <n v="0"/>
    <n v="0"/>
    <n v="0"/>
    <n v="0"/>
    <n v="0"/>
    <n v="0"/>
    <n v="0"/>
    <n v="0"/>
    <n v="0"/>
    <n v="12464.14"/>
    <n v="68552.76999999999"/>
    <n v="37392.42"/>
    <n v="11"/>
    <n v="6"/>
    <n v="9.3333333333333339"/>
    <n v="5"/>
    <n v="2"/>
    <n v="0"/>
    <n v="0"/>
    <n v="0"/>
    <n v="2"/>
    <n v="2"/>
    <n v="3"/>
    <n v="5"/>
    <n v="4"/>
    <n v="2"/>
    <n v="3"/>
    <n v="2"/>
    <n v="1"/>
  </r>
  <r>
    <s v="BC_LEL34"/>
    <x v="3"/>
    <x v="1"/>
    <s v="上饶市"/>
    <s v="JXSR020"/>
    <s v="玉山县人民医院"/>
    <s v="JXSR020"/>
    <x v="94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1"/>
    <s v="玉山县中医院"/>
    <s v="JXSR021"/>
    <x v="95"/>
    <s v="未准入"/>
    <s v="-"/>
    <x v="0"/>
    <x v="1"/>
    <x v="0"/>
    <x v="0"/>
    <n v="4535.5"/>
    <n v="1.8910361521858357"/>
    <n v="1.3547480456345002"/>
    <n v="1.2602232714813253"/>
    <n v="0.88989519066404688"/>
    <n v="0.8108177576233464"/>
    <n v="1.4115516797870307"/>
    <n v="4.506007469301661"/>
    <n v="3.1122646280744242"/>
    <n v="7.6182720973760851"/>
    <n v="0"/>
    <n v="1"/>
    <n v="1"/>
    <n v="1"/>
    <n v="0"/>
    <n v="0"/>
    <n v="2"/>
    <n v="1"/>
    <n v="3"/>
    <n v="8576.794468238857"/>
    <n v="6144.4597609752764"/>
    <n v="5715.7426478035504"/>
    <n v="4036.1196372567847"/>
    <n v="3677.4639397006877"/>
    <n v="6402.0926436740783"/>
    <n v="20436.996877017686"/>
    <n v="14115.676220631551"/>
    <n v="34552.67309764924"/>
    <n v="0"/>
    <n v="4535.5"/>
    <n v="4535.5"/>
    <n v="4535.5"/>
    <n v="0"/>
    <n v="0"/>
    <n v="9071"/>
    <n v="4535.5"/>
    <n v="13606.5"/>
    <n v="0.88989519066404688"/>
    <n v="1"/>
    <m/>
    <m/>
    <n v="0"/>
    <m/>
    <m/>
    <m/>
    <m/>
    <m/>
    <m/>
    <m/>
    <m/>
    <m/>
    <m/>
    <m/>
    <m/>
    <m/>
    <m/>
    <m/>
    <m/>
    <n v="11338.75"/>
    <n v="36284"/>
    <n v="13606.5"/>
    <n v="8"/>
    <n v="3"/>
    <n v="0"/>
    <n v="6"/>
    <n v="2.5"/>
    <n v="3"/>
    <n v="2"/>
    <n v="6"/>
    <n v="3"/>
    <n v="2"/>
    <n v="3"/>
    <n v="2"/>
    <n v="3"/>
    <n v="3"/>
    <n v="1"/>
    <n v="1"/>
    <n v="1"/>
  </r>
  <r>
    <s v="BC_LEL34"/>
    <x v="3"/>
    <x v="1"/>
    <s v="上饶市"/>
    <s v="JXSR021"/>
    <s v="玉山县中医院"/>
    <s v="JXSR021"/>
    <x v="95"/>
    <s v="未准入"/>
    <s v="-"/>
    <x v="0"/>
    <x v="1"/>
    <x v="1"/>
    <x v="1"/>
    <n v="3444.49"/>
    <n v="1.3252073898279515"/>
    <n v="1.2278347963349387"/>
    <n v="1.8624180393527696"/>
    <n v="1.9063034789329305"/>
    <n v="1.7164011997747513"/>
    <n v="2.2591503645826303"/>
    <n v="4.4154602255156599"/>
    <n v="5.8818550432903116"/>
    <n v="10.297315268805971"/>
    <n v="1"/>
    <n v="1"/>
    <n v="1"/>
    <n v="0"/>
    <n v="0"/>
    <n v="0"/>
    <n v="3"/>
    <n v="0"/>
    <n v="3"/>
    <n v="4564.6636021884797"/>
    <n v="4229.2646776277325"/>
    <n v="6415.0803123702208"/>
    <n v="6566.2432701496891"/>
    <n v="5912.1267686121328"/>
    <n v="7781.620839301223"/>
    <n v="15209.008592186434"/>
    <n v="20259.990878063047"/>
    <n v="35468.999470249481"/>
    <n v="3444.49"/>
    <n v="3444.49"/>
    <n v="3444.49"/>
    <n v="0"/>
    <n v="0"/>
    <n v="0"/>
    <n v="10333.469999999999"/>
    <n v="0"/>
    <n v="10333.469999999999"/>
    <n v="1.9063034789329305"/>
    <n v="0"/>
    <m/>
    <m/>
    <n v="0"/>
    <m/>
    <m/>
    <m/>
    <m/>
    <m/>
    <m/>
    <m/>
    <m/>
    <m/>
    <m/>
    <m/>
    <m/>
    <m/>
    <m/>
    <m/>
    <m/>
    <n v="7750.1024999999991"/>
    <n v="20666.939999999999"/>
    <n v="24111.43"/>
    <n v="6"/>
    <n v="7"/>
    <n v="0"/>
    <n v="7"/>
    <n v="2.25"/>
    <n v="7"/>
    <n v="1"/>
    <n v="1"/>
    <n v="3"/>
    <n v="1"/>
    <n v="1"/>
    <n v="1"/>
    <n v="1"/>
    <n v="4"/>
    <n v="2"/>
    <n v="3"/>
    <n v="2"/>
  </r>
  <r>
    <s v="BC_LEL34"/>
    <x v="3"/>
    <x v="1"/>
    <s v="上饶市"/>
    <s v="JXSR021"/>
    <s v="玉山县中医院"/>
    <s v="JXSR021"/>
    <x v="95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1"/>
    <s v="玉山县中医院"/>
    <s v="JXSR021"/>
    <x v="95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21"/>
    <s v="玉山县中医院"/>
    <s v="JXSR021"/>
    <x v="95"/>
    <s v="未准入"/>
    <s v="-"/>
    <x v="0"/>
    <x v="1"/>
    <x v="3"/>
    <x v="4"/>
    <n v="3985.87"/>
    <n v="1.7671643523753691"/>
    <n v="1.4927502728689253"/>
    <n v="2.2656827232692338"/>
    <n v="1.3690861148967055"/>
    <n v="1.6617014796879637"/>
    <n v="1.9070633428185082"/>
    <n v="5.5255973485135286"/>
    <n v="4.9378509374031774"/>
    <n v="10.463448285916705"/>
    <n v="0"/>
    <n v="1"/>
    <n v="1"/>
    <n v="1"/>
    <n v="0"/>
    <n v="0"/>
    <n v="2"/>
    <n v="1"/>
    <n v="3"/>
    <n v="7043.6873772024119"/>
    <n v="5949.908530120063"/>
    <n v="9030.7167961971409"/>
    <n v="5456.9992727833314"/>
    <n v="6623.3260768438631"/>
    <n v="7601.3065662400068"/>
    <n v="22024.312703519616"/>
    <n v="19681.631915867201"/>
    <n v="41705.944619386821"/>
    <n v="0"/>
    <n v="3985.87"/>
    <n v="3985.87"/>
    <n v="3985.87"/>
    <n v="0"/>
    <n v="0"/>
    <n v="7971.74"/>
    <n v="3985.87"/>
    <n v="11957.61"/>
    <n v="1.3690861148967055"/>
    <n v="1"/>
    <m/>
    <m/>
    <n v="0"/>
    <m/>
    <m/>
    <m/>
    <m/>
    <m/>
    <m/>
    <m/>
    <m/>
    <m/>
    <m/>
    <m/>
    <m/>
    <m/>
    <m/>
    <m/>
    <m/>
    <n v="17272.103333333333"/>
    <n v="51816.31"/>
    <n v="11957.61"/>
    <n v="13"/>
    <n v="3"/>
    <n v="0"/>
    <n v="10"/>
    <n v="4.333333333333333"/>
    <n v="7"/>
    <n v="3"/>
    <n v="10"/>
    <n v="5"/>
    <n v="5"/>
    <n v="6"/>
    <n v="5"/>
    <n v="5"/>
    <n v="3"/>
    <n v="1"/>
    <n v="1"/>
    <n v="1"/>
  </r>
  <r>
    <s v="BC_LEL34"/>
    <x v="3"/>
    <x v="1"/>
    <s v="上饶市"/>
    <s v="JXSR021"/>
    <s v="玉山县中医院"/>
    <s v="JXSR021"/>
    <x v="95"/>
    <s v="未准入"/>
    <s v="-"/>
    <x v="0"/>
    <x v="1"/>
    <x v="4"/>
    <x v="5"/>
    <n v="6232.07"/>
    <n v="1.1190500279297251"/>
    <n v="0.93161532392928859"/>
    <n v="2.038285352329162"/>
    <n v="1.6175120795289524"/>
    <n v="1.37177323062963"/>
    <n v="2.1995110064296455"/>
    <n v="4.088950704188175"/>
    <n v="5.1887963165882276"/>
    <n v="9.2777470207764026"/>
    <n v="3"/>
    <n v="2"/>
    <n v="1"/>
    <n v="1"/>
    <n v="0"/>
    <n v="0"/>
    <n v="6"/>
    <n v="1"/>
    <n v="7"/>
    <n v="6973.9981075600017"/>
    <n v="5805.8919118000013"/>
    <n v="12702.73699569"/>
    <n v="10080.448505469998"/>
    <n v="8548.986797409998"/>
    <n v="13707.506557840001"/>
    <n v="25482.627015050002"/>
    <n v="32336.941860719999"/>
    <n v="57819.568875769997"/>
    <n v="18696.21"/>
    <n v="12464.14"/>
    <n v="6232.07"/>
    <n v="6232.07"/>
    <n v="0"/>
    <n v="0"/>
    <n v="37392.42"/>
    <n v="6232.07"/>
    <n v="43624.49"/>
    <n v="1.6175120795289524"/>
    <n v="1"/>
    <n v="8"/>
    <n v="10"/>
    <n v="7"/>
    <n v="3"/>
    <n v="2"/>
    <n v="1"/>
    <n v="1"/>
    <n v="0"/>
    <n v="0"/>
    <n v="0"/>
    <n v="0"/>
    <n v="0"/>
    <n v="0"/>
    <n v="0"/>
    <n v="0"/>
    <n v="0"/>
    <n v="0"/>
    <n v="0"/>
    <n v="0"/>
    <n v="9348.1049999999996"/>
    <n v="49856.56"/>
    <n v="62320.7"/>
    <n v="8"/>
    <n v="10"/>
    <n v="1.6666666666666667"/>
    <n v="4"/>
    <n v="1.5"/>
    <n v="0"/>
    <n v="0"/>
    <n v="0"/>
    <n v="0"/>
    <n v="0"/>
    <n v="0"/>
    <n v="0"/>
    <n v="2"/>
    <n v="6"/>
    <n v="4"/>
    <n v="3"/>
    <n v="3"/>
  </r>
  <r>
    <s v="BC_LEL34"/>
    <x v="3"/>
    <x v="1"/>
    <s v="上饶市"/>
    <s v="JXSR021"/>
    <s v="玉山县中医院"/>
    <s v="JXSR021"/>
    <x v="95"/>
    <s v="未准入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1133.875"/>
    <n v="0"/>
    <n v="0"/>
    <n v="0"/>
    <n v="0"/>
    <n v="0"/>
    <n v="3"/>
    <n v="0.25"/>
    <n v="0"/>
    <n v="3"/>
    <n v="0"/>
    <n v="0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3"/>
    <x v="4"/>
    <n v="3985.87"/>
    <n v="1.6714315671471291E-7"/>
    <n v="1.4118833511930388E-7"/>
    <n v="2.142943648519046E-7"/>
    <n v="1.2949184650003071E-7"/>
    <n v="1.5716819460466319E-7"/>
    <n v="1.8037517944787678E-7"/>
    <n v="5.2262585668592142E-7"/>
    <n v="4.6703522055257068E-7"/>
    <n v="9.8966107723849205E-7"/>
    <n v="0"/>
    <n v="0"/>
    <n v="0"/>
    <n v="0"/>
    <n v="0"/>
    <n v="0"/>
    <n v="0"/>
    <n v="0"/>
    <n v="0"/>
    <n v="6.6621089405447269E-4"/>
    <n v="5.6275834930197971E-4"/>
    <n v="8.5414948003226091E-4"/>
    <n v="5.1613766620907744E-4"/>
    <n v="6.2645199182888886E-4"/>
    <n v="7.1895201650590864E-4"/>
    <n v="2.0831187233887136E-3"/>
    <n v="1.8615416745438752E-3"/>
    <n v="3.9446603979325888E-3"/>
    <n v="0"/>
    <n v="0"/>
    <n v="0"/>
    <n v="0"/>
    <n v="0"/>
    <n v="0"/>
    <n v="0"/>
    <n v="0"/>
    <n v="0"/>
    <n v="1.2949184650003071E-7"/>
    <n v="0"/>
    <m/>
    <m/>
    <n v="0"/>
    <m/>
    <m/>
    <m/>
    <m/>
    <m/>
    <m/>
    <m/>
    <m/>
    <m/>
    <m/>
    <m/>
    <m/>
    <m/>
    <m/>
    <m/>
    <m/>
    <n v="2657.2466666666664"/>
    <n v="0"/>
    <n v="0"/>
    <n v="0"/>
    <n v="0"/>
    <n v="0"/>
    <n v="5"/>
    <n v="0.66666666666666663"/>
    <n v="1"/>
    <n v="0"/>
    <n v="5"/>
    <n v="2"/>
    <n v="0"/>
    <n v="0"/>
    <n v="0"/>
    <n v="0"/>
    <n v="0"/>
    <n v="0"/>
    <n v="0"/>
    <n v="0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4"/>
    <x v="5"/>
    <n v="6232.07"/>
    <n v="1.4851307594234342"/>
    <n v="1.3729429814235079"/>
    <n v="2.0353328633231014"/>
    <n v="1.7834818586232186"/>
    <n v="1.6363965279241091"/>
    <n v="2.1318333912231413"/>
    <n v="4.8934066041700435"/>
    <n v="5.5517117777704694"/>
    <n v="10.445118381940514"/>
    <n v="2"/>
    <n v="1"/>
    <n v="1"/>
    <n v="0"/>
    <n v="0"/>
    <n v="0"/>
    <n v="4"/>
    <n v="0"/>
    <n v="4"/>
    <n v="9255.4388518800006"/>
    <n v="8556.2767662400001"/>
    <n v="12684.33687753"/>
    <n v="11114.783786670001"/>
    <n v="10198.137709780001"/>
    <n v="13285.734922440002"/>
    <n v="30496.052495650001"/>
    <n v="34598.656418890008"/>
    <n v="65094.70891454001"/>
    <n v="12464.14"/>
    <n v="6232.07"/>
    <n v="6232.07"/>
    <n v="0"/>
    <n v="0"/>
    <n v="0"/>
    <n v="24928.28"/>
    <n v="0"/>
    <n v="24928.28"/>
    <n v="1.7834818586232186"/>
    <n v="0"/>
    <n v="5"/>
    <n v="4"/>
    <n v="4"/>
    <n v="2"/>
    <n v="1"/>
    <n v="1"/>
    <n v="0"/>
    <n v="0"/>
    <n v="0"/>
    <n v="0"/>
    <n v="0"/>
    <n v="0"/>
    <n v="0"/>
    <n v="0"/>
    <n v="0"/>
    <n v="0"/>
    <n v="0"/>
    <n v="0"/>
    <n v="0"/>
    <n v="6751.4091666666654"/>
    <n v="31160.35"/>
    <n v="24928.28"/>
    <n v="5"/>
    <n v="4"/>
    <n v="14"/>
    <n v="2"/>
    <n v="1.0833333333333333"/>
    <n v="1"/>
    <n v="0"/>
    <n v="0"/>
    <n v="0"/>
    <n v="0"/>
    <n v="3"/>
    <n v="1"/>
    <n v="2"/>
    <n v="2"/>
    <n v="1"/>
    <n v="2"/>
    <n v="1"/>
  </r>
  <r>
    <s v="BC_LEL34"/>
    <x v="3"/>
    <x v="1"/>
    <s v="上饶市"/>
    <s v="JXSR051"/>
    <s v="上饶东信第五医院有限公司"/>
    <s v="JXSR051"/>
    <x v="96"/>
    <s v="临时采购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新余市"/>
    <s v="JXXY002"/>
    <s v="新余市人民医院"/>
    <s v="JXXY002"/>
    <x v="97"/>
    <s v="正式进药"/>
    <s v="-"/>
    <x v="0"/>
    <x v="2"/>
    <x v="0"/>
    <x v="0"/>
    <n v="4535.5"/>
    <n v="1.32524776880701E-2"/>
    <n v="9.4941433176595549E-3"/>
    <n v="8.8317088850936604E-3"/>
    <n v="6.2364308293970773E-3"/>
    <n v="5.682252150269026E-3"/>
    <n v="9.8922260795028787E-3"/>
    <n v="3.1578329890823313E-2"/>
    <n v="2.1810909059168982E-2"/>
    <n v="5.3389238949992299E-2"/>
    <n v="2"/>
    <n v="-2"/>
    <n v="5"/>
    <n v="5"/>
    <n v="0"/>
    <n v="0"/>
    <n v="5"/>
    <n v="5"/>
    <n v="10"/>
    <n v="60.106612554241941"/>
    <n v="43.060687017244916"/>
    <n v="40.056215648342295"/>
    <n v="28.285332026730448"/>
    <n v="25.771854627545167"/>
    <n v="44.866191383585303"/>
    <n v="143.22351521982915"/>
    <n v="98.923378037860914"/>
    <n v="242.14689325769007"/>
    <n v="9071"/>
    <n v="-9071"/>
    <n v="22677.5"/>
    <n v="22677.5"/>
    <n v="0"/>
    <n v="0"/>
    <n v="22677.5"/>
    <n v="22677.5"/>
    <n v="45355"/>
    <n v="6.2364308293970773E-3"/>
    <n v="5"/>
    <m/>
    <m/>
    <n v="0"/>
    <m/>
    <m/>
    <m/>
    <m/>
    <m/>
    <m/>
    <m/>
    <m/>
    <m/>
    <m/>
    <m/>
    <m/>
    <m/>
    <m/>
    <m/>
    <m/>
    <n v="19275.875"/>
    <n v="40819.5"/>
    <n v="31748.5"/>
    <n v="9"/>
    <n v="7"/>
    <n v="0"/>
    <n v="18"/>
    <n v="4.25"/>
    <n v="18"/>
    <n v="2"/>
    <n v="4"/>
    <n v="4"/>
    <n v="4"/>
    <n v="3"/>
    <n v="3"/>
    <n v="4"/>
    <n v="2"/>
    <n v="1"/>
    <n v="2"/>
    <n v="4"/>
  </r>
  <r>
    <s v="BC_LEL35"/>
    <x v="4"/>
    <x v="1"/>
    <s v="新余市"/>
    <s v="JXXY002"/>
    <s v="新余市人民医院"/>
    <s v="JXXY002"/>
    <x v="97"/>
    <s v="正式进药"/>
    <s v="-"/>
    <x v="0"/>
    <x v="2"/>
    <x v="1"/>
    <x v="1"/>
    <n v="3444.49"/>
    <n v="5.0279927437589906"/>
    <n v="4.6585496684472663"/>
    <n v="7.0662331493090358"/>
    <n v="7.2327396700690576"/>
    <n v="6.5122280814983196"/>
    <n v="8.5714822656223308"/>
    <n v="16.752775561515293"/>
    <n v="22.316450017189709"/>
    <n v="39.069225578705002"/>
    <n v="4"/>
    <n v="5"/>
    <n v="6"/>
    <n v="5"/>
    <n v="0"/>
    <n v="0"/>
    <n v="15"/>
    <n v="5"/>
    <n v="20"/>
    <n v="17318.870725950404"/>
    <n v="16046.327747469923"/>
    <n v="24339.569420463478"/>
    <n v="24913.099466156167"/>
    <n v="22431.304504440141"/>
    <n v="29524.384949113457"/>
    <n v="57704.767893883807"/>
    <n v="76868.788919709768"/>
    <n v="134573.55681359358"/>
    <n v="13777.96"/>
    <n v="17222.449999999997"/>
    <n v="20666.939999999999"/>
    <n v="17222.449999999997"/>
    <n v="0"/>
    <n v="0"/>
    <n v="51667.349999999991"/>
    <n v="17222.449999999997"/>
    <n v="68889.799999999988"/>
    <n v="7.2327396700690576"/>
    <n v="5"/>
    <m/>
    <m/>
    <n v="0"/>
    <m/>
    <m/>
    <m/>
    <m/>
    <m/>
    <m/>
    <m/>
    <m/>
    <m/>
    <m/>
    <m/>
    <m/>
    <m/>
    <m/>
    <m/>
    <m/>
    <n v="30139.287499999999"/>
    <n v="68889.799999999988"/>
    <n v="86112.25"/>
    <n v="20"/>
    <n v="25"/>
    <n v="0"/>
    <n v="14"/>
    <n v="8.75"/>
    <n v="14"/>
    <n v="13"/>
    <n v="9"/>
    <n v="10"/>
    <n v="5"/>
    <n v="9"/>
    <n v="5"/>
    <n v="8"/>
    <n v="7"/>
    <n v="8"/>
    <n v="8"/>
    <n v="9"/>
  </r>
  <r>
    <s v="BC_LEL35"/>
    <x v="4"/>
    <x v="1"/>
    <s v="新余市"/>
    <s v="JXXY002"/>
    <s v="新余市人民医院"/>
    <s v="JXXY002"/>
    <x v="97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新余市"/>
    <s v="JXXY002"/>
    <s v="新余市人民医院"/>
    <s v="JXXY002"/>
    <x v="97"/>
    <s v="正式进药"/>
    <s v="-"/>
    <x v="0"/>
    <x v="2"/>
    <x v="2"/>
    <x v="3"/>
    <n v="10698.05"/>
    <m/>
    <m/>
    <m/>
    <m/>
    <m/>
    <m/>
    <n v="0"/>
    <n v="0"/>
    <n v="0"/>
    <n v="1"/>
    <n v="1"/>
    <n v="0"/>
    <n v="0"/>
    <n v="0"/>
    <n v="0"/>
    <n v="2"/>
    <n v="0"/>
    <n v="2"/>
    <m/>
    <m/>
    <m/>
    <m/>
    <m/>
    <m/>
    <n v="0"/>
    <n v="0"/>
    <n v="0"/>
    <n v="10698.05"/>
    <n v="10698.05"/>
    <n v="0"/>
    <n v="0"/>
    <n v="0"/>
    <n v="0"/>
    <n v="21396.1"/>
    <n v="0"/>
    <n v="21396.1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新余市"/>
    <s v="JXXY002"/>
    <s v="新余市人民医院"/>
    <s v="JXXY002"/>
    <x v="97"/>
    <s v="正式进药"/>
    <s v="-"/>
    <x v="0"/>
    <x v="2"/>
    <x v="3"/>
    <x v="4"/>
    <n v="3985.87"/>
    <n v="4.1867266452940362"/>
    <n v="3.5365908857258037"/>
    <n v="5.3678053286572567"/>
    <n v="3.2436085015156411"/>
    <n v="3.9368663430668533"/>
    <n v="4.518172235032603"/>
    <n v="13.091122859677096"/>
    <n v="11.698647079615098"/>
    <n v="24.789769939292192"/>
    <n v="-21"/>
    <n v="0"/>
    <n v="0"/>
    <n v="0"/>
    <n v="0"/>
    <n v="0"/>
    <n v="-21"/>
    <n v="0"/>
    <n v="-21"/>
    <n v="16687.748133678138"/>
    <n v="14096.391513687908"/>
    <n v="21395.374225335097"/>
    <n v="12928.601817936147"/>
    <n v="15691.837450839877"/>
    <n v="18008.847166449399"/>
    <n v="52179.513872701144"/>
    <n v="46629.286435225426"/>
    <n v="98808.800307926576"/>
    <n v="-83703.27"/>
    <n v="0"/>
    <n v="0"/>
    <n v="0"/>
    <n v="0"/>
    <n v="0"/>
    <n v="-83703.27"/>
    <n v="0"/>
    <n v="-83703.27"/>
    <n v="3.2436085015156411"/>
    <n v="0"/>
    <m/>
    <m/>
    <n v="0"/>
    <m/>
    <m/>
    <m/>
    <m/>
    <m/>
    <m/>
    <m/>
    <m/>
    <m/>
    <m/>
    <m/>
    <m/>
    <m/>
    <m/>
    <m/>
    <m/>
    <n v="35540.674166666664"/>
    <n v="79717.399999999994"/>
    <n v="39858.699999999997"/>
    <n v="20"/>
    <n v="10"/>
    <n v="0"/>
    <n v="24"/>
    <n v="8.9166666666666661"/>
    <n v="24"/>
    <n v="15"/>
    <n v="11"/>
    <n v="9"/>
    <n v="14"/>
    <n v="4"/>
    <n v="0"/>
    <n v="0"/>
    <n v="20"/>
    <n v="10"/>
    <n v="0"/>
    <n v="0"/>
  </r>
  <r>
    <s v="BC_LEL35"/>
    <x v="4"/>
    <x v="1"/>
    <s v="新余市"/>
    <s v="JXXY002"/>
    <s v="新余市人民医院"/>
    <s v="JXXY002"/>
    <x v="97"/>
    <s v="正式进药"/>
    <s v="-"/>
    <x v="0"/>
    <x v="2"/>
    <x v="4"/>
    <x v="5"/>
    <n v="6232.07"/>
    <n v="5.4521222721294844"/>
    <n v="4.9373640182282941"/>
    <n v="7.976649268928302"/>
    <n v="6.8210654280295318"/>
    <n v="6.1461845334295022"/>
    <n v="8.4194287243291566"/>
    <n v="18.366135559286079"/>
    <n v="21.386678685788191"/>
    <n v="39.752814245074269"/>
    <n v="14"/>
    <n v="15"/>
    <n v="25"/>
    <n v="16"/>
    <n v="0"/>
    <n v="0"/>
    <n v="54"/>
    <n v="16"/>
    <n v="70"/>
    <n v="33978.007648469997"/>
    <n v="30769.998177080004"/>
    <n v="49711.036609410003"/>
    <n v="42509.357222060004"/>
    <n v="38303.452245249995"/>
    <n v="52470.469170030003"/>
    <n v="114459.04243496001"/>
    <n v="133283.27863734"/>
    <n v="247742.32107230002"/>
    <n v="87248.98"/>
    <n v="93481.049999999988"/>
    <n v="155801.75"/>
    <n v="99713.12"/>
    <n v="0"/>
    <n v="0"/>
    <n v="336531.77999999997"/>
    <n v="99713.12"/>
    <n v="436244.89999999997"/>
    <n v="6.8210654280295318"/>
    <n v="16"/>
    <n v="13"/>
    <n v="33"/>
    <n v="70"/>
    <n v="14"/>
    <n v="15"/>
    <n v="25"/>
    <n v="16"/>
    <n v="0"/>
    <n v="0"/>
    <n v="0"/>
    <n v="0"/>
    <n v="0.33333333333333331"/>
    <n v="0"/>
    <n v="0"/>
    <n v="0"/>
    <n v="1"/>
    <n v="0"/>
    <n v="0"/>
    <n v="0"/>
    <n v="32199.028333333335"/>
    <n v="81016.91"/>
    <n v="205658.31"/>
    <n v="13"/>
    <n v="33"/>
    <n v="20"/>
    <n v="17"/>
    <n v="5.166666666666667"/>
    <n v="0"/>
    <n v="0"/>
    <n v="2"/>
    <n v="4"/>
    <n v="4"/>
    <n v="6"/>
    <n v="4"/>
    <n v="6"/>
    <n v="3"/>
    <n v="8"/>
    <n v="8"/>
    <n v="17"/>
  </r>
  <r>
    <s v="BC_LEL35"/>
    <x v="4"/>
    <x v="1"/>
    <s v="新余市"/>
    <s v="JXXY002"/>
    <s v="新余市人民医院"/>
    <s v="JXXY002"/>
    <x v="97"/>
    <s v="正式进药"/>
    <s v="-"/>
    <x v="0"/>
    <x v="2"/>
    <x v="4"/>
    <x v="6"/>
    <n v="8489.27"/>
    <n v="1"/>
    <n v="1"/>
    <n v="1"/>
    <n v="1"/>
    <n v="1"/>
    <n v="1"/>
    <n v="3"/>
    <n v="3"/>
    <n v="6"/>
    <n v="2"/>
    <n v="2"/>
    <n v="4"/>
    <n v="2"/>
    <n v="0"/>
    <n v="0"/>
    <n v="8"/>
    <n v="2"/>
    <n v="10"/>
    <n v="8489.27"/>
    <n v="8489.27"/>
    <n v="8489.27"/>
    <n v="8489.27"/>
    <n v="8489.27"/>
    <n v="8489.27"/>
    <n v="25467.81"/>
    <n v="25467.81"/>
    <n v="50935.62"/>
    <n v="16978.54"/>
    <n v="16978.54"/>
    <n v="33957.08"/>
    <n v="16978.54"/>
    <n v="0"/>
    <n v="0"/>
    <n v="67914.16"/>
    <n v="16978.54"/>
    <n v="84892.700000000012"/>
    <n v="1"/>
    <n v="2"/>
    <n v="2"/>
    <n v="12"/>
    <n v="20"/>
    <n v="4"/>
    <n v="4"/>
    <n v="8"/>
    <n v="4"/>
    <n v="0"/>
    <n v="0"/>
    <n v="0"/>
    <n v="2"/>
    <n v="2.6666666666666665"/>
    <n v="0"/>
    <n v="2"/>
    <n v="2"/>
    <n v="4"/>
    <n v="0"/>
    <n v="0"/>
    <n v="0"/>
    <n v="6366.9525000000003"/>
    <n v="8489.27"/>
    <n v="50935.62"/>
    <n v="1"/>
    <n v="6"/>
    <n v="0"/>
    <n v="3"/>
    <n v="0.75"/>
    <n v="0"/>
    <n v="0"/>
    <n v="1"/>
    <n v="0"/>
    <n v="1"/>
    <n v="0"/>
    <n v="1"/>
    <n v="0"/>
    <n v="0"/>
    <n v="3"/>
    <n v="2"/>
    <n v="1"/>
  </r>
  <r>
    <s v="BC_LEL35"/>
    <x v="4"/>
    <x v="1"/>
    <s v="宜春市"/>
    <s v="JXYC002"/>
    <s v="宜春市妇幼保健院"/>
    <s v="JXYC002"/>
    <x v="98"/>
    <s v="未准入"/>
    <s v="-"/>
    <x v="0"/>
    <x v="1"/>
    <x v="0"/>
    <x v="0"/>
    <n v="4535.5"/>
    <n v="7.219105420244341E-3"/>
    <n v="5.1718043296003274E-3"/>
    <n v="4.8109522598777073E-3"/>
    <n v="3.3972101416181013E-3"/>
    <n v="3.0953289085050976E-3"/>
    <n v="5.3886544531297539E-3"/>
    <n v="1.7201862009722374E-2"/>
    <n v="1.1881193503252953E-2"/>
    <n v="2.9083055512975325E-2"/>
    <n v="0"/>
    <n v="0"/>
    <n v="0"/>
    <n v="0"/>
    <n v="0"/>
    <n v="0"/>
    <n v="0"/>
    <n v="0"/>
    <n v="0"/>
    <n v="32.742252633518213"/>
    <n v="23.45671853690229"/>
    <n v="21.820073974675346"/>
    <n v="15.4080465973089"/>
    <n v="14.038864264524872"/>
    <n v="24.44024227217"/>
    <n v="78.019045145095845"/>
    <n v="53.887153134003768"/>
    <n v="131.90619827909961"/>
    <n v="0"/>
    <n v="0"/>
    <n v="0"/>
    <n v="0"/>
    <n v="0"/>
    <n v="0"/>
    <n v="0"/>
    <n v="0"/>
    <n v="0"/>
    <n v="3.3972101416181013E-3"/>
    <n v="0"/>
    <m/>
    <m/>
    <n v="0"/>
    <m/>
    <m/>
    <m/>
    <m/>
    <m/>
    <m/>
    <m/>
    <m/>
    <m/>
    <m/>
    <m/>
    <m/>
    <m/>
    <m/>
    <m/>
    <m/>
    <n v="3023.6666666666665"/>
    <n v="4535.5"/>
    <n v="0"/>
    <n v="1"/>
    <n v="0"/>
    <n v="0"/>
    <n v="2"/>
    <n v="0.66666666666666663"/>
    <n v="2"/>
    <n v="0"/>
    <n v="2"/>
    <n v="0"/>
    <n v="1"/>
    <n v="2"/>
    <n v="0"/>
    <n v="1"/>
    <n v="0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3"/>
    <x v="4"/>
    <n v="3985.87"/>
    <n v="1.2577357926607356E-2"/>
    <n v="1.0624283163972086E-2"/>
    <n v="1.6125439900586364E-2"/>
    <n v="9.7441339150250699E-3"/>
    <n v="1.1826751851980082E-2"/>
    <n v="1.3573054605305767E-2"/>
    <n v="3.9327080991165803E-2"/>
    <n v="3.5143940372310917E-2"/>
    <n v="7.4471021363476719E-2"/>
    <n v="0"/>
    <n v="0"/>
    <n v="0"/>
    <n v="0"/>
    <n v="0"/>
    <n v="0"/>
    <n v="0"/>
    <n v="0"/>
    <n v="0"/>
    <n v="50.131713638926456"/>
    <n v="42.347011534781416"/>
    <n v="64.273907136550164"/>
    <n v="38.838851047880972"/>
    <n v="47.139895404251845"/>
    <n v="54.100431159650086"/>
    <n v="156.75263231025804"/>
    <n v="140.07917761178288"/>
    <n v="296.83180992204092"/>
    <n v="0"/>
    <n v="0"/>
    <n v="0"/>
    <n v="0"/>
    <n v="0"/>
    <n v="0"/>
    <n v="0"/>
    <n v="0"/>
    <n v="0"/>
    <n v="9.7441339150250699E-3"/>
    <n v="0"/>
    <m/>
    <m/>
    <n v="0"/>
    <m/>
    <m/>
    <m/>
    <m/>
    <m/>
    <m/>
    <m/>
    <m/>
    <m/>
    <m/>
    <m/>
    <m/>
    <m/>
    <m/>
    <m/>
    <m/>
    <n v="664.31166666666661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4"/>
    <x v="5"/>
    <n v="6232.07"/>
    <n v="0.69310387162371423"/>
    <n v="0.64074640282442274"/>
    <n v="0.94988041142349178"/>
    <n v="0.83234282102415413"/>
    <n v="0.76369884092444407"/>
    <n v="0.99491671982342955"/>
    <n v="2.2837306858716291"/>
    <n v="2.5909583817720279"/>
    <n v="4.8746890676436569"/>
    <n v="0"/>
    <n v="0"/>
    <n v="0"/>
    <n v="0"/>
    <n v="0"/>
    <n v="0"/>
    <n v="0"/>
    <n v="0"/>
    <n v="0"/>
    <n v="4319.4718452300003"/>
    <n v="3993.1764346499999"/>
    <n v="5919.7212156200003"/>
    <n v="5187.2187246200001"/>
    <n v="4759.4246355599998"/>
    <n v="6200.39064211"/>
    <n v="14232.369495500001"/>
    <n v="16147.03400229"/>
    <n v="30379.403497790001"/>
    <n v="0"/>
    <n v="0"/>
    <n v="0"/>
    <n v="0"/>
    <n v="0"/>
    <n v="0"/>
    <n v="0"/>
    <n v="0"/>
    <n v="0"/>
    <n v="0.83234282102415413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16.0349999999999"/>
    <n v="24928.28"/>
    <n v="0"/>
    <n v="4"/>
    <n v="0"/>
    <n v="1.3333333333333333"/>
    <n v="2"/>
    <n v="0.5"/>
    <n v="0"/>
    <n v="0"/>
    <n v="0"/>
    <n v="0"/>
    <n v="0"/>
    <n v="2"/>
    <n v="1"/>
    <n v="2"/>
    <n v="1"/>
    <n v="0"/>
    <n v="0"/>
    <n v="0"/>
  </r>
  <r>
    <s v="BC_LEL35"/>
    <x v="4"/>
    <x v="1"/>
    <s v="宜春市"/>
    <s v="JXYC002"/>
    <s v="宜春市妇幼保健院"/>
    <s v="JXYC002"/>
    <x v="98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BC_LEL35"/>
    <x v="4"/>
    <x v="1"/>
    <s v="宜春市"/>
    <s v="JXYC004"/>
    <s v="宜春市人民医院"/>
    <s v="JXYC004"/>
    <x v="99"/>
    <s v="正式进药"/>
    <s v="-"/>
    <x v="0"/>
    <x v="2"/>
    <x v="0"/>
    <x v="0"/>
    <n v="4535.5"/>
    <n v="2.3909180799160126E-2"/>
    <n v="1.7128660350011642E-2"/>
    <n v="1.5933543105629132E-2"/>
    <n v="1.1251326412398949E-2"/>
    <n v="1.0251516524302328E-2"/>
    <n v="1.7846853049517861E-2"/>
    <n v="5.6971384254800896E-2"/>
    <n v="3.9349695986219138E-2"/>
    <n v="9.6321080241020041E-2"/>
    <n v="4"/>
    <n v="5"/>
    <n v="3"/>
    <n v="2"/>
    <n v="0"/>
    <n v="0"/>
    <n v="12"/>
    <n v="2"/>
    <n v="14"/>
    <n v="108.44008951459077"/>
    <n v="77.687039017477801"/>
    <n v="72.266584755580922"/>
    <n v="51.030390943435435"/>
    <n v="46.495753195973208"/>
    <n v="80.944402006088254"/>
    <n v="258.39371328764952"/>
    <n v="178.47054614549688"/>
    <n v="436.8642594331464"/>
    <n v="18142"/>
    <n v="22677.5"/>
    <n v="13606.5"/>
    <n v="9071"/>
    <n v="0"/>
    <n v="0"/>
    <n v="54426"/>
    <n v="9071"/>
    <n v="63497"/>
    <n v="1.1251326412398949E-2"/>
    <n v="2"/>
    <m/>
    <m/>
    <n v="0"/>
    <m/>
    <m/>
    <m/>
    <m/>
    <m/>
    <m/>
    <m/>
    <m/>
    <m/>
    <m/>
    <m/>
    <m/>
    <m/>
    <m/>
    <m/>
    <m/>
    <n v="23811.375"/>
    <n v="49890.5"/>
    <n v="68032.5"/>
    <n v="11"/>
    <n v="15"/>
    <n v="0"/>
    <n v="9"/>
    <n v="5.25"/>
    <n v="5"/>
    <n v="9"/>
    <n v="9"/>
    <n v="6"/>
    <n v="4"/>
    <n v="4"/>
    <n v="3"/>
    <n v="5"/>
    <n v="3"/>
    <n v="5"/>
    <n v="3"/>
    <n v="7"/>
  </r>
  <r>
    <s v="BC_LEL35"/>
    <x v="4"/>
    <x v="1"/>
    <s v="宜春市"/>
    <s v="JXYC004"/>
    <s v="宜春市人民医院"/>
    <s v="JXYC004"/>
    <x v="99"/>
    <s v="正式进药"/>
    <s v="-"/>
    <x v="0"/>
    <x v="2"/>
    <x v="1"/>
    <x v="1"/>
    <n v="3444.49"/>
    <n v="5.1351786355833102"/>
    <n v="4.7578598357978867"/>
    <n v="7.2168699024919798"/>
    <n v="7.3869259808651035"/>
    <n v="6.6510546491271594"/>
    <n v="8.7542076627576897"/>
    <n v="17.109908373873175"/>
    <n v="22.792188292749952"/>
    <n v="39.902096666623123"/>
    <n v="7"/>
    <n v="3"/>
    <n v="4"/>
    <n v="2"/>
    <n v="0"/>
    <n v="0"/>
    <n v="14"/>
    <n v="2"/>
    <n v="16"/>
    <n v="17688.071458480357"/>
    <n v="16388.400625807462"/>
    <n v="24858.4362104346"/>
    <n v="25444.192671830038"/>
    <n v="22909.491228372008"/>
    <n v="30153.780752292234"/>
    <n v="58934.908294722416"/>
    <n v="78507.46465249428"/>
    <n v="137442.3729472167"/>
    <n v="24111.43"/>
    <n v="10333.469999999999"/>
    <n v="13777.96"/>
    <n v="6888.98"/>
    <n v="0"/>
    <n v="0"/>
    <n v="48222.86"/>
    <n v="6888.98"/>
    <n v="55111.839999999997"/>
    <n v="7.3869259808651035"/>
    <n v="2"/>
    <m/>
    <m/>
    <n v="0"/>
    <m/>
    <m/>
    <m/>
    <m/>
    <m/>
    <m/>
    <m/>
    <m/>
    <m/>
    <m/>
    <m/>
    <m/>
    <m/>
    <m/>
    <m/>
    <m/>
    <n v="30139.287499999999"/>
    <n v="68889.799999999988"/>
    <n v="62000.819999999992"/>
    <n v="20"/>
    <n v="18"/>
    <n v="0"/>
    <n v="16"/>
    <n v="8.75"/>
    <n v="9"/>
    <n v="16"/>
    <n v="11"/>
    <n v="10"/>
    <n v="12"/>
    <n v="9"/>
    <n v="8"/>
    <n v="6"/>
    <n v="6"/>
    <n v="6"/>
    <n v="6"/>
    <n v="6"/>
  </r>
  <r>
    <s v="BC_LEL35"/>
    <x v="4"/>
    <x v="1"/>
    <s v="宜春市"/>
    <s v="JXYC004"/>
    <s v="宜春市人民医院"/>
    <s v="JXYC004"/>
    <x v="99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2"/>
    <n v="2"/>
    <n v="0"/>
    <n v="0"/>
    <n v="2"/>
    <n v="2"/>
    <n v="4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7132.04"/>
    <n v="7132.04"/>
    <n v="0"/>
    <n v="0"/>
    <n v="7132.04"/>
    <n v="7132.04"/>
    <n v="14264.08"/>
    <n v="1.7644957539816278E-7"/>
    <n v="2"/>
    <m/>
    <m/>
    <n v="0"/>
    <m/>
    <m/>
    <m/>
    <m/>
    <m/>
    <m/>
    <n v="0"/>
    <n v="0"/>
    <n v="1.3333333333333333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04"/>
    <s v="宜春市人民医院"/>
    <s v="JXYC004"/>
    <x v="99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04"/>
    <s v="宜春市人民医院"/>
    <s v="JXYC004"/>
    <x v="99"/>
    <s v="正式进药"/>
    <s v="-"/>
    <x v="0"/>
    <x v="2"/>
    <x v="3"/>
    <x v="4"/>
    <n v="3985.87"/>
    <n v="5.8049378846831363"/>
    <n v="4.9035182266438584"/>
    <n v="7.4425151555931475"/>
    <n v="4.4972952544424061"/>
    <n v="5.4585041054663206"/>
    <n v="6.2644904716061891"/>
    <n v="18.150971266920145"/>
    <n v="16.220289831514918"/>
    <n v="34.371261098435063"/>
    <n v="4"/>
    <n v="5"/>
    <n v="2"/>
    <n v="1"/>
    <n v="0"/>
    <n v="0"/>
    <n v="11"/>
    <n v="1"/>
    <n v="12"/>
    <n v="23137.727766421969"/>
    <n v="19544.786194032957"/>
    <n v="29664.897883224054"/>
    <n v="17925.634235824349"/>
    <n v="21756.887758855042"/>
    <n v="24969.444636060958"/>
    <n v="72347.411843678972"/>
    <n v="64651.966630740353"/>
    <n v="136999.37847441933"/>
    <n v="15943.48"/>
    <n v="19929.349999999999"/>
    <n v="7971.74"/>
    <n v="3985.87"/>
    <n v="0"/>
    <n v="0"/>
    <n v="43844.57"/>
    <n v="3985.87"/>
    <n v="47830.44"/>
    <n v="4.4972952544424061"/>
    <n v="1"/>
    <m/>
    <m/>
    <n v="0"/>
    <m/>
    <m/>
    <m/>
    <m/>
    <m/>
    <m/>
    <m/>
    <m/>
    <m/>
    <m/>
    <m/>
    <m/>
    <m/>
    <m/>
    <m/>
    <m/>
    <n v="56798.647499999999"/>
    <n v="91675.01"/>
    <n v="59788.049999999996"/>
    <n v="23"/>
    <n v="15"/>
    <n v="0"/>
    <n v="31"/>
    <n v="14.25"/>
    <n v="31"/>
    <n v="30"/>
    <n v="27"/>
    <n v="18"/>
    <n v="17"/>
    <n v="10"/>
    <n v="9"/>
    <n v="7"/>
    <n v="7"/>
    <n v="6"/>
    <n v="4"/>
    <n v="5"/>
  </r>
  <r>
    <s v="BC_LEL35"/>
    <x v="4"/>
    <x v="1"/>
    <s v="宜春市"/>
    <s v="JXYC004"/>
    <s v="宜春市人民医院"/>
    <s v="JXYC004"/>
    <x v="99"/>
    <s v="正式进药"/>
    <s v="-"/>
    <x v="0"/>
    <x v="2"/>
    <x v="4"/>
    <x v="5"/>
    <n v="6232.07"/>
    <n v="2.3249471433231657"/>
    <n v="2.1493190015243733"/>
    <n v="3.1862795888236173"/>
    <n v="2.7920109370241351"/>
    <n v="2.5617512439237689"/>
    <n v="3.3373495958245014"/>
    <n v="7.6605457336711558"/>
    <n v="8.6911117767724058"/>
    <n v="16.351657510443562"/>
    <n v="1"/>
    <n v="2"/>
    <n v="1"/>
    <n v="2"/>
    <n v="0"/>
    <n v="0"/>
    <n v="4"/>
    <n v="2"/>
    <n v="6"/>
    <n v="14489.233343490001"/>
    <n v="13394.70646983"/>
    <n v="19857.11743712"/>
    <n v="17400.007600299999"/>
    <n v="15965.013074720002"/>
    <n v="20798.596295650001"/>
    <n v="47741.057250440004"/>
    <n v="54163.616970670002"/>
    <n v="101904.67422111001"/>
    <n v="6232.07"/>
    <n v="12464.14"/>
    <n v="6232.07"/>
    <n v="12464.14"/>
    <n v="0"/>
    <n v="0"/>
    <n v="24928.28"/>
    <n v="12464.14"/>
    <n v="37392.42"/>
    <n v="2.7920109370241351"/>
    <n v="2"/>
    <n v="4"/>
    <n v="4"/>
    <n v="6"/>
    <n v="1"/>
    <n v="2"/>
    <n v="1"/>
    <n v="2"/>
    <n v="0"/>
    <n v="0"/>
    <n v="0"/>
    <n v="0"/>
    <n v="0"/>
    <n v="0"/>
    <n v="0"/>
    <n v="0"/>
    <n v="0"/>
    <n v="0"/>
    <n v="0"/>
    <n v="0"/>
    <n v="4674.0524999999998"/>
    <n v="24928.28"/>
    <n v="24928.28"/>
    <n v="4"/>
    <n v="4"/>
    <n v="30.666666666666668"/>
    <n v="2"/>
    <n v="0.75"/>
    <n v="0"/>
    <n v="1"/>
    <n v="0"/>
    <n v="0"/>
    <n v="0"/>
    <n v="0"/>
    <n v="1"/>
    <n v="1"/>
    <n v="2"/>
    <n v="1"/>
    <n v="1"/>
    <n v="2"/>
  </r>
  <r>
    <s v="BC_LEL35"/>
    <x v="4"/>
    <x v="1"/>
    <s v="宜春市"/>
    <s v="JXYC004"/>
    <s v="宜春市人民医院"/>
    <s v="JXYC004"/>
    <x v="99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2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BC_LEL35"/>
    <x v="4"/>
    <x v="1"/>
    <s v="宜春市"/>
    <s v="JXYC011"/>
    <s v="万载县人民医院"/>
    <s v="JXYC011"/>
    <x v="100"/>
    <s v="未准入"/>
    <s v="-"/>
    <x v="0"/>
    <x v="1"/>
    <x v="0"/>
    <x v="0"/>
    <n v="4535.5"/>
    <n v="2.0357878465692262E-2"/>
    <n v="1.4584489055263156E-2"/>
    <n v="1.3566886159632084E-2"/>
    <n v="9.580133154938426E-3"/>
    <n v="8.7288280281904874E-3"/>
    <n v="1.5196006439079529E-2"/>
    <n v="4.8509253680587505E-2"/>
    <n v="3.3504967622208441E-2"/>
    <n v="8.2014221302795953E-2"/>
    <n v="2"/>
    <n v="0"/>
    <n v="-3"/>
    <n v="0"/>
    <n v="0"/>
    <n v="0"/>
    <n v="-1"/>
    <n v="0"/>
    <n v="-1"/>
    <n v="92.33315778114725"/>
    <n v="66.147950110146041"/>
    <n v="61.532612177011316"/>
    <n v="43.450693924223231"/>
    <n v="39.589599521857956"/>
    <n v="68.921487204445199"/>
    <n v="220.01372006830459"/>
    <n v="151.96178065052641"/>
    <n v="371.97550071883097"/>
    <n v="9071"/>
    <n v="0"/>
    <n v="-13606.5"/>
    <n v="0"/>
    <n v="0"/>
    <n v="0"/>
    <n v="-4535.5"/>
    <n v="0"/>
    <n v="-4535.5"/>
    <n v="9.580133154938426E-3"/>
    <n v="0"/>
    <m/>
    <m/>
    <n v="0"/>
    <m/>
    <m/>
    <m/>
    <m/>
    <m/>
    <m/>
    <m/>
    <m/>
    <m/>
    <m/>
    <m/>
    <m/>
    <m/>
    <m/>
    <m/>
    <m/>
    <n v="6425.291666666667"/>
    <n v="18142"/>
    <n v="9071"/>
    <n v="4"/>
    <n v="2"/>
    <n v="0"/>
    <n v="5"/>
    <n v="1.4166666666666667"/>
    <n v="0"/>
    <n v="5"/>
    <n v="2"/>
    <n v="2"/>
    <n v="1"/>
    <n v="1"/>
    <n v="1"/>
    <n v="1"/>
    <n v="2"/>
    <n v="0"/>
    <n v="2"/>
    <n v="0"/>
  </r>
  <r>
    <s v="BC_LEL35"/>
    <x v="4"/>
    <x v="1"/>
    <s v="宜春市"/>
    <s v="JXYC011"/>
    <s v="万载县人民医院"/>
    <s v="JXYC011"/>
    <x v="100"/>
    <s v="未准入"/>
    <s v="-"/>
    <x v="0"/>
    <x v="1"/>
    <x v="1"/>
    <x v="1"/>
    <n v="3444.49"/>
    <n v="0.38976687936116217"/>
    <n v="0.36112788127498197"/>
    <n v="0.54777001157434391"/>
    <n v="0.56067749380380305"/>
    <n v="0.50482388228669151"/>
    <n v="0.66445598958312646"/>
    <n v="1.298664772210488"/>
    <n v="1.7299573656736209"/>
    <n v="3.0286221378841089"/>
    <n v="0"/>
    <n v="0"/>
    <n v="0"/>
    <n v="0"/>
    <n v="0"/>
    <n v="0"/>
    <n v="0"/>
    <n v="0"/>
    <n v="0"/>
    <n v="1342.5481182907292"/>
    <n v="1243.9013757728624"/>
    <n v="1886.7883271677117"/>
    <n v="1931.2480206322612"/>
    <n v="1738.8608142976857"/>
    <n v="2288.7120115591829"/>
    <n v="4473.2378212313033"/>
    <n v="5958.8208464891304"/>
    <n v="10432.058667720434"/>
    <n v="0"/>
    <n v="0"/>
    <n v="0"/>
    <n v="0"/>
    <n v="0"/>
    <n v="0"/>
    <n v="0"/>
    <n v="0"/>
    <n v="0"/>
    <n v="0.56067749380380305"/>
    <n v="0"/>
    <m/>
    <m/>
    <n v="0"/>
    <m/>
    <m/>
    <m/>
    <m/>
    <m/>
    <m/>
    <m/>
    <m/>
    <m/>
    <m/>
    <m/>
    <m/>
    <m/>
    <m/>
    <m/>
    <m/>
    <n v="2296.3266666666664"/>
    <n v="0"/>
    <n v="0"/>
    <n v="0"/>
    <n v="0"/>
    <n v="0"/>
    <n v="2"/>
    <n v="0.66666666666666663"/>
    <n v="2"/>
    <n v="1"/>
    <n v="2"/>
    <n v="1"/>
    <n v="1"/>
    <n v="1"/>
    <n v="0"/>
    <n v="0"/>
    <n v="0"/>
    <n v="0"/>
    <n v="0"/>
    <n v="0"/>
  </r>
  <r>
    <s v="BC_LEL35"/>
    <x v="4"/>
    <x v="1"/>
    <s v="宜春市"/>
    <s v="JXYC011"/>
    <s v="万载县人民医院"/>
    <s v="JXYC011"/>
    <x v="100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1"/>
    <s v="万载县人民医院"/>
    <s v="JXYC011"/>
    <x v="100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1"/>
    <s v="万载县人民医院"/>
    <s v="JXYC011"/>
    <x v="100"/>
    <s v="未准入"/>
    <s v="-"/>
    <x v="0"/>
    <x v="1"/>
    <x v="3"/>
    <x v="4"/>
    <n v="3985.87"/>
    <n v="1.1962173914932979"/>
    <n v="1.0104627988686803"/>
    <n v="1.533671202419582"/>
    <n v="0.926752861945212"/>
    <n v="1.1248281501383881"/>
    <n v="1.2909169055455654"/>
    <n v="3.7403513927815601"/>
    <n v="3.3424979176291654"/>
    <n v="7.082849310410726"/>
    <n v="0"/>
    <n v="0"/>
    <n v="0"/>
    <n v="0"/>
    <n v="0"/>
    <n v="0"/>
    <n v="0"/>
    <n v="0"/>
    <n v="0"/>
    <n v="4767.9670142313907"/>
    <n v="4027.5733561267066"/>
    <n v="6113.0140355881385"/>
    <n v="3693.9164298415621"/>
    <n v="4483.4187787920964"/>
    <n v="5145.4269663069026"/>
    <n v="14908.554405946237"/>
    <n v="13322.762174940561"/>
    <n v="28231.3165808868"/>
    <n v="0"/>
    <n v="0"/>
    <n v="0"/>
    <n v="0"/>
    <n v="0"/>
    <n v="0"/>
    <n v="0"/>
    <n v="0"/>
    <n v="0"/>
    <n v="0.926752861945212"/>
    <n v="0"/>
    <m/>
    <m/>
    <n v="0"/>
    <m/>
    <m/>
    <m/>
    <m/>
    <m/>
    <m/>
    <m/>
    <m/>
    <m/>
    <m/>
    <m/>
    <m/>
    <m/>
    <m/>
    <m/>
    <m/>
    <n v="10961.1425"/>
    <n v="15943.48"/>
    <n v="11957.61"/>
    <n v="4"/>
    <n v="3"/>
    <n v="0"/>
    <n v="7"/>
    <n v="2.75"/>
    <n v="7"/>
    <n v="5"/>
    <n v="6"/>
    <n v="3"/>
    <n v="2"/>
    <n v="3"/>
    <n v="1"/>
    <n v="2"/>
    <n v="1"/>
    <n v="1"/>
    <n v="2"/>
    <n v="0"/>
  </r>
  <r>
    <s v="BC_LEL35"/>
    <x v="4"/>
    <x v="1"/>
    <s v="宜春市"/>
    <s v="JXYC011"/>
    <s v="万载县人民医院"/>
    <s v="JXYC011"/>
    <x v="100"/>
    <s v="未准入"/>
    <s v="-"/>
    <x v="0"/>
    <x v="1"/>
    <x v="4"/>
    <x v="5"/>
    <n v="6232.07"/>
    <n v="0.11250077972327011"/>
    <n v="0.10400250712363629"/>
    <n v="0.15417882692428037"/>
    <n v="0.13510100442389125"/>
    <n v="0.1239592271235721"/>
    <n v="0.16148878362406069"/>
    <n v="0.37068211377118676"/>
    <n v="0.4205490151715241"/>
    <n v="0.79123112894271086"/>
    <n v="1"/>
    <n v="0"/>
    <n v="0"/>
    <n v="0"/>
    <n v="0"/>
    <n v="0"/>
    <n v="1"/>
    <n v="0"/>
    <n v="1"/>
    <n v="701.11273428999993"/>
    <n v="648.15090456999997"/>
    <n v="960.85324190999984"/>
    <n v="841.95891663999987"/>
    <n v="772.52258057999995"/>
    <n v="1006.4094037599998"/>
    <n v="2310.1168807699996"/>
    <n v="2620.8909009799995"/>
    <n v="4931.0077817499987"/>
    <n v="6232.07"/>
    <n v="0"/>
    <n v="0"/>
    <n v="0"/>
    <n v="0"/>
    <n v="0"/>
    <n v="6232.07"/>
    <n v="0"/>
    <n v="6232.07"/>
    <n v="0.13510100442389125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10"/>
    <n v="2"/>
    <n v="0.16666666666666666"/>
    <n v="0"/>
    <n v="0"/>
    <n v="0"/>
    <n v="0"/>
    <n v="0"/>
    <n v="0"/>
    <n v="0"/>
    <n v="0"/>
    <n v="0"/>
    <n v="0"/>
    <n v="0"/>
    <n v="2"/>
  </r>
  <r>
    <s v="BC_LEL35"/>
    <x v="4"/>
    <x v="1"/>
    <s v="宜春市"/>
    <s v="JXYC011"/>
    <s v="万载县人民医院"/>
    <s v="JXYC011"/>
    <x v="100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0"/>
    <x v="0"/>
    <n v="4535.5"/>
    <n v="2.6903287645187865E-3"/>
    <n v="1.9273653925828979E-3"/>
    <n v="1.7928874141635101E-3"/>
    <n v="1.266031125889941E-3"/>
    <n v="1.1535296845569473E-3"/>
    <n v="2.0081784699601392E-3"/>
    <n v="6.4105815712651943E-3"/>
    <n v="4.4277392804070274E-3"/>
    <n v="1.0838320851672221E-2"/>
    <n v="0"/>
    <n v="0"/>
    <n v="0"/>
    <n v="0"/>
    <n v="0"/>
    <n v="0"/>
    <n v="0"/>
    <n v="0"/>
    <n v="0"/>
    <n v="12.201986111474955"/>
    <n v="8.741565738059732"/>
    <n v="8.1316408669386"/>
    <n v="5.7420841714738264"/>
    <n v="5.2318338843080348"/>
    <n v="9.1080934505042102"/>
    <n v="29.075192716473286"/>
    <n v="20.082011506286072"/>
    <n v="49.157204222759361"/>
    <n v="0"/>
    <n v="0"/>
    <n v="0"/>
    <n v="0"/>
    <n v="0"/>
    <n v="0"/>
    <n v="0"/>
    <n v="0"/>
    <n v="0"/>
    <n v="1.266031125889941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1"/>
    <x v="1"/>
    <n v="3444.49"/>
    <n v="0.72106872681814993"/>
    <n v="0.6680865803587166"/>
    <n v="1.0133745214125363"/>
    <n v="1.0372533635370356"/>
    <n v="0.93392418223037921"/>
    <n v="1.229243580728784"/>
    <n v="2.4025298285894028"/>
    <n v="3.2004211264961988"/>
    <n v="5.6029509550856016"/>
    <n v="2"/>
    <n v="3"/>
    <n v="3"/>
    <n v="3"/>
    <n v="0"/>
    <n v="0"/>
    <n v="8"/>
    <n v="3"/>
    <n v="11"/>
    <n v="2483.7140188378489"/>
    <n v="2301.2175451797953"/>
    <n v="3490.5584052602667"/>
    <n v="3572.808838169683"/>
    <n v="3216.8925064507184"/>
    <n v="4234.1172213844884"/>
    <n v="8275.4899692779109"/>
    <n v="11023.818566004891"/>
    <n v="19299.308535282802"/>
    <n v="6888.98"/>
    <n v="10333.469999999999"/>
    <n v="10333.469999999999"/>
    <n v="10333.469999999999"/>
    <n v="0"/>
    <n v="0"/>
    <n v="27555.919999999998"/>
    <n v="10333.469999999999"/>
    <n v="37889.39"/>
    <n v="1.0372533635370356"/>
    <n v="3"/>
    <m/>
    <m/>
    <n v="0"/>
    <m/>
    <m/>
    <m/>
    <m/>
    <m/>
    <m/>
    <m/>
    <m/>
    <m/>
    <m/>
    <m/>
    <m/>
    <m/>
    <m/>
    <m/>
    <m/>
    <n v="4305.6124999999993"/>
    <n v="6888.98"/>
    <n v="10333.469999999999"/>
    <n v="2"/>
    <n v="3"/>
    <n v="0"/>
    <n v="2"/>
    <n v="1.25"/>
    <n v="2"/>
    <n v="1"/>
    <n v="2"/>
    <n v="2"/>
    <n v="2"/>
    <n v="1"/>
    <n v="1"/>
    <n v="1"/>
    <n v="0"/>
    <n v="1"/>
    <n v="1"/>
    <n v="1"/>
  </r>
  <r>
    <s v="BC_LEL35"/>
    <x v="4"/>
    <x v="1"/>
    <s v="宜春市"/>
    <s v="JXYC013"/>
    <s v="上高县人民医院"/>
    <s v="JXYC013"/>
    <x v="101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3"/>
    <x v="4"/>
    <n v="3985.87"/>
    <n v="0.43075812958716214"/>
    <n v="0.36386786244155711"/>
    <n v="0.5522753165553308"/>
    <n v="0.33372389687690451"/>
    <n v="0.40505084903985394"/>
    <n v="0.46485944414424663"/>
    <n v="1.3469013085840502"/>
    <n v="1.203634190061005"/>
    <n v="2.550535498645055"/>
    <n v="0"/>
    <n v="1"/>
    <n v="1"/>
    <n v="1"/>
    <n v="0"/>
    <n v="0"/>
    <n v="2"/>
    <n v="1"/>
    <n v="3"/>
    <n v="1716.9459059775822"/>
    <n v="1450.3299968699293"/>
    <n v="2201.2976159983964"/>
    <n v="1330.1800688447474"/>
    <n v="1614.4800276624828"/>
    <n v="1852.8693126312282"/>
    <n v="5368.5735188459075"/>
    <n v="4797.5294091384585"/>
    <n v="10166.102927984366"/>
    <n v="0"/>
    <n v="3985.87"/>
    <n v="3985.87"/>
    <n v="3985.87"/>
    <n v="0"/>
    <n v="0"/>
    <n v="7971.74"/>
    <n v="3985.87"/>
    <n v="11957.61"/>
    <n v="0.33372389687690451"/>
    <n v="1"/>
    <m/>
    <m/>
    <n v="0"/>
    <m/>
    <m/>
    <m/>
    <m/>
    <m/>
    <m/>
    <m/>
    <m/>
    <m/>
    <m/>
    <m/>
    <m/>
    <m/>
    <m/>
    <m/>
    <m/>
    <n v="3985.87"/>
    <n v="7971.74"/>
    <n v="3985.87"/>
    <n v="2"/>
    <n v="1"/>
    <n v="0"/>
    <n v="3"/>
    <n v="1"/>
    <n v="3"/>
    <n v="3"/>
    <n v="0"/>
    <n v="1"/>
    <n v="1"/>
    <n v="1"/>
    <n v="2"/>
    <n v="0"/>
    <n v="0"/>
    <n v="1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4"/>
    <x v="5"/>
    <n v="6232.07"/>
    <n v="6.4904974823774456E-2"/>
    <n v="6.0002125223240436E-2"/>
    <n v="8.8950002023404737E-2"/>
    <n v="7.7943566023809099E-2"/>
    <n v="7.1515617523551567E-2"/>
    <n v="9.3167284724016267E-2"/>
    <n v="0.21385710207041964"/>
    <n v="0.2426264682713769"/>
    <n v="0.45648357034179654"/>
    <n v="0"/>
    <n v="0"/>
    <n v="0"/>
    <n v="0"/>
    <n v="0"/>
    <n v="0"/>
    <n v="0"/>
    <n v="0"/>
    <n v="0"/>
    <n v="404.49234645000007"/>
    <n v="373.93744454"/>
    <n v="554.34263910999994"/>
    <n v="485.74975950999993"/>
    <n v="445.69033450000001"/>
    <n v="580.62504010999999"/>
    <n v="1332.7724301000001"/>
    <n v="1512.06513412"/>
    <n v="2844.8375642199999"/>
    <n v="0"/>
    <n v="0"/>
    <n v="0"/>
    <n v="0"/>
    <n v="0"/>
    <n v="0"/>
    <n v="0"/>
    <n v="0"/>
    <n v="0"/>
    <n v="7.794356602380909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3"/>
    <s v="上高县人民医院"/>
    <s v="JXYC013"/>
    <x v="101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8"/>
    <s v="宜丰县人民医院"/>
    <s v="JXYC018"/>
    <x v="102"/>
    <s v="未准入"/>
    <s v="-"/>
    <x v="0"/>
    <x v="1"/>
    <x v="0"/>
    <x v="0"/>
    <n v="4535.5"/>
    <n v="5.0921329216143646E-2"/>
    <n v="3.6480302693812403E-2"/>
    <n v="3.3934964182873964E-2"/>
    <n v="2.3962866029445265E-2"/>
    <n v="2.1833489498606026E-2"/>
    <n v="3.8009896166687547E-2"/>
    <n v="0.12133659609283001"/>
    <n v="8.3806251694738848E-2"/>
    <n v="0.20514284778756886"/>
    <n v="6"/>
    <n v="3"/>
    <n v="4"/>
    <n v="2"/>
    <n v="0"/>
    <n v="0"/>
    <n v="13"/>
    <n v="2"/>
    <n v="15"/>
    <n v="230.95368865981951"/>
    <n v="165.45641286778616"/>
    <n v="153.91203005142486"/>
    <n v="108.68357887654901"/>
    <n v="99.02579162092762"/>
    <n v="172.39388406401139"/>
    <n v="550.3221315790305"/>
    <n v="380.10325456148803"/>
    <n v="930.42538614051853"/>
    <n v="27213"/>
    <n v="13606.5"/>
    <n v="18142"/>
    <n v="9071"/>
    <n v="0"/>
    <n v="0"/>
    <n v="58961.5"/>
    <n v="9071"/>
    <n v="68032.5"/>
    <n v="2.3962866029445265E-2"/>
    <n v="2"/>
    <m/>
    <m/>
    <n v="0"/>
    <m/>
    <m/>
    <m/>
    <m/>
    <m/>
    <m/>
    <m/>
    <m/>
    <m/>
    <m/>
    <m/>
    <m/>
    <m/>
    <m/>
    <m/>
    <m/>
    <n v="16252.208333333334"/>
    <n v="68032.5"/>
    <n v="54426"/>
    <n v="15"/>
    <n v="12"/>
    <n v="0"/>
    <n v="7"/>
    <n v="3.5833333333333335"/>
    <n v="2"/>
    <n v="2"/>
    <n v="1"/>
    <n v="4"/>
    <n v="4"/>
    <n v="3"/>
    <n v="6"/>
    <n v="4"/>
    <n v="5"/>
    <n v="2"/>
    <n v="7"/>
    <n v="3"/>
  </r>
  <r>
    <s v="BC_LEL35"/>
    <x v="4"/>
    <x v="1"/>
    <s v="宜春市"/>
    <s v="JXYC018"/>
    <s v="宜丰县人民医院"/>
    <s v="JXYC018"/>
    <x v="102"/>
    <s v="未准入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8"/>
    <s v="宜丰县人民医院"/>
    <s v="JXYC018"/>
    <x v="102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8"/>
    <s v="宜丰县人民医院"/>
    <s v="JXYC018"/>
    <x v="102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8"/>
    <s v="宜丰县人民医院"/>
    <s v="JXYC018"/>
    <x v="102"/>
    <s v="未准入"/>
    <s v="-"/>
    <x v="0"/>
    <x v="1"/>
    <x v="3"/>
    <x v="4"/>
    <n v="3985.87"/>
    <n v="1.2313062787037363"/>
    <n v="1.0401029089623697"/>
    <n v="1.5786586906656932"/>
    <n v="0.95393749149164586"/>
    <n v="1.1578229622620115"/>
    <n v="1.3287836327966971"/>
    <n v="3.8500678783317994"/>
    <n v="3.4405440865503545"/>
    <n v="7.2906119648821539"/>
    <n v="4"/>
    <n v="5"/>
    <n v="3"/>
    <n v="3"/>
    <n v="0"/>
    <n v="0"/>
    <n v="12"/>
    <n v="3"/>
    <n v="15"/>
    <n v="4907.8267570968619"/>
    <n v="4145.7149817458403"/>
    <n v="6292.3283153636658"/>
    <n v="3802.2708292118068"/>
    <n v="4614.9318105912835"/>
    <n v="5296.358818455371"/>
    <n v="15345.870054206367"/>
    <n v="13713.56145825846"/>
    <n v="29059.431512464827"/>
    <n v="15943.48"/>
    <n v="19929.349999999999"/>
    <n v="11957.61"/>
    <n v="11957.61"/>
    <n v="0"/>
    <n v="0"/>
    <n v="47830.44"/>
    <n v="11957.61"/>
    <n v="59788.05"/>
    <n v="0.95393749149164586"/>
    <n v="3"/>
    <m/>
    <m/>
    <n v="0"/>
    <m/>
    <m/>
    <m/>
    <m/>
    <m/>
    <m/>
    <m/>
    <m/>
    <m/>
    <m/>
    <m/>
    <m/>
    <m/>
    <m/>
    <m/>
    <m/>
    <n v="11293.298333333334"/>
    <n v="55802.18"/>
    <n v="47830.44"/>
    <n v="14"/>
    <n v="12"/>
    <n v="0"/>
    <n v="5"/>
    <n v="2.8333333333333335"/>
    <n v="0"/>
    <n v="0"/>
    <n v="0"/>
    <n v="3"/>
    <n v="3"/>
    <n v="2"/>
    <n v="4"/>
    <n v="4"/>
    <n v="6"/>
    <n v="3"/>
    <n v="5"/>
    <n v="4"/>
  </r>
  <r>
    <s v="BC_LEL35"/>
    <x v="4"/>
    <x v="1"/>
    <s v="宜春市"/>
    <s v="JXYC018"/>
    <s v="宜丰县人民医院"/>
    <s v="JXYC018"/>
    <x v="102"/>
    <s v="未准入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5"/>
    <x v="4"/>
    <x v="1"/>
    <s v="宜春市"/>
    <s v="JXYC018"/>
    <s v="宜丰县人民医院"/>
    <s v="JXYC018"/>
    <x v="102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1511.8333333333333"/>
    <n v="0"/>
    <n v="0"/>
    <n v="0"/>
    <n v="0"/>
    <n v="0"/>
    <n v="2"/>
    <n v="0.33333333333333331"/>
    <n v="2"/>
    <n v="1"/>
    <n v="1"/>
    <n v="0"/>
    <n v="0"/>
    <n v="0"/>
    <n v="0"/>
    <n v="0"/>
    <n v="0"/>
    <n v="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1"/>
    <x v="1"/>
    <n v="3444.49"/>
    <n v="2.9434538002453938"/>
    <n v="2.7271769121471707"/>
    <n v="4.1366668324194853"/>
    <n v="4.2341419634059143"/>
    <n v="3.8123449001281631"/>
    <n v="5.01785967766134"/>
    <n v="9.8072975448120498"/>
    <n v="13.064346541195418"/>
    <n v="22.871644086007468"/>
    <n v="0"/>
    <n v="1"/>
    <n v="-5"/>
    <n v="0"/>
    <n v="0"/>
    <n v="0"/>
    <n v="-4"/>
    <n v="0"/>
    <n v="-4"/>
    <n v="10138.697180407256"/>
    <n v="9393.7336021218089"/>
    <n v="14248.707537600591"/>
    <n v="14584.459651532037"/>
    <n v="13131.583885042455"/>
    <n v="17283.967481107709"/>
    <n v="33781.138320129656"/>
    <n v="45000.011017682205"/>
    <n v="78781.149337811861"/>
    <n v="0"/>
    <n v="3444.49"/>
    <n v="-17222.449999999997"/>
    <n v="0"/>
    <n v="0"/>
    <n v="0"/>
    <n v="-13777.959999999997"/>
    <n v="0"/>
    <n v="-13777.959999999997"/>
    <n v="4.2341419634059143"/>
    <n v="0"/>
    <m/>
    <m/>
    <n v="0"/>
    <m/>
    <m/>
    <m/>
    <m/>
    <m/>
    <m/>
    <m/>
    <m/>
    <m/>
    <m/>
    <m/>
    <m/>
    <m/>
    <m/>
    <m/>
    <m/>
    <n v="9185.3066666666655"/>
    <n v="0"/>
    <n v="34444.899999999994"/>
    <n v="0"/>
    <n v="10"/>
    <n v="0"/>
    <n v="10"/>
    <n v="2.6666666666666665"/>
    <n v="1"/>
    <n v="5"/>
    <n v="1"/>
    <n v="2"/>
    <n v="3"/>
    <n v="10"/>
    <n v="0"/>
    <n v="0"/>
    <n v="0"/>
    <n v="1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1"/>
    <n v="2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3"/>
    <x v="4"/>
    <n v="3985.87"/>
    <n v="3.5034914578174168E-4"/>
    <n v="2.9594518600497497E-4"/>
    <n v="4.4918289894363878E-4"/>
    <n v="2.7142814996859922E-4"/>
    <n v="3.2944060532365943E-4"/>
    <n v="3.7808481831927296E-4"/>
    <n v="1.0954772307303555E-3"/>
    <n v="9.7895357361153161E-4"/>
    <n v="2.0744308043418869E-3"/>
    <n v="0"/>
    <n v="1"/>
    <n v="1"/>
    <n v="0"/>
    <n v="0"/>
    <n v="0"/>
    <n v="2"/>
    <n v="0"/>
    <n v="2"/>
    <n v="1.3964461496970704"/>
    <n v="1.1795990385416495"/>
    <n v="1.7903846414124811"/>
    <n v="1.0818773201153404"/>
    <n v="1.3131074255414141"/>
    <n v="1.5069969347942405"/>
    <n v="4.3664298296512012"/>
    <n v="3.9019816804509952"/>
    <n v="8.2684115101021973"/>
    <n v="0"/>
    <n v="3985.87"/>
    <n v="3985.87"/>
    <n v="0"/>
    <n v="0"/>
    <n v="0"/>
    <n v="7971.74"/>
    <n v="0"/>
    <n v="7971.74"/>
    <n v="2.7142814996859922E-4"/>
    <n v="0"/>
    <m/>
    <m/>
    <n v="0"/>
    <m/>
    <m/>
    <m/>
    <m/>
    <m/>
    <m/>
    <m/>
    <m/>
    <m/>
    <m/>
    <m/>
    <m/>
    <m/>
    <m/>
    <m/>
    <m/>
    <n v="22254.44083333333"/>
    <n v="0"/>
    <n v="0"/>
    <n v="0"/>
    <n v="0"/>
    <n v="0"/>
    <n v="29"/>
    <n v="5.583333333333333"/>
    <n v="29"/>
    <n v="23"/>
    <n v="15"/>
    <n v="0"/>
    <n v="0"/>
    <n v="0"/>
    <n v="0"/>
    <n v="0"/>
    <n v="0"/>
    <n v="0"/>
    <n v="0"/>
    <n v="0"/>
  </r>
  <r>
    <s v="BC_LEL34"/>
    <x v="3"/>
    <x v="1"/>
    <s v="宜春市"/>
    <s v="JXYC025"/>
    <s v="丰城市人民医院"/>
    <s v="JXYC025"/>
    <x v="103"/>
    <s v="正式进药"/>
    <s v="-"/>
    <x v="0"/>
    <x v="2"/>
    <x v="4"/>
    <x v="5"/>
    <n v="6232.07"/>
    <n v="0.85647918572320281"/>
    <n v="0.79178022242368906"/>
    <n v="1.1737820719231331"/>
    <n v="1.0285389874231194"/>
    <n v="0.94371452092322461"/>
    <n v="1.229434160123362"/>
    <n v="2.8220414800700251"/>
    <n v="3.201687668469706"/>
    <n v="6.0237291485397311"/>
    <n v="3"/>
    <n v="1"/>
    <n v="2"/>
    <n v="1"/>
    <n v="0"/>
    <n v="0"/>
    <n v="6"/>
    <n v="1"/>
    <n v="7"/>
    <n v="5337.6382389700002"/>
    <n v="4934.4297707599999"/>
    <n v="7315.0920369699998"/>
    <n v="6409.9269673499994"/>
    <n v="5881.2949544100002"/>
    <n v="7661.9197462800003"/>
    <n v="17587.160046699999"/>
    <n v="19953.14166804"/>
    <n v="37540.301714739995"/>
    <n v="18696.21"/>
    <n v="6232.07"/>
    <n v="12464.14"/>
    <n v="6232.07"/>
    <n v="0"/>
    <n v="0"/>
    <n v="37392.42"/>
    <n v="6232.07"/>
    <n v="43624.49"/>
    <n v="1.0285389874231194"/>
    <n v="1"/>
    <n v="0"/>
    <n v="2"/>
    <n v="7"/>
    <n v="3"/>
    <n v="1"/>
    <n v="2"/>
    <n v="1"/>
    <n v="0"/>
    <n v="0"/>
    <n v="0"/>
    <n v="0"/>
    <n v="0.33333333333333331"/>
    <n v="0"/>
    <n v="0"/>
    <n v="1"/>
    <n v="0"/>
    <n v="0"/>
    <n v="0"/>
    <n v="0"/>
    <n v="1038.6783333333333"/>
    <n v="0"/>
    <n v="12464.14"/>
    <n v="0"/>
    <n v="2"/>
    <n v="26.333333333333332"/>
    <n v="1"/>
    <n v="0.16666666666666666"/>
    <n v="0"/>
    <n v="0"/>
    <n v="0"/>
    <n v="0"/>
    <n v="0"/>
    <n v="0"/>
    <n v="0"/>
    <n v="0"/>
    <n v="0"/>
    <n v="0"/>
    <n v="1"/>
    <n v="1"/>
  </r>
  <r>
    <s v="BC_LEL34"/>
    <x v="3"/>
    <x v="1"/>
    <s v="宜春市"/>
    <s v="JXYC025"/>
    <s v="丰城市人民医院"/>
    <s v="JXYC025"/>
    <x v="103"/>
    <s v="正式进药"/>
    <s v="-"/>
    <x v="0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01"/>
    <s v="鹰潭市人民医院南院区"/>
    <s v="JXYT001"/>
    <x v="104"/>
    <s v="未准入"/>
    <s v="-"/>
    <x v="2"/>
    <x v="1"/>
    <x v="0"/>
    <x v="0"/>
    <n v="4535.5"/>
    <n v="0.92214450542172188"/>
    <n v="0.66062907632339241"/>
    <n v="0.61453503364164586"/>
    <n v="0.43394831956201724"/>
    <n v="0.3953870153283317"/>
    <n v="0.68832878955266863"/>
    <n v="2.1973086153867603"/>
    <n v="1.5176641244430176"/>
    <n v="3.7149727398297778"/>
    <n v="1"/>
    <n v="2"/>
    <n v="1"/>
    <n v="1"/>
    <n v="0"/>
    <n v="0"/>
    <n v="4"/>
    <n v="1"/>
    <n v="5"/>
    <n v="4182.38640434022"/>
    <n v="2996.2831756647465"/>
    <n v="2787.2236450816849"/>
    <n v="1968.1726033735292"/>
    <n v="1793.2778080216485"/>
    <n v="3121.9152250161287"/>
    <n v="9965.893225086651"/>
    <n v="6883.3656364113067"/>
    <n v="16849.258861497958"/>
    <n v="4535.5"/>
    <n v="9071"/>
    <n v="4535.5"/>
    <n v="4535.5"/>
    <n v="0"/>
    <n v="0"/>
    <n v="18142"/>
    <n v="4535.5"/>
    <n v="22677.5"/>
    <n v="0.43394831956201724"/>
    <n v="1"/>
    <m/>
    <m/>
    <n v="0"/>
    <m/>
    <m/>
    <m/>
    <m/>
    <m/>
    <m/>
    <m/>
    <m/>
    <m/>
    <m/>
    <m/>
    <m/>
    <m/>
    <m/>
    <m/>
    <m/>
    <n v="5669.375"/>
    <n v="18142"/>
    <n v="18142"/>
    <n v="4"/>
    <n v="4"/>
    <n v="0"/>
    <n v="2"/>
    <n v="1.25"/>
    <n v="1"/>
    <n v="1"/>
    <n v="2"/>
    <n v="1"/>
    <n v="1"/>
    <n v="1"/>
    <n v="1"/>
    <n v="2"/>
    <n v="1"/>
    <n v="1"/>
    <n v="1"/>
    <n v="2"/>
  </r>
  <r>
    <s v="BC_LEL34"/>
    <x v="3"/>
    <x v="1"/>
    <s v="鹰潭市"/>
    <s v="JXYT001"/>
    <s v="鹰潭市人民医院南院区"/>
    <s v="JXYT001"/>
    <x v="104"/>
    <s v="未准入"/>
    <s v="-"/>
    <x v="2"/>
    <x v="1"/>
    <x v="1"/>
    <x v="1"/>
    <n v="3444.49"/>
    <n v="1.9001135368856654"/>
    <n v="1.760498421215537"/>
    <n v="2.6703788064249268"/>
    <n v="2.7333027822935398"/>
    <n v="2.4610164261476211"/>
    <n v="3.2392229492177416"/>
    <n v="6.3309907645261294"/>
    <n v="8.433542157658902"/>
    <n v="14.764532922185031"/>
    <n v="3"/>
    <n v="2"/>
    <n v="1"/>
    <n v="2"/>
    <n v="0"/>
    <n v="0"/>
    <n v="6"/>
    <n v="2"/>
    <n v="8"/>
    <n v="6544.9220766673061"/>
    <n v="6064.0192068927045"/>
    <n v="9198.0930949425965"/>
    <n v="9414.8341005822749"/>
    <n v="8476.946469701219"/>
    <n v="11157.471056351018"/>
    <n v="21807.034378502605"/>
    <n v="29049.251626634512"/>
    <n v="50856.286005137117"/>
    <n v="10333.469999999999"/>
    <n v="6888.98"/>
    <n v="3444.49"/>
    <n v="6888.98"/>
    <n v="0"/>
    <n v="0"/>
    <n v="20666.939999999995"/>
    <n v="6888.98"/>
    <n v="27555.919999999995"/>
    <n v="2.7333027822935398"/>
    <n v="2"/>
    <m/>
    <m/>
    <n v="0"/>
    <m/>
    <m/>
    <m/>
    <m/>
    <m/>
    <m/>
    <m/>
    <m/>
    <m/>
    <m/>
    <m/>
    <m/>
    <m/>
    <m/>
    <m/>
    <m/>
    <n v="11194.592499999999"/>
    <n v="34444.899999999994"/>
    <n v="27555.919999999998"/>
    <n v="10"/>
    <n v="8"/>
    <n v="0"/>
    <n v="6"/>
    <n v="3.25"/>
    <n v="2"/>
    <n v="2"/>
    <n v="3"/>
    <n v="4"/>
    <n v="6"/>
    <n v="4"/>
    <n v="5"/>
    <n v="3"/>
    <n v="2"/>
    <n v="2"/>
    <n v="3"/>
    <n v="3"/>
  </r>
  <r>
    <s v="BC_LEL34"/>
    <x v="3"/>
    <x v="1"/>
    <s v="鹰潭市"/>
    <s v="JXYT001"/>
    <s v="鹰潭市人民医院南院区"/>
    <s v="JXYT001"/>
    <x v="104"/>
    <s v="未准入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01"/>
    <s v="鹰潭市人民医院南院区"/>
    <s v="JXYT001"/>
    <x v="104"/>
    <s v="未准入"/>
    <s v="-"/>
    <x v="2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01"/>
    <s v="鹰潭市人民医院南院区"/>
    <s v="JXYT001"/>
    <x v="104"/>
    <s v="未准入"/>
    <s v="-"/>
    <x v="2"/>
    <x v="1"/>
    <x v="3"/>
    <x v="4"/>
    <n v="3985.87"/>
    <n v="3.6536648504101401"/>
    <n v="3.0863055805139021"/>
    <n v="4.6843664071557489"/>
    <n v="2.8306262563857683"/>
    <n v="3.4356172248775692"/>
    <n v="3.9429101734628018"/>
    <n v="11.424336838079792"/>
    <n v="10.209153654726141"/>
    <n v="21.633490492805933"/>
    <n v="2"/>
    <n v="2"/>
    <n v="2"/>
    <n v="1"/>
    <n v="0"/>
    <n v="0"/>
    <n v="6"/>
    <n v="1"/>
    <n v="7"/>
    <n v="14563.033117304265"/>
    <n v="12301.612824202948"/>
    <n v="18671.275531289884"/>
    <n v="11282.508276540342"/>
    <n v="13693.923628122755"/>
    <n v="15715.927373100179"/>
    <n v="45535.921472797098"/>
    <n v="40692.35927776328"/>
    <n v="86228.280750560371"/>
    <n v="7971.74"/>
    <n v="7971.74"/>
    <n v="7971.74"/>
    <n v="3985.87"/>
    <n v="0"/>
    <n v="0"/>
    <n v="23915.22"/>
    <n v="3985.87"/>
    <n v="27901.09"/>
    <n v="2.8306262563857683"/>
    <n v="1"/>
    <m/>
    <m/>
    <n v="0"/>
    <m/>
    <m/>
    <m/>
    <m/>
    <m/>
    <m/>
    <m/>
    <m/>
    <m/>
    <m/>
    <m/>
    <m/>
    <m/>
    <m/>
    <m/>
    <m/>
    <n v="34212.050833333335"/>
    <n v="95660.88"/>
    <n v="55802.18"/>
    <n v="24"/>
    <n v="14"/>
    <n v="0"/>
    <n v="13"/>
    <n v="8.5833333333333339"/>
    <n v="8"/>
    <n v="13"/>
    <n v="13"/>
    <n v="13"/>
    <n v="11"/>
    <n v="7"/>
    <n v="10"/>
    <n v="7"/>
    <n v="7"/>
    <n v="6"/>
    <n v="4"/>
    <n v="4"/>
  </r>
  <r>
    <s v="BC_LEL34"/>
    <x v="3"/>
    <x v="1"/>
    <s v="鹰潭市"/>
    <s v="JXYT001"/>
    <s v="鹰潭市人民医院南院区"/>
    <s v="JXYT001"/>
    <x v="104"/>
    <s v="未准入"/>
    <s v="-"/>
    <x v="2"/>
    <x v="1"/>
    <x v="4"/>
    <x v="5"/>
    <n v="6232.07"/>
    <n v="0.58509323682339898"/>
    <n v="0.54089497302340961"/>
    <n v="0.80185461822315862"/>
    <n v="0.70263367502451035"/>
    <n v="0.64468693292437351"/>
    <n v="0.83987262572307442"/>
    <n v="1.9278428280699673"/>
    <n v="2.1871932336719584"/>
    <n v="4.1150360617419253"/>
    <n v="2"/>
    <n v="2"/>
    <n v="2"/>
    <n v="3"/>
    <n v="0"/>
    <n v="0"/>
    <n v="6"/>
    <n v="3"/>
    <n v="9"/>
    <n v="3646.3420084099998"/>
    <n v="3370.8953345300001"/>
    <n v="4997.21411059"/>
    <n v="4378.8622471099998"/>
    <n v="4017.7340940700001"/>
    <n v="5234.1449945900004"/>
    <n v="12014.45145353"/>
    <n v="13630.741335770001"/>
    <n v="25645.192789300003"/>
    <n v="12464.14"/>
    <n v="12464.14"/>
    <n v="12464.14"/>
    <n v="18696.21"/>
    <n v="0"/>
    <n v="0"/>
    <n v="37392.42"/>
    <n v="18696.21"/>
    <n v="56088.63"/>
    <n v="0.70263367502451035"/>
    <n v="3"/>
    <n v="0"/>
    <n v="2"/>
    <n v="9"/>
    <n v="2"/>
    <n v="2"/>
    <n v="2"/>
    <n v="3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8"/>
    <n v="1"/>
    <n v="0.16666666666666666"/>
    <n v="0"/>
    <n v="0"/>
    <n v="0"/>
    <n v="0"/>
    <n v="0"/>
    <n v="0"/>
    <n v="0"/>
    <n v="0"/>
    <n v="0"/>
    <n v="0"/>
    <n v="1"/>
    <n v="1"/>
  </r>
  <r>
    <s v="BC_LEL34"/>
    <x v="3"/>
    <x v="1"/>
    <s v="鹰潭市"/>
    <s v="JXYT001"/>
    <s v="鹰潭市人民医院南院区"/>
    <s v="JXYT001"/>
    <x v="104"/>
    <s v="未准入"/>
    <s v="-"/>
    <x v="2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0"/>
    <x v="0"/>
    <n v="4535.5"/>
    <n v="1.3470254959517716"/>
    <n v="0.96501600773266016"/>
    <n v="0.89768398944404448"/>
    <n v="0.63389137704414156"/>
    <n v="0.57756283021169863"/>
    <n v="1.0054784512336641"/>
    <n v="3.2097254931284764"/>
    <n v="2.2169326584895046"/>
    <n v="5.426658151617981"/>
    <n v="1"/>
    <n v="1"/>
    <n v="2"/>
    <n v="1"/>
    <n v="0"/>
    <n v="0"/>
    <n v="4"/>
    <n v="1"/>
    <n v="5"/>
    <n v="6109.434136889261"/>
    <n v="4376.8301030714802"/>
    <n v="4071.4457341234643"/>
    <n v="2875.0143405837043"/>
    <n v="2619.5362164251592"/>
    <n v="4560.3475155702836"/>
    <n v="14557.709974084206"/>
    <n v="10054.898072579148"/>
    <n v="24612.608046663354"/>
    <n v="4535.5"/>
    <n v="4535.5"/>
    <n v="9071"/>
    <n v="4535.5"/>
    <n v="0"/>
    <n v="0"/>
    <n v="18142"/>
    <n v="4535.5"/>
    <n v="22677.5"/>
    <n v="0.63389137704414156"/>
    <n v="1"/>
    <m/>
    <m/>
    <n v="0"/>
    <m/>
    <m/>
    <m/>
    <m/>
    <m/>
    <m/>
    <m/>
    <m/>
    <m/>
    <m/>
    <m/>
    <m/>
    <m/>
    <m/>
    <m/>
    <m/>
    <n v="6803.25"/>
    <n v="22677.5"/>
    <n v="18142"/>
    <n v="5"/>
    <n v="4"/>
    <n v="0"/>
    <n v="2"/>
    <n v="1.5"/>
    <n v="2"/>
    <n v="1"/>
    <n v="1"/>
    <n v="2"/>
    <n v="1"/>
    <n v="2"/>
    <n v="2"/>
    <n v="1"/>
    <n v="2"/>
    <n v="1"/>
    <n v="1"/>
    <n v="2"/>
  </r>
  <r>
    <s v="BC_LEL34"/>
    <x v="3"/>
    <x v="1"/>
    <s v="鹰潭市"/>
    <s v="JXYT029"/>
    <s v="中国人民解放军第184医院"/>
    <s v="JXYT029"/>
    <x v="105"/>
    <s v="未准入"/>
    <s v="-"/>
    <x v="0"/>
    <x v="1"/>
    <x v="1"/>
    <x v="1"/>
    <n v="3444.49"/>
    <n v="0.46772025523339456"/>
    <n v="0.43335345752997828"/>
    <n v="0.65732401388921269"/>
    <n v="0.67281299256456362"/>
    <n v="0.60578865874402976"/>
    <n v="0.79734718749975164"/>
    <n v="1.5583977266525855"/>
    <n v="2.0759488388083449"/>
    <n v="3.6343465654609304"/>
    <n v="0"/>
    <n v="0"/>
    <n v="0"/>
    <n v="0"/>
    <n v="0"/>
    <n v="0"/>
    <n v="0"/>
    <n v="0"/>
    <n v="0"/>
    <n v="1611.057741948875"/>
    <n v="1492.6816509274349"/>
    <n v="2264.145992601254"/>
    <n v="2317.4976247587133"/>
    <n v="2086.6329771572227"/>
    <n v="2746.4544138710194"/>
    <n v="5367.8853854775643"/>
    <n v="7150.5850157869554"/>
    <n v="12518.47040126452"/>
    <n v="0"/>
    <n v="0"/>
    <n v="0"/>
    <n v="0"/>
    <n v="0"/>
    <n v="0"/>
    <n v="0"/>
    <n v="0"/>
    <n v="0"/>
    <n v="0.67281299256456362"/>
    <n v="0"/>
    <m/>
    <m/>
    <n v="0"/>
    <m/>
    <m/>
    <m/>
    <m/>
    <m/>
    <m/>
    <m/>
    <m/>
    <m/>
    <m/>
    <m/>
    <m/>
    <m/>
    <m/>
    <m/>
    <m/>
    <n v="2583.3674999999998"/>
    <n v="10333.469999999999"/>
    <n v="0"/>
    <n v="3"/>
    <n v="0"/>
    <n v="0"/>
    <n v="2"/>
    <n v="0.75"/>
    <n v="1"/>
    <n v="1"/>
    <n v="1"/>
    <n v="0"/>
    <n v="2"/>
    <n v="1"/>
    <n v="2"/>
    <n v="1"/>
    <n v="0"/>
    <n v="0"/>
    <n v="0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3"/>
    <x v="4"/>
    <n v="3985.87"/>
    <n v="1.2023445906572734"/>
    <n v="1.0156385360386002"/>
    <n v="1.5415268889997176"/>
    <n v="0.93149982466394843"/>
    <n v="1.1305896832427851"/>
    <n v="1.2975291693704099"/>
    <n v="3.7595100156955912"/>
    <n v="3.359618677277143"/>
    <n v="7.1191286929727342"/>
    <n v="0"/>
    <n v="0"/>
    <n v="0"/>
    <n v="0"/>
    <n v="0"/>
    <n v="0"/>
    <n v="0"/>
    <n v="0"/>
    <n v="0"/>
    <n v="4792.3892335631062"/>
    <n v="4048.2031716401757"/>
    <n v="6144.3257810573041"/>
    <n v="3712.8372061332916"/>
    <n v="4506.3835007469197"/>
    <n v="5171.7825903184348"/>
    <n v="14984.918186260587"/>
    <n v="13391.003297198646"/>
    <n v="28375.921483459235"/>
    <n v="0"/>
    <n v="0"/>
    <n v="0"/>
    <n v="0"/>
    <n v="0"/>
    <n v="0"/>
    <n v="0"/>
    <n v="0"/>
    <n v="0"/>
    <n v="0.93149982466394843"/>
    <n v="0"/>
    <m/>
    <m/>
    <n v="0"/>
    <m/>
    <m/>
    <m/>
    <m/>
    <m/>
    <m/>
    <m/>
    <m/>
    <m/>
    <m/>
    <m/>
    <m/>
    <m/>
    <m/>
    <m/>
    <m/>
    <n v="10961.1425"/>
    <n v="31886.959999999999"/>
    <n v="3985.87"/>
    <n v="8"/>
    <n v="1"/>
    <n v="0"/>
    <n v="6"/>
    <n v="2.75"/>
    <n v="6"/>
    <n v="4"/>
    <n v="2"/>
    <n v="3"/>
    <n v="5"/>
    <n v="4"/>
    <n v="3"/>
    <n v="4"/>
    <n v="1"/>
    <n v="1"/>
    <n v="0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4"/>
    <x v="5"/>
    <n v="6232.07"/>
    <n v="8.5202708323237689E-2"/>
    <n v="7.8766552623767069E-2"/>
    <n v="0.11676752312313564"/>
    <n v="0.1023189591243359"/>
    <n v="9.3880748523363824E-2"/>
    <n v="0.12230370922342014"/>
    <n v="0.28073678407014041"/>
    <n v="0.31850341687111988"/>
    <n v="0.59924020094126029"/>
    <n v="0"/>
    <n v="0"/>
    <n v="0"/>
    <n v="0"/>
    <n v="0"/>
    <n v="0"/>
    <n v="0"/>
    <n v="0"/>
    <n v="0"/>
    <n v="530.9892424599999"/>
    <n v="490.87866961000003"/>
    <n v="727.70337782999991"/>
    <n v="637.65891558999999"/>
    <n v="585.07139644999995"/>
    <n v="762.20527713999991"/>
    <n v="1749.5712898999998"/>
    <n v="1984.9355891799999"/>
    <n v="3734.5068790799996"/>
    <n v="0"/>
    <n v="0"/>
    <n v="0"/>
    <n v="0"/>
    <n v="0"/>
    <n v="0"/>
    <n v="0"/>
    <n v="0"/>
    <n v="0"/>
    <n v="0.1023189591243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</r>
  <r>
    <s v="BC_LEL34"/>
    <x v="3"/>
    <x v="1"/>
    <s v="鹰潭市"/>
    <s v="JXYT029"/>
    <s v="中国人民解放军第184医院"/>
    <s v="JXYT029"/>
    <x v="105"/>
    <s v="未准入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0"/>
    <x v="0"/>
    <n v="4535.5"/>
    <m/>
    <m/>
    <m/>
    <m/>
    <m/>
    <m/>
    <n v="0"/>
    <n v="0"/>
    <n v="0"/>
    <n v="13"/>
    <n v="13"/>
    <n v="11"/>
    <n v="18"/>
    <n v="0"/>
    <n v="0"/>
    <n v="37"/>
    <n v="18"/>
    <n v="55"/>
    <m/>
    <m/>
    <m/>
    <m/>
    <m/>
    <m/>
    <n v="0"/>
    <n v="0"/>
    <n v="0"/>
    <n v="58961.5"/>
    <n v="58961.5"/>
    <n v="49890.5"/>
    <n v="81639"/>
    <n v="0"/>
    <n v="0"/>
    <n v="167813.5"/>
    <n v="81639"/>
    <n v="249452.5"/>
    <n v="0"/>
    <n v="18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1"/>
    <x v="1"/>
    <n v="3444.49"/>
    <m/>
    <m/>
    <m/>
    <m/>
    <m/>
    <m/>
    <n v="0"/>
    <n v="0"/>
    <n v="0"/>
    <n v="8"/>
    <n v="8"/>
    <n v="9"/>
    <n v="9"/>
    <n v="0"/>
    <n v="0"/>
    <n v="25"/>
    <n v="9"/>
    <n v="34"/>
    <m/>
    <m/>
    <m/>
    <m/>
    <m/>
    <m/>
    <n v="0"/>
    <n v="0"/>
    <n v="0"/>
    <n v="27555.919999999998"/>
    <n v="27555.919999999998"/>
    <n v="31000.409999999996"/>
    <n v="31000.409999999996"/>
    <n v="0"/>
    <n v="0"/>
    <n v="86112.25"/>
    <n v="31000.409999999996"/>
    <n v="117112.66"/>
    <n v="0"/>
    <n v="9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2"/>
    <x v="2"/>
    <n v="3566.02"/>
    <m/>
    <m/>
    <m/>
    <m/>
    <m/>
    <m/>
    <n v="0"/>
    <n v="0"/>
    <n v="0"/>
    <n v="3"/>
    <n v="3"/>
    <n v="3"/>
    <n v="3"/>
    <n v="0"/>
    <n v="0"/>
    <n v="9"/>
    <n v="3"/>
    <n v="12"/>
    <m/>
    <m/>
    <m/>
    <m/>
    <m/>
    <m/>
    <n v="0"/>
    <n v="0"/>
    <n v="0"/>
    <n v="10698.06"/>
    <n v="10698.06"/>
    <n v="10698.06"/>
    <n v="10698.06"/>
    <n v="0"/>
    <n v="0"/>
    <n v="32094.18"/>
    <n v="10698.06"/>
    <n v="42792.24"/>
    <n v="0"/>
    <n v="3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3"/>
    <x v="4"/>
    <n v="3985.87"/>
    <m/>
    <m/>
    <m/>
    <m/>
    <m/>
    <m/>
    <n v="0"/>
    <n v="0"/>
    <n v="0"/>
    <n v="17"/>
    <n v="22"/>
    <n v="13"/>
    <n v="8"/>
    <n v="0"/>
    <n v="0"/>
    <n v="52"/>
    <n v="8"/>
    <n v="60"/>
    <m/>
    <m/>
    <m/>
    <m/>
    <m/>
    <m/>
    <n v="0"/>
    <n v="0"/>
    <n v="0"/>
    <n v="67759.789999999994"/>
    <n v="87689.14"/>
    <n v="51816.31"/>
    <n v="31886.959999999999"/>
    <n v="0"/>
    <n v="0"/>
    <n v="207265.24"/>
    <n v="31886.959999999999"/>
    <n v="239152.19999999998"/>
    <n v="0"/>
    <n v="8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4"/>
    <x v="5"/>
    <n v="6232.07"/>
    <n v="0"/>
    <n v="0"/>
    <n v="0"/>
    <n v="0"/>
    <n v="0"/>
    <n v="0"/>
    <n v="0"/>
    <n v="0"/>
    <n v="0"/>
    <n v="13"/>
    <n v="18"/>
    <n v="21"/>
    <n v="16"/>
    <n v="0"/>
    <n v="0"/>
    <n v="52"/>
    <n v="16"/>
    <n v="68"/>
    <n v="0"/>
    <n v="0"/>
    <n v="0"/>
    <n v="0"/>
    <n v="0"/>
    <n v="0"/>
    <n v="0"/>
    <n v="0"/>
    <n v="0"/>
    <n v="81016.91"/>
    <n v="112177.26"/>
    <n v="130873.47"/>
    <n v="99713.12"/>
    <n v="0"/>
    <n v="0"/>
    <n v="324067.64"/>
    <n v="99713.12"/>
    <n v="423780.76"/>
    <n v="0"/>
    <n v="16"/>
    <n v="0"/>
    <n v="0"/>
    <n v="68"/>
    <n v="13"/>
    <n v="18"/>
    <n v="2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1"/>
    <s v="-"/>
    <s v="-"/>
    <s v="-"/>
    <s v="-"/>
    <x v="58"/>
    <s v="-"/>
    <s v="-"/>
    <x v="0"/>
    <x v="3"/>
    <x v="4"/>
    <x v="6"/>
    <n v="8489.27"/>
    <n v="0"/>
    <n v="0"/>
    <n v="0"/>
    <n v="0"/>
    <n v="0"/>
    <n v="0"/>
    <n v="0"/>
    <n v="0"/>
    <n v="0"/>
    <n v="1"/>
    <n v="0"/>
    <n v="0"/>
    <n v="1"/>
    <n v="0"/>
    <n v="0"/>
    <n v="1"/>
    <n v="1"/>
    <n v="2"/>
    <n v="0"/>
    <n v="0"/>
    <n v="0"/>
    <n v="0"/>
    <n v="0"/>
    <n v="0"/>
    <n v="0"/>
    <n v="0"/>
    <n v="0"/>
    <n v="8489.27"/>
    <n v="0"/>
    <n v="0"/>
    <n v="8489.27"/>
    <n v="0"/>
    <n v="0"/>
    <n v="8489.27"/>
    <n v="8489.27"/>
    <n v="16978.54"/>
    <n v="0"/>
    <n v="1"/>
    <n v="0"/>
    <n v="0"/>
    <n v="4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0"/>
    <x v="0"/>
    <n v="4535.5"/>
    <n v="15.382231803362297"/>
    <n v="11.019910142391627"/>
    <n v="10.251018450128665"/>
    <n v="7.2386633580056783"/>
    <n v="6.5954247800224381"/>
    <n v="11.48196723569343"/>
    <n v="36.653160395882594"/>
    <n v="25.316055373721547"/>
    <n v="61.969215769604141"/>
    <n v="3"/>
    <n v="8"/>
    <n v="0"/>
    <n v="0"/>
    <n v="0"/>
    <n v="0"/>
    <n v="11"/>
    <n v="0"/>
    <n v="11"/>
    <n v="69766.112344149704"/>
    <n v="49980.802450817231"/>
    <n v="46493.494180558562"/>
    <n v="32830.957660234752"/>
    <n v="29913.549089791766"/>
    <n v="52076.46239748755"/>
    <n v="166240.4089755255"/>
    <n v="114820.96914751406"/>
    <n v="281061.37812303955"/>
    <n v="13606.5"/>
    <n v="36284"/>
    <n v="0"/>
    <n v="0"/>
    <n v="0"/>
    <n v="0"/>
    <n v="49890.5"/>
    <n v="0"/>
    <n v="49890.5"/>
    <n v="7.2386633580056783"/>
    <n v="0"/>
    <m/>
    <m/>
    <n v="0"/>
    <m/>
    <m/>
    <m/>
    <m/>
    <m/>
    <m/>
    <m/>
    <m/>
    <m/>
    <m/>
    <m/>
    <m/>
    <m/>
    <m/>
    <m/>
    <m/>
    <n v="46488.875"/>
    <n v="190491"/>
    <n v="54426"/>
    <n v="42"/>
    <n v="12"/>
    <n v="0"/>
    <n v="15"/>
    <n v="10.25"/>
    <n v="4"/>
    <n v="12"/>
    <n v="8"/>
    <n v="10"/>
    <n v="15"/>
    <n v="20"/>
    <n v="0"/>
    <n v="15"/>
    <n v="27"/>
    <n v="0"/>
    <n v="3"/>
    <n v="9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2"/>
    <x v="2"/>
    <n v="3566.02"/>
    <n v="0.75423790540297464"/>
    <n v="0.86118373256432368"/>
    <n v="1.7430626829434741"/>
    <n v="1.7644959304312031"/>
    <n v="2.1451537775602123"/>
    <n v="2.7318669710978116"/>
    <n v="3.3584843209107724"/>
    <n v="6.6415166790892268"/>
    <n v="10.000000999999999"/>
    <n v="6"/>
    <n v="0"/>
    <n v="0"/>
    <n v="0"/>
    <n v="0"/>
    <n v="0"/>
    <n v="6"/>
    <n v="0"/>
    <n v="6"/>
    <n v="2689.6274554251158"/>
    <n v="3070.9984139990297"/>
    <n v="6215.7963886300877"/>
    <n v="6292.2277778362786"/>
    <n v="7649.6612738552685"/>
    <n v="9741.8922562742191"/>
    <n v="11976.422258054234"/>
    <n v="23683.781307965764"/>
    <n v="35660.203566019998"/>
    <n v="21396.12"/>
    <n v="0"/>
    <n v="0"/>
    <n v="0"/>
    <n v="0"/>
    <n v="0"/>
    <n v="21396.12"/>
    <n v="0"/>
    <n v="21396.12"/>
    <n v="1.7644959304312031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0"/>
    <n v="0"/>
    <n v="0"/>
    <n v="0"/>
    <n v="0"/>
    <n v="1"/>
    <n v="0.41666666666666669"/>
    <n v="0"/>
    <n v="0"/>
    <n v="0"/>
    <n v="0"/>
    <n v="1"/>
    <n v="4"/>
    <n v="0"/>
    <n v="0"/>
    <n v="0"/>
    <n v="0"/>
    <n v="0"/>
    <n v="0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3"/>
    <x v="4"/>
    <n v="3985.87"/>
    <n v="5.254520658055065"/>
    <n v="4.4385725275432675"/>
    <n v="6.736824822215433"/>
    <n v="4.070867128861714"/>
    <n v="4.9409353130083957"/>
    <n v="5.6704990215482063"/>
    <n v="16.429918007813765"/>
    <n v="14.682301463418316"/>
    <n v="31.112219471232081"/>
    <n v="0"/>
    <n v="1"/>
    <n v="0"/>
    <n v="0"/>
    <n v="0"/>
    <n v="0"/>
    <n v="1"/>
    <n v="0"/>
    <n v="1"/>
    <n v="20943.836255321945"/>
    <n v="17691.573080358885"/>
    <n v="26852.107954123829"/>
    <n v="16225.947162916042"/>
    <n v="19693.925836060775"/>
    <n v="22601.871935018349"/>
    <n v="65487.517289804659"/>
    <n v="58521.744933995171"/>
    <n v="124009.26222379983"/>
    <n v="0"/>
    <n v="3985.87"/>
    <n v="0"/>
    <n v="0"/>
    <n v="0"/>
    <n v="0"/>
    <n v="3985.87"/>
    <n v="0"/>
    <n v="3985.87"/>
    <n v="4.070867128861714"/>
    <n v="0"/>
    <m/>
    <m/>
    <n v="0"/>
    <m/>
    <m/>
    <m/>
    <m/>
    <m/>
    <m/>
    <m/>
    <m/>
    <m/>
    <m/>
    <m/>
    <m/>
    <m/>
    <m/>
    <m/>
    <m/>
    <n v="17936.415000000001"/>
    <n v="15943.48"/>
    <n v="15943.48"/>
    <n v="4"/>
    <n v="4"/>
    <n v="0"/>
    <n v="17"/>
    <n v="4.5"/>
    <n v="10"/>
    <n v="4"/>
    <n v="15"/>
    <n v="0"/>
    <n v="17"/>
    <n v="0"/>
    <n v="0"/>
    <n v="0"/>
    <n v="4"/>
    <n v="4"/>
    <n v="0"/>
    <n v="0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4"/>
    <x v="5"/>
    <n v="6232.07"/>
    <n v="12.49728009272842"/>
    <n v="11.450325296429597"/>
    <n v="17.631856621029613"/>
    <n v="15.281541622128763"/>
    <n v="13.908917124428962"/>
    <n v="18.532415419528345"/>
    <n v="41.579462010187626"/>
    <n v="47.722874166086072"/>
    <n v="89.302336176273698"/>
    <n v="11"/>
    <n v="12"/>
    <n v="15"/>
    <n v="16"/>
    <n v="0"/>
    <n v="0"/>
    <n v="38"/>
    <n v="16"/>
    <n v="54"/>
    <n v="77883.924347489999"/>
    <n v="71359.228770119997"/>
    <n v="109882.96469222002"/>
    <n v="95235.637097019993"/>
    <n v="86681.345143639992"/>
    <n v="115495.31016358001"/>
    <n v="259126.11780983"/>
    <n v="297412.29240424"/>
    <n v="556538.41021407"/>
    <n v="68552.76999999999"/>
    <n v="74784.84"/>
    <n v="93481.049999999988"/>
    <n v="99713.12"/>
    <n v="0"/>
    <n v="0"/>
    <n v="236818.65999999997"/>
    <n v="99713.12"/>
    <n v="336531.77999999997"/>
    <n v="15.281541622128763"/>
    <n v="16"/>
    <n v="110"/>
    <n v="14"/>
    <n v="54"/>
    <n v="11"/>
    <n v="12"/>
    <n v="15"/>
    <n v="16"/>
    <n v="0"/>
    <n v="0"/>
    <n v="0"/>
    <n v="0"/>
    <n v="0"/>
    <n v="0"/>
    <n v="0"/>
    <n v="0"/>
    <n v="0"/>
    <n v="0"/>
    <n v="0"/>
    <n v="0"/>
    <n v="133470.16583333333"/>
    <n v="685527.7"/>
    <n v="87248.98"/>
    <n v="110"/>
    <n v="14"/>
    <n v="12.666666666666666"/>
    <n v="40"/>
    <n v="21.416666666666668"/>
    <n v="8"/>
    <n v="15"/>
    <n v="20"/>
    <n v="25"/>
    <n v="35"/>
    <n v="30"/>
    <n v="30"/>
    <n v="40"/>
    <n v="40"/>
    <n v="0"/>
    <n v="10"/>
    <n v="4"/>
  </r>
  <r>
    <s v="BC_LEL48"/>
    <x v="5"/>
    <x v="2"/>
    <s v="上海市"/>
    <s v="0172slc"/>
    <s v="中国药科大学附属上海高博肿瘤医院"/>
    <s v="0172slc"/>
    <x v="106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-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33.905000000001"/>
    <n v="-42446.350000000006"/>
    <n v="0"/>
    <n v="-5"/>
    <n v="0"/>
    <n v="0"/>
    <n v="6"/>
    <n v="1.5"/>
    <n v="6"/>
    <n v="6"/>
    <n v="5"/>
    <n v="3"/>
    <n v="3"/>
    <n v="0"/>
    <n v="0"/>
    <n v="-5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0"/>
    <x v="0"/>
    <n v="4535.5"/>
    <n v="1.3824457312286895"/>
    <n v="0.99039124683734481"/>
    <n v="0.92128872313764398"/>
    <n v="0.6505596448552482"/>
    <n v="0.59274993052626701"/>
    <n v="1.0319176562937014"/>
    <n v="3.2941257012036784"/>
    <n v="2.2752272316752169"/>
    <n v="5.5693529328788953"/>
    <n v="0"/>
    <n v="0"/>
    <n v="0"/>
    <n v="0"/>
    <n v="0"/>
    <n v="0"/>
    <n v="0"/>
    <n v="0"/>
    <n v="0"/>
    <n v="6270.0826139877208"/>
    <n v="4491.9195000307773"/>
    <n v="4178.505003790784"/>
    <n v="2950.6132692409783"/>
    <n v="2688.417309901884"/>
    <n v="4680.2625301200824"/>
    <n v="14940.507117809282"/>
    <n v="10319.293109262944"/>
    <n v="25259.800227072228"/>
    <n v="0"/>
    <n v="0"/>
    <n v="0"/>
    <n v="0"/>
    <n v="0"/>
    <n v="0"/>
    <n v="0"/>
    <n v="0"/>
    <n v="0"/>
    <n v="0.650559644855248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1"/>
    <x v="1"/>
    <n v="3444.49"/>
    <n v="0.91143378731259861"/>
    <n v="0.8444641398830679"/>
    <n v="1.2809094940128412"/>
    <n v="1.3110924470445302"/>
    <n v="1.1804839439219323"/>
    <n v="1.5537688581464282"/>
    <n v="3.0368074212085077"/>
    <n v="4.0453452491128905"/>
    <n v="7.0821526703213982"/>
    <n v="0"/>
    <n v="0"/>
    <n v="0"/>
    <n v="0"/>
    <n v="0"/>
    <n v="0"/>
    <n v="0"/>
    <n v="0"/>
    <n v="0"/>
    <n v="3139.4245660603729"/>
    <n v="2908.7482851858281"/>
    <n v="4412.0799430322904"/>
    <n v="4516.0448229204139"/>
    <n v="4066.1651399996563"/>
    <n v="5351.9412941967903"/>
    <n v="10460.252794278491"/>
    <n v="13934.151257116861"/>
    <n v="24394.404051395351"/>
    <n v="0"/>
    <n v="0"/>
    <n v="0"/>
    <n v="0"/>
    <n v="0"/>
    <n v="0"/>
    <n v="0"/>
    <n v="0"/>
    <n v="0"/>
    <n v="1.3110924470445302"/>
    <n v="0"/>
    <m/>
    <m/>
    <n v="0"/>
    <m/>
    <m/>
    <m/>
    <m/>
    <m/>
    <m/>
    <m/>
    <m/>
    <m/>
    <m/>
    <m/>
    <m/>
    <m/>
    <m/>
    <m/>
    <m/>
    <n v="4305.6124999999993"/>
    <n v="0"/>
    <n v="0"/>
    <n v="0"/>
    <n v="0"/>
    <n v="0"/>
    <n v="5"/>
    <n v="1.25"/>
    <n v="5"/>
    <n v="3"/>
    <n v="5"/>
    <n v="2"/>
    <n v="0"/>
    <n v="0"/>
    <n v="0"/>
    <n v="0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3"/>
    <x v="4"/>
    <n v="3985.87"/>
    <n v="1.5712422183170072"/>
    <n v="1.3272519033010002"/>
    <n v="2.0144908102785739"/>
    <n v="1.2172981541562788"/>
    <n v="1.4774718127468043"/>
    <n v="1.6956308750872271"/>
    <n v="4.912984931896581"/>
    <n v="4.39040084199031"/>
    <n v="9.303385773886891"/>
    <n v="0"/>
    <n v="0"/>
    <n v="0"/>
    <n v="0"/>
    <n v="0"/>
    <n v="0"/>
    <n v="0"/>
    <n v="0"/>
    <n v="0"/>
    <n v="6262.7672207232099"/>
    <n v="5290.2535438103569"/>
    <n v="8029.4984859650604"/>
    <n v="4851.9921937068866"/>
    <n v="5889.0105742731048"/>
    <n v="6758.5642360839256"/>
    <n v="19582.519250498626"/>
    <n v="17499.567004063916"/>
    <n v="37082.086254562542"/>
    <n v="0"/>
    <n v="0"/>
    <n v="0"/>
    <n v="0"/>
    <n v="0"/>
    <n v="0"/>
    <n v="0"/>
    <n v="0"/>
    <n v="0"/>
    <n v="1.2172981541562788"/>
    <n v="0"/>
    <m/>
    <m/>
    <n v="0"/>
    <m/>
    <m/>
    <m/>
    <m/>
    <m/>
    <m/>
    <m/>
    <m/>
    <m/>
    <m/>
    <m/>
    <m/>
    <m/>
    <m/>
    <m/>
    <m/>
    <n v="1660.7791666666667"/>
    <n v="0"/>
    <n v="0"/>
    <n v="0"/>
    <n v="0"/>
    <n v="0"/>
    <n v="5"/>
    <n v="0.41666666666666669"/>
    <n v="5"/>
    <n v="0"/>
    <n v="0"/>
    <n v="0"/>
    <n v="0"/>
    <n v="0"/>
    <n v="0"/>
    <n v="0"/>
    <n v="0"/>
    <n v="0"/>
    <n v="0"/>
    <n v="0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4"/>
    <x v="5"/>
    <n v="6232.07"/>
    <n v="7.1042843084288201"/>
    <n v="6.4647204866296439"/>
    <n v="10.240894789928547"/>
    <n v="8.8051341932295379"/>
    <n v="7.9666252406295195"/>
    <n v="10.791028214028405"/>
    <n v="23.809899584987011"/>
    <n v="27.562787647887461"/>
    <n v="51.372687232874469"/>
    <n v="3"/>
    <n v="12"/>
    <n v="6"/>
    <n v="9"/>
    <n v="0"/>
    <n v="0"/>
    <n v="21"/>
    <n v="9"/>
    <n v="30"/>
    <n v="44274.397110029997"/>
    <n v="40288.590603110002"/>
    <n v="63821.973193469996"/>
    <n v="54874.212651600006"/>
    <n v="49648.566163370007"/>
    <n v="67250.443201799993"/>
    <n v="148384.96090661001"/>
    <n v="171773.22201677001"/>
    <n v="320158.18292338005"/>
    <n v="18696.21"/>
    <n v="74784.84"/>
    <n v="37392.42"/>
    <n v="56088.63"/>
    <n v="0"/>
    <n v="0"/>
    <n v="130873.46999999999"/>
    <n v="56088.63"/>
    <n v="186962.09999999998"/>
    <n v="8.8051341932295379"/>
    <n v="9"/>
    <n v="31"/>
    <n v="33"/>
    <n v="30"/>
    <n v="3"/>
    <n v="12"/>
    <n v="6"/>
    <n v="9"/>
    <n v="0"/>
    <n v="0"/>
    <n v="0"/>
    <n v="0"/>
    <n v="0"/>
    <n v="0"/>
    <n v="0"/>
    <n v="0"/>
    <n v="0"/>
    <n v="0"/>
    <n v="0"/>
    <n v="0"/>
    <n v="65956.074166666673"/>
    <n v="193194.16999999998"/>
    <n v="205658.31"/>
    <n v="31"/>
    <n v="33"/>
    <n v="4.333333333333333"/>
    <n v="17"/>
    <n v="10.583333333333334"/>
    <n v="17"/>
    <n v="0"/>
    <n v="12"/>
    <n v="11"/>
    <n v="10"/>
    <n v="13"/>
    <n v="8"/>
    <n v="15"/>
    <n v="8"/>
    <n v="13"/>
    <n v="4"/>
    <n v="16"/>
  </r>
  <r>
    <s v="BC_LEL47"/>
    <x v="6"/>
    <x v="2"/>
    <s v="上海市"/>
    <s v="01rRTdS"/>
    <s v="复旦大学附属妇产科医院长三角一体化示范区青浦分院"/>
    <s v="01rRTdS"/>
    <x v="107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3"/>
    <n v="0"/>
    <n v="0"/>
    <n v="0"/>
    <n v="3"/>
    <n v="3"/>
    <n v="8489.27"/>
    <n v="8489.27"/>
    <n v="8489.27"/>
    <n v="8489.27"/>
    <n v="8489.27"/>
    <n v="8489.27"/>
    <n v="25467.81"/>
    <n v="25467.81"/>
    <n v="50935.62"/>
    <n v="0"/>
    <n v="0"/>
    <n v="0"/>
    <n v="25467.81"/>
    <n v="0"/>
    <n v="0"/>
    <n v="0"/>
    <n v="25467.81"/>
    <n v="25467.81"/>
    <n v="1"/>
    <n v="3"/>
    <n v="-2"/>
    <n v="4"/>
    <n v="6"/>
    <n v="0"/>
    <n v="0"/>
    <n v="0"/>
    <n v="6"/>
    <n v="0"/>
    <n v="0"/>
    <n v="0"/>
    <n v="0"/>
    <n v="0"/>
    <n v="0"/>
    <n v="0"/>
    <n v="0"/>
    <n v="0"/>
    <n v="0"/>
    <n v="0"/>
    <n v="0"/>
    <n v="7074.3916666666673"/>
    <n v="-8489.27"/>
    <n v="16978.54"/>
    <n v="-1"/>
    <n v="2"/>
    <n v="0"/>
    <n v="9"/>
    <n v="0.83333333333333337"/>
    <n v="0"/>
    <n v="0"/>
    <n v="0"/>
    <n v="9"/>
    <n v="0"/>
    <n v="0"/>
    <n v="2"/>
    <n v="0"/>
    <n v="-3"/>
    <n v="1"/>
    <n v="0"/>
    <n v="1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4"/>
    <x v="5"/>
    <n v="6232.07"/>
    <n v="0.71092261562370118"/>
    <n v="0.65721910552352591"/>
    <n v="0.97430054122466536"/>
    <n v="0.85374121452422713"/>
    <n v="0.7833324884235896"/>
    <n v="1.0204946736236917"/>
    <n v="2.3424422623718923"/>
    <n v="2.6575683765715086"/>
    <n v="5.0000106389434009"/>
    <n v="0"/>
    <n v="0"/>
    <n v="0"/>
    <n v="0"/>
    <n v="0"/>
    <n v="0"/>
    <n v="0"/>
    <n v="0"/>
    <n v="0"/>
    <n v="4430.5195051499995"/>
    <n v="4095.8354709599998"/>
    <n v="6071.90917395"/>
    <n v="5320.5750108000002"/>
    <n v="4881.78290113"/>
    <n v="6359.7942406500006"/>
    <n v="14598.26415006"/>
    <n v="16562.152152580002"/>
    <n v="31160.416302640002"/>
    <n v="0"/>
    <n v="0"/>
    <n v="0"/>
    <n v="0"/>
    <n v="0"/>
    <n v="0"/>
    <n v="0"/>
    <n v="0"/>
    <n v="0"/>
    <n v="0.85374121452422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33iwe5"/>
    <s v="上海中医药大学附属龙华医院航头院区"/>
    <s v="SH028"/>
    <x v="108"/>
    <s v="-"/>
    <s v="-"/>
    <x v="2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0"/>
    <x v="0"/>
    <n v="4535.5"/>
    <n v="12.476817446288882"/>
    <n v="8.938456322773261"/>
    <n v="8.3147938137844033"/>
    <n v="5.8714159575488818"/>
    <n v="5.3496730521953761"/>
    <n v="9.3132395191641333"/>
    <n v="29.730067582846544"/>
    <n v="20.534328528908389"/>
    <n v="50.264396111754934"/>
    <n v="22"/>
    <n v="22"/>
    <n v="8"/>
    <n v="7"/>
    <n v="0"/>
    <n v="0"/>
    <n v="52"/>
    <n v="7"/>
    <n v="59"/>
    <n v="56588.605527643223"/>
    <n v="40540.368651938123"/>
    <n v="37711.747342419163"/>
    <n v="26629.807075462952"/>
    <n v="24263.442128232127"/>
    <n v="42240.197839168926"/>
    <n v="134840.7215220005"/>
    <n v="93133.447042864005"/>
    <n v="227974.16856486449"/>
    <n v="99781"/>
    <n v="99781"/>
    <n v="36284"/>
    <n v="31748.5"/>
    <n v="0"/>
    <n v="0"/>
    <n v="235846"/>
    <n v="31748.5"/>
    <n v="267594.5"/>
    <n v="5.8714159575488818"/>
    <n v="7"/>
    <m/>
    <m/>
    <n v="0"/>
    <m/>
    <m/>
    <m/>
    <m/>
    <m/>
    <m/>
    <m/>
    <m/>
    <m/>
    <m/>
    <m/>
    <m/>
    <m/>
    <m/>
    <m/>
    <m/>
    <n v="65386.791666666664"/>
    <n v="117923"/>
    <n v="167813.5"/>
    <n v="26"/>
    <n v="37"/>
    <n v="0"/>
    <n v="20"/>
    <n v="14.416666666666666"/>
    <n v="18"/>
    <n v="13"/>
    <n v="14"/>
    <n v="20"/>
    <n v="12"/>
    <n v="33"/>
    <n v="10"/>
    <n v="2"/>
    <n v="14"/>
    <n v="8"/>
    <n v="15"/>
    <n v="14"/>
  </r>
  <r>
    <s v="BC_LEL47"/>
    <x v="6"/>
    <x v="2"/>
    <s v="上海市"/>
    <s v="04xwOEl"/>
    <s v="上海进康肿瘤医院有限公司"/>
    <s v="04xwOEl"/>
    <x v="109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3"/>
    <n v="3"/>
    <n v="0"/>
    <n v="0"/>
    <n v="3"/>
    <n v="3"/>
    <n v="6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10698.06"/>
    <n v="10698.06"/>
    <n v="0"/>
    <n v="0"/>
    <n v="10698.06"/>
    <n v="10698.06"/>
    <n v="21396.12"/>
    <n v="1.7644957539816278E-7"/>
    <n v="3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3"/>
    <x v="4"/>
    <n v="3985.87"/>
    <n v="5.4279968774384884"/>
    <n v="4.5851104958271973"/>
    <n v="6.9592388113991603"/>
    <n v="4.2052654279805104"/>
    <n v="5.1040586184624868"/>
    <n v="5.8577086256759578"/>
    <n v="16.972346184664847"/>
    <n v="15.167032672118955"/>
    <n v="32.1393788567838"/>
    <n v="10"/>
    <n v="0"/>
    <n v="10"/>
    <n v="10"/>
    <n v="0"/>
    <n v="0"/>
    <n v="20"/>
    <n v="10"/>
    <n v="30"/>
    <n v="21635.289913875746"/>
    <n v="18275.654372002751"/>
    <n v="27738.62120119157"/>
    <n v="16761.641311424675"/>
    <n v="20344.114125571072"/>
    <n v="23348.065079823031"/>
    <n v="67649.565487070067"/>
    <n v="60453.820516818785"/>
    <n v="128103.38600388885"/>
    <n v="39858.699999999997"/>
    <n v="0"/>
    <n v="39858.699999999997"/>
    <n v="39858.699999999997"/>
    <n v="0"/>
    <n v="0"/>
    <n v="79717.399999999994"/>
    <n v="39858.699999999997"/>
    <n v="119576.09999999999"/>
    <n v="4.2052654279805104"/>
    <n v="10"/>
    <m/>
    <m/>
    <n v="0"/>
    <m/>
    <m/>
    <m/>
    <m/>
    <m/>
    <m/>
    <m/>
    <m/>
    <m/>
    <m/>
    <m/>
    <m/>
    <m/>
    <m/>
    <m/>
    <m/>
    <n v="39526.544166666667"/>
    <n v="119576.09999999999"/>
    <n v="79717.399999999994"/>
    <n v="30"/>
    <n v="20"/>
    <n v="0"/>
    <n v="35"/>
    <n v="9.9166666666666661"/>
    <n v="10"/>
    <n v="6"/>
    <n v="18"/>
    <n v="35"/>
    <n v="0"/>
    <n v="0"/>
    <n v="10"/>
    <n v="10"/>
    <n v="10"/>
    <n v="0"/>
    <n v="20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4"/>
    <x v="5"/>
    <n v="6232.07"/>
    <n v="4.2831555886246466"/>
    <n v="3.9596029018239527"/>
    <n v="5.8699538313241026"/>
    <n v="3.7814174423297557"/>
    <n v="3.3572192384296069"/>
    <n v="4.7860729967298195"/>
    <n v="14.112712321772701"/>
    <n v="11.924709677489183"/>
    <n v="26.037421999261884"/>
    <n v="5"/>
    <n v="5"/>
    <n v="0"/>
    <n v="0"/>
    <n v="0"/>
    <n v="0"/>
    <n v="10"/>
    <n v="0"/>
    <n v="10"/>
    <n v="26692.9254492"/>
    <n v="24676.522456369999"/>
    <n v="36581.963173579999"/>
    <n v="23566.05819982"/>
    <n v="20922.42529924"/>
    <n v="29827.141940730005"/>
    <n v="87951.411079149999"/>
    <n v="74315.625439790005"/>
    <n v="162267.03651894"/>
    <n v="31160.35"/>
    <n v="31160.35"/>
    <n v="0"/>
    <n v="0"/>
    <n v="0"/>
    <n v="0"/>
    <n v="62320.7"/>
    <n v="0"/>
    <n v="62320.7"/>
    <n v="3.7814174423297557"/>
    <n v="0"/>
    <n v="12"/>
    <n v="10"/>
    <n v="10"/>
    <n v="5"/>
    <n v="5"/>
    <n v="0"/>
    <n v="0"/>
    <n v="0"/>
    <n v="0"/>
    <n v="0"/>
    <n v="0"/>
    <n v="0"/>
    <n v="0"/>
    <n v="0"/>
    <n v="0"/>
    <n v="0"/>
    <n v="0"/>
    <n v="0"/>
    <n v="0"/>
    <n v="15580.174999999999"/>
    <n v="74784.84"/>
    <n v="62320.7"/>
    <n v="12"/>
    <n v="10"/>
    <n v="4.333333333333333"/>
    <n v="5"/>
    <n v="2.5"/>
    <n v="2"/>
    <n v="0"/>
    <n v="0"/>
    <n v="2"/>
    <n v="2"/>
    <n v="2"/>
    <n v="2"/>
    <n v="2"/>
    <n v="8"/>
    <n v="5"/>
    <n v="5"/>
    <n v="0"/>
  </r>
  <r>
    <s v="BC_LEL47"/>
    <x v="6"/>
    <x v="2"/>
    <s v="上海市"/>
    <s v="04xwOEl"/>
    <s v="上海进康肿瘤医院有限公司"/>
    <s v="04xwOEl"/>
    <x v="109"/>
    <s v="-"/>
    <s v="-"/>
    <x v="0"/>
    <x v="1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0"/>
    <n v="0"/>
    <n v="0"/>
    <n v="0"/>
    <n v="0"/>
    <n v="0"/>
    <n v="0.01"/>
    <n v="0.01"/>
    <n v="0.01"/>
    <n v="8489.27"/>
    <n v="8489.27"/>
    <n v="8489.27"/>
    <n v="0.03"/>
    <n v="25467.81"/>
    <n v="25467.84"/>
    <n v="0"/>
    <n v="0"/>
    <n v="0"/>
    <n v="0"/>
    <n v="0"/>
    <n v="0"/>
    <n v="0"/>
    <n v="0"/>
    <n v="0"/>
    <n v="1"/>
    <n v="0"/>
    <n v="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.3175000000001"/>
    <n v="-8489.27"/>
    <n v="0"/>
    <n v="-1"/>
    <n v="0"/>
    <n v="0"/>
    <n v="2"/>
    <n v="0.25"/>
    <n v="2"/>
    <n v="0"/>
    <n v="0"/>
    <n v="2"/>
    <n v="0"/>
    <n v="0"/>
    <n v="0"/>
    <n v="0"/>
    <n v="-1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4"/>
    <x v="5"/>
    <n v="6232.07"/>
    <n v="0.71092261562370118"/>
    <n v="0.65721910552352591"/>
    <n v="0.97430054122466536"/>
    <n v="0.85374121452422713"/>
    <n v="0.7833324884235896"/>
    <n v="1.0204946736236917"/>
    <n v="2.3424422623718923"/>
    <n v="2.6575683765715086"/>
    <n v="5.0000106389434009"/>
    <n v="0"/>
    <n v="0"/>
    <n v="0"/>
    <n v="0"/>
    <n v="0"/>
    <n v="0"/>
    <n v="0"/>
    <n v="0"/>
    <n v="0"/>
    <n v="4430.5195051499995"/>
    <n v="4095.8354709599998"/>
    <n v="6071.90917395"/>
    <n v="5320.5750108000002"/>
    <n v="4881.78290113"/>
    <n v="6359.7942406500006"/>
    <n v="14598.26415006"/>
    <n v="16562.152152580002"/>
    <n v="31160.416302640002"/>
    <n v="0"/>
    <n v="0"/>
    <n v="0"/>
    <n v="0"/>
    <n v="0"/>
    <n v="0"/>
    <n v="0"/>
    <n v="0"/>
    <n v="0"/>
    <n v="0.85374121452422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05oxKOc"/>
    <s v="上海交通大学医学院附属新华医院奉贤院区"/>
    <s v="SH114"/>
    <x v="110"/>
    <s v="-"/>
    <s v="-"/>
    <x v="1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6Rh9zg"/>
    <s v="上海协华脑科医院有限公司"/>
    <s v="SH061"/>
    <x v="111"/>
    <s v="-"/>
    <s v="Y"/>
    <x v="1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06Rh9zg"/>
    <s v="上海协华脑科医院有限公司"/>
    <s v="SH061"/>
    <x v="111"/>
    <s v="-"/>
    <s v="Y"/>
    <x v="1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0"/>
    <x v="0"/>
    <n v="4535.5"/>
    <n v="8.7853181377059206E-2"/>
    <n v="6.2938471924913281E-2"/>
    <n v="5.8547068768127743E-2"/>
    <n v="4.1342479625052823E-2"/>
    <n v="3.7668724335008959E-2"/>
    <n v="6.5577437852830642E-2"/>
    <n v="0.20933872207010021"/>
    <n v="0.14458864181289244"/>
    <n v="0.35392736388299262"/>
    <n v="0"/>
    <n v="0"/>
    <n v="0"/>
    <n v="0"/>
    <n v="0"/>
    <n v="0"/>
    <n v="0"/>
    <n v="0"/>
    <n v="0"/>
    <n v="398.45810413565204"/>
    <n v="285.45743941544418"/>
    <n v="265.54023039784335"/>
    <n v="187.50881633942709"/>
    <n v="170.84649922143313"/>
    <n v="297.42646938151336"/>
    <n v="949.45577394893962"/>
    <n v="655.78178494237363"/>
    <n v="1605.2375588913133"/>
    <n v="0"/>
    <n v="0"/>
    <n v="0"/>
    <n v="0"/>
    <n v="0"/>
    <n v="0"/>
    <n v="0"/>
    <n v="0"/>
    <n v="0"/>
    <n v="4.1342479625052823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1"/>
    <x v="1"/>
    <n v="3444.49"/>
    <n v="0.77775683184008426"/>
    <n v="0.72060939936688462"/>
    <n v="1.0930427682242911"/>
    <n v="1.1187988881446658"/>
    <n v="1.0073462988133823"/>
    <n v="1.3258827589516189"/>
    <n v="2.5914089994312599"/>
    <n v="3.4520279459096672"/>
    <n v="6.0434369453409271"/>
    <n v="0"/>
    <n v="0"/>
    <n v="1"/>
    <n v="0"/>
    <n v="0"/>
    <n v="0"/>
    <n v="1"/>
    <n v="0"/>
    <n v="1"/>
    <n v="2678.9756297048516"/>
    <n v="2482.1318700252405"/>
    <n v="3764.9748847208884"/>
    <n v="3853.6915822254196"/>
    <n v="3469.794252799707"/>
    <n v="4566.9899043812611"/>
    <n v="8926.0823844509796"/>
    <n v="11890.475739406389"/>
    <n v="20816.558123857369"/>
    <n v="0"/>
    <n v="0"/>
    <n v="3444.49"/>
    <n v="0"/>
    <n v="0"/>
    <n v="0"/>
    <n v="3444.49"/>
    <n v="0"/>
    <n v="3444.49"/>
    <n v="1.1187988881446658"/>
    <n v="0"/>
    <m/>
    <m/>
    <n v="0"/>
    <m/>
    <m/>
    <m/>
    <m/>
    <m/>
    <m/>
    <m/>
    <m/>
    <m/>
    <m/>
    <m/>
    <m/>
    <m/>
    <m/>
    <m/>
    <m/>
    <n v="4879.6941666666662"/>
    <n v="6888.98"/>
    <n v="24111.43"/>
    <n v="2"/>
    <n v="7"/>
    <n v="0"/>
    <n v="5"/>
    <n v="1.4166666666666667"/>
    <n v="0"/>
    <n v="0"/>
    <n v="0"/>
    <n v="1"/>
    <n v="1"/>
    <n v="6"/>
    <n v="0"/>
    <n v="0"/>
    <n v="2"/>
    <n v="2"/>
    <n v="0"/>
    <n v="5"/>
  </r>
  <r>
    <s v="BC_LEL47"/>
    <x v="6"/>
    <x v="2"/>
    <s v="上海市"/>
    <s v="09Zzs9y"/>
    <s v="上海曜影医院有限公司"/>
    <s v="09Zzs9y"/>
    <x v="11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9Zzs9y"/>
    <s v="上海曜影医院有限公司"/>
    <s v="09Zzs9y"/>
    <x v="112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1"/>
    <x v="1"/>
    <n v="3444.49"/>
    <n v="0.18228675746251974"/>
    <n v="0.16889282797661359"/>
    <n v="0.25618189880256825"/>
    <n v="0.26221848940890602"/>
    <n v="0.23609678878438647"/>
    <n v="0.31075377162928569"/>
    <n v="0.60736148424170155"/>
    <n v="0.8090690498225781"/>
    <n v="1.4164305340642795"/>
    <n v="0"/>
    <n v="0"/>
    <n v="0"/>
    <n v="0"/>
    <n v="0"/>
    <n v="0"/>
    <n v="0"/>
    <n v="0"/>
    <n v="0"/>
    <n v="627.88491321207459"/>
    <n v="581.74965703716566"/>
    <n v="882.4159886064582"/>
    <n v="903.20896458408265"/>
    <n v="813.23302799993132"/>
    <n v="1070.3882588393583"/>
    <n v="2092.0505588556985"/>
    <n v="2786.8302514233719"/>
    <n v="4878.8808102790699"/>
    <n v="0"/>
    <n v="0"/>
    <n v="0"/>
    <n v="0"/>
    <n v="0"/>
    <n v="0"/>
    <n v="0"/>
    <n v="0"/>
    <n v="0"/>
    <n v="0.26221848940890602"/>
    <n v="0"/>
    <m/>
    <m/>
    <n v="0"/>
    <m/>
    <m/>
    <m/>
    <m/>
    <m/>
    <m/>
    <m/>
    <m/>
    <m/>
    <m/>
    <m/>
    <m/>
    <m/>
    <m/>
    <m/>
    <m/>
    <n v="861.12249999999995"/>
    <n v="0"/>
    <n v="0"/>
    <n v="0"/>
    <n v="0"/>
    <n v="0"/>
    <n v="3"/>
    <n v="0.25"/>
    <n v="0"/>
    <n v="0"/>
    <n v="0"/>
    <n v="3"/>
    <n v="0"/>
    <n v="0"/>
    <n v="0"/>
    <n v="0"/>
    <n v="0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3"/>
    <n v="3"/>
    <n v="0"/>
    <n v="0"/>
    <n v="0"/>
    <n v="0"/>
    <n v="6"/>
    <n v="0"/>
    <n v="6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10698.06"/>
    <n v="10698.06"/>
    <n v="0"/>
    <n v="0"/>
    <n v="0"/>
    <n v="0"/>
    <n v="21396.12"/>
    <n v="0"/>
    <n v="21396.12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2"/>
    <x v="3"/>
    <n v="10698.05"/>
    <m/>
    <m/>
    <m/>
    <n v="0"/>
    <n v="0"/>
    <n v="0"/>
    <n v="0"/>
    <n v="0"/>
    <n v="0"/>
    <n v="0"/>
    <n v="0"/>
    <n v="2"/>
    <n v="1"/>
    <n v="0"/>
    <n v="0"/>
    <n v="2"/>
    <n v="1"/>
    <n v="3"/>
    <m/>
    <m/>
    <m/>
    <n v="0"/>
    <n v="0"/>
    <n v="0"/>
    <n v="0"/>
    <n v="0"/>
    <n v="0"/>
    <n v="0"/>
    <n v="0"/>
    <n v="21396.1"/>
    <n v="10698.05"/>
    <n v="0"/>
    <n v="0"/>
    <n v="21396.1"/>
    <n v="10698.05"/>
    <n v="32094.149999999998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996.46749999999997"/>
    <n v="-7971.74"/>
    <n v="0"/>
    <n v="-2"/>
    <n v="0"/>
    <n v="0"/>
    <n v="3"/>
    <n v="0.25"/>
    <n v="0"/>
    <n v="0"/>
    <n v="0"/>
    <n v="0"/>
    <n v="3"/>
    <n v="2"/>
    <n v="0"/>
    <n v="0"/>
    <n v="-2"/>
    <n v="0"/>
    <n v="0"/>
    <n v="0"/>
  </r>
  <r>
    <s v="BC_LEL47"/>
    <x v="6"/>
    <x v="2"/>
    <s v="上海市"/>
    <s v="0BExRTu"/>
    <s v="上海市闵行区浦江医院"/>
    <s v="0BExRTu"/>
    <x v="113"/>
    <s v="-"/>
    <s v="-"/>
    <x v="0"/>
    <x v="1"/>
    <x v="4"/>
    <x v="5"/>
    <n v="6232.07"/>
    <n v="4.3322765876297922"/>
    <n v="5.2643033762233102"/>
    <n v="6.4419295988283203"/>
    <n v="5.4762513024292083"/>
    <n v="4.9122785212297044"/>
    <n v="6.8119438679283126"/>
    <n v="16.038509562681423"/>
    <n v="17.200473691587227"/>
    <n v="33.238983254268646"/>
    <n v="6"/>
    <n v="4"/>
    <n v="7"/>
    <n v="3"/>
    <n v="0"/>
    <n v="0"/>
    <n v="17"/>
    <n v="3"/>
    <n v="20"/>
    <n v="26999.050953469996"/>
    <n v="32807.507141860006"/>
    <n v="40146.556194970006"/>
    <n v="34128.381454329996"/>
    <n v="30613.663603800003"/>
    <n v="42452.511020999998"/>
    <n v="99953.1142903"/>
    <n v="107194.55607912999"/>
    <n v="207147.67036942998"/>
    <n v="37392.42"/>
    <n v="24928.28"/>
    <n v="43624.49"/>
    <n v="18696.21"/>
    <n v="0"/>
    <n v="0"/>
    <n v="105945.19"/>
    <n v="18696.21"/>
    <n v="124641.4"/>
    <n v="5.4762513024292083"/>
    <n v="3"/>
    <n v="25"/>
    <n v="18"/>
    <n v="20"/>
    <n v="6"/>
    <n v="4"/>
    <n v="7"/>
    <n v="3"/>
    <n v="0"/>
    <n v="0"/>
    <n v="0"/>
    <n v="0"/>
    <n v="0"/>
    <n v="0"/>
    <n v="0"/>
    <n v="0"/>
    <n v="0"/>
    <n v="0"/>
    <n v="0"/>
    <n v="0"/>
    <n v="27524.975833333334"/>
    <n v="155801.75"/>
    <n v="112177.26"/>
    <n v="25"/>
    <n v="18"/>
    <n v="0"/>
    <n v="12"/>
    <n v="4.416666666666667"/>
    <n v="0"/>
    <n v="0"/>
    <n v="0"/>
    <n v="4"/>
    <n v="6"/>
    <n v="0"/>
    <n v="8"/>
    <n v="12"/>
    <n v="5"/>
    <n v="3"/>
    <n v="5"/>
    <n v="10"/>
  </r>
  <r>
    <s v="BC_LEL47"/>
    <x v="6"/>
    <x v="2"/>
    <s v="上海市"/>
    <s v="0BExRTu"/>
    <s v="上海市闵行区浦江医院"/>
    <s v="0BExRTu"/>
    <x v="113"/>
    <s v="-"/>
    <s v="-"/>
    <x v="0"/>
    <x v="1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0"/>
    <x v="0"/>
    <n v="4535.5"/>
    <n v="1.2355712864732591"/>
    <n v="0.88516963763856016"/>
    <n v="0.82340873652144841"/>
    <n v="0.58144258336055854"/>
    <n v="0.52977471568908985"/>
    <n v="0.92228417891534753"/>
    <n v="2.9441496606332676"/>
    <n v="2.0335014779649958"/>
    <n v="4.9776511385982634"/>
    <n v="0"/>
    <n v="0"/>
    <n v="0"/>
    <n v="0"/>
    <n v="0"/>
    <n v="0"/>
    <n v="0"/>
    <n v="0"/>
    <n v="0"/>
    <n v="5603.9335697994666"/>
    <n v="4014.6868915096893"/>
    <n v="3734.5703244930291"/>
    <n v="2637.1328368318132"/>
    <n v="2402.7932230078668"/>
    <n v="4183.0198934705586"/>
    <n v="13353.190785802184"/>
    <n v="9222.9459533102381"/>
    <n v="22576.136739112422"/>
    <n v="0"/>
    <n v="0"/>
    <n v="0"/>
    <n v="0"/>
    <n v="0"/>
    <n v="0"/>
    <n v="0"/>
    <n v="0"/>
    <n v="0"/>
    <n v="0.58144258336055854"/>
    <n v="0"/>
    <m/>
    <m/>
    <n v="0"/>
    <m/>
    <m/>
    <m/>
    <m/>
    <m/>
    <m/>
    <m/>
    <m/>
    <m/>
    <m/>
    <m/>
    <m/>
    <m/>
    <m/>
    <m/>
    <m/>
    <n v="4913.458333333333"/>
    <n v="13606.5"/>
    <n v="4535.5"/>
    <n v="3"/>
    <n v="1"/>
    <n v="0"/>
    <n v="3"/>
    <n v="1.0833333333333333"/>
    <n v="1"/>
    <n v="2"/>
    <n v="3"/>
    <n v="0"/>
    <n v="3"/>
    <n v="0"/>
    <n v="3"/>
    <n v="0"/>
    <n v="0"/>
    <n v="0"/>
    <n v="1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1"/>
    <x v="1"/>
    <n v="3444.49"/>
    <n v="1.0694156437801159"/>
    <n v="0.99083792412946636"/>
    <n v="1.5029338063084003"/>
    <n v="1.5383484711989155"/>
    <n v="1.3851011608684007"/>
    <n v="1.8230887935584761"/>
    <n v="3.5631873742179829"/>
    <n v="4.7465384256257925"/>
    <n v="8.3097257998437755"/>
    <n v="0"/>
    <n v="0"/>
    <n v="0"/>
    <n v="0"/>
    <n v="0"/>
    <n v="0"/>
    <n v="0"/>
    <n v="0"/>
    <n v="0"/>
    <n v="3683.5914908441709"/>
    <n v="3412.9313212847055"/>
    <n v="5176.8404664912214"/>
    <n v="5298.8259255599523"/>
    <n v="4770.9670975995978"/>
    <n v="6279.6111185242353"/>
    <n v="12273.363278620098"/>
    <n v="16349.404141683784"/>
    <n v="28622.767420303884"/>
    <n v="0"/>
    <n v="0"/>
    <n v="0"/>
    <n v="0"/>
    <n v="0"/>
    <n v="0"/>
    <n v="0"/>
    <n v="0"/>
    <n v="0"/>
    <n v="1.5383484711989155"/>
    <n v="0"/>
    <m/>
    <m/>
    <n v="0"/>
    <m/>
    <m/>
    <m/>
    <m/>
    <m/>
    <m/>
    <m/>
    <m/>
    <m/>
    <m/>
    <m/>
    <m/>
    <m/>
    <m/>
    <m/>
    <m/>
    <n v="4592.6533333333327"/>
    <n v="27555.919999999998"/>
    <n v="0"/>
    <n v="8"/>
    <n v="0"/>
    <n v="0"/>
    <n v="4"/>
    <n v="1.3333333333333333"/>
    <n v="4"/>
    <n v="0"/>
    <n v="0"/>
    <n v="4"/>
    <n v="0"/>
    <n v="0"/>
    <n v="0"/>
    <n v="4"/>
    <n v="4"/>
    <n v="0"/>
    <n v="0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3"/>
    <x v="4"/>
    <n v="3985.87"/>
    <n v="0.62490891658857484"/>
    <n v="0.52786994854323177"/>
    <n v="0.80119618417409344"/>
    <n v="0.48413953100997725"/>
    <n v="0.58761488141701979"/>
    <n v="0.67438033470095615"/>
    <n v="1.9539750493059"/>
    <n v="1.7461347471279534"/>
    <n v="3.7001097964338534"/>
    <n v="0"/>
    <n v="0"/>
    <n v="0"/>
    <n v="0"/>
    <n v="0"/>
    <n v="0"/>
    <n v="0"/>
    <n v="0"/>
    <n v="0"/>
    <n v="2490.8057033629029"/>
    <n v="2104.020991800011"/>
    <n v="3193.4638346139936"/>
    <n v="1929.7172324667379"/>
    <n v="2342.1565273936567"/>
    <n v="2687.9923446745001"/>
    <n v="7788.2905297769075"/>
    <n v="6959.8661045348945"/>
    <n v="14748.156634311803"/>
    <n v="0"/>
    <n v="0"/>
    <n v="0"/>
    <n v="0"/>
    <n v="0"/>
    <n v="0"/>
    <n v="0"/>
    <n v="0"/>
    <n v="0"/>
    <n v="0.48413953100997725"/>
    <n v="0"/>
    <m/>
    <m/>
    <n v="0"/>
    <m/>
    <m/>
    <m/>
    <m/>
    <m/>
    <m/>
    <m/>
    <m/>
    <m/>
    <m/>
    <m/>
    <m/>
    <m/>
    <m/>
    <m/>
    <m/>
    <n v="4318.0258333333331"/>
    <n v="23915.22"/>
    <n v="3985.87"/>
    <n v="6"/>
    <n v="1"/>
    <n v="0"/>
    <n v="6"/>
    <n v="1.0833333333333333"/>
    <n v="2"/>
    <n v="1"/>
    <n v="3"/>
    <n v="0"/>
    <n v="0"/>
    <n v="0"/>
    <n v="6"/>
    <n v="0"/>
    <n v="0"/>
    <n v="0"/>
    <n v="1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4"/>
    <x v="5"/>
    <n v="6232.07"/>
    <n v="4.5005052423993962E-2"/>
    <n v="4.1605458024380343E-2"/>
    <n v="6.1677670923144322E-2"/>
    <n v="5.4045901323316339E-2"/>
    <n v="4.9588816223181065E-2"/>
    <n v="6.4601899023919829E-2"/>
    <n v="0.14828818137151864"/>
    <n v="0.16823661657041722"/>
    <n v="0.31652479794193589"/>
    <n v="0"/>
    <n v="0"/>
    <n v="0"/>
    <n v="0"/>
    <n v="0"/>
    <n v="0"/>
    <n v="0"/>
    <n v="0"/>
    <n v="0"/>
    <n v="280.47463706000002"/>
    <n v="259.28812678999998"/>
    <n v="384.37956263000001"/>
    <n v="336.81784026000003"/>
    <n v="309.04097392"/>
    <n v="402.60355685000002"/>
    <n v="924.14232648000007"/>
    <n v="1048.4623710300002"/>
    <n v="1972.6046975100003"/>
    <n v="0"/>
    <n v="0"/>
    <n v="0"/>
    <n v="0"/>
    <n v="0"/>
    <n v="0"/>
    <n v="0"/>
    <n v="0"/>
    <n v="0"/>
    <n v="5.404590132331633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667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0S8ckzW"/>
    <s v="上海百汇医院有限责任公司"/>
    <s v="0S8ckzW"/>
    <x v="11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-27555.919999999998"/>
    <n v="0"/>
    <n v="0"/>
    <n v="0"/>
    <n v="0"/>
    <n v="0"/>
    <n v="4"/>
    <n v="-8"/>
    <n v="4"/>
    <n v="2"/>
    <n v="-20"/>
    <n v="-46"/>
    <n v="-36"/>
    <n v="0"/>
    <n v="0"/>
    <n v="0"/>
    <n v="0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2"/>
    <x v="2"/>
    <n v="3566.02"/>
    <n v="1.7623502129369819"/>
    <n v="2.0122395382020994"/>
    <n v="4.0728354653651211"/>
    <n v="4.1229163324275486"/>
    <n v="5.012360409870884"/>
    <n v="6.3832728423499727"/>
    <n v="7.8474252165042024"/>
    <n v="15.518549584648406"/>
    <n v="23.36597480115261"/>
    <n v="0"/>
    <n v="8"/>
    <n v="0"/>
    <n v="0"/>
    <n v="0"/>
    <n v="0"/>
    <n v="8"/>
    <n v="0"/>
    <n v="8"/>
    <n v="6284.5761063375357"/>
    <n v="7175.6864380194511"/>
    <n v="14523.812726201329"/>
    <n v="14702.402099763287"/>
    <n v="17874.177468807771"/>
    <n v="22762.87862127685"/>
    <n v="27984.075270558315"/>
    <n v="55339.458189847908"/>
    <n v="83323.533460406223"/>
    <n v="0"/>
    <n v="28528.16"/>
    <n v="0"/>
    <n v="0"/>
    <n v="0"/>
    <n v="0"/>
    <n v="28528.16"/>
    <n v="0"/>
    <n v="28528.16"/>
    <n v="4.1229163324275486"/>
    <n v="0"/>
    <m/>
    <m/>
    <n v="0"/>
    <m/>
    <m/>
    <m/>
    <m/>
    <m/>
    <m/>
    <n v="2"/>
    <n v="1"/>
    <n v="0.33333333333333331"/>
    <n v="0"/>
    <n v="0"/>
    <n v="0"/>
    <n v="1"/>
    <n v="0"/>
    <n v="0"/>
    <n v="0"/>
    <n v="297.16833333333329"/>
    <n v="3566.02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2"/>
    <x v="3"/>
    <n v="10698.05"/>
    <m/>
    <m/>
    <m/>
    <n v="0"/>
    <n v="0"/>
    <n v="0"/>
    <n v="0"/>
    <n v="0"/>
    <n v="0"/>
    <n v="0"/>
    <n v="4"/>
    <n v="6"/>
    <n v="6"/>
    <n v="0"/>
    <n v="0"/>
    <n v="10"/>
    <n v="6"/>
    <n v="16"/>
    <m/>
    <m/>
    <m/>
    <n v="0"/>
    <n v="0"/>
    <n v="0"/>
    <n v="0"/>
    <n v="0"/>
    <n v="0"/>
    <n v="0"/>
    <n v="42792.2"/>
    <n v="64188.299999999996"/>
    <n v="64188.299999999996"/>
    <n v="0"/>
    <n v="0"/>
    <n v="106980.5"/>
    <n v="64188.299999999996"/>
    <n v="171168.8"/>
    <n v="0"/>
    <n v="6"/>
    <m/>
    <m/>
    <n v="0"/>
    <m/>
    <m/>
    <m/>
    <m/>
    <m/>
    <m/>
    <n v="0.33333333333333331"/>
    <n v="0.33333333333333331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-63441.76416666666"/>
    <n v="0"/>
    <n v="0"/>
    <n v="0"/>
    <n v="0"/>
    <n v="0"/>
    <n v="0"/>
    <n v="-15.916666666666666"/>
    <n v="-80"/>
    <n v="-111"/>
    <n v="0"/>
    <n v="0"/>
    <n v="0"/>
    <n v="0"/>
    <n v="0"/>
    <n v="0"/>
    <n v="0"/>
    <n v="0"/>
    <n v="0"/>
    <n v="0"/>
  </r>
  <r>
    <s v="BC_LEL47"/>
    <x v="6"/>
    <x v="2"/>
    <s v="上海市"/>
    <s v="SH001"/>
    <s v="复旦大学附属妇产科医院黄浦院区"/>
    <s v="SH001"/>
    <x v="115"/>
    <s v="-"/>
    <s v="-"/>
    <x v="2"/>
    <x v="0"/>
    <x v="4"/>
    <x v="5"/>
    <n v="6232.07"/>
    <n v="74.067978871344522"/>
    <n v="66.699033112449001"/>
    <n v="100.80250160715461"/>
    <n v="88.680093585649715"/>
    <n v="79.442664089055498"/>
    <n v="104.60713897716009"/>
    <n v="241.56951359094813"/>
    <n v="272.72989665186532"/>
    <n v="514.29941024281345"/>
    <n v="20"/>
    <n v="30"/>
    <n v="0"/>
    <n v="0"/>
    <n v="0"/>
    <n v="0"/>
    <n v="50"/>
    <n v="0"/>
    <n v="50"/>
    <n v="461596.82908474002"/>
    <n v="415673.04328910005"/>
    <n v="628208.24619089998"/>
    <n v="552660.55083232"/>
    <n v="495092.24358948006"/>
    <n v="651919.01260539005"/>
    <n v="1505478.1185647401"/>
    <n v="1699671.80702719"/>
    <n v="3205149.9255919298"/>
    <n v="124641.4"/>
    <n v="186962.09999999998"/>
    <n v="0"/>
    <n v="0"/>
    <n v="0"/>
    <n v="0"/>
    <n v="311603.5"/>
    <n v="0"/>
    <n v="311603.5"/>
    <n v="88.680093585649715"/>
    <n v="0"/>
    <n v="236"/>
    <n v="267"/>
    <n v="50"/>
    <n v="20"/>
    <n v="30"/>
    <n v="0"/>
    <n v="0"/>
    <n v="0"/>
    <n v="0"/>
    <n v="0"/>
    <n v="0"/>
    <n v="1"/>
    <n v="0"/>
    <n v="2"/>
    <n v="1"/>
    <n v="0"/>
    <n v="0"/>
    <n v="0"/>
    <n v="0"/>
    <n v="543748.10749999993"/>
    <n v="1470768.52"/>
    <n v="1663962.69"/>
    <n v="236"/>
    <n v="267"/>
    <n v="76"/>
    <n v="236"/>
    <n v="87.25"/>
    <n v="121"/>
    <n v="170"/>
    <n v="236"/>
    <n v="6"/>
    <n v="7"/>
    <n v="4"/>
    <n v="6"/>
    <n v="114"/>
    <n v="116"/>
    <n v="57"/>
    <n v="175"/>
    <n v="35"/>
  </r>
  <r>
    <s v="BC_LEL47"/>
    <x v="6"/>
    <x v="2"/>
    <s v="上海市"/>
    <s v="SH001"/>
    <s v="复旦大学附属妇产科医院黄浦院区"/>
    <s v="SH001"/>
    <x v="115"/>
    <s v="-"/>
    <s v="-"/>
    <x v="2"/>
    <x v="0"/>
    <x v="4"/>
    <x v="6"/>
    <n v="8489.27"/>
    <n v="4"/>
    <n v="5"/>
    <n v="6"/>
    <n v="5"/>
    <n v="6"/>
    <n v="7"/>
    <n v="15"/>
    <n v="18"/>
    <n v="33"/>
    <n v="0"/>
    <n v="0"/>
    <n v="0"/>
    <n v="0"/>
    <n v="0"/>
    <n v="0"/>
    <n v="0"/>
    <n v="0"/>
    <n v="0"/>
    <n v="33957.08"/>
    <n v="42446.350000000006"/>
    <n v="50935.62"/>
    <n v="42446.350000000006"/>
    <n v="50935.62"/>
    <n v="59424.89"/>
    <n v="127339.05000000002"/>
    <n v="152806.85999999999"/>
    <n v="280145.91000000003"/>
    <n v="0"/>
    <n v="0"/>
    <n v="0"/>
    <n v="0"/>
    <n v="0"/>
    <n v="0"/>
    <n v="0"/>
    <n v="0"/>
    <n v="0"/>
    <n v="5"/>
    <n v="0"/>
    <n v="30"/>
    <n v="-22"/>
    <n v="0"/>
    <n v="0"/>
    <n v="0"/>
    <n v="0"/>
    <n v="0"/>
    <n v="0"/>
    <n v="0"/>
    <n v="4"/>
    <n v="0.66666666666666663"/>
    <n v="2.3333333333333335"/>
    <n v="1"/>
    <n v="2"/>
    <n v="1"/>
    <n v="4"/>
    <n v="1"/>
    <n v="0"/>
    <n v="0"/>
    <n v="37494.27583333334"/>
    <n v="127339.05"/>
    <n v="-93381.97"/>
    <n v="15"/>
    <n v="-11"/>
    <n v="0"/>
    <n v="33"/>
    <n v="4.416666666666667"/>
    <n v="33"/>
    <n v="10"/>
    <n v="2"/>
    <n v="0"/>
    <n v="4"/>
    <n v="0"/>
    <n v="1"/>
    <n v="10"/>
    <n v="4"/>
    <n v="0"/>
    <n v="0"/>
    <n v="-11"/>
  </r>
  <r>
    <s v="BC_LEL48"/>
    <x v="5"/>
    <x v="2"/>
    <s v="上海市"/>
    <s v="SH003"/>
    <s v="上海市第二人民医院"/>
    <s v="SH003"/>
    <x v="116"/>
    <s v="-"/>
    <s v="-"/>
    <x v="3"/>
    <x v="0"/>
    <x v="0"/>
    <x v="0"/>
    <n v="4535.5"/>
    <n v="68.533589051383672"/>
    <n v="49.097816411579579"/>
    <n v="45.672116686325495"/>
    <n v="32.250949420124641"/>
    <n v="29.385081259441751"/>
    <n v="51.156453373720588"/>
    <n v="163.30352214928874"/>
    <n v="112.79248405328698"/>
    <n v="276.09600620257572"/>
    <n v="24"/>
    <n v="12"/>
    <n v="14"/>
    <n v="6"/>
    <n v="0"/>
    <n v="0"/>
    <n v="50"/>
    <n v="6"/>
    <n v="56"/>
    <n v="310834.09314255067"/>
    <n v="222683.14633471917"/>
    <n v="207145.88523082927"/>
    <n v="146274.18109497533"/>
    <n v="133276.03605219806"/>
    <n v="232020.09427650971"/>
    <n v="740663.12470809906"/>
    <n v="511570.31142368307"/>
    <n v="1252233.4361317821"/>
    <n v="108852"/>
    <n v="54426"/>
    <n v="63497"/>
    <n v="27213"/>
    <n v="0"/>
    <n v="0"/>
    <n v="226775"/>
    <n v="27213"/>
    <n v="253988"/>
    <n v="32.250949420124641"/>
    <n v="6"/>
    <m/>
    <m/>
    <n v="0"/>
    <m/>
    <m/>
    <m/>
    <m/>
    <m/>
    <m/>
    <m/>
    <m/>
    <m/>
    <m/>
    <m/>
    <m/>
    <m/>
    <m/>
    <m/>
    <m/>
    <n v="193136.70833333334"/>
    <n v="208633"/>
    <n v="231310.5"/>
    <n v="46"/>
    <n v="51"/>
    <n v="0"/>
    <n v="84"/>
    <n v="42.583333333333336"/>
    <n v="69"/>
    <n v="54"/>
    <n v="84"/>
    <n v="42"/>
    <n v="51"/>
    <n v="114"/>
    <n v="0"/>
    <n v="9"/>
    <n v="37"/>
    <n v="9"/>
    <n v="36"/>
    <n v="6"/>
  </r>
  <r>
    <s v="BC_LEL48"/>
    <x v="5"/>
    <x v="2"/>
    <s v="上海市"/>
    <s v="SH003"/>
    <s v="上海市第二人民医院"/>
    <s v="SH003"/>
    <x v="116"/>
    <s v="-"/>
    <s v="-"/>
    <x v="3"/>
    <x v="0"/>
    <x v="1"/>
    <x v="1"/>
    <n v="3444.49"/>
    <n v="36.275064735041433"/>
    <n v="33.609672767346105"/>
    <n v="50.980197861711083"/>
    <n v="52.181479392372303"/>
    <n v="46.983260968092914"/>
    <n v="61.840000554227849"/>
    <n v="120.86493536409861"/>
    <n v="161.00474091469306"/>
    <n v="281.86967627879164"/>
    <n v="50"/>
    <n v="38"/>
    <n v="25"/>
    <n v="40"/>
    <n v="0"/>
    <n v="0"/>
    <n v="113"/>
    <n v="40"/>
    <n v="153"/>
    <n v="124949.09772920285"/>
    <n v="115768.18175039599"/>
    <n v="175600.78173268519"/>
    <n v="179738.58395223247"/>
    <n v="161833.37257198634"/>
    <n v="213007.26350903229"/>
    <n v="416318.06121228402"/>
    <n v="554579.2200332511"/>
    <n v="970897.28124553512"/>
    <n v="172224.5"/>
    <n v="130890.62"/>
    <n v="86112.25"/>
    <n v="137779.59999999998"/>
    <n v="0"/>
    <n v="0"/>
    <n v="389227.37"/>
    <n v="137779.59999999998"/>
    <n v="527006.97"/>
    <n v="52.181479392372303"/>
    <n v="40"/>
    <m/>
    <m/>
    <n v="0"/>
    <m/>
    <m/>
    <m/>
    <m/>
    <m/>
    <m/>
    <m/>
    <m/>
    <m/>
    <m/>
    <m/>
    <m/>
    <m/>
    <m/>
    <m/>
    <m/>
    <n v="170789.29583333334"/>
    <n v="378893.89999999997"/>
    <n v="378893.89999999997"/>
    <n v="110"/>
    <n v="110"/>
    <n v="0"/>
    <n v="70"/>
    <n v="49.583333333333336"/>
    <n v="60"/>
    <n v="65"/>
    <n v="60"/>
    <n v="60"/>
    <n v="70"/>
    <n v="60"/>
    <n v="61"/>
    <n v="15"/>
    <n v="34"/>
    <n v="30"/>
    <n v="45"/>
    <n v="35"/>
  </r>
  <r>
    <s v="BC_LEL48"/>
    <x v="5"/>
    <x v="2"/>
    <s v="上海市"/>
    <s v="SH003"/>
    <s v="上海市第二人民医院"/>
    <s v="SH003"/>
    <x v="116"/>
    <s v="-"/>
    <s v="-"/>
    <x v="3"/>
    <x v="0"/>
    <x v="2"/>
    <x v="2"/>
    <n v="3566.02"/>
    <n v="4.9016520107073207"/>
    <n v="5.5966730710213177"/>
    <n v="11.327840517474316"/>
    <n v="11.467131210625151"/>
    <n v="13.940955833340896"/>
    <n v="17.75389586752755"/>
    <n v="21.826165599202952"/>
    <n v="43.161982911493595"/>
    <n v="64.988148510696547"/>
    <n v="0"/>
    <n v="0"/>
    <n v="0"/>
    <n v="0"/>
    <n v="0"/>
    <n v="0"/>
    <n v="0"/>
    <n v="0"/>
    <n v="0"/>
    <n v="17479.389103222518"/>
    <n v="19957.848104723438"/>
    <n v="40395.305842123758"/>
    <n v="40892.019239713496"/>
    <n v="49713.727320810307"/>
    <n v="63310.747741520594"/>
    <n v="77832.543050069711"/>
    <n v="153916.49430204439"/>
    <n v="231749.0373521141"/>
    <n v="0"/>
    <n v="0"/>
    <n v="0"/>
    <n v="0"/>
    <n v="0"/>
    <n v="0"/>
    <n v="0"/>
    <n v="0"/>
    <n v="0"/>
    <n v="11.467131210625151"/>
    <n v="0"/>
    <m/>
    <m/>
    <n v="0"/>
    <m/>
    <m/>
    <m/>
    <m/>
    <m/>
    <m/>
    <n v="1.6666666666666667"/>
    <n v="0.66666666666666663"/>
    <n v="3.3333333333333335"/>
    <n v="3"/>
    <n v="1"/>
    <n v="5"/>
    <n v="4"/>
    <n v="3"/>
    <n v="0"/>
    <n v="0"/>
    <n v="891.505"/>
    <n v="3566.02"/>
    <n v="0"/>
    <n v="1"/>
    <n v="0"/>
    <n v="0"/>
    <n v="1"/>
    <n v="0.25"/>
    <n v="0"/>
    <n v="0"/>
    <n v="0"/>
    <n v="0"/>
    <n v="1"/>
    <n v="1"/>
    <n v="1"/>
    <n v="0"/>
    <n v="0"/>
    <n v="0"/>
    <n v="0"/>
    <n v="0"/>
  </r>
  <r>
    <s v="BC_LEL48"/>
    <x v="5"/>
    <x v="2"/>
    <s v="上海市"/>
    <s v="SH003"/>
    <s v="上海市第二人民医院"/>
    <s v="SH003"/>
    <x v="116"/>
    <s v="-"/>
    <s v="-"/>
    <x v="3"/>
    <x v="0"/>
    <x v="2"/>
    <x v="3"/>
    <n v="10698.05"/>
    <m/>
    <m/>
    <m/>
    <m/>
    <m/>
    <m/>
    <n v="0"/>
    <n v="0"/>
    <n v="0"/>
    <n v="0"/>
    <n v="0"/>
    <n v="1"/>
    <n v="2"/>
    <n v="0"/>
    <n v="0"/>
    <n v="1"/>
    <n v="2"/>
    <n v="3"/>
    <m/>
    <m/>
    <m/>
    <m/>
    <m/>
    <m/>
    <n v="0"/>
    <n v="0"/>
    <n v="0"/>
    <n v="0"/>
    <n v="0"/>
    <n v="10698.05"/>
    <n v="21396.1"/>
    <n v="0"/>
    <n v="0"/>
    <n v="10698.05"/>
    <n v="21396.1"/>
    <n v="32094.149999999998"/>
    <n v="0"/>
    <n v="2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03"/>
    <s v="上海市第二人民医院"/>
    <s v="SH003"/>
    <x v="116"/>
    <s v="-"/>
    <s v="-"/>
    <x v="3"/>
    <x v="0"/>
    <x v="3"/>
    <x v="4"/>
    <n v="3985.87"/>
    <n v="71.171698315289049"/>
    <n v="60.119802630630154"/>
    <n v="91.2492870524067"/>
    <n v="55.139287868784429"/>
    <n v="66.924231604972903"/>
    <n v="76.806063182964721"/>
    <n v="222.54078799832592"/>
    <n v="198.86958265672206"/>
    <n v="421.41037065504798"/>
    <n v="155"/>
    <n v="105"/>
    <n v="125"/>
    <n v="50"/>
    <n v="0"/>
    <n v="0"/>
    <n v="385"/>
    <n v="50"/>
    <n v="435"/>
    <n v="283681.13716396119"/>
    <n v="239629.71771134983"/>
    <n v="363707.79578357626"/>
    <n v="219778.03333755181"/>
    <n v="266751.28702731337"/>
    <n v="306138.98305908358"/>
    <n v="887018.65065888735"/>
    <n v="792668.30342394882"/>
    <n v="1679686.9540828362"/>
    <n v="617809.85"/>
    <n v="418516.35"/>
    <n v="498233.75"/>
    <n v="199293.5"/>
    <n v="0"/>
    <n v="0"/>
    <n v="1534559.95"/>
    <n v="199293.5"/>
    <n v="1733853.45"/>
    <n v="55.139287868784429"/>
    <n v="50"/>
    <m/>
    <m/>
    <n v="0"/>
    <m/>
    <m/>
    <m/>
    <m/>
    <m/>
    <m/>
    <m/>
    <m/>
    <m/>
    <m/>
    <m/>
    <m/>
    <m/>
    <m/>
    <m/>
    <m/>
    <n v="484947.51666666666"/>
    <n v="1434913.2"/>
    <n v="1116043.5999999999"/>
    <n v="360"/>
    <n v="280"/>
    <n v="0"/>
    <n v="155"/>
    <n v="121.66666666666667"/>
    <n v="155"/>
    <n v="115"/>
    <n v="140"/>
    <n v="90"/>
    <n v="150"/>
    <n v="170"/>
    <n v="120"/>
    <n v="120"/>
    <n v="120"/>
    <n v="110"/>
    <n v="110"/>
    <n v="60"/>
  </r>
  <r>
    <s v="BC_LEL48"/>
    <x v="5"/>
    <x v="2"/>
    <s v="上海市"/>
    <s v="SH003"/>
    <s v="上海市第二人民医院"/>
    <s v="SH003"/>
    <x v="116"/>
    <s v="-"/>
    <s v="-"/>
    <x v="3"/>
    <x v="0"/>
    <x v="4"/>
    <x v="5"/>
    <n v="6232.07"/>
    <n v="17.588326614928906"/>
    <n v="16.156790319428378"/>
    <n v="23.246813711033411"/>
    <n v="21.395340489328586"/>
    <n v="19.518505123129234"/>
    <n v="24.478177864333997"/>
    <n v="56.991930645390696"/>
    <n v="65.39202347679182"/>
    <n v="122.38395412218252"/>
    <n v="9"/>
    <n v="8"/>
    <n v="0"/>
    <n v="8"/>
    <n v="0"/>
    <n v="0"/>
    <n v="17"/>
    <n v="8"/>
    <n v="25"/>
    <n v="109611.68264709998"/>
    <n v="100690.248246"/>
    <n v="144875.77032411998"/>
    <n v="133337.25960332999"/>
    <n v="121640.6902227"/>
    <n v="152549.71792297997"/>
    <n v="355177.70121721993"/>
    <n v="407527.66774900997"/>
    <n v="762705.36896622996"/>
    <n v="56088.63"/>
    <n v="49856.56"/>
    <n v="0"/>
    <n v="49856.56"/>
    <n v="0"/>
    <n v="0"/>
    <n v="105945.19"/>
    <n v="49856.56"/>
    <n v="155801.75"/>
    <n v="21.395340489328586"/>
    <n v="8"/>
    <n v="7"/>
    <n v="11"/>
    <n v="25"/>
    <n v="9"/>
    <n v="8"/>
    <n v="0"/>
    <n v="8"/>
    <n v="0"/>
    <n v="0"/>
    <n v="0.66666666666666663"/>
    <n v="1"/>
    <n v="1.3333333333333333"/>
    <n v="0"/>
    <n v="2"/>
    <n v="1"/>
    <n v="1"/>
    <n v="0"/>
    <n v="0"/>
    <n v="0"/>
    <n v="9867.4441666666662"/>
    <n v="43624.49"/>
    <n v="68552.76999999999"/>
    <n v="7"/>
    <n v="11"/>
    <n v="106.66666666666667"/>
    <n v="6"/>
    <n v="1.5833333333333333"/>
    <n v="0"/>
    <n v="0"/>
    <n v="0"/>
    <n v="0"/>
    <n v="0"/>
    <n v="1"/>
    <n v="2"/>
    <n v="1"/>
    <n v="4"/>
    <n v="2"/>
    <n v="3"/>
    <n v="6"/>
  </r>
  <r>
    <s v="BC_LEL48"/>
    <x v="5"/>
    <x v="2"/>
    <s v="上海市"/>
    <s v="SH003"/>
    <s v="上海市第二人民医院"/>
    <s v="SH003"/>
    <x v="116"/>
    <s v="-"/>
    <s v="-"/>
    <x v="3"/>
    <x v="0"/>
    <x v="4"/>
    <x v="6"/>
    <n v="8489.27"/>
    <n v="1"/>
    <n v="1"/>
    <n v="2"/>
    <n v="1"/>
    <n v="1"/>
    <n v="2"/>
    <n v="4"/>
    <n v="4"/>
    <n v="8"/>
    <n v="0"/>
    <n v="0"/>
    <n v="1"/>
    <n v="1"/>
    <n v="0"/>
    <n v="0"/>
    <n v="1"/>
    <n v="1"/>
    <n v="2"/>
    <n v="8489.27"/>
    <n v="8489.27"/>
    <n v="16978.54"/>
    <n v="8489.27"/>
    <n v="8489.27"/>
    <n v="16978.54"/>
    <n v="33957.08"/>
    <n v="33957.08"/>
    <n v="67914.16"/>
    <n v="0"/>
    <n v="0"/>
    <n v="8489.27"/>
    <n v="8489.27"/>
    <n v="0"/>
    <n v="0"/>
    <n v="8489.27"/>
    <n v="8489.27"/>
    <n v="16978.54"/>
    <n v="1"/>
    <n v="1"/>
    <n v="0"/>
    <n v="2"/>
    <n v="4"/>
    <n v="0"/>
    <n v="0"/>
    <n v="2"/>
    <n v="2"/>
    <n v="0"/>
    <n v="0"/>
    <n v="0"/>
    <n v="1"/>
    <n v="0"/>
    <n v="1"/>
    <n v="0"/>
    <n v="0"/>
    <n v="0"/>
    <n v="1"/>
    <n v="0"/>
    <n v="0"/>
    <n v="707.43916666666667"/>
    <n v="0"/>
    <n v="8489.27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0"/>
    <x v="0"/>
    <n v="4535.5"/>
    <n v="7.2756035286767613"/>
    <n v="5.2122798656668357"/>
    <n v="4.848603698195749"/>
    <n v="3.4237973620250259"/>
    <n v="3.1195535482805905"/>
    <n v="5.4308270999987158"/>
    <n v="17.336487092539347"/>
    <n v="11.974178010304332"/>
    <n v="29.310665102843679"/>
    <n v="0"/>
    <n v="0"/>
    <n v="0"/>
    <n v="0"/>
    <n v="0"/>
    <n v="0"/>
    <n v="0"/>
    <n v="0"/>
    <n v="0"/>
    <n v="32998.499804313455"/>
    <n v="23640.295330731933"/>
    <n v="21990.842073166823"/>
    <n v="15528.632935464506"/>
    <n v="14148.735118226617"/>
    <n v="24631.516312044176"/>
    <n v="78629.637208212211"/>
    <n v="54308.884365735299"/>
    <n v="132938.52157394751"/>
    <n v="0"/>
    <n v="0"/>
    <n v="0"/>
    <n v="0"/>
    <n v="0"/>
    <n v="0"/>
    <n v="0"/>
    <n v="0"/>
    <n v="0"/>
    <n v="3.423797362025025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1"/>
    <x v="1"/>
    <n v="3444.49"/>
    <n v="17.499528716401894"/>
    <n v="16.213711485754903"/>
    <n v="24.593462285046549"/>
    <n v="25.172974983254978"/>
    <n v="22.665291723301099"/>
    <n v="29.832362076411421"/>
    <n v="58.306702487203346"/>
    <n v="77.670628782967498"/>
    <n v="135.97733127017085"/>
    <n v="0"/>
    <n v="0"/>
    <n v="2"/>
    <n v="0"/>
    <n v="0"/>
    <n v="0"/>
    <n v="2"/>
    <n v="0"/>
    <n v="2"/>
    <n v="60276.95166835915"/>
    <n v="55847.967075567896"/>
    <n v="84711.934906219976"/>
    <n v="86708.060600071927"/>
    <n v="78070.370687993403"/>
    <n v="102757.27284857837"/>
    <n v="200836.85365014704"/>
    <n v="267535.70413664368"/>
    <n v="468372.55778679071"/>
    <n v="0"/>
    <n v="0"/>
    <n v="6888.98"/>
    <n v="0"/>
    <n v="0"/>
    <n v="0"/>
    <n v="6888.98"/>
    <n v="0"/>
    <n v="6888.98"/>
    <n v="25.172974983254978"/>
    <n v="0"/>
    <m/>
    <m/>
    <n v="0"/>
    <m/>
    <m/>
    <m/>
    <m/>
    <m/>
    <m/>
    <m/>
    <m/>
    <m/>
    <m/>
    <m/>
    <m/>
    <m/>
    <m/>
    <m/>
    <m/>
    <n v="82667.759999999995"/>
    <n v="0"/>
    <n v="0"/>
    <n v="0"/>
    <n v="0"/>
    <n v="0"/>
    <n v="93"/>
    <n v="24"/>
    <n v="50"/>
    <n v="93"/>
    <n v="43"/>
    <n v="62"/>
    <n v="35"/>
    <n v="5"/>
    <n v="0"/>
    <n v="0"/>
    <n v="0"/>
    <n v="0"/>
    <n v="0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2"/>
    <x v="2"/>
    <n v="3566.02"/>
    <n v="6.858884226113366"/>
    <n v="7.8314275598691951"/>
    <n v="15.851053169729337"/>
    <n v="16.045962709617054"/>
    <n v="19.507586799995391"/>
    <n v="24.843035787085995"/>
    <n v="30.541364955711899"/>
    <n v="60.39658529669844"/>
    <n v="90.937950252410332"/>
    <n v="1"/>
    <n v="0"/>
    <n v="0"/>
    <n v="0"/>
    <n v="0"/>
    <n v="0"/>
    <n v="1"/>
    <n v="0"/>
    <n v="1"/>
    <n v="24458.918328004784"/>
    <n v="27927.027307044747"/>
    <n v="56525.172624318213"/>
    <n v="57220.223941748605"/>
    <n v="69564.444680519562"/>
    <n v="88590.762477464406"/>
    <n v="108911.11825936774"/>
    <n v="215375.43109973258"/>
    <n v="324286.54935910029"/>
    <n v="3566.02"/>
    <n v="0"/>
    <n v="0"/>
    <n v="0"/>
    <n v="0"/>
    <n v="0"/>
    <n v="3566.02"/>
    <n v="0"/>
    <n v="3566.02"/>
    <n v="16.045962709617054"/>
    <n v="0"/>
    <m/>
    <m/>
    <n v="0"/>
    <m/>
    <m/>
    <m/>
    <m/>
    <m/>
    <m/>
    <n v="0"/>
    <n v="0"/>
    <n v="0"/>
    <n v="0"/>
    <n v="0"/>
    <n v="0"/>
    <n v="0"/>
    <n v="0"/>
    <n v="0"/>
    <n v="0"/>
    <n v="1783.01"/>
    <n v="14264.08"/>
    <n v="7132.04"/>
    <n v="4"/>
    <n v="2"/>
    <n v="0"/>
    <n v="3"/>
    <n v="0.5"/>
    <n v="0"/>
    <n v="0"/>
    <n v="0"/>
    <n v="0"/>
    <n v="0"/>
    <n v="0"/>
    <n v="3"/>
    <n v="0"/>
    <n v="1"/>
    <n v="0"/>
    <n v="0"/>
    <n v="2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2"/>
    <x v="3"/>
    <n v="10698.05"/>
    <m/>
    <m/>
    <m/>
    <n v="0"/>
    <n v="0"/>
    <n v="0"/>
    <n v="0"/>
    <n v="0"/>
    <n v="0"/>
    <n v="0"/>
    <n v="1"/>
    <n v="0"/>
    <n v="0"/>
    <n v="0"/>
    <n v="0"/>
    <n v="1"/>
    <n v="0"/>
    <n v="1"/>
    <m/>
    <m/>
    <m/>
    <n v="0"/>
    <n v="0"/>
    <n v="0"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3"/>
    <x v="4"/>
    <n v="3985.87"/>
    <n v="3.0619618965461965E-2"/>
    <n v="2.5864852074679583E-2"/>
    <n v="3.9257436123518022E-2"/>
    <n v="2.3722125852466976E-2"/>
    <n v="2.8792266024378274E-2"/>
    <n v="3.3043645782924506E-2"/>
    <n v="9.5741907163659573E-2"/>
    <n v="8.5558037659769756E-2"/>
    <n v="0.18129994482342932"/>
    <n v="0"/>
    <n v="0"/>
    <n v="0"/>
    <n v="0"/>
    <n v="0"/>
    <n v="0"/>
    <n v="0"/>
    <n v="0"/>
    <n v="0"/>
    <n v="122.04582064586589"/>
    <n v="103.09393793890311"/>
    <n v="156.47503692164679"/>
    <n v="94.553309771572543"/>
    <n v="114.76222937858863"/>
    <n v="131.70767641678529"/>
    <n v="381.61479550641582"/>
    <n v="341.02321556694642"/>
    <n v="722.63801107336224"/>
    <n v="0"/>
    <n v="0"/>
    <n v="0"/>
    <n v="0"/>
    <n v="0"/>
    <n v="0"/>
    <n v="0"/>
    <n v="0"/>
    <n v="0"/>
    <n v="2.3722125852466976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4"/>
    <x v="5"/>
    <n v="6232.07"/>
    <n v="6.3006431623842479E-2"/>
    <n v="5.8246999423947426E-2"/>
    <n v="8.6348097524578518E-2"/>
    <n v="7.566362002352349E-2"/>
    <n v="6.9423700823321943E-2"/>
    <n v="9.0442016923750854E-2"/>
    <n v="0.20760152857236841"/>
    <n v="0.23552933777059631"/>
    <n v="0.44313086634296472"/>
    <n v="0"/>
    <n v="0"/>
    <n v="0"/>
    <n v="0"/>
    <n v="0"/>
    <n v="0"/>
    <n v="0"/>
    <n v="0"/>
    <n v="0"/>
    <n v="392.66049232999995"/>
    <n v="362.99937770000003"/>
    <n v="538.12738813999999"/>
    <n v="471.54097644000001"/>
    <n v="432.65336318999994"/>
    <n v="563.64098041"/>
    <n v="1293.7872581699999"/>
    <n v="1467.8353200399999"/>
    <n v="2761.62257821"/>
    <n v="0"/>
    <n v="0"/>
    <n v="0"/>
    <n v="0"/>
    <n v="0"/>
    <n v="0"/>
    <n v="0"/>
    <n v="0"/>
    <n v="0"/>
    <n v="7.56636200235234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333333333333333"/>
    <n v="2"/>
    <n v="0"/>
    <n v="0"/>
    <n v="-2"/>
    <n v="2"/>
    <n v="0"/>
    <n v="0"/>
    <n v="0"/>
    <n v="0"/>
    <n v="0"/>
    <n v="0"/>
    <n v="0"/>
    <n v="0"/>
    <n v="0"/>
  </r>
  <r>
    <s v="BC_LEL47"/>
    <x v="6"/>
    <x v="2"/>
    <s v="上海市"/>
    <s v="SH005"/>
    <s v="上海交通大学医学院附属仁济医院西院区"/>
    <s v="SH681"/>
    <x v="117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0"/>
    <x v="0"/>
    <n v="4535.5"/>
    <n v="10.59316501956712"/>
    <n v="7.5889980161161956"/>
    <n v="7.059491200561939"/>
    <n v="4.9849954449189218"/>
    <n v="4.5420212074588706"/>
    <n v="7.9071993733950281"/>
    <n v="25.241654236245257"/>
    <n v="17.43421602577282"/>
    <n v="42.67587026201808"/>
    <n v="6"/>
    <n v="3"/>
    <n v="4"/>
    <n v="4"/>
    <n v="0"/>
    <n v="0"/>
    <n v="13"/>
    <n v="4"/>
    <n v="17"/>
    <n v="48045.299946246676"/>
    <n v="34419.900502095006"/>
    <n v="32018.322340148672"/>
    <n v="22609.44684042977"/>
    <n v="20600.337186429708"/>
    <n v="35863.10275803315"/>
    <n v="114483.52278849036"/>
    <n v="79072.886784892617"/>
    <n v="193556.40957338299"/>
    <n v="27213"/>
    <n v="13606.5"/>
    <n v="18142"/>
    <n v="18142"/>
    <n v="0"/>
    <n v="0"/>
    <n v="58961.5"/>
    <n v="18142"/>
    <n v="77103.5"/>
    <n v="4.9849954449189218"/>
    <n v="4"/>
    <m/>
    <m/>
    <n v="0"/>
    <m/>
    <m/>
    <m/>
    <m/>
    <m/>
    <m/>
    <m/>
    <m/>
    <m/>
    <m/>
    <m/>
    <m/>
    <m/>
    <m/>
    <m/>
    <m/>
    <n v="41575.416666666664"/>
    <n v="68032.5"/>
    <n v="40819.5"/>
    <n v="15"/>
    <n v="9"/>
    <n v="0"/>
    <n v="21"/>
    <n v="9.1666666666666661"/>
    <n v="15"/>
    <n v="21"/>
    <n v="18"/>
    <n v="14"/>
    <n v="12"/>
    <n v="6"/>
    <n v="6"/>
    <n v="3"/>
    <n v="6"/>
    <n v="3"/>
    <n v="3"/>
    <n v="3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1"/>
    <x v="1"/>
    <n v="3444.49"/>
    <n v="2.0160915928105339"/>
    <n v="1.8679547286349518"/>
    <n v="2.833371878438796"/>
    <n v="2.9001365723753758"/>
    <n v="2.6112305555472699"/>
    <n v="3.436936808450195"/>
    <n v="6.7174181998842819"/>
    <n v="8.9483039363728416"/>
    <n v="15.665722136257124"/>
    <n v="4"/>
    <n v="2"/>
    <n v="0"/>
    <n v="0"/>
    <n v="0"/>
    <n v="0"/>
    <n v="6"/>
    <n v="0"/>
    <n v="6"/>
    <n v="6944.4073305199545"/>
    <n v="6434.151383235805"/>
    <n v="9759.5211015636469"/>
    <n v="9989.491422181256"/>
    <n v="8994.3575362770152"/>
    <n v="11838.494467338611"/>
    <n v="23138.079815319405"/>
    <n v="30822.343425796884"/>
    <n v="53960.423241116288"/>
    <n v="13777.96"/>
    <n v="6888.98"/>
    <n v="0"/>
    <n v="0"/>
    <n v="0"/>
    <n v="0"/>
    <n v="20666.939999999999"/>
    <n v="0"/>
    <n v="20666.939999999999"/>
    <n v="2.9001365723753758"/>
    <n v="0"/>
    <m/>
    <m/>
    <n v="0"/>
    <m/>
    <m/>
    <m/>
    <m/>
    <m/>
    <m/>
    <m/>
    <m/>
    <m/>
    <m/>
    <m/>
    <m/>
    <m/>
    <m/>
    <m/>
    <m/>
    <n v="5166.7349999999997"/>
    <n v="6888.98"/>
    <n v="55111.839999999997"/>
    <n v="2"/>
    <n v="16"/>
    <n v="0"/>
    <n v="8"/>
    <n v="1.5"/>
    <n v="0"/>
    <n v="0"/>
    <n v="0"/>
    <n v="0"/>
    <n v="0"/>
    <n v="0"/>
    <n v="0"/>
    <n v="2"/>
    <n v="0"/>
    <n v="8"/>
    <n v="0"/>
    <n v="8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2"/>
    <x v="2"/>
    <n v="3566.02"/>
    <n v="1.2940299989526947"/>
    <n v="1.4775146894173774"/>
    <n v="2.9905357256987966"/>
    <n v="3.027308294440592"/>
    <n v="3.6803949001296941"/>
    <n v="4.6870062992390418"/>
    <n v="5.7620804140688691"/>
    <n v="11.394709493809327"/>
    <n v="17.156789907878196"/>
    <n v="0"/>
    <n v="2"/>
    <n v="0"/>
    <n v="0"/>
    <n v="0"/>
    <n v="0"/>
    <n v="2"/>
    <n v="0"/>
    <n v="2"/>
    <n v="4614.5368568652884"/>
    <n v="5268.8469327561561"/>
    <n v="10664.310208556422"/>
    <n v="10795.44192414104"/>
    <n v="13124.361821760493"/>
    <n v="16713.958203212409"/>
    <n v="20547.693998177867"/>
    <n v="40633.761949113941"/>
    <n v="61181.455947291804"/>
    <n v="0"/>
    <n v="7132.04"/>
    <n v="0"/>
    <n v="0"/>
    <n v="0"/>
    <n v="0"/>
    <n v="7132.04"/>
    <n v="0"/>
    <n v="7132.04"/>
    <n v="3.027308294440592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594.33666666666659"/>
    <n v="0"/>
    <n v="7132.04"/>
    <n v="0"/>
    <n v="2"/>
    <n v="0"/>
    <n v="1"/>
    <n v="0.16666666666666666"/>
    <n v="0"/>
    <n v="0"/>
    <n v="0"/>
    <n v="0"/>
    <n v="0"/>
    <n v="0"/>
    <n v="0"/>
    <n v="0"/>
    <n v="0"/>
    <n v="1"/>
    <n v="1"/>
    <n v="0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2"/>
    <x v="3"/>
    <n v="10698.05"/>
    <m/>
    <m/>
    <m/>
    <m/>
    <m/>
    <m/>
    <n v="0"/>
    <n v="0"/>
    <n v="0"/>
    <n v="1"/>
    <n v="3"/>
    <n v="1"/>
    <n v="2"/>
    <n v="0"/>
    <n v="0"/>
    <n v="5"/>
    <n v="2"/>
    <n v="7"/>
    <m/>
    <m/>
    <m/>
    <m/>
    <m/>
    <m/>
    <n v="0"/>
    <n v="0"/>
    <n v="0"/>
    <n v="10698.05"/>
    <n v="32094.149999999998"/>
    <n v="10698.05"/>
    <n v="21396.1"/>
    <n v="0"/>
    <n v="0"/>
    <n v="53490.25"/>
    <n v="21396.1"/>
    <n v="74886.350000000006"/>
    <n v="0"/>
    <n v="2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12289.765833333333"/>
    <n v="0"/>
    <n v="0"/>
    <n v="0"/>
    <n v="0"/>
    <n v="0"/>
    <n v="11"/>
    <n v="3.0833333333333335"/>
    <n v="11"/>
    <n v="9"/>
    <n v="10"/>
    <n v="4"/>
    <n v="3"/>
    <n v="0"/>
    <n v="0"/>
    <n v="0"/>
    <n v="0"/>
    <n v="0"/>
    <n v="0"/>
    <n v="0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4"/>
    <x v="5"/>
    <n v="6232.07"/>
    <n v="11.086653279228251"/>
    <n v="10.146258297729325"/>
    <n v="15.698628902428888"/>
    <n v="13.587530660528525"/>
    <n v="12.354612874929197"/>
    <n v="16.50752817632825"/>
    <n v="36.931540479386463"/>
    <n v="42.449671711785975"/>
    <n v="79.381212191172438"/>
    <n v="18"/>
    <n v="12"/>
    <n v="9"/>
    <n v="15"/>
    <n v="0"/>
    <n v="0"/>
    <n v="39"/>
    <n v="15"/>
    <n v="54"/>
    <n v="69092.799301880004"/>
    <n v="63232.191949529995"/>
    <n v="97834.954223959998"/>
    <n v="84678.44220356"/>
    <n v="76994.812259459999"/>
    <n v="102876.07112184999"/>
    <n v="230159.94547536998"/>
    <n v="264549.32558487001"/>
    <n v="494709.27106023999"/>
    <n v="112177.26"/>
    <n v="74784.84"/>
    <n v="56088.63"/>
    <n v="93481.049999999988"/>
    <n v="0"/>
    <n v="0"/>
    <n v="243050.72999999998"/>
    <n v="93481.049999999988"/>
    <n v="336531.77999999997"/>
    <n v="13.587530660528525"/>
    <n v="15"/>
    <n v="30"/>
    <n v="27"/>
    <n v="54"/>
    <n v="18"/>
    <n v="12"/>
    <n v="9"/>
    <n v="15"/>
    <n v="0"/>
    <n v="0"/>
    <n v="0"/>
    <n v="0"/>
    <n v="0"/>
    <n v="0"/>
    <n v="0"/>
    <n v="0"/>
    <n v="0"/>
    <n v="0"/>
    <n v="0"/>
    <n v="0"/>
    <n v="36353.741666666661"/>
    <n v="186962.09999999998"/>
    <n v="168265.88999999998"/>
    <n v="30"/>
    <n v="27"/>
    <n v="13.333333333333334"/>
    <n v="15"/>
    <n v="5.833333333333333"/>
    <n v="0"/>
    <n v="0"/>
    <n v="2"/>
    <n v="0"/>
    <n v="3"/>
    <n v="8"/>
    <n v="15"/>
    <n v="6"/>
    <n v="9"/>
    <n v="12"/>
    <n v="3"/>
    <n v="12"/>
  </r>
  <r>
    <s v="BC_LEL48"/>
    <x v="5"/>
    <x v="2"/>
    <s v="上海市"/>
    <s v="SH006"/>
    <s v="上海交通大学医学院附属第九人民医院南部院区"/>
    <s v="SH006"/>
    <x v="118"/>
    <s v="-"/>
    <s v="-"/>
    <x v="0"/>
    <x v="2"/>
    <x v="4"/>
    <x v="6"/>
    <n v="8489.27"/>
    <n v="1"/>
    <n v="1"/>
    <n v="1"/>
    <n v="1"/>
    <n v="1"/>
    <n v="1"/>
    <n v="3"/>
    <n v="3"/>
    <n v="6"/>
    <n v="0"/>
    <n v="0"/>
    <n v="2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0"/>
    <n v="16978.54"/>
    <n v="0"/>
    <n v="0"/>
    <n v="0"/>
    <n v="16978.54"/>
    <n v="0"/>
    <n v="16978.54"/>
    <n v="1"/>
    <n v="0"/>
    <n v="6"/>
    <n v="6"/>
    <n v="4"/>
    <n v="0"/>
    <n v="0"/>
    <n v="4"/>
    <n v="0"/>
    <n v="0"/>
    <n v="0"/>
    <n v="0.66666666666666663"/>
    <n v="1"/>
    <n v="0"/>
    <n v="0"/>
    <n v="0"/>
    <n v="0"/>
    <n v="0"/>
    <n v="0"/>
    <n v="0"/>
    <n v="0"/>
    <n v="11319.026666666667"/>
    <n v="25467.81"/>
    <n v="25467.81"/>
    <n v="3"/>
    <n v="3"/>
    <n v="0"/>
    <n v="3"/>
    <n v="1.3333333333333333"/>
    <n v="0"/>
    <n v="0"/>
    <n v="2"/>
    <n v="2"/>
    <n v="0"/>
    <n v="6"/>
    <n v="0"/>
    <n v="3"/>
    <n v="0"/>
    <n v="0"/>
    <n v="0"/>
    <n v="3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1"/>
    <x v="1"/>
    <n v="3444.49"/>
    <n v="323.8628057584063"/>
    <n v="300.06625770511334"/>
    <n v="455.14984020589094"/>
    <n v="465.87484951648435"/>
    <n v="419.4652947402551"/>
    <n v="552.10586759469118"/>
    <n v="1079.0789036694107"/>
    <n v="1437.4460118514307"/>
    <n v="2516.5249155208412"/>
    <n v="510"/>
    <n v="385"/>
    <n v="505"/>
    <n v="435"/>
    <n v="0"/>
    <n v="0"/>
    <n v="1400"/>
    <n v="435"/>
    <n v="1835"/>
    <n v="1115542.1958067729"/>
    <n v="1033575.2240026857"/>
    <n v="1567759.0730907894"/>
    <n v="1604701.260411035"/>
    <n v="1444844.0130798612"/>
    <n v="1901723.1398712378"/>
    <n v="3716876.4929002482"/>
    <n v="4951268.4133621342"/>
    <n v="8668144.9062623829"/>
    <n v="1756689.9"/>
    <n v="1326128.6499999999"/>
    <n v="1739467.45"/>
    <n v="1498353.15"/>
    <n v="0"/>
    <n v="0"/>
    <n v="4822286"/>
    <n v="1498353.15"/>
    <n v="6320639.1500000004"/>
    <n v="465.87484951648435"/>
    <n v="435"/>
    <m/>
    <m/>
    <n v="0"/>
    <m/>
    <m/>
    <m/>
    <m/>
    <m/>
    <m/>
    <m/>
    <m/>
    <m/>
    <m/>
    <m/>
    <m/>
    <m/>
    <m/>
    <m/>
    <m/>
    <n v="1553464.99"/>
    <n v="4443392.0999999996"/>
    <n v="4684506.3999999994"/>
    <n v="1290"/>
    <n v="1360"/>
    <n v="0"/>
    <n v="611"/>
    <n v="451"/>
    <n v="145"/>
    <n v="555"/>
    <n v="500"/>
    <n v="550"/>
    <n v="611"/>
    <n v="401"/>
    <n v="350"/>
    <n v="375"/>
    <n v="565"/>
    <n v="435"/>
    <n v="415"/>
    <n v="510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2"/>
    <x v="2"/>
    <n v="3566.02"/>
    <n v="22.129652349403869"/>
    <n v="25.267487186855611"/>
    <n v="51.142180630857126"/>
    <n v="51.771040984101717"/>
    <n v="62.939699786176661"/>
    <n v="80.154107745239145"/>
    <n v="98.539320167116614"/>
    <n v="194.86484851551751"/>
    <n v="293.40416868263412"/>
    <n v="0"/>
    <n v="6"/>
    <n v="0"/>
    <n v="0"/>
    <n v="0"/>
    <n v="0"/>
    <n v="6"/>
    <n v="0"/>
    <n v="6"/>
    <n v="78914.782871021176"/>
    <n v="90104.364658070845"/>
    <n v="182374.03897324915"/>
    <n v="184616.56757012641"/>
    <n v="224444.22823150171"/>
    <n v="285831.15130167769"/>
    <n v="351393.18650234118"/>
    <n v="694891.94710330584"/>
    <n v="1046285.133605647"/>
    <n v="0"/>
    <n v="21396.12"/>
    <n v="0"/>
    <n v="0"/>
    <n v="0"/>
    <n v="0"/>
    <n v="21396.12"/>
    <n v="0"/>
    <n v="21396.12"/>
    <n v="51.771040984101717"/>
    <n v="0"/>
    <m/>
    <m/>
    <n v="0"/>
    <m/>
    <m/>
    <m/>
    <m/>
    <m/>
    <m/>
    <n v="4"/>
    <n v="12"/>
    <n v="10"/>
    <n v="12"/>
    <n v="11"/>
    <n v="8"/>
    <n v="11"/>
    <n v="12"/>
    <n v="0"/>
    <n v="0"/>
    <n v="891.505"/>
    <n v="3566.02"/>
    <n v="7132.04"/>
    <n v="1"/>
    <n v="2"/>
    <n v="0"/>
    <n v="2"/>
    <n v="0.25"/>
    <n v="0"/>
    <n v="0"/>
    <n v="0"/>
    <n v="0"/>
    <n v="0"/>
    <n v="0"/>
    <n v="1"/>
    <n v="0"/>
    <n v="0"/>
    <n v="2"/>
    <n v="0"/>
    <n v="0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2"/>
    <x v="3"/>
    <n v="10698.05"/>
    <m/>
    <m/>
    <m/>
    <n v="0"/>
    <n v="0"/>
    <n v="0"/>
    <n v="0"/>
    <n v="0"/>
    <n v="0"/>
    <n v="0"/>
    <n v="5"/>
    <n v="0"/>
    <n v="7"/>
    <n v="0"/>
    <n v="0"/>
    <n v="5"/>
    <n v="7"/>
    <n v="12"/>
    <m/>
    <m/>
    <m/>
    <n v="0"/>
    <n v="0"/>
    <n v="0"/>
    <n v="0"/>
    <n v="0"/>
    <n v="0"/>
    <n v="0"/>
    <n v="53490.25"/>
    <n v="0"/>
    <n v="74886.349999999991"/>
    <n v="0"/>
    <n v="0"/>
    <n v="53490.25"/>
    <n v="74886.349999999991"/>
    <n v="128376.59999999999"/>
    <n v="0"/>
    <n v="7"/>
    <m/>
    <m/>
    <n v="0"/>
    <m/>
    <m/>
    <m/>
    <m/>
    <m/>
    <m/>
    <n v="0.33333333333333331"/>
    <n v="0.33333333333333331"/>
    <n v="1.6666666666666667"/>
    <n v="1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3"/>
    <x v="4"/>
    <n v="3985.87"/>
    <n v="140.74567387809756"/>
    <n v="118.88998485298966"/>
    <n v="180.45013258209735"/>
    <n v="109.04076215620312"/>
    <n v="132.34609119889925"/>
    <n v="151.88791860384603"/>
    <n v="440.08579131318459"/>
    <n v="393.27477195894835"/>
    <n v="833.36056327213282"/>
    <n v="305"/>
    <n v="225"/>
    <n v="285"/>
    <n v="260"/>
    <n v="0"/>
    <n v="0"/>
    <n v="815"/>
    <n v="260"/>
    <n v="1075"/>
    <n v="560993.95914049284"/>
    <n v="473880.02392598591"/>
    <n v="719250.76995500445"/>
    <n v="434622.3026555453"/>
    <n v="527514.31452695653"/>
    <n v="605405.4981255118"/>
    <n v="1754124.7530214833"/>
    <n v="1567542.1153080137"/>
    <n v="3321666.8683294971"/>
    <n v="1215690.3499999999"/>
    <n v="896820.75"/>
    <n v="1135972.95"/>
    <n v="1036326.2"/>
    <n v="0"/>
    <n v="0"/>
    <n v="3248484.05"/>
    <n v="1036326.2"/>
    <n v="4284810.25"/>
    <n v="109.04076215620312"/>
    <n v="260"/>
    <m/>
    <m/>
    <n v="0"/>
    <m/>
    <m/>
    <m/>
    <m/>
    <m/>
    <m/>
    <m/>
    <m/>
    <m/>
    <m/>
    <m/>
    <m/>
    <m/>
    <m/>
    <m/>
    <m/>
    <n v="1282121.5166666666"/>
    <n v="3826435.1999999997"/>
    <n v="3627141.6999999997"/>
    <n v="960"/>
    <n v="910"/>
    <n v="0"/>
    <n v="365"/>
    <n v="321.66666666666669"/>
    <n v="310"/>
    <n v="360"/>
    <n v="340"/>
    <n v="310"/>
    <n v="330"/>
    <n v="340"/>
    <n v="330"/>
    <n v="330"/>
    <n v="300"/>
    <n v="280"/>
    <n v="265"/>
    <n v="365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4"/>
    <x v="5"/>
    <n v="6232.07"/>
    <n v="84.504460840016236"/>
    <n v="77.503524523017234"/>
    <n v="116.11474477149966"/>
    <n v="100.39830153049948"/>
    <n v="91.219627599901784"/>
    <n v="119.41235599171063"/>
    <n v="278.12273013453313"/>
    <n v="311.03028512211188"/>
    <n v="589.15301525664506"/>
    <n v="80"/>
    <n v="177"/>
    <n v="71"/>
    <n v="48"/>
    <n v="0"/>
    <n v="0"/>
    <n v="328"/>
    <n v="48"/>
    <n v="376"/>
    <n v="526637.71526723995"/>
    <n v="483007.39007416001"/>
    <n v="723635.21744811989"/>
    <n v="625689.24301917991"/>
    <n v="568487.10457651992"/>
    <n v="744186.16140525998"/>
    <n v="1733280.32278952"/>
    <n v="1938362.5090009598"/>
    <n v="3671642.8317904798"/>
    <n v="498565.6"/>
    <n v="1103076.3899999999"/>
    <n v="442476.97"/>
    <n v="299139.36"/>
    <n v="0"/>
    <n v="0"/>
    <n v="2044118.9599999997"/>
    <n v="299139.36"/>
    <n v="2343258.3199999998"/>
    <n v="100.39830153049948"/>
    <n v="48"/>
    <n v="193"/>
    <n v="192"/>
    <n v="376"/>
    <n v="80"/>
    <n v="177"/>
    <n v="71"/>
    <n v="48"/>
    <n v="0"/>
    <n v="0"/>
    <n v="2.3333333333333335"/>
    <n v="2.3333333333333335"/>
    <n v="1"/>
    <n v="15"/>
    <n v="2"/>
    <n v="0"/>
    <n v="1"/>
    <n v="15"/>
    <n v="0"/>
    <n v="0"/>
    <n v="278885.13250000001"/>
    <n v="1202789.51"/>
    <n v="1196557.44"/>
    <n v="193"/>
    <n v="192"/>
    <n v="385.33333333333331"/>
    <n v="68"/>
    <n v="44.75"/>
    <n v="1"/>
    <n v="5.9999999999999991"/>
    <n v="30"/>
    <n v="38"/>
    <n v="31"/>
    <n v="46"/>
    <n v="57"/>
    <n v="63"/>
    <n v="73"/>
    <n v="57"/>
    <n v="67"/>
    <n v="68"/>
  </r>
  <r>
    <s v="BC_LEL47"/>
    <x v="6"/>
    <x v="2"/>
    <s v="上海市"/>
    <s v="SH012"/>
    <s v="上海交通大学医学院附属瑞金医院黄浦院区"/>
    <s v="SH012"/>
    <x v="119"/>
    <s v="-"/>
    <s v="Y"/>
    <x v="1"/>
    <x v="0"/>
    <x v="4"/>
    <x v="6"/>
    <n v="8489.27"/>
    <n v="6"/>
    <n v="6"/>
    <n v="8"/>
    <n v="8"/>
    <n v="8"/>
    <n v="10"/>
    <n v="20"/>
    <n v="26"/>
    <n v="46"/>
    <n v="5"/>
    <n v="2"/>
    <n v="13"/>
    <n v="3"/>
    <n v="0"/>
    <n v="0"/>
    <n v="20"/>
    <n v="3"/>
    <n v="23"/>
    <n v="50935.62"/>
    <n v="50935.62"/>
    <n v="67914.16"/>
    <n v="67914.16"/>
    <n v="67914.16"/>
    <n v="84892.700000000012"/>
    <n v="169785.40000000002"/>
    <n v="220721.02000000002"/>
    <n v="390506.42000000004"/>
    <n v="42446.350000000006"/>
    <n v="16978.54"/>
    <n v="110360.51000000001"/>
    <n v="25467.81"/>
    <n v="0"/>
    <n v="0"/>
    <n v="169785.40000000002"/>
    <n v="25467.81"/>
    <n v="195253.21000000002"/>
    <n v="8"/>
    <n v="3"/>
    <n v="24"/>
    <n v="8"/>
    <n v="46"/>
    <n v="10"/>
    <n v="4"/>
    <n v="26"/>
    <n v="6"/>
    <n v="0"/>
    <n v="0"/>
    <n v="4.666666666666667"/>
    <n v="3.6666666666666665"/>
    <n v="2.6666666666666665"/>
    <n v="2"/>
    <n v="4"/>
    <n v="2"/>
    <n v="2"/>
    <n v="2"/>
    <n v="0"/>
    <n v="0"/>
    <n v="16271.100833333336"/>
    <n v="101871.24"/>
    <n v="33957.08"/>
    <n v="12"/>
    <n v="4"/>
    <n v="0"/>
    <n v="6"/>
    <n v="1.9166666666666667"/>
    <n v="0"/>
    <n v="0"/>
    <n v="2"/>
    <n v="0"/>
    <n v="2"/>
    <n v="2.9999999999999996"/>
    <n v="6"/>
    <n v="3"/>
    <n v="3"/>
    <n v="1"/>
    <n v="2"/>
    <n v="1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0"/>
    <x v="0"/>
    <n v="4535.5"/>
    <n v="15.712662189353059"/>
    <n v="11.256632173920112"/>
    <n v="10.471223686051195"/>
    <n v="7.3941592807052814"/>
    <n v="6.7371030997679178"/>
    <n v="11.728614855760771"/>
    <n v="37.440518049324368"/>
    <n v="25.85987723623397"/>
    <n v="63.300395285558338"/>
    <n v="17"/>
    <n v="13"/>
    <n v="16"/>
    <n v="7"/>
    <n v="0"/>
    <n v="0"/>
    <n v="46"/>
    <n v="7"/>
    <n v="53"/>
    <n v="71264.779359810811"/>
    <n v="51054.455224814672"/>
    <n v="47492.235028085204"/>
    <n v="33536.209417638805"/>
    <n v="30556.13110899739"/>
    <n v="53195.13267830298"/>
    <n v="169811.4696127107"/>
    <n v="117287.47320493918"/>
    <n v="287098.94281764992"/>
    <n v="77103.5"/>
    <n v="58961.5"/>
    <n v="72568"/>
    <n v="31748.5"/>
    <n v="0"/>
    <n v="0"/>
    <n v="208633"/>
    <n v="31748.5"/>
    <n v="240381.5"/>
    <n v="7.3941592807052814"/>
    <n v="7"/>
    <m/>
    <m/>
    <n v="0"/>
    <m/>
    <m/>
    <m/>
    <m/>
    <m/>
    <m/>
    <m/>
    <m/>
    <m/>
    <m/>
    <m/>
    <m/>
    <m/>
    <m/>
    <m/>
    <m/>
    <n v="74457.791666666672"/>
    <n v="253988"/>
    <n v="181420"/>
    <n v="56"/>
    <n v="40"/>
    <n v="0"/>
    <n v="19"/>
    <n v="16.416666666666668"/>
    <n v="15"/>
    <n v="17"/>
    <n v="19"/>
    <n v="15"/>
    <n v="19"/>
    <n v="16"/>
    <n v="19"/>
    <n v="15"/>
    <n v="22"/>
    <n v="17"/>
    <n v="11"/>
    <n v="12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9.9999999999999995E-7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6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3"/>
    <x v="4"/>
    <n v="3985.87"/>
    <n v="6.7762945045985843"/>
    <n v="5.7240377541472203"/>
    <n v="8.6878921964537774"/>
    <n v="5.2498403468961232"/>
    <n v="6.3718909845353604"/>
    <n v="7.3127453213347096"/>
    <n v="21.188224455199581"/>
    <n v="18.934476652766193"/>
    <n v="40.122701107965774"/>
    <n v="11"/>
    <n v="8"/>
    <n v="11"/>
    <n v="7"/>
    <n v="0"/>
    <n v="0"/>
    <n v="30"/>
    <n v="7"/>
    <n v="37"/>
    <n v="27009.428977044357"/>
    <n v="22815.270363122781"/>
    <n v="34628.808869079221"/>
    <n v="20925.181143482849"/>
    <n v="25397.529118529957"/>
    <n v="29147.652193948379"/>
    <n v="84453.508209246356"/>
    <n v="75470.362455961178"/>
    <n v="159923.87066520753"/>
    <n v="43844.57"/>
    <n v="31886.959999999999"/>
    <n v="43844.57"/>
    <n v="27901.09"/>
    <n v="0"/>
    <n v="0"/>
    <n v="119576.1"/>
    <n v="27901.09"/>
    <n v="147477.19"/>
    <n v="5.2498403468961232"/>
    <n v="7"/>
    <m/>
    <m/>
    <n v="0"/>
    <m/>
    <m/>
    <m/>
    <m/>
    <m/>
    <m/>
    <m/>
    <m/>
    <m/>
    <m/>
    <m/>
    <m/>
    <m/>
    <m/>
    <m/>
    <m/>
    <n v="54473.556666666664"/>
    <n v="163420.66999999998"/>
    <n v="139505.44999999998"/>
    <n v="41"/>
    <n v="35"/>
    <n v="0"/>
    <n v="17"/>
    <n v="13.666666666666666"/>
    <n v="12"/>
    <n v="15"/>
    <n v="17"/>
    <n v="13"/>
    <n v="17"/>
    <n v="14"/>
    <n v="14"/>
    <n v="12"/>
    <n v="15"/>
    <n v="10"/>
    <n v="13"/>
    <n v="12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4"/>
    <x v="5"/>
    <n v="6232.07"/>
    <n v="1.2871002165861425"/>
    <n v="1.1898718153871828"/>
    <n v="1.7639371048592201"/>
    <n v="1.5456684932582594"/>
    <n v="1.4181958594592166"/>
    <n v="1.8475700300606381"/>
    <n v="4.2409091368325456"/>
    <n v="4.8114343827781134"/>
    <n v="9.052343519610659"/>
    <n v="0"/>
    <n v="0"/>
    <n v="0"/>
    <n v="0"/>
    <n v="0"/>
    <n v="0"/>
    <n v="0"/>
    <n v="0"/>
    <n v="0"/>
    <n v="8021.298646780001"/>
    <n v="7415.3644445199998"/>
    <n v="10992.979513079999"/>
    <n v="9632.7142467800004"/>
    <n v="8838.2958698599996"/>
    <n v="11514.18575724"/>
    <n v="26429.642604380002"/>
    <n v="29985.195873879999"/>
    <n v="56414.838478260004"/>
    <n v="0"/>
    <n v="0"/>
    <n v="0"/>
    <n v="0"/>
    <n v="0"/>
    <n v="0"/>
    <n v="0"/>
    <n v="0"/>
    <n v="0"/>
    <n v="1.5456684932582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17"/>
    <s v="上海交通大学医学院附属瑞金医院卢湾分院"/>
    <s v="SH017"/>
    <x v="120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18"/>
    <s v="上海中医药大学附属曙光医院西院"/>
    <s v="SH776"/>
    <x v="121"/>
    <s v="-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18"/>
    <s v="上海中医药大学附属曙光医院西院"/>
    <s v="SH776"/>
    <x v="121"/>
    <s v="-"/>
    <s v="-"/>
    <x v="0"/>
    <x v="2"/>
    <x v="1"/>
    <x v="1"/>
    <n v="3444.49"/>
    <n v="5.9182433922831414"/>
    <n v="5.4833871483073882"/>
    <n v="8.3173723144567155"/>
    <n v="8.5133602894758162"/>
    <n v="7.6652757425330815"/>
    <n v="10.089139118897474"/>
    <n v="19.719002855047243"/>
    <n v="26.26777515090637"/>
    <n v="45.98677800595361"/>
    <n v="7"/>
    <n v="7"/>
    <n v="5"/>
    <n v="5"/>
    <n v="0"/>
    <n v="0"/>
    <n v="19"/>
    <n v="5"/>
    <n v="24"/>
    <n v="20385.330182285354"/>
    <n v="18887.472198473311"/>
    <n v="28649.105763423009"/>
    <n v="29324.184383496551"/>
    <n v="26402.965642397769"/>
    <n v="34751.938803651159"/>
    <n v="67921.908144181682"/>
    <n v="90479.088829545479"/>
    <n v="158400.99697372716"/>
    <n v="24111.43"/>
    <n v="24111.43"/>
    <n v="17222.449999999997"/>
    <n v="17222.449999999997"/>
    <n v="0"/>
    <n v="0"/>
    <n v="65445.31"/>
    <n v="17222.449999999997"/>
    <n v="82667.759999999995"/>
    <n v="8.5133602894758162"/>
    <n v="5"/>
    <m/>
    <m/>
    <n v="0"/>
    <m/>
    <m/>
    <m/>
    <m/>
    <m/>
    <m/>
    <m/>
    <m/>
    <m/>
    <m/>
    <m/>
    <m/>
    <m/>
    <m/>
    <m/>
    <m/>
    <n v="26694.797499999997"/>
    <n v="75778.78"/>
    <n v="41333.879999999997"/>
    <n v="22"/>
    <n v="12"/>
    <n v="0"/>
    <n v="20"/>
    <n v="7.75"/>
    <n v="20"/>
    <n v="3"/>
    <n v="7"/>
    <n v="18"/>
    <n v="0"/>
    <n v="11"/>
    <n v="5"/>
    <n v="5"/>
    <n v="12"/>
    <n v="10"/>
    <n v="0"/>
    <n v="2"/>
  </r>
  <r>
    <s v="BC_LEL48"/>
    <x v="5"/>
    <x v="2"/>
    <s v="上海市"/>
    <s v="SH018"/>
    <s v="上海中医药大学附属曙光医院西院"/>
    <s v="SH776"/>
    <x v="121"/>
    <s v="-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18"/>
    <s v="上海中医药大学附属曙光医院西院"/>
    <s v="SH776"/>
    <x v="121"/>
    <s v="-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18"/>
    <s v="上海中医药大学附属曙光医院西院"/>
    <s v="SH776"/>
    <x v="121"/>
    <s v="-"/>
    <s v="-"/>
    <x v="0"/>
    <x v="2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1"/>
    <n v="1"/>
    <n v="0"/>
    <n v="0"/>
    <n v="1"/>
    <n v="1"/>
    <n v="2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3985.87"/>
    <n v="3985.87"/>
    <n v="0"/>
    <n v="0"/>
    <n v="3985.87"/>
    <n v="3985.87"/>
    <n v="7971.74"/>
    <n v="1.3185526524997413E-7"/>
    <n v="1"/>
    <m/>
    <m/>
    <n v="0"/>
    <m/>
    <m/>
    <m/>
    <m/>
    <m/>
    <m/>
    <m/>
    <m/>
    <m/>
    <m/>
    <m/>
    <m/>
    <m/>
    <m/>
    <m/>
    <m/>
    <n v="4318.0258333333331"/>
    <n v="-31886.959999999999"/>
    <n v="15943.48"/>
    <n v="-8"/>
    <n v="4"/>
    <n v="0"/>
    <n v="7"/>
    <n v="1.0833333333333333"/>
    <n v="2"/>
    <n v="7"/>
    <n v="6"/>
    <n v="2"/>
    <n v="0"/>
    <n v="0"/>
    <n v="0"/>
    <n v="-8"/>
    <n v="0"/>
    <n v="2"/>
    <n v="2"/>
    <n v="0"/>
  </r>
  <r>
    <s v="BC_LEL48"/>
    <x v="5"/>
    <x v="2"/>
    <s v="上海市"/>
    <s v="SH018"/>
    <s v="上海中医药大学附属曙光医院西院"/>
    <s v="SH776"/>
    <x v="121"/>
    <s v="-"/>
    <s v="-"/>
    <x v="0"/>
    <x v="2"/>
    <x v="4"/>
    <x v="5"/>
    <n v="6232.07"/>
    <n v="13.171530390528348"/>
    <n v="12.073642217529649"/>
    <n v="17.193708235733872"/>
    <n v="16.091243652629064"/>
    <n v="14.651842250329345"/>
    <n v="19.500269435529447"/>
    <n v="42.438880843791871"/>
    <n v="50.243355338487859"/>
    <n v="92.682236182279723"/>
    <n v="9"/>
    <n v="13"/>
    <n v="0"/>
    <n v="7"/>
    <n v="0"/>
    <n v="0"/>
    <n v="22"/>
    <n v="7"/>
    <n v="29"/>
    <n v="82085.899400900002"/>
    <n v="75243.783454599994"/>
    <n v="107152.39328466999"/>
    <n v="100281.75683024"/>
    <n v="91311.306533009993"/>
    <n v="121527.04414108"/>
    <n v="264482.07614016999"/>
    <n v="313120.10750432999"/>
    <n v="577602.18364449998"/>
    <n v="56088.63"/>
    <n v="81016.91"/>
    <n v="0"/>
    <n v="43624.49"/>
    <n v="0"/>
    <n v="0"/>
    <n v="137105.54"/>
    <n v="43624.49"/>
    <n v="180730.03"/>
    <n v="16.091243652629064"/>
    <n v="7"/>
    <n v="35"/>
    <n v="27"/>
    <n v="29"/>
    <n v="9"/>
    <n v="13"/>
    <n v="0"/>
    <n v="7"/>
    <n v="0"/>
    <n v="0"/>
    <n v="0"/>
    <n v="0"/>
    <n v="0"/>
    <n v="0"/>
    <n v="0"/>
    <n v="0"/>
    <n v="0"/>
    <n v="0"/>
    <n v="0"/>
    <n v="0"/>
    <n v="55049.951666666668"/>
    <n v="218122.44999999998"/>
    <n v="168265.88999999998"/>
    <n v="35"/>
    <n v="27"/>
    <n v="7.333333333333333"/>
    <n v="14"/>
    <n v="8.8333333333333339"/>
    <n v="0"/>
    <n v="4"/>
    <n v="8"/>
    <n v="14"/>
    <n v="9"/>
    <n v="9"/>
    <n v="12"/>
    <n v="9"/>
    <n v="14"/>
    <n v="8"/>
    <n v="11"/>
    <n v="8"/>
  </r>
  <r>
    <s v="BC_LEL48"/>
    <x v="5"/>
    <x v="2"/>
    <s v="上海市"/>
    <s v="SH018"/>
    <s v="上海中医药大学附属曙光医院西院"/>
    <s v="SH776"/>
    <x v="121"/>
    <s v="-"/>
    <s v="-"/>
    <x v="0"/>
    <x v="2"/>
    <x v="4"/>
    <x v="6"/>
    <n v="8489.27"/>
    <n v="1"/>
    <n v="1"/>
    <n v="2"/>
    <n v="1"/>
    <n v="1"/>
    <n v="1"/>
    <n v="4"/>
    <n v="3"/>
    <n v="7"/>
    <n v="0"/>
    <n v="0"/>
    <n v="0"/>
    <n v="0"/>
    <n v="0"/>
    <n v="0"/>
    <n v="0"/>
    <n v="0"/>
    <n v="0"/>
    <n v="8489.27"/>
    <n v="8489.27"/>
    <n v="16978.54"/>
    <n v="8489.27"/>
    <n v="8489.27"/>
    <n v="8489.27"/>
    <n v="33957.08"/>
    <n v="25467.81"/>
    <n v="59424.89"/>
    <n v="0"/>
    <n v="0"/>
    <n v="0"/>
    <n v="0"/>
    <n v="0"/>
    <n v="0"/>
    <n v="0"/>
    <n v="0"/>
    <n v="0"/>
    <n v="1"/>
    <n v="0"/>
    <n v="0"/>
    <n v="8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5659.5133333333333"/>
    <n v="0"/>
    <n v="33957.08"/>
    <n v="0"/>
    <n v="4"/>
    <n v="0"/>
    <n v="4"/>
    <n v="0.66666666666666663"/>
    <n v="0"/>
    <n v="0"/>
    <n v="2"/>
    <n v="0"/>
    <n v="2"/>
    <n v="0"/>
    <n v="0"/>
    <n v="0"/>
    <n v="0"/>
    <n v="4"/>
    <n v="0"/>
    <n v="0"/>
  </r>
  <r>
    <s v="BC_LEL48"/>
    <x v="5"/>
    <x v="2"/>
    <s v="上海市"/>
    <s v="SH023"/>
    <s v="复旦大学附属中山医院"/>
    <s v="SH023"/>
    <x v="122"/>
    <s v="-"/>
    <s v="-"/>
    <x v="0"/>
    <x v="0"/>
    <x v="0"/>
    <x v="0"/>
    <n v="4535.5"/>
    <n v="101.42814755774401"/>
    <n v="72.663647660754989"/>
    <n v="67.593690256932447"/>
    <n v="47.730669033095054"/>
    <n v="43.489249567016238"/>
    <n v="75.710383377562579"/>
    <n v="241.68548547543142"/>
    <n v="166.93030197767385"/>
    <n v="408.61578745310527"/>
    <n v="64"/>
    <n v="36"/>
    <n v="42"/>
    <n v="32"/>
    <n v="0"/>
    <n v="0"/>
    <n v="142"/>
    <n v="32"/>
    <n v="174"/>
    <n v="460027.36324814789"/>
    <n v="329565.97396535426"/>
    <n v="306571.18216031708"/>
    <n v="216482.4493996026"/>
    <n v="197245.49141120212"/>
    <n v="343384.443808935"/>
    <n v="1096164.5193738192"/>
    <n v="757112.38461973961"/>
    <n v="1853276.9039935588"/>
    <n v="290272"/>
    <n v="163278"/>
    <n v="190491"/>
    <n v="145136"/>
    <n v="0"/>
    <n v="0"/>
    <n v="644041"/>
    <n v="145136"/>
    <n v="789177"/>
    <n v="47.730669033095054"/>
    <n v="32"/>
    <m/>
    <m/>
    <n v="0"/>
    <m/>
    <m/>
    <m/>
    <m/>
    <m/>
    <m/>
    <m/>
    <m/>
    <m/>
    <m/>
    <m/>
    <m/>
    <m/>
    <m/>
    <m/>
    <m/>
    <n v="281201"/>
    <n v="780106"/>
    <n v="961526"/>
    <n v="172"/>
    <n v="212"/>
    <n v="0"/>
    <n v="105"/>
    <n v="62"/>
    <n v="52"/>
    <n v="60"/>
    <n v="105"/>
    <n v="33"/>
    <n v="28"/>
    <n v="82"/>
    <n v="45"/>
    <n v="40"/>
    <n v="87"/>
    <n v="53"/>
    <n v="81"/>
    <n v="78"/>
  </r>
  <r>
    <s v="BC_LEL48"/>
    <x v="5"/>
    <x v="2"/>
    <s v="上海市"/>
    <s v="SH023"/>
    <s v="复旦大学附属中山医院"/>
    <s v="SH023"/>
    <x v="122"/>
    <s v="-"/>
    <s v="-"/>
    <x v="0"/>
    <x v="0"/>
    <x v="1"/>
    <x v="1"/>
    <n v="3444.49"/>
    <n v="10.973662799243687"/>
    <n v="10.167348244192137"/>
    <n v="15.422150307914606"/>
    <n v="15.785553062416144"/>
    <n v="14.213026684820065"/>
    <n v="18.707377052082997"/>
    <n v="36.563161351350431"/>
    <n v="48.70595679931921"/>
    <n v="85.269118150669641"/>
    <n v="19"/>
    <n v="13"/>
    <n v="24"/>
    <n v="20"/>
    <n v="0"/>
    <n v="0"/>
    <n v="56"/>
    <n v="20"/>
    <n v="76"/>
    <n v="37798.671775366885"/>
    <n v="35021.329353637375"/>
    <n v="53121.442514108785"/>
    <n v="54373.179667961776"/>
    <n v="48956.628285595863"/>
    <n v="64437.373182129355"/>
    <n v="125941.44364311305"/>
    <n v="167767.18113568699"/>
    <n v="293708.6247788"/>
    <n v="65445.31"/>
    <n v="44778.369999999995"/>
    <n v="82667.759999999995"/>
    <n v="68889.799999999988"/>
    <n v="0"/>
    <n v="0"/>
    <n v="192891.44"/>
    <n v="68889.799999999988"/>
    <n v="261781.24"/>
    <n v="15.785553062416144"/>
    <n v="20"/>
    <m/>
    <m/>
    <n v="0"/>
    <m/>
    <m/>
    <m/>
    <m/>
    <m/>
    <m/>
    <m/>
    <m/>
    <m/>
    <m/>
    <m/>
    <m/>
    <m/>
    <m/>
    <m/>
    <m/>
    <n v="51380.309166666659"/>
    <n v="186002.46"/>
    <n v="48222.86"/>
    <n v="54"/>
    <n v="14"/>
    <n v="0"/>
    <n v="41"/>
    <n v="14.916666666666666"/>
    <n v="7"/>
    <n v="7"/>
    <n v="6"/>
    <n v="41"/>
    <n v="21"/>
    <n v="29"/>
    <n v="28"/>
    <n v="1"/>
    <n v="25"/>
    <n v="0"/>
    <n v="4"/>
    <n v="10"/>
  </r>
  <r>
    <s v="BC_LEL48"/>
    <x v="5"/>
    <x v="2"/>
    <s v="上海市"/>
    <s v="SH023"/>
    <s v="复旦大学附属中山医院"/>
    <s v="SH023"/>
    <x v="122"/>
    <s v="-"/>
    <s v="-"/>
    <x v="0"/>
    <x v="0"/>
    <x v="2"/>
    <x v="2"/>
    <n v="3566.02"/>
    <n v="8.0447695221532207"/>
    <n v="9.1854633598746442"/>
    <n v="18.591663779420255"/>
    <n v="18.820272730143731"/>
    <n v="22.880403658349714"/>
    <n v="29.138339495046591"/>
    <n v="35.821896661448115"/>
    <n v="70.839015883540043"/>
    <n v="106.66091254498815"/>
    <n v="34"/>
    <n v="0"/>
    <n v="0"/>
    <n v="0"/>
    <n v="0"/>
    <n v="0"/>
    <n v="34"/>
    <n v="0"/>
    <n v="34"/>
    <n v="28687.809011388832"/>
    <n v="32755.546050580175"/>
    <n v="66298.244870688213"/>
    <n v="67113.468961147155"/>
    <n v="81591.97705374824"/>
    <n v="103907.90140612604"/>
    <n v="127741.59993265722"/>
    <n v="252613.34742102143"/>
    <n v="380354.94735367864"/>
    <n v="121244.68"/>
    <n v="0"/>
    <n v="0"/>
    <n v="0"/>
    <n v="0"/>
    <n v="0"/>
    <n v="121244.68"/>
    <n v="0"/>
    <n v="121244.68"/>
    <n v="18.820272730143731"/>
    <n v="0"/>
    <m/>
    <m/>
    <n v="0"/>
    <m/>
    <m/>
    <m/>
    <m/>
    <m/>
    <m/>
    <n v="6.333333333333333"/>
    <n v="4.333333333333333"/>
    <n v="5.666666666666667"/>
    <n v="3"/>
    <n v="8"/>
    <n v="5"/>
    <n v="4"/>
    <n v="3"/>
    <n v="0"/>
    <n v="0"/>
    <n v="1485.8416666666667"/>
    <n v="14264.08"/>
    <n v="0"/>
    <n v="4"/>
    <n v="0"/>
    <n v="0"/>
    <n v="1"/>
    <n v="0.41666666666666669"/>
    <n v="0"/>
    <n v="0"/>
    <n v="0"/>
    <n v="0"/>
    <n v="0"/>
    <n v="1"/>
    <n v="0"/>
    <n v="1"/>
    <n v="3"/>
    <n v="0"/>
    <n v="0"/>
    <n v="0"/>
  </r>
  <r>
    <s v="BC_LEL48"/>
    <x v="5"/>
    <x v="2"/>
    <s v="上海市"/>
    <s v="SH023"/>
    <s v="复旦大学附属中山医院"/>
    <s v="SH023"/>
    <x v="122"/>
    <s v="-"/>
    <s v="-"/>
    <x v="0"/>
    <x v="0"/>
    <x v="2"/>
    <x v="3"/>
    <n v="10698.05"/>
    <m/>
    <m/>
    <m/>
    <m/>
    <m/>
    <m/>
    <n v="0"/>
    <n v="0"/>
    <n v="0"/>
    <n v="30"/>
    <n v="0"/>
    <n v="1"/>
    <n v="0"/>
    <n v="0"/>
    <n v="0"/>
    <n v="31"/>
    <n v="0"/>
    <n v="31"/>
    <m/>
    <m/>
    <m/>
    <m/>
    <m/>
    <m/>
    <n v="0"/>
    <n v="0"/>
    <n v="0"/>
    <n v="320941.5"/>
    <n v="0"/>
    <n v="10698.05"/>
    <n v="0"/>
    <n v="0"/>
    <n v="0"/>
    <n v="331639.55"/>
    <n v="0"/>
    <n v="331639.55"/>
    <n v="0"/>
    <n v="0"/>
    <m/>
    <m/>
    <n v="0"/>
    <m/>
    <m/>
    <m/>
    <m/>
    <m/>
    <m/>
    <n v="0"/>
    <n v="0"/>
    <n v="1.6666666666666667"/>
    <n v="2"/>
    <n v="1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23"/>
    <s v="复旦大学附属中山医院"/>
    <s v="SH023"/>
    <x v="122"/>
    <s v="-"/>
    <s v="-"/>
    <x v="0"/>
    <x v="0"/>
    <x v="3"/>
    <x v="4"/>
    <n v="3985.87"/>
    <n v="1.3118863921725281"/>
    <n v="1.1081701411961249"/>
    <n v="1.68197051374537"/>
    <n v="1.0163658187372886"/>
    <n v="1.2335941227681244"/>
    <n v="1.415742935902788"/>
    <n v="4.1020270471140226"/>
    <n v="3.6657028774082008"/>
    <n v="7.7677299245222233"/>
    <n v="0"/>
    <n v="30"/>
    <n v="6"/>
    <n v="40"/>
    <n v="0"/>
    <n v="0"/>
    <n v="36"/>
    <n v="40"/>
    <n v="76"/>
    <n v="5229.0086139687146"/>
    <n v="4417.0221206893975"/>
    <n v="6704.1158116222578"/>
    <n v="4051.1020259303968"/>
    <n v="4916.9458061177838"/>
    <n v="5642.9672959268446"/>
    <n v="16350.14654628037"/>
    <n v="14611.015127975024"/>
    <n v="30961.161674255396"/>
    <n v="0"/>
    <n v="119576.09999999999"/>
    <n v="23915.22"/>
    <n v="159434.79999999999"/>
    <n v="0"/>
    <n v="0"/>
    <n v="143491.32"/>
    <n v="159434.79999999999"/>
    <n v="302926.12"/>
    <n v="1.0163658187372886"/>
    <n v="40"/>
    <m/>
    <m/>
    <n v="0"/>
    <m/>
    <m/>
    <m/>
    <m/>
    <m/>
    <m/>
    <m/>
    <m/>
    <m/>
    <m/>
    <m/>
    <m/>
    <m/>
    <m/>
    <m/>
    <m/>
    <n v="50819.842499999999"/>
    <n v="159434.79999999999"/>
    <n v="131533.71"/>
    <n v="40"/>
    <n v="33"/>
    <n v="0"/>
    <n v="22"/>
    <n v="12.75"/>
    <n v="20"/>
    <n v="0"/>
    <n v="0"/>
    <n v="20"/>
    <n v="20"/>
    <n v="20"/>
    <n v="10"/>
    <n v="20"/>
    <n v="10"/>
    <n v="22"/>
    <n v="1"/>
    <n v="10"/>
  </r>
  <r>
    <s v="BC_LEL48"/>
    <x v="5"/>
    <x v="2"/>
    <s v="上海市"/>
    <s v="SH023"/>
    <s v="复旦大学附属中山医院"/>
    <s v="SH023"/>
    <x v="122"/>
    <s v="-"/>
    <s v="-"/>
    <x v="0"/>
    <x v="0"/>
    <x v="4"/>
    <x v="5"/>
    <n v="6232.07"/>
    <n v="104.33211776001556"/>
    <n v="94.471194211021398"/>
    <n v="141.92584688446857"/>
    <n v="122.84699216646798"/>
    <n v="111.7046119383688"/>
    <n v="143.78743489418767"/>
    <n v="340.72915885550549"/>
    <n v="378.33903899902447"/>
    <n v="719.06819785453001"/>
    <n v="146"/>
    <n v="142"/>
    <n v="172"/>
    <n v="106"/>
    <n v="0"/>
    <n v="0"/>
    <n v="460"/>
    <n v="106"/>
    <n v="566"/>
    <n v="650205.06112866011"/>
    <n v="588751.09530668007"/>
    <n v="884491.81259329012"/>
    <n v="765591.05447088007"/>
    <n v="696150.96092275006"/>
    <n v="896093.35938102007"/>
    <n v="2123447.9690286303"/>
    <n v="2357835.3747746502"/>
    <n v="4481283.34380328"/>
    <n v="909882.22"/>
    <n v="884953.94"/>
    <n v="1071916.04"/>
    <n v="660599.41999999993"/>
    <n v="0"/>
    <n v="0"/>
    <n v="2866752.2"/>
    <n v="660599.41999999993"/>
    <n v="3527351.62"/>
    <n v="122.84699216646798"/>
    <n v="106"/>
    <n v="483"/>
    <n v="301"/>
    <n v="566"/>
    <n v="146"/>
    <n v="142"/>
    <n v="172"/>
    <n v="106"/>
    <n v="0"/>
    <n v="0"/>
    <n v="0.66666666666666663"/>
    <n v="0"/>
    <n v="0.33333333333333331"/>
    <n v="0"/>
    <n v="1"/>
    <n v="0"/>
    <n v="0"/>
    <n v="0"/>
    <n v="0"/>
    <n v="0"/>
    <n v="822113.90083333326"/>
    <n v="3010089.81"/>
    <n v="1875853.0699999998"/>
    <n v="483"/>
    <n v="301"/>
    <n v="166.66666666666669"/>
    <n v="175"/>
    <n v="131.91666666666666"/>
    <n v="73"/>
    <n v="161"/>
    <n v="157"/>
    <n v="12"/>
    <n v="149"/>
    <n v="247"/>
    <n v="69"/>
    <n v="144"/>
    <n v="270"/>
    <n v="39"/>
    <n v="175"/>
    <n v="87"/>
  </r>
  <r>
    <s v="BC_LEL48"/>
    <x v="5"/>
    <x v="2"/>
    <s v="上海市"/>
    <s v="SH023"/>
    <s v="复旦大学附属中山医院"/>
    <s v="SH023"/>
    <x v="122"/>
    <s v="-"/>
    <s v="-"/>
    <x v="0"/>
    <x v="0"/>
    <x v="4"/>
    <x v="6"/>
    <n v="8489.27"/>
    <n v="6"/>
    <n v="7.0000000000000018"/>
    <n v="9"/>
    <n v="9"/>
    <n v="9.0000000000000018"/>
    <n v="13"/>
    <n v="22"/>
    <n v="31"/>
    <n v="53"/>
    <n v="18"/>
    <n v="10"/>
    <n v="10"/>
    <n v="6"/>
    <n v="0"/>
    <n v="0"/>
    <n v="38"/>
    <n v="6"/>
    <n v="44"/>
    <n v="50935.619999999995"/>
    <n v="59424.890000000014"/>
    <n v="76403.429999999993"/>
    <n v="76403.430000000008"/>
    <n v="76403.430000000022"/>
    <n v="110360.51000000001"/>
    <n v="186763.94"/>
    <n v="263167.37"/>
    <n v="449931.31000000006"/>
    <n v="152806.86000000002"/>
    <n v="84892.700000000012"/>
    <n v="84892.700000000012"/>
    <n v="50935.62"/>
    <n v="0"/>
    <n v="0"/>
    <n v="322592.26"/>
    <n v="50935.62"/>
    <n v="373527.88"/>
    <n v="9"/>
    <n v="6"/>
    <n v="62"/>
    <n v="66"/>
    <n v="88"/>
    <n v="36"/>
    <n v="20"/>
    <n v="20"/>
    <n v="12"/>
    <n v="0"/>
    <n v="0"/>
    <n v="10.333333333333334"/>
    <n v="11"/>
    <n v="11.666666666666666"/>
    <n v="7"/>
    <n v="14"/>
    <n v="9"/>
    <n v="12"/>
    <n v="7"/>
    <n v="0"/>
    <n v="0"/>
    <n v="96211.726666666684"/>
    <n v="263167.37"/>
    <n v="280145.91000000003"/>
    <n v="31"/>
    <n v="33"/>
    <n v="0"/>
    <n v="13"/>
    <n v="11.333333333333334"/>
    <n v="9"/>
    <n v="13"/>
    <n v="13"/>
    <n v="11"/>
    <n v="7"/>
    <n v="19"/>
    <n v="6"/>
    <n v="11"/>
    <n v="14"/>
    <n v="12"/>
    <n v="9"/>
    <n v="12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16252.208333333334"/>
    <n v="31748.5"/>
    <n v="18142"/>
    <n v="7"/>
    <n v="4"/>
    <n v="0"/>
    <n v="19"/>
    <n v="3.5833333333333335"/>
    <n v="6"/>
    <n v="19"/>
    <n v="0"/>
    <n v="0"/>
    <n v="0"/>
    <n v="7"/>
    <n v="5"/>
    <n v="0"/>
    <n v="2"/>
    <n v="1"/>
    <n v="2"/>
    <n v="1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1"/>
    <x v="1"/>
    <n v="3444.49"/>
    <n v="29.897458603402605"/>
    <n v="27.700675590110436"/>
    <n v="42.017247006907105"/>
    <n v="43.007328350560293"/>
    <n v="38.723021174639264"/>
    <n v="50.967761742363983"/>
    <n v="99.615381200420146"/>
    <n v="132.69811126756355"/>
    <n v="232.31349246798368"/>
    <n v="22"/>
    <n v="8"/>
    <n v="38"/>
    <n v="21"/>
    <n v="0"/>
    <n v="0"/>
    <n v="68"/>
    <n v="21"/>
    <n v="89"/>
    <n v="102981.49718483424"/>
    <n v="95414.700063379496"/>
    <n v="144727.98714282145"/>
    <n v="148138.31243022141"/>
    <n v="133381.05920583318"/>
    <n v="175557.94564395529"/>
    <n v="343124.18439103523"/>
    <n v="457077.31728000985"/>
    <n v="800201.50167104509"/>
    <n v="75778.78"/>
    <n v="27555.919999999998"/>
    <n v="130890.62"/>
    <n v="72334.289999999994"/>
    <n v="0"/>
    <n v="0"/>
    <n v="234225.32"/>
    <n v="72334.289999999994"/>
    <n v="306559.61"/>
    <n v="43.007328350560293"/>
    <n v="21"/>
    <m/>
    <m/>
    <n v="0"/>
    <m/>
    <m/>
    <m/>
    <m/>
    <m/>
    <m/>
    <m/>
    <m/>
    <m/>
    <m/>
    <m/>
    <m/>
    <m/>
    <m/>
    <m/>
    <m/>
    <n v="163613.27499999999"/>
    <n v="199780.41999999998"/>
    <n v="323782.06"/>
    <n v="58"/>
    <n v="94"/>
    <n v="0"/>
    <n v="95"/>
    <n v="47.5"/>
    <n v="72"/>
    <n v="95"/>
    <n v="65"/>
    <n v="57"/>
    <n v="63"/>
    <n v="66"/>
    <n v="0"/>
    <n v="15"/>
    <n v="43"/>
    <n v="10"/>
    <n v="29"/>
    <n v="55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2"/>
    <x v="2"/>
    <n v="3566.02"/>
    <n v="2.2783481972203097"/>
    <n v="2.60140254223246"/>
    <n v="5.2653197258820743"/>
    <n v="5.3300637548209986"/>
    <n v="6.4799278939095482"/>
    <n v="8.2522293616640336"/>
    <n v="10.145070465334843"/>
    <n v="20.06222101039458"/>
    <n v="30.207291475729424"/>
    <n v="0"/>
    <n v="4"/>
    <n v="0"/>
    <n v="0"/>
    <n v="0"/>
    <n v="0"/>
    <n v="4"/>
    <n v="0"/>
    <n v="4"/>
    <n v="8124.6352382515688"/>
    <n v="9276.6534936517965"/>
    <n v="18776.235448889995"/>
    <n v="19007.113950966777"/>
    <n v="23107.55246823933"/>
    <n v="29427.614948281178"/>
    <n v="36177.524180793363"/>
    <n v="71542.281367487289"/>
    <n v="107719.80554828065"/>
    <n v="0"/>
    <n v="14264.08"/>
    <n v="0"/>
    <n v="0"/>
    <n v="0"/>
    <n v="0"/>
    <n v="14264.08"/>
    <n v="0"/>
    <n v="14264.08"/>
    <n v="5.3300637548209986"/>
    <n v="0"/>
    <m/>
    <m/>
    <n v="0"/>
    <m/>
    <m/>
    <m/>
    <m/>
    <m/>
    <m/>
    <n v="1.3333333333333333"/>
    <n v="0.66666666666666663"/>
    <n v="1.3333333333333333"/>
    <n v="0"/>
    <n v="2"/>
    <n v="0"/>
    <n v="2"/>
    <n v="0"/>
    <n v="0"/>
    <n v="0"/>
    <n v="297.16833333333329"/>
    <n v="3566.02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2"/>
    <x v="3"/>
    <n v="10698.05"/>
    <m/>
    <m/>
    <m/>
    <m/>
    <m/>
    <m/>
    <n v="0"/>
    <n v="0"/>
    <n v="0"/>
    <n v="4"/>
    <n v="0"/>
    <n v="0"/>
    <n v="0"/>
    <n v="0"/>
    <n v="0"/>
    <n v="4"/>
    <n v="0"/>
    <n v="4"/>
    <m/>
    <m/>
    <m/>
    <m/>
    <m/>
    <m/>
    <n v="0"/>
    <n v="0"/>
    <n v="0"/>
    <n v="42792.2"/>
    <n v="0"/>
    <n v="0"/>
    <n v="0"/>
    <n v="0"/>
    <n v="0"/>
    <n v="42792.2"/>
    <n v="0"/>
    <n v="42792.2"/>
    <n v="0"/>
    <n v="0"/>
    <m/>
    <m/>
    <n v="0"/>
    <m/>
    <m/>
    <m/>
    <m/>
    <m/>
    <m/>
    <n v="0.33333333333333331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3"/>
    <x v="4"/>
    <n v="3985.87"/>
    <n v="20.411728961005572"/>
    <n v="17.242094056113835"/>
    <n v="26.169892798505941"/>
    <n v="15.81370440388541"/>
    <n v="19.193574254653107"/>
    <n v="22.027639937822912"/>
    <n v="63.823715815625349"/>
    <n v="57.034918596361429"/>
    <n v="120.85863441198677"/>
    <n v="6"/>
    <n v="23"/>
    <n v="20"/>
    <n v="18"/>
    <n v="0"/>
    <n v="0"/>
    <n v="49"/>
    <n v="18"/>
    <n v="67"/>
    <n v="81358.498113803274"/>
    <n v="68724.745435442455"/>
    <n v="104309.79060878088"/>
    <n v="63031.369972314737"/>
    <n v="76503.091814394182"/>
    <n v="87799.309198970193"/>
    <n v="254393.03415802662"/>
    <n v="227333.77098567912"/>
    <n v="481726.80514370574"/>
    <n v="23915.22"/>
    <n v="91675.01"/>
    <n v="79717.399999999994"/>
    <n v="71745.66"/>
    <n v="0"/>
    <n v="0"/>
    <n v="195307.63"/>
    <n v="71745.66"/>
    <n v="267053.29000000004"/>
    <n v="15.81370440388541"/>
    <n v="18"/>
    <m/>
    <m/>
    <n v="0"/>
    <m/>
    <m/>
    <m/>
    <m/>
    <m/>
    <m/>
    <m/>
    <m/>
    <m/>
    <m/>
    <m/>
    <m/>
    <m/>
    <m/>
    <m/>
    <m/>
    <n v="172721.03333333333"/>
    <n v="506205.49"/>
    <n v="243138.07"/>
    <n v="127"/>
    <n v="61"/>
    <n v="0"/>
    <n v="75"/>
    <n v="43.333333333333336"/>
    <n v="24"/>
    <n v="58"/>
    <n v="75"/>
    <n v="54"/>
    <n v="52"/>
    <n v="69"/>
    <n v="27"/>
    <n v="58"/>
    <n v="42"/>
    <n v="10"/>
    <n v="42"/>
    <n v="9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4"/>
    <x v="5"/>
    <n v="6232.07"/>
    <n v="54.110916286739403"/>
    <n v="49.714634102439483"/>
    <n v="72.947204606049027"/>
    <n v="64.440155847744009"/>
    <n v="57.314158518748997"/>
    <n v="75.366562302655467"/>
    <n v="176.7727549952279"/>
    <n v="197.12087666914846"/>
    <n v="373.89363166437636"/>
    <n v="55"/>
    <n v="54"/>
    <n v="113"/>
    <n v="53"/>
    <n v="0"/>
    <n v="0"/>
    <n v="222"/>
    <n v="53"/>
    <n v="275"/>
    <n v="337223.0180631"/>
    <n v="309825.07975079003"/>
    <n v="454612.08540921996"/>
    <n v="401595.56205404998"/>
    <n v="357185.84787994006"/>
    <n v="469689.69192951004"/>
    <n v="1101660.1832231102"/>
    <n v="1228471.1018635002"/>
    <n v="2330131.2850866104"/>
    <n v="342763.85"/>
    <n v="336531.77999999997"/>
    <n v="704223.90999999992"/>
    <n v="330299.70999999996"/>
    <n v="0"/>
    <n v="0"/>
    <n v="1383519.5399999998"/>
    <n v="330299.70999999996"/>
    <n v="1713819.2499999998"/>
    <n v="64.440155847744009"/>
    <n v="53"/>
    <n v="172"/>
    <n v="113"/>
    <n v="275"/>
    <n v="55"/>
    <n v="54"/>
    <n v="113"/>
    <n v="53"/>
    <n v="0"/>
    <n v="0"/>
    <n v="2"/>
    <n v="1.6666666666666667"/>
    <n v="2"/>
    <n v="1"/>
    <n v="4"/>
    <n v="2"/>
    <n v="0"/>
    <n v="1"/>
    <n v="0"/>
    <n v="0"/>
    <n v="219680.4675"/>
    <n v="1071916.04"/>
    <n v="704223.90999999992"/>
    <n v="172"/>
    <n v="113"/>
    <n v="93.666666666666671"/>
    <n v="71"/>
    <n v="35.25"/>
    <n v="7"/>
    <n v="0"/>
    <n v="21"/>
    <n v="20"/>
    <n v="27"/>
    <n v="63"/>
    <n v="9"/>
    <n v="71"/>
    <n v="92"/>
    <n v="21"/>
    <n v="65"/>
    <n v="27"/>
  </r>
  <r>
    <s v="BC_LEL48"/>
    <x v="5"/>
    <x v="2"/>
    <s v="上海市"/>
    <s v="SH027"/>
    <s v="中国福利会国际和平妇幼保健院徐汇院区"/>
    <s v="SH027"/>
    <x v="123"/>
    <s v="-"/>
    <s v="Y"/>
    <x v="1"/>
    <x v="0"/>
    <x v="4"/>
    <x v="6"/>
    <n v="8489.27"/>
    <n v="3"/>
    <n v="3"/>
    <n v="5"/>
    <n v="4"/>
    <n v="5"/>
    <n v="6"/>
    <n v="11"/>
    <n v="15"/>
    <n v="26"/>
    <n v="3"/>
    <n v="4"/>
    <n v="4"/>
    <n v="5"/>
    <n v="0"/>
    <n v="0"/>
    <n v="11"/>
    <n v="5"/>
    <n v="16"/>
    <n v="25467.81"/>
    <n v="25467.81"/>
    <n v="42446.350000000006"/>
    <n v="33957.08"/>
    <n v="42446.350000000006"/>
    <n v="50935.62"/>
    <n v="93381.97"/>
    <n v="127339.05000000002"/>
    <n v="220721.02000000002"/>
    <n v="25467.81"/>
    <n v="33957.08"/>
    <n v="33957.08"/>
    <n v="42446.350000000006"/>
    <n v="0"/>
    <n v="0"/>
    <n v="93381.97"/>
    <n v="42446.350000000006"/>
    <n v="135828.32"/>
    <n v="4"/>
    <n v="5"/>
    <n v="26"/>
    <n v="26"/>
    <n v="32"/>
    <n v="6"/>
    <n v="8"/>
    <n v="8"/>
    <n v="10"/>
    <n v="0"/>
    <n v="0"/>
    <n v="4"/>
    <n v="3.6666666666666665"/>
    <n v="4.666666666666667"/>
    <n v="3"/>
    <n v="4"/>
    <n v="5"/>
    <n v="5"/>
    <n v="3"/>
    <n v="0"/>
    <n v="0"/>
    <n v="29712.445"/>
    <n v="110360.51000000001"/>
    <n v="110360.51000000001"/>
    <n v="13"/>
    <n v="13"/>
    <n v="0"/>
    <n v="6"/>
    <n v="3.5"/>
    <n v="5"/>
    <n v="2"/>
    <n v="2"/>
    <n v="1"/>
    <n v="2"/>
    <n v="4"/>
    <n v="2"/>
    <n v="6"/>
    <n v="5"/>
    <n v="6"/>
    <n v="4"/>
    <n v="3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0"/>
    <x v="0"/>
    <n v="4535.5"/>
    <n v="25.705044168330122"/>
    <n v="18.415226123382723"/>
    <n v="17.130341383447821"/>
    <n v="12.096434621180068"/>
    <n v="11.021527139014905"/>
    <n v="19.187363622247933"/>
    <n v="61.250611675160663"/>
    <n v="42.305325382442902"/>
    <n v="103.55593705760356"/>
    <n v="33"/>
    <n v="3"/>
    <n v="24"/>
    <n v="9"/>
    <n v="0"/>
    <n v="0"/>
    <n v="60"/>
    <n v="9"/>
    <n v="69"/>
    <n v="116585.22782546126"/>
    <n v="83522.258082602333"/>
    <n v="77694.663344627581"/>
    <n v="54863.379224362194"/>
    <n v="49988.1363390021"/>
    <n v="87024.287708705495"/>
    <n v="277802.14925269119"/>
    <n v="191875.80327206978"/>
    <n v="469677.95252476097"/>
    <n v="149671.5"/>
    <n v="13606.5"/>
    <n v="108852"/>
    <n v="40819.5"/>
    <n v="0"/>
    <n v="0"/>
    <n v="272130"/>
    <n v="40819.5"/>
    <n v="312949.5"/>
    <n v="12.096434621180068"/>
    <n v="9"/>
    <m/>
    <m/>
    <n v="0"/>
    <m/>
    <m/>
    <m/>
    <m/>
    <m/>
    <m/>
    <m/>
    <m/>
    <m/>
    <m/>
    <m/>
    <m/>
    <m/>
    <m/>
    <m/>
    <m/>
    <n v="107718.125"/>
    <n v="267594.5"/>
    <n v="258523.5"/>
    <n v="59"/>
    <n v="57"/>
    <n v="0"/>
    <n v="33"/>
    <n v="23.75"/>
    <n v="24"/>
    <n v="30"/>
    <n v="33"/>
    <n v="24"/>
    <n v="33"/>
    <n v="25"/>
    <n v="12"/>
    <n v="18"/>
    <n v="29"/>
    <n v="21"/>
    <n v="12"/>
    <n v="24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1"/>
    <x v="1"/>
    <n v="3444.49"/>
    <n v="12.711463220386376"/>
    <n v="11.77745987090252"/>
    <n v="17.86441774316576"/>
    <n v="18.285369328114381"/>
    <n v="16.463816071231218"/>
    <n v="21.669896341615519"/>
    <n v="42.353340834454656"/>
    <n v="56.419081740961118"/>
    <n v="98.772422575415774"/>
    <n v="18"/>
    <n v="7"/>
    <n v="2"/>
    <n v="4"/>
    <n v="0"/>
    <n v="0"/>
    <n v="27"/>
    <n v="4"/>
    <n v="31"/>
    <n v="43784.507947988663"/>
    <n v="40567.342750725016"/>
    <n v="61533.808272157017"/>
    <n v="62983.771796996698"/>
    <n v="56709.449819195208"/>
    <n v="74641.741249731233"/>
    <n v="145885.65897087069"/>
    <n v="194334.96286592312"/>
    <n v="340220.62183679384"/>
    <n v="62000.819999999992"/>
    <n v="24111.43"/>
    <n v="6888.98"/>
    <n v="13777.96"/>
    <n v="0"/>
    <n v="0"/>
    <n v="93001.23"/>
    <n v="13777.96"/>
    <n v="106779.19"/>
    <n v="18.285369328114381"/>
    <n v="4"/>
    <m/>
    <m/>
    <n v="0"/>
    <m/>
    <m/>
    <m/>
    <m/>
    <m/>
    <m/>
    <m/>
    <m/>
    <m/>
    <m/>
    <m/>
    <m/>
    <m/>
    <m/>
    <m/>
    <m/>
    <n v="60565.615833333322"/>
    <n v="175668.99"/>
    <n v="103334.7"/>
    <n v="51"/>
    <n v="30"/>
    <n v="0"/>
    <n v="70"/>
    <n v="17.583333333333332"/>
    <n v="35"/>
    <n v="70"/>
    <n v="0"/>
    <n v="10"/>
    <n v="10"/>
    <n v="5"/>
    <n v="26"/>
    <n v="13"/>
    <n v="12"/>
    <n v="15"/>
    <n v="0"/>
    <n v="15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2"/>
    <x v="2"/>
    <n v="3566.02"/>
    <n v="2.1820839171363922"/>
    <n v="2.4914886391503908"/>
    <n v="5.0428505644772974"/>
    <n v="5.1048590425714728"/>
    <n v="6.2061393683172161"/>
    <n v="7.9035579340230999"/>
    <n v="9.7164231207640803"/>
    <n v="19.214556344911792"/>
    <n v="28.930979465675872"/>
    <n v="0"/>
    <n v="0"/>
    <n v="24"/>
    <n v="0"/>
    <n v="0"/>
    <n v="0"/>
    <n v="24"/>
    <n v="0"/>
    <n v="24"/>
    <n v="7781.3548901867171"/>
    <n v="8884.6983169830764"/>
    <n v="17982.905969937332"/>
    <n v="18204.029442990723"/>
    <n v="22131.217110206559"/>
    <n v="28184.245663885053"/>
    <n v="34648.959177107128"/>
    <n v="68519.492217082341"/>
    <n v="103168.45139418947"/>
    <n v="0"/>
    <n v="0"/>
    <n v="85584.48"/>
    <n v="0"/>
    <n v="0"/>
    <n v="0"/>
    <n v="85584.48"/>
    <n v="0"/>
    <n v="85584.48"/>
    <n v="5.1048590425714728"/>
    <n v="0"/>
    <m/>
    <m/>
    <n v="0"/>
    <m/>
    <m/>
    <m/>
    <m/>
    <m/>
    <m/>
    <n v="1.3333333333333333"/>
    <n v="0.33333333333333331"/>
    <n v="1.3333333333333333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2"/>
    <x v="3"/>
    <n v="10698.05"/>
    <m/>
    <m/>
    <m/>
    <m/>
    <m/>
    <m/>
    <n v="0"/>
    <n v="0"/>
    <n v="0"/>
    <n v="0"/>
    <n v="0"/>
    <n v="2"/>
    <n v="0"/>
    <n v="0"/>
    <n v="0"/>
    <n v="2"/>
    <n v="0"/>
    <n v="2"/>
    <m/>
    <m/>
    <m/>
    <m/>
    <m/>
    <m/>
    <n v="0"/>
    <n v="0"/>
    <n v="0"/>
    <n v="0"/>
    <n v="0"/>
    <n v="21396.1"/>
    <n v="0"/>
    <n v="0"/>
    <n v="0"/>
    <n v="21396.1"/>
    <n v="0"/>
    <n v="21396.1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3"/>
    <x v="4"/>
    <n v="3985.87"/>
    <n v="25.865656754225629"/>
    <n v="21.84910878600769"/>
    <n v="33.162377656208541"/>
    <n v="20.039059449843663"/>
    <n v="24.322016253793223"/>
    <n v="27.913332321130849"/>
    <n v="80.877143196441864"/>
    <n v="72.274408024767737"/>
    <n v="153.15155122120962"/>
    <n v="65"/>
    <n v="70"/>
    <n v="70"/>
    <n v="0"/>
    <n v="0"/>
    <n v="0"/>
    <n v="205"/>
    <n v="0"/>
    <n v="205"/>
    <n v="103097.14528696531"/>
    <n v="87087.707236884482"/>
    <n v="132180.92622855195"/>
    <n v="79873.085889348367"/>
    <n v="96944.394925506786"/>
    <n v="111258.91389882582"/>
    <n v="322365.77875240176"/>
    <n v="288076.39471368096"/>
    <n v="610442.17346608266"/>
    <n v="259081.55"/>
    <n v="279010.89999999997"/>
    <n v="279010.89999999997"/>
    <n v="0"/>
    <n v="0"/>
    <n v="0"/>
    <n v="817103.34999999986"/>
    <n v="0"/>
    <n v="817103.34999999986"/>
    <n v="20.039059449843663"/>
    <n v="0"/>
    <m/>
    <m/>
    <n v="0"/>
    <m/>
    <m/>
    <m/>
    <m/>
    <m/>
    <m/>
    <m/>
    <m/>
    <m/>
    <m/>
    <m/>
    <m/>
    <m/>
    <m/>
    <m/>
    <m/>
    <n v="206933.08416666664"/>
    <n v="789202.26"/>
    <n v="558021.79999999993"/>
    <n v="198"/>
    <n v="140"/>
    <n v="0"/>
    <n v="80"/>
    <n v="51.916666666666664"/>
    <n v="80"/>
    <n v="50"/>
    <n v="35"/>
    <n v="60"/>
    <n v="35"/>
    <n v="25"/>
    <n v="75"/>
    <n v="50"/>
    <n v="73"/>
    <n v="40"/>
    <n v="55"/>
    <n v="45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4"/>
    <x v="5"/>
    <n v="6232.07"/>
    <n v="11.514994997828973"/>
    <n v="10.542242759428248"/>
    <n v="16.285660196129054"/>
    <n v="14.101922957328785"/>
    <n v="12.826582744628992"/>
    <n v="17.122392202229758"/>
    <n v="38.34289795338627"/>
    <n v="44.050897904187536"/>
    <n v="82.393795857573807"/>
    <n v="13"/>
    <n v="6"/>
    <n v="25"/>
    <n v="10"/>
    <n v="0"/>
    <n v="0"/>
    <n v="44"/>
    <n v="10"/>
    <n v="54"/>
    <n v="71762.254876120001"/>
    <n v="65699.994833749995"/>
    <n v="101493.37433848999"/>
    <n v="87884.17100468"/>
    <n v="79936.16152532"/>
    <n v="106707.94677175001"/>
    <n v="238955.62404835998"/>
    <n v="274528.27930175001"/>
    <n v="513483.90335010999"/>
    <n v="81016.91"/>
    <n v="37392.42"/>
    <n v="155801.75"/>
    <n v="62320.7"/>
    <n v="0"/>
    <n v="0"/>
    <n v="274211.08"/>
    <n v="62320.7"/>
    <n v="336531.78"/>
    <n v="14.101922957328785"/>
    <n v="10"/>
    <n v="25"/>
    <n v="30"/>
    <n v="54"/>
    <n v="13"/>
    <n v="6"/>
    <n v="25"/>
    <n v="10"/>
    <n v="0"/>
    <n v="0"/>
    <n v="0.33333333333333331"/>
    <n v="1"/>
    <n v="0"/>
    <n v="0"/>
    <n v="0"/>
    <n v="0"/>
    <n v="0"/>
    <n v="0"/>
    <n v="0"/>
    <n v="0"/>
    <n v="42585.811666666661"/>
    <n v="155801.75"/>
    <n v="186962.09999999998"/>
    <n v="25"/>
    <n v="30"/>
    <n v="55.666666666666664"/>
    <n v="15"/>
    <n v="6.833333333333333"/>
    <n v="0"/>
    <n v="0"/>
    <n v="4"/>
    <n v="8"/>
    <n v="5"/>
    <n v="10"/>
    <n v="15"/>
    <n v="10"/>
    <n v="0"/>
    <n v="15"/>
    <n v="15"/>
    <n v="0"/>
  </r>
  <r>
    <s v="BC_LEL48"/>
    <x v="5"/>
    <x v="2"/>
    <s v="上海市"/>
    <s v="SH028"/>
    <s v="上海中医药大学附属龙华医院徐汇院区"/>
    <s v="SH028"/>
    <x v="108"/>
    <s v="-"/>
    <s v="-"/>
    <x v="2"/>
    <x v="2"/>
    <x v="4"/>
    <x v="6"/>
    <n v="8489.27"/>
    <n v="1"/>
    <n v="1"/>
    <n v="1"/>
    <n v="1"/>
    <n v="1"/>
    <n v="1"/>
    <n v="3"/>
    <n v="3"/>
    <n v="6"/>
    <n v="0"/>
    <n v="2"/>
    <n v="5"/>
    <n v="5"/>
    <n v="0"/>
    <n v="0"/>
    <n v="7"/>
    <n v="5"/>
    <n v="12"/>
    <n v="8489.27"/>
    <n v="8489.27"/>
    <n v="8489.27"/>
    <n v="8489.27"/>
    <n v="8489.27"/>
    <n v="8489.27"/>
    <n v="25467.81"/>
    <n v="25467.81"/>
    <n v="50935.62"/>
    <n v="0"/>
    <n v="16978.54"/>
    <n v="42446.350000000006"/>
    <n v="42446.350000000006"/>
    <n v="0"/>
    <n v="0"/>
    <n v="59424.890000000007"/>
    <n v="42446.350000000006"/>
    <n v="101871.24000000002"/>
    <n v="1"/>
    <n v="5"/>
    <n v="0"/>
    <n v="10"/>
    <n v="24"/>
    <n v="0"/>
    <n v="4"/>
    <n v="10"/>
    <n v="10"/>
    <n v="0"/>
    <n v="0"/>
    <n v="0.66666666666666663"/>
    <n v="1"/>
    <n v="1.6666666666666667"/>
    <n v="2"/>
    <n v="0"/>
    <n v="1"/>
    <n v="4"/>
    <n v="2"/>
    <n v="0"/>
    <n v="0"/>
    <n v="14148.783333333335"/>
    <n v="0"/>
    <n v="42446.350000000006"/>
    <n v="0"/>
    <n v="5"/>
    <n v="0"/>
    <n v="5"/>
    <n v="1.6666666666666667"/>
    <n v="0"/>
    <n v="0"/>
    <n v="2"/>
    <n v="5"/>
    <n v="3"/>
    <n v="5"/>
    <n v="0"/>
    <n v="0"/>
    <n v="0"/>
    <n v="5"/>
    <n v="0"/>
    <n v="0"/>
  </r>
  <r>
    <s v="BC_LEL48"/>
    <x v="5"/>
    <x v="2"/>
    <s v="上海市"/>
    <s v="SH030"/>
    <s v="上海市第六人民医院徐汇院区"/>
    <s v="SH030"/>
    <x v="124"/>
    <s v="-"/>
    <s v="-"/>
    <x v="0"/>
    <x v="2"/>
    <x v="0"/>
    <x v="0"/>
    <n v="4535.5"/>
    <n v="13.014330290956561"/>
    <n v="9.3235332949798799"/>
    <n v="8.6730028278148072"/>
    <n v="6.1243619918364969"/>
    <n v="5.5801419191725765"/>
    <n v="9.7144624983867995"/>
    <n v="31.010866413751245"/>
    <n v="21.418966409395871"/>
    <n v="52.429832823147116"/>
    <n v="21"/>
    <n v="0"/>
    <n v="9"/>
    <n v="3"/>
    <n v="0"/>
    <n v="0"/>
    <n v="30"/>
    <n v="3"/>
    <n v="33"/>
    <n v="59026.495034633481"/>
    <n v="42286.885259381248"/>
    <n v="39336.40432555406"/>
    <n v="27777.043813974433"/>
    <n v="25308.73367440722"/>
    <n v="44059.944661433321"/>
    <n v="140649.78461956879"/>
    <n v="97145.722149814974"/>
    <n v="237795.50676938376"/>
    <n v="95245.5"/>
    <n v="0"/>
    <n v="40819.5"/>
    <n v="13606.5"/>
    <n v="0"/>
    <n v="0"/>
    <n v="136065"/>
    <n v="13606.5"/>
    <n v="149671.5"/>
    <n v="6.1243619918364969"/>
    <n v="3"/>
    <m/>
    <m/>
    <n v="0"/>
    <m/>
    <m/>
    <m/>
    <m/>
    <m/>
    <m/>
    <m/>
    <m/>
    <m/>
    <m/>
    <m/>
    <m/>
    <m/>
    <m/>
    <m/>
    <m/>
    <n v="51024.375"/>
    <n v="95245.5"/>
    <n v="68032.5"/>
    <n v="21"/>
    <n v="15"/>
    <n v="0"/>
    <n v="42"/>
    <n v="11.25"/>
    <n v="21"/>
    <n v="3"/>
    <n v="42"/>
    <n v="3"/>
    <n v="18"/>
    <n v="12"/>
    <n v="3"/>
    <n v="9"/>
    <n v="9"/>
    <n v="6"/>
    <n v="3"/>
    <n v="6"/>
  </r>
  <r>
    <s v="BC_LEL48"/>
    <x v="5"/>
    <x v="2"/>
    <s v="上海市"/>
    <s v="SH030"/>
    <s v="上海市第六人民医院徐汇院区"/>
    <s v="SH030"/>
    <x v="124"/>
    <s v="-"/>
    <s v="-"/>
    <x v="0"/>
    <x v="2"/>
    <x v="1"/>
    <x v="1"/>
    <n v="3444.49"/>
    <n v="4.9825047039755397"/>
    <n v="4.6164039646941042"/>
    <n v="7.0023052339368652"/>
    <n v="7.1673053771767643"/>
    <n v="6.4533122267732299"/>
    <n v="8.4939364245338069"/>
    <n v="16.60121390260651"/>
    <n v="22.114554028483802"/>
    <n v="38.715767931090312"/>
    <n v="10"/>
    <n v="10"/>
    <n v="3"/>
    <n v="3"/>
    <n v="0"/>
    <n v="0"/>
    <n v="23"/>
    <n v="3"/>
    <n v="26"/>
    <n v="17162.187627796706"/>
    <n v="15901.157292349195"/>
    <n v="24119.370355243191"/>
    <n v="24687.711698631592"/>
    <n v="22228.369431998122"/>
    <n v="29257.279074942453"/>
    <n v="57182.715275389091"/>
    <n v="76173.360205572157"/>
    <n v="133356.07548096124"/>
    <n v="34444.899999999994"/>
    <n v="34444.899999999994"/>
    <n v="10333.469999999999"/>
    <n v="10333.469999999999"/>
    <n v="0"/>
    <n v="0"/>
    <n v="79223.26999999999"/>
    <n v="10333.469999999999"/>
    <n v="89556.739999999991"/>
    <n v="7.1673053771767643"/>
    <n v="3"/>
    <m/>
    <m/>
    <n v="0"/>
    <m/>
    <m/>
    <m/>
    <m/>
    <m/>
    <m/>
    <m/>
    <m/>
    <m/>
    <m/>
    <m/>
    <m/>
    <m/>
    <m/>
    <m/>
    <m/>
    <n v="23250.307499999999"/>
    <n v="34444.899999999994"/>
    <n v="86112.25"/>
    <n v="10"/>
    <n v="25"/>
    <n v="0"/>
    <n v="11"/>
    <n v="6.75"/>
    <n v="0"/>
    <n v="11"/>
    <n v="10"/>
    <n v="10"/>
    <n v="0"/>
    <n v="15"/>
    <n v="0"/>
    <n v="10"/>
    <n v="0"/>
    <n v="10"/>
    <n v="10"/>
    <n v="5"/>
  </r>
  <r>
    <s v="BC_LEL48"/>
    <x v="5"/>
    <x v="2"/>
    <s v="上海市"/>
    <s v="SH030"/>
    <s v="上海市第六人民医院徐汇院区"/>
    <s v="SH030"/>
    <x v="124"/>
    <s v="-"/>
    <s v="-"/>
    <x v="0"/>
    <x v="2"/>
    <x v="2"/>
    <x v="2"/>
    <n v="3566.02"/>
    <n v="1.8170633372200018"/>
    <n v="2.0747106129820558"/>
    <n v="4.1992788654141107"/>
    <n v="4.2509145203295278"/>
    <n v="5.1679718746316405"/>
    <n v="6.5814450318456643"/>
    <n v="8.0910528156161678"/>
    <n v="16.000331426806831"/>
    <n v="24.091384242422997"/>
    <n v="0"/>
    <n v="6"/>
    <n v="0"/>
    <n v="5"/>
    <n v="0"/>
    <n v="0"/>
    <n v="6"/>
    <n v="5"/>
    <n v="11"/>
    <n v="6479.6842017932713"/>
    <n v="7398.4595401062716"/>
    <n v="14974.712419644029"/>
    <n v="15158.846197785504"/>
    <n v="18429.091064373923"/>
    <n v="23469.56461246228"/>
    <n v="28852.856161543572"/>
    <n v="57057.501874621703"/>
    <n v="85910.358036165271"/>
    <n v="0"/>
    <n v="21396.12"/>
    <n v="0"/>
    <n v="17830.099999999999"/>
    <n v="0"/>
    <n v="0"/>
    <n v="21396.12"/>
    <n v="17830.099999999999"/>
    <n v="39226.22"/>
    <n v="4.2509145203295278"/>
    <n v="5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0"/>
    <s v="上海市第六人民医院徐汇院区"/>
    <s v="SH030"/>
    <x v="124"/>
    <s v="-"/>
    <s v="-"/>
    <x v="0"/>
    <x v="2"/>
    <x v="2"/>
    <x v="3"/>
    <n v="10698.05"/>
    <m/>
    <m/>
    <m/>
    <m/>
    <m/>
    <m/>
    <n v="0"/>
    <n v="0"/>
    <n v="0"/>
    <n v="0"/>
    <n v="0"/>
    <n v="12"/>
    <n v="0"/>
    <n v="0"/>
    <n v="0"/>
    <n v="12"/>
    <n v="0"/>
    <n v="12"/>
    <m/>
    <m/>
    <m/>
    <m/>
    <m/>
    <m/>
    <n v="0"/>
    <n v="0"/>
    <n v="0"/>
    <n v="0"/>
    <n v="0"/>
    <n v="128376.59999999999"/>
    <n v="0"/>
    <n v="0"/>
    <n v="0"/>
    <n v="128376.59999999999"/>
    <n v="0"/>
    <n v="128376.59999999999"/>
    <n v="0"/>
    <n v="0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0"/>
    <s v="上海市第六人民医院徐汇院区"/>
    <s v="SH030"/>
    <x v="124"/>
    <s v="-"/>
    <s v="-"/>
    <x v="0"/>
    <x v="2"/>
    <x v="3"/>
    <x v="4"/>
    <n v="3985.87"/>
    <n v="11.472585797511492"/>
    <n v="9.6910655518416142"/>
    <n v="14.709010736724313"/>
    <n v="8.8882270040255804"/>
    <n v="10.787911588385478"/>
    <n v="12.38082230006812"/>
    <n v="35.872662086077419"/>
    <n v="32.056960892479175"/>
    <n v="67.929622978556594"/>
    <n v="15"/>
    <n v="22"/>
    <n v="33"/>
    <n v="15"/>
    <n v="0"/>
    <n v="0"/>
    <n v="70"/>
    <n v="15"/>
    <n v="85"/>
    <n v="45728.235552727128"/>
    <n v="38627.32745111893"/>
    <n v="58628.204625187333"/>
    <n v="35427.317368535434"/>
    <n v="42999.21316279802"/>
    <n v="49348.348181172514"/>
    <n v="142983.76762903339"/>
    <n v="127774.87871250598"/>
    <n v="270758.64634153934"/>
    <n v="59788.049999999996"/>
    <n v="87689.14"/>
    <n v="131533.71"/>
    <n v="59788.049999999996"/>
    <n v="0"/>
    <n v="0"/>
    <n v="279010.90000000002"/>
    <n v="59788.049999999996"/>
    <n v="338798.95"/>
    <n v="8.8882270040255804"/>
    <n v="15"/>
    <m/>
    <m/>
    <n v="0"/>
    <m/>
    <m/>
    <m/>
    <m/>
    <m/>
    <m/>
    <m/>
    <m/>
    <m/>
    <m/>
    <m/>
    <m/>
    <m/>
    <m/>
    <m/>
    <m/>
    <n v="102968.30833333332"/>
    <n v="322855.46999999997"/>
    <n v="235166.33"/>
    <n v="81"/>
    <n v="59"/>
    <n v="0"/>
    <n v="44"/>
    <n v="25.833333333333332"/>
    <n v="44"/>
    <n v="24"/>
    <n v="17"/>
    <n v="31"/>
    <n v="15"/>
    <n v="39"/>
    <n v="31"/>
    <n v="34"/>
    <n v="16"/>
    <n v="26"/>
    <n v="23"/>
    <n v="10"/>
  </r>
  <r>
    <s v="BC_LEL48"/>
    <x v="5"/>
    <x v="2"/>
    <s v="上海市"/>
    <s v="SH030"/>
    <s v="上海市第六人民医院徐汇院区"/>
    <s v="SH030"/>
    <x v="124"/>
    <s v="-"/>
    <s v="-"/>
    <x v="0"/>
    <x v="2"/>
    <x v="4"/>
    <x v="5"/>
    <n v="6232.07"/>
    <n v="14.802108880829325"/>
    <n v="13.581045577228755"/>
    <n v="19.42837406283466"/>
    <n v="18.049392902329402"/>
    <n v="16.448501049328716"/>
    <n v="21.840886778428356"/>
    <n v="47.811528520892736"/>
    <n v="56.338780730086469"/>
    <n v="104.15030925097921"/>
    <n v="10"/>
    <n v="10"/>
    <n v="12"/>
    <n v="11"/>
    <n v="0"/>
    <n v="0"/>
    <n v="32"/>
    <n v="11"/>
    <n v="43"/>
    <n v="92247.77869295"/>
    <n v="84638.02671048"/>
    <n v="121078.98714576999"/>
    <n v="112485.08002481998"/>
    <n v="102508.20993449001"/>
    <n v="136113.93526524"/>
    <n v="297964.79254920001"/>
    <n v="351107.22522455"/>
    <n v="649072.01777375001"/>
    <n v="62320.7"/>
    <n v="62320.7"/>
    <n v="74784.84"/>
    <n v="68552.76999999999"/>
    <n v="0"/>
    <n v="0"/>
    <n v="199426.24"/>
    <n v="68552.76999999999"/>
    <n v="267979.01"/>
    <n v="18.049392902329402"/>
    <n v="11"/>
    <n v="36"/>
    <n v="37"/>
    <n v="43"/>
    <n v="10"/>
    <n v="10"/>
    <n v="12"/>
    <n v="11"/>
    <n v="0"/>
    <n v="0"/>
    <n v="2"/>
    <n v="3.3333333333333335"/>
    <n v="0"/>
    <n v="0"/>
    <n v="0"/>
    <n v="0"/>
    <n v="0"/>
    <n v="0"/>
    <n v="0"/>
    <n v="0"/>
    <n v="46740.524999999994"/>
    <n v="224354.52"/>
    <n v="230586.59"/>
    <n v="36"/>
    <n v="37"/>
    <n v="21.333333333333332"/>
    <n v="18"/>
    <n v="7.5"/>
    <n v="1"/>
    <n v="1"/>
    <n v="6"/>
    <n v="0"/>
    <n v="1"/>
    <n v="8"/>
    <n v="7"/>
    <n v="12"/>
    <n v="17"/>
    <n v="4"/>
    <n v="18"/>
    <n v="15"/>
  </r>
  <r>
    <s v="BC_LEL48"/>
    <x v="5"/>
    <x v="2"/>
    <s v="上海市"/>
    <s v="SH030"/>
    <s v="上海市第六人民医院徐汇院区"/>
    <s v="SH030"/>
    <x v="124"/>
    <s v="-"/>
    <s v="-"/>
    <x v="0"/>
    <x v="2"/>
    <x v="4"/>
    <x v="6"/>
    <n v="8489.27"/>
    <n v="1"/>
    <n v="1"/>
    <n v="2"/>
    <n v="1"/>
    <n v="1"/>
    <n v="1"/>
    <n v="4"/>
    <n v="3"/>
    <n v="7"/>
    <n v="0"/>
    <n v="0"/>
    <n v="1"/>
    <n v="0"/>
    <n v="0"/>
    <n v="0"/>
    <n v="1"/>
    <n v="0"/>
    <n v="1"/>
    <n v="8489.27"/>
    <n v="8489.27"/>
    <n v="16978.54"/>
    <n v="8489.27"/>
    <n v="8489.27"/>
    <n v="8489.27"/>
    <n v="33957.08"/>
    <n v="25467.81"/>
    <n v="59424.89"/>
    <n v="0"/>
    <n v="0"/>
    <n v="8489.27"/>
    <n v="0"/>
    <n v="0"/>
    <n v="0"/>
    <n v="8489.27"/>
    <n v="0"/>
    <n v="8489.27"/>
    <n v="1"/>
    <n v="0"/>
    <n v="2"/>
    <n v="0"/>
    <n v="2"/>
    <n v="0"/>
    <n v="0"/>
    <n v="2"/>
    <n v="0"/>
    <n v="0"/>
    <n v="0"/>
    <n v="0.66666666666666663"/>
    <n v="0.66666666666666663"/>
    <n v="1.3333333333333333"/>
    <n v="0"/>
    <n v="1"/>
    <n v="1"/>
    <n v="2"/>
    <n v="0"/>
    <n v="0"/>
    <n v="0"/>
    <n v="12733.905000000001"/>
    <n v="8489.27"/>
    <n v="0"/>
    <n v="1"/>
    <n v="0"/>
    <n v="0"/>
    <n v="10"/>
    <n v="1.5"/>
    <n v="1"/>
    <n v="1"/>
    <n v="3"/>
    <n v="1"/>
    <n v="10"/>
    <n v="1"/>
    <n v="2"/>
    <n v="0"/>
    <n v="-1"/>
    <n v="0"/>
    <n v="0"/>
    <n v="0"/>
  </r>
  <r>
    <s v="BC_LEL48"/>
    <x v="5"/>
    <x v="2"/>
    <s v="上海市"/>
    <s v="SH032"/>
    <s v="上海市第八人民医院"/>
    <s v="SH032"/>
    <x v="125"/>
    <s v="-"/>
    <s v="-"/>
    <x v="0"/>
    <x v="1"/>
    <x v="0"/>
    <x v="0"/>
    <n v="4535.5"/>
    <n v="8.2919430599002819"/>
    <n v="5.9403907439462476"/>
    <n v="5.5259121290757278"/>
    <n v="3.9020725445867823"/>
    <n v="3.5553284744966156"/>
    <n v="6.1894671560728742"/>
    <n v="19.758245932922257"/>
    <n v="13.646868175156271"/>
    <n v="33.405114108078529"/>
    <n v="0"/>
    <n v="0"/>
    <n v="0"/>
    <n v="0"/>
    <n v="0"/>
    <n v="0"/>
    <n v="0"/>
    <n v="0"/>
    <n v="0"/>
    <n v="37608.107748177732"/>
    <n v="26942.642219168207"/>
    <n v="25062.774461422967"/>
    <n v="17697.850025973352"/>
    <n v="16125.1922960794"/>
    <n v="28072.328286368524"/>
    <n v="89613.524428768898"/>
    <n v="61895.370608421275"/>
    <n v="151508.89503719017"/>
    <n v="0"/>
    <n v="0"/>
    <n v="0"/>
    <n v="0"/>
    <n v="0"/>
    <n v="0"/>
    <n v="0"/>
    <n v="0"/>
    <n v="0"/>
    <n v="3.9020725445867823"/>
    <n v="0"/>
    <m/>
    <m/>
    <n v="0"/>
    <m/>
    <m/>
    <m/>
    <m/>
    <m/>
    <m/>
    <m/>
    <m/>
    <m/>
    <m/>
    <m/>
    <m/>
    <m/>
    <m/>
    <m/>
    <m/>
    <n v="4913.458333333333"/>
    <n v="13606.5"/>
    <n v="0"/>
    <n v="3"/>
    <n v="0"/>
    <n v="0"/>
    <n v="4"/>
    <n v="1.0833333333333333"/>
    <n v="4"/>
    <n v="1"/>
    <n v="2"/>
    <n v="0"/>
    <n v="1"/>
    <n v="2"/>
    <n v="1"/>
    <n v="1"/>
    <n v="1"/>
    <n v="0"/>
    <n v="0"/>
    <n v="0"/>
  </r>
  <r>
    <s v="BC_LEL48"/>
    <x v="5"/>
    <x v="2"/>
    <s v="上海市"/>
    <s v="SH032"/>
    <s v="上海市第八人民医院"/>
    <s v="SH032"/>
    <x v="125"/>
    <s v="-"/>
    <s v="-"/>
    <x v="0"/>
    <x v="1"/>
    <x v="1"/>
    <x v="1"/>
    <n v="3444.49"/>
    <n v="1.2869446916549108"/>
    <n v="1.1923835359668389"/>
    <n v="1.8086444640929509"/>
    <n v="1.8512627998660125"/>
    <n v="1.6668435670940638"/>
    <n v="2.193921941325224"/>
    <n v="4.2879726917147005"/>
    <n v="5.7120283082852996"/>
    <n v="10.000001000000001"/>
    <n v="0"/>
    <n v="0"/>
    <n v="0"/>
    <n v="0"/>
    <n v="0"/>
    <n v="0"/>
    <n v="0"/>
    <n v="0"/>
    <n v="0"/>
    <n v="4432.8681209584229"/>
    <n v="4107.1531658024169"/>
    <n v="6229.8577701235281"/>
    <n v="6376.656201510481"/>
    <n v="5741.4259984198316"/>
    <n v="7556.9421876753204"/>
    <n v="14769.879056884367"/>
    <n v="19675.024387605634"/>
    <n v="34444.903444490003"/>
    <n v="0"/>
    <n v="0"/>
    <n v="0"/>
    <n v="0"/>
    <n v="0"/>
    <n v="0"/>
    <n v="0"/>
    <n v="0"/>
    <n v="0"/>
    <n v="1.851262799866012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2"/>
    <s v="上海市第八人民医院"/>
    <s v="SH032"/>
    <x v="125"/>
    <s v="-"/>
    <s v="-"/>
    <x v="0"/>
    <x v="1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8"/>
    <x v="5"/>
    <x v="2"/>
    <s v="上海市"/>
    <s v="SH032"/>
    <s v="上海市第八人民医院"/>
    <s v="SH032"/>
    <x v="125"/>
    <s v="-"/>
    <s v="-"/>
    <x v="0"/>
    <x v="1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8"/>
    <x v="5"/>
    <x v="2"/>
    <s v="上海市"/>
    <s v="SH032"/>
    <s v="上海市第八人民医院"/>
    <s v="SH032"/>
    <x v="125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2"/>
    <s v="上海市第八人民医院"/>
    <s v="SH032"/>
    <x v="125"/>
    <s v="-"/>
    <s v="-"/>
    <x v="0"/>
    <x v="1"/>
    <x v="4"/>
    <x v="5"/>
    <n v="6232.07"/>
    <n v="2.843685217423745"/>
    <n v="2.6288712096237692"/>
    <n v="3.8971967597234949"/>
    <n v="3.4149595263243193"/>
    <n v="3.1333246644245007"/>
    <n v="4.0819732614235722"/>
    <n v="9.3697531867710104"/>
    <n v="10.630257452172392"/>
    <n v="20.000010638943401"/>
    <n v="0"/>
    <n v="0"/>
    <n v="0"/>
    <n v="0"/>
    <n v="0"/>
    <n v="0"/>
    <n v="0"/>
    <n v="0"/>
    <n v="0"/>
    <n v="17722.045332949998"/>
    <n v="16383.309399360003"/>
    <n v="24287.60301037"/>
    <n v="21282.266815219999"/>
    <n v="19527.098641419998"/>
    <n v="25439.143103319999"/>
    <n v="58392.957742679995"/>
    <n v="66248.508559959999"/>
    <n v="124641.46630263999"/>
    <n v="0"/>
    <n v="0"/>
    <n v="0"/>
    <n v="0"/>
    <n v="0"/>
    <n v="0"/>
    <n v="0"/>
    <n v="0"/>
    <n v="0"/>
    <n v="3.4149595263243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2"/>
    <s v="上海市第八人民医院"/>
    <s v="SH032"/>
    <x v="125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0"/>
    <x v="0"/>
    <n v="4535.5"/>
    <n v="9.2175625949338027"/>
    <n v="6.6035093493934829"/>
    <n v="6.1427629900381859"/>
    <n v="4.3376561645291654"/>
    <n v="3.9522054749393281"/>
    <n v="6.8803898589572228"/>
    <n v="21.963834934365472"/>
    <n v="15.170251498425717"/>
    <n v="37.134086432791193"/>
    <n v="0"/>
    <n v="9"/>
    <n v="0"/>
    <n v="0"/>
    <n v="0"/>
    <n v="0"/>
    <n v="9"/>
    <n v="0"/>
    <n v="9"/>
    <n v="41806.255149322264"/>
    <n v="29950.216654174143"/>
    <n v="27860.501541318194"/>
    <n v="19673.43953422203"/>
    <n v="17925.227931587324"/>
    <n v="31206.008205300488"/>
    <n v="99616.9733448146"/>
    <n v="68804.675671109842"/>
    <n v="168421.64901592443"/>
    <n v="0"/>
    <n v="40819.5"/>
    <n v="0"/>
    <n v="0"/>
    <n v="0"/>
    <n v="0"/>
    <n v="40819.5"/>
    <n v="0"/>
    <n v="40819.5"/>
    <n v="4.3376561645291654"/>
    <n v="0"/>
    <m/>
    <m/>
    <n v="0"/>
    <m/>
    <m/>
    <m/>
    <m/>
    <m/>
    <m/>
    <m/>
    <m/>
    <m/>
    <m/>
    <m/>
    <m/>
    <m/>
    <m/>
    <m/>
    <m/>
    <n v="5669.375"/>
    <n v="54426"/>
    <n v="0"/>
    <n v="12"/>
    <n v="0"/>
    <n v="0"/>
    <n v="3"/>
    <n v="1.25"/>
    <n v="0"/>
    <n v="0"/>
    <n v="0"/>
    <n v="3"/>
    <n v="0"/>
    <n v="0"/>
    <n v="3"/>
    <n v="3"/>
    <n v="6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3"/>
    <x v="4"/>
    <n v="3985.87"/>
    <n v="9.4781168900564765"/>
    <n v="8.0063077069755497"/>
    <n v="12.151900675260922"/>
    <n v="7.3430398322045347"/>
    <n v="8.9124708970571511"/>
    <n v="10.228459653839948"/>
    <n v="29.636325272292947"/>
    <n v="26.483970383101635"/>
    <n v="56.120295655394585"/>
    <n v="10"/>
    <n v="20"/>
    <n v="10"/>
    <n v="0"/>
    <n v="0"/>
    <n v="0"/>
    <n v="40"/>
    <n v="0"/>
    <n v="40"/>
    <n v="37778.541768569405"/>
    <n v="31912.101700002633"/>
    <n v="48435.896344502253"/>
    <n v="29268.402175989089"/>
    <n v="35523.95037445319"/>
    <n v="40769.310480451037"/>
    <n v="118126.53981307428"/>
    <n v="105561.66303089331"/>
    <n v="223688.20284396759"/>
    <n v="39858.699999999997"/>
    <n v="79717.399999999994"/>
    <n v="39858.699999999997"/>
    <n v="0"/>
    <n v="0"/>
    <n v="0"/>
    <n v="159434.79999999999"/>
    <n v="0"/>
    <n v="159434.79999999999"/>
    <n v="7.3430398322045347"/>
    <n v="0"/>
    <m/>
    <m/>
    <n v="0"/>
    <m/>
    <m/>
    <m/>
    <m/>
    <m/>
    <m/>
    <m/>
    <m/>
    <m/>
    <m/>
    <m/>
    <m/>
    <m/>
    <m/>
    <m/>
    <m/>
    <n v="56466.491666666661"/>
    <n v="159434.79999999999"/>
    <n v="0"/>
    <n v="40"/>
    <n v="0"/>
    <n v="0"/>
    <n v="40"/>
    <n v="14.166666666666666"/>
    <n v="30"/>
    <n v="20"/>
    <n v="10"/>
    <n v="40"/>
    <n v="10"/>
    <n v="20"/>
    <n v="10"/>
    <n v="10"/>
    <n v="2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4"/>
    <x v="5"/>
    <n v="6232.07"/>
    <n v="1.4863620103240178"/>
    <n v="1.37408122272375"/>
    <n v="2.0370202609245402"/>
    <n v="1.7849604584239267"/>
    <n v="1.637753186223839"/>
    <n v="2.1336007929243417"/>
    <n v="4.8974634939723085"/>
    <n v="5.556314437572107"/>
    <n v="10.453777931544415"/>
    <n v="0"/>
    <n v="0"/>
    <n v="0"/>
    <n v="0"/>
    <n v="0"/>
    <n v="0"/>
    <n v="0"/>
    <n v="0"/>
    <n v="0"/>
    <n v="9263.1120936800016"/>
    <n v="8563.3703657000005"/>
    <n v="12694.852857499998"/>
    <n v="11123.99852413"/>
    <n v="10206.59249927"/>
    <n v="13296.749493560001"/>
    <n v="30521.335316879999"/>
    <n v="34627.340516960001"/>
    <n v="65148.675833839996"/>
    <n v="0"/>
    <n v="0"/>
    <n v="0"/>
    <n v="0"/>
    <n v="0"/>
    <n v="0"/>
    <n v="0"/>
    <n v="0"/>
    <n v="0"/>
    <n v="1.7849604584239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66666666666666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33"/>
    <s v="上海市徐汇区中心医院"/>
    <s v="SH033"/>
    <x v="126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0"/>
    <x v="0"/>
    <n v="4535.5"/>
    <n v="1.9418389666437186"/>
    <n v="1.3911434437446817"/>
    <n v="1.2940792551242442"/>
    <n v="0.91380228530420538"/>
    <n v="0.83260043166269904"/>
    <n v="1.4494731113805217"/>
    <n v="4.6270616655126444"/>
    <n v="3.1958758283474262"/>
    <n v="7.8229374938600706"/>
    <n v="4"/>
    <n v="4"/>
    <n v="0"/>
    <n v="4"/>
    <n v="0"/>
    <n v="0"/>
    <n v="8"/>
    <n v="4"/>
    <n v="12"/>
    <n v="8807.2106332125859"/>
    <n v="6309.5310891040044"/>
    <n v="5869.2964616160098"/>
    <n v="4144.5502649972241"/>
    <n v="3776.2592578061717"/>
    <n v="6574.085296666357"/>
    <n v="20986.0381839326"/>
    <n v="14494.894819469753"/>
    <n v="35480.933003402351"/>
    <n v="18142"/>
    <n v="18142"/>
    <n v="0"/>
    <n v="18142"/>
    <n v="0"/>
    <n v="0"/>
    <n v="36284"/>
    <n v="18142"/>
    <n v="54426"/>
    <n v="0.91380228530420538"/>
    <n v="4"/>
    <m/>
    <m/>
    <n v="0"/>
    <m/>
    <m/>
    <m/>
    <m/>
    <m/>
    <m/>
    <m/>
    <m/>
    <m/>
    <m/>
    <m/>
    <m/>
    <m/>
    <m/>
    <m/>
    <m/>
    <n v="7559.166666666667"/>
    <n v="18142"/>
    <n v="36284"/>
    <n v="4"/>
    <n v="8"/>
    <n v="0"/>
    <n v="8"/>
    <n v="1.6666666666666667"/>
    <n v="0"/>
    <n v="0"/>
    <n v="0"/>
    <n v="8"/>
    <n v="0"/>
    <n v="0"/>
    <n v="0"/>
    <n v="4"/>
    <n v="0"/>
    <n v="0"/>
    <n v="4"/>
    <n v="4"/>
  </r>
  <r>
    <s v="BC_LEL48"/>
    <x v="5"/>
    <x v="2"/>
    <s v="上海市"/>
    <s v="SH044"/>
    <s v="上海市光华中西医结合医院总院"/>
    <s v="SH044"/>
    <x v="127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4"/>
    <x v="5"/>
    <n v="6232.07"/>
    <n v="8.1075808423204498E-2"/>
    <n v="7.4951401823150257E-2"/>
    <n v="0.11111171302312073"/>
    <n v="9.7362996524429271E-2"/>
    <n v="8.9333508924001173E-2"/>
    <n v="0.11637974202311591"/>
    <n v="0.26713892326947547"/>
    <n v="0.30307624747154638"/>
    <n v="0.5702151707410219"/>
    <n v="0"/>
    <n v="0"/>
    <n v="0"/>
    <n v="0"/>
    <n v="0"/>
    <n v="0"/>
    <n v="0"/>
    <n v="0"/>
    <n v="0"/>
    <n v="505.27011340000001"/>
    <n v="467.10238276000001"/>
    <n v="692.45597337999993"/>
    <n v="606.77300974999991"/>
    <n v="556.73268095999993"/>
    <n v="725.2866988699999"/>
    <n v="1664.82846954"/>
    <n v="1888.7923895799995"/>
    <n v="3553.6208591199993"/>
    <n v="0"/>
    <n v="0"/>
    <n v="0"/>
    <n v="0"/>
    <n v="0"/>
    <n v="0"/>
    <n v="0"/>
    <n v="0"/>
    <n v="0"/>
    <n v="9.736299652442927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044"/>
    <s v="上海市光华中西医结合医院总院"/>
    <s v="SH044"/>
    <x v="127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1"/>
    <x v="1"/>
    <n v="3444.49"/>
    <n v="2.1266788370627308"/>
    <n v="1.9704163263938255"/>
    <n v="2.9887888193632968"/>
    <n v="3.0592157097705712"/>
    <n v="2.7544625358178427"/>
    <n v="3.6254606690083335"/>
    <n v="7.085883982819853"/>
    <n v="9.4391389145967466"/>
    <n v="16.525022897416598"/>
    <n v="0"/>
    <n v="0"/>
    <n v="0"/>
    <n v="0"/>
    <n v="0"/>
    <n v="0"/>
    <n v="0"/>
    <n v="0"/>
    <n v="0"/>
    <n v="7325.3239874742048"/>
    <n v="6787.0793321002675"/>
    <n v="10294.853200408681"/>
    <n v="10537.437920147635"/>
    <n v="9487.7186599992001"/>
    <n v="12487.863019792514"/>
    <n v="24407.256519983152"/>
    <n v="32513.019599939347"/>
    <n v="56920.276119922499"/>
    <n v="0"/>
    <n v="0"/>
    <n v="0"/>
    <n v="0"/>
    <n v="0"/>
    <n v="0"/>
    <n v="0"/>
    <n v="0"/>
    <n v="0"/>
    <n v="3.0592157097705712"/>
    <n v="0"/>
    <m/>
    <m/>
    <n v="0"/>
    <m/>
    <m/>
    <m/>
    <m/>
    <m/>
    <m/>
    <m/>
    <m/>
    <m/>
    <m/>
    <m/>
    <m/>
    <m/>
    <m/>
    <m/>
    <m/>
    <n v="10046.429166666665"/>
    <n v="0"/>
    <n v="0"/>
    <n v="0"/>
    <n v="0"/>
    <n v="0"/>
    <n v="10"/>
    <n v="2.9166666666666665"/>
    <n v="6"/>
    <n v="9"/>
    <n v="10"/>
    <n v="5"/>
    <n v="5"/>
    <n v="0"/>
    <n v="0"/>
    <n v="0"/>
    <n v="0"/>
    <n v="0"/>
    <n v="0"/>
    <n v="0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3"/>
    <x v="4"/>
    <n v="3985.87"/>
    <n v="9.4019121981710168"/>
    <n v="7.9419364590760511"/>
    <n v="12.05419858342953"/>
    <n v="7.2840013022510952"/>
    <n v="8.8408140366779673"/>
    <n v="10.146222156093804"/>
    <n v="29.398047240676597"/>
    <n v="26.271037495022867"/>
    <n v="55.669084735699464"/>
    <n v="5"/>
    <n v="16"/>
    <n v="21"/>
    <n v="10"/>
    <n v="0"/>
    <n v="0"/>
    <n v="42"/>
    <n v="10"/>
    <n v="52"/>
    <n v="37474.79977332391"/>
    <n v="31655.526274137461"/>
    <n v="48046.468507734266"/>
    <n v="29033.082270603572"/>
    <n v="35238.33544437361"/>
    <n v="40441.522505309615"/>
    <n v="117176.79455519564"/>
    <n v="104712.94022028681"/>
    <n v="221889.73477548244"/>
    <n v="19929.349999999999"/>
    <n v="63773.919999999998"/>
    <n v="83703.27"/>
    <n v="39858.699999999997"/>
    <n v="0"/>
    <n v="0"/>
    <n v="167406.53999999998"/>
    <n v="39858.699999999997"/>
    <n v="207265.24"/>
    <n v="7.2840013022510952"/>
    <n v="10"/>
    <m/>
    <m/>
    <n v="0"/>
    <m/>
    <m/>
    <m/>
    <m/>
    <m/>
    <m/>
    <m/>
    <m/>
    <m/>
    <m/>
    <m/>
    <m/>
    <m/>
    <m/>
    <m/>
    <m/>
    <n v="86692.672500000001"/>
    <n v="223208.72"/>
    <n v="239152.19999999998"/>
    <n v="56"/>
    <n v="60"/>
    <n v="0"/>
    <n v="32"/>
    <n v="21.75"/>
    <n v="22"/>
    <n v="20"/>
    <n v="12"/>
    <n v="31"/>
    <n v="30"/>
    <n v="30"/>
    <n v="25"/>
    <n v="13"/>
    <n v="18"/>
    <n v="13"/>
    <n v="15"/>
    <n v="32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4"/>
    <x v="5"/>
    <n v="6232.07"/>
    <n v="10.872933686229455"/>
    <n v="9.9486832442286435"/>
    <n v="15.405731704329382"/>
    <n v="13.330876434329204"/>
    <n v="12.119125169428457"/>
    <n v="16.200743934528976"/>
    <n v="36.227348634787482"/>
    <n v="41.650745538286642"/>
    <n v="77.878094173074118"/>
    <n v="19"/>
    <n v="11"/>
    <n v="25"/>
    <n v="10"/>
    <n v="0"/>
    <n v="0"/>
    <n v="55"/>
    <n v="10"/>
    <n v="65"/>
    <n v="67760.883837939997"/>
    <n v="62000.890385860002"/>
    <n v="96009.598382600001"/>
    <n v="83078.955100089996"/>
    <n v="75527.23639464"/>
    <n v="100964.17025205999"/>
    <n v="225771.37260639999"/>
    <n v="259570.36174679"/>
    <n v="485341.73435319"/>
    <n v="118409.32999999999"/>
    <n v="68552.76999999999"/>
    <n v="155801.75"/>
    <n v="62320.7"/>
    <n v="0"/>
    <n v="0"/>
    <n v="342763.85"/>
    <n v="62320.7"/>
    <n v="405084.55"/>
    <n v="13.330876434329204"/>
    <n v="10"/>
    <n v="27"/>
    <n v="32"/>
    <n v="65"/>
    <n v="19"/>
    <n v="11"/>
    <n v="25"/>
    <n v="10"/>
    <n v="0"/>
    <n v="0"/>
    <n v="0.33333333333333331"/>
    <n v="1"/>
    <n v="0"/>
    <n v="0"/>
    <n v="0"/>
    <n v="0"/>
    <n v="0"/>
    <n v="0"/>
    <n v="0"/>
    <n v="0"/>
    <n v="42585.811666666661"/>
    <n v="168265.88999999998"/>
    <n v="199426.24"/>
    <n v="27"/>
    <n v="32"/>
    <n v="24.666666666666668"/>
    <n v="16"/>
    <n v="6.833333333333333"/>
    <n v="0"/>
    <n v="16"/>
    <n v="3"/>
    <n v="0"/>
    <n v="2"/>
    <n v="2"/>
    <n v="5"/>
    <n v="8"/>
    <n v="14"/>
    <n v="6"/>
    <n v="11"/>
    <n v="15"/>
  </r>
  <r>
    <s v="BC_LEL47"/>
    <x v="6"/>
    <x v="2"/>
    <s v="上海市"/>
    <s v="SH048"/>
    <s v="上海交通大学医学院附属同仁医院仙霞路院区"/>
    <s v="SH048"/>
    <x v="128"/>
    <s v="-"/>
    <s v="-"/>
    <x v="0"/>
    <x v="2"/>
    <x v="4"/>
    <x v="6"/>
    <n v="8489.27"/>
    <n v="1"/>
    <n v="1"/>
    <n v="1"/>
    <n v="1"/>
    <n v="1"/>
    <n v="1"/>
    <n v="3"/>
    <n v="3"/>
    <n v="6"/>
    <n v="1"/>
    <n v="0"/>
    <n v="4"/>
    <n v="2"/>
    <n v="0"/>
    <n v="0"/>
    <n v="5"/>
    <n v="2"/>
    <n v="7"/>
    <n v="8489.27"/>
    <n v="8489.27"/>
    <n v="8489.27"/>
    <n v="8489.27"/>
    <n v="8489.27"/>
    <n v="8489.27"/>
    <n v="25467.81"/>
    <n v="25467.81"/>
    <n v="50935.62"/>
    <n v="8489.27"/>
    <n v="0"/>
    <n v="33957.08"/>
    <n v="16978.54"/>
    <n v="0"/>
    <n v="0"/>
    <n v="42446.350000000006"/>
    <n v="16978.54"/>
    <n v="59424.890000000007"/>
    <n v="1"/>
    <n v="2"/>
    <n v="10"/>
    <n v="8"/>
    <n v="14"/>
    <n v="2"/>
    <n v="0"/>
    <n v="8"/>
    <n v="4"/>
    <n v="0"/>
    <n v="0"/>
    <n v="1"/>
    <n v="0.66666666666666663"/>
    <n v="0"/>
    <n v="0"/>
    <n v="0"/>
    <n v="0"/>
    <n v="0"/>
    <n v="0"/>
    <n v="0"/>
    <n v="0"/>
    <n v="9196.7091666666656"/>
    <n v="42446.350000000006"/>
    <n v="33957.08"/>
    <n v="5"/>
    <n v="4"/>
    <n v="0"/>
    <n v="4"/>
    <n v="1.0833333333333333"/>
    <n v="0"/>
    <n v="1"/>
    <n v="3"/>
    <n v="0"/>
    <n v="0"/>
    <n v="0"/>
    <n v="3"/>
    <n v="2"/>
    <n v="0"/>
    <n v="0"/>
    <n v="4"/>
    <n v="0"/>
  </r>
  <r>
    <s v="BC_LEL47"/>
    <x v="6"/>
    <x v="2"/>
    <s v="上海市"/>
    <s v="SH061"/>
    <s v="复旦大学附属华山医院总院"/>
    <s v="SH061"/>
    <x v="111"/>
    <s v="-"/>
    <s v="Y"/>
    <x v="1"/>
    <x v="0"/>
    <x v="0"/>
    <x v="0"/>
    <n v="4535.5"/>
    <n v="27.374028832122875"/>
    <n v="19.61089533830156"/>
    <n v="18.242585224278614"/>
    <n v="12.881835484026853"/>
    <n v="11.737136092889209"/>
    <n v="20.433166407663922"/>
    <n v="65.227509394703048"/>
    <n v="45.052137984579986"/>
    <n v="110.27964737928303"/>
    <n v="36"/>
    <n v="36"/>
    <n v="0"/>
    <n v="36"/>
    <n v="0"/>
    <n v="0"/>
    <n v="72"/>
    <n v="36"/>
    <n v="108"/>
    <n v="124154.9077680933"/>
    <n v="88945.215806866734"/>
    <n v="82739.245284715653"/>
    <n v="58425.564837803795"/>
    <n v="53233.780749299003"/>
    <n v="92674.626241959719"/>
    <n v="295839.36885967571"/>
    <n v="204333.9718290625"/>
    <n v="500173.34068873822"/>
    <n v="163278"/>
    <n v="163278"/>
    <n v="0"/>
    <n v="163278"/>
    <n v="0"/>
    <n v="0"/>
    <n v="326556"/>
    <n v="163278"/>
    <n v="489834"/>
    <n v="12.881835484026853"/>
    <n v="36"/>
    <m/>
    <m/>
    <n v="0"/>
    <m/>
    <m/>
    <m/>
    <m/>
    <m/>
    <m/>
    <m/>
    <m/>
    <m/>
    <m/>
    <m/>
    <m/>
    <m/>
    <m/>
    <m/>
    <m/>
    <n v="191246.91666666666"/>
    <n v="653112"/>
    <n v="163278"/>
    <n v="144"/>
    <n v="36"/>
    <n v="0"/>
    <n v="108"/>
    <n v="42.166666666666664"/>
    <n v="108"/>
    <n v="0"/>
    <n v="74"/>
    <n v="72"/>
    <n v="36"/>
    <n v="36"/>
    <n v="72"/>
    <n v="0"/>
    <n v="72"/>
    <n v="0"/>
    <n v="0"/>
    <n v="36"/>
  </r>
  <r>
    <s v="BC_LEL47"/>
    <x v="6"/>
    <x v="2"/>
    <s v="上海市"/>
    <s v="SH061"/>
    <s v="复旦大学附属华山医院总院"/>
    <s v="SH061"/>
    <x v="111"/>
    <s v="-"/>
    <s v="Y"/>
    <x v="1"/>
    <x v="0"/>
    <x v="1"/>
    <x v="1"/>
    <n v="3444.49"/>
    <n v="34.221300600963708"/>
    <n v="31.706813572142924"/>
    <n v="48.093881801868811"/>
    <n v="49.227151078365296"/>
    <n v="44.323237147788824"/>
    <n v="58.338841393871235"/>
    <n v="114.02199597497545"/>
    <n v="151.88922962002536"/>
    <n v="265.91122559500081"/>
    <n v="10"/>
    <n v="6"/>
    <n v="5"/>
    <n v="0"/>
    <n v="0"/>
    <n v="0"/>
    <n v="21"/>
    <n v="0"/>
    <n v="21"/>
    <n v="117874.92770701347"/>
    <n v="109213.80228111058"/>
    <n v="165658.89492771908"/>
    <n v="169562.42961791847"/>
    <n v="152670.94712318713"/>
    <n v="200947.55579277553"/>
    <n v="392747.62491584313"/>
    <n v="523180.9325338811"/>
    <n v="915928.55744972429"/>
    <n v="34444.899999999994"/>
    <n v="20666.939999999999"/>
    <n v="17222.449999999997"/>
    <n v="0"/>
    <n v="0"/>
    <n v="0"/>
    <n v="72334.289999999994"/>
    <n v="0"/>
    <n v="72334.289999999994"/>
    <n v="49.227151078365296"/>
    <n v="0"/>
    <m/>
    <m/>
    <n v="0"/>
    <m/>
    <m/>
    <m/>
    <m/>
    <m/>
    <m/>
    <m/>
    <m/>
    <m/>
    <m/>
    <m/>
    <m/>
    <m/>
    <m/>
    <m/>
    <m/>
    <n v="161029.9075"/>
    <n v="3444.49"/>
    <n v="34444.899999999994"/>
    <n v="1"/>
    <n v="10"/>
    <n v="0"/>
    <n v="130"/>
    <n v="46.75"/>
    <n v="130"/>
    <n v="105"/>
    <n v="110"/>
    <n v="100"/>
    <n v="105"/>
    <n v="0"/>
    <n v="1"/>
    <n v="0"/>
    <n v="0"/>
    <n v="0"/>
    <n v="10"/>
    <n v="0"/>
  </r>
  <r>
    <s v="BC_LEL47"/>
    <x v="6"/>
    <x v="2"/>
    <s v="上海市"/>
    <s v="SH061"/>
    <s v="复旦大学附属华山医院总院"/>
    <s v="SH061"/>
    <x v="111"/>
    <s v="-"/>
    <s v="Y"/>
    <x v="1"/>
    <x v="0"/>
    <x v="2"/>
    <x v="2"/>
    <n v="3566.02"/>
    <n v="8.8117510646849091"/>
    <n v="10.061197691010497"/>
    <n v="20.364177326825605"/>
    <n v="20.614581662137741"/>
    <n v="25.061802049354419"/>
    <n v="31.916364211749865"/>
    <n v="39.237126082521009"/>
    <n v="77.59274792324203"/>
    <n v="116.82987400576303"/>
    <n v="1"/>
    <n v="1"/>
    <n v="0"/>
    <n v="11"/>
    <n v="0"/>
    <n v="0"/>
    <n v="2"/>
    <n v="11"/>
    <n v="13"/>
    <n v="31422.880531687679"/>
    <n v="35878.43219009725"/>
    <n v="72619.063631006633"/>
    <n v="73512.010498816424"/>
    <n v="89370.887344038842"/>
    <n v="113814.39310638426"/>
    <n v="139920.37635279156"/>
    <n v="276697.29094923951"/>
    <n v="416617.66730203107"/>
    <n v="3566.02"/>
    <n v="3566.02"/>
    <n v="0"/>
    <n v="39226.22"/>
    <n v="0"/>
    <n v="0"/>
    <n v="7132.04"/>
    <n v="39226.22"/>
    <n v="46358.26"/>
    <n v="20.614581662137741"/>
    <n v="11"/>
    <m/>
    <m/>
    <n v="0"/>
    <m/>
    <m/>
    <m/>
    <m/>
    <m/>
    <m/>
    <n v="2.6666666666666665"/>
    <n v="1.3333333333333333"/>
    <n v="3"/>
    <n v="9"/>
    <n v="5"/>
    <n v="2"/>
    <n v="2"/>
    <n v="9"/>
    <n v="0"/>
    <n v="0"/>
    <n v="297.16833333333329"/>
    <n v="0"/>
    <n v="3566.02"/>
    <n v="0"/>
    <n v="1"/>
    <n v="0"/>
    <n v="1"/>
    <n v="8.3333333333333329E-2"/>
    <n v="0"/>
    <n v="0"/>
    <n v="0"/>
    <n v="0"/>
    <n v="0"/>
    <n v="0"/>
    <n v="0"/>
    <n v="0"/>
    <n v="0"/>
    <n v="0"/>
    <n v="1"/>
    <n v="0"/>
  </r>
  <r>
    <s v="BC_LEL47"/>
    <x v="6"/>
    <x v="2"/>
    <s v="上海市"/>
    <s v="SH061"/>
    <s v="复旦大学附属华山医院总院"/>
    <s v="SH061"/>
    <x v="111"/>
    <s v="-"/>
    <s v="Y"/>
    <x v="1"/>
    <x v="0"/>
    <x v="2"/>
    <x v="3"/>
    <n v="10698.05"/>
    <m/>
    <m/>
    <m/>
    <n v="0"/>
    <n v="0"/>
    <n v="0"/>
    <n v="0"/>
    <n v="0"/>
    <n v="0"/>
    <n v="0"/>
    <n v="0"/>
    <n v="10"/>
    <n v="5"/>
    <n v="0"/>
    <n v="0"/>
    <n v="10"/>
    <n v="5"/>
    <n v="15"/>
    <m/>
    <m/>
    <m/>
    <n v="0"/>
    <n v="0"/>
    <n v="0"/>
    <n v="0"/>
    <n v="0"/>
    <n v="0"/>
    <n v="0"/>
    <n v="0"/>
    <n v="106980.5"/>
    <n v="53490.25"/>
    <n v="0"/>
    <n v="0"/>
    <n v="106980.5"/>
    <n v="53490.25"/>
    <n v="160470.75"/>
    <n v="0"/>
    <n v="5"/>
    <m/>
    <m/>
    <n v="0"/>
    <m/>
    <m/>
    <m/>
    <m/>
    <m/>
    <m/>
    <n v="1"/>
    <n v="1"/>
    <n v="2"/>
    <n v="1"/>
    <n v="3"/>
    <n v="1"/>
    <n v="2"/>
    <n v="1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BC_LEL47"/>
    <x v="6"/>
    <x v="2"/>
    <s v="上海市"/>
    <s v="SH061"/>
    <s v="复旦大学附属华山医院总院"/>
    <s v="SH061"/>
    <x v="111"/>
    <s v="-"/>
    <s v="Y"/>
    <x v="1"/>
    <x v="0"/>
    <x v="3"/>
    <x v="4"/>
    <n v="3985.87"/>
    <n v="68.616846872655415"/>
    <n v="57.96168124084285"/>
    <n v="87.97371012810207"/>
    <n v="53.159952086556892"/>
    <n v="64.52185153381501"/>
    <n v="74.048954866443708"/>
    <n v="214.55223824160032"/>
    <n v="191.7307584868156"/>
    <n v="406.28299672841592"/>
    <n v="105"/>
    <n v="105"/>
    <n v="0"/>
    <n v="0"/>
    <n v="0"/>
    <n v="0"/>
    <n v="210"/>
    <n v="0"/>
    <n v="210"/>
    <n v="273497.83144431101"/>
    <n v="231027.72640743825"/>
    <n v="350651.77198829816"/>
    <n v="211888.65822324451"/>
    <n v="257175.71237308721"/>
    <n v="295149.50773351197"/>
    <n v="855177.3298400474"/>
    <n v="764213.87832984375"/>
    <n v="1619391.208169891"/>
    <n v="418516.35"/>
    <n v="418516.35"/>
    <n v="0"/>
    <n v="0"/>
    <n v="0"/>
    <n v="0"/>
    <n v="837032.7"/>
    <n v="0"/>
    <n v="837032.7"/>
    <n v="53.159952086556892"/>
    <n v="0"/>
    <m/>
    <m/>
    <n v="0"/>
    <m/>
    <m/>
    <m/>
    <m/>
    <m/>
    <m/>
    <m/>
    <m/>
    <m/>
    <m/>
    <m/>
    <m/>
    <m/>
    <m/>
    <m/>
    <m/>
    <n v="581272.70833333337"/>
    <n v="1833500.2"/>
    <n v="1255549.05"/>
    <n v="460"/>
    <n v="315"/>
    <n v="0"/>
    <n v="230"/>
    <n v="145.83333333333334"/>
    <n v="230"/>
    <n v="105"/>
    <n v="220"/>
    <n v="210"/>
    <n v="105"/>
    <n v="105"/>
    <n v="145"/>
    <n v="105"/>
    <n v="210"/>
    <n v="105"/>
    <n v="105"/>
    <n v="105"/>
  </r>
  <r>
    <s v="BC_LEL47"/>
    <x v="6"/>
    <x v="2"/>
    <s v="上海市"/>
    <s v="SH061"/>
    <s v="复旦大学附属华山医院总院"/>
    <s v="SH061"/>
    <x v="111"/>
    <s v="-"/>
    <s v="Y"/>
    <x v="1"/>
    <x v="0"/>
    <x v="4"/>
    <x v="5"/>
    <n v="6232.07"/>
    <n v="77.460370229344349"/>
    <n v="69.835160665249262"/>
    <n v="104.08949554195958"/>
    <n v="92.753990445850263"/>
    <n v="83.180582759755595"/>
    <n v="109.47675432735994"/>
    <n v="251.38502643655318"/>
    <n v="285.4113275329658"/>
    <n v="536.79635396951903"/>
    <n v="60"/>
    <n v="105"/>
    <n v="105"/>
    <n v="0"/>
    <n v="0"/>
    <n v="0"/>
    <n v="270"/>
    <n v="0"/>
    <n v="270"/>
    <n v="482738.44949519"/>
    <n v="435217.60972707992"/>
    <n v="648693.02248218004"/>
    <n v="578049.36123787006"/>
    <n v="518387.21439959004"/>
    <n v="682266.79634091002"/>
    <n v="1566649.0817044498"/>
    <n v="1778703.3719783702"/>
    <n v="3345352.4536828203"/>
    <n v="373924.19999999995"/>
    <n v="654367.35"/>
    <n v="654367.35"/>
    <n v="0"/>
    <n v="0"/>
    <n v="0"/>
    <n v="1682658.9"/>
    <n v="0"/>
    <n v="1682658.9"/>
    <n v="92.753990445850263"/>
    <n v="0"/>
    <n v="365"/>
    <n v="90"/>
    <n v="270"/>
    <n v="60"/>
    <n v="105"/>
    <n v="105"/>
    <n v="0"/>
    <n v="0"/>
    <n v="0"/>
    <n v="5.333333333333333"/>
    <n v="0"/>
    <n v="0.33333333333333331"/>
    <n v="2"/>
    <n v="0"/>
    <n v="1"/>
    <n v="0"/>
    <n v="2"/>
    <n v="0"/>
    <n v="0"/>
    <n v="303813.41249999998"/>
    <n v="2274705.5499999998"/>
    <n v="560886.29999999993"/>
    <n v="365"/>
    <n v="90"/>
    <n v="150"/>
    <n v="155"/>
    <n v="48.75"/>
    <n v="0"/>
    <n v="10"/>
    <n v="20"/>
    <n v="10"/>
    <n v="30"/>
    <n v="60"/>
    <n v="155"/>
    <n v="105"/>
    <n v="105"/>
    <n v="30"/>
    <n v="0"/>
    <n v="60"/>
  </r>
  <r>
    <s v="BC_LEL47"/>
    <x v="6"/>
    <x v="2"/>
    <s v="上海市"/>
    <s v="SH061"/>
    <s v="复旦大学附属华山医院总院"/>
    <s v="SH061"/>
    <x v="111"/>
    <s v="-"/>
    <s v="Y"/>
    <x v="1"/>
    <x v="0"/>
    <x v="4"/>
    <x v="6"/>
    <n v="8489.27"/>
    <n v="4"/>
    <n v="5"/>
    <n v="7"/>
    <n v="5"/>
    <n v="6"/>
    <n v="7"/>
    <n v="16"/>
    <n v="18"/>
    <n v="34"/>
    <n v="2"/>
    <n v="0"/>
    <n v="6"/>
    <n v="0"/>
    <n v="0"/>
    <n v="0"/>
    <n v="8"/>
    <n v="0"/>
    <n v="8"/>
    <n v="33957.08"/>
    <n v="42446.350000000006"/>
    <n v="59424.89"/>
    <n v="42446.350000000006"/>
    <n v="50935.62"/>
    <n v="59424.89"/>
    <n v="135828.32"/>
    <n v="152806.85999999999"/>
    <n v="288635.18"/>
    <n v="16978.54"/>
    <n v="0"/>
    <n v="50935.62"/>
    <n v="0"/>
    <n v="0"/>
    <n v="0"/>
    <n v="67914.16"/>
    <n v="0"/>
    <n v="67914.16"/>
    <n v="5"/>
    <n v="0"/>
    <n v="0"/>
    <n v="20"/>
    <n v="16"/>
    <n v="4"/>
    <n v="0"/>
    <n v="12"/>
    <n v="0"/>
    <n v="0"/>
    <n v="0"/>
    <n v="1.6666666666666667"/>
    <n v="0"/>
    <n v="1.6666666666666667"/>
    <n v="1"/>
    <n v="2"/>
    <n v="1"/>
    <n v="2"/>
    <n v="1"/>
    <n v="0"/>
    <n v="0"/>
    <n v="24760.370833333334"/>
    <n v="0"/>
    <n v="84892.700000000012"/>
    <n v="0"/>
    <n v="10"/>
    <n v="0"/>
    <n v="20"/>
    <n v="2.9166666666666665"/>
    <n v="0"/>
    <n v="5"/>
    <n v="20"/>
    <n v="0"/>
    <n v="0"/>
    <n v="0"/>
    <n v="0"/>
    <n v="0"/>
    <n v="0"/>
    <n v="0"/>
    <n v="5"/>
    <n v="5"/>
  </r>
  <r>
    <s v="BC_LEL47"/>
    <x v="6"/>
    <x v="2"/>
    <s v="上海市"/>
    <s v="SH062"/>
    <s v="上海市第一妇婴保健院西院"/>
    <s v="SH062"/>
    <x v="129"/>
    <s v="-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2"/>
    <n v="0"/>
    <n v="0"/>
    <n v="0"/>
    <n v="0"/>
    <n v="0"/>
    <n v="2"/>
    <n v="0"/>
    <n v="2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9071"/>
    <n v="0"/>
    <n v="0"/>
    <n v="0"/>
    <n v="0"/>
    <n v="0"/>
    <n v="9071"/>
    <n v="0"/>
    <n v="9071"/>
    <n v="1.1681063360424579E-7"/>
    <n v="0"/>
    <m/>
    <m/>
    <n v="0"/>
    <m/>
    <m/>
    <m/>
    <m/>
    <m/>
    <m/>
    <m/>
    <m/>
    <m/>
    <m/>
    <m/>
    <m/>
    <m/>
    <m/>
    <m/>
    <m/>
    <n v="0"/>
    <n v="0"/>
    <n v="9071"/>
    <n v="0"/>
    <n v="2"/>
    <n v="0"/>
    <n v="2"/>
    <n v="0"/>
    <n v="0"/>
    <n v="-2"/>
    <n v="0"/>
    <n v="0"/>
    <n v="0"/>
    <n v="0"/>
    <n v="0"/>
    <n v="0"/>
    <n v="0"/>
    <n v="0"/>
    <n v="2"/>
    <n v="0"/>
  </r>
  <r>
    <s v="BC_LEL47"/>
    <x v="6"/>
    <x v="2"/>
    <s v="上海市"/>
    <s v="SH062"/>
    <s v="上海市第一妇婴保健院西院"/>
    <s v="SH062"/>
    <x v="129"/>
    <s v="-"/>
    <s v="-"/>
    <x v="0"/>
    <x v="2"/>
    <x v="1"/>
    <x v="1"/>
    <n v="3444.49"/>
    <n v="50.46912691612296"/>
    <n v="46.760794305791741"/>
    <n v="70.928228381804388"/>
    <n v="72.599559101012446"/>
    <n v="65.36733092143713"/>
    <n v="86.037360905094886"/>
    <n v="168.1581496037191"/>
    <n v="224.00425092754446"/>
    <n v="392.16240053126353"/>
    <n v="47"/>
    <n v="35"/>
    <n v="50"/>
    <n v="19"/>
    <n v="0"/>
    <n v="0"/>
    <n v="132"/>
    <n v="19"/>
    <n v="151"/>
    <n v="173840.40297131633"/>
    <n v="161067.08837835657"/>
    <n v="244311.57337884136"/>
    <n v="250068.45532784634"/>
    <n v="225157.11768558098"/>
    <n v="296354.82926399028"/>
    <n v="579219.06472851429"/>
    <n v="771580.4022774176"/>
    <n v="1350799.4670059318"/>
    <n v="161891.03"/>
    <n v="120557.15"/>
    <n v="172224.5"/>
    <n v="65445.31"/>
    <n v="0"/>
    <n v="0"/>
    <n v="454672.68"/>
    <n v="65445.31"/>
    <n v="520117.99"/>
    <n v="72.599559101012446"/>
    <n v="19"/>
    <m/>
    <m/>
    <n v="0"/>
    <m/>
    <m/>
    <m/>
    <m/>
    <m/>
    <m/>
    <m/>
    <m/>
    <m/>
    <m/>
    <m/>
    <m/>
    <m/>
    <m/>
    <m/>
    <m/>
    <n v="227336.34"/>
    <n v="1060902.92"/>
    <n v="79223.26999999999"/>
    <n v="308"/>
    <n v="23"/>
    <n v="0"/>
    <n v="101"/>
    <n v="66"/>
    <n v="82"/>
    <n v="101"/>
    <n v="82"/>
    <n v="67"/>
    <n v="61"/>
    <n v="68"/>
    <n v="56"/>
    <n v="56"/>
    <n v="196"/>
    <n v="0"/>
    <n v="0"/>
    <n v="23"/>
  </r>
  <r>
    <s v="BC_LEL47"/>
    <x v="6"/>
    <x v="2"/>
    <s v="上海市"/>
    <s v="SH062"/>
    <s v="上海市第一妇婴保健院西院"/>
    <s v="SH062"/>
    <x v="129"/>
    <s v="-"/>
    <s v="-"/>
    <x v="0"/>
    <x v="2"/>
    <x v="2"/>
    <x v="2"/>
    <n v="3566.02"/>
    <n v="0.44058762865802847"/>
    <n v="0.50305997066888952"/>
    <n v="1.018209040647531"/>
    <n v="1.0307292595564626"/>
    <n v="1.2530903169830774"/>
    <n v="1.5958184837741631"/>
    <n v="1.961856639974449"/>
    <n v="3.8796380603137033"/>
    <n v="5.8414947002881519"/>
    <n v="0"/>
    <n v="0"/>
    <n v="0"/>
    <n v="0"/>
    <n v="0"/>
    <n v="0"/>
    <n v="0"/>
    <n v="0"/>
    <n v="0"/>
    <n v="1571.1442955471027"/>
    <n v="1793.9219166046737"/>
    <n v="3630.9538031299094"/>
    <n v="3675.6011541635366"/>
    <n v="4468.5451321679939"/>
    <n v="5690.7206295083415"/>
    <n v="6996.0200152816851"/>
    <n v="13834.866915839872"/>
    <n v="20830.886931121557"/>
    <n v="0"/>
    <n v="0"/>
    <n v="0"/>
    <n v="0"/>
    <n v="0"/>
    <n v="0"/>
    <n v="0"/>
    <n v="0"/>
    <n v="0"/>
    <n v="1.0307292595564626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2"/>
    <s v="上海市第一妇婴保健院西院"/>
    <s v="SH062"/>
    <x v="129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2"/>
    <s v="上海市第一妇婴保健院西院"/>
    <s v="SH062"/>
    <x v="129"/>
    <s v="-"/>
    <s v="-"/>
    <x v="0"/>
    <x v="2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57130.803333333337"/>
    <n v="47830.44"/>
    <n v="31886.959999999999"/>
    <n v="12"/>
    <n v="8"/>
    <n v="0"/>
    <n v="48"/>
    <n v="14.333333333333334"/>
    <n v="44"/>
    <n v="48"/>
    <n v="30"/>
    <n v="12"/>
    <n v="10"/>
    <n v="8"/>
    <n v="6"/>
    <n v="3"/>
    <n v="3"/>
    <n v="3"/>
    <n v="2"/>
    <n v="3"/>
  </r>
  <r>
    <s v="BC_LEL47"/>
    <x v="6"/>
    <x v="2"/>
    <s v="上海市"/>
    <s v="SH062"/>
    <s v="上海市第一妇婴保健院西院"/>
    <s v="SH062"/>
    <x v="129"/>
    <s v="-"/>
    <s v="-"/>
    <x v="0"/>
    <x v="2"/>
    <x v="4"/>
    <x v="5"/>
    <n v="6232.07"/>
    <n v="44.46816100039635"/>
    <n v="40.903200773797472"/>
    <n v="59.227400122681559"/>
    <n v="51.224399878281218"/>
    <n v="46.550509699480273"/>
    <n v="62.293870909681694"/>
    <n v="144.59876189687537"/>
    <n v="160.06878048744318"/>
    <n v="304.66754238431855"/>
    <n v="65"/>
    <n v="65"/>
    <n v="202"/>
    <n v="40"/>
    <n v="0"/>
    <n v="0"/>
    <n v="332"/>
    <n v="40"/>
    <n v="372"/>
    <n v="277128.69212574005"/>
    <n v="254911.61044635999"/>
    <n v="369109.30348256003"/>
    <n v="319234.04574944003"/>
    <n v="290106.03498284001"/>
    <n v="388219.76408009999"/>
    <n v="901149.60605466017"/>
    <n v="997559.84481238003"/>
    <n v="1898709.4508670401"/>
    <n v="405084.55"/>
    <n v="405084.55"/>
    <n v="1258878.1399999999"/>
    <n v="249282.8"/>
    <n v="0"/>
    <n v="0"/>
    <n v="2069047.2399999998"/>
    <n v="249282.8"/>
    <n v="2318330.0399999996"/>
    <n v="51.224399878281218"/>
    <n v="40"/>
    <n v="333"/>
    <n v="67"/>
    <n v="372"/>
    <n v="65"/>
    <n v="65"/>
    <n v="202"/>
    <n v="40"/>
    <n v="0"/>
    <n v="0"/>
    <n v="0"/>
    <n v="0"/>
    <n v="0"/>
    <n v="0"/>
    <n v="0"/>
    <n v="0"/>
    <n v="0"/>
    <n v="0"/>
    <n v="0"/>
    <n v="0"/>
    <n v="310045.48249999998"/>
    <n v="2075279.3099999998"/>
    <n v="417548.69"/>
    <n v="333"/>
    <n v="67"/>
    <n v="26.333333333333332"/>
    <n v="80"/>
    <n v="49.75"/>
    <n v="69"/>
    <n v="0"/>
    <n v="80"/>
    <n v="2"/>
    <n v="1"/>
    <n v="45"/>
    <n v="52"/>
    <n v="62"/>
    <n v="219"/>
    <n v="46"/>
    <n v="7"/>
    <n v="14"/>
  </r>
  <r>
    <s v="BC_LEL47"/>
    <x v="6"/>
    <x v="2"/>
    <s v="上海市"/>
    <s v="SH062"/>
    <s v="上海市第一妇婴保健院西院"/>
    <s v="SH062"/>
    <x v="129"/>
    <s v="-"/>
    <s v="-"/>
    <x v="0"/>
    <x v="2"/>
    <x v="4"/>
    <x v="6"/>
    <n v="8489.27"/>
    <n v="2"/>
    <n v="2"/>
    <n v="4"/>
    <n v="4"/>
    <n v="4"/>
    <n v="4"/>
    <n v="8"/>
    <n v="12"/>
    <n v="20"/>
    <n v="3"/>
    <n v="6"/>
    <n v="1"/>
    <n v="0"/>
    <n v="0"/>
    <n v="0"/>
    <n v="10"/>
    <n v="0"/>
    <n v="10"/>
    <n v="16978.54"/>
    <n v="16978.54"/>
    <n v="33957.08"/>
    <n v="33957.08"/>
    <n v="33957.08"/>
    <n v="33957.08"/>
    <n v="67914.16"/>
    <n v="101871.24"/>
    <n v="169785.40000000002"/>
    <n v="25467.81"/>
    <n v="50935.62"/>
    <n v="8489.27"/>
    <n v="0"/>
    <n v="0"/>
    <n v="0"/>
    <n v="84892.700000000012"/>
    <n v="0"/>
    <n v="84892.700000000012"/>
    <n v="4"/>
    <n v="0"/>
    <n v="22"/>
    <n v="28"/>
    <n v="20"/>
    <n v="6"/>
    <n v="12"/>
    <n v="2"/>
    <n v="0"/>
    <n v="0"/>
    <n v="0"/>
    <n v="0"/>
    <n v="0"/>
    <n v="1.6666666666666667"/>
    <n v="0"/>
    <n v="1"/>
    <n v="1"/>
    <n v="3"/>
    <n v="0"/>
    <n v="0"/>
    <n v="0"/>
    <n v="41031.471666666665"/>
    <n v="93381.97"/>
    <n v="118849.78"/>
    <n v="11"/>
    <n v="14"/>
    <n v="0"/>
    <n v="33"/>
    <n v="4.833333333333333"/>
    <n v="33"/>
    <n v="0"/>
    <n v="0"/>
    <n v="0"/>
    <n v="0"/>
    <n v="0"/>
    <n v="5"/>
    <n v="3"/>
    <n v="3"/>
    <n v="3"/>
    <n v="5"/>
    <n v="6"/>
  </r>
  <r>
    <s v="BC_LEL47"/>
    <x v="6"/>
    <x v="2"/>
    <s v="上海市"/>
    <s v="SH064"/>
    <s v="复旦大学附属华东医院"/>
    <s v="SH064"/>
    <x v="130"/>
    <s v="-"/>
    <s v="-"/>
    <x v="2"/>
    <x v="2"/>
    <x v="0"/>
    <x v="0"/>
    <n v="4535.5"/>
    <n v="43.291047061255441"/>
    <n v="31.013929232350019"/>
    <n v="28.849995749857026"/>
    <n v="20.372161861681988"/>
    <n v="18.561860735872617"/>
    <n v="32.314321504864267"/>
    <n v="103.15497204346249"/>
    <n v="71.248344102418869"/>
    <n v="174.40331614588138"/>
    <n v="27"/>
    <n v="51"/>
    <n v="33"/>
    <n v="24"/>
    <n v="0"/>
    <n v="0"/>
    <n v="111"/>
    <n v="24"/>
    <n v="135"/>
    <n v="196346.54394632403"/>
    <n v="140663.67603332351"/>
    <n v="130849.15572347654"/>
    <n v="92397.940123658656"/>
    <n v="84187.319367550255"/>
    <n v="146561.6051853119"/>
    <n v="467859.3757031241"/>
    <n v="323146.86467652081"/>
    <n v="791006.24037964491"/>
    <n v="122458.5"/>
    <n v="231310.5"/>
    <n v="149671.5"/>
    <n v="108852"/>
    <n v="0"/>
    <n v="0"/>
    <n v="503440.5"/>
    <n v="108852"/>
    <n v="612292.5"/>
    <n v="20.372161861681988"/>
    <n v="24"/>
    <m/>
    <m/>
    <n v="0"/>
    <m/>
    <m/>
    <m/>
    <m/>
    <m/>
    <m/>
    <m/>
    <m/>
    <m/>
    <m/>
    <m/>
    <m/>
    <m/>
    <m/>
    <m/>
    <m/>
    <n v="244539.04166666666"/>
    <n v="884422.5"/>
    <n v="412730.5"/>
    <n v="195"/>
    <n v="91"/>
    <n v="0"/>
    <n v="99"/>
    <n v="53.916666666666664"/>
    <n v="99"/>
    <n v="21"/>
    <n v="69"/>
    <n v="79"/>
    <n v="42"/>
    <n v="51"/>
    <n v="75"/>
    <n v="39"/>
    <n v="81"/>
    <n v="18"/>
    <n v="39"/>
    <n v="34"/>
  </r>
  <r>
    <s v="BC_LEL47"/>
    <x v="6"/>
    <x v="2"/>
    <s v="上海市"/>
    <s v="SH064"/>
    <s v="复旦大学附属华东医院"/>
    <s v="SH064"/>
    <x v="130"/>
    <s v="-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4"/>
    <s v="复旦大学附属华东医院"/>
    <s v="SH064"/>
    <x v="130"/>
    <s v="-"/>
    <s v="-"/>
    <x v="2"/>
    <x v="2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66666666666666663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4"/>
    <s v="复旦大学附属华东医院"/>
    <s v="SH064"/>
    <x v="130"/>
    <s v="-"/>
    <s v="-"/>
    <x v="2"/>
    <x v="2"/>
    <x v="2"/>
    <x v="3"/>
    <n v="10698.05"/>
    <m/>
    <m/>
    <m/>
    <n v="0"/>
    <n v="0"/>
    <n v="0"/>
    <n v="0"/>
    <n v="0"/>
    <n v="0"/>
    <n v="1"/>
    <n v="1"/>
    <n v="4"/>
    <n v="2"/>
    <n v="0"/>
    <n v="0"/>
    <n v="6"/>
    <n v="2"/>
    <n v="8"/>
    <m/>
    <m/>
    <m/>
    <n v="0"/>
    <n v="0"/>
    <n v="0"/>
    <n v="0"/>
    <n v="0"/>
    <n v="0"/>
    <n v="10698.05"/>
    <n v="10698.05"/>
    <n v="42792.2"/>
    <n v="21396.1"/>
    <n v="0"/>
    <n v="0"/>
    <n v="64188.299999999996"/>
    <n v="21396.1"/>
    <n v="85584.4"/>
    <n v="0"/>
    <n v="2"/>
    <m/>
    <m/>
    <n v="0"/>
    <m/>
    <m/>
    <m/>
    <m/>
    <m/>
    <m/>
    <n v="0"/>
    <n v="0"/>
    <n v="0.66666666666666663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4"/>
    <s v="复旦大学附属华东医院"/>
    <s v="SH064"/>
    <x v="130"/>
    <s v="-"/>
    <s v="-"/>
    <x v="2"/>
    <x v="2"/>
    <x v="3"/>
    <x v="4"/>
    <n v="3985.87"/>
    <n v="21.386294840324609"/>
    <n v="18.065324493241409"/>
    <n v="27.419384433221655"/>
    <n v="16.568735825628565"/>
    <n v="20.10997886724109"/>
    <n v="23.079358110562648"/>
    <n v="66.871003766787666"/>
    <n v="59.758072803432299"/>
    <n v="126.62907657021996"/>
    <n v="20"/>
    <n v="26"/>
    <n v="5"/>
    <n v="10"/>
    <n v="0"/>
    <n v="0"/>
    <n v="51"/>
    <n v="10"/>
    <n v="61"/>
    <n v="85242.991015204636"/>
    <n v="72006.034937876131"/>
    <n v="109290.10183084519"/>
    <n v="66040.82706529813"/>
    <n v="80155.761467570235"/>
    <n v="91991.321112148333"/>
    <n v="266539.12778392597"/>
    <n v="238187.90964501671"/>
    <n v="504727.03742894268"/>
    <n v="79717.399999999994"/>
    <n v="103632.62"/>
    <n v="19929.349999999999"/>
    <n v="39858.699999999997"/>
    <n v="0"/>
    <n v="0"/>
    <n v="203279.37"/>
    <n v="39858.699999999997"/>
    <n v="243138.07"/>
    <n v="16.568735825628565"/>
    <n v="10"/>
    <m/>
    <m/>
    <n v="0"/>
    <m/>
    <m/>
    <m/>
    <m/>
    <m/>
    <m/>
    <m/>
    <m/>
    <m/>
    <m/>
    <m/>
    <m/>
    <m/>
    <m/>
    <m/>
    <m/>
    <n v="191321.76"/>
    <n v="526134.84"/>
    <n v="239152.19999999998"/>
    <n v="132"/>
    <n v="60"/>
    <n v="0"/>
    <n v="80"/>
    <n v="48"/>
    <n v="64"/>
    <n v="60"/>
    <n v="80"/>
    <n v="60"/>
    <n v="56"/>
    <n v="64"/>
    <n v="42"/>
    <n v="30"/>
    <n v="60"/>
    <n v="0"/>
    <n v="30"/>
    <n v="30"/>
  </r>
  <r>
    <s v="BC_LEL47"/>
    <x v="6"/>
    <x v="2"/>
    <s v="上海市"/>
    <s v="SH064"/>
    <s v="复旦大学附属华东医院"/>
    <s v="SH064"/>
    <x v="130"/>
    <s v="-"/>
    <s v="-"/>
    <x v="2"/>
    <x v="2"/>
    <x v="4"/>
    <x v="5"/>
    <n v="6232.07"/>
    <n v="16.843058869829768"/>
    <n v="15.467820662628951"/>
    <n v="22.225443460034946"/>
    <n v="20.500354149029132"/>
    <n v="18.697329166429451"/>
    <n v="23.408381703334523"/>
    <n v="54.536322992493666"/>
    <n v="62.606065018793103"/>
    <n v="117.14238801128677"/>
    <n v="16"/>
    <n v="33"/>
    <n v="18"/>
    <n v="17"/>
    <n v="0"/>
    <n v="0"/>
    <n v="67"/>
    <n v="17"/>
    <n v="84"/>
    <n v="104967.1218909"/>
    <n v="96396.54111695"/>
    <n v="138510.51942397997"/>
    <n v="127759.64208153998"/>
    <n v="116523.06417822998"/>
    <n v="145882.67336189997"/>
    <n v="339874.18243182998"/>
    <n v="390165.37962166994"/>
    <n v="730039.56205349998"/>
    <n v="99713.12"/>
    <n v="205658.31"/>
    <n v="112177.26"/>
    <n v="105945.19"/>
    <n v="0"/>
    <n v="0"/>
    <n v="417548.69"/>
    <n v="105945.19"/>
    <n v="523493.88"/>
    <n v="20.500354149029132"/>
    <n v="17"/>
    <n v="40"/>
    <n v="47"/>
    <n v="84"/>
    <n v="16"/>
    <n v="33"/>
    <n v="18"/>
    <n v="17"/>
    <n v="0"/>
    <n v="0"/>
    <n v="1"/>
    <n v="0"/>
    <n v="0.33333333333333331"/>
    <n v="0"/>
    <n v="1"/>
    <n v="0"/>
    <n v="0"/>
    <n v="0"/>
    <n v="0"/>
    <n v="0"/>
    <n v="52453.255833333329"/>
    <n v="249282.8"/>
    <n v="292907.28999999998"/>
    <n v="40"/>
    <n v="47"/>
    <n v="66"/>
    <n v="22"/>
    <n v="8.4166666666666661"/>
    <n v="0"/>
    <n v="0"/>
    <n v="1"/>
    <n v="3"/>
    <n v="1"/>
    <n v="9"/>
    <n v="4"/>
    <n v="9"/>
    <n v="27"/>
    <n v="22"/>
    <n v="4"/>
    <n v="21"/>
  </r>
  <r>
    <s v="BC_LEL47"/>
    <x v="6"/>
    <x v="2"/>
    <s v="上海市"/>
    <s v="SH064"/>
    <s v="复旦大学附属华东医院"/>
    <s v="SH064"/>
    <x v="130"/>
    <s v="-"/>
    <s v="-"/>
    <x v="2"/>
    <x v="2"/>
    <x v="4"/>
    <x v="6"/>
    <n v="8489.27"/>
    <n v="1"/>
    <n v="1"/>
    <n v="2"/>
    <n v="1"/>
    <n v="1"/>
    <n v="2"/>
    <n v="4"/>
    <n v="4"/>
    <n v="8"/>
    <n v="0"/>
    <n v="0"/>
    <n v="0"/>
    <n v="0"/>
    <n v="0"/>
    <n v="0"/>
    <n v="0"/>
    <n v="0"/>
    <n v="0"/>
    <n v="8489.27"/>
    <n v="8489.27"/>
    <n v="16978.54"/>
    <n v="8489.27"/>
    <n v="8489.27"/>
    <n v="16978.54"/>
    <n v="33957.08"/>
    <n v="33957.08"/>
    <n v="67914.16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1.3333333333333333"/>
    <n v="1"/>
    <n v="0"/>
    <n v="0"/>
    <n v="0"/>
    <n v="0"/>
    <n v="0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BC_LEL47"/>
    <x v="6"/>
    <x v="2"/>
    <s v="上海市"/>
    <s v="SH067"/>
    <s v="上海市静安区中心医院"/>
    <s v="SH067"/>
    <x v="131"/>
    <s v="-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7"/>
    <s v="上海市静安区中心医院"/>
    <s v="SH067"/>
    <x v="131"/>
    <s v="-"/>
    <s v="-"/>
    <x v="0"/>
    <x v="2"/>
    <x v="1"/>
    <x v="1"/>
    <n v="3444.49"/>
    <n v="8.8955937641709628"/>
    <n v="8.2419700052587412"/>
    <n v="12.501676661565329"/>
    <n v="12.796262283154613"/>
    <n v="11.52152329267806"/>
    <n v="15.16478405550914"/>
    <n v="29.639240430995031"/>
    <n v="39.482569631341811"/>
    <n v="69.121810062336834"/>
    <n v="2"/>
    <n v="5"/>
    <n v="2"/>
    <n v="0"/>
    <n v="0"/>
    <n v="0"/>
    <n v="9"/>
    <n v="0"/>
    <n v="9"/>
    <n v="30640.783764749238"/>
    <n v="28389.383263413682"/>
    <n v="43061.900243995158"/>
    <n v="44076.59747170323"/>
    <n v="39685.771766396647"/>
    <n v="52234.947031360673"/>
    <n v="102092.06727215808"/>
    <n v="135997.31626946054"/>
    <n v="238089.38354161862"/>
    <n v="6888.98"/>
    <n v="17222.449999999997"/>
    <n v="6888.98"/>
    <n v="0"/>
    <n v="0"/>
    <n v="0"/>
    <n v="31000.409999999996"/>
    <n v="0"/>
    <n v="31000.409999999996"/>
    <n v="12.796262283154613"/>
    <n v="0"/>
    <m/>
    <m/>
    <n v="0"/>
    <m/>
    <m/>
    <m/>
    <m/>
    <m/>
    <m/>
    <m/>
    <m/>
    <m/>
    <m/>
    <m/>
    <m/>
    <m/>
    <m/>
    <m/>
    <m/>
    <n v="44778.369999999995"/>
    <n v="0"/>
    <n v="-82667.759999999995"/>
    <n v="0"/>
    <n v="-24"/>
    <n v="0"/>
    <n v="60"/>
    <n v="13"/>
    <n v="60"/>
    <n v="30"/>
    <n v="60"/>
    <n v="30"/>
    <n v="0"/>
    <n v="0"/>
    <n v="0"/>
    <n v="0"/>
    <n v="0"/>
    <n v="-30"/>
    <n v="2"/>
    <n v="4"/>
  </r>
  <r>
    <s v="BC_LEL47"/>
    <x v="6"/>
    <x v="2"/>
    <s v="上海市"/>
    <s v="SH067"/>
    <s v="上海市静安区中心医院"/>
    <s v="SH067"/>
    <x v="131"/>
    <s v="-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7"/>
    <s v="上海市静安区中心医院"/>
    <s v="SH067"/>
    <x v="131"/>
    <s v="-"/>
    <s v="-"/>
    <x v="0"/>
    <x v="2"/>
    <x v="2"/>
    <x v="3"/>
    <n v="10698.05"/>
    <m/>
    <m/>
    <m/>
    <n v="0"/>
    <n v="0"/>
    <n v="0"/>
    <n v="0"/>
    <n v="0"/>
    <n v="0"/>
    <n v="3"/>
    <n v="5"/>
    <n v="0"/>
    <n v="0"/>
    <n v="0"/>
    <n v="0"/>
    <n v="8"/>
    <n v="0"/>
    <n v="8"/>
    <m/>
    <m/>
    <m/>
    <n v="0"/>
    <n v="0"/>
    <n v="0"/>
    <n v="0"/>
    <n v="0"/>
    <n v="0"/>
    <n v="32094.149999999998"/>
    <n v="53490.25"/>
    <n v="0"/>
    <n v="0"/>
    <n v="0"/>
    <n v="0"/>
    <n v="85584.4"/>
    <n v="0"/>
    <n v="85584.4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67"/>
    <s v="上海市静安区中心医院"/>
    <s v="SH067"/>
    <x v="131"/>
    <s v="-"/>
    <s v="-"/>
    <x v="0"/>
    <x v="2"/>
    <x v="3"/>
    <x v="4"/>
    <n v="3985.87"/>
    <n v="1.4661268551743554"/>
    <n v="1.2384593771259478"/>
    <n v="1.8797223254444653"/>
    <n v="1.1358614819262809"/>
    <n v="1.3786296454988654"/>
    <n v="1.5821939694893112"/>
    <n v="4.5843085577447686"/>
    <n v="4.0966850969144577"/>
    <n v="8.6809936546592255"/>
    <n v="0"/>
    <n v="0"/>
    <n v="0"/>
    <n v="0"/>
    <n v="0"/>
    <n v="0"/>
    <n v="0"/>
    <n v="0"/>
    <n v="0"/>
    <n v="5843.7910482338084"/>
    <n v="4936.3380775050009"/>
    <n v="7492.3288253193314"/>
    <n v="4527.3962049655047"/>
    <n v="5495.0385451045622"/>
    <n v="6306.4194771683606"/>
    <n v="18272.457951058139"/>
    <n v="16328.854227238429"/>
    <n v="34601.312178296568"/>
    <n v="0"/>
    <n v="0"/>
    <n v="0"/>
    <n v="0"/>
    <n v="0"/>
    <n v="0"/>
    <n v="0"/>
    <n v="0"/>
    <n v="0"/>
    <n v="1.1358614819262809"/>
    <n v="0"/>
    <m/>
    <m/>
    <n v="0"/>
    <m/>
    <m/>
    <m/>
    <m/>
    <m/>
    <m/>
    <m/>
    <m/>
    <m/>
    <m/>
    <m/>
    <m/>
    <m/>
    <m/>
    <m/>
    <m/>
    <n v="45837.504999999997"/>
    <n v="0"/>
    <n v="-51816.31"/>
    <n v="0"/>
    <n v="-13"/>
    <n v="0"/>
    <n v="50"/>
    <n v="11.5"/>
    <n v="30"/>
    <n v="30"/>
    <n v="50"/>
    <n v="40"/>
    <n v="0"/>
    <n v="1"/>
    <n v="0"/>
    <n v="0"/>
    <n v="0"/>
    <n v="-24"/>
    <n v="6"/>
    <n v="5"/>
  </r>
  <r>
    <s v="BC_LEL47"/>
    <x v="6"/>
    <x v="2"/>
    <s v="上海市"/>
    <s v="SH067"/>
    <s v="上海市静安区中心医院"/>
    <s v="SH067"/>
    <x v="131"/>
    <s v="-"/>
    <s v="-"/>
    <x v="0"/>
    <x v="2"/>
    <x v="4"/>
    <x v="5"/>
    <n v="6232.07"/>
    <n v="27.113480571734591"/>
    <n v="24.859506011533885"/>
    <n v="36.805448601240037"/>
    <n v="33.107678867334606"/>
    <n v="28.790383439338772"/>
    <n v="38.744249234039415"/>
    <n v="88.77843518450851"/>
    <n v="100.6423115407128"/>
    <n v="189.42074672522131"/>
    <n v="20"/>
    <n v="20"/>
    <n v="20"/>
    <n v="20"/>
    <n v="0"/>
    <n v="0"/>
    <n v="60"/>
    <n v="20"/>
    <n v="80"/>
    <n v="168973.10886668999"/>
    <n v="154926.18162929997"/>
    <n v="229374.13206432998"/>
    <n v="206329.37223874996"/>
    <n v="179423.68492079998"/>
    <n v="241456.87332398002"/>
    <n v="553273.42256032"/>
    <n v="627209.93048352993"/>
    <n v="1180483.35304385"/>
    <n v="124641.4"/>
    <n v="124641.4"/>
    <n v="124641.4"/>
    <n v="124641.4"/>
    <n v="0"/>
    <n v="0"/>
    <n v="373924.19999999995"/>
    <n v="124641.4"/>
    <n v="498565.6"/>
    <n v="33.107678867334606"/>
    <n v="20"/>
    <n v="100"/>
    <n v="80"/>
    <n v="80"/>
    <n v="20"/>
    <n v="20"/>
    <n v="20"/>
    <n v="20"/>
    <n v="0"/>
    <n v="0"/>
    <n v="0"/>
    <n v="0"/>
    <n v="0"/>
    <n v="0"/>
    <n v="0"/>
    <n v="0"/>
    <n v="0"/>
    <n v="0"/>
    <n v="0"/>
    <n v="0"/>
    <n v="140221.57499999998"/>
    <n v="623207"/>
    <n v="498565.6"/>
    <n v="100"/>
    <n v="80"/>
    <n v="22.666666666666668"/>
    <n v="60"/>
    <n v="22.5"/>
    <n v="0"/>
    <n v="0"/>
    <n v="0"/>
    <n v="10"/>
    <n v="60"/>
    <n v="20"/>
    <n v="40"/>
    <n v="40"/>
    <n v="20"/>
    <n v="40"/>
    <n v="20"/>
    <n v="20"/>
  </r>
  <r>
    <s v="BC_LEL47"/>
    <x v="6"/>
    <x v="2"/>
    <s v="上海市"/>
    <s v="SH067"/>
    <s v="上海市静安区中心医院"/>
    <s v="SH067"/>
    <x v="131"/>
    <s v="-"/>
    <s v="-"/>
    <x v="0"/>
    <x v="2"/>
    <x v="4"/>
    <x v="6"/>
    <n v="8489.27"/>
    <n v="2"/>
    <n v="2"/>
    <n v="3"/>
    <n v="2"/>
    <n v="3"/>
    <n v="3"/>
    <n v="7"/>
    <n v="8"/>
    <n v="15"/>
    <n v="2"/>
    <n v="0"/>
    <n v="2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16978.54"/>
    <n v="0"/>
    <n v="16978.54"/>
    <n v="0"/>
    <n v="0"/>
    <n v="0"/>
    <n v="33957.08"/>
    <n v="0"/>
    <n v="33957.08"/>
    <n v="2"/>
    <n v="0"/>
    <n v="8"/>
    <n v="6"/>
    <n v="8"/>
    <n v="4"/>
    <n v="0"/>
    <n v="4"/>
    <n v="0"/>
    <n v="0"/>
    <n v="0"/>
    <n v="1"/>
    <n v="0"/>
    <n v="0.33333333333333331"/>
    <n v="0"/>
    <n v="0"/>
    <n v="0"/>
    <n v="1"/>
    <n v="0"/>
    <n v="0"/>
    <n v="0"/>
    <n v="10611.587500000001"/>
    <n v="33957.08"/>
    <n v="25467.81"/>
    <n v="4"/>
    <n v="3"/>
    <n v="0"/>
    <n v="3"/>
    <n v="1.25"/>
    <n v="0"/>
    <n v="0"/>
    <n v="0"/>
    <n v="3"/>
    <n v="2"/>
    <n v="3"/>
    <n v="0"/>
    <n v="0"/>
    <n v="4"/>
    <n v="3"/>
    <n v="0"/>
    <n v="0"/>
  </r>
  <r>
    <s v="BC_LEL47"/>
    <x v="6"/>
    <x v="2"/>
    <s v="上海市"/>
    <s v="SH071"/>
    <s v="上海市普陀区人民医院"/>
    <s v="SH071"/>
    <x v="132"/>
    <s v="-"/>
    <s v="-"/>
    <x v="0"/>
    <x v="1"/>
    <x v="0"/>
    <x v="0"/>
    <n v="4535.5"/>
    <n v="2.6822506434104381"/>
    <n v="1.9215781849870601"/>
    <n v="1.7875039971416737"/>
    <n v="1.2622296749681212"/>
    <n v="1.1500660363155797"/>
    <n v="2.0021486088139988"/>
    <n v="6.3913328255391715"/>
    <n v="4.414444320097699"/>
    <n v="10.805777145636871"/>
    <n v="8"/>
    <n v="6"/>
    <n v="9"/>
    <n v="3"/>
    <n v="0"/>
    <n v="0"/>
    <n v="23"/>
    <n v="3"/>
    <n v="26"/>
    <n v="12165.347793188041"/>
    <n v="8715.3178580088097"/>
    <n v="8107.2243790360608"/>
    <n v="5724.8426908179135"/>
    <n v="5216.1245077093117"/>
    <n v="9080.745015275892"/>
    <n v="28987.890030232913"/>
    <n v="20021.712213803119"/>
    <n v="49009.602244036032"/>
    <n v="36284"/>
    <n v="27213"/>
    <n v="40819.5"/>
    <n v="13606.5"/>
    <n v="0"/>
    <n v="0"/>
    <n v="104316.5"/>
    <n v="13606.5"/>
    <n v="117923"/>
    <n v="1.2622296749681212"/>
    <n v="3"/>
    <m/>
    <m/>
    <n v="0"/>
    <m/>
    <m/>
    <m/>
    <m/>
    <m/>
    <m/>
    <m/>
    <m/>
    <m/>
    <m/>
    <m/>
    <m/>
    <m/>
    <m/>
    <m/>
    <m/>
    <n v="10204.875"/>
    <n v="45355"/>
    <n v="40819.5"/>
    <n v="10"/>
    <n v="9"/>
    <n v="0"/>
    <n v="5"/>
    <n v="2.25"/>
    <n v="3"/>
    <n v="0"/>
    <n v="0"/>
    <n v="1"/>
    <n v="1"/>
    <n v="3"/>
    <n v="2"/>
    <n v="5"/>
    <n v="3"/>
    <n v="4"/>
    <n v="0"/>
    <n v="5"/>
  </r>
  <r>
    <s v="BC_LEL47"/>
    <x v="6"/>
    <x v="2"/>
    <s v="上海市"/>
    <s v="SH071"/>
    <s v="上海市普陀区人民医院"/>
    <s v="SH071"/>
    <x v="132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1"/>
    <s v="上海市普陀区人民医院"/>
    <s v="SH071"/>
    <x v="13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1"/>
    <s v="上海市普陀区人民医院"/>
    <s v="SH071"/>
    <x v="132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1"/>
    <s v="上海市普陀区人民医院"/>
    <s v="SH071"/>
    <x v="132"/>
    <s v="-"/>
    <s v="-"/>
    <x v="0"/>
    <x v="1"/>
    <x v="3"/>
    <x v="4"/>
    <n v="3985.87"/>
    <n v="0.41575296319128052"/>
    <n v="0.35119277299569546"/>
    <n v="0.53303718162055158"/>
    <n v="0.32209885196430066"/>
    <n v="0.3909411782729641"/>
    <n v="0.44866638165517281"/>
    <n v="1.2999829178075277"/>
    <n v="1.1617064118924376"/>
    <n v="2.4616893296999653"/>
    <n v="3"/>
    <n v="6"/>
    <n v="6"/>
    <n v="5"/>
    <n v="0"/>
    <n v="0"/>
    <n v="15"/>
    <n v="5"/>
    <n v="20"/>
    <n v="1657.1372633952292"/>
    <n v="1399.8087381003527"/>
    <n v="2124.6169111059075"/>
    <n v="1283.8441510789471"/>
    <n v="1558.2407142428594"/>
    <n v="1788.3258706479037"/>
    <n v="5181.5629126014901"/>
    <n v="4630.41073596971"/>
    <n v="9811.9736485712001"/>
    <n v="11957.61"/>
    <n v="23915.22"/>
    <n v="23915.22"/>
    <n v="19929.349999999999"/>
    <n v="0"/>
    <n v="0"/>
    <n v="59788.05"/>
    <n v="19929.349999999999"/>
    <n v="79717.399999999994"/>
    <n v="0.32209885196430066"/>
    <n v="5"/>
    <m/>
    <m/>
    <n v="0"/>
    <m/>
    <m/>
    <m/>
    <m/>
    <m/>
    <m/>
    <m/>
    <m/>
    <m/>
    <m/>
    <m/>
    <m/>
    <m/>
    <m/>
    <m/>
    <m/>
    <n v="4318.0258333333331"/>
    <n v="15943.48"/>
    <n v="23915.22"/>
    <n v="4"/>
    <n v="6"/>
    <n v="0"/>
    <n v="3"/>
    <n v="1.0833333333333333"/>
    <n v="2"/>
    <n v="0"/>
    <n v="0"/>
    <n v="-2"/>
    <n v="0"/>
    <n v="3"/>
    <n v="1"/>
    <n v="1"/>
    <n v="2"/>
    <n v="3"/>
    <n v="0"/>
    <n v="3"/>
  </r>
  <r>
    <s v="BC_LEL47"/>
    <x v="6"/>
    <x v="2"/>
    <s v="上海市"/>
    <s v="SH071"/>
    <s v="上海市普陀区人民医院"/>
    <s v="SH071"/>
    <x v="132"/>
    <s v="-"/>
    <s v="-"/>
    <x v="0"/>
    <x v="1"/>
    <x v="4"/>
    <x v="5"/>
    <n v="6232.07"/>
    <n v="1.051121816324271"/>
    <n v="0.97171940162417958"/>
    <n v="1.4405347842241825"/>
    <n v="1.2622838351238033"/>
    <n v="1.1581822064241898"/>
    <n v="1.5088343358242127"/>
    <n v="3.463376002172633"/>
    <n v="3.9293003773722055"/>
    <n v="7.392676379544838"/>
    <n v="0"/>
    <n v="0"/>
    <n v="0"/>
    <n v="0"/>
    <n v="0"/>
    <n v="0"/>
    <n v="0"/>
    <n v="0"/>
    <n v="0"/>
    <n v="6550.6647378599991"/>
    <n v="6055.8233312800003"/>
    <n v="8977.5136127200003"/>
    <n v="7866.6412203600003"/>
    <n v="7217.8725831900001"/>
    <n v="9403.161199260001"/>
    <n v="21584.001681859998"/>
    <n v="24487.67500281"/>
    <n v="46071.676684669997"/>
    <n v="0"/>
    <n v="0"/>
    <n v="0"/>
    <n v="0"/>
    <n v="0"/>
    <n v="0"/>
    <n v="0"/>
    <n v="0"/>
    <n v="0"/>
    <n v="1.26228383512380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1"/>
    <s v="上海市普陀区人民医院"/>
    <s v="SH071"/>
    <x v="132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2"/>
    <s v="上海市同济医院"/>
    <s v="SH072"/>
    <x v="133"/>
    <s v="-"/>
    <s v="-"/>
    <x v="0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2"/>
    <s v="上海市同济医院"/>
    <s v="SH072"/>
    <x v="133"/>
    <s v="-"/>
    <s v="-"/>
    <x v="0"/>
    <x v="2"/>
    <x v="1"/>
    <x v="1"/>
    <n v="3444.49"/>
    <n v="0.5468602723875593"/>
    <n v="0.50667848392984083"/>
    <n v="0.76854569640770476"/>
    <n v="0.78665546822671817"/>
    <n v="0.70829036635315956"/>
    <n v="0.93226131488785713"/>
    <n v="1.8220844527251048"/>
    <n v="2.4272071494677347"/>
    <n v="4.2492916021928391"/>
    <n v="0"/>
    <n v="0"/>
    <n v="0"/>
    <n v="0"/>
    <n v="0"/>
    <n v="0"/>
    <n v="0"/>
    <n v="0"/>
    <n v="0"/>
    <n v="1883.6547396362239"/>
    <n v="1745.2489711114972"/>
    <n v="2647.2479658193752"/>
    <n v="2709.6268937522482"/>
    <n v="2439.6990839997943"/>
    <n v="3211.1647765180746"/>
    <n v="6276.1516765670967"/>
    <n v="8360.4907542701167"/>
    <n v="14636.642430837213"/>
    <n v="0"/>
    <n v="0"/>
    <n v="0"/>
    <n v="0"/>
    <n v="0"/>
    <n v="0"/>
    <n v="0"/>
    <n v="0"/>
    <n v="0"/>
    <n v="0.78665546822671817"/>
    <n v="0"/>
    <m/>
    <m/>
    <n v="0"/>
    <m/>
    <m/>
    <m/>
    <m/>
    <m/>
    <m/>
    <m/>
    <m/>
    <m/>
    <m/>
    <m/>
    <m/>
    <m/>
    <m/>
    <m/>
    <m/>
    <n v="2583.3674999999998"/>
    <n v="0"/>
    <n v="0"/>
    <n v="0"/>
    <n v="0"/>
    <n v="0"/>
    <n v="6"/>
    <n v="0.75"/>
    <n v="0"/>
    <n v="0"/>
    <n v="0"/>
    <n v="3"/>
    <n v="6"/>
    <n v="0"/>
    <n v="0"/>
    <n v="0"/>
    <n v="0"/>
    <n v="0"/>
    <n v="0"/>
    <n v="0"/>
  </r>
  <r>
    <s v="BC_LEL47"/>
    <x v="6"/>
    <x v="2"/>
    <s v="上海市"/>
    <s v="SH072"/>
    <s v="上海市同济医院"/>
    <s v="SH072"/>
    <x v="133"/>
    <s v="-"/>
    <s v="-"/>
    <x v="0"/>
    <x v="2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2"/>
    <s v="上海市同济医院"/>
    <s v="SH072"/>
    <x v="133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2"/>
    <s v="上海市同济医院"/>
    <s v="SH072"/>
    <x v="133"/>
    <s v="-"/>
    <s v="-"/>
    <x v="0"/>
    <x v="2"/>
    <x v="3"/>
    <x v="4"/>
    <n v="3985.87"/>
    <n v="8.7019033595352919"/>
    <n v="7.350628478310389"/>
    <n v="11.156716733650887"/>
    <n v="6.7416791464239223"/>
    <n v="8.1825811329912828"/>
    <n v="9.3907965534798006"/>
    <n v="27.209248571496566"/>
    <n v="24.315056832895003"/>
    <n v="51.524305404391569"/>
    <n v="10"/>
    <n v="16"/>
    <n v="5"/>
    <n v="0"/>
    <n v="0"/>
    <n v="0"/>
    <n v="31"/>
    <n v="0"/>
    <n v="31"/>
    <n v="34684.655543670931"/>
    <n v="29298.649532843028"/>
    <n v="44469.222527157057"/>
    <n v="26871.456659356718"/>
    <n v="32614.704660555963"/>
    <n v="37430.494258618535"/>
    <n v="108452.52760367101"/>
    <n v="96916.655578531208"/>
    <n v="205369.18318220222"/>
    <n v="39858.699999999997"/>
    <n v="63773.919999999998"/>
    <n v="19929.349999999999"/>
    <n v="0"/>
    <n v="0"/>
    <n v="0"/>
    <n v="123561.97"/>
    <n v="0"/>
    <n v="123561.97"/>
    <n v="6.7416791464239223"/>
    <n v="0"/>
    <m/>
    <m/>
    <n v="0"/>
    <m/>
    <m/>
    <m/>
    <m/>
    <m/>
    <m/>
    <m/>
    <m/>
    <m/>
    <m/>
    <m/>
    <m/>
    <m/>
    <m/>
    <m/>
    <m/>
    <n v="74070.750833333324"/>
    <n v="255095.67999999999"/>
    <n v="275025.02999999997"/>
    <n v="64"/>
    <n v="69"/>
    <n v="0"/>
    <n v="29"/>
    <n v="18.583333333333332"/>
    <n v="16"/>
    <n v="15"/>
    <n v="25"/>
    <n v="11"/>
    <n v="19"/>
    <n v="4"/>
    <n v="19"/>
    <n v="15"/>
    <n v="30"/>
    <n v="25"/>
    <n v="15"/>
    <n v="29"/>
  </r>
  <r>
    <s v="BC_LEL47"/>
    <x v="6"/>
    <x v="2"/>
    <s v="上海市"/>
    <s v="SH072"/>
    <s v="上海市同济医院"/>
    <s v="SH072"/>
    <x v="133"/>
    <s v="-"/>
    <s v="-"/>
    <x v="0"/>
    <x v="2"/>
    <x v="4"/>
    <x v="5"/>
    <n v="6232.07"/>
    <n v="6.2665531612289334"/>
    <n v="5.690272182929589"/>
    <n v="9.0928058276287036"/>
    <n v="7.7991092596296259"/>
    <n v="7.0435681502293788"/>
    <n v="9.5885052667283919"/>
    <n v="21.049631171787226"/>
    <n v="24.431182676587397"/>
    <n v="45.480813848374623"/>
    <n v="6"/>
    <n v="11"/>
    <n v="6"/>
    <n v="5"/>
    <n v="0"/>
    <n v="0"/>
    <n v="23"/>
    <n v="5"/>
    <n v="28"/>
    <n v="39053.597959499995"/>
    <n v="35462.174563070002"/>
    <n v="56667.002414190014"/>
    <n v="48604.594843660001"/>
    <n v="43896.009762000002"/>
    <n v="59756.236017620009"/>
    <n v="131182.77493676002"/>
    <n v="152256.84062328"/>
    <n v="283439.61556003999"/>
    <n v="37392.42"/>
    <n v="68552.76999999999"/>
    <n v="37392.42"/>
    <n v="31160.35"/>
    <n v="0"/>
    <n v="0"/>
    <n v="143337.60999999999"/>
    <n v="31160.35"/>
    <n v="174497.96"/>
    <n v="7.7991092596296259"/>
    <n v="5"/>
    <n v="18"/>
    <n v="19"/>
    <n v="28"/>
    <n v="6"/>
    <n v="11"/>
    <n v="6"/>
    <n v="5"/>
    <n v="0"/>
    <n v="0"/>
    <n v="0"/>
    <n v="0"/>
    <n v="0"/>
    <n v="0"/>
    <n v="0"/>
    <n v="0"/>
    <n v="0"/>
    <n v="0"/>
    <n v="0"/>
    <n v="0"/>
    <n v="23889.601666666666"/>
    <n v="112177.26"/>
    <n v="118409.32999999999"/>
    <n v="18"/>
    <n v="19"/>
    <n v="15"/>
    <n v="16"/>
    <n v="3.8333333333333335"/>
    <n v="0"/>
    <n v="5"/>
    <n v="0"/>
    <n v="0"/>
    <n v="0"/>
    <n v="4"/>
    <n v="8"/>
    <n v="3"/>
    <n v="7"/>
    <n v="16"/>
    <n v="0"/>
    <n v="3"/>
  </r>
  <r>
    <s v="BC_LEL47"/>
    <x v="6"/>
    <x v="2"/>
    <s v="上海市"/>
    <s v="SH072"/>
    <s v="上海市同济医院"/>
    <s v="SH072"/>
    <x v="133"/>
    <s v="-"/>
    <s v="-"/>
    <x v="0"/>
    <x v="2"/>
    <x v="4"/>
    <x v="6"/>
    <n v="8489.27"/>
    <n v="1"/>
    <n v="1"/>
    <n v="1"/>
    <n v="1"/>
    <n v="1"/>
    <n v="1"/>
    <n v="3"/>
    <n v="3"/>
    <n v="6"/>
    <n v="0"/>
    <n v="2"/>
    <n v="0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16978.54"/>
    <n v="0"/>
    <n v="0"/>
    <n v="0"/>
    <n v="0"/>
    <n v="16978.54"/>
    <n v="0"/>
    <n v="16978.54"/>
    <n v="1"/>
    <n v="0"/>
    <n v="6"/>
    <n v="0"/>
    <n v="4"/>
    <n v="0"/>
    <n v="4"/>
    <n v="0"/>
    <n v="0"/>
    <n v="0"/>
    <n v="0"/>
    <n v="0.66666666666666663"/>
    <n v="0.33333333333333331"/>
    <n v="1.3333333333333333"/>
    <n v="0"/>
    <n v="3"/>
    <n v="0"/>
    <n v="1"/>
    <n v="0"/>
    <n v="0"/>
    <n v="0"/>
    <n v="5659.5133333333333"/>
    <n v="25467.81"/>
    <n v="0"/>
    <n v="3"/>
    <n v="0"/>
    <n v="0"/>
    <n v="5"/>
    <n v="0.66666666666666663"/>
    <n v="0"/>
    <n v="5"/>
    <n v="0"/>
    <n v="0"/>
    <n v="0"/>
    <n v="0"/>
    <n v="3"/>
    <n v="0"/>
    <n v="0"/>
    <n v="0"/>
    <n v="0"/>
    <n v="0"/>
  </r>
  <r>
    <s v="BC_LEL47"/>
    <x v="6"/>
    <x v="2"/>
    <s v="上海市"/>
    <s v="SH075"/>
    <s v="上海市普陀区中心医院"/>
    <s v="SH075"/>
    <x v="134"/>
    <s v="-"/>
    <s v="-"/>
    <x v="0"/>
    <x v="1"/>
    <x v="0"/>
    <x v="0"/>
    <n v="4535.5"/>
    <n v="12.378874947100238"/>
    <n v="8.8682898115688076"/>
    <n v="8.2495230273946785"/>
    <n v="5.8253255859349675"/>
    <n v="5.3076783407371266"/>
    <n v="9.2401309754208167"/>
    <n v="29.496687786063724"/>
    <n v="20.373134902092911"/>
    <n v="49.869822688156631"/>
    <n v="7"/>
    <n v="5"/>
    <n v="2"/>
    <n v="4"/>
    <n v="0"/>
    <n v="0"/>
    <n v="14"/>
    <n v="4"/>
    <n v="18"/>
    <n v="56144.387322573137"/>
    <n v="40222.128440370332"/>
    <n v="37415.711690748569"/>
    <n v="26420.764195008047"/>
    <n v="24072.975114413239"/>
    <n v="41908.614039021115"/>
    <n v="133782.22745369203"/>
    <n v="92402.353348442412"/>
    <n v="226184.58080213444"/>
    <n v="31748.5"/>
    <n v="22677.5"/>
    <n v="9071"/>
    <n v="18142"/>
    <n v="0"/>
    <n v="0"/>
    <n v="63497"/>
    <n v="18142"/>
    <n v="81639"/>
    <n v="5.8253255859349675"/>
    <n v="4"/>
    <m/>
    <m/>
    <n v="0"/>
    <m/>
    <m/>
    <m/>
    <m/>
    <m/>
    <m/>
    <m/>
    <m/>
    <m/>
    <m/>
    <m/>
    <m/>
    <m/>
    <m/>
    <m/>
    <m/>
    <n v="60473.333333333336"/>
    <n v="276665.5"/>
    <n v="40819.5"/>
    <n v="61"/>
    <n v="9"/>
    <n v="0"/>
    <n v="18"/>
    <n v="13.333333333333334"/>
    <n v="12"/>
    <n v="18"/>
    <n v="15"/>
    <n v="15"/>
    <n v="15"/>
    <n v="15"/>
    <n v="17"/>
    <n v="17"/>
    <n v="27"/>
    <n v="0"/>
    <n v="5"/>
    <n v="4"/>
  </r>
  <r>
    <s v="BC_LEL47"/>
    <x v="6"/>
    <x v="2"/>
    <s v="上海市"/>
    <s v="SH075"/>
    <s v="上海市普陀区中心医院"/>
    <s v="SH075"/>
    <x v="134"/>
    <s v="-"/>
    <s v="-"/>
    <x v="0"/>
    <x v="1"/>
    <x v="1"/>
    <x v="1"/>
    <n v="3444.49"/>
    <n v="0.54686027238755919"/>
    <n v="0.50667848392984072"/>
    <n v="0.76854569640770465"/>
    <n v="0.78665546822671806"/>
    <n v="0.70829036635315934"/>
    <n v="0.93226131488785691"/>
    <n v="1.8220844527251046"/>
    <n v="2.4272071494677343"/>
    <n v="4.2492916021928391"/>
    <n v="0"/>
    <n v="0"/>
    <n v="0"/>
    <n v="1"/>
    <n v="0"/>
    <n v="0"/>
    <n v="0"/>
    <n v="1"/>
    <n v="1"/>
    <n v="1883.6547396362234"/>
    <n v="1745.2489711114968"/>
    <n v="2647.2479658193743"/>
    <n v="2709.6268937522477"/>
    <n v="2439.6990839997939"/>
    <n v="3211.1647765180742"/>
    <n v="6276.1516765670949"/>
    <n v="8360.4907542701148"/>
    <n v="14636.64243083721"/>
    <n v="0"/>
    <n v="0"/>
    <n v="0"/>
    <n v="3444.49"/>
    <n v="0"/>
    <n v="0"/>
    <n v="0"/>
    <n v="3444.49"/>
    <n v="3444.49"/>
    <n v="0.78665546822671806"/>
    <n v="1"/>
    <m/>
    <m/>
    <n v="0"/>
    <m/>
    <m/>
    <m/>
    <m/>
    <m/>
    <m/>
    <m/>
    <m/>
    <m/>
    <m/>
    <m/>
    <m/>
    <m/>
    <m/>
    <m/>
    <m/>
    <n v="2583.3674999999998"/>
    <n v="0"/>
    <n v="0"/>
    <n v="0"/>
    <n v="0"/>
    <n v="0"/>
    <n v="5"/>
    <n v="0.75"/>
    <n v="1"/>
    <n v="1"/>
    <n v="2"/>
    <n v="5"/>
    <n v="0"/>
    <n v="0"/>
    <n v="0"/>
    <n v="0"/>
    <n v="0"/>
    <n v="0"/>
    <n v="0"/>
    <n v="0"/>
  </r>
  <r>
    <s v="BC_LEL47"/>
    <x v="6"/>
    <x v="2"/>
    <s v="上海市"/>
    <s v="SH075"/>
    <s v="上海市普陀区中心医院"/>
    <s v="SH075"/>
    <x v="13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5"/>
    <s v="上海市普陀区中心医院"/>
    <s v="SH075"/>
    <x v="134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75"/>
    <s v="上海市普陀区中心医院"/>
    <s v="SH075"/>
    <x v="134"/>
    <s v="-"/>
    <s v="-"/>
    <x v="0"/>
    <x v="1"/>
    <x v="3"/>
    <x v="4"/>
    <n v="3985.87"/>
    <n v="2.0876172436223368"/>
    <n v="1.7634416435994149"/>
    <n v="2.6765356121609782"/>
    <n v="1.6173525555902397"/>
    <n v="1.9630300136410199"/>
    <n v="2.2528851455137944"/>
    <n v="6.5275944993827295"/>
    <n v="5.8332677147450536"/>
    <n v="12.360862214127783"/>
    <n v="4"/>
    <n v="3"/>
    <n v="0"/>
    <n v="3"/>
    <n v="0"/>
    <n v="0"/>
    <n v="7"/>
    <n v="3"/>
    <n v="10"/>
    <n v="8320.9709428369624"/>
    <n v="7028.8491439735999"/>
    <n v="10668.323000444079"/>
    <n v="6446.5570307504686"/>
    <n v="7824.3824404713323"/>
    <n v="8979.7073149490679"/>
    <n v="26018.143087254641"/>
    <n v="23250.64678617087"/>
    <n v="49268.789873425514"/>
    <n v="15943.48"/>
    <n v="11957.61"/>
    <n v="0"/>
    <n v="11957.61"/>
    <n v="0"/>
    <n v="0"/>
    <n v="27901.09"/>
    <n v="11957.61"/>
    <n v="39858.699999999997"/>
    <n v="1.6173525555902397"/>
    <n v="3"/>
    <m/>
    <m/>
    <n v="0"/>
    <m/>
    <m/>
    <m/>
    <m/>
    <m/>
    <m/>
    <m/>
    <m/>
    <m/>
    <m/>
    <m/>
    <m/>
    <m/>
    <m/>
    <m/>
    <m/>
    <n v="19597.194166666668"/>
    <n v="63773.919999999998"/>
    <n v="91675.01"/>
    <n v="16"/>
    <n v="23"/>
    <n v="0"/>
    <n v="10"/>
    <n v="4.916666666666667"/>
    <n v="5"/>
    <n v="5"/>
    <n v="5"/>
    <n v="2"/>
    <n v="1"/>
    <n v="2"/>
    <n v="8"/>
    <n v="1"/>
    <n v="7"/>
    <n v="5"/>
    <n v="8"/>
    <n v="10"/>
  </r>
  <r>
    <s v="BC_LEL47"/>
    <x v="6"/>
    <x v="2"/>
    <s v="上海市"/>
    <s v="SH075"/>
    <s v="上海市普陀区中心医院"/>
    <s v="SH075"/>
    <x v="134"/>
    <s v="-"/>
    <s v="-"/>
    <x v="0"/>
    <x v="1"/>
    <x v="4"/>
    <x v="5"/>
    <n v="6232.07"/>
    <n v="4.9705340401231055"/>
    <n v="4.5950562660239695"/>
    <n v="5.4497972426288541"/>
    <n v="4.6068849723286176"/>
    <n v="4.1146096679289546"/>
    <n v="5.7727718488287207"/>
    <n v="15.01538754877593"/>
    <n v="14.494266489086293"/>
    <n v="29.509654037862223"/>
    <n v="4"/>
    <n v="3"/>
    <n v="5"/>
    <n v="3"/>
    <n v="0"/>
    <n v="0"/>
    <n v="12"/>
    <n v="3"/>
    <n v="15"/>
    <n v="30976.716075430002"/>
    <n v="28636.712303799999"/>
    <n v="33963.51790187"/>
    <n v="28710.429629500006"/>
    <n v="25642.535473209999"/>
    <n v="35976.318255930004"/>
    <n v="93576.946281099998"/>
    <n v="90329.283358640008"/>
    <n v="183906.22963974002"/>
    <n v="24928.28"/>
    <n v="18696.21"/>
    <n v="31160.35"/>
    <n v="18696.21"/>
    <n v="0"/>
    <n v="0"/>
    <n v="74784.84"/>
    <n v="18696.21"/>
    <n v="93481.049999999988"/>
    <n v="4.6068849723286176"/>
    <n v="3"/>
    <n v="16"/>
    <n v="15"/>
    <n v="15"/>
    <n v="4"/>
    <n v="3"/>
    <n v="5"/>
    <n v="3"/>
    <n v="0"/>
    <n v="0"/>
    <n v="0"/>
    <n v="0"/>
    <n v="0"/>
    <n v="0"/>
    <n v="0"/>
    <n v="0"/>
    <n v="0"/>
    <n v="0"/>
    <n v="0"/>
    <n v="0"/>
    <n v="20773.566666666666"/>
    <n v="99713.12"/>
    <n v="93481.049999999988"/>
    <n v="16"/>
    <n v="15"/>
    <n v="4"/>
    <n v="6"/>
    <n v="3.3333333333333335"/>
    <n v="0"/>
    <n v="3"/>
    <n v="0"/>
    <n v="1"/>
    <n v="3"/>
    <n v="2"/>
    <n v="6"/>
    <n v="5"/>
    <n v="5"/>
    <n v="5"/>
    <n v="6"/>
    <n v="4"/>
  </r>
  <r>
    <s v="BC_LEL47"/>
    <x v="6"/>
    <x v="2"/>
    <s v="上海市"/>
    <s v="SH075"/>
    <s v="上海市普陀区中心医院"/>
    <s v="SH075"/>
    <x v="134"/>
    <s v="-"/>
    <s v="-"/>
    <x v="0"/>
    <x v="1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0"/>
    <n v="0"/>
    <n v="0"/>
    <n v="0"/>
    <n v="0"/>
    <n v="0"/>
    <n v="0"/>
    <n v="0"/>
    <n v="0.01"/>
    <n v="0.01"/>
    <n v="8489.27"/>
    <n v="8489.27"/>
    <n v="8489.27"/>
    <n v="8489.27"/>
    <n v="8489.2900000000009"/>
    <n v="25467.81"/>
    <n v="33957.10000000000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.3175000000001"/>
    <n v="0"/>
    <n v="0"/>
    <n v="0"/>
    <n v="0"/>
    <n v="0"/>
    <n v="0"/>
    <n v="0.25"/>
    <n v="0"/>
    <n v="0"/>
    <n v="0"/>
    <n v="0"/>
    <n v="0"/>
    <n v="3"/>
    <n v="0"/>
    <n v="0"/>
    <n v="0"/>
    <n v="0"/>
    <n v="0"/>
    <n v="0"/>
  </r>
  <r>
    <s v="BC_LEL47"/>
    <x v="6"/>
    <x v="2"/>
    <s v="上海市"/>
    <s v="SH080"/>
    <s v="上海市第十人民医院"/>
    <s v="SH080"/>
    <x v="135"/>
    <s v="-"/>
    <s v="-"/>
    <x v="0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80"/>
    <s v="上海市第十人民医院"/>
    <s v="SH080"/>
    <x v="135"/>
    <s v="-"/>
    <s v="-"/>
    <x v="0"/>
    <x v="0"/>
    <x v="1"/>
    <x v="1"/>
    <n v="3444.49"/>
    <n v="14.971819012921621"/>
    <n v="13.871730937812529"/>
    <n v="21.041073288317605"/>
    <n v="21.536878596784817"/>
    <n v="19.391416252157612"/>
    <n v="25.523243109818662"/>
    <n v="49.884623239051756"/>
    <n v="66.451537958761094"/>
    <n v="116.33616119781286"/>
    <n v="0"/>
    <n v="5"/>
    <n v="5"/>
    <n v="0"/>
    <n v="0"/>
    <n v="0"/>
    <n v="10"/>
    <n v="0"/>
    <n v="10"/>
    <n v="51570.280871818395"/>
    <n v="47781.038497985879"/>
    <n v="72475.76653087711"/>
    <n v="74183.562957839327"/>
    <n v="66793.539366394369"/>
    <n v="87914.555659339283"/>
    <n v="171827.08590068138"/>
    <n v="228891.65798357298"/>
    <n v="400718.74388425436"/>
    <n v="0"/>
    <n v="17222.449999999997"/>
    <n v="17222.449999999997"/>
    <n v="0"/>
    <n v="0"/>
    <n v="0"/>
    <n v="34444.899999999994"/>
    <n v="0"/>
    <n v="34444.899999999994"/>
    <n v="21.536878596784817"/>
    <n v="0"/>
    <m/>
    <m/>
    <n v="0"/>
    <m/>
    <m/>
    <m/>
    <m/>
    <m/>
    <m/>
    <m/>
    <m/>
    <m/>
    <m/>
    <m/>
    <m/>
    <m/>
    <m/>
    <m/>
    <m/>
    <n v="72334.289999999994"/>
    <n v="34444.899999999994"/>
    <n v="75778.78"/>
    <n v="10"/>
    <n v="22"/>
    <n v="0"/>
    <n v="80"/>
    <n v="21"/>
    <n v="80"/>
    <n v="20"/>
    <n v="50"/>
    <n v="50"/>
    <n v="0"/>
    <n v="20"/>
    <n v="0"/>
    <n v="10"/>
    <n v="0"/>
    <n v="5"/>
    <n v="7"/>
    <n v="10"/>
  </r>
  <r>
    <s v="BC_LEL47"/>
    <x v="6"/>
    <x v="2"/>
    <s v="上海市"/>
    <s v="SH080"/>
    <s v="上海市第十人民医院"/>
    <s v="SH080"/>
    <x v="135"/>
    <s v="-"/>
    <s v="-"/>
    <x v="0"/>
    <x v="0"/>
    <x v="2"/>
    <x v="2"/>
    <n v="3566.02"/>
    <n v="1.7623502129369819"/>
    <n v="2.0122395382020994"/>
    <n v="4.0728354653651211"/>
    <n v="4.1229163324275486"/>
    <n v="5.012360409870884"/>
    <n v="6.3832728423499727"/>
    <n v="7.8474252165042024"/>
    <n v="15.518549584648406"/>
    <n v="23.36597480115261"/>
    <n v="2"/>
    <n v="3"/>
    <n v="2"/>
    <n v="0"/>
    <n v="0"/>
    <n v="0"/>
    <n v="7"/>
    <n v="0"/>
    <n v="7"/>
    <n v="6284.5761063375357"/>
    <n v="7175.6864380194511"/>
    <n v="14523.812726201329"/>
    <n v="14702.402099763287"/>
    <n v="17874.177468807771"/>
    <n v="22762.87862127685"/>
    <n v="27984.075270558315"/>
    <n v="55339.458189847908"/>
    <n v="83323.533460406223"/>
    <n v="7132.04"/>
    <n v="10698.06"/>
    <n v="7132.04"/>
    <n v="0"/>
    <n v="0"/>
    <n v="0"/>
    <n v="24962.14"/>
    <n v="0"/>
    <n v="24962.14"/>
    <n v="4.1229163324275486"/>
    <n v="0"/>
    <m/>
    <m/>
    <n v="0"/>
    <m/>
    <m/>
    <m/>
    <m/>
    <m/>
    <m/>
    <n v="1"/>
    <n v="2"/>
    <n v="2.6666666666666665"/>
    <n v="1"/>
    <n v="5"/>
    <n v="3"/>
    <n v="0"/>
    <n v="1"/>
    <n v="0"/>
    <n v="0"/>
    <n v="297.16833333333329"/>
    <n v="0"/>
    <n v="0"/>
    <n v="0"/>
    <n v="0"/>
    <n v="0"/>
    <n v="1"/>
    <n v="8.3333333333333329E-2"/>
    <n v="0"/>
    <n v="0"/>
    <n v="0"/>
    <n v="0"/>
    <n v="1"/>
    <n v="0"/>
    <n v="0"/>
    <n v="0"/>
    <n v="0"/>
    <n v="0"/>
    <n v="0"/>
    <n v="0"/>
  </r>
  <r>
    <s v="BC_LEL47"/>
    <x v="6"/>
    <x v="2"/>
    <s v="上海市"/>
    <s v="SH080"/>
    <s v="上海市第十人民医院"/>
    <s v="SH080"/>
    <x v="135"/>
    <s v="-"/>
    <s v="-"/>
    <x v="0"/>
    <x v="0"/>
    <x v="2"/>
    <x v="3"/>
    <n v="10698.05"/>
    <m/>
    <m/>
    <m/>
    <n v="0"/>
    <n v="0"/>
    <n v="0"/>
    <n v="0"/>
    <n v="0"/>
    <n v="0"/>
    <n v="3"/>
    <n v="3"/>
    <n v="8"/>
    <n v="5"/>
    <n v="0"/>
    <n v="0"/>
    <n v="14"/>
    <n v="5"/>
    <n v="19"/>
    <m/>
    <m/>
    <m/>
    <n v="0"/>
    <n v="0"/>
    <n v="0"/>
    <n v="0"/>
    <n v="0"/>
    <n v="0"/>
    <n v="32094.149999999998"/>
    <n v="32094.149999999998"/>
    <n v="85584.4"/>
    <n v="53490.25"/>
    <n v="0"/>
    <n v="0"/>
    <n v="149772.69999999998"/>
    <n v="53490.25"/>
    <n v="203262.94999999998"/>
    <n v="0"/>
    <n v="5"/>
    <m/>
    <m/>
    <n v="0"/>
    <m/>
    <m/>
    <m/>
    <m/>
    <m/>
    <m/>
    <n v="0.33333333333333331"/>
    <n v="0.33333333333333331"/>
    <n v="0.66666666666666663"/>
    <n v="0"/>
    <n v="2"/>
    <n v="0"/>
    <n v="0"/>
    <n v="0"/>
    <n v="0"/>
    <n v="0"/>
    <n v="1783.0083333333332"/>
    <n v="0"/>
    <n v="21396.1"/>
    <n v="0"/>
    <n v="2"/>
    <n v="0"/>
    <n v="2"/>
    <n v="0.16666666666666666"/>
    <n v="0"/>
    <n v="0"/>
    <n v="0"/>
    <n v="0"/>
    <n v="0"/>
    <n v="0"/>
    <n v="0"/>
    <n v="0"/>
    <n v="0"/>
    <n v="0"/>
    <n v="0"/>
    <n v="2"/>
  </r>
  <r>
    <s v="BC_LEL47"/>
    <x v="6"/>
    <x v="2"/>
    <s v="上海市"/>
    <s v="SH080"/>
    <s v="上海市第十人民医院"/>
    <s v="SH080"/>
    <x v="135"/>
    <s v="-"/>
    <s v="-"/>
    <x v="0"/>
    <x v="0"/>
    <x v="3"/>
    <x v="4"/>
    <n v="3985.87"/>
    <n v="22.157554452934292"/>
    <n v="18.716819073034369"/>
    <n v="28.408216953013174"/>
    <n v="17.16625853209624"/>
    <n v="20.835210359023044"/>
    <n v="23.911675112106543"/>
    <n v="69.282590478981831"/>
    <n v="61.913144003225831"/>
    <n v="131.19573448220765"/>
    <n v="0"/>
    <n v="0"/>
    <n v="0"/>
    <n v="0"/>
    <n v="0"/>
    <n v="0"/>
    <n v="0"/>
    <n v="0"/>
    <n v="0"/>
    <n v="88317.131567317207"/>
    <n v="74602.807638635495"/>
    <n v="113231.45970650662"/>
    <n v="68422.474895326435"/>
    <n v="83046.439913719179"/>
    <n v="95308.828479092102"/>
    <n v="276151.39891245932"/>
    <n v="246777.74328813772"/>
    <n v="522929.14220059704"/>
    <n v="0"/>
    <n v="0"/>
    <n v="0"/>
    <n v="0"/>
    <n v="0"/>
    <n v="0"/>
    <n v="0"/>
    <n v="0"/>
    <n v="0"/>
    <n v="17.16625853209624"/>
    <n v="0"/>
    <m/>
    <m/>
    <n v="0"/>
    <m/>
    <m/>
    <m/>
    <m/>
    <m/>
    <m/>
    <m/>
    <m/>
    <m/>
    <m/>
    <m/>
    <m/>
    <m/>
    <m/>
    <m/>
    <m/>
    <n v="174381.8125"/>
    <n v="518163.1"/>
    <n v="179364.15"/>
    <n v="130"/>
    <n v="45"/>
    <n v="0"/>
    <n v="90"/>
    <n v="43.75"/>
    <n v="90"/>
    <n v="50"/>
    <n v="50"/>
    <n v="50"/>
    <n v="65"/>
    <n v="45"/>
    <n v="55"/>
    <n v="70"/>
    <n v="5"/>
    <n v="45"/>
    <n v="0"/>
    <n v="0"/>
  </r>
  <r>
    <s v="BC_LEL47"/>
    <x v="6"/>
    <x v="2"/>
    <s v="上海市"/>
    <s v="SH080"/>
    <s v="上海市第十人民医院"/>
    <s v="SH080"/>
    <x v="135"/>
    <s v="-"/>
    <s v="-"/>
    <x v="0"/>
    <x v="0"/>
    <x v="4"/>
    <x v="5"/>
    <n v="6232.07"/>
    <n v="80.110737569444822"/>
    <n v="73.647508308544346"/>
    <n v="107.7217557239601"/>
    <n v="95.936796332849283"/>
    <n v="86.100899586354132"/>
    <n v="111.91903867796574"/>
    <n v="261.48000160194925"/>
    <n v="293.9567345971692"/>
    <n v="555.43673619911851"/>
    <n v="70"/>
    <n v="20"/>
    <n v="80"/>
    <n v="40"/>
    <n v="0"/>
    <n v="0"/>
    <n v="170"/>
    <n v="40"/>
    <n v="210"/>
    <n v="499255.72428440995"/>
    <n v="458976.42710442992"/>
    <n v="671329.52219461999"/>
    <n v="597884.83032206004"/>
    <n v="536586.83328512998"/>
    <n v="697487.28337378998"/>
    <n v="1629561.6735834598"/>
    <n v="1831958.9469809798"/>
    <n v="3461520.6205644393"/>
    <n v="436244.89999999997"/>
    <n v="124641.4"/>
    <n v="498565.6"/>
    <n v="249282.8"/>
    <n v="0"/>
    <n v="0"/>
    <n v="1059451.8999999999"/>
    <n v="249282.8"/>
    <n v="1308734.7"/>
    <n v="95.936796332849283"/>
    <n v="40"/>
    <n v="210"/>
    <n v="180"/>
    <n v="210"/>
    <n v="70"/>
    <n v="20"/>
    <n v="80"/>
    <n v="40"/>
    <n v="0"/>
    <n v="0"/>
    <n v="0"/>
    <n v="0"/>
    <n v="0.33333333333333331"/>
    <n v="0"/>
    <n v="1"/>
    <n v="0"/>
    <n v="0"/>
    <n v="0"/>
    <n v="0"/>
    <n v="0"/>
    <n v="291868.61166666669"/>
    <n v="1308734.7"/>
    <n v="1121772.5999999999"/>
    <n v="210"/>
    <n v="180"/>
    <n v="70"/>
    <n v="70"/>
    <n v="46.833333333333336"/>
    <n v="2"/>
    <n v="10"/>
    <n v="40"/>
    <n v="15"/>
    <n v="55"/>
    <n v="50"/>
    <n v="40"/>
    <n v="60"/>
    <n v="110"/>
    <n v="40"/>
    <n v="70"/>
    <n v="70"/>
  </r>
  <r>
    <s v="BC_LEL47"/>
    <x v="6"/>
    <x v="2"/>
    <s v="上海市"/>
    <s v="SH080"/>
    <s v="上海市第十人民医院"/>
    <s v="SH080"/>
    <x v="135"/>
    <s v="-"/>
    <s v="-"/>
    <x v="0"/>
    <x v="0"/>
    <x v="4"/>
    <x v="6"/>
    <n v="8489.27"/>
    <n v="4"/>
    <n v="4"/>
    <n v="7"/>
    <n v="5"/>
    <n v="6"/>
    <n v="8"/>
    <n v="15"/>
    <n v="19"/>
    <n v="34"/>
    <n v="0"/>
    <n v="0"/>
    <n v="8"/>
    <n v="0"/>
    <n v="0"/>
    <n v="0"/>
    <n v="8"/>
    <n v="0"/>
    <n v="8"/>
    <n v="33957.08"/>
    <n v="33957.08"/>
    <n v="59424.89"/>
    <n v="42446.350000000006"/>
    <n v="50935.62"/>
    <n v="67914.16"/>
    <n v="127339.05"/>
    <n v="161296.13"/>
    <n v="288635.18"/>
    <n v="0"/>
    <n v="0"/>
    <n v="67914.16"/>
    <n v="0"/>
    <n v="0"/>
    <n v="0"/>
    <n v="67914.16"/>
    <n v="0"/>
    <n v="67914.16"/>
    <n v="5"/>
    <n v="0"/>
    <n v="0"/>
    <n v="10"/>
    <n v="16"/>
    <n v="0"/>
    <n v="0"/>
    <n v="16"/>
    <n v="0"/>
    <n v="0"/>
    <n v="0"/>
    <n v="5"/>
    <n v="0.33333333333333331"/>
    <n v="1.3333333333333333"/>
    <n v="3"/>
    <n v="2"/>
    <n v="0"/>
    <n v="2"/>
    <n v="3"/>
    <n v="0"/>
    <n v="0"/>
    <n v="26882.688333333332"/>
    <n v="0"/>
    <n v="42446.350000000006"/>
    <n v="0"/>
    <n v="5"/>
    <n v="0"/>
    <n v="8"/>
    <n v="3.1666666666666665"/>
    <n v="0"/>
    <n v="3"/>
    <n v="5"/>
    <n v="7"/>
    <n v="8"/>
    <n v="10"/>
    <n v="0"/>
    <n v="0"/>
    <n v="0"/>
    <n v="0"/>
    <n v="0"/>
    <n v="5"/>
  </r>
  <r>
    <s v="BC_LEL47"/>
    <x v="6"/>
    <x v="2"/>
    <s v="上海市"/>
    <s v="SH093"/>
    <s v="上海市第一人民医院北部"/>
    <s v="SH093"/>
    <x v="136"/>
    <s v="-"/>
    <s v="-"/>
    <x v="0"/>
    <x v="2"/>
    <x v="0"/>
    <x v="0"/>
    <n v="4535.5"/>
    <n v="10.633616391402263"/>
    <n v="7.6179775873811604"/>
    <n v="7.0864487815109154"/>
    <n v="5.0040312952966355"/>
    <n v="4.5593655033710601"/>
    <n v="7.9373940377316066"/>
    <n v="25.338042760294343"/>
    <n v="17.500790836399304"/>
    <n v="42.838833596693647"/>
    <n v="9"/>
    <n v="6"/>
    <n v="6"/>
    <n v="3"/>
    <n v="0"/>
    <n v="0"/>
    <n v="21"/>
    <n v="3"/>
    <n v="24"/>
    <n v="48228.767143204976"/>
    <n v="34551.337347567256"/>
    <n v="32140.58844854276"/>
    <n v="22695.783939817891"/>
    <n v="20679.002240539441"/>
    <n v="36000.050658131702"/>
    <n v="114920.69293931499"/>
    <n v="79374.836838489035"/>
    <n v="194295.52977780404"/>
    <n v="40819.5"/>
    <n v="27213"/>
    <n v="27213"/>
    <n v="13606.5"/>
    <n v="0"/>
    <n v="0"/>
    <n v="95245.5"/>
    <n v="13606.5"/>
    <n v="108852"/>
    <n v="5.0040312952966355"/>
    <n v="3"/>
    <m/>
    <m/>
    <n v="0"/>
    <m/>
    <m/>
    <m/>
    <m/>
    <m/>
    <m/>
    <m/>
    <m/>
    <m/>
    <m/>
    <m/>
    <m/>
    <m/>
    <m/>
    <m/>
    <m/>
    <n v="97891.208333333328"/>
    <n v="95245.5"/>
    <n v="49890.5"/>
    <n v="21"/>
    <n v="11"/>
    <n v="0"/>
    <n v="21"/>
    <n v="21.583333333333332"/>
    <n v="17"/>
    <n v="21"/>
    <n v="16"/>
    <n v="14"/>
    <n v="20"/>
    <n v="139"/>
    <n v="21"/>
    <n v="0"/>
    <n v="0"/>
    <n v="0"/>
    <n v="4"/>
    <n v="7"/>
  </r>
  <r>
    <s v="BC_LEL47"/>
    <x v="6"/>
    <x v="2"/>
    <s v="上海市"/>
    <s v="SH093"/>
    <s v="上海市第一人民医院北部"/>
    <s v="SH093"/>
    <x v="136"/>
    <s v="-"/>
    <s v="-"/>
    <x v="0"/>
    <x v="2"/>
    <x v="1"/>
    <x v="1"/>
    <n v="3444.49"/>
    <n v="21.71642903903485"/>
    <n v="20.120765572947228"/>
    <n v="30.519803544012628"/>
    <n v="31.238962704914336"/>
    <n v="28.126997437179906"/>
    <n v="37.021132660102225"/>
    <n v="72.356998155994702"/>
    <n v="96.387092802196463"/>
    <n v="168.74409095819118"/>
    <n v="0"/>
    <n v="11"/>
    <n v="20"/>
    <n v="6"/>
    <n v="0"/>
    <n v="0"/>
    <n v="31"/>
    <n v="6"/>
    <n v="37"/>
    <n v="74802.022660665141"/>
    <n v="69305.775808360995"/>
    <n v="105125.15810931605"/>
    <n v="107602.29464745037"/>
    <n v="96883.161402391808"/>
    <n v="127518.9212363955"/>
    <n v="249232.95657834219"/>
    <n v="332004.37728623766"/>
    <n v="581237.33386457991"/>
    <n v="0"/>
    <n v="37889.39"/>
    <n v="68889.799999999988"/>
    <n v="20666.939999999999"/>
    <n v="0"/>
    <n v="0"/>
    <n v="106779.18999999999"/>
    <n v="20666.939999999999"/>
    <n v="127446.12999999999"/>
    <n v="31.238962704914336"/>
    <n v="6"/>
    <m/>
    <m/>
    <n v="0"/>
    <m/>
    <m/>
    <m/>
    <m/>
    <m/>
    <m/>
    <m/>
    <m/>
    <m/>
    <m/>
    <m/>
    <m/>
    <m/>
    <m/>
    <m/>
    <m/>
    <n v="97019.801666666666"/>
    <n v="334115.52999999997"/>
    <n v="0"/>
    <n v="97"/>
    <n v="0"/>
    <n v="0"/>
    <n v="57"/>
    <n v="28.166666666666668"/>
    <n v="48"/>
    <n v="50"/>
    <n v="43"/>
    <n v="57"/>
    <n v="22"/>
    <n v="21"/>
    <n v="6"/>
    <n v="20"/>
    <n v="71"/>
    <n v="0"/>
    <n v="0"/>
    <n v="0"/>
  </r>
  <r>
    <s v="BC_LEL47"/>
    <x v="6"/>
    <x v="2"/>
    <s v="上海市"/>
    <s v="SH093"/>
    <s v="上海市第一人民医院北部"/>
    <s v="SH093"/>
    <x v="136"/>
    <s v="-"/>
    <s v="-"/>
    <x v="0"/>
    <x v="2"/>
    <x v="2"/>
    <x v="2"/>
    <n v="3566.02"/>
    <n v="0.44058755323424537"/>
    <n v="0.50305988455052486"/>
    <n v="1.01820886634128"/>
    <n v="1.0307290831068869"/>
    <n v="1.2530901024677208"/>
    <n v="1.595818210587493"/>
    <n v="1.9618563041260502"/>
    <n v="3.8796373961621002"/>
    <n v="5.8414937002881508"/>
    <n v="0"/>
    <n v="0"/>
    <n v="0"/>
    <n v="0"/>
    <n v="0"/>
    <n v="0"/>
    <n v="0"/>
    <n v="0"/>
    <n v="0"/>
    <n v="1571.1440265843837"/>
    <n v="1793.9216095048625"/>
    <n v="3630.9531815503319"/>
    <n v="3675.6005249408208"/>
    <n v="4468.5443672019419"/>
    <n v="5690.7196553192116"/>
    <n v="6996.0188176395786"/>
    <n v="13834.864547461973"/>
    <n v="20830.883365101552"/>
    <n v="0"/>
    <n v="0"/>
    <n v="0"/>
    <n v="0"/>
    <n v="0"/>
    <n v="0"/>
    <n v="0"/>
    <n v="0"/>
    <n v="0"/>
    <n v="1.0307290831068869"/>
    <n v="0"/>
    <m/>
    <m/>
    <n v="0"/>
    <m/>
    <m/>
    <m/>
    <m/>
    <m/>
    <m/>
    <n v="0.33333333333333331"/>
    <n v="2"/>
    <n v="0.33333333333333331"/>
    <n v="1"/>
    <n v="0"/>
    <n v="0"/>
    <n v="1"/>
    <n v="1"/>
    <n v="0"/>
    <n v="0"/>
    <n v="891.505"/>
    <n v="7132.04"/>
    <n v="3566.02"/>
    <n v="2"/>
    <n v="1"/>
    <n v="0"/>
    <n v="1"/>
    <n v="0.25"/>
    <n v="0"/>
    <n v="0"/>
    <n v="0"/>
    <n v="0"/>
    <n v="0"/>
    <n v="0"/>
    <n v="0"/>
    <n v="1"/>
    <n v="1"/>
    <n v="1"/>
    <n v="0"/>
    <n v="0"/>
  </r>
  <r>
    <s v="BC_LEL47"/>
    <x v="6"/>
    <x v="2"/>
    <s v="上海市"/>
    <s v="SH093"/>
    <s v="上海市第一人民医院北部"/>
    <s v="SH093"/>
    <x v="136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93"/>
    <s v="上海市第一人民医院北部"/>
    <s v="SH093"/>
    <x v="136"/>
    <s v="-"/>
    <s v="-"/>
    <x v="0"/>
    <x v="2"/>
    <x v="3"/>
    <x v="4"/>
    <n v="3985.87"/>
    <n v="15.371377192155542"/>
    <n v="12.984433206293765"/>
    <n v="19.70765406755099"/>
    <n v="11.908761656680294"/>
    <n v="14.454026412830833"/>
    <n v="16.588264658232308"/>
    <n v="48.063464466000298"/>
    <n v="42.951052727743431"/>
    <n v="91.014517193743728"/>
    <n v="7"/>
    <n v="8"/>
    <n v="26"/>
    <n v="9"/>
    <n v="0"/>
    <n v="0"/>
    <n v="41"/>
    <n v="9"/>
    <n v="50"/>
    <n v="61268.311208897008"/>
    <n v="51754.262783970131"/>
    <n v="78552.147118229477"/>
    <n v="47466.775824512282"/>
    <n v="57611.87025811003"/>
    <n v="66118.666453308411"/>
    <n v="191574.72111109662"/>
    <n v="171197.31253593072"/>
    <n v="362772.03364702733"/>
    <n v="27901.09"/>
    <n v="31886.959999999999"/>
    <n v="103632.62"/>
    <n v="35872.83"/>
    <n v="0"/>
    <n v="0"/>
    <n v="163420.66999999998"/>
    <n v="35872.83"/>
    <n v="199293.5"/>
    <n v="11.908761656680294"/>
    <n v="9"/>
    <m/>
    <m/>
    <n v="0"/>
    <m/>
    <m/>
    <m/>
    <m/>
    <m/>
    <m/>
    <m/>
    <m/>
    <m/>
    <m/>
    <m/>
    <m/>
    <m/>
    <m/>
    <m/>
    <m/>
    <n v="75731.53"/>
    <n v="143491.32"/>
    <n v="107618.48999999999"/>
    <n v="36"/>
    <n v="27"/>
    <n v="0"/>
    <n v="55"/>
    <n v="19"/>
    <n v="46"/>
    <n v="55"/>
    <n v="27"/>
    <n v="16"/>
    <n v="10"/>
    <n v="11"/>
    <n v="11"/>
    <n v="12"/>
    <n v="13"/>
    <n v="5"/>
    <n v="11"/>
    <n v="11"/>
  </r>
  <r>
    <s v="BC_LEL47"/>
    <x v="6"/>
    <x v="2"/>
    <s v="上海市"/>
    <s v="SH093"/>
    <s v="上海市第一人民医院北部"/>
    <s v="SH093"/>
    <x v="136"/>
    <s v="-"/>
    <s v="-"/>
    <x v="0"/>
    <x v="2"/>
    <x v="4"/>
    <x v="5"/>
    <n v="6232.07"/>
    <n v="38.598647574539442"/>
    <n v="35.374173884040133"/>
    <n v="53.050230892944079"/>
    <n v="47.173781935738859"/>
    <n v="42.946291317039126"/>
    <n v="55.823825476544719"/>
    <n v="127.02305235152366"/>
    <n v="145.94389872932271"/>
    <n v="272.96695108084634"/>
    <n v="28"/>
    <n v="29"/>
    <n v="39"/>
    <n v="18"/>
    <n v="0"/>
    <n v="0"/>
    <n v="96"/>
    <n v="18"/>
    <n v="114"/>
    <n v="240549.47358986002"/>
    <n v="220454.32783750998"/>
    <n v="330612.75244099001"/>
    <n v="293990.31118826004"/>
    <n v="267644.29372818"/>
    <n v="347897.98803761002"/>
    <n v="791616.55386836"/>
    <n v="909532.59295405005"/>
    <n v="1701149.1468224102"/>
    <n v="174497.96"/>
    <n v="180730.03"/>
    <n v="243050.72999999998"/>
    <n v="112177.26"/>
    <n v="0"/>
    <n v="0"/>
    <n v="598278.72"/>
    <n v="112177.26"/>
    <n v="710455.98"/>
    <n v="47.173781935738859"/>
    <n v="18"/>
    <n v="135"/>
    <n v="104"/>
    <n v="114"/>
    <n v="28"/>
    <n v="29"/>
    <n v="39"/>
    <n v="18"/>
    <n v="0"/>
    <n v="0"/>
    <n v="0"/>
    <n v="0"/>
    <n v="0"/>
    <n v="0"/>
    <n v="0"/>
    <n v="0"/>
    <n v="0"/>
    <n v="0"/>
    <n v="0"/>
    <n v="0"/>
    <n v="196829.54416666666"/>
    <n v="841329.45"/>
    <n v="648135.28"/>
    <n v="135"/>
    <n v="104"/>
    <n v="49"/>
    <n v="46"/>
    <n v="31.583333333333332"/>
    <n v="1"/>
    <n v="1"/>
    <n v="20"/>
    <n v="39"/>
    <n v="37"/>
    <n v="42"/>
    <n v="46"/>
    <n v="44"/>
    <n v="45"/>
    <n v="33"/>
    <n v="36"/>
    <n v="35"/>
  </r>
  <r>
    <s v="BC_LEL47"/>
    <x v="6"/>
    <x v="2"/>
    <s v="上海市"/>
    <s v="SH093"/>
    <s v="上海市第一人民医院北部"/>
    <s v="SH093"/>
    <x v="136"/>
    <s v="-"/>
    <s v="-"/>
    <x v="0"/>
    <x v="2"/>
    <x v="4"/>
    <x v="6"/>
    <n v="8489.27"/>
    <n v="3"/>
    <n v="3"/>
    <n v="4"/>
    <n v="3"/>
    <n v="3"/>
    <n v="4"/>
    <n v="10"/>
    <n v="10"/>
    <n v="20"/>
    <n v="8"/>
    <n v="2"/>
    <n v="2"/>
    <n v="1"/>
    <n v="0"/>
    <n v="0"/>
    <n v="12"/>
    <n v="1"/>
    <n v="13"/>
    <n v="25467.81"/>
    <n v="25467.81"/>
    <n v="33957.08"/>
    <n v="25467.81"/>
    <n v="25467.81"/>
    <n v="33957.08"/>
    <n v="84892.700000000012"/>
    <n v="84892.700000000012"/>
    <n v="169785.40000000002"/>
    <n v="67914.16"/>
    <n v="16978.54"/>
    <n v="16978.54"/>
    <n v="8489.27"/>
    <n v="0"/>
    <n v="0"/>
    <n v="101871.24000000002"/>
    <n v="8489.27"/>
    <n v="110360.51000000002"/>
    <n v="3"/>
    <n v="1"/>
    <n v="24"/>
    <n v="14"/>
    <n v="26"/>
    <n v="16"/>
    <n v="4"/>
    <n v="4"/>
    <n v="2"/>
    <n v="0"/>
    <n v="0"/>
    <n v="2.3333333333333335"/>
    <n v="1.3333333333333333"/>
    <n v="2.3333333333333335"/>
    <n v="1"/>
    <n v="4"/>
    <n v="2"/>
    <n v="1"/>
    <n v="1"/>
    <n v="0"/>
    <n v="0"/>
    <n v="23345.4925"/>
    <n v="101871.24"/>
    <n v="59424.89"/>
    <n v="12"/>
    <n v="7"/>
    <n v="0"/>
    <n v="6"/>
    <n v="2.75"/>
    <n v="0"/>
    <n v="1"/>
    <n v="6"/>
    <n v="3"/>
    <n v="4"/>
    <n v="0"/>
    <n v="5"/>
    <n v="3"/>
    <n v="4"/>
    <n v="2"/>
    <n v="4"/>
    <n v="1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0"/>
    <x v="0"/>
    <n v="4535.5"/>
    <n v="39.931730505316366"/>
    <n v="28.60729753809839"/>
    <n v="26.611281860028182"/>
    <n v="18.791314428599961"/>
    <n v="17.121489797493101"/>
    <n v="29.806781433781481"/>
    <n v="95.150309903442945"/>
    <n v="65.719585659874539"/>
    <n v="160.86989556331747"/>
    <n v="15"/>
    <n v="15"/>
    <n v="6"/>
    <n v="12"/>
    <n v="0"/>
    <n v="0"/>
    <n v="36"/>
    <n v="12"/>
    <n v="48"/>
    <n v="181110.36370686235"/>
    <n v="129748.39798404524"/>
    <n v="120695.46887615781"/>
    <n v="85228.006590915116"/>
    <n v="77654.516976529965"/>
    <n v="135188.65719291591"/>
    <n v="431554.23056706542"/>
    <n v="298071.18076036102"/>
    <n v="729625.41132742644"/>
    <n v="68032.5"/>
    <n v="68032.5"/>
    <n v="27213"/>
    <n v="54426"/>
    <n v="0"/>
    <n v="0"/>
    <n v="163278"/>
    <n v="54426"/>
    <n v="217704"/>
    <n v="18.791314428599961"/>
    <n v="12"/>
    <m/>
    <m/>
    <n v="0"/>
    <m/>
    <m/>
    <m/>
    <m/>
    <m/>
    <m/>
    <m/>
    <m/>
    <m/>
    <m/>
    <m/>
    <m/>
    <m/>
    <m/>
    <m/>
    <m/>
    <n v="60095.375"/>
    <n v="272130"/>
    <n v="163278"/>
    <n v="60"/>
    <n v="36"/>
    <n v="0"/>
    <n v="24"/>
    <n v="13.25"/>
    <n v="0"/>
    <n v="0"/>
    <n v="6"/>
    <n v="12"/>
    <n v="12"/>
    <n v="33"/>
    <n v="24"/>
    <n v="18"/>
    <n v="18"/>
    <n v="12"/>
    <n v="6"/>
    <n v="18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1"/>
    <x v="1"/>
    <n v="3444.49"/>
    <n v="5.1040292089505526"/>
    <n v="4.7289991833451808"/>
    <n v="7.1730931664719115"/>
    <n v="7.3421177034493699"/>
    <n v="6.6107100859628218"/>
    <n v="8.7011056056199987"/>
    <n v="17.006121558767646"/>
    <n v="22.65393339503219"/>
    <n v="39.660054953799836"/>
    <n v="10"/>
    <n v="10"/>
    <n v="10"/>
    <n v="0"/>
    <n v="0"/>
    <n v="0"/>
    <n v="30"/>
    <n v="0"/>
    <n v="30"/>
    <n v="17580.777569938087"/>
    <n v="16288.990397040638"/>
    <n v="24707.64768098083"/>
    <n v="25289.851008354319"/>
    <n v="22770.52478399808"/>
    <n v="29970.871247502026"/>
    <n v="58577.415647959555"/>
    <n v="78031.247039854425"/>
    <n v="136608.66268781398"/>
    <n v="34444.899999999994"/>
    <n v="34444.899999999994"/>
    <n v="34444.899999999994"/>
    <n v="0"/>
    <n v="0"/>
    <n v="0"/>
    <n v="103334.69999999998"/>
    <n v="0"/>
    <n v="103334.69999999998"/>
    <n v="7.3421177034493699"/>
    <n v="0"/>
    <m/>
    <m/>
    <n v="0"/>
    <m/>
    <m/>
    <m/>
    <m/>
    <m/>
    <m/>
    <m/>
    <m/>
    <m/>
    <m/>
    <m/>
    <m/>
    <m/>
    <m/>
    <m/>
    <m/>
    <n v="25833.674999999999"/>
    <n v="34444.899999999994"/>
    <n v="68889.799999999988"/>
    <n v="10"/>
    <n v="20"/>
    <n v="0"/>
    <n v="40"/>
    <n v="7.5"/>
    <n v="0"/>
    <n v="0"/>
    <n v="0"/>
    <n v="40"/>
    <n v="0"/>
    <n v="20"/>
    <n v="0"/>
    <n v="0"/>
    <n v="10"/>
    <n v="10"/>
    <n v="0"/>
    <n v="10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2"/>
    <x v="2"/>
    <n v="3566.02"/>
    <n v="0.44058755323424564"/>
    <n v="0.50305988455052508"/>
    <n v="1.0182088663412807"/>
    <n v="1.0307290831068876"/>
    <n v="1.2530901024677217"/>
    <n v="1.5958182105874941"/>
    <n v="1.9618563041260515"/>
    <n v="3.8796373961621033"/>
    <n v="5.8414937002881544"/>
    <n v="0"/>
    <n v="10"/>
    <n v="10"/>
    <n v="0"/>
    <n v="0"/>
    <n v="0"/>
    <n v="20"/>
    <n v="0"/>
    <n v="20"/>
    <n v="1571.1440265843846"/>
    <n v="1793.9216095048635"/>
    <n v="3630.9531815503337"/>
    <n v="3675.6005249408231"/>
    <n v="4468.5443672019446"/>
    <n v="5690.7196553192152"/>
    <n v="6996.0188176395823"/>
    <n v="13834.864547461983"/>
    <n v="20830.883365101567"/>
    <n v="0"/>
    <n v="35660.199999999997"/>
    <n v="35660.199999999997"/>
    <n v="0"/>
    <n v="0"/>
    <n v="0"/>
    <n v="71320.399999999994"/>
    <n v="0"/>
    <n v="71320.399999999994"/>
    <n v="1.0307290831068876"/>
    <n v="0"/>
    <m/>
    <m/>
    <n v="0"/>
    <m/>
    <m/>
    <m/>
    <m/>
    <m/>
    <m/>
    <n v="0.33333333333333331"/>
    <n v="0"/>
    <n v="0.33333333333333331"/>
    <n v="0"/>
    <n v="0"/>
    <n v="0"/>
    <n v="1"/>
    <n v="0"/>
    <n v="0"/>
    <n v="0"/>
    <n v="594.33666666666659"/>
    <n v="7132.04"/>
    <n v="0"/>
    <n v="2"/>
    <n v="0"/>
    <n v="0"/>
    <n v="1"/>
    <n v="0.16666666666666666"/>
    <n v="0"/>
    <n v="0"/>
    <n v="0"/>
    <n v="0"/>
    <n v="0"/>
    <n v="0"/>
    <n v="0"/>
    <n v="1"/>
    <n v="1"/>
    <n v="0"/>
    <n v="0"/>
    <n v="0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2"/>
    <x v="3"/>
    <n v="10698.05"/>
    <m/>
    <m/>
    <m/>
    <n v="0"/>
    <n v="0"/>
    <n v="0"/>
    <n v="0"/>
    <n v="0"/>
    <n v="0"/>
    <n v="2"/>
    <n v="3"/>
    <n v="2"/>
    <n v="1"/>
    <n v="0"/>
    <n v="0"/>
    <n v="7"/>
    <n v="1"/>
    <n v="8"/>
    <m/>
    <m/>
    <m/>
    <n v="0"/>
    <n v="0"/>
    <n v="0"/>
    <n v="0"/>
    <n v="0"/>
    <n v="0"/>
    <n v="21396.1"/>
    <n v="32094.149999999998"/>
    <n v="21396.1"/>
    <n v="10698.05"/>
    <n v="0"/>
    <n v="0"/>
    <n v="74886.350000000006"/>
    <n v="10698.05"/>
    <n v="85584.400000000009"/>
    <n v="0"/>
    <n v="1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3"/>
    <x v="4"/>
    <n v="3985.87"/>
    <n v="5.4979996884527704"/>
    <n v="4.6442429217969163"/>
    <n v="7.0489894671783757"/>
    <n v="4.259499136596558"/>
    <n v="5.1698837209711419"/>
    <n v="5.9332532656525077"/>
    <n v="17.191232077428062"/>
    <n v="15.362636123220206"/>
    <n v="32.553868200648267"/>
    <n v="0"/>
    <n v="20"/>
    <n v="10"/>
    <n v="10"/>
    <n v="0"/>
    <n v="0"/>
    <n v="30"/>
    <n v="10"/>
    <n v="40"/>
    <n v="21914.312018213244"/>
    <n v="18511.348534702673"/>
    <n v="28096.35564754227"/>
    <n v="16977.809823586122"/>
    <n v="20606.484426907246"/>
    <n v="23649.176193966359"/>
    <n v="68522.01620045818"/>
    <n v="61233.47044445973"/>
    <n v="129755.48664491791"/>
    <n v="0"/>
    <n v="79717.399999999994"/>
    <n v="39858.699999999997"/>
    <n v="39858.699999999997"/>
    <n v="0"/>
    <n v="0"/>
    <n v="119576.09999999999"/>
    <n v="39858.699999999997"/>
    <n v="159434.79999999999"/>
    <n v="4.259499136596558"/>
    <n v="10"/>
    <m/>
    <m/>
    <n v="0"/>
    <m/>
    <m/>
    <m/>
    <m/>
    <m/>
    <m/>
    <m/>
    <m/>
    <m/>
    <m/>
    <m/>
    <m/>
    <m/>
    <m/>
    <m/>
    <m/>
    <n v="38197.920833333337"/>
    <n v="39858.699999999997"/>
    <n v="0"/>
    <n v="10"/>
    <n v="0"/>
    <n v="0"/>
    <n v="105"/>
    <n v="9.5833333333333339"/>
    <n v="0"/>
    <n v="105"/>
    <n v="0"/>
    <n v="0"/>
    <n v="0"/>
    <n v="0"/>
    <n v="10"/>
    <n v="0"/>
    <n v="0"/>
    <n v="0"/>
    <n v="0"/>
    <n v="0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4"/>
    <x v="5"/>
    <n v="6232.07"/>
    <n v="8.0668790310298188"/>
    <n v="7.354600076929497"/>
    <n v="11.560106066629547"/>
    <n v="9.9611068402296503"/>
    <n v="9.0272637124294199"/>
    <n v="12.172786844528384"/>
    <n v="26.981585174588865"/>
    <n v="31.161157397187452"/>
    <n v="58.142742571776317"/>
    <n v="40"/>
    <n v="20"/>
    <n v="125"/>
    <n v="0"/>
    <n v="0"/>
    <n v="0"/>
    <n v="185"/>
    <n v="0"/>
    <n v="185"/>
    <n v="50273.354802909998"/>
    <n v="45834.382501430009"/>
    <n v="72043.390214660001"/>
    <n v="62078.315105789996"/>
    <n v="56258.539364320015"/>
    <n v="75861.65971018"/>
    <n v="168151.127519"/>
    <n v="194198.51418028999"/>
    <n v="362349.64169929002"/>
    <n v="249282.8"/>
    <n v="124641.4"/>
    <n v="779008.75"/>
    <n v="0"/>
    <n v="0"/>
    <n v="0"/>
    <n v="1152932.95"/>
    <n v="0"/>
    <n v="1152932.95"/>
    <n v="9.9611068402296503"/>
    <n v="0"/>
    <n v="0"/>
    <n v="35"/>
    <n v="185"/>
    <n v="40"/>
    <n v="20"/>
    <n v="125"/>
    <n v="0"/>
    <n v="0"/>
    <n v="0"/>
    <n v="0"/>
    <n v="0"/>
    <n v="0"/>
    <n v="0"/>
    <n v="0"/>
    <n v="0"/>
    <n v="0"/>
    <n v="0"/>
    <n v="0"/>
    <n v="0"/>
    <n v="175017.29916666666"/>
    <n v="0"/>
    <n v="218122.44999999998"/>
    <n v="0"/>
    <n v="35"/>
    <n v="35.666666666666664"/>
    <n v="280"/>
    <n v="28.083333333333332"/>
    <n v="4"/>
    <n v="18"/>
    <n v="280"/>
    <n v="0"/>
    <n v="0"/>
    <n v="0"/>
    <n v="0"/>
    <n v="0"/>
    <n v="0"/>
    <n v="0"/>
    <n v="0"/>
    <n v="35"/>
  </r>
  <r>
    <s v="BC_LEL47"/>
    <x v="6"/>
    <x v="2"/>
    <s v="上海市"/>
    <s v="SH095"/>
    <s v="上海中医药大学附属岳阳中西医结合医院总部"/>
    <s v="SH095"/>
    <x v="137"/>
    <s v="-"/>
    <s v="-"/>
    <x v="0"/>
    <x v="2"/>
    <x v="4"/>
    <x v="6"/>
    <n v="8489.27"/>
    <n v="1"/>
    <n v="1"/>
    <n v="1"/>
    <n v="1"/>
    <n v="1"/>
    <n v="1"/>
    <n v="3"/>
    <n v="3"/>
    <n v="6"/>
    <n v="1"/>
    <n v="0"/>
    <n v="0"/>
    <n v="0"/>
    <n v="0"/>
    <n v="0"/>
    <n v="1"/>
    <n v="0"/>
    <n v="1"/>
    <n v="8489.27"/>
    <n v="8489.27"/>
    <n v="8489.27"/>
    <n v="8489.27"/>
    <n v="8489.27"/>
    <n v="8489.27"/>
    <n v="25467.81"/>
    <n v="25467.81"/>
    <n v="50935.62"/>
    <n v="8489.27"/>
    <n v="0"/>
    <n v="0"/>
    <n v="0"/>
    <n v="0"/>
    <n v="0"/>
    <n v="8489.27"/>
    <n v="0"/>
    <n v="8489.27"/>
    <n v="1"/>
    <n v="0"/>
    <n v="14"/>
    <n v="4"/>
    <n v="2"/>
    <n v="2"/>
    <n v="0"/>
    <n v="0"/>
    <n v="0"/>
    <n v="0"/>
    <n v="0"/>
    <n v="1.6666666666666667"/>
    <n v="0.33333333333333331"/>
    <n v="0.33333333333333331"/>
    <n v="0"/>
    <n v="1"/>
    <n v="0"/>
    <n v="0"/>
    <n v="0"/>
    <n v="0"/>
    <n v="0"/>
    <n v="14856.2225"/>
    <n v="59424.89"/>
    <n v="16978.54"/>
    <n v="7"/>
    <n v="2"/>
    <n v="0"/>
    <n v="6"/>
    <n v="1.75"/>
    <n v="2"/>
    <n v="6"/>
    <n v="4"/>
    <n v="-1"/>
    <n v="0"/>
    <n v="1"/>
    <n v="4"/>
    <n v="2"/>
    <n v="1"/>
    <n v="2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0"/>
    <x v="0"/>
    <n v="4535.5"/>
    <n v="1.4538985944114911"/>
    <n v="1.0415804462823153"/>
    <n v="0.96890630088350238"/>
    <n v="0.68418436389198012"/>
    <n v="0.62338670615569125"/>
    <n v="1.0852531829226841"/>
    <n v="3.4643853415773087"/>
    <n v="2.3928242529703558"/>
    <n v="5.8572095945476645"/>
    <n v="0"/>
    <n v="0"/>
    <n v="0"/>
    <n v="0"/>
    <n v="0"/>
    <n v="0"/>
    <n v="0"/>
    <n v="0"/>
    <n v="0"/>
    <n v="6594.1570749533184"/>
    <n v="4724.0881141134405"/>
    <n v="4394.4745276571248"/>
    <n v="3103.1181824320756"/>
    <n v="2827.3704057691375"/>
    <n v="4922.1658111458337"/>
    <n v="15712.719716723883"/>
    <n v="10852.654399347048"/>
    <n v="26565.374116070932"/>
    <n v="0"/>
    <n v="0"/>
    <n v="0"/>
    <n v="0"/>
    <n v="0"/>
    <n v="0"/>
    <n v="0"/>
    <n v="0"/>
    <n v="0"/>
    <n v="0.6841843638919801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0"/>
    <s v="上海市中西医结合医院"/>
    <s v="SH100"/>
    <x v="138"/>
    <s v="-"/>
    <s v="-"/>
    <x v="0"/>
    <x v="1"/>
    <x v="4"/>
    <x v="5"/>
    <n v="6232.07"/>
    <n v="0.34512075822319066"/>
    <n v="0.31905019672436286"/>
    <n v="0.47297851652340234"/>
    <n v="0.41445255912401496"/>
    <n v="0.38027239052353395"/>
    <n v="0.4954036237237387"/>
    <n v="1.1371494714709558"/>
    <n v="1.2901285733712875"/>
    <n v="2.4272780448422431"/>
    <n v="1"/>
    <n v="1"/>
    <n v="1"/>
    <n v="1"/>
    <n v="0"/>
    <n v="0"/>
    <n v="3"/>
    <n v="1"/>
    <n v="4"/>
    <n v="2150.8167236999998"/>
    <n v="1988.3431595"/>
    <n v="2947.6352234699998"/>
    <n v="2582.8973601399998"/>
    <n v="2369.8841568100001"/>
    <n v="3087.3900613000001"/>
    <n v="7086.7951066699998"/>
    <n v="8040.1715782499996"/>
    <n v="15126.96668492"/>
    <n v="6232.07"/>
    <n v="6232.07"/>
    <n v="6232.07"/>
    <n v="6232.07"/>
    <n v="0"/>
    <n v="0"/>
    <n v="18696.21"/>
    <n v="6232.07"/>
    <n v="24928.28"/>
    <n v="0.41445255912401496"/>
    <n v="1"/>
    <n v="0"/>
    <n v="2"/>
    <n v="4"/>
    <n v="1"/>
    <n v="1"/>
    <n v="1"/>
    <n v="1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0"/>
    <n v="1"/>
    <n v="0.16666666666666666"/>
    <n v="0"/>
    <n v="0"/>
    <n v="0"/>
    <n v="0"/>
    <n v="0"/>
    <n v="0"/>
    <n v="0"/>
    <n v="0"/>
    <n v="0"/>
    <n v="1"/>
    <n v="1"/>
    <n v="0"/>
  </r>
  <r>
    <s v="BC_LEL47"/>
    <x v="6"/>
    <x v="2"/>
    <s v="上海市"/>
    <s v="SH100"/>
    <s v="上海市中西医结合医院"/>
    <s v="SH100"/>
    <x v="138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0"/>
    <x v="0"/>
    <n v="4535.5"/>
    <n v="0.95572142291217999"/>
    <n v="0.68468375306558438"/>
    <n v="0.63691134451078113"/>
    <n v="0.44974914777862435"/>
    <n v="0.40978375804319117"/>
    <n v="0.71339206199774718"/>
    <n v="2.2773165204885455"/>
    <n v="1.5729249678195627"/>
    <n v="3.8502414883081082"/>
    <n v="0"/>
    <n v="0"/>
    <n v="0"/>
    <n v="0"/>
    <n v="0"/>
    <n v="0"/>
    <n v="0"/>
    <n v="0"/>
    <n v="0"/>
    <n v="4334.6745136181917"/>
    <n v="3105.3831620289579"/>
    <n v="2888.7114030286475"/>
    <n v="2039.8372597499508"/>
    <n v="1858.5742346048935"/>
    <n v="3235.5896971907823"/>
    <n v="10328.769078675796"/>
    <n v="7134.0011915456271"/>
    <n v="17462.770270221423"/>
    <n v="0"/>
    <n v="0"/>
    <n v="0"/>
    <n v="0"/>
    <n v="0"/>
    <n v="0"/>
    <n v="0"/>
    <n v="0"/>
    <n v="0"/>
    <n v="0.44974914777862435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1"/>
    <n v="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3"/>
    <x v="4"/>
    <n v="3985.87"/>
    <n v="0.73472010541964405"/>
    <n v="0.6206291092128674"/>
    <n v="0.94198519059660468"/>
    <n v="0.56921422917646824"/>
    <n v="0.6908726314511956"/>
    <n v="0.79288481481315476"/>
    <n v="2.2973344052291162"/>
    <n v="2.0529716754408187"/>
    <n v="4.3503060806699345"/>
    <n v="0"/>
    <n v="0"/>
    <n v="0"/>
    <n v="0"/>
    <n v="0"/>
    <n v="0"/>
    <n v="0"/>
    <n v="0"/>
    <n v="0"/>
    <n v="2928.4988265889961"/>
    <n v="2473.7469475382918"/>
    <n v="3754.6305116432886"/>
    <n v="2268.8139196476095"/>
    <n v="2753.7284955223768"/>
    <n v="3160.3357968193091"/>
    <n v="9156.8762857705769"/>
    <n v="8182.8782119892949"/>
    <n v="17339.754497759874"/>
    <n v="0"/>
    <n v="0"/>
    <n v="0"/>
    <n v="0"/>
    <n v="0"/>
    <n v="0"/>
    <n v="0"/>
    <n v="0"/>
    <n v="0"/>
    <n v="0.56921422917646824"/>
    <n v="0"/>
    <m/>
    <m/>
    <n v="0"/>
    <m/>
    <m/>
    <m/>
    <m/>
    <m/>
    <m/>
    <m/>
    <m/>
    <m/>
    <m/>
    <m/>
    <m/>
    <m/>
    <m/>
    <m/>
    <m/>
    <n v="10628.986666666666"/>
    <n v="0"/>
    <n v="7971.74"/>
    <n v="0"/>
    <n v="2"/>
    <n v="0"/>
    <n v="19"/>
    <n v="2.6666666666666665"/>
    <n v="19"/>
    <n v="10"/>
    <n v="0"/>
    <n v="1"/>
    <n v="0"/>
    <n v="0"/>
    <n v="0"/>
    <n v="0"/>
    <n v="0"/>
    <n v="0"/>
    <n v="0"/>
    <n v="2"/>
  </r>
  <r>
    <s v="BC_LEL47"/>
    <x v="6"/>
    <x v="2"/>
    <s v="上海市"/>
    <s v="SH101"/>
    <s v="上海市第四人民医院"/>
    <s v="SH101"/>
    <x v="139"/>
    <s v="-"/>
    <s v="-"/>
    <x v="0"/>
    <x v="1"/>
    <x v="4"/>
    <x v="5"/>
    <n v="6232.07"/>
    <n v="1.2600981479235633"/>
    <n v="1.1649095034234211"/>
    <n v="1.7269314647235994"/>
    <n v="1.5132419150234193"/>
    <n v="1.3884435322244457"/>
    <n v="1.8088098530231529"/>
    <n v="4.1519391160705839"/>
    <n v="4.7104953002710177"/>
    <n v="8.8624344163416016"/>
    <n v="0"/>
    <n v="0"/>
    <n v="0"/>
    <n v="0"/>
    <n v="0"/>
    <n v="0"/>
    <n v="0"/>
    <n v="0"/>
    <n v="0"/>
    <n v="7853.0198647300012"/>
    <n v="7259.7975690000003"/>
    <n v="10762.357773360001"/>
    <n v="9430.6295413600001"/>
    <n v="8652.8772838700006"/>
    <n v="11272.62962073"/>
    <n v="25875.175207090004"/>
    <n v="29356.136445960001"/>
    <n v="55231.311653050005"/>
    <n v="0"/>
    <n v="0"/>
    <n v="0"/>
    <n v="0"/>
    <n v="0"/>
    <n v="0"/>
    <n v="0"/>
    <n v="0"/>
    <n v="0"/>
    <n v="1.5132419150234193"/>
    <n v="0"/>
    <n v="0"/>
    <n v="0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1"/>
    <s v="上海市第四人民医院"/>
    <s v="SH101"/>
    <x v="139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2.3333333333333335"/>
    <n v="1.6666666666666667"/>
    <n v="0.6666666666666666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0"/>
    <x v="0"/>
    <n v="4535.5"/>
    <n v="4.1842538019660909"/>
    <n v="2.9976209889482979"/>
    <n v="2.7884681151794726"/>
    <n v="1.9690513746039993"/>
    <n v="1.7940784903110112"/>
    <n v="3.1233091318711517"/>
    <n v="9.9703429060938618"/>
    <n v="6.8864389967861621"/>
    <n v="16.856781902880023"/>
    <n v="0"/>
    <n v="10"/>
    <n v="0"/>
    <n v="0"/>
    <n v="0"/>
    <n v="0"/>
    <n v="10"/>
    <n v="0"/>
    <n v="10"/>
    <n v="18977.683118817204"/>
    <n v="13595.709995375006"/>
    <n v="12647.097136396498"/>
    <n v="8930.6325095164393"/>
    <n v="8137.042992805591"/>
    <n v="14165.768567601608"/>
    <n v="45220.490250588708"/>
    <n v="31233.44406992364"/>
    <n v="76453.934320512344"/>
    <n v="0"/>
    <n v="45355"/>
    <n v="0"/>
    <n v="0"/>
    <n v="0"/>
    <n v="0"/>
    <n v="45355"/>
    <n v="0"/>
    <n v="45355"/>
    <n v="1.9690513746039993"/>
    <n v="0"/>
    <m/>
    <m/>
    <n v="0"/>
    <m/>
    <m/>
    <m/>
    <m/>
    <m/>
    <m/>
    <m/>
    <m/>
    <m/>
    <m/>
    <m/>
    <m/>
    <m/>
    <m/>
    <m/>
    <m/>
    <n v="17764.041666666664"/>
    <n v="68032.5"/>
    <n v="45355"/>
    <n v="15"/>
    <n v="10"/>
    <n v="0"/>
    <n v="15"/>
    <n v="3.9166666666666665"/>
    <n v="10"/>
    <n v="0"/>
    <n v="2"/>
    <n v="5"/>
    <n v="0"/>
    <n v="5"/>
    <n v="15"/>
    <n v="0"/>
    <n v="0"/>
    <n v="0"/>
    <n v="1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3"/>
    <x v="4"/>
    <n v="3985.87"/>
    <n v="2.2798903963665"/>
    <n v="1.9258576638402152"/>
    <n v="2.9230491635097233"/>
    <n v="1.7663135185791152"/>
    <n v="2.1438284673840364"/>
    <n v="2.4603797573837438"/>
    <n v="7.1287972237164379"/>
    <n v="6.3705217433468952"/>
    <n v="13.499318967063333"/>
    <n v="10"/>
    <n v="0"/>
    <n v="0"/>
    <n v="0"/>
    <n v="0"/>
    <n v="0"/>
    <n v="10"/>
    <n v="0"/>
    <n v="10"/>
    <n v="9087.3467341653413"/>
    <n v="7676.2182865707982"/>
    <n v="11650.893969358502"/>
    <n v="7040.2960642989374"/>
    <n v="8545.0215732920096"/>
    <n v="9806.7538635631427"/>
    <n v="28414.458990094641"/>
    <n v="25392.071501154089"/>
    <n v="53806.530491248734"/>
    <n v="39858.699999999997"/>
    <n v="0"/>
    <n v="0"/>
    <n v="0"/>
    <n v="0"/>
    <n v="0"/>
    <n v="39858.699999999997"/>
    <n v="0"/>
    <n v="39858.699999999997"/>
    <n v="1.7663135185791152"/>
    <n v="0"/>
    <m/>
    <m/>
    <n v="0"/>
    <m/>
    <m/>
    <m/>
    <m/>
    <m/>
    <m/>
    <m/>
    <m/>
    <m/>
    <m/>
    <m/>
    <m/>
    <m/>
    <m/>
    <m/>
    <m/>
    <n v="17604.259166666667"/>
    <n v="67759.789999999994"/>
    <n v="27901.09"/>
    <n v="17"/>
    <n v="7"/>
    <n v="0"/>
    <n v="7"/>
    <n v="4.416666666666667"/>
    <n v="7"/>
    <n v="0"/>
    <n v="2"/>
    <n v="5"/>
    <n v="0"/>
    <n v="15"/>
    <n v="0"/>
    <n v="7"/>
    <n v="10"/>
    <n v="0"/>
    <n v="3"/>
    <n v="4"/>
  </r>
  <r>
    <s v="BC_LEL47"/>
    <x v="6"/>
    <x v="2"/>
    <s v="上海市"/>
    <s v="SH1070"/>
    <s v="复旦大学附属华山医院西院"/>
    <s v="SH061"/>
    <x v="111"/>
    <s v="-"/>
    <s v="Y"/>
    <x v="1"/>
    <x v="0"/>
    <x v="4"/>
    <x v="5"/>
    <n v="6232.07"/>
    <n v="1.0601225059233932"/>
    <n v="0.98004017232316076"/>
    <n v="1.4528699975240975"/>
    <n v="1.2730926945236496"/>
    <n v="1.1680996487234578"/>
    <n v="1.5217543947243857"/>
    <n v="3.4930326757706514"/>
    <n v="3.9629467379714929"/>
    <n v="7.4559794137421438"/>
    <n v="0"/>
    <n v="0"/>
    <n v="0"/>
    <n v="0"/>
    <n v="0"/>
    <n v="0"/>
    <n v="0"/>
    <n v="0"/>
    <n v="0"/>
    <n v="6606.7576654900004"/>
    <n v="6107.6789567300002"/>
    <n v="9054.3875254700015"/>
    <n v="7934.0027887600008"/>
    <n v="7279.6787778199996"/>
    <n v="9483.6799107300012"/>
    <n v="21768.82414769"/>
    <n v="24697.361477310002"/>
    <n v="46466.185624999998"/>
    <n v="0"/>
    <n v="0"/>
    <n v="0"/>
    <n v="0"/>
    <n v="0"/>
    <n v="0"/>
    <n v="0"/>
    <n v="0"/>
    <n v="0"/>
    <n v="1.2730926945236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070"/>
    <s v="复旦大学附属华山医院西院"/>
    <s v="SH061"/>
    <x v="111"/>
    <s v="-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0"/>
    <x v="0"/>
    <n v="4535.5"/>
    <n v="19.10689446010829"/>
    <n v="13.688277666218092"/>
    <n v="12.733206087325927"/>
    <n v="8.9914375613190067"/>
    <n v="8.1924448157078373"/>
    <n v="14.262217535875509"/>
    <n v="45.528378213652303"/>
    <n v="31.446099912902355"/>
    <n v="76.974478126554658"/>
    <n v="15"/>
    <n v="18"/>
    <n v="18"/>
    <n v="18"/>
    <n v="0"/>
    <n v="0"/>
    <n v="51"/>
    <n v="18"/>
    <n v="69"/>
    <n v="86659.319823821148"/>
    <n v="62083.183355132154"/>
    <n v="57751.456209066739"/>
    <n v="40780.665059362356"/>
    <n v="37156.833461642898"/>
    <n v="64686.287633963373"/>
    <n v="206493.95938802004"/>
    <n v="142623.78615496863"/>
    <n v="349117.74554298865"/>
    <n v="68032.5"/>
    <n v="81639"/>
    <n v="81639"/>
    <n v="81639"/>
    <n v="0"/>
    <n v="0"/>
    <n v="231310.5"/>
    <n v="81639"/>
    <n v="312949.5"/>
    <n v="8.9914375613190067"/>
    <n v="18"/>
    <m/>
    <m/>
    <n v="0"/>
    <m/>
    <m/>
    <m/>
    <m/>
    <m/>
    <m/>
    <m/>
    <m/>
    <m/>
    <m/>
    <m/>
    <m/>
    <m/>
    <m/>
    <m/>
    <m/>
    <n v="81261.041666666672"/>
    <n v="408195"/>
    <n v="326556"/>
    <n v="90"/>
    <n v="72"/>
    <n v="0"/>
    <n v="36"/>
    <n v="17.916666666666668"/>
    <n v="0"/>
    <n v="0"/>
    <n v="0"/>
    <n v="10"/>
    <n v="15"/>
    <n v="28"/>
    <n v="24"/>
    <n v="36"/>
    <n v="30"/>
    <n v="24"/>
    <n v="30"/>
    <n v="18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130"/>
    <s v="海军军医大学第三附属医院嘉定院区"/>
    <s v="SH1130"/>
    <x v="140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4"/>
    <s v="上海交通大学医学院附属新华医院"/>
    <s v="SH114"/>
    <x v="110"/>
    <s v="-"/>
    <s v="-"/>
    <x v="1"/>
    <x v="2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4"/>
    <s v="上海交通大学医学院附属新华医院"/>
    <s v="SH114"/>
    <x v="110"/>
    <s v="-"/>
    <s v="-"/>
    <x v="1"/>
    <x v="2"/>
    <x v="1"/>
    <x v="1"/>
    <n v="3444.49"/>
    <n v="32.166321277111294"/>
    <n v="29.802828475966837"/>
    <n v="45.205857940383581"/>
    <n v="46.271074720608432"/>
    <n v="41.661639420484789"/>
    <n v="54.835610635934039"/>
    <n v="107.17500769346171"/>
    <n v="142.76832477702726"/>
    <n v="249.94333247048897"/>
    <n v="55"/>
    <n v="40"/>
    <n v="20"/>
    <n v="21"/>
    <n v="0"/>
    <n v="0"/>
    <n v="115"/>
    <n v="21"/>
    <n v="136"/>
    <n v="110796.57197579708"/>
    <n v="102655.54465718301"/>
    <n v="155711.12561707184"/>
    <n v="159380.25416438852"/>
    <n v="143503.10036746564"/>
    <n v="188880.71247936843"/>
    <n v="369163.24225005193"/>
    <n v="491764.06701122259"/>
    <n v="860927.30926127452"/>
    <n v="189446.94999999998"/>
    <n v="137779.59999999998"/>
    <n v="68889.799999999988"/>
    <n v="72334.289999999994"/>
    <n v="0"/>
    <n v="0"/>
    <n v="396116.34999999992"/>
    <n v="72334.289999999994"/>
    <n v="468450.6399999999"/>
    <n v="46.271074720608432"/>
    <n v="21"/>
    <m/>
    <m/>
    <n v="0"/>
    <m/>
    <m/>
    <m/>
    <m/>
    <m/>
    <m/>
    <m/>
    <m/>
    <m/>
    <m/>
    <m/>
    <m/>
    <m/>
    <m/>
    <m/>
    <m/>
    <n v="141798.17166666666"/>
    <n v="465006.14999999997"/>
    <n v="296226.13999999996"/>
    <n v="135"/>
    <n v="86"/>
    <n v="0"/>
    <n v="75"/>
    <n v="41.166666666666664"/>
    <n v="60"/>
    <n v="40"/>
    <n v="75"/>
    <n v="40"/>
    <n v="28"/>
    <n v="30"/>
    <n v="55"/>
    <n v="30"/>
    <n v="50"/>
    <n v="40"/>
    <n v="21"/>
    <n v="25"/>
  </r>
  <r>
    <s v="BC_LEL48"/>
    <x v="5"/>
    <x v="2"/>
    <s v="上海市"/>
    <s v="SH114"/>
    <s v="上海交通大学医学院附属新华医院"/>
    <s v="SH114"/>
    <x v="110"/>
    <s v="-"/>
    <s v="-"/>
    <x v="1"/>
    <x v="2"/>
    <x v="2"/>
    <x v="2"/>
    <n v="3566.02"/>
    <n v="5.3131714088376398"/>
    <n v="6.0665431329285706"/>
    <n v="12.27887214960248"/>
    <n v="12.429857027098789"/>
    <n v="15.111372203447502"/>
    <n v="19.244428554448955"/>
    <n v="23.65858669136869"/>
    <n v="46.785657784995252"/>
    <n v="70.444244476363934"/>
    <n v="0"/>
    <n v="0"/>
    <n v="0"/>
    <n v="0"/>
    <n v="0"/>
    <n v="0"/>
    <n v="0"/>
    <n v="0"/>
    <n v="0"/>
    <n v="18946.8755073432"/>
    <n v="21633.41414288594"/>
    <n v="43786.703662925429"/>
    <n v="44325.118755774827"/>
    <n v="53887.455504937861"/>
    <n v="68626.017113736074"/>
    <n v="84366.993313154569"/>
    <n v="166838.59137444876"/>
    <n v="251205.58468760335"/>
    <n v="0"/>
    <n v="0"/>
    <n v="0"/>
    <n v="0"/>
    <n v="0"/>
    <n v="0"/>
    <n v="0"/>
    <n v="0"/>
    <n v="0"/>
    <n v="12.429857027098789"/>
    <n v="0"/>
    <m/>
    <m/>
    <n v="0"/>
    <m/>
    <m/>
    <m/>
    <m/>
    <m/>
    <m/>
    <n v="1.3333333333333333"/>
    <n v="2.6666666666666665"/>
    <n v="1.3333333333333333"/>
    <n v="1"/>
    <n v="2"/>
    <n v="0"/>
    <n v="2"/>
    <n v="1"/>
    <n v="0"/>
    <n v="0"/>
    <n v="0"/>
    <n v="-3566.02"/>
    <n v="0"/>
    <n v="-1"/>
    <n v="0"/>
    <n v="0"/>
    <n v="1"/>
    <n v="0"/>
    <n v="0"/>
    <n v="0"/>
    <n v="0"/>
    <n v="0"/>
    <n v="1"/>
    <n v="0"/>
    <n v="-1"/>
    <n v="0"/>
    <n v="0"/>
    <n v="0"/>
    <n v="0"/>
    <n v="0"/>
  </r>
  <r>
    <s v="BC_LEL48"/>
    <x v="5"/>
    <x v="2"/>
    <s v="上海市"/>
    <s v="SH114"/>
    <s v="上海交通大学医学院附属新华医院"/>
    <s v="SH114"/>
    <x v="110"/>
    <s v="-"/>
    <s v="-"/>
    <x v="1"/>
    <x v="2"/>
    <x v="2"/>
    <x v="3"/>
    <n v="10698.05"/>
    <m/>
    <m/>
    <m/>
    <m/>
    <m/>
    <m/>
    <n v="0"/>
    <n v="0"/>
    <n v="0"/>
    <n v="0"/>
    <n v="4"/>
    <n v="0"/>
    <n v="0"/>
    <n v="0"/>
    <n v="0"/>
    <n v="4"/>
    <n v="0"/>
    <n v="4"/>
    <m/>
    <m/>
    <m/>
    <m/>
    <m/>
    <m/>
    <n v="0"/>
    <n v="0"/>
    <n v="0"/>
    <n v="0"/>
    <n v="42792.2"/>
    <n v="0"/>
    <n v="0"/>
    <n v="0"/>
    <n v="0"/>
    <n v="42792.2"/>
    <n v="0"/>
    <n v="42792.2"/>
    <n v="0"/>
    <n v="0"/>
    <m/>
    <m/>
    <n v="0"/>
    <m/>
    <m/>
    <m/>
    <m/>
    <m/>
    <m/>
    <n v="0"/>
    <n v="0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4"/>
    <s v="上海交通大学医学院附属新华医院"/>
    <s v="SH114"/>
    <x v="110"/>
    <s v="-"/>
    <s v="-"/>
    <x v="1"/>
    <x v="2"/>
    <x v="3"/>
    <x v="4"/>
    <n v="3985.87"/>
    <n v="26.056530394389689"/>
    <n v="22.010342616950123"/>
    <n v="33.407096891443182"/>
    <n v="20.18693615983792"/>
    <n v="24.50149871668226"/>
    <n v="28.119316626879161"/>
    <n v="81.473969902782983"/>
    <n v="72.807751503399345"/>
    <n v="154.28172140618233"/>
    <n v="3"/>
    <n v="0"/>
    <n v="5"/>
    <n v="0"/>
    <n v="0"/>
    <n v="0"/>
    <n v="8"/>
    <n v="0"/>
    <n v="8"/>
    <n v="103857.94280308603"/>
    <n v="87730.364326622977"/>
    <n v="133156.34528669663"/>
    <n v="80462.503231413168"/>
    <n v="97659.788689862311"/>
    <n v="112079.94056357884"/>
    <n v="324744.65241640562"/>
    <n v="290202.23248485435"/>
    <n v="614946.88490126003"/>
    <n v="11957.61"/>
    <n v="0"/>
    <n v="19929.349999999999"/>
    <n v="0"/>
    <n v="0"/>
    <n v="0"/>
    <n v="31886.959999999999"/>
    <n v="0"/>
    <n v="31886.959999999999"/>
    <n v="20.18693615983792"/>
    <n v="0"/>
    <m/>
    <m/>
    <n v="0"/>
    <m/>
    <m/>
    <m/>
    <m/>
    <m/>
    <m/>
    <m/>
    <m/>
    <m/>
    <m/>
    <m/>
    <m/>
    <m/>
    <m/>
    <m/>
    <m/>
    <n v="166077.91666666666"/>
    <n v="474318.52999999997"/>
    <n v="318869.59999999998"/>
    <n v="119"/>
    <n v="80"/>
    <n v="0"/>
    <n v="73"/>
    <n v="41.666666666666664"/>
    <n v="60"/>
    <n v="30"/>
    <n v="73"/>
    <n v="30"/>
    <n v="42"/>
    <n v="66"/>
    <n v="48"/>
    <n v="27"/>
    <n v="44"/>
    <n v="15"/>
    <n v="30"/>
    <n v="35"/>
  </r>
  <r>
    <s v="BC_LEL48"/>
    <x v="5"/>
    <x v="2"/>
    <s v="上海市"/>
    <s v="SH114"/>
    <s v="上海交通大学医学院附属新华医院"/>
    <s v="SH114"/>
    <x v="110"/>
    <s v="-"/>
    <s v="-"/>
    <x v="1"/>
    <x v="2"/>
    <x v="4"/>
    <x v="5"/>
    <n v="6232.07"/>
    <n v="49.811125890639872"/>
    <n v="45.739653120038767"/>
    <n v="67.054452605049363"/>
    <n v="59.276570416144232"/>
    <n v="52.576418940348887"/>
    <n v="70.556610137549811"/>
    <n v="162.605231615728"/>
    <n v="182.40959949404294"/>
    <n v="345.01483110977097"/>
    <n v="40"/>
    <n v="45"/>
    <n v="54"/>
    <n v="49"/>
    <n v="0"/>
    <n v="0"/>
    <n v="139"/>
    <n v="49"/>
    <n v="188"/>
    <n v="310426.42332927999"/>
    <n v="285052.72001980001"/>
    <n v="417888.04244634998"/>
    <n v="369415.73619333998"/>
    <n v="327659.92318558006"/>
    <n v="439713.73333992"/>
    <n v="1013367.18579543"/>
    <n v="1136789.3927188399"/>
    <n v="2150156.57851427"/>
    <n v="249282.8"/>
    <n v="280443.14999999997"/>
    <n v="336531.77999999997"/>
    <n v="305371.43"/>
    <n v="0"/>
    <n v="0"/>
    <n v="866257.73"/>
    <n v="305371.43"/>
    <n v="1171629.1599999999"/>
    <n v="59.276570416144232"/>
    <n v="49"/>
    <n v="144"/>
    <n v="105"/>
    <n v="188"/>
    <n v="40"/>
    <n v="45"/>
    <n v="54"/>
    <n v="49"/>
    <n v="0"/>
    <n v="0"/>
    <n v="0.33333333333333331"/>
    <n v="0.66666666666666663"/>
    <n v="0"/>
    <n v="0"/>
    <n v="0"/>
    <n v="0"/>
    <n v="0"/>
    <n v="0"/>
    <n v="0"/>
    <n v="0"/>
    <n v="173459.28166666665"/>
    <n v="897418.08"/>
    <n v="654367.35"/>
    <n v="144"/>
    <n v="105"/>
    <n v="95.666666666666671"/>
    <n v="50"/>
    <n v="27.833333333333332"/>
    <n v="0"/>
    <n v="0"/>
    <n v="21"/>
    <n v="14"/>
    <n v="14"/>
    <n v="36"/>
    <n v="50"/>
    <n v="39"/>
    <n v="55"/>
    <n v="31"/>
    <n v="30"/>
    <n v="44"/>
  </r>
  <r>
    <s v="BC_LEL48"/>
    <x v="5"/>
    <x v="2"/>
    <s v="上海市"/>
    <s v="SH114"/>
    <s v="上海交通大学医学院附属新华医院"/>
    <s v="SH114"/>
    <x v="110"/>
    <s v="-"/>
    <s v="-"/>
    <x v="1"/>
    <x v="2"/>
    <x v="4"/>
    <x v="6"/>
    <n v="8489.27"/>
    <n v="3"/>
    <n v="3"/>
    <n v="5"/>
    <n v="4"/>
    <n v="5"/>
    <n v="5"/>
    <n v="11"/>
    <n v="14"/>
    <n v="25"/>
    <n v="2"/>
    <n v="13"/>
    <n v="2"/>
    <n v="3"/>
    <n v="0"/>
    <n v="0"/>
    <n v="17"/>
    <n v="3"/>
    <n v="20"/>
    <n v="25467.81"/>
    <n v="25467.81"/>
    <n v="42446.350000000006"/>
    <n v="33957.08"/>
    <n v="42446.350000000006"/>
    <n v="42446.350000000006"/>
    <n v="93381.97"/>
    <n v="118849.78000000001"/>
    <n v="212231.75"/>
    <n v="16978.54"/>
    <n v="110360.51000000001"/>
    <n v="16978.54"/>
    <n v="25467.81"/>
    <n v="0"/>
    <n v="0"/>
    <n v="144317.59000000003"/>
    <n v="25467.81"/>
    <n v="169785.40000000002"/>
    <n v="4"/>
    <n v="3"/>
    <n v="36"/>
    <n v="12"/>
    <n v="40"/>
    <n v="4"/>
    <n v="26"/>
    <n v="4"/>
    <n v="6"/>
    <n v="0"/>
    <n v="0"/>
    <n v="8"/>
    <n v="4.333333333333333"/>
    <n v="4.333333333333333"/>
    <n v="3"/>
    <n v="3"/>
    <n v="4"/>
    <n v="6"/>
    <n v="3"/>
    <n v="0"/>
    <n v="0"/>
    <n v="38201.715000000004"/>
    <n v="152806.86000000002"/>
    <n v="50935.62"/>
    <n v="18"/>
    <n v="6"/>
    <n v="0"/>
    <n v="15"/>
    <n v="4.5"/>
    <n v="0"/>
    <n v="0"/>
    <n v="15"/>
    <n v="0"/>
    <n v="7"/>
    <n v="8"/>
    <n v="13"/>
    <n v="0"/>
    <n v="5"/>
    <n v="0"/>
    <n v="5"/>
    <n v="1"/>
  </r>
  <r>
    <s v="BC_LEL48"/>
    <x v="5"/>
    <x v="2"/>
    <s v="上海市"/>
    <s v="SH115"/>
    <s v="上海市杨浦区中心医院"/>
    <s v="SH115"/>
    <x v="141"/>
    <s v="-"/>
    <s v="-"/>
    <x v="0"/>
    <x v="1"/>
    <x v="0"/>
    <x v="0"/>
    <n v="4535.5"/>
    <n v="0.2838460591905404"/>
    <n v="0.2033487797179088"/>
    <n v="0.18916053450205639"/>
    <n v="0.13357398940820539"/>
    <n v="0.12170440261391716"/>
    <n v="0.21187505124543085"/>
    <n v="0.67635537341050556"/>
    <n v="0.46715344326755337"/>
    <n v="1.1435088166780589"/>
    <n v="0"/>
    <n v="0"/>
    <n v="0"/>
    <n v="0"/>
    <n v="0"/>
    <n v="0"/>
    <n v="0"/>
    <n v="0"/>
    <n v="0"/>
    <n v="1287.3838014586961"/>
    <n v="922.28839041057529"/>
    <n v="857.93760423407673"/>
    <n v="605.82482896091562"/>
    <n v="551.9903180554212"/>
    <n v="960.95929492365156"/>
    <n v="3067.6097961033483"/>
    <n v="2118.7744419399883"/>
    <n v="5186.3842380433362"/>
    <n v="0"/>
    <n v="0"/>
    <n v="0"/>
    <n v="0"/>
    <n v="0"/>
    <n v="0"/>
    <n v="0"/>
    <n v="0"/>
    <n v="0"/>
    <n v="0.13357398940820539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5"/>
    <s v="上海市杨浦区中心医院"/>
    <s v="SH115"/>
    <x v="141"/>
    <s v="-"/>
    <s v="-"/>
    <x v="0"/>
    <x v="1"/>
    <x v="1"/>
    <x v="1"/>
    <n v="3444.49"/>
    <n v="3.2082469313403474"/>
    <n v="2.9725137723883992"/>
    <n v="4.5088014189252013"/>
    <n v="4.6150454135967465"/>
    <n v="4.155303482605202"/>
    <n v="5.4692663806754274"/>
    <n v="10.689562122653948"/>
    <n v="14.239615276877377"/>
    <n v="24.929177399531326"/>
    <n v="0"/>
    <n v="3"/>
    <n v="0"/>
    <n v="0"/>
    <n v="0"/>
    <n v="0"/>
    <n v="3"/>
    <n v="0"/>
    <n v="3"/>
    <n v="11050.774472532512"/>
    <n v="10238.793963854116"/>
    <n v="15530.521399473664"/>
    <n v="15896.477776679856"/>
    <n v="14312.901292798791"/>
    <n v="18838.833355572704"/>
    <n v="36820.089835860294"/>
    <n v="49048.212425051352"/>
    <n v="85868.302260911645"/>
    <n v="0"/>
    <n v="10333.469999999999"/>
    <n v="0"/>
    <n v="0"/>
    <n v="0"/>
    <n v="0"/>
    <n v="10333.469999999999"/>
    <n v="0"/>
    <n v="10333.469999999999"/>
    <n v="4.6150454135967465"/>
    <n v="0"/>
    <m/>
    <m/>
    <n v="0"/>
    <m/>
    <m/>
    <m/>
    <m/>
    <m/>
    <m/>
    <m/>
    <m/>
    <m/>
    <m/>
    <m/>
    <m/>
    <m/>
    <m/>
    <m/>
    <m/>
    <n v="14926.123333333331"/>
    <n v="62000.819999999992"/>
    <n v="34444.899999999994"/>
    <n v="18"/>
    <n v="10"/>
    <n v="0"/>
    <n v="16"/>
    <n v="4.333333333333333"/>
    <n v="16"/>
    <n v="0"/>
    <n v="0"/>
    <n v="8"/>
    <n v="0"/>
    <n v="0"/>
    <n v="9"/>
    <n v="3"/>
    <n v="6"/>
    <n v="4"/>
    <n v="2"/>
    <n v="4"/>
  </r>
  <r>
    <s v="BC_LEL48"/>
    <x v="5"/>
    <x v="2"/>
    <s v="上海市"/>
    <s v="SH115"/>
    <s v="上海市杨浦区中心医院"/>
    <s v="SH115"/>
    <x v="141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5"/>
    <s v="上海市杨浦区中心医院"/>
    <s v="SH115"/>
    <x v="141"/>
    <s v="-"/>
    <s v="-"/>
    <x v="0"/>
    <x v="1"/>
    <x v="2"/>
    <x v="3"/>
    <n v="10698.05"/>
    <m/>
    <m/>
    <m/>
    <m/>
    <m/>
    <m/>
    <n v="0"/>
    <n v="0"/>
    <n v="0"/>
    <n v="0"/>
    <n v="0"/>
    <n v="1"/>
    <n v="2"/>
    <n v="0"/>
    <n v="0"/>
    <n v="1"/>
    <n v="2"/>
    <n v="3"/>
    <m/>
    <m/>
    <m/>
    <m/>
    <m/>
    <m/>
    <n v="0"/>
    <n v="0"/>
    <n v="0"/>
    <n v="0"/>
    <n v="0"/>
    <n v="10698.05"/>
    <n v="21396.1"/>
    <n v="0"/>
    <n v="0"/>
    <n v="10698.05"/>
    <n v="21396.1"/>
    <n v="32094.149999999998"/>
    <n v="0"/>
    <n v="2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15"/>
    <s v="上海市杨浦区中心医院"/>
    <s v="SH115"/>
    <x v="141"/>
    <s v="-"/>
    <s v="-"/>
    <x v="0"/>
    <x v="1"/>
    <x v="3"/>
    <x v="4"/>
    <n v="3985.87"/>
    <n v="1.6546466492452685"/>
    <n v="1.3977048789165889"/>
    <n v="2.1214236928620522"/>
    <n v="1.2819145822498266"/>
    <n v="1.555898737837123"/>
    <n v="1.7856380850211109"/>
    <n v="5.1737752210239094"/>
    <n v="4.6234514051080602"/>
    <n v="9.7972266261319696"/>
    <n v="0"/>
    <n v="0"/>
    <n v="0"/>
    <n v="3"/>
    <n v="0"/>
    <n v="0"/>
    <n v="0"/>
    <n v="3"/>
    <n v="3"/>
    <n v="6595.2064398272387"/>
    <n v="5571.069945727264"/>
    <n v="8455.7190546680686"/>
    <n v="5109.5448759521159"/>
    <n v="6201.6101021828536"/>
    <n v="7117.3212739430946"/>
    <n v="20621.99544022257"/>
    <n v="18428.476252078064"/>
    <n v="39050.471692300634"/>
    <n v="0"/>
    <n v="0"/>
    <n v="0"/>
    <n v="11957.61"/>
    <n v="0"/>
    <n v="0"/>
    <n v="0"/>
    <n v="11957.61"/>
    <n v="11957.61"/>
    <n v="1.2819145822498266"/>
    <n v="3"/>
    <m/>
    <m/>
    <n v="0"/>
    <m/>
    <m/>
    <m/>
    <m/>
    <m/>
    <m/>
    <m/>
    <m/>
    <m/>
    <m/>
    <m/>
    <m/>
    <m/>
    <m/>
    <m/>
    <m/>
    <n v="16275.635833333332"/>
    <n v="107618.48999999999"/>
    <n v="19929.349999999999"/>
    <n v="27"/>
    <n v="5"/>
    <n v="0"/>
    <n v="8"/>
    <n v="4.083333333333333"/>
    <n v="7"/>
    <n v="3"/>
    <n v="0"/>
    <n v="2"/>
    <n v="2"/>
    <n v="3"/>
    <n v="8"/>
    <n v="6"/>
    <n v="13"/>
    <n v="0"/>
    <n v="3"/>
    <n v="2"/>
  </r>
  <r>
    <s v="BC_LEL48"/>
    <x v="5"/>
    <x v="2"/>
    <s v="上海市"/>
    <s v="SH115"/>
    <s v="上海市杨浦区中心医院"/>
    <s v="SH115"/>
    <x v="141"/>
    <s v="-"/>
    <s v="-"/>
    <x v="0"/>
    <x v="1"/>
    <x v="4"/>
    <x v="5"/>
    <n v="6232.07"/>
    <n v="5.2214652416291862"/>
    <n v="4.7241309941287577"/>
    <n v="7.660539749028815"/>
    <n v="6.5440711626297539"/>
    <n v="5.8920342512295276"/>
    <n v="8.088331602029502"/>
    <n v="17.606135984786757"/>
    <n v="20.524437015888783"/>
    <n v="38.13057300067554"/>
    <n v="3"/>
    <n v="2"/>
    <n v="1"/>
    <n v="1"/>
    <n v="0"/>
    <n v="0"/>
    <n v="6"/>
    <n v="1"/>
    <n v="7"/>
    <n v="32540.536888400002"/>
    <n v="29441.115044580005"/>
    <n v="47741.019953730007"/>
    <n v="40783.109570490007"/>
    <n v="36719.569896059998"/>
    <n v="50407.048727059999"/>
    <n v="109722.67188671001"/>
    <n v="127909.72819361"/>
    <n v="237632.40008032002"/>
    <n v="18696.21"/>
    <n v="12464.14"/>
    <n v="6232.07"/>
    <n v="6232.07"/>
    <n v="0"/>
    <n v="0"/>
    <n v="37392.42"/>
    <n v="6232.07"/>
    <n v="43624.49"/>
    <n v="6.5440711626297539"/>
    <n v="1"/>
    <n v="19"/>
    <n v="10"/>
    <n v="7"/>
    <n v="3"/>
    <n v="2"/>
    <n v="1"/>
    <n v="1"/>
    <n v="0"/>
    <n v="0"/>
    <n v="0"/>
    <n v="0"/>
    <n v="0"/>
    <n v="0"/>
    <n v="0"/>
    <n v="0"/>
    <n v="0"/>
    <n v="0"/>
    <n v="0"/>
    <n v="0"/>
    <n v="23370.262499999997"/>
    <n v="118409.32999999999"/>
    <n v="62320.7"/>
    <n v="19"/>
    <n v="10"/>
    <n v="10.666666666666666"/>
    <n v="6"/>
    <n v="3.75"/>
    <n v="0"/>
    <n v="2"/>
    <n v="5"/>
    <n v="4"/>
    <n v="2"/>
    <n v="3"/>
    <n v="4"/>
    <n v="6"/>
    <n v="9"/>
    <n v="2"/>
    <n v="4"/>
    <n v="4"/>
  </r>
  <r>
    <s v="BC_LEL48"/>
    <x v="5"/>
    <x v="2"/>
    <s v="上海市"/>
    <s v="SH115"/>
    <s v="上海市杨浦区中心医院"/>
    <s v="SH115"/>
    <x v="141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10"/>
    <n v="0"/>
    <n v="0"/>
    <n v="0"/>
    <n v="0"/>
    <n v="0"/>
    <n v="0"/>
    <n v="0"/>
    <n v="0"/>
    <n v="0.66666666666666663"/>
    <n v="0"/>
    <n v="0.33333333333333331"/>
    <n v="0"/>
    <n v="0"/>
    <n v="0"/>
    <n v="1"/>
    <n v="0"/>
    <n v="0"/>
    <n v="0"/>
    <n v="5659.5133333333333"/>
    <n v="42446.350000000006"/>
    <n v="0"/>
    <n v="5"/>
    <n v="0"/>
    <n v="0"/>
    <n v="3"/>
    <n v="0.66666666666666663"/>
    <n v="0"/>
    <n v="0"/>
    <n v="3"/>
    <n v="0"/>
    <n v="0"/>
    <n v="0"/>
    <n v="3"/>
    <n v="2"/>
    <n v="0"/>
    <n v="0"/>
    <n v="0"/>
    <n v="0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0"/>
    <x v="0"/>
    <n v="4535.5"/>
    <n v="21.239284807294869"/>
    <n v="15.21593310106617"/>
    <n v="14.154272488568679"/>
    <n v="9.9949106638222815"/>
    <n v="9.1067477800826726"/>
    <n v="15.853926490277914"/>
    <n v="50.609490396929715"/>
    <n v="34.955584934182866"/>
    <n v="85.565075331112581"/>
    <n v="18"/>
    <n v="15"/>
    <n v="23"/>
    <n v="18"/>
    <n v="0"/>
    <n v="0"/>
    <n v="56"/>
    <n v="18"/>
    <n v="74"/>
    <n v="96330.776243485889"/>
    <n v="69011.864579885616"/>
    <n v="64196.702871903253"/>
    <n v="45331.917315765961"/>
    <n v="41303.654556564965"/>
    <n v="71905.483596655482"/>
    <n v="229539.34369527476"/>
    <n v="158541.05546898639"/>
    <n v="388080.39916426118"/>
    <n v="81639"/>
    <n v="68032.5"/>
    <n v="104316.5"/>
    <n v="81639"/>
    <n v="0"/>
    <n v="0"/>
    <n v="253988"/>
    <n v="81639"/>
    <n v="335627"/>
    <n v="9.9949106638222815"/>
    <n v="18"/>
    <m/>
    <m/>
    <n v="0"/>
    <m/>
    <m/>
    <m/>
    <m/>
    <m/>
    <m/>
    <m/>
    <m/>
    <m/>
    <m/>
    <m/>
    <m/>
    <m/>
    <m/>
    <m/>
    <m/>
    <n v="97891.208333333328"/>
    <n v="340162.5"/>
    <n v="322020.5"/>
    <n v="75"/>
    <n v="71"/>
    <n v="0"/>
    <n v="48"/>
    <n v="21.583333333333332"/>
    <n v="48"/>
    <n v="15"/>
    <n v="0"/>
    <n v="30"/>
    <n v="15"/>
    <n v="5"/>
    <n v="25"/>
    <n v="25"/>
    <n v="25"/>
    <n v="10"/>
    <n v="30"/>
    <n v="31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3"/>
    <x v="4"/>
    <n v="3985.87"/>
    <n v="4.2221237367408433"/>
    <n v="3.5664913405674614"/>
    <n v="5.4131879657827797"/>
    <n v="3.271031908026989"/>
    <n v="3.9701509660589061"/>
    <n v="4.5563715657569137"/>
    <n v="13.201803043091084"/>
    <n v="11.797554439842809"/>
    <n v="24.999357482933895"/>
    <n v="15"/>
    <n v="5"/>
    <n v="8"/>
    <n v="15"/>
    <n v="0"/>
    <n v="0"/>
    <n v="28"/>
    <n v="15"/>
    <n v="43"/>
    <n v="16828.836338563226"/>
    <n v="14215.570839627628"/>
    <n v="21576.263517174608"/>
    <n v="13037.907951247535"/>
    <n v="15824.505631085211"/>
    <n v="18161.104732803509"/>
    <n v="52620.670695365465"/>
    <n v="47023.518315136258"/>
    <n v="99644.189010501723"/>
    <n v="59788.049999999996"/>
    <n v="19929.349999999999"/>
    <n v="31886.959999999999"/>
    <n v="59788.049999999996"/>
    <n v="0"/>
    <n v="0"/>
    <n v="111604.35999999999"/>
    <n v="59788.049999999996"/>
    <n v="171392.40999999997"/>
    <n v="3.271031908026989"/>
    <n v="15"/>
    <m/>
    <m/>
    <n v="0"/>
    <m/>
    <m/>
    <m/>
    <m/>
    <m/>
    <m/>
    <m/>
    <m/>
    <m/>
    <m/>
    <m/>
    <m/>
    <m/>
    <m/>
    <m/>
    <m/>
    <n v="29894.024999999998"/>
    <n v="99646.75"/>
    <n v="99646.75"/>
    <n v="25"/>
    <n v="25"/>
    <n v="0"/>
    <n v="10"/>
    <n v="7.5"/>
    <n v="10"/>
    <n v="0"/>
    <n v="5"/>
    <n v="5"/>
    <n v="10"/>
    <n v="10"/>
    <n v="10"/>
    <n v="5"/>
    <n v="10"/>
    <n v="10"/>
    <n v="10"/>
    <n v="5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248"/>
    <s v="第二军医大学附属长征医院和田路分院"/>
    <s v="SH1248"/>
    <x v="142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31"/>
    <s v="复旦大学附属闵行医院"/>
    <s v="SH131"/>
    <x v="143"/>
    <s v="-"/>
    <s v="-"/>
    <x v="0"/>
    <x v="1"/>
    <x v="0"/>
    <x v="0"/>
    <n v="4535.5"/>
    <n v="25.785876777286774"/>
    <n v="18.473135021042335"/>
    <n v="17.184209806208521"/>
    <n v="12.134473317519218"/>
    <n v="11.056185659245372"/>
    <n v="19.247700599318645"/>
    <n v="61.443221604537634"/>
    <n v="42.438359576083229"/>
    <n v="103.88158118062086"/>
    <n v="27"/>
    <n v="26"/>
    <n v="28"/>
    <n v="29"/>
    <n v="0"/>
    <n v="0"/>
    <n v="81"/>
    <n v="29"/>
    <n v="110"/>
    <n v="116951.84412338417"/>
    <n v="83784.903887937515"/>
    <n v="77938.983576058759"/>
    <n v="55035.903731608414"/>
    <n v="50145.330057507388"/>
    <n v="87297.946068209727"/>
    <n v="278675.73158738046"/>
    <n v="192479.17985732551"/>
    <n v="471154.91144470597"/>
    <n v="122458.5"/>
    <n v="117923"/>
    <n v="126994"/>
    <n v="131529.5"/>
    <n v="0"/>
    <n v="0"/>
    <n v="367375.5"/>
    <n v="131529.5"/>
    <n v="498905"/>
    <n v="12.134473317519218"/>
    <n v="29"/>
    <m/>
    <m/>
    <n v="0"/>
    <m/>
    <m/>
    <m/>
    <m/>
    <m/>
    <m/>
    <m/>
    <m/>
    <m/>
    <m/>
    <m/>
    <m/>
    <m/>
    <m/>
    <m/>
    <m/>
    <n v="98647.125"/>
    <n v="326556"/>
    <n v="263059"/>
    <n v="72"/>
    <n v="58"/>
    <n v="0"/>
    <n v="27"/>
    <n v="21.75"/>
    <n v="16"/>
    <n v="26"/>
    <n v="21"/>
    <n v="26"/>
    <n v="24"/>
    <n v="18"/>
    <n v="23"/>
    <n v="22"/>
    <n v="27"/>
    <n v="13"/>
    <n v="18"/>
    <n v="27"/>
  </r>
  <r>
    <s v="BC_LEL48"/>
    <x v="5"/>
    <x v="2"/>
    <s v="上海市"/>
    <s v="SH131"/>
    <s v="复旦大学附属闵行医院"/>
    <s v="SH131"/>
    <x v="143"/>
    <s v="-"/>
    <s v="-"/>
    <x v="0"/>
    <x v="1"/>
    <x v="1"/>
    <x v="1"/>
    <n v="3444.49"/>
    <n v="1.8836298271127039"/>
    <n v="1.7452258890916736"/>
    <n v="2.647212954293205"/>
    <n v="2.7095910572253623"/>
    <n v="2.4396668174386602"/>
    <n v="3.2111223068359518"/>
    <n v="6.2760686704975823"/>
    <n v="8.3603801814999734"/>
    <n v="14.636448851997557"/>
    <n v="-8"/>
    <n v="-2"/>
    <n v="0"/>
    <n v="0"/>
    <n v="0"/>
    <n v="0"/>
    <n v="-10"/>
    <n v="0"/>
    <n v="-10"/>
    <n v="6488.1441031914374"/>
    <n v="6011.4131227173793"/>
    <n v="9118.2985489334023"/>
    <n v="9333.1593007021893"/>
    <n v="8403.4079559992915"/>
    <n v="11060.678674673367"/>
    <n v="21617.855774842217"/>
    <n v="28797.245931374848"/>
    <n v="50415.101706217065"/>
    <n v="-27555.919999999998"/>
    <n v="-6888.98"/>
    <n v="0"/>
    <n v="0"/>
    <n v="0"/>
    <n v="0"/>
    <n v="-34444.899999999994"/>
    <n v="0"/>
    <n v="-34444.899999999994"/>
    <n v="2.7095910572253623"/>
    <n v="0"/>
    <m/>
    <m/>
    <n v="0"/>
    <m/>
    <m/>
    <m/>
    <m/>
    <m/>
    <m/>
    <m/>
    <m/>
    <m/>
    <m/>
    <m/>
    <m/>
    <m/>
    <m/>
    <m/>
    <m/>
    <n v="8898.2658333333329"/>
    <n v="0"/>
    <n v="0"/>
    <n v="0"/>
    <n v="0"/>
    <n v="0"/>
    <n v="8"/>
    <n v="2.5833333333333335"/>
    <n v="2"/>
    <n v="5"/>
    <n v="8"/>
    <n v="5"/>
    <n v="1"/>
    <n v="10"/>
    <n v="0"/>
    <n v="0"/>
    <n v="0"/>
    <n v="0"/>
    <n v="0"/>
    <n v="0"/>
  </r>
  <r>
    <s v="BC_LEL48"/>
    <x v="5"/>
    <x v="2"/>
    <s v="上海市"/>
    <s v="SH131"/>
    <s v="复旦大学附属闵行医院"/>
    <s v="SH131"/>
    <x v="143"/>
    <s v="-"/>
    <s v="-"/>
    <x v="0"/>
    <x v="1"/>
    <x v="2"/>
    <x v="2"/>
    <n v="3566.02"/>
    <n v="1.1510429408636136"/>
    <n v="1.3142530348234516"/>
    <n v="2.6600890545443066"/>
    <n v="2.6927983469887802"/>
    <n v="3.2737205264277596"/>
    <n v="4.169103899359917"/>
    <n v="5.1253850302313717"/>
    <n v="10.135622772776458"/>
    <n v="15.261007803007828"/>
    <n v="0"/>
    <n v="0"/>
    <n v="0"/>
    <n v="0"/>
    <n v="0"/>
    <n v="0"/>
    <n v="0"/>
    <n v="0"/>
    <n v="0"/>
    <n v="4104.642147978464"/>
    <n v="4686.6526072411252"/>
    <n v="9485.9307702860879"/>
    <n v="9602.5727613289309"/>
    <n v="11674.152871651919"/>
    <n v="14867.107887195452"/>
    <n v="18277.225525505677"/>
    <n v="36143.833520176304"/>
    <n v="54421.059045681977"/>
    <n v="0"/>
    <n v="0"/>
    <n v="0"/>
    <n v="0"/>
    <n v="0"/>
    <n v="0"/>
    <n v="0"/>
    <n v="0"/>
    <n v="0"/>
    <n v="2.6927983469887802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31"/>
    <s v="复旦大学附属闵行医院"/>
    <s v="SH131"/>
    <x v="143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31"/>
    <s v="复旦大学附属闵行医院"/>
    <s v="SH131"/>
    <x v="143"/>
    <s v="-"/>
    <s v="-"/>
    <x v="0"/>
    <x v="1"/>
    <x v="3"/>
    <x v="4"/>
    <n v="3985.87"/>
    <n v="8.0091909116461029"/>
    <n v="6.7654838684067586"/>
    <n v="10.268589591845179"/>
    <n v="6.2050097683061445"/>
    <n v="7.5312091776276038"/>
    <n v="8.6432449662673072"/>
    <n v="25.04326437189804"/>
    <n v="22.379463912201054"/>
    <n v="47.422728284099094"/>
    <n v="20"/>
    <n v="11"/>
    <n v="6"/>
    <n v="7"/>
    <n v="0"/>
    <n v="0"/>
    <n v="37"/>
    <n v="7"/>
    <n v="44"/>
    <n v="31923.593779002855"/>
    <n v="26966.339186566449"/>
    <n v="40929.263196447944"/>
    <n v="24732.362285198411"/>
    <n v="30018.420724830536"/>
    <n v="34450.85081369587"/>
    <n v="99819.196162017237"/>
    <n v="89201.633823724813"/>
    <n v="189020.82998574205"/>
    <n v="79717.399999999994"/>
    <n v="43844.57"/>
    <n v="23915.22"/>
    <n v="27901.09"/>
    <n v="0"/>
    <n v="0"/>
    <n v="147477.19"/>
    <n v="27901.09"/>
    <n v="175378.28"/>
    <n v="6.2050097683061445"/>
    <n v="7"/>
    <m/>
    <m/>
    <n v="0"/>
    <m/>
    <m/>
    <m/>
    <m/>
    <m/>
    <m/>
    <m/>
    <m/>
    <m/>
    <m/>
    <m/>
    <m/>
    <m/>
    <m/>
    <m/>
    <m/>
    <n v="67427.63416666667"/>
    <n v="187335.88999999998"/>
    <n v="127547.84"/>
    <n v="47"/>
    <n v="32"/>
    <n v="0"/>
    <n v="27"/>
    <n v="16.916666666666668"/>
    <n v="7"/>
    <n v="26"/>
    <n v="27"/>
    <n v="24"/>
    <n v="24"/>
    <n v="16"/>
    <n v="15"/>
    <n v="14"/>
    <n v="18"/>
    <n v="3"/>
    <n v="12"/>
    <n v="17"/>
  </r>
  <r>
    <s v="BC_LEL48"/>
    <x v="5"/>
    <x v="2"/>
    <s v="上海市"/>
    <s v="SH131"/>
    <s v="复旦大学附属闵行医院"/>
    <s v="SH131"/>
    <x v="143"/>
    <s v="-"/>
    <s v="-"/>
    <x v="0"/>
    <x v="1"/>
    <x v="4"/>
    <x v="5"/>
    <n v="6232.07"/>
    <n v="6.2295668440293506"/>
    <n v="5.6560798400290757"/>
    <n v="9.042117032429033"/>
    <n v="7.7546926739285666"/>
    <n v="7.0028146430287208"/>
    <n v="9.5354131794283461"/>
    <n v="20.927763716487458"/>
    <n v="24.292920496385634"/>
    <n v="45.220684212873095"/>
    <n v="5"/>
    <n v="6"/>
    <n v="2"/>
    <n v="4"/>
    <n v="0"/>
    <n v="0"/>
    <n v="13"/>
    <n v="4"/>
    <n v="17"/>
    <n v="38823.096641669996"/>
    <n v="35249.085488650002"/>
    <n v="56351.106294290003"/>
    <n v="48327.787572410001"/>
    <n v="43642.03105238"/>
    <n v="59425.362413120012"/>
    <n v="130423.28842461"/>
    <n v="151395.18103791002"/>
    <n v="281818.46946252004"/>
    <n v="31160.35"/>
    <n v="37392.42"/>
    <n v="12464.14"/>
    <n v="24928.28"/>
    <n v="0"/>
    <n v="0"/>
    <n v="81016.909999999989"/>
    <n v="24928.28"/>
    <n v="105945.18999999999"/>
    <n v="7.7546926739285666"/>
    <n v="4"/>
    <n v="16"/>
    <n v="11"/>
    <n v="17"/>
    <n v="5"/>
    <n v="6"/>
    <n v="2"/>
    <n v="4"/>
    <n v="0"/>
    <n v="0"/>
    <n v="0"/>
    <n v="0.33333333333333331"/>
    <n v="0"/>
    <n v="0"/>
    <n v="0"/>
    <n v="0"/>
    <n v="0"/>
    <n v="0"/>
    <n v="0"/>
    <n v="0"/>
    <n v="18176.870833333331"/>
    <n v="99713.12"/>
    <n v="68552.76999999999"/>
    <n v="16"/>
    <n v="11"/>
    <n v="30"/>
    <n v="6"/>
    <n v="2.9166666666666665"/>
    <n v="0"/>
    <n v="0"/>
    <n v="2"/>
    <n v="0"/>
    <n v="3"/>
    <n v="3"/>
    <n v="6"/>
    <n v="3"/>
    <n v="7"/>
    <n v="3"/>
    <n v="2"/>
    <n v="6"/>
  </r>
  <r>
    <s v="BC_LEL48"/>
    <x v="5"/>
    <x v="2"/>
    <s v="上海市"/>
    <s v="SH131"/>
    <s v="复旦大学附属闵行医院"/>
    <s v="SH131"/>
    <x v="143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.33333333333333331"/>
    <n v="0.33333333333333331"/>
    <n v="0.33333333333333331"/>
    <n v="0"/>
    <n v="0"/>
    <n v="0"/>
    <n v="1"/>
    <n v="0"/>
    <n v="0"/>
    <n v="0"/>
    <n v="707.43916666666667"/>
    <n v="8489.27"/>
    <n v="0"/>
    <n v="1"/>
    <n v="0"/>
    <n v="0"/>
    <n v="1"/>
    <n v="8.3333333333333329E-2"/>
    <n v="0"/>
    <n v="0"/>
    <n v="0"/>
    <n v="0"/>
    <n v="0"/>
    <n v="0"/>
    <n v="1"/>
    <n v="0"/>
    <n v="0"/>
    <n v="0"/>
    <n v="0"/>
    <n v="0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4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1"/>
    <x v="1"/>
    <n v="3444.49"/>
    <n v="18.046388988789452"/>
    <n v="16.720389969684742"/>
    <n v="25.362007981454255"/>
    <n v="25.959630451481701"/>
    <n v="23.37358208965426"/>
    <n v="30.764623391299281"/>
    <n v="60.128786939928446"/>
    <n v="80.097835932435231"/>
    <n v="140.22662287236366"/>
    <n v="20"/>
    <n v="17"/>
    <n v="12"/>
    <n v="13"/>
    <n v="0"/>
    <n v="0"/>
    <n v="49"/>
    <n v="13"/>
    <n v="62"/>
    <n v="62160.606407995372"/>
    <n v="57593.216046679394"/>
    <n v="87359.182872039353"/>
    <n v="89417.687493824196"/>
    <n v="80510.069771993192"/>
    <n v="105968.43762509644"/>
    <n v="207113.00532671413"/>
    <n v="275896.19489091384"/>
    <n v="483009.20021762798"/>
    <n v="68889.799999999988"/>
    <n v="58556.329999999994"/>
    <n v="41333.879999999997"/>
    <n v="44778.369999999995"/>
    <n v="0"/>
    <n v="0"/>
    <n v="168780.00999999998"/>
    <n v="44778.369999999995"/>
    <n v="213558.37999999998"/>
    <n v="25.959630451481701"/>
    <n v="13"/>
    <m/>
    <m/>
    <n v="0"/>
    <m/>
    <m/>
    <m/>
    <m/>
    <m/>
    <m/>
    <m/>
    <m/>
    <m/>
    <m/>
    <m/>
    <m/>
    <m/>
    <m/>
    <m/>
    <m/>
    <n v="84102.964166666672"/>
    <n v="241114.3"/>
    <n v="220447.35999999999"/>
    <n v="70"/>
    <n v="64"/>
    <n v="0"/>
    <n v="31"/>
    <n v="24.416666666666668"/>
    <n v="23"/>
    <n v="22"/>
    <n v="31"/>
    <n v="28"/>
    <n v="25"/>
    <n v="30"/>
    <n v="20"/>
    <n v="30"/>
    <n v="20"/>
    <n v="30"/>
    <n v="15"/>
    <n v="19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73E-7"/>
    <n v="1.0000000000000002E-6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22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3"/>
    <x v="4"/>
    <n v="3985.87"/>
    <n v="9.7388937363915478"/>
    <n v="8.2265898261804349"/>
    <n v="12.486242862831547"/>
    <n v="7.5450730833415864"/>
    <n v="9.157684801944308"/>
    <n v="10.509881109423835"/>
    <n v="30.451726425403528"/>
    <n v="27.212638994709728"/>
    <n v="57.664365420113256"/>
    <n v="25"/>
    <n v="29"/>
    <n v="8"/>
    <n v="14.000000000000002"/>
    <n v="0"/>
    <n v="0"/>
    <n v="62"/>
    <n v="14.000000000000002"/>
    <n v="76"/>
    <n v="38817.964377070981"/>
    <n v="32790.117590477814"/>
    <n v="49768.540839674381"/>
    <n v="30073.680450698732"/>
    <n v="36501.341121525758"/>
    <n v="41891.019817619177"/>
    <n v="121376.62280722318"/>
    <n v="108466.04138984367"/>
    <n v="229842.66419706686"/>
    <n v="99646.75"/>
    <n v="115590.23"/>
    <n v="31886.959999999999"/>
    <n v="55802.180000000008"/>
    <n v="0"/>
    <n v="0"/>
    <n v="247123.93999999997"/>
    <n v="55802.180000000008"/>
    <n v="302926.12"/>
    <n v="7.5450730833415864"/>
    <n v="14.000000000000002"/>
    <m/>
    <m/>
    <n v="0"/>
    <m/>
    <m/>
    <m/>
    <m/>
    <m/>
    <m/>
    <m/>
    <m/>
    <m/>
    <m/>
    <m/>
    <m/>
    <m/>
    <m/>
    <m/>
    <m/>
    <n v="79717.399999999994"/>
    <n v="330827.20999999996"/>
    <n v="298940.25"/>
    <n v="83"/>
    <n v="75"/>
    <n v="0"/>
    <n v="30"/>
    <n v="20"/>
    <n v="7"/>
    <n v="12"/>
    <n v="17"/>
    <n v="17"/>
    <n v="15"/>
    <n v="14"/>
    <n v="24"/>
    <n v="30"/>
    <n v="29"/>
    <n v="23"/>
    <n v="23"/>
    <n v="29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4"/>
    <x v="5"/>
    <n v="6232.07"/>
    <n v="1.8451429715872896"/>
    <n v="1.7057595991861454"/>
    <n v="2.5287203286580544"/>
    <n v="2.2158177736578697"/>
    <n v="2.0330772846582281"/>
    <n v="2.6486136828597879"/>
    <n v="6.0796228994314898"/>
    <n v="6.8975087411758862"/>
    <n v="12.977131640607377"/>
    <n v="0"/>
    <n v="0"/>
    <n v="6"/>
    <n v="6.0000000000000009"/>
    <n v="0"/>
    <n v="0"/>
    <n v="6"/>
    <n v="6.0000000000000009"/>
    <n v="12"/>
    <n v="11499.060158939999"/>
    <n v="10630.413225300001"/>
    <n v="15759.16209862"/>
    <n v="13809.131472680001"/>
    <n v="12670.279953400002"/>
    <n v="16506.345874539998"/>
    <n v="37888.635482860002"/>
    <n v="42985.757300620011"/>
    <n v="80874.392783480012"/>
    <n v="0"/>
    <n v="0"/>
    <n v="37392.42"/>
    <n v="37392.420000000006"/>
    <n v="0"/>
    <n v="0"/>
    <n v="37392.42"/>
    <n v="37392.420000000006"/>
    <n v="74784.84"/>
    <n v="2.2158177736578697"/>
    <n v="6.0000000000000009"/>
    <n v="0"/>
    <n v="0"/>
    <n v="12"/>
    <n v="0"/>
    <n v="0"/>
    <n v="6"/>
    <n v="6.00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357"/>
    <s v="上海交通大学医学院附属瑞金医院肿瘤质子中心"/>
    <s v="SH1357"/>
    <x v="14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06"/>
    <s v="上海浦中中医医院有限公司"/>
    <s v="SH1406"/>
    <x v="145"/>
    <s v="-"/>
    <s v="-"/>
    <x v="0"/>
    <x v="1"/>
    <x v="0"/>
    <x v="0"/>
    <n v="4535.5"/>
    <n v="0.56407243524570505"/>
    <n v="0.40410439978215457"/>
    <n v="0.37590884176175349"/>
    <n v="0.26544460650902507"/>
    <n v="0.24185679716086003"/>
    <n v="0.42104821347402271"/>
    <n v="1.3440856767896132"/>
    <n v="0.92834961714390785"/>
    <n v="2.2724352939335208"/>
    <n v="3"/>
    <n v="5"/>
    <n v="4"/>
    <n v="6"/>
    <n v="0"/>
    <n v="0"/>
    <n v="12"/>
    <n v="6"/>
    <n v="18"/>
    <n v="2558.3505300568954"/>
    <n v="1832.8155052119621"/>
    <n v="1704.9345518104328"/>
    <n v="1203.9240128216832"/>
    <n v="1096.9415035230807"/>
    <n v="1909.66417221143"/>
    <n v="6096.1005870792906"/>
    <n v="4210.5296885561938"/>
    <n v="10306.630275635485"/>
    <n v="13606.5"/>
    <n v="22677.5"/>
    <n v="18142"/>
    <n v="27213"/>
    <n v="0"/>
    <n v="0"/>
    <n v="54426"/>
    <n v="27213"/>
    <n v="81639"/>
    <n v="0.26544460650902507"/>
    <n v="6"/>
    <m/>
    <m/>
    <n v="0"/>
    <m/>
    <m/>
    <m/>
    <m/>
    <m/>
    <m/>
    <m/>
    <m/>
    <m/>
    <m/>
    <m/>
    <m/>
    <m/>
    <m/>
    <m/>
    <m/>
    <n v="11338.75"/>
    <n v="27213"/>
    <n v="49890.5"/>
    <n v="6"/>
    <n v="11"/>
    <n v="0"/>
    <n v="5"/>
    <n v="2.5"/>
    <n v="2"/>
    <n v="1"/>
    <n v="0"/>
    <n v="4"/>
    <n v="1"/>
    <n v="5"/>
    <n v="0"/>
    <n v="3"/>
    <n v="3"/>
    <n v="2"/>
    <n v="4"/>
    <n v="5"/>
  </r>
  <r>
    <s v="BC_LEL48"/>
    <x v="5"/>
    <x v="2"/>
    <s v="上海市"/>
    <s v="SH1406"/>
    <s v="上海浦中中医医院有限公司"/>
    <s v="SH1406"/>
    <x v="145"/>
    <s v="-"/>
    <s v="-"/>
    <x v="0"/>
    <x v="1"/>
    <x v="1"/>
    <x v="1"/>
    <n v="3444.49"/>
    <n v="0.42533576741254614"/>
    <n v="0.39408326527876508"/>
    <n v="0.59775776387265933"/>
    <n v="0.61184314195411416"/>
    <n v="0.55089250716356852"/>
    <n v="0.72509213380166671"/>
    <n v="1.4171767965639706"/>
    <n v="1.8878277829193495"/>
    <n v="3.3050045794833203"/>
    <n v="0"/>
    <n v="0"/>
    <n v="0"/>
    <n v="0"/>
    <n v="0"/>
    <n v="0"/>
    <n v="0"/>
    <n v="0"/>
    <n v="0"/>
    <n v="1465.0647974948408"/>
    <n v="1357.4158664200536"/>
    <n v="2058.9706400817363"/>
    <n v="2107.4875840295267"/>
    <n v="1897.54373199984"/>
    <n v="2497.5726039585024"/>
    <n v="4881.4513039966314"/>
    <n v="6502.6039199878687"/>
    <n v="11384.0552239845"/>
    <n v="0"/>
    <n v="0"/>
    <n v="0"/>
    <n v="0"/>
    <n v="0"/>
    <n v="0"/>
    <n v="0"/>
    <n v="0"/>
    <n v="0"/>
    <n v="0.61184314195411416"/>
    <n v="0"/>
    <m/>
    <m/>
    <n v="0"/>
    <m/>
    <m/>
    <m/>
    <m/>
    <m/>
    <m/>
    <m/>
    <m/>
    <m/>
    <m/>
    <m/>
    <m/>
    <m/>
    <m/>
    <m/>
    <m/>
    <n v="2009.2858333333334"/>
    <n v="0"/>
    <n v="0"/>
    <n v="0"/>
    <n v="0"/>
    <n v="0"/>
    <n v="3"/>
    <n v="0.58333333333333337"/>
    <n v="1"/>
    <n v="0"/>
    <n v="3"/>
    <n v="2"/>
    <n v="1"/>
    <n v="0"/>
    <n v="0"/>
    <n v="0"/>
    <n v="0"/>
    <n v="0"/>
    <n v="0"/>
    <n v="0"/>
  </r>
  <r>
    <s v="BC_LEL48"/>
    <x v="5"/>
    <x v="2"/>
    <s v="上海市"/>
    <s v="SH1406"/>
    <s v="上海浦中中医医院有限公司"/>
    <s v="SH1406"/>
    <x v="145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14264.08"/>
    <n v="3566.02"/>
    <n v="4"/>
    <n v="1"/>
    <n v="0"/>
    <n v="2"/>
    <n v="0.41666666666666669"/>
    <n v="0"/>
    <n v="0"/>
    <n v="0"/>
    <n v="0"/>
    <n v="0"/>
    <n v="0"/>
    <n v="1"/>
    <n v="2"/>
    <n v="1"/>
    <n v="1"/>
    <n v="0"/>
    <n v="0"/>
  </r>
  <r>
    <s v="BC_LEL48"/>
    <x v="5"/>
    <x v="2"/>
    <s v="上海市"/>
    <s v="SH1406"/>
    <s v="上海浦中中医医院有限公司"/>
    <s v="SH1406"/>
    <x v="145"/>
    <s v="-"/>
    <s v="-"/>
    <x v="0"/>
    <x v="1"/>
    <x v="2"/>
    <x v="3"/>
    <n v="10698.05"/>
    <m/>
    <m/>
    <m/>
    <m/>
    <m/>
    <m/>
    <n v="0"/>
    <n v="0"/>
    <n v="0"/>
    <n v="2"/>
    <n v="2"/>
    <n v="3"/>
    <n v="1"/>
    <n v="0"/>
    <n v="0"/>
    <n v="7"/>
    <n v="1"/>
    <n v="8"/>
    <m/>
    <m/>
    <m/>
    <m/>
    <m/>
    <m/>
    <n v="0"/>
    <n v="0"/>
    <n v="0"/>
    <n v="21396.1"/>
    <n v="21396.1"/>
    <n v="32094.149999999998"/>
    <n v="10698.05"/>
    <n v="0"/>
    <n v="0"/>
    <n v="74886.349999999991"/>
    <n v="10698.05"/>
    <n v="85584.4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06"/>
    <s v="上海浦中中医医院有限公司"/>
    <s v="SH1406"/>
    <x v="145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664.31166666666661"/>
    <n v="0"/>
    <n v="0"/>
    <n v="0"/>
    <n v="0"/>
    <n v="0"/>
    <n v="2"/>
    <n v="0.16666666666666666"/>
    <n v="2"/>
    <n v="0"/>
    <n v="0"/>
    <n v="0"/>
    <n v="0"/>
    <n v="0"/>
    <n v="0"/>
    <n v="0"/>
    <n v="0"/>
    <n v="0"/>
    <n v="0"/>
    <n v="0"/>
  </r>
  <r>
    <s v="BC_LEL48"/>
    <x v="5"/>
    <x v="2"/>
    <s v="上海市"/>
    <s v="SH1406"/>
    <s v="上海浦中中医医院有限公司"/>
    <s v="SH1406"/>
    <x v="145"/>
    <s v="-"/>
    <s v="-"/>
    <x v="0"/>
    <x v="1"/>
    <x v="4"/>
    <x v="5"/>
    <n v="6232.07"/>
    <n v="5.2597679021240138"/>
    <n v="4.8624411836243819"/>
    <n v="5.8461848015282243"/>
    <n v="4.9542237072288984"/>
    <n v="4.433303043529679"/>
    <n v="6.1879532078298229"/>
    <n v="15.968393887276619"/>
    <n v="15.575479958588401"/>
    <n v="31.543873845865022"/>
    <n v="6"/>
    <n v="9"/>
    <n v="3"/>
    <n v="4"/>
    <n v="0"/>
    <n v="0"/>
    <n v="18"/>
    <n v="4"/>
    <n v="22"/>
    <n v="32779.241749790002"/>
    <n v="30303.07382723"/>
    <n v="36433.832916059997"/>
    <n v="30875.068939109999"/>
    <n v="27628.654898490004"/>
    <n v="38563.757547920002"/>
    <n v="99516.148493079992"/>
    <n v="97067.481385520005"/>
    <n v="196583.62987860001"/>
    <n v="37392.42"/>
    <n v="56088.63"/>
    <n v="18696.21"/>
    <n v="24928.28"/>
    <n v="0"/>
    <n v="0"/>
    <n v="112177.25999999998"/>
    <n v="24928.28"/>
    <n v="137105.53999999998"/>
    <n v="4.9542237072288984"/>
    <n v="4"/>
    <n v="16"/>
    <n v="13"/>
    <n v="22"/>
    <n v="6"/>
    <n v="9"/>
    <n v="3"/>
    <n v="4"/>
    <n v="0"/>
    <n v="0"/>
    <n v="0"/>
    <n v="0"/>
    <n v="0"/>
    <n v="0"/>
    <n v="0"/>
    <n v="0"/>
    <n v="0"/>
    <n v="0"/>
    <n v="0"/>
    <n v="0"/>
    <n v="21292.905833333331"/>
    <n v="99713.12"/>
    <n v="81016.91"/>
    <n v="16"/>
    <n v="13"/>
    <n v="1.3333333333333333"/>
    <n v="6"/>
    <n v="3.4166666666666665"/>
    <n v="0"/>
    <n v="0"/>
    <n v="1"/>
    <n v="1"/>
    <n v="5"/>
    <n v="5"/>
    <n v="5"/>
    <n v="5"/>
    <n v="6"/>
    <n v="3"/>
    <n v="6"/>
    <n v="4"/>
  </r>
  <r>
    <s v="BC_LEL48"/>
    <x v="5"/>
    <x v="2"/>
    <s v="上海市"/>
    <s v="SH1406"/>
    <s v="上海浦中中医医院有限公司"/>
    <s v="SH1406"/>
    <x v="145"/>
    <s v="-"/>
    <s v="-"/>
    <x v="0"/>
    <x v="1"/>
    <x v="4"/>
    <x v="6"/>
    <n v="8489.27"/>
    <n v="1.1779575864591419E-6"/>
    <n v="1.1779575864591419E-6"/>
    <n v="1"/>
    <n v="1"/>
    <n v="1"/>
    <n v="1"/>
    <n v="1.0000023559151729"/>
    <n v="3"/>
    <n v="4.0000023559151732"/>
    <n v="0"/>
    <n v="1"/>
    <n v="0"/>
    <n v="0"/>
    <n v="0"/>
    <n v="0"/>
    <n v="1"/>
    <n v="0"/>
    <n v="1"/>
    <n v="0.01"/>
    <n v="0.01"/>
    <n v="8489.27"/>
    <n v="8489.27"/>
    <n v="8489.27"/>
    <n v="8489.27"/>
    <n v="8489.2900000000009"/>
    <n v="25467.81"/>
    <n v="33957.100000000006"/>
    <n v="0"/>
    <n v="8489.27"/>
    <n v="0"/>
    <n v="0"/>
    <n v="0"/>
    <n v="0"/>
    <n v="8489.27"/>
    <n v="0"/>
    <n v="8489.27"/>
    <n v="1"/>
    <n v="0"/>
    <n v="4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3537.1958333333337"/>
    <n v="16978.54"/>
    <n v="16978.54"/>
    <n v="2"/>
    <n v="2"/>
    <n v="0"/>
    <n v="1"/>
    <n v="0.41666666666666669"/>
    <n v="0"/>
    <n v="0"/>
    <n v="1"/>
    <n v="0"/>
    <n v="0"/>
    <n v="0"/>
    <n v="1"/>
    <n v="0"/>
    <n v="1"/>
    <n v="1"/>
    <n v="1"/>
    <n v="0"/>
  </r>
  <r>
    <s v="BC_LEL48"/>
    <x v="5"/>
    <x v="2"/>
    <s v="上海市"/>
    <s v="SH141"/>
    <s v="上海市闵行区肿瘤医院"/>
    <s v="SH141"/>
    <x v="146"/>
    <s v="-"/>
    <s v="-"/>
    <x v="0"/>
    <x v="2"/>
    <x v="0"/>
    <x v="0"/>
    <n v="4535.5"/>
    <n v="24.305177275407456"/>
    <n v="17.412354266520911"/>
    <n v="16.19744285932482"/>
    <n v="11.437676821049294"/>
    <n v="10.421307553694584"/>
    <n v="18.142442052716213"/>
    <n v="57.91497440125319"/>
    <n v="40.001426427460089"/>
    <n v="97.916400828713279"/>
    <n v="24"/>
    <n v="12"/>
    <n v="12"/>
    <n v="12"/>
    <n v="0"/>
    <n v="0"/>
    <n v="48"/>
    <n v="12"/>
    <n v="60"/>
    <n v="110236.13153261051"/>
    <n v="78973.732775805591"/>
    <n v="73463.502088467721"/>
    <n v="51875.583221869078"/>
    <n v="47265.840409781791"/>
    <n v="82285.045930094391"/>
    <n v="262673.36639688379"/>
    <n v="181426.46956174524"/>
    <n v="444099.83595862903"/>
    <n v="108852"/>
    <n v="54426"/>
    <n v="54426"/>
    <n v="54426"/>
    <n v="0"/>
    <n v="0"/>
    <n v="217704"/>
    <n v="54426"/>
    <n v="272130"/>
    <n v="11.437676821049294"/>
    <n v="12"/>
    <m/>
    <m/>
    <n v="0"/>
    <m/>
    <m/>
    <m/>
    <m/>
    <m/>
    <m/>
    <m/>
    <m/>
    <m/>
    <m/>
    <m/>
    <m/>
    <m/>
    <m/>
    <m/>
    <m/>
    <n v="85040.625"/>
    <n v="272130"/>
    <n v="272130"/>
    <n v="60"/>
    <n v="60"/>
    <n v="0"/>
    <n v="36"/>
    <n v="18.75"/>
    <n v="21"/>
    <n v="12"/>
    <n v="24"/>
    <n v="24"/>
    <n v="12"/>
    <n v="12"/>
    <n v="12"/>
    <n v="24"/>
    <n v="24"/>
    <n v="36"/>
    <n v="0"/>
    <n v="24"/>
  </r>
  <r>
    <s v="BC_LEL48"/>
    <x v="5"/>
    <x v="2"/>
    <s v="上海市"/>
    <s v="SH141"/>
    <s v="上海市闵行区肿瘤医院"/>
    <s v="SH141"/>
    <x v="146"/>
    <s v="-"/>
    <s v="-"/>
    <x v="0"/>
    <x v="2"/>
    <x v="1"/>
    <x v="1"/>
    <n v="3444.49"/>
    <n v="2.5520146044752767"/>
    <n v="2.3644995916725908"/>
    <n v="3.5865465832359562"/>
    <n v="3.6710588517246854"/>
    <n v="3.3053550429814114"/>
    <n v="4.3505528028100002"/>
    <n v="8.5030607793838229"/>
    <n v="11.326966697516097"/>
    <n v="19.830027476899922"/>
    <n v="0"/>
    <n v="10"/>
    <n v="9"/>
    <n v="10"/>
    <n v="0"/>
    <n v="0"/>
    <n v="19"/>
    <n v="10"/>
    <n v="29"/>
    <n v="8790.3887849690454"/>
    <n v="8144.4951985203206"/>
    <n v="12353.823840490417"/>
    <n v="12644.925504177159"/>
    <n v="11385.26239199904"/>
    <n v="14985.435623751016"/>
    <n v="29288.707823979785"/>
    <n v="39015.623519927212"/>
    <n v="68304.33134390699"/>
    <n v="0"/>
    <n v="34444.899999999994"/>
    <n v="31000.409999999996"/>
    <n v="34444.899999999994"/>
    <n v="0"/>
    <n v="0"/>
    <n v="65445.30999999999"/>
    <n v="34444.899999999994"/>
    <n v="99890.209999999992"/>
    <n v="3.6710588517246854"/>
    <n v="10"/>
    <m/>
    <m/>
    <n v="0"/>
    <m/>
    <m/>
    <m/>
    <m/>
    <m/>
    <m/>
    <m/>
    <m/>
    <m/>
    <m/>
    <m/>
    <m/>
    <m/>
    <m/>
    <m/>
    <m/>
    <n v="18657.654166666667"/>
    <n v="86112.25"/>
    <n v="137779.59999999998"/>
    <n v="25"/>
    <n v="40"/>
    <n v="0"/>
    <n v="30"/>
    <n v="5.416666666666667"/>
    <n v="0"/>
    <n v="0"/>
    <n v="0"/>
    <n v="0"/>
    <n v="0"/>
    <n v="0"/>
    <n v="13"/>
    <n v="0"/>
    <n v="12"/>
    <n v="10"/>
    <n v="0"/>
    <n v="30"/>
  </r>
  <r>
    <s v="BC_LEL48"/>
    <x v="5"/>
    <x v="2"/>
    <s v="上海市"/>
    <s v="SH141"/>
    <s v="上海市闵行区肿瘤医院"/>
    <s v="SH141"/>
    <x v="146"/>
    <s v="-"/>
    <s v="-"/>
    <x v="0"/>
    <x v="2"/>
    <x v="2"/>
    <x v="2"/>
    <n v="3566.02"/>
    <n v="3.4102127293613362"/>
    <n v="3.8937577998558419"/>
    <n v="7.8810869977062215"/>
    <n v="7.9779953244962325"/>
    <n v="9.6991024533100081"/>
    <n v="12.351868625300748"/>
    <n v="15.1850575269234"/>
    <n v="30.028966403106985"/>
    <n v="45.214023930030386"/>
    <n v="0"/>
    <n v="0"/>
    <n v="0"/>
    <n v="0"/>
    <n v="0"/>
    <n v="0"/>
    <n v="0"/>
    <n v="0"/>
    <n v="0"/>
    <n v="12160.886797157113"/>
    <n v="13885.21818944193"/>
    <n v="28104.113855560339"/>
    <n v="28449.690887060053"/>
    <n v="34587.193330552553"/>
    <n v="44047.010555194967"/>
    <n v="54150.218842159382"/>
    <n v="107083.89477280757"/>
    <n v="161234.11361496695"/>
    <n v="0"/>
    <n v="0"/>
    <n v="0"/>
    <n v="0"/>
    <n v="0"/>
    <n v="0"/>
    <n v="0"/>
    <n v="0"/>
    <n v="0"/>
    <n v="7.9779953244962325"/>
    <n v="0"/>
    <m/>
    <m/>
    <n v="0"/>
    <m/>
    <m/>
    <m/>
    <m/>
    <m/>
    <m/>
    <n v="1.3333333333333333"/>
    <n v="0.66666666666666663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1"/>
    <s v="上海市闵行区肿瘤医院"/>
    <s v="SH141"/>
    <x v="146"/>
    <s v="-"/>
    <s v="-"/>
    <x v="0"/>
    <x v="2"/>
    <x v="2"/>
    <x v="3"/>
    <n v="10698.05"/>
    <m/>
    <m/>
    <m/>
    <m/>
    <m/>
    <m/>
    <n v="0"/>
    <n v="0"/>
    <n v="0"/>
    <n v="3"/>
    <n v="0"/>
    <n v="0"/>
    <n v="6"/>
    <n v="0"/>
    <n v="0"/>
    <n v="3"/>
    <n v="6"/>
    <n v="9"/>
    <m/>
    <m/>
    <m/>
    <m/>
    <m/>
    <m/>
    <n v="0"/>
    <n v="0"/>
    <n v="0"/>
    <n v="32094.149999999998"/>
    <n v="0"/>
    <n v="0"/>
    <n v="64188.299999999996"/>
    <n v="0"/>
    <n v="0"/>
    <n v="32094.149999999998"/>
    <n v="64188.299999999996"/>
    <n v="96282.45"/>
    <n v="0"/>
    <n v="6"/>
    <m/>
    <m/>
    <n v="0"/>
    <m/>
    <m/>
    <m/>
    <m/>
    <m/>
    <m/>
    <n v="0"/>
    <n v="0"/>
    <n v="0.3333333333333333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1"/>
    <s v="上海市闵行区肿瘤医院"/>
    <s v="SH141"/>
    <x v="146"/>
    <s v="-"/>
    <s v="-"/>
    <x v="0"/>
    <x v="2"/>
    <x v="3"/>
    <x v="4"/>
    <n v="3985.87"/>
    <n v="11.52299663050764"/>
    <n v="9.7336483396900686"/>
    <n v="14.773642502995209"/>
    <n v="8.9272820989309487"/>
    <n v="10.83531394553998"/>
    <n v="12.435223947293901"/>
    <n v="36.030287473192914"/>
    <n v="32.197819991764831"/>
    <n v="68.228107464957745"/>
    <n v="20"/>
    <n v="15"/>
    <n v="10"/>
    <n v="16"/>
    <n v="0"/>
    <n v="0"/>
    <n v="45"/>
    <n v="16"/>
    <n v="61"/>
    <n v="45929.166579641489"/>
    <n v="38797.056907720456"/>
    <n v="58885.818443413518"/>
    <n v="35582.985899665895"/>
    <n v="43188.15279610944"/>
    <n v="49565.186074800346"/>
    <n v="143612.04193077545"/>
    <n v="128336.32477057568"/>
    <n v="271948.36670135113"/>
    <n v="79717.399999999994"/>
    <n v="59788.049999999996"/>
    <n v="39858.699999999997"/>
    <n v="63773.919999999998"/>
    <n v="0"/>
    <n v="0"/>
    <n v="179364.14999999997"/>
    <n v="63773.919999999998"/>
    <n v="243138.06999999995"/>
    <n v="8.9272820989309487"/>
    <n v="16"/>
    <m/>
    <m/>
    <n v="0"/>
    <m/>
    <m/>
    <m/>
    <m/>
    <m/>
    <m/>
    <m/>
    <m/>
    <m/>
    <m/>
    <m/>
    <m/>
    <m/>
    <m/>
    <m/>
    <m/>
    <n v="93003.633333333331"/>
    <n v="318869.59999999998"/>
    <n v="199293.5"/>
    <n v="80"/>
    <n v="50"/>
    <n v="0"/>
    <n v="40"/>
    <n v="23.333333333333332"/>
    <n v="10"/>
    <n v="30"/>
    <n v="40"/>
    <n v="30"/>
    <n v="30"/>
    <n v="10"/>
    <n v="30"/>
    <n v="30"/>
    <n v="20"/>
    <n v="20"/>
    <n v="20"/>
    <n v="10"/>
  </r>
  <r>
    <s v="BC_LEL48"/>
    <x v="5"/>
    <x v="2"/>
    <s v="上海市"/>
    <s v="SH141"/>
    <s v="上海市闵行区肿瘤医院"/>
    <s v="SH141"/>
    <x v="146"/>
    <s v="-"/>
    <s v="-"/>
    <x v="0"/>
    <x v="2"/>
    <x v="4"/>
    <x v="5"/>
    <n v="6232.07"/>
    <n v="10.933670755429578"/>
    <n v="10.004832189328745"/>
    <n v="15.48897029342899"/>
    <n v="13.403815116529499"/>
    <n v="12.186048528429557"/>
    <n v="16.28792908892872"/>
    <n v="36.427473238187311"/>
    <n v="41.877792733887773"/>
    <n v="78.305265972075091"/>
    <n v="8"/>
    <n v="28"/>
    <n v="20"/>
    <n v="0"/>
    <n v="0"/>
    <n v="0"/>
    <n v="56"/>
    <n v="0"/>
    <n v="56"/>
    <n v="68139.401504790003"/>
    <n v="62350.814542149987"/>
    <n v="96528.347096569996"/>
    <n v="83533.514073269995"/>
    <n v="75944.307452569992"/>
    <n v="101507.51423724"/>
    <n v="227018.56314350996"/>
    <n v="260985.33576307999"/>
    <n v="488003.89890658995"/>
    <n v="49856.56"/>
    <n v="174497.96"/>
    <n v="124641.4"/>
    <n v="0"/>
    <n v="0"/>
    <n v="0"/>
    <n v="348995.92"/>
    <n v="0"/>
    <n v="348995.92"/>
    <n v="13.403815116529499"/>
    <n v="0"/>
    <n v="12"/>
    <n v="47"/>
    <n v="56"/>
    <n v="8"/>
    <n v="28"/>
    <n v="20"/>
    <n v="0"/>
    <n v="0"/>
    <n v="0"/>
    <n v="0.66666666666666663"/>
    <n v="0.33333333333333331"/>
    <n v="0"/>
    <n v="0"/>
    <n v="0"/>
    <n v="0"/>
    <n v="0"/>
    <n v="0"/>
    <n v="0"/>
    <n v="0"/>
    <n v="36873.080833333333"/>
    <n v="74784.84"/>
    <n v="292907.28999999998"/>
    <n v="12"/>
    <n v="47"/>
    <n v="38.333333333333336"/>
    <n v="19"/>
    <n v="5.916666666666667"/>
    <n v="0"/>
    <n v="3"/>
    <n v="2"/>
    <n v="4"/>
    <n v="0"/>
    <n v="3"/>
    <n v="1"/>
    <n v="5"/>
    <n v="6"/>
    <n v="18"/>
    <n v="10"/>
    <n v="19"/>
  </r>
  <r>
    <s v="BC_LEL48"/>
    <x v="5"/>
    <x v="2"/>
    <s v="上海市"/>
    <s v="SH141"/>
    <s v="上海市闵行区肿瘤医院"/>
    <s v="SH141"/>
    <x v="146"/>
    <s v="-"/>
    <s v="-"/>
    <x v="0"/>
    <x v="2"/>
    <x v="4"/>
    <x v="6"/>
    <n v="8489.27"/>
    <n v="1"/>
    <n v="1"/>
    <n v="1"/>
    <n v="1"/>
    <n v="1"/>
    <n v="1"/>
    <n v="3"/>
    <n v="3"/>
    <n v="6"/>
    <n v="2"/>
    <n v="0"/>
    <n v="0"/>
    <n v="2"/>
    <n v="0"/>
    <n v="0"/>
    <n v="2"/>
    <n v="2"/>
    <n v="4"/>
    <n v="8489.27"/>
    <n v="8489.27"/>
    <n v="8489.27"/>
    <n v="8489.27"/>
    <n v="8489.27"/>
    <n v="8489.27"/>
    <n v="25467.81"/>
    <n v="25467.81"/>
    <n v="50935.62"/>
    <n v="16978.54"/>
    <n v="0"/>
    <n v="0"/>
    <n v="16978.54"/>
    <n v="0"/>
    <n v="0"/>
    <n v="16978.54"/>
    <n v="16978.54"/>
    <n v="33957.08"/>
    <n v="1"/>
    <n v="2"/>
    <n v="12"/>
    <n v="12"/>
    <n v="8"/>
    <n v="4"/>
    <n v="0"/>
    <n v="0"/>
    <n v="4"/>
    <n v="0"/>
    <n v="0"/>
    <n v="1.6666666666666667"/>
    <n v="1.6666666666666667"/>
    <n v="0.33333333333333331"/>
    <n v="1"/>
    <n v="1"/>
    <n v="0"/>
    <n v="0"/>
    <n v="1"/>
    <n v="0"/>
    <n v="0"/>
    <n v="11319.026666666667"/>
    <n v="50935.62"/>
    <n v="50935.62"/>
    <n v="6"/>
    <n v="6"/>
    <n v="0"/>
    <n v="4"/>
    <n v="1.3333333333333333"/>
    <n v="0"/>
    <n v="1"/>
    <n v="0"/>
    <n v="0"/>
    <n v="1"/>
    <n v="2"/>
    <n v="0"/>
    <n v="2"/>
    <n v="4"/>
    <n v="2"/>
    <n v="0"/>
    <n v="4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1"/>
    <n v="0"/>
    <n v="0"/>
    <n v="0"/>
    <n v="1"/>
    <n v="0"/>
    <n v="1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4535.5"/>
    <n v="0"/>
    <n v="0"/>
    <n v="0"/>
    <n v="4535.5"/>
    <n v="0"/>
    <n v="4535.5"/>
    <n v="1.1681063360424579E-7"/>
    <n v="0"/>
    <m/>
    <m/>
    <n v="0"/>
    <m/>
    <m/>
    <m/>
    <m/>
    <m/>
    <m/>
    <m/>
    <m/>
    <m/>
    <m/>
    <m/>
    <m/>
    <m/>
    <m/>
    <m/>
    <m/>
    <n v="377.95833333333331"/>
    <n v="0"/>
    <n v="0"/>
    <n v="0"/>
    <n v="0"/>
    <n v="0"/>
    <n v="1"/>
    <n v="8.3333333333333329E-2"/>
    <n v="1"/>
    <n v="0"/>
    <n v="0"/>
    <n v="0"/>
    <n v="0"/>
    <n v="0"/>
    <n v="0"/>
    <n v="0"/>
    <n v="0"/>
    <n v="0"/>
    <n v="0"/>
    <n v="0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1"/>
    <x v="1"/>
    <n v="3444.49"/>
    <n v="2.9165881194003158"/>
    <n v="2.7022852476258175"/>
    <n v="4.098910380841092"/>
    <n v="4.1954958305424963"/>
    <n v="3.7775486205501836"/>
    <n v="4.9720603460685711"/>
    <n v="9.7177837478672249"/>
    <n v="12.94510479716125"/>
    <n v="22.662888545028473"/>
    <n v="0"/>
    <n v="5"/>
    <n v="0"/>
    <n v="0"/>
    <n v="0"/>
    <n v="0"/>
    <n v="5"/>
    <n v="0"/>
    <n v="5"/>
    <n v="10046.158611393193"/>
    <n v="9307.9945125946506"/>
    <n v="14118.655817703331"/>
    <n v="14451.343433345322"/>
    <n v="13011.728447998901"/>
    <n v="17126.212141429733"/>
    <n v="33472.808941691175"/>
    <n v="44589.284022773951"/>
    <n v="78062.092964465119"/>
    <n v="0"/>
    <n v="17222.449999999997"/>
    <n v="0"/>
    <n v="0"/>
    <n v="0"/>
    <n v="0"/>
    <n v="17222.449999999997"/>
    <n v="0"/>
    <n v="17222.449999999997"/>
    <n v="4.1954958305424963"/>
    <n v="0"/>
    <m/>
    <m/>
    <n v="0"/>
    <m/>
    <m/>
    <m/>
    <m/>
    <m/>
    <m/>
    <m/>
    <m/>
    <m/>
    <m/>
    <m/>
    <m/>
    <m/>
    <m/>
    <m/>
    <m/>
    <n v="14352.041666666666"/>
    <n v="34444.899999999994"/>
    <n v="34444.899999999994"/>
    <n v="10"/>
    <n v="10"/>
    <n v="0"/>
    <n v="10"/>
    <n v="4.166666666666667"/>
    <n v="5"/>
    <n v="5"/>
    <n v="5"/>
    <n v="10"/>
    <n v="0"/>
    <n v="5"/>
    <n v="0"/>
    <n v="0"/>
    <n v="10"/>
    <n v="5"/>
    <n v="0"/>
    <n v="5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2"/>
    <x v="2"/>
    <n v="3566.02"/>
    <n v="0"/>
    <n v="0"/>
    <n v="0"/>
    <n v="0"/>
    <n v="0"/>
    <n v="0"/>
    <n v="0"/>
    <n v="0"/>
    <n v="0"/>
    <n v="0"/>
    <n v="3"/>
    <n v="0"/>
    <n v="0"/>
    <n v="0"/>
    <n v="0"/>
    <n v="3"/>
    <n v="0"/>
    <n v="3"/>
    <n v="0"/>
    <n v="0"/>
    <n v="0"/>
    <n v="0"/>
    <n v="0"/>
    <n v="0"/>
    <n v="0"/>
    <n v="0"/>
    <n v="0"/>
    <n v="0"/>
    <n v="10698.06"/>
    <n v="0"/>
    <n v="0"/>
    <n v="0"/>
    <n v="0"/>
    <n v="10698.06"/>
    <n v="0"/>
    <n v="10698.06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2"/>
    <x v="3"/>
    <n v="10698.05"/>
    <m/>
    <m/>
    <m/>
    <n v="0"/>
    <n v="0"/>
    <n v="0"/>
    <n v="0"/>
    <n v="0"/>
    <n v="0"/>
    <n v="0"/>
    <n v="3"/>
    <n v="0"/>
    <n v="0"/>
    <n v="0"/>
    <n v="0"/>
    <n v="3"/>
    <n v="0"/>
    <n v="3"/>
    <m/>
    <m/>
    <m/>
    <n v="0"/>
    <n v="0"/>
    <n v="0"/>
    <n v="0"/>
    <n v="0"/>
    <n v="0"/>
    <n v="0"/>
    <n v="32094.149999999998"/>
    <n v="0"/>
    <n v="0"/>
    <n v="0"/>
    <n v="0"/>
    <n v="32094.149999999998"/>
    <n v="0"/>
    <n v="32094.149999999998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3"/>
    <x v="4"/>
    <n v="3985.87"/>
    <n v="3.04065102218589"/>
    <n v="2.5684835917870723"/>
    <n v="3.8984209245717967"/>
    <n v="2.3557022803937357"/>
    <n v="2.8591875430201985"/>
    <n v="3.2813666113850024"/>
    <n v="9.507555538544759"/>
    <n v="8.4962564347989371"/>
    <n v="18.003811973343694"/>
    <n v="1"/>
    <n v="1"/>
    <n v="0"/>
    <n v="0"/>
    <n v="0"/>
    <n v="0"/>
    <n v="2"/>
    <n v="0"/>
    <n v="2"/>
    <n v="12119.639689800073"/>
    <n v="10237.641693996338"/>
    <n v="15538.599010622987"/>
    <n v="9389.5230483529795"/>
    <n v="11396.349852097919"/>
    <n v="13079.100735321139"/>
    <n v="37895.880394419401"/>
    <n v="33864.973635772039"/>
    <n v="71760.854030191433"/>
    <n v="3985.87"/>
    <n v="3985.87"/>
    <n v="0"/>
    <n v="0"/>
    <n v="0"/>
    <n v="0"/>
    <n v="7971.74"/>
    <n v="0"/>
    <n v="7971.74"/>
    <n v="2.3557022803937357"/>
    <n v="0"/>
    <m/>
    <m/>
    <n v="0"/>
    <m/>
    <m/>
    <m/>
    <m/>
    <m/>
    <m/>
    <m/>
    <m/>
    <m/>
    <m/>
    <m/>
    <m/>
    <m/>
    <m/>
    <m/>
    <m/>
    <n v="19929.349999999999"/>
    <n v="47830.44"/>
    <n v="23915.22"/>
    <n v="12"/>
    <n v="6"/>
    <n v="0"/>
    <n v="13"/>
    <n v="5"/>
    <n v="13"/>
    <n v="10"/>
    <n v="5"/>
    <n v="3"/>
    <n v="8"/>
    <n v="3"/>
    <n v="5"/>
    <n v="2"/>
    <n v="5"/>
    <n v="1"/>
    <n v="1"/>
    <n v="4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4"/>
    <x v="5"/>
    <n v="6232.07"/>
    <n v="7.9027149956290614"/>
    <n v="7.2028371166289862"/>
    <n v="11.33512348382961"/>
    <n v="9.7639635044295083"/>
    <n v="8.8463789770284986"/>
    <n v="11.937137232628965"/>
    <n v="26.440675596087658"/>
    <n v="30.547479714086968"/>
    <n v="56.988155310174626"/>
    <n v="20"/>
    <n v="20"/>
    <n v="15"/>
    <n v="15"/>
    <n v="0"/>
    <n v="0"/>
    <n v="55"/>
    <n v="15"/>
    <n v="70"/>
    <n v="49250.273042810004"/>
    <n v="44888.585109430001"/>
    <n v="70641.283009869992"/>
    <n v="60849.704037050004"/>
    <n v="55131.25303136999"/>
    <n v="74393.074833349994"/>
    <n v="164780.14116211"/>
    <n v="190374.03190176998"/>
    <n v="355154.17306387995"/>
    <n v="124641.4"/>
    <n v="124641.4"/>
    <n v="93481.049999999988"/>
    <n v="93481.049999999988"/>
    <n v="0"/>
    <n v="0"/>
    <n v="342763.85"/>
    <n v="93481.049999999988"/>
    <n v="436244.89999999997"/>
    <n v="9.7639635044295083"/>
    <n v="15"/>
    <n v="25"/>
    <n v="31"/>
    <n v="70"/>
    <n v="20"/>
    <n v="20"/>
    <n v="15"/>
    <n v="15"/>
    <n v="0"/>
    <n v="0"/>
    <n v="0"/>
    <n v="0"/>
    <n v="0"/>
    <n v="0"/>
    <n v="0"/>
    <n v="0"/>
    <n v="0"/>
    <n v="0"/>
    <n v="0"/>
    <n v="0"/>
    <n v="50895.238333333327"/>
    <n v="155801.75"/>
    <n v="193194.16999999998"/>
    <n v="25"/>
    <n v="31"/>
    <n v="16.666666666666668"/>
    <n v="15"/>
    <n v="8.1666666666666661"/>
    <n v="0"/>
    <n v="7"/>
    <n v="6"/>
    <n v="13"/>
    <n v="5"/>
    <n v="11"/>
    <n v="8"/>
    <n v="3"/>
    <n v="14"/>
    <n v="8"/>
    <n v="8"/>
    <n v="15"/>
  </r>
  <r>
    <s v="BC_LEL47"/>
    <x v="6"/>
    <x v="2"/>
    <s v="上海市"/>
    <s v="SH145"/>
    <s v="上海交通大学医学院附属第九人民医院北部院区"/>
    <s v="SH145"/>
    <x v="147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18"/>
    <n v="0"/>
    <n v="0"/>
    <n v="0"/>
    <n v="0"/>
    <n v="0"/>
    <n v="0"/>
    <n v="0"/>
    <n v="0"/>
    <n v="0"/>
    <n v="0.33333333333333331"/>
    <n v="0"/>
    <n v="1"/>
    <n v="0"/>
    <n v="0"/>
    <n v="0"/>
    <n v="0"/>
    <n v="0"/>
    <n v="14856.2225"/>
    <n v="0"/>
    <n v="76403.430000000008"/>
    <n v="0"/>
    <n v="9"/>
    <n v="0"/>
    <n v="8"/>
    <n v="1.75"/>
    <n v="0"/>
    <n v="2"/>
    <n v="4"/>
    <n v="3"/>
    <n v="3"/>
    <n v="0"/>
    <n v="0"/>
    <n v="0"/>
    <n v="0"/>
    <n v="1"/>
    <n v="0"/>
    <n v="8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0"/>
    <x v="0"/>
    <n v="4535.5"/>
    <n v="7.1861249335480446"/>
    <n v="5.148176938953017"/>
    <n v="4.788973422090069"/>
    <n v="3.3816899853995812"/>
    <n v="3.0811878968499227"/>
    <n v="5.3640363825854447"/>
    <n v="17.123275294591132"/>
    <n v="11.826914264834949"/>
    <n v="28.950189559426079"/>
    <n v="14"/>
    <n v="13"/>
    <n v="11"/>
    <n v="17"/>
    <n v="0"/>
    <n v="0"/>
    <n v="38"/>
    <n v="17"/>
    <n v="55"/>
    <n v="32592.669636107152"/>
    <n v="23349.556506621408"/>
    <n v="21720.388955889506"/>
    <n v="15337.654928779799"/>
    <n v="13974.727706162823"/>
    <n v="24328.587013216282"/>
    <n v="77662.615098618058"/>
    <n v="53640.969648158905"/>
    <n v="131303.58474677696"/>
    <n v="63497"/>
    <n v="58961.5"/>
    <n v="49890.5"/>
    <n v="77103.5"/>
    <n v="0"/>
    <n v="0"/>
    <n v="172349"/>
    <n v="77103.5"/>
    <n v="249452.5"/>
    <n v="3.3816899853995812"/>
    <n v="17"/>
    <m/>
    <m/>
    <n v="0"/>
    <m/>
    <m/>
    <m/>
    <m/>
    <m/>
    <m/>
    <m/>
    <m/>
    <m/>
    <m/>
    <m/>
    <m/>
    <m/>
    <m/>
    <m/>
    <m/>
    <n v="41575.416666666664"/>
    <n v="172349"/>
    <n v="145136"/>
    <n v="38"/>
    <n v="32"/>
    <n v="0"/>
    <n v="15"/>
    <n v="9.1666666666666661"/>
    <n v="2"/>
    <n v="2"/>
    <n v="4"/>
    <n v="9"/>
    <n v="9"/>
    <n v="14"/>
    <n v="13"/>
    <n v="14"/>
    <n v="11"/>
    <n v="7"/>
    <n v="10"/>
    <n v="15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1"/>
    <x v="1"/>
    <n v="3444.49"/>
    <n v="7.4008423529783016"/>
    <n v="6.8570488158505114"/>
    <n v="10.400985091384271"/>
    <n v="10.646070670001585"/>
    <n v="9.5855296246460906"/>
    <n v="12.616603128148999"/>
    <n v="24.658876260213084"/>
    <n v="32.848203422796672"/>
    <n v="57.507079683009756"/>
    <n v="6"/>
    <n v="5"/>
    <n v="12"/>
    <n v="2"/>
    <n v="0"/>
    <n v="0"/>
    <n v="23"/>
    <n v="2"/>
    <n v="25"/>
    <n v="25492.127476410227"/>
    <n v="23619.036075708926"/>
    <n v="35826.089137422205"/>
    <n v="36670.283962113754"/>
    <n v="33017.260936797211"/>
    <n v="43457.76330887794"/>
    <n v="84937.252689541347"/>
    <n v="113145.30820778891"/>
    <n v="198082.56089733026"/>
    <n v="20666.939999999999"/>
    <n v="17222.449999999997"/>
    <n v="41333.879999999997"/>
    <n v="6888.98"/>
    <n v="0"/>
    <n v="0"/>
    <n v="79223.26999999999"/>
    <n v="6888.98"/>
    <n v="86112.249999999985"/>
    <n v="10.646070670001585"/>
    <n v="2"/>
    <m/>
    <m/>
    <n v="0"/>
    <m/>
    <m/>
    <m/>
    <m/>
    <m/>
    <m/>
    <m/>
    <m/>
    <m/>
    <m/>
    <m/>
    <m/>
    <m/>
    <m/>
    <m/>
    <m/>
    <n v="37028.267499999994"/>
    <n v="34444.899999999994"/>
    <n v="68889.799999999988"/>
    <n v="10"/>
    <n v="20"/>
    <n v="0"/>
    <n v="27"/>
    <n v="10.75"/>
    <n v="23"/>
    <n v="20"/>
    <n v="24"/>
    <n v="27"/>
    <n v="0"/>
    <n v="5"/>
    <n v="0"/>
    <n v="10"/>
    <n v="0"/>
    <n v="6"/>
    <n v="3"/>
    <n v="11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6"/>
    <n v="0"/>
    <n v="0"/>
    <n v="0"/>
    <n v="6"/>
    <n v="6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21396.12"/>
    <n v="0"/>
    <n v="0"/>
    <n v="0"/>
    <n v="21396.12"/>
    <n v="21396.12"/>
    <n v="1.7644957539816278E-7"/>
    <n v="6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2"/>
    <x v="3"/>
    <n v="10698.05"/>
    <m/>
    <m/>
    <m/>
    <m/>
    <m/>
    <m/>
    <n v="0"/>
    <n v="0"/>
    <n v="0"/>
    <n v="0"/>
    <n v="0"/>
    <n v="0"/>
    <n v="2"/>
    <n v="0"/>
    <n v="0"/>
    <n v="0"/>
    <n v="2"/>
    <n v="2"/>
    <m/>
    <m/>
    <m/>
    <m/>
    <m/>
    <m/>
    <n v="0"/>
    <n v="0"/>
    <n v="0"/>
    <n v="0"/>
    <n v="0"/>
    <n v="0"/>
    <n v="21396.1"/>
    <n v="0"/>
    <n v="0"/>
    <n v="0"/>
    <n v="21396.1"/>
    <n v="21396.1"/>
    <n v="0"/>
    <n v="2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6"/>
    <n v="8"/>
    <n v="4"/>
    <n v="4"/>
    <n v="0"/>
    <n v="0"/>
    <n v="18"/>
    <n v="4"/>
    <n v="22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23915.22"/>
    <n v="31886.959999999999"/>
    <n v="15943.48"/>
    <n v="15943.48"/>
    <n v="0"/>
    <n v="0"/>
    <n v="71745.66"/>
    <n v="15943.48"/>
    <n v="87689.14"/>
    <n v="1.3185526524997413E-7"/>
    <n v="4"/>
    <m/>
    <m/>
    <n v="0"/>
    <m/>
    <m/>
    <m/>
    <m/>
    <m/>
    <m/>
    <m/>
    <m/>
    <m/>
    <m/>
    <m/>
    <m/>
    <m/>
    <m/>
    <m/>
    <m/>
    <n v="17604.259166666667"/>
    <n v="59788.049999999996"/>
    <n v="31886.959999999999"/>
    <n v="15"/>
    <n v="8"/>
    <n v="0"/>
    <n v="12"/>
    <n v="4.416666666666667"/>
    <n v="12"/>
    <n v="2"/>
    <n v="2"/>
    <n v="5"/>
    <n v="2"/>
    <n v="7"/>
    <n v="4"/>
    <n v="3"/>
    <n v="8"/>
    <n v="0"/>
    <n v="5"/>
    <n v="3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4"/>
    <x v="5"/>
    <n v="6232.07"/>
    <n v="11.213274355228679"/>
    <n v="10.263314322029439"/>
    <n v="15.872159826028913"/>
    <n v="13.73958894312965"/>
    <n v="12.494130764829343"/>
    <n v="16.689286667728382"/>
    <n v="37.348748503287027"/>
    <n v="42.923006375687379"/>
    <n v="80.271754878974406"/>
    <n v="8"/>
    <n v="14"/>
    <n v="26"/>
    <n v="19"/>
    <n v="0"/>
    <n v="0"/>
    <n v="48"/>
    <n v="19"/>
    <n v="67"/>
    <n v="69881.910710989992"/>
    <n v="63961.693286890004"/>
    <n v="98916.411087"/>
    <n v="85626.080064809998"/>
    <n v="77864.297515569997"/>
    <n v="104008.80276335002"/>
    <n v="232760.01508488"/>
    <n v="267499.18034373003"/>
    <n v="500259.19542861002"/>
    <n v="49856.56"/>
    <n v="87248.98"/>
    <n v="162033.82"/>
    <n v="118409.32999999999"/>
    <n v="0"/>
    <n v="0"/>
    <n v="299139.36"/>
    <n v="118409.32999999999"/>
    <n v="417548.68999999994"/>
    <n v="13.73958894312965"/>
    <n v="19"/>
    <n v="38"/>
    <n v="26"/>
    <n v="67"/>
    <n v="8"/>
    <n v="14"/>
    <n v="26"/>
    <n v="19"/>
    <n v="0"/>
    <n v="0"/>
    <n v="0"/>
    <n v="0"/>
    <n v="0"/>
    <n v="0"/>
    <n v="0"/>
    <n v="0"/>
    <n v="0"/>
    <n v="0"/>
    <n v="0"/>
    <n v="0"/>
    <n v="50375.89916666667"/>
    <n v="236818.65999999997"/>
    <n v="162033.82"/>
    <n v="38"/>
    <n v="26"/>
    <n v="17"/>
    <n v="16"/>
    <n v="8.0833333333333339"/>
    <n v="3"/>
    <n v="1"/>
    <n v="7"/>
    <n v="6"/>
    <n v="10"/>
    <n v="6"/>
    <n v="16"/>
    <n v="9"/>
    <n v="13"/>
    <n v="12"/>
    <n v="6"/>
    <n v="8"/>
  </r>
  <r>
    <s v="BC_LEL48"/>
    <x v="5"/>
    <x v="2"/>
    <s v="上海市"/>
    <s v="SH1466"/>
    <s v="复旦大学附属中山医院闵行梅陇院区"/>
    <s v="SH1466"/>
    <x v="148"/>
    <s v="-"/>
    <s v="-"/>
    <x v="0"/>
    <x v="1"/>
    <x v="4"/>
    <x v="6"/>
    <n v="8489.27"/>
    <n v="1"/>
    <n v="1"/>
    <n v="1"/>
    <n v="1"/>
    <n v="1"/>
    <n v="1"/>
    <n v="3"/>
    <n v="3"/>
    <n v="6"/>
    <n v="2"/>
    <n v="4"/>
    <n v="4"/>
    <n v="4"/>
    <n v="0"/>
    <n v="0"/>
    <n v="10"/>
    <n v="4"/>
    <n v="14"/>
    <n v="8489.27"/>
    <n v="8489.27"/>
    <n v="8489.27"/>
    <n v="8489.27"/>
    <n v="8489.27"/>
    <n v="8489.27"/>
    <n v="25467.81"/>
    <n v="25467.81"/>
    <n v="50935.62"/>
    <n v="16978.54"/>
    <n v="33957.08"/>
    <n v="33957.08"/>
    <n v="33957.08"/>
    <n v="0"/>
    <n v="0"/>
    <n v="84892.700000000012"/>
    <n v="33957.08"/>
    <n v="118849.78000000001"/>
    <n v="1"/>
    <n v="4"/>
    <n v="14"/>
    <n v="4"/>
    <n v="28"/>
    <n v="4"/>
    <n v="8"/>
    <n v="8"/>
    <n v="8"/>
    <n v="0"/>
    <n v="0"/>
    <n v="0"/>
    <n v="0"/>
    <n v="0.66666666666666663"/>
    <n v="2"/>
    <n v="0"/>
    <n v="2"/>
    <n v="0"/>
    <n v="2"/>
    <n v="0"/>
    <n v="0"/>
    <n v="10611.587500000001"/>
    <n v="59424.89"/>
    <n v="16978.54"/>
    <n v="7"/>
    <n v="2"/>
    <n v="0"/>
    <n v="3"/>
    <n v="1.25"/>
    <n v="2"/>
    <n v="1"/>
    <n v="0"/>
    <n v="0"/>
    <n v="2"/>
    <n v="1"/>
    <n v="1"/>
    <n v="3"/>
    <n v="3"/>
    <n v="0"/>
    <n v="0"/>
    <n v="2"/>
  </r>
  <r>
    <s v="BC_LEL47"/>
    <x v="6"/>
    <x v="2"/>
    <s v="上海市"/>
    <s v="SH1479"/>
    <s v="上海医大医院"/>
    <s v="SH1479"/>
    <x v="149"/>
    <s v="-"/>
    <s v="-"/>
    <x v="0"/>
    <x v="1"/>
    <x v="0"/>
    <x v="0"/>
    <n v="4535.5"/>
    <n v="0.16354630357585995"/>
    <n v="0.11716541478281027"/>
    <n v="0.10899043759306928"/>
    <n v="7.6962605307578272E-2"/>
    <n v="7.0123591756660608E-2"/>
    <n v="0.12207807834272348"/>
    <n v="0.38970215595173952"/>
    <n v="0.26916427540696236"/>
    <n v="0.65886643135870182"/>
    <n v="3"/>
    <n v="8"/>
    <n v="0"/>
    <n v="0"/>
    <n v="0"/>
    <n v="0"/>
    <n v="11"/>
    <n v="0"/>
    <n v="11"/>
    <n v="741.76425986831282"/>
    <n v="531.40373874743602"/>
    <n v="494.32612970336578"/>
    <n v="349.06389637252124"/>
    <n v="318.04555041233419"/>
    <n v="553.68512432342231"/>
    <n v="1767.4941283191145"/>
    <n v="1220.7945711082778"/>
    <n v="2988.2886994273922"/>
    <n v="13606.5"/>
    <n v="36284"/>
    <n v="0"/>
    <n v="0"/>
    <n v="0"/>
    <n v="0"/>
    <n v="49890.5"/>
    <n v="0"/>
    <n v="49890.5"/>
    <n v="7.6962605307578272E-2"/>
    <n v="0"/>
    <m/>
    <m/>
    <n v="0"/>
    <m/>
    <m/>
    <m/>
    <m/>
    <m/>
    <m/>
    <m/>
    <m/>
    <m/>
    <m/>
    <m/>
    <m/>
    <m/>
    <m/>
    <m/>
    <m/>
    <n v="7181.208333333333"/>
    <n v="-371911"/>
    <n v="9071"/>
    <n v="-82"/>
    <n v="2"/>
    <n v="0"/>
    <n v="10"/>
    <n v="1.5833333333333333"/>
    <n v="5"/>
    <n v="0"/>
    <n v="0"/>
    <n v="0"/>
    <n v="10"/>
    <n v="84"/>
    <n v="-84"/>
    <n v="0"/>
    <n v="2"/>
    <n v="0"/>
    <n v="0"/>
    <n v="2"/>
  </r>
  <r>
    <s v="BC_LEL47"/>
    <x v="6"/>
    <x v="2"/>
    <s v="上海市"/>
    <s v="SH1479"/>
    <s v="上海医大医院"/>
    <s v="SH1479"/>
    <x v="149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79"/>
    <s v="上海医大医院"/>
    <s v="SH1479"/>
    <x v="14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79"/>
    <s v="上海医大医院"/>
    <s v="SH1479"/>
    <x v="149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79"/>
    <s v="上海医大医院"/>
    <s v="SH1479"/>
    <x v="149"/>
    <s v="-"/>
    <s v="-"/>
    <x v="0"/>
    <x v="1"/>
    <x v="3"/>
    <x v="4"/>
    <n v="3985.87"/>
    <n v="1.6443921631874205"/>
    <n v="1.3890427605118081"/>
    <n v="2.1082764087025221"/>
    <n v="1.273970061154021"/>
    <n v="1.54625623082703"/>
    <n v="1.7745717943084902"/>
    <n v="5.1417113324017514"/>
    <n v="4.5947980862895408"/>
    <n v="9.7365094186912913"/>
    <n v="0"/>
    <n v="0"/>
    <n v="0"/>
    <n v="0"/>
    <n v="0"/>
    <n v="0"/>
    <n v="0"/>
    <n v="0"/>
    <n v="0"/>
    <n v="6554.333391483844"/>
    <n v="5536.5438678412002"/>
    <n v="8403.3156891551207"/>
    <n v="5077.879047651978"/>
    <n v="6163.1763227665342"/>
    <n v="7073.212477780382"/>
    <n v="20494.192948480166"/>
    <n v="18314.267848198891"/>
    <n v="38808.460796679057"/>
    <n v="0"/>
    <n v="0"/>
    <n v="0"/>
    <n v="0"/>
    <n v="0"/>
    <n v="0"/>
    <n v="0"/>
    <n v="0"/>
    <n v="0"/>
    <n v="1.273970061154021"/>
    <n v="0"/>
    <m/>
    <m/>
    <n v="0"/>
    <m/>
    <m/>
    <m/>
    <m/>
    <m/>
    <m/>
    <m/>
    <m/>
    <m/>
    <m/>
    <m/>
    <m/>
    <m/>
    <m/>
    <m/>
    <m/>
    <n v="10296.830833333333"/>
    <n v="99646.75"/>
    <n v="0"/>
    <n v="25"/>
    <n v="0"/>
    <n v="0"/>
    <n v="20"/>
    <n v="2.5833333333333335"/>
    <n v="6"/>
    <n v="0"/>
    <n v="0"/>
    <n v="0"/>
    <n v="0"/>
    <n v="0"/>
    <n v="0"/>
    <n v="20"/>
    <n v="5"/>
    <n v="0"/>
    <n v="0"/>
    <n v="0"/>
  </r>
  <r>
    <s v="BC_LEL47"/>
    <x v="6"/>
    <x v="2"/>
    <s v="上海市"/>
    <s v="SH1479"/>
    <s v="上海医大医院"/>
    <s v="SH1479"/>
    <x v="149"/>
    <s v="-"/>
    <s v="-"/>
    <x v="0"/>
    <x v="1"/>
    <x v="4"/>
    <x v="5"/>
    <n v="6232.07"/>
    <n v="3.600436282326739E-2"/>
    <n v="3.3284687323794505E-2"/>
    <n v="4.934245762322953E-2"/>
    <n v="4.3237041923470054E-2"/>
    <n v="3.9671373824427522E-2"/>
    <n v="5.1681840123747005E-2"/>
    <n v="0.11863150777029143"/>
    <n v="0.13459025587164458"/>
    <n v="0.25322176364193599"/>
    <n v="0"/>
    <n v="0"/>
    <n v="0"/>
    <n v="0"/>
    <n v="0"/>
    <n v="0"/>
    <n v="0"/>
    <n v="0"/>
    <n v="0"/>
    <n v="224.38170941999999"/>
    <n v="207.43250133000001"/>
    <n v="307.50564988000002"/>
    <n v="269.45627186000002"/>
    <n v="247.23477867000003"/>
    <n v="322.08484537999999"/>
    <n v="739.31986062999999"/>
    <n v="838.77589590999992"/>
    <n v="1578.0957565399999"/>
    <n v="0"/>
    <n v="0"/>
    <n v="0"/>
    <n v="0"/>
    <n v="0"/>
    <n v="0"/>
    <n v="0"/>
    <n v="0"/>
    <n v="0"/>
    <n v="4.323704192347005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.33916666666664"/>
    <n v="0"/>
    <n v="0"/>
    <n v="0"/>
    <n v="0"/>
    <n v="1.3333333333333333"/>
    <n v="1"/>
    <n v="8.3333333333333329E-2"/>
    <n v="0"/>
    <n v="0"/>
    <n v="1"/>
    <n v="0"/>
    <n v="0"/>
    <n v="0"/>
    <n v="0"/>
    <n v="0"/>
    <n v="0"/>
    <n v="0"/>
    <n v="0"/>
    <n v="0"/>
  </r>
  <r>
    <s v="BC_LEL47"/>
    <x v="6"/>
    <x v="2"/>
    <s v="上海市"/>
    <s v="SH1479"/>
    <s v="上海医大医院"/>
    <s v="SH1479"/>
    <x v="149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0"/>
    <x v="0"/>
    <n v="4535.5"/>
    <n v="3.0465438451095254E-3"/>
    <n v="2.1825597122145067E-3"/>
    <n v="2.0302760720662966E-3"/>
    <n v="1.4336609655909395E-3"/>
    <n v="1.3062636830806411E-3"/>
    <n v="2.274072908198207E-3"/>
    <n v="7.2593796293903287E-3"/>
    <n v="5.0139975568697873E-3"/>
    <n v="1.2273377186260117E-2"/>
    <n v="0"/>
    <n v="0"/>
    <n v="0"/>
    <n v="0"/>
    <n v="0"/>
    <n v="0"/>
    <n v="0"/>
    <n v="0"/>
    <n v="0"/>
    <n v="13.817599609494254"/>
    <n v="9.8989995747488955"/>
    <n v="9.2083171248566895"/>
    <n v="6.5023693094377055"/>
    <n v="5.9245589346122474"/>
    <n v="10.314057675132968"/>
    <n v="32.924916309099842"/>
    <n v="22.740985919182922"/>
    <n v="55.665902228282761"/>
    <n v="0"/>
    <n v="0"/>
    <n v="0"/>
    <n v="0"/>
    <n v="0"/>
    <n v="0"/>
    <n v="0"/>
    <n v="0"/>
    <n v="0"/>
    <n v="1.4336609655909395E-3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1"/>
    <x v="1"/>
    <n v="3444.49"/>
    <n v="0.43748821791004727"/>
    <n v="0.40534278714387251"/>
    <n v="0.6148365571261637"/>
    <n v="0.62932437458137436"/>
    <n v="0.56663229308252749"/>
    <n v="0.74580905191028546"/>
    <n v="1.4576675621800836"/>
    <n v="1.9417657195741871"/>
    <n v="3.3994332817542707"/>
    <n v="0"/>
    <n v="0"/>
    <n v="0"/>
    <n v="-3"/>
    <n v="0"/>
    <n v="0"/>
    <n v="0"/>
    <n v="-3"/>
    <n v="-3"/>
    <n v="1506.9237917089788"/>
    <n v="1396.1991768891974"/>
    <n v="2117.7983726554994"/>
    <n v="2167.7015150017978"/>
    <n v="1951.759267199835"/>
    <n v="2568.931821214459"/>
    <n v="5020.9213412536756"/>
    <n v="6688.3926034160922"/>
    <n v="11709.313944669768"/>
    <n v="0"/>
    <n v="0"/>
    <n v="0"/>
    <n v="-10333.469999999999"/>
    <n v="0"/>
    <n v="0"/>
    <n v="0"/>
    <n v="-10333.469999999999"/>
    <n v="-10333.469999999999"/>
    <n v="0.62932437458137436"/>
    <n v="-3"/>
    <m/>
    <m/>
    <n v="0"/>
    <m/>
    <m/>
    <m/>
    <m/>
    <m/>
    <m/>
    <m/>
    <m/>
    <m/>
    <m/>
    <m/>
    <m/>
    <m/>
    <m/>
    <m/>
    <m/>
    <n v="1722.2449999999999"/>
    <n v="0"/>
    <n v="20666.939999999999"/>
    <n v="0"/>
    <n v="6"/>
    <n v="0"/>
    <n v="4"/>
    <n v="0.5"/>
    <n v="0"/>
    <n v="0"/>
    <n v="0"/>
    <n v="0"/>
    <n v="0"/>
    <n v="0"/>
    <n v="0"/>
    <n v="0"/>
    <n v="0"/>
    <n v="2"/>
    <n v="4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3"/>
    <x v="4"/>
    <n v="3985.87"/>
    <n v="0.31726875998572385"/>
    <n v="0.26800168722556672"/>
    <n v="0.406770511846551"/>
    <n v="0.24579957908447242"/>
    <n v="0.29833442895019263"/>
    <n v="0.3423855971160607"/>
    <n v="0.99204095905784162"/>
    <n v="0.88651960515072581"/>
    <n v="1.8785605642085674"/>
    <n v="0"/>
    <n v="0"/>
    <n v="0"/>
    <n v="-3"/>
    <n v="0"/>
    <n v="0"/>
    <n v="0"/>
    <n v="-3"/>
    <n v="-3"/>
    <n v="1264.592032364297"/>
    <n v="1068.2198850617694"/>
    <n v="1621.3343800538123"/>
    <n v="979.72516828542609"/>
    <n v="1189.1222503197043"/>
    <n v="1364.7044799769928"/>
    <n v="3954.1462974798787"/>
    <n v="3533.5518985821232"/>
    <n v="7487.6981960620014"/>
    <n v="0"/>
    <n v="0"/>
    <n v="0"/>
    <n v="-11957.61"/>
    <n v="0"/>
    <n v="0"/>
    <n v="0"/>
    <n v="-11957.61"/>
    <n v="-11957.61"/>
    <n v="0.24579957908447242"/>
    <n v="-3"/>
    <m/>
    <m/>
    <n v="0"/>
    <m/>
    <m/>
    <m/>
    <m/>
    <m/>
    <m/>
    <m/>
    <m/>
    <m/>
    <m/>
    <m/>
    <m/>
    <m/>
    <m/>
    <m/>
    <m/>
    <n v="2325.0908333333332"/>
    <n v="0"/>
    <n v="27901.09"/>
    <n v="0"/>
    <n v="7"/>
    <n v="0"/>
    <n v="4"/>
    <n v="0.58333333333333337"/>
    <n v="0"/>
    <n v="0"/>
    <n v="0"/>
    <n v="0"/>
    <n v="0"/>
    <n v="0"/>
    <n v="0"/>
    <n v="0"/>
    <n v="0"/>
    <n v="3"/>
    <n v="4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4"/>
    <x v="5"/>
    <n v="6232.07"/>
    <n v="0.34512075822319066"/>
    <n v="0.31905019672436286"/>
    <n v="0.47297851652340234"/>
    <n v="0.41445255912401496"/>
    <n v="0.38027239052353395"/>
    <n v="0.4954036237237387"/>
    <n v="1.1371494714709558"/>
    <n v="1.2901285733712875"/>
    <n v="2.4272780448422431"/>
    <n v="0"/>
    <n v="0"/>
    <n v="0"/>
    <n v="-1"/>
    <n v="0"/>
    <n v="0"/>
    <n v="0"/>
    <n v="-1"/>
    <n v="-1"/>
    <n v="2150.8167236999998"/>
    <n v="1988.3431595"/>
    <n v="2947.6352234699998"/>
    <n v="2582.8973601399998"/>
    <n v="2369.8841568100001"/>
    <n v="3087.3900613000001"/>
    <n v="7086.7951066699998"/>
    <n v="8040.1715782499996"/>
    <n v="15126.96668492"/>
    <n v="0"/>
    <n v="0"/>
    <n v="0"/>
    <n v="-6232.07"/>
    <n v="0"/>
    <n v="0"/>
    <n v="0"/>
    <n v="-6232.07"/>
    <n v="-6232.07"/>
    <n v="0.41445255912401496"/>
    <n v="-1"/>
    <n v="0"/>
    <n v="2"/>
    <n v="-1"/>
    <n v="0"/>
    <n v="0"/>
    <n v="0"/>
    <n v="-1"/>
    <n v="0"/>
    <n v="0"/>
    <n v="0"/>
    <n v="0"/>
    <n v="0"/>
    <n v="0"/>
    <n v="0"/>
    <n v="0"/>
    <n v="0"/>
    <n v="0"/>
    <n v="0"/>
    <n v="0"/>
    <n v="1038.6783333333333"/>
    <n v="0"/>
    <n v="12464.14"/>
    <n v="0"/>
    <n v="2"/>
    <n v="0"/>
    <n v="2"/>
    <n v="0.16666666666666666"/>
    <n v="0"/>
    <n v="0"/>
    <n v="0"/>
    <n v="0"/>
    <n v="0"/>
    <n v="0"/>
    <n v="0"/>
    <n v="0"/>
    <n v="0"/>
    <n v="0"/>
    <n v="2"/>
    <n v="0"/>
  </r>
  <r>
    <s v="BC_LEL47"/>
    <x v="6"/>
    <x v="2"/>
    <s v="上海市"/>
    <s v="SH148"/>
    <s v="上海交通大学医学院附属仁济医院宝山分院"/>
    <s v="SH148"/>
    <x v="150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08"/>
    <s v="上海好望角医院"/>
    <s v="SH1508"/>
    <x v="151"/>
    <s v="-"/>
    <s v="-"/>
    <x v="0"/>
    <x v="2"/>
    <x v="0"/>
    <x v="0"/>
    <n v="4535.5"/>
    <n v="10.398034412161348"/>
    <n v="7.4492054432873367"/>
    <n v="6.9294523685984153"/>
    <n v="4.8931697075415395"/>
    <n v="4.4583552440358289"/>
    <n v="7.7615453961597929"/>
    <n v="24.7766922240471"/>
    <n v="17.11307034773716"/>
    <n v="41.88976257178426"/>
    <n v="30"/>
    <n v="21"/>
    <n v="36"/>
    <n v="24"/>
    <n v="0"/>
    <n v="0"/>
    <n v="87"/>
    <n v="24"/>
    <n v="111"/>
    <n v="47160.285076357795"/>
    <n v="33785.871288029717"/>
    <n v="31428.531217778112"/>
    <n v="22192.971208554653"/>
    <n v="20220.870209324501"/>
    <n v="35202.489144282743"/>
    <n v="112374.68758216563"/>
    <n v="77616.330562161893"/>
    <n v="189991.01814432754"/>
    <n v="136065"/>
    <n v="95245.5"/>
    <n v="163278"/>
    <n v="108852"/>
    <n v="0"/>
    <n v="0"/>
    <n v="394588.5"/>
    <n v="108852"/>
    <n v="503440.5"/>
    <n v="4.8931697075415395"/>
    <n v="24"/>
    <m/>
    <m/>
    <n v="0"/>
    <m/>
    <m/>
    <m/>
    <m/>
    <m/>
    <m/>
    <m/>
    <m/>
    <m/>
    <m/>
    <m/>
    <m/>
    <m/>
    <m/>
    <m/>
    <m/>
    <n v="67276.583333333343"/>
    <n v="190491"/>
    <n v="244917"/>
    <n v="42"/>
    <n v="54"/>
    <n v="0"/>
    <n v="25"/>
    <n v="14.833333333333334"/>
    <n v="25"/>
    <n v="10"/>
    <n v="9"/>
    <n v="19"/>
    <n v="10"/>
    <n v="9"/>
    <n v="18"/>
    <n v="9"/>
    <n v="15"/>
    <n v="18"/>
    <n v="18"/>
    <n v="18"/>
  </r>
  <r>
    <s v="BC_LEL47"/>
    <x v="6"/>
    <x v="2"/>
    <s v="上海市"/>
    <s v="SH1508"/>
    <s v="上海好望角医院"/>
    <s v="SH1508"/>
    <x v="151"/>
    <s v="-"/>
    <s v="-"/>
    <x v="0"/>
    <x v="2"/>
    <x v="1"/>
    <x v="1"/>
    <n v="3444.49"/>
    <n v="1.5676661141776695"/>
    <n v="1.4524783205988765"/>
    <n v="2.2031643297020866"/>
    <n v="2.2550790089165917"/>
    <n v="2.0304323835457234"/>
    <n v="2.6724824360118564"/>
    <n v="5.2233087644786327"/>
    <n v="6.9579938284741711"/>
    <n v="12.181302592952804"/>
    <n v="0"/>
    <n v="0"/>
    <n v="-1"/>
    <n v="0"/>
    <n v="0"/>
    <n v="0"/>
    <n v="-1"/>
    <n v="0"/>
    <n v="-1"/>
    <n v="5399.8102536238403"/>
    <n v="5003.0470505196236"/>
    <n v="7588.7775020155395"/>
    <n v="7767.5970954231107"/>
    <n v="6993.8040407994085"/>
    <n v="9205.3390260184788"/>
    <n v="17991.634806159003"/>
    <n v="23966.740162240996"/>
    <n v="41958.374968400007"/>
    <n v="0"/>
    <n v="0"/>
    <n v="-3444.49"/>
    <n v="0"/>
    <n v="0"/>
    <n v="0"/>
    <n v="-3444.49"/>
    <n v="0"/>
    <n v="-3444.49"/>
    <n v="2.2550790089165917"/>
    <n v="0"/>
    <m/>
    <m/>
    <n v="0"/>
    <m/>
    <m/>
    <m/>
    <m/>
    <m/>
    <m/>
    <m/>
    <m/>
    <m/>
    <m/>
    <m/>
    <m/>
    <m/>
    <m/>
    <m/>
    <m/>
    <n v="6888.98"/>
    <n v="17222.449999999997"/>
    <n v="13777.96"/>
    <n v="5"/>
    <n v="4"/>
    <n v="0"/>
    <n v="5"/>
    <n v="2"/>
    <n v="5"/>
    <n v="5"/>
    <n v="0"/>
    <n v="5"/>
    <n v="0"/>
    <n v="0"/>
    <n v="0"/>
    <n v="5"/>
    <n v="0"/>
    <n v="0"/>
    <n v="4"/>
    <n v="0"/>
  </r>
  <r>
    <s v="BC_LEL47"/>
    <x v="6"/>
    <x v="2"/>
    <s v="上海市"/>
    <s v="SH1508"/>
    <s v="上海好望角医院"/>
    <s v="SH1508"/>
    <x v="151"/>
    <s v="-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1"/>
    <n v="4"/>
    <n v="0"/>
    <n v="0"/>
    <n v="0"/>
    <n v="0"/>
    <n v="5"/>
    <n v="0"/>
    <n v="5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2E-3"/>
    <n v="3566.02"/>
    <n v="14264.08"/>
    <n v="0"/>
    <n v="0"/>
    <n v="0"/>
    <n v="0"/>
    <n v="17830.099999999999"/>
    <n v="0"/>
    <n v="17830.099999999999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891.505"/>
    <n v="3566.02"/>
    <n v="3566.02"/>
    <n v="1"/>
    <n v="1"/>
    <n v="0"/>
    <n v="1"/>
    <n v="0.25"/>
    <n v="0"/>
    <n v="0"/>
    <n v="0"/>
    <n v="0"/>
    <n v="0"/>
    <n v="1"/>
    <n v="1"/>
    <n v="0"/>
    <n v="0"/>
    <n v="0"/>
    <n v="1"/>
    <n v="0"/>
  </r>
  <r>
    <s v="BC_LEL47"/>
    <x v="6"/>
    <x v="2"/>
    <s v="上海市"/>
    <s v="SH1508"/>
    <s v="上海好望角医院"/>
    <s v="SH1508"/>
    <x v="151"/>
    <s v="-"/>
    <s v="-"/>
    <x v="0"/>
    <x v="2"/>
    <x v="2"/>
    <x v="3"/>
    <n v="10698.05"/>
    <m/>
    <m/>
    <m/>
    <n v="0"/>
    <n v="0"/>
    <n v="0"/>
    <n v="0"/>
    <n v="0"/>
    <n v="0"/>
    <n v="2"/>
    <n v="0"/>
    <n v="4"/>
    <n v="0"/>
    <n v="0"/>
    <n v="0"/>
    <n v="6"/>
    <n v="0"/>
    <n v="6"/>
    <m/>
    <m/>
    <m/>
    <n v="0"/>
    <n v="0"/>
    <n v="0"/>
    <n v="0"/>
    <n v="0"/>
    <n v="0"/>
    <n v="21396.1"/>
    <n v="0"/>
    <n v="42792.2"/>
    <n v="0"/>
    <n v="0"/>
    <n v="0"/>
    <n v="64188.299999999996"/>
    <n v="0"/>
    <n v="64188.299999999996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47"/>
    <x v="6"/>
    <x v="2"/>
    <s v="上海市"/>
    <s v="SH1508"/>
    <s v="上海好望角医院"/>
    <s v="SH1508"/>
    <x v="151"/>
    <s v="-"/>
    <s v="-"/>
    <x v="0"/>
    <x v="2"/>
    <x v="3"/>
    <x v="4"/>
    <n v="3985.87"/>
    <n v="4.524028792671948"/>
    <n v="3.8215150762012691"/>
    <n v="5.8002606612970906"/>
    <n v="3.5049286701118496"/>
    <n v="4.2540385838074517"/>
    <n v="4.8821771788023973"/>
    <n v="14.145804530170309"/>
    <n v="12.641144432721699"/>
    <n v="26.786948962892009"/>
    <n v="10"/>
    <n v="15"/>
    <n v="20"/>
    <n v="10"/>
    <n v="0"/>
    <n v="0"/>
    <n v="45"/>
    <n v="10"/>
    <n v="55"/>
    <n v="18032.190643847338"/>
    <n v="15232.062296778351"/>
    <n v="23119.084962044231"/>
    <n v="13970.190038338718"/>
    <n v="16956.044770040608"/>
    <n v="19459.723551673113"/>
    <n v="56383.337902669919"/>
    <n v="50385.958360052435"/>
    <n v="106769.29626272235"/>
    <n v="39858.699999999997"/>
    <n v="59788.049999999996"/>
    <n v="79717.399999999994"/>
    <n v="39858.699999999997"/>
    <n v="0"/>
    <n v="0"/>
    <n v="179364.15"/>
    <n v="39858.699999999997"/>
    <n v="219222.84999999998"/>
    <n v="3.5049286701118496"/>
    <n v="10"/>
    <m/>
    <m/>
    <n v="0"/>
    <m/>
    <m/>
    <m/>
    <m/>
    <m/>
    <m/>
    <m/>
    <m/>
    <m/>
    <m/>
    <m/>
    <m/>
    <m/>
    <m/>
    <m/>
    <m/>
    <n v="41519.479166666664"/>
    <n v="119576.09999999999"/>
    <n v="79717.399999999994"/>
    <n v="30"/>
    <n v="20"/>
    <n v="0"/>
    <n v="20"/>
    <n v="10.416666666666666"/>
    <n v="20"/>
    <n v="10"/>
    <n v="15"/>
    <n v="10"/>
    <n v="10"/>
    <n v="10"/>
    <n v="10"/>
    <n v="10"/>
    <n v="10"/>
    <n v="0"/>
    <n v="5"/>
    <n v="15"/>
  </r>
  <r>
    <s v="BC_LEL47"/>
    <x v="6"/>
    <x v="2"/>
    <s v="上海市"/>
    <s v="SH1508"/>
    <s v="上海好望角医院"/>
    <s v="SH1508"/>
    <x v="151"/>
    <s v="-"/>
    <s v="-"/>
    <x v="0"/>
    <x v="2"/>
    <x v="4"/>
    <x v="5"/>
    <n v="6232.07"/>
    <n v="9.7792786343959559"/>
    <n v="11.559124887387336"/>
    <n v="14.411562325869252"/>
    <n v="12.291168213871154"/>
    <n v="11.052821479668872"/>
    <n v="15.224023453269938"/>
    <n v="35.749965847652547"/>
    <n v="38.56801314680996"/>
    <n v="74.317978994462507"/>
    <n v="20"/>
    <n v="11"/>
    <n v="18"/>
    <n v="10"/>
    <n v="0"/>
    <n v="0"/>
    <n v="49"/>
    <n v="10"/>
    <n v="59"/>
    <n v="60945.148999060002"/>
    <n v="72037.275436939992"/>
    <n v="89813.865224179986"/>
    <n v="76599.420690619998"/>
    <n v="68881.957158799982"/>
    <n v="94877.179842419981"/>
    <n v="222796.28966017999"/>
    <n v="240358.55769183996"/>
    <n v="463154.84735201998"/>
    <n v="124641.4"/>
    <n v="68552.76999999999"/>
    <n v="112177.26"/>
    <n v="62320.7"/>
    <n v="0"/>
    <n v="0"/>
    <n v="305371.43"/>
    <n v="62320.7"/>
    <n v="367692.13"/>
    <n v="12.291168213871154"/>
    <n v="10"/>
    <n v="40"/>
    <n v="35"/>
    <n v="59"/>
    <n v="20"/>
    <n v="11"/>
    <n v="18"/>
    <n v="10"/>
    <n v="0"/>
    <n v="0"/>
    <n v="0"/>
    <n v="0"/>
    <n v="0"/>
    <n v="0"/>
    <n v="0"/>
    <n v="0"/>
    <n v="0"/>
    <n v="0"/>
    <n v="0"/>
    <n v="0"/>
    <n v="55049.951666666668"/>
    <n v="249282.8"/>
    <n v="218122.44999999998"/>
    <n v="40"/>
    <n v="35"/>
    <n v="17.333333333333332"/>
    <n v="15"/>
    <n v="8.8333333333333339"/>
    <n v="1"/>
    <n v="0"/>
    <n v="4"/>
    <n v="8"/>
    <n v="8"/>
    <n v="10"/>
    <n v="10"/>
    <n v="10"/>
    <n v="20"/>
    <n v="15"/>
    <n v="10"/>
    <n v="10"/>
  </r>
  <r>
    <s v="BC_LEL47"/>
    <x v="6"/>
    <x v="2"/>
    <s v="上海市"/>
    <s v="SH1508"/>
    <s v="上海好望角医院"/>
    <s v="SH1508"/>
    <x v="151"/>
    <s v="-"/>
    <s v="-"/>
    <x v="0"/>
    <x v="2"/>
    <x v="4"/>
    <x v="6"/>
    <n v="8489.27"/>
    <n v="2"/>
    <n v="1.1779575864591419E-6"/>
    <n v="2"/>
    <n v="2"/>
    <n v="2"/>
    <n v="2"/>
    <n v="4.0000011779575866"/>
    <n v="6"/>
    <n v="10.000001177957586"/>
    <n v="0"/>
    <n v="0"/>
    <n v="0"/>
    <n v="0"/>
    <n v="0"/>
    <n v="0"/>
    <n v="0"/>
    <n v="0"/>
    <n v="0"/>
    <n v="16978.54"/>
    <n v="0.01"/>
    <n v="16978.54"/>
    <n v="16978.54"/>
    <n v="16978.54"/>
    <n v="16978.54"/>
    <n v="33957.089999999997"/>
    <n v="50935.62"/>
    <n v="84892.71"/>
    <n v="0"/>
    <n v="0"/>
    <n v="0"/>
    <n v="0"/>
    <n v="0"/>
    <n v="0"/>
    <n v="0"/>
    <n v="0"/>
    <n v="0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2.0741666666672"/>
    <n v="16978.54"/>
    <n v="0"/>
    <n v="2"/>
    <n v="0"/>
    <n v="0"/>
    <n v="1"/>
    <n v="0.58333333333333337"/>
    <n v="1"/>
    <n v="0"/>
    <n v="0"/>
    <n v="1"/>
    <n v="0"/>
    <n v="3"/>
    <n v="0"/>
    <n v="0"/>
    <n v="2"/>
    <n v="0"/>
    <n v="0"/>
    <n v="0"/>
  </r>
  <r>
    <s v="BC_LEL47"/>
    <x v="6"/>
    <x v="2"/>
    <s v="上海市"/>
    <s v="SH154"/>
    <s v="上海市嘉定区妇幼保健院"/>
    <s v="SH154"/>
    <x v="152"/>
    <s v="-"/>
    <s v="-"/>
    <x v="0"/>
    <x v="1"/>
    <x v="0"/>
    <x v="0"/>
    <n v="4535.5"/>
    <n v="7.7589209709406877"/>
    <n v="5.5585309722737986"/>
    <n v="5.1706958419920435"/>
    <n v="3.6512397971881843"/>
    <n v="3.3267851045381023"/>
    <n v="5.7915962723434289"/>
    <n v="18.488147785206529"/>
    <n v="12.769621174069716"/>
    <n v="31.257768959276245"/>
    <n v="9"/>
    <n v="0"/>
    <n v="10"/>
    <n v="7"/>
    <n v="0"/>
    <n v="0"/>
    <n v="19"/>
    <n v="7"/>
    <n v="26"/>
    <n v="35190.586063701492"/>
    <n v="25210.717224747816"/>
    <n v="23451.690991354913"/>
    <n v="16560.198100147009"/>
    <n v="15088.633841632563"/>
    <n v="26267.784893213622"/>
    <n v="83852.994279804218"/>
    <n v="57916.616834993198"/>
    <n v="141769.61111479742"/>
    <n v="40819.5"/>
    <n v="0"/>
    <n v="45355"/>
    <n v="31748.5"/>
    <n v="0"/>
    <n v="0"/>
    <n v="86174.5"/>
    <n v="31748.5"/>
    <n v="117923"/>
    <n v="3.6512397971881843"/>
    <n v="7"/>
    <m/>
    <m/>
    <n v="0"/>
    <m/>
    <m/>
    <m/>
    <m/>
    <m/>
    <m/>
    <m/>
    <m/>
    <m/>
    <m/>
    <m/>
    <m/>
    <m/>
    <m/>
    <m/>
    <m/>
    <n v="53292.125"/>
    <n v="204097.5"/>
    <n v="185955.5"/>
    <n v="45"/>
    <n v="41"/>
    <n v="0"/>
    <n v="21"/>
    <n v="11.75"/>
    <n v="-10"/>
    <n v="18"/>
    <n v="21"/>
    <n v="17"/>
    <n v="-22"/>
    <n v="31"/>
    <n v="12"/>
    <n v="15"/>
    <n v="18"/>
    <n v="18"/>
    <n v="12"/>
    <n v="11"/>
  </r>
  <r>
    <s v="BC_LEL47"/>
    <x v="6"/>
    <x v="2"/>
    <s v="上海市"/>
    <s v="SH154"/>
    <s v="上海市嘉定区妇幼保健院"/>
    <s v="SH154"/>
    <x v="152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4"/>
    <s v="上海市嘉定区妇幼保健院"/>
    <s v="SH154"/>
    <x v="15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4"/>
    <s v="上海市嘉定区妇幼保健院"/>
    <s v="SH154"/>
    <x v="152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4"/>
    <s v="上海市嘉定区妇幼保健院"/>
    <s v="SH154"/>
    <x v="152"/>
    <s v="-"/>
    <s v="-"/>
    <x v="0"/>
    <x v="1"/>
    <x v="3"/>
    <x v="4"/>
    <n v="3985.87"/>
    <n v="2.6908623988802471"/>
    <n v="2.2730118875372161"/>
    <n v="3.4499566719093564"/>
    <n v="2.0847083874528334"/>
    <n v="2.5302740086657334"/>
    <n v="2.9038866897554785"/>
    <n v="8.4138309583268196"/>
    <n v="7.5188690858740452"/>
    <n v="15.932700044200864"/>
    <n v="8"/>
    <n v="5"/>
    <n v="-8"/>
    <n v="0"/>
    <n v="0"/>
    <n v="0"/>
    <n v="5"/>
    <n v="0"/>
    <n v="5"/>
    <n v="10725.427709824809"/>
    <n v="9059.9298921779628"/>
    <n v="13751.078799863346"/>
    <n v="8309.3766202966253"/>
    <n v="10085.343262920487"/>
    <n v="11574.51484009567"/>
    <n v="33536.436401866114"/>
    <n v="29969.23472331278"/>
    <n v="63505.671125178895"/>
    <n v="31886.959999999999"/>
    <n v="19929.349999999999"/>
    <n v="-31886.959999999999"/>
    <n v="0"/>
    <n v="0"/>
    <n v="0"/>
    <n v="19929.349999999999"/>
    <n v="0"/>
    <n v="19929.349999999999"/>
    <n v="2.0847083874528334"/>
    <n v="0"/>
    <m/>
    <m/>
    <n v="0"/>
    <m/>
    <m/>
    <m/>
    <m/>
    <m/>
    <m/>
    <m/>
    <m/>
    <m/>
    <m/>
    <m/>
    <m/>
    <m/>
    <m/>
    <m/>
    <m/>
    <n v="28897.557499999999"/>
    <n v="119576.09999999999"/>
    <n v="51816.31"/>
    <n v="30"/>
    <n v="13"/>
    <n v="0"/>
    <n v="21"/>
    <n v="7.25"/>
    <n v="-25"/>
    <n v="10"/>
    <n v="21"/>
    <n v="8"/>
    <n v="15"/>
    <n v="15"/>
    <n v="14"/>
    <n v="8"/>
    <n v="8"/>
    <n v="8"/>
    <n v="5"/>
    <n v="0"/>
  </r>
  <r>
    <s v="BC_LEL47"/>
    <x v="6"/>
    <x v="2"/>
    <s v="上海市"/>
    <s v="SH154"/>
    <s v="上海市嘉定区妇幼保健院"/>
    <s v="SH154"/>
    <x v="152"/>
    <s v="-"/>
    <s v="-"/>
    <x v="0"/>
    <x v="1"/>
    <x v="4"/>
    <x v="5"/>
    <n v="6232.07"/>
    <n v="5.6897763774283678"/>
    <n v="5.1570655529286427"/>
    <n v="8.3023480996298193"/>
    <n v="7.1064624271293502"/>
    <n v="6.4080445677295037"/>
    <n v="8.7605698124282938"/>
    <n v="19.14919002998683"/>
    <n v="22.275076807287149"/>
    <n v="41.424266837273976"/>
    <n v="12"/>
    <n v="11"/>
    <n v="6"/>
    <n v="8"/>
    <n v="0"/>
    <n v="0"/>
    <n v="29"/>
    <n v="8"/>
    <n v="37"/>
    <n v="35459.084668480005"/>
    <n v="32139.193520440003"/>
    <n v="51740.814521260007"/>
    <n v="44287.971298240009"/>
    <n v="39935.382309210006"/>
    <n v="54596.484310939995"/>
    <n v="119339.09271018002"/>
    <n v="138819.83791839"/>
    <n v="258158.93062857003"/>
    <n v="74784.84"/>
    <n v="68552.76999999999"/>
    <n v="37392.42"/>
    <n v="49856.56"/>
    <n v="0"/>
    <n v="0"/>
    <n v="180730.02999999997"/>
    <n v="49856.56"/>
    <n v="230586.58999999997"/>
    <n v="7.1064624271293502"/>
    <n v="8"/>
    <n v="13"/>
    <n v="15"/>
    <n v="37"/>
    <n v="12"/>
    <n v="11"/>
    <n v="6"/>
    <n v="8"/>
    <n v="0"/>
    <n v="0"/>
    <n v="0"/>
    <n v="0"/>
    <n v="0"/>
    <n v="0"/>
    <n v="0"/>
    <n v="0"/>
    <n v="0"/>
    <n v="0"/>
    <n v="0"/>
    <n v="0"/>
    <n v="15060.835833333331"/>
    <n v="81016.91"/>
    <n v="93481.049999999988"/>
    <n v="13"/>
    <n v="15"/>
    <n v="25.666666666666668"/>
    <n v="7"/>
    <n v="2.4166666666666665"/>
    <n v="0"/>
    <n v="0"/>
    <n v="0"/>
    <n v="0"/>
    <n v="0"/>
    <n v="1"/>
    <n v="4"/>
    <n v="3"/>
    <n v="6"/>
    <n v="4"/>
    <n v="4"/>
    <n v="7"/>
  </r>
  <r>
    <s v="BC_LEL47"/>
    <x v="6"/>
    <x v="2"/>
    <s v="上海市"/>
    <s v="SH154"/>
    <s v="上海市嘉定区妇幼保健院"/>
    <s v="SH154"/>
    <x v="152"/>
    <s v="-"/>
    <s v="-"/>
    <x v="0"/>
    <x v="1"/>
    <x v="4"/>
    <x v="6"/>
    <n v="8489.27"/>
    <n v="1"/>
    <n v="1"/>
    <n v="1"/>
    <n v="1"/>
    <n v="1"/>
    <n v="1"/>
    <n v="3"/>
    <n v="3"/>
    <n v="6"/>
    <n v="4"/>
    <n v="3"/>
    <n v="0"/>
    <n v="0"/>
    <n v="0"/>
    <n v="0"/>
    <n v="7"/>
    <n v="0"/>
    <n v="7"/>
    <n v="8489.27"/>
    <n v="8489.27"/>
    <n v="8489.27"/>
    <n v="8489.27"/>
    <n v="8489.27"/>
    <n v="8489.27"/>
    <n v="25467.81"/>
    <n v="25467.81"/>
    <n v="50935.62"/>
    <n v="33957.08"/>
    <n v="25467.81"/>
    <n v="0"/>
    <n v="0"/>
    <n v="0"/>
    <n v="0"/>
    <n v="59424.89"/>
    <n v="0"/>
    <n v="59424.89"/>
    <n v="1"/>
    <n v="0"/>
    <n v="6"/>
    <n v="12"/>
    <n v="14"/>
    <n v="8"/>
    <n v="6"/>
    <n v="0"/>
    <n v="0"/>
    <n v="0"/>
    <n v="0"/>
    <n v="0"/>
    <n v="0"/>
    <n v="0"/>
    <n v="0"/>
    <n v="0"/>
    <n v="0"/>
    <n v="0"/>
    <n v="0"/>
    <n v="0"/>
    <n v="0"/>
    <n v="7074.3916666666673"/>
    <n v="25467.81"/>
    <n v="50935.62"/>
    <n v="3"/>
    <n v="6"/>
    <n v="0"/>
    <n v="3"/>
    <n v="0.83333333333333337"/>
    <n v="0"/>
    <n v="0"/>
    <n v="0"/>
    <n v="0"/>
    <n v="0"/>
    <n v="1"/>
    <n v="0"/>
    <n v="3"/>
    <n v="0"/>
    <n v="3"/>
    <n v="2"/>
    <n v="1"/>
  </r>
  <r>
    <s v="BC_LEL47"/>
    <x v="6"/>
    <x v="2"/>
    <s v="上海市"/>
    <s v="SH157"/>
    <s v="上海市嘉定区中心医院"/>
    <s v="SH157"/>
    <x v="153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4"/>
    <n v="3"/>
    <n v="6"/>
    <n v="6"/>
    <n v="0"/>
    <n v="0"/>
    <n v="13"/>
    <n v="6"/>
    <n v="1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18142"/>
    <n v="13606.5"/>
    <n v="27213"/>
    <n v="27213"/>
    <n v="0"/>
    <n v="0"/>
    <n v="58961.5"/>
    <n v="27213"/>
    <n v="86174.5"/>
    <n v="1.1681063360424579E-7"/>
    <n v="6"/>
    <m/>
    <m/>
    <n v="0"/>
    <m/>
    <m/>
    <m/>
    <m/>
    <m/>
    <m/>
    <m/>
    <m/>
    <m/>
    <m/>
    <m/>
    <m/>
    <m/>
    <m/>
    <m/>
    <m/>
    <n v="25701.166666666668"/>
    <n v="226775"/>
    <n v="-81639"/>
    <n v="50"/>
    <n v="-18"/>
    <n v="0"/>
    <n v="12"/>
    <n v="5.666666666666667"/>
    <n v="6"/>
    <n v="9"/>
    <n v="3"/>
    <n v="3"/>
    <n v="6"/>
    <n v="9"/>
    <n v="3"/>
    <n v="6"/>
    <n v="41"/>
    <n v="-33"/>
    <n v="3"/>
    <n v="12"/>
  </r>
  <r>
    <s v="BC_LEL47"/>
    <x v="6"/>
    <x v="2"/>
    <s v="上海市"/>
    <s v="SH157"/>
    <s v="上海市嘉定区中心医院"/>
    <s v="SH157"/>
    <x v="153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7"/>
    <s v="上海市嘉定区中心医院"/>
    <s v="SH157"/>
    <x v="153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7"/>
    <s v="上海市嘉定区中心医院"/>
    <s v="SH157"/>
    <x v="153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57"/>
    <s v="上海市嘉定区中心医院"/>
    <s v="SH157"/>
    <x v="153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5"/>
    <n v="0"/>
    <n v="5"/>
    <n v="10"/>
    <n v="0"/>
    <n v="0"/>
    <n v="10"/>
    <n v="10"/>
    <n v="2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19929.349999999999"/>
    <n v="0"/>
    <n v="19929.349999999999"/>
    <n v="39858.699999999997"/>
    <n v="0"/>
    <n v="0"/>
    <n v="39858.699999999997"/>
    <n v="39858.699999999997"/>
    <n v="79717.399999999994"/>
    <n v="1.3183546069258188E-7"/>
    <n v="10"/>
    <m/>
    <m/>
    <n v="0"/>
    <m/>
    <m/>
    <m/>
    <m/>
    <m/>
    <m/>
    <m/>
    <m/>
    <m/>
    <m/>
    <m/>
    <m/>
    <m/>
    <m/>
    <m/>
    <m/>
    <n v="20593.661666666667"/>
    <n v="47830.44"/>
    <n v="39858.699999999997"/>
    <n v="12"/>
    <n v="10"/>
    <n v="0"/>
    <n v="10"/>
    <n v="5.166666666666667"/>
    <n v="10"/>
    <n v="10"/>
    <n v="10"/>
    <n v="10"/>
    <n v="0"/>
    <n v="0"/>
    <n v="5"/>
    <n v="7"/>
    <n v="0"/>
    <n v="0"/>
    <n v="5"/>
    <n v="5"/>
  </r>
  <r>
    <s v="BC_LEL47"/>
    <x v="6"/>
    <x v="2"/>
    <s v="上海市"/>
    <s v="SH157"/>
    <s v="上海市嘉定区中心医院"/>
    <s v="SH157"/>
    <x v="153"/>
    <s v="-"/>
    <s v="-"/>
    <x v="0"/>
    <x v="1"/>
    <x v="4"/>
    <x v="5"/>
    <n v="6232.07"/>
    <n v="15.094113525929588"/>
    <n v="13.850991970828312"/>
    <n v="19.828558908534401"/>
    <n v="18.400059049328714"/>
    <n v="16.770247422228891"/>
    <n v="22.260045463728744"/>
    <n v="48.773664405292301"/>
    <n v="57.430351935286353"/>
    <n v="106.20401634057865"/>
    <n v="30"/>
    <n v="0"/>
    <n v="0"/>
    <n v="20"/>
    <n v="0"/>
    <n v="0"/>
    <n v="30"/>
    <n v="20"/>
    <n v="50"/>
    <n v="94067.572081539998"/>
    <n v="86320.351531640001"/>
    <n v="123572.96711710998"/>
    <n v="114670.45599954999"/>
    <n v="104513.35585265"/>
    <n v="138726.16153314"/>
    <n v="303960.89073028998"/>
    <n v="357909.97338533995"/>
    <n v="661870.86411562993"/>
    <n v="186962.09999999998"/>
    <n v="0"/>
    <n v="0"/>
    <n v="124641.4"/>
    <n v="0"/>
    <n v="0"/>
    <n v="186962.09999999998"/>
    <n v="124641.4"/>
    <n v="311603.5"/>
    <n v="18.400059049328714"/>
    <n v="20"/>
    <n v="42"/>
    <n v="37"/>
    <n v="50"/>
    <n v="30"/>
    <n v="0"/>
    <n v="0"/>
    <n v="20"/>
    <n v="0"/>
    <n v="0"/>
    <n v="0"/>
    <n v="0"/>
    <n v="0"/>
    <n v="0"/>
    <n v="0"/>
    <n v="0"/>
    <n v="0"/>
    <n v="0"/>
    <n v="0"/>
    <n v="0"/>
    <n v="56607.969166666669"/>
    <n v="261746.94"/>
    <n v="230586.59"/>
    <n v="42"/>
    <n v="37"/>
    <n v="5.333333333333333"/>
    <n v="22"/>
    <n v="9.0833333333333339"/>
    <n v="0"/>
    <n v="20"/>
    <n v="0"/>
    <n v="0"/>
    <n v="0"/>
    <n v="10"/>
    <n v="12"/>
    <n v="10"/>
    <n v="20"/>
    <n v="22"/>
    <n v="15"/>
    <n v="0"/>
  </r>
  <r>
    <s v="BC_LEL47"/>
    <x v="6"/>
    <x v="2"/>
    <s v="上海市"/>
    <s v="SH157"/>
    <s v="上海市嘉定区中心医院"/>
    <s v="SH157"/>
    <x v="153"/>
    <s v="-"/>
    <s v="-"/>
    <x v="0"/>
    <x v="1"/>
    <x v="4"/>
    <x v="6"/>
    <n v="8489.27"/>
    <n v="1"/>
    <n v="1"/>
    <n v="2"/>
    <n v="1"/>
    <n v="1"/>
    <n v="1"/>
    <n v="4"/>
    <n v="3"/>
    <n v="7"/>
    <n v="5"/>
    <n v="0"/>
    <n v="0"/>
    <n v="0"/>
    <n v="0"/>
    <n v="0"/>
    <n v="5"/>
    <n v="0"/>
    <n v="5"/>
    <n v="8489.27"/>
    <n v="8489.27"/>
    <n v="16978.54"/>
    <n v="8489.27"/>
    <n v="8489.27"/>
    <n v="8489.27"/>
    <n v="33957.08"/>
    <n v="25467.81"/>
    <n v="59424.89"/>
    <n v="42446.350000000006"/>
    <n v="0"/>
    <n v="0"/>
    <n v="0"/>
    <n v="0"/>
    <n v="0"/>
    <n v="42446.350000000006"/>
    <n v="0"/>
    <n v="42446.350000000006"/>
    <n v="1"/>
    <n v="0"/>
    <n v="14"/>
    <n v="10"/>
    <n v="10"/>
    <n v="10"/>
    <n v="0"/>
    <n v="0"/>
    <n v="0"/>
    <n v="0"/>
    <n v="0"/>
    <n v="0"/>
    <n v="0"/>
    <n v="1"/>
    <n v="1"/>
    <n v="0"/>
    <n v="3"/>
    <n v="0"/>
    <n v="1"/>
    <n v="0"/>
    <n v="0"/>
    <n v="8489.27"/>
    <n v="59424.89"/>
    <n v="42446.350000000006"/>
    <n v="7"/>
    <n v="5"/>
    <n v="0"/>
    <n v="5"/>
    <n v="1"/>
    <n v="0"/>
    <n v="0"/>
    <n v="0"/>
    <n v="0"/>
    <n v="0"/>
    <n v="0"/>
    <n v="2"/>
    <n v="5"/>
    <n v="0"/>
    <n v="0"/>
    <n v="5"/>
    <n v="0"/>
  </r>
  <r>
    <s v="BC_LEL47"/>
    <x v="6"/>
    <x v="2"/>
    <s v="上海市"/>
    <s v="SH168"/>
    <s v="上海安达医院"/>
    <s v="SH168"/>
    <x v="154"/>
    <s v="-"/>
    <s v="-"/>
    <x v="0"/>
    <x v="2"/>
    <x v="0"/>
    <x v="0"/>
    <n v="4535.5"/>
    <n v="10.98405318376077"/>
    <n v="7.8690323115424849"/>
    <n v="7.3199866757510552"/>
    <n v="5.1689419532928351"/>
    <n v="4.7096219507903259"/>
    <n v="8.1989753101684411"/>
    <n v="26.173072171054308"/>
    <n v="18.077539214251601"/>
    <n v="44.250611385305909"/>
    <n v="13"/>
    <n v="6"/>
    <n v="16"/>
    <n v="9"/>
    <n v="0"/>
    <n v="0"/>
    <n v="35"/>
    <n v="9"/>
    <n v="44"/>
    <n v="49818.173214946968"/>
    <n v="35689.996049000947"/>
    <n v="33199.799567868911"/>
    <n v="23443.736229159655"/>
    <n v="21360.490357809522"/>
    <n v="37186.452519268962"/>
    <n v="118707.96883181683"/>
    <n v="81990.679106238138"/>
    <n v="200698.64793805499"/>
    <n v="58961.5"/>
    <n v="27213"/>
    <n v="72568"/>
    <n v="40819.5"/>
    <n v="0"/>
    <n v="0"/>
    <n v="158742.5"/>
    <n v="40819.5"/>
    <n v="199562"/>
    <n v="5.1689419532928351"/>
    <n v="9"/>
    <m/>
    <m/>
    <n v="0"/>
    <m/>
    <m/>
    <m/>
    <m/>
    <m/>
    <m/>
    <m/>
    <m/>
    <m/>
    <m/>
    <m/>
    <m/>
    <m/>
    <m/>
    <m/>
    <m/>
    <n v="38551.75"/>
    <n v="163278"/>
    <n v="108852"/>
    <n v="36"/>
    <n v="24"/>
    <n v="0"/>
    <n v="24"/>
    <n v="8.5"/>
    <n v="24"/>
    <n v="0"/>
    <n v="0"/>
    <n v="6"/>
    <n v="6"/>
    <n v="6"/>
    <n v="9"/>
    <n v="10"/>
    <n v="17"/>
    <n v="6"/>
    <n v="12"/>
    <n v="6"/>
  </r>
  <r>
    <s v="BC_LEL47"/>
    <x v="6"/>
    <x v="2"/>
    <s v="上海市"/>
    <s v="SH168"/>
    <s v="上海安达医院"/>
    <s v="SH168"/>
    <x v="154"/>
    <s v="-"/>
    <s v="-"/>
    <x v="0"/>
    <x v="2"/>
    <x v="1"/>
    <x v="1"/>
    <n v="3444.49"/>
    <n v="2.2117459905445567"/>
    <n v="2.0492329794489454"/>
    <n v="3.1083403721368681"/>
    <n v="3.1815843381604108"/>
    <n v="2.8646410372496716"/>
    <n v="3.7704790957675018"/>
    <n v="7.3693193421303702"/>
    <n v="9.8167044711775837"/>
    <n v="17.186023813307955"/>
    <n v="0"/>
    <n v="0"/>
    <n v="10"/>
    <n v="0"/>
    <n v="0"/>
    <n v="0"/>
    <n v="10"/>
    <n v="0"/>
    <n v="10"/>
    <n v="7618.3369469708186"/>
    <n v="7058.5625053820977"/>
    <n v="10706.647328421721"/>
    <n v="10958.935436950153"/>
    <n v="9867.2274063961213"/>
    <n v="12987.377540580201"/>
    <n v="25383.546780774639"/>
    <n v="33813.540383926476"/>
    <n v="59197.087164701115"/>
    <n v="0"/>
    <n v="0"/>
    <n v="34444.899999999994"/>
    <n v="0"/>
    <n v="0"/>
    <n v="0"/>
    <n v="34444.899999999994"/>
    <n v="0"/>
    <n v="34444.899999999994"/>
    <n v="3.1815843381604108"/>
    <n v="0"/>
    <m/>
    <m/>
    <n v="0"/>
    <m/>
    <m/>
    <m/>
    <m/>
    <m/>
    <m/>
    <m/>
    <m/>
    <m/>
    <m/>
    <m/>
    <m/>
    <m/>
    <m/>
    <m/>
    <m/>
    <n v="11481.633333333333"/>
    <n v="41333.879999999997"/>
    <n v="20666.939999999999"/>
    <n v="12"/>
    <n v="6"/>
    <n v="0"/>
    <n v="14"/>
    <n v="3.3333333333333335"/>
    <n v="14"/>
    <n v="8"/>
    <n v="0"/>
    <n v="0"/>
    <n v="0"/>
    <n v="0"/>
    <n v="0"/>
    <n v="2"/>
    <n v="10"/>
    <n v="0"/>
    <n v="0"/>
    <n v="6"/>
  </r>
  <r>
    <s v="BC_LEL47"/>
    <x v="6"/>
    <x v="2"/>
    <s v="上海市"/>
    <s v="SH168"/>
    <s v="上海安达医院"/>
    <s v="SH168"/>
    <x v="154"/>
    <s v="-"/>
    <s v="-"/>
    <x v="0"/>
    <x v="2"/>
    <x v="2"/>
    <x v="2"/>
    <n v="3566.02"/>
    <n v="0"/>
    <n v="0"/>
    <n v="0"/>
    <n v="0"/>
    <n v="0"/>
    <n v="0"/>
    <n v="0"/>
    <n v="0"/>
    <n v="0"/>
    <n v="6"/>
    <n v="0"/>
    <n v="0"/>
    <n v="0"/>
    <n v="0"/>
    <n v="0"/>
    <n v="6"/>
    <n v="0"/>
    <n v="6"/>
    <n v="0"/>
    <n v="0"/>
    <n v="0"/>
    <n v="0"/>
    <n v="0"/>
    <n v="0"/>
    <n v="0"/>
    <n v="0"/>
    <n v="0"/>
    <n v="21396.12"/>
    <n v="0"/>
    <n v="0"/>
    <n v="0"/>
    <n v="0"/>
    <n v="0"/>
    <n v="21396.12"/>
    <n v="0"/>
    <n v="21396.12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1188.6733333333332"/>
    <n v="0"/>
    <n v="0"/>
    <n v="0"/>
    <n v="0"/>
    <n v="0"/>
    <n v="0"/>
    <n v="0.33333333333333331"/>
    <n v="0"/>
    <n v="0"/>
    <n v="0"/>
    <n v="0"/>
    <n v="0"/>
    <n v="4"/>
    <n v="0"/>
    <n v="0"/>
    <n v="0"/>
    <n v="0"/>
    <n v="0"/>
    <n v="0"/>
  </r>
  <r>
    <s v="BC_LEL47"/>
    <x v="6"/>
    <x v="2"/>
    <s v="上海市"/>
    <s v="SH168"/>
    <s v="上海安达医院"/>
    <s v="SH168"/>
    <x v="154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68"/>
    <s v="上海安达医院"/>
    <s v="SH168"/>
    <x v="154"/>
    <s v="-"/>
    <s v="-"/>
    <x v="0"/>
    <x v="2"/>
    <x v="3"/>
    <x v="4"/>
    <n v="3985.87"/>
    <n v="4.1440628771350045"/>
    <n v="3.5005521599132292"/>
    <n v="5.3131060799441689"/>
    <n v="3.210555337831579"/>
    <n v="3.8967487124776934"/>
    <n v="4.4721309552765733"/>
    <n v="12.957721116992403"/>
    <n v="11.579435005585847"/>
    <n v="24.537156122578249"/>
    <n v="5"/>
    <n v="5"/>
    <n v="5"/>
    <n v="13"/>
    <n v="0"/>
    <n v="0"/>
    <n v="15"/>
    <n v="13"/>
    <n v="28"/>
    <n v="16517.695900086099"/>
    <n v="13952.745837633342"/>
    <n v="21177.350130867064"/>
    <n v="12796.856204402755"/>
    <n v="15531.933790603463"/>
    <n v="17825.332610708236"/>
    <n v="51647.791868586501"/>
    <n v="46154.122605714452"/>
    <n v="97801.914474300953"/>
    <n v="19929.349999999999"/>
    <n v="19929.349999999999"/>
    <n v="19929.349999999999"/>
    <n v="51816.31"/>
    <n v="0"/>
    <n v="0"/>
    <n v="59788.049999999996"/>
    <n v="51816.31"/>
    <n v="111604.35999999999"/>
    <n v="3.210555337831579"/>
    <n v="13"/>
    <m/>
    <m/>
    <n v="0"/>
    <m/>
    <m/>
    <m/>
    <m/>
    <m/>
    <m/>
    <m/>
    <m/>
    <m/>
    <m/>
    <m/>
    <m/>
    <m/>
    <m/>
    <m/>
    <m/>
    <n v="30890.4925"/>
    <n v="95660.88"/>
    <n v="87689.14"/>
    <n v="24"/>
    <n v="22"/>
    <n v="0"/>
    <n v="20"/>
    <n v="7.75"/>
    <n v="20"/>
    <n v="0"/>
    <n v="0"/>
    <n v="17"/>
    <n v="5"/>
    <n v="5"/>
    <n v="7"/>
    <n v="7"/>
    <n v="10"/>
    <n v="7"/>
    <n v="10"/>
    <n v="5"/>
  </r>
  <r>
    <s v="BC_LEL47"/>
    <x v="6"/>
    <x v="2"/>
    <s v="上海市"/>
    <s v="SH168"/>
    <s v="上海安达医院"/>
    <s v="SH168"/>
    <x v="154"/>
    <s v="-"/>
    <s v="-"/>
    <x v="0"/>
    <x v="2"/>
    <x v="4"/>
    <x v="5"/>
    <n v="6232.07"/>
    <n v="17.249922382028764"/>
    <n v="15.843949397729808"/>
    <n v="22.783039425033735"/>
    <n v="20.988953431829231"/>
    <n v="19.145633196729179"/>
    <n v="23.992414792333847"/>
    <n v="55.876911204792307"/>
    <n v="64.127001420892256"/>
    <n v="120.00391262568456"/>
    <n v="7"/>
    <n v="15"/>
    <n v="25"/>
    <n v="20"/>
    <n v="0"/>
    <n v="0"/>
    <n v="47"/>
    <n v="20"/>
    <n v="67"/>
    <n v="107502.72377936999"/>
    <n v="98740.601723109998"/>
    <n v="141985.49650956999"/>
    <n v="130804.62701389998"/>
    <n v="119316.92627634"/>
    <n v="149522.40845485998"/>
    <n v="348228.82201204996"/>
    <n v="399643.96174509998"/>
    <n v="747872.78375714994"/>
    <n v="43624.49"/>
    <n v="93481.049999999988"/>
    <n v="155801.75"/>
    <n v="124641.4"/>
    <n v="0"/>
    <n v="0"/>
    <n v="292907.28999999998"/>
    <n v="124641.4"/>
    <n v="417548.68999999994"/>
    <n v="20.988953431829231"/>
    <n v="20"/>
    <n v="72"/>
    <n v="45"/>
    <n v="67"/>
    <n v="7"/>
    <n v="15"/>
    <n v="25"/>
    <n v="20"/>
    <n v="0"/>
    <n v="0"/>
    <n v="0"/>
    <n v="0"/>
    <n v="0"/>
    <n v="0"/>
    <n v="0"/>
    <n v="0"/>
    <n v="0"/>
    <n v="0"/>
    <n v="0"/>
    <n v="0"/>
    <n v="107503.20749999999"/>
    <n v="448709.04"/>
    <n v="280443.14999999997"/>
    <n v="72"/>
    <n v="45"/>
    <n v="19"/>
    <n v="29"/>
    <n v="17.25"/>
    <n v="15"/>
    <n v="10"/>
    <n v="15"/>
    <n v="15"/>
    <n v="25"/>
    <n v="10"/>
    <n v="20"/>
    <n v="29"/>
    <n v="23"/>
    <n v="11"/>
    <n v="12"/>
    <n v="22"/>
  </r>
  <r>
    <s v="BC_LEL47"/>
    <x v="6"/>
    <x v="2"/>
    <s v="上海市"/>
    <s v="SH168"/>
    <s v="上海安达医院"/>
    <s v="SH168"/>
    <x v="154"/>
    <s v="-"/>
    <s v="-"/>
    <x v="0"/>
    <x v="2"/>
    <x v="4"/>
    <x v="6"/>
    <n v="8489.27"/>
    <n v="1"/>
    <n v="1"/>
    <n v="2"/>
    <n v="1"/>
    <n v="1"/>
    <n v="2"/>
    <n v="4"/>
    <n v="4"/>
    <n v="8"/>
    <n v="0"/>
    <n v="0"/>
    <n v="2"/>
    <n v="0"/>
    <n v="0"/>
    <n v="0"/>
    <n v="2"/>
    <n v="0"/>
    <n v="2"/>
    <n v="8489.27"/>
    <n v="8489.27"/>
    <n v="16978.54"/>
    <n v="8489.27"/>
    <n v="8489.27"/>
    <n v="16978.54"/>
    <n v="33957.08"/>
    <n v="33957.08"/>
    <n v="67914.16"/>
    <n v="0"/>
    <n v="0"/>
    <n v="16978.54"/>
    <n v="0"/>
    <n v="0"/>
    <n v="0"/>
    <n v="16978.54"/>
    <n v="0"/>
    <n v="16978.54"/>
    <n v="1"/>
    <n v="0"/>
    <n v="0"/>
    <n v="6"/>
    <n v="4"/>
    <n v="0"/>
    <n v="0"/>
    <n v="4"/>
    <n v="0"/>
    <n v="0"/>
    <n v="0"/>
    <n v="0"/>
    <n v="0"/>
    <n v="0"/>
    <n v="0"/>
    <n v="0"/>
    <n v="0"/>
    <n v="0"/>
    <n v="0"/>
    <n v="0"/>
    <n v="0"/>
    <n v="5659.5133333333333"/>
    <n v="0"/>
    <n v="25467.81"/>
    <n v="0"/>
    <n v="3"/>
    <n v="0"/>
    <n v="5"/>
    <n v="0.66666666666666663"/>
    <n v="5"/>
    <n v="0"/>
    <n v="0"/>
    <n v="0"/>
    <n v="0"/>
    <n v="0"/>
    <n v="0"/>
    <n v="0"/>
    <n v="0"/>
    <n v="0"/>
    <n v="3"/>
    <n v="0"/>
  </r>
  <r>
    <s v="BC_LEL48"/>
    <x v="5"/>
    <x v="2"/>
    <s v="上海市"/>
    <s v="SH172"/>
    <s v="上海市东方医院总院"/>
    <s v="SH172"/>
    <x v="155"/>
    <s v="-"/>
    <s v="-"/>
    <x v="2"/>
    <x v="2"/>
    <x v="0"/>
    <x v="0"/>
    <n v="4535.5"/>
    <n v="20.378638270934889"/>
    <n v="14.599361486732906"/>
    <n v="13.58072089761313"/>
    <n v="9.5899024292186574"/>
    <n v="8.7377291899774079"/>
    <n v="15.21150246115632"/>
    <n v="48.558720655280922"/>
    <n v="33.539134080352383"/>
    <n v="82.097854735633305"/>
    <n v="15"/>
    <n v="6"/>
    <n v="14"/>
    <n v="9"/>
    <n v="0"/>
    <n v="0"/>
    <n v="35"/>
    <n v="9"/>
    <n v="44"/>
    <n v="92427.313877825189"/>
    <n v="66215.404023077092"/>
    <n v="61595.359631124353"/>
    <n v="43495.00246772122"/>
    <n v="39629.970741142533"/>
    <n v="68991.769412574489"/>
    <n v="220238.07753202663"/>
    <n v="152116.74262143823"/>
    <n v="372354.82015346485"/>
    <n v="68032.5"/>
    <n v="27213"/>
    <n v="63497"/>
    <n v="40819.5"/>
    <n v="0"/>
    <n v="0"/>
    <n v="158742.5"/>
    <n v="40819.5"/>
    <n v="199562"/>
    <n v="9.5899024292186574"/>
    <n v="9"/>
    <m/>
    <m/>
    <n v="0"/>
    <m/>
    <m/>
    <m/>
    <m/>
    <m/>
    <m/>
    <m/>
    <m/>
    <m/>
    <m/>
    <m/>
    <m/>
    <m/>
    <m/>
    <m/>
    <m/>
    <n v="58961.5"/>
    <n v="190491"/>
    <n v="176884.5"/>
    <n v="42"/>
    <n v="39"/>
    <n v="0"/>
    <n v="24"/>
    <n v="13"/>
    <n v="15"/>
    <n v="6"/>
    <n v="12"/>
    <n v="24"/>
    <n v="6"/>
    <n v="12"/>
    <n v="12"/>
    <n v="12"/>
    <n v="18"/>
    <n v="6"/>
    <n v="12"/>
    <n v="21"/>
  </r>
  <r>
    <s v="BC_LEL48"/>
    <x v="5"/>
    <x v="2"/>
    <s v="上海市"/>
    <s v="SH172"/>
    <s v="上海市东方医院总院"/>
    <s v="SH172"/>
    <x v="155"/>
    <s v="-"/>
    <s v="-"/>
    <x v="2"/>
    <x v="2"/>
    <x v="1"/>
    <x v="1"/>
    <n v="3444.49"/>
    <n v="7.1699457935257778"/>
    <n v="6.6431179004134693"/>
    <n v="10.076488019567687"/>
    <n v="10.313927250083641"/>
    <n v="9.2864736921858704"/>
    <n v="12.222981684085239"/>
    <n v="23.889551713506933"/>
    <n v="31.82338262635475"/>
    <n v="55.712934339861683"/>
    <n v="2"/>
    <n v="0"/>
    <n v="2"/>
    <n v="2"/>
    <n v="0"/>
    <n v="0"/>
    <n v="4"/>
    <n v="2"/>
    <n v="6"/>
    <n v="24696.806586341605"/>
    <n v="22882.153176795189"/>
    <n v="34708.362218520699"/>
    <n v="35526.219273640592"/>
    <n v="31987.165767997307"/>
    <n v="42101.938181014761"/>
    <n v="82287.3219816575"/>
    <n v="109615.32322265266"/>
    <n v="191902.64520431016"/>
    <n v="6888.98"/>
    <n v="0"/>
    <n v="6888.98"/>
    <n v="6888.98"/>
    <n v="0"/>
    <n v="0"/>
    <n v="13777.96"/>
    <n v="6888.98"/>
    <n v="20666.939999999999"/>
    <n v="10.313927250083641"/>
    <n v="2"/>
    <m/>
    <m/>
    <n v="0"/>
    <m/>
    <m/>
    <m/>
    <m/>
    <m/>
    <m/>
    <m/>
    <m/>
    <m/>
    <m/>
    <m/>
    <m/>
    <m/>
    <m/>
    <m/>
    <m/>
    <n v="32435.614166666663"/>
    <n v="79223.26999999999"/>
    <n v="6888.98"/>
    <n v="23"/>
    <n v="2"/>
    <n v="0"/>
    <n v="25"/>
    <n v="9.4166666666666661"/>
    <n v="25"/>
    <n v="22"/>
    <n v="11"/>
    <n v="19"/>
    <n v="8"/>
    <n v="3"/>
    <n v="5"/>
    <n v="2"/>
    <n v="16"/>
    <n v="2"/>
    <n v="0"/>
    <n v="0"/>
  </r>
  <r>
    <s v="BC_LEL48"/>
    <x v="5"/>
    <x v="2"/>
    <s v="上海市"/>
    <s v="SH172"/>
    <s v="上海市东方医院总院"/>
    <s v="SH172"/>
    <x v="155"/>
    <s v="-"/>
    <s v="-"/>
    <x v="2"/>
    <x v="2"/>
    <x v="2"/>
    <x v="2"/>
    <n v="3566.02"/>
    <n v="3.3622365286987779"/>
    <n v="3.8389788988421589"/>
    <n v="7.7702127968138202"/>
    <n v="7.865757779525052"/>
    <n v="9.5626517030267948"/>
    <n v="12.178097727484655"/>
    <n v="14.971428224354757"/>
    <n v="29.606507210036501"/>
    <n v="44.577935434391257"/>
    <n v="0"/>
    <n v="0"/>
    <n v="0"/>
    <n v="0"/>
    <n v="0"/>
    <n v="0"/>
    <n v="0"/>
    <n v="0"/>
    <n v="0"/>
    <n v="11989.802706070417"/>
    <n v="13689.875532849117"/>
    <n v="27708.734237694018"/>
    <n v="28049.449556941927"/>
    <n v="34100.607226027612"/>
    <n v="43427.340058164831"/>
    <n v="53388.41247661355"/>
    <n v="105577.39684113437"/>
    <n v="158965.80931774792"/>
    <n v="0"/>
    <n v="0"/>
    <n v="0"/>
    <n v="0"/>
    <n v="0"/>
    <n v="0"/>
    <n v="0"/>
    <n v="0"/>
    <n v="0"/>
    <n v="7.865757779525052"/>
    <n v="0"/>
    <m/>
    <m/>
    <n v="0"/>
    <m/>
    <m/>
    <m/>
    <m/>
    <m/>
    <m/>
    <n v="0.33333333333333331"/>
    <n v="0"/>
    <n v="0"/>
    <n v="2"/>
    <n v="0"/>
    <n v="0"/>
    <n v="0"/>
    <n v="2"/>
    <n v="0"/>
    <n v="0"/>
    <n v="297.16833333333329"/>
    <n v="3566.02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BC_LEL48"/>
    <x v="5"/>
    <x v="2"/>
    <s v="上海市"/>
    <s v="SH172"/>
    <s v="上海市东方医院总院"/>
    <s v="SH172"/>
    <x v="155"/>
    <s v="-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2"/>
    <s v="上海市东方医院总院"/>
    <s v="SH172"/>
    <x v="155"/>
    <s v="-"/>
    <s v="-"/>
    <x v="2"/>
    <x v="2"/>
    <x v="3"/>
    <x v="4"/>
    <n v="3985.87"/>
    <n v="12.370928137209976"/>
    <n v="10.449908820104744"/>
    <n v="15.860776114913529"/>
    <n v="9.5842052937934827"/>
    <n v="11.632641617676059"/>
    <n v="13.350282635230474"/>
    <n v="38.681613072228245"/>
    <n v="34.567129546700016"/>
    <n v="73.248742618928262"/>
    <n v="20"/>
    <n v="0"/>
    <n v="10"/>
    <n v="10"/>
    <n v="0"/>
    <n v="0"/>
    <n v="30"/>
    <n v="10"/>
    <n v="40"/>
    <n v="49308.911334261131"/>
    <n v="41651.978068790893"/>
    <n v="63218.99169315039"/>
    <n v="38201.396354372635"/>
    <n v="46366.197244646479"/>
    <n v="53212.491047286094"/>
    <n v="154179.88109620241"/>
    <n v="137780.08464630519"/>
    <n v="291959.9657425076"/>
    <n v="79717.399999999994"/>
    <n v="0"/>
    <n v="39858.699999999997"/>
    <n v="39858.699999999997"/>
    <n v="0"/>
    <n v="0"/>
    <n v="119576.09999999999"/>
    <n v="39858.699999999997"/>
    <n v="159434.79999999999"/>
    <n v="9.5842052937934827"/>
    <n v="10"/>
    <m/>
    <m/>
    <n v="0"/>
    <m/>
    <m/>
    <m/>
    <m/>
    <m/>
    <m/>
    <m/>
    <m/>
    <m/>
    <m/>
    <m/>
    <m/>
    <m/>
    <m/>
    <m/>
    <m/>
    <n v="96325.191666666666"/>
    <n v="239152.19999999998"/>
    <n v="318869.59999999998"/>
    <n v="60"/>
    <n v="80"/>
    <n v="0"/>
    <n v="50"/>
    <n v="24.166666666666668"/>
    <n v="50"/>
    <n v="10"/>
    <n v="20"/>
    <n v="40"/>
    <n v="20"/>
    <n v="10"/>
    <n v="20"/>
    <n v="20"/>
    <n v="20"/>
    <n v="20"/>
    <n v="30"/>
    <n v="30"/>
  </r>
  <r>
    <s v="BC_LEL48"/>
    <x v="5"/>
    <x v="2"/>
    <s v="上海市"/>
    <s v="SH172"/>
    <s v="上海市东方医院总院"/>
    <s v="SH172"/>
    <x v="155"/>
    <s v="-"/>
    <s v="-"/>
    <x v="2"/>
    <x v="2"/>
    <x v="4"/>
    <x v="5"/>
    <n v="6232.07"/>
    <n v="7.9624151108283456"/>
    <n v="7.2580274401282407"/>
    <n v="11.416940954228693"/>
    <n v="9.8356569166296275"/>
    <n v="8.9121597646287682"/>
    <n v="12.022833889229421"/>
    <n v="26.63738350518528"/>
    <n v="30.770650570487817"/>
    <n v="57.4080340756731"/>
    <n v="4"/>
    <n v="7"/>
    <n v="10"/>
    <n v="11"/>
    <n v="0"/>
    <n v="0"/>
    <n v="21"/>
    <n v="11"/>
    <n v="32"/>
    <n v="49622.328339740008"/>
    <n v="45232.535068800004"/>
    <n v="71151.175212620001"/>
    <n v="61296.502400420002"/>
    <n v="55541.203504350007"/>
    <n v="74927.142396049996"/>
    <n v="166006.03862116003"/>
    <n v="191764.84830081998"/>
    <n v="357770.88692198001"/>
    <n v="24928.28"/>
    <n v="43624.49"/>
    <n v="62320.7"/>
    <n v="68552.76999999999"/>
    <n v="0"/>
    <n v="0"/>
    <n v="130873.46999999999"/>
    <n v="68552.76999999999"/>
    <n v="199426.24"/>
    <n v="9.8356569166296275"/>
    <n v="11"/>
    <n v="9"/>
    <n v="10"/>
    <n v="32"/>
    <n v="4"/>
    <n v="7"/>
    <n v="10"/>
    <n v="11"/>
    <n v="0"/>
    <n v="0"/>
    <n v="0.66666666666666663"/>
    <n v="0.33333333333333331"/>
    <n v="0"/>
    <n v="0"/>
    <n v="0"/>
    <n v="0"/>
    <n v="0"/>
    <n v="0"/>
    <n v="0"/>
    <n v="0"/>
    <n v="14541.496666666668"/>
    <n v="56088.63"/>
    <n v="62320.7"/>
    <n v="9"/>
    <n v="10"/>
    <n v="16.666666666666668"/>
    <n v="5"/>
    <n v="2.3333333333333335"/>
    <n v="0"/>
    <n v="0"/>
    <n v="4"/>
    <n v="0"/>
    <n v="1"/>
    <n v="4"/>
    <n v="5"/>
    <n v="3"/>
    <n v="1"/>
    <n v="2"/>
    <n v="3"/>
    <n v="5"/>
  </r>
  <r>
    <s v="BC_LEL48"/>
    <x v="5"/>
    <x v="2"/>
    <s v="上海市"/>
    <s v="SH172"/>
    <s v="上海市东方医院总院"/>
    <s v="SH172"/>
    <x v="155"/>
    <s v="-"/>
    <s v="-"/>
    <x v="2"/>
    <x v="2"/>
    <x v="4"/>
    <x v="6"/>
    <n v="8489.27"/>
    <n v="1"/>
    <n v="1"/>
    <n v="1"/>
    <n v="1"/>
    <n v="1"/>
    <n v="1"/>
    <n v="3"/>
    <n v="3"/>
    <n v="6"/>
    <n v="0"/>
    <n v="2"/>
    <n v="0"/>
    <n v="0"/>
    <n v="0"/>
    <n v="0"/>
    <n v="2"/>
    <n v="0"/>
    <n v="2"/>
    <n v="8489.27"/>
    <n v="8489.27"/>
    <n v="8489.27"/>
    <n v="8489.27"/>
    <n v="8489.27"/>
    <n v="8489.27"/>
    <n v="25467.81"/>
    <n v="25467.81"/>
    <n v="50935.62"/>
    <n v="0"/>
    <n v="16978.54"/>
    <n v="0"/>
    <n v="0"/>
    <n v="0"/>
    <n v="0"/>
    <n v="16978.54"/>
    <n v="0"/>
    <n v="16978.54"/>
    <n v="1"/>
    <n v="0"/>
    <n v="0"/>
    <n v="0"/>
    <n v="4"/>
    <n v="0"/>
    <n v="4"/>
    <n v="0"/>
    <n v="0"/>
    <n v="0"/>
    <n v="0"/>
    <n v="0.33333333333333331"/>
    <n v="0"/>
    <n v="0.66666666666666663"/>
    <n v="0"/>
    <n v="0"/>
    <n v="2"/>
    <n v="0"/>
    <n v="0"/>
    <n v="0"/>
    <n v="0"/>
    <n v="2122.3175000000001"/>
    <n v="0"/>
    <n v="0"/>
    <n v="0"/>
    <n v="0"/>
    <n v="0"/>
    <n v="2"/>
    <n v="0.25"/>
    <n v="0"/>
    <n v="0"/>
    <n v="0"/>
    <n v="0"/>
    <n v="2"/>
    <n v="1"/>
    <n v="0"/>
    <n v="0"/>
    <n v="0"/>
    <n v="0"/>
    <n v="0"/>
    <n v="0"/>
  </r>
  <r>
    <s v="BC_LEL47"/>
    <x v="6"/>
    <x v="2"/>
    <s v="上海市"/>
    <s v="SH173"/>
    <s v="上海市浦东新区浦南医院"/>
    <s v="SH173"/>
    <x v="156"/>
    <s v="-"/>
    <s v="-"/>
    <x v="2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9"/>
    <n v="0"/>
    <n v="0"/>
    <n v="0"/>
    <n v="9"/>
    <n v="9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40819.5"/>
    <n v="0"/>
    <n v="0"/>
    <n v="0"/>
    <n v="40819.5"/>
    <n v="40819.5"/>
    <n v="1.1681063360424579E-7"/>
    <n v="9"/>
    <m/>
    <m/>
    <n v="0"/>
    <m/>
    <m/>
    <m/>
    <m/>
    <m/>
    <m/>
    <m/>
    <m/>
    <m/>
    <m/>
    <m/>
    <m/>
    <m/>
    <m/>
    <m/>
    <m/>
    <n v="377.95833333333331"/>
    <n v="0"/>
    <n v="4535.5"/>
    <n v="0"/>
    <n v="1"/>
    <n v="0"/>
    <n v="1"/>
    <n v="8.3333333333333329E-2"/>
    <n v="0"/>
    <n v="0"/>
    <n v="0"/>
    <n v="0"/>
    <n v="0"/>
    <n v="0"/>
    <n v="0"/>
    <n v="0"/>
    <n v="0"/>
    <n v="1"/>
    <n v="0"/>
    <n v="0"/>
  </r>
  <r>
    <s v="BC_LEL47"/>
    <x v="6"/>
    <x v="2"/>
    <s v="上海市"/>
    <s v="SH173"/>
    <s v="上海市浦东新区浦南医院"/>
    <s v="SH173"/>
    <x v="156"/>
    <s v="-"/>
    <s v="-"/>
    <x v="2"/>
    <x v="1"/>
    <x v="1"/>
    <x v="1"/>
    <n v="3444.49"/>
    <n v="5.8817860407906366"/>
    <n v="5.4496085827120648"/>
    <n v="8.2661359346962016"/>
    <n v="8.4609165915940352"/>
    <n v="7.6180563847762031"/>
    <n v="10.026988364571617"/>
    <n v="19.597530558198905"/>
    <n v="26.105961340941853"/>
    <n v="45.703491899140758"/>
    <n v="6"/>
    <n v="11"/>
    <n v="4"/>
    <n v="7"/>
    <n v="0"/>
    <n v="0"/>
    <n v="21"/>
    <n v="7"/>
    <n v="28"/>
    <n v="20259.753199642939"/>
    <n v="18771.122267065879"/>
    <n v="28472.622565701717"/>
    <n v="29143.542590579735"/>
    <n v="26240.31903679778"/>
    <n v="34537.861151883284"/>
    <n v="67503.498032410542"/>
    <n v="89921.722779260803"/>
    <n v="157425.22081167134"/>
    <n v="20666.939999999999"/>
    <n v="37889.39"/>
    <n v="13777.96"/>
    <n v="24111.43"/>
    <n v="0"/>
    <n v="0"/>
    <n v="72334.290000000008"/>
    <n v="24111.43"/>
    <n v="96445.72"/>
    <n v="8.4609165915940352"/>
    <n v="7"/>
    <m/>
    <m/>
    <n v="0"/>
    <m/>
    <m/>
    <m/>
    <m/>
    <m/>
    <m/>
    <m/>
    <m/>
    <m/>
    <m/>
    <m/>
    <m/>
    <m/>
    <m/>
    <m/>
    <m/>
    <n v="26120.715833333332"/>
    <n v="99890.209999999992"/>
    <n v="0"/>
    <n v="29"/>
    <n v="0"/>
    <n v="0"/>
    <n v="20"/>
    <n v="7.583333333333333"/>
    <n v="15"/>
    <n v="15"/>
    <n v="20"/>
    <n v="5"/>
    <n v="7"/>
    <n v="0"/>
    <n v="5"/>
    <n v="4"/>
    <n v="20"/>
    <n v="0"/>
    <n v="0"/>
    <n v="0"/>
  </r>
  <r>
    <s v="BC_LEL47"/>
    <x v="6"/>
    <x v="2"/>
    <s v="上海市"/>
    <s v="SH173"/>
    <s v="上海市浦东新区浦南医院"/>
    <s v="SH173"/>
    <x v="156"/>
    <s v="-"/>
    <s v="-"/>
    <x v="2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73"/>
    <s v="上海市浦东新区浦南医院"/>
    <s v="SH173"/>
    <x v="156"/>
    <s v="-"/>
    <s v="-"/>
    <x v="2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73"/>
    <s v="上海市浦东新区浦南医院"/>
    <s v="SH173"/>
    <x v="156"/>
    <s v="-"/>
    <s v="-"/>
    <x v="2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9300.3633333333328"/>
    <n v="0"/>
    <n v="-83703.27"/>
    <n v="0"/>
    <n v="-21"/>
    <n v="0"/>
    <n v="49"/>
    <n v="2.3333333333333335"/>
    <n v="0"/>
    <n v="0"/>
    <n v="0"/>
    <n v="0"/>
    <n v="49"/>
    <n v="0"/>
    <n v="0"/>
    <n v="0"/>
    <n v="0"/>
    <n v="0"/>
    <n v="-21"/>
    <n v="0"/>
  </r>
  <r>
    <s v="BC_LEL47"/>
    <x v="6"/>
    <x v="2"/>
    <s v="上海市"/>
    <s v="SH173"/>
    <s v="上海市浦东新区浦南医院"/>
    <s v="SH173"/>
    <x v="156"/>
    <s v="-"/>
    <s v="-"/>
    <x v="2"/>
    <x v="1"/>
    <x v="4"/>
    <x v="5"/>
    <n v="6232.07"/>
    <n v="6.7720481239283252"/>
    <n v="6.1575816744292027"/>
    <n v="9.7855736555285819"/>
    <n v="8.4061542978288131"/>
    <n v="7.6005496007297753"/>
    <n v="10.314119080228561"/>
    <n v="22.715203453886112"/>
    <n v="26.320822978787149"/>
    <n v="49.03602643267326"/>
    <n v="9"/>
    <n v="6"/>
    <n v="11"/>
    <n v="10"/>
    <n v="0"/>
    <n v="0"/>
    <n v="26"/>
    <n v="10"/>
    <n v="36"/>
    <n v="42203.877951689996"/>
    <n v="38374.48002576"/>
    <n v="60984.380011410009"/>
    <n v="52387.742014870011"/>
    <n v="47367.157150220009"/>
    <n v="64278.312096320005"/>
    <n v="141562.73798886"/>
    <n v="164033.21126141003"/>
    <n v="305595.94925027003"/>
    <n v="56088.63"/>
    <n v="37392.42"/>
    <n v="68552.76999999999"/>
    <n v="62320.7"/>
    <n v="0"/>
    <n v="0"/>
    <n v="162033.81999999998"/>
    <n v="62320.7"/>
    <n v="224354.51999999996"/>
    <n v="8.4061542978288131"/>
    <n v="10"/>
    <n v="15"/>
    <n v="31"/>
    <n v="36"/>
    <n v="9"/>
    <n v="6"/>
    <n v="11"/>
    <n v="10"/>
    <n v="0"/>
    <n v="0"/>
    <n v="0"/>
    <n v="0"/>
    <n v="0"/>
    <n v="0"/>
    <n v="0"/>
    <n v="0"/>
    <n v="0"/>
    <n v="0"/>
    <n v="0"/>
    <n v="0"/>
    <n v="33237.706666666665"/>
    <n v="93481.049999999988"/>
    <n v="193194.16999999998"/>
    <n v="15"/>
    <n v="31"/>
    <n v="20"/>
    <n v="17"/>
    <n v="5.333333333333333"/>
    <n v="0"/>
    <n v="0"/>
    <n v="0"/>
    <n v="0"/>
    <n v="2"/>
    <n v="16"/>
    <n v="0"/>
    <n v="8"/>
    <n v="7"/>
    <n v="6"/>
    <n v="8"/>
    <n v="17"/>
  </r>
  <r>
    <s v="BC_LEL47"/>
    <x v="6"/>
    <x v="2"/>
    <s v="上海市"/>
    <s v="SH173"/>
    <s v="上海市浦东新区浦南医院"/>
    <s v="SH173"/>
    <x v="156"/>
    <s v="-"/>
    <s v="-"/>
    <x v="2"/>
    <x v="1"/>
    <x v="4"/>
    <x v="6"/>
    <n v="8489.27"/>
    <n v="1"/>
    <n v="1"/>
    <n v="1"/>
    <n v="1"/>
    <n v="1"/>
    <n v="1"/>
    <n v="3"/>
    <n v="3"/>
    <n v="6"/>
    <n v="0"/>
    <n v="0"/>
    <n v="1"/>
    <n v="1"/>
    <n v="0"/>
    <n v="0"/>
    <n v="1"/>
    <n v="1"/>
    <n v="2"/>
    <n v="8489.27"/>
    <n v="8489.27"/>
    <n v="8489.27"/>
    <n v="8489.27"/>
    <n v="8489.27"/>
    <n v="8489.27"/>
    <n v="25467.81"/>
    <n v="25467.81"/>
    <n v="50935.62"/>
    <n v="0"/>
    <n v="0"/>
    <n v="8489.27"/>
    <n v="8489.27"/>
    <n v="0"/>
    <n v="0"/>
    <n v="8489.27"/>
    <n v="8489.27"/>
    <n v="16978.54"/>
    <n v="1"/>
    <n v="1"/>
    <n v="0"/>
    <n v="10"/>
    <n v="4"/>
    <n v="0"/>
    <n v="0"/>
    <n v="2"/>
    <n v="2"/>
    <n v="0"/>
    <n v="0"/>
    <n v="0"/>
    <n v="0"/>
    <n v="0.33333333333333331"/>
    <n v="0"/>
    <n v="0"/>
    <n v="0"/>
    <n v="1"/>
    <n v="0"/>
    <n v="0"/>
    <n v="0"/>
    <n v="8489.27"/>
    <n v="0"/>
    <n v="42446.350000000006"/>
    <n v="0"/>
    <n v="5"/>
    <n v="0"/>
    <n v="5"/>
    <n v="1"/>
    <n v="0"/>
    <n v="0"/>
    <n v="0"/>
    <n v="0"/>
    <n v="2"/>
    <n v="5"/>
    <n v="0"/>
    <n v="0"/>
    <n v="0"/>
    <n v="5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0"/>
    <x v="0"/>
    <n v="4535.5"/>
    <n v="8.9718829492574823"/>
    <n v="6.4275031850229869"/>
    <n v="5.9790372958187996"/>
    <n v="4.2220427560394906"/>
    <n v="3.8468656488494273"/>
    <n v="6.6970038797187827"/>
    <n v="21.378423430099268"/>
    <n v="14.765912284607701"/>
    <n v="36.144335714706969"/>
    <n v="0"/>
    <n v="0"/>
    <n v="0"/>
    <n v="0"/>
    <n v="0"/>
    <n v="0"/>
    <n v="0"/>
    <n v="0"/>
    <n v="0"/>
    <n v="40691.975116357316"/>
    <n v="29151.940695671758"/>
    <n v="27117.923655186165"/>
    <n v="19149.074920017109"/>
    <n v="17447.459150356575"/>
    <n v="30374.261096464539"/>
    <n v="96961.839467215235"/>
    <n v="66970.79516683823"/>
    <n v="163932.63463405345"/>
    <n v="0"/>
    <n v="0"/>
    <n v="0"/>
    <n v="0"/>
    <n v="0"/>
    <n v="0"/>
    <n v="0"/>
    <n v="0"/>
    <n v="0"/>
    <n v="4.2220427560394906"/>
    <n v="0"/>
    <m/>
    <m/>
    <n v="0"/>
    <m/>
    <m/>
    <m/>
    <m/>
    <m/>
    <m/>
    <m/>
    <m/>
    <m/>
    <m/>
    <m/>
    <m/>
    <m/>
    <m/>
    <m/>
    <m/>
    <n v="24189.333333333332"/>
    <n v="86174.5"/>
    <n v="0"/>
    <n v="19"/>
    <n v="0"/>
    <n v="0"/>
    <n v="9"/>
    <n v="5.333333333333333"/>
    <n v="0"/>
    <n v="6"/>
    <n v="9"/>
    <n v="9"/>
    <n v="9"/>
    <n v="12"/>
    <n v="0"/>
    <n v="3"/>
    <n v="16"/>
    <n v="0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3"/>
    <x v="4"/>
    <n v="3985.87"/>
    <n v="1.5331779969744501"/>
    <n v="1.2950984837736828"/>
    <n v="1.9656886439409584"/>
    <n v="1.187808425685692"/>
    <n v="1.4416792319135181"/>
    <n v="1.6545532689790312"/>
    <n v="4.7939651246890911"/>
    <n v="4.2840409265782409"/>
    <n v="9.078006051267332"/>
    <n v="0"/>
    <n v="0"/>
    <n v="0"/>
    <n v="0"/>
    <n v="0"/>
    <n v="0"/>
    <n v="0"/>
    <n v="0"/>
    <n v="0"/>
    <n v="6111.0481828005513"/>
    <n v="5162.0941935190085"/>
    <n v="7834.9793952249474"/>
    <n v="4734.4499696878293"/>
    <n v="5746.3460001071344"/>
    <n v="6594.8342382254505"/>
    <n v="19108.121771544509"/>
    <n v="17075.630208020411"/>
    <n v="36183.75197956492"/>
    <n v="0"/>
    <n v="0"/>
    <n v="0"/>
    <n v="0"/>
    <n v="0"/>
    <n v="0"/>
    <n v="0"/>
    <n v="0"/>
    <n v="0"/>
    <n v="1.187808425685692"/>
    <n v="0"/>
    <m/>
    <m/>
    <n v="0"/>
    <m/>
    <m/>
    <m/>
    <m/>
    <m/>
    <m/>
    <m/>
    <m/>
    <m/>
    <m/>
    <m/>
    <m/>
    <m/>
    <m/>
    <m/>
    <m/>
    <n v="10961.1425"/>
    <n v="15943.48"/>
    <n v="15943.48"/>
    <n v="4"/>
    <n v="4"/>
    <n v="0"/>
    <n v="10"/>
    <n v="2.75"/>
    <n v="5"/>
    <n v="5"/>
    <n v="0"/>
    <n v="10"/>
    <n v="0"/>
    <n v="5"/>
    <n v="4"/>
    <n v="0"/>
    <n v="0"/>
    <n v="0"/>
    <n v="4"/>
    <n v="0"/>
  </r>
  <r>
    <s v="BC_LEL48"/>
    <x v="5"/>
    <x v="2"/>
    <s v="上海市"/>
    <s v="SH175"/>
    <s v="上海市第七人民医院"/>
    <s v="SH175"/>
    <x v="157"/>
    <s v="-"/>
    <s v="-"/>
    <x v="0"/>
    <x v="1"/>
    <x v="4"/>
    <x v="5"/>
    <n v="6232.07"/>
    <n v="0.25223246122395931"/>
    <n v="0.2331787518240328"/>
    <n v="0.34567749772387024"/>
    <n v="0.30290371302312075"/>
    <n v="0.2779230850231143"/>
    <n v="0.36206692132309165"/>
    <n v="0.8310887107718623"/>
    <n v="0.94289371936932675"/>
    <n v="1.7739824301411891"/>
    <n v="2"/>
    <n v="0"/>
    <n v="0"/>
    <n v="0"/>
    <n v="0"/>
    <n v="0"/>
    <n v="2"/>
    <n v="0"/>
    <n v="2"/>
    <n v="1571.9303546200001"/>
    <n v="1453.18630388"/>
    <n v="2154.2863632399999"/>
    <n v="1887.7171428199999"/>
    <n v="1732.0361204799999"/>
    <n v="2256.4263983699998"/>
    <n v="5179.4030217399995"/>
    <n v="5876.1796616699994"/>
    <n v="11055.582683409999"/>
    <n v="12464.14"/>
    <n v="0"/>
    <n v="0"/>
    <n v="0"/>
    <n v="0"/>
    <n v="0"/>
    <n v="12464.14"/>
    <n v="0"/>
    <n v="12464.14"/>
    <n v="0.30290371302312075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33333333333335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5"/>
    <s v="上海市第七人民医院"/>
    <s v="SH175"/>
    <x v="157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9"/>
    <s v="上海市浦东新区人民医院"/>
    <s v="SH179"/>
    <x v="158"/>
    <s v="-"/>
    <s v="-"/>
    <x v="0"/>
    <x v="1"/>
    <x v="0"/>
    <x v="0"/>
    <n v="4535.5"/>
    <n v="4.0501283965303028"/>
    <n v="2.9015328572253609"/>
    <n v="2.6990843363280375"/>
    <n v="1.9059338328768312"/>
    <n v="1.7365696688376284"/>
    <n v="3.0231920922650271"/>
    <n v="9.6507455900837016"/>
    <n v="6.6656955939794873"/>
    <n v="16.316441184063187"/>
    <n v="1"/>
    <n v="2"/>
    <n v="1"/>
    <n v="1"/>
    <n v="0"/>
    <n v="0"/>
    <n v="4"/>
    <n v="1"/>
    <n v="5"/>
    <n v="18369.357342463187"/>
    <n v="13159.902273945623"/>
    <n v="12241.697007415813"/>
    <n v="8644.3628990128673"/>
    <n v="7876.2117330130632"/>
    <n v="13711.687734468029"/>
    <n v="43770.956623824619"/>
    <n v="30232.26236649396"/>
    <n v="74003.218990318579"/>
    <n v="4535.5"/>
    <n v="9071"/>
    <n v="4535.5"/>
    <n v="4535.5"/>
    <n v="0"/>
    <n v="0"/>
    <n v="18142"/>
    <n v="4535.5"/>
    <n v="22677.5"/>
    <n v="1.9059338328768312"/>
    <n v="1"/>
    <m/>
    <m/>
    <n v="0"/>
    <m/>
    <m/>
    <m/>
    <m/>
    <m/>
    <m/>
    <m/>
    <m/>
    <m/>
    <m/>
    <m/>
    <m/>
    <m/>
    <m/>
    <m/>
    <m/>
    <n v="7181.208333333333"/>
    <n v="27213"/>
    <n v="36284"/>
    <n v="6"/>
    <n v="8"/>
    <n v="0"/>
    <n v="3"/>
    <n v="1.5833333333333333"/>
    <n v="1"/>
    <n v="2"/>
    <n v="1"/>
    <n v="0"/>
    <n v="1"/>
    <n v="0"/>
    <n v="2"/>
    <n v="2"/>
    <n v="2"/>
    <n v="3"/>
    <n v="2"/>
    <n v="3"/>
  </r>
  <r>
    <s v="BC_LEL48"/>
    <x v="5"/>
    <x v="2"/>
    <s v="上海市"/>
    <s v="SH179"/>
    <s v="上海市浦东新区人民医院"/>
    <s v="SH179"/>
    <x v="158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9"/>
    <s v="上海市浦东新区人民医院"/>
    <s v="SH179"/>
    <x v="158"/>
    <s v="-"/>
    <s v="-"/>
    <x v="0"/>
    <x v="1"/>
    <x v="2"/>
    <x v="2"/>
    <n v="3566.02"/>
    <n v="0.75423790540297464"/>
    <n v="0.86118373256432368"/>
    <n v="1.7430626829434741"/>
    <n v="1.7644959304312031"/>
    <n v="2.1451537775602123"/>
    <n v="2.7318669710978116"/>
    <n v="3.3584843209107724"/>
    <n v="6.6415166790892268"/>
    <n v="10.000000999999999"/>
    <n v="0"/>
    <n v="0"/>
    <n v="0"/>
    <n v="0"/>
    <n v="0"/>
    <n v="0"/>
    <n v="0"/>
    <n v="0"/>
    <n v="0"/>
    <n v="2689.6274554251158"/>
    <n v="3070.9984139990297"/>
    <n v="6215.7963886300877"/>
    <n v="6292.2277778362786"/>
    <n v="7649.6612738552685"/>
    <n v="9741.8922562742191"/>
    <n v="11976.422258054234"/>
    <n v="23683.781307965764"/>
    <n v="35660.203566019998"/>
    <n v="0"/>
    <n v="0"/>
    <n v="0"/>
    <n v="0"/>
    <n v="0"/>
    <n v="0"/>
    <n v="0"/>
    <n v="0"/>
    <n v="0"/>
    <n v="1.7644959304312031"/>
    <n v="0"/>
    <m/>
    <m/>
    <n v="0"/>
    <m/>
    <m/>
    <m/>
    <m/>
    <m/>
    <m/>
    <n v="0"/>
    <n v="0"/>
    <n v="0"/>
    <n v="0"/>
    <n v="0"/>
    <n v="0"/>
    <n v="0"/>
    <n v="0"/>
    <n v="0"/>
    <n v="0"/>
    <n v="3268.8516666666665"/>
    <n v="17830.099999999999"/>
    <n v="21396.12"/>
    <n v="5"/>
    <n v="6"/>
    <n v="0"/>
    <n v="3"/>
    <n v="0.91666666666666663"/>
    <n v="0"/>
    <n v="0"/>
    <n v="0"/>
    <n v="0"/>
    <n v="0"/>
    <n v="0"/>
    <n v="0"/>
    <n v="1"/>
    <n v="4"/>
    <n v="3"/>
    <n v="3"/>
    <n v="0"/>
  </r>
  <r>
    <s v="BC_LEL48"/>
    <x v="5"/>
    <x v="2"/>
    <s v="上海市"/>
    <s v="SH179"/>
    <s v="上海市浦东新区人民医院"/>
    <s v="SH179"/>
    <x v="158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48"/>
    <x v="5"/>
    <x v="2"/>
    <s v="上海市"/>
    <s v="SH179"/>
    <s v="上海市浦东新区人民医院"/>
    <s v="SH179"/>
    <x v="158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79"/>
    <s v="上海市浦东新区人民医院"/>
    <s v="SH179"/>
    <x v="158"/>
    <s v="-"/>
    <s v="-"/>
    <x v="0"/>
    <x v="1"/>
    <x v="4"/>
    <x v="5"/>
    <n v="6232.07"/>
    <n v="3.6896290290240645"/>
    <n v="3.4109117869231249"/>
    <n v="5.0565409671232828"/>
    <n v="4.4308469858233304"/>
    <n v="4.0654309087237461"/>
    <n v="3.9340940415287382"/>
    <n v="12.157081783070472"/>
    <n v="12.430371936075815"/>
    <n v="24.587453719146289"/>
    <n v="10"/>
    <n v="0"/>
    <n v="7"/>
    <n v="4"/>
    <n v="0"/>
    <n v="0"/>
    <n v="17"/>
    <n v="4"/>
    <n v="21"/>
    <n v="22994.02638291"/>
    <n v="21257.041019929999"/>
    <n v="31512.717264979994"/>
    <n v="27613.348574940002"/>
    <n v="25336.050003329994"/>
    <n v="24517.549453390002"/>
    <n v="75763.784667819986"/>
    <n v="77466.948031659995"/>
    <n v="153230.73269947997"/>
    <n v="62320.7"/>
    <n v="0"/>
    <n v="43624.49"/>
    <n v="24928.28"/>
    <n v="0"/>
    <n v="0"/>
    <n v="105945.19"/>
    <n v="24928.28"/>
    <n v="130873.47"/>
    <n v="4.4308469858233304"/>
    <n v="4"/>
    <n v="14"/>
    <n v="9"/>
    <n v="21"/>
    <n v="10"/>
    <n v="0"/>
    <n v="7"/>
    <n v="4"/>
    <n v="0"/>
    <n v="0"/>
    <n v="0"/>
    <n v="0"/>
    <n v="0"/>
    <n v="0"/>
    <n v="0"/>
    <n v="0"/>
    <n v="0"/>
    <n v="0"/>
    <n v="0"/>
    <n v="0"/>
    <n v="19734.888333333332"/>
    <n v="87248.98"/>
    <n v="56088.63"/>
    <n v="14"/>
    <n v="9"/>
    <n v="1.6666666666666667"/>
    <n v="6"/>
    <n v="3.1666666666666665"/>
    <n v="0"/>
    <n v="0"/>
    <n v="1"/>
    <n v="6"/>
    <n v="4"/>
    <n v="4"/>
    <n v="6"/>
    <n v="4"/>
    <n v="4"/>
    <n v="0"/>
    <n v="6"/>
    <n v="3"/>
  </r>
  <r>
    <s v="BC_LEL48"/>
    <x v="5"/>
    <x v="2"/>
    <s v="上海市"/>
    <s v="SH179"/>
    <s v="上海市浦东新区人民医院"/>
    <s v="SH179"/>
    <x v="158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"/>
    <n v="3.5338727593774257E-6"/>
    <n v="1.0000023559151729"/>
    <n v="1.0000058897879323"/>
    <n v="0"/>
    <n v="2"/>
    <n v="0"/>
    <n v="0"/>
    <n v="0"/>
    <n v="0"/>
    <n v="2"/>
    <n v="0"/>
    <n v="2"/>
    <n v="0.01"/>
    <n v="0.01"/>
    <n v="0.01"/>
    <n v="0.01"/>
    <n v="0.01"/>
    <n v="8489.27"/>
    <n v="0.03"/>
    <n v="8489.2900000000009"/>
    <n v="8489.3200000000015"/>
    <n v="0"/>
    <n v="16978.54"/>
    <n v="0"/>
    <n v="0"/>
    <n v="0"/>
    <n v="0"/>
    <n v="16978.54"/>
    <n v="0"/>
    <n v="16978.54"/>
    <n v="1.1779575864591419E-6"/>
    <n v="0"/>
    <n v="2"/>
    <n v="0"/>
    <n v="4"/>
    <n v="0"/>
    <n v="4"/>
    <n v="0"/>
    <n v="0"/>
    <n v="0"/>
    <n v="0"/>
    <n v="0.33333333333333331"/>
    <n v="0"/>
    <n v="0.33333333333333331"/>
    <n v="1"/>
    <n v="0"/>
    <n v="0"/>
    <n v="1"/>
    <n v="1"/>
    <n v="0"/>
    <n v="0"/>
    <n v="2829.7566666666667"/>
    <n v="8489.27"/>
    <n v="0"/>
    <n v="1"/>
    <n v="0"/>
    <n v="0"/>
    <n v="1"/>
    <n v="0.33333333333333331"/>
    <n v="0"/>
    <n v="0"/>
    <n v="0"/>
    <n v="1"/>
    <n v="1"/>
    <n v="1"/>
    <n v="0"/>
    <n v="0"/>
    <n v="1"/>
    <n v="0"/>
    <n v="0"/>
    <n v="0"/>
  </r>
  <r>
    <s v="BC_LEL47"/>
    <x v="6"/>
    <x v="2"/>
    <s v="上海市"/>
    <s v="SH181"/>
    <s v="上海长航医院"/>
    <s v="SH181"/>
    <x v="159"/>
    <s v="-"/>
    <s v="-"/>
    <x v="0"/>
    <x v="1"/>
    <x v="0"/>
    <x v="0"/>
    <n v="4535.5"/>
    <n v="4.4225163732005655"/>
    <n v="3.1683135229618071"/>
    <n v="2.9472509267325937"/>
    <n v="2.0811744114966189"/>
    <n v="1.896238104504852"/>
    <n v="3.3011586839633478"/>
    <n v="10.538080822894965"/>
    <n v="7.2785711999648193"/>
    <n v="17.816652022859785"/>
    <n v="7"/>
    <n v="8"/>
    <n v="3"/>
    <n v="6"/>
    <n v="0"/>
    <n v="0"/>
    <n v="18"/>
    <n v="6"/>
    <n v="24"/>
    <n v="20058.323010651169"/>
    <n v="14369.885983393278"/>
    <n v="13367.25657819568"/>
    <n v="9439.1665433429152"/>
    <n v="8600.3879229817558"/>
    <n v="14972.405211115763"/>
    <n v="47795.465572240129"/>
    <n v="33011.959677440434"/>
    <n v="80807.425249680557"/>
    <n v="31748.5"/>
    <n v="36284"/>
    <n v="13606.5"/>
    <n v="27213"/>
    <n v="0"/>
    <n v="0"/>
    <n v="81639"/>
    <n v="27213"/>
    <n v="108852"/>
    <n v="2.0811744114966189"/>
    <n v="6"/>
    <m/>
    <m/>
    <n v="0"/>
    <m/>
    <m/>
    <m/>
    <m/>
    <m/>
    <m/>
    <m/>
    <m/>
    <m/>
    <m/>
    <m/>
    <m/>
    <m/>
    <m/>
    <m/>
    <m/>
    <n v="14362.416666666666"/>
    <n v="18142"/>
    <n v="36284"/>
    <n v="4"/>
    <n v="8"/>
    <n v="0"/>
    <n v="20"/>
    <n v="3.1666666666666665"/>
    <n v="6"/>
    <n v="20"/>
    <n v="0"/>
    <n v="0"/>
    <n v="0"/>
    <n v="0"/>
    <n v="0"/>
    <n v="0"/>
    <n v="4"/>
    <n v="3"/>
    <n v="2"/>
    <n v="3"/>
  </r>
  <r>
    <s v="BC_LEL47"/>
    <x v="6"/>
    <x v="2"/>
    <s v="上海市"/>
    <s v="SH181"/>
    <s v="上海长航医院"/>
    <s v="SH181"/>
    <x v="159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81"/>
    <s v="上海长航医院"/>
    <s v="SH181"/>
    <x v="15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81"/>
    <s v="上海长航医院"/>
    <s v="SH181"/>
    <x v="159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81"/>
    <s v="上海长航医院"/>
    <s v="SH181"/>
    <x v="159"/>
    <s v="-"/>
    <s v="-"/>
    <x v="0"/>
    <x v="1"/>
    <x v="3"/>
    <x v="4"/>
    <n v="3985.87"/>
    <n v="0.37014843554133559"/>
    <n v="0.31266994346826199"/>
    <n v="0.47456758298902219"/>
    <n v="0.28676737558065968"/>
    <n v="0.34805829023002599"/>
    <n v="0.39945153481262546"/>
    <n v="1.1573859619986198"/>
    <n v="1.0342772006233112"/>
    <n v="2.1916631626219312"/>
    <n v="2"/>
    <n v="0"/>
    <n v="2"/>
    <n v="0"/>
    <n v="0"/>
    <n v="0"/>
    <n v="4"/>
    <n v="0"/>
    <n v="4"/>
    <n v="1475.3635447711431"/>
    <n v="1246.2617475718414"/>
    <n v="1891.5646920084539"/>
    <n v="1143.017479305684"/>
    <n v="1387.3150972791536"/>
    <n v="1592.1618890635993"/>
    <n v="4613.1899843514384"/>
    <n v="4122.4944656484367"/>
    <n v="8735.6844499998751"/>
    <n v="7971.74"/>
    <n v="0"/>
    <n v="7971.74"/>
    <n v="0"/>
    <n v="0"/>
    <n v="0"/>
    <n v="15943.48"/>
    <n v="0"/>
    <n v="15943.48"/>
    <n v="0.28676737558065968"/>
    <n v="0"/>
    <m/>
    <m/>
    <n v="0"/>
    <m/>
    <m/>
    <m/>
    <m/>
    <m/>
    <m/>
    <m/>
    <m/>
    <m/>
    <m/>
    <m/>
    <m/>
    <m/>
    <m/>
    <m/>
    <m/>
    <n v="3653.7141666666666"/>
    <n v="15943.48"/>
    <n v="7971.74"/>
    <n v="4"/>
    <n v="2"/>
    <n v="0"/>
    <n v="5"/>
    <n v="0.91666666666666663"/>
    <n v="5"/>
    <n v="0"/>
    <n v="0"/>
    <n v="0"/>
    <n v="0"/>
    <n v="0"/>
    <n v="0"/>
    <n v="2"/>
    <n v="2"/>
    <n v="0"/>
    <n v="0"/>
    <n v="2"/>
  </r>
  <r>
    <s v="BC_LEL47"/>
    <x v="6"/>
    <x v="2"/>
    <s v="上海市"/>
    <s v="SH181"/>
    <s v="上海长航医院"/>
    <s v="SH181"/>
    <x v="159"/>
    <s v="-"/>
    <s v="-"/>
    <x v="0"/>
    <x v="1"/>
    <x v="4"/>
    <x v="5"/>
    <n v="6232.07"/>
    <n v="0.14401263802396314"/>
    <n v="0.13313393582389157"/>
    <n v="0.19736501712432628"/>
    <n v="0.17294335422419838"/>
    <n v="0.15868068192430443"/>
    <n v="0.20672254712318699"/>
    <n v="0.47451159097218099"/>
    <n v="0.53834658327168983"/>
    <n v="1.0128581742438709"/>
    <n v="0"/>
    <n v="0"/>
    <n v="0"/>
    <n v="0"/>
    <n v="0"/>
    <n v="0"/>
    <n v="0"/>
    <n v="0"/>
    <n v="0"/>
    <n v="897.49684104999994"/>
    <n v="829.70000742999991"/>
    <n v="1229.9926022699999"/>
    <n v="1077.79508956"/>
    <n v="988.9091173999999"/>
    <n v="1288.30938425"/>
    <n v="2957.1894507500001"/>
    <n v="3355.0135912099995"/>
    <n v="6312.2030419599996"/>
    <n v="0"/>
    <n v="0"/>
    <n v="0"/>
    <n v="0"/>
    <n v="0"/>
    <n v="0"/>
    <n v="0"/>
    <n v="0"/>
    <n v="0"/>
    <n v="0.17294335422419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66666666666665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181"/>
    <s v="上海长航医院"/>
    <s v="SH181"/>
    <x v="159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3"/>
    <s v="金山区亭林医院"/>
    <s v="SH193"/>
    <x v="160"/>
    <s v="-"/>
    <s v="-"/>
    <x v="0"/>
    <x v="1"/>
    <x v="0"/>
    <x v="0"/>
    <n v="4535.5"/>
    <n v="8.1950281745892237"/>
    <n v="5.8709604206199142"/>
    <n v="5.4613261645605791"/>
    <n v="3.8564657537052973"/>
    <n v="3.5137743720552606"/>
    <n v="6.1171256680484047"/>
    <n v="19.527314759769716"/>
    <n v="13.487365793808962"/>
    <n v="33.014680553578678"/>
    <n v="6"/>
    <n v="10"/>
    <n v="10"/>
    <n v="10"/>
    <n v="0"/>
    <n v="0"/>
    <n v="26"/>
    <n v="10"/>
    <n v="36"/>
    <n v="37168.550285849429"/>
    <n v="26627.740987721623"/>
    <n v="24769.844819364505"/>
    <n v="17491.000425930375"/>
    <n v="15936.723664456635"/>
    <n v="27744.223467433541"/>
    <n v="88566.136092935558"/>
    <n v="61171.947557820553"/>
    <n v="149738.0836507561"/>
    <n v="27213"/>
    <n v="45355"/>
    <n v="45355"/>
    <n v="45355"/>
    <n v="0"/>
    <n v="0"/>
    <n v="117923"/>
    <n v="45355"/>
    <n v="163278"/>
    <n v="3.8564657537052973"/>
    <n v="10"/>
    <m/>
    <m/>
    <n v="0"/>
    <m/>
    <m/>
    <m/>
    <m/>
    <m/>
    <m/>
    <m/>
    <m/>
    <m/>
    <m/>
    <m/>
    <m/>
    <m/>
    <m/>
    <m/>
    <m/>
    <n v="22677.5"/>
    <n v="90710"/>
    <n v="81639"/>
    <n v="20"/>
    <n v="18"/>
    <n v="0"/>
    <n v="12"/>
    <n v="5"/>
    <n v="0"/>
    <n v="0"/>
    <n v="2"/>
    <n v="8"/>
    <n v="4"/>
    <n v="8"/>
    <n v="4"/>
    <n v="4"/>
    <n v="12"/>
    <n v="6"/>
    <n v="12"/>
    <n v="0"/>
  </r>
  <r>
    <s v="BC_LEL48"/>
    <x v="5"/>
    <x v="2"/>
    <s v="上海市"/>
    <s v="SH193"/>
    <s v="金山区亭林医院"/>
    <s v="SH193"/>
    <x v="160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3"/>
    <s v="金山区亭林医院"/>
    <s v="SH193"/>
    <x v="16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3"/>
    <s v="金山区亭林医院"/>
    <s v="SH193"/>
    <x v="160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3"/>
    <s v="金山区亭林医院"/>
    <s v="SH193"/>
    <x v="160"/>
    <s v="-"/>
    <s v="-"/>
    <x v="0"/>
    <x v="1"/>
    <x v="3"/>
    <x v="4"/>
    <n v="3985.87"/>
    <n v="1.7224033842935405"/>
    <n v="1.4549400107797124"/>
    <n v="2.2082946529839278"/>
    <n v="1.3344081746090388"/>
    <n v="1.6196118082921696"/>
    <n v="1.8587588366172692"/>
    <n v="5.3856380480571806"/>
    <n v="4.8127788195184777"/>
    <n v="10.198416867575659"/>
    <n v="4"/>
    <n v="4"/>
    <n v="4"/>
    <n v="4"/>
    <n v="0"/>
    <n v="0"/>
    <n v="12"/>
    <n v="4"/>
    <n v="16"/>
    <n v="6865.2759773540938"/>
    <n v="5799.2017407665317"/>
    <n v="8801.9754084890483"/>
    <n v="5318.7775109289296"/>
    <n v="6455.562118317509"/>
    <n v="7408.7710841076741"/>
    <n v="21466.453126609675"/>
    <n v="19183.110713354112"/>
    <n v="40649.563839963783"/>
    <n v="15943.48"/>
    <n v="15943.48"/>
    <n v="15943.48"/>
    <n v="15943.48"/>
    <n v="0"/>
    <n v="0"/>
    <n v="47830.44"/>
    <n v="15943.48"/>
    <n v="63773.919999999998"/>
    <n v="1.3344081746090388"/>
    <n v="4"/>
    <m/>
    <m/>
    <n v="0"/>
    <m/>
    <m/>
    <m/>
    <m/>
    <m/>
    <m/>
    <m/>
    <m/>
    <m/>
    <m/>
    <m/>
    <m/>
    <m/>
    <m/>
    <m/>
    <m/>
    <n v="10628.986666666666"/>
    <n v="47830.44"/>
    <n v="31886.959999999999"/>
    <n v="12"/>
    <n v="8"/>
    <n v="0"/>
    <n v="8"/>
    <n v="2.6666666666666665"/>
    <n v="0"/>
    <n v="2"/>
    <n v="0"/>
    <n v="2"/>
    <n v="8"/>
    <n v="0"/>
    <n v="4"/>
    <n v="4"/>
    <n v="4"/>
    <n v="0"/>
    <n v="8"/>
    <n v="0"/>
  </r>
  <r>
    <s v="BC_LEL48"/>
    <x v="5"/>
    <x v="2"/>
    <s v="上海市"/>
    <s v="SH193"/>
    <s v="金山区亭林医院"/>
    <s v="SH193"/>
    <x v="160"/>
    <s v="-"/>
    <s v="-"/>
    <x v="0"/>
    <x v="1"/>
    <x v="4"/>
    <x v="5"/>
    <n v="6232.07"/>
    <n v="1.8018094223909552E-2"/>
    <n v="1.6657115024381948E-2"/>
    <n v="2.4692739723719409E-2"/>
    <n v="2.1637469323996683E-2"/>
    <n v="1.9853138823857884E-2"/>
    <n v="2.5863412824310383E-2"/>
    <n v="5.9367948972010906E-2"/>
    <n v="6.7354020972164946E-2"/>
    <n v="0.12672196994417584"/>
    <n v="0"/>
    <n v="0"/>
    <n v="0"/>
    <n v="0"/>
    <n v="0"/>
    <n v="0"/>
    <n v="0"/>
    <n v="0"/>
    <n v="0"/>
    <n v="112.29002447000001"/>
    <n v="103.80830683000001"/>
    <n v="153.88688245"/>
    <n v="134.84622345"/>
    <n v="123.72615087"/>
    <n v="161.18259916"/>
    <n v="369.98521375000001"/>
    <n v="419.75497347999999"/>
    <n v="789.74018722999995"/>
    <n v="0"/>
    <n v="0"/>
    <n v="0"/>
    <n v="0"/>
    <n v="0"/>
    <n v="0"/>
    <n v="0"/>
    <n v="0"/>
    <n v="0"/>
    <n v="2.163746932399668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66666666666663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3"/>
    <s v="金山区亭林医院"/>
    <s v="SH193"/>
    <x v="160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0"/>
    <x v="0"/>
    <n v="4535.5"/>
    <n v="18.459476322696826"/>
    <n v="13.224463975849089"/>
    <n v="12.301754048610571"/>
    <n v="8.6867716319208892"/>
    <n v="7.9148519617510917"/>
    <n v="13.778956463192463"/>
    <n v="43.985694347156482"/>
    <n v="30.380580056864446"/>
    <n v="74.366274404020928"/>
    <n v="6"/>
    <n v="0"/>
    <n v="0"/>
    <n v="6"/>
    <n v="0"/>
    <n v="0"/>
    <n v="6"/>
    <n v="6"/>
    <n v="12"/>
    <n v="83722.954861591468"/>
    <n v="59979.556362463547"/>
    <n v="55794.605487473244"/>
    <n v="39398.852736577202"/>
    <n v="35897.811072522083"/>
    <n v="62494.457038809422"/>
    <n v="199497.11671152827"/>
    <n v="137791.12084790872"/>
    <n v="337288.237559437"/>
    <n v="27213"/>
    <n v="0"/>
    <n v="0"/>
    <n v="27213"/>
    <n v="0"/>
    <n v="0"/>
    <n v="27213"/>
    <n v="27213"/>
    <n v="54426"/>
    <n v="8.6867716319208892"/>
    <n v="6"/>
    <m/>
    <m/>
    <n v="0"/>
    <m/>
    <m/>
    <m/>
    <m/>
    <m/>
    <m/>
    <m/>
    <m/>
    <m/>
    <m/>
    <m/>
    <m/>
    <m/>
    <m/>
    <m/>
    <m/>
    <n v="55559.875"/>
    <n v="149671.5"/>
    <n v="27213"/>
    <n v="33"/>
    <n v="6"/>
    <n v="0"/>
    <n v="39"/>
    <n v="12.25"/>
    <n v="24"/>
    <n v="6"/>
    <n v="15"/>
    <n v="39"/>
    <n v="0"/>
    <n v="24"/>
    <n v="12"/>
    <n v="9"/>
    <n v="12"/>
    <n v="0"/>
    <n v="0"/>
    <n v="6"/>
  </r>
  <r>
    <s v="BC_LEL48"/>
    <x v="5"/>
    <x v="2"/>
    <s v="上海市"/>
    <s v="SH195"/>
    <s v="复旦大学附属金山医院"/>
    <s v="SH195"/>
    <x v="161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-332.15583333333331"/>
    <n v="0"/>
    <n v="0"/>
    <n v="0"/>
    <n v="0"/>
    <n v="0"/>
    <n v="0"/>
    <n v="-8.3333333333333329E-2"/>
    <n v="0"/>
    <n v="0"/>
    <n v="0"/>
    <n v="0"/>
    <n v="0"/>
    <n v="-1"/>
    <n v="0"/>
    <n v="0"/>
    <n v="0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4"/>
    <x v="5"/>
    <n v="6232.07"/>
    <n v="0.29701980932338695"/>
    <n v="0.2745828298237985"/>
    <n v="0.40705740482375841"/>
    <n v="0.35668849712374862"/>
    <n v="0.32727218632332439"/>
    <n v="0.42635701492441519"/>
    <n v="0.97866004397094386"/>
    <n v="1.1103176983714882"/>
    <n v="2.0889777423424318"/>
    <n v="0"/>
    <n v="0"/>
    <n v="0"/>
    <n v="0"/>
    <n v="0"/>
    <n v="0"/>
    <n v="0"/>
    <n v="0"/>
    <n v="0"/>
    <n v="1851.0482430900001"/>
    <n v="1711.2194162599999"/>
    <n v="2536.81024088"/>
    <n v="2222.9076822699999"/>
    <n v="2039.58317422"/>
    <n v="2657.0867619999999"/>
    <n v="6099.0779002300005"/>
    <n v="6919.5776184899996"/>
    <n v="13018.655518719999"/>
    <n v="0"/>
    <n v="0"/>
    <n v="0"/>
    <n v="0"/>
    <n v="0"/>
    <n v="0"/>
    <n v="0"/>
    <n v="0"/>
    <n v="0"/>
    <n v="0.3566884971237486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.33916666666664"/>
    <n v="6232.07"/>
    <n v="0"/>
    <n v="1"/>
    <n v="0"/>
    <n v="0"/>
    <n v="0"/>
    <n v="8.3333333333333329E-2"/>
    <n v="0"/>
    <n v="0"/>
    <n v="0"/>
    <n v="0"/>
    <n v="0"/>
    <n v="0"/>
    <n v="0"/>
    <n v="0"/>
    <n v="1"/>
    <n v="0"/>
    <n v="0"/>
    <n v="0"/>
  </r>
  <r>
    <s v="BC_LEL48"/>
    <x v="5"/>
    <x v="2"/>
    <s v="上海市"/>
    <s v="SH195"/>
    <s v="复旦大学附属金山医院"/>
    <s v="SH195"/>
    <x v="161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02"/>
    <s v="上海交通大学医学院附属松江医院"/>
    <s v="SH202"/>
    <x v="162"/>
    <s v="-"/>
    <s v="-"/>
    <x v="0"/>
    <x v="2"/>
    <x v="0"/>
    <x v="0"/>
    <n v="4535.5"/>
    <n v="7.0223206309983262"/>
    <n v="5.0308266923756344"/>
    <n v="4.6798110489628755"/>
    <n v="3.3046059693798027"/>
    <n v="3.0109536831206407"/>
    <n v="5.2417657225808041"/>
    <n v="16.732958372336835"/>
    <n v="11.557325375081248"/>
    <n v="28.290283747418083"/>
    <n v="3"/>
    <n v="6"/>
    <n v="12"/>
    <n v="6"/>
    <n v="0"/>
    <n v="0"/>
    <n v="21"/>
    <n v="6"/>
    <n v="27"/>
    <n v="31849.735221892908"/>
    <n v="22817.314463269689"/>
    <n v="21225.283012571123"/>
    <n v="14988.040374122094"/>
    <n v="13656.180429793665"/>
    <n v="23774.028434765238"/>
    <n v="75892.332697733713"/>
    <n v="52418.249238680997"/>
    <n v="128310.5819364147"/>
    <n v="13606.5"/>
    <n v="27213"/>
    <n v="54426"/>
    <n v="27213"/>
    <n v="0"/>
    <n v="0"/>
    <n v="95245.5"/>
    <n v="27213"/>
    <n v="122458.5"/>
    <n v="3.3046059693798027"/>
    <n v="6"/>
    <m/>
    <m/>
    <n v="0"/>
    <m/>
    <m/>
    <m/>
    <m/>
    <m/>
    <m/>
    <m/>
    <m/>
    <m/>
    <m/>
    <m/>
    <m/>
    <m/>
    <m/>
    <m/>
    <m/>
    <n v="31748.5"/>
    <n v="122458.5"/>
    <n v="95245.5"/>
    <n v="27"/>
    <n v="21"/>
    <n v="0"/>
    <n v="12"/>
    <n v="7"/>
    <n v="12"/>
    <n v="0"/>
    <n v="6"/>
    <n v="6"/>
    <n v="6"/>
    <n v="6"/>
    <n v="12"/>
    <n v="6"/>
    <n v="9"/>
    <n v="0"/>
    <n v="12"/>
    <n v="9"/>
  </r>
  <r>
    <s v="BC_LEL47"/>
    <x v="6"/>
    <x v="2"/>
    <s v="上海市"/>
    <s v="SH202"/>
    <s v="上海交通大学医学院附属松江医院"/>
    <s v="SH202"/>
    <x v="162"/>
    <s v="-"/>
    <s v="-"/>
    <x v="0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02"/>
    <s v="上海交通大学医学院附属松江医院"/>
    <s v="SH202"/>
    <x v="162"/>
    <s v="-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02"/>
    <s v="上海交通大学医学院附属松江医院"/>
    <s v="SH202"/>
    <x v="162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02"/>
    <s v="上海交通大学医学院附属松江医院"/>
    <s v="SH202"/>
    <x v="162"/>
    <s v="-"/>
    <s v="-"/>
    <x v="0"/>
    <x v="2"/>
    <x v="3"/>
    <x v="4"/>
    <n v="3985.87"/>
    <n v="2.9189701379888362"/>
    <n v="2.4656979211481587"/>
    <n v="3.7424137729410982"/>
    <n v="2.2614317000831874"/>
    <n v="2.7447684709920668"/>
    <n v="3.1500527619051697"/>
    <n v="9.127081832078094"/>
    <n v="8.1562529329804239"/>
    <n v="17.28333476505852"/>
    <n v="0"/>
    <n v="12"/>
    <n v="10"/>
    <n v="10"/>
    <n v="0"/>
    <n v="0"/>
    <n v="22"/>
    <n v="10"/>
    <n v="32"/>
    <n v="11634.635503905563"/>
    <n v="9827.9513729668106"/>
    <n v="14916.774785152737"/>
    <n v="9013.7727704105746"/>
    <n v="10940.290305473149"/>
    <n v="12555.700802094958"/>
    <n v="36379.361662025112"/>
    <n v="32509.763877978679"/>
    <n v="68889.125540003792"/>
    <n v="0"/>
    <n v="47830.44"/>
    <n v="39858.699999999997"/>
    <n v="39858.699999999997"/>
    <n v="0"/>
    <n v="0"/>
    <n v="87689.14"/>
    <n v="39858.699999999997"/>
    <n v="127547.84"/>
    <n v="2.2614317000831874"/>
    <n v="10"/>
    <m/>
    <m/>
    <n v="0"/>
    <m/>
    <m/>
    <m/>
    <m/>
    <m/>
    <m/>
    <m/>
    <m/>
    <m/>
    <m/>
    <m/>
    <m/>
    <m/>
    <m/>
    <m/>
    <m/>
    <n v="34212.050833333335"/>
    <n v="123561.97"/>
    <n v="87689.14"/>
    <n v="31"/>
    <n v="22"/>
    <n v="0"/>
    <n v="20"/>
    <n v="8.5833333333333339"/>
    <n v="0"/>
    <n v="0"/>
    <n v="20"/>
    <n v="10"/>
    <n v="10"/>
    <n v="10"/>
    <n v="15"/>
    <n v="6"/>
    <n v="10"/>
    <n v="0"/>
    <n v="6"/>
    <n v="16"/>
  </r>
  <r>
    <s v="BC_LEL47"/>
    <x v="6"/>
    <x v="2"/>
    <s v="上海市"/>
    <s v="SH202"/>
    <s v="上海交通大学医学院附属松江医院"/>
    <s v="SH202"/>
    <x v="162"/>
    <s v="-"/>
    <s v="-"/>
    <x v="0"/>
    <x v="2"/>
    <x v="4"/>
    <x v="5"/>
    <n v="6232.07"/>
    <n v="4.4162962357242455"/>
    <n v="4.0826860039232553"/>
    <n v="6.0524196592239816"/>
    <n v="3.9413050280292108"/>
    <n v="3.5039207413283222"/>
    <n v="4.9771900202292336"/>
    <n v="14.551401898871482"/>
    <n v="12.422415789586767"/>
    <n v="26.973817688458247"/>
    <n v="1"/>
    <n v="2"/>
    <n v="1"/>
    <n v="0"/>
    <n v="0"/>
    <n v="0"/>
    <n v="4"/>
    <n v="0"/>
    <n v="4"/>
    <n v="27522.667281769998"/>
    <n v="25443.584964469999"/>
    <n v="37719.10298566"/>
    <n v="24562.488826030003"/>
    <n v="21836.679334409997"/>
    <n v="31018.196609369999"/>
    <n v="90685.355231900001"/>
    <n v="77417.364769809996"/>
    <n v="168102.72000171"/>
    <n v="6232.07"/>
    <n v="12464.14"/>
    <n v="6232.07"/>
    <n v="0"/>
    <n v="0"/>
    <n v="0"/>
    <n v="24928.28"/>
    <n v="0"/>
    <n v="24928.28"/>
    <n v="3.9413050280292108"/>
    <n v="0"/>
    <n v="8"/>
    <n v="6"/>
    <n v="4"/>
    <n v="1"/>
    <n v="2"/>
    <n v="1"/>
    <n v="0"/>
    <n v="0"/>
    <n v="0"/>
    <n v="0"/>
    <n v="0"/>
    <n v="0"/>
    <n v="0"/>
    <n v="0"/>
    <n v="0"/>
    <n v="0"/>
    <n v="0"/>
    <n v="0"/>
    <n v="0"/>
    <n v="9348.1049999999996"/>
    <n v="49856.56"/>
    <n v="37392.42"/>
    <n v="8"/>
    <n v="6"/>
    <n v="16.666666666666668"/>
    <n v="4"/>
    <n v="1.5"/>
    <n v="0"/>
    <n v="0"/>
    <n v="0"/>
    <n v="0"/>
    <n v="0"/>
    <n v="4"/>
    <n v="0"/>
    <n v="4"/>
    <n v="4"/>
    <n v="2"/>
    <n v="2"/>
    <n v="2"/>
  </r>
  <r>
    <s v="BC_LEL47"/>
    <x v="6"/>
    <x v="2"/>
    <s v="上海市"/>
    <s v="SH202"/>
    <s v="上海交通大学医学院附属松江医院"/>
    <s v="SH202"/>
    <x v="162"/>
    <s v="-"/>
    <s v="-"/>
    <x v="0"/>
    <x v="2"/>
    <x v="4"/>
    <x v="6"/>
    <n v="8489.27"/>
    <n v="1.1779575864591419E-6"/>
    <n v="1.1779575864591419E-6"/>
    <n v="1.1779575864591419E-6"/>
    <n v="1"/>
    <n v="1"/>
    <n v="1"/>
    <n v="3.5338727593774257E-6"/>
    <n v="3"/>
    <n v="3.0000035338727593"/>
    <n v="0"/>
    <n v="0"/>
    <n v="0"/>
    <n v="1"/>
    <n v="0"/>
    <n v="0"/>
    <n v="0"/>
    <n v="1"/>
    <n v="1"/>
    <n v="0.01"/>
    <n v="0.01"/>
    <n v="0.01"/>
    <n v="8489.27"/>
    <n v="8489.27"/>
    <n v="8489.27"/>
    <n v="0.03"/>
    <n v="25467.81"/>
    <n v="25467.84"/>
    <n v="0"/>
    <n v="0"/>
    <n v="0"/>
    <n v="8489.27"/>
    <n v="0"/>
    <n v="0"/>
    <n v="0"/>
    <n v="8489.27"/>
    <n v="8489.27"/>
    <n v="1"/>
    <n v="1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0"/>
    <x v="0"/>
    <n v="4535.5"/>
    <n v="13.217858822154328"/>
    <n v="9.4693421836953728"/>
    <n v="8.8086381995285432"/>
    <n v="6.2201396748101709"/>
    <n v="5.667408652326988"/>
    <n v="9.8663850514087059"/>
    <n v="31.495839205378246"/>
    <n v="21.753933378545867"/>
    <n v="53.249772583924113"/>
    <n v="12"/>
    <n v="0"/>
    <n v="0"/>
    <n v="10"/>
    <n v="0"/>
    <n v="0"/>
    <n v="12"/>
    <n v="10"/>
    <n v="22"/>
    <n v="59949.598687880956"/>
    <n v="42948.201474150359"/>
    <n v="39951.578553961706"/>
    <n v="28211.443495101532"/>
    <n v="25704.531942629055"/>
    <n v="44748.989400664184"/>
    <n v="142849.37871599302"/>
    <n v="98664.964838394779"/>
    <n v="241514.3435543878"/>
    <n v="54426"/>
    <n v="0"/>
    <n v="0"/>
    <n v="45355"/>
    <n v="0"/>
    <n v="0"/>
    <n v="54426"/>
    <n v="45355"/>
    <n v="99781"/>
    <n v="6.2201396748101709"/>
    <n v="10"/>
    <m/>
    <m/>
    <n v="0"/>
    <m/>
    <m/>
    <m/>
    <m/>
    <m/>
    <m/>
    <m/>
    <m/>
    <m/>
    <m/>
    <m/>
    <m/>
    <m/>
    <m/>
    <m/>
    <m/>
    <n v="34772.166666666672"/>
    <n v="117923"/>
    <n v="68032.5"/>
    <n v="26"/>
    <n v="15"/>
    <n v="0"/>
    <n v="21"/>
    <n v="7.666666666666667"/>
    <n v="21"/>
    <n v="5"/>
    <n v="5"/>
    <n v="10"/>
    <n v="5"/>
    <n v="5"/>
    <n v="12"/>
    <n v="7"/>
    <n v="7"/>
    <n v="9"/>
    <n v="6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3"/>
    <x v="4"/>
    <n v="3985.87"/>
    <n v="5.1755649011105422"/>
    <n v="4.3718774136648753"/>
    <n v="6.6355955878369812"/>
    <n v="4.0096972493433745"/>
    <n v="4.8666915688041623"/>
    <n v="5.5852926684599993"/>
    <n v="16.183037902612398"/>
    <n v="14.461681486607535"/>
    <n v="30.644719389219933"/>
    <n v="10"/>
    <n v="5"/>
    <n v="10"/>
    <n v="5"/>
    <n v="0"/>
    <n v="0"/>
    <n v="25"/>
    <n v="5"/>
    <n v="30"/>
    <n v="20629.128872389476"/>
    <n v="17425.735026804417"/>
    <n v="26448.621385691786"/>
    <n v="15982.131975240276"/>
    <n v="19397.999923349445"/>
    <n v="22262.250488434656"/>
    <n v="64503.485284885683"/>
    <n v="57642.38238702438"/>
    <n v="122145.86767191006"/>
    <n v="39858.699999999997"/>
    <n v="19929.349999999999"/>
    <n v="39858.699999999997"/>
    <n v="19929.349999999999"/>
    <n v="0"/>
    <n v="0"/>
    <n v="99646.75"/>
    <n v="19929.349999999999"/>
    <n v="119576.1"/>
    <n v="4.0096972493433745"/>
    <n v="5"/>
    <m/>
    <m/>
    <n v="0"/>
    <m/>
    <m/>
    <m/>
    <m/>
    <m/>
    <m/>
    <m/>
    <m/>
    <m/>
    <m/>
    <m/>
    <m/>
    <m/>
    <m/>
    <m/>
    <m/>
    <n v="39194.388333333336"/>
    <n v="135519.57999999999"/>
    <n v="87689.14"/>
    <n v="34"/>
    <n v="22"/>
    <n v="0"/>
    <n v="20"/>
    <n v="9.8333333333333339"/>
    <n v="10"/>
    <n v="5"/>
    <n v="20"/>
    <n v="10"/>
    <n v="10"/>
    <n v="7"/>
    <n v="15"/>
    <n v="6"/>
    <n v="13"/>
    <n v="10"/>
    <n v="0"/>
    <n v="12"/>
  </r>
  <r>
    <s v="BC_LEL48"/>
    <x v="5"/>
    <x v="2"/>
    <s v="上海市"/>
    <s v="SH206"/>
    <s v="复旦大学附属中山医院青浦分院"/>
    <s v="SH206"/>
    <x v="163"/>
    <s v="-"/>
    <s v="-"/>
    <x v="0"/>
    <x v="1"/>
    <x v="4"/>
    <x v="5"/>
    <n v="6232.07"/>
    <n v="0.6666117259241312"/>
    <n v="0.61625549382307965"/>
    <n v="0.91357360792321018"/>
    <n v="0.80052860562381367"/>
    <n v="0.73450837442454919"/>
    <n v="0.95688851322433799"/>
    <n v="2.196440827670421"/>
    <n v="2.4919254932727006"/>
    <n v="4.6883663209431212"/>
    <n v="0"/>
    <n v="0"/>
    <n v="0"/>
    <n v="0"/>
    <n v="0"/>
    <n v="0"/>
    <n v="0"/>
    <n v="0"/>
    <n v="0"/>
    <n v="4154.37093878"/>
    <n v="3840.5473753899996"/>
    <n v="5693.4546747300001"/>
    <n v="4988.9503072500002"/>
    <n v="4577.5076049999998"/>
    <n v="5963.3961966099996"/>
    <n v="13688.372988899999"/>
    <n v="15529.85410886"/>
    <n v="29218.227097759998"/>
    <n v="0"/>
    <n v="0"/>
    <n v="0"/>
    <n v="0"/>
    <n v="0"/>
    <n v="0"/>
    <n v="0"/>
    <n v="0"/>
    <n v="0"/>
    <n v="0.80052860562381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06"/>
    <s v="复旦大学附属中山医院青浦分院"/>
    <s v="SH206"/>
    <x v="163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2"/>
    <s v="上海市奉贤区中心医院"/>
    <s v="SH222"/>
    <x v="164"/>
    <s v="-"/>
    <s v="-"/>
    <x v="0"/>
    <x v="1"/>
    <x v="0"/>
    <x v="0"/>
    <n v="4535.5"/>
    <n v="3.977623079594105"/>
    <n v="2.849589674487218"/>
    <n v="2.6507653829312408"/>
    <n v="1.87181384380919"/>
    <n v="1.7054816336215779"/>
    <n v="2.9690709683528898"/>
    <n v="9.4779781370125633"/>
    <n v="6.5463664457836579"/>
    <n v="16.024344582796221"/>
    <n v="0"/>
    <n v="10"/>
    <n v="0"/>
    <n v="15"/>
    <n v="0"/>
    <n v="0"/>
    <n v="10"/>
    <n v="15"/>
    <n v="25"/>
    <n v="18040.509477499065"/>
    <n v="12924.313968636778"/>
    <n v="12022.546394284644"/>
    <n v="8489.6116885965821"/>
    <n v="7735.2119492906677"/>
    <n v="13466.221376964531"/>
    <n v="42987.369840420492"/>
    <n v="29691.045014851781"/>
    <n v="72678.414855272276"/>
    <n v="0"/>
    <n v="45355"/>
    <n v="0"/>
    <n v="68032.5"/>
    <n v="0"/>
    <n v="0"/>
    <n v="45355"/>
    <n v="68032.5"/>
    <n v="113387.5"/>
    <n v="1.87181384380919"/>
    <n v="15"/>
    <m/>
    <m/>
    <n v="0"/>
    <m/>
    <m/>
    <m/>
    <m/>
    <m/>
    <m/>
    <m/>
    <m/>
    <m/>
    <m/>
    <m/>
    <m/>
    <m/>
    <m/>
    <m/>
    <m/>
    <n v="3401.625"/>
    <n v="276665.5"/>
    <n v="-72568"/>
    <n v="61"/>
    <n v="-16"/>
    <n v="0"/>
    <n v="20"/>
    <n v="0.75"/>
    <n v="0"/>
    <n v="0"/>
    <n v="0"/>
    <n v="-36"/>
    <n v="0"/>
    <n v="0"/>
    <n v="10"/>
    <n v="0"/>
    <n v="51"/>
    <n v="-36"/>
    <n v="0"/>
    <n v="20"/>
  </r>
  <r>
    <s v="BC_LEL48"/>
    <x v="5"/>
    <x v="2"/>
    <s v="上海市"/>
    <s v="SH222"/>
    <s v="上海市奉贤区中心医院"/>
    <s v="SH222"/>
    <x v="164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2"/>
    <s v="上海市奉贤区中心医院"/>
    <s v="SH222"/>
    <x v="16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2"/>
    <s v="上海市奉贤区中心医院"/>
    <s v="SH222"/>
    <x v="164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2"/>
    <s v="上海市奉贤区中心医院"/>
    <s v="SH222"/>
    <x v="164"/>
    <s v="-"/>
    <s v="-"/>
    <x v="0"/>
    <x v="1"/>
    <x v="3"/>
    <x v="4"/>
    <n v="3985.87"/>
    <n v="0.7933444865021918"/>
    <n v="0.67015000450487283"/>
    <n v="1.0171475529442504"/>
    <n v="0.61463265674187473"/>
    <n v="0.74599835909487333"/>
    <n v="0.85615024228042513"/>
    <n v="2.480642043951315"/>
    <n v="2.2167812581171731"/>
    <n v="4.6974233020684881"/>
    <n v="0"/>
    <n v="0"/>
    <n v="0"/>
    <n v="2"/>
    <n v="0"/>
    <n v="0"/>
    <n v="0"/>
    <n v="2"/>
    <n v="2"/>
    <n v="3162.1679884144914"/>
    <n v="2671.1307984558371"/>
    <n v="4054.2179168538996"/>
    <n v="2449.8458675277361"/>
    <n v="2973.4524795654825"/>
    <n v="3412.5035661982779"/>
    <n v="9887.5167037242281"/>
    <n v="8835.801913291496"/>
    <n v="18723.318617015724"/>
    <n v="0"/>
    <n v="0"/>
    <n v="0"/>
    <n v="7971.74"/>
    <n v="0"/>
    <n v="0"/>
    <n v="0"/>
    <n v="7971.74"/>
    <n v="7971.74"/>
    <n v="0.61463265674187473"/>
    <n v="2"/>
    <m/>
    <m/>
    <n v="0"/>
    <m/>
    <m/>
    <m/>
    <m/>
    <m/>
    <m/>
    <m/>
    <m/>
    <m/>
    <m/>
    <m/>
    <m/>
    <m/>
    <m/>
    <m/>
    <m/>
    <n v="7307.4283333333333"/>
    <n v="0"/>
    <n v="31886.959999999999"/>
    <n v="0"/>
    <n v="8"/>
    <n v="0"/>
    <n v="5"/>
    <n v="1.8333333333333333"/>
    <n v="0"/>
    <n v="0"/>
    <n v="0"/>
    <n v="4"/>
    <n v="0"/>
    <n v="10"/>
    <n v="0"/>
    <n v="0"/>
    <n v="0"/>
    <n v="5"/>
    <n v="0"/>
    <n v="3"/>
  </r>
  <r>
    <s v="BC_LEL48"/>
    <x v="5"/>
    <x v="2"/>
    <s v="上海市"/>
    <s v="SH222"/>
    <s v="上海市奉贤区中心医院"/>
    <s v="SH222"/>
    <x v="164"/>
    <s v="-"/>
    <s v="-"/>
    <x v="0"/>
    <x v="1"/>
    <x v="4"/>
    <x v="5"/>
    <n v="6232.07"/>
    <n v="0.32429842032422612"/>
    <n v="0.29980079392400921"/>
    <n v="0.44444203862440568"/>
    <n v="0.38944717262322154"/>
    <n v="0.35732922232420367"/>
    <n v="0.46551415462438644"/>
    <n v="1.068541252872641"/>
    <n v="1.2122905495718117"/>
    <n v="2.2808318024444527"/>
    <n v="0"/>
    <n v="0"/>
    <n v="0"/>
    <n v="0"/>
    <n v="0"/>
    <n v="0"/>
    <n v="0"/>
    <n v="0"/>
    <n v="0"/>
    <n v="2021.0504563499999"/>
    <n v="1868.3795337900001"/>
    <n v="2769.7938956499997"/>
    <n v="2427.0620410900001"/>
    <n v="2226.9007265699997"/>
    <n v="2901.11679761"/>
    <n v="6659.2238857899993"/>
    <n v="7555.0795652699999"/>
    <n v="14214.303451059999"/>
    <n v="0"/>
    <n v="0"/>
    <n v="0"/>
    <n v="0"/>
    <n v="0"/>
    <n v="0"/>
    <n v="0"/>
    <n v="0"/>
    <n v="0"/>
    <n v="0.389447172623221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2"/>
    <s v="上海市奉贤区中心医院"/>
    <s v="SH222"/>
    <x v="16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9"/>
    <s v="上海健康医学院附属崇明医院"/>
    <s v="SH229"/>
    <x v="165"/>
    <s v="-"/>
    <s v="-"/>
    <x v="0"/>
    <x v="1"/>
    <x v="0"/>
    <x v="0"/>
    <n v="4535.5"/>
    <n v="17.017444808314419"/>
    <n v="12.191385166861336"/>
    <n v="11.340756200666952"/>
    <n v="8.0081717500774943"/>
    <n v="7.2965534921199096"/>
    <n v="12.702561385245646"/>
    <n v="40.549586175842705"/>
    <n v="28.007286627443051"/>
    <n v="68.556872803285756"/>
    <n v="12"/>
    <n v="12"/>
    <n v="0"/>
    <n v="0"/>
    <n v="0"/>
    <n v="0"/>
    <n v="24"/>
    <n v="0"/>
    <n v="24"/>
    <n v="77182.620928110045"/>
    <n v="55294.027424299587"/>
    <n v="51435.999748124959"/>
    <n v="36321.062972476473"/>
    <n v="33093.518363509851"/>
    <n v="57612.467162781621"/>
    <n v="183912.64810053457"/>
    <n v="127027.04849876795"/>
    <n v="310939.69659930252"/>
    <n v="54426"/>
    <n v="54426"/>
    <n v="0"/>
    <n v="0"/>
    <n v="0"/>
    <n v="0"/>
    <n v="108852"/>
    <n v="0"/>
    <n v="108852"/>
    <n v="8.0081717500774943"/>
    <n v="0"/>
    <m/>
    <m/>
    <n v="0"/>
    <m/>
    <m/>
    <m/>
    <m/>
    <m/>
    <m/>
    <m/>
    <m/>
    <m/>
    <m/>
    <m/>
    <m/>
    <m/>
    <m/>
    <m/>
    <m/>
    <n v="45355"/>
    <n v="0"/>
    <n v="0"/>
    <n v="0"/>
    <n v="0"/>
    <n v="0"/>
    <n v="24"/>
    <n v="10"/>
    <n v="0"/>
    <n v="0"/>
    <n v="24"/>
    <n v="24"/>
    <n v="18"/>
    <n v="54"/>
    <n v="0"/>
    <n v="0"/>
    <n v="0"/>
    <n v="0"/>
    <n v="0"/>
    <n v="0"/>
  </r>
  <r>
    <s v="BC_LEL48"/>
    <x v="5"/>
    <x v="2"/>
    <s v="上海市"/>
    <s v="SH229"/>
    <s v="上海健康医学院附属崇明医院"/>
    <s v="SH229"/>
    <x v="165"/>
    <s v="-"/>
    <s v="-"/>
    <x v="0"/>
    <x v="1"/>
    <x v="1"/>
    <x v="1"/>
    <n v="3444.49"/>
    <n v="2.0160915928105339"/>
    <n v="1.8679547286349518"/>
    <n v="2.833371878438796"/>
    <n v="2.9001365723753758"/>
    <n v="2.6112305555472699"/>
    <n v="3.436936808450195"/>
    <n v="6.7174181998842819"/>
    <n v="8.9483039363728416"/>
    <n v="15.665722136257124"/>
    <n v="20"/>
    <n v="0"/>
    <n v="5"/>
    <n v="35"/>
    <n v="0"/>
    <n v="0"/>
    <n v="25"/>
    <n v="35"/>
    <n v="60"/>
    <n v="6944.4073305199545"/>
    <n v="6434.151383235805"/>
    <n v="9759.5211015636469"/>
    <n v="9989.491422181256"/>
    <n v="8994.3575362770152"/>
    <n v="11838.494467338611"/>
    <n v="23138.079815319405"/>
    <n v="30822.343425796884"/>
    <n v="53960.423241116288"/>
    <n v="68889.799999999988"/>
    <n v="0"/>
    <n v="17222.449999999997"/>
    <n v="120557.15"/>
    <n v="0"/>
    <n v="0"/>
    <n v="86112.249999999985"/>
    <n v="120557.15"/>
    <n v="206669.39999999997"/>
    <n v="2.9001365723753758"/>
    <n v="35"/>
    <m/>
    <m/>
    <n v="0"/>
    <m/>
    <m/>
    <m/>
    <m/>
    <m/>
    <m/>
    <m/>
    <m/>
    <m/>
    <m/>
    <m/>
    <m/>
    <m/>
    <m/>
    <m/>
    <m/>
    <n v="5740.8166666666666"/>
    <n v="0"/>
    <n v="68889.799999999988"/>
    <n v="0"/>
    <n v="20"/>
    <n v="0"/>
    <n v="10"/>
    <n v="1.6666666666666667"/>
    <n v="0"/>
    <n v="0"/>
    <n v="0"/>
    <n v="0"/>
    <n v="0"/>
    <n v="0"/>
    <n v="0"/>
    <n v="0"/>
    <n v="0"/>
    <n v="10"/>
    <n v="0"/>
    <n v="10"/>
  </r>
  <r>
    <s v="BC_LEL48"/>
    <x v="5"/>
    <x v="2"/>
    <s v="上海市"/>
    <s v="SH229"/>
    <s v="上海健康医学院附属崇明医院"/>
    <s v="SH229"/>
    <x v="165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9"/>
    <s v="上海健康医学院附属崇明医院"/>
    <s v="SH229"/>
    <x v="165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29"/>
    <s v="上海健康医学院附属崇明医院"/>
    <s v="SH229"/>
    <x v="165"/>
    <s v="-"/>
    <s v="-"/>
    <x v="0"/>
    <x v="1"/>
    <x v="3"/>
    <x v="4"/>
    <n v="3985.87"/>
    <n v="0.24728594272259408"/>
    <n v="0.2088861502777713"/>
    <n v="0.31704549007047739"/>
    <n v="0.19158136035030876"/>
    <n v="0.23252812698254549"/>
    <n v="0.26686253371209046"/>
    <n v="0.77321758307084276"/>
    <n v="0.69097202104494471"/>
    <n v="1.4641896041157874"/>
    <n v="0"/>
    <n v="10"/>
    <n v="0"/>
    <n v="0"/>
    <n v="0"/>
    <n v="0"/>
    <n v="10"/>
    <n v="0"/>
    <n v="10"/>
    <n v="985.64962051970599"/>
    <n v="832.59303980766015"/>
    <n v="1263.7021075072137"/>
    <n v="763.61839677948501"/>
    <n v="926.82688549591842"/>
    <n v="1063.6793672470098"/>
    <n v="3081.9447678345796"/>
    <n v="2754.1246495224132"/>
    <n v="5836.0694173569927"/>
    <n v="0"/>
    <n v="39858.699999999997"/>
    <n v="0"/>
    <n v="0"/>
    <n v="0"/>
    <n v="0"/>
    <n v="39858.699999999997"/>
    <n v="0"/>
    <n v="39858.699999999997"/>
    <n v="0.19158136035030876"/>
    <n v="0"/>
    <m/>
    <m/>
    <n v="0"/>
    <m/>
    <m/>
    <m/>
    <m/>
    <m/>
    <m/>
    <m/>
    <m/>
    <m/>
    <m/>
    <m/>
    <m/>
    <m/>
    <m/>
    <m/>
    <m/>
    <n v="6643.1166666666668"/>
    <n v="0"/>
    <n v="19929.349999999999"/>
    <n v="0"/>
    <n v="5"/>
    <n v="0"/>
    <n v="6"/>
    <n v="1.6666666666666667"/>
    <n v="0"/>
    <n v="0"/>
    <n v="6"/>
    <n v="4"/>
    <n v="0"/>
    <n v="5"/>
    <n v="0"/>
    <n v="0"/>
    <n v="0"/>
    <n v="0"/>
    <n v="5"/>
    <n v="0"/>
  </r>
  <r>
    <s v="BC_LEL48"/>
    <x v="5"/>
    <x v="2"/>
    <s v="上海市"/>
    <s v="SH229"/>
    <s v="上海健康医学院附属崇明医院"/>
    <s v="SH229"/>
    <x v="165"/>
    <s v="-"/>
    <s v="-"/>
    <x v="0"/>
    <x v="1"/>
    <x v="4"/>
    <x v="5"/>
    <n v="6232.07"/>
    <n v="3.140578677023846"/>
    <n v="2.903337113124532"/>
    <n v="4.3040815999242623"/>
    <n v="3.7714966134237899"/>
    <n v="3.4604577952237379"/>
    <n v="4.5081496060233599"/>
    <n v="10.34799739007264"/>
    <n v="11.740104014670887"/>
    <n v="22.088101404743526"/>
    <n v="30"/>
    <n v="0"/>
    <n v="0"/>
    <n v="0"/>
    <n v="0"/>
    <n v="0"/>
    <n v="30"/>
    <n v="0"/>
    <n v="30"/>
    <n v="19572.306155719998"/>
    <n v="18093.800122590001"/>
    <n v="26823.337816439995"/>
    <n v="23504.230899619997"/>
    <n v="21565.815211879999"/>
    <n v="28095.103915209998"/>
    <n v="64489.444094749997"/>
    <n v="73165.150026709991"/>
    <n v="137654.59412145999"/>
    <n v="186962.09999999998"/>
    <n v="0"/>
    <n v="0"/>
    <n v="0"/>
    <n v="0"/>
    <n v="0"/>
    <n v="186962.09999999998"/>
    <n v="0"/>
    <n v="186962.09999999998"/>
    <n v="3.7714966134237899"/>
    <n v="0"/>
    <n v="10"/>
    <n v="13"/>
    <n v="30"/>
    <n v="30"/>
    <n v="0"/>
    <n v="0"/>
    <n v="0"/>
    <n v="0"/>
    <n v="0"/>
    <n v="0"/>
    <n v="0"/>
    <n v="0"/>
    <n v="0"/>
    <n v="0"/>
    <n v="0"/>
    <n v="0"/>
    <n v="0"/>
    <n v="0"/>
    <n v="0"/>
    <n v="17138.192499999997"/>
    <n v="62320.7"/>
    <n v="81016.91"/>
    <n v="10"/>
    <n v="13"/>
    <n v="6.666666666666667"/>
    <n v="10"/>
    <n v="2.75"/>
    <n v="0"/>
    <n v="10"/>
    <n v="0"/>
    <n v="0"/>
    <n v="0"/>
    <n v="0"/>
    <n v="5"/>
    <n v="0"/>
    <n v="5"/>
    <n v="0"/>
    <n v="3"/>
    <n v="10"/>
  </r>
  <r>
    <s v="BC_LEL48"/>
    <x v="5"/>
    <x v="2"/>
    <s v="上海市"/>
    <s v="SH229"/>
    <s v="上海健康医学院附属崇明医院"/>
    <s v="SH229"/>
    <x v="165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0"/>
    <x v="0"/>
    <n v="4535.5"/>
    <n v="2.3523988750709055"/>
    <n v="1.6852706781260536"/>
    <n v="1.567684363275734"/>
    <n v="1.1070060416504357"/>
    <n v="1.0086358099055708"/>
    <n v="1.7559328941423344"/>
    <n v="5.6053539164726933"/>
    <n v="3.8715747456983407"/>
    <n v="9.4769286621710336"/>
    <n v="3"/>
    <n v="2"/>
    <n v="5"/>
    <n v="3"/>
    <n v="0"/>
    <n v="0"/>
    <n v="10"/>
    <n v="3"/>
    <n v="13"/>
    <n v="10669.305097884093"/>
    <n v="7643.5451606407169"/>
    <n v="7110.2324296370916"/>
    <n v="5020.8259019055513"/>
    <n v="4574.6677158267166"/>
    <n v="7964.033641382558"/>
    <n v="25423.0826881619"/>
    <n v="17559.527259114824"/>
    <n v="42982.609947276724"/>
    <n v="13606.5"/>
    <n v="9071"/>
    <n v="22677.5"/>
    <n v="13606.5"/>
    <n v="0"/>
    <n v="0"/>
    <n v="45355"/>
    <n v="13606.5"/>
    <n v="58961.5"/>
    <n v="1.1070060416504357"/>
    <n v="3"/>
    <m/>
    <m/>
    <n v="0"/>
    <m/>
    <m/>
    <m/>
    <m/>
    <m/>
    <m/>
    <m/>
    <m/>
    <m/>
    <m/>
    <m/>
    <m/>
    <m/>
    <m/>
    <m/>
    <m/>
    <n v="10204.875"/>
    <n v="63497"/>
    <n v="36284"/>
    <n v="14"/>
    <n v="8"/>
    <n v="0"/>
    <n v="5"/>
    <n v="2.25"/>
    <n v="0"/>
    <n v="0"/>
    <n v="0"/>
    <n v="5"/>
    <n v="0"/>
    <n v="0"/>
    <n v="5"/>
    <n v="4"/>
    <n v="5"/>
    <n v="5"/>
    <n v="0"/>
    <n v="3"/>
  </r>
  <r>
    <s v="BC_LEL47"/>
    <x v="6"/>
    <x v="2"/>
    <s v="上海市"/>
    <s v="SH268"/>
    <s v="复旦大学附属华山医院东院"/>
    <s v="SH061"/>
    <x v="111"/>
    <s v="-"/>
    <s v="Y"/>
    <x v="1"/>
    <x v="0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4"/>
    <x v="5"/>
    <n v="6232.07"/>
    <n v="0.85310678902355086"/>
    <n v="0.78866257902430503"/>
    <n v="1.1691602889232631"/>
    <n v="1.0244891019244007"/>
    <n v="0.93999863332408007"/>
    <n v="1.2245932460241944"/>
    <n v="2.8109296569711191"/>
    <n v="3.1890809812726753"/>
    <n v="6.0000106382437943"/>
    <n v="0"/>
    <n v="0"/>
    <n v="0"/>
    <n v="0"/>
    <n v="0"/>
    <n v="0"/>
    <n v="0"/>
    <n v="0"/>
    <n v="0"/>
    <n v="5316.6212266700004"/>
    <n v="4915.0003988600001"/>
    <n v="7286.2887617899996"/>
    <n v="6384.6877974299996"/>
    <n v="5858.1372827799996"/>
    <n v="7631.7508307500011"/>
    <n v="17517.91038732"/>
    <n v="19874.57591096"/>
    <n v="37392.486298279997"/>
    <n v="0"/>
    <n v="0"/>
    <n v="0"/>
    <n v="0"/>
    <n v="0"/>
    <n v="0"/>
    <n v="0"/>
    <n v="0"/>
    <n v="0"/>
    <n v="1.0244891019244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68"/>
    <s v="复旦大学附属华山医院东院"/>
    <s v="SH061"/>
    <x v="111"/>
    <s v="-"/>
    <s v="Y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269"/>
    <s v="上海交通大学医学院附属第九人民医院浦东院区"/>
    <s v="SH269"/>
    <x v="166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287"/>
    <s v="复旦大学附属华山医院国际医疗中心"/>
    <s v="SH061"/>
    <x v="111"/>
    <s v="-"/>
    <s v="Y"/>
    <x v="1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287"/>
    <s v="复旦大学附属华山医院国际医疗中心"/>
    <s v="SH061"/>
    <x v="111"/>
    <s v="-"/>
    <s v="Y"/>
    <x v="1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2"/>
    <s v="上海长海医院"/>
    <s v="SH312"/>
    <x v="167"/>
    <s v="-"/>
    <s v="-"/>
    <x v="1"/>
    <x v="0"/>
    <x v="0"/>
    <x v="0"/>
    <n v="4535.5"/>
    <n v="26.669619691124495"/>
    <n v="19.106252999237043"/>
    <n v="17.773153272327708"/>
    <n v="12.550350384649098"/>
    <n v="11.435107260974226"/>
    <n v="19.907364769718352"/>
    <n v="63.549025962689242"/>
    <n v="43.892822415341676"/>
    <n v="107.44184837803093"/>
    <n v="0"/>
    <n v="0"/>
    <n v="0"/>
    <n v="0"/>
    <n v="0"/>
    <n v="0"/>
    <n v="0"/>
    <n v="0"/>
    <n v="0"/>
    <n v="120960.06010909515"/>
    <n v="86656.410478039601"/>
    <n v="80610.136666642327"/>
    <n v="56922.114169575987"/>
    <n v="51863.928982148602"/>
    <n v="90289.852913057592"/>
    <n v="288226.6072537771"/>
    <n v="199075.89606478217"/>
    <n v="487302.50331855926"/>
    <n v="0"/>
    <n v="0"/>
    <n v="0"/>
    <n v="0"/>
    <n v="0"/>
    <n v="0"/>
    <n v="0"/>
    <n v="0"/>
    <n v="0"/>
    <n v="12.550350384649098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2"/>
    <s v="上海长海医院"/>
    <s v="SH312"/>
    <x v="167"/>
    <s v="-"/>
    <s v="-"/>
    <x v="1"/>
    <x v="0"/>
    <x v="1"/>
    <x v="1"/>
    <n v="3444.49"/>
    <n v="27.513147926342985"/>
    <n v="25.491557502603548"/>
    <n v="38.666387925934302"/>
    <n v="39.577510668117554"/>
    <n v="35.634875320523406"/>
    <n v="46.903102597913524"/>
    <n v="91.671093354880838"/>
    <n v="122.11548858655448"/>
    <n v="213.78658194143532"/>
    <n v="35"/>
    <n v="10"/>
    <n v="15"/>
    <n v="23"/>
    <n v="0"/>
    <n v="0"/>
    <n v="60"/>
    <n v="23"/>
    <n v="83"/>
    <n v="94768.762900809146"/>
    <n v="87805.414902142889"/>
    <n v="133185.98654700146"/>
    <n v="136324.33972122424"/>
    <n v="122743.97169278965"/>
    <n v="161557.26786748716"/>
    <n v="315760.16434995353"/>
    <n v="420625.57928150106"/>
    <n v="736385.74363145465"/>
    <n v="120557.15"/>
    <n v="34444.899999999994"/>
    <n v="51667.35"/>
    <n v="79223.26999999999"/>
    <n v="0"/>
    <n v="0"/>
    <n v="206669.4"/>
    <n v="79223.26999999999"/>
    <n v="285892.67"/>
    <n v="39.577510668117554"/>
    <n v="23"/>
    <m/>
    <m/>
    <n v="0"/>
    <m/>
    <m/>
    <m/>
    <m/>
    <m/>
    <m/>
    <m/>
    <m/>
    <m/>
    <m/>
    <m/>
    <m/>
    <m/>
    <m/>
    <m/>
    <m/>
    <n v="120270.10916666665"/>
    <n v="306559.61"/>
    <n v="275559.19999999995"/>
    <n v="89"/>
    <n v="80"/>
    <n v="0"/>
    <n v="105"/>
    <n v="34.916666666666664"/>
    <n v="105"/>
    <n v="105"/>
    <n v="0"/>
    <n v="0"/>
    <n v="5"/>
    <n v="35"/>
    <n v="30"/>
    <n v="29"/>
    <n v="30"/>
    <n v="50"/>
    <n v="30"/>
    <n v="0"/>
  </r>
  <r>
    <s v="BC_LEL48"/>
    <x v="5"/>
    <x v="2"/>
    <s v="上海市"/>
    <s v="SH312"/>
    <s v="上海长海医院"/>
    <s v="SH312"/>
    <x v="167"/>
    <s v="-"/>
    <s v="-"/>
    <x v="1"/>
    <x v="0"/>
    <x v="2"/>
    <x v="2"/>
    <n v="3566.02"/>
    <n v="4.4803227140664132"/>
    <n v="5.1156021334289434"/>
    <n v="10.354137964281621"/>
    <n v="10.481455704304476"/>
    <n v="12.742638795955806"/>
    <n v="16.227831503480239"/>
    <n v="19.950062811776981"/>
    <n v="39.451926003740525"/>
    <n v="59.401988815517505"/>
    <n v="0"/>
    <n v="0"/>
    <n v="0"/>
    <n v="0"/>
    <n v="0"/>
    <n v="0"/>
    <n v="0"/>
    <n v="0"/>
    <n v="0"/>
    <n v="15976.920404815113"/>
    <n v="18242.33951985028"/>
    <n v="36923.063063387548"/>
    <n v="37377.080670663854"/>
    <n v="45440.504799154325"/>
    <n v="57868.771698040604"/>
    <n v="71142.32298805294"/>
    <n v="140686.35716785878"/>
    <n v="211828.68015591172"/>
    <n v="0"/>
    <n v="0"/>
    <n v="0"/>
    <n v="0"/>
    <n v="0"/>
    <n v="0"/>
    <n v="0"/>
    <n v="0"/>
    <n v="0"/>
    <n v="10.481455704304476"/>
    <n v="0"/>
    <m/>
    <m/>
    <n v="0"/>
    <m/>
    <m/>
    <m/>
    <m/>
    <m/>
    <m/>
    <n v="2"/>
    <n v="3"/>
    <n v="0.33333333333333331"/>
    <n v="0"/>
    <n v="1"/>
    <n v="0"/>
    <n v="0"/>
    <n v="0"/>
    <n v="0"/>
    <n v="0"/>
    <n v="1188.6733333333332"/>
    <n v="10698.06"/>
    <n v="0"/>
    <n v="3"/>
    <n v="0"/>
    <n v="0"/>
    <n v="1"/>
    <n v="0.33333333333333331"/>
    <n v="0"/>
    <n v="0"/>
    <n v="0"/>
    <n v="0"/>
    <n v="1"/>
    <n v="0"/>
    <n v="0"/>
    <n v="1"/>
    <n v="2"/>
    <n v="0"/>
    <n v="0"/>
    <n v="0"/>
  </r>
  <r>
    <s v="BC_LEL48"/>
    <x v="5"/>
    <x v="2"/>
    <s v="上海市"/>
    <s v="SH312"/>
    <s v="上海长海医院"/>
    <s v="SH312"/>
    <x v="167"/>
    <s v="-"/>
    <s v="-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2"/>
    <s v="上海长海医院"/>
    <s v="SH312"/>
    <x v="167"/>
    <s v="-"/>
    <s v="-"/>
    <x v="1"/>
    <x v="0"/>
    <x v="3"/>
    <x v="4"/>
    <n v="3985.87"/>
    <n v="10.324969308980972"/>
    <n v="8.7216566657354022"/>
    <n v="13.237650787941122"/>
    <n v="7.9991270187515955"/>
    <n v="9.7087838804605511"/>
    <n v="11.142353827144913"/>
    <n v="32.284276762657498"/>
    <n v="28.850264726357057"/>
    <n v="61.134541489014552"/>
    <n v="0"/>
    <n v="0"/>
    <n v="0"/>
    <n v="0"/>
    <n v="0"/>
    <n v="0"/>
    <n v="0"/>
    <n v="0"/>
    <n v="0"/>
    <n v="41153.985419587989"/>
    <n v="34763.389654254774"/>
    <n v="52763.555146130879"/>
    <n v="31883.480410231423"/>
    <n v="38697.950405611293"/>
    <n v="44411.973849002097"/>
    <n v="128680.93021997364"/>
    <n v="114993.40466484481"/>
    <n v="243674.33488481847"/>
    <n v="0"/>
    <n v="0"/>
    <n v="0"/>
    <n v="0"/>
    <n v="0"/>
    <n v="0"/>
    <n v="0"/>
    <n v="0"/>
    <n v="0"/>
    <n v="7.9991270187515955"/>
    <n v="0"/>
    <m/>
    <m/>
    <n v="0"/>
    <m/>
    <m/>
    <m/>
    <m/>
    <m/>
    <m/>
    <m/>
    <m/>
    <m/>
    <m/>
    <m/>
    <m/>
    <m/>
    <m/>
    <m/>
    <m/>
    <n v="12954.077499999999"/>
    <n v="-243138.07"/>
    <n v="0"/>
    <n v="-61"/>
    <n v="0"/>
    <n v="0"/>
    <n v="105"/>
    <n v="3.25"/>
    <n v="105"/>
    <n v="0"/>
    <n v="0"/>
    <n v="0"/>
    <n v="0"/>
    <n v="-5"/>
    <n v="-54"/>
    <n v="0"/>
    <n v="-7"/>
    <n v="0"/>
    <n v="0"/>
    <n v="0"/>
  </r>
  <r>
    <s v="BC_LEL48"/>
    <x v="5"/>
    <x v="2"/>
    <s v="上海市"/>
    <s v="SH312"/>
    <s v="上海长海医院"/>
    <s v="SH312"/>
    <x v="167"/>
    <s v="-"/>
    <s v="-"/>
    <x v="1"/>
    <x v="0"/>
    <x v="4"/>
    <x v="5"/>
    <n v="6232.07"/>
    <n v="57.715683338338629"/>
    <n v="53.047094328439833"/>
    <n v="77.887445012949158"/>
    <n v="68.769093055544957"/>
    <n v="61.286084114449935"/>
    <n v="79.178841737660207"/>
    <n v="188.65022267972762"/>
    <n v="209.2340189076551"/>
    <n v="397.88424158738269"/>
    <n v="170"/>
    <n v="30"/>
    <n v="90"/>
    <n v="70"/>
    <n v="0"/>
    <n v="0"/>
    <n v="290"/>
    <n v="70"/>
    <n v="360"/>
    <n v="359688.17866236001"/>
    <n v="330593.20515143999"/>
    <n v="485400.00944185001"/>
    <n v="428573.80175867002"/>
    <n v="381939.16622714"/>
    <n v="493448.08422802004"/>
    <n v="1175681.3932556501"/>
    <n v="1303961.0522138299"/>
    <n v="2479642.44546948"/>
    <n v="1059451.8999999999"/>
    <n v="186962.09999999998"/>
    <n v="560886.29999999993"/>
    <n v="436244.89999999997"/>
    <n v="0"/>
    <n v="0"/>
    <n v="1807300.2999999998"/>
    <n v="436244.89999999997"/>
    <n v="2243545.1999999997"/>
    <n v="68.769093055544957"/>
    <n v="70"/>
    <n v="320"/>
    <n v="20"/>
    <n v="360"/>
    <n v="170"/>
    <n v="30"/>
    <n v="90"/>
    <n v="70"/>
    <n v="0"/>
    <n v="0"/>
    <n v="0"/>
    <n v="0"/>
    <n v="0"/>
    <n v="0"/>
    <n v="0"/>
    <n v="0"/>
    <n v="0"/>
    <n v="0"/>
    <n v="0"/>
    <n v="0"/>
    <n v="537516.03749999998"/>
    <n v="1994262.4"/>
    <n v="124641.4"/>
    <n v="320"/>
    <n v="20"/>
    <n v="105"/>
    <n v="165"/>
    <n v="86.25"/>
    <n v="0"/>
    <n v="105"/>
    <n v="165"/>
    <n v="80"/>
    <n v="135"/>
    <n v="210"/>
    <n v="0"/>
    <n v="105"/>
    <n v="215"/>
    <n v="0"/>
    <n v="0"/>
    <n v="20"/>
  </r>
  <r>
    <s v="BC_LEL48"/>
    <x v="5"/>
    <x v="2"/>
    <s v="上海市"/>
    <s v="SH312"/>
    <s v="上海长海医院"/>
    <s v="SH312"/>
    <x v="167"/>
    <s v="-"/>
    <s v="-"/>
    <x v="1"/>
    <x v="0"/>
    <x v="4"/>
    <x v="6"/>
    <n v="8489.27"/>
    <n v="3"/>
    <n v="3"/>
    <n v="5"/>
    <n v="4"/>
    <n v="5"/>
    <n v="7"/>
    <n v="11"/>
    <n v="16"/>
    <n v="27"/>
    <n v="10"/>
    <n v="2"/>
    <n v="7"/>
    <n v="0"/>
    <n v="0"/>
    <n v="0"/>
    <n v="19"/>
    <n v="0"/>
    <n v="19"/>
    <n v="25467.81"/>
    <n v="25467.81"/>
    <n v="42446.350000000006"/>
    <n v="33957.08"/>
    <n v="42446.350000000006"/>
    <n v="59424.89"/>
    <n v="93381.97"/>
    <n v="135828.32"/>
    <n v="229210.29"/>
    <n v="84892.700000000012"/>
    <n v="16978.54"/>
    <n v="59424.89"/>
    <n v="0"/>
    <n v="0"/>
    <n v="0"/>
    <n v="161296.13"/>
    <n v="0"/>
    <n v="161296.13"/>
    <n v="4"/>
    <n v="0"/>
    <n v="26"/>
    <n v="40"/>
    <n v="38"/>
    <n v="20"/>
    <n v="4"/>
    <n v="14"/>
    <n v="0"/>
    <n v="0"/>
    <n v="0"/>
    <n v="6.333333333333333"/>
    <n v="7.333333333333333"/>
    <n v="5.333333333333333"/>
    <n v="6"/>
    <n v="6"/>
    <n v="4"/>
    <n v="6"/>
    <n v="6"/>
    <n v="0"/>
    <n v="0"/>
    <n v="58717.450833333336"/>
    <n v="110360.51000000001"/>
    <n v="169785.40000000002"/>
    <n v="13"/>
    <n v="20"/>
    <n v="0"/>
    <n v="20"/>
    <n v="6.916666666666667"/>
    <n v="0"/>
    <n v="10"/>
    <n v="20"/>
    <n v="15"/>
    <n v="5"/>
    <n v="0"/>
    <n v="5"/>
    <n v="0"/>
    <n v="8"/>
    <n v="0"/>
    <n v="4"/>
    <n v="16"/>
  </r>
  <r>
    <s v="BC_LEL48"/>
    <x v="5"/>
    <x v="2"/>
    <s v="上海市"/>
    <s v="SH313"/>
    <s v="中国人民解放军海军特色医学中心"/>
    <s v="SH313"/>
    <x v="168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3"/>
    <s v="中国人民解放军海军特色医学中心"/>
    <s v="SH313"/>
    <x v="168"/>
    <s v="-"/>
    <s v="-"/>
    <x v="0"/>
    <x v="1"/>
    <x v="1"/>
    <x v="1"/>
    <n v="3444.49"/>
    <n v="7.2307080460132838"/>
    <n v="6.6994155097390058"/>
    <n v="10.161881985835208"/>
    <n v="10.401333413219941"/>
    <n v="9.3651726217806655"/>
    <n v="12.326566274628332"/>
    <n v="24.092005541587497"/>
    <n v="32.093072309628937"/>
    <n v="56.185077851216434"/>
    <n v="0"/>
    <n v="0"/>
    <n v="0"/>
    <n v="5"/>
    <n v="0"/>
    <n v="0"/>
    <n v="0"/>
    <n v="5"/>
    <n v="5"/>
    <n v="24906.101557412294"/>
    <n v="23076.069729140909"/>
    <n v="35002.500881389518"/>
    <n v="35827.288928501956"/>
    <n v="32258.243443997282"/>
    <n v="42458.734267294545"/>
    <n v="82984.672167942714"/>
    <n v="110544.26663979379"/>
    <n v="193528.9388077365"/>
    <n v="0"/>
    <n v="0"/>
    <n v="0"/>
    <n v="17222.449999999997"/>
    <n v="0"/>
    <n v="0"/>
    <n v="0"/>
    <n v="17222.449999999997"/>
    <n v="17222.449999999997"/>
    <n v="10.401333413219941"/>
    <n v="5"/>
    <m/>
    <m/>
    <n v="0"/>
    <m/>
    <m/>
    <m/>
    <m/>
    <m/>
    <m/>
    <m/>
    <m/>
    <m/>
    <m/>
    <m/>
    <m/>
    <m/>
    <m/>
    <m/>
    <m/>
    <n v="33009.695833333331"/>
    <n v="34444.899999999994"/>
    <n v="34444.899999999994"/>
    <n v="10"/>
    <n v="10"/>
    <n v="0"/>
    <n v="30"/>
    <n v="9.5833333333333339"/>
    <n v="25"/>
    <n v="5"/>
    <n v="30"/>
    <n v="20"/>
    <n v="0"/>
    <n v="15"/>
    <n v="5"/>
    <n v="5"/>
    <n v="0"/>
    <n v="5"/>
    <n v="5"/>
    <n v="0"/>
  </r>
  <r>
    <s v="BC_LEL48"/>
    <x v="5"/>
    <x v="2"/>
    <s v="上海市"/>
    <s v="SH313"/>
    <s v="中国人民解放军海军特色医学中心"/>
    <s v="SH313"/>
    <x v="168"/>
    <s v="-"/>
    <s v="-"/>
    <x v="0"/>
    <x v="1"/>
    <x v="2"/>
    <x v="2"/>
    <n v="3566.02"/>
    <n v="1.5084757353821665"/>
    <n v="1.7223673790102829"/>
    <n v="3.4861251915806979"/>
    <n v="3.5289916844128313"/>
    <n v="4.2903073406050689"/>
    <n v="5.4637336690089544"/>
    <n v="6.7169683059731469"/>
    <n v="13.283032694026854"/>
    <n v="20.000001000000001"/>
    <n v="0"/>
    <n v="0"/>
    <n v="2"/>
    <n v="0"/>
    <n v="0"/>
    <n v="0"/>
    <n v="2"/>
    <n v="0"/>
    <n v="2"/>
    <n v="5379.2546418875136"/>
    <n v="6141.9965208982485"/>
    <n v="12431.592155680601"/>
    <n v="12584.454926449844"/>
    <n v="15299.321782744488"/>
    <n v="19483.783538359312"/>
    <n v="23952.843318466363"/>
    <n v="47367.560247553643"/>
    <n v="71320.403566020002"/>
    <n v="0"/>
    <n v="0"/>
    <n v="7132.04"/>
    <n v="0"/>
    <n v="0"/>
    <n v="0"/>
    <n v="7132.04"/>
    <n v="0"/>
    <n v="7132.04"/>
    <n v="3.5289916844128313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3"/>
    <s v="中国人民解放军海军特色医学中心"/>
    <s v="SH313"/>
    <x v="168"/>
    <s v="-"/>
    <s v="-"/>
    <x v="0"/>
    <x v="1"/>
    <x v="2"/>
    <x v="3"/>
    <n v="10698.05"/>
    <m/>
    <m/>
    <m/>
    <m/>
    <m/>
    <m/>
    <n v="0"/>
    <n v="0"/>
    <n v="0"/>
    <n v="0"/>
    <n v="1"/>
    <n v="0"/>
    <n v="1"/>
    <n v="0"/>
    <n v="0"/>
    <n v="1"/>
    <n v="1"/>
    <n v="2"/>
    <m/>
    <m/>
    <m/>
    <m/>
    <m/>
    <m/>
    <n v="0"/>
    <n v="0"/>
    <n v="0"/>
    <n v="0"/>
    <n v="10698.05"/>
    <n v="0"/>
    <n v="10698.05"/>
    <n v="0"/>
    <n v="0"/>
    <n v="10698.05"/>
    <n v="10698.05"/>
    <n v="21396.1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3"/>
    <s v="中国人民解放军海军特色医学中心"/>
    <s v="SH313"/>
    <x v="168"/>
    <s v="-"/>
    <s v="-"/>
    <x v="0"/>
    <x v="1"/>
    <x v="3"/>
    <x v="4"/>
    <n v="3985.87"/>
    <n v="9.5147917451194566"/>
    <n v="8.037287507936961"/>
    <n v="12.198921534063842"/>
    <n v="7.371453168386358"/>
    <n v="8.94695702781436"/>
    <n v="10.268037903367096"/>
    <n v="29.751000787120262"/>
    <n v="26.586448099567811"/>
    <n v="56.337448886688072"/>
    <n v="10"/>
    <n v="0"/>
    <n v="10"/>
    <n v="15"/>
    <n v="0"/>
    <n v="0"/>
    <n v="20"/>
    <n v="15"/>
    <n v="35"/>
    <n v="37924.722973119286"/>
    <n v="32035.583159260699"/>
    <n v="48623.315374979051"/>
    <n v="29381.654040276131"/>
    <n v="35661.407608454421"/>
    <n v="40927.064237893806"/>
    <n v="118583.62150735903"/>
    <n v="105970.12588662436"/>
    <n v="224553.74739398339"/>
    <n v="39858.699999999997"/>
    <n v="0"/>
    <n v="39858.699999999997"/>
    <n v="59788.049999999996"/>
    <n v="0"/>
    <n v="0"/>
    <n v="79717.399999999994"/>
    <n v="59788.049999999996"/>
    <n v="139505.44999999998"/>
    <n v="7.371453168386358"/>
    <n v="15"/>
    <m/>
    <m/>
    <n v="0"/>
    <m/>
    <m/>
    <m/>
    <m/>
    <m/>
    <m/>
    <m/>
    <m/>
    <m/>
    <m/>
    <m/>
    <m/>
    <m/>
    <m/>
    <m/>
    <m/>
    <n v="77724.464999999997"/>
    <n v="207265.24"/>
    <n v="207265.24"/>
    <n v="52"/>
    <n v="52"/>
    <n v="0"/>
    <n v="30"/>
    <n v="19.5"/>
    <n v="25"/>
    <n v="25"/>
    <n v="25"/>
    <n v="20"/>
    <n v="30"/>
    <n v="5"/>
    <n v="20"/>
    <n v="20"/>
    <n v="12"/>
    <n v="15"/>
    <n v="17"/>
    <n v="20"/>
  </r>
  <r>
    <s v="BC_LEL48"/>
    <x v="5"/>
    <x v="2"/>
    <s v="上海市"/>
    <s v="SH313"/>
    <s v="中国人民解放军海军特色医学中心"/>
    <s v="SH313"/>
    <x v="168"/>
    <s v="-"/>
    <s v="-"/>
    <x v="0"/>
    <x v="1"/>
    <x v="4"/>
    <x v="5"/>
    <n v="6232.07"/>
    <n v="16.475163861928699"/>
    <n v="15.127716721429637"/>
    <n v="21.721252826534357"/>
    <n v="20.058551845128505"/>
    <n v="18.291962723128911"/>
    <n v="22.880286036034573"/>
    <n v="53.324133409892696"/>
    <n v="61.230800604291986"/>
    <n v="114.55493401418468"/>
    <n v="10"/>
    <n v="14"/>
    <n v="15"/>
    <n v="15"/>
    <n v="0"/>
    <n v="0"/>
    <n v="39"/>
    <n v="15"/>
    <n v="54"/>
    <n v="102674.37444900998"/>
    <n v="94276.989548119993"/>
    <n v="135368.36810265997"/>
    <n v="125006.29919747"/>
    <n v="113996.79212792999"/>
    <n v="142591.54419658997"/>
    <n v="332319.73209978989"/>
    <n v="381594.63552198996"/>
    <n v="713914.36762177991"/>
    <n v="62320.7"/>
    <n v="87248.98"/>
    <n v="93481.049999999988"/>
    <n v="93481.049999999988"/>
    <n v="0"/>
    <n v="0"/>
    <n v="243050.72999999998"/>
    <n v="93481.049999999988"/>
    <n v="336531.77999999997"/>
    <n v="20.058551845128505"/>
    <n v="15"/>
    <n v="55"/>
    <n v="35"/>
    <n v="54"/>
    <n v="10"/>
    <n v="14"/>
    <n v="15"/>
    <n v="15"/>
    <n v="0"/>
    <n v="0"/>
    <n v="0"/>
    <n v="0.33333333333333331"/>
    <n v="0"/>
    <n v="0"/>
    <n v="0"/>
    <n v="0"/>
    <n v="0"/>
    <n v="0"/>
    <n v="0"/>
    <n v="0"/>
    <n v="55049.951666666668"/>
    <n v="342763.85"/>
    <n v="218122.44999999998"/>
    <n v="55"/>
    <n v="35"/>
    <n v="24.666666666666668"/>
    <n v="15"/>
    <n v="8.8333333333333339"/>
    <n v="0"/>
    <n v="0"/>
    <n v="0"/>
    <n v="0"/>
    <n v="11"/>
    <n v="5"/>
    <n v="15"/>
    <n v="15"/>
    <n v="25"/>
    <n v="15"/>
    <n v="5"/>
    <n v="15"/>
  </r>
  <r>
    <s v="BC_LEL48"/>
    <x v="5"/>
    <x v="2"/>
    <s v="上海市"/>
    <s v="SH313"/>
    <s v="中国人民解放军海军特色医学中心"/>
    <s v="SH313"/>
    <x v="168"/>
    <s v="-"/>
    <s v="-"/>
    <x v="0"/>
    <x v="1"/>
    <x v="4"/>
    <x v="6"/>
    <n v="8489.27"/>
    <n v="1"/>
    <n v="1"/>
    <n v="2"/>
    <n v="1"/>
    <n v="1"/>
    <n v="2"/>
    <n v="4"/>
    <n v="4"/>
    <n v="8"/>
    <n v="0"/>
    <n v="5"/>
    <n v="0"/>
    <n v="0"/>
    <n v="0"/>
    <n v="0"/>
    <n v="5"/>
    <n v="0"/>
    <n v="5"/>
    <n v="8489.27"/>
    <n v="8489.27"/>
    <n v="16978.54"/>
    <n v="8489.27"/>
    <n v="8489.27"/>
    <n v="16978.54"/>
    <n v="33957.08"/>
    <n v="33957.08"/>
    <n v="67914.16"/>
    <n v="0"/>
    <n v="42446.350000000006"/>
    <n v="0"/>
    <n v="0"/>
    <n v="0"/>
    <n v="0"/>
    <n v="42446.350000000006"/>
    <n v="0"/>
    <n v="42446.350000000006"/>
    <n v="1"/>
    <n v="0"/>
    <n v="10"/>
    <n v="10"/>
    <n v="10"/>
    <n v="0"/>
    <n v="10"/>
    <n v="0"/>
    <n v="0"/>
    <n v="0"/>
    <n v="0"/>
    <n v="2.3333333333333335"/>
    <n v="0"/>
    <n v="0.66666666666666663"/>
    <n v="0"/>
    <n v="0"/>
    <n v="0"/>
    <n v="2"/>
    <n v="0"/>
    <n v="0"/>
    <n v="0"/>
    <n v="14856.2225"/>
    <n v="42446.350000000006"/>
    <n v="42446.350000000006"/>
    <n v="5"/>
    <n v="5"/>
    <n v="0"/>
    <n v="6"/>
    <n v="1.75"/>
    <n v="0"/>
    <n v="0"/>
    <n v="0"/>
    <n v="0"/>
    <n v="6"/>
    <n v="5"/>
    <n v="5"/>
    <n v="0"/>
    <n v="0"/>
    <n v="0"/>
    <n v="0"/>
    <n v="5"/>
  </r>
  <r>
    <s v="BC_LEL48"/>
    <x v="5"/>
    <x v="2"/>
    <s v="上海市"/>
    <s v="SH314"/>
    <s v="上海四一一医院"/>
    <s v="SH312"/>
    <x v="167"/>
    <s v="-"/>
    <s v="-"/>
    <x v="1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4"/>
    <s v="上海四一一医院"/>
    <s v="SH312"/>
    <x v="167"/>
    <s v="-"/>
    <s v="-"/>
    <x v="1"/>
    <x v="0"/>
    <x v="1"/>
    <x v="1"/>
    <n v="3444.49"/>
    <n v="6.3703144402400591"/>
    <n v="5.902241259262178"/>
    <n v="8.9527032681223027"/>
    <n v="9.163661984184154"/>
    <n v="8.2507956355344483"/>
    <n v="10.859808284077513"/>
    <n v="21.225258967624541"/>
    <n v="28.274265903796117"/>
    <n v="49.499524871420661"/>
    <n v="2"/>
    <n v="3"/>
    <n v="5"/>
    <n v="2"/>
    <n v="0"/>
    <n v="0"/>
    <n v="10"/>
    <n v="2"/>
    <n v="12"/>
    <n v="21942.48438626248"/>
    <n v="20330.210995115976"/>
    <n v="30837.496880014587"/>
    <n v="31564.14206790247"/>
    <n v="28419.78305864205"/>
    <n v="37406.501036422145"/>
    <n v="73110.192261393036"/>
    <n v="97390.426162966673"/>
    <n v="170500.61842435971"/>
    <n v="6888.98"/>
    <n v="10333.469999999999"/>
    <n v="17222.449999999997"/>
    <n v="6888.98"/>
    <n v="0"/>
    <n v="0"/>
    <n v="34444.899999999994"/>
    <n v="6888.98"/>
    <n v="41333.87999999999"/>
    <n v="9.163661984184154"/>
    <n v="2"/>
    <m/>
    <m/>
    <n v="0"/>
    <m/>
    <m/>
    <m/>
    <m/>
    <m/>
    <m/>
    <m/>
    <m/>
    <m/>
    <m/>
    <m/>
    <m/>
    <m/>
    <m/>
    <m/>
    <m/>
    <n v="42482.043333333335"/>
    <n v="20666.939999999999"/>
    <n v="6888.98"/>
    <n v="6"/>
    <n v="2"/>
    <n v="0"/>
    <n v="40"/>
    <n v="12.333333333333334"/>
    <n v="40"/>
    <n v="40"/>
    <n v="30"/>
    <n v="30"/>
    <n v="0"/>
    <n v="0"/>
    <n v="0"/>
    <n v="1"/>
    <n v="5"/>
    <n v="0"/>
    <n v="0"/>
    <n v="2"/>
  </r>
  <r>
    <s v="BC_LEL48"/>
    <x v="5"/>
    <x v="2"/>
    <s v="上海市"/>
    <s v="SH314"/>
    <s v="上海四一一医院"/>
    <s v="SH312"/>
    <x v="167"/>
    <s v="-"/>
    <s v="-"/>
    <x v="1"/>
    <x v="0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4"/>
    <s v="上海四一一医院"/>
    <s v="SH312"/>
    <x v="167"/>
    <s v="-"/>
    <s v="-"/>
    <x v="1"/>
    <x v="0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4"/>
    <s v="上海四一一医院"/>
    <s v="SH312"/>
    <x v="167"/>
    <s v="-"/>
    <s v="-"/>
    <x v="1"/>
    <x v="0"/>
    <x v="3"/>
    <x v="4"/>
    <n v="3985.87"/>
    <n v="5.5594957650782435"/>
    <n v="4.696189581449512"/>
    <n v="7.1278336325056646"/>
    <n v="4.3071423705240584"/>
    <n v="5.2277097637985648"/>
    <n v="5.9996177287551937"/>
    <n v="17.383518979033418"/>
    <n v="15.534469863077817"/>
    <n v="32.917988842111235"/>
    <n v="0"/>
    <n v="0"/>
    <n v="10"/>
    <n v="0"/>
    <n v="0"/>
    <n v="0"/>
    <n v="10"/>
    <n v="0"/>
    <n v="10"/>
    <n v="22159.427385152416"/>
    <n v="18718.401167012162"/>
    <n v="28410.618240795349"/>
    <n v="17167.709560400726"/>
    <n v="20836.971516231781"/>
    <n v="23913.696316513462"/>
    <n v="69288.44679295992"/>
    <n v="61918.377393145973"/>
    <n v="131206.82418610589"/>
    <n v="0"/>
    <n v="0"/>
    <n v="39858.699999999997"/>
    <n v="0"/>
    <n v="0"/>
    <n v="0"/>
    <n v="39858.699999999997"/>
    <n v="0"/>
    <n v="39858.699999999997"/>
    <n v="4.3071423705240584"/>
    <n v="0"/>
    <m/>
    <m/>
    <n v="0"/>
    <m/>
    <m/>
    <m/>
    <m/>
    <m/>
    <m/>
    <m/>
    <m/>
    <m/>
    <m/>
    <m/>
    <m/>
    <m/>
    <m/>
    <m/>
    <m/>
    <n v="47830.44"/>
    <n v="0"/>
    <n v="31886.959999999999"/>
    <n v="0"/>
    <n v="8"/>
    <n v="0"/>
    <n v="50"/>
    <n v="12"/>
    <n v="50"/>
    <n v="20"/>
    <n v="26"/>
    <n v="30"/>
    <n v="0"/>
    <n v="10"/>
    <n v="0"/>
    <n v="0"/>
    <n v="0"/>
    <n v="0"/>
    <n v="4"/>
    <n v="4"/>
  </r>
  <r>
    <s v="BC_LEL48"/>
    <x v="5"/>
    <x v="2"/>
    <s v="上海市"/>
    <s v="SH314"/>
    <s v="上海四一一医院"/>
    <s v="SH312"/>
    <x v="167"/>
    <s v="-"/>
    <s v="-"/>
    <x v="1"/>
    <x v="0"/>
    <x v="4"/>
    <x v="5"/>
    <n v="6232.07"/>
    <n v="3.3240439666242518"/>
    <n v="3.072943296123118"/>
    <n v="4.555516054323844"/>
    <n v="3.991818677824543"/>
    <n v="3.6626096872243092"/>
    <n v="4.7715052440232535"/>
    <n v="10.952503317071214"/>
    <n v="12.425933609072107"/>
    <n v="23.378436926143323"/>
    <n v="0"/>
    <n v="0"/>
    <n v="0"/>
    <n v="0"/>
    <n v="0"/>
    <n v="0"/>
    <n v="0"/>
    <n v="0"/>
    <n v="0"/>
    <n v="20715.67468308"/>
    <n v="19150.797727469999"/>
    <n v="28390.294936669998"/>
    <n v="24877.293427509998"/>
    <n v="22825.639953459999"/>
    <n v="29736.354686119997"/>
    <n v="68256.767347219997"/>
    <n v="77439.28806708999"/>
    <n v="145696.05541430999"/>
    <n v="0"/>
    <n v="0"/>
    <n v="0"/>
    <n v="0"/>
    <n v="0"/>
    <n v="0"/>
    <n v="0"/>
    <n v="0"/>
    <n v="0"/>
    <n v="3.991818677824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54.7133333333331"/>
    <n v="0"/>
    <n v="0"/>
    <n v="0"/>
    <n v="0"/>
    <n v="38.333333333333336"/>
    <n v="5"/>
    <n v="0.66666666666666663"/>
    <n v="5"/>
    <n v="2"/>
    <n v="1"/>
    <n v="0"/>
    <n v="0"/>
    <n v="0"/>
    <n v="0"/>
    <n v="0"/>
    <n v="0"/>
    <n v="0"/>
    <n v="0"/>
    <n v="0"/>
  </r>
  <r>
    <s v="BC_LEL48"/>
    <x v="5"/>
    <x v="2"/>
    <s v="上海市"/>
    <s v="SH314"/>
    <s v="上海四一一医院"/>
    <s v="SH312"/>
    <x v="167"/>
    <s v="-"/>
    <s v="-"/>
    <x v="1"/>
    <x v="0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4.8783333333333"/>
    <n v="0"/>
    <n v="0"/>
    <n v="0"/>
    <n v="0"/>
    <n v="0"/>
    <n v="1"/>
    <n v="0.16666666666666666"/>
    <n v="1"/>
    <n v="1"/>
    <n v="0"/>
    <n v="0"/>
    <n v="0"/>
    <n v="0"/>
    <n v="0"/>
    <n v="0"/>
    <n v="0"/>
    <n v="0"/>
    <n v="0"/>
    <n v="0"/>
  </r>
  <r>
    <s v="BC_LEL47"/>
    <x v="6"/>
    <x v="2"/>
    <s v="上海市"/>
    <s v="SH316"/>
    <s v="上海长征医院"/>
    <s v="SH316"/>
    <x v="169"/>
    <s v="-"/>
    <s v="-"/>
    <x v="0"/>
    <x v="2"/>
    <x v="0"/>
    <x v="0"/>
    <n v="4535.5"/>
    <n v="38.860643858900517"/>
    <n v="27.839965544334113"/>
    <n v="25.897488886781264"/>
    <n v="18.287276018584269"/>
    <n v="16.66224100319408"/>
    <n v="29.007275748394051"/>
    <n v="92.598098290015898"/>
    <n v="63.956792770172399"/>
    <n v="156.55489106018831"/>
    <n v="5"/>
    <n v="12"/>
    <n v="15"/>
    <n v="32"/>
    <n v="0"/>
    <n v="0"/>
    <n v="32"/>
    <n v="32"/>
    <n v="64"/>
    <n v="176252.45022204332"/>
    <n v="126268.16372632737"/>
    <n v="117458.06084599643"/>
    <n v="82941.940382288944"/>
    <n v="75571.59406998675"/>
    <n v="131562.49915684122"/>
    <n v="419978.67479436711"/>
    <n v="290076.03360911692"/>
    <n v="710054.70840348396"/>
    <n v="22677.5"/>
    <n v="54426"/>
    <n v="68032.5"/>
    <n v="145136"/>
    <n v="0"/>
    <n v="0"/>
    <n v="145136"/>
    <n v="145136"/>
    <n v="290272"/>
    <n v="18.287276018584269"/>
    <n v="32"/>
    <m/>
    <m/>
    <n v="0"/>
    <m/>
    <m/>
    <m/>
    <m/>
    <m/>
    <m/>
    <m/>
    <m/>
    <m/>
    <m/>
    <m/>
    <m/>
    <m/>
    <m/>
    <m/>
    <m/>
    <n v="179530.20833333334"/>
    <n v="507976"/>
    <n v="439943.5"/>
    <n v="112"/>
    <n v="97"/>
    <n v="0"/>
    <n v="70"/>
    <n v="39.583333333333336"/>
    <n v="70"/>
    <n v="50"/>
    <n v="20"/>
    <n v="35"/>
    <n v="25"/>
    <n v="66"/>
    <n v="30"/>
    <n v="35"/>
    <n v="47"/>
    <n v="25"/>
    <n v="42"/>
    <n v="30"/>
  </r>
  <r>
    <s v="BC_LEL47"/>
    <x v="6"/>
    <x v="2"/>
    <s v="上海市"/>
    <s v="SH316"/>
    <s v="上海长征医院"/>
    <s v="SH316"/>
    <x v="169"/>
    <s v="-"/>
    <s v="-"/>
    <x v="0"/>
    <x v="2"/>
    <x v="1"/>
    <x v="1"/>
    <n v="3444.49"/>
    <n v="9.1143378731259883"/>
    <n v="8.4446413988306812"/>
    <n v="12.809094940128414"/>
    <n v="13.110924470445305"/>
    <n v="11.804839439219327"/>
    <n v="15.537688581464286"/>
    <n v="30.368074212085084"/>
    <n v="40.453452491128921"/>
    <n v="70.821526703214005"/>
    <n v="35"/>
    <n v="40"/>
    <n v="30"/>
    <n v="0"/>
    <n v="0"/>
    <n v="0"/>
    <n v="105"/>
    <n v="0"/>
    <n v="105"/>
    <n v="31394.245660603734"/>
    <n v="29087.482851858291"/>
    <n v="44120.799430322921"/>
    <n v="45160.448229204143"/>
    <n v="40661.651399996575"/>
    <n v="53519.412941967916"/>
    <n v="104602.52794278495"/>
    <n v="139341.51257116863"/>
    <n v="243944.04051395357"/>
    <n v="120557.15"/>
    <n v="137779.59999999998"/>
    <n v="103334.7"/>
    <n v="0"/>
    <n v="0"/>
    <n v="0"/>
    <n v="361671.44999999995"/>
    <n v="0"/>
    <n v="361671.44999999995"/>
    <n v="13.110924470445305"/>
    <n v="0"/>
    <m/>
    <m/>
    <n v="0"/>
    <m/>
    <m/>
    <m/>
    <m/>
    <m/>
    <m/>
    <m/>
    <m/>
    <m/>
    <m/>
    <m/>
    <m/>
    <m/>
    <m/>
    <m/>
    <m/>
    <n v="47935.819166666661"/>
    <n v="86112.25"/>
    <n v="241114.3"/>
    <n v="25"/>
    <n v="70"/>
    <n v="0"/>
    <n v="30"/>
    <n v="13.916666666666666"/>
    <n v="0"/>
    <n v="2"/>
    <n v="20"/>
    <n v="20"/>
    <n v="30"/>
    <n v="0"/>
    <n v="15"/>
    <n v="5"/>
    <n v="5"/>
    <n v="15"/>
    <n v="25"/>
    <n v="30"/>
  </r>
  <r>
    <s v="BC_LEL47"/>
    <x v="6"/>
    <x v="2"/>
    <s v="上海市"/>
    <s v="SH316"/>
    <s v="上海长征医院"/>
    <s v="SH316"/>
    <x v="169"/>
    <s v="-"/>
    <s v="-"/>
    <x v="0"/>
    <x v="2"/>
    <x v="2"/>
    <x v="2"/>
    <n v="3566.02"/>
    <n v="0.44058755323424548"/>
    <n v="0.50305988455052486"/>
    <n v="1.0182088663412803"/>
    <n v="1.0307290831068872"/>
    <n v="1.253090102467721"/>
    <n v="1.5958182105874932"/>
    <n v="1.9618563041260506"/>
    <n v="3.8796373961621016"/>
    <n v="5.8414937002881526"/>
    <n v="0"/>
    <n v="0"/>
    <n v="0"/>
    <n v="0"/>
    <n v="0"/>
    <n v="0"/>
    <n v="0"/>
    <n v="0"/>
    <n v="0"/>
    <n v="1571.1440265843839"/>
    <n v="1793.9216095048628"/>
    <n v="3630.9531815503324"/>
    <n v="3675.6005249408217"/>
    <n v="4468.5443672019428"/>
    <n v="5690.7196553192125"/>
    <n v="6996.0188176395786"/>
    <n v="13834.864547461977"/>
    <n v="20830.883365101556"/>
    <n v="0"/>
    <n v="0"/>
    <n v="0"/>
    <n v="0"/>
    <n v="0"/>
    <n v="0"/>
    <n v="0"/>
    <n v="0"/>
    <n v="0"/>
    <n v="1.0307290831068872"/>
    <n v="0"/>
    <m/>
    <m/>
    <n v="0"/>
    <m/>
    <m/>
    <m/>
    <m/>
    <m/>
    <m/>
    <n v="4"/>
    <n v="1.3333333333333333"/>
    <n v="0.33333333333333331"/>
    <n v="0"/>
    <n v="1"/>
    <n v="0"/>
    <n v="0"/>
    <n v="0"/>
    <n v="0"/>
    <n v="0"/>
    <n v="594.33666666666659"/>
    <n v="3566.02"/>
    <n v="3566.02"/>
    <n v="1"/>
    <n v="1"/>
    <n v="0"/>
    <n v="1"/>
    <n v="0.16666666666666666"/>
    <n v="0"/>
    <n v="0"/>
    <n v="0"/>
    <n v="0"/>
    <n v="0"/>
    <n v="0"/>
    <n v="0"/>
    <n v="1"/>
    <n v="0"/>
    <n v="0"/>
    <n v="1"/>
    <n v="0"/>
  </r>
  <r>
    <s v="BC_LEL47"/>
    <x v="6"/>
    <x v="2"/>
    <s v="上海市"/>
    <s v="SH316"/>
    <s v="上海长征医院"/>
    <s v="SH316"/>
    <x v="169"/>
    <s v="-"/>
    <s v="-"/>
    <x v="0"/>
    <x v="2"/>
    <x v="2"/>
    <x v="3"/>
    <n v="10698.05"/>
    <m/>
    <m/>
    <m/>
    <n v="0"/>
    <n v="0"/>
    <n v="0"/>
    <n v="0"/>
    <n v="0"/>
    <n v="0"/>
    <n v="1"/>
    <n v="0"/>
    <n v="0"/>
    <n v="0"/>
    <n v="0"/>
    <n v="0"/>
    <n v="1"/>
    <n v="0"/>
    <n v="1"/>
    <m/>
    <m/>
    <m/>
    <n v="0"/>
    <n v="0"/>
    <n v="0"/>
    <n v="0"/>
    <n v="0"/>
    <n v="0"/>
    <n v="10698.05"/>
    <n v="0"/>
    <n v="0"/>
    <n v="0"/>
    <n v="0"/>
    <n v="0"/>
    <n v="10698.05"/>
    <n v="0"/>
    <n v="10698.05"/>
    <n v="0"/>
    <n v="0"/>
    <m/>
    <m/>
    <n v="0"/>
    <m/>
    <m/>
    <m/>
    <m/>
    <m/>
    <m/>
    <n v="0.33333333333333331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316"/>
    <s v="上海长征医院"/>
    <s v="SH316"/>
    <x v="169"/>
    <s v="-"/>
    <s v="-"/>
    <x v="0"/>
    <x v="2"/>
    <x v="3"/>
    <x v="4"/>
    <n v="3985.87"/>
    <n v="24.231882103889525"/>
    <n v="20.469034798086099"/>
    <n v="31.067713968585966"/>
    <n v="18.773315159767435"/>
    <n v="22.78574389163801"/>
    <n v="26.15021858363718"/>
    <n v="75.768630870561594"/>
    <n v="67.709277635042625"/>
    <n v="143.4779085056042"/>
    <n v="65"/>
    <n v="45"/>
    <n v="50"/>
    <n v="30"/>
    <n v="0"/>
    <n v="0"/>
    <n v="160"/>
    <n v="30"/>
    <n v="190"/>
    <n v="96585.131921430133"/>
    <n v="81586.911730647436"/>
    <n v="123831.86907596774"/>
    <n v="74827.993695862227"/>
    <n v="90821.013005363187"/>
    <n v="104231.37174596192"/>
    <n v="302003.91272804531"/>
    <n v="269880.37844718737"/>
    <n v="571884.29117523273"/>
    <n v="259081.55"/>
    <n v="179364.15"/>
    <n v="199293.5"/>
    <n v="119576.09999999999"/>
    <n v="0"/>
    <n v="0"/>
    <n v="637739.19999999995"/>
    <n v="119576.09999999999"/>
    <n v="757315.29999999993"/>
    <n v="18.773315159767435"/>
    <n v="30"/>
    <m/>
    <m/>
    <n v="0"/>
    <m/>
    <m/>
    <m/>
    <m/>
    <m/>
    <m/>
    <m/>
    <m/>
    <m/>
    <m/>
    <m/>
    <m/>
    <m/>
    <m/>
    <m/>
    <m/>
    <n v="201286.435"/>
    <n v="677597.9"/>
    <n v="621795.72"/>
    <n v="170"/>
    <n v="156"/>
    <n v="0"/>
    <n v="70"/>
    <n v="50.5"/>
    <n v="70"/>
    <n v="20"/>
    <n v="40"/>
    <n v="40"/>
    <n v="50"/>
    <n v="60"/>
    <n v="50"/>
    <n v="60"/>
    <n v="60"/>
    <n v="40"/>
    <n v="60"/>
    <n v="56"/>
  </r>
  <r>
    <s v="BC_LEL47"/>
    <x v="6"/>
    <x v="2"/>
    <s v="上海市"/>
    <s v="SH316"/>
    <s v="上海长征医院"/>
    <s v="SH316"/>
    <x v="169"/>
    <s v="-"/>
    <s v="-"/>
    <x v="0"/>
    <x v="2"/>
    <x v="4"/>
    <x v="5"/>
    <n v="6232.07"/>
    <n v="4.596267063428364"/>
    <n v="5.5083518121234203"/>
    <n v="6.8037217472284501"/>
    <n v="5.7932754476297603"/>
    <n v="5.2031573805284612"/>
    <n v="7.1908895548284919"/>
    <n v="16.908340622780234"/>
    <n v="18.187322382986714"/>
    <n v="35.095663005766951"/>
    <n v="0"/>
    <n v="0"/>
    <n v="0"/>
    <n v="0"/>
    <n v="0"/>
    <n v="0"/>
    <n v="0"/>
    <n v="0"/>
    <n v="0"/>
    <n v="28644.258077980005"/>
    <n v="34328.434077780003"/>
    <n v="42401.270189250004"/>
    <n v="36104.098118909998"/>
    <n v="32426.441016470006"/>
    <n v="44814.127067959998"/>
    <n v="105373.96234501002"/>
    <n v="113344.66620334001"/>
    <n v="218718.62854835001"/>
    <n v="0"/>
    <n v="0"/>
    <n v="0"/>
    <n v="0"/>
    <n v="0"/>
    <n v="0"/>
    <n v="0"/>
    <n v="0"/>
    <n v="0"/>
    <n v="5.7932754476297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666666666666664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316"/>
    <s v="上海长征医院"/>
    <s v="SH316"/>
    <x v="169"/>
    <s v="-"/>
    <s v="-"/>
    <x v="0"/>
    <x v="2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0"/>
    <x v="0"/>
    <n v="4535.5"/>
    <n v="3.0939180194396925"/>
    <n v="2.2164988148663287"/>
    <n v="2.0618471432428471"/>
    <n v="1.4559545900937632"/>
    <n v="1.3265762623802189"/>
    <n v="2.3094350535897559"/>
    <n v="7.3722639775488688"/>
    <n v="5.0919659060637379"/>
    <n v="12.464229883612607"/>
    <n v="0"/>
    <n v="0"/>
    <n v="0"/>
    <n v="0"/>
    <n v="0"/>
    <n v="0"/>
    <n v="0"/>
    <n v="0"/>
    <n v="0"/>
    <n v="14032.465177168726"/>
    <n v="10052.930374826235"/>
    <n v="9351.5077181779343"/>
    <n v="6603.4820433702625"/>
    <n v="6016.6866380254833"/>
    <n v="10474.442685556338"/>
    <n v="33436.903270172894"/>
    <n v="23094.611366952086"/>
    <n v="56531.514637124979"/>
    <n v="0"/>
    <n v="0"/>
    <n v="0"/>
    <n v="0"/>
    <n v="0"/>
    <n v="0"/>
    <n v="0"/>
    <n v="0"/>
    <n v="0"/>
    <n v="1.4559545900937632"/>
    <n v="0"/>
    <m/>
    <m/>
    <n v="0"/>
    <m/>
    <m/>
    <m/>
    <m/>
    <m/>
    <m/>
    <m/>
    <m/>
    <m/>
    <m/>
    <m/>
    <m/>
    <m/>
    <m/>
    <m/>
    <m/>
    <n v="15118.333333333334"/>
    <n v="0"/>
    <n v="0"/>
    <n v="0"/>
    <n v="0"/>
    <n v="0"/>
    <n v="17"/>
    <n v="3.3333333333333335"/>
    <n v="17"/>
    <n v="13"/>
    <n v="1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317"/>
    <s v="海军军医大学第三附属医院长海路院区"/>
    <s v="SH317"/>
    <x v="170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369"/>
    <s v="上海市第一人民医院南部"/>
    <s v="SH369"/>
    <x v="171"/>
    <s v="-"/>
    <s v="-"/>
    <x v="0"/>
    <x v="2"/>
    <x v="0"/>
    <x v="0"/>
    <n v="4535.5"/>
    <n v="2.4195158319345338"/>
    <n v="1.7333536119371467"/>
    <n v="1.6124124087193838"/>
    <n v="1.1385903437569349"/>
    <n v="1.0374134831403032"/>
    <n v="1.8060319116008532"/>
    <n v="5.7652818525910643"/>
    <n v="3.9820357384980918"/>
    <n v="9.747317591089157"/>
    <n v="7"/>
    <n v="13"/>
    <n v="11"/>
    <n v="2"/>
    <n v="0"/>
    <n v="0"/>
    <n v="31"/>
    <n v="2"/>
    <n v="33"/>
    <n v="10973.714055739079"/>
    <n v="7861.6253069409286"/>
    <n v="7313.0964797467659"/>
    <n v="5164.0765041095783"/>
    <n v="4705.1888527828451"/>
    <n v="8191.2577350656693"/>
    <n v="26148.435842426778"/>
    <n v="18060.523091958094"/>
    <n v="44208.958934384871"/>
    <n v="31748.5"/>
    <n v="58961.5"/>
    <n v="49890.5"/>
    <n v="9071"/>
    <n v="0"/>
    <n v="0"/>
    <n v="140600.5"/>
    <n v="9071"/>
    <n v="149671.5"/>
    <n v="1.1385903437569349"/>
    <n v="2"/>
    <m/>
    <m/>
    <n v="0"/>
    <m/>
    <m/>
    <m/>
    <m/>
    <m/>
    <m/>
    <m/>
    <m/>
    <m/>
    <m/>
    <m/>
    <m/>
    <m/>
    <m/>
    <m/>
    <m/>
    <n v="32882.375"/>
    <n v="136065"/>
    <n v="99781"/>
    <n v="30"/>
    <n v="22"/>
    <n v="0"/>
    <n v="12"/>
    <n v="7.25"/>
    <n v="8"/>
    <n v="3"/>
    <n v="11"/>
    <n v="2"/>
    <n v="5"/>
    <n v="6"/>
    <n v="11"/>
    <n v="12"/>
    <n v="7"/>
    <n v="5"/>
    <n v="9"/>
    <n v="8"/>
  </r>
  <r>
    <s v="BC_LEL47"/>
    <x v="6"/>
    <x v="2"/>
    <s v="上海市"/>
    <s v="SH369"/>
    <s v="上海市第一人民医院南部"/>
    <s v="SH369"/>
    <x v="171"/>
    <s v="-"/>
    <s v="-"/>
    <x v="0"/>
    <x v="2"/>
    <x v="1"/>
    <x v="1"/>
    <n v="3444.49"/>
    <n v="6.9755065855657561"/>
    <n v="6.4629655505717469"/>
    <n v="9.8032273275116122"/>
    <n v="10.034227528047472"/>
    <n v="9.0346371174825233"/>
    <n v="11.891510994347332"/>
    <n v="23.241699463649113"/>
    <n v="30.960375639877327"/>
    <n v="54.20207510352644"/>
    <n v="-3"/>
    <n v="0"/>
    <n v="-6"/>
    <n v="1"/>
    <n v="0"/>
    <n v="0"/>
    <n v="-9"/>
    <n v="1"/>
    <n v="-8"/>
    <n v="24027.06267891539"/>
    <n v="22261.620209288874"/>
    <n v="33767.118497340474"/>
    <n v="34562.796378084233"/>
    <n v="31119.717204797376"/>
    <n v="40960.190704919441"/>
    <n v="80055.801385544735"/>
    <n v="106642.70428780105"/>
    <n v="186698.50567334579"/>
    <n v="-10333.469999999999"/>
    <n v="0"/>
    <n v="-20666.939999999999"/>
    <n v="3444.49"/>
    <n v="0"/>
    <n v="0"/>
    <n v="-31000.409999999996"/>
    <n v="3444.49"/>
    <n v="-27555.919999999998"/>
    <n v="10.034227528047472"/>
    <n v="1"/>
    <m/>
    <m/>
    <n v="0"/>
    <m/>
    <m/>
    <m/>
    <m/>
    <m/>
    <m/>
    <m/>
    <m/>
    <m/>
    <m/>
    <m/>
    <m/>
    <m/>
    <m/>
    <m/>
    <m/>
    <n v="31861.532499999998"/>
    <n v="65445.31"/>
    <n v="0"/>
    <n v="19"/>
    <n v="0"/>
    <n v="0"/>
    <n v="22"/>
    <n v="9.25"/>
    <n v="19"/>
    <n v="22"/>
    <n v="13"/>
    <n v="16"/>
    <n v="9"/>
    <n v="13"/>
    <n v="1"/>
    <n v="17"/>
    <n v="1"/>
    <n v="3"/>
    <n v="-3"/>
    <n v="0"/>
  </r>
  <r>
    <s v="BC_LEL47"/>
    <x v="6"/>
    <x v="2"/>
    <s v="上海市"/>
    <s v="SH369"/>
    <s v="上海市第一人民医院南部"/>
    <s v="SH369"/>
    <x v="171"/>
    <s v="-"/>
    <s v="-"/>
    <x v="0"/>
    <x v="2"/>
    <x v="2"/>
    <x v="2"/>
    <n v="3566.02"/>
    <n v="0.44058755323424564"/>
    <n v="0.50305988455052508"/>
    <n v="1.0182088663412807"/>
    <n v="1.0307290831068876"/>
    <n v="1.2530901024677217"/>
    <n v="1.5958182105874941"/>
    <n v="1.9618563041260515"/>
    <n v="3.8796373961621033"/>
    <n v="5.8414937002881544"/>
    <n v="0"/>
    <n v="0"/>
    <n v="0"/>
    <n v="0"/>
    <n v="0"/>
    <n v="0"/>
    <n v="0"/>
    <n v="0"/>
    <n v="0"/>
    <n v="1571.1440265843846"/>
    <n v="1793.9216095048635"/>
    <n v="3630.9531815503337"/>
    <n v="3675.6005249408231"/>
    <n v="4468.5443672019446"/>
    <n v="5690.7196553192152"/>
    <n v="6996.0188176395823"/>
    <n v="13834.864547461983"/>
    <n v="20830.883365101567"/>
    <n v="0"/>
    <n v="0"/>
    <n v="0"/>
    <n v="0"/>
    <n v="0"/>
    <n v="0"/>
    <n v="0"/>
    <n v="0"/>
    <n v="0"/>
    <n v="1.0307290831068876"/>
    <n v="0"/>
    <m/>
    <m/>
    <n v="0"/>
    <m/>
    <m/>
    <m/>
    <m/>
    <m/>
    <m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369"/>
    <s v="上海市第一人民医院南部"/>
    <s v="SH369"/>
    <x v="171"/>
    <s v="-"/>
    <s v="-"/>
    <x v="0"/>
    <x v="2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369"/>
    <s v="上海市第一人民医院南部"/>
    <s v="SH369"/>
    <x v="171"/>
    <s v="-"/>
    <s v="-"/>
    <x v="0"/>
    <x v="2"/>
    <x v="3"/>
    <x v="4"/>
    <n v="3985.87"/>
    <n v="19.547633452614154"/>
    <n v="16.512179600674372"/>
    <n v="25.062035308066296"/>
    <n v="15.144258372511409"/>
    <n v="18.38104723476631"/>
    <n v="21.095137611973957"/>
    <n v="61.121848361354822"/>
    <n v="54.620443219251669"/>
    <n v="115.74229158060649"/>
    <n v="12"/>
    <n v="18"/>
    <n v="24"/>
    <n v="8"/>
    <n v="0"/>
    <n v="0"/>
    <n v="54"/>
    <n v="8"/>
    <n v="62"/>
    <n v="77914.325749771175"/>
    <n v="65815.401304939965"/>
    <n v="99894.01467336221"/>
    <n v="60363.045119242051"/>
    <n v="73264.464741637988"/>
    <n v="84082.476153438634"/>
    <n v="243623.74172807334"/>
    <n v="217709.98601431865"/>
    <n v="461333.72774239199"/>
    <n v="47830.44"/>
    <n v="71745.66"/>
    <n v="95660.88"/>
    <n v="31886.959999999999"/>
    <n v="0"/>
    <n v="0"/>
    <n v="215236.98"/>
    <n v="31886.959999999999"/>
    <n v="247123.94"/>
    <n v="15.144258372511409"/>
    <n v="8"/>
    <m/>
    <m/>
    <n v="0"/>
    <m/>
    <m/>
    <m/>
    <m/>
    <m/>
    <m/>
    <m/>
    <m/>
    <m/>
    <m/>
    <m/>
    <m/>
    <m/>
    <m/>
    <m/>
    <m/>
    <n v="91010.698333333319"/>
    <n v="215236.97999999998"/>
    <n v="191321.76"/>
    <n v="54"/>
    <n v="48"/>
    <n v="0"/>
    <n v="38"/>
    <n v="22.833333333333332"/>
    <n v="36"/>
    <n v="30"/>
    <n v="38"/>
    <n v="22"/>
    <n v="23"/>
    <n v="23"/>
    <n v="19"/>
    <n v="15"/>
    <n v="20"/>
    <n v="13"/>
    <n v="14"/>
    <n v="21"/>
  </r>
  <r>
    <s v="BC_LEL47"/>
    <x v="6"/>
    <x v="2"/>
    <s v="上海市"/>
    <s v="SH369"/>
    <s v="上海市第一人民医院南部"/>
    <s v="SH369"/>
    <x v="171"/>
    <s v="-"/>
    <s v="-"/>
    <x v="0"/>
    <x v="2"/>
    <x v="4"/>
    <x v="5"/>
    <n v="6232.07"/>
    <n v="27.108284832734547"/>
    <n v="24.85470276263424"/>
    <n v="36.798327974738726"/>
    <n v="33.101439344134448"/>
    <n v="28.784658495540008"/>
    <n v="38.736790999539487"/>
    <n v="88.761315570107513"/>
    <n v="100.62288883921394"/>
    <n v="189.38420440932146"/>
    <n v="22"/>
    <n v="27"/>
    <n v="23"/>
    <n v="15"/>
    <n v="0"/>
    <n v="0"/>
    <n v="72"/>
    <n v="15"/>
    <n v="87"/>
    <n v="168940.72865753999"/>
    <n v="154896.24744592997"/>
    <n v="229329.75582152995"/>
    <n v="206290.48709339995"/>
    <n v="179388.0066703"/>
    <n v="241410.39308450004"/>
    <n v="553166.73192499997"/>
    <n v="627088.8868482"/>
    <n v="1180255.6187732001"/>
    <n v="137105.53999999998"/>
    <n v="168265.88999999998"/>
    <n v="143337.60999999999"/>
    <n v="93481.049999999988"/>
    <n v="0"/>
    <n v="0"/>
    <n v="448709.03999999992"/>
    <n v="93481.049999999988"/>
    <n v="542190.08999999985"/>
    <n v="33.101439344134448"/>
    <n v="15"/>
    <n v="91"/>
    <n v="79"/>
    <n v="87"/>
    <n v="22"/>
    <n v="27"/>
    <n v="23"/>
    <n v="15"/>
    <n v="0"/>
    <n v="0"/>
    <n v="0"/>
    <n v="0"/>
    <n v="0"/>
    <n v="0"/>
    <n v="0"/>
    <n v="0"/>
    <n v="0"/>
    <n v="0"/>
    <n v="0"/>
    <n v="0"/>
    <n v="126718.75666666665"/>
    <n v="567118.37"/>
    <n v="492333.52999999997"/>
    <n v="91"/>
    <n v="79"/>
    <n v="39.333333333333336"/>
    <n v="31"/>
    <n v="20.333333333333332"/>
    <n v="0"/>
    <n v="0"/>
    <n v="5"/>
    <n v="21"/>
    <n v="20"/>
    <n v="28"/>
    <n v="29"/>
    <n v="25"/>
    <n v="37"/>
    <n v="23"/>
    <n v="31"/>
    <n v="25"/>
  </r>
  <r>
    <s v="BC_LEL47"/>
    <x v="6"/>
    <x v="2"/>
    <s v="上海市"/>
    <s v="SH369"/>
    <s v="上海市第一人民医院南部"/>
    <s v="SH369"/>
    <x v="171"/>
    <s v="-"/>
    <s v="-"/>
    <x v="0"/>
    <x v="2"/>
    <x v="4"/>
    <x v="6"/>
    <n v="8489.27"/>
    <n v="2"/>
    <n v="2"/>
    <n v="3"/>
    <n v="2"/>
    <n v="3"/>
    <n v="3"/>
    <n v="7"/>
    <n v="8"/>
    <n v="15"/>
    <n v="1"/>
    <n v="2"/>
    <n v="1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8489.27"/>
    <n v="16978.54"/>
    <n v="8489.27"/>
    <n v="0"/>
    <n v="0"/>
    <n v="0"/>
    <n v="33957.08"/>
    <n v="0"/>
    <n v="33957.08"/>
    <n v="2"/>
    <n v="0"/>
    <n v="12"/>
    <n v="10"/>
    <n v="8"/>
    <n v="2"/>
    <n v="4"/>
    <n v="2"/>
    <n v="0"/>
    <n v="0"/>
    <n v="0"/>
    <n v="0"/>
    <n v="0"/>
    <n v="0"/>
    <n v="1"/>
    <n v="0"/>
    <n v="0"/>
    <n v="0"/>
    <n v="1"/>
    <n v="0"/>
    <n v="0"/>
    <n v="11319.026666666667"/>
    <n v="50935.62"/>
    <n v="42446.350000000006"/>
    <n v="6"/>
    <n v="5"/>
    <n v="0"/>
    <n v="4"/>
    <n v="1.3333333333333333"/>
    <n v="0"/>
    <n v="0"/>
    <n v="2"/>
    <n v="1"/>
    <n v="1"/>
    <n v="1"/>
    <n v="3"/>
    <n v="3"/>
    <n v="0"/>
    <n v="0"/>
    <n v="1"/>
    <n v="4"/>
  </r>
  <r>
    <s v="BC_LEL48"/>
    <x v="5"/>
    <x v="2"/>
    <s v="上海市"/>
    <s v="SH437"/>
    <s v="上海市第六人民医院金山分院"/>
    <s v="SH437"/>
    <x v="172"/>
    <s v="-"/>
    <s v="-"/>
    <x v="0"/>
    <x v="1"/>
    <x v="0"/>
    <x v="0"/>
    <n v="4535.5"/>
    <n v="3.6766802622365291"/>
    <n v="2.6339926891034873"/>
    <n v="2.4502112362636623"/>
    <n v="1.7301943588925011"/>
    <n v="1.5764466704027771"/>
    <n v="2.7444341527796343"/>
    <n v="8.7608841876036792"/>
    <n v="6.0510751820749125"/>
    <n v="14.811959369678592"/>
    <n v="0"/>
    <n v="0"/>
    <n v="0"/>
    <n v="0"/>
    <n v="0"/>
    <n v="0"/>
    <n v="0"/>
    <n v="0"/>
    <n v="0"/>
    <n v="16675.583329373778"/>
    <n v="11946.473841428866"/>
    <n v="11112.93306207384"/>
    <n v="7847.2965147569384"/>
    <n v="7149.9738736117961"/>
    <n v="12447.381099932032"/>
    <n v="39734.990232876487"/>
    <n v="27444.651488300769"/>
    <n v="67179.641721177264"/>
    <n v="0"/>
    <n v="0"/>
    <n v="0"/>
    <n v="0"/>
    <n v="0"/>
    <n v="0"/>
    <n v="0"/>
    <n v="0"/>
    <n v="0"/>
    <n v="1.7301943588925011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37"/>
    <s v="上海市第六人民医院金山分院"/>
    <s v="SH437"/>
    <x v="172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37"/>
    <s v="上海市第六人民医院金山分院"/>
    <s v="SH437"/>
    <x v="17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37"/>
    <s v="上海市第六人民医院金山分院"/>
    <s v="SH437"/>
    <x v="172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37"/>
    <s v="上海市第六人民医院金山分院"/>
    <s v="SH437"/>
    <x v="172"/>
    <s v="-"/>
    <s v="-"/>
    <x v="0"/>
    <x v="1"/>
    <x v="3"/>
    <x v="4"/>
    <n v="3985.87"/>
    <n v="0.72896383450286339"/>
    <n v="0.61576670070503292"/>
    <n v="0.93460507139655602"/>
    <n v="0.56475463798159431"/>
    <n v="0.6854598899101827"/>
    <n v="0.7866728440691948"/>
    <n v="2.2793356066044526"/>
    <n v="2.0368873719609719"/>
    <n v="4.316222978565424"/>
    <n v="0"/>
    <n v="0"/>
    <n v="0"/>
    <n v="0"/>
    <n v="0"/>
    <n v="0"/>
    <n v="0"/>
    <n v="0"/>
    <n v="0"/>
    <n v="2905.5550790299276"/>
    <n v="2454.3660193391697"/>
    <n v="3725.2143159273901"/>
    <n v="2251.0385688916972"/>
    <n v="2732.1540113962997"/>
    <n v="3135.5756889900813"/>
    <n v="9085.1354142964883"/>
    <n v="8118.7682692780782"/>
    <n v="17203.903683574565"/>
    <n v="0"/>
    <n v="0"/>
    <n v="0"/>
    <n v="0"/>
    <n v="0"/>
    <n v="0"/>
    <n v="0"/>
    <n v="0"/>
    <n v="0"/>
    <n v="0.56475463798159431"/>
    <n v="0"/>
    <m/>
    <m/>
    <n v="0"/>
    <m/>
    <m/>
    <m/>
    <m/>
    <m/>
    <m/>
    <m/>
    <m/>
    <m/>
    <m/>
    <m/>
    <m/>
    <m/>
    <m/>
    <m/>
    <m/>
    <n v="6643.1166666666668"/>
    <n v="0"/>
    <n v="0"/>
    <n v="0"/>
    <n v="0"/>
    <n v="0"/>
    <n v="10"/>
    <n v="1.6666666666666667"/>
    <n v="10"/>
    <n v="0"/>
    <n v="0"/>
    <n v="0"/>
    <n v="0"/>
    <n v="10"/>
    <n v="0"/>
    <n v="0"/>
    <n v="0"/>
    <n v="0"/>
    <n v="0"/>
    <n v="0"/>
  </r>
  <r>
    <s v="BC_LEL48"/>
    <x v="5"/>
    <x v="2"/>
    <s v="上海市"/>
    <s v="SH437"/>
    <s v="上海市第六人民医院金山分院"/>
    <s v="SH437"/>
    <x v="172"/>
    <s v="-"/>
    <s v="-"/>
    <x v="0"/>
    <x v="1"/>
    <x v="4"/>
    <x v="5"/>
    <n v="6232.07"/>
    <n v="1.5203639794241721"/>
    <n v="1.4055146574236173"/>
    <n v="2.0836190839239612"/>
    <n v="1.8257931633245457"/>
    <n v="1.6752183787232817"/>
    <n v="2.1824089914233959"/>
    <n v="5.0094977207717513"/>
    <n v="5.6834205334712227"/>
    <n v="10.692918254242974"/>
    <n v="0"/>
    <n v="4"/>
    <n v="0"/>
    <n v="4"/>
    <n v="0"/>
    <n v="0"/>
    <n v="4"/>
    <n v="4"/>
    <n v="8"/>
    <n v="9475.0147452500005"/>
    <n v="8759.2657310900013"/>
    <n v="12985.259984350001"/>
    <n v="11378.47079936"/>
    <n v="10440.078201490001"/>
    <n v="13600.925603180003"/>
    <n v="31219.540460690005"/>
    <n v="35419.474604030009"/>
    <n v="66639.015064720006"/>
    <n v="0"/>
    <n v="24928.28"/>
    <n v="0"/>
    <n v="24928.28"/>
    <n v="0"/>
    <n v="0"/>
    <n v="24928.28"/>
    <n v="24928.28"/>
    <n v="49856.56"/>
    <n v="1.8257931633245457"/>
    <n v="4"/>
    <n v="8"/>
    <n v="4"/>
    <n v="8"/>
    <n v="0"/>
    <n v="4"/>
    <n v="0"/>
    <n v="4"/>
    <n v="0"/>
    <n v="0"/>
    <n v="0"/>
    <n v="0"/>
    <n v="0"/>
    <n v="0"/>
    <n v="0"/>
    <n v="0"/>
    <n v="0"/>
    <n v="0"/>
    <n v="0"/>
    <n v="0"/>
    <n v="7270.7483333333339"/>
    <n v="49856.56"/>
    <n v="24928.28"/>
    <n v="8"/>
    <n v="4"/>
    <n v="3.3333333333333335"/>
    <n v="4"/>
    <n v="1.1666666666666667"/>
    <n v="0"/>
    <n v="0"/>
    <n v="0"/>
    <n v="2"/>
    <n v="0"/>
    <n v="0"/>
    <n v="4"/>
    <n v="0"/>
    <n v="4"/>
    <n v="0"/>
    <n v="0"/>
    <n v="4"/>
  </r>
  <r>
    <s v="BC_LEL48"/>
    <x v="5"/>
    <x v="2"/>
    <s v="上海市"/>
    <s v="SH437"/>
    <s v="上海市第六人民医院金山分院"/>
    <s v="SH437"/>
    <x v="172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0"/>
    <x v="0"/>
    <n v="4535.5"/>
    <n v="0.97042584389455588"/>
    <n v="0.69521807604245323"/>
    <n v="0.64671065664673821"/>
    <n v="0.4566688428350042"/>
    <n v="0.41608855852746457"/>
    <n v="0.7243680817390814"/>
    <n v="2.312354576583747"/>
    <n v="1.5971254831015502"/>
    <n v="3.909480059685297"/>
    <n v="0"/>
    <n v="0"/>
    <n v="0"/>
    <n v="0"/>
    <n v="0"/>
    <n v="0"/>
    <n v="0"/>
    <n v="0"/>
    <n v="0"/>
    <n v="4401.3664149837587"/>
    <n v="3153.1615838905464"/>
    <n v="2933.1561832212815"/>
    <n v="2071.2215366781616"/>
    <n v="1887.1696572013154"/>
    <n v="3285.3714347276036"/>
    <n v="10487.684182095587"/>
    <n v="7243.7626286070808"/>
    <n v="17731.44681070267"/>
    <n v="0"/>
    <n v="0"/>
    <n v="0"/>
    <n v="0"/>
    <n v="0"/>
    <n v="0"/>
    <n v="0"/>
    <n v="0"/>
    <n v="0"/>
    <n v="0.4566688428350042"/>
    <n v="0"/>
    <m/>
    <m/>
    <n v="0"/>
    <m/>
    <m/>
    <m/>
    <m/>
    <m/>
    <m/>
    <m/>
    <m/>
    <m/>
    <m/>
    <m/>
    <m/>
    <m/>
    <m/>
    <m/>
    <m/>
    <n v="4535.5"/>
    <n v="0"/>
    <n v="0"/>
    <n v="0"/>
    <n v="0"/>
    <n v="0"/>
    <n v="12"/>
    <n v="1"/>
    <n v="0"/>
    <n v="12"/>
    <n v="0"/>
    <n v="0"/>
    <n v="0"/>
    <n v="0"/>
    <n v="0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3"/>
    <x v="4"/>
    <n v="3985.87"/>
    <n v="2.0745591190815631"/>
    <n v="1.7524112496549045"/>
    <n v="2.6597937810287688"/>
    <n v="1.6072359543972978"/>
    <n v="1.9507511869194496"/>
    <n v="2.2387932640177723"/>
    <n v="6.4867641497652357"/>
    <n v="5.7967804053345198"/>
    <n v="12.283544555099756"/>
    <n v="0"/>
    <n v="0"/>
    <n v="0"/>
    <n v="0"/>
    <n v="0"/>
    <n v="0"/>
    <n v="0"/>
    <n v="0"/>
    <n v="0"/>
    <n v="8268.9229559736305"/>
    <n v="6984.8834276619937"/>
    <n v="10601.592237989138"/>
    <n v="6406.2335735535571"/>
    <n v="7775.4406334066261"/>
    <n v="8923.5389072505186"/>
    <n v="25855.398621624761"/>
    <n v="23105.213114210703"/>
    <n v="48960.611735835468"/>
    <n v="0"/>
    <n v="0"/>
    <n v="0"/>
    <n v="0"/>
    <n v="0"/>
    <n v="0"/>
    <n v="0"/>
    <n v="0"/>
    <n v="0"/>
    <n v="1.6072359543972978"/>
    <n v="0"/>
    <m/>
    <m/>
    <n v="0"/>
    <m/>
    <m/>
    <m/>
    <m/>
    <m/>
    <m/>
    <m/>
    <m/>
    <m/>
    <m/>
    <m/>
    <m/>
    <m/>
    <m/>
    <m/>
    <m/>
    <n v="31222.648333333331"/>
    <n v="87689.14"/>
    <n v="0"/>
    <n v="22"/>
    <n v="0"/>
    <n v="0"/>
    <n v="36"/>
    <n v="7.833333333333333"/>
    <n v="0"/>
    <n v="12"/>
    <n v="36"/>
    <n v="0"/>
    <n v="12"/>
    <n v="12"/>
    <n v="22"/>
    <n v="0"/>
    <n v="0"/>
    <n v="0"/>
    <n v="0"/>
    <n v="0"/>
  </r>
  <r>
    <s v="BC_LEL48"/>
    <x v="5"/>
    <x v="2"/>
    <s v="上海市"/>
    <s v="SH463"/>
    <s v="复旦大学附属浦东医院"/>
    <s v="SH463"/>
    <x v="173"/>
    <s v="-"/>
    <s v="-"/>
    <x v="0"/>
    <x v="1"/>
    <x v="4"/>
    <x v="5"/>
    <n v="6232.07"/>
    <n v="5.4331293088283665"/>
    <n v="4.9198057978296141"/>
    <n v="7.9506199019282526"/>
    <n v="6.798256923628907"/>
    <n v="6.1252570682293381"/>
    <n v="8.3921652351289389"/>
    <n v="18.303555008586233"/>
    <n v="21.315679226987186"/>
    <n v="39.619234235573416"/>
    <n v="2"/>
    <n v="0"/>
    <n v="0"/>
    <n v="0"/>
    <n v="0"/>
    <n v="0"/>
    <n v="2"/>
    <n v="0"/>
    <n v="2"/>
    <n v="33859.642171669999"/>
    <n v="30660.574118480003"/>
    <n v="49548.819772210001"/>
    <n v="42367.213026040001"/>
    <n v="38173.030817200008"/>
    <n v="52300.561196890005"/>
    <n v="114069.03606236"/>
    <n v="132840.80504013001"/>
    <n v="246909.84110249003"/>
    <n v="12464.14"/>
    <n v="0"/>
    <n v="0"/>
    <n v="0"/>
    <n v="0"/>
    <n v="0"/>
    <n v="12464.14"/>
    <n v="0"/>
    <n v="12464.14"/>
    <n v="6.798256923628907"/>
    <n v="0"/>
    <n v="11"/>
    <n v="-3"/>
    <n v="2"/>
    <n v="2"/>
    <n v="0"/>
    <n v="0"/>
    <n v="0"/>
    <n v="0"/>
    <n v="0"/>
    <n v="0.33333333333333331"/>
    <n v="0"/>
    <n v="0"/>
    <n v="0"/>
    <n v="0"/>
    <n v="0"/>
    <n v="0"/>
    <n v="0"/>
    <n v="0"/>
    <n v="0"/>
    <n v="4154.7133333333331"/>
    <n v="68552.76999999999"/>
    <n v="-18696.21"/>
    <n v="11"/>
    <n v="-3"/>
    <n v="20"/>
    <n v="6"/>
    <n v="0.66666666666666663"/>
    <n v="0"/>
    <n v="0"/>
    <n v="0"/>
    <n v="0"/>
    <n v="0"/>
    <n v="0"/>
    <n v="5"/>
    <n v="6"/>
    <n v="0"/>
    <n v="0"/>
    <n v="-5"/>
    <n v="2"/>
  </r>
  <r>
    <s v="BC_LEL48"/>
    <x v="5"/>
    <x v="2"/>
    <s v="上海市"/>
    <s v="SH463"/>
    <s v="复旦大学附属浦东医院"/>
    <s v="SH463"/>
    <x v="173"/>
    <s v="-"/>
    <s v="-"/>
    <x v="0"/>
    <x v="1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4"/>
    <n v="-4"/>
    <n v="0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16978.54"/>
    <n v="-16978.54"/>
    <n v="2"/>
    <n v="-2"/>
    <n v="0"/>
    <n v="2"/>
    <n v="0"/>
    <n v="0"/>
    <n v="0"/>
    <n v="0"/>
    <n v="0"/>
    <n v="0"/>
    <n v="0"/>
    <n v="2"/>
    <n v="0"/>
    <n v="0"/>
    <n v="0"/>
    <n v="-2"/>
    <n v="0"/>
  </r>
  <r>
    <s v="BC_LEL47"/>
    <x v="6"/>
    <x v="2"/>
    <s v="上海市"/>
    <s v="SH477"/>
    <s v="上海市宝山区吴淞中心医院"/>
    <s v="SH477"/>
    <x v="174"/>
    <s v="-"/>
    <s v="-"/>
    <x v="0"/>
    <x v="1"/>
    <x v="0"/>
    <x v="0"/>
    <n v="4535.5"/>
    <n v="7.5637596162594578"/>
    <n v="5.4187163719383342"/>
    <n v="5.0406365194461378"/>
    <n v="3.5593995905725895"/>
    <n v="3.243105957635247"/>
    <n v="5.6459193440037057"/>
    <n v="18.02311250764393"/>
    <n v="12.448424892211541"/>
    <n v="30.471537399855471"/>
    <n v="9"/>
    <n v="6"/>
    <n v="6"/>
    <n v="3"/>
    <n v="0"/>
    <n v="0"/>
    <n v="21"/>
    <n v="3"/>
    <n v="24"/>
    <n v="34305.431739544772"/>
    <n v="24576.588104926315"/>
    <n v="22861.806933947955"/>
    <n v="16143.656843041979"/>
    <n v="14709.107070854663"/>
    <n v="25607.067184728807"/>
    <n v="81743.826778419039"/>
    <n v="56459.831098625451"/>
    <n v="138203.65787704449"/>
    <n v="40819.5"/>
    <n v="27213"/>
    <n v="27213"/>
    <n v="13606.5"/>
    <n v="0"/>
    <n v="0"/>
    <n v="95245.5"/>
    <n v="13606.5"/>
    <n v="108852"/>
    <n v="3.5593995905725895"/>
    <n v="3"/>
    <m/>
    <m/>
    <n v="0"/>
    <m/>
    <m/>
    <m/>
    <m/>
    <m/>
    <m/>
    <m/>
    <m/>
    <m/>
    <m/>
    <m/>
    <m/>
    <m/>
    <m/>
    <m/>
    <m/>
    <n v="25701.166666666668"/>
    <n v="72568"/>
    <n v="63497"/>
    <n v="16"/>
    <n v="14"/>
    <n v="0"/>
    <n v="11"/>
    <n v="5.666666666666667"/>
    <n v="8"/>
    <n v="2"/>
    <n v="8"/>
    <n v="7"/>
    <n v="11"/>
    <n v="2"/>
    <n v="10"/>
    <n v="0"/>
    <n v="6"/>
    <n v="4"/>
    <n v="4"/>
    <n v="6"/>
  </r>
  <r>
    <s v="BC_LEL47"/>
    <x v="6"/>
    <x v="2"/>
    <s v="上海市"/>
    <s v="SH477"/>
    <s v="上海市宝山区吴淞中心医院"/>
    <s v="SH477"/>
    <x v="174"/>
    <s v="-"/>
    <s v="-"/>
    <x v="0"/>
    <x v="1"/>
    <x v="1"/>
    <x v="1"/>
    <n v="3444.49"/>
    <n v="0.75345193084508166"/>
    <n v="0.69809035563666955"/>
    <n v="1.0588851817172822"/>
    <n v="1.0838364228901451"/>
    <n v="0.97586672697546417"/>
    <n v="1.2844489227343809"/>
    <n v="2.5104274681990333"/>
    <n v="3.3441520725999903"/>
    <n v="5.8545795407990235"/>
    <n v="2"/>
    <n v="1"/>
    <n v="1"/>
    <n v="1"/>
    <n v="0"/>
    <n v="0"/>
    <n v="4"/>
    <n v="1"/>
    <n v="5"/>
    <n v="2595.2576412765752"/>
    <n v="2404.565249086952"/>
    <n v="3647.3194195733613"/>
    <n v="3733.263720280876"/>
    <n v="3361.3631823997162"/>
    <n v="4424.2714698693471"/>
    <n v="8647.1423099368876"/>
    <n v="11518.898372549938"/>
    <n v="20166.040682486826"/>
    <n v="6888.98"/>
    <n v="3444.49"/>
    <n v="3444.49"/>
    <n v="3444.49"/>
    <n v="0"/>
    <n v="0"/>
    <n v="13777.96"/>
    <n v="3444.49"/>
    <n v="17222.449999999997"/>
    <n v="1.0838364228901451"/>
    <n v="1"/>
    <m/>
    <m/>
    <n v="0"/>
    <m/>
    <m/>
    <m/>
    <m/>
    <m/>
    <m/>
    <m/>
    <m/>
    <m/>
    <m/>
    <m/>
    <m/>
    <m/>
    <m/>
    <m/>
    <m/>
    <n v="3444.49"/>
    <n v="0"/>
    <n v="6888.98"/>
    <n v="0"/>
    <n v="2"/>
    <n v="0"/>
    <n v="5"/>
    <n v="1"/>
    <n v="0"/>
    <n v="4"/>
    <n v="2"/>
    <n v="5"/>
    <n v="-1"/>
    <n v="0"/>
    <n v="0"/>
    <n v="0"/>
    <n v="0"/>
    <n v="1"/>
    <n v="1"/>
    <n v="0"/>
  </r>
  <r>
    <s v="BC_LEL47"/>
    <x v="6"/>
    <x v="2"/>
    <s v="上海市"/>
    <s v="SH477"/>
    <s v="上海市宝山区吴淞中心医院"/>
    <s v="SH477"/>
    <x v="174"/>
    <s v="-"/>
    <s v="-"/>
    <x v="0"/>
    <x v="1"/>
    <x v="2"/>
    <x v="2"/>
    <n v="3566.02"/>
    <n v="0"/>
    <n v="0"/>
    <n v="0"/>
    <n v="0"/>
    <n v="0"/>
    <n v="0"/>
    <n v="0"/>
    <n v="0"/>
    <n v="0"/>
    <n v="0"/>
    <n v="0"/>
    <n v="0"/>
    <n v="4"/>
    <n v="0"/>
    <n v="0"/>
    <n v="0"/>
    <n v="4"/>
    <n v="4"/>
    <n v="0"/>
    <n v="0"/>
    <n v="0"/>
    <n v="0"/>
    <n v="0"/>
    <n v="0"/>
    <n v="0"/>
    <n v="0"/>
    <n v="0"/>
    <n v="0"/>
    <n v="0"/>
    <n v="0"/>
    <n v="14264.08"/>
    <n v="0"/>
    <n v="0"/>
    <n v="0"/>
    <n v="14264.08"/>
    <n v="14264.08"/>
    <n v="0"/>
    <n v="4"/>
    <m/>
    <m/>
    <n v="0"/>
    <m/>
    <m/>
    <m/>
    <m/>
    <m/>
    <m/>
    <n v="0"/>
    <n v="0"/>
    <n v="0.33333333333333331"/>
    <n v="2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477"/>
    <s v="上海市宝山区吴淞中心医院"/>
    <s v="SH477"/>
    <x v="174"/>
    <s v="-"/>
    <s v="-"/>
    <x v="0"/>
    <x v="1"/>
    <x v="2"/>
    <x v="3"/>
    <n v="10698.05"/>
    <m/>
    <m/>
    <m/>
    <n v="0"/>
    <n v="0"/>
    <n v="0"/>
    <n v="0"/>
    <n v="0"/>
    <n v="0"/>
    <n v="0"/>
    <n v="0"/>
    <n v="1"/>
    <n v="3"/>
    <n v="0"/>
    <n v="0"/>
    <n v="1"/>
    <n v="3"/>
    <n v="4"/>
    <m/>
    <m/>
    <m/>
    <n v="0"/>
    <n v="0"/>
    <n v="0"/>
    <n v="0"/>
    <n v="0"/>
    <n v="0"/>
    <n v="0"/>
    <n v="0"/>
    <n v="10698.05"/>
    <n v="32094.149999999998"/>
    <n v="0"/>
    <n v="0"/>
    <n v="10698.05"/>
    <n v="32094.149999999998"/>
    <n v="42792.2"/>
    <n v="0"/>
    <n v="3"/>
    <m/>
    <m/>
    <n v="0"/>
    <m/>
    <m/>
    <m/>
    <m/>
    <m/>
    <m/>
    <n v="0"/>
    <n v="0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477"/>
    <s v="上海市宝山区吴淞中心医院"/>
    <s v="SH477"/>
    <x v="174"/>
    <s v="-"/>
    <s v="-"/>
    <x v="0"/>
    <x v="1"/>
    <x v="3"/>
    <x v="4"/>
    <n v="3985.87"/>
    <n v="1.7162715522635326"/>
    <n v="1.4497603601582649"/>
    <n v="2.2004330266028256"/>
    <n v="1.329657622641488"/>
    <n v="1.6138459188072634"/>
    <n v="1.8521415731618187"/>
    <n v="5.3664649390246231"/>
    <n v="4.7956451146105703"/>
    <n v="10.162110053635192"/>
    <n v="7"/>
    <n v="8"/>
    <n v="10"/>
    <n v="4"/>
    <n v="0"/>
    <n v="0"/>
    <n v="25"/>
    <n v="4"/>
    <n v="29"/>
    <n v="6840.8352920206471"/>
    <n v="5778.5563267440239"/>
    <n v="8770.6399877454041"/>
    <n v="5299.842428358028"/>
    <n v="6432.5800323963067"/>
    <n v="7382.3955322184984"/>
    <n v="21390.031606510078"/>
    <n v="19114.817992972832"/>
    <n v="40504.849599482914"/>
    <n v="27901.09"/>
    <n v="31886.959999999999"/>
    <n v="39858.699999999997"/>
    <n v="15943.48"/>
    <n v="0"/>
    <n v="0"/>
    <n v="99646.75"/>
    <n v="15943.48"/>
    <n v="115590.23"/>
    <n v="1.329657622641488"/>
    <n v="4"/>
    <m/>
    <m/>
    <n v="0"/>
    <m/>
    <m/>
    <m/>
    <m/>
    <m/>
    <m/>
    <m/>
    <m/>
    <m/>
    <m/>
    <m/>
    <m/>
    <m/>
    <m/>
    <m/>
    <m/>
    <n v="13950.545"/>
    <n v="19929.349999999999"/>
    <n v="59788.049999999996"/>
    <n v="5"/>
    <n v="15"/>
    <n v="0"/>
    <n v="9"/>
    <n v="3.5"/>
    <n v="3"/>
    <n v="0"/>
    <n v="9"/>
    <n v="4"/>
    <n v="3"/>
    <n v="3"/>
    <n v="2"/>
    <n v="0"/>
    <n v="3"/>
    <n v="7"/>
    <n v="6"/>
    <n v="2"/>
  </r>
  <r>
    <s v="BC_LEL47"/>
    <x v="6"/>
    <x v="2"/>
    <s v="上海市"/>
    <s v="SH477"/>
    <s v="上海市宝山区吴淞中心医院"/>
    <s v="SH477"/>
    <x v="174"/>
    <s v="-"/>
    <s v="-"/>
    <x v="0"/>
    <x v="1"/>
    <x v="4"/>
    <x v="5"/>
    <n v="6232.07"/>
    <n v="2.7969330985242462"/>
    <n v="2.5856507811240892"/>
    <n v="3.8331241848246247"/>
    <n v="3.3588152640246336"/>
    <n v="3.0818106734231159"/>
    <n v="4.0148628335240133"/>
    <n v="9.2157080644729596"/>
    <n v="10.455488770971762"/>
    <n v="19.671196835444722"/>
    <n v="2"/>
    <n v="1"/>
    <n v="0"/>
    <n v="0"/>
    <n v="0"/>
    <n v="0"/>
    <n v="3"/>
    <n v="0"/>
    <n v="3"/>
    <n v="17430.682855319999"/>
    <n v="16113.956663520003"/>
    <n v="23888.298238519998"/>
    <n v="20932.371842469998"/>
    <n v="19206.059843519997"/>
    <n v="25020.906218919998"/>
    <n v="57432.937757360007"/>
    <n v="65159.337904909997"/>
    <n v="122592.27566227"/>
    <n v="12464.14"/>
    <n v="6232.07"/>
    <n v="0"/>
    <n v="0"/>
    <n v="0"/>
    <n v="0"/>
    <n v="18696.21"/>
    <n v="0"/>
    <n v="18696.21"/>
    <n v="3.3588152640246336"/>
    <n v="0"/>
    <n v="6"/>
    <n v="4"/>
    <n v="3"/>
    <n v="2"/>
    <n v="1"/>
    <n v="0"/>
    <n v="0"/>
    <n v="0"/>
    <n v="0"/>
    <n v="0"/>
    <n v="0"/>
    <n v="0"/>
    <n v="0"/>
    <n v="0"/>
    <n v="0"/>
    <n v="0"/>
    <n v="0"/>
    <n v="0"/>
    <n v="0"/>
    <n v="10386.783333333333"/>
    <n v="37392.42"/>
    <n v="24928.28"/>
    <n v="6"/>
    <n v="4"/>
    <n v="10.333333333333334"/>
    <n v="4"/>
    <n v="1.6666666666666667"/>
    <n v="0"/>
    <n v="4"/>
    <n v="0"/>
    <n v="1"/>
    <n v="1"/>
    <n v="4"/>
    <n v="3"/>
    <n v="3"/>
    <n v="0"/>
    <n v="2"/>
    <n v="1"/>
    <n v="1"/>
  </r>
  <r>
    <s v="BC_LEL47"/>
    <x v="6"/>
    <x v="2"/>
    <s v="上海市"/>
    <s v="SH477"/>
    <s v="上海市宝山区吴淞中心医院"/>
    <s v="SH477"/>
    <x v="17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-4"/>
    <n v="0"/>
    <n v="0"/>
    <n v="0"/>
    <n v="0"/>
    <n v="0"/>
    <n v="0"/>
    <n v="0"/>
    <n v="0"/>
    <n v="0"/>
    <n v="0"/>
    <n v="0"/>
    <n v="0"/>
    <n v="0"/>
    <n v="0"/>
    <n v="0"/>
    <n v="0"/>
    <n v="0"/>
    <n v="707.43916666666667"/>
    <n v="0"/>
    <n v="-16978.54"/>
    <n v="0"/>
    <n v="-2"/>
    <n v="0"/>
    <n v="2"/>
    <n v="8.3333333333333329E-2"/>
    <n v="0"/>
    <n v="2"/>
    <n v="1"/>
    <n v="0"/>
    <n v="0"/>
    <n v="0"/>
    <n v="0"/>
    <n v="0"/>
    <n v="0"/>
    <n v="0"/>
    <n v="0"/>
    <n v="-2"/>
  </r>
  <r>
    <s v="BC_LEL47"/>
    <x v="6"/>
    <x v="2"/>
    <s v="上海市"/>
    <s v="SH577"/>
    <s v="上海万众医院"/>
    <s v="SH061"/>
    <x v="111"/>
    <s v="-"/>
    <s v="Y"/>
    <x v="1"/>
    <x v="0"/>
    <x v="0"/>
    <x v="0"/>
    <n v="453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1"/>
    <x v="1"/>
    <n v="344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3"/>
    <x v="4"/>
    <n v="3985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m/>
    <m/>
    <m/>
    <m/>
    <m/>
    <m/>
    <m/>
    <m/>
    <m/>
    <m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4"/>
    <x v="5"/>
    <n v="623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m/>
    <m/>
    <m/>
    <m/>
    <m/>
    <m/>
    <m/>
    <m/>
    <m/>
    <m/>
    <m/>
    <m/>
  </r>
  <r>
    <s v="BC_LEL47"/>
    <x v="6"/>
    <x v="2"/>
    <s v="上海市"/>
    <s v="SH577"/>
    <s v="上海万众医院"/>
    <s v="SH061"/>
    <x v="111"/>
    <s v="-"/>
    <s v="Y"/>
    <x v="1"/>
    <x v="0"/>
    <x v="4"/>
    <x v="6"/>
    <n v="8489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0"/>
    <x v="0"/>
    <n v="4535.5"/>
    <n v="2.4822378580318354"/>
    <n v="1.7782879946962156"/>
    <n v="1.6542115868212472"/>
    <n v="1.1681064528530916"/>
    <n v="1.0643067461247377"/>
    <n v="1.852850361472874"/>
    <n v="5.9147374395492989"/>
    <n v="4.085263560450703"/>
    <n v="10.000001000000001"/>
    <n v="0"/>
    <n v="0"/>
    <n v="0"/>
    <n v="0"/>
    <n v="0"/>
    <n v="0"/>
    <n v="0"/>
    <n v="0"/>
    <n v="0"/>
    <n v="11258.18980510339"/>
    <n v="8065.425199944686"/>
    <n v="7502.676652027767"/>
    <n v="5297.9468169151969"/>
    <n v="4827.1632470487484"/>
    <n v="8403.6028144602205"/>
    <n v="26826.291657075843"/>
    <n v="18528.712878424165"/>
    <n v="45355.004535500004"/>
    <n v="0"/>
    <n v="0"/>
    <n v="0"/>
    <n v="0"/>
    <n v="0"/>
    <n v="0"/>
    <n v="0"/>
    <n v="0"/>
    <n v="0"/>
    <n v="1.1681064528530916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3"/>
    <x v="4"/>
    <n v="3985.87"/>
    <n v="1.6888930705905585"/>
    <n v="1.4266333454393829"/>
    <n v="2.1653310549993239"/>
    <n v="1.3084465230315174"/>
    <n v="1.5881013617453026"/>
    <n v="1.8225956519177788"/>
    <n v="5.2808574710292646"/>
    <n v="4.7191435366945989"/>
    <n v="10.000001007723863"/>
    <n v="0"/>
    <n v="0"/>
    <n v="0"/>
    <n v="0"/>
    <n v="0"/>
    <n v="0"/>
    <n v="0"/>
    <n v="0"/>
    <n v="0"/>
    <n v="6731.7082232747898"/>
    <n v="5686.3750525864725"/>
    <n v="8630.7280921901547"/>
    <n v="5215.2977427556352"/>
    <n v="6329.9655747397492"/>
    <n v="7264.6293311095169"/>
    <n v="21048.811368051418"/>
    <n v="18809.892648604902"/>
    <n v="39858.704016656324"/>
    <n v="0"/>
    <n v="0"/>
    <n v="0"/>
    <n v="0"/>
    <n v="0"/>
    <n v="0"/>
    <n v="0"/>
    <n v="0"/>
    <n v="0"/>
    <n v="1.3084465230315174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4"/>
    <x v="5"/>
    <n v="6232.07"/>
    <n v="2.1327643501244373"/>
    <n v="1.9716538416240514"/>
    <n v="2.9228980202244195"/>
    <n v="2.5612200891244803"/>
    <n v="2.3499939391245608"/>
    <n v="3.0614803988241466"/>
    <n v="7.0273162119729085"/>
    <n v="7.9726944270731881"/>
    <n v="15.000010639046096"/>
    <n v="0"/>
    <n v="0"/>
    <n v="0"/>
    <n v="0"/>
    <n v="0"/>
    <n v="0"/>
    <n v="0"/>
    <n v="0"/>
    <n v="0"/>
    <n v="13291.536723480001"/>
    <n v="12287.484756770002"/>
    <n v="18215.705064899998"/>
    <n v="15961.702880829998"/>
    <n v="14645.326728200002"/>
    <n v="19079.360149099997"/>
    <n v="43794.726545149999"/>
    <n v="49686.389758129997"/>
    <n v="93481.116303279996"/>
    <n v="0"/>
    <n v="0"/>
    <n v="0"/>
    <n v="0"/>
    <n v="0"/>
    <n v="0"/>
    <n v="0"/>
    <n v="0"/>
    <n v="0"/>
    <n v="2.5612200891244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579"/>
    <s v="上海中医药大学附属龙华医院上南院区"/>
    <s v="SH028"/>
    <x v="108"/>
    <s v="-"/>
    <s v="-"/>
    <x v="2"/>
    <x v="2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0"/>
    <x v="0"/>
    <n v="4535.5"/>
    <n v="9.9765364482469092"/>
    <n v="7.1472421295812687"/>
    <n v="6.6485579275307591"/>
    <n v="4.6948186551152897"/>
    <n v="4.2776299662303909"/>
    <n v="7.446920972770255"/>
    <n v="23.772336505358936"/>
    <n v="16.419369594115935"/>
    <n v="40.191706099474871"/>
    <n v="18"/>
    <n v="0"/>
    <n v="12"/>
    <n v="0"/>
    <n v="0"/>
    <n v="0"/>
    <n v="30"/>
    <n v="0"/>
    <n v="30"/>
    <n v="45248.581061023862"/>
    <n v="32416.316678715844"/>
    <n v="30154.53448031576"/>
    <n v="21293.350010275397"/>
    <n v="19401.190711837939"/>
    <n v="33775.510071999488"/>
    <n v="107819.43222005547"/>
    <n v="74470.050794112816"/>
    <n v="182289.48301416828"/>
    <n v="81639"/>
    <n v="0"/>
    <n v="54426"/>
    <n v="0"/>
    <n v="0"/>
    <n v="0"/>
    <n v="136065"/>
    <n v="0"/>
    <n v="136065"/>
    <n v="4.6948186551152897"/>
    <n v="0"/>
    <m/>
    <m/>
    <n v="0"/>
    <m/>
    <m/>
    <m/>
    <m/>
    <m/>
    <m/>
    <m/>
    <m/>
    <m/>
    <m/>
    <m/>
    <m/>
    <m/>
    <m/>
    <m/>
    <m/>
    <n v="38173.791666666664"/>
    <n v="-376446.5"/>
    <n v="145136"/>
    <n v="-83"/>
    <n v="32"/>
    <n v="0"/>
    <n v="20"/>
    <n v="8.4166666666666661"/>
    <n v="0"/>
    <n v="0"/>
    <n v="20"/>
    <n v="0"/>
    <n v="10"/>
    <n v="122"/>
    <n v="0"/>
    <n v="-102"/>
    <n v="19"/>
    <n v="12"/>
    <n v="20"/>
    <n v="0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1"/>
    <x v="1"/>
    <n v="3444.49"/>
    <n v="1.3975318072126515"/>
    <n v="1.2948450144873709"/>
    <n v="1.9640612241530235"/>
    <n v="2.0103417521349467"/>
    <n v="1.8100753806802965"/>
    <n v="2.3824455824911905"/>
    <n v="4.6564380458530454"/>
    <n v="6.2028627153064342"/>
    <n v="10.85930076115948"/>
    <n v="0"/>
    <n v="0"/>
    <n v="0"/>
    <n v="0"/>
    <n v="0"/>
    <n v="0"/>
    <n v="0"/>
    <n v="0"/>
    <n v="0"/>
    <n v="4813.7843346259051"/>
    <n v="4460.0807039516039"/>
    <n v="6765.1892459828468"/>
    <n v="6924.6020618113025"/>
    <n v="6234.7865479994744"/>
    <n v="8206.30998443508"/>
    <n v="16039.054284560356"/>
    <n v="21365.698594245856"/>
    <n v="37404.752878806212"/>
    <n v="0"/>
    <n v="0"/>
    <n v="0"/>
    <n v="0"/>
    <n v="0"/>
    <n v="0"/>
    <n v="0"/>
    <n v="0"/>
    <n v="0"/>
    <n v="2.0103417521349467"/>
    <n v="0"/>
    <m/>
    <m/>
    <n v="0"/>
    <m/>
    <m/>
    <m/>
    <m/>
    <m/>
    <m/>
    <m/>
    <m/>
    <m/>
    <m/>
    <m/>
    <m/>
    <m/>
    <m/>
    <m/>
    <m/>
    <n v="6601.9391666666661"/>
    <n v="0"/>
    <n v="0"/>
    <n v="0"/>
    <n v="0"/>
    <n v="0"/>
    <n v="18"/>
    <n v="1.9166666666666667"/>
    <n v="0"/>
    <n v="5"/>
    <n v="0"/>
    <n v="18"/>
    <n v="0"/>
    <n v="0"/>
    <n v="0"/>
    <n v="0"/>
    <n v="0"/>
    <n v="0"/>
    <n v="0"/>
    <n v="0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6"/>
    <n v="4"/>
    <n v="4"/>
    <n v="0"/>
    <n v="0"/>
    <n v="0"/>
    <n v="14"/>
    <n v="0"/>
    <n v="14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21396.12"/>
    <n v="14264.08"/>
    <n v="14264.08"/>
    <n v="0"/>
    <n v="0"/>
    <n v="0"/>
    <n v="49924.28"/>
    <n v="0"/>
    <n v="49924.28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1485.8416666666667"/>
    <n v="7132.04"/>
    <n v="7132.04"/>
    <n v="2"/>
    <n v="2"/>
    <n v="0"/>
    <n v="1"/>
    <n v="0.41666666666666669"/>
    <n v="0"/>
    <n v="0"/>
    <n v="0"/>
    <n v="0"/>
    <n v="1"/>
    <n v="0"/>
    <n v="0"/>
    <n v="0"/>
    <n v="2"/>
    <n v="0"/>
    <n v="1"/>
    <n v="1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2"/>
    <x v="3"/>
    <n v="10698.05"/>
    <m/>
    <m/>
    <m/>
    <n v="0"/>
    <n v="0"/>
    <n v="0"/>
    <n v="0"/>
    <n v="0"/>
    <n v="0"/>
    <n v="9"/>
    <n v="0"/>
    <n v="1"/>
    <n v="0"/>
    <n v="0"/>
    <n v="0"/>
    <n v="10"/>
    <n v="0"/>
    <n v="10"/>
    <m/>
    <m/>
    <m/>
    <n v="0"/>
    <n v="0"/>
    <n v="0"/>
    <n v="0"/>
    <n v="0"/>
    <n v="0"/>
    <n v="96282.45"/>
    <n v="0"/>
    <n v="10698.05"/>
    <n v="0"/>
    <n v="0"/>
    <n v="0"/>
    <n v="106980.5"/>
    <n v="0"/>
    <n v="106980.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3"/>
    <x v="4"/>
    <n v="3985.87"/>
    <n v="5.90383696516274"/>
    <n v="4.9870597654792093"/>
    <n v="7.5693137398270691"/>
    <n v="4.5739159477461584"/>
    <n v="5.5515009725386086"/>
    <n v="6.3712189775131751"/>
    <n v="18.460210470469018"/>
    <n v="16.496635897797944"/>
    <n v="34.956846368266966"/>
    <n v="0"/>
    <n v="3"/>
    <n v="0"/>
    <n v="0"/>
    <n v="0"/>
    <n v="0"/>
    <n v="3"/>
    <n v="0"/>
    <n v="3"/>
    <n v="23531.926644333209"/>
    <n v="19877.771907430615"/>
    <n v="30170.300556164519"/>
    <n v="18231.034358642981"/>
    <n v="22127.561181412464"/>
    <n v="25394.85058590044"/>
    <n v="73579.999107928335"/>
    <n v="65753.446125955888"/>
    <n v="139333.44523388421"/>
    <n v="0"/>
    <n v="11957.61"/>
    <n v="0"/>
    <n v="0"/>
    <n v="0"/>
    <n v="0"/>
    <n v="11957.61"/>
    <n v="0"/>
    <n v="11957.61"/>
    <n v="4.5739159477461584"/>
    <n v="0"/>
    <m/>
    <m/>
    <n v="0"/>
    <m/>
    <m/>
    <m/>
    <m/>
    <m/>
    <m/>
    <m/>
    <m/>
    <m/>
    <m/>
    <m/>
    <m/>
    <m/>
    <m/>
    <m/>
    <m/>
    <n v="24579.531666666666"/>
    <n v="39858.699999999997"/>
    <n v="27901.09"/>
    <n v="10"/>
    <n v="7"/>
    <n v="0"/>
    <n v="26"/>
    <n v="6.166666666666667"/>
    <n v="26"/>
    <n v="5"/>
    <n v="26"/>
    <n v="0"/>
    <n v="0"/>
    <n v="0"/>
    <n v="0"/>
    <n v="10"/>
    <n v="0"/>
    <n v="0"/>
    <n v="1"/>
    <n v="6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4"/>
    <x v="5"/>
    <n v="6232.07"/>
    <n v="13.995458234429332"/>
    <n v="12.835329929829093"/>
    <n v="18.322880126333622"/>
    <n v="17.080692304629121"/>
    <n v="15.559690121028808"/>
    <n v="20.682978401728477"/>
    <n v="45.153668290592051"/>
    <n v="53.323360827386409"/>
    <n v="98.477029117978461"/>
    <n v="50"/>
    <n v="0"/>
    <n v="0"/>
    <n v="0"/>
    <n v="0"/>
    <n v="0"/>
    <n v="50"/>
    <n v="0"/>
    <n v="50"/>
    <n v="87220.675399040003"/>
    <n v="79990.674595789998"/>
    <n v="114189.47154891997"/>
    <n v="106448.07009091"/>
    <n v="96969.078012559999"/>
    <n v="128897.76920805998"/>
    <n v="281400.82154375"/>
    <n v="332314.91731152998"/>
    <n v="613715.73885527998"/>
    <n v="311603.5"/>
    <n v="0"/>
    <n v="0"/>
    <n v="0"/>
    <n v="0"/>
    <n v="0"/>
    <n v="311603.5"/>
    <n v="0"/>
    <n v="311603.5"/>
    <n v="17.080692304629121"/>
    <n v="0"/>
    <n v="45"/>
    <n v="73"/>
    <n v="50"/>
    <n v="50"/>
    <n v="0"/>
    <n v="0"/>
    <n v="0"/>
    <n v="0"/>
    <n v="0"/>
    <n v="0"/>
    <n v="0"/>
    <n v="0"/>
    <n v="0"/>
    <n v="0"/>
    <n v="0"/>
    <n v="0"/>
    <n v="0"/>
    <n v="0"/>
    <n v="0"/>
    <n v="115812.63416666666"/>
    <n v="280443.14999999997"/>
    <n v="454941.11"/>
    <n v="45"/>
    <n v="73"/>
    <n v="11"/>
    <n v="30"/>
    <n v="18.583333333333332"/>
    <n v="30"/>
    <n v="10"/>
    <n v="15"/>
    <n v="20"/>
    <n v="30"/>
    <n v="0"/>
    <n v="15"/>
    <n v="15"/>
    <n v="15"/>
    <n v="18"/>
    <n v="30"/>
    <n v="25"/>
  </r>
  <r>
    <s v="BC_LEL47"/>
    <x v="6"/>
    <x v="2"/>
    <s v="上海市"/>
    <s v="SH596"/>
    <s v="上海美中嘉和肿瘤门诊部有限责任公司"/>
    <s v="SH596"/>
    <x v="175"/>
    <s v="-"/>
    <s v="-"/>
    <x v="0"/>
    <x v="2"/>
    <x v="4"/>
    <x v="6"/>
    <n v="8489.27"/>
    <n v="1"/>
    <n v="1"/>
    <n v="2"/>
    <n v="1"/>
    <n v="1"/>
    <n v="1"/>
    <n v="4"/>
    <n v="3"/>
    <n v="7"/>
    <n v="0"/>
    <n v="0"/>
    <n v="0"/>
    <n v="0"/>
    <n v="0"/>
    <n v="0"/>
    <n v="0"/>
    <n v="0"/>
    <n v="0"/>
    <n v="8489.27"/>
    <n v="8489.27"/>
    <n v="16978.54"/>
    <n v="8489.27"/>
    <n v="8489.27"/>
    <n v="8489.27"/>
    <n v="33957.08"/>
    <n v="25467.81"/>
    <n v="59424.89"/>
    <n v="0"/>
    <n v="0"/>
    <n v="0"/>
    <n v="0"/>
    <n v="0"/>
    <n v="0"/>
    <n v="0"/>
    <n v="0"/>
    <n v="0"/>
    <n v="1"/>
    <n v="0"/>
    <n v="-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4.3916666666673"/>
    <n v="-84892.700000000012"/>
    <n v="0"/>
    <n v="-10"/>
    <n v="0"/>
    <n v="0"/>
    <n v="15"/>
    <n v="0.83333333333333337"/>
    <n v="5"/>
    <n v="0"/>
    <n v="0"/>
    <n v="0"/>
    <n v="15"/>
    <n v="0"/>
    <n v="0"/>
    <n v="0"/>
    <n v="-10"/>
    <n v="0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0"/>
    <x v="0"/>
    <n v="4535.5"/>
    <n v="1.0703825703824528"/>
    <n v="0.76682759006521461"/>
    <n v="0.71332376328435387"/>
    <n v="0.50370708167210054"/>
    <n v="0.45894690829333518"/>
    <n v="0.79898013239549737"/>
    <n v="2.5505339237320213"/>
    <n v="1.7616341223609331"/>
    <n v="4.3121680460929541"/>
    <n v="0"/>
    <n v="0"/>
    <n v="0"/>
    <n v="0"/>
    <n v="0"/>
    <n v="0"/>
    <n v="0"/>
    <n v="0"/>
    <n v="0"/>
    <n v="4854.7201479696141"/>
    <n v="3477.9465347407809"/>
    <n v="3235.2799283761869"/>
    <n v="2284.5634689238118"/>
    <n v="2081.5537025644217"/>
    <n v="3623.7743904797785"/>
    <n v="11567.946611086581"/>
    <n v="7989.891561968012"/>
    <n v="19557.838173054595"/>
    <n v="0"/>
    <n v="0"/>
    <n v="0"/>
    <n v="0"/>
    <n v="0"/>
    <n v="0"/>
    <n v="0"/>
    <n v="0"/>
    <n v="0"/>
    <n v="0.50370708167210054"/>
    <n v="0"/>
    <m/>
    <m/>
    <n v="0"/>
    <m/>
    <m/>
    <m/>
    <m/>
    <m/>
    <m/>
    <m/>
    <m/>
    <m/>
    <m/>
    <m/>
    <m/>
    <m/>
    <m/>
    <m/>
    <m/>
    <n v="4157.5416666666661"/>
    <n v="0"/>
    <n v="9071"/>
    <n v="0"/>
    <n v="2"/>
    <n v="0"/>
    <n v="4"/>
    <n v="0.91666666666666663"/>
    <n v="0"/>
    <n v="0"/>
    <n v="2"/>
    <n v="4"/>
    <n v="3"/>
    <n v="0"/>
    <n v="0"/>
    <n v="0"/>
    <n v="0"/>
    <n v="0"/>
    <n v="1"/>
    <n v="1"/>
  </r>
  <r>
    <s v="BC_LEL47"/>
    <x v="6"/>
    <x v="2"/>
    <s v="上海市"/>
    <s v="SH614"/>
    <s v="同济大学附属养志康复医院松江院区"/>
    <s v="SH614"/>
    <x v="176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3"/>
    <x v="4"/>
    <n v="3985.87"/>
    <n v="0.67005369629439915"/>
    <n v="0.56600442207643387"/>
    <n v="0.85907633962641172"/>
    <n v="0.5191148240393072"/>
    <n v="0.63006545888397669"/>
    <n v="0.7230990372827899"/>
    <n v="2.0951344579972448"/>
    <n v="1.8722793202060737"/>
    <n v="3.9674137782033183"/>
    <n v="0"/>
    <n v="0"/>
    <n v="0"/>
    <n v="0"/>
    <n v="0"/>
    <n v="0"/>
    <n v="0"/>
    <n v="0"/>
    <n v="0"/>
    <n v="2670.7469264489569"/>
    <n v="2256.0200458217955"/>
    <n v="3424.1666098267256"/>
    <n v="2069.1242036935532"/>
    <n v="2511.359010601876"/>
    <n v="2882.1787597343537"/>
    <n v="8350.9335820974775"/>
    <n v="7462.6619740297829"/>
    <n v="15813.59555612726"/>
    <n v="0"/>
    <n v="0"/>
    <n v="0"/>
    <n v="0"/>
    <n v="0"/>
    <n v="0"/>
    <n v="0"/>
    <n v="0"/>
    <n v="0"/>
    <n v="0.5191148240393072"/>
    <n v="0"/>
    <m/>
    <m/>
    <n v="0"/>
    <m/>
    <m/>
    <m/>
    <m/>
    <m/>
    <m/>
    <m/>
    <m/>
    <m/>
    <m/>
    <m/>
    <m/>
    <m/>
    <m/>
    <m/>
    <m/>
    <n v="2989.4025000000001"/>
    <n v="3985.87"/>
    <n v="0"/>
    <n v="1"/>
    <n v="0"/>
    <n v="0"/>
    <n v="3"/>
    <n v="0.75"/>
    <n v="2"/>
    <n v="2"/>
    <n v="1"/>
    <n v="3"/>
    <n v="0"/>
    <n v="0"/>
    <n v="1"/>
    <n v="0"/>
    <n v="0"/>
    <n v="0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4"/>
    <x v="5"/>
    <n v="6232.07"/>
    <n v="1.0605609966239147"/>
    <n v="0.9804455391242396"/>
    <n v="1.453470937723742"/>
    <n v="1.2736192746246433"/>
    <n v="1.1685828013244397"/>
    <n v="1.5223838271232515"/>
    <n v="3.4944774734718962"/>
    <n v="3.9645859030723347"/>
    <n v="7.4590633765442309"/>
    <n v="0"/>
    <n v="0"/>
    <n v="1"/>
    <n v="0"/>
    <n v="0"/>
    <n v="0"/>
    <n v="1"/>
    <n v="0"/>
    <n v="1"/>
    <n v="6609.4903702299998"/>
    <n v="6110.2052310099998"/>
    <n v="9058.1326268600005"/>
    <n v="7937.2844728100008"/>
    <n v="7282.6898186500002"/>
    <n v="9487.6025775000016"/>
    <n v="21777.828228099999"/>
    <n v="24707.576868960001"/>
    <n v="46485.40509706"/>
    <n v="0"/>
    <n v="0"/>
    <n v="6232.07"/>
    <n v="0"/>
    <n v="0"/>
    <n v="0"/>
    <n v="6232.07"/>
    <n v="0"/>
    <n v="6232.07"/>
    <n v="1.2736192746246433"/>
    <n v="0"/>
    <n v="5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8309.4266666666663"/>
    <n v="31160.35"/>
    <n v="6232.07"/>
    <n v="5"/>
    <n v="1"/>
    <n v="3.3333333333333335"/>
    <n v="6"/>
    <n v="1.3333333333333333"/>
    <n v="2"/>
    <n v="2"/>
    <n v="6"/>
    <n v="0"/>
    <n v="0"/>
    <n v="0"/>
    <n v="5"/>
    <n v="0"/>
    <n v="0"/>
    <n v="1"/>
    <n v="0"/>
    <n v="0"/>
  </r>
  <r>
    <s v="BC_LEL47"/>
    <x v="6"/>
    <x v="2"/>
    <s v="上海市"/>
    <s v="SH614"/>
    <s v="同济大学附属养志康复医院松江院区"/>
    <s v="SH614"/>
    <x v="176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1"/>
    <n v="1"/>
    <n v="1"/>
    <n v="0"/>
    <n v="0"/>
    <n v="0"/>
    <n v="3"/>
    <n v="0"/>
    <n v="3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4535.5"/>
    <n v="4535.5"/>
    <n v="4535.5"/>
    <n v="0"/>
    <n v="0"/>
    <n v="0"/>
    <n v="13606.5"/>
    <n v="0"/>
    <n v="13606.5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1"/>
    <x v="1"/>
    <n v="3444.49"/>
    <n v="49.825047039754025"/>
    <n v="46.164039646939777"/>
    <n v="70.023052339366728"/>
    <n v="71.67305377176568"/>
    <n v="64.533122267730533"/>
    <n v="84.939364245335753"/>
    <n v="166.01213902606054"/>
    <n v="221.14554028483195"/>
    <n v="387.15767931089249"/>
    <n v="50"/>
    <n v="45"/>
    <n v="90"/>
    <n v="0"/>
    <n v="0"/>
    <n v="0"/>
    <n v="185"/>
    <n v="0"/>
    <n v="185"/>
    <n v="171621.87627796235"/>
    <n v="159011.57292348761"/>
    <n v="241193.70355242529"/>
    <n v="246877.11698630915"/>
    <n v="222283.69431997513"/>
    <n v="292572.79074941651"/>
    <n v="571827.15275387524"/>
    <n v="761733.60205570073"/>
    <n v="1333560.7548095759"/>
    <n v="172224.5"/>
    <n v="155002.04999999999"/>
    <n v="310004.09999999998"/>
    <n v="0"/>
    <n v="0"/>
    <n v="0"/>
    <n v="637230.64999999991"/>
    <n v="0"/>
    <n v="637230.64999999991"/>
    <n v="71.67305377176568"/>
    <n v="0"/>
    <m/>
    <m/>
    <n v="0"/>
    <m/>
    <m/>
    <m/>
    <m/>
    <m/>
    <m/>
    <m/>
    <m/>
    <m/>
    <m/>
    <m/>
    <m/>
    <m/>
    <m/>
    <m/>
    <m/>
    <n v="227049.29916666666"/>
    <n v="465006.14999999997"/>
    <n v="447783.69999999995"/>
    <n v="135"/>
    <n v="130"/>
    <n v="0"/>
    <n v="151"/>
    <n v="65.916666666666671"/>
    <n v="129"/>
    <n v="151"/>
    <n v="141"/>
    <n v="0"/>
    <n v="85"/>
    <n v="20"/>
    <n v="55"/>
    <n v="60"/>
    <n v="20"/>
    <n v="50"/>
    <n v="60"/>
    <n v="2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2"/>
    <x v="2"/>
    <n v="3566.02"/>
    <n v="5.3772925767539119"/>
    <n v="6.139756248216135"/>
    <n v="12.427057774033395"/>
    <n v="12.579864788618424"/>
    <n v="15.29374140631019"/>
    <n v="19.476676893499338"/>
    <n v="23.94410659900344"/>
    <n v="47.35028308842795"/>
    <n v="71.294389687431391"/>
    <n v="0"/>
    <n v="0"/>
    <n v="0"/>
    <n v="0"/>
    <n v="0"/>
    <n v="0"/>
    <n v="0"/>
    <n v="0"/>
    <n v="0"/>
    <n v="19175.532874555985"/>
    <n v="21894.4935762637"/>
    <n v="44315.136563358566"/>
    <n v="44860.049433509077"/>
    <n v="54537.787729730262"/>
    <n v="69454.219335756512"/>
    <n v="85385.163014178252"/>
    <n v="168852.05649899587"/>
    <n v="254237.21951317412"/>
    <n v="0"/>
    <n v="0"/>
    <n v="0"/>
    <n v="0"/>
    <n v="0"/>
    <n v="0"/>
    <n v="0"/>
    <n v="0"/>
    <n v="0"/>
    <n v="12.579864788618424"/>
    <n v="0"/>
    <m/>
    <m/>
    <n v="0"/>
    <m/>
    <m/>
    <m/>
    <m/>
    <m/>
    <m/>
    <n v="9.6666666666666661"/>
    <n v="6"/>
    <n v="4.666666666666667"/>
    <n v="5"/>
    <n v="6"/>
    <n v="4"/>
    <n v="4"/>
    <n v="5"/>
    <n v="0"/>
    <n v="0"/>
    <n v="297.16833333333329"/>
    <n v="3566.02"/>
    <n v="0"/>
    <n v="1"/>
    <n v="0"/>
    <n v="0"/>
    <n v="1"/>
    <n v="8.3333333333333329E-2"/>
    <n v="0"/>
    <n v="0"/>
    <n v="0"/>
    <n v="0"/>
    <n v="0"/>
    <n v="0"/>
    <n v="0"/>
    <n v="1"/>
    <n v="0"/>
    <n v="0"/>
    <n v="0"/>
    <n v="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2"/>
    <x v="3"/>
    <n v="10698.05"/>
    <m/>
    <m/>
    <m/>
    <n v="0"/>
    <n v="0"/>
    <n v="0"/>
    <n v="0"/>
    <n v="0"/>
    <n v="0"/>
    <n v="0"/>
    <n v="2"/>
    <n v="2"/>
    <n v="3"/>
    <n v="0"/>
    <n v="0"/>
    <n v="4"/>
    <n v="3"/>
    <n v="7"/>
    <m/>
    <m/>
    <m/>
    <n v="0"/>
    <n v="0"/>
    <n v="0"/>
    <n v="0"/>
    <n v="0"/>
    <n v="0"/>
    <n v="0"/>
    <n v="21396.1"/>
    <n v="21396.1"/>
    <n v="32094.149999999998"/>
    <n v="0"/>
    <n v="0"/>
    <n v="42792.2"/>
    <n v="32094.149999999998"/>
    <n v="74886.349999999991"/>
    <n v="0"/>
    <n v="3"/>
    <m/>
    <m/>
    <n v="0"/>
    <m/>
    <m/>
    <m/>
    <m/>
    <m/>
    <m/>
    <n v="0.33333333333333331"/>
    <n v="0.33333333333333331"/>
    <n v="1.3333333333333333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3"/>
    <x v="4"/>
    <n v="3985.87"/>
    <n v="5.8645001933336882"/>
    <n v="4.9538314034410833"/>
    <n v="7.518880035569472"/>
    <n v="4.5434403284051363"/>
    <n v="5.5145117859546779"/>
    <n v="6.328768078433435"/>
    <n v="18.337211632344243"/>
    <n v="16.386720192793248"/>
    <n v="34.723931825137491"/>
    <n v="20"/>
    <n v="20"/>
    <n v="40"/>
    <n v="10"/>
    <n v="0"/>
    <n v="0"/>
    <n v="80"/>
    <n v="10"/>
    <n v="90"/>
    <n v="23375.135385602945"/>
    <n v="19745.32797603371"/>
    <n v="29969.278367375293"/>
    <n v="18109.562501780179"/>
    <n v="21980.127092283172"/>
    <n v="25225.646820785474"/>
    <n v="73089.741729011948"/>
    <n v="65315.336414848833"/>
    <n v="138405.07814386077"/>
    <n v="79717.399999999994"/>
    <n v="79717.399999999994"/>
    <n v="159434.79999999999"/>
    <n v="39858.699999999997"/>
    <n v="0"/>
    <n v="0"/>
    <n v="318869.59999999998"/>
    <n v="39858.699999999997"/>
    <n v="358728.3"/>
    <n v="4.5434403284051363"/>
    <n v="10"/>
    <m/>
    <m/>
    <n v="0"/>
    <m/>
    <m/>
    <m/>
    <m/>
    <m/>
    <m/>
    <m/>
    <m/>
    <m/>
    <m/>
    <m/>
    <m/>
    <m/>
    <m/>
    <m/>
    <m/>
    <n v="230848.30416666664"/>
    <n v="199293.5"/>
    <n v="378657.64999999997"/>
    <n v="50"/>
    <n v="95"/>
    <n v="0"/>
    <n v="175"/>
    <n v="57.916666666666664"/>
    <n v="175"/>
    <n v="130"/>
    <n v="125"/>
    <n v="50"/>
    <n v="50"/>
    <n v="20"/>
    <n v="20"/>
    <n v="30"/>
    <n v="0"/>
    <n v="65"/>
    <n v="0"/>
    <n v="3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4"/>
    <x v="5"/>
    <n v="6232.07"/>
    <n v="121.29833680621687"/>
    <n v="108.79358120322782"/>
    <n v="163.81542208531036"/>
    <n v="144.58378603230068"/>
    <n v="131.76109272830053"/>
    <n v="166.77943885633186"/>
    <n v="393.907340094755"/>
    <n v="443.12431761693307"/>
    <n v="837.03165771168801"/>
    <n v="200"/>
    <n v="125"/>
    <n v="148"/>
    <n v="60"/>
    <n v="0"/>
    <n v="0"/>
    <n v="473"/>
    <n v="60"/>
    <n v="533"/>
    <n v="755939.72585991991"/>
    <n v="678009.21360919997"/>
    <n v="1020909.1775152001"/>
    <n v="901056.27541832009"/>
    <n v="821144.35315925977"/>
    <n v="1039381.13751338"/>
    <n v="2454858.1169843199"/>
    <n v="2761581.7660909598"/>
    <n v="5216439.8830752801"/>
    <n v="1246414"/>
    <n v="779008.75"/>
    <n v="922346.36"/>
    <n v="373924.19999999995"/>
    <n v="0"/>
    <n v="0"/>
    <n v="2947769.11"/>
    <n v="373924.19999999995"/>
    <n v="3321693.3099999996"/>
    <n v="144.58378603230068"/>
    <n v="60"/>
    <n v="366"/>
    <n v="453"/>
    <n v="533"/>
    <n v="200"/>
    <n v="125"/>
    <n v="148"/>
    <n v="60"/>
    <n v="0"/>
    <n v="0"/>
    <n v="0"/>
    <n v="0"/>
    <n v="0.66666666666666663"/>
    <n v="0"/>
    <n v="1"/>
    <n v="1"/>
    <n v="0"/>
    <n v="0"/>
    <n v="0"/>
    <n v="0"/>
    <n v="573869.77916666656"/>
    <n v="2280937.62"/>
    <n v="2823127.71"/>
    <n v="366"/>
    <n v="453"/>
    <n v="103.33333333333333"/>
    <n v="180"/>
    <n v="92.083333333333329"/>
    <n v="0"/>
    <n v="5"/>
    <n v="15"/>
    <n v="80"/>
    <n v="67"/>
    <n v="119"/>
    <n v="145"/>
    <n v="106"/>
    <n v="115"/>
    <n v="121"/>
    <n v="152"/>
    <n v="180"/>
  </r>
  <r>
    <s v="BC_LEL47"/>
    <x v="6"/>
    <x v="2"/>
    <s v="上海市"/>
    <s v="SH649"/>
    <s v="上海交通大学医学院附属仁济医院东院"/>
    <s v="SH649"/>
    <x v="177"/>
    <s v="-"/>
    <s v="-"/>
    <x v="0"/>
    <x v="0"/>
    <x v="4"/>
    <x v="6"/>
    <n v="8489.27"/>
    <n v="6"/>
    <n v="8"/>
    <n v="10"/>
    <n v="8"/>
    <n v="8"/>
    <n v="14"/>
    <n v="24"/>
    <n v="30"/>
    <n v="54"/>
    <n v="0"/>
    <n v="32"/>
    <n v="10"/>
    <n v="0"/>
    <n v="0"/>
    <n v="0"/>
    <n v="42"/>
    <n v="0"/>
    <n v="42"/>
    <n v="50935.62"/>
    <n v="67914.16"/>
    <n v="84892.700000000012"/>
    <n v="67914.16"/>
    <n v="67914.16"/>
    <n v="118849.78"/>
    <n v="203742.48"/>
    <n v="254678.1"/>
    <n v="458420.58"/>
    <n v="0"/>
    <n v="271656.64"/>
    <n v="84892.700000000012"/>
    <n v="0"/>
    <n v="0"/>
    <n v="0"/>
    <n v="356549.34"/>
    <n v="0"/>
    <n v="356549.34"/>
    <n v="8"/>
    <n v="0"/>
    <n v="84"/>
    <n v="80"/>
    <n v="84"/>
    <n v="0"/>
    <n v="64"/>
    <n v="20"/>
    <n v="0"/>
    <n v="0"/>
    <n v="0"/>
    <n v="5.666666666666667"/>
    <n v="7"/>
    <n v="10"/>
    <n v="6"/>
    <n v="10"/>
    <n v="6"/>
    <n v="14"/>
    <n v="6"/>
    <n v="0"/>
    <n v="0"/>
    <n v="77110.869166666671"/>
    <n v="356549.34"/>
    <n v="339570.80000000005"/>
    <n v="42"/>
    <n v="40"/>
    <n v="0"/>
    <n v="22"/>
    <n v="9.0833333333333339"/>
    <n v="0"/>
    <n v="0"/>
    <n v="0"/>
    <n v="1"/>
    <n v="6"/>
    <n v="20"/>
    <n v="20"/>
    <n v="0"/>
    <n v="22"/>
    <n v="18"/>
    <n v="0"/>
    <n v="22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2"/>
    <x v="3"/>
    <n v="10698.05"/>
    <m/>
    <m/>
    <m/>
    <n v="0"/>
    <n v="0"/>
    <n v="0"/>
    <n v="0"/>
    <n v="0"/>
    <n v="0"/>
    <n v="0"/>
    <n v="1"/>
    <n v="0"/>
    <n v="0"/>
    <n v="0"/>
    <n v="0"/>
    <n v="1"/>
    <n v="0"/>
    <n v="1"/>
    <m/>
    <m/>
    <m/>
    <n v="0"/>
    <n v="0"/>
    <n v="0"/>
    <n v="0"/>
    <n v="0"/>
    <n v="0"/>
    <n v="0"/>
    <n v="10698.05"/>
    <n v="0"/>
    <n v="0"/>
    <n v="0"/>
    <n v="0"/>
    <n v="10698.05"/>
    <n v="0"/>
    <n v="10698.05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3"/>
    <x v="4"/>
    <n v="3985.87"/>
    <n v="7.4650629627953551"/>
    <n v="6.30585081671535"/>
    <n v="9.5709627461576545"/>
    <n v="5.7834541736058354"/>
    <n v="7.0195543241729732"/>
    <n v="8.0560406897315904"/>
    <n v="23.341876525668361"/>
    <n v="20.859049187510401"/>
    <n v="44.200925713178762"/>
    <n v="1"/>
    <n v="2"/>
    <n v="1"/>
    <n v="0"/>
    <n v="0"/>
    <n v="0"/>
    <n v="4"/>
    <n v="0"/>
    <n v="4"/>
    <n v="29754.770511517119"/>
    <n v="25134.301594821209"/>
    <n v="38148.613281027407"/>
    <n v="23052.09648695029"/>
    <n v="27979.030994091328"/>
    <n v="32110.330903980452"/>
    <n v="93037.685387365724"/>
    <n v="83141.458385022066"/>
    <n v="176179.14377238779"/>
    <n v="3985.87"/>
    <n v="7971.74"/>
    <n v="3985.87"/>
    <n v="0"/>
    <n v="0"/>
    <n v="0"/>
    <n v="15943.48"/>
    <n v="0"/>
    <n v="15943.48"/>
    <n v="5.7834541736058354"/>
    <n v="0"/>
    <m/>
    <m/>
    <n v="0"/>
    <m/>
    <m/>
    <m/>
    <m/>
    <m/>
    <m/>
    <m/>
    <m/>
    <m/>
    <m/>
    <m/>
    <m/>
    <m/>
    <m/>
    <m/>
    <m/>
    <n v="83038.958333333328"/>
    <n v="0"/>
    <n v="27901.09"/>
    <n v="0"/>
    <n v="7"/>
    <n v="0"/>
    <n v="57"/>
    <n v="20.833333333333332"/>
    <n v="56"/>
    <n v="57"/>
    <n v="41"/>
    <n v="48"/>
    <n v="30"/>
    <n v="11"/>
    <n v="0"/>
    <n v="0"/>
    <n v="0"/>
    <n v="0"/>
    <n v="4"/>
    <n v="3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4"/>
    <x v="5"/>
    <n v="6232.07"/>
    <n v="43.263422774739375"/>
    <n v="39.686568442639448"/>
    <n v="59.443185168144772"/>
    <n v="51.413483776043918"/>
    <n v="48.086190720040058"/>
    <n v="61.157695850649951"/>
    <n v="142.39317638552359"/>
    <n v="160.65737034673393"/>
    <n v="303.05054673225754"/>
    <n v="29"/>
    <n v="34"/>
    <n v="29"/>
    <n v="29"/>
    <n v="0"/>
    <n v="0"/>
    <n v="92"/>
    <n v="29"/>
    <n v="121"/>
    <n v="269620.67917177"/>
    <n v="247329.47259432002"/>
    <n v="370454.09099083999"/>
    <n v="320412.42983616999"/>
    <n v="299676.50660064002"/>
    <n v="381139.04157996003"/>
    <n v="887404.24275692995"/>
    <n v="1001227.9780167701"/>
    <n v="1888632.2207737002"/>
    <n v="180730.03"/>
    <n v="211890.38"/>
    <n v="180730.03"/>
    <n v="180730.03"/>
    <n v="0"/>
    <n v="0"/>
    <n v="573350.44000000006"/>
    <n v="180730.03"/>
    <n v="754080.47000000009"/>
    <n v="51.413483776043918"/>
    <n v="29"/>
    <n v="86"/>
    <n v="87"/>
    <n v="121"/>
    <n v="29"/>
    <n v="34"/>
    <n v="29"/>
    <n v="29"/>
    <n v="0"/>
    <n v="0"/>
    <n v="0"/>
    <n v="0"/>
    <n v="0"/>
    <n v="0"/>
    <n v="0"/>
    <n v="0"/>
    <n v="0"/>
    <n v="0"/>
    <n v="0"/>
    <n v="0"/>
    <n v="157879.10666666666"/>
    <n v="535958.02"/>
    <n v="542190.09"/>
    <n v="86"/>
    <n v="87"/>
    <n v="54"/>
    <n v="63"/>
    <n v="25.333333333333332"/>
    <n v="6"/>
    <n v="12"/>
    <n v="25"/>
    <n v="9"/>
    <n v="14"/>
    <n v="65"/>
    <n v="13"/>
    <n v="30"/>
    <n v="43"/>
    <n v="24"/>
    <n v="63"/>
    <n v="0"/>
  </r>
  <r>
    <s v="BC_LEL47"/>
    <x v="6"/>
    <x v="2"/>
    <s v="上海市"/>
    <s v="SH681"/>
    <s v="上海交通大学医学院附属仁济医院南院区"/>
    <s v="SH681"/>
    <x v="117"/>
    <s v="-"/>
    <s v="-"/>
    <x v="0"/>
    <x v="1"/>
    <x v="4"/>
    <x v="6"/>
    <n v="8489.27"/>
    <n v="3"/>
    <n v="3"/>
    <n v="4"/>
    <n v="4"/>
    <n v="3"/>
    <n v="5"/>
    <n v="10"/>
    <n v="12"/>
    <n v="22"/>
    <n v="0"/>
    <n v="5"/>
    <n v="11"/>
    <n v="0"/>
    <n v="0"/>
    <n v="0"/>
    <n v="16"/>
    <n v="0"/>
    <n v="16"/>
    <n v="25467.81"/>
    <n v="25467.81"/>
    <n v="33957.08"/>
    <n v="33957.08"/>
    <n v="25467.81"/>
    <n v="42446.350000000006"/>
    <n v="84892.700000000012"/>
    <n v="101871.24"/>
    <n v="186763.94"/>
    <n v="0"/>
    <n v="42446.350000000006"/>
    <n v="93381.97"/>
    <n v="0"/>
    <n v="0"/>
    <n v="0"/>
    <n v="135828.32"/>
    <n v="0"/>
    <n v="135828.32"/>
    <n v="4"/>
    <n v="0"/>
    <n v="30"/>
    <n v="20"/>
    <n v="32"/>
    <n v="0"/>
    <n v="10"/>
    <n v="22"/>
    <n v="0"/>
    <n v="0"/>
    <n v="0"/>
    <n v="0"/>
    <n v="0"/>
    <n v="0"/>
    <n v="0"/>
    <n v="0"/>
    <n v="0"/>
    <n v="0"/>
    <n v="0"/>
    <n v="0"/>
    <n v="0"/>
    <n v="21930.61416666667"/>
    <n v="127339.05"/>
    <n v="84892.700000000012"/>
    <n v="15"/>
    <n v="10"/>
    <n v="0"/>
    <n v="10"/>
    <n v="2.5833333333333335"/>
    <n v="0"/>
    <n v="0"/>
    <n v="0"/>
    <n v="1"/>
    <n v="1"/>
    <n v="4"/>
    <n v="4"/>
    <n v="2"/>
    <n v="9"/>
    <n v="0"/>
    <n v="1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4"/>
    <x v="5"/>
    <n v="6232.07"/>
    <n v="2.1327643501244373"/>
    <n v="1.9716538416240514"/>
    <n v="2.9228980202244195"/>
    <n v="2.5612200891244803"/>
    <n v="2.3499939391245608"/>
    <n v="3.0614803988241466"/>
    <n v="7.0273162119729085"/>
    <n v="7.9726944270731881"/>
    <n v="15.000010639046096"/>
    <n v="0"/>
    <n v="0"/>
    <n v="0"/>
    <n v="0"/>
    <n v="0"/>
    <n v="0"/>
    <n v="0"/>
    <n v="0"/>
    <n v="0"/>
    <n v="13291.536723480001"/>
    <n v="12287.484756770002"/>
    <n v="18215.705064899998"/>
    <n v="15961.702880829998"/>
    <n v="14645.326728200002"/>
    <n v="19079.360149099997"/>
    <n v="43794.726545149999"/>
    <n v="49686.389758129997"/>
    <n v="93481.116303279996"/>
    <n v="0"/>
    <n v="0"/>
    <n v="0"/>
    <n v="0"/>
    <n v="0"/>
    <n v="0"/>
    <n v="0"/>
    <n v="0"/>
    <n v="0"/>
    <n v="2.5612200891244803"/>
    <n v="0"/>
    <n v="0"/>
    <n v="0"/>
    <n v="0"/>
    <n v="0"/>
    <n v="0"/>
    <n v="0"/>
    <n v="0"/>
    <n v="0"/>
    <n v="0"/>
    <n v="0"/>
    <n v="0"/>
    <n v="0.6666666666666666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2"/>
    <s v="上海市第六人民医院临港院区"/>
    <s v="SH682"/>
    <x v="178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0"/>
    <x v="0"/>
    <n v="4535.5"/>
    <n v="2.6926845818309038"/>
    <n v="1.9290531122469423"/>
    <n v="1.7944573766397203"/>
    <n v="1.2671397406003013"/>
    <n v="1.1545397860868274"/>
    <n v="2.0099369545244592"/>
    <n v="6.416195070717567"/>
    <n v="4.4316164812115879"/>
    <n v="10.847811551929155"/>
    <n v="0"/>
    <n v="0"/>
    <n v="0"/>
    <n v="0"/>
    <n v="0"/>
    <n v="0"/>
    <n v="0"/>
    <n v="0"/>
    <n v="0"/>
    <n v="12212.670920894063"/>
    <n v="8749.2203905960068"/>
    <n v="8138.7614317494508"/>
    <n v="5747.1122934926661"/>
    <n v="5236.4151997968056"/>
    <n v="9116.0690572456861"/>
    <n v="29100.652743239523"/>
    <n v="20099.596550535156"/>
    <n v="49200.249293774679"/>
    <n v="0"/>
    <n v="0"/>
    <n v="0"/>
    <n v="0"/>
    <n v="0"/>
    <n v="0"/>
    <n v="0"/>
    <n v="0"/>
    <n v="0"/>
    <n v="1.2671397406003013"/>
    <n v="0"/>
    <m/>
    <m/>
    <n v="0"/>
    <m/>
    <m/>
    <m/>
    <m/>
    <m/>
    <m/>
    <m/>
    <m/>
    <m/>
    <m/>
    <m/>
    <m/>
    <m/>
    <m/>
    <m/>
    <m/>
    <n v="5291.416666666667"/>
    <n v="22677.5"/>
    <n v="9071"/>
    <n v="5"/>
    <n v="2"/>
    <n v="0"/>
    <n v="2"/>
    <n v="1.1666666666666667"/>
    <n v="1"/>
    <n v="1"/>
    <n v="2"/>
    <n v="1"/>
    <n v="1"/>
    <n v="1"/>
    <n v="2"/>
    <n v="1"/>
    <n v="2"/>
    <n v="1"/>
    <n v="1"/>
    <n v="0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1"/>
    <x v="1"/>
    <n v="3444.49"/>
    <n v="18.02208408779445"/>
    <n v="16.697870925954529"/>
    <n v="25.327850394947248"/>
    <n v="25.924667986227181"/>
    <n v="23.342102517816343"/>
    <n v="30.723189555082048"/>
    <n v="60.047805408696227"/>
    <n v="79.989960059125579"/>
    <n v="140.0377654678218"/>
    <n v="45"/>
    <n v="30"/>
    <n v="43"/>
    <n v="46.000000000000007"/>
    <n v="0"/>
    <n v="0"/>
    <n v="118"/>
    <n v="46.000000000000007"/>
    <n v="164"/>
    <n v="62076.888419567113"/>
    <n v="57515.649425741118"/>
    <n v="87241.527406891837"/>
    <n v="89297.259631879657"/>
    <n v="80401.638701593212"/>
    <n v="105825.71919058455"/>
    <n v="206834.06525220006"/>
    <n v="275524.61752405739"/>
    <n v="482358.6827762574"/>
    <n v="155002.04999999999"/>
    <n v="103334.7"/>
    <n v="148113.06999999998"/>
    <n v="158446.54"/>
    <n v="0"/>
    <n v="0"/>
    <n v="406449.81999999995"/>
    <n v="158446.54"/>
    <n v="564896.36"/>
    <n v="25.924667986227181"/>
    <n v="46.000000000000007"/>
    <m/>
    <m/>
    <n v="0"/>
    <m/>
    <m/>
    <m/>
    <m/>
    <m/>
    <m/>
    <m/>
    <m/>
    <m/>
    <m/>
    <m/>
    <m/>
    <m/>
    <m/>
    <m/>
    <m/>
    <n v="86686.331666666665"/>
    <n v="299670.63"/>
    <n v="330671.03999999998"/>
    <n v="87"/>
    <n v="96"/>
    <n v="0"/>
    <n v="35"/>
    <n v="25.166666666666668"/>
    <n v="15"/>
    <n v="20"/>
    <n v="23"/>
    <n v="21"/>
    <n v="27"/>
    <n v="13"/>
    <n v="30"/>
    <n v="29"/>
    <n v="28"/>
    <n v="29"/>
    <n v="32"/>
    <n v="35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73E-7"/>
    <n v="1.0000000000000002E-6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22E-4"/>
    <n v="1.1976421060412126E-3"/>
    <n v="2.3683778939587873E-3"/>
    <n v="3.56602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3"/>
    <x v="4"/>
    <n v="3985.87"/>
    <n v="10.818329635114749"/>
    <n v="9.1384055439418717"/>
    <n v="13.870188426992781"/>
    <n v="8.3813511006502281"/>
    <n v="10.172700879948378"/>
    <n v="11.674771421188172"/>
    <n v="33.826923606049405"/>
    <n v="30.228823401786777"/>
    <n v="64.055747007836175"/>
    <n v="34"/>
    <n v="17"/>
    <n v="27"/>
    <n v="19"/>
    <n v="0"/>
    <n v="0"/>
    <n v="78"/>
    <n v="19"/>
    <n v="97"/>
    <n v="43120.455542714823"/>
    <n v="36424.496505431584"/>
    <n v="55284.767945497719"/>
    <n v="33406.975911548718"/>
    <n v="40547.063256359841"/>
    <n v="46534.121164571297"/>
    <n v="134829.7199936441"/>
    <n v="120488.16033247986"/>
    <n v="255317.88032612397"/>
    <n v="135519.57999999999"/>
    <n v="67759.789999999994"/>
    <n v="107618.48999999999"/>
    <n v="75731.53"/>
    <n v="0"/>
    <n v="0"/>
    <n v="310897.86"/>
    <n v="75731.53"/>
    <n v="386629.39"/>
    <n v="8.3813511006502281"/>
    <n v="19"/>
    <m/>
    <m/>
    <n v="0"/>
    <m/>
    <m/>
    <m/>
    <m/>
    <m/>
    <m/>
    <m/>
    <m/>
    <m/>
    <m/>
    <m/>
    <m/>
    <m/>
    <m/>
    <m/>
    <m/>
    <n v="81378.179166666669"/>
    <n v="338798.95"/>
    <n v="247123.94"/>
    <n v="85"/>
    <n v="62"/>
    <n v="0"/>
    <n v="28"/>
    <n v="20.416666666666668"/>
    <n v="8"/>
    <n v="12"/>
    <n v="14"/>
    <n v="17"/>
    <n v="25"/>
    <n v="22"/>
    <n v="22"/>
    <n v="28"/>
    <n v="35"/>
    <n v="15"/>
    <n v="24"/>
    <n v="23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4"/>
    <x v="5"/>
    <n v="6232.07"/>
    <n v="0.54904366958650974"/>
    <n v="0.5075686173871603"/>
    <n v="0.75244961526106091"/>
    <n v="0.65934202566081579"/>
    <n v="0.60496558745970441"/>
    <n v="0.78812519865790975"/>
    <n v="1.809061902234731"/>
    <n v="2.0524328117784303"/>
    <n v="3.861494714013161"/>
    <n v="0"/>
    <n v="0"/>
    <n v="0"/>
    <n v="0"/>
    <n v="0"/>
    <n v="0"/>
    <n v="0"/>
    <n v="0"/>
    <n v="0"/>
    <n v="3421.6785819199995"/>
    <n v="3163.2031533599998"/>
    <n v="4689.3186737799997"/>
    <n v="4109.0656578600001"/>
    <n v="3770.18788864"/>
    <n v="4911.6514067999997"/>
    <n v="11274.200409059998"/>
    <n v="12790.9049533"/>
    <n v="24065.105362360002"/>
    <n v="0"/>
    <n v="0"/>
    <n v="0"/>
    <n v="0"/>
    <n v="0"/>
    <n v="0"/>
    <n v="0"/>
    <n v="0"/>
    <n v="0"/>
    <n v="0.659342025660815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666666666666661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4"/>
    <s v="上海交通大学医学院附属瑞金医院嘉定院区"/>
    <s v="SH684"/>
    <x v="179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5"/>
    <s v="上海市东方医院南院"/>
    <s v="SH172"/>
    <x v="155"/>
    <s v="-"/>
    <s v="-"/>
    <x v="2"/>
    <x v="2"/>
    <x v="0"/>
    <x v="0"/>
    <n v="4535.5"/>
    <n v="18.974013323737758"/>
    <n v="13.593080935266338"/>
    <n v="12.64465151357996"/>
    <n v="8.9289055552283632"/>
    <n v="8.1354694982884102"/>
    <n v="14.163029272848899"/>
    <n v="45.211745772584052"/>
    <n v="31.227404326365672"/>
    <n v="76.439150098949725"/>
    <n v="12"/>
    <n v="18"/>
    <n v="12"/>
    <n v="14"/>
    <n v="0"/>
    <n v="0"/>
    <n v="42"/>
    <n v="14"/>
    <n v="56"/>
    <n v="86056.637429812588"/>
    <n v="61651.418581900471"/>
    <n v="57349.816939841905"/>
    <n v="40497.051145738238"/>
    <n v="36898.421909487086"/>
    <n v="64236.419267006175"/>
    <n v="205057.87295155495"/>
    <n v="141631.89232223149"/>
    <n v="346689.76527378644"/>
    <n v="54426"/>
    <n v="81639"/>
    <n v="54426"/>
    <n v="63497"/>
    <n v="0"/>
    <n v="0"/>
    <n v="190491"/>
    <n v="63497"/>
    <n v="253988"/>
    <n v="8.9289055552283632"/>
    <n v="14"/>
    <m/>
    <m/>
    <n v="0"/>
    <m/>
    <m/>
    <m/>
    <m/>
    <m/>
    <m/>
    <m/>
    <m/>
    <m/>
    <m/>
    <m/>
    <m/>
    <m/>
    <m/>
    <m/>
    <m/>
    <n v="64630.875"/>
    <n v="231310.5"/>
    <n v="226775"/>
    <n v="51"/>
    <n v="50"/>
    <n v="0"/>
    <n v="29"/>
    <n v="14.25"/>
    <n v="22"/>
    <n v="3"/>
    <n v="6"/>
    <n v="29"/>
    <n v="0"/>
    <n v="10"/>
    <n v="27"/>
    <n v="15"/>
    <n v="9"/>
    <n v="9"/>
    <n v="24"/>
    <n v="17"/>
  </r>
  <r>
    <s v="BC_LEL48"/>
    <x v="5"/>
    <x v="2"/>
    <s v="上海市"/>
    <s v="SH685"/>
    <s v="上海市东方医院南院"/>
    <s v="SH172"/>
    <x v="155"/>
    <s v="-"/>
    <s v="-"/>
    <x v="2"/>
    <x v="2"/>
    <x v="1"/>
    <x v="1"/>
    <n v="3444.49"/>
    <n v="2.0173067825852189"/>
    <n v="1.8690806296078573"/>
    <n v="2.8350796800817557"/>
    <n v="2.9018846161252272"/>
    <n v="2.6128044625472109"/>
    <n v="3.4390084060307617"/>
    <n v="6.7214670922748319"/>
    <n v="8.9536974847032003"/>
    <n v="15.675164576978032"/>
    <n v="8"/>
    <n v="1"/>
    <n v="0"/>
    <n v="0"/>
    <n v="0"/>
    <n v="0"/>
    <n v="9"/>
    <n v="0"/>
    <n v="9"/>
    <n v="6948.5930395469595"/>
    <n v="6438.0295378779674"/>
    <n v="9765.4036072448052"/>
    <n v="9995.5125413971818"/>
    <n v="8999.7788431992412"/>
    <n v="11845.630064488898"/>
    <n v="23152.026184669732"/>
    <n v="30840.921449085319"/>
    <n v="53992.947633755051"/>
    <n v="27555.919999999998"/>
    <n v="3444.49"/>
    <n v="0"/>
    <n v="0"/>
    <n v="0"/>
    <n v="0"/>
    <n v="31000.409999999996"/>
    <n v="0"/>
    <n v="31000.409999999996"/>
    <n v="2.9018846161252272"/>
    <n v="0"/>
    <m/>
    <m/>
    <n v="0"/>
    <m/>
    <m/>
    <m/>
    <m/>
    <m/>
    <m/>
    <m/>
    <m/>
    <m/>
    <m/>
    <m/>
    <m/>
    <m/>
    <m/>
    <m/>
    <m/>
    <n v="9185.3066666666655"/>
    <n v="41333.879999999997"/>
    <n v="20666.939999999999"/>
    <n v="12"/>
    <n v="6"/>
    <n v="0"/>
    <n v="9"/>
    <n v="2.6666666666666665"/>
    <n v="9"/>
    <n v="0"/>
    <n v="0"/>
    <n v="3"/>
    <n v="0"/>
    <n v="2"/>
    <n v="0"/>
    <n v="2"/>
    <n v="10"/>
    <n v="0"/>
    <n v="4"/>
    <n v="2"/>
  </r>
  <r>
    <s v="BC_LEL48"/>
    <x v="5"/>
    <x v="2"/>
    <s v="上海市"/>
    <s v="SH685"/>
    <s v="上海市东方医院南院"/>
    <s v="SH172"/>
    <x v="155"/>
    <s v="-"/>
    <s v="-"/>
    <x v="2"/>
    <x v="2"/>
    <x v="2"/>
    <x v="2"/>
    <n v="3566.02"/>
    <n v="1.42955074561206"/>
    <n v="1.6322513601839592"/>
    <n v="3.3037275642081165"/>
    <n v="3.3443512383929885"/>
    <n v="4.0658340825834003"/>
    <n v="5.1778655480849753"/>
    <n v="6.3655296700041362"/>
    <n v="12.588050869061364"/>
    <n v="18.953580539065499"/>
    <n v="1"/>
    <n v="1"/>
    <n v="0"/>
    <n v="23"/>
    <n v="0"/>
    <n v="0"/>
    <n v="2"/>
    <n v="23"/>
    <n v="25"/>
    <n v="5097.8065498675187"/>
    <n v="5820.640995443202"/>
    <n v="11781.158568517427"/>
    <n v="11926.023403134164"/>
    <n v="14498.845655174056"/>
    <n v="18464.372101781984"/>
    <n v="22699.606113828147"/>
    <n v="44889.241160090205"/>
    <n v="67588.847273918349"/>
    <n v="3566.02"/>
    <n v="3566.02"/>
    <n v="0"/>
    <n v="82018.460000000006"/>
    <n v="0"/>
    <n v="0"/>
    <n v="7132.04"/>
    <n v="82018.460000000006"/>
    <n v="89150.5"/>
    <n v="3.3443512383929885"/>
    <n v="23"/>
    <m/>
    <m/>
    <n v="0"/>
    <m/>
    <m/>
    <m/>
    <m/>
    <m/>
    <m/>
    <n v="0"/>
    <n v="0.33333333333333331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5"/>
    <s v="上海市东方医院南院"/>
    <s v="SH172"/>
    <x v="155"/>
    <s v="-"/>
    <s v="-"/>
    <x v="2"/>
    <x v="2"/>
    <x v="2"/>
    <x v="3"/>
    <n v="10698.05"/>
    <m/>
    <m/>
    <m/>
    <m/>
    <m/>
    <m/>
    <n v="0"/>
    <n v="0"/>
    <n v="0"/>
    <n v="0"/>
    <n v="0"/>
    <n v="3"/>
    <n v="20"/>
    <n v="0"/>
    <n v="0"/>
    <n v="3"/>
    <n v="20"/>
    <n v="23"/>
    <m/>
    <m/>
    <m/>
    <m/>
    <m/>
    <m/>
    <n v="0"/>
    <n v="0"/>
    <n v="0"/>
    <n v="0"/>
    <n v="0"/>
    <n v="32094.149999999998"/>
    <n v="213961"/>
    <n v="0"/>
    <n v="0"/>
    <n v="32094.149999999998"/>
    <n v="213961"/>
    <n v="246055.15"/>
    <n v="0"/>
    <n v="20"/>
    <m/>
    <m/>
    <n v="0"/>
    <m/>
    <m/>
    <m/>
    <m/>
    <m/>
    <m/>
    <n v="0"/>
    <n v="0"/>
    <n v="1.6666666666666667"/>
    <n v="1"/>
    <n v="1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685"/>
    <s v="上海市东方医院南院"/>
    <s v="SH172"/>
    <x v="155"/>
    <s v="-"/>
    <s v="-"/>
    <x v="2"/>
    <x v="2"/>
    <x v="3"/>
    <x v="4"/>
    <n v="3985.87"/>
    <n v="8.05773769611055"/>
    <n v="6.8064920664607778"/>
    <n v="10.33083146011483"/>
    <n v="6.242620717420083"/>
    <n v="7.5768587310889037"/>
    <n v="8.6956349960567891"/>
    <n v="25.195061222686157"/>
    <n v="22.515114444565775"/>
    <n v="47.710175667251931"/>
    <n v="13"/>
    <n v="4"/>
    <n v="8"/>
    <n v="4"/>
    <n v="0"/>
    <n v="0"/>
    <n v="25"/>
    <n v="4"/>
    <n v="29"/>
    <n v="32117.094950796156"/>
    <n v="27129.792532944022"/>
    <n v="41177.351191927897"/>
    <n v="24882.274638943189"/>
    <n v="30200.373910485327"/>
    <n v="34659.670661732875"/>
    <n v="100424.23867566808"/>
    <n v="89742.31921116139"/>
    <n v="190166.55788682948"/>
    <n v="51816.31"/>
    <n v="15943.48"/>
    <n v="31886.959999999999"/>
    <n v="15943.48"/>
    <n v="0"/>
    <n v="0"/>
    <n v="99646.75"/>
    <n v="15943.48"/>
    <n v="115590.23"/>
    <n v="6.242620717420083"/>
    <n v="4"/>
    <m/>
    <m/>
    <n v="0"/>
    <m/>
    <m/>
    <m/>
    <m/>
    <m/>
    <m/>
    <m/>
    <m/>
    <m/>
    <m/>
    <m/>
    <m/>
    <m/>
    <m/>
    <m/>
    <m/>
    <n v="50155.530833333338"/>
    <n v="179364.15"/>
    <n v="95660.88"/>
    <n v="45"/>
    <n v="24"/>
    <n v="0"/>
    <n v="21"/>
    <n v="12.583333333333334"/>
    <n v="15"/>
    <n v="10"/>
    <n v="14"/>
    <n v="18"/>
    <n v="13"/>
    <n v="12"/>
    <n v="21"/>
    <n v="12"/>
    <n v="12"/>
    <n v="4"/>
    <n v="10"/>
    <n v="10"/>
  </r>
  <r>
    <s v="BC_LEL48"/>
    <x v="5"/>
    <x v="2"/>
    <s v="上海市"/>
    <s v="SH685"/>
    <s v="上海市东方医院南院"/>
    <s v="SH172"/>
    <x v="155"/>
    <s v="-"/>
    <s v="-"/>
    <x v="2"/>
    <x v="2"/>
    <x v="4"/>
    <x v="5"/>
    <n v="6232.07"/>
    <n v="4.623406163828391"/>
    <n v="5.533440804323444"/>
    <n v="6.8409151853284715"/>
    <n v="5.8258665859289138"/>
    <n v="5.2330606962293436"/>
    <n v="7.2298464338285688"/>
    <n v="16.997762153480309"/>
    <n v="18.288773715986828"/>
    <n v="35.286535869467137"/>
    <n v="0"/>
    <n v="3"/>
    <n v="0"/>
    <n v="1"/>
    <n v="0"/>
    <n v="0"/>
    <n v="3"/>
    <n v="1"/>
    <n v="4"/>
    <n v="28813.39085141"/>
    <n v="34484.790433400005"/>
    <n v="42633.062299030003"/>
    <n v="36307.208374170004"/>
    <n v="32612.800573150005"/>
    <n v="45056.909064870008"/>
    <n v="105931.24358384001"/>
    <n v="113976.91801219001"/>
    <n v="219908.16159603003"/>
    <n v="0"/>
    <n v="18696.21"/>
    <n v="0"/>
    <n v="6232.07"/>
    <n v="0"/>
    <n v="0"/>
    <n v="18696.21"/>
    <n v="6232.07"/>
    <n v="24928.28"/>
    <n v="5.8258665859289138"/>
    <n v="1"/>
    <n v="4"/>
    <n v="5"/>
    <n v="4"/>
    <n v="0"/>
    <n v="3"/>
    <n v="0"/>
    <n v="1"/>
    <n v="0"/>
    <n v="0"/>
    <n v="0"/>
    <n v="0"/>
    <n v="0"/>
    <n v="0"/>
    <n v="0"/>
    <n v="0"/>
    <n v="0"/>
    <n v="0"/>
    <n v="0"/>
    <n v="0"/>
    <n v="6232.07"/>
    <n v="24928.28"/>
    <n v="31160.35"/>
    <n v="4"/>
    <n v="5"/>
    <n v="23.333333333333332"/>
    <n v="3"/>
    <n v="1"/>
    <n v="0"/>
    <n v="0"/>
    <n v="0"/>
    <n v="0"/>
    <n v="3"/>
    <n v="0"/>
    <n v="0"/>
    <n v="0"/>
    <n v="4"/>
    <n v="0"/>
    <n v="3"/>
    <n v="2"/>
  </r>
  <r>
    <s v="BC_LEL48"/>
    <x v="5"/>
    <x v="2"/>
    <s v="上海市"/>
    <s v="SH685"/>
    <s v="上海市东方医院南院"/>
    <s v="SH172"/>
    <x v="155"/>
    <s v="-"/>
    <s v="-"/>
    <x v="2"/>
    <x v="2"/>
    <x v="4"/>
    <x v="6"/>
    <n v="8489.27"/>
    <n v="1"/>
    <n v="1.1779575864591419E-6"/>
    <n v="1"/>
    <n v="1"/>
    <n v="1"/>
    <n v="1"/>
    <n v="2.0000011779575866"/>
    <n v="3"/>
    <n v="5.0000011779575866"/>
    <n v="0"/>
    <n v="0"/>
    <n v="0"/>
    <n v="0"/>
    <n v="0"/>
    <n v="0"/>
    <n v="0"/>
    <n v="0"/>
    <n v="0"/>
    <n v="8489.27"/>
    <n v="0.01"/>
    <n v="8489.27"/>
    <n v="8489.27"/>
    <n v="8489.27"/>
    <n v="8489.27"/>
    <n v="16978.550000000003"/>
    <n v="25467.81"/>
    <n v="42446.36"/>
    <n v="0"/>
    <n v="0"/>
    <n v="0"/>
    <n v="0"/>
    <n v="0"/>
    <n v="0"/>
    <n v="0"/>
    <n v="0"/>
    <n v="0"/>
    <n v="1"/>
    <n v="0"/>
    <n v="0"/>
    <n v="-4"/>
    <n v="0"/>
    <n v="0"/>
    <n v="0"/>
    <n v="0"/>
    <n v="0"/>
    <n v="0"/>
    <n v="0"/>
    <n v="0.33333333333333331"/>
    <n v="0"/>
    <n v="0"/>
    <n v="0"/>
    <n v="0"/>
    <n v="0"/>
    <n v="0"/>
    <n v="0"/>
    <n v="0"/>
    <n v="0"/>
    <n v="1414.8783333333333"/>
    <n v="0"/>
    <n v="-16978.54"/>
    <n v="0"/>
    <n v="-2"/>
    <n v="0"/>
    <n v="3"/>
    <n v="0.16666666666666666"/>
    <n v="1"/>
    <n v="0"/>
    <n v="0"/>
    <n v="0"/>
    <n v="3"/>
    <n v="0"/>
    <n v="0"/>
    <n v="0"/>
    <n v="0"/>
    <n v="0"/>
    <n v="-2"/>
    <n v="0"/>
  </r>
  <r>
    <s v="BC_LEL47"/>
    <x v="6"/>
    <x v="2"/>
    <s v="上海市"/>
    <s v="SH687"/>
    <s v="复旦大学附属华山医院北院"/>
    <s v="SH061"/>
    <x v="111"/>
    <s v="-"/>
    <s v="Y"/>
    <x v="1"/>
    <x v="0"/>
    <x v="0"/>
    <x v="0"/>
    <n v="4535.5"/>
    <n v="0.80030236387429987"/>
    <n v="0.57334073815677711"/>
    <n v="0.53333706074847964"/>
    <n v="0.37661111019247179"/>
    <n v="0.34314487713371583"/>
    <n v="0.59738051266683823"/>
    <n v="1.9069801627795564"/>
    <n v="1.3171364999930257"/>
    <n v="3.2241166627725821"/>
    <n v="7"/>
    <n v="8"/>
    <n v="15"/>
    <n v="8"/>
    <n v="0"/>
    <n v="0"/>
    <n v="30"/>
    <n v="8"/>
    <n v="38"/>
    <n v="3629.771371351887"/>
    <n v="2600.3869179100625"/>
    <n v="2418.9502390247294"/>
    <n v="1708.1196902779559"/>
    <n v="1556.3335902399681"/>
    <n v="2709.419315200445"/>
    <n v="8649.1085282866788"/>
    <n v="5973.8725957183688"/>
    <n v="14622.981124005048"/>
    <n v="31748.5"/>
    <n v="36284"/>
    <n v="68032.5"/>
    <n v="36284"/>
    <n v="0"/>
    <n v="0"/>
    <n v="136065"/>
    <n v="36284"/>
    <n v="172349"/>
    <n v="0.37661111019247179"/>
    <n v="8"/>
    <m/>
    <m/>
    <n v="0"/>
    <m/>
    <m/>
    <m/>
    <m/>
    <m/>
    <m/>
    <m/>
    <m/>
    <m/>
    <m/>
    <m/>
    <m/>
    <m/>
    <m/>
    <m/>
    <m/>
    <n v="48000.708333333336"/>
    <n v="322020.5"/>
    <n v="172349"/>
    <n v="71"/>
    <n v="38"/>
    <n v="0"/>
    <n v="29"/>
    <n v="10.583333333333334"/>
    <n v="0"/>
    <n v="0"/>
    <n v="0"/>
    <n v="5"/>
    <n v="6"/>
    <n v="7"/>
    <n v="29"/>
    <n v="20"/>
    <n v="22"/>
    <n v="12"/>
    <n v="9"/>
    <n v="17"/>
  </r>
  <r>
    <s v="BC_LEL47"/>
    <x v="6"/>
    <x v="2"/>
    <s v="上海市"/>
    <s v="SH687"/>
    <s v="复旦大学附属华山医院北院"/>
    <s v="SH061"/>
    <x v="111"/>
    <s v="-"/>
    <s v="Y"/>
    <x v="1"/>
    <x v="0"/>
    <x v="1"/>
    <x v="1"/>
    <n v="3444.49"/>
    <n v="6.6230855211382176"/>
    <n v="6.1364394164836273"/>
    <n v="9.3079423231599794"/>
    <n v="9.5272717818569195"/>
    <n v="8.5781833258327094"/>
    <n v="11.290720369197381"/>
    <n v="22.067467260781825"/>
    <n v="29.396175476887009"/>
    <n v="51.463642737668835"/>
    <n v="0"/>
    <n v="0"/>
    <n v="0"/>
    <n v="0"/>
    <n v="0"/>
    <n v="0"/>
    <n v="0"/>
    <n v="0"/>
    <n v="0"/>
    <n v="22813.151846705379"/>
    <n v="21136.904205683688"/>
    <n v="32061.114252701318"/>
    <n v="32816.592379888338"/>
    <n v="29547.466683997507"/>
    <n v="38890.773404496686"/>
    <n v="76011.170305090389"/>
    <n v="101254.83246838252"/>
    <n v="177266.00277347292"/>
    <n v="0"/>
    <n v="0"/>
    <n v="0"/>
    <n v="0"/>
    <n v="0"/>
    <n v="0"/>
    <n v="0"/>
    <n v="0"/>
    <n v="0"/>
    <n v="9.5272717818569195"/>
    <n v="0"/>
    <m/>
    <m/>
    <n v="0"/>
    <m/>
    <m/>
    <m/>
    <m/>
    <m/>
    <m/>
    <m/>
    <m/>
    <m/>
    <m/>
    <m/>
    <m/>
    <m/>
    <m/>
    <m/>
    <m/>
    <n v="31287.450833333332"/>
    <n v="0"/>
    <n v="0"/>
    <n v="0"/>
    <n v="0"/>
    <n v="0"/>
    <n v="30"/>
    <n v="9.0833333333333339"/>
    <n v="30"/>
    <n v="27"/>
    <n v="24"/>
    <n v="12"/>
    <n v="9"/>
    <n v="7"/>
    <n v="0"/>
    <n v="0"/>
    <n v="0"/>
    <n v="0"/>
    <n v="0"/>
    <n v="0"/>
  </r>
  <r>
    <s v="BC_LEL47"/>
    <x v="6"/>
    <x v="2"/>
    <s v="上海市"/>
    <s v="SH687"/>
    <s v="复旦大学附属华山医院北院"/>
    <s v="SH061"/>
    <x v="111"/>
    <s v="-"/>
    <s v="Y"/>
    <x v="1"/>
    <x v="0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687"/>
    <s v="复旦大学附属华山医院北院"/>
    <s v="SH061"/>
    <x v="111"/>
    <s v="-"/>
    <s v="Y"/>
    <x v="1"/>
    <x v="0"/>
    <x v="2"/>
    <x v="3"/>
    <n v="10698.05"/>
    <m/>
    <m/>
    <m/>
    <n v="0"/>
    <n v="0"/>
    <n v="0"/>
    <n v="0"/>
    <n v="0"/>
    <n v="0"/>
    <n v="13"/>
    <n v="0"/>
    <n v="5"/>
    <n v="1"/>
    <n v="0"/>
    <n v="0"/>
    <n v="18"/>
    <n v="1"/>
    <n v="19"/>
    <m/>
    <m/>
    <m/>
    <n v="0"/>
    <n v="0"/>
    <n v="0"/>
    <n v="0"/>
    <n v="0"/>
    <n v="0"/>
    <n v="139074.65"/>
    <n v="0"/>
    <n v="53490.25"/>
    <n v="10698.05"/>
    <n v="0"/>
    <n v="0"/>
    <n v="192564.9"/>
    <n v="10698.05"/>
    <n v="203262.94999999998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891.50416666666661"/>
    <n v="0"/>
    <n v="10698.05"/>
    <n v="0"/>
    <n v="1"/>
    <n v="0"/>
    <n v="1"/>
    <n v="8.3333333333333329E-2"/>
    <n v="0"/>
    <n v="0"/>
    <n v="0"/>
    <n v="0"/>
    <n v="0"/>
    <n v="0"/>
    <n v="0"/>
    <n v="0"/>
    <n v="0"/>
    <n v="0"/>
    <n v="0"/>
    <n v="1"/>
  </r>
  <r>
    <s v="BC_LEL47"/>
    <x v="6"/>
    <x v="2"/>
    <s v="上海市"/>
    <s v="SH687"/>
    <s v="复旦大学附属华山医院北院"/>
    <s v="SH061"/>
    <x v="111"/>
    <s v="-"/>
    <s v="Y"/>
    <x v="1"/>
    <x v="0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31886.959999999999"/>
    <n v="11957.61"/>
    <n v="0"/>
    <n v="3"/>
    <n v="0"/>
    <n v="0"/>
    <n v="30"/>
    <n v="8"/>
    <n v="20"/>
    <n v="30"/>
    <n v="26"/>
    <n v="8"/>
    <n v="1"/>
    <n v="8"/>
    <n v="3"/>
    <n v="0"/>
    <n v="0"/>
    <n v="0"/>
    <n v="0"/>
    <n v="0"/>
  </r>
  <r>
    <s v="BC_LEL47"/>
    <x v="6"/>
    <x v="2"/>
    <s v="上海市"/>
    <s v="SH687"/>
    <s v="复旦大学附属华山医院北院"/>
    <s v="SH061"/>
    <x v="111"/>
    <s v="-"/>
    <s v="Y"/>
    <x v="1"/>
    <x v="0"/>
    <x v="4"/>
    <x v="5"/>
    <n v="6232.07"/>
    <n v="26.579898743834708"/>
    <n v="24.366231358033524"/>
    <n v="36.074188448140021"/>
    <n v="32.46690452753419"/>
    <n v="28.202454375138597"/>
    <n v="37.978318070738936"/>
    <n v="87.020318550008255"/>
    <n v="98.64767697341172"/>
    <n v="185.66799552341996"/>
    <n v="25"/>
    <n v="30"/>
    <n v="40"/>
    <n v="30"/>
    <n v="0"/>
    <n v="0"/>
    <n v="95"/>
    <n v="30"/>
    <n v="125"/>
    <n v="165647.78956448997"/>
    <n v="151852.05945945997"/>
    <n v="224816.86760199995"/>
    <n v="202336.02169890999"/>
    <n v="175759.66983766999"/>
    <n v="236683.53669911"/>
    <n v="542316.71662594983"/>
    <n v="614779.22823568992"/>
    <n v="1157095.9448616398"/>
    <n v="155801.75"/>
    <n v="186962.09999999998"/>
    <n v="249282.8"/>
    <n v="186962.09999999998"/>
    <n v="0"/>
    <n v="0"/>
    <n v="592046.64999999991"/>
    <n v="186962.09999999998"/>
    <n v="779008.74999999988"/>
    <n v="32.46690452753419"/>
    <n v="30"/>
    <n v="92"/>
    <n v="103"/>
    <n v="125"/>
    <n v="25"/>
    <n v="30"/>
    <n v="40"/>
    <n v="30"/>
    <n v="0"/>
    <n v="0"/>
    <n v="0"/>
    <n v="0"/>
    <n v="0"/>
    <n v="0"/>
    <n v="0"/>
    <n v="0"/>
    <n v="0"/>
    <n v="0"/>
    <n v="0"/>
    <n v="0"/>
    <n v="132950.82666666666"/>
    <n v="573350.43999999994"/>
    <n v="641903.21"/>
    <n v="92"/>
    <n v="103"/>
    <n v="20.333333333333332"/>
    <n v="47"/>
    <n v="21.333333333333332"/>
    <n v="0"/>
    <n v="0"/>
    <n v="18"/>
    <n v="8"/>
    <n v="16"/>
    <n v="19"/>
    <n v="28"/>
    <n v="19"/>
    <n v="45"/>
    <n v="25"/>
    <n v="31"/>
    <n v="47"/>
  </r>
  <r>
    <s v="BC_LEL47"/>
    <x v="6"/>
    <x v="2"/>
    <s v="上海市"/>
    <s v="SH687"/>
    <s v="复旦大学附属华山医院北院"/>
    <s v="SH061"/>
    <x v="111"/>
    <s v="-"/>
    <s v="Y"/>
    <x v="1"/>
    <x v="0"/>
    <x v="4"/>
    <x v="6"/>
    <n v="8489.27"/>
    <n v="2"/>
    <n v="2"/>
    <n v="3"/>
    <n v="2"/>
    <n v="3"/>
    <n v="3"/>
    <n v="7"/>
    <n v="8"/>
    <n v="15"/>
    <n v="2"/>
    <n v="1"/>
    <n v="1"/>
    <n v="0"/>
    <n v="0"/>
    <n v="0"/>
    <n v="4"/>
    <n v="0"/>
    <n v="4"/>
    <n v="16978.54"/>
    <n v="16978.54"/>
    <n v="25467.81"/>
    <n v="16978.54"/>
    <n v="25467.81"/>
    <n v="25467.81"/>
    <n v="59424.89"/>
    <n v="67914.16"/>
    <n v="127339.05"/>
    <n v="16978.54"/>
    <n v="8489.27"/>
    <n v="8489.27"/>
    <n v="0"/>
    <n v="0"/>
    <n v="0"/>
    <n v="33957.08"/>
    <n v="0"/>
    <n v="33957.08"/>
    <n v="2"/>
    <n v="0"/>
    <n v="26"/>
    <n v="14"/>
    <n v="8"/>
    <n v="4"/>
    <n v="2"/>
    <n v="2"/>
    <n v="0"/>
    <n v="0"/>
    <n v="0"/>
    <n v="0"/>
    <n v="0"/>
    <n v="0.33333333333333331"/>
    <n v="0"/>
    <n v="0"/>
    <n v="0"/>
    <n v="1"/>
    <n v="0"/>
    <n v="0"/>
    <n v="0"/>
    <n v="21930.61416666667"/>
    <n v="110360.51000000001"/>
    <n v="59424.89"/>
    <n v="13"/>
    <n v="7"/>
    <n v="0"/>
    <n v="8"/>
    <n v="2.5833333333333335"/>
    <n v="0"/>
    <n v="0"/>
    <n v="2"/>
    <n v="6"/>
    <n v="0"/>
    <n v="3"/>
    <n v="0"/>
    <n v="8"/>
    <n v="5"/>
    <n v="3"/>
    <n v="0"/>
    <n v="4"/>
  </r>
  <r>
    <s v="BC_LEL48"/>
    <x v="5"/>
    <x v="2"/>
    <s v="上海市"/>
    <s v="SH776"/>
    <s v="上海中医药大学附属曙光医院东部"/>
    <s v="SH776"/>
    <x v="121"/>
    <s v="-"/>
    <s v="-"/>
    <x v="0"/>
    <x v="2"/>
    <x v="0"/>
    <x v="0"/>
    <n v="4535.5"/>
    <n v="2.326239241590959"/>
    <n v="1.6665297818769216"/>
    <n v="1.5502510747335005"/>
    <n v="1.0946956836509707"/>
    <n v="0.99741936894332806"/>
    <n v="1.7364062052746734"/>
    <n v="5.5430200982013815"/>
    <n v="3.8285212578689722"/>
    <n v="9.3715413560703542"/>
    <n v="0"/>
    <n v="0"/>
    <n v="0"/>
    <n v="0"/>
    <n v="0"/>
    <n v="0"/>
    <n v="0"/>
    <n v="0"/>
    <n v="0"/>
    <n v="10550.658080235795"/>
    <n v="7558.5458257027785"/>
    <n v="7031.1637494537918"/>
    <n v="4964.9922731989773"/>
    <n v="4523.7955478424647"/>
    <n v="7875.4703440232815"/>
    <n v="25140.367655392365"/>
    <n v="17364.258165064723"/>
    <n v="42504.625820457091"/>
    <n v="0"/>
    <n v="0"/>
    <n v="0"/>
    <n v="0"/>
    <n v="0"/>
    <n v="0"/>
    <n v="0"/>
    <n v="0"/>
    <n v="0"/>
    <n v="1.094695683650970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776"/>
    <s v="上海中医药大学附属曙光医院东部"/>
    <s v="SH776"/>
    <x v="121"/>
    <s v="-"/>
    <s v="-"/>
    <x v="0"/>
    <x v="2"/>
    <x v="1"/>
    <x v="1"/>
    <n v="3444.49"/>
    <n v="4.9217424514880328"/>
    <n v="4.5601063553685668"/>
    <n v="6.9169112676693425"/>
    <n v="7.0798992140404629"/>
    <n v="6.3746132971784348"/>
    <n v="8.3903518339907119"/>
    <n v="16.398760074525942"/>
    <n v="21.844864345209608"/>
    <n v="38.243624419735553"/>
    <n v="10"/>
    <n v="14"/>
    <n v="4"/>
    <n v="0"/>
    <n v="0"/>
    <n v="0"/>
    <n v="28"/>
    <n v="0"/>
    <n v="28"/>
    <n v="16952.892656726013"/>
    <n v="15707.240740003472"/>
    <n v="23825.231692374367"/>
    <n v="24386.642043770229"/>
    <n v="21957.291755998143"/>
    <n v="28900.482988662665"/>
    <n v="56485.365089103856"/>
    <n v="75244.416788431045"/>
    <n v="131729.7818775349"/>
    <n v="34444.899999999994"/>
    <n v="48222.86"/>
    <n v="13777.96"/>
    <n v="0"/>
    <n v="0"/>
    <n v="0"/>
    <n v="96445.72"/>
    <n v="0"/>
    <n v="96445.72"/>
    <n v="7.0798992140404629"/>
    <n v="0"/>
    <m/>
    <m/>
    <n v="0"/>
    <m/>
    <m/>
    <m/>
    <m/>
    <m/>
    <m/>
    <m/>
    <m/>
    <m/>
    <m/>
    <m/>
    <m/>
    <m/>
    <m/>
    <m/>
    <m/>
    <n v="23250.307499999999"/>
    <n v="79223.26999999999"/>
    <n v="65445.31"/>
    <n v="23"/>
    <n v="19"/>
    <n v="0"/>
    <n v="15"/>
    <n v="6.75"/>
    <n v="15"/>
    <n v="5"/>
    <n v="3"/>
    <n v="5"/>
    <n v="6"/>
    <n v="5"/>
    <n v="10"/>
    <n v="10"/>
    <n v="3"/>
    <n v="4"/>
    <n v="8"/>
    <n v="7"/>
  </r>
  <r>
    <s v="BC_LEL48"/>
    <x v="5"/>
    <x v="2"/>
    <s v="上海市"/>
    <s v="SH776"/>
    <s v="上海中医药大学附属曙光医院东部"/>
    <s v="SH776"/>
    <x v="121"/>
    <s v="-"/>
    <s v="-"/>
    <x v="0"/>
    <x v="2"/>
    <x v="2"/>
    <x v="2"/>
    <n v="3566.02"/>
    <n v="1.6269071646981861"/>
    <n v="1.8575915829659375"/>
    <n v="3.7598231898510424"/>
    <n v="3.8060551594335115"/>
    <n v="4.6271422121478603"/>
    <n v="5.8926950189632219"/>
    <n v="7.2443219375151662"/>
    <n v="14.325892390544594"/>
    <n v="21.570214328059759"/>
    <n v="0"/>
    <n v="0"/>
    <n v="0"/>
    <n v="0"/>
    <n v="0"/>
    <n v="0"/>
    <n v="0"/>
    <n v="0"/>
    <n v="0"/>
    <n v="5801.5834874570264"/>
    <n v="6624.2087366881933"/>
    <n v="13407.604691472614"/>
    <n v="13572.468819643091"/>
    <n v="16500.481671363512"/>
    <n v="21013.46829152323"/>
    <n v="25833.396915617835"/>
    <n v="51086.418782529829"/>
    <n v="76919.815698147664"/>
    <n v="0"/>
    <n v="0"/>
    <n v="0"/>
    <n v="0"/>
    <n v="0"/>
    <n v="0"/>
    <n v="0"/>
    <n v="0"/>
    <n v="0"/>
    <n v="3.8060551594335115"/>
    <n v="0"/>
    <m/>
    <m/>
    <n v="0"/>
    <m/>
    <m/>
    <m/>
    <m/>
    <m/>
    <m/>
    <n v="0"/>
    <n v="0.33333333333333331"/>
    <n v="0.333333333333333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776"/>
    <s v="上海中医药大学附属曙光医院东部"/>
    <s v="SH776"/>
    <x v="121"/>
    <s v="-"/>
    <s v="-"/>
    <x v="0"/>
    <x v="2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776"/>
    <s v="上海中医药大学附属曙光医院东部"/>
    <s v="SH776"/>
    <x v="121"/>
    <s v="-"/>
    <s v="-"/>
    <x v="0"/>
    <x v="2"/>
    <x v="3"/>
    <x v="4"/>
    <n v="3985.87"/>
    <n v="2.8328789394195142"/>
    <n v="2.3929753925484696"/>
    <n v="3.6320361835777395"/>
    <n v="2.1947337359591139"/>
    <n v="2.6638151222792215"/>
    <n v="3.0571460842041538"/>
    <n v="8.8578905155457228"/>
    <n v="7.9156949424424887"/>
    <n v="16.773585457988212"/>
    <n v="10"/>
    <n v="8"/>
    <n v="8"/>
    <n v="4"/>
    <n v="0"/>
    <n v="0"/>
    <n v="26"/>
    <n v="4"/>
    <n v="30"/>
    <n v="11291.487178264058"/>
    <n v="9538.0888278971688"/>
    <n v="14476.824063037004"/>
    <n v="8747.9233561473538"/>
    <n v="10617.62078143908"/>
    <n v="12185.38686264681"/>
    <n v="35306.400069198229"/>
    <n v="31550.931000233242"/>
    <n v="66857.331069431471"/>
    <n v="39858.699999999997"/>
    <n v="31886.959999999999"/>
    <n v="31886.959999999999"/>
    <n v="15943.48"/>
    <n v="0"/>
    <n v="0"/>
    <n v="103632.62"/>
    <n v="15943.48"/>
    <n v="119576.09999999999"/>
    <n v="2.1947337359591139"/>
    <n v="4"/>
    <m/>
    <m/>
    <n v="0"/>
    <m/>
    <m/>
    <m/>
    <m/>
    <m/>
    <m/>
    <m/>
    <m/>
    <m/>
    <m/>
    <m/>
    <m/>
    <m/>
    <m/>
    <m/>
    <m/>
    <n v="23915.22"/>
    <n v="111604.36"/>
    <n v="75731.53"/>
    <n v="28"/>
    <n v="19"/>
    <n v="0"/>
    <n v="15"/>
    <n v="6"/>
    <n v="15"/>
    <n v="5"/>
    <n v="0"/>
    <n v="0"/>
    <n v="5"/>
    <n v="0"/>
    <n v="2"/>
    <n v="8"/>
    <n v="18"/>
    <n v="5"/>
    <n v="8"/>
    <n v="6"/>
  </r>
  <r>
    <s v="BC_LEL48"/>
    <x v="5"/>
    <x v="2"/>
    <s v="上海市"/>
    <s v="SH776"/>
    <s v="上海中医药大学附属曙光医院东部"/>
    <s v="SH776"/>
    <x v="121"/>
    <s v="-"/>
    <s v="-"/>
    <x v="0"/>
    <x v="2"/>
    <x v="4"/>
    <x v="5"/>
    <n v="6232.07"/>
    <n v="15.163991660528525"/>
    <n v="13.915591458428741"/>
    <n v="19.924325092434774"/>
    <n v="18.483975167228547"/>
    <n v="16.847242897228369"/>
    <n v="22.360352179928984"/>
    <n v="49.003908211392044"/>
    <n v="57.6915702443859"/>
    <n v="106.69547845577794"/>
    <n v="8"/>
    <n v="13"/>
    <n v="12"/>
    <n v="9"/>
    <n v="0"/>
    <n v="0"/>
    <n v="33"/>
    <n v="9"/>
    <n v="42"/>
    <n v="94503.057507830003"/>
    <n v="86722.940060330002"/>
    <n v="124169.78867880997"/>
    <n v="115193.42712043"/>
    <n v="104993.19704253"/>
    <n v="139351.28000997001"/>
    <n v="305395.78624696995"/>
    <n v="359537.90417292999"/>
    <n v="664933.6904199"/>
    <n v="49856.56"/>
    <n v="81016.91"/>
    <n v="74784.84"/>
    <n v="56088.63"/>
    <n v="0"/>
    <n v="0"/>
    <n v="205658.31"/>
    <n v="56088.63"/>
    <n v="261746.94"/>
    <n v="18.483975167228547"/>
    <n v="9"/>
    <n v="44"/>
    <n v="54"/>
    <n v="42"/>
    <n v="8"/>
    <n v="13"/>
    <n v="12"/>
    <n v="9"/>
    <n v="0"/>
    <n v="0"/>
    <n v="0"/>
    <n v="0"/>
    <n v="0"/>
    <n v="0"/>
    <n v="0"/>
    <n v="0"/>
    <n v="0"/>
    <n v="0"/>
    <n v="0"/>
    <n v="0"/>
    <n v="86729.640833333324"/>
    <n v="274211.07999999996"/>
    <n v="336531.77999999997"/>
    <n v="44"/>
    <n v="54"/>
    <n v="11.666666666666666"/>
    <n v="38"/>
    <n v="13.916666666666666"/>
    <n v="12"/>
    <n v="5"/>
    <n v="17"/>
    <n v="11"/>
    <n v="12"/>
    <n v="12"/>
    <n v="12"/>
    <n v="12"/>
    <n v="20"/>
    <n v="38"/>
    <n v="6"/>
    <n v="10"/>
  </r>
  <r>
    <s v="BC_LEL48"/>
    <x v="5"/>
    <x v="2"/>
    <s v="上海市"/>
    <s v="SH776"/>
    <s v="上海中医药大学附属曙光医院东部"/>
    <s v="SH776"/>
    <x v="121"/>
    <s v="-"/>
    <s v="-"/>
    <x v="0"/>
    <x v="2"/>
    <x v="4"/>
    <x v="6"/>
    <n v="8489.27"/>
    <n v="1"/>
    <n v="1"/>
    <n v="2"/>
    <n v="1"/>
    <n v="1"/>
    <n v="1"/>
    <n v="4"/>
    <n v="3"/>
    <n v="7"/>
    <n v="1"/>
    <n v="2"/>
    <n v="0"/>
    <n v="1"/>
    <n v="0"/>
    <n v="0"/>
    <n v="3"/>
    <n v="1"/>
    <n v="4"/>
    <n v="8489.27"/>
    <n v="8489.27"/>
    <n v="16978.54"/>
    <n v="8489.27"/>
    <n v="8489.27"/>
    <n v="8489.27"/>
    <n v="33957.08"/>
    <n v="25467.81"/>
    <n v="59424.89"/>
    <n v="8489.27"/>
    <n v="16978.54"/>
    <n v="0"/>
    <n v="8489.27"/>
    <n v="0"/>
    <n v="0"/>
    <n v="25467.81"/>
    <n v="8489.27"/>
    <n v="33957.08"/>
    <n v="1"/>
    <n v="1"/>
    <n v="6"/>
    <n v="4"/>
    <n v="8"/>
    <n v="2"/>
    <n v="4"/>
    <n v="0"/>
    <n v="2"/>
    <n v="0"/>
    <n v="0"/>
    <n v="1.3333333333333333"/>
    <n v="0.66666666666666663"/>
    <n v="0.33333333333333331"/>
    <n v="1"/>
    <n v="0"/>
    <n v="1"/>
    <n v="0"/>
    <n v="1"/>
    <n v="0"/>
    <n v="0"/>
    <n v="7781.8308333333334"/>
    <n v="25467.81"/>
    <n v="16978.54"/>
    <n v="3"/>
    <n v="2"/>
    <n v="0"/>
    <n v="2"/>
    <n v="0.91666666666666663"/>
    <n v="0"/>
    <n v="2"/>
    <n v="1"/>
    <n v="2"/>
    <n v="1"/>
    <n v="0"/>
    <n v="2"/>
    <n v="0"/>
    <n v="1"/>
    <n v="0"/>
    <n v="1"/>
    <n v="1"/>
  </r>
  <r>
    <s v="BC_LEL47"/>
    <x v="6"/>
    <x v="2"/>
    <s v="上海市"/>
    <s v="SH780"/>
    <s v="上海市宝山区中西医结合医院"/>
    <s v="SH780"/>
    <x v="180"/>
    <s v="-"/>
    <s v="-"/>
    <x v="0"/>
    <x v="1"/>
    <x v="0"/>
    <x v="0"/>
    <n v="4535.5"/>
    <n v="4.8167093164840216"/>
    <n v="3.4507153791605316"/>
    <n v="3.2099487709833849"/>
    <n v="2.2666761027340794"/>
    <n v="2.0652558347976302"/>
    <n v="3.595401451669713"/>
    <n v="11.477373466627938"/>
    <n v="7.9273333892014231"/>
    <n v="19.40470685582936"/>
    <n v="0"/>
    <n v="0"/>
    <n v="0"/>
    <n v="0"/>
    <n v="0"/>
    <n v="0"/>
    <n v="0"/>
    <n v="0"/>
    <n v="0"/>
    <n v="21846.185104913282"/>
    <n v="15650.719602182593"/>
    <n v="14558.722650795142"/>
    <n v="10280.509463950417"/>
    <n v="9366.9678387246513"/>
    <n v="16306.943284047984"/>
    <n v="52055.627357891019"/>
    <n v="35954.420586723056"/>
    <n v="88010.047944614082"/>
    <n v="0"/>
    <n v="0"/>
    <n v="0"/>
    <n v="0"/>
    <n v="0"/>
    <n v="0"/>
    <n v="0"/>
    <n v="0"/>
    <n v="0"/>
    <n v="2.2666761027340794"/>
    <n v="0"/>
    <m/>
    <m/>
    <n v="0"/>
    <m/>
    <m/>
    <m/>
    <m/>
    <m/>
    <m/>
    <m/>
    <m/>
    <m/>
    <m/>
    <m/>
    <m/>
    <m/>
    <m/>
    <m/>
    <m/>
    <n v="19653.833333333332"/>
    <n v="31748.5"/>
    <n v="86174.5"/>
    <n v="7"/>
    <n v="19"/>
    <n v="0"/>
    <n v="19"/>
    <n v="4.333333333333333"/>
    <n v="2"/>
    <n v="4"/>
    <n v="4"/>
    <n v="0"/>
    <n v="12"/>
    <n v="4"/>
    <n v="5"/>
    <n v="2"/>
    <n v="0"/>
    <n v="0"/>
    <n v="0"/>
    <n v="19"/>
  </r>
  <r>
    <s v="BC_LEL47"/>
    <x v="6"/>
    <x v="2"/>
    <s v="上海市"/>
    <s v="SH780"/>
    <s v="上海市宝山区中西医结合医院"/>
    <s v="SH780"/>
    <x v="180"/>
    <s v="-"/>
    <s v="-"/>
    <x v="0"/>
    <x v="1"/>
    <x v="1"/>
    <x v="1"/>
    <n v="3444.49"/>
    <n v="5.2134012634280653"/>
    <n v="4.830334880131149"/>
    <n v="7.3268023057534526"/>
    <n v="7.4994487970947139"/>
    <n v="6.7523681592334546"/>
    <n v="8.8875578685975718"/>
    <n v="17.370538449312669"/>
    <n v="23.139374824925738"/>
    <n v="40.509913274238407"/>
    <n v="0"/>
    <n v="7"/>
    <n v="10"/>
    <n v="10"/>
    <n v="0"/>
    <n v="0"/>
    <n v="17"/>
    <n v="10"/>
    <n v="27"/>
    <n v="17957.508517865335"/>
    <n v="16638.040191262942"/>
    <n v="25237.097274144711"/>
    <n v="25831.776387104768"/>
    <n v="23258.464600798041"/>
    <n v="30613.104202805647"/>
    <n v="59832.645983272989"/>
    <n v="79703.345190708467"/>
    <n v="139535.99117398146"/>
    <n v="0"/>
    <n v="24111.43"/>
    <n v="34444.899999999994"/>
    <n v="34444.899999999994"/>
    <n v="0"/>
    <n v="0"/>
    <n v="58556.329999999994"/>
    <n v="34444.899999999994"/>
    <n v="93001.229999999981"/>
    <n v="7.4994487970947139"/>
    <n v="10"/>
    <m/>
    <m/>
    <n v="0"/>
    <m/>
    <m/>
    <m/>
    <m/>
    <m/>
    <m/>
    <m/>
    <m/>
    <m/>
    <m/>
    <m/>
    <m/>
    <m/>
    <m/>
    <m/>
    <m/>
    <n v="25546.634166666667"/>
    <n v="93001.23"/>
    <n v="58556.329999999994"/>
    <n v="27"/>
    <n v="17"/>
    <n v="0"/>
    <n v="12"/>
    <n v="7.416666666666667"/>
    <n v="12"/>
    <n v="4"/>
    <n v="12"/>
    <n v="2"/>
    <n v="10"/>
    <n v="5"/>
    <n v="1"/>
    <n v="12"/>
    <n v="14"/>
    <n v="0"/>
    <n v="7"/>
    <n v="10"/>
  </r>
  <r>
    <s v="BC_LEL47"/>
    <x v="6"/>
    <x v="2"/>
    <s v="上海市"/>
    <s v="SH780"/>
    <s v="上海市宝山区中西医结合医院"/>
    <s v="SH780"/>
    <x v="180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780"/>
    <s v="上海市宝山区中西医结合医院"/>
    <s v="SH780"/>
    <x v="180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780"/>
    <s v="上海市宝山区中西医结合医院"/>
    <s v="SH780"/>
    <x v="180"/>
    <s v="-"/>
    <s v="-"/>
    <x v="0"/>
    <x v="1"/>
    <x v="3"/>
    <x v="4"/>
    <n v="3985.87"/>
    <n v="1.8746753781758363"/>
    <n v="1.5835664512760685"/>
    <n v="2.4035226889688874"/>
    <n v="1.4523787936019263"/>
    <n v="1.7627963384741707"/>
    <n v="2.0230855656396569"/>
    <n v="5.8617645184207916"/>
    <n v="5.238260697715754"/>
    <n v="11.100025216136546"/>
    <n v="0"/>
    <n v="0"/>
    <n v="0"/>
    <n v="0"/>
    <n v="0"/>
    <n v="0"/>
    <n v="0"/>
    <n v="0"/>
    <n v="0"/>
    <n v="7472.2123496097201"/>
    <n v="6311.8900111477433"/>
    <n v="9580.1289802804185"/>
    <n v="5788.9930620541099"/>
    <n v="7026.2770416340427"/>
    <n v="8063.756063516139"/>
    <n v="23364.231341037885"/>
    <n v="20879.026167204291"/>
    <n v="44243.257508242175"/>
    <n v="0"/>
    <n v="0"/>
    <n v="0"/>
    <n v="0"/>
    <n v="0"/>
    <n v="0"/>
    <n v="0"/>
    <n v="0"/>
    <n v="0"/>
    <n v="1.4523787936019263"/>
    <n v="0"/>
    <m/>
    <m/>
    <n v="0"/>
    <m/>
    <m/>
    <m/>
    <m/>
    <m/>
    <m/>
    <m/>
    <m/>
    <m/>
    <m/>
    <m/>
    <m/>
    <m/>
    <m/>
    <m/>
    <m/>
    <n v="8303.8958333333339"/>
    <n v="35872.83"/>
    <n v="35872.83"/>
    <n v="9"/>
    <n v="9"/>
    <n v="0"/>
    <n v="7"/>
    <n v="2.0833333333333335"/>
    <n v="7"/>
    <n v="0"/>
    <n v="0"/>
    <n v="0"/>
    <n v="0"/>
    <n v="0"/>
    <n v="6"/>
    <n v="3"/>
    <n v="0"/>
    <n v="5"/>
    <n v="4"/>
    <n v="0"/>
  </r>
  <r>
    <s v="BC_LEL47"/>
    <x v="6"/>
    <x v="2"/>
    <s v="上海市"/>
    <s v="SH780"/>
    <s v="上海市宝山区中西医结合医院"/>
    <s v="SH780"/>
    <x v="180"/>
    <s v="-"/>
    <s v="-"/>
    <x v="0"/>
    <x v="1"/>
    <x v="4"/>
    <x v="5"/>
    <n v="6232.07"/>
    <n v="6.1706867905286691"/>
    <n v="5.6016476303282872"/>
    <n v="8.9614234355294471"/>
    <n v="7.6839840676292157"/>
    <n v="6.9379374434289103"/>
    <n v="9.4508936821296956"/>
    <n v="20.733757856386404"/>
    <n v="24.072815193187822"/>
    <n v="44.806573049574226"/>
    <n v="2"/>
    <n v="7"/>
    <n v="10"/>
    <n v="2"/>
    <n v="0"/>
    <n v="0"/>
    <n v="19"/>
    <n v="2"/>
    <n v="21"/>
    <n v="38456.152026650001"/>
    <n v="34909.860147540006"/>
    <n v="55848.218149859997"/>
    <n v="47887.126588350002"/>
    <n v="43237.711803070008"/>
    <n v="58898.630989590012"/>
    <n v="129214.23032405"/>
    <n v="150023.46938101001"/>
    <n v="279237.69970505999"/>
    <n v="12464.14"/>
    <n v="43624.49"/>
    <n v="62320.7"/>
    <n v="12464.14"/>
    <n v="0"/>
    <n v="0"/>
    <n v="118409.32999999999"/>
    <n v="12464.14"/>
    <n v="130873.46999999999"/>
    <n v="7.6839840676292157"/>
    <n v="2"/>
    <n v="24"/>
    <n v="22"/>
    <n v="21"/>
    <n v="2"/>
    <n v="7"/>
    <n v="10"/>
    <n v="2"/>
    <n v="0"/>
    <n v="0"/>
    <n v="0"/>
    <n v="0"/>
    <n v="0"/>
    <n v="0"/>
    <n v="0"/>
    <n v="0"/>
    <n v="0"/>
    <n v="0"/>
    <n v="0"/>
    <n v="0"/>
    <n v="45701.846666666665"/>
    <n v="149569.68"/>
    <n v="137105.53999999998"/>
    <n v="24"/>
    <n v="22"/>
    <n v="4.666666666666667"/>
    <n v="16"/>
    <n v="7.333333333333333"/>
    <n v="12"/>
    <n v="16"/>
    <n v="0"/>
    <n v="0"/>
    <n v="4"/>
    <n v="10"/>
    <n v="4"/>
    <n v="10"/>
    <n v="10"/>
    <n v="0"/>
    <n v="8"/>
    <n v="14"/>
  </r>
  <r>
    <s v="BC_LEL47"/>
    <x v="6"/>
    <x v="2"/>
    <s v="上海市"/>
    <s v="SH780"/>
    <s v="上海市宝山区中西医结合医院"/>
    <s v="SH780"/>
    <x v="180"/>
    <s v="-"/>
    <s v="-"/>
    <x v="0"/>
    <x v="1"/>
    <x v="4"/>
    <x v="6"/>
    <n v="8489.27"/>
    <n v="1"/>
    <n v="1"/>
    <n v="1"/>
    <n v="1"/>
    <n v="1"/>
    <n v="1"/>
    <n v="3"/>
    <n v="3"/>
    <n v="6"/>
    <n v="0"/>
    <n v="1"/>
    <n v="0"/>
    <n v="1"/>
    <n v="0"/>
    <n v="0"/>
    <n v="1"/>
    <n v="1"/>
    <n v="2"/>
    <n v="8489.27"/>
    <n v="8489.27"/>
    <n v="8489.27"/>
    <n v="8489.27"/>
    <n v="8489.27"/>
    <n v="8489.27"/>
    <n v="25467.81"/>
    <n v="25467.81"/>
    <n v="50935.62"/>
    <n v="0"/>
    <n v="8489.27"/>
    <n v="0"/>
    <n v="8489.27"/>
    <n v="0"/>
    <n v="0"/>
    <n v="8489.27"/>
    <n v="8489.27"/>
    <n v="16978.54"/>
    <n v="1"/>
    <n v="1"/>
    <n v="6"/>
    <n v="6"/>
    <n v="4"/>
    <n v="0"/>
    <n v="2"/>
    <n v="0"/>
    <n v="2"/>
    <n v="0"/>
    <n v="0"/>
    <n v="0"/>
    <n v="0"/>
    <n v="0.33333333333333331"/>
    <n v="0"/>
    <n v="0"/>
    <n v="0"/>
    <n v="1"/>
    <n v="0"/>
    <n v="0"/>
    <n v="0"/>
    <n v="4952.0741666666672"/>
    <n v="25467.81"/>
    <n v="25467.81"/>
    <n v="3"/>
    <n v="3"/>
    <n v="0"/>
    <n v="2"/>
    <n v="0.58333333333333337"/>
    <n v="0"/>
    <n v="0"/>
    <n v="0"/>
    <n v="0"/>
    <n v="0"/>
    <n v="1"/>
    <n v="0"/>
    <n v="2"/>
    <n v="1"/>
    <n v="0"/>
    <n v="1"/>
    <n v="2"/>
  </r>
  <r>
    <s v="BC_LEL48"/>
    <x v="5"/>
    <x v="2"/>
    <s v="上海市"/>
    <s v="SH977"/>
    <s v="上海嘉会国际医院"/>
    <s v="SH977"/>
    <x v="181"/>
    <s v="-"/>
    <s v="-"/>
    <x v="0"/>
    <x v="2"/>
    <x v="0"/>
    <x v="0"/>
    <n v="4535.5"/>
    <n v="32.279215656228644"/>
    <n v="23.124996459926418"/>
    <n v="21.511497127182405"/>
    <n v="15.190147865593321"/>
    <n v="13.840328343787105"/>
    <n v="24.094611321465486"/>
    <n v="76.915709243337474"/>
    <n v="53.12508753084591"/>
    <n v="130.04079677418338"/>
    <n v="15"/>
    <n v="20"/>
    <n v="20"/>
    <n v="0"/>
    <n v="0"/>
    <n v="0"/>
    <n v="55"/>
    <n v="0"/>
    <n v="55"/>
    <n v="146402.38260882502"/>
    <n v="104883.42144399627"/>
    <n v="97565.395220335806"/>
    <n v="68894.915644398512"/>
    <n v="62772.809203246419"/>
    <n v="109281.10964850672"/>
    <n v="348851.19927315711"/>
    <n v="240948.83449615166"/>
    <n v="589800.03376930882"/>
    <n v="68032.5"/>
    <n v="90710"/>
    <n v="90710"/>
    <n v="0"/>
    <n v="0"/>
    <n v="0"/>
    <n v="249452.5"/>
    <n v="0"/>
    <n v="249452.5"/>
    <n v="15.190147865593321"/>
    <n v="0"/>
    <m/>
    <m/>
    <n v="0"/>
    <m/>
    <m/>
    <m/>
    <m/>
    <m/>
    <m/>
    <m/>
    <m/>
    <m/>
    <m/>
    <m/>
    <m/>
    <m/>
    <m/>
    <m/>
    <m/>
    <n v="118678.91666666667"/>
    <n v="544260"/>
    <n v="0"/>
    <n v="120"/>
    <n v="0"/>
    <n v="0"/>
    <n v="75"/>
    <n v="26.166666666666668"/>
    <n v="75"/>
    <n v="0"/>
    <n v="44"/>
    <n v="15"/>
    <n v="10"/>
    <n v="50"/>
    <n v="25"/>
    <n v="30"/>
    <n v="65"/>
    <n v="0"/>
    <n v="0"/>
    <n v="0"/>
  </r>
  <r>
    <s v="BC_LEL48"/>
    <x v="5"/>
    <x v="2"/>
    <s v="上海市"/>
    <s v="SH977"/>
    <s v="上海嘉会国际医院"/>
    <s v="SH977"/>
    <x v="181"/>
    <s v="-"/>
    <s v="-"/>
    <x v="0"/>
    <x v="2"/>
    <x v="1"/>
    <x v="1"/>
    <n v="3444.49"/>
    <n v="4.9095900009905318"/>
    <n v="4.5488468335034593"/>
    <n v="6.8998324744158372"/>
    <n v="7.0624179814132022"/>
    <n v="6.3588735112594756"/>
    <n v="8.3696349158820933"/>
    <n v="16.358269308909829"/>
    <n v="21.790926408554771"/>
    <n v="38.1491957174646"/>
    <n v="5"/>
    <n v="15"/>
    <n v="8"/>
    <n v="10"/>
    <n v="0"/>
    <n v="0"/>
    <n v="28"/>
    <n v="10"/>
    <n v="38"/>
    <n v="16911.033662511876"/>
    <n v="15668.457429534328"/>
    <n v="23766.403959800606"/>
    <n v="24326.428112797959"/>
    <n v="21903.07622079815"/>
    <n v="28829.12377140671"/>
    <n v="56345.895051846812"/>
    <n v="75058.628105002819"/>
    <n v="131404.52315684964"/>
    <n v="17222.449999999997"/>
    <n v="51667.35"/>
    <n v="27555.919999999998"/>
    <n v="34444.899999999994"/>
    <n v="0"/>
    <n v="0"/>
    <n v="96445.719999999987"/>
    <n v="34444.899999999994"/>
    <n v="130890.61999999998"/>
    <n v="7.0624179814132022"/>
    <n v="10"/>
    <m/>
    <m/>
    <n v="0"/>
    <m/>
    <m/>
    <m/>
    <m/>
    <m/>
    <m/>
    <m/>
    <m/>
    <m/>
    <m/>
    <m/>
    <m/>
    <m/>
    <m/>
    <m/>
    <m/>
    <n v="19518.776666666665"/>
    <n v="117112.65999999999"/>
    <n v="103334.7"/>
    <n v="34"/>
    <n v="30"/>
    <n v="0"/>
    <n v="20"/>
    <n v="5.666666666666667"/>
    <n v="0"/>
    <n v="0"/>
    <n v="0"/>
    <n v="0"/>
    <n v="4"/>
    <n v="0"/>
    <n v="4"/>
    <n v="10"/>
    <n v="20"/>
    <n v="10"/>
    <n v="20"/>
    <n v="0"/>
  </r>
  <r>
    <s v="BC_LEL48"/>
    <x v="5"/>
    <x v="2"/>
    <s v="上海市"/>
    <s v="SH977"/>
    <s v="上海嘉会国际医院"/>
    <s v="SH977"/>
    <x v="181"/>
    <s v="-"/>
    <s v="-"/>
    <x v="0"/>
    <x v="2"/>
    <x v="2"/>
    <x v="2"/>
    <n v="3566.02"/>
    <n v="1.2822887048625167"/>
    <n v="1.4641085593392125"/>
    <n v="2.9634013010942417"/>
    <n v="2.9998402164088382"/>
    <n v="3.6470010847425796"/>
    <n v="4.6444790630803574"/>
    <n v="5.7097985652959711"/>
    <n v="11.291320364231776"/>
    <n v="17.001118929527749"/>
    <n v="2"/>
    <n v="0"/>
    <n v="0"/>
    <n v="3"/>
    <n v="0"/>
    <n v="0"/>
    <n v="2"/>
    <n v="3"/>
    <n v="5"/>
    <n v="4572.6671673138308"/>
    <n v="5221.0404047748179"/>
    <n v="10567.548307728088"/>
    <n v="10697.490208518246"/>
    <n v="13005.278808213732"/>
    <n v="16562.305228525816"/>
    <n v="20361.255879816737"/>
    <n v="40265.074245257798"/>
    <n v="60626.330125074535"/>
    <n v="7132.04"/>
    <n v="0"/>
    <n v="0"/>
    <n v="10698.06"/>
    <n v="0"/>
    <n v="0"/>
    <n v="7132.04"/>
    <n v="10698.06"/>
    <n v="17830.099999999999"/>
    <n v="2.9998402164088382"/>
    <n v="3"/>
    <m/>
    <m/>
    <n v="0"/>
    <m/>
    <m/>
    <m/>
    <m/>
    <m/>
    <m/>
    <n v="0"/>
    <n v="0"/>
    <n v="0"/>
    <n v="0"/>
    <n v="0"/>
    <n v="0"/>
    <n v="0"/>
    <n v="0"/>
    <n v="0"/>
    <n v="0"/>
    <n v="891.505"/>
    <n v="0"/>
    <n v="7132.04"/>
    <n v="0"/>
    <n v="2"/>
    <n v="0"/>
    <n v="2"/>
    <n v="0.25"/>
    <n v="0"/>
    <n v="0"/>
    <n v="0"/>
    <n v="0"/>
    <n v="1"/>
    <n v="0"/>
    <n v="0"/>
    <n v="0"/>
    <n v="0"/>
    <n v="0"/>
    <n v="0"/>
    <n v="2"/>
  </r>
  <r>
    <s v="BC_LEL48"/>
    <x v="5"/>
    <x v="2"/>
    <s v="上海市"/>
    <s v="SH977"/>
    <s v="上海嘉会国际医院"/>
    <s v="SH977"/>
    <x v="181"/>
    <s v="-"/>
    <s v="-"/>
    <x v="0"/>
    <x v="2"/>
    <x v="2"/>
    <x v="3"/>
    <n v="10698.05"/>
    <m/>
    <m/>
    <m/>
    <m/>
    <m/>
    <m/>
    <n v="0"/>
    <n v="0"/>
    <n v="0"/>
    <n v="1"/>
    <n v="0"/>
    <n v="0"/>
    <n v="-1"/>
    <n v="0"/>
    <n v="0"/>
    <n v="1"/>
    <n v="-1"/>
    <n v="0"/>
    <m/>
    <m/>
    <m/>
    <m/>
    <m/>
    <m/>
    <n v="0"/>
    <n v="0"/>
    <n v="0"/>
    <n v="10698.05"/>
    <n v="0"/>
    <n v="0"/>
    <n v="-10698.05"/>
    <n v="0"/>
    <n v="0"/>
    <n v="10698.05"/>
    <n v="-10698.05"/>
    <n v="0"/>
    <n v="0"/>
    <n v="-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977"/>
    <s v="上海嘉会国际医院"/>
    <s v="SH977"/>
    <x v="181"/>
    <s v="-"/>
    <s v="-"/>
    <x v="0"/>
    <x v="2"/>
    <x v="3"/>
    <x v="4"/>
    <n v="3985.87"/>
    <n v="9.5830143086906041"/>
    <n v="8.0949161321505283"/>
    <n v="12.286389733279449"/>
    <n v="7.4243076549440845"/>
    <n v="9.0111081265403516"/>
    <n v="10.341661361176643"/>
    <n v="29.96432017412058"/>
    <n v="26.777077142661078"/>
    <n v="56.741397316781658"/>
    <n v="20"/>
    <n v="10"/>
    <n v="10"/>
    <n v="10"/>
    <n v="0"/>
    <n v="0"/>
    <n v="40"/>
    <n v="10"/>
    <n v="50"/>
    <n v="38196.649242580621"/>
    <n v="32265.283363654824"/>
    <n v="48971.952246186564"/>
    <n v="29592.325152611978"/>
    <n v="35917.105548333391"/>
    <n v="41220.517769673148"/>
    <n v="119433.88485242199"/>
    <n v="106729.94847061852"/>
    <n v="226163.83332304051"/>
    <n v="79717.399999999994"/>
    <n v="39858.699999999997"/>
    <n v="39858.699999999997"/>
    <n v="39858.699999999997"/>
    <n v="0"/>
    <n v="0"/>
    <n v="159434.79999999999"/>
    <n v="39858.699999999997"/>
    <n v="199293.5"/>
    <n v="7.4243076549440845"/>
    <n v="10"/>
    <m/>
    <m/>
    <n v="0"/>
    <m/>
    <m/>
    <m/>
    <m/>
    <m/>
    <m/>
    <m/>
    <m/>
    <m/>
    <m/>
    <m/>
    <m/>
    <m/>
    <m/>
    <m/>
    <m/>
    <n v="71081.348333333328"/>
    <n v="286982.64"/>
    <n v="79717.399999999994"/>
    <n v="72"/>
    <n v="20"/>
    <n v="0"/>
    <n v="31"/>
    <n v="17.833333333333332"/>
    <n v="31"/>
    <n v="26"/>
    <n v="10"/>
    <n v="30"/>
    <n v="0"/>
    <n v="25"/>
    <n v="22"/>
    <n v="30"/>
    <n v="20"/>
    <n v="0"/>
    <n v="10"/>
    <n v="10"/>
  </r>
  <r>
    <s v="BC_LEL48"/>
    <x v="5"/>
    <x v="2"/>
    <s v="上海市"/>
    <s v="SH977"/>
    <s v="上海嘉会国际医院"/>
    <s v="SH977"/>
    <x v="181"/>
    <s v="-"/>
    <s v="-"/>
    <x v="0"/>
    <x v="2"/>
    <x v="4"/>
    <x v="5"/>
    <n v="6232.07"/>
    <n v="6.1062758864293905"/>
    <n v="5.5421023745288487"/>
    <n v="8.8731499502284148"/>
    <n v="7.6066335050296292"/>
    <n v="6.866966056029538"/>
    <n v="9.3584349136290186"/>
    <n v="20.521528211186656"/>
    <n v="23.832034474688186"/>
    <n v="44.353562685874842"/>
    <n v="5"/>
    <n v="0"/>
    <n v="-3"/>
    <n v="0"/>
    <n v="0"/>
    <n v="0"/>
    <n v="2"/>
    <n v="0"/>
    <n v="2"/>
    <n v="38054.738763540008"/>
    <n v="34538.76994523"/>
    <n v="55298.091610319992"/>
    <n v="47405.072467689999"/>
    <n v="42795.413148799998"/>
    <n v="58322.421472179994"/>
    <n v="127891.60031909001"/>
    <n v="148522.90708867001"/>
    <n v="276414.50740776001"/>
    <n v="31160.35"/>
    <n v="0"/>
    <n v="-18696.21"/>
    <n v="0"/>
    <n v="0"/>
    <n v="0"/>
    <n v="12464.14"/>
    <n v="0"/>
    <n v="12464.14"/>
    <n v="7.6066335050296292"/>
    <n v="0"/>
    <n v="33"/>
    <n v="0"/>
    <n v="2"/>
    <n v="5"/>
    <n v="0"/>
    <n v="-3"/>
    <n v="0"/>
    <n v="0"/>
    <n v="0"/>
    <n v="0"/>
    <n v="0"/>
    <n v="0"/>
    <n v="0"/>
    <n v="0"/>
    <n v="0"/>
    <n v="0"/>
    <n v="0"/>
    <n v="0"/>
    <n v="0"/>
    <n v="27524.975833333334"/>
    <n v="205658.31"/>
    <n v="0"/>
    <n v="33"/>
    <n v="0"/>
    <n v="21.333333333333332"/>
    <n v="14"/>
    <n v="4.416666666666667"/>
    <n v="4"/>
    <n v="0"/>
    <n v="3"/>
    <n v="1"/>
    <n v="6"/>
    <n v="6"/>
    <n v="9"/>
    <n v="14"/>
    <n v="10"/>
    <n v="0"/>
    <n v="0"/>
    <n v="0"/>
  </r>
  <r>
    <s v="BC_LEL48"/>
    <x v="5"/>
    <x v="2"/>
    <s v="上海市"/>
    <s v="SH977"/>
    <s v="上海嘉会国际医院"/>
    <s v="SH977"/>
    <x v="181"/>
    <s v="-"/>
    <s v="-"/>
    <x v="0"/>
    <x v="2"/>
    <x v="4"/>
    <x v="6"/>
    <n v="8489.27"/>
    <n v="1"/>
    <n v="1"/>
    <n v="1"/>
    <n v="1"/>
    <n v="1"/>
    <n v="1"/>
    <n v="3"/>
    <n v="3"/>
    <n v="6"/>
    <n v="0"/>
    <n v="0"/>
    <n v="0"/>
    <n v="0"/>
    <n v="0"/>
    <n v="0"/>
    <n v="0"/>
    <n v="0"/>
    <n v="0"/>
    <n v="8489.27"/>
    <n v="8489.27"/>
    <n v="8489.27"/>
    <n v="8489.27"/>
    <n v="8489.27"/>
    <n v="8489.27"/>
    <n v="25467.81"/>
    <n v="25467.81"/>
    <n v="50935.6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0"/>
    <x v="0"/>
    <n v="4535.5"/>
    <n v="12.09508749451166"/>
    <n v="8.6649830179225962"/>
    <n v="8.0604015494720365"/>
    <n v="5.6917791759747631"/>
    <n v="5.1859990668197335"/>
    <n v="9.0282996706935847"/>
    <n v="28.82047206190629"/>
    <n v="19.906077913488083"/>
    <n v="48.726549975394377"/>
    <n v="15"/>
    <n v="17"/>
    <n v="15"/>
    <n v="9"/>
    <n v="0"/>
    <n v="0"/>
    <n v="47"/>
    <n v="9"/>
    <n v="56"/>
    <n v="54857.269331357631"/>
    <n v="39300.030477787936"/>
    <n v="36557.951227630423"/>
    <n v="25815.064452633538"/>
    <n v="23521.098767560903"/>
    <n v="40947.853156430756"/>
    <n v="130715.251036776"/>
    <n v="90284.016376625194"/>
    <n v="220999.26741340119"/>
    <n v="68032.5"/>
    <n v="77103.5"/>
    <n v="68032.5"/>
    <n v="40819.5"/>
    <n v="0"/>
    <n v="0"/>
    <n v="213168.5"/>
    <n v="40819.5"/>
    <n v="253988"/>
    <n v="5.6917791759747631"/>
    <n v="9"/>
    <m/>
    <m/>
    <n v="0"/>
    <m/>
    <m/>
    <m/>
    <m/>
    <m/>
    <m/>
    <m/>
    <m/>
    <m/>
    <m/>
    <m/>
    <m/>
    <m/>
    <m/>
    <m/>
    <m/>
    <n v="60851.291666666664"/>
    <n v="154207"/>
    <n v="190491"/>
    <n v="34"/>
    <n v="42"/>
    <n v="0"/>
    <n v="20"/>
    <n v="13.416666666666666"/>
    <n v="18"/>
    <n v="11"/>
    <n v="14"/>
    <n v="14"/>
    <n v="12"/>
    <n v="16"/>
    <n v="12"/>
    <n v="11"/>
    <n v="11"/>
    <n v="9"/>
    <n v="13"/>
    <n v="2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3"/>
    <x v="4"/>
    <n v="3985.87"/>
    <n v="1.9668360059319141"/>
    <n v="1.6614159178781622"/>
    <n v="2.5216818979818583"/>
    <n v="1.5237789639547337"/>
    <n v="1.849456897977533"/>
    <n v="2.1225421637814832"/>
    <n v="6.1499338217919348"/>
    <n v="5.4957780257137498"/>
    <n v="11.645711847505684"/>
    <n v="11"/>
    <n v="4"/>
    <n v="6"/>
    <n v="1"/>
    <n v="0"/>
    <n v="0"/>
    <n v="21"/>
    <n v="1"/>
    <n v="22"/>
    <n v="7839.552630963839"/>
    <n v="6622.1878645930301"/>
    <n v="10051.096226708949"/>
    <n v="6073.5848590582546"/>
    <n v="7371.6947659417092"/>
    <n v="8460.1771343516994"/>
    <n v="24512.83672226582"/>
    <n v="21905.456759351662"/>
    <n v="46418.293481617482"/>
    <n v="43844.57"/>
    <n v="15943.48"/>
    <n v="23915.22"/>
    <n v="3985.87"/>
    <n v="0"/>
    <n v="0"/>
    <n v="83703.27"/>
    <n v="3985.87"/>
    <n v="87689.14"/>
    <n v="1.5237789639547337"/>
    <n v="1"/>
    <m/>
    <m/>
    <n v="0"/>
    <m/>
    <m/>
    <m/>
    <m/>
    <m/>
    <m/>
    <m/>
    <m/>
    <m/>
    <m/>
    <m/>
    <m/>
    <m/>
    <m/>
    <m/>
    <m/>
    <n v="17936.415000000001"/>
    <n v="31886.959999999999"/>
    <n v="51816.31"/>
    <n v="8"/>
    <n v="13"/>
    <n v="0"/>
    <n v="7"/>
    <n v="4.5"/>
    <n v="3"/>
    <n v="7"/>
    <n v="5"/>
    <n v="6"/>
    <n v="5"/>
    <n v="7"/>
    <n v="3"/>
    <n v="3"/>
    <n v="2"/>
    <n v="2"/>
    <n v="5"/>
    <n v="6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4"/>
    <x v="5"/>
    <n v="6232.07"/>
    <n v="0.66605263462380881"/>
    <n v="0.61573863672423457"/>
    <n v="0.91280738772350123"/>
    <n v="0.79985719722339454"/>
    <n v="0.7338923377240627"/>
    <n v="0.95608596442434057"/>
    <n v="2.1945986590715445"/>
    <n v="2.4898354993717979"/>
    <n v="4.6844341584433424"/>
    <n v="0"/>
    <n v="0"/>
    <n v="0"/>
    <n v="0"/>
    <n v="0"/>
    <n v="0"/>
    <n v="0"/>
    <n v="0"/>
    <n v="0"/>
    <n v="4150.8866426599998"/>
    <n v="3837.3262857700001"/>
    <n v="5688.6795368100002"/>
    <n v="4984.7660431000004"/>
    <n v="4573.6684211599995"/>
    <n v="5958.3946563099998"/>
    <n v="13676.89246524"/>
    <n v="15516.829120570001"/>
    <n v="29193.721585810003"/>
    <n v="0"/>
    <n v="0"/>
    <n v="0"/>
    <n v="0"/>
    <n v="0"/>
    <n v="0"/>
    <n v="0"/>
    <n v="0"/>
    <n v="0"/>
    <n v="0.79985719722339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66666666666667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01"/>
    <s v="上海市公共卫生临床中心金山总部"/>
    <s v="SHSH001"/>
    <x v="182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0"/>
    <x v="0"/>
    <n v="4535.5"/>
    <n v="0.10265549110048436"/>
    <n v="7.3542922900378338E-2"/>
    <n v="6.8411615865004965E-2"/>
    <n v="4.830823975521728E-2"/>
    <n v="4.4015496480914705E-2"/>
    <n v="7.6626526010493398E-2"/>
    <n v="0.24461002986586766"/>
    <n v="0.1689502622466254"/>
    <n v="0.41356029211249307"/>
    <n v="-1"/>
    <n v="0"/>
    <n v="0"/>
    <n v="0"/>
    <n v="0"/>
    <n v="0"/>
    <n v="-1"/>
    <n v="0"/>
    <n v="-1"/>
    <n v="465.59397988624681"/>
    <n v="333.55392681466594"/>
    <n v="310.28088375573003"/>
    <n v="219.10202140978797"/>
    <n v="199.63228428918865"/>
    <n v="347.53960872059281"/>
    <n v="1109.4287904566427"/>
    <n v="766.27391441956945"/>
    <n v="1875.702704876212"/>
    <n v="-4535.5"/>
    <n v="0"/>
    <n v="0"/>
    <n v="0"/>
    <n v="0"/>
    <n v="0"/>
    <n v="-4535.5"/>
    <n v="0"/>
    <n v="-4535.5"/>
    <n v="4.830823975521728E-2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45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2"/>
    <x v="3"/>
    <n v="10698.05"/>
    <m/>
    <m/>
    <m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3"/>
    <x v="4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69E-4"/>
    <n v="8.6960834403080104E-4"/>
    <n v="5.2547900771074136E-4"/>
    <n v="6.3778986227157948E-4"/>
    <n v="7.31964002937395E-4"/>
    <n v="2.1208201442646729E-3"/>
    <n v="1.8952328729197158E-3"/>
    <n v="4.0160530171843888E-3"/>
    <n v="0"/>
    <n v="0"/>
    <n v="0"/>
    <n v="0"/>
    <n v="0"/>
    <n v="0"/>
    <n v="0"/>
    <n v="0"/>
    <n v="0"/>
    <n v="1.3183546069258188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7"/>
    <x v="6"/>
    <x v="2"/>
    <s v="上海市"/>
    <s v="SHSH029"/>
    <s v="上海市第十人民医院崇明分院"/>
    <s v="SHSH029"/>
    <x v="183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2"/>
    <x v="2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04E-4"/>
    <n v="6.2922271486135634E-4"/>
    <n v="7.6496605088892172E-4"/>
    <n v="9.74189128208509E-4"/>
    <n v="1.1976421060412126E-3"/>
    <n v="2.3683778939587868E-3"/>
    <n v="3.5660199999999996E-3"/>
    <n v="0"/>
    <n v="0"/>
    <n v="0"/>
    <n v="0"/>
    <n v="0"/>
    <n v="0"/>
    <n v="0"/>
    <n v="0"/>
    <n v="0"/>
    <n v="1.7644957539816278E-7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2"/>
    <x v="3"/>
    <n v="10698.05"/>
    <m/>
    <m/>
    <m/>
    <m/>
    <m/>
    <m/>
    <n v="0"/>
    <n v="0"/>
    <n v="0"/>
    <n v="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2"/>
    <s v="上海临床研究中心"/>
    <s v="SHSH310642"/>
    <x v="184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0"/>
    <x v="0"/>
    <n v="4535.5"/>
    <n v="2.4822376098080742E-7"/>
    <n v="1.7782878168674339E-7"/>
    <n v="1.6542114214001052E-7"/>
    <n v="1.1681063360424579E-7"/>
    <n v="1.0643066396940739E-7"/>
    <n v="1.8528501761878564E-7"/>
    <n v="5.9147368480756133E-7"/>
    <n v="4.0852631519243884E-7"/>
    <n v="1.0000000000000002E-6"/>
    <n v="0"/>
    <n v="0"/>
    <n v="0"/>
    <n v="0"/>
    <n v="0"/>
    <n v="0"/>
    <n v="0"/>
    <n v="0"/>
    <n v="0"/>
    <n v="1.1258188679284522E-3"/>
    <n v="8.0654243934022462E-4"/>
    <n v="7.5026759017601764E-4"/>
    <n v="5.297946287120568E-4"/>
    <n v="4.8271627643324723E-4"/>
    <n v="8.4036019741000226E-4"/>
    <n v="2.6826288974446943E-3"/>
    <n v="1.8528711025553063E-3"/>
    <n v="4.5355000000000005E-3"/>
    <n v="0"/>
    <n v="0"/>
    <n v="0"/>
    <n v="0"/>
    <n v="0"/>
    <n v="0"/>
    <n v="0"/>
    <n v="0"/>
    <n v="0"/>
    <n v="1.1681063360424579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1"/>
    <x v="1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8E-4"/>
    <n v="4.1071527550871412E-4"/>
    <n v="6.2298571471378138E-4"/>
    <n v="6.3766555638449256E-4"/>
    <n v="5.7414254242772885E-4"/>
    <n v="7.5569414319811776E-4"/>
    <n v="1.476987757989661E-3"/>
    <n v="1.9675022420103392E-3"/>
    <n v="3.4444900000000001E-3"/>
    <n v="0"/>
    <n v="0"/>
    <n v="0"/>
    <n v="0"/>
    <n v="0"/>
    <n v="0"/>
    <n v="0"/>
    <n v="0"/>
    <n v="0"/>
    <n v="1.8512626147397511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2"/>
    <x v="2"/>
    <n v="356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2"/>
    <x v="3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3"/>
    <x v="4"/>
    <n v="3985.87"/>
    <n v="1.7019376786268344E-7"/>
    <n v="1.4376523217895139E-7"/>
    <n v="2.1820555566111193E-7"/>
    <n v="1.3185526524997413E-7"/>
    <n v="1.600367478615922E-7"/>
    <n v="1.8366729468643289E-7"/>
    <n v="5.3216455570274684E-7"/>
    <n v="4.7555930779799925E-7"/>
    <n v="1.0077238635007461E-6"/>
    <n v="0"/>
    <n v="0"/>
    <n v="0"/>
    <n v="0"/>
    <n v="0"/>
    <n v="0"/>
    <n v="0"/>
    <n v="0"/>
    <n v="0"/>
    <n v="6.7837023351083401E-4"/>
    <n v="5.7302952598511697E-4"/>
    <n v="8.6973897814295617E-4"/>
    <n v="5.2555794610191443E-4"/>
    <n v="6.3788567219908463E-4"/>
    <n v="7.3207395987181232E-4"/>
    <n v="2.1211387376389073E-3"/>
    <n v="1.8955175781728115E-3"/>
    <n v="4.0166563158117192E-3"/>
    <n v="0"/>
    <n v="0"/>
    <n v="0"/>
    <n v="0"/>
    <n v="0"/>
    <n v="0"/>
    <n v="0"/>
    <n v="0"/>
    <n v="0"/>
    <n v="1.3185526524997413E-7"/>
    <n v="0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4"/>
    <x v="5"/>
    <n v="6232.07"/>
    <n v="1.3688951515407721E-6"/>
    <n v="1.2654877779580292E-6"/>
    <n v="1.8760355506336405E-6"/>
    <n v="1.6438957276147923E-6"/>
    <n v="1.5083220670144609E-6"/>
    <n v="1.9649834406779579E-6"/>
    <n v="4.5104184801324422E-6"/>
    <n v="5.1172012353072115E-6"/>
    <n v="9.6276197154396546E-6"/>
    <n v="0"/>
    <n v="0"/>
    <n v="0"/>
    <n v="0"/>
    <n v="0"/>
    <n v="0"/>
    <n v="0"/>
    <n v="0"/>
    <n v="0"/>
    <n v="8.5310504070626996E-3"/>
    <n v="7.8866084163788947E-3"/>
    <n v="1.1691584874037391E-2"/>
    <n v="1.0244873247196319E-2"/>
    <n v="9.3999687041788106E-3"/>
    <n v="1.224591435114588E-2"/>
    <n v="2.8109243697478983E-2"/>
    <n v="3.1890756302521008E-2"/>
    <n v="5.9999999999999991E-2"/>
    <n v="0"/>
    <n v="0"/>
    <n v="0"/>
    <n v="0"/>
    <n v="0"/>
    <n v="0"/>
    <n v="0"/>
    <n v="0"/>
    <n v="0"/>
    <n v="1.6438957276147923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C_LEL48"/>
    <x v="5"/>
    <x v="2"/>
    <s v="上海市"/>
    <s v="SHSH310643"/>
    <s v="上海中医药大学附属光明中医医院新场院区"/>
    <s v="SHSH310643"/>
    <x v="185"/>
    <s v="-"/>
    <s v="-"/>
    <x v="0"/>
    <x v="1"/>
    <x v="4"/>
    <x v="6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1.1779575864591419E-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0"/>
    <x v="0"/>
    <n v="4535.5"/>
    <m/>
    <m/>
    <m/>
    <m/>
    <m/>
    <m/>
    <n v="0"/>
    <n v="0"/>
    <n v="0"/>
    <n v="35"/>
    <n v="35"/>
    <n v="29"/>
    <n v="39"/>
    <n v="0"/>
    <n v="0"/>
    <n v="99"/>
    <n v="39"/>
    <n v="138"/>
    <m/>
    <m/>
    <m/>
    <m/>
    <m/>
    <m/>
    <n v="0"/>
    <n v="0"/>
    <n v="0"/>
    <n v="158742.5"/>
    <n v="158742.5"/>
    <n v="131529.5"/>
    <n v="176884.5"/>
    <n v="0"/>
    <n v="0"/>
    <n v="449014.5"/>
    <n v="176884.5"/>
    <n v="625899"/>
    <n v="0"/>
    <n v="39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1"/>
    <x v="1"/>
    <n v="3444.49"/>
    <m/>
    <m/>
    <m/>
    <m/>
    <m/>
    <m/>
    <n v="0"/>
    <n v="0"/>
    <n v="0"/>
    <n v="2"/>
    <n v="0"/>
    <n v="4"/>
    <n v="1"/>
    <n v="0"/>
    <n v="0"/>
    <n v="6"/>
    <n v="1"/>
    <n v="7"/>
    <m/>
    <m/>
    <m/>
    <m/>
    <m/>
    <m/>
    <n v="0"/>
    <n v="0"/>
    <n v="0"/>
    <n v="6888.98"/>
    <n v="0"/>
    <n v="13777.96"/>
    <n v="3444.49"/>
    <n v="0"/>
    <n v="0"/>
    <n v="20666.939999999999"/>
    <n v="3444.49"/>
    <n v="24111.43"/>
    <n v="0"/>
    <n v="1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2"/>
    <x v="2"/>
    <n v="3566.02"/>
    <m/>
    <m/>
    <m/>
    <m/>
    <m/>
    <m/>
    <n v="0"/>
    <n v="0"/>
    <n v="0"/>
    <n v="0"/>
    <n v="0"/>
    <n v="2"/>
    <n v="1"/>
    <n v="0"/>
    <n v="0"/>
    <n v="2"/>
    <n v="1"/>
    <n v="3"/>
    <m/>
    <m/>
    <m/>
    <m/>
    <m/>
    <m/>
    <n v="0"/>
    <n v="0"/>
    <n v="0"/>
    <n v="0"/>
    <n v="0"/>
    <n v="7132.04"/>
    <n v="3566.02"/>
    <n v="0"/>
    <n v="0"/>
    <n v="7132.04"/>
    <n v="3566.02"/>
    <n v="10698.06"/>
    <n v="0"/>
    <n v="1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2"/>
    <x v="3"/>
    <n v="10698.05"/>
    <m/>
    <m/>
    <m/>
    <m/>
    <m/>
    <m/>
    <n v="0"/>
    <n v="0"/>
    <n v="0"/>
    <n v="0"/>
    <n v="0"/>
    <n v="2"/>
    <n v="0"/>
    <n v="0"/>
    <n v="0"/>
    <n v="2"/>
    <n v="0"/>
    <n v="2"/>
    <m/>
    <m/>
    <m/>
    <m/>
    <m/>
    <m/>
    <n v="0"/>
    <n v="0"/>
    <n v="0"/>
    <n v="0"/>
    <n v="0"/>
    <n v="21396.1"/>
    <n v="0"/>
    <n v="0"/>
    <n v="0"/>
    <n v="21396.1"/>
    <n v="0"/>
    <n v="21396.1"/>
    <n v="0"/>
    <n v="0"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3"/>
    <x v="4"/>
    <n v="3985.87"/>
    <m/>
    <m/>
    <m/>
    <m/>
    <m/>
    <m/>
    <n v="0"/>
    <n v="0"/>
    <n v="0"/>
    <n v="15"/>
    <n v="19"/>
    <n v="23"/>
    <n v="16"/>
    <n v="0"/>
    <n v="0"/>
    <n v="57"/>
    <n v="16"/>
    <n v="73"/>
    <m/>
    <m/>
    <m/>
    <m/>
    <m/>
    <m/>
    <n v="0"/>
    <n v="0"/>
    <n v="0"/>
    <n v="59788.049999999996"/>
    <n v="75731.53"/>
    <n v="91675.01"/>
    <n v="63773.919999999998"/>
    <n v="0"/>
    <n v="0"/>
    <n v="227194.58999999997"/>
    <n v="63773.919999999998"/>
    <n v="290968.50999999995"/>
    <n v="0"/>
    <n v="16"/>
    <m/>
    <m/>
    <n v="0"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4"/>
    <x v="5"/>
    <n v="6232.07"/>
    <n v="0"/>
    <n v="0"/>
    <n v="0"/>
    <n v="0"/>
    <n v="0"/>
    <n v="0"/>
    <n v="0"/>
    <n v="0"/>
    <n v="0"/>
    <n v="8"/>
    <n v="11"/>
    <n v="15"/>
    <n v="7"/>
    <n v="0"/>
    <n v="0"/>
    <n v="34"/>
    <n v="7"/>
    <n v="41"/>
    <n v="0"/>
    <n v="0"/>
    <n v="0"/>
    <n v="0"/>
    <n v="0"/>
    <n v="0"/>
    <n v="0"/>
    <n v="0"/>
    <n v="0"/>
    <n v="49856.56"/>
    <n v="68552.76999999999"/>
    <n v="93481.049999999988"/>
    <n v="43624.49"/>
    <n v="0"/>
    <n v="0"/>
    <n v="211890.37999999998"/>
    <n v="43624.49"/>
    <n v="255514.86999999997"/>
    <n v="0"/>
    <n v="7"/>
    <n v="0"/>
    <n v="0"/>
    <n v="41"/>
    <n v="8"/>
    <n v="11"/>
    <n v="1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-"/>
    <x v="2"/>
    <x v="2"/>
    <s v="-"/>
    <s v="-"/>
    <s v="-"/>
    <s v="-"/>
    <x v="58"/>
    <s v="-"/>
    <s v="-"/>
    <x v="0"/>
    <x v="3"/>
    <x v="4"/>
    <x v="6"/>
    <n v="8489.27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8489.27"/>
    <n v="0"/>
    <n v="0"/>
    <n v="0"/>
    <n v="0"/>
    <n v="0"/>
    <n v="8489.27"/>
    <n v="0"/>
    <n v="8489.27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s v="BC_TAM218"/>
    <x v="0"/>
    <x v="0"/>
    <x v="0"/>
    <s v="Herceptin IV"/>
    <n v="4535.5"/>
    <n v="3.3326364434367609E-2"/>
    <n v="2.3875179241483781E-2"/>
    <n v="2.2209337439430581E-2"/>
    <n v="1.5682921449270432E-2"/>
    <n v="1.4289313321259507E-2"/>
    <n v="2.4876248740221575E-2"/>
    <n v="7.9410881115281967E-2"/>
    <n v="5.4848483510751514E-2"/>
    <n v="0.13425936462603349"/>
    <n v="-2"/>
    <n v="7"/>
    <n v="1"/>
    <n v="10"/>
    <n v="0"/>
    <n v="0"/>
    <n v="6"/>
    <n v="10"/>
    <n v="16"/>
    <n v="151.1517258920743"/>
    <n v="108.28587544974968"/>
    <n v="100.7304499565374"/>
    <n v="71.129890233166051"/>
    <n v="64.809180568572486"/>
    <n v="112.82622616127496"/>
    <n v="360.16805129836138"/>
    <n v="248.7652969630135"/>
    <n v="608.93334826137493"/>
    <n v="-9071"/>
    <n v="31748.5"/>
    <n v="4535.5"/>
    <n v="45355"/>
    <n v="0"/>
    <n v="0"/>
    <n v="27213"/>
    <n v="45355"/>
    <n v="72568"/>
    <n v="0"/>
    <m/>
    <m/>
    <m/>
    <m/>
    <m/>
    <m/>
    <m/>
    <m/>
  </r>
  <r>
    <x v="0"/>
    <s v="BC_TAM218"/>
    <x v="0"/>
    <x v="0"/>
    <x v="1"/>
    <s v="Herceptin SC"/>
    <n v="3444.49"/>
    <n v="14.850118232354731"/>
    <n v="13.758972395815151"/>
    <n v="20.870037621846929"/>
    <n v="21.361812699051153"/>
    <n v="19.233790081807285"/>
    <n v="25.315773422509292"/>
    <n v="49.479128250016814"/>
    <n v="65.911376203367738"/>
    <n v="115.39050445338454"/>
    <n v="15"/>
    <n v="8"/>
    <n v="13"/>
    <n v="11"/>
    <n v="0"/>
    <n v="0"/>
    <n v="36"/>
    <n v="11"/>
    <n v="47"/>
    <n v="51151.083750163547"/>
    <n v="47392.64282766133"/>
    <n v="71886.635888075529"/>
    <n v="73580.550223754704"/>
    <n v="66250.597598884371"/>
    <n v="87199.928396099029"/>
    <n v="170430.3624659004"/>
    <n v="227031.07621873813"/>
    <n v="397461.43868463847"/>
    <n v="51667.35"/>
    <n v="27555.919999999998"/>
    <n v="44778.369999999995"/>
    <n v="37889.39"/>
    <n v="0"/>
    <n v="0"/>
    <n v="124001.63999999998"/>
    <n v="37889.39"/>
    <n v="161891.03"/>
    <n v="0"/>
    <m/>
    <m/>
    <m/>
    <m/>
    <m/>
    <m/>
    <m/>
    <m/>
  </r>
  <r>
    <x v="0"/>
    <s v="BC_TAM218"/>
    <x v="0"/>
    <x v="1"/>
    <x v="2"/>
    <s v="Itovebi 3mg"/>
    <n v="3566.02"/>
    <n v="0.65716866203392243"/>
    <n v="0.75035072785463297"/>
    <n v="1.518733231233202"/>
    <n v="1.5374080531609431"/>
    <n v="1.8690758284059841"/>
    <n v="2.3802799479983978"/>
    <n v="2.9262526211217574"/>
    <n v="5.7867638295653254"/>
    <n v="8.713016450687082"/>
    <n v="0"/>
    <n v="0"/>
    <n v="0"/>
    <n v="2"/>
    <n v="0"/>
    <n v="0"/>
    <n v="0"/>
    <n v="2"/>
    <n v="2"/>
    <n v="2343.4765921862081"/>
    <n v="2675.7657025441781"/>
    <n v="5415.8330772422232"/>
    <n v="5482.427865732986"/>
    <n v="6665.1617856123075"/>
    <n v="8488.125900161247"/>
    <n v="10435.075371972609"/>
    <n v="20635.715551506542"/>
    <n v="31070.790923479148"/>
    <n v="0"/>
    <n v="0"/>
    <n v="0"/>
    <n v="7132.04"/>
    <n v="0"/>
    <n v="0"/>
    <n v="0"/>
    <n v="7132.04"/>
    <n v="7132.04"/>
    <n v="0"/>
    <m/>
    <m/>
    <m/>
    <m/>
    <m/>
    <m/>
    <m/>
    <m/>
  </r>
  <r>
    <x v="0"/>
    <s v="BC_TAM218"/>
    <x v="0"/>
    <x v="1"/>
    <x v="2"/>
    <s v="Itovebi 9mg"/>
    <n v="10698.05"/>
    <n v="0"/>
    <n v="0"/>
    <n v="0"/>
    <m/>
    <m/>
    <m/>
    <n v="0"/>
    <n v="0"/>
    <n v="0"/>
    <n v="1"/>
    <n v="1"/>
    <n v="1"/>
    <n v="0"/>
    <n v="0"/>
    <n v="0"/>
    <n v="3"/>
    <n v="0"/>
    <n v="3"/>
    <n v="0"/>
    <n v="0"/>
    <n v="0"/>
    <n v="0"/>
    <n v="0"/>
    <n v="0"/>
    <n v="0"/>
    <n v="0"/>
    <n v="0"/>
    <n v="10698.05"/>
    <n v="10698.05"/>
    <n v="10698.05"/>
    <n v="0"/>
    <n v="0"/>
    <n v="0"/>
    <n v="32094.149999999998"/>
    <n v="0"/>
    <n v="32094.149999999998"/>
    <n v="0"/>
    <m/>
    <m/>
    <m/>
    <m/>
    <m/>
    <m/>
    <m/>
    <m/>
  </r>
  <r>
    <x v="0"/>
    <s v="BC_TAM218"/>
    <x v="0"/>
    <x v="0"/>
    <x v="3"/>
    <s v="Perjeta"/>
    <n v="3985.87"/>
    <n v="39.974707579536918"/>
    <n v="33.767235948936822"/>
    <n v="51.251602155144766"/>
    <n v="30.969851231231129"/>
    <n v="37.589050868823989"/>
    <n v="43.139337528143422"/>
    <n v="124.99354568361851"/>
    <n v="111.69823962819854"/>
    <n v="236.69178531181706"/>
    <n v="22"/>
    <n v="28"/>
    <n v="18"/>
    <n v="31"/>
    <n v="0"/>
    <n v="0"/>
    <n v="68"/>
    <n v="31"/>
    <n v="99"/>
    <n v="159333.9877000488"/>
    <n v="134591.81275178882"/>
    <n v="204282.22348212686"/>
    <n v="123441.80092702722"/>
    <n v="149825.07018651947"/>
    <n v="171947.791273301"/>
    <n v="498208.02393396449"/>
    <n v="445214.66238684766"/>
    <n v="943422.68632081221"/>
    <n v="87689.14"/>
    <n v="111604.36"/>
    <n v="71745.66"/>
    <n v="123561.97"/>
    <n v="0"/>
    <n v="0"/>
    <n v="271039.15999999997"/>
    <n v="123561.97"/>
    <n v="394601.13"/>
    <n v="0"/>
    <m/>
    <m/>
    <m/>
    <m/>
    <m/>
    <m/>
    <m/>
    <m/>
  </r>
  <r>
    <x v="0"/>
    <s v="BC_TAM218"/>
    <x v="0"/>
    <x v="1"/>
    <x v="4"/>
    <s v="Phesgo 10ml"/>
    <n v="6232.07"/>
    <n v="83.21690803202145"/>
    <n v="76.416135730919265"/>
    <n v="112.48333726663692"/>
    <n v="99.940625513724967"/>
    <n v="88.299997264435405"/>
    <n v="115.60877346404645"/>
    <n v="272.11638102957761"/>
    <n v="303.84939624220681"/>
    <n v="575.96577727178453"/>
    <n v="110"/>
    <n v="115"/>
    <n v="108"/>
    <n v="99"/>
    <n v="0"/>
    <n v="0"/>
    <n v="333"/>
    <n v="99"/>
    <n v="432"/>
    <n v="518613.59603911988"/>
    <n v="476230.70700459002"/>
    <n v="701004.03167928988"/>
    <n v="622836.97404531995"/>
    <n v="550291.76395176991"/>
    <n v="720481.96884207998"/>
    <n v="1695848.3347229997"/>
    <n v="1893610.7068391696"/>
    <n v="3589459.0415621703"/>
    <n v="685527.7"/>
    <n v="716688.04999999993"/>
    <n v="673063.55999999994"/>
    <n v="616974.92999999993"/>
    <n v="0"/>
    <n v="0"/>
    <n v="2075279.3099999998"/>
    <n v="616974.92999999993"/>
    <n v="2692254.2399999998"/>
    <n v="432"/>
    <n v="110"/>
    <n v="115"/>
    <n v="108"/>
    <n v="99"/>
    <n v="0"/>
    <n v="0"/>
    <n v="223.33333333333334"/>
    <n v="223.33333333333334"/>
  </r>
  <r>
    <x v="0"/>
    <s v="BC_TAM218"/>
    <x v="0"/>
    <x v="1"/>
    <x v="4"/>
    <s v="Phesgo 15ml"/>
    <n v="8489.27"/>
    <n v="5.0000023559151732"/>
    <n v="5.0000023559151732"/>
    <n v="8.0000023559151714"/>
    <n v="6.0000023559151732"/>
    <n v="8.0000023559151714"/>
    <n v="10.000002355915171"/>
    <n v="18.000007067745518"/>
    <n v="24.000007067745514"/>
    <n v="42.000014135491043"/>
    <n v="9"/>
    <n v="2"/>
    <n v="5"/>
    <n v="5"/>
    <n v="0"/>
    <n v="0"/>
    <n v="16"/>
    <n v="5"/>
    <n v="21"/>
    <n v="42446.37"/>
    <n v="42446.37"/>
    <n v="67914.179999999993"/>
    <n v="50935.640000000007"/>
    <n v="67914.179999999993"/>
    <n v="84892.719999999987"/>
    <n v="152806.92000000001"/>
    <n v="203742.53999999998"/>
    <n v="356549.46000000008"/>
    <n v="76403.430000000008"/>
    <n v="16978.54"/>
    <n v="42446.350000000006"/>
    <n v="42446.350000000006"/>
    <n v="0"/>
    <n v="0"/>
    <n v="135828.32"/>
    <n v="42446.350000000006"/>
    <n v="178274.67"/>
    <n v="42"/>
    <n v="18"/>
    <n v="4"/>
    <n v="10"/>
    <n v="10"/>
    <n v="0"/>
    <n v="0"/>
    <m/>
    <m/>
  </r>
  <r>
    <x v="0"/>
    <s v="BC_TAM219"/>
    <x v="1"/>
    <x v="0"/>
    <x v="0"/>
    <s v="Herceptin IV"/>
    <n v="4535.5"/>
    <n v="6.4538558487018003E-3"/>
    <n v="4.6235755925285622E-3"/>
    <n v="4.3009750616976013E-3"/>
    <n v="3.0370943857208513E-3"/>
    <n v="2.7672135835267032E-3"/>
    <n v="4.8174388701179771E-3"/>
    <n v="1.5378406502927964E-2"/>
    <n v="1.0621746839365532E-2"/>
    <n v="2.6000153342293501E-2"/>
    <n v="9"/>
    <n v="6"/>
    <n v="14"/>
    <n v="7"/>
    <n v="0"/>
    <n v="0"/>
    <n v="29"/>
    <n v="7"/>
    <n v="36"/>
    <n v="29.271463201787014"/>
    <n v="20.970227099913295"/>
    <n v="19.507072392329469"/>
    <n v="13.774741586436921"/>
    <n v="12.550697208085362"/>
    <n v="21.849493995420087"/>
    <n v="69.748762694029779"/>
    <n v="48.174932789942368"/>
    <n v="117.92369548397217"/>
    <n v="40819.5"/>
    <n v="27213"/>
    <n v="63497"/>
    <n v="31748.5"/>
    <n v="0"/>
    <n v="0"/>
    <n v="131529.5"/>
    <n v="31748.5"/>
    <n v="163278"/>
    <n v="0"/>
    <m/>
    <m/>
    <m/>
    <m/>
    <m/>
    <m/>
    <m/>
    <m/>
  </r>
  <r>
    <x v="0"/>
    <s v="BC_TAM219"/>
    <x v="1"/>
    <x v="0"/>
    <x v="1"/>
    <s v="Herceptin SC"/>
    <n v="3444.49"/>
    <n v="12.706400524562797"/>
    <n v="11.772769168041094"/>
    <n v="17.857302739052471"/>
    <n v="18.278086668256503"/>
    <n v="16.457258895914819"/>
    <n v="21.661265699194267"/>
    <n v="42.336472431656361"/>
    <n v="56.396611263365592"/>
    <n v="98.733083695021946"/>
    <n v="9"/>
    <n v="5"/>
    <n v="11"/>
    <n v="4"/>
    <n v="0"/>
    <n v="0"/>
    <n v="25"/>
    <n v="4"/>
    <n v="29"/>
    <n v="43767.069542851306"/>
    <n v="40551.185671625863"/>
    <n v="61509.300711638847"/>
    <n v="62958.68674794284"/>
    <n v="56686.863694389634"/>
    <n v="74612.01308821766"/>
    <n v="145827.55592611601"/>
    <n v="194257.56353055013"/>
    <n v="340085.11945666611"/>
    <n v="31000.409999999996"/>
    <n v="17222.449999999997"/>
    <n v="37889.39"/>
    <n v="13777.96"/>
    <n v="0"/>
    <n v="0"/>
    <n v="86112.25"/>
    <n v="13777.96"/>
    <n v="99890.209999999992"/>
    <n v="0"/>
    <m/>
    <m/>
    <m/>
    <m/>
    <m/>
    <m/>
    <m/>
    <m/>
  </r>
  <r>
    <x v="0"/>
    <s v="BC_TAM219"/>
    <x v="1"/>
    <x v="1"/>
    <x v="2"/>
    <s v="Itovebi 3mg"/>
    <n v="3566.02"/>
    <n v="1.1293118199247145"/>
    <n v="1.2894405881021891"/>
    <n v="2.6098678899809991"/>
    <n v="2.6419596471757427"/>
    <n v="3.2119143034326538"/>
    <n v="4.0903932815128963"/>
    <n v="5.0286202980079029"/>
    <n v="9.9442672321212928"/>
    <n v="14.972887530129196"/>
    <n v="0"/>
    <n v="0"/>
    <n v="0"/>
    <n v="0"/>
    <n v="0"/>
    <n v="0"/>
    <n v="0"/>
    <n v="0"/>
    <n v="0"/>
    <n v="4027.1485360879306"/>
    <n v="4598.1709259841682"/>
    <n v="9306.8410930300415"/>
    <n v="9421.2809410216414"/>
    <n v="11453.750644326912"/>
    <n v="14586.424249740618"/>
    <n v="17932.160555102142"/>
    <n v="35461.455835089175"/>
    <n v="53393.616390191317"/>
    <n v="0"/>
    <n v="0"/>
    <n v="0"/>
    <n v="0"/>
    <n v="0"/>
    <n v="0"/>
    <n v="0"/>
    <n v="0"/>
    <n v="0"/>
    <n v="0"/>
    <m/>
    <m/>
    <m/>
    <m/>
    <m/>
    <m/>
    <m/>
    <m/>
  </r>
  <r>
    <x v="0"/>
    <s v="BC_TAM219"/>
    <x v="1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0"/>
    <s v="BC_TAM219"/>
    <x v="1"/>
    <x v="0"/>
    <x v="3"/>
    <s v="Perjeta"/>
    <n v="3985.87"/>
    <n v="47.232301104973317"/>
    <n v="39.897834215535241"/>
    <n v="60.556568182209084"/>
    <n v="36.592571330741499"/>
    <n v="44.41351735604168"/>
    <n v="50.971484295269228"/>
    <n v="147.68670350271765"/>
    <n v="131.97757298205241"/>
    <n v="279.66427648477008"/>
    <n v="24"/>
    <n v="27"/>
    <n v="43"/>
    <n v="5"/>
    <n v="0"/>
    <n v="0"/>
    <n v="94"/>
    <n v="5"/>
    <n v="99"/>
    <n v="188261.81200527999"/>
    <n v="159027.58046467544"/>
    <n v="241370.60842042172"/>
    <n v="145853.23229006262"/>
    <n v="177026.50642392584"/>
    <n v="203165.71010798475"/>
    <n v="588660.00089037721"/>
    <n v="526045.44882197317"/>
    <n v="1114705.4497123505"/>
    <n v="95660.88"/>
    <n v="107618.48999999999"/>
    <n v="171392.41"/>
    <n v="19929.349999999999"/>
    <n v="0"/>
    <n v="0"/>
    <n v="374671.77999999997"/>
    <n v="19929.349999999999"/>
    <n v="394601.13"/>
    <n v="0"/>
    <m/>
    <m/>
    <m/>
    <m/>
    <m/>
    <m/>
    <m/>
    <m/>
  </r>
  <r>
    <x v="0"/>
    <s v="BC_TAM219"/>
    <x v="1"/>
    <x v="1"/>
    <x v="4"/>
    <s v="Phesgo 10ml"/>
    <n v="6232.07"/>
    <n v="37.395012232028911"/>
    <n v="34.261462549022781"/>
    <n v="51.400677276775582"/>
    <n v="45.728344160730416"/>
    <n v="41.620060713757816"/>
    <n v="54.096061783422584"/>
    <n v="123.05715205782727"/>
    <n v="141.44446665791082"/>
    <n v="264.50161871573812"/>
    <n v="49"/>
    <n v="48"/>
    <n v="35"/>
    <n v="32"/>
    <n v="0"/>
    <n v="0"/>
    <n v="132"/>
    <n v="32"/>
    <n v="164"/>
    <n v="233048.33388086042"/>
    <n v="213519.8329078884"/>
    <n v="320332.61883627478"/>
    <n v="284982.24179376318"/>
    <n v="259379.13177238865"/>
    <n v="337130.44375861436"/>
    <n v="766900.78562502353"/>
    <n v="881491.81732476631"/>
    <n v="1648392.60294979"/>
    <n v="305371.43"/>
    <n v="299139.36"/>
    <n v="218122.44999999998"/>
    <n v="199426.24"/>
    <n v="0"/>
    <n v="0"/>
    <n v="822633.24"/>
    <n v="199426.24"/>
    <n v="1022059.48"/>
    <n v="164"/>
    <n v="49"/>
    <n v="48"/>
    <n v="35"/>
    <n v="32"/>
    <n v="0"/>
    <n v="0"/>
    <n v="193.66666666666669"/>
    <n v="193.66666666666669"/>
  </r>
  <r>
    <x v="0"/>
    <s v="BC_TAM219"/>
    <x v="1"/>
    <x v="1"/>
    <x v="4"/>
    <s v="Phesgo 15ml"/>
    <n v="8489.27"/>
    <n v="3.0000047118303463"/>
    <n v="3.0000047118303463"/>
    <n v="4.0000047118303463"/>
    <n v="3.0000047118303463"/>
    <n v="3.0000047118303463"/>
    <n v="4.0000047118303463"/>
    <n v="10.000014135491039"/>
    <n v="10.000014135491039"/>
    <n v="20.000028270982074"/>
    <n v="3"/>
    <n v="3"/>
    <n v="3"/>
    <n v="3"/>
    <n v="0"/>
    <n v="0"/>
    <n v="9"/>
    <n v="3"/>
    <n v="12"/>
    <n v="25467.850000000006"/>
    <n v="25467.850000000006"/>
    <n v="33957.120000000003"/>
    <n v="25467.850000000006"/>
    <n v="25467.850000000006"/>
    <n v="33957.120000000003"/>
    <n v="84892.820000000022"/>
    <n v="84892.820000000022"/>
    <n v="169785.64"/>
    <n v="25467.81"/>
    <n v="25467.81"/>
    <n v="25467.81"/>
    <n v="25467.81"/>
    <n v="0"/>
    <n v="0"/>
    <n v="76403.430000000008"/>
    <n v="25467.81"/>
    <n v="101871.24"/>
    <n v="24"/>
    <n v="6"/>
    <n v="6"/>
    <n v="6"/>
    <n v="6"/>
    <n v="0"/>
    <n v="0"/>
    <m/>
    <m/>
  </r>
  <r>
    <x v="0"/>
    <s v="BC_TAM221"/>
    <x v="2"/>
    <x v="0"/>
    <x v="0"/>
    <s v="Herceptin IV"/>
    <n v="4535.5"/>
    <n v="4.9644752196161484E-7"/>
    <n v="3.5565756337348679E-7"/>
    <n v="3.3084228428002104E-7"/>
    <n v="2.3362126720849159E-7"/>
    <n v="2.1286132793881477E-7"/>
    <n v="3.7057003523757128E-7"/>
    <n v="1.1829473696151227E-6"/>
    <n v="8.1705263038487767E-7"/>
    <n v="2.0000000000000003E-6"/>
    <n v="27"/>
    <n v="19"/>
    <n v="24"/>
    <n v="9"/>
    <n v="0"/>
    <n v="0"/>
    <n v="70"/>
    <n v="9"/>
    <n v="79"/>
    <n v="2.251637735856904E-3"/>
    <n v="1.6130848786804492E-3"/>
    <n v="1.5005351803520355E-3"/>
    <n v="1.0595892574241136E-3"/>
    <n v="9.6543255286649446E-4"/>
    <n v="1.6807203948200045E-3"/>
    <n v="5.3652577948893887E-3"/>
    <n v="3.7057422051106127E-3"/>
    <n v="9.0710000000000009E-3"/>
    <n v="122458.5"/>
    <n v="86174.5"/>
    <n v="108852"/>
    <n v="40819.5"/>
    <n v="0"/>
    <n v="0"/>
    <n v="317485"/>
    <n v="40819.5"/>
    <n v="358304.5"/>
    <n v="0"/>
    <m/>
    <m/>
    <m/>
    <m/>
    <m/>
    <m/>
    <m/>
    <m/>
  </r>
  <r>
    <x v="0"/>
    <s v="BC_TAM221"/>
    <x v="2"/>
    <x v="0"/>
    <x v="1"/>
    <s v="Herceptin SC"/>
    <n v="3444.49"/>
    <n v="27.576006843496682"/>
    <n v="25.549797719443315"/>
    <n v="38.754728499749262"/>
    <n v="39.667932871745329"/>
    <n v="35.716289838467766"/>
    <n v="47.01026148239837"/>
    <n v="91.880533062689267"/>
    <n v="122.39448419261146"/>
    <n v="214.27501725530072"/>
    <n v="34"/>
    <n v="25"/>
    <n v="28"/>
    <n v="28"/>
    <n v="0"/>
    <n v="0"/>
    <n v="87"/>
    <n v="28"/>
    <n v="115"/>
    <n v="94985.279812355875"/>
    <n v="88006.022746645307"/>
    <n v="133490.27477010133"/>
    <n v="136635.79809739804"/>
    <n v="123024.40318570382"/>
    <n v="161926.37557350635"/>
    <n v="316481.57732910255"/>
    <n v="421586.57685660821"/>
    <n v="738068.15418571071"/>
    <n v="117112.65999999999"/>
    <n v="86112.25"/>
    <n v="96445.72"/>
    <n v="96445.72"/>
    <n v="0"/>
    <n v="0"/>
    <n v="299670.63"/>
    <n v="96445.72"/>
    <n v="396116.35"/>
    <n v="0"/>
    <m/>
    <m/>
    <m/>
    <m/>
    <m/>
    <m/>
    <m/>
    <m/>
  </r>
  <r>
    <x v="0"/>
    <s v="BC_TAM221"/>
    <x v="2"/>
    <x v="1"/>
    <x v="2"/>
    <s v="Itovebi 3mg"/>
    <n v="3566.02"/>
    <n v="3.4516059383379556"/>
    <n v="3.9410202855436358"/>
    <n v="7.9767477399966493"/>
    <n v="8.0748323413890777"/>
    <n v="9.8168302921861148"/>
    <n v="12.501795776430281"/>
    <n v="15.369373963878241"/>
    <n v="30.393458410005476"/>
    <n v="45.762832373883711"/>
    <n v="0"/>
    <n v="0"/>
    <n v="0"/>
    <n v="0"/>
    <n v="0"/>
    <n v="0"/>
    <n v="0"/>
    <n v="0"/>
    <n v="0"/>
    <n v="12308.495808231917"/>
    <n v="14053.757158654316"/>
    <n v="28445.24197578285"/>
    <n v="28795.01362604028"/>
    <n v="35007.013158541529"/>
    <n v="44581.653774665909"/>
    <n v="54807.494942669087"/>
    <n v="108383.68055924773"/>
    <n v="163191.17550191679"/>
    <n v="0"/>
    <n v="0"/>
    <n v="0"/>
    <n v="0"/>
    <n v="0"/>
    <n v="0"/>
    <n v="0"/>
    <n v="0"/>
    <n v="0"/>
    <n v="0"/>
    <m/>
    <m/>
    <m/>
    <m/>
    <m/>
    <m/>
    <m/>
    <m/>
  </r>
  <r>
    <x v="0"/>
    <s v="BC_TAM221"/>
    <x v="2"/>
    <x v="1"/>
    <x v="2"/>
    <s v="Itovebi 9mg"/>
    <n v="10698.05"/>
    <n v="0"/>
    <n v="0"/>
    <n v="0"/>
    <n v="0"/>
    <n v="0"/>
    <n v="0"/>
    <n v="0"/>
    <n v="0"/>
    <n v="0"/>
    <n v="14"/>
    <n v="2"/>
    <n v="5"/>
    <n v="0"/>
    <n v="0"/>
    <n v="0"/>
    <n v="21"/>
    <n v="0"/>
    <n v="21"/>
    <n v="0"/>
    <n v="0"/>
    <n v="0"/>
    <n v="0"/>
    <n v="0"/>
    <n v="0"/>
    <n v="0"/>
    <n v="0"/>
    <n v="0"/>
    <n v="149772.69999999998"/>
    <n v="21396.1"/>
    <n v="53490.25"/>
    <n v="0"/>
    <n v="0"/>
    <n v="0"/>
    <n v="224659.05"/>
    <n v="0"/>
    <n v="224659.05"/>
    <n v="0"/>
    <m/>
    <m/>
    <m/>
    <m/>
    <m/>
    <m/>
    <m/>
    <m/>
  </r>
  <r>
    <x v="0"/>
    <s v="BC_TAM221"/>
    <x v="2"/>
    <x v="0"/>
    <x v="3"/>
    <s v="Perjeta"/>
    <n v="3985.87"/>
    <n v="40.950246574435781"/>
    <n v="34.591288391411759"/>
    <n v="52.502341422065143"/>
    <n v="31.72563656079657"/>
    <n v="38.506370522277713"/>
    <n v="44.192105853942273"/>
    <n v="128.04387638791269"/>
    <n v="114.42411293701656"/>
    <n v="242.46798932492925"/>
    <n v="13"/>
    <n v="7"/>
    <n v="29"/>
    <n v="-34"/>
    <n v="0"/>
    <n v="0"/>
    <n v="49"/>
    <n v="-34"/>
    <n v="15"/>
    <n v="163222.35931364633"/>
    <n v="137876.37866067639"/>
    <n v="209267.50760396678"/>
    <n v="126454.26299858221"/>
    <n v="153481.38707363108"/>
    <n v="176143.98896005287"/>
    <n v="510366.24557828956"/>
    <n v="456079.63903226616"/>
    <n v="966445.88461055572"/>
    <n v="51816.31"/>
    <n v="27901.09"/>
    <n v="115590.23"/>
    <n v="-135519.57999999999"/>
    <n v="0"/>
    <n v="0"/>
    <n v="195307.63"/>
    <n v="-135519.57999999999"/>
    <n v="59788.049999999996"/>
    <n v="0"/>
    <m/>
    <m/>
    <m/>
    <m/>
    <m/>
    <m/>
    <m/>
    <m/>
  </r>
  <r>
    <x v="0"/>
    <s v="BC_TAM221"/>
    <x v="2"/>
    <x v="1"/>
    <x v="4"/>
    <s v="Phesgo 10ml"/>
    <n v="6232.07"/>
    <n v="66.257369530039043"/>
    <n v="62.202825207027267"/>
    <n v="90.098262659590631"/>
    <n v="79.300392451204459"/>
    <n v="72.198706843368569"/>
    <n v="93.395383521587036"/>
    <n v="218.55845739665693"/>
    <n v="244.89448281616006"/>
    <n v="463.452940212817"/>
    <n v="85"/>
    <n v="86"/>
    <n v="118"/>
    <n v="68"/>
    <n v="0"/>
    <n v="0"/>
    <n v="289"/>
    <n v="68"/>
    <n v="357"/>
    <n v="412920.5649270704"/>
    <n v="387652.36088795838"/>
    <n v="561498.6797729549"/>
    <n v="494205.59678337775"/>
    <n v="449947.39495735196"/>
    <n v="582046.5677833769"/>
    <n v="1362071.6055879837"/>
    <n v="1526199.5595241066"/>
    <n v="2888271.1651120903"/>
    <n v="529725.94999999995"/>
    <n v="535958.02"/>
    <n v="735384.26"/>
    <n v="423780.76"/>
    <n v="0"/>
    <n v="0"/>
    <n v="1801068.23"/>
    <n v="423780.76"/>
    <n v="2224848.9899999998"/>
    <n v="357"/>
    <n v="85"/>
    <n v="86"/>
    <n v="118"/>
    <n v="68"/>
    <n v="0"/>
    <n v="0"/>
    <n v="209.66666666666666"/>
    <n v="209.66666666666666"/>
  </r>
  <r>
    <x v="0"/>
    <s v="BC_TAM221"/>
    <x v="2"/>
    <x v="1"/>
    <x v="4"/>
    <s v="Phesgo 15ml"/>
    <n v="8489.27"/>
    <n v="4.0000011779575866"/>
    <n v="3.0000011779575866"/>
    <n v="6.0000011779575866"/>
    <n v="5.0000011779575866"/>
    <n v="5.0000011779575866"/>
    <n v="7.0000011779575866"/>
    <n v="13.000003533872761"/>
    <n v="17.000003533872761"/>
    <n v="30.000007067745518"/>
    <n v="12"/>
    <n v="4"/>
    <n v="5"/>
    <n v="9"/>
    <n v="0"/>
    <n v="0"/>
    <n v="21"/>
    <n v="9"/>
    <n v="30"/>
    <n v="33957.090000000004"/>
    <n v="25467.820000000003"/>
    <n v="50935.630000000005"/>
    <n v="42446.36"/>
    <n v="42446.36"/>
    <n v="59424.9"/>
    <n v="110360.54000000002"/>
    <n v="144317.62000000002"/>
    <n v="254678.16"/>
    <n v="101871.24"/>
    <n v="33957.08"/>
    <n v="42446.350000000006"/>
    <n v="76403.430000000008"/>
    <n v="0"/>
    <n v="0"/>
    <n v="178274.67"/>
    <n v="76403.430000000008"/>
    <n v="254678.1"/>
    <n v="60"/>
    <n v="24"/>
    <n v="8"/>
    <n v="10"/>
    <n v="18"/>
    <n v="0"/>
    <n v="0"/>
    <m/>
    <m/>
  </r>
  <r>
    <x v="0"/>
    <s v="BC_TAM223"/>
    <x v="3"/>
    <x v="0"/>
    <x v="0"/>
    <s v="Herceptin IV"/>
    <n v="4535.5"/>
    <n v="0.45884637181112409"/>
    <n v="0.32871990561316028"/>
    <n v="0.30578414649701824"/>
    <n v="0.21592669133077452"/>
    <n v="0.19673911884522385"/>
    <n v="0.34250290040490322"/>
    <n v="1.0933504239213025"/>
    <n v="0.75516871058090151"/>
    <n v="1.8485191345022045"/>
    <n v="15"/>
    <n v="19"/>
    <n v="19"/>
    <n v="11"/>
    <n v="0"/>
    <n v="0"/>
    <n v="53"/>
    <n v="11"/>
    <n v="64"/>
    <n v="2081.0977193493532"/>
    <n v="1490.9091319084885"/>
    <n v="1386.8839964372262"/>
    <n v="979.33550853072779"/>
    <n v="892.31027352251283"/>
    <n v="1553.4219047864385"/>
    <n v="4958.8908476950674"/>
    <n v="3425.067686839679"/>
    <n v="8383.9585345347477"/>
    <n v="68032.5"/>
    <n v="86174.5"/>
    <n v="86174.5"/>
    <n v="49890.5"/>
    <n v="0"/>
    <n v="0"/>
    <n v="240381.5"/>
    <n v="49890.5"/>
    <n v="290272"/>
    <n v="0"/>
    <m/>
    <m/>
    <m/>
    <m/>
    <m/>
    <m/>
    <m/>
    <m/>
  </r>
  <r>
    <x v="0"/>
    <s v="BC_TAM223"/>
    <x v="3"/>
    <x v="0"/>
    <x v="1"/>
    <s v="Herceptin SC"/>
    <n v="3444.49"/>
    <n v="32.40911627626955"/>
    <n v="30.027783566491429"/>
    <n v="45.547076824135544"/>
    <n v="46.620333980038744"/>
    <n v="41.976106145507075"/>
    <n v="55.24951597262131"/>
    <n v="107.98397666689652"/>
    <n v="143.84595609816714"/>
    <n v="251.82993276506366"/>
    <n v="13"/>
    <n v="11"/>
    <n v="7"/>
    <n v="8"/>
    <n v="0"/>
    <n v="0"/>
    <n v="31"/>
    <n v="8"/>
    <n v="39"/>
    <n v="111632.8769224477"/>
    <n v="103430.40021694405"/>
    <n v="156886.45064996663"/>
    <n v="160583.27419090364"/>
    <n v="144586.27785713764"/>
    <n v="190306.40527253438"/>
    <n v="371949.72778935841"/>
    <n v="495475.95732057566"/>
    <n v="867425.68510993407"/>
    <n v="44778.369999999995"/>
    <n v="37889.39"/>
    <n v="24111.43"/>
    <n v="27555.919999999998"/>
    <n v="0"/>
    <n v="0"/>
    <n v="106779.18999999999"/>
    <n v="27555.919999999998"/>
    <n v="134335.10999999999"/>
    <n v="0"/>
    <m/>
    <m/>
    <m/>
    <m/>
    <m/>
    <m/>
    <m/>
    <m/>
  </r>
  <r>
    <x v="0"/>
    <s v="BC_TAM223"/>
    <x v="3"/>
    <x v="1"/>
    <x v="2"/>
    <s v="Itovebi 3mg"/>
    <n v="3566.02"/>
    <n v="3.4350563677838339"/>
    <n v="3.9221240979613889"/>
    <n v="7.9385012681009979"/>
    <n v="8.0361155788345222"/>
    <n v="9.7697610935461885"/>
    <n v="12.441852852773451"/>
    <n v="15.295681733846221"/>
    <n v="30.247729525154163"/>
    <n v="45.543411259000379"/>
    <n v="4"/>
    <n v="3"/>
    <n v="1"/>
    <n v="2"/>
    <n v="0"/>
    <n v="0"/>
    <n v="8"/>
    <n v="2"/>
    <n v="10"/>
    <n v="12249.479708644507"/>
    <n v="13986.372975812272"/>
    <n v="28308.85429207352"/>
    <n v="28656.948876435483"/>
    <n v="34839.163454807582"/>
    <n v="44367.896110047179"/>
    <n v="54544.706976530302"/>
    <n v="107864.00844129025"/>
    <n v="162408.71541782052"/>
    <n v="14264.08"/>
    <n v="10698.06"/>
    <n v="3566.02"/>
    <n v="7132.04"/>
    <n v="0"/>
    <n v="0"/>
    <n v="28528.16"/>
    <n v="7132.04"/>
    <n v="35660.199999999997"/>
    <n v="0"/>
    <m/>
    <m/>
    <m/>
    <m/>
    <m/>
    <m/>
    <m/>
    <m/>
  </r>
  <r>
    <x v="0"/>
    <s v="BC_TAM223"/>
    <x v="3"/>
    <x v="1"/>
    <x v="2"/>
    <s v="Itovebi 9mg"/>
    <n v="10698.05"/>
    <n v="0"/>
    <n v="0"/>
    <n v="0"/>
    <m/>
    <m/>
    <m/>
    <n v="0"/>
    <n v="0"/>
    <n v="0"/>
    <n v="3"/>
    <n v="2"/>
    <n v="3"/>
    <n v="4"/>
    <n v="0"/>
    <n v="0"/>
    <n v="8"/>
    <n v="4"/>
    <n v="12"/>
    <n v="0"/>
    <n v="0"/>
    <n v="0"/>
    <n v="0"/>
    <n v="0"/>
    <n v="0"/>
    <n v="0"/>
    <n v="0"/>
    <n v="0"/>
    <n v="32094.149999999998"/>
    <n v="21396.1"/>
    <n v="32094.149999999998"/>
    <n v="42792.2"/>
    <n v="0"/>
    <n v="0"/>
    <n v="85584.4"/>
    <n v="42792.2"/>
    <n v="128376.59999999999"/>
    <n v="0"/>
    <m/>
    <m/>
    <m/>
    <m/>
    <m/>
    <m/>
    <m/>
    <m/>
  </r>
  <r>
    <x v="0"/>
    <s v="BC_TAM223"/>
    <x v="3"/>
    <x v="0"/>
    <x v="3"/>
    <s v="Perjeta"/>
    <n v="3985.87"/>
    <n v="83.962984079584743"/>
    <n v="70.924793852488477"/>
    <n v="107.64900399192568"/>
    <n v="65.049159414140988"/>
    <n v="78.952144262372883"/>
    <n v="90.609981395673756"/>
    <n v="262.53678192399889"/>
    <n v="234.61128507218763"/>
    <n v="497.14806699618651"/>
    <n v="20"/>
    <n v="20"/>
    <n v="11"/>
    <n v="16"/>
    <n v="0"/>
    <n v="0"/>
    <n v="51"/>
    <n v="16"/>
    <n v="67"/>
    <n v="334665.53935329441"/>
    <n v="282697.00807281822"/>
    <n v="429074.93554129679"/>
    <n v="259277.49303404213"/>
    <n v="314692.9832510642"/>
    <n v="361159.60654557415"/>
    <n v="1046437.4829674094"/>
    <n v="935130.08283068042"/>
    <n v="1981567.5657980898"/>
    <n v="79717.399999999994"/>
    <n v="79717.399999999994"/>
    <n v="43844.57"/>
    <n v="63773.919999999998"/>
    <n v="0"/>
    <n v="0"/>
    <n v="203279.37"/>
    <n v="63773.919999999998"/>
    <n v="267053.28999999998"/>
    <n v="0"/>
    <m/>
    <m/>
    <m/>
    <m/>
    <m/>
    <m/>
    <m/>
    <m/>
  </r>
  <r>
    <x v="0"/>
    <s v="BC_TAM223"/>
    <x v="3"/>
    <x v="1"/>
    <x v="4"/>
    <s v="Phesgo 10ml"/>
    <n v="6232.07"/>
    <n v="75.413843618911599"/>
    <n v="67.943230584109045"/>
    <n v="99.922590691772555"/>
    <n v="87.571949144567867"/>
    <n v="79.563418292691296"/>
    <n v="105.17687046993963"/>
    <n v="243.2796648947932"/>
    <n v="272.31223790719878"/>
    <n v="515.59190280199198"/>
    <n v="111"/>
    <n v="177"/>
    <n v="167"/>
    <n v="44"/>
    <n v="0"/>
    <n v="0"/>
    <n v="455"/>
    <n v="44"/>
    <n v="499"/>
    <n v="469984.35240211041"/>
    <n v="423426.96902630845"/>
    <n v="622724.57977247494"/>
    <n v="545754.51710538706"/>
    <n v="495844.79223933263"/>
    <n v="655469.61914959666"/>
    <n v="1516135.9012008938"/>
    <n v="1697068.9284943163"/>
    <n v="3213204.8296952099"/>
    <n v="691759.77"/>
    <n v="1103076.3899999999"/>
    <n v="1040755.69"/>
    <n v="274211.07999999996"/>
    <n v="0"/>
    <n v="0"/>
    <n v="2835591.85"/>
    <n v="274211.07999999996"/>
    <n v="3109802.9299999997"/>
    <n v="499"/>
    <n v="111"/>
    <n v="177"/>
    <n v="167"/>
    <n v="44"/>
    <n v="0"/>
    <n v="0"/>
    <n v="238"/>
    <n v="238"/>
  </r>
  <r>
    <x v="0"/>
    <s v="BC_TAM223"/>
    <x v="3"/>
    <x v="1"/>
    <x v="4"/>
    <s v="Phesgo 15ml"/>
    <n v="8489.27"/>
    <n v="4.0000035338727598"/>
    <n v="5.0000035338727598"/>
    <n v="8.0000035338727571"/>
    <n v="7.0000035338727598"/>
    <n v="7.0000035338727598"/>
    <n v="8.0000035338727571"/>
    <n v="17.000010601618278"/>
    <n v="22.000010601618278"/>
    <n v="39.000021203236564"/>
    <n v="9"/>
    <n v="12"/>
    <n v="3"/>
    <n v="1"/>
    <n v="0"/>
    <n v="0"/>
    <n v="24"/>
    <n v="1"/>
    <n v="25"/>
    <n v="33957.110000000008"/>
    <n v="42446.380000000005"/>
    <n v="67914.189999999988"/>
    <n v="59424.920000000006"/>
    <n v="59424.920000000006"/>
    <n v="67914.189999999988"/>
    <n v="144317.68000000002"/>
    <n v="186764.03"/>
    <n v="331081.71000000008"/>
    <n v="76403.430000000008"/>
    <n v="101871.24"/>
    <n v="25467.81"/>
    <n v="8489.27"/>
    <n v="0"/>
    <n v="0"/>
    <n v="203742.48"/>
    <n v="8489.27"/>
    <n v="212231.75"/>
    <n v="50"/>
    <n v="18"/>
    <n v="24"/>
    <n v="6"/>
    <n v="2"/>
    <n v="0"/>
    <n v="0"/>
    <m/>
    <m/>
  </r>
  <r>
    <x v="0"/>
    <s v="BC_TAM227"/>
    <x v="4"/>
    <x v="0"/>
    <x v="0"/>
    <s v="Herceptin IV"/>
    <n v="4535.5"/>
    <n v="0.1672867747106119"/>
    <n v="0.11984510758175548"/>
    <n v="0.11148316030747635"/>
    <n v="7.8722818759756813E-2"/>
    <n v="7.1727389978301567E-2"/>
    <n v="0.12487012877885661"/>
    <n v="0.39861504259984376"/>
    <n v="0.27532033751691498"/>
    <n v="0.6739353801167588"/>
    <n v="19"/>
    <n v="10"/>
    <n v="12"/>
    <n v="12"/>
    <n v="0"/>
    <n v="0"/>
    <n v="41"/>
    <n v="12"/>
    <n v="53"/>
    <n v="758.72916669998028"/>
    <n v="543.55748543705204"/>
    <n v="505.63187357455899"/>
    <n v="357.04734448487704"/>
    <n v="325.31957724658673"/>
    <n v="566.34846907650422"/>
    <n v="1807.9185257115914"/>
    <n v="1248.7153908079679"/>
    <n v="3056.6339165195595"/>
    <n v="86174.5"/>
    <n v="45355"/>
    <n v="54426"/>
    <n v="54426"/>
    <n v="0"/>
    <n v="0"/>
    <n v="185955.5"/>
    <n v="54426"/>
    <n v="240381.5"/>
    <n v="0"/>
    <m/>
    <m/>
    <m/>
    <m/>
    <m/>
    <m/>
    <m/>
    <m/>
  </r>
  <r>
    <x v="0"/>
    <s v="BC_TAM227"/>
    <x v="4"/>
    <x v="0"/>
    <x v="1"/>
    <s v="Herceptin SC"/>
    <n v="3444.49"/>
    <n v="33.256859367574528"/>
    <n v="30.813236827502863"/>
    <n v="46.738476780174182"/>
    <n v="47.839807714188275"/>
    <n v="43.074098256164966"/>
    <n v="56.694707969356784"/>
    <n v="110.80857297525156"/>
    <n v="147.60861393971004"/>
    <n v="258.41718691496158"/>
    <n v="42"/>
    <n v="24"/>
    <n v="25"/>
    <n v="34"/>
    <n v="0"/>
    <n v="0"/>
    <n v="91"/>
    <n v="34"/>
    <n v="125"/>
    <n v="114552.91952301678"/>
    <n v="106135.88611996533"/>
    <n v="160990.21588454215"/>
    <n v="164783.73927344437"/>
    <n v="148368.30070237766"/>
    <n v="195284.35465336975"/>
    <n v="381679.02152752422"/>
    <n v="508436.39462919178"/>
    <n v="890115.41615671595"/>
    <n v="144668.57999999999"/>
    <n v="82667.759999999995"/>
    <n v="86112.25"/>
    <n v="117112.65999999999"/>
    <n v="0"/>
    <n v="0"/>
    <n v="313448.58999999997"/>
    <n v="117112.65999999999"/>
    <n v="430561.25"/>
    <n v="0"/>
    <m/>
    <m/>
    <m/>
    <m/>
    <m/>
    <m/>
    <m/>
    <m/>
  </r>
  <r>
    <x v="0"/>
    <s v="BC_TAM227"/>
    <x v="4"/>
    <x v="1"/>
    <x v="2"/>
    <s v="Itovebi 3mg"/>
    <n v="3566.02"/>
    <n v="1.2245401731191075"/>
    <n v="1.3981716768772687"/>
    <n v="2.8299429984079918"/>
    <n v="2.8647408684183908"/>
    <n v="3.482756513990406"/>
    <n v="4.4353125582294455"/>
    <n v="5.452654848404368"/>
    <n v="10.782809940638241"/>
    <n v="16.235464789042609"/>
    <n v="0"/>
    <n v="0"/>
    <n v="2"/>
    <n v="2"/>
    <n v="0"/>
    <n v="0"/>
    <n v="2"/>
    <n v="2"/>
    <n v="4"/>
    <n v="4366.7347481461993"/>
    <n v="4985.9081631778781"/>
    <n v="10091.633331182868"/>
    <n v="10215.723231597351"/>
    <n v="12419.579384020068"/>
    <n v="15816.413288897367"/>
    <n v="19444.276242506945"/>
    <n v="38451.715904514778"/>
    <n v="57895.992147021723"/>
    <n v="0"/>
    <n v="0"/>
    <n v="7132.04"/>
    <n v="7132.04"/>
    <n v="0"/>
    <n v="0"/>
    <n v="7132.04"/>
    <n v="7132.04"/>
    <n v="14264.08"/>
    <n v="0"/>
    <m/>
    <m/>
    <m/>
    <m/>
    <m/>
    <m/>
    <m/>
    <m/>
  </r>
  <r>
    <x v="0"/>
    <s v="BC_TAM227"/>
    <x v="4"/>
    <x v="1"/>
    <x v="2"/>
    <s v="Itovebi 9mg"/>
    <n v="10698.05"/>
    <n v="0"/>
    <n v="0"/>
    <n v="0"/>
    <m/>
    <m/>
    <m/>
    <n v="0"/>
    <n v="0"/>
    <n v="0"/>
    <n v="2"/>
    <n v="2"/>
    <n v="1"/>
    <n v="1"/>
    <n v="0"/>
    <n v="0"/>
    <n v="5"/>
    <n v="1"/>
    <n v="6"/>
    <n v="0"/>
    <n v="0"/>
    <n v="0"/>
    <n v="0"/>
    <n v="0"/>
    <n v="0"/>
    <n v="0"/>
    <n v="0"/>
    <n v="0"/>
    <n v="21396.1"/>
    <n v="21396.1"/>
    <n v="10698.05"/>
    <n v="10698.05"/>
    <n v="0"/>
    <n v="0"/>
    <n v="53490.25"/>
    <n v="10698.05"/>
    <n v="64188.299999999996"/>
    <n v="0"/>
    <m/>
    <m/>
    <m/>
    <m/>
    <m/>
    <m/>
    <m/>
    <m/>
  </r>
  <r>
    <x v="0"/>
    <s v="BC_TAM227"/>
    <x v="4"/>
    <x v="0"/>
    <x v="3"/>
    <s v="Perjeta"/>
    <n v="3985.87"/>
    <n v="29.181614098740845"/>
    <n v="24.650147763617952"/>
    <n v="37.413769020269967"/>
    <n v="22.608051491734521"/>
    <n v="27.440080070866344"/>
    <n v="31.491800101773087"/>
    <n v="91.245530882628771"/>
    <n v="81.539931664373952"/>
    <n v="172.78546254700274"/>
    <n v="12"/>
    <n v="17"/>
    <n v="12"/>
    <n v="10"/>
    <n v="0"/>
    <n v="0"/>
    <n v="41"/>
    <n v="10"/>
    <n v="51"/>
    <n v="116314.12018774817"/>
    <n v="98252.284466571888"/>
    <n v="149126.41952482346"/>
    <n v="90112.754199359872"/>
    <n v="109372.59195206403"/>
    <n v="125522.22127165429"/>
    <n v="363692.82417914353"/>
    <n v="325007.56742307817"/>
    <n v="688700.39160222176"/>
    <n v="47830.44"/>
    <n v="67759.789999999994"/>
    <n v="47830.44"/>
    <n v="39858.699999999997"/>
    <n v="0"/>
    <n v="0"/>
    <n v="163420.66999999998"/>
    <n v="39858.699999999997"/>
    <n v="203279.37"/>
    <n v="0"/>
    <m/>
    <m/>
    <m/>
    <m/>
    <m/>
    <m/>
    <m/>
    <m/>
  </r>
  <r>
    <x v="0"/>
    <s v="BC_TAM227"/>
    <x v="4"/>
    <x v="1"/>
    <x v="4"/>
    <s v="Phesgo 10ml"/>
    <n v="6232.07"/>
    <n v="47.567259197555614"/>
    <n v="43.562389961547026"/>
    <n v="65.846133498300702"/>
    <n v="58.217769977054694"/>
    <n v="52.967131035679742"/>
    <n v="69.291000688248744"/>
    <n v="156.97578265740333"/>
    <n v="180.47590170098317"/>
    <n v="337.45168435838656"/>
    <n v="62"/>
    <n v="42"/>
    <n v="72"/>
    <n v="40"/>
    <n v="0"/>
    <n v="0"/>
    <n v="176"/>
    <n v="40"/>
    <n v="216"/>
    <n v="296442.4890273104"/>
    <n v="271483.86360765836"/>
    <n v="410357.71319075482"/>
    <n v="362817.2177409032"/>
    <n v="330094.86831352866"/>
    <n v="431826.36665921431"/>
    <n v="978284.06582572346"/>
    <n v="1124738.4527136462"/>
    <n v="2103022.51853937"/>
    <n v="386388.33999999997"/>
    <n v="261746.94"/>
    <n v="448709.04"/>
    <n v="249282.8"/>
    <n v="0"/>
    <n v="0"/>
    <n v="1096844.3199999998"/>
    <n v="249282.8"/>
    <n v="1346127.1199999999"/>
    <n v="216"/>
    <n v="62"/>
    <n v="42"/>
    <n v="72"/>
    <n v="40"/>
    <n v="0"/>
    <n v="0"/>
    <n v="148.33333333333334"/>
    <n v="148.33333333333334"/>
  </r>
  <r>
    <x v="0"/>
    <s v="BC_TAM227"/>
    <x v="4"/>
    <x v="1"/>
    <x v="4"/>
    <s v="Phesgo 15ml"/>
    <n v="8489.27"/>
    <n v="4.0000094236606909"/>
    <n v="4.0000094236606909"/>
    <n v="5.0000094236606909"/>
    <n v="4.0000094236606909"/>
    <n v="4.0000094236606909"/>
    <n v="5.0000094236606909"/>
    <n v="13.000028270982073"/>
    <n v="13.000028270982073"/>
    <n v="26.000056541964149"/>
    <n v="-3"/>
    <n v="4"/>
    <n v="9"/>
    <n v="3"/>
    <n v="0"/>
    <n v="0"/>
    <n v="10"/>
    <n v="3"/>
    <n v="13"/>
    <n v="33957.159999999996"/>
    <n v="33957.159999999996"/>
    <n v="42446.429999999993"/>
    <n v="33957.159999999996"/>
    <n v="33957.159999999996"/>
    <n v="42446.429999999993"/>
    <n v="110360.74999999999"/>
    <n v="110360.74999999999"/>
    <n v="220721.5"/>
    <n v="-25467.81"/>
    <n v="33957.08"/>
    <n v="76403.430000000008"/>
    <n v="25467.81"/>
    <n v="0"/>
    <n v="0"/>
    <n v="84892.700000000012"/>
    <n v="25467.81"/>
    <n v="110360.51000000001"/>
    <n v="26"/>
    <n v="-6"/>
    <n v="8"/>
    <n v="18"/>
    <n v="6"/>
    <n v="0"/>
    <n v="0"/>
    <m/>
    <m/>
  </r>
  <r>
    <x v="1"/>
    <s v="BC_TAM040"/>
    <x v="5"/>
    <x v="0"/>
    <x v="0"/>
    <s v="Herceptin IV"/>
    <n v="4535.5"/>
    <n v="0.94824998801128679"/>
    <n v="0.67933117859556669"/>
    <n v="0.63193223497732243"/>
    <n v="0.44623319490909352"/>
    <n v="0.40658023806523164"/>
    <n v="0.7078150578391621"/>
    <n v="2.2595134015841758"/>
    <n v="1.5606284908134871"/>
    <n v="3.8201418923976633"/>
    <n v="0"/>
    <n v="0"/>
    <n v="3"/>
    <n v="12"/>
    <n v="0"/>
    <n v="0"/>
    <n v="3"/>
    <n v="12"/>
    <n v="15"/>
    <n v="4300.7878206251917"/>
    <n v="3081.1065605201925"/>
    <n v="2866.1286517396456"/>
    <n v="2023.8906555101937"/>
    <n v="1844.0446697448581"/>
    <n v="3210.2951948295199"/>
    <n v="10248.023032885028"/>
    <n v="7078.2305200845703"/>
    <n v="17326.253552969603"/>
    <n v="0"/>
    <n v="0"/>
    <n v="13606.5"/>
    <n v="54426"/>
    <n v="0"/>
    <n v="0"/>
    <n v="13606.5"/>
    <n v="54426"/>
    <n v="68032.5"/>
    <n v="0"/>
    <m/>
    <m/>
    <m/>
    <m/>
    <m/>
    <m/>
    <m/>
    <m/>
  </r>
  <r>
    <x v="1"/>
    <s v="BC_TAM040"/>
    <x v="5"/>
    <x v="0"/>
    <x v="1"/>
    <s v="Herceptin SC"/>
    <n v="3444.49"/>
    <n v="30.628526027685595"/>
    <n v="28.378026191149683"/>
    <n v="43.044673483260048"/>
    <n v="44.058964784934638"/>
    <n v="39.669895613906064"/>
    <n v="52.214050625734778"/>
    <n v="102.05122570209534"/>
    <n v="135.94291102457549"/>
    <n v="237.9941367266708"/>
    <n v="2"/>
    <n v="4"/>
    <n v="2"/>
    <n v="2"/>
    <n v="0"/>
    <n v="0"/>
    <n v="8"/>
    <n v="2"/>
    <n v="10"/>
    <n v="105499.65161710275"/>
    <n v="97747.827435153158"/>
    <n v="148266.9473663544"/>
    <n v="151760.66361205949"/>
    <n v="136642.55874314328"/>
    <n v="179850.77523983718"/>
    <n v="351514.42641861032"/>
    <n v="468253.99759504001"/>
    <n v="819768.42401365028"/>
    <n v="6888.98"/>
    <n v="13777.96"/>
    <n v="6888.98"/>
    <n v="6888.98"/>
    <n v="0"/>
    <n v="0"/>
    <n v="27555.919999999998"/>
    <n v="6888.98"/>
    <n v="34444.899999999994"/>
    <n v="0"/>
    <m/>
    <m/>
    <m/>
    <m/>
    <m/>
    <m/>
    <m/>
    <m/>
  </r>
  <r>
    <x v="1"/>
    <s v="BC_TAM040"/>
    <x v="5"/>
    <x v="1"/>
    <x v="2"/>
    <s v="Itovebi 3mg"/>
    <n v="3566.02"/>
    <n v="2.1727015019436524"/>
    <n v="2.4807758610225994"/>
    <n v="5.0211675680630439"/>
    <n v="5.0829094252072275"/>
    <n v="6.1794545209379379"/>
    <n v="7.8695746112670273"/>
    <n v="9.6746449310292952"/>
    <n v="19.131938557412191"/>
    <n v="28.80658348844149"/>
    <n v="1"/>
    <n v="0"/>
    <n v="0"/>
    <n v="0"/>
    <n v="0"/>
    <n v="0"/>
    <n v="1"/>
    <n v="0"/>
    <n v="1"/>
    <n v="7747.8970099611033"/>
    <n v="8846.49633592381"/>
    <n v="17905.583971064174"/>
    <n v="18125.756668477479"/>
    <n v="22036.058410755104"/>
    <n v="28063.060455270446"/>
    <n v="34499.977316949087"/>
    <n v="68224.875534503022"/>
    <n v="102724.85285145212"/>
    <n v="3566.02"/>
    <n v="0"/>
    <n v="0"/>
    <n v="0"/>
    <n v="0"/>
    <n v="0"/>
    <n v="3566.02"/>
    <n v="0"/>
    <n v="3566.02"/>
    <n v="0"/>
    <m/>
    <m/>
    <m/>
    <m/>
    <m/>
    <m/>
    <m/>
    <m/>
  </r>
  <r>
    <x v="1"/>
    <s v="BC_TAM040"/>
    <x v="5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1"/>
    <s v="BC_TAM040"/>
    <x v="5"/>
    <x v="0"/>
    <x v="3"/>
    <s v="Perjeta"/>
    <n v="3985.87"/>
    <n v="60.388299303938432"/>
    <n v="51.010903509271614"/>
    <n v="77.423883203978463"/>
    <n v="46.784998785266836"/>
    <n v="56.784376718730357"/>
    <n v="65.168987696528077"/>
    <n v="188.82308601718853"/>
    <n v="168.73836320052527"/>
    <n v="357.56144921771374"/>
    <n v="114"/>
    <n v="12"/>
    <n v="118"/>
    <n v="7"/>
    <n v="0"/>
    <n v="0"/>
    <n v="244"/>
    <n v="7"/>
    <n v="251"/>
    <n v="240699.91054658906"/>
    <n v="203322.82997050043"/>
    <n v="308601.53334624163"/>
    <n v="186478.92310823151"/>
    <n v="226335.14363188576"/>
    <n v="259755.11298996035"/>
    <n v="752624.27386333118"/>
    <n v="672569.17973007762"/>
    <n v="1425193.4535934087"/>
    <n v="454389.18"/>
    <n v="47830.44"/>
    <n v="470332.66"/>
    <n v="27901.09"/>
    <n v="0"/>
    <n v="0"/>
    <n v="972552.28"/>
    <n v="27901.09"/>
    <n v="1000453.37"/>
    <n v="0"/>
    <m/>
    <m/>
    <m/>
    <m/>
    <m/>
    <m/>
    <m/>
    <m/>
  </r>
  <r>
    <x v="1"/>
    <s v="BC_TAM040"/>
    <x v="5"/>
    <x v="1"/>
    <x v="4"/>
    <s v="Phesgo 10ml"/>
    <n v="6232.07"/>
    <n v="65.707028319463689"/>
    <n v="59.072576141869398"/>
    <n v="86.11499479858378"/>
    <n v="78.365837858368081"/>
    <n v="71.453567335968629"/>
    <n v="92.012225148578253"/>
    <n v="210.89459925991687"/>
    <n v="241.83163034291493"/>
    <n v="452.72622960283189"/>
    <n v="45"/>
    <n v="36"/>
    <n v="39"/>
    <n v="32"/>
    <n v="0"/>
    <n v="0"/>
    <n v="120"/>
    <n v="32"/>
    <n v="152"/>
    <n v="409490.79997888004"/>
    <n v="368144.42959646002"/>
    <n v="536674.67563441"/>
    <n v="488381.38714199996"/>
    <n v="445303.63338746998"/>
    <n v="573426.6279817"/>
    <n v="1314309.9052097502"/>
    <n v="1507111.6485111697"/>
    <n v="2821421.5537209203"/>
    <n v="280443.14999999997"/>
    <n v="224354.52"/>
    <n v="243050.72999999998"/>
    <n v="199426.24"/>
    <n v="0"/>
    <n v="0"/>
    <n v="747848.39999999991"/>
    <n v="199426.24"/>
    <n v="947274.6399999999"/>
    <n v="152"/>
    <n v="45"/>
    <n v="36"/>
    <n v="39"/>
    <n v="32"/>
    <n v="0"/>
    <n v="0"/>
    <n v="142.33333333333334"/>
    <n v="142.33333333333334"/>
  </r>
  <r>
    <x v="1"/>
    <s v="BC_TAM040"/>
    <x v="5"/>
    <x v="1"/>
    <x v="4"/>
    <s v="Phesgo 15ml"/>
    <n v="8489.27"/>
    <n v="3.0000011779575866"/>
    <n v="4.0000011779575866"/>
    <n v="7.0000011779575866"/>
    <n v="4.0000011779575866"/>
    <n v="4.0000011779575866"/>
    <n v="6.0000011779575866"/>
    <n v="14.000003533872761"/>
    <n v="14.000003533872761"/>
    <n v="28.000007067745518"/>
    <n v="1"/>
    <n v="2"/>
    <n v="3"/>
    <n v="3"/>
    <n v="0"/>
    <n v="0"/>
    <n v="6"/>
    <n v="3"/>
    <n v="9"/>
    <n v="25467.820000000003"/>
    <n v="33957.090000000004"/>
    <n v="59424.9"/>
    <n v="33957.090000000004"/>
    <n v="33957.090000000004"/>
    <n v="50935.630000000005"/>
    <n v="118849.81000000001"/>
    <n v="118849.81000000001"/>
    <n v="237699.62"/>
    <n v="8489.27"/>
    <n v="16978.54"/>
    <n v="25467.81"/>
    <n v="25467.81"/>
    <n v="0"/>
    <n v="0"/>
    <n v="50935.62"/>
    <n v="25467.81"/>
    <n v="76403.430000000008"/>
    <n v="18"/>
    <n v="2"/>
    <n v="4"/>
    <n v="6"/>
    <n v="6"/>
    <n v="0"/>
    <n v="0"/>
    <m/>
    <m/>
  </r>
  <r>
    <x v="1"/>
    <s v="BC_TAM041"/>
    <x v="6"/>
    <x v="0"/>
    <x v="0"/>
    <s v="Herceptin IV"/>
    <n v="4535.5"/>
    <n v="11.302408573898905"/>
    <n v="8.09710375380884"/>
    <n v="7.5321448995850373"/>
    <n v="5.3187555516624023"/>
    <n v="4.8461228861430099"/>
    <n v="8.4366096278409568"/>
    <n v="26.931657227292785"/>
    <n v="18.601488065646372"/>
    <n v="45.533145292939146"/>
    <n v="14"/>
    <n v="12.5"/>
    <n v="16.5"/>
    <n v="19"/>
    <n v="0"/>
    <n v="0"/>
    <n v="43"/>
    <n v="19"/>
    <n v="62"/>
    <n v="51262.074086918481"/>
    <n v="36724.414075399996"/>
    <n v="34162.04319206794"/>
    <n v="24123.215804564825"/>
    <n v="21979.590350101622"/>
    <n v="38264.242967072656"/>
    <n v="122148.53135438643"/>
    <n v="84367.049121739125"/>
    <n v="206515.5804761255"/>
    <n v="63497"/>
    <n v="56693.75"/>
    <n v="74835.75"/>
    <n v="86174.5"/>
    <n v="0"/>
    <n v="0"/>
    <n v="195026.5"/>
    <n v="86174.5"/>
    <n v="281201"/>
    <n v="0"/>
    <m/>
    <m/>
    <m/>
    <m/>
    <m/>
    <m/>
    <m/>
    <m/>
  </r>
  <r>
    <x v="1"/>
    <s v="BC_TAM041"/>
    <x v="6"/>
    <x v="0"/>
    <x v="1"/>
    <s v="Herceptin SC"/>
    <n v="3444.49"/>
    <n v="8.8648570710712065"/>
    <n v="8.2134917598144206"/>
    <n v="12.458479972399221"/>
    <n v="12.752047720636543"/>
    <n v="11.481713299677358"/>
    <n v="15.112385606816982"/>
    <n v="29.536828803284848"/>
    <n v="39.346146627130878"/>
    <n v="68.882975430415712"/>
    <n v="5"/>
    <n v="15"/>
    <n v="10"/>
    <n v="1.5"/>
    <n v="0"/>
    <n v="0"/>
    <n v="30"/>
    <n v="1.5"/>
    <n v="31.5"/>
    <n v="30534.911532734059"/>
    <n v="28291.290231763171"/>
    <n v="42913.10968012939"/>
    <n v="43924.300853255365"/>
    <n v="39548.646643605658"/>
    <n v="52054.461098825021"/>
    <n v="101739.31144462663"/>
    <n v="135527.40859568602"/>
    <n v="237266.72004031259"/>
    <n v="17222.449999999997"/>
    <n v="51667.35"/>
    <n v="34444.899999999994"/>
    <n v="5166.7349999999997"/>
    <n v="0"/>
    <n v="0"/>
    <n v="103334.7"/>
    <n v="5166.7349999999997"/>
    <n v="108501.435"/>
    <n v="0"/>
    <m/>
    <m/>
    <m/>
    <m/>
    <m/>
    <m/>
    <m/>
    <m/>
  </r>
  <r>
    <x v="1"/>
    <s v="BC_TAM041"/>
    <x v="6"/>
    <x v="1"/>
    <x v="2"/>
    <s v="Itovebi 3mg"/>
    <n v="3566.02"/>
    <n v="2.8092676469142708"/>
    <n v="3.2076027744180324"/>
    <n v="6.492287866545853"/>
    <n v="6.5721190820075206"/>
    <n v="7.9899340271636152"/>
    <n v="10.175231770509349"/>
    <n v="12.509158287878156"/>
    <n v="24.737284879680484"/>
    <n v="37.246443167558617"/>
    <n v="3"/>
    <n v="3.5"/>
    <n v="1.5"/>
    <n v="8"/>
    <n v="0"/>
    <n v="0"/>
    <n v="8"/>
    <n v="8"/>
    <n v="16"/>
    <n v="10017.904614249228"/>
    <n v="11438.375645630193"/>
    <n v="23151.628377859841"/>
    <n v="23436.308088820457"/>
    <n v="28492.264539545995"/>
    <n v="36285.079998271751"/>
    <n v="44607.90863773926"/>
    <n v="88213.652626638199"/>
    <n v="132821.56126437738"/>
    <n v="10698.06"/>
    <n v="12481.07"/>
    <n v="5349.03"/>
    <n v="28528.16"/>
    <n v="0"/>
    <n v="0"/>
    <n v="28528.16"/>
    <n v="28528.16"/>
    <n v="57056.32"/>
    <n v="0"/>
    <m/>
    <m/>
    <m/>
    <m/>
    <m/>
    <m/>
    <m/>
    <m/>
  </r>
  <r>
    <x v="1"/>
    <s v="BC_TAM041"/>
    <x v="6"/>
    <x v="1"/>
    <x v="2"/>
    <s v="Itovebi 9mg"/>
    <n v="10698.05"/>
    <n v="0"/>
    <n v="0"/>
    <n v="0"/>
    <m/>
    <m/>
    <m/>
    <n v="0"/>
    <n v="0"/>
    <n v="0"/>
    <n v="2.5"/>
    <n v="0.5"/>
    <n v="4.5"/>
    <n v="3"/>
    <n v="0"/>
    <n v="0"/>
    <n v="7.5"/>
    <n v="3"/>
    <n v="10.5"/>
    <n v="0"/>
    <n v="0"/>
    <n v="0"/>
    <n v="0"/>
    <n v="0"/>
    <n v="0"/>
    <n v="0"/>
    <n v="0"/>
    <n v="0"/>
    <n v="26745.125"/>
    <n v="5349.0249999999996"/>
    <n v="48141.224999999999"/>
    <n v="32094.149999999998"/>
    <n v="0"/>
    <n v="0"/>
    <n v="80235.375"/>
    <n v="32094.149999999998"/>
    <n v="112329.52499999999"/>
    <n v="0"/>
    <m/>
    <m/>
    <m/>
    <m/>
    <m/>
    <m/>
    <m/>
    <m/>
  </r>
  <r>
    <x v="1"/>
    <s v="BC_TAM041"/>
    <x v="6"/>
    <x v="0"/>
    <x v="3"/>
    <s v="Perjeta"/>
    <n v="3985.87"/>
    <n v="35.253405205416691"/>
    <n v="29.779080915257396"/>
    <n v="45.1984168891588"/>
    <n v="27.312087585224859"/>
    <n v="33.149511823921728"/>
    <n v="38.044269445797809"/>
    <n v="110.2309030098329"/>
    <n v="98.505868854944396"/>
    <n v="208.7367718647773"/>
    <n v="59"/>
    <n v="62.5"/>
    <n v="59.5"/>
    <n v="42.5"/>
    <n v="0"/>
    <n v="0"/>
    <n v="181"/>
    <n v="42.5"/>
    <n v="223.5"/>
    <n v="140515.49020611422"/>
    <n v="118695.54524769699"/>
    <n v="180155.01392599137"/>
    <n v="108862.43054332021"/>
    <n v="132129.64469361489"/>
    <n v="151639.51225592211"/>
    <n v="439366.04937980266"/>
    <n v="392631.58749285719"/>
    <n v="831997.6368726599"/>
    <n v="235166.33"/>
    <n v="249116.875"/>
    <n v="237159.26499999998"/>
    <n v="169399.47500000001"/>
    <n v="0"/>
    <n v="0"/>
    <n v="721442.47"/>
    <n v="169399.47500000001"/>
    <n v="890841.94499999995"/>
    <n v="0"/>
    <m/>
    <m/>
    <m/>
    <m/>
    <m/>
    <m/>
    <m/>
    <m/>
  </r>
  <r>
    <x v="1"/>
    <s v="BC_TAM041"/>
    <x v="6"/>
    <x v="1"/>
    <x v="4"/>
    <s v="Phesgo 10ml"/>
    <n v="6232.07"/>
    <n v="66.553552061737278"/>
    <n v="61.74408831355958"/>
    <n v="91.437594991268483"/>
    <n v="79.792901550869502"/>
    <n v="71.913332577682709"/>
    <n v="94.117121407345039"/>
    <n v="219.73523536656535"/>
    <n v="245.82335553589724"/>
    <n v="465.55859090246264"/>
    <n v="72.5"/>
    <n v="92.5"/>
    <n v="86"/>
    <n v="57.5"/>
    <n v="0"/>
    <n v="0"/>
    <n v="251"/>
    <n v="57.5"/>
    <n v="308.5"/>
    <n v="414766.39519739104"/>
    <n v="384793.48045628524"/>
    <n v="569845.49261723459"/>
    <n v="497274.94796812726"/>
    <n v="448168.92255739908"/>
    <n v="586544.48880907276"/>
    <n v="1369405.3682709108"/>
    <n v="1531988.359334599"/>
    <n v="2901393.72760551"/>
    <n v="451825.07499999995"/>
    <n v="576466.47499999998"/>
    <n v="535958.02"/>
    <n v="358344.02499999997"/>
    <n v="0"/>
    <n v="0"/>
    <n v="1564249.5699999998"/>
    <n v="358344.02499999997"/>
    <n v="1922593.595"/>
    <n v="308.5"/>
    <n v="72.5"/>
    <n v="92.5"/>
    <n v="86"/>
    <n v="57.5"/>
    <n v="0"/>
    <n v="0"/>
    <n v="171.5"/>
    <n v="171.5"/>
  </r>
  <r>
    <x v="1"/>
    <s v="BC_TAM041"/>
    <x v="6"/>
    <x v="1"/>
    <x v="4"/>
    <s v="Phesgo 15ml"/>
    <n v="8489.27"/>
    <n v="4.500007067745516"/>
    <n v="4.0000076567243088"/>
    <n v="6.000007067745516"/>
    <n v="5.500007067745516"/>
    <n v="6.000007067745516"/>
    <n v="7.500007067745516"/>
    <n v="14.500021792215341"/>
    <n v="19.00002120323655"/>
    <n v="33.500042995451892"/>
    <n v="4"/>
    <n v="3"/>
    <n v="7"/>
    <n v="4.5"/>
    <n v="0"/>
    <n v="0"/>
    <n v="14"/>
    <n v="4.5"/>
    <n v="18.5"/>
    <n v="38201.77499999998"/>
    <n v="33957.144999999975"/>
    <n v="50935.679999999978"/>
    <n v="46691.044999999976"/>
    <n v="50935.679999999978"/>
    <n v="63669.584999999977"/>
    <n v="123094.59999999993"/>
    <n v="161296.30999999994"/>
    <n v="284390.90999999992"/>
    <n v="33957.08"/>
    <n v="25467.81"/>
    <n v="59424.89"/>
    <n v="38201.715000000004"/>
    <n v="0"/>
    <n v="0"/>
    <n v="118849.78"/>
    <n v="38201.715000000004"/>
    <n v="157051.495"/>
    <n v="37"/>
    <n v="8"/>
    <n v="6"/>
    <n v="14"/>
    <n v="9"/>
    <n v="0"/>
    <n v="0"/>
    <m/>
    <m/>
  </r>
  <r>
    <x v="1"/>
    <s v="BC_TAM042"/>
    <x v="7"/>
    <x v="0"/>
    <x v="0"/>
    <s v="Herceptin IV"/>
    <n v="4535.5"/>
    <n v="11.302408077451382"/>
    <n v="8.0971033981512779"/>
    <n v="7.5321445687427522"/>
    <n v="5.318755318041136"/>
    <n v="4.8461226732816813"/>
    <n v="8.4366092572709217"/>
    <n v="26.931656044345409"/>
    <n v="18.601487248593742"/>
    <n v="45.533143292939151"/>
    <n v="14"/>
    <n v="12.5"/>
    <n v="16.5"/>
    <n v="19"/>
    <n v="0"/>
    <n v="0"/>
    <n v="43"/>
    <n v="19"/>
    <n v="62"/>
    <n v="51262.071835280745"/>
    <n v="36724.412462315122"/>
    <n v="34162.041691532751"/>
    <n v="24123.214744975572"/>
    <n v="21979.589384669067"/>
    <n v="38264.241286352262"/>
    <n v="122148.52598912861"/>
    <n v="84367.045415996909"/>
    <n v="206515.57140512552"/>
    <n v="63497"/>
    <n v="56693.75"/>
    <n v="74835.75"/>
    <n v="86174.5"/>
    <n v="0"/>
    <n v="0"/>
    <n v="195026.5"/>
    <n v="86174.5"/>
    <n v="281201"/>
    <n v="0"/>
    <m/>
    <m/>
    <m/>
    <m/>
    <m/>
    <m/>
    <m/>
    <m/>
  </r>
  <r>
    <x v="1"/>
    <s v="BC_TAM042"/>
    <x v="7"/>
    <x v="0"/>
    <x v="1"/>
    <s v="Herceptin SC"/>
    <n v="3444.49"/>
    <n v="8.8648568136822945"/>
    <n v="8.2134915213377369"/>
    <n v="12.458479610670365"/>
    <n v="12.752047350384021"/>
    <n v="11.481712966308679"/>
    <n v="15.112385168032638"/>
    <n v="29.536827945690398"/>
    <n v="39.346145484725341"/>
    <n v="68.882973430415717"/>
    <n v="5"/>
    <n v="15"/>
    <n v="10"/>
    <n v="1.5"/>
    <n v="0"/>
    <n v="0"/>
    <n v="30"/>
    <n v="1.5"/>
    <n v="31.5"/>
    <n v="30534.910646160526"/>
    <n v="28291.289410332618"/>
    <n v="42913.108434157963"/>
    <n v="43924.299577924256"/>
    <n v="39548.645495320583"/>
    <n v="52054.459587436737"/>
    <n v="101739.30849065111"/>
    <n v="135527.40466068158"/>
    <n v="237266.71315133263"/>
    <n v="17222.449999999997"/>
    <n v="51667.35"/>
    <n v="34444.899999999994"/>
    <n v="5166.7349999999997"/>
    <n v="0"/>
    <n v="0"/>
    <n v="103334.7"/>
    <n v="5166.7349999999997"/>
    <n v="108501.435"/>
    <n v="0"/>
    <m/>
    <m/>
    <m/>
    <m/>
    <m/>
    <m/>
    <m/>
    <m/>
  </r>
  <r>
    <x v="1"/>
    <s v="BC_TAM042"/>
    <x v="7"/>
    <x v="1"/>
    <x v="2"/>
    <s v="Itovebi 3mg"/>
    <n v="3566.02"/>
    <n v="2.8092674960667043"/>
    <n v="3.2076026021813036"/>
    <n v="6.4922875179333506"/>
    <n v="6.5721187291083689"/>
    <n v="7.989933598132902"/>
    <n v="10.175231224136009"/>
    <n v="12.509157616181358"/>
    <n v="24.737283551377281"/>
    <n v="37.246441167558622"/>
    <n v="3"/>
    <n v="3.5"/>
    <n v="1.5"/>
    <n v="8"/>
    <n v="0"/>
    <n v="0"/>
    <n v="8"/>
    <n v="8"/>
    <n v="16"/>
    <n v="10017.904076323788"/>
    <n v="11438.375031430573"/>
    <n v="23151.627134700688"/>
    <n v="23436.306830375026"/>
    <n v="28492.263009613893"/>
    <n v="36285.078049893491"/>
    <n v="44607.90624245505"/>
    <n v="88213.647889882413"/>
    <n v="132821.55413233739"/>
    <n v="10698.06"/>
    <n v="12481.07"/>
    <n v="5349.03"/>
    <n v="28528.16"/>
    <n v="0"/>
    <n v="0"/>
    <n v="28528.16"/>
    <n v="28528.16"/>
    <n v="57056.32"/>
    <n v="0"/>
    <m/>
    <m/>
    <m/>
    <m/>
    <m/>
    <m/>
    <m/>
    <m/>
  </r>
  <r>
    <x v="1"/>
    <s v="BC_TAM042"/>
    <x v="7"/>
    <x v="1"/>
    <x v="2"/>
    <s v="Itovebi 9mg"/>
    <n v="10698.05"/>
    <n v="0"/>
    <n v="0"/>
    <n v="0"/>
    <m/>
    <m/>
    <m/>
    <n v="0"/>
    <n v="0"/>
    <n v="0"/>
    <n v="2.5"/>
    <n v="0.5"/>
    <n v="4.5"/>
    <n v="3"/>
    <n v="0"/>
    <n v="0"/>
    <n v="7.5"/>
    <n v="3"/>
    <n v="10.5"/>
    <n v="0"/>
    <n v="0"/>
    <n v="0"/>
    <n v="0"/>
    <n v="0"/>
    <n v="0"/>
    <n v="0"/>
    <n v="0"/>
    <n v="0"/>
    <n v="26745.125"/>
    <n v="5349.0249999999996"/>
    <n v="48141.224999999999"/>
    <n v="32094.149999999998"/>
    <n v="0"/>
    <n v="0"/>
    <n v="80235.375"/>
    <n v="32094.149999999998"/>
    <n v="112329.52499999999"/>
    <n v="0"/>
    <m/>
    <m/>
    <m/>
    <m/>
    <m/>
    <m/>
    <m/>
    <m/>
  </r>
  <r>
    <x v="1"/>
    <s v="BC_TAM042"/>
    <x v="7"/>
    <x v="0"/>
    <x v="3"/>
    <s v="Perjeta"/>
    <n v="3985.87"/>
    <n v="35.253404867638118"/>
    <n v="29.779080629930753"/>
    <n v="45.198416456092637"/>
    <n v="27.312087323535579"/>
    <n v="33.149511506301494"/>
    <n v="38.044269081278713"/>
    <n v="110.23090195366152"/>
    <n v="98.505867911115786"/>
    <n v="208.7367698647773"/>
    <n v="59"/>
    <n v="62.5"/>
    <n v="59.5"/>
    <n v="42.5"/>
    <n v="0"/>
    <n v="0"/>
    <n v="181"/>
    <n v="42.5"/>
    <n v="223.5"/>
    <n v="140515.48885977274"/>
    <n v="118695.5441104221"/>
    <n v="180155.01219984595"/>
    <n v="108862.42950026075"/>
    <n v="132129.64342762192"/>
    <n v="151639.51080299637"/>
    <n v="439366.0451700408"/>
    <n v="392631.58373087907"/>
    <n v="831997.62890091992"/>
    <n v="235166.33"/>
    <n v="249116.875"/>
    <n v="237159.26499999998"/>
    <n v="169399.47500000001"/>
    <n v="0"/>
    <n v="0"/>
    <n v="721442.47"/>
    <n v="169399.47500000001"/>
    <n v="890841.94499999995"/>
    <n v="0"/>
    <m/>
    <m/>
    <m/>
    <m/>
    <m/>
    <m/>
    <m/>
    <m/>
  </r>
  <r>
    <x v="1"/>
    <s v="BC_TAM042"/>
    <x v="7"/>
    <x v="1"/>
    <x v="4"/>
    <s v="Phesgo 10ml"/>
    <n v="6232.07"/>
    <n v="64.868098645517563"/>
    <n v="60.185955200148079"/>
    <n v="89.127725085908807"/>
    <n v="77.768853744350437"/>
    <n v="70.056209806736817"/>
    <n v="91.697734434738123"/>
    <n v="214.18177893157446"/>
    <n v="239.52279798582538"/>
    <n v="453.70457691739989"/>
    <n v="71.5"/>
    <n v="91.5"/>
    <n v="85"/>
    <n v="56.5"/>
    <n v="0"/>
    <n v="0"/>
    <n v="248"/>
    <n v="56.5"/>
    <n v="304.5"/>
    <n v="404262.53152577061"/>
    <n v="375083.0858241868"/>
    <n v="555450.22167613963"/>
    <n v="484660.94035455398"/>
    <n v="436595.20345027029"/>
    <n v="571466.69983869838"/>
    <n v="1334795.8390260972"/>
    <n v="1492722.8436435226"/>
    <n v="2827518.68266962"/>
    <n v="445593.005"/>
    <n v="570234.40500000003"/>
    <n v="529725.94999999995"/>
    <n v="352111.95499999996"/>
    <n v="0"/>
    <n v="0"/>
    <n v="1545553.3599999999"/>
    <n v="352111.95499999996"/>
    <n v="1897665.3149999999"/>
    <n v="304.5"/>
    <n v="71.5"/>
    <n v="91.5"/>
    <n v="85"/>
    <n v="56.5"/>
    <n v="0"/>
    <n v="0"/>
    <n v="161.5"/>
    <n v="161.5"/>
  </r>
  <r>
    <x v="1"/>
    <s v="BC_TAM042"/>
    <x v="7"/>
    <x v="1"/>
    <x v="4"/>
    <s v="Phesgo 15ml"/>
    <n v="8489.27"/>
    <n v="4.5000047118303428"/>
    <n v="4.0000053008091356"/>
    <n v="6.0000047118303428"/>
    <n v="5.5000047118303428"/>
    <n v="6.0000047118303428"/>
    <n v="7.5000047118303428"/>
    <n v="14.500014724469821"/>
    <n v="19.000014135491028"/>
    <n v="33.50002885996085"/>
    <n v="4"/>
    <n v="3"/>
    <n v="7"/>
    <n v="4.5"/>
    <n v="0"/>
    <n v="0"/>
    <n v="14"/>
    <n v="4.5"/>
    <n v="18.5"/>
    <n v="38201.754999999976"/>
    <n v="33957.124999999971"/>
    <n v="50935.659999999974"/>
    <n v="46691.02499999998"/>
    <n v="50935.659999999974"/>
    <n v="63669.564999999981"/>
    <n v="123094.53999999992"/>
    <n v="161296.24999999994"/>
    <n v="284390.78999999986"/>
    <n v="33957.08"/>
    <n v="25467.81"/>
    <n v="59424.89"/>
    <n v="38201.715000000004"/>
    <n v="0"/>
    <n v="0"/>
    <n v="118849.78"/>
    <n v="38201.715000000004"/>
    <n v="157051.495"/>
    <n v="37"/>
    <n v="8"/>
    <n v="6"/>
    <n v="14"/>
    <n v="9"/>
    <n v="0"/>
    <n v="0"/>
    <m/>
    <m/>
  </r>
  <r>
    <x v="1"/>
    <s v="BC_TAM047"/>
    <x v="8"/>
    <x v="0"/>
    <x v="0"/>
    <s v="Herceptin IV"/>
    <n v="4535.5"/>
    <n v="37.493361996056315"/>
    <n v="26.860437770960452"/>
    <n v="24.986305660464353"/>
    <n v="24.640115083495161"/>
    <n v="22.450557177045219"/>
    <n v="39.084148561697077"/>
    <n v="89.34010542748112"/>
    <n v="86.17482082223745"/>
    <n v="210.94068513467556"/>
    <n v="19"/>
    <n v="49"/>
    <n v="22"/>
    <n v="53"/>
    <n v="0"/>
    <n v="0"/>
    <n v="90"/>
    <n v="53"/>
    <n v="143"/>
    <n v="170051.1433331134"/>
    <n v="121825.51551019114"/>
    <n v="113325.38932303607"/>
    <n v="111755.2419611923"/>
    <n v="101824.50207648858"/>
    <n v="177266.15580157709"/>
    <n v="405202.04816634062"/>
    <n v="390845.89983925794"/>
    <n v="956721.47742832103"/>
    <n v="86174.5"/>
    <n v="222239.5"/>
    <n v="99781"/>
    <n v="240381.5"/>
    <n v="0"/>
    <n v="0"/>
    <n v="408195"/>
    <n v="240381.5"/>
    <n v="648576.5"/>
    <n v="0"/>
    <m/>
    <m/>
    <m/>
    <m/>
    <m/>
    <m/>
    <m/>
    <m/>
  </r>
  <r>
    <x v="1"/>
    <s v="BC_TAM047"/>
    <x v="8"/>
    <x v="0"/>
    <x v="1"/>
    <s v="Herceptin SC"/>
    <n v="3444.49"/>
    <n v="30.186697395415301"/>
    <n v="27.968661911352715"/>
    <n v="42.423737000895891"/>
    <n v="43.423397118626191"/>
    <n v="39.097641973787596"/>
    <n v="51.460842681183692"/>
    <n v="100.57909630766392"/>
    <n v="133.98188177359748"/>
    <n v="234.56097893885584"/>
    <n v="16"/>
    <n v="22"/>
    <n v="3"/>
    <n v="5"/>
    <n v="0"/>
    <n v="0"/>
    <n v="41"/>
    <n v="5"/>
    <n v="46"/>
    <n v="103977.77731153404"/>
    <n v="96337.776267035311"/>
    <n v="146128.13786221587"/>
    <n v="149571.45714113672"/>
    <n v="134671.43680229163"/>
    <n v="177256.35800691039"/>
    <n v="346443.69144078525"/>
    <n v="461499.25195033877"/>
    <n v="807942.94634509948"/>
    <n v="55111.839999999997"/>
    <n v="75778.78"/>
    <n v="10333.469999999999"/>
    <n v="17222.449999999997"/>
    <n v="0"/>
    <n v="0"/>
    <n v="141224.09"/>
    <n v="17222.449999999997"/>
    <n v="158446.53999999998"/>
    <n v="0"/>
    <m/>
    <m/>
    <m/>
    <m/>
    <m/>
    <m/>
    <m/>
    <m/>
  </r>
  <r>
    <x v="1"/>
    <s v="BC_TAM047"/>
    <x v="8"/>
    <x v="1"/>
    <x v="2"/>
    <s v="Itovebi 3mg"/>
    <n v="3566.02"/>
    <n v="0.78331835060450072"/>
    <n v="0.89438758795780493"/>
    <n v="1.8102683198798459"/>
    <n v="3.7887348480795588"/>
    <n v="4.6060853592026882"/>
    <n v="5.8658789828925517"/>
    <n v="3.4879742584421516"/>
    <n v="14.260699190174799"/>
    <n v="21.472054208859319"/>
    <n v="0"/>
    <n v="0"/>
    <n v="0"/>
    <n v="0"/>
    <n v="0"/>
    <n v="0"/>
    <n v="0"/>
    <n v="0"/>
    <n v="0"/>
    <n v="2793.3289046226619"/>
    <n v="3189.4040264092914"/>
    <n v="6455.4530340579286"/>
    <n v="13510.704242948668"/>
    <n v="16425.39251262397"/>
    <n v="20917.841770574498"/>
    <n v="12438.18596508988"/>
    <n v="50853.93852614714"/>
    <n v="76569.774749876509"/>
    <n v="0"/>
    <n v="0"/>
    <n v="0"/>
    <n v="0"/>
    <n v="0"/>
    <n v="0"/>
    <n v="0"/>
    <n v="0"/>
    <n v="0"/>
    <n v="0"/>
    <m/>
    <m/>
    <m/>
    <m/>
    <m/>
    <m/>
    <m/>
    <m/>
  </r>
  <r>
    <x v="1"/>
    <s v="BC_TAM047"/>
    <x v="8"/>
    <x v="1"/>
    <x v="2"/>
    <s v="Itovebi 9mg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1"/>
    <s v="BC_TAM047"/>
    <x v="8"/>
    <x v="0"/>
    <x v="3"/>
    <s v="Perjeta"/>
    <n v="3985.87"/>
    <n v="51.293727720036692"/>
    <n v="43.328582283604668"/>
    <n v="65.763726249429041"/>
    <n v="69.869644227760034"/>
    <n v="84.802913370646593"/>
    <n v="97.324657545435002"/>
    <n v="160.38603625307042"/>
    <n v="251.99721514384163"/>
    <n v="533.98935331962218"/>
    <n v="69"/>
    <n v="68"/>
    <n v="69"/>
    <n v="49"/>
    <n v="0"/>
    <n v="0"/>
    <n v="206"/>
    <n v="49"/>
    <n v="255"/>
    <n v="204450.13050746266"/>
    <n v="172702.09626675132"/>
    <n v="262125.66354581172"/>
    <n v="278491.31883810187"/>
    <n v="338013.38831665914"/>
    <n v="387923.43277062301"/>
    <n v="639277.89032002573"/>
    <n v="1004428.139925384"/>
    <n v="2128412.1437160824"/>
    <n v="275025.02999999997"/>
    <n v="271039.15999999997"/>
    <n v="275025.02999999997"/>
    <n v="195307.63"/>
    <n v="0"/>
    <n v="0"/>
    <n v="821089.22"/>
    <n v="195307.63"/>
    <n v="1016396.85"/>
    <n v="0"/>
    <m/>
    <m/>
    <m/>
    <m/>
    <m/>
    <m/>
    <m/>
    <m/>
  </r>
  <r>
    <x v="1"/>
    <s v="BC_TAM047"/>
    <x v="8"/>
    <x v="1"/>
    <x v="4"/>
    <s v="Phesgo 10ml"/>
    <n v="6232.07"/>
    <n v="21.833122758110935"/>
    <n v="20.080932810703093"/>
    <n v="30.426381425649083"/>
    <n v="38.996751200987866"/>
    <n v="35.331288284728636"/>
    <n v="49.040090926686524"/>
    <n v="72.340436994463118"/>
    <n v="123.36813041240302"/>
    <n v="234.41744376693427"/>
    <n v="23"/>
    <n v="12"/>
    <n v="14"/>
    <n v="14"/>
    <n v="0"/>
    <n v="0"/>
    <n v="49"/>
    <n v="14"/>
    <n v="63"/>
    <n v="136065.54934714042"/>
    <n v="125145.77894159842"/>
    <n v="189619.33889134487"/>
    <n v="243030.48325714044"/>
    <n v="220187.06178060878"/>
    <n v="305621.27946147526"/>
    <n v="450830.66718008375"/>
    <n v="768838.82449922443"/>
    <n v="1460905.9187765981"/>
    <n v="143337.60999999999"/>
    <n v="74784.84"/>
    <n v="87248.98"/>
    <n v="87248.98"/>
    <n v="0"/>
    <n v="0"/>
    <n v="305371.43"/>
    <n v="87248.98"/>
    <n v="392620.41"/>
    <n v="63"/>
    <n v="23"/>
    <n v="12"/>
    <n v="14"/>
    <n v="14"/>
    <n v="0"/>
    <n v="0"/>
    <n v="176.33333333333334"/>
    <n v="256.33333333333326"/>
  </r>
  <r>
    <x v="1"/>
    <s v="BC_TAM047"/>
    <x v="8"/>
    <x v="1"/>
    <x v="4"/>
    <s v="Phesgo 15ml"/>
    <n v="8489.27"/>
    <n v="1.0000153134486229"/>
    <n v="1.0000153134486229"/>
    <n v="1.0000153134486229"/>
    <n v="4.000014135491039"/>
    <n v="4.000014135491039"/>
    <n v="3.0000153134486256"/>
    <n v="3.0000459403458688"/>
    <n v="11.000043584430703"/>
    <n v="19.000090702734166"/>
    <n v="0"/>
    <n v="0"/>
    <n v="2"/>
    <n v="0"/>
    <n v="0"/>
    <n v="0"/>
    <n v="2"/>
    <n v="0"/>
    <n v="2"/>
    <n v="8489.3999999999924"/>
    <n v="8489.3999999999924"/>
    <n v="8489.3999999999924"/>
    <n v="33957.200000000012"/>
    <n v="33957.200000000012"/>
    <n v="25467.940000000017"/>
    <n v="25468.199999999975"/>
    <n v="93382.34000000004"/>
    <n v="161296.90000000008"/>
    <n v="0"/>
    <n v="0"/>
    <n v="16978.54"/>
    <n v="0"/>
    <n v="0"/>
    <n v="0"/>
    <n v="16978.54"/>
    <n v="0"/>
    <n v="16978.54"/>
    <n v="4"/>
    <n v="0"/>
    <n v="0"/>
    <n v="4"/>
    <n v="0"/>
    <n v="0"/>
    <n v="0"/>
    <m/>
    <m/>
  </r>
  <r>
    <x v="1"/>
    <s v="BC_TAM048"/>
    <x v="9"/>
    <x v="0"/>
    <x v="0"/>
    <s v="Herceptin IV"/>
    <n v="4535.5"/>
    <n v="30.017660393741792"/>
    <n v="21.504806614054345"/>
    <n v="20.004352714193459"/>
    <n v="7.1296287535280936"/>
    <n v="6.4960791554664805"/>
    <n v="11.309016554849318"/>
    <n v="71.526819721989597"/>
    <n v="24.934724463843892"/>
    <n v="61.035785300876491"/>
    <n v="14"/>
    <n v="15"/>
    <n v="37"/>
    <n v="2"/>
    <n v="0"/>
    <n v="0"/>
    <n v="66"/>
    <n v="2"/>
    <n v="68"/>
    <n v="136145.0987158159"/>
    <n v="97535.050398043488"/>
    <n v="90729.741735224437"/>
    <n v="32336.43121162667"/>
    <n v="29462.967009618224"/>
    <n v="51292.044584519084"/>
    <n v="324409.89084908384"/>
    <n v="113091.44280576397"/>
    <n v="276827.80423212535"/>
    <n v="63497"/>
    <n v="68032.5"/>
    <n v="167813.5"/>
    <n v="9071"/>
    <n v="0"/>
    <n v="0"/>
    <n v="299343"/>
    <n v="9071"/>
    <n v="308414"/>
    <n v="0"/>
    <m/>
    <m/>
    <m/>
    <m/>
    <m/>
    <m/>
    <m/>
    <m/>
  </r>
  <r>
    <x v="1"/>
    <s v="BC_TAM048"/>
    <x v="9"/>
    <x v="0"/>
    <x v="1"/>
    <s v="Herceptin SC"/>
    <n v="3444.49"/>
    <n v="21.164093839452534"/>
    <n v="19.609014444411937"/>
    <n v="29.743563502365141"/>
    <n v="30.444431214036555"/>
    <n v="27.411615642375224"/>
    <n v="36.079537511624785"/>
    <n v="70.516671786229608"/>
    <n v="93.935584368036558"/>
    <n v="164.45225529667172"/>
    <n v="26"/>
    <n v="30"/>
    <n v="32"/>
    <n v="23"/>
    <n v="0"/>
    <n v="0"/>
    <n v="88"/>
    <n v="23"/>
    <n v="111"/>
    <n v="72899.509589055859"/>
    <n v="67543.054163632463"/>
    <n v="102451.4070482617"/>
    <n v="104865.53887243677"/>
    <n v="94419.03596400503"/>
    <n v="124275.60616341645"/>
    <n v="242893.97080095002"/>
    <n v="323560.18099985825"/>
    <n v="566454.1488468328"/>
    <n v="89556.739999999991"/>
    <n v="103334.7"/>
    <n v="110223.67999999999"/>
    <n v="79223.26999999999"/>
    <n v="0"/>
    <n v="0"/>
    <n v="303115.12"/>
    <n v="79223.26999999999"/>
    <n v="382338.38999999996"/>
    <n v="0"/>
    <m/>
    <m/>
    <m/>
    <m/>
    <m/>
    <m/>
    <m/>
    <m/>
  </r>
  <r>
    <x v="1"/>
    <s v="BC_TAM048"/>
    <x v="9"/>
    <x v="1"/>
    <x v="2"/>
    <s v="Itovebi 3mg"/>
    <n v="3566.02"/>
    <n v="1.3127893849954415"/>
    <n v="1.4989340293592972"/>
    <n v="3.0338891365149392"/>
    <n v="1.1149878934013084"/>
    <n v="1.3555262158520331"/>
    <n v="1.7262712521034769"/>
    <n v="5.8456125508696779"/>
    <n v="4.1967853613568185"/>
    <n v="6.319017151984136"/>
    <n v="2"/>
    <n v="9"/>
    <n v="2"/>
    <n v="2"/>
    <n v="0"/>
    <n v="0"/>
    <n v="13"/>
    <n v="2"/>
    <n v="15"/>
    <n v="4681.4332026814445"/>
    <n v="5345.2287273758411"/>
    <n v="10818.909338595004"/>
    <n v="3976.069127626934"/>
    <n v="4833.8335962526671"/>
    <n v="6155.9178104260409"/>
    <n v="20845.571268652289"/>
    <n v="14965.820534305642"/>
    <n v="22533.741544318469"/>
    <n v="7132.04"/>
    <n v="32094.18"/>
    <n v="7132.04"/>
    <n v="7132.04"/>
    <n v="0"/>
    <n v="0"/>
    <n v="46358.26"/>
    <n v="7132.04"/>
    <n v="53490.3"/>
    <n v="0"/>
    <m/>
    <m/>
    <m/>
    <m/>
    <m/>
    <m/>
    <m/>
    <m/>
  </r>
  <r>
    <x v="1"/>
    <s v="BC_TAM048"/>
    <x v="9"/>
    <x v="1"/>
    <x v="2"/>
    <s v="Itovebi 9mg"/>
    <n v="10698.05"/>
    <n v="0"/>
    <n v="0"/>
    <n v="0"/>
    <m/>
    <m/>
    <m/>
    <n v="0"/>
    <n v="0"/>
    <n v="0"/>
    <n v="0"/>
    <n v="6"/>
    <n v="2"/>
    <n v="0"/>
    <n v="0"/>
    <n v="0"/>
    <n v="8"/>
    <n v="0"/>
    <n v="8"/>
    <n v="0"/>
    <n v="0"/>
    <n v="0"/>
    <n v="0"/>
    <n v="0"/>
    <n v="0"/>
    <n v="0"/>
    <n v="0"/>
    <n v="0"/>
    <n v="0"/>
    <n v="64188.299999999996"/>
    <n v="21396.1"/>
    <n v="0"/>
    <n v="0"/>
    <n v="0"/>
    <n v="85584.4"/>
    <n v="0"/>
    <n v="85584.4"/>
    <n v="0"/>
    <m/>
    <m/>
    <m/>
    <m/>
    <m/>
    <m/>
    <m/>
    <m/>
  </r>
  <r>
    <x v="1"/>
    <s v="BC_TAM048"/>
    <x v="9"/>
    <x v="0"/>
    <x v="3"/>
    <s v="Perjeta"/>
    <n v="3985.87"/>
    <n v="75.837175687794598"/>
    <n v="64.060801446903326"/>
    <n v="97.230899042531362"/>
    <n v="28.623263008615069"/>
    <n v="34.740925335074309"/>
    <n v="39.870666309183349"/>
    <n v="237.1288761772293"/>
    <n v="103.23485465287273"/>
    <n v="218.75762890739185"/>
    <n v="42"/>
    <n v="85"/>
    <n v="73"/>
    <n v="30"/>
    <n v="0"/>
    <n v="0"/>
    <n v="200"/>
    <n v="30"/>
    <n v="230"/>
    <n v="302277.12345870986"/>
    <n v="255338.02666316857"/>
    <n v="387549.72356665449"/>
    <n v="114088.60532814854"/>
    <n v="138472.81206531264"/>
    <n v="158919.29272178464"/>
    <n v="945164.87368853297"/>
    <n v="411480.71011524578"/>
    <n v="871939.47033310588"/>
    <n v="167406.54"/>
    <n v="338798.95"/>
    <n v="290968.51"/>
    <n v="119576.09999999999"/>
    <n v="0"/>
    <n v="0"/>
    <n v="797174"/>
    <n v="119576.09999999999"/>
    <n v="916750.1"/>
    <n v="0"/>
    <m/>
    <m/>
    <m/>
    <m/>
    <m/>
    <m/>
    <m/>
    <m/>
  </r>
  <r>
    <x v="1"/>
    <s v="BC_TAM048"/>
    <x v="9"/>
    <x v="1"/>
    <x v="4"/>
    <s v="Phesgo 10ml"/>
    <n v="6232.07"/>
    <n v="44.322666001789131"/>
    <n v="43.287277529878516"/>
    <n v="61.399503868093589"/>
    <n v="37.730917395602674"/>
    <n v="34.1698479501528"/>
    <n v="44.802633335169176"/>
    <n v="149.00944739976126"/>
    <n v="116.70339868092465"/>
    <n v="227.0039697206177"/>
    <n v="32"/>
    <n v="44"/>
    <n v="29"/>
    <n v="15"/>
    <n v="0"/>
    <n v="0"/>
    <n v="105"/>
    <n v="15"/>
    <n v="120"/>
    <n v="276221.95710976998"/>
    <n v="269769.34367562999"/>
    <n v="382646.00607122999"/>
    <n v="235141.71837361355"/>
    <n v="212948.88431470876"/>
    <n v="279213.14712910773"/>
    <n v="928637.30685663014"/>
    <n v="727303.74981743004"/>
    <n v="1414704.6295767699"/>
    <n v="199426.24"/>
    <n v="274211.07999999996"/>
    <n v="180730.03"/>
    <n v="93481.049999999988"/>
    <n v="0"/>
    <n v="0"/>
    <n v="654367.35"/>
    <n v="93481.049999999988"/>
    <n v="747848.39999999991"/>
    <n v="120"/>
    <n v="32"/>
    <n v="44"/>
    <n v="29"/>
    <n v="15"/>
    <n v="0"/>
    <n v="0"/>
    <n v="218.66666666666669"/>
    <n v="138.66666666666669"/>
  </r>
  <r>
    <x v="1"/>
    <s v="BC_TAM048"/>
    <x v="9"/>
    <x v="1"/>
    <x v="4"/>
    <s v="Phesgo 15ml"/>
    <n v="8489.27"/>
    <n v="4.0000035338727598"/>
    <n v="2.000005889787932"/>
    <n v="5.0000035338727598"/>
    <n v="4.0000023559151732"/>
    <n v="4.0000023559151732"/>
    <n v="5.0000023559151732"/>
    <n v="11.000012957533452"/>
    <n v="13.00000706774552"/>
    <n v="19.000018847321385"/>
    <n v="2"/>
    <n v="4"/>
    <n v="0"/>
    <n v="3"/>
    <n v="0"/>
    <n v="0"/>
    <n v="6"/>
    <n v="3"/>
    <n v="9"/>
    <n v="33957.110000000008"/>
    <n v="16978.59"/>
    <n v="42446.380000000005"/>
    <n v="33957.100000000006"/>
    <n v="33957.100000000006"/>
    <n v="42446.37"/>
    <n v="93382.080000000002"/>
    <n v="110360.57"/>
    <n v="161296.29000000004"/>
    <n v="16978.54"/>
    <n v="33957.08"/>
    <n v="0"/>
    <n v="25467.81"/>
    <n v="0"/>
    <n v="0"/>
    <n v="50935.62"/>
    <n v="25467.81"/>
    <n v="76403.430000000008"/>
    <n v="18"/>
    <n v="4"/>
    <n v="8"/>
    <n v="0"/>
    <n v="6"/>
    <n v="0"/>
    <n v="0"/>
    <m/>
    <m/>
  </r>
  <r>
    <x v="1"/>
    <s v="BC_TAM049"/>
    <x v="10"/>
    <x v="0"/>
    <x v="0"/>
    <s v="Herceptin IV"/>
    <n v="4535.5"/>
    <n v="29.033543900017179"/>
    <n v="20.79978048591342"/>
    <n v="19.348518342223997"/>
    <n v="13.662780087358019"/>
    <n v="12.448684777210707"/>
    <n v="21.671900674595008"/>
    <n v="69.181842728154592"/>
    <n v="47.783365539163732"/>
    <n v="116.96520826731833"/>
    <n v="145"/>
    <n v="27"/>
    <n v="57"/>
    <n v="101"/>
    <n v="0"/>
    <n v="0"/>
    <n v="229"/>
    <n v="101"/>
    <n v="330"/>
    <n v="131681.63835852791"/>
    <n v="94337.404393860314"/>
    <n v="87755.204941156931"/>
    <n v="61967.539086212295"/>
    <n v="56461.009807039161"/>
    <n v="98292.905509625663"/>
    <n v="313774.24769354513"/>
    <n v="216721.45440287711"/>
    <n v="530495.70209642232"/>
    <n v="657647.5"/>
    <n v="122458.5"/>
    <n v="258523.5"/>
    <n v="458085.5"/>
    <n v="0"/>
    <n v="0"/>
    <n v="1038629.5"/>
    <n v="458085.5"/>
    <n v="1496715"/>
    <n v="0"/>
    <m/>
    <m/>
    <m/>
    <m/>
    <m/>
    <m/>
    <m/>
    <m/>
  </r>
  <r>
    <x v="1"/>
    <s v="BC_TAM049"/>
    <x v="10"/>
    <x v="0"/>
    <x v="1"/>
    <s v="Herceptin SC"/>
    <n v="3444.49"/>
    <n v="25.933140946208123"/>
    <n v="24.027645088929539"/>
    <n v="36.445880007933269"/>
    <n v="37.304679391980137"/>
    <n v="33.588459116409091"/>
    <n v="44.20958204210212"/>
    <n v="86.406666043070928"/>
    <n v="115.10272055049134"/>
    <n v="201.50938659356228"/>
    <n v="25"/>
    <n v="26"/>
    <n v="27"/>
    <n v="29"/>
    <n v="0"/>
    <n v="0"/>
    <n v="78"/>
    <n v="29"/>
    <n v="107"/>
    <n v="89326.444657804415"/>
    <n v="82762.983232366896"/>
    <n v="125537.46922852605"/>
    <n v="128495.59511888165"/>
    <n v="115695.11154187995"/>
    <n v="152279.46324820034"/>
    <n v="297626.89711869735"/>
    <n v="396470.16990896192"/>
    <n v="694097.06702765927"/>
    <n v="86112.25"/>
    <n v="89556.739999999991"/>
    <n v="93001.23"/>
    <n v="99890.209999999992"/>
    <n v="0"/>
    <n v="0"/>
    <n v="268670.21999999997"/>
    <n v="99890.209999999992"/>
    <n v="368560.43"/>
    <n v="0"/>
    <m/>
    <m/>
    <m/>
    <m/>
    <m/>
    <m/>
    <m/>
    <m/>
  </r>
  <r>
    <x v="1"/>
    <s v="BC_TAM049"/>
    <x v="10"/>
    <x v="1"/>
    <x v="2"/>
    <s v="Itovebi 3mg"/>
    <n v="3566.02"/>
    <n v="0.52702015206696351"/>
    <n v="0.60174804056175868"/>
    <n v="1.2179567662226061"/>
    <n v="1.2329331460483282"/>
    <n v="1.4989160077453005"/>
    <n v="1.9088790635170394"/>
    <n v="2.3467249588513281"/>
    <n v="4.6407282173106683"/>
    <n v="6.9874531761619965"/>
    <n v="0"/>
    <n v="0"/>
    <n v="1"/>
    <n v="0"/>
    <n v="0"/>
    <n v="0"/>
    <n v="1"/>
    <n v="0"/>
    <n v="1"/>
    <n v="1879.3644026738332"/>
    <n v="2145.8455476040426"/>
    <n v="4343.2581874851376"/>
    <n v="4396.6642574712596"/>
    <n v="5345.1644619398967"/>
    <n v="6807.1009180830324"/>
    <n v="8368.4681377630131"/>
    <n v="16548.929637494188"/>
    <n v="24917.397775257203"/>
    <n v="0"/>
    <n v="0"/>
    <n v="3566.02"/>
    <n v="0"/>
    <n v="0"/>
    <n v="0"/>
    <n v="3566.02"/>
    <n v="0"/>
    <n v="3566.02"/>
    <n v="0"/>
    <m/>
    <m/>
    <m/>
    <m/>
    <m/>
    <m/>
    <m/>
    <m/>
  </r>
  <r>
    <x v="1"/>
    <s v="BC_TAM049"/>
    <x v="10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1"/>
    <s v="BC_TAM049"/>
    <x v="10"/>
    <x v="0"/>
    <x v="3"/>
    <s v="Perjeta"/>
    <n v="3985.87"/>
    <n v="38.686183670013278"/>
    <n v="32.678800447759976"/>
    <n v="49.599584697683682"/>
    <n v="29.971585172463037"/>
    <n v="36.377424975516057"/>
    <n v="41.748806584660606"/>
    <n v="120.96456881545693"/>
    <n v="108.0978167326397"/>
    <n v="229.06238554809664"/>
    <n v="75"/>
    <n v="74"/>
    <n v="49"/>
    <n v="-12"/>
    <n v="0"/>
    <n v="0"/>
    <n v="198"/>
    <n v="-12"/>
    <n v="186"/>
    <n v="154198.09890479583"/>
    <n v="130253.45034071305"/>
    <n v="197697.49665895646"/>
    <n v="119462.84219136524"/>
    <n v="144995.68688716018"/>
    <n v="166405.31570160115"/>
    <n v="482149.04590446531"/>
    <n v="430863.84478012659"/>
    <n v="913012.89068459196"/>
    <n v="298940.25"/>
    <n v="294954.38"/>
    <n v="195307.63"/>
    <n v="-47830.44"/>
    <n v="0"/>
    <n v="0"/>
    <n v="789202.26"/>
    <n v="-47830.44"/>
    <n v="741371.82"/>
    <n v="0"/>
    <m/>
    <m/>
    <m/>
    <m/>
    <m/>
    <m/>
    <m/>
    <m/>
  </r>
  <r>
    <x v="1"/>
    <s v="BC_TAM049"/>
    <x v="10"/>
    <x v="1"/>
    <x v="4"/>
    <s v="Phesgo 10ml"/>
    <n v="6232.07"/>
    <n v="54.393944793718816"/>
    <n v="48.614091853503773"/>
    <n v="71.97289445445648"/>
    <n v="64.780041329827768"/>
    <n v="58.988204901507217"/>
    <n v="74.410642323506167"/>
    <n v="174.98093110167906"/>
    <n v="198.17888855484114"/>
    <n v="373.15981965652026"/>
    <n v="64"/>
    <n v="62"/>
    <n v="66"/>
    <n v="72"/>
    <n v="0"/>
    <n v="0"/>
    <n v="192"/>
    <n v="72"/>
    <n v="264"/>
    <n v="338986.87153059122"/>
    <n v="302966.42341746524"/>
    <n v="448540.11634278455"/>
    <n v="403713.75217037974"/>
    <n v="367618.62212053605"/>
    <n v="463732.33170505305"/>
    <n v="1090493.4112908409"/>
    <n v="1235064.7059959688"/>
    <n v="2325558.1172868102"/>
    <n v="398852.48"/>
    <n v="386388.33999999997"/>
    <n v="411316.62"/>
    <n v="448709.04"/>
    <n v="0"/>
    <n v="0"/>
    <n v="1196557.44"/>
    <n v="448709.04"/>
    <n v="1645266.48"/>
    <n v="264"/>
    <n v="64"/>
    <n v="62"/>
    <n v="66"/>
    <n v="72"/>
    <n v="0"/>
    <n v="0"/>
    <n v="135.66666666666666"/>
    <n v="135.66666666666666"/>
  </r>
  <r>
    <x v="1"/>
    <s v="BC_TAM049"/>
    <x v="10"/>
    <x v="1"/>
    <x v="4"/>
    <s v="Phesgo 15ml"/>
    <n v="8489.27"/>
    <n v="3.000005889787932"/>
    <n v="4.000005889787932"/>
    <n v="6.000005889787932"/>
    <n v="4.000005889787932"/>
    <n v="4.000005889787932"/>
    <n v="7.0000047118303454"/>
    <n v="13.000017669363796"/>
    <n v="15.00001649140621"/>
    <n v="28.000034160770007"/>
    <n v="5"/>
    <n v="4"/>
    <n v="4"/>
    <n v="5"/>
    <n v="0"/>
    <n v="0"/>
    <n v="13"/>
    <n v="5"/>
    <n v="18"/>
    <n v="25467.86"/>
    <n v="33957.129999999997"/>
    <n v="50935.67"/>
    <n v="33957.129999999997"/>
    <n v="33957.129999999997"/>
    <n v="59424.93"/>
    <n v="110360.66"/>
    <n v="127339.19"/>
    <n v="237699.85"/>
    <n v="42446.350000000006"/>
    <n v="33957.08"/>
    <n v="33957.08"/>
    <n v="42446.350000000006"/>
    <n v="0"/>
    <n v="0"/>
    <n v="110360.51000000001"/>
    <n v="42446.350000000006"/>
    <n v="152806.86000000002"/>
    <n v="36"/>
    <n v="10"/>
    <n v="8"/>
    <n v="8"/>
    <n v="10"/>
    <n v="0"/>
    <n v="0"/>
    <m/>
    <m/>
  </r>
  <r>
    <x v="1"/>
    <s v="BC_TAM442"/>
    <x v="11"/>
    <x v="0"/>
    <x v="0"/>
    <s v="Herceptin IV"/>
    <n v="4535.5"/>
    <n v="10.391269332615046"/>
    <n v="7.4443589054338322"/>
    <n v="6.9249439880114991"/>
    <n v="4.8899861556323101"/>
    <n v="4.4554545873659208"/>
    <n v="7.756495646377676"/>
    <n v="24.760572226060376"/>
    <n v="17.101936389375908"/>
    <n v="41.862508615436283"/>
    <n v="22"/>
    <n v="15"/>
    <n v="10"/>
    <n v="6"/>
    <n v="0"/>
    <n v="0"/>
    <n v="47"/>
    <n v="6"/>
    <n v="53"/>
    <n v="47129.602058075543"/>
    <n v="33763.889815595147"/>
    <n v="31408.083457626155"/>
    <n v="22178.532208870343"/>
    <n v="20207.714280998134"/>
    <n v="35179.586004145953"/>
    <n v="112301.57533129683"/>
    <n v="77565.832494014423"/>
    <n v="189867.40782531127"/>
    <n v="99781"/>
    <n v="68032.5"/>
    <n v="45355"/>
    <n v="27213"/>
    <n v="0"/>
    <n v="0"/>
    <n v="213168.5"/>
    <n v="27213"/>
    <n v="240381.5"/>
    <n v="0"/>
    <m/>
    <m/>
    <m/>
    <m/>
    <m/>
    <m/>
    <m/>
    <m/>
  </r>
  <r>
    <x v="1"/>
    <s v="BC_TAM442"/>
    <x v="11"/>
    <x v="0"/>
    <x v="1"/>
    <s v="Herceptin SC"/>
    <n v="3444.49"/>
    <n v="23.933027545915685"/>
    <n v="22.17449451918085"/>
    <n v="33.634963538519784"/>
    <n v="34.427527360906083"/>
    <n v="30.997923426449503"/>
    <n v="40.79988409432363"/>
    <n v="79.742485603616316"/>
    <n v="106.22533488167922"/>
    <n v="185.96782048529553"/>
    <n v="17"/>
    <n v="12"/>
    <n v="19"/>
    <n v="24"/>
    <n v="0"/>
    <n v="0"/>
    <n v="48"/>
    <n v="24"/>
    <n v="72"/>
    <n v="82437.07405163112"/>
    <n v="76379.824626373244"/>
    <n v="115855.295558796"/>
    <n v="118585.27371936738"/>
    <n v="106772.03726317105"/>
    <n v="140534.79276405679"/>
    <n v="274672.19423680037"/>
    <n v="365892.10374659521"/>
    <n v="640564.29798339552"/>
    <n v="58556.329999999994"/>
    <n v="41333.879999999997"/>
    <n v="65445.31"/>
    <n v="82667.759999999995"/>
    <n v="0"/>
    <n v="0"/>
    <n v="165335.51999999999"/>
    <n v="82667.759999999995"/>
    <n v="248003.27999999997"/>
    <n v="0"/>
    <m/>
    <m/>
    <m/>
    <m/>
    <m/>
    <m/>
    <m/>
    <m/>
  </r>
  <r>
    <x v="1"/>
    <s v="BC_TAM442"/>
    <x v="11"/>
    <x v="1"/>
    <x v="2"/>
    <s v="Itovebi 3mg"/>
    <n v="3566.02"/>
    <n v="2.4148672356127912"/>
    <n v="2.7572790557393154"/>
    <n v="5.5808186415804615"/>
    <n v="5.6494421445098766"/>
    <n v="6.8682063519645729"/>
    <n v="8.7467044460357108"/>
    <n v="10.752964932932567"/>
    <n v="21.264352942510161"/>
    <n v="32.017317875442721"/>
    <n v="4"/>
    <n v="0"/>
    <n v="0"/>
    <n v="0"/>
    <n v="0"/>
    <n v="0"/>
    <n v="4"/>
    <n v="0"/>
    <n v="4"/>
    <n v="8611.4648595399249"/>
    <n v="9832.5122583475131"/>
    <n v="19901.310892248755"/>
    <n v="20146.02367616511"/>
    <n v="24492.161215232707"/>
    <n v="31190.922988652266"/>
    <n v="38345.288010136195"/>
    <n v="75829.107880050084"/>
    <n v="114174.39589018625"/>
    <n v="14264.08"/>
    <n v="0"/>
    <n v="0"/>
    <n v="0"/>
    <n v="0"/>
    <n v="0"/>
    <n v="14264.08"/>
    <n v="0"/>
    <n v="14264.08"/>
    <n v="0"/>
    <m/>
    <m/>
    <m/>
    <m/>
    <m/>
    <m/>
    <m/>
    <m/>
  </r>
  <r>
    <x v="1"/>
    <s v="BC_TAM442"/>
    <x v="11"/>
    <x v="1"/>
    <x v="2"/>
    <s v="Itovebi 9mg"/>
    <n v="10698.05"/>
    <n v="0"/>
    <n v="0"/>
    <n v="0"/>
    <m/>
    <m/>
    <m/>
    <n v="0"/>
    <n v="0"/>
    <n v="0"/>
    <n v="1"/>
    <n v="0"/>
    <n v="0"/>
    <n v="1"/>
    <n v="0"/>
    <n v="0"/>
    <n v="1"/>
    <n v="1"/>
    <n v="2"/>
    <n v="0"/>
    <n v="0"/>
    <n v="0"/>
    <n v="0"/>
    <n v="0"/>
    <n v="0"/>
    <n v="0"/>
    <n v="0"/>
    <n v="0"/>
    <n v="10698.05"/>
    <n v="0"/>
    <n v="0"/>
    <n v="10698.05"/>
    <n v="0"/>
    <n v="0"/>
    <n v="10698.05"/>
    <n v="10698.05"/>
    <n v="21396.1"/>
    <n v="0"/>
    <m/>
    <m/>
    <m/>
    <m/>
    <m/>
    <m/>
    <m/>
    <m/>
  </r>
  <r>
    <x v="1"/>
    <s v="BC_TAM442"/>
    <x v="11"/>
    <x v="0"/>
    <x v="3"/>
    <s v="Perjeta"/>
    <n v="3985.87"/>
    <n v="50.213616191242934"/>
    <n v="42.416195850974049"/>
    <n v="64.378914459454606"/>
    <n v="38.902303916314168"/>
    <n v="47.216910081574639"/>
    <n v="54.188817593541245"/>
    <n v="157.00872650167159"/>
    <n v="140.30803159143005"/>
    <n v="297.31675809310161"/>
    <n v="96"/>
    <n v="40"/>
    <n v="49"/>
    <n v="20"/>
    <n v="0"/>
    <n v="0"/>
    <n v="185"/>
    <n v="20"/>
    <n v="205"/>
    <n v="200144.94636818947"/>
    <n v="169065.44255652191"/>
    <n v="256605.98377650633"/>
    <n v="155059.52611091913"/>
    <n v="188200.4653868459"/>
    <n v="215989.58238156824"/>
    <n v="625816.37270121777"/>
    <n v="559249.57387933333"/>
    <n v="1185065.9465805509"/>
    <n v="382643.52"/>
    <n v="159434.79999999999"/>
    <n v="195307.63"/>
    <n v="79717.399999999994"/>
    <n v="0"/>
    <n v="0"/>
    <n v="737385.95"/>
    <n v="79717.399999999994"/>
    <n v="817103.35"/>
    <n v="0"/>
    <m/>
    <m/>
    <m/>
    <m/>
    <m/>
    <m/>
    <m/>
    <m/>
  </r>
  <r>
    <x v="1"/>
    <s v="BC_TAM442"/>
    <x v="11"/>
    <x v="1"/>
    <x v="4"/>
    <s v="Phesgo 10ml"/>
    <n v="6232.07"/>
    <n v="61.737445914144104"/>
    <n v="55.197057471150032"/>
    <n v="85.770669129749834"/>
    <n v="76.870483705610198"/>
    <n v="68.719345556096243"/>
    <n v="90.224796290617249"/>
    <n v="202.70517251504396"/>
    <n v="235.81462555232366"/>
    <n v="438.51979806736767"/>
    <n v="64"/>
    <n v="51"/>
    <n v="61"/>
    <n v="41"/>
    <n v="0"/>
    <n v="0"/>
    <n v="176"/>
    <n v="41"/>
    <n v="217"/>
    <n v="384752.08455816004"/>
    <n v="343991.92595422996"/>
    <n v="534528.81396344001"/>
    <n v="479062.23538722214"/>
    <n v="428263.77185978071"/>
    <n v="562287.24621886702"/>
    <n v="1263272.82447583"/>
    <n v="1469613.2534658697"/>
    <n v="2732886.0779416999"/>
    <n v="398852.48"/>
    <n v="317835.57"/>
    <n v="380156.26999999996"/>
    <n v="255514.87"/>
    <n v="0"/>
    <n v="0"/>
    <n v="1096844.3199999998"/>
    <n v="255514.87"/>
    <n v="1352359.19"/>
    <n v="217"/>
    <n v="64"/>
    <n v="51"/>
    <n v="61"/>
    <n v="41"/>
    <n v="0"/>
    <n v="0"/>
    <n v="246.33333333333331"/>
    <n v="246.33333333333331"/>
  </r>
  <r>
    <x v="1"/>
    <s v="BC_TAM442"/>
    <x v="11"/>
    <x v="1"/>
    <x v="4"/>
    <s v="Phesgo 15ml"/>
    <n v="8489.27"/>
    <n v="5.0000023559151732"/>
    <n v="6.0000023559151732"/>
    <n v="6.0000023559151732"/>
    <n v="4.0000035338727589"/>
    <n v="5.0000035338727598"/>
    <n v="6.0000035338727598"/>
    <n v="17.000007067745521"/>
    <n v="15.000010601618278"/>
    <n v="32.0000176693638"/>
    <n v="3"/>
    <n v="2"/>
    <n v="2"/>
    <n v="7"/>
    <n v="0"/>
    <n v="0"/>
    <n v="7"/>
    <n v="7"/>
    <n v="14"/>
    <n v="42446.37"/>
    <n v="50935.640000000007"/>
    <n v="50935.640000000007"/>
    <n v="33957.11"/>
    <n v="42446.380000000005"/>
    <n v="50935.650000000009"/>
    <n v="144317.65000000002"/>
    <n v="127339.14000000001"/>
    <n v="271656.79000000004"/>
    <n v="25467.81"/>
    <n v="16978.54"/>
    <n v="16978.54"/>
    <n v="59424.89"/>
    <n v="0"/>
    <n v="0"/>
    <n v="59424.89"/>
    <n v="59424.89"/>
    <n v="118849.78"/>
    <n v="28"/>
    <n v="6"/>
    <n v="4"/>
    <n v="4"/>
    <n v="14"/>
    <n v="0"/>
    <n v="0"/>
    <m/>
    <m/>
  </r>
  <r>
    <x v="2"/>
    <s v="BC_TAM303"/>
    <x v="12"/>
    <x v="0"/>
    <x v="0"/>
    <s v="Herceptin IV"/>
    <n v="4535.5"/>
    <n v="78.924136003404243"/>
    <n v="56.541657799832464"/>
    <n v="52.596579265858914"/>
    <n v="14.62193148803626"/>
    <n v="13.32260453324276"/>
    <n v="23.193306549130824"/>
    <n v="188.0623730690956"/>
    <n v="51.137842570409845"/>
    <n v="95.992626952559846"/>
    <n v="54"/>
    <n v="52.5"/>
    <n v="67.5"/>
    <n v="37"/>
    <n v="0"/>
    <n v="0"/>
    <n v="174"/>
    <n v="37"/>
    <n v="211"/>
    <n v="357960.41884343995"/>
    <n v="256444.68895114015"/>
    <n v="238551.78526030309"/>
    <n v="66317.770263988452"/>
    <n v="60424.672860522536"/>
    <n v="105193.24185358285"/>
    <n v="852956.89305488311"/>
    <n v="231935.68497809386"/>
    <n v="435374.55954333517"/>
    <n v="244917"/>
    <n v="238113.75"/>
    <n v="306146.25"/>
    <n v="167813.5"/>
    <n v="0"/>
    <n v="0"/>
    <n v="789177"/>
    <n v="167813.5"/>
    <n v="956990.5"/>
    <n v="0"/>
    <m/>
    <m/>
    <m/>
    <m/>
    <m/>
    <m/>
    <m/>
    <m/>
  </r>
  <r>
    <x v="2"/>
    <s v="BC_TAM303"/>
    <x v="12"/>
    <x v="0"/>
    <x v="1"/>
    <s v="Herceptin SC"/>
    <n v="3444.49"/>
    <n v="214.77633418932305"/>
    <n v="198.99515998107216"/>
    <n v="301.8420530179701"/>
    <n v="478.50678858319526"/>
    <n v="430.83886437866363"/>
    <n v="567.0759130587636"/>
    <n v="715.61354718836537"/>
    <n v="1476.4215660206223"/>
    <n v="2161.6670385681055"/>
    <n v="347.5"/>
    <n v="278.5"/>
    <n v="354.5"/>
    <n v="446.8"/>
    <n v="0"/>
    <n v="0"/>
    <n v="980.5"/>
    <n v="446.8"/>
    <n v="1427.3"/>
    <n v="739794.93535178131"/>
    <n v="685436.83860320318"/>
    <n v="1039691.9331998677"/>
    <n v="1648211.8482069301"/>
    <n v="1484020.159963663"/>
    <n v="1953287.3117717805"/>
    <n v="2464923.7071548523"/>
    <n v="5085519.3199423729"/>
    <n v="7445840.4976774529"/>
    <n v="1196960.2749999999"/>
    <n v="959290.46499999997"/>
    <n v="1221071.7049999998"/>
    <n v="1538998.132"/>
    <n v="0"/>
    <n v="0"/>
    <n v="3377322.4449999998"/>
    <n v="1538998.132"/>
    <n v="4916320.5769999996"/>
    <n v="0"/>
    <m/>
    <m/>
    <m/>
    <m/>
    <m/>
    <m/>
    <m/>
    <m/>
  </r>
  <r>
    <x v="2"/>
    <s v="BC_TAM303"/>
    <x v="12"/>
    <x v="1"/>
    <x v="2"/>
    <s v="Itovebi 3mg"/>
    <n v="3566.02"/>
    <n v="0.44058785492937746"/>
    <n v="0.50306022902398351"/>
    <n v="1.0182095635662833"/>
    <n v="5.9992855635375347E-7"/>
    <n v="7.2935221143525109E-7"/>
    <n v="9.2883467728978841E-7"/>
    <n v="1.9618576475196443"/>
    <n v="2.2581154450787932E-6"/>
    <n v="3.265660640597505E-6"/>
    <n v="0.5"/>
    <n v="2"/>
    <n v="0"/>
    <n v="0"/>
    <n v="0"/>
    <n v="0"/>
    <n v="2.5"/>
    <n v="0"/>
    <n v="2.5"/>
    <n v="1571.1451024352587"/>
    <n v="1793.9228379041056"/>
    <n v="3630.9556678686376"/>
    <n v="2.139357230528612E-3"/>
    <n v="2.6008845730223339E-3"/>
    <n v="3.3122430359089311E-3"/>
    <n v="6996.0236082080019"/>
    <n v="8.0524848394598787E-3"/>
    <n v="1.1645411157583515E-2"/>
    <n v="1783.01"/>
    <n v="7132.04"/>
    <n v="0"/>
    <n v="0"/>
    <n v="0"/>
    <n v="0"/>
    <n v="8915.0499999999993"/>
    <n v="0"/>
    <n v="8915.0499999999993"/>
    <n v="0"/>
    <m/>
    <m/>
    <m/>
    <m/>
    <m/>
    <m/>
    <m/>
    <m/>
  </r>
  <r>
    <x v="2"/>
    <s v="BC_TAM303"/>
    <x v="12"/>
    <x v="1"/>
    <x v="2"/>
    <s v="Itovebi 9mg"/>
    <n v="10698.05"/>
    <n v="0"/>
    <n v="0"/>
    <n v="0"/>
    <n v="0"/>
    <n v="0"/>
    <n v="0"/>
    <n v="0"/>
    <n v="0"/>
    <n v="0"/>
    <n v="2"/>
    <n v="0"/>
    <n v="2"/>
    <n v="0"/>
    <n v="0"/>
    <n v="0"/>
    <n v="4"/>
    <n v="0"/>
    <n v="4"/>
    <n v="0"/>
    <n v="0"/>
    <n v="0"/>
    <n v="0"/>
    <n v="0"/>
    <n v="0"/>
    <n v="0"/>
    <n v="0"/>
    <n v="0"/>
    <n v="21396.1"/>
    <n v="0"/>
    <n v="21396.1"/>
    <n v="0"/>
    <n v="0"/>
    <n v="0"/>
    <n v="42792.2"/>
    <n v="0"/>
    <n v="42792.2"/>
    <n v="0"/>
    <m/>
    <m/>
    <m/>
    <m/>
    <m/>
    <m/>
    <m/>
    <m/>
  </r>
  <r>
    <x v="2"/>
    <s v="BC_TAM303"/>
    <x v="12"/>
    <x v="0"/>
    <x v="3"/>
    <s v="Perjeta"/>
    <n v="3985.87"/>
    <n v="118.05801464627574"/>
    <n v="99.725378310572594"/>
    <n v="151.36226789997878"/>
    <n v="121.26758338559011"/>
    <n v="147.18615619385062"/>
    <n v="168.91922314491816"/>
    <n v="369.14566085682713"/>
    <n v="437.3729627243589"/>
    <n v="717.54818966753328"/>
    <n v="284.5"/>
    <n v="207"/>
    <n v="255.5"/>
    <n v="283.60000000000002"/>
    <n v="0"/>
    <n v="0"/>
    <n v="747"/>
    <n v="283.60000000000002"/>
    <n v="1030.5999999999999"/>
    <n v="470563.89883815107"/>
    <n v="397492.39364676195"/>
    <n v="603310.32275448833"/>
    <n v="483356.82258912205"/>
    <n v="586664.88438838336"/>
    <n v="673290.06395663496"/>
    <n v="1471366.6152394016"/>
    <n v="1743311.7709341403"/>
    <n v="2860053.8027501306"/>
    <n v="1133980.0149999999"/>
    <n v="825075.09"/>
    <n v="1018389.7849999999"/>
    <n v="1130392.7320000001"/>
    <n v="0"/>
    <n v="0"/>
    <n v="2977444.89"/>
    <n v="1130392.7320000001"/>
    <n v="4107837.6219999995"/>
    <n v="0"/>
    <m/>
    <m/>
    <m/>
    <m/>
    <m/>
    <m/>
    <m/>
    <m/>
  </r>
  <r>
    <x v="2"/>
    <s v="BC_TAM303"/>
    <x v="12"/>
    <x v="1"/>
    <x v="4"/>
    <s v="Phesgo 10ml"/>
    <n v="6232.07"/>
    <n v="114.37196263954198"/>
    <n v="106.27120233623151"/>
    <n v="156.69450675611711"/>
    <n v="114.98311355171684"/>
    <n v="104.37693419537777"/>
    <n v="137.37801979846793"/>
    <n v="377.33767173189062"/>
    <n v="356.73806754556256"/>
    <n v="717.16739414425444"/>
    <n v="150"/>
    <n v="156.5"/>
    <n v="121.5"/>
    <n v="59.2"/>
    <n v="0"/>
    <n v="0"/>
    <n v="428"/>
    <n v="59.2"/>
    <n v="487.2"/>
    <n v="712774.07720701036"/>
    <n v="662289.57194355829"/>
    <n v="976531.13471959473"/>
    <n v="716582.81247224798"/>
    <n v="650484.36029098788"/>
    <n v="856149.43584543804"/>
    <n v="2351594.7838701634"/>
    <n v="2223216.6086086738"/>
    <n v="4469437.4020245839"/>
    <n v="934810.5"/>
    <n v="975318.95499999996"/>
    <n v="757196.505"/>
    <n v="368938.54399999999"/>
    <n v="0"/>
    <n v="0"/>
    <n v="2667325.96"/>
    <n v="368938.54399999999"/>
    <n v="3036264.5039999997"/>
    <n v="487.2"/>
    <n v="150"/>
    <n v="156.5"/>
    <n v="121.5"/>
    <n v="59.2"/>
    <n v="0"/>
    <n v="0"/>
    <n v="326.66666666666669"/>
    <n v="423.46666666666664"/>
  </r>
  <r>
    <x v="2"/>
    <s v="BC_TAM303"/>
    <x v="12"/>
    <x v="1"/>
    <x v="4"/>
    <s v="Phesgo 15ml"/>
    <n v="8489.27"/>
    <n v="8.0000041228515535"/>
    <n v="7.000005889787932"/>
    <n v="11.000004122851553"/>
    <n v="10.000002827098207"/>
    <n v="10.000002827098207"/>
    <n v="12.000002827098207"/>
    <n v="26.000014135491039"/>
    <n v="32.000008481294621"/>
    <n v="56.000017904955314"/>
    <n v="2.5"/>
    <n v="17"/>
    <n v="11.5"/>
    <n v="3"/>
    <n v="0"/>
    <n v="0"/>
    <n v="31"/>
    <n v="3"/>
    <n v="34"/>
    <n v="67914.195000000007"/>
    <n v="59424.94"/>
    <n v="93382.005000000019"/>
    <n v="84892.724000000002"/>
    <n v="84892.724000000002"/>
    <n v="101871.264"/>
    <n v="220721.14"/>
    <n v="271656.712"/>
    <n v="475399.272"/>
    <n v="21223.175000000003"/>
    <n v="144317.59"/>
    <n v="97626.60500000001"/>
    <n v="25467.81"/>
    <n v="0"/>
    <n v="0"/>
    <n v="263167.37"/>
    <n v="25467.81"/>
    <n v="288635.18"/>
    <n v="68"/>
    <n v="5"/>
    <n v="34"/>
    <n v="23"/>
    <n v="6"/>
    <n v="0"/>
    <n v="0"/>
    <m/>
    <m/>
  </r>
  <r>
    <x v="2"/>
    <s v="BC_TAM305"/>
    <x v="13"/>
    <x v="0"/>
    <x v="0"/>
    <s v="Herceptin IV"/>
    <n v="4535.5"/>
    <n v="30.736474903397692"/>
    <n v="22.019769033468926"/>
    <n v="20.483384683994636"/>
    <n v="14.464155623298645"/>
    <n v="13.178848870558284"/>
    <n v="22.943042485186343"/>
    <n v="73.239628620861254"/>
    <n v="50.586046979043275"/>
    <n v="123.82567559990451"/>
    <n v="35"/>
    <n v="28"/>
    <n v="24"/>
    <n v="25"/>
    <n v="0"/>
    <n v="0"/>
    <n v="87"/>
    <n v="25"/>
    <n v="112"/>
    <n v="139405.28192436023"/>
    <n v="99870.662451298311"/>
    <n v="92902.391234257666"/>
    <n v="65602.177829471009"/>
    <n v="59772.669052417092"/>
    <n v="104058.16919156266"/>
    <n v="332178.33560991619"/>
    <n v="229433.01607345077"/>
    <n v="561611.35168336693"/>
    <n v="158742.5"/>
    <n v="126994"/>
    <n v="108852"/>
    <n v="113387.5"/>
    <n v="0"/>
    <n v="0"/>
    <n v="394588.5"/>
    <n v="113387.5"/>
    <n v="507976"/>
    <n v="0"/>
    <m/>
    <m/>
    <m/>
    <m/>
    <m/>
    <m/>
    <m/>
    <m/>
  </r>
  <r>
    <x v="2"/>
    <s v="BC_TAM305"/>
    <x v="13"/>
    <x v="0"/>
    <x v="1"/>
    <s v="Herceptin SC"/>
    <n v="3444.49"/>
    <n v="25.77534776258852"/>
    <n v="23.881446114369208"/>
    <n v="36.224120852411041"/>
    <n v="37.077694772670853"/>
    <n v="33.384086267480043"/>
    <n v="43.940583747164162"/>
    <n v="85.880914729368769"/>
    <n v="114.40236478731507"/>
    <n v="200.28327951668382"/>
    <n v="6"/>
    <n v="11"/>
    <n v="16"/>
    <n v="7"/>
    <n v="0"/>
    <n v="0"/>
    <n v="33"/>
    <n v="7"/>
    <n v="40"/>
    <n v="88782.927614758533"/>
    <n v="82259.402326483585"/>
    <n v="124773.6220349213"/>
    <n v="127713.74886751702"/>
    <n v="114991.15130747233"/>
    <n v="151352.90131126947"/>
    <n v="295815.95197616343"/>
    <n v="394057.80148625886"/>
    <n v="689873.75346242217"/>
    <n v="20666.939999999999"/>
    <n v="37889.39"/>
    <n v="55111.839999999997"/>
    <n v="24111.43"/>
    <n v="0"/>
    <n v="0"/>
    <n v="113668.17"/>
    <n v="24111.43"/>
    <n v="137779.59999999998"/>
    <n v="0"/>
    <m/>
    <m/>
    <m/>
    <m/>
    <m/>
    <m/>
    <m/>
    <m/>
  </r>
  <r>
    <x v="2"/>
    <s v="BC_TAM305"/>
    <x v="13"/>
    <x v="1"/>
    <x v="2"/>
    <s v="Itovebi 3mg"/>
    <n v="3566.02"/>
    <n v="2.262713489937575E-7"/>
    <n v="2.5835509393378768E-7"/>
    <n v="5.22918752591167E-7"/>
    <n v="5.293487261944884E-7"/>
    <n v="6.4354606891345684E-7"/>
    <n v="8.1956000937334274E-7"/>
    <n v="1.0075451955187122E-6"/>
    <n v="1.9924548044812879E-6"/>
    <n v="3.0000000000000001E-6"/>
    <n v="9"/>
    <n v="3"/>
    <n v="3"/>
    <n v="3"/>
    <n v="0"/>
    <n v="0"/>
    <n v="15"/>
    <n v="3"/>
    <n v="18"/>
    <n v="8.0688815593871915E-4"/>
    <n v="9.2129943206976559E-4"/>
    <n v="1.8647387301151533E-3"/>
    <n v="1.8876681445840694E-3"/>
    <n v="2.2948981526667652E-3"/>
    <n v="2.9225673846255277E-3"/>
    <n v="3.5929263181236383E-3"/>
    <n v="7.1051336818763623E-3"/>
    <n v="1.0698060000000001E-2"/>
    <n v="32094.18"/>
    <n v="10698.06"/>
    <n v="10698.06"/>
    <n v="10698.06"/>
    <n v="0"/>
    <n v="0"/>
    <n v="53490.3"/>
    <n v="10698.06"/>
    <n v="64188.36"/>
    <n v="0"/>
    <m/>
    <m/>
    <m/>
    <m/>
    <m/>
    <m/>
    <m/>
    <m/>
  </r>
  <r>
    <x v="2"/>
    <s v="BC_TAM305"/>
    <x v="13"/>
    <x v="1"/>
    <x v="2"/>
    <s v="Itovebi 9mg"/>
    <n v="10698.05"/>
    <n v="0"/>
    <n v="0"/>
    <n v="0"/>
    <n v="0"/>
    <n v="0"/>
    <n v="0"/>
    <n v="0"/>
    <n v="0"/>
    <n v="0"/>
    <n v="0"/>
    <n v="1"/>
    <n v="2"/>
    <n v="1"/>
    <n v="0"/>
    <n v="0"/>
    <n v="3"/>
    <n v="1"/>
    <n v="4"/>
    <n v="0"/>
    <n v="0"/>
    <n v="0"/>
    <n v="0"/>
    <n v="0"/>
    <n v="0"/>
    <n v="0"/>
    <n v="0"/>
    <n v="0"/>
    <n v="0"/>
    <n v="10698.05"/>
    <n v="21396.1"/>
    <n v="10698.05"/>
    <n v="0"/>
    <n v="0"/>
    <n v="32094.149999999998"/>
    <n v="10698.05"/>
    <n v="42792.2"/>
    <n v="0"/>
    <m/>
    <m/>
    <m/>
    <m/>
    <m/>
    <m/>
    <m/>
    <m/>
  </r>
  <r>
    <x v="2"/>
    <s v="BC_TAM305"/>
    <x v="13"/>
    <x v="0"/>
    <x v="3"/>
    <s v="Perjeta"/>
    <n v="3985.87"/>
    <n v="17.067742676670719"/>
    <n v="14.417378612017735"/>
    <n v="21.882565509970064"/>
    <n v="13.222997328941315"/>
    <n v="16.049154241162952"/>
    <n v="18.41892428374646"/>
    <n v="53.367686798658518"/>
    <n v="47.691075853850727"/>
    <n v="101.05876265250926"/>
    <n v="16"/>
    <n v="7"/>
    <n v="16"/>
    <n v="23"/>
    <n v="0"/>
    <n v="0"/>
    <n v="39"/>
    <n v="23"/>
    <n v="62"/>
    <n v="68029.803502661511"/>
    <n v="57465.796888283126"/>
    <n v="87221.061389224371"/>
    <n v="52705.148363507316"/>
    <n v="63969.842415224179"/>
    <n v="73415.437734856503"/>
    <n v="212716.66178016903"/>
    <n v="190090.42851358798"/>
    <n v="402807.09029375709"/>
    <n v="63773.919999999998"/>
    <n v="27901.09"/>
    <n v="63773.919999999998"/>
    <n v="91675.01"/>
    <n v="0"/>
    <n v="0"/>
    <n v="155448.93"/>
    <n v="91675.01"/>
    <n v="247123.94"/>
    <n v="0"/>
    <m/>
    <m/>
    <m/>
    <m/>
    <m/>
    <m/>
    <m/>
    <m/>
  </r>
  <r>
    <x v="2"/>
    <s v="BC_TAM305"/>
    <x v="13"/>
    <x v="1"/>
    <x v="4"/>
    <s v="Phesgo 10ml"/>
    <n v="6232.07"/>
    <n v="75.963831888574745"/>
    <n v="70.970252792269662"/>
    <n v="104.41002977638409"/>
    <n v="90.141923870484447"/>
    <n v="83.171294977981646"/>
    <n v="107.15268860479424"/>
    <n v="251.3441144572285"/>
    <n v="280.46590745326034"/>
    <n v="531.81002191048879"/>
    <n v="56"/>
    <n v="64"/>
    <n v="72"/>
    <n v="62"/>
    <n v="0"/>
    <n v="0"/>
    <n v="192"/>
    <n v="62"/>
    <n v="254"/>
    <n v="473411.91779783001"/>
    <n v="442291.58331911999"/>
    <n v="650690.61426851002"/>
    <n v="561770.77949552995"/>
    <n v="518329.33229343005"/>
    <n v="667783.05607327993"/>
    <n v="1566394.11538546"/>
    <n v="1747883.16786224"/>
    <n v="3314277.2832476995"/>
    <n v="348995.92"/>
    <n v="398852.48"/>
    <n v="448709.04"/>
    <n v="386388.33999999997"/>
    <n v="0"/>
    <n v="0"/>
    <n v="1196557.44"/>
    <n v="386388.33999999997"/>
    <n v="1582945.78"/>
    <n v="254"/>
    <n v="56"/>
    <n v="64"/>
    <n v="72"/>
    <n v="62"/>
    <n v="0"/>
    <n v="0"/>
    <n v="98.666666666666657"/>
    <n v="98.666666666666657"/>
  </r>
  <r>
    <x v="2"/>
    <s v="BC_TAM305"/>
    <x v="13"/>
    <x v="1"/>
    <x v="4"/>
    <s v="Phesgo 15ml"/>
    <n v="8489.27"/>
    <n v="6.0000023559151732"/>
    <n v="5.0000035338727589"/>
    <n v="8.0000023559151732"/>
    <n v="8.0000011779575857"/>
    <n v="7.0000011779575866"/>
    <n v="10.000001177957586"/>
    <n v="19.000008245703107"/>
    <n v="25.000003533872757"/>
    <n v="44.000011779575864"/>
    <n v="0"/>
    <n v="5"/>
    <n v="14"/>
    <n v="1"/>
    <n v="0"/>
    <n v="0"/>
    <n v="19"/>
    <n v="1"/>
    <n v="20"/>
    <n v="50935.640000000007"/>
    <n v="42446.38"/>
    <n v="67914.180000000008"/>
    <n v="67914.17"/>
    <n v="59424.9"/>
    <n v="84892.709999999992"/>
    <n v="161296.20000000001"/>
    <n v="212231.78"/>
    <n v="373527.98000000004"/>
    <n v="0"/>
    <n v="42446.350000000006"/>
    <n v="118849.78"/>
    <n v="8489.27"/>
    <n v="0"/>
    <n v="0"/>
    <n v="161296.13"/>
    <n v="8489.27"/>
    <n v="169785.40000000002"/>
    <n v="40"/>
    <n v="0"/>
    <n v="10"/>
    <n v="28"/>
    <n v="2"/>
    <n v="0"/>
    <n v="0"/>
    <m/>
    <m/>
  </r>
  <r>
    <x v="2"/>
    <s v="BC_TAM306"/>
    <x v="14"/>
    <x v="0"/>
    <x v="0"/>
    <s v="Herceptin IV"/>
    <n v="4535.5"/>
    <n v="20.150469436733172"/>
    <n v="14.43590015795176"/>
    <n v="13.428664748736548"/>
    <n v="9.4825294807492675"/>
    <n v="8.6398975641626983"/>
    <n v="15.04118749893863"/>
    <n v="48.015034343421476"/>
    <n v="33.163614543850599"/>
    <n v="81.178649478745754"/>
    <n v="16"/>
    <n v="18"/>
    <n v="18"/>
    <n v="18"/>
    <n v="0"/>
    <n v="0"/>
    <n v="52"/>
    <n v="18"/>
    <n v="70"/>
    <n v="91392.454130303304"/>
    <n v="65474.025166390209"/>
    <n v="60905.708967894614"/>
    <n v="43008.012459938305"/>
    <n v="39186.255402259922"/>
    <n v="68219.30590143615"/>
    <n v="217772.1882645881"/>
    <n v="150413.5737636344"/>
    <n v="368185.76471085136"/>
    <n v="72568"/>
    <n v="81639"/>
    <n v="81639"/>
    <n v="81639"/>
    <n v="0"/>
    <n v="0"/>
    <n v="235846"/>
    <n v="81639"/>
    <n v="317485"/>
    <n v="0"/>
    <m/>
    <m/>
    <m/>
    <m/>
    <m/>
    <m/>
    <m/>
    <m/>
  </r>
  <r>
    <x v="2"/>
    <s v="BC_TAM306"/>
    <x v="14"/>
    <x v="0"/>
    <x v="1"/>
    <s v="Herceptin SC"/>
    <n v="3444.49"/>
    <n v="28.138999384353205"/>
    <n v="26.071423117133261"/>
    <n v="39.545946140218632"/>
    <n v="41.264449986900701"/>
    <n v="37.153764995071626"/>
    <n v="48.902285634179599"/>
    <n v="93.756368641705095"/>
    <n v="127.32050061615192"/>
    <n v="222.89895371058213"/>
    <n v="23.5"/>
    <n v="17.5"/>
    <n v="26"/>
    <n v="9.5"/>
    <n v="0"/>
    <n v="0"/>
    <n v="67"/>
    <n v="9.5"/>
    <n v="76.5"/>
    <n v="96924.501989410768"/>
    <n v="89802.756212734341"/>
    <n v="136215.61602052167"/>
    <n v="142134.98533537958"/>
    <n v="127975.77198787425"/>
    <n v="168443.43384407528"/>
    <n v="322942.87422266678"/>
    <n v="438554.19116732909"/>
    <n v="767773.21706656297"/>
    <n v="80945.514999999999"/>
    <n v="60278.574999999997"/>
    <n v="89556.739999999991"/>
    <n v="32722.654999999999"/>
    <n v="0"/>
    <n v="0"/>
    <n v="230780.83"/>
    <n v="32722.654999999999"/>
    <n v="263503.48499999999"/>
    <n v="0"/>
    <m/>
    <m/>
    <m/>
    <m/>
    <m/>
    <m/>
    <m/>
    <m/>
  </r>
  <r>
    <x v="2"/>
    <s v="BC_TAM306"/>
    <x v="14"/>
    <x v="1"/>
    <x v="2"/>
    <s v="Itovebi 3mg"/>
    <n v="3566.02"/>
    <n v="0.22029404060036323"/>
    <n v="0.25153024368953869"/>
    <n v="0.50910504324251815"/>
    <n v="0.51536515912695746"/>
    <n v="0.62654580203760757"/>
    <n v="0.79791006144709098"/>
    <n v="0.98092932753242001"/>
    <n v="1.9398210226116559"/>
    <n v="2.9207503501440759"/>
    <n v="0"/>
    <n v="0"/>
    <n v="0"/>
    <n v="0"/>
    <n v="0"/>
    <n v="0"/>
    <n v="0"/>
    <n v="0"/>
    <n v="0"/>
    <n v="785.57295466170729"/>
    <n v="896.96187960176871"/>
    <n v="1815.4787663036846"/>
    <n v="1837.8024647499128"/>
    <n v="2234.2748609821492"/>
    <n v="2845.3632373215555"/>
    <n v="3498.0136005671602"/>
    <n v="6917.4405630536176"/>
    <n v="10415.454163620778"/>
    <n v="0"/>
    <n v="0"/>
    <n v="0"/>
    <n v="0"/>
    <n v="0"/>
    <n v="0"/>
    <n v="0"/>
    <n v="0"/>
    <n v="0"/>
    <n v="0"/>
    <m/>
    <m/>
    <m/>
    <m/>
    <m/>
    <m/>
    <m/>
    <m/>
  </r>
  <r>
    <x v="2"/>
    <s v="BC_TAM306"/>
    <x v="14"/>
    <x v="1"/>
    <x v="2"/>
    <s v="Itovebi 9mg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2"/>
    <s v="BC_TAM306"/>
    <x v="14"/>
    <x v="0"/>
    <x v="3"/>
    <s v="Perjeta"/>
    <n v="3985.87"/>
    <n v="10.136632729011174"/>
    <n v="8.5625659276480146"/>
    <n v="12.996184319458088"/>
    <n v="14.594895007440137"/>
    <n v="17.714268201152223"/>
    <n v="20.32990398348603"/>
    <n v="31.695382976117276"/>
    <n v="52.639067192078386"/>
    <n v="111.54369873969222"/>
    <n v="5"/>
    <n v="16"/>
    <n v="21"/>
    <n v="10"/>
    <n v="0"/>
    <n v="0"/>
    <n v="42"/>
    <n v="10"/>
    <n v="52"/>
    <n v="40403.300295583766"/>
    <n v="34129.274654034394"/>
    <n v="51801.101193398405"/>
    <n v="58173.354163305419"/>
    <n v="70606.770194926605"/>
    <n v="81032.354390657463"/>
    <n v="126333.67614301656"/>
    <n v="209812.47874888947"/>
    <n v="444598.68249557703"/>
    <n v="19929.349999999999"/>
    <n v="63773.919999999998"/>
    <n v="83703.27"/>
    <n v="39858.699999999997"/>
    <n v="0"/>
    <n v="0"/>
    <n v="167406.54"/>
    <n v="39858.699999999997"/>
    <n v="207265.24"/>
    <n v="0"/>
    <m/>
    <m/>
    <m/>
    <m/>
    <m/>
    <m/>
    <m/>
    <m/>
  </r>
  <r>
    <x v="2"/>
    <s v="BC_TAM306"/>
    <x v="14"/>
    <x v="1"/>
    <x v="4"/>
    <s v="Phesgo 10ml"/>
    <n v="6232.07"/>
    <n v="34.367115072141502"/>
    <n v="31.565195665526357"/>
    <n v="46.746366982464863"/>
    <n v="48.255430835914318"/>
    <n v="43.826394718266556"/>
    <n v="58.744998439088249"/>
    <n v="112.67867772013273"/>
    <n v="150.82682399326913"/>
    <n v="284.5551328851891"/>
    <n v="51.5"/>
    <n v="43.5"/>
    <n v="126"/>
    <n v="35"/>
    <n v="0"/>
    <n v="0"/>
    <n v="221"/>
    <n v="35"/>
    <n v="256"/>
    <n v="214178.26682764088"/>
    <n v="196716.50895125684"/>
    <n v="291326.63128040981"/>
    <n v="300731.2228495765"/>
    <n v="273129.15973186743"/>
    <n v="366102.9424222887"/>
    <n v="702221.40705930756"/>
    <n v="939963.32500373269"/>
    <n v="1773367.5069998002"/>
    <n v="320951.60499999998"/>
    <n v="271095.04499999998"/>
    <n v="785240.82"/>
    <n v="218122.44999999998"/>
    <n v="0"/>
    <n v="0"/>
    <n v="1377287.47"/>
    <n v="218122.44999999998"/>
    <n v="1595409.92"/>
    <n v="256"/>
    <n v="51.5"/>
    <n v="43.5"/>
    <n v="126"/>
    <n v="35"/>
    <n v="0"/>
    <n v="0"/>
    <n v="45.833333333333329"/>
    <n v="60.833333333333336"/>
  </r>
  <r>
    <x v="2"/>
    <s v="BC_TAM306"/>
    <x v="14"/>
    <x v="1"/>
    <x v="4"/>
    <s v="Phesgo 15ml"/>
    <n v="8489.27"/>
    <n v="2.0000035338727593"/>
    <n v="2.0000035338727593"/>
    <n v="3.0000035338727593"/>
    <n v="4.0000035338727598"/>
    <n v="4.0000035338727598"/>
    <n v="4.0000035338727598"/>
    <n v="7.0000106016182784"/>
    <n v="12.000010601618278"/>
    <n v="22.000021203236553"/>
    <n v="2.5"/>
    <n v="3"/>
    <n v="4.5"/>
    <n v="2"/>
    <n v="0"/>
    <n v="0"/>
    <n v="10"/>
    <n v="2"/>
    <n v="12"/>
    <n v="16978.57"/>
    <n v="16978.57"/>
    <n v="25467.84"/>
    <n v="33957.110000000008"/>
    <n v="33957.110000000008"/>
    <n v="33957.110000000008"/>
    <n v="59424.98"/>
    <n v="101871.33"/>
    <n v="186764.12"/>
    <n v="21223.175000000003"/>
    <n v="25467.81"/>
    <n v="38201.715000000004"/>
    <n v="16978.54"/>
    <n v="0"/>
    <n v="0"/>
    <n v="84892.700000000012"/>
    <n v="16978.54"/>
    <n v="101871.24"/>
    <n v="24"/>
    <n v="5"/>
    <n v="6"/>
    <n v="9"/>
    <n v="4"/>
    <n v="0"/>
    <n v="0"/>
    <m/>
    <m/>
  </r>
  <r>
    <x v="2"/>
    <s v="BC_TAM307"/>
    <x v="15"/>
    <x v="0"/>
    <x v="0"/>
    <s v="Herceptin IV"/>
    <n v="4535.5"/>
    <n v="25.763719935552764"/>
    <n v="18.457261745429978"/>
    <n v="17.169444055937987"/>
    <n v="5.3468121945573959"/>
    <n v="4.871686373301066"/>
    <n v="8.4811130725421897"/>
    <n v="61.390425736920733"/>
    <n v="18.699611640400651"/>
    <n v="76.881939546225766"/>
    <n v="42"/>
    <n v="17.5"/>
    <n v="38.5"/>
    <n v="0"/>
    <n v="0"/>
    <n v="0"/>
    <n v="98"/>
    <n v="0"/>
    <n v="98"/>
    <n v="116851.35176769957"/>
    <n v="83712.910646397664"/>
    <n v="77872.013515706742"/>
    <n v="24250.466708415068"/>
    <n v="22095.533546106984"/>
    <n v="38466.088340515103"/>
    <n v="278436.27592980396"/>
    <n v="84812.088595037145"/>
    <n v="348698.03681190696"/>
    <n v="190491"/>
    <n v="79371.25"/>
    <n v="174616.75"/>
    <n v="0"/>
    <n v="0"/>
    <n v="0"/>
    <n v="444479"/>
    <n v="0"/>
    <n v="444479"/>
    <n v="0"/>
    <m/>
    <m/>
    <m/>
    <m/>
    <m/>
    <m/>
    <m/>
    <m/>
  </r>
  <r>
    <x v="2"/>
    <s v="BC_TAM307"/>
    <x v="15"/>
    <x v="0"/>
    <x v="1"/>
    <s v="Herceptin SC"/>
    <n v="3444.49"/>
    <n v="208.40844999993791"/>
    <n v="193.09517040451746"/>
    <n v="292.89276517226932"/>
    <n v="75.623812530652785"/>
    <n v="68.090314052099643"/>
    <n v="89.621387957275829"/>
    <n v="694.3963855767247"/>
    <n v="233.33551454002827"/>
    <n v="867.64360394244056"/>
    <n v="312.5"/>
    <n v="238.5"/>
    <n v="324.5"/>
    <n v="-3"/>
    <n v="0"/>
    <n v="0"/>
    <n v="875.5"/>
    <n v="-3"/>
    <n v="872.5"/>
    <n v="717860.82194028609"/>
    <n v="665114.38350665628"/>
    <n v="1008866.2007082299"/>
    <n v="260485.4660237082"/>
    <n v="234536.40584931668"/>
    <n v="308699.97460495698"/>
    <n v="2391841.4061551723"/>
    <n v="803721.84647798189"/>
    <n v="2988589.7173436969"/>
    <n v="1076403.125"/>
    <n v="821510.86499999999"/>
    <n v="1117737.0049999999"/>
    <n v="-10333.469999999999"/>
    <n v="0"/>
    <n v="0"/>
    <n v="3015650.9949999996"/>
    <n v="-10333.469999999999"/>
    <n v="3005317.5249999999"/>
    <n v="0"/>
    <m/>
    <m/>
    <m/>
    <m/>
    <m/>
    <m/>
    <m/>
    <m/>
  </r>
  <r>
    <x v="2"/>
    <s v="BC_TAM307"/>
    <x v="15"/>
    <x v="1"/>
    <x v="2"/>
    <s v="Itovebi 3mg"/>
    <n v="3566.02"/>
    <n v="1.7623505146321143"/>
    <n v="2.0122398826755581"/>
    <n v="4.0728361625901259"/>
    <n v="4.1229166853267003"/>
    <n v="5.0123608389015972"/>
    <n v="6.3832733887233122"/>
    <n v="7.8474265598977979"/>
    <n v="15.518550912951609"/>
    <n v="23.365977137001011"/>
    <n v="6.5"/>
    <n v="14"/>
    <n v="4"/>
    <n v="0"/>
    <n v="0"/>
    <n v="0"/>
    <n v="24.5"/>
    <n v="0"/>
    <n v="24.5"/>
    <n v="6284.5771821884127"/>
    <n v="7175.6876664186939"/>
    <n v="14523.815212519641"/>
    <n v="14702.40335820872"/>
    <n v="17874.178998739873"/>
    <n v="22762.880569655106"/>
    <n v="27984.080061126744"/>
    <n v="55339.462926603694"/>
    <n v="83323.541790088348"/>
    <n v="23179.13"/>
    <n v="49924.28"/>
    <n v="14264.08"/>
    <n v="0"/>
    <n v="0"/>
    <n v="0"/>
    <n v="87367.49"/>
    <n v="0"/>
    <n v="87367.49"/>
    <n v="0"/>
    <m/>
    <m/>
    <m/>
    <m/>
    <m/>
    <m/>
    <m/>
    <m/>
  </r>
  <r>
    <x v="2"/>
    <s v="BC_TAM307"/>
    <x v="15"/>
    <x v="1"/>
    <x v="2"/>
    <s v="Itovebi 9mg"/>
    <n v="10698.05"/>
    <n v="0"/>
    <n v="0"/>
    <n v="0"/>
    <n v="0"/>
    <n v="0"/>
    <n v="0"/>
    <n v="0"/>
    <n v="0"/>
    <n v="0"/>
    <n v="10"/>
    <n v="4"/>
    <n v="9"/>
    <n v="6"/>
    <n v="0"/>
    <n v="0"/>
    <n v="23"/>
    <n v="6"/>
    <n v="29"/>
    <n v="0"/>
    <n v="0"/>
    <n v="0"/>
    <n v="0"/>
    <n v="0"/>
    <n v="0"/>
    <n v="0"/>
    <n v="0"/>
    <n v="0"/>
    <n v="106980.5"/>
    <n v="42792.2"/>
    <n v="96282.45"/>
    <n v="64188.299999999996"/>
    <n v="0"/>
    <n v="0"/>
    <n v="246055.15"/>
    <n v="64188.299999999996"/>
    <n v="310243.44999999995"/>
    <n v="0"/>
    <m/>
    <m/>
    <m/>
    <m/>
    <m/>
    <m/>
    <m/>
    <m/>
  </r>
  <r>
    <x v="2"/>
    <s v="BC_TAM307"/>
    <x v="15"/>
    <x v="0"/>
    <x v="3"/>
    <s v="Perjeta"/>
    <n v="3985.87"/>
    <n v="97.026208483737719"/>
    <n v="81.959495728200181"/>
    <n v="124.39737366274599"/>
    <n v="10.580454141227507"/>
    <n v="12.841819160202995"/>
    <n v="14.738003711789606"/>
    <n v="303.38307787468386"/>
    <n v="38.16027701322011"/>
    <n v="309.40402987217755"/>
    <n v="202.5"/>
    <n v="160"/>
    <n v="195.5"/>
    <n v="7"/>
    <n v="0"/>
    <n v="0"/>
    <n v="558"/>
    <n v="7"/>
    <n v="565"/>
    <n v="386733.85360907565"/>
    <n v="326679.89523816126"/>
    <n v="495831.75976112933"/>
    <n v="42172.314747894481"/>
    <n v="51185.821736078309"/>
    <n v="58743.766854710833"/>
    <n v="1209245.5086083661"/>
    <n v="152101.90333868362"/>
    <n v="1233244.2405466163"/>
    <n v="807138.67499999993"/>
    <n v="637739.19999999995"/>
    <n v="779237.58499999996"/>
    <n v="27901.09"/>
    <n v="0"/>
    <n v="0"/>
    <n v="2224115.46"/>
    <n v="27901.09"/>
    <n v="2252016.5499999998"/>
    <n v="0"/>
    <m/>
    <m/>
    <m/>
    <m/>
    <m/>
    <m/>
    <m/>
    <m/>
  </r>
  <r>
    <x v="2"/>
    <s v="BC_TAM307"/>
    <x v="15"/>
    <x v="1"/>
    <x v="4"/>
    <s v="Phesgo 10ml"/>
    <n v="6232.07"/>
    <n v="205.14452374162036"/>
    <n v="186.94784904842854"/>
    <n v="279.53267315566899"/>
    <n v="259.56415867493308"/>
    <n v="235.11034456953792"/>
    <n v="303.35598807297259"/>
    <n v="671.62504594571783"/>
    <n v="798.03049131744365"/>
    <n v="1465.7111948623283"/>
    <n v="223"/>
    <n v="198.5"/>
    <n v="127.5"/>
    <n v="68"/>
    <n v="0"/>
    <n v="0"/>
    <n v="549"/>
    <n v="68"/>
    <n v="617"/>
    <n v="1278475.03207444"/>
    <n v="1165072.0816192399"/>
    <n v="1742067.18639325"/>
    <n v="1617622.0063532901"/>
    <n v="1465224.12508148"/>
    <n v="1890535.7525899303"/>
    <n v="4185614.3000869295"/>
    <n v="4973381.8840247011"/>
    <n v="9134414.76616567"/>
    <n v="1389751.6099999999"/>
    <n v="1237065.895"/>
    <n v="794588.92499999993"/>
    <n v="423780.76"/>
    <n v="0"/>
    <n v="0"/>
    <n v="3421406.4299999997"/>
    <n v="423780.76"/>
    <n v="3845187.19"/>
    <n v="617"/>
    <n v="223"/>
    <n v="198.5"/>
    <n v="127.5"/>
    <n v="68"/>
    <n v="0"/>
    <n v="0"/>
    <n v="363.66666666666669"/>
    <n v="194.66666666666666"/>
  </r>
  <r>
    <x v="2"/>
    <s v="BC_TAM307"/>
    <x v="15"/>
    <x v="1"/>
    <x v="4"/>
    <s v="Phesgo 15ml"/>
    <n v="8489.27"/>
    <n v="13.000002944893964"/>
    <n v="14.000003533872757"/>
    <n v="19.000002944893964"/>
    <n v="15.000001177957586"/>
    <n v="16.000001177957586"/>
    <n v="23.000001177957586"/>
    <n v="46.000009423660686"/>
    <n v="54.000003533872757"/>
    <n v="100.00000942366069"/>
    <n v="2.5"/>
    <n v="17"/>
    <n v="11.5"/>
    <n v="3"/>
    <n v="0"/>
    <n v="0"/>
    <n v="31"/>
    <n v="3"/>
    <n v="34"/>
    <n v="110360.53499999999"/>
    <n v="118849.80999999998"/>
    <n v="161296.155"/>
    <n v="127339.06"/>
    <n v="135828.32999999999"/>
    <n v="195253.22"/>
    <n v="390506.49999999994"/>
    <n v="458420.61"/>
    <n v="848927.08"/>
    <n v="21223.175000000003"/>
    <n v="144317.59"/>
    <n v="97626.60500000001"/>
    <n v="25467.81"/>
    <n v="0"/>
    <n v="0"/>
    <n v="263167.37"/>
    <n v="25467.81"/>
    <n v="288635.18"/>
    <n v="68"/>
    <n v="5"/>
    <n v="34"/>
    <n v="23"/>
    <n v="6"/>
    <n v="0"/>
    <n v="0"/>
    <m/>
    <m/>
  </r>
  <r>
    <x v="2"/>
    <s v="BC_TAM314"/>
    <x v="16"/>
    <x v="0"/>
    <x v="0"/>
    <s v="Herceptin IV"/>
    <n v="4535.5"/>
    <n v="35.946555407731196"/>
    <n v="25.752297559000031"/>
    <n v="23.955483665424889"/>
    <n v="16.915946710644949"/>
    <n v="15.41277009235926"/>
    <n v="26.832073310544612"/>
    <n v="85.654336632156117"/>
    <n v="59.160790113548828"/>
    <n v="144.81512674570496"/>
    <n v="46"/>
    <n v="56"/>
    <n v="20"/>
    <n v="47"/>
    <n v="0"/>
    <n v="0"/>
    <n v="122"/>
    <n v="47"/>
    <n v="169"/>
    <n v="163035.60205176484"/>
    <n v="116799.54557884464"/>
    <n v="108650.09616453458"/>
    <n v="76722.276306130167"/>
    <n v="69904.618753895425"/>
    <n v="121696.86849997508"/>
    <n v="388485.24379514408"/>
    <n v="268323.76356000069"/>
    <n v="656809.00735514483"/>
    <n v="208633"/>
    <n v="253988"/>
    <n v="90710"/>
    <n v="213168.5"/>
    <n v="0"/>
    <n v="0"/>
    <n v="553331"/>
    <n v="213168.5"/>
    <n v="766499.5"/>
    <n v="0"/>
    <m/>
    <m/>
    <m/>
    <m/>
    <m/>
    <m/>
    <m/>
    <m/>
  </r>
  <r>
    <x v="2"/>
    <s v="BC_TAM314"/>
    <x v="16"/>
    <x v="0"/>
    <x v="1"/>
    <s v="Herceptin SC"/>
    <n v="3444.49"/>
    <n v="50.809395787441915"/>
    <n v="47.076061156491441"/>
    <n v="71.406434954631379"/>
    <n v="73.089033984828262"/>
    <n v="65.808045260536673"/>
    <n v="86.617435050920591"/>
    <n v="169.29189189856473"/>
    <n v="225.51451429628551"/>
    <n v="394.80640619485024"/>
    <n v="12"/>
    <n v="11"/>
    <n v="7"/>
    <n v="0"/>
    <n v="0"/>
    <n v="0"/>
    <n v="30"/>
    <n v="0"/>
    <n v="30"/>
    <n v="175012.45569588579"/>
    <n v="162153.02189292319"/>
    <n v="245958.75113687821"/>
    <n v="251754.44667040108"/>
    <n v="226675.15381946595"/>
    <n v="298352.88885854546"/>
    <n v="583124.22872568714"/>
    <n v="776782.48934841249"/>
    <n v="1359906.7180740996"/>
    <n v="41333.879999999997"/>
    <n v="37889.39"/>
    <n v="24111.43"/>
    <n v="0"/>
    <n v="0"/>
    <n v="0"/>
    <n v="103334.7"/>
    <n v="0"/>
    <n v="103334.7"/>
    <n v="0"/>
    <m/>
    <m/>
    <m/>
    <m/>
    <m/>
    <m/>
    <m/>
    <m/>
  </r>
  <r>
    <x v="2"/>
    <s v="BC_TAM314"/>
    <x v="16"/>
    <x v="1"/>
    <x v="2"/>
    <s v="Itovebi 3mg"/>
    <n v="3566.02"/>
    <n v="8.8117512909562574"/>
    <n v="10.061197949365589"/>
    <n v="20.364177849744358"/>
    <n v="20.614582191486466"/>
    <n v="25.061802692900489"/>
    <n v="31.91636503130988"/>
    <n v="39.237127090066203"/>
    <n v="77.592749915696828"/>
    <n v="116.82987700576302"/>
    <n v="1"/>
    <n v="1"/>
    <n v="0"/>
    <n v="11"/>
    <n v="0"/>
    <n v="0"/>
    <n v="2"/>
    <n v="11"/>
    <n v="13"/>
    <n v="31422.881338575833"/>
    <n v="35878.433111396676"/>
    <n v="72619.065495745381"/>
    <n v="73512.012386484566"/>
    <n v="89370.889638937006"/>
    <n v="113814.39602895165"/>
    <n v="139920.37994571787"/>
    <n v="276697.29805437318"/>
    <n v="416617.67800009105"/>
    <n v="3566.02"/>
    <n v="3566.02"/>
    <n v="0"/>
    <n v="39226.22"/>
    <n v="0"/>
    <n v="0"/>
    <n v="7132.04"/>
    <n v="39226.22"/>
    <n v="46358.26"/>
    <n v="0"/>
    <m/>
    <m/>
    <m/>
    <m/>
    <m/>
    <m/>
    <m/>
    <m/>
  </r>
  <r>
    <x v="2"/>
    <s v="BC_TAM314"/>
    <x v="16"/>
    <x v="1"/>
    <x v="2"/>
    <s v="Itovebi 9mg"/>
    <n v="10698.05"/>
    <n v="0"/>
    <n v="0"/>
    <n v="0"/>
    <n v="0"/>
    <n v="0"/>
    <n v="0"/>
    <n v="0"/>
    <n v="0"/>
    <n v="0"/>
    <n v="16"/>
    <n v="5"/>
    <n v="15"/>
    <n v="6"/>
    <n v="0"/>
    <n v="0"/>
    <n v="36"/>
    <n v="6"/>
    <n v="42"/>
    <n v="0"/>
    <n v="0"/>
    <n v="0"/>
    <n v="0"/>
    <n v="0"/>
    <n v="0"/>
    <n v="0"/>
    <n v="0"/>
    <n v="0"/>
    <n v="171168.8"/>
    <n v="53490.25"/>
    <n v="160470.75"/>
    <n v="64188.299999999996"/>
    <n v="0"/>
    <n v="0"/>
    <n v="385129.8"/>
    <n v="64188.299999999996"/>
    <n v="449318.1"/>
    <n v="0"/>
    <m/>
    <m/>
    <m/>
    <m/>
    <m/>
    <m/>
    <m/>
    <m/>
  </r>
  <r>
    <x v="2"/>
    <s v="BC_TAM314"/>
    <x v="16"/>
    <x v="0"/>
    <x v="3"/>
    <s v="Perjeta"/>
    <n v="3985.87"/>
    <n v="72.987773381121258"/>
    <n v="61.653868517839527"/>
    <n v="93.57767823757591"/>
    <n v="56.546266881743193"/>
    <n v="68.631924848140358"/>
    <n v="78.765909295297135"/>
    <n v="228.21932013653668"/>
    <n v="203.94410102518069"/>
    <n v="432.16342116171739"/>
    <n v="115"/>
    <n v="105"/>
    <n v="0"/>
    <n v="0"/>
    <n v="0"/>
    <n v="0"/>
    <n v="220"/>
    <n v="0"/>
    <n v="220"/>
    <n v="290919.77628660976"/>
    <n v="245744.30490920102"/>
    <n v="372988.4603568067"/>
    <n v="225386.06877593373"/>
    <n v="273557.93029445718"/>
    <n v="313950.67488284601"/>
    <n v="909652.54155261745"/>
    <n v="812894.6739532369"/>
    <n v="1722547.2155058545"/>
    <n v="458375.05"/>
    <n v="418516.35"/>
    <n v="0"/>
    <n v="0"/>
    <n v="0"/>
    <n v="0"/>
    <n v="876891.4"/>
    <n v="0"/>
    <n v="876891.4"/>
    <n v="0"/>
    <m/>
    <m/>
    <m/>
    <m/>
    <m/>
    <m/>
    <m/>
    <m/>
  </r>
  <r>
    <x v="2"/>
    <s v="BC_TAM314"/>
    <x v="16"/>
    <x v="1"/>
    <x v="4"/>
    <s v="Phesgo 10ml"/>
    <n v="6232.07"/>
    <n v="133.11198389228457"/>
    <n v="120.87120624418851"/>
    <n v="179.65284054871015"/>
    <n v="160.68020153849042"/>
    <n v="142.33110767250369"/>
    <n v="189.0102711719108"/>
    <n v="433.63603068518319"/>
    <n v="492.02158038290492"/>
    <n v="925.65761106808816"/>
    <n v="105"/>
    <n v="155"/>
    <n v="165"/>
    <n v="50"/>
    <n v="0"/>
    <n v="0"/>
    <n v="425"/>
    <n v="50"/>
    <n v="475"/>
    <n v="829563.20145558985"/>
    <n v="753277.81829821982"/>
    <n v="1119609.0779984"/>
    <n v="1001370.2636019799"/>
    <n v="887017.42619258002"/>
    <n v="1177925.2406623301"/>
    <n v="2702450.0977522093"/>
    <n v="3066312.9304568903"/>
    <n v="5768763.0282090995"/>
    <n v="654367.35"/>
    <n v="965970.85"/>
    <n v="1028291.5499999999"/>
    <n v="311603.5"/>
    <n v="0"/>
    <n v="0"/>
    <n v="2648629.75"/>
    <n v="311603.5"/>
    <n v="2960233.25"/>
    <n v="475"/>
    <n v="105"/>
    <n v="155"/>
    <n v="165"/>
    <n v="50"/>
    <n v="0"/>
    <n v="0"/>
    <n v="197.99999999999997"/>
    <n v="198"/>
  </r>
  <r>
    <x v="2"/>
    <s v="BC_TAM314"/>
    <x v="16"/>
    <x v="1"/>
    <x v="4"/>
    <s v="Phesgo 15ml"/>
    <n v="8489.27"/>
    <n v="8.0000035338727589"/>
    <n v="9.0000035338727589"/>
    <n v="13.000003533872759"/>
    <n v="9.0000035338727589"/>
    <n v="12.000003533872759"/>
    <n v="13.000003533872759"/>
    <n v="30.000010601618278"/>
    <n v="34.000010601618278"/>
    <n v="64.000021203236557"/>
    <n v="6"/>
    <n v="1"/>
    <n v="9"/>
    <n v="0"/>
    <n v="0"/>
    <n v="0"/>
    <n v="16"/>
    <n v="0"/>
    <n v="16"/>
    <n v="67914.19"/>
    <n v="76403.460000000006"/>
    <n v="110360.54000000001"/>
    <n v="76403.460000000006"/>
    <n v="101871.27"/>
    <n v="110360.54000000001"/>
    <n v="254678.19"/>
    <n v="288635.27"/>
    <n v="543313.46000000008"/>
    <n v="50935.62"/>
    <n v="8489.27"/>
    <n v="76403.430000000008"/>
    <n v="0"/>
    <n v="0"/>
    <n v="0"/>
    <n v="135828.32"/>
    <n v="0"/>
    <n v="135828.32"/>
    <n v="32"/>
    <n v="12"/>
    <n v="2"/>
    <n v="18"/>
    <n v="0"/>
    <n v="0"/>
    <n v="0"/>
    <m/>
    <m/>
  </r>
  <r>
    <x v="2"/>
    <s v="BC_TAM317"/>
    <x v="17"/>
    <x v="0"/>
    <x v="0"/>
    <s v="Herceptin IV"/>
    <n v="4535.5"/>
    <n v="51.316170323320002"/>
    <n v="36.763168897964569"/>
    <n v="34.198093976149423"/>
    <n v="25.162384623482978"/>
    <n v="22.926417055523618"/>
    <n v="39.912572463978528"/>
    <n v="122.27743319743399"/>
    <n v="88.001374142985128"/>
    <n v="213.48690517151474"/>
    <n v="42"/>
    <n v="62"/>
    <n v="49"/>
    <n v="37"/>
    <n v="0"/>
    <n v="0"/>
    <n v="153"/>
    <n v="37"/>
    <n v="190"/>
    <n v="232744.49050141787"/>
    <n v="166739.3525367183"/>
    <n v="155105.45522882571"/>
    <n v="114123.99545980705"/>
    <n v="103982.76455532738"/>
    <n v="181023.47241037461"/>
    <n v="554589.29826696182"/>
    <n v="399130.23242550902"/>
    <n v="968269.85840540507"/>
    <n v="190491"/>
    <n v="281201"/>
    <n v="222239.5"/>
    <n v="167813.5"/>
    <n v="0"/>
    <n v="0"/>
    <n v="693931.5"/>
    <n v="167813.5"/>
    <n v="861745"/>
    <n v="0"/>
    <m/>
    <m/>
    <m/>
    <m/>
    <m/>
    <m/>
    <m/>
    <m/>
  </r>
  <r>
    <x v="2"/>
    <s v="BC_TAM317"/>
    <x v="17"/>
    <x v="0"/>
    <x v="1"/>
    <s v="Herceptin SC"/>
    <n v="3444.49"/>
    <n v="14.971819656393903"/>
    <n v="13.871731534004237"/>
    <n v="21.041074192639748"/>
    <n v="63.044318272583226"/>
    <n v="56.763964771555791"/>
    <n v="74.713494563884581"/>
    <n v="49.884625383037886"/>
    <n v="194.5217776080236"/>
    <n v="304.49469916537385"/>
    <n v="0"/>
    <n v="5"/>
    <n v="5"/>
    <n v="47.2"/>
    <n v="0"/>
    <n v="0"/>
    <n v="10"/>
    <n v="47.2"/>
    <n v="57.2"/>
    <n v="51570.283088252232"/>
    <n v="47781.040551562248"/>
    <n v="72475.769645805674"/>
    <n v="217155.52384673018"/>
    <n v="195522.90901597618"/>
    <n v="257349.88489035479"/>
    <n v="171827.09328562015"/>
    <n v="670028.31775306119"/>
    <n v="1048828.9463281385"/>
    <n v="0"/>
    <n v="17222.449999999997"/>
    <n v="17222.449999999997"/>
    <n v="162579.92799999999"/>
    <n v="0"/>
    <n v="0"/>
    <n v="34444.899999999994"/>
    <n v="162579.92799999999"/>
    <n v="197024.82800000001"/>
    <n v="0"/>
    <m/>
    <m/>
    <m/>
    <m/>
    <m/>
    <m/>
    <m/>
    <m/>
  </r>
  <r>
    <x v="2"/>
    <s v="BC_TAM317"/>
    <x v="17"/>
    <x v="1"/>
    <x v="2"/>
    <s v="Itovebi 3mg"/>
    <n v="3566.02"/>
    <n v="1.7623505146321139"/>
    <n v="2.0122398826755581"/>
    <n v="4.0728361625901242"/>
    <n v="4.1229173205451701"/>
    <n v="5.0123616111568801"/>
    <n v="6.3832743721953236"/>
    <n v="7.8474265598977961"/>
    <n v="15.518553303897374"/>
    <n v="23.36598019964357"/>
    <n v="2"/>
    <n v="3"/>
    <n v="2"/>
    <n v="0"/>
    <n v="0"/>
    <n v="0"/>
    <n v="7"/>
    <n v="0"/>
    <n v="7"/>
    <n v="6284.5771821884109"/>
    <n v="7175.6876664186939"/>
    <n v="14523.815212519634"/>
    <n v="14702.405623410488"/>
    <n v="17874.181752617656"/>
    <n v="22762.884076735969"/>
    <n v="27984.08006112674"/>
    <n v="55339.471452764112"/>
    <n v="83323.552711532961"/>
    <n v="7132.04"/>
    <n v="10698.06"/>
    <n v="7132.04"/>
    <n v="0"/>
    <n v="0"/>
    <n v="0"/>
    <n v="24962.14"/>
    <n v="0"/>
    <n v="24962.14"/>
    <n v="0"/>
    <m/>
    <m/>
    <m/>
    <m/>
    <m/>
    <m/>
    <m/>
    <m/>
  </r>
  <r>
    <x v="2"/>
    <s v="BC_TAM317"/>
    <x v="17"/>
    <x v="1"/>
    <x v="2"/>
    <s v="Itovebi 9mg"/>
    <n v="10698.05"/>
    <n v="0"/>
    <n v="0"/>
    <n v="0"/>
    <n v="0"/>
    <n v="0"/>
    <n v="0"/>
    <n v="0"/>
    <n v="0"/>
    <n v="0"/>
    <n v="4"/>
    <n v="4"/>
    <n v="12"/>
    <n v="7"/>
    <n v="0"/>
    <n v="0"/>
    <n v="20"/>
    <n v="7"/>
    <n v="27"/>
    <n v="0"/>
    <n v="0"/>
    <n v="0"/>
    <n v="0"/>
    <n v="0"/>
    <n v="0"/>
    <n v="0"/>
    <n v="0"/>
    <n v="0"/>
    <n v="42792.2"/>
    <n v="42792.2"/>
    <n v="128376.59999999999"/>
    <n v="74886.349999999991"/>
    <n v="0"/>
    <n v="0"/>
    <n v="213961"/>
    <n v="74886.349999999991"/>
    <n v="288847.34999999998"/>
    <n v="0"/>
    <m/>
    <m/>
    <m/>
    <m/>
    <m/>
    <m/>
    <m/>
    <m/>
  </r>
  <r>
    <x v="2"/>
    <s v="BC_TAM317"/>
    <x v="17"/>
    <x v="0"/>
    <x v="3"/>
    <s v="Perjeta"/>
    <n v="3985.87"/>
    <n v="47.879104195662983"/>
    <n v="40.444198501812082"/>
    <n v="61.385834903192269"/>
    <n v="49.834812417196034"/>
    <n v="60.486028331296467"/>
    <n v="69.417214098502185"/>
    <n v="149.70913760066733"/>
    <n v="179.73805484699469"/>
    <n v="361.58651746338853"/>
    <n v="33"/>
    <n v="31"/>
    <n v="2"/>
    <n v="46.400000000000006"/>
    <n v="0"/>
    <n v="0"/>
    <n v="66"/>
    <n v="46.400000000000006"/>
    <n v="112.4"/>
    <n v="190839.8850403672"/>
    <n v="161205.31748241771"/>
    <n v="244675.95776558697"/>
    <n v="198635.08376932915"/>
    <n v="241089.44574486464"/>
    <n v="276687.99115879688"/>
    <n v="596721.16028837184"/>
    <n v="716412.52067299071"/>
    <n v="1441236.8523617964"/>
    <n v="131533.71"/>
    <n v="123561.97"/>
    <n v="7971.74"/>
    <n v="184944.36800000002"/>
    <n v="0"/>
    <n v="0"/>
    <n v="263067.42"/>
    <n v="184944.36800000002"/>
    <n v="448011.788"/>
    <n v="0"/>
    <m/>
    <m/>
    <m/>
    <m/>
    <m/>
    <m/>
    <m/>
    <m/>
  </r>
  <r>
    <x v="2"/>
    <s v="BC_TAM317"/>
    <x v="17"/>
    <x v="1"/>
    <x v="4"/>
    <s v="Phesgo 10ml"/>
    <n v="6232.07"/>
    <n v="117.77369207435096"/>
    <n v="108.15667244774181"/>
    <n v="158.12745052581803"/>
    <n v="144.28703848361062"/>
    <n v="130.12662792258283"/>
    <n v="169.14911056777865"/>
    <n v="384.05781504791082"/>
    <n v="443.56277697397206"/>
    <n v="831.56493442271608"/>
    <n v="128"/>
    <n v="64"/>
    <n v="104"/>
    <n v="89.8"/>
    <n v="0"/>
    <n v="0"/>
    <n v="296"/>
    <n v="89.8"/>
    <n v="385.8"/>
    <n v="733973.89316580037"/>
    <n v="674039.95366139826"/>
    <n v="985461.34059843479"/>
    <n v="899206.92392255517"/>
    <n v="810958.25407749077"/>
    <n v="1054149.0974961363"/>
    <n v="2393475.1874256334"/>
    <n v="2764314.275496182"/>
    <n v="5182370.8808677755"/>
    <n v="797704.96"/>
    <n v="398852.48"/>
    <n v="648135.28"/>
    <n v="559639.88599999994"/>
    <n v="0"/>
    <n v="0"/>
    <n v="1844692.72"/>
    <n v="559639.88599999994"/>
    <n v="2404332.6060000001"/>
    <n v="385.8"/>
    <n v="128"/>
    <n v="64"/>
    <n v="104"/>
    <n v="89.8"/>
    <n v="0"/>
    <n v="0"/>
    <n v="168.33333333333331"/>
    <n v="188.86666666666667"/>
  </r>
  <r>
    <x v="2"/>
    <s v="BC_TAM317"/>
    <x v="17"/>
    <x v="1"/>
    <x v="4"/>
    <s v="Phesgo 15ml"/>
    <n v="8489.27"/>
    <n v="7.0000023559151732"/>
    <n v="7.0000023559151732"/>
    <n v="12.000002355915173"/>
    <n v="8.0000042406473124"/>
    <n v="9.0000042406473124"/>
    <n v="12.000004240647312"/>
    <n v="26.000007067745521"/>
    <n v="29.000012721941935"/>
    <n v="55.000023323560214"/>
    <n v="9"/>
    <n v="3"/>
    <n v="8"/>
    <n v="0"/>
    <n v="0"/>
    <n v="0"/>
    <n v="20"/>
    <n v="0"/>
    <n v="20"/>
    <n v="59424.91"/>
    <n v="59424.91"/>
    <n v="101871.26000000001"/>
    <n v="67914.196000000011"/>
    <n v="76403.466000000015"/>
    <n v="101871.27600000001"/>
    <n v="220721.08000000005"/>
    <n v="246188.93800000002"/>
    <n v="466910.04800000007"/>
    <n v="76403.430000000008"/>
    <n v="25467.81"/>
    <n v="67914.16"/>
    <n v="0"/>
    <n v="0"/>
    <n v="0"/>
    <n v="169785.40000000002"/>
    <n v="0"/>
    <n v="169785.40000000002"/>
    <n v="40"/>
    <n v="18"/>
    <n v="6"/>
    <n v="16"/>
    <n v="0"/>
    <n v="0"/>
    <n v="0"/>
    <m/>
    <m/>
  </r>
  <r>
    <x v="2"/>
    <s v="BC_TAM318"/>
    <x v="18"/>
    <x v="0"/>
    <x v="0"/>
    <s v="Herceptin IV"/>
    <n v="4535.5"/>
    <n v="21.145835672941338"/>
    <n v="15.148985659587936"/>
    <n v="14.091996167898671"/>
    <n v="38.233121372512024"/>
    <n v="34.835668361202089"/>
    <n v="60.645374042980727"/>
    <n v="50.386817500427945"/>
    <n v="133.71416377669485"/>
    <n v="327.30856937259472"/>
    <n v="19"/>
    <n v="25"/>
    <n v="29"/>
    <n v="61"/>
    <n v="0"/>
    <n v="0"/>
    <n v="73"/>
    <n v="61"/>
    <n v="134"/>
    <n v="95906.937694625434"/>
    <n v="68708.224459061079"/>
    <n v="63914.248619504418"/>
    <n v="173406.32198502828"/>
    <n v="157997.17385223208"/>
    <n v="275057.09397193906"/>
    <n v="228529.41077319093"/>
    <n v="606460.58980919945"/>
    <n v="1484508.0163894033"/>
    <n v="86174.5"/>
    <n v="113387.5"/>
    <n v="131529.5"/>
    <n v="276665.5"/>
    <n v="0"/>
    <n v="0"/>
    <n v="331091.5"/>
    <n v="276665.5"/>
    <n v="607757"/>
    <n v="0"/>
    <m/>
    <m/>
    <m/>
    <m/>
    <m/>
    <m/>
    <m/>
    <m/>
  </r>
  <r>
    <x v="2"/>
    <s v="BC_TAM318"/>
    <x v="18"/>
    <x v="0"/>
    <x v="1"/>
    <s v="Herceptin SC"/>
    <n v="3444.49"/>
    <n v="29.238796154377077"/>
    <n v="27.090409845925496"/>
    <n v="41.091576929660796"/>
    <n v="54.384115258785897"/>
    <n v="48.966474493934776"/>
    <n v="64.450332894090366"/>
    <n v="97.420782929963366"/>
    <n v="167.80092264681105"/>
    <n v="293.7676957649316"/>
    <n v="-3"/>
    <n v="11"/>
    <n v="14"/>
    <n v="7"/>
    <n v="0"/>
    <n v="0"/>
    <n v="22"/>
    <n v="7"/>
    <n v="29"/>
    <n v="100712.74096579029"/>
    <n v="93312.645810191912"/>
    <n v="141539.52581844732"/>
    <n v="187325.54116773541"/>
    <n v="168664.53172961337"/>
    <n v="221998.52715036532"/>
    <n v="335564.91259442951"/>
    <n v="577988.60004771419"/>
    <n v="1011879.8903853492"/>
    <n v="-10333.469999999999"/>
    <n v="37889.39"/>
    <n v="48222.86"/>
    <n v="24111.43"/>
    <n v="0"/>
    <n v="0"/>
    <n v="75778.78"/>
    <n v="24111.43"/>
    <n v="99890.209999999992"/>
    <n v="0"/>
    <m/>
    <m/>
    <m/>
    <m/>
    <m/>
    <m/>
    <m/>
    <m/>
  </r>
  <r>
    <x v="2"/>
    <s v="BC_TAM318"/>
    <x v="18"/>
    <x v="1"/>
    <x v="2"/>
    <s v="Itovebi 3mg"/>
    <n v="3566.02"/>
    <n v="0.88117525731605695"/>
    <n v="1.0061199413377793"/>
    <n v="2.0364180812950621"/>
    <n v="3.0921877786693881"/>
    <n v="3.7592709509492321"/>
    <n v="4.7874554513224892"/>
    <n v="3.9237132799488981"/>
    <n v="11.638914180941111"/>
    <n v="17.524484100864459"/>
    <n v="0"/>
    <n v="0"/>
    <n v="0"/>
    <n v="0"/>
    <n v="0"/>
    <n v="0"/>
    <n v="0"/>
    <n v="0"/>
    <n v="0"/>
    <n v="3142.2885910942055"/>
    <n v="3587.8438332093474"/>
    <n v="7261.9076062598169"/>
    <n v="11026.80346249061"/>
    <n v="13405.635396503982"/>
    <n v="17072.161888525025"/>
    <n v="13992.04003056337"/>
    <n v="41504.600747519617"/>
    <n v="62492.660793364681"/>
    <n v="0"/>
    <n v="0"/>
    <n v="0"/>
    <n v="0"/>
    <n v="0"/>
    <n v="0"/>
    <n v="0"/>
    <n v="0"/>
    <n v="0"/>
    <n v="0"/>
    <m/>
    <m/>
    <m/>
    <m/>
    <m/>
    <m/>
    <m/>
    <m/>
  </r>
  <r>
    <x v="2"/>
    <s v="BC_TAM318"/>
    <x v="18"/>
    <x v="1"/>
    <x v="2"/>
    <s v="Itovebi 9mg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2"/>
    <s v="BC_TAM318"/>
    <x v="18"/>
    <x v="0"/>
    <x v="3"/>
    <s v="Perjeta"/>
    <n v="3985.87"/>
    <n v="47.209937838588225"/>
    <n v="39.878943628503116"/>
    <n v="60.527896221835682"/>
    <n v="51.877913621108625"/>
    <n v="62.965802435170104"/>
    <n v="72.263144218788312"/>
    <n v="147.61677768892702"/>
    <n v="187.10686027506705"/>
    <n v="396.48482330615013"/>
    <n v="29"/>
    <n v="54"/>
    <n v="65"/>
    <n v="72"/>
    <n v="0"/>
    <n v="0"/>
    <n v="148"/>
    <n v="72"/>
    <n v="220"/>
    <n v="188172.67493269366"/>
    <n v="158952.2850405417"/>
    <n v="241256.32571372818"/>
    <n v="206778.61956496822"/>
    <n v="250973.50295227146"/>
    <n v="288031.49864734174"/>
    <n v="588381.28568696347"/>
    <n v="745783.62116458151"/>
    <n v="1580336.9626712846"/>
    <n v="115590.23"/>
    <n v="215236.97999999998"/>
    <n v="259081.55"/>
    <n v="286982.64"/>
    <n v="0"/>
    <n v="0"/>
    <n v="589908.76"/>
    <n v="286982.64"/>
    <n v="876891.4"/>
    <n v="0"/>
    <m/>
    <m/>
    <m/>
    <m/>
    <m/>
    <m/>
    <m/>
    <m/>
  </r>
  <r>
    <x v="2"/>
    <s v="BC_TAM318"/>
    <x v="18"/>
    <x v="1"/>
    <x v="4"/>
    <s v="Phesgo 10ml"/>
    <n v="6232.07"/>
    <n v="77.450342800851075"/>
    <n v="70.982280372651459"/>
    <n v="106.44725529225924"/>
    <n v="91.283422674052645"/>
    <n v="81.606612244082413"/>
    <n v="108.25108184324863"/>
    <n v="254.87987846576175"/>
    <n v="281.14111676138367"/>
    <n v="531.87970918855694"/>
    <n v="57"/>
    <n v="69"/>
    <n v="70"/>
    <n v="33"/>
    <n v="0"/>
    <n v="0"/>
    <n v="196"/>
    <n v="33"/>
    <n v="229"/>
    <n v="482675.95785889996"/>
    <n v="442366.54004198994"/>
    <n v="663386.74628923007"/>
    <n v="568884.67994428321"/>
    <n v="508578.11996797868"/>
    <n v="674628.31962285447"/>
    <n v="1588429.2441901197"/>
    <n v="1752091.1195351162"/>
    <n v="3314711.57924273"/>
    <n v="355227.99"/>
    <n v="430012.82999999996"/>
    <n v="436244.89999999997"/>
    <n v="205658.31"/>
    <n v="0"/>
    <n v="0"/>
    <n v="1221485.72"/>
    <n v="205658.31"/>
    <n v="1427144.03"/>
    <n v="229"/>
    <n v="57"/>
    <n v="69"/>
    <n v="70"/>
    <n v="33"/>
    <n v="0"/>
    <n v="0"/>
    <n v="123.33333333333334"/>
    <n v="160.00000000000003"/>
  </r>
  <r>
    <x v="2"/>
    <s v="BC_TAM318"/>
    <x v="18"/>
    <x v="1"/>
    <x v="4"/>
    <s v="Phesgo 15ml"/>
    <n v="8489.27"/>
    <n v="6.0000023559151732"/>
    <n v="6.0000023559151732"/>
    <n v="8.0000023559151714"/>
    <n v="7.0000023559151732"/>
    <n v="8.0000023559151732"/>
    <n v="9.0000023559151732"/>
    <n v="20.000007067745518"/>
    <n v="24.000007067745521"/>
    <n v="43.000018847321385"/>
    <n v="9"/>
    <n v="6"/>
    <n v="3"/>
    <n v="2"/>
    <n v="0"/>
    <n v="0"/>
    <n v="18"/>
    <n v="2"/>
    <n v="20"/>
    <n v="50935.640000000007"/>
    <n v="50935.640000000007"/>
    <n v="67914.179999999993"/>
    <n v="59424.91"/>
    <n v="67914.180000000008"/>
    <n v="76403.450000000012"/>
    <n v="169785.46"/>
    <n v="203742.54000000004"/>
    <n v="365038.77"/>
    <n v="76403.430000000008"/>
    <n v="50935.62"/>
    <n v="25467.81"/>
    <n v="16978.54"/>
    <n v="0"/>
    <n v="0"/>
    <n v="152806.86000000002"/>
    <n v="16978.54"/>
    <n v="169785.40000000002"/>
    <n v="40"/>
    <n v="18"/>
    <n v="12"/>
    <n v="6"/>
    <n v="4"/>
    <n v="0"/>
    <n v="0"/>
    <m/>
    <m/>
  </r>
  <r>
    <x v="2"/>
    <s v="BC_TAM323"/>
    <x v="19"/>
    <x v="0"/>
    <x v="0"/>
    <s v="Herceptin IV"/>
    <n v="4535.5"/>
    <n v="79.468412895417828"/>
    <n v="56.931580570418888"/>
    <n v="52.959295972597815"/>
    <n v="37.396724734000429"/>
    <n v="34.073595193444405"/>
    <n v="59.318681762310831"/>
    <n v="189.35928943843453"/>
    <n v="130.78900168975565"/>
    <n v="320.14829112819024"/>
    <n v="55"/>
    <n v="49"/>
    <n v="39"/>
    <n v="31"/>
    <n v="0"/>
    <n v="0"/>
    <n v="143"/>
    <n v="31"/>
    <n v="174"/>
    <n v="360428.98668716755"/>
    <n v="258213.18367713486"/>
    <n v="240196.88688371738"/>
    <n v="169612.84503105894"/>
    <n v="154540.79099986711"/>
    <n v="269039.88113296079"/>
    <n v="858839.05724801985"/>
    <n v="593193.51716388681"/>
    <n v="1452032.5744119068"/>
    <n v="249452.5"/>
    <n v="222239.5"/>
    <n v="176884.5"/>
    <n v="140600.5"/>
    <n v="0"/>
    <n v="0"/>
    <n v="648576.5"/>
    <n v="140600.5"/>
    <n v="789177"/>
    <n v="0"/>
    <m/>
    <m/>
    <m/>
    <m/>
    <m/>
    <m/>
    <m/>
    <m/>
  </r>
  <r>
    <x v="2"/>
    <s v="BC_TAM323"/>
    <x v="19"/>
    <x v="0"/>
    <x v="1"/>
    <s v="Herceptin SC"/>
    <n v="3444.49"/>
    <n v="39.768894510461969"/>
    <n v="36.846785542041211"/>
    <n v="55.89035128382249"/>
    <n v="57.207334142962189"/>
    <n v="51.508449753162324"/>
    <n v="67.796114949240177"/>
    <n v="132.50603133632566"/>
    <n v="176.5118988453647"/>
    <n v="309.0179301816903"/>
    <n v="35.5"/>
    <n v="40.5"/>
    <n v="46"/>
    <n v="21.5"/>
    <n v="0"/>
    <n v="0"/>
    <n v="122"/>
    <n v="21.5"/>
    <n v="143.5"/>
    <n v="136983.55945234114"/>
    <n v="126918.38433170553"/>
    <n v="192513.75609361372"/>
    <n v="197050.09038209182"/>
    <n v="177420.3400902701"/>
    <n v="233523.03998150828"/>
    <n v="456415.69987766037"/>
    <n v="607993.47045387025"/>
    <n v="1064409.1703315303"/>
    <n v="122279.39499999999"/>
    <n v="139501.845"/>
    <n v="158446.53999999998"/>
    <n v="74056.534999999989"/>
    <n v="0"/>
    <n v="0"/>
    <n v="420227.77999999997"/>
    <n v="74056.534999999989"/>
    <n v="494284.31499999994"/>
    <n v="0"/>
    <m/>
    <m/>
    <m/>
    <m/>
    <m/>
    <m/>
    <m/>
    <m/>
  </r>
  <r>
    <x v="2"/>
    <s v="BC_TAM323"/>
    <x v="19"/>
    <x v="1"/>
    <x v="2"/>
    <s v="Itovebi 3mg"/>
    <n v="3566.02"/>
    <n v="0.66088166925839187"/>
    <n v="0.75459021435842843"/>
    <n v="1.5273140838900492"/>
    <n v="1.5460944186834205"/>
    <n v="1.8796361190206858"/>
    <n v="2.3937285452212547"/>
    <n v="2.9427859675068695"/>
    <n v="5.819459082925361"/>
    <n v="8.7622450504322291"/>
    <n v="0"/>
    <n v="13"/>
    <n v="10"/>
    <n v="4"/>
    <n v="0"/>
    <n v="0"/>
    <n v="23"/>
    <n v="4"/>
    <n v="27"/>
    <n v="2356.7172502088106"/>
    <n v="2690.8837962064431"/>
    <n v="5446.432569433593"/>
    <n v="5513.4036189134513"/>
    <n v="6702.8199931501458"/>
    <n v="8536.0838668298984"/>
    <n v="10494.033615848846"/>
    <n v="20752.307478893497"/>
    <n v="31246.341094742336"/>
    <n v="0"/>
    <n v="46358.26"/>
    <n v="35660.199999999997"/>
    <n v="14264.08"/>
    <n v="0"/>
    <n v="0"/>
    <n v="82018.460000000006"/>
    <n v="14264.08"/>
    <n v="96282.54"/>
    <n v="0"/>
    <m/>
    <m/>
    <m/>
    <m/>
    <m/>
    <m/>
    <m/>
    <m/>
  </r>
  <r>
    <x v="2"/>
    <s v="BC_TAM323"/>
    <x v="19"/>
    <x v="1"/>
    <x v="2"/>
    <s v="Itovebi 9mg"/>
    <n v="10698.05"/>
    <n v="0"/>
    <n v="0"/>
    <n v="0"/>
    <n v="0"/>
    <n v="0"/>
    <n v="0"/>
    <n v="0"/>
    <n v="0"/>
    <n v="0"/>
    <n v="2"/>
    <n v="6"/>
    <n v="3"/>
    <n v="4"/>
    <n v="0"/>
    <n v="0"/>
    <n v="11"/>
    <n v="4"/>
    <n v="15"/>
    <n v="0"/>
    <n v="0"/>
    <n v="0"/>
    <n v="0"/>
    <n v="0"/>
    <n v="0"/>
    <n v="0"/>
    <n v="0"/>
    <n v="0"/>
    <n v="21396.1"/>
    <n v="64188.299999999996"/>
    <n v="32094.149999999998"/>
    <n v="42792.2"/>
    <n v="0"/>
    <n v="0"/>
    <n v="117678.54999999999"/>
    <n v="42792.2"/>
    <n v="160470.75"/>
    <n v="0"/>
    <m/>
    <m/>
    <m/>
    <m/>
    <m/>
    <m/>
    <m/>
    <m/>
  </r>
  <r>
    <x v="2"/>
    <s v="BC_TAM323"/>
    <x v="19"/>
    <x v="0"/>
    <x v="3"/>
    <s v="Perjeta"/>
    <n v="3985.87"/>
    <n v="16.599803938907662"/>
    <n v="14.022103731363412"/>
    <n v="21.282620908171666"/>
    <n v="12.860468270660713"/>
    <n v="15.609141691170645"/>
    <n v="17.913940798609289"/>
    <n v="51.904528578442736"/>
    <n v="46.383550760440649"/>
    <n v="98.288079338883392"/>
    <n v="26"/>
    <n v="42"/>
    <n v="32"/>
    <n v="23"/>
    <n v="0"/>
    <n v="0"/>
    <n v="100"/>
    <n v="23"/>
    <n v="123"/>
    <n v="66164.660525973886"/>
    <n v="55890.282599729479"/>
    <n v="84829.76019925419"/>
    <n v="51260.154665978414"/>
    <n v="62216.009592586335"/>
    <n v="71402.63921095281"/>
    <n v="206884.70332495755"/>
    <n v="184878.80346951756"/>
    <n v="391763.50679447514"/>
    <n v="103632.62"/>
    <n v="167406.54"/>
    <n v="127547.84"/>
    <n v="91675.01"/>
    <n v="0"/>
    <n v="0"/>
    <n v="398587"/>
    <n v="91675.01"/>
    <n v="490262.01"/>
    <n v="0"/>
    <m/>
    <m/>
    <m/>
    <m/>
    <m/>
    <m/>
    <m/>
    <m/>
  </r>
  <r>
    <x v="2"/>
    <s v="BC_TAM323"/>
    <x v="19"/>
    <x v="1"/>
    <x v="4"/>
    <s v="Phesgo 10ml"/>
    <n v="6232.07"/>
    <n v="53.859002906981161"/>
    <n v="49.378850296281975"/>
    <n v="73.106616646730544"/>
    <n v="63.049095620129435"/>
    <n v="57.175329868127285"/>
    <n v="76.960308196729187"/>
    <n v="176.34446984999369"/>
    <n v="197.1847336849859"/>
    <n v="373.52920353497962"/>
    <n v="100.5"/>
    <n v="83.5"/>
    <n v="256"/>
    <n v="40"/>
    <n v="0"/>
    <n v="0"/>
    <n v="440"/>
    <n v="40"/>
    <n v="480"/>
    <n v="335653.07624651009"/>
    <n v="307732.45156595"/>
    <n v="455605.55240559002"/>
    <n v="392926.37734134"/>
    <n v="356320.65801125998"/>
    <n v="479622.02790359006"/>
    <n v="1098991.0802180502"/>
    <n v="1228869.0632561899"/>
    <n v="2327860.1434742403"/>
    <n v="626323.03499999992"/>
    <n v="520377.84499999997"/>
    <n v="1595409.92"/>
    <n v="249282.8"/>
    <n v="0"/>
    <n v="0"/>
    <n v="2742110.8"/>
    <n v="249282.8"/>
    <n v="2991393.5999999996"/>
    <n v="480"/>
    <n v="100.5"/>
    <n v="83.5"/>
    <n v="256"/>
    <n v="40"/>
    <n v="0"/>
    <n v="0"/>
    <n v="92.833333333333329"/>
    <n v="92.833333333333343"/>
  </r>
  <r>
    <x v="2"/>
    <s v="BC_TAM323"/>
    <x v="19"/>
    <x v="1"/>
    <x v="4"/>
    <s v="Phesgo 15ml"/>
    <n v="8489.27"/>
    <n v="4.0000047118303454"/>
    <n v="4.0000047118303454"/>
    <n v="6.0000035338727598"/>
    <n v="6.0000035338727598"/>
    <n v="6.0000035338727598"/>
    <n v="6.0000035338727598"/>
    <n v="14.00001295753345"/>
    <n v="18.000010601618278"/>
    <n v="32.000023559151728"/>
    <n v="2.5"/>
    <n v="4"/>
    <n v="0.5"/>
    <n v="1"/>
    <n v="0"/>
    <n v="0"/>
    <n v="7"/>
    <n v="1"/>
    <n v="8"/>
    <n v="33957.119999999995"/>
    <n v="33957.119999999995"/>
    <n v="50935.650000000009"/>
    <n v="50935.650000000009"/>
    <n v="50935.650000000009"/>
    <n v="50935.650000000009"/>
    <n v="118849.89"/>
    <n v="152806.95000000001"/>
    <n v="271656.84000000003"/>
    <n v="21223.175000000003"/>
    <n v="33957.08"/>
    <n v="4244.6350000000002"/>
    <n v="8489.27"/>
    <n v="0"/>
    <n v="0"/>
    <n v="59424.89"/>
    <n v="8489.27"/>
    <n v="67914.16"/>
    <n v="16"/>
    <n v="5"/>
    <n v="8"/>
    <n v="1"/>
    <n v="2"/>
    <n v="0"/>
    <n v="0"/>
    <m/>
    <m/>
  </r>
  <r>
    <x v="2"/>
    <s v="BC_TAM479"/>
    <x v="20"/>
    <x v="1"/>
    <x v="2"/>
    <s v="Itovebi 3mg"/>
    <n v="3566.02"/>
    <n v="34.365829152271147"/>
    <n v="39.238670994940946"/>
    <n v="79.420291574619867"/>
    <n v="80.396868482337197"/>
    <n v="97.741027992482245"/>
    <n v="124.47382042582447"/>
    <n v="153.02479172183195"/>
    <n v="302.61171690064396"/>
    <n v="455.63650862247584"/>
    <n v="1"/>
    <n v="6"/>
    <n v="0"/>
    <n v="0"/>
    <n v="0"/>
    <n v="0"/>
    <n v="7"/>
    <n v="0"/>
    <n v="7"/>
    <n v="122549.23407358196"/>
    <n v="139925.88554137931"/>
    <n v="283214.34816092596"/>
    <n v="286696.84094538412"/>
    <n v="348546.46064175153"/>
    <n v="443876.13311489858"/>
    <n v="545689.46777588711"/>
    <n v="1079119.4347020343"/>
    <n v="1624808.9024779212"/>
    <n v="3566.02"/>
    <n v="21396.12"/>
    <n v="0"/>
    <n v="0"/>
    <n v="0"/>
    <n v="0"/>
    <n v="24962.14"/>
    <n v="0"/>
    <n v="24962.14"/>
    <n v="0"/>
    <m/>
    <m/>
    <m/>
    <m/>
    <m/>
    <m/>
    <m/>
    <m/>
  </r>
  <r>
    <x v="2"/>
    <s v="BC_TAM479"/>
    <x v="20"/>
    <x v="1"/>
    <x v="2"/>
    <s v="Itovebi 9mg"/>
    <n v="10698.05"/>
    <n v="0"/>
    <n v="0"/>
    <n v="0"/>
    <n v="0"/>
    <n v="0"/>
    <n v="0"/>
    <n v="0"/>
    <n v="0"/>
    <n v="0"/>
    <n v="0"/>
    <n v="8"/>
    <n v="2"/>
    <n v="10"/>
    <n v="0"/>
    <n v="0"/>
    <n v="10"/>
    <n v="10"/>
    <n v="20"/>
    <n v="0"/>
    <n v="0"/>
    <n v="0"/>
    <n v="0"/>
    <n v="0"/>
    <n v="0"/>
    <n v="0"/>
    <n v="0"/>
    <n v="0"/>
    <n v="0"/>
    <n v="85584.4"/>
    <n v="21396.1"/>
    <n v="106980.5"/>
    <n v="0"/>
    <n v="0"/>
    <n v="106980.5"/>
    <n v="106980.5"/>
    <n v="213961"/>
    <n v="0"/>
    <m/>
    <m/>
    <m/>
    <m/>
    <m/>
    <m/>
    <m/>
    <m/>
  </r>
  <r>
    <x v="2"/>
    <s v="MT_TAM001_DUMMY"/>
    <x v="21"/>
    <x v="0"/>
    <x v="0"/>
    <s v="Herceptin IV"/>
    <n v="4535.5"/>
    <n v="1.4538985944114911"/>
    <n v="1.0415804462823153"/>
    <n v="0.96890630088350238"/>
    <n v="0.68418436389198012"/>
    <n v="0.62338670615569125"/>
    <n v="1.0852531829226841"/>
    <n v="3.4643853415773087"/>
    <n v="2.3928242529703558"/>
    <n v="5.8572095945476645"/>
    <n v="0"/>
    <n v="0"/>
    <n v="0"/>
    <n v="0"/>
    <n v="0"/>
    <n v="0"/>
    <n v="0"/>
    <n v="0"/>
    <n v="0"/>
    <n v="6594.1570749533175"/>
    <n v="4724.0881141134405"/>
    <n v="4394.4745276571248"/>
    <n v="3103.1181824320756"/>
    <n v="2827.3704057691375"/>
    <n v="4922.1658111458337"/>
    <n v="15712.719716723883"/>
    <n v="10852.65439934705"/>
    <n v="26565.374116070932"/>
    <n v="0"/>
    <n v="0"/>
    <n v="0"/>
    <n v="0"/>
    <n v="0"/>
    <n v="0"/>
    <n v="0"/>
    <n v="0"/>
    <n v="0"/>
    <n v="0"/>
    <m/>
    <m/>
    <m/>
    <m/>
    <m/>
    <m/>
    <m/>
    <m/>
  </r>
  <r>
    <x v="2"/>
    <s v="MT_TAM001_DUMMY"/>
    <x v="21"/>
    <x v="0"/>
    <x v="1"/>
    <s v="Herceptin SC"/>
    <n v="3444.49"/>
    <n v="1.2869445629604544E-7"/>
    <n v="1.1923834167284972E-7"/>
    <n v="1.8086442832285226E-7"/>
    <n v="1.8512626147397511E-7"/>
    <n v="1.6668434004097236E-7"/>
    <n v="2.193921721933052E-7"/>
    <n v="4.2879722629174739E-7"/>
    <n v="5.7120277370825267E-7"/>
    <n v="1.0000000000000002E-6"/>
    <n v="0"/>
    <n v="0"/>
    <n v="0"/>
    <n v="0"/>
    <n v="0"/>
    <n v="0"/>
    <n v="0"/>
    <n v="0"/>
    <n v="0"/>
    <n v="4.4328676776716553E-4"/>
    <n v="4.1071527550871412E-4"/>
    <n v="6.2298571471378138E-4"/>
    <n v="6.3766555638449245E-4"/>
    <n v="5.7414254242772885E-4"/>
    <n v="7.5569414319811776E-4"/>
    <n v="1.476987757989661E-3"/>
    <n v="1.9675022420103392E-3"/>
    <n v="3.4444900000000006E-3"/>
    <n v="0"/>
    <n v="0"/>
    <n v="0"/>
    <n v="0"/>
    <n v="0"/>
    <n v="0"/>
    <n v="0"/>
    <n v="0"/>
    <n v="0"/>
    <n v="0"/>
    <m/>
    <m/>
    <m/>
    <m/>
    <m/>
    <m/>
    <m/>
    <m/>
  </r>
  <r>
    <x v="2"/>
    <s v="MT_TAM001_DUMMY"/>
    <x v="21"/>
    <x v="1"/>
    <x v="2"/>
    <s v="Itovebi 3mg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0"/>
    <n v="0"/>
    <n v="0"/>
    <n v="0"/>
    <n v="0"/>
    <n v="0"/>
    <n v="0"/>
    <n v="0"/>
    <n v="0"/>
    <n v="2.6896271864623972E-4"/>
    <n v="3.0709981068992184E-4"/>
    <n v="6.2157957670505115E-4"/>
    <n v="6.2922271486135644E-4"/>
    <n v="7.6496605088892183E-4"/>
    <n v="9.7418912820850911E-4"/>
    <n v="1.1976421060412126E-3"/>
    <n v="2.3683778939587873E-3"/>
    <n v="3.5660199999999996E-3"/>
    <n v="0"/>
    <n v="0"/>
    <n v="0"/>
    <n v="0"/>
    <n v="0"/>
    <n v="0"/>
    <n v="0"/>
    <n v="0"/>
    <n v="0"/>
    <n v="0"/>
    <m/>
    <m/>
    <m/>
    <m/>
    <m/>
    <m/>
    <m/>
    <m/>
  </r>
  <r>
    <x v="2"/>
    <s v="MT_TAM001_DUMMY"/>
    <x v="21"/>
    <x v="1"/>
    <x v="2"/>
    <s v="Itovebi 9mg"/>
    <n v="10698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2"/>
    <s v="MT_TAM001_DUMMY"/>
    <x v="21"/>
    <x v="0"/>
    <x v="3"/>
    <s v="Perjeta"/>
    <n v="3985.87"/>
    <n v="1.7016820489227757E-7"/>
    <n v="1.437436387538705E-7"/>
    <n v="2.1817278135784686E-7"/>
    <n v="1.3183546069258188E-7"/>
    <n v="1.6001271046762174E-7"/>
    <n v="1.836397080028689E-7"/>
    <n v="5.320846250039949E-7"/>
    <n v="4.7548787916307249E-7"/>
    <n v="1.0075725041670674E-6"/>
    <n v="0"/>
    <n v="0"/>
    <n v="0"/>
    <n v="0"/>
    <n v="0"/>
    <n v="0"/>
    <n v="0"/>
    <n v="0"/>
    <n v="0"/>
    <n v="6.7826834283398244E-4"/>
    <n v="5.7294345739988979E-4"/>
    <n v="8.6960834403080104E-4"/>
    <n v="5.2547900771074136E-4"/>
    <n v="6.3778986227157948E-4"/>
    <n v="7.31964002937395E-4"/>
    <n v="2.1208201442646729E-3"/>
    <n v="1.8952328729197156E-3"/>
    <n v="4.0160530171843888E-3"/>
    <n v="0"/>
    <n v="0"/>
    <n v="0"/>
    <n v="0"/>
    <n v="0"/>
    <n v="0"/>
    <n v="0"/>
    <n v="0"/>
    <n v="0"/>
    <n v="0"/>
    <m/>
    <m/>
    <m/>
    <m/>
    <m/>
    <m/>
    <m/>
    <m/>
  </r>
  <r>
    <x v="2"/>
    <s v="MT_TAM001_DUMMY"/>
    <x v="21"/>
    <x v="1"/>
    <x v="4"/>
    <s v="Phesgo 10ml"/>
    <n v="6232.07"/>
    <n v="0.34512075822319066"/>
    <n v="0.31905019672436286"/>
    <n v="0.47297851652340234"/>
    <n v="0.41445255912401496"/>
    <n v="0.38027239052353395"/>
    <n v="0.4954036237237387"/>
    <n v="1.1371494714709558"/>
    <n v="1.2901285733712875"/>
    <n v="2.4272780448422431"/>
    <n v="1"/>
    <n v="1"/>
    <n v="1"/>
    <n v="1"/>
    <n v="0"/>
    <n v="0"/>
    <n v="3"/>
    <n v="1"/>
    <n v="4"/>
    <n v="2150.8167236999998"/>
    <n v="1988.3431595"/>
    <n v="2947.6352234699998"/>
    <n v="2582.8973601399998"/>
    <n v="2369.8841568100001"/>
    <n v="3087.3900613000001"/>
    <n v="7086.7951066699989"/>
    <n v="8040.1715782499996"/>
    <n v="15126.966684919997"/>
    <n v="6232.07"/>
    <n v="6232.07"/>
    <n v="6232.07"/>
    <n v="6232.07"/>
    <n v="0"/>
    <n v="0"/>
    <n v="18696.21"/>
    <n v="6232.07"/>
    <n v="24928.28"/>
    <n v="4"/>
    <n v="1"/>
    <n v="1"/>
    <n v="1"/>
    <n v="1"/>
    <n v="0"/>
    <n v="0"/>
    <n v="0"/>
    <n v="0"/>
  </r>
  <r>
    <x v="2"/>
    <s v="MT_TAM001_DUMMY"/>
    <x v="21"/>
    <x v="1"/>
    <x v="4"/>
    <s v="Phesgo 15ml"/>
    <n v="8489.27"/>
    <n v="1.1779575864591419E-6"/>
    <n v="1.1779575864591419E-6"/>
    <n v="1.1779575864591419E-6"/>
    <n v="1.1779575864591419E-6"/>
    <n v="1.1779575864591419E-6"/>
    <n v="1.1779575864591419E-6"/>
    <n v="3.5338727593774257E-6"/>
    <n v="3.5338727593774257E-6"/>
    <n v="7.0677455187548515E-6"/>
    <n v="0"/>
    <n v="0"/>
    <n v="0"/>
    <n v="0"/>
    <n v="0"/>
    <n v="0"/>
    <n v="0"/>
    <n v="0"/>
    <n v="0"/>
    <n v="0.01"/>
    <n v="0.01"/>
    <n v="0.01"/>
    <n v="0.01"/>
    <n v="0.01"/>
    <n v="0.01"/>
    <n v="0.03"/>
    <n v="0.03"/>
    <n v="0.06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s v="BC_TAM222"/>
    <x v="22"/>
    <x v="0"/>
    <x v="0"/>
    <s v="Herceptin IV"/>
    <n v="4535.5"/>
    <n v="3.313049041805757"/>
    <n v="2.3734854086684458"/>
    <n v="2.207880318531434"/>
    <n v="1.5590745874050009"/>
    <n v="1.4205328607113457"/>
    <n v="2.4730039850227867"/>
    <n v="7.8944147690056372"/>
    <n v="5.4526114331391327"/>
    <n v="13.347026202144766"/>
    <n v="12"/>
    <n v="14"/>
    <n v="11"/>
    <n v="5"/>
    <n v="0"/>
    <n v="0"/>
    <n v="37"/>
    <n v="5"/>
    <n v="42"/>
    <n v="15026.333929110011"/>
    <n v="10764.943071015736"/>
    <n v="10013.841184699319"/>
    <n v="7071.1827911753817"/>
    <n v="6442.8267897563082"/>
    <n v="11216.309574070849"/>
    <n v="35805.118184825071"/>
    <n v="24730.319155002537"/>
    <n v="60535.437339827586"/>
    <n v="54426"/>
    <n v="63497"/>
    <n v="49890.5"/>
    <n v="22677.5"/>
    <n v="0"/>
    <n v="0"/>
    <n v="167813.5"/>
    <n v="22677.5"/>
    <n v="190491"/>
    <n v="0"/>
    <m/>
    <m/>
    <m/>
    <m/>
    <m/>
    <m/>
    <m/>
    <m/>
  </r>
  <r>
    <x v="3"/>
    <s v="BC_TAM222"/>
    <x v="22"/>
    <x v="0"/>
    <x v="1"/>
    <s v="Herceptin SC"/>
    <n v="3444.49"/>
    <n v="5.1919663197625177"/>
    <n v="4.810474917160783"/>
    <n v="7.2966780957153468"/>
    <n v="7.4686147495380739"/>
    <n v="6.7246057400777426"/>
    <n v="8.8510165987793297"/>
    <n v="17.299119332638647"/>
    <n v="23.044237088395146"/>
    <n v="40.343356421033789"/>
    <n v="24"/>
    <n v="29"/>
    <n v="35"/>
    <n v="26"/>
    <n v="0"/>
    <n v="0"/>
    <n v="88"/>
    <n v="26"/>
    <n v="114"/>
    <n v="17883.676068758792"/>
    <n v="16569.632747411146"/>
    <n v="25133.334733910553"/>
    <n v="25725.568818636399"/>
    <n v="23162.837225640382"/>
    <n v="30487.23816432941"/>
    <n v="59586.643550080487"/>
    <n v="79375.644208606187"/>
    <n v="138962.28775868667"/>
    <n v="82667.759999999995"/>
    <n v="99890.209999999992"/>
    <n v="120557.15"/>
    <n v="89556.739999999991"/>
    <n v="0"/>
    <n v="0"/>
    <n v="303115.12"/>
    <n v="89556.739999999991"/>
    <n v="392671.86"/>
    <n v="0"/>
    <m/>
    <m/>
    <m/>
    <m/>
    <m/>
    <m/>
    <m/>
    <m/>
  </r>
  <r>
    <x v="3"/>
    <s v="BC_TAM222"/>
    <x v="22"/>
    <x v="1"/>
    <x v="2"/>
    <s v="Itovebi 3mg"/>
    <n v="3566.02"/>
    <n v="6.7881404698127262E-7"/>
    <n v="7.750652818013631E-7"/>
    <n v="1.5687562577735009E-6"/>
    <n v="1.5880461785834648E-6"/>
    <n v="1.93063820674037E-6"/>
    <n v="2.4586800281200282E-6"/>
    <n v="3.0226355865561366E-6"/>
    <n v="5.9773644134438623E-6"/>
    <n v="9.0000000000000002E-6"/>
    <n v="0"/>
    <n v="0"/>
    <n v="0"/>
    <n v="1"/>
    <n v="0"/>
    <n v="0"/>
    <n v="0"/>
    <n v="1"/>
    <n v="1"/>
    <n v="2.4206644678161577E-3"/>
    <n v="2.763898296209297E-3"/>
    <n v="5.5942161903454598E-3"/>
    <n v="5.663004433752207E-3"/>
    <n v="6.8846944580002942E-3"/>
    <n v="8.7677021538765821E-3"/>
    <n v="1.0778778954370915E-2"/>
    <n v="2.1315401045629082E-2"/>
    <n v="3.209418E-2"/>
    <n v="0"/>
    <n v="0"/>
    <n v="0"/>
    <n v="3566.02"/>
    <n v="0"/>
    <n v="0"/>
    <n v="0"/>
    <n v="3566.02"/>
    <n v="3566.02"/>
    <n v="0"/>
    <m/>
    <m/>
    <m/>
    <m/>
    <m/>
    <m/>
    <m/>
    <m/>
  </r>
  <r>
    <x v="3"/>
    <s v="BC_TAM222"/>
    <x v="22"/>
    <x v="1"/>
    <x v="2"/>
    <s v="Itovebi 9mg"/>
    <n v="10698.05"/>
    <n v="0"/>
    <n v="0"/>
    <n v="0"/>
    <m/>
    <m/>
    <m/>
    <n v="0"/>
    <n v="0"/>
    <n v="0"/>
    <n v="0"/>
    <n v="0"/>
    <n v="1"/>
    <n v="1"/>
    <n v="0"/>
    <n v="0"/>
    <n v="1"/>
    <n v="1"/>
    <n v="2"/>
    <n v="0"/>
    <n v="0"/>
    <n v="0"/>
    <n v="0"/>
    <n v="0"/>
    <n v="0"/>
    <n v="0"/>
    <n v="0"/>
    <n v="0"/>
    <n v="0"/>
    <n v="0"/>
    <n v="10698.05"/>
    <n v="10698.05"/>
    <n v="0"/>
    <n v="0"/>
    <n v="10698.05"/>
    <n v="10698.05"/>
    <n v="21396.1"/>
    <n v="0"/>
    <m/>
    <m/>
    <m/>
    <m/>
    <m/>
    <m/>
    <m/>
    <m/>
  </r>
  <r>
    <x v="3"/>
    <s v="BC_TAM222"/>
    <x v="22"/>
    <x v="0"/>
    <x v="3"/>
    <s v="Perjeta"/>
    <n v="3985.87"/>
    <n v="20.211447276392583"/>
    <n v="17.072913108708004"/>
    <n v="25.913111502524647"/>
    <n v="15.658538941712532"/>
    <n v="19.005245211444173"/>
    <n v="21.811502792203175"/>
    <n v="63.197471887625227"/>
    <n v="56.475286945359883"/>
    <n v="119.67275883298511"/>
    <n v="10"/>
    <n v="14"/>
    <n v="9"/>
    <n v="7"/>
    <n v="0"/>
    <n v="0"/>
    <n v="33"/>
    <n v="7"/>
    <n v="40"/>
    <n v="80560.201355554906"/>
    <n v="68050.412172605967"/>
    <n v="103286.29374456791"/>
    <n v="62412.900611603727"/>
    <n v="75752.436730938978"/>
    <n v="86937.81463435886"/>
    <n v="251896.90727272874"/>
    <n v="225103.1519769016"/>
    <n v="477000.05924963037"/>
    <n v="39858.699999999997"/>
    <n v="55802.18"/>
    <n v="35872.83"/>
    <n v="27901.09"/>
    <n v="0"/>
    <n v="0"/>
    <n v="131533.71"/>
    <n v="27901.09"/>
    <n v="159434.79999999999"/>
    <n v="0"/>
    <m/>
    <m/>
    <m/>
    <m/>
    <m/>
    <m/>
    <m/>
    <m/>
  </r>
  <r>
    <x v="3"/>
    <s v="BC_TAM222"/>
    <x v="22"/>
    <x v="1"/>
    <x v="4"/>
    <s v="Phesgo 10ml"/>
    <n v="6232.07"/>
    <n v="61.714501563799892"/>
    <n v="56.743839653593177"/>
    <n v="83.367718244653034"/>
    <n v="72.209049997311226"/>
    <n v="64.330004221942104"/>
    <n v="84.918948927008898"/>
    <n v="201.82605946204609"/>
    <n v="221.45800314626223"/>
    <n v="423.28406260830832"/>
    <n v="73"/>
    <n v="73"/>
    <n v="82"/>
    <n v="60"/>
    <n v="0"/>
    <n v="0"/>
    <n v="228"/>
    <n v="60"/>
    <n v="288"/>
    <n v="384609.09376071038"/>
    <n v="353631.58078996843"/>
    <n v="519553.45584095479"/>
    <n v="450011.85421674338"/>
    <n v="400909.08941143873"/>
    <n v="529220.83403954434"/>
    <n v="1257794.1303916336"/>
    <n v="1380141.7776677264"/>
    <n v="2637935.90805936"/>
    <n v="454941.11"/>
    <n v="454941.11"/>
    <n v="511029.74"/>
    <n v="373924.19999999995"/>
    <n v="0"/>
    <n v="0"/>
    <n v="1420911.96"/>
    <n v="373924.19999999995"/>
    <n v="1794836.16"/>
    <n v="288"/>
    <n v="73"/>
    <n v="73"/>
    <n v="82"/>
    <n v="60"/>
    <n v="0"/>
    <n v="0"/>
    <n v="126.99999999999999"/>
    <n v="126.99999999999999"/>
  </r>
  <r>
    <x v="3"/>
    <s v="BC_TAM222"/>
    <x v="22"/>
    <x v="1"/>
    <x v="4"/>
    <s v="Phesgo 15ml"/>
    <n v="8489.27"/>
    <n v="3.0000070677455191"/>
    <n v="3.0000070677455191"/>
    <n v="5.0000070677455195"/>
    <n v="5.0000070677455195"/>
    <n v="6.0000070677455195"/>
    <n v="7.0000070677455195"/>
    <n v="11.000021203236557"/>
    <n v="18.000021203236557"/>
    <n v="29.000042406473113"/>
    <n v="6"/>
    <n v="2"/>
    <n v="2"/>
    <n v="2"/>
    <n v="0"/>
    <n v="0"/>
    <n v="10"/>
    <n v="2"/>
    <n v="12"/>
    <n v="25467.870000000003"/>
    <n v="25467.870000000003"/>
    <n v="42446.410000000011"/>
    <n v="42446.410000000011"/>
    <n v="50935.680000000008"/>
    <n v="59424.950000000012"/>
    <n v="93382.150000000009"/>
    <n v="152807.04000000001"/>
    <n v="246189.19000000003"/>
    <n v="50935.62"/>
    <n v="16978.54"/>
    <n v="16978.54"/>
    <n v="16978.54"/>
    <n v="0"/>
    <n v="0"/>
    <n v="84892.700000000012"/>
    <n v="16978.54"/>
    <n v="101871.24"/>
    <n v="24"/>
    <n v="12"/>
    <n v="4"/>
    <n v="4"/>
    <n v="4"/>
    <n v="0"/>
    <n v="0"/>
    <m/>
    <m/>
  </r>
  <r>
    <x v="3"/>
    <s v="BC_TAM224"/>
    <x v="23"/>
    <x v="0"/>
    <x v="0"/>
    <s v="Herceptin IV"/>
    <n v="4535.5"/>
    <n v="40.887380100039145"/>
    <n v="29.291929833078889"/>
    <n v="27.248145336836526"/>
    <n v="19.241029775036274"/>
    <n v="17.531242757832398"/>
    <n v="30.520119880092778"/>
    <n v="97.427455269954564"/>
    <n v="67.292392412961448"/>
    <n v="164.719847682916"/>
    <n v="8.6999999999999993"/>
    <n v="13.59"/>
    <n v="10.32"/>
    <n v="10.64"/>
    <n v="0"/>
    <n v="0"/>
    <n v="32.61"/>
    <n v="10.64"/>
    <n v="43.25"/>
    <n v="185444.71244372753"/>
    <n v="132853.54775792931"/>
    <n v="123583.96317522206"/>
    <n v="87267.690544677025"/>
    <n v="79512.951528148842"/>
    <n v="138424.00371616081"/>
    <n v="441882.22337687894"/>
    <n v="305204.64578898664"/>
    <n v="747086.86916586547"/>
    <n v="39458.85"/>
    <n v="61637.445"/>
    <n v="46806.36"/>
    <n v="48257.72"/>
    <n v="0"/>
    <n v="0"/>
    <n v="147902.655"/>
    <n v="48257.72"/>
    <n v="196160.375"/>
    <n v="0"/>
    <m/>
    <m/>
    <m/>
    <m/>
    <m/>
    <m/>
    <m/>
    <m/>
  </r>
  <r>
    <x v="3"/>
    <s v="BC_TAM224"/>
    <x v="23"/>
    <x v="0"/>
    <x v="1"/>
    <s v="Herceptin SC"/>
    <n v="3444.49"/>
    <n v="20.734557961620332"/>
    <n v="19.211039681273068"/>
    <n v="29.139902993402998"/>
    <n v="29.826546606795592"/>
    <n v="26.855283509054885"/>
    <n v="35.347285668649718"/>
    <n v="69.085500636296402"/>
    <n v="92.029115784500192"/>
    <n v="161.11461642079655"/>
    <n v="20.740000000000002"/>
    <n v="12.719999999999999"/>
    <n v="8.8800000000000008"/>
    <n v="10.48"/>
    <n v="0"/>
    <n v="0"/>
    <n v="42.34"/>
    <n v="10.48"/>
    <n v="52.820000000000007"/>
    <n v="71419.977553221615"/>
    <n v="66172.234071748258"/>
    <n v="100372.10446174668"/>
    <n v="102737.24152164134"/>
    <n v="92502.755494104451"/>
    <n v="121753.37201280726"/>
    <n v="237964.31608671657"/>
    <n v="316993.36902855302"/>
    <n v="554957.6851152695"/>
    <n v="71438.722600000008"/>
    <n v="43813.912799999991"/>
    <n v="30587.071200000002"/>
    <n v="36098.2552"/>
    <n v="0"/>
    <n v="0"/>
    <n v="145839.7066"/>
    <n v="36098.2552"/>
    <n v="181937.96180000002"/>
    <n v="0"/>
    <m/>
    <m/>
    <m/>
    <m/>
    <m/>
    <m/>
    <m/>
    <m/>
  </r>
  <r>
    <x v="3"/>
    <s v="BC_TAM224"/>
    <x v="23"/>
    <x v="1"/>
    <x v="2"/>
    <s v="Itovebi 3mg"/>
    <n v="3566.02"/>
    <n v="1.5551340494939321"/>
    <n v="1.7756415260852174"/>
    <n v="3.5939537236588102"/>
    <n v="3.6381461100671673"/>
    <n v="4.4230098447545627"/>
    <n v="5.6327311515485468"/>
    <n v="6.9247292992379599"/>
    <n v="13.693887106370276"/>
    <n v="20.61861640560824"/>
    <n v="0.54"/>
    <n v="0"/>
    <n v="0.54"/>
    <n v="1.08"/>
    <n v="0"/>
    <n v="0"/>
    <n v="1.08"/>
    <n v="1.08"/>
    <n v="2.16"/>
    <n v="5545.6391231763519"/>
    <n v="6331.9731948504068"/>
    <n v="12816.11085764179"/>
    <n v="12973.701791421719"/>
    <n v="15772.541566591666"/>
    <n v="20086.43194104515"/>
    <n v="24693.723175668551"/>
    <n v="48832.67529905853"/>
    <n v="73526.398474727088"/>
    <n v="1925.6508000000001"/>
    <n v="0"/>
    <n v="1925.6508000000001"/>
    <n v="3851.3016000000002"/>
    <n v="0"/>
    <n v="0"/>
    <n v="3851.3016000000002"/>
    <n v="3851.3016000000002"/>
    <n v="7702.6032000000005"/>
    <n v="0"/>
    <m/>
    <m/>
    <m/>
    <m/>
    <m/>
    <m/>
    <m/>
    <m/>
  </r>
  <r>
    <x v="3"/>
    <s v="BC_TAM224"/>
    <x v="23"/>
    <x v="1"/>
    <x v="2"/>
    <s v="Itovebi 9mg"/>
    <n v="10698.05"/>
    <n v="0"/>
    <n v="0"/>
    <n v="0"/>
    <m/>
    <m/>
    <m/>
    <n v="0"/>
    <n v="0"/>
    <n v="0"/>
    <n v="6.75"/>
    <n v="0"/>
    <n v="1.8900000000000001"/>
    <n v="3.7800000000000002"/>
    <n v="0"/>
    <n v="0"/>
    <n v="8.64"/>
    <n v="3.7800000000000002"/>
    <n v="12.420000000000002"/>
    <n v="0"/>
    <n v="0"/>
    <n v="0"/>
    <n v="0"/>
    <n v="0"/>
    <n v="0"/>
    <n v="0"/>
    <n v="0"/>
    <n v="0"/>
    <n v="72211.837499999994"/>
    <n v="0"/>
    <n v="20219.3145"/>
    <n v="40438.629000000001"/>
    <n v="0"/>
    <n v="0"/>
    <n v="92431.152000000002"/>
    <n v="40438.629000000001"/>
    <n v="132869.78100000002"/>
    <n v="0"/>
    <m/>
    <m/>
    <m/>
    <m/>
    <m/>
    <m/>
    <m/>
    <m/>
  </r>
  <r>
    <x v="3"/>
    <s v="BC_TAM224"/>
    <x v="23"/>
    <x v="0"/>
    <x v="3"/>
    <s v="Perjeta"/>
    <n v="3985.87"/>
    <n v="34.421003113147137"/>
    <n v="29.075938364480038"/>
    <n v="44.131193550971133"/>
    <n v="26.667195589183084"/>
    <n v="32.366786783910356"/>
    <n v="37.145969570905656"/>
    <n v="107.62813502859831"/>
    <n v="96.1799519439991"/>
    <n v="203.80808697259738"/>
    <n v="21.902699999999999"/>
    <n v="26.060000000270001"/>
    <n v="26.410000000000004"/>
    <n v="21.25"/>
    <n v="0"/>
    <n v="0"/>
    <n v="74.372700000270015"/>
    <n v="21.25"/>
    <n v="95.622700000270015"/>
    <n v="137197.64367859976"/>
    <n v="115892.91044883005"/>
    <n v="175901.20043900932"/>
    <n v="106291.97488305718"/>
    <n v="129009.80443838477"/>
    <n v="148059.00573358571"/>
    <n v="428991.75456643914"/>
    <n v="383360.78505502769"/>
    <n v="812352.53962146665"/>
    <n v="87301.314849000002"/>
    <n v="103871.77220107619"/>
    <n v="105266.82670000001"/>
    <n v="84699.737500000003"/>
    <n v="0"/>
    <n v="0"/>
    <n v="296439.91375007626"/>
    <n v="84699.737500000003"/>
    <n v="381139.65125007625"/>
    <n v="0"/>
    <m/>
    <m/>
    <m/>
    <m/>
    <m/>
    <m/>
    <m/>
    <m/>
  </r>
  <r>
    <x v="3"/>
    <s v="BC_TAM224"/>
    <x v="23"/>
    <x v="1"/>
    <x v="4"/>
    <s v="Phesgo 10ml"/>
    <n v="6232.07"/>
    <n v="17.586072049032406"/>
    <n v="15.806466089087438"/>
    <n v="23.774444894086162"/>
    <n v="21.340637640740095"/>
    <n v="19.489658968273293"/>
    <n v="25.356636434079732"/>
    <n v="57.166983032206005"/>
    <n v="66.18693304309312"/>
    <n v="123.35391607529913"/>
    <n v="53.6"/>
    <n v="38.480000000270003"/>
    <n v="33.89"/>
    <n v="43.070000000000007"/>
    <n v="0"/>
    <n v="0"/>
    <n v="125.97000000027001"/>
    <n v="43.070000000000007"/>
    <n v="169.04000000027003"/>
    <n v="109597.63203461339"/>
    <n v="98507.003119819143"/>
    <n v="148164.00479108753"/>
    <n v="132996.34762172712"/>
    <n v="121460.91896640694"/>
    <n v="158024.33322173526"/>
    <n v="356268.63994552009"/>
    <n v="412481.59980986931"/>
    <n v="768750.2397553894"/>
    <n v="334038.95199999999"/>
    <n v="239810.05360168268"/>
    <n v="211204.8523"/>
    <n v="268415.25490000006"/>
    <n v="0"/>
    <n v="0"/>
    <n v="785053.85790168261"/>
    <n v="268415.25490000006"/>
    <n v="1053469.1128016827"/>
    <n v="169.04000000027003"/>
    <n v="53.6"/>
    <n v="38.480000000270003"/>
    <n v="33.89"/>
    <n v="43.070000000000007"/>
    <n v="0"/>
    <n v="0"/>
    <n v="188.51000000000002"/>
    <n v="188.51000000000002"/>
  </r>
  <r>
    <x v="3"/>
    <s v="BC_TAM224"/>
    <x v="23"/>
    <x v="1"/>
    <x v="4"/>
    <s v="Phesgo 15ml"/>
    <n v="8489.27"/>
    <n v="0.81000598414117952"/>
    <n v="1.080005983826003"/>
    <n v="1.3500059840008625"/>
    <n v="0.81000598400155099"/>
    <n v="0.81000598419768655"/>
    <n v="1.0800059839799534"/>
    <n v="3.2400179519680448"/>
    <n v="2.7000179521791909"/>
    <n v="5.9400359041472353"/>
    <n v="1.62"/>
    <n v="1.8900000000000003"/>
    <n v="4.0500000000000007"/>
    <n v="1.8900000000000001"/>
    <n v="0"/>
    <n v="0"/>
    <n v="7.5600000000000014"/>
    <n v="1.8900000000000001"/>
    <n v="9.4500000000000011"/>
    <n v="6876.359500990191"/>
    <n v="9168.4623983145721"/>
    <n v="11460.565299799002"/>
    <n v="6876.3594998048475"/>
    <n v="6876.3595014698949"/>
    <n v="9168.4623996214996"/>
    <n v="27505.387199103763"/>
    <n v="22921.181400896243"/>
    <n v="50426.568600000006"/>
    <n v="13752.617400000001"/>
    <n v="16044.720300000004"/>
    <n v="34381.543500000007"/>
    <n v="16044.720300000003"/>
    <n v="0"/>
    <n v="0"/>
    <n v="64178.881200000018"/>
    <n v="16044.720300000003"/>
    <n v="80223.601500000019"/>
    <n v="18.900000000000002"/>
    <n v="3.24"/>
    <n v="3.7800000000000007"/>
    <n v="8.1000000000000014"/>
    <n v="3.7800000000000002"/>
    <n v="0"/>
    <n v="0"/>
    <m/>
    <m/>
  </r>
  <r>
    <x v="3"/>
    <s v="BC_TAM225"/>
    <x v="24"/>
    <x v="0"/>
    <x v="0"/>
    <s v="Herceptin IV"/>
    <n v="4535.5"/>
    <n v="31.342824118868805"/>
    <n v="22.454160736494792"/>
    <n v="20.887467594359869"/>
    <n v="14.749495091868269"/>
    <n v="13.438832642236406"/>
    <n v="23.395647927259176"/>
    <n v="74.684452449723466"/>
    <n v="51.583975661363851"/>
    <n v="126.26842811108733"/>
    <n v="6.4"/>
    <n v="6.08"/>
    <n v="8.84"/>
    <n v="11.68"/>
    <n v="0"/>
    <n v="0"/>
    <n v="21.32"/>
    <n v="11.68"/>
    <n v="33"/>
    <n v="142155.37879112948"/>
    <n v="101840.84602037213"/>
    <n v="94735.109274219183"/>
    <n v="66896.334989168536"/>
    <n v="60951.825448863216"/>
    <n v="106110.96117408399"/>
    <n v="338731.33408572077"/>
    <n v="233959.12161211573"/>
    <n v="572690.45569783659"/>
    <n v="29027.200000000001"/>
    <n v="27575.84"/>
    <n v="40093.82"/>
    <n v="52974.64"/>
    <n v="0"/>
    <n v="0"/>
    <n v="96696.86"/>
    <n v="52974.64"/>
    <n v="149671.5"/>
    <n v="0"/>
    <m/>
    <m/>
    <m/>
    <m/>
    <m/>
    <m/>
    <m/>
    <m/>
  </r>
  <r>
    <x v="3"/>
    <s v="BC_TAM225"/>
    <x v="24"/>
    <x v="0"/>
    <x v="1"/>
    <s v="Herceptin SC"/>
    <n v="3444.49"/>
    <n v="16.329673239488592"/>
    <n v="15.129813771131051"/>
    <n v="22.949372491733644"/>
    <n v="23.490144369264737"/>
    <n v="21.150101452291711"/>
    <n v="27.838048244882916"/>
    <n v="54.408859502353287"/>
    <n v="72.478294066439361"/>
    <n v="126.88715356879267"/>
    <n v="17.88"/>
    <n v="11.64"/>
    <n v="13.559999999999999"/>
    <n v="6.76"/>
    <n v="0"/>
    <n v="0"/>
    <n v="43.08"/>
    <n v="6.76"/>
    <n v="49.839999999999996"/>
    <n v="56247.396176686059"/>
    <n v="52114.492236523191"/>
    <n v="79048.88405405161"/>
    <n v="80911.567378488689"/>
    <n v="72851.312951404267"/>
    <n v="95887.878799016748"/>
    <n v="187410.77246726086"/>
    <n v="249650.7591289097"/>
    <n v="437061.53159617062"/>
    <n v="61587.481199999995"/>
    <n v="40093.863599999997"/>
    <n v="46707.28439999999"/>
    <n v="23284.752399999998"/>
    <n v="0"/>
    <n v="0"/>
    <n v="148388.6292"/>
    <n v="23284.752399999998"/>
    <n v="171673.38159999996"/>
    <n v="0"/>
    <m/>
    <m/>
    <m/>
    <m/>
    <m/>
    <m/>
    <m/>
    <m/>
  </r>
  <r>
    <x v="3"/>
    <s v="BC_TAM225"/>
    <x v="24"/>
    <x v="1"/>
    <x v="2"/>
    <s v="Itovebi 3mg"/>
    <n v="3566.02"/>
    <n v="1.3823411845782718"/>
    <n v="1.5783478031065947"/>
    <n v="3.1946250866918575"/>
    <n v="3.2339072024663444"/>
    <n v="3.9315637582425897"/>
    <n v="5.006871436566108"/>
    <n v="6.1553140743767241"/>
    <n v="12.172342397275042"/>
    <n v="18.327656471651764"/>
    <n v="0.48"/>
    <n v="0"/>
    <n v="0.48"/>
    <n v="0.96"/>
    <n v="0"/>
    <n v="0"/>
    <n v="0.96"/>
    <n v="0.96"/>
    <n v="1.92"/>
    <n v="4929.4563110298086"/>
    <n v="5628.419832834179"/>
    <n v="11392.096951644899"/>
    <n v="11532.177762139034"/>
    <n v="14020.034993168239"/>
    <n v="17854.603680223474"/>
    <n v="21949.973095508885"/>
    <n v="43406.816435530745"/>
    <n v="65356.78953103962"/>
    <n v="1711.6895999999999"/>
    <n v="0"/>
    <n v="1711.6895999999999"/>
    <n v="3423.3791999999999"/>
    <n v="0"/>
    <n v="0"/>
    <n v="3423.3791999999999"/>
    <n v="3423.3791999999999"/>
    <n v="6846.7583999999997"/>
    <n v="0"/>
    <m/>
    <m/>
    <m/>
    <m/>
    <m/>
    <m/>
    <m/>
    <m/>
  </r>
  <r>
    <x v="3"/>
    <s v="BC_TAM225"/>
    <x v="24"/>
    <x v="1"/>
    <x v="2"/>
    <s v="Itovebi 9mg"/>
    <n v="10698.05"/>
    <n v="0"/>
    <n v="0"/>
    <n v="0"/>
    <m/>
    <m/>
    <m/>
    <n v="0"/>
    <n v="0"/>
    <n v="0"/>
    <n v="6"/>
    <n v="0"/>
    <n v="1.68"/>
    <n v="3.36"/>
    <n v="0"/>
    <n v="0"/>
    <n v="7.68"/>
    <n v="3.36"/>
    <n v="11.04"/>
    <n v="0"/>
    <n v="0"/>
    <n v="0"/>
    <n v="0"/>
    <n v="0"/>
    <n v="0"/>
    <n v="0"/>
    <n v="0"/>
    <n v="0"/>
    <n v="64188.299999999996"/>
    <n v="0"/>
    <n v="17972.723999999998"/>
    <n v="35945.447999999997"/>
    <n v="0"/>
    <n v="0"/>
    <n v="82161.02399999999"/>
    <n v="35945.447999999997"/>
    <n v="118106.47199999998"/>
    <n v="0"/>
    <m/>
    <m/>
    <m/>
    <m/>
    <m/>
    <m/>
    <m/>
    <m/>
  </r>
  <r>
    <x v="3"/>
    <s v="BC_TAM225"/>
    <x v="24"/>
    <x v="0"/>
    <x v="3"/>
    <s v="Perjeta"/>
    <n v="3985.87"/>
    <n v="28.248149657080038"/>
    <n v="23.861636328261302"/>
    <n v="36.216973569176687"/>
    <n v="21.884862839751033"/>
    <n v="26.562323996928534"/>
    <n v="30.484437195135115"/>
    <n v="88.32675955451802"/>
    <n v="78.931624031814678"/>
    <n v="167.25838358633274"/>
    <n v="18.802399999999999"/>
    <n v="19.720000000239999"/>
    <n v="20.919999999999998"/>
    <n v="20"/>
    <n v="0"/>
    <n v="0"/>
    <n v="59.442400000239999"/>
    <n v="20"/>
    <n v="79.442400000239999"/>
    <n v="112593.45227366561"/>
    <n v="95109.380391726867"/>
    <n v="144356.14844017429"/>
    <n v="87230.218247078446"/>
    <n v="105873.97034963753"/>
    <n v="121507.0036829732"/>
    <n v="352058.98110556672"/>
    <n v="314611.19227968919"/>
    <n v="666670.17338525609"/>
    <n v="74943.922087999992"/>
    <n v="78601.356400956603"/>
    <n v="83384.400399999984"/>
    <n v="79717.399999999994"/>
    <n v="0"/>
    <n v="0"/>
    <n v="236929.67888895661"/>
    <n v="79717.399999999994"/>
    <n v="316647.07888895657"/>
    <n v="0"/>
    <m/>
    <m/>
    <m/>
    <m/>
    <m/>
    <m/>
    <m/>
    <m/>
  </r>
  <r>
    <x v="3"/>
    <s v="BC_TAM225"/>
    <x v="24"/>
    <x v="1"/>
    <x v="4"/>
    <s v="Phesgo 10ml"/>
    <n v="6232.07"/>
    <n v="27.315973139926083"/>
    <n v="24.748588607265759"/>
    <n v="36.287803583735275"/>
    <n v="33.274227434380215"/>
    <n v="30.336843240984315"/>
    <n v="38.54190411871221"/>
    <n v="88.352365330927114"/>
    <n v="102.15297479407674"/>
    <n v="190.50534012500384"/>
    <n v="59.2"/>
    <n v="36.760000000239998"/>
    <n v="36.679999999999993"/>
    <n v="39.840000000000003"/>
    <n v="0"/>
    <n v="0"/>
    <n v="132.64000000023998"/>
    <n v="39.840000000000003"/>
    <n v="172.48000000023998"/>
    <n v="170235.05672613913"/>
    <n v="154234.93660168271"/>
    <n v="226148.1320800891"/>
    <n v="207367.3145669779"/>
    <n v="189061.33065684111"/>
    <n v="240195.8444011028"/>
    <n v="550618.12540791091"/>
    <n v="636624.48962492181"/>
    <n v="1187242.6150328326"/>
    <n v="368938.54399999999"/>
    <n v="229090.89320149567"/>
    <n v="228592.32759999993"/>
    <n v="248285.66880000001"/>
    <n v="0"/>
    <n v="0"/>
    <n v="826621.76480149548"/>
    <n v="248285.66880000001"/>
    <n v="1074907.4336014956"/>
    <n v="172.48000000023998"/>
    <n v="59.2"/>
    <n v="36.760000000239998"/>
    <n v="36.679999999999993"/>
    <n v="39.840000000000003"/>
    <n v="0"/>
    <n v="0"/>
    <n v="141.11999999999998"/>
    <n v="141.12"/>
  </r>
  <r>
    <x v="3"/>
    <s v="BC_TAM225"/>
    <x v="24"/>
    <x v="1"/>
    <x v="4"/>
    <s v="Phesgo 15ml"/>
    <n v="8489.27"/>
    <n v="1.7200011309679013"/>
    <n v="1.9600011307222531"/>
    <n v="3.2000011308245755"/>
    <n v="1.7200011310037788"/>
    <n v="1.720001130614039"/>
    <n v="2.9600011309031506"/>
    <n v="6.8800033925147304"/>
    <n v="6.4000033925209685"/>
    <n v="13.280006785035702"/>
    <n v="1.44"/>
    <n v="2.68"/>
    <n v="3.5999999999999996"/>
    <n v="1.68"/>
    <n v="0"/>
    <n v="0"/>
    <n v="7.72"/>
    <n v="1.68"/>
    <n v="9.4"/>
    <n v="14601.554001091876"/>
    <n v="16638.978799006502"/>
    <n v="27165.673599875146"/>
    <n v="14601.554001396451"/>
    <n v="14601.553998087844"/>
    <n v="25128.248800542191"/>
    <n v="58406.206399973526"/>
    <n v="54331.356800026486"/>
    <n v="112737.56320000005"/>
    <n v="12224.5488"/>
    <n v="22751.243600000002"/>
    <n v="30561.371999999999"/>
    <n v="14261.973599999999"/>
    <n v="0"/>
    <n v="0"/>
    <n v="65537.164399999994"/>
    <n v="14261.973599999999"/>
    <n v="79799.138000000006"/>
    <n v="18.8"/>
    <n v="2.88"/>
    <n v="5.36"/>
    <n v="7.1999999999999993"/>
    <n v="3.36"/>
    <n v="0"/>
    <n v="0"/>
    <m/>
    <m/>
  </r>
  <r>
    <x v="3"/>
    <s v="BC_TAM226"/>
    <x v="25"/>
    <x v="0"/>
    <x v="0"/>
    <s v="Herceptin IV"/>
    <n v="4535.5"/>
    <n v="39.108570843082894"/>
    <n v="28.017581713592904"/>
    <n v="26.062712251090652"/>
    <n v="18.403946993173893"/>
    <n v="16.768544418460209"/>
    <n v="29.192339238895094"/>
    <n v="93.188864807766464"/>
    <n v="64.3648306505292"/>
    <n v="157.55369545829566"/>
    <n v="8.91"/>
    <n v="13.946999999999999"/>
    <n v="8.6559999999999988"/>
    <n v="12.311999999999999"/>
    <n v="0"/>
    <n v="0"/>
    <n v="31.512999999999998"/>
    <n v="12.311999999999999"/>
    <n v="43.824999999999996"/>
    <n v="177376.92305880247"/>
    <n v="127073.74186200062"/>
    <n v="118207.43141482165"/>
    <n v="83471.101587540194"/>
    <n v="76053.733209926271"/>
    <n v="132401.85461800871"/>
    <n v="422658.09633562481"/>
    <n v="291926.68941547518"/>
    <n v="714584.78575109993"/>
    <n v="40411.305"/>
    <n v="63256.618499999997"/>
    <n v="39259.287999999993"/>
    <n v="55841.075999999994"/>
    <n v="0"/>
    <n v="0"/>
    <n v="142927.2115"/>
    <n v="55841.075999999994"/>
    <n v="198768.28749999998"/>
    <n v="0"/>
    <m/>
    <m/>
    <m/>
    <m/>
    <m/>
    <m/>
    <m/>
    <m/>
  </r>
  <r>
    <x v="3"/>
    <s v="BC_TAM226"/>
    <x v="25"/>
    <x v="0"/>
    <x v="1"/>
    <s v="Herceptin SC"/>
    <n v="3444.49"/>
    <n v="16.149074769063425"/>
    <n v="14.962485179504595"/>
    <n v="22.69556327531884"/>
    <n v="23.230354471393618"/>
    <n v="20.916191323435974"/>
    <n v="27.530172584487566"/>
    <n v="53.807123223886862"/>
    <n v="71.676718379317151"/>
    <n v="125.48384160320404"/>
    <n v="18.042000000000002"/>
    <n v="10.475999999999999"/>
    <n v="12.803999999999998"/>
    <n v="6.984"/>
    <n v="0"/>
    <n v="0"/>
    <n v="41.322000000000003"/>
    <n v="6.984"/>
    <n v="48.306000000000004"/>
    <n v="55625.326551291277"/>
    <n v="51538.130575951778"/>
    <n v="78174.640746202989"/>
    <n v="80016.723673170593"/>
    <n v="72045.611851661975"/>
    <n v="94827.404165541564"/>
    <n v="185338.09787344604"/>
    <n v="246889.73969037412"/>
    <n v="432227.83756382024"/>
    <n v="62145.488580000005"/>
    <n v="36084.477239999993"/>
    <n v="44103.249959999994"/>
    <n v="24056.318159999999"/>
    <n v="0"/>
    <n v="0"/>
    <n v="142333.21578"/>
    <n v="24056.318159999999"/>
    <n v="166389.53393999999"/>
    <n v="0"/>
    <m/>
    <m/>
    <m/>
    <m/>
    <m/>
    <m/>
    <m/>
    <m/>
  </r>
  <r>
    <x v="3"/>
    <s v="BC_TAM226"/>
    <x v="25"/>
    <x v="1"/>
    <x v="2"/>
    <s v="Itovebi 3mg"/>
    <n v="3566.02"/>
    <n v="1.6760886702736006"/>
    <n v="1.9137466929665936"/>
    <n v="3.873482880573798"/>
    <n v="3.9211124454949071"/>
    <n v="4.7670210112846281"/>
    <n v="6.0708315587842376"/>
    <n v="7.4633182438139922"/>
    <n v="14.758965015563774"/>
    <n v="22.222283259377761"/>
    <n v="0.58199999999999996"/>
    <n v="0"/>
    <n v="0.58199999999999996"/>
    <n v="1.1639999999999999"/>
    <n v="0"/>
    <n v="0"/>
    <n v="1.1639999999999999"/>
    <n v="1.1639999999999999"/>
    <n v="2.3279999999999998"/>
    <n v="5976.9657199690655"/>
    <n v="6824.4589820527317"/>
    <n v="13812.917421783775"/>
    <n v="13982.765402883748"/>
    <n v="16999.29226666121"/>
    <n v="21648.706755255767"/>
    <n v="26614.342123805571"/>
    <n v="52630.764424800727"/>
    <n v="79245.106548606287"/>
    <n v="2075.42364"/>
    <n v="0"/>
    <n v="2075.42364"/>
    <n v="4150.84728"/>
    <n v="0"/>
    <n v="0"/>
    <n v="4150.84728"/>
    <n v="4150.84728"/>
    <n v="8301.6945599999999"/>
    <n v="0"/>
    <m/>
    <m/>
    <m/>
    <m/>
    <m/>
    <m/>
    <m/>
    <m/>
  </r>
  <r>
    <x v="3"/>
    <s v="BC_TAM226"/>
    <x v="25"/>
    <x v="1"/>
    <x v="2"/>
    <s v="Itovebi 9mg"/>
    <n v="10698.05"/>
    <n v="0"/>
    <n v="0"/>
    <n v="0"/>
    <m/>
    <m/>
    <m/>
    <n v="0"/>
    <n v="0"/>
    <n v="0"/>
    <n v="7.2750000000000004"/>
    <n v="0"/>
    <n v="2.0369999999999999"/>
    <n v="4.0739999999999998"/>
    <n v="0"/>
    <n v="0"/>
    <n v="9.3120000000000012"/>
    <n v="4.0739999999999998"/>
    <n v="13.386000000000001"/>
    <n v="0"/>
    <n v="0"/>
    <n v="0"/>
    <n v="0"/>
    <n v="0"/>
    <n v="0"/>
    <n v="0"/>
    <n v="0"/>
    <n v="0"/>
    <n v="77828.313750000001"/>
    <n v="0"/>
    <n v="21791.927849999996"/>
    <n v="43583.855699999993"/>
    <n v="0"/>
    <n v="0"/>
    <n v="99620.241600000008"/>
    <n v="43583.855699999993"/>
    <n v="143204.09729999999"/>
    <n v="0"/>
    <m/>
    <m/>
    <m/>
    <m/>
    <m/>
    <m/>
    <m/>
    <m/>
  </r>
  <r>
    <x v="3"/>
    <s v="BC_TAM226"/>
    <x v="25"/>
    <x v="0"/>
    <x v="3"/>
    <s v="Perjeta"/>
    <n v="3985.87"/>
    <n v="31.995477979839833"/>
    <n v="27.027060850779591"/>
    <n v="41.021425983510419"/>
    <n v="24.788053574530991"/>
    <n v="30.086014937409821"/>
    <n v="34.528425785236998"/>
    <n v="100.04396481412985"/>
    <n v="89.40249429717781"/>
    <n v="189.44645911130766"/>
    <n v="27.372909999999997"/>
    <n v="27.698000000291"/>
    <n v="28.152999999999999"/>
    <n v="24.824999999999999"/>
    <n v="0"/>
    <n v="0"/>
    <n v="83.223910000290999"/>
    <n v="24.824999999999999"/>
    <n v="108.048910000291"/>
    <n v="127529.81581550419"/>
    <n v="107726.35103329684"/>
    <n v="163506.07118489468"/>
    <n v="98801.959101115834"/>
    <n v="119918.94435857369"/>
    <n v="137625.81648460258"/>
    <n v="398762.23803369573"/>
    <n v="356346.7199442921"/>
    <n v="755108.95797798783"/>
    <n v="109104.86078169999"/>
    <n v="110400.62726115988"/>
    <n v="112214.19811"/>
    <n v="98949.222750000001"/>
    <n v="0"/>
    <n v="0"/>
    <n v="331719.68615285988"/>
    <n v="98949.222750000001"/>
    <n v="430668.9089028599"/>
    <n v="0"/>
    <m/>
    <m/>
    <m/>
    <m/>
    <m/>
    <m/>
    <m/>
    <m/>
  </r>
  <r>
    <x v="3"/>
    <s v="BC_TAM226"/>
    <x v="25"/>
    <x v="1"/>
    <x v="4"/>
    <s v="Phesgo 10ml"/>
    <n v="6232.07"/>
    <n v="20.754601361435579"/>
    <n v="19.959843285467993"/>
    <n v="28.596072523732349"/>
    <n v="25.436595196057528"/>
    <n v="23.128399874629231"/>
    <n v="30.506843212750066"/>
    <n v="69.310517170635919"/>
    <n v="79.071838283436833"/>
    <n v="148.38235545407275"/>
    <n v="58.38"/>
    <n v="39.084000000290999"/>
    <n v="33.137"/>
    <n v="44.030999999999992"/>
    <n v="0"/>
    <n v="0"/>
    <n v="130.60100000029101"/>
    <n v="44.030999999999992"/>
    <n v="174.63200000029099"/>
    <n v="129344.12850656183"/>
    <n v="124391.14054406651"/>
    <n v="178212.72569297664"/>
    <n v="158522.64182349422"/>
    <n v="144137.80700668058"/>
    <n v="190120.78238088329"/>
    <n v="431947.99474360497"/>
    <n v="492781.23121105816"/>
    <n v="924729.22595466312"/>
    <n v="363828.24660000001"/>
    <n v="243574.22388181352"/>
    <n v="206512.10358999998"/>
    <n v="274404.27416999993"/>
    <n v="0"/>
    <n v="0"/>
    <n v="813914.57407181361"/>
    <n v="274404.27416999993"/>
    <n v="1088318.8482418135"/>
    <n v="174.63200000029099"/>
    <n v="58.38"/>
    <n v="39.084000000290999"/>
    <n v="33.137"/>
    <n v="44.030999999999992"/>
    <n v="0"/>
    <n v="0"/>
    <n v="167.6163333333333"/>
    <n v="167.61633333333333"/>
  </r>
  <r>
    <x v="3"/>
    <s v="BC_TAM226"/>
    <x v="25"/>
    <x v="1"/>
    <x v="4"/>
    <s v="Phesgo 15ml"/>
    <n v="8489.27"/>
    <n v="1.8730013709753166"/>
    <n v="1.1640025495091988"/>
    <n v="2.455001371040801"/>
    <n v="1.8730013710911158"/>
    <n v="1.8730013712058859"/>
    <n v="2.1640013709910519"/>
    <n v="5.4920052915253166"/>
    <n v="5.9100041132880534"/>
    <n v="11.40200940481337"/>
    <n v="1.746"/>
    <n v="2.0369999999999999"/>
    <n v="4.3649999999999993"/>
    <n v="2.0369999999999999"/>
    <n v="0"/>
    <n v="0"/>
    <n v="8.1479999999999997"/>
    <n v="2.0369999999999999"/>
    <n v="10.184999999999999"/>
    <n v="15900.414348579627"/>
    <n v="9881.5319234719573"/>
    <n v="20841.16948913554"/>
    <n v="15900.414349562678"/>
    <n v="15900.414350536992"/>
    <n v="18370.79191871321"/>
    <n v="46623.115761187124"/>
    <n v="50171.620618812878"/>
    <n v="96794.736380000002"/>
    <n v="14822.265420000002"/>
    <n v="17292.64299"/>
    <n v="37055.663549999997"/>
    <n v="17292.64299"/>
    <n v="0"/>
    <n v="0"/>
    <n v="69170.571960000001"/>
    <n v="17292.64299"/>
    <n v="86463.214949999994"/>
    <n v="20.369999999999997"/>
    <n v="3.492"/>
    <n v="4.0739999999999998"/>
    <n v="8.7299999999999986"/>
    <n v="4.0739999999999998"/>
    <n v="0"/>
    <n v="0"/>
    <m/>
    <m/>
  </r>
  <r>
    <x v="3"/>
    <s v="BC_TAM228"/>
    <x v="26"/>
    <x v="0"/>
    <x v="0"/>
    <s v="Herceptin IV"/>
    <n v="4535.5"/>
    <n v="48.134567617669248"/>
    <n v="34.483852321978659"/>
    <n v="32.077812052594226"/>
    <n v="22.651454959306236"/>
    <n v="20.638612400305153"/>
    <n v="35.929736032812983"/>
    <n v="114.69623199224213"/>
    <n v="79.219803392424367"/>
    <n v="193.91603538466654"/>
    <n v="20"/>
    <n v="15"/>
    <n v="18"/>
    <n v="20"/>
    <n v="0"/>
    <n v="0"/>
    <n v="53"/>
    <n v="20"/>
    <n v="73"/>
    <n v="218314.33142993887"/>
    <n v="156401.51220633421"/>
    <n v="145488.91656454111"/>
    <n v="102735.67396793343"/>
    <n v="93606.42654158402"/>
    <n v="162959.31777682327"/>
    <n v="520204.76020081417"/>
    <n v="359301.41828634072"/>
    <n v="879506.17848715512"/>
    <n v="90710"/>
    <n v="68032.5"/>
    <n v="81639"/>
    <n v="90710"/>
    <n v="0"/>
    <n v="0"/>
    <n v="240381.5"/>
    <n v="90710"/>
    <n v="331091.5"/>
    <n v="0"/>
    <m/>
    <m/>
    <m/>
    <m/>
    <m/>
    <m/>
    <m/>
    <m/>
  </r>
  <r>
    <x v="3"/>
    <s v="BC_TAM228"/>
    <x v="26"/>
    <x v="0"/>
    <x v="1"/>
    <s v="Herceptin SC"/>
    <n v="3444.49"/>
    <n v="50.948028054631976"/>
    <n v="47.204507106051729"/>
    <n v="71.601265769214052"/>
    <n v="73.288455732145181"/>
    <n v="65.987600997668068"/>
    <n v="86.853768729233366"/>
    <n v="169.75380092989775"/>
    <n v="226.12982545904663"/>
    <n v="395.88362638894432"/>
    <n v="8"/>
    <n v="11"/>
    <n v="13"/>
    <n v="10"/>
    <n v="0"/>
    <n v="0"/>
    <n v="32"/>
    <n v="10"/>
    <n v="42"/>
    <n v="175489.97315389928"/>
    <n v="162595.4526817241"/>
    <n v="246629.84392940009"/>
    <n v="252441.35288481673"/>
    <n v="227293.63176045768"/>
    <n v="299166.93785015703"/>
    <n v="584715.26976502349"/>
    <n v="778901.9224954315"/>
    <n v="1363617.1922604546"/>
    <n v="27555.919999999998"/>
    <n v="37889.39"/>
    <n v="44778.369999999995"/>
    <n v="34444.899999999994"/>
    <n v="0"/>
    <n v="0"/>
    <n v="110223.67999999999"/>
    <n v="34444.899999999994"/>
    <n v="144668.57999999999"/>
    <n v="0"/>
    <m/>
    <m/>
    <m/>
    <m/>
    <m/>
    <m/>
    <m/>
    <m/>
  </r>
  <r>
    <x v="3"/>
    <s v="BC_TAM228"/>
    <x v="26"/>
    <x v="1"/>
    <x v="2"/>
    <s v="Itovebi 3mg"/>
    <n v="3566.02"/>
    <n v="0.32274178636355033"/>
    <n v="0.36850438600873803"/>
    <n v="0.74586434864508055"/>
    <n v="0.75503573148358405"/>
    <n v="0.91792093348106396"/>
    <n v="1.1689781434262716"/>
    <n v="1.4371105210173689"/>
    <n v="2.8419348083909197"/>
    <n v="4.2790453294082891"/>
    <n v="0"/>
    <n v="0"/>
    <n v="0"/>
    <n v="0"/>
    <n v="0"/>
    <n v="0"/>
    <n v="0"/>
    <n v="0"/>
    <n v="0"/>
    <n v="1150.9036650081478"/>
    <n v="1314.09401059488"/>
    <n v="2659.76718455533"/>
    <n v="2692.4725191850903"/>
    <n v="3273.3244072121438"/>
    <n v="4168.5994390209535"/>
    <n v="5124.7648601583578"/>
    <n v="10134.396365418188"/>
    <n v="15259.161225576547"/>
    <n v="0"/>
    <n v="0"/>
    <n v="0"/>
    <n v="0"/>
    <n v="0"/>
    <n v="0"/>
    <n v="0"/>
    <n v="0"/>
    <n v="0"/>
    <n v="0"/>
    <m/>
    <m/>
    <m/>
    <m/>
    <m/>
    <m/>
    <m/>
    <m/>
  </r>
  <r>
    <x v="3"/>
    <s v="BC_TAM228"/>
    <x v="26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3"/>
    <s v="BC_TAM228"/>
    <x v="26"/>
    <x v="0"/>
    <x v="3"/>
    <s v="Perjeta"/>
    <n v="3985.87"/>
    <n v="3.589350130604938"/>
    <n v="3.031977970628803"/>
    <n v="4.6019084573229101"/>
    <n v="2.780799317680029"/>
    <n v="3.375140753109469"/>
    <n v="3.8735039270209928"/>
    <n v="11.223236558556652"/>
    <n v="10.029443997810491"/>
    <n v="21.252680556367146"/>
    <n v="12"/>
    <n v="8"/>
    <n v="8"/>
    <n v="8"/>
    <n v="0"/>
    <n v="0"/>
    <n v="28"/>
    <n v="8"/>
    <n v="36"/>
    <n v="14306.683005074305"/>
    <n v="12085.070033790227"/>
    <n v="18342.608862789668"/>
    <n v="11083.904576361298"/>
    <n v="13452.872273596438"/>
    <n v="15439.283097595164"/>
    <n v="44734.3619016542"/>
    <n v="39976.059947552902"/>
    <n v="84710.421849207109"/>
    <n v="47830.44"/>
    <n v="31886.959999999999"/>
    <n v="31886.959999999999"/>
    <n v="31886.959999999999"/>
    <n v="0"/>
    <n v="0"/>
    <n v="111604.36"/>
    <n v="31886.959999999999"/>
    <n v="143491.32"/>
    <n v="0"/>
    <m/>
    <m/>
    <m/>
    <m/>
    <m/>
    <m/>
    <m/>
    <m/>
  </r>
  <r>
    <x v="3"/>
    <s v="BC_TAM228"/>
    <x v="26"/>
    <x v="1"/>
    <x v="4"/>
    <s v="Phesgo 10ml"/>
    <n v="6232.07"/>
    <n v="3.4057388642248889"/>
    <n v="3.0455664433246099"/>
    <n v="5.172131133323278"/>
    <n v="4.3635779407243502"/>
    <n v="3.8913689303249157"/>
    <n v="5.4819405383251478"/>
    <n v="11.623436440872776"/>
    <n v="13.736887409374415"/>
    <n v="25.360323850247191"/>
    <n v="15"/>
    <n v="13"/>
    <n v="8"/>
    <n v="7"/>
    <n v="0"/>
    <n v="0"/>
    <n v="36"/>
    <n v="7"/>
    <n v="43"/>
    <n v="21224.803003570003"/>
    <n v="18980.183264449999"/>
    <n v="32233.08327205"/>
    <n v="27194.123177050002"/>
    <n v="24251.283569609997"/>
    <n v="34163.837170680003"/>
    <n v="72438.069540070006"/>
    <n v="85609.243917340005"/>
    <n v="158047.31345741"/>
    <n v="93481.049999999988"/>
    <n v="81016.91"/>
    <n v="49856.56"/>
    <n v="43624.49"/>
    <n v="0"/>
    <n v="0"/>
    <n v="224354.52"/>
    <n v="43624.49"/>
    <n v="267979.01"/>
    <n v="43"/>
    <n v="15"/>
    <n v="13"/>
    <n v="8"/>
    <n v="7"/>
    <n v="0"/>
    <n v="0"/>
    <n v="111.33333333333333"/>
    <n v="111.33333333333333"/>
  </r>
  <r>
    <x v="3"/>
    <s v="BC_TAM228"/>
    <x v="26"/>
    <x v="1"/>
    <x v="4"/>
    <s v="Phesgo 15ml"/>
    <n v="8489.27"/>
    <n v="1.0000047118303454"/>
    <n v="1.0000047118303454"/>
    <n v="1.0000047118303454"/>
    <n v="1.0000047118303454"/>
    <n v="1.0000047118303454"/>
    <n v="1.0000047118303454"/>
    <n v="3.0000141354910363"/>
    <n v="3.0000141354910363"/>
    <n v="6.0000282709820745"/>
    <n v="0"/>
    <n v="0"/>
    <n v="1"/>
    <n v="0"/>
    <n v="0"/>
    <n v="0"/>
    <n v="1"/>
    <n v="0"/>
    <n v="1"/>
    <n v="8489.3099999999977"/>
    <n v="8489.3099999999977"/>
    <n v="8489.3099999999977"/>
    <n v="8489.3099999999977"/>
    <n v="8489.3099999999977"/>
    <n v="8489.3099999999977"/>
    <n v="25467.929999999993"/>
    <n v="25467.929999999993"/>
    <n v="50935.86"/>
    <n v="0"/>
    <n v="0"/>
    <n v="8489.27"/>
    <n v="0"/>
    <n v="0"/>
    <n v="0"/>
    <n v="8489.27"/>
    <n v="0"/>
    <n v="8489.27"/>
    <n v="2"/>
    <n v="0"/>
    <n v="0"/>
    <n v="2"/>
    <n v="0"/>
    <n v="0"/>
    <n v="0"/>
    <m/>
    <m/>
  </r>
  <r>
    <x v="3"/>
    <s v="BC_TAM229"/>
    <x v="27"/>
    <x v="0"/>
    <x v="0"/>
    <s v="Herceptin IV"/>
    <n v="4535.5"/>
    <n v="59.949084758931896"/>
    <n v="42.947833292802521"/>
    <n v="39.951236061714411"/>
    <n v="28.211201647318994"/>
    <n v="25.704311585806387"/>
    <n v="44.748605781730994"/>
    <n v="142.84815411344883"/>
    <n v="98.664119014856368"/>
    <n v="241.5122731283052"/>
    <n v="1.9900000000000002"/>
    <n v="3.383"/>
    <n v="24.184000000000001"/>
    <n v="6.3680000000000003"/>
    <n v="0"/>
    <n v="0"/>
    <n v="29.557000000000002"/>
    <n v="6.3680000000000003"/>
    <n v="35.925000000000004"/>
    <n v="271899.07392413559"/>
    <n v="194789.89789950583"/>
    <n v="181198.83115790572"/>
    <n v="127951.9050714153"/>
    <n v="116581.90519742487"/>
    <n v="202957.30152304092"/>
    <n v="647887.8029815472"/>
    <n v="447491.11179188103"/>
    <n v="1095378.9147734281"/>
    <n v="9025.6450000000004"/>
    <n v="15343.5965"/>
    <n v="109686.53200000001"/>
    <n v="28882.064000000002"/>
    <n v="0"/>
    <n v="0"/>
    <n v="134055.77350000001"/>
    <n v="28882.064000000002"/>
    <n v="162937.83750000002"/>
    <n v="0"/>
    <m/>
    <m/>
    <m/>
    <m/>
    <m/>
    <m/>
    <m/>
    <m/>
  </r>
  <r>
    <x v="3"/>
    <s v="BC_TAM229"/>
    <x v="27"/>
    <x v="0"/>
    <x v="1"/>
    <s v="Herceptin SC"/>
    <n v="3444.49"/>
    <n v="16.93570226131035"/>
    <n v="15.691313447553911"/>
    <n v="23.801072679399127"/>
    <n v="24.361913755325233"/>
    <n v="21.935026851997058"/>
    <n v="28.871177622296081"/>
    <n v="56.42808838826339"/>
    <n v="75.168118229618372"/>
    <n v="131.59620661788176"/>
    <n v="23.338000000000001"/>
    <n v="13.164"/>
    <n v="13.756"/>
    <n v="14.776000000000002"/>
    <n v="0"/>
    <n v="0"/>
    <n v="50.258000000000003"/>
    <n v="14.776000000000002"/>
    <n v="65.034000000000006"/>
    <n v="58334.857082060887"/>
    <n v="54048.572256964966"/>
    <n v="81982.556833463488"/>
    <n v="83914.368311080209"/>
    <n v="75554.980641435337"/>
    <n v="99446.482608222621"/>
    <n v="194365.98617248936"/>
    <n v="258915.83156073818"/>
    <n v="453281.81773322751"/>
    <n v="80387.507620000004"/>
    <n v="45343.266359999994"/>
    <n v="47382.404439999998"/>
    <n v="50895.784240000001"/>
    <n v="0"/>
    <n v="0"/>
    <n v="173113.17842000001"/>
    <n v="50895.784240000001"/>
    <n v="224008.96266000002"/>
    <n v="0"/>
    <m/>
    <m/>
    <m/>
    <m/>
    <m/>
    <m/>
    <m/>
    <m/>
  </r>
  <r>
    <x v="3"/>
    <s v="BC_TAM229"/>
    <x v="27"/>
    <x v="1"/>
    <x v="2"/>
    <s v="Itovebi 3mg"/>
    <n v="3566.02"/>
    <n v="1.1461912450977134"/>
    <n v="1.3087134014544386"/>
    <n v="2.648876664159316"/>
    <n v="2.6814480855218132"/>
    <n v="3.2599216528558546"/>
    <n v="4.1515309461554537"/>
    <n v="5.1037813107114687"/>
    <n v="10.092900684533122"/>
    <n v="15.196681995244592"/>
    <n v="0.39800000000000002"/>
    <n v="0"/>
    <n v="0.39800000000000002"/>
    <n v="0.79600000000000004"/>
    <n v="0"/>
    <n v="0"/>
    <n v="0.79600000000000004"/>
    <n v="0.79600000000000004"/>
    <n v="1.5920000000000001"/>
    <n v="4087.3409038433479"/>
    <n v="4666.8981638545574"/>
    <n v="9445.9471619254036"/>
    <n v="9562.097501932496"/>
    <n v="11624.945812517035"/>
    <n v="14804.44238460927"/>
    <n v="18200.186229623312"/>
    <n v="35991.485699058801"/>
    <n v="54191.671928682124"/>
    <n v="1419.2759600000002"/>
    <n v="0"/>
    <n v="1419.2759600000002"/>
    <n v="2838.5519200000003"/>
    <n v="0"/>
    <n v="0"/>
    <n v="2838.5519200000003"/>
    <n v="2838.5519200000003"/>
    <n v="5677.1038400000007"/>
    <n v="0"/>
    <m/>
    <m/>
    <m/>
    <m/>
    <m/>
    <m/>
    <m/>
    <m/>
  </r>
  <r>
    <x v="3"/>
    <s v="BC_TAM229"/>
    <x v="27"/>
    <x v="1"/>
    <x v="2"/>
    <s v="Itovebi 9mg"/>
    <n v="10698.05"/>
    <n v="0"/>
    <n v="0"/>
    <n v="0"/>
    <m/>
    <m/>
    <m/>
    <n v="0"/>
    <n v="0"/>
    <n v="0"/>
    <n v="4.9749999999999996"/>
    <n v="0"/>
    <n v="1.393"/>
    <n v="2.7860000000000005"/>
    <n v="0"/>
    <n v="0"/>
    <n v="6.3679999999999994"/>
    <n v="2.7860000000000005"/>
    <n v="9.1539999999999999"/>
    <n v="0"/>
    <n v="0"/>
    <n v="0"/>
    <n v="0"/>
    <n v="0"/>
    <n v="0"/>
    <n v="0"/>
    <n v="0"/>
    <n v="0"/>
    <n v="53222.798749999994"/>
    <n v="0"/>
    <n v="14902.38365"/>
    <n v="29804.767300000003"/>
    <n v="0"/>
    <n v="0"/>
    <n v="68125.182399999991"/>
    <n v="29804.767300000003"/>
    <n v="97929.949699999997"/>
    <n v="0"/>
    <m/>
    <m/>
    <m/>
    <m/>
    <m/>
    <m/>
    <m/>
    <m/>
  </r>
  <r>
    <x v="3"/>
    <s v="BC_TAM229"/>
    <x v="27"/>
    <x v="0"/>
    <x v="3"/>
    <s v="Perjeta"/>
    <n v="3985.87"/>
    <n v="27.032168172113415"/>
    <n v="22.834478502761026"/>
    <n v="34.657962807896375"/>
    <n v="20.942798020029237"/>
    <n v="25.418911257685473"/>
    <n v="29.172191555724837"/>
    <n v="84.524609482770813"/>
    <n v="75.533900833439546"/>
    <n v="160.05851031621035"/>
    <n v="35.931989999999999"/>
    <n v="15.522000000199"/>
    <n v="16.516999999999999"/>
    <n v="14.925000000000001"/>
    <n v="0"/>
    <n v="0"/>
    <n v="67.970990000198995"/>
    <n v="14.925000000000001"/>
    <n v="82.895990000198992"/>
    <n v="107746.7081521817"/>
    <n v="91015.262829800093"/>
    <n v="138142.13421710991"/>
    <n v="83475.270344093937"/>
    <n v="101316.47581467079"/>
    <n v="116276.56315621696"/>
    <n v="336904.10519909172"/>
    <n v="301068.30931498169"/>
    <n v="637972.41451407329"/>
    <n v="143220.24098129998"/>
    <n v="61868.674140793184"/>
    <n v="65834.614789999992"/>
    <n v="59489.109750000003"/>
    <n v="0"/>
    <n v="0"/>
    <n v="270923.52991209319"/>
    <n v="59489.109750000003"/>
    <n v="330412.63966209313"/>
    <n v="0"/>
    <m/>
    <m/>
    <m/>
    <m/>
    <m/>
    <m/>
    <m/>
    <m/>
  </r>
  <r>
    <x v="3"/>
    <s v="BC_TAM229"/>
    <x v="27"/>
    <x v="1"/>
    <x v="4"/>
    <s v="Phesgo 10ml"/>
    <n v="6232.07"/>
    <n v="17.221576570978325"/>
    <n v="15.485237017629286"/>
    <n v="23.865511050699265"/>
    <n v="21.118284338943646"/>
    <n v="19.197230412612104"/>
    <n v="25.396962372151094"/>
    <n v="56.572324639306871"/>
    <n v="65.712477123706847"/>
    <n v="122.2848017630137"/>
    <n v="54.82"/>
    <n v="31.676000000199004"/>
    <n v="39.292999999999999"/>
    <n v="53.059000000000005"/>
    <n v="0"/>
    <n v="0"/>
    <n v="125.789000000199"/>
    <n v="53.059000000000005"/>
    <n v="178.84800000019899"/>
    <n v="107326.07070069689"/>
    <n v="96505.081060456941"/>
    <n v="148731.53545373137"/>
    <n v="131610.62628020052"/>
    <n v="119638.48373752751"/>
    <n v="158275.64729061167"/>
    <n v="352562.68721488514"/>
    <n v="409524.7573083397"/>
    <n v="762087.44452322472"/>
    <n v="341642.07740000001"/>
    <n v="197407.04932124019"/>
    <n v="244876.72650999998"/>
    <n v="330667.40213"/>
    <n v="0"/>
    <n v="0"/>
    <n v="783925.85323124006"/>
    <n v="330667.40213"/>
    <n v="1114593.2553612401"/>
    <n v="178.84800000019899"/>
    <n v="54.82"/>
    <n v="31.676000000199004"/>
    <n v="39.292999999999999"/>
    <n v="53.059000000000005"/>
    <n v="0"/>
    <n v="0"/>
    <n v="139.42033333333333"/>
    <n v="139.42033333333336"/>
  </r>
  <r>
    <x v="3"/>
    <s v="BC_TAM229"/>
    <x v="27"/>
    <x v="1"/>
    <x v="4"/>
    <s v="Phesgo 15ml"/>
    <n v="8489.27"/>
    <n v="1.5970009375762941"/>
    <n v="1.7960009375608232"/>
    <n v="1.9950009377944529"/>
    <n v="1.5970009375642458"/>
    <n v="1.59700093764308"/>
    <n v="1.7960009377865358"/>
    <n v="5.3880028129315702"/>
    <n v="4.9900028129938612"/>
    <n v="10.378005625925432"/>
    <n v="10.193999999999999"/>
    <n v="1.3930000000000002"/>
    <n v="2.9850000000000003"/>
    <n v="1.393"/>
    <n v="0"/>
    <n v="0"/>
    <n v="14.571999999999999"/>
    <n v="1.393"/>
    <n v="15.965"/>
    <n v="13557.372149338307"/>
    <n v="15246.73687920697"/>
    <n v="16936.101611190315"/>
    <n v="13557.372149236026"/>
    <n v="13557.37214990527"/>
    <n v="15246.736881123106"/>
    <n v="45740.210639735596"/>
    <n v="42361.481180264396"/>
    <n v="88101.691819999993"/>
    <n v="86539.61838"/>
    <n v="11825.553110000003"/>
    <n v="25340.470950000003"/>
    <n v="11825.553110000001"/>
    <n v="0"/>
    <n v="0"/>
    <n v="123705.64244"/>
    <n v="11825.553110000001"/>
    <n v="135531.19555"/>
    <n v="31.93"/>
    <n v="20.387999999999998"/>
    <n v="2.7860000000000005"/>
    <n v="5.9700000000000006"/>
    <n v="2.786"/>
    <n v="0"/>
    <n v="0"/>
    <m/>
    <m/>
  </r>
  <r>
    <x v="4"/>
    <s v="BC_TAM043"/>
    <x v="28"/>
    <x v="0"/>
    <x v="0"/>
    <s v="Herceptin IV"/>
    <n v="4535.5"/>
    <n v="89.335100744094859"/>
    <n v="64.00012659711976"/>
    <n v="59.534648656877366"/>
    <n v="42.039850173020717"/>
    <n v="38.304125480973077"/>
    <n v="66.683606959872932"/>
    <n v="212.86987599809197"/>
    <n v="147.02758261386674"/>
    <n v="359.89745861195877"/>
    <n v="44"/>
    <n v="57"/>
    <n v="50"/>
    <n v="42"/>
    <n v="0"/>
    <n v="0"/>
    <n v="151"/>
    <n v="42"/>
    <n v="193"/>
    <n v="405179.34942484222"/>
    <n v="290272.57418123668"/>
    <n v="270019.39898326731"/>
    <n v="190671.74045973548"/>
    <n v="173728.36111895338"/>
    <n v="302443.49936650367"/>
    <n v="965471.32258934609"/>
    <n v="666843.60094519262"/>
    <n v="1632314.9235345391"/>
    <n v="199562"/>
    <n v="258523.5"/>
    <n v="226775"/>
    <n v="190491"/>
    <n v="0"/>
    <n v="0"/>
    <n v="684860.5"/>
    <n v="190491"/>
    <n v="875351.5"/>
    <n v="0"/>
    <m/>
    <m/>
    <m/>
    <m/>
    <m/>
    <m/>
    <m/>
    <m/>
  </r>
  <r>
    <x v="4"/>
    <s v="BC_TAM043"/>
    <x v="28"/>
    <x v="0"/>
    <x v="1"/>
    <s v="Herceptin SC"/>
    <n v="3444.49"/>
    <n v="65.8437988404024"/>
    <n v="61.005777631243156"/>
    <n v="92.535462510363004"/>
    <n v="94.715939376036005"/>
    <n v="85.280520011336833"/>
    <n v="112.24736844782647"/>
    <n v="219.38503898200855"/>
    <n v="292.24382783519934"/>
    <n v="511.62886681720784"/>
    <n v="50"/>
    <n v="50"/>
    <n v="45"/>
    <n v="50"/>
    <n v="0"/>
    <n v="0"/>
    <n v="145"/>
    <n v="50"/>
    <n v="195"/>
    <n v="226798.30666777765"/>
    <n v="210133.79099304072"/>
    <n v="318737.47526232025"/>
    <n v="326248.10602136224"/>
    <n v="293747.89837384957"/>
    <n v="386634.9381448538"/>
    <n v="755669.57292313862"/>
    <n v="1006630.9425400657"/>
    <n v="1762300.5154632041"/>
    <n v="172224.5"/>
    <n v="172224.5"/>
    <n v="155002.04999999999"/>
    <n v="172224.5"/>
    <n v="0"/>
    <n v="0"/>
    <n v="499451.05"/>
    <n v="172224.5"/>
    <n v="671675.54999999993"/>
    <n v="0"/>
    <m/>
    <m/>
    <m/>
    <m/>
    <m/>
    <m/>
    <m/>
    <m/>
  </r>
  <r>
    <x v="4"/>
    <s v="BC_TAM043"/>
    <x v="28"/>
    <x v="1"/>
    <x v="2"/>
    <s v="Itovebi 3mg"/>
    <n v="3566.02"/>
    <n v="7.5423782997919166E-8"/>
    <n v="8.6118364644595899E-8"/>
    <n v="1.7430625086372233E-7"/>
    <n v="1.7644957539816278E-7"/>
    <n v="2.1451535630448561E-7"/>
    <n v="2.7318666979111423E-7"/>
    <n v="3.3584839850623739E-7"/>
    <n v="6.6415160149376262E-7"/>
    <n v="9.9999999999999995E-7"/>
    <n v="2"/>
    <n v="0"/>
    <n v="0"/>
    <n v="0"/>
    <n v="0"/>
    <n v="0"/>
    <n v="2"/>
    <n v="0"/>
    <n v="2"/>
    <n v="2.6896271864623972E-4"/>
    <n v="3.0709981068992184E-4"/>
    <n v="6.2157957670505115E-4"/>
    <n v="6.2922271486135644E-4"/>
    <n v="7.6496605088892183E-4"/>
    <n v="9.7418912820850911E-4"/>
    <n v="1.1976421060412126E-3"/>
    <n v="2.3683778939587873E-3"/>
    <n v="3.5660199999999996E-3"/>
    <n v="7132.04"/>
    <n v="0"/>
    <n v="0"/>
    <n v="0"/>
    <n v="0"/>
    <n v="0"/>
    <n v="7132.04"/>
    <n v="0"/>
    <n v="7132.04"/>
    <n v="0"/>
    <m/>
    <m/>
    <m/>
    <m/>
    <m/>
    <m/>
    <m/>
    <m/>
  </r>
  <r>
    <x v="4"/>
    <s v="BC_TAM043"/>
    <x v="28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4"/>
    <s v="BC_TAM043"/>
    <x v="28"/>
    <x v="0"/>
    <x v="3"/>
    <s v="Perjeta"/>
    <n v="3985.87"/>
    <n v="49.937337164307991"/>
    <n v="42.182818806959588"/>
    <n v="64.024696914670656"/>
    <n v="38.688260565391332"/>
    <n v="46.957119153103577"/>
    <n v="53.890666714734209"/>
    <n v="156.14485288593823"/>
    <n v="139.5360464332291"/>
    <n v="295.68089931916734"/>
    <n v="4"/>
    <n v="-58"/>
    <n v="3"/>
    <n v="0"/>
    <n v="0"/>
    <n v="0"/>
    <n v="-51"/>
    <n v="0"/>
    <n v="-51"/>
    <n v="199043.73408310028"/>
    <n v="168135.23199809602"/>
    <n v="255194.11869127833"/>
    <n v="154206.37713977633"/>
    <n v="187164.97251878094"/>
    <n v="214801.19173825765"/>
    <n v="622373.0847724746"/>
    <n v="556172.54139681486"/>
    <n v="1178545.6261692895"/>
    <n v="15943.48"/>
    <n v="-231180.46"/>
    <n v="11957.61"/>
    <n v="0"/>
    <n v="0"/>
    <n v="0"/>
    <n v="-203279.37"/>
    <n v="0"/>
    <n v="-203279.37"/>
    <n v="0"/>
    <m/>
    <m/>
    <m/>
    <m/>
    <m/>
    <m/>
    <m/>
    <m/>
  </r>
  <r>
    <x v="4"/>
    <s v="BC_TAM043"/>
    <x v="28"/>
    <x v="1"/>
    <x v="4"/>
    <s v="Phesgo 10ml"/>
    <n v="6232.07"/>
    <n v="112.95793674665569"/>
    <n v="103.70470242964832"/>
    <n v="154.25196635931161"/>
    <n v="136.2037081579609"/>
    <n v="122.70993687659296"/>
    <n v="160.84912713976485"/>
    <n v="370.91460553561564"/>
    <n v="419.76277217431868"/>
    <n v="790.67737770993438"/>
    <n v="115"/>
    <n v="80"/>
    <n v="50"/>
    <n v="80"/>
    <n v="0"/>
    <n v="0"/>
    <n v="245"/>
    <n v="80"/>
    <n v="325"/>
    <n v="703961.76886073046"/>
    <n v="646294.96487073833"/>
    <n v="961309.05198887503"/>
    <n v="848831.04349998338"/>
    <n v="764736.91631050862"/>
    <n v="1002423.0197739142"/>
    <n v="2311565.7857203442"/>
    <n v="2615990.9795844061"/>
    <n v="4927556.7653047508"/>
    <n v="716688.04999999993"/>
    <n v="498565.6"/>
    <n v="311603.5"/>
    <n v="498565.6"/>
    <n v="0"/>
    <n v="0"/>
    <n v="1526857.15"/>
    <n v="498565.6"/>
    <n v="2025422.75"/>
    <n v="325"/>
    <n v="115"/>
    <n v="80"/>
    <n v="50"/>
    <n v="80"/>
    <n v="0"/>
    <n v="0"/>
    <n v="241.66666666666666"/>
    <n v="241.66666666666666"/>
  </r>
  <r>
    <x v="4"/>
    <s v="BC_TAM043"/>
    <x v="28"/>
    <x v="1"/>
    <x v="4"/>
    <s v="Phesgo 15ml"/>
    <n v="8489.27"/>
    <n v="7.0000011779575866"/>
    <n v="7.0000011779575866"/>
    <n v="10.000001177957586"/>
    <n v="8.0000011779575857"/>
    <n v="9.0000011779575857"/>
    <n v="11.000001177957586"/>
    <n v="24.000003533872757"/>
    <n v="28.000003533872757"/>
    <n v="52.000007067745521"/>
    <n v="0"/>
    <n v="0"/>
    <n v="13"/>
    <n v="0"/>
    <n v="0"/>
    <n v="0"/>
    <n v="13"/>
    <n v="0"/>
    <n v="13"/>
    <n v="59424.9"/>
    <n v="59424.9"/>
    <n v="84892.709999999992"/>
    <n v="67914.17"/>
    <n v="76403.44"/>
    <n v="93381.98"/>
    <n v="203742.50999999998"/>
    <n v="237699.59"/>
    <n v="441442.10000000003"/>
    <n v="0"/>
    <n v="0"/>
    <n v="110360.51000000001"/>
    <n v="0"/>
    <n v="0"/>
    <n v="0"/>
    <n v="110360.51000000001"/>
    <n v="0"/>
    <n v="110360.51000000001"/>
    <n v="26"/>
    <n v="0"/>
    <n v="0"/>
    <n v="26"/>
    <n v="0"/>
    <n v="0"/>
    <n v="0"/>
    <m/>
    <m/>
  </r>
  <r>
    <x v="4"/>
    <s v="BC_TAM046"/>
    <x v="29"/>
    <x v="0"/>
    <x v="0"/>
    <s v="Herceptin IV"/>
    <n v="4535.5"/>
    <n v="167.12446326063798"/>
    <n v="119.72882682245741"/>
    <n v="111.37499280034085"/>
    <n v="78.646437259300257"/>
    <n v="71.657795853539682"/>
    <n v="124.74897244898182"/>
    <n v="398.22828288343624"/>
    <n v="275.05320556182176"/>
    <n v="673.28148844525799"/>
    <n v="170"/>
    <n v="102"/>
    <n v="97"/>
    <n v="194"/>
    <n v="0"/>
    <n v="0"/>
    <n v="369"/>
    <n v="194"/>
    <n v="563"/>
    <n v="757993.00311862351"/>
    <n v="543030.09405325551"/>
    <n v="505141.27984594594"/>
    <n v="356700.9161895563"/>
    <n v="325003.93309372925"/>
    <n v="565798.96454235702"/>
    <n v="1806164.3770178251"/>
    <n v="1247503.8138256425"/>
    <n v="3053668.1908434676"/>
    <n v="771035"/>
    <n v="462621"/>
    <n v="439943.5"/>
    <n v="879887"/>
    <n v="0"/>
    <n v="0"/>
    <n v="1673599.5"/>
    <n v="879887"/>
    <n v="2553486.5"/>
    <n v="0"/>
    <m/>
    <m/>
    <m/>
    <m/>
    <m/>
    <m/>
    <m/>
    <m/>
  </r>
  <r>
    <x v="4"/>
    <s v="BC_TAM046"/>
    <x v="29"/>
    <x v="0"/>
    <x v="1"/>
    <s v="Herceptin SC"/>
    <n v="3444.49"/>
    <n v="33.095957993523086"/>
    <n v="30.664158043793304"/>
    <n v="46.512349440491171"/>
    <n v="47.608351980184878"/>
    <n v="42.865699696371877"/>
    <n v="56.420410979587231"/>
    <n v="110.27246547780757"/>
    <n v="146.89446265614399"/>
    <n v="257.16692813395156"/>
    <n v="26"/>
    <n v="24"/>
    <n v="16"/>
    <n v="14"/>
    <n v="0"/>
    <n v="0"/>
    <n v="66"/>
    <n v="14"/>
    <n v="80"/>
    <n v="113998.69634911032"/>
    <n v="105622.38574026558"/>
    <n v="160211.32252427744"/>
    <n v="163986.492312227"/>
    <n v="147650.47394715596"/>
    <n v="194339.54141507842"/>
    <n v="379832.40461365337"/>
    <n v="505976.50767446135"/>
    <n v="885808.91228811478"/>
    <n v="89556.739999999991"/>
    <n v="82667.759999999995"/>
    <n v="55111.839999999997"/>
    <n v="48222.86"/>
    <n v="0"/>
    <n v="0"/>
    <n v="227336.34"/>
    <n v="48222.86"/>
    <n v="275559.19999999995"/>
    <n v="0"/>
    <m/>
    <m/>
    <m/>
    <m/>
    <m/>
    <m/>
    <m/>
    <m/>
  </r>
  <r>
    <x v="4"/>
    <s v="BC_TAM046"/>
    <x v="29"/>
    <x v="1"/>
    <x v="2"/>
    <s v="Itovebi 3mg"/>
    <n v="3566.02"/>
    <n v="0.58801219332659194"/>
    <n v="0.67138834022373439"/>
    <n v="1.3589109006073083"/>
    <n v="1.375620496843575"/>
    <n v="1.6723855546507909"/>
    <n v="2.1297936341364929"/>
    <n v="2.6183114341576346"/>
    <n v="5.177799685630859"/>
    <n v="7.7961111197884936"/>
    <n v="0"/>
    <n v="0"/>
    <n v="0"/>
    <n v="0"/>
    <n v="0"/>
    <n v="0"/>
    <n v="0"/>
    <n v="0"/>
    <n v="0"/>
    <n v="2096.8632416464934"/>
    <n v="2394.1842490046415"/>
    <n v="4845.9034497836738"/>
    <n v="4905.4902041541254"/>
    <n v="5963.7603355958136"/>
    <n v="7594.8866952034168"/>
    <n v="9336.9509404348082"/>
    <n v="18464.137234953356"/>
    <n v="27801.088175388162"/>
    <n v="0"/>
    <n v="0"/>
    <n v="0"/>
    <n v="0"/>
    <n v="0"/>
    <n v="0"/>
    <n v="0"/>
    <n v="0"/>
    <n v="0"/>
    <n v="0"/>
    <m/>
    <m/>
    <m/>
    <m/>
    <m/>
    <m/>
    <m/>
    <m/>
  </r>
  <r>
    <x v="4"/>
    <s v="BC_TAM046"/>
    <x v="29"/>
    <x v="1"/>
    <x v="2"/>
    <s v="Itovebi 9mg"/>
    <n v="10698.05"/>
    <n v="0"/>
    <n v="0"/>
    <n v="0"/>
    <m/>
    <m/>
    <m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10698.05"/>
    <n v="0"/>
    <n v="0"/>
    <n v="0"/>
    <n v="10698.05"/>
    <n v="10698.05"/>
    <n v="0"/>
    <m/>
    <m/>
    <m/>
    <m/>
    <m/>
    <m/>
    <m/>
    <m/>
  </r>
  <r>
    <x v="4"/>
    <s v="BC_TAM046"/>
    <x v="29"/>
    <x v="0"/>
    <x v="3"/>
    <s v="Perjeta"/>
    <n v="3985.87"/>
    <n v="66.890222694191706"/>
    <n v="56.503175861827415"/>
    <n v="85.760003991790626"/>
    <n v="51.822273910103121"/>
    <n v="62.898270824775942"/>
    <n v="72.185641093083461"/>
    <n v="209.15340254780975"/>
    <n v="186.90618582796253"/>
    <n v="396.05958837577225"/>
    <n v="157"/>
    <n v="100"/>
    <n v="95"/>
    <n v="125"/>
    <n v="0"/>
    <n v="0"/>
    <n v="352"/>
    <n v="125"/>
    <n v="477"/>
    <n v="266615.73193009791"/>
    <n v="225214.31357238203"/>
    <n v="341828.22711075848"/>
    <n v="206556.84691006271"/>
    <n v="250704.33073234968"/>
    <n v="287722.58126368857"/>
    <n v="833658.27261323843"/>
    <n v="744983.75890610099"/>
    <n v="1578642.0315193392"/>
    <n v="625781.59"/>
    <n v="398587"/>
    <n v="378657.64999999997"/>
    <n v="498233.75"/>
    <n v="0"/>
    <n v="0"/>
    <n v="1403026.24"/>
    <n v="498233.75"/>
    <n v="1901259.99"/>
    <n v="0"/>
    <m/>
    <m/>
    <m/>
    <m/>
    <m/>
    <m/>
    <m/>
    <m/>
  </r>
  <r>
    <x v="4"/>
    <s v="BC_TAM046"/>
    <x v="29"/>
    <x v="1"/>
    <x v="4"/>
    <s v="Phesgo 10ml"/>
    <n v="6232.07"/>
    <n v="13.444141857299421"/>
    <n v="12.325660771700257"/>
    <n v="17.567313446806601"/>
    <n v="15.056428659504789"/>
    <n v="13.590028635705313"/>
    <n v="18.529396992407019"/>
    <n v="43.337116075806279"/>
    <n v="47.175854287617121"/>
    <n v="90.512970363423392"/>
    <n v="9"/>
    <n v="22"/>
    <n v="26"/>
    <n v="5"/>
    <n v="0"/>
    <n v="0"/>
    <n v="57"/>
    <n v="5"/>
    <n v="62"/>
    <n v="83784.833144620003"/>
    <n v="76814.380725490017"/>
    <n v="109480.72711244001"/>
    <n v="93832.717356040012"/>
    <n v="84694.009759720007"/>
    <n v="115476.49911447"/>
    <n v="270079.94098255003"/>
    <n v="294003.22623023001"/>
    <n v="564083.16721277998"/>
    <n v="56088.63"/>
    <n v="137105.53999999998"/>
    <n v="162033.82"/>
    <n v="31160.35"/>
    <n v="0"/>
    <n v="0"/>
    <n v="355227.99"/>
    <n v="31160.35"/>
    <n v="386388.33999999997"/>
    <n v="62"/>
    <n v="9"/>
    <n v="22"/>
    <n v="26"/>
    <n v="5"/>
    <n v="0"/>
    <n v="0"/>
    <n v="155.66666666666669"/>
    <n v="155.66666666666666"/>
  </r>
  <r>
    <x v="4"/>
    <s v="BC_TAM046"/>
    <x v="29"/>
    <x v="1"/>
    <x v="4"/>
    <s v="Phesgo 15ml"/>
    <n v="8489.27"/>
    <n v="1.0000035338727593"/>
    <n v="1.0000035338727593"/>
    <n v="2.0000023559151732"/>
    <n v="2.0000023559151732"/>
    <n v="2.0000023559151732"/>
    <n v="2.0000023559151732"/>
    <n v="4.0000094236606918"/>
    <n v="6.0000070677455195"/>
    <n v="10.00001649140621"/>
    <n v="2"/>
    <n v="3"/>
    <n v="3"/>
    <n v="0"/>
    <n v="0"/>
    <n v="0"/>
    <n v="8"/>
    <n v="0"/>
    <n v="8"/>
    <n v="8489.2999999999993"/>
    <n v="8489.2999999999993"/>
    <n v="16978.560000000001"/>
    <n v="16978.560000000001"/>
    <n v="16978.560000000001"/>
    <n v="16978.560000000001"/>
    <n v="33957.160000000003"/>
    <n v="50935.680000000008"/>
    <n v="84892.840000000011"/>
    <n v="16978.54"/>
    <n v="25467.81"/>
    <n v="25467.81"/>
    <n v="0"/>
    <n v="0"/>
    <n v="0"/>
    <n v="67914.16"/>
    <n v="0"/>
    <n v="67914.16"/>
    <n v="16"/>
    <n v="4"/>
    <n v="6"/>
    <n v="6"/>
    <n v="0"/>
    <n v="0"/>
    <n v="0"/>
    <m/>
    <m/>
  </r>
  <r>
    <x v="4"/>
    <s v="BC_TAM051"/>
    <x v="30"/>
    <x v="0"/>
    <x v="0"/>
    <s v="Herceptin IV"/>
    <n v="4535.5"/>
    <n v="18.310520611407849"/>
    <n v="13.117751336579033"/>
    <n v="12.202487065496873"/>
    <n v="8.6166751554760665"/>
    <n v="7.8509843642580908"/>
    <n v="13.667769437899061"/>
    <n v="43.630759013483754"/>
    <n v="30.135428957633216"/>
    <n v="73.766187971116963"/>
    <n v="16"/>
    <n v="5"/>
    <n v="14"/>
    <n v="6"/>
    <n v="0"/>
    <n v="0"/>
    <n v="35"/>
    <n v="6"/>
    <n v="41"/>
    <n v="83047.366233040302"/>
    <n v="59495.561187054205"/>
    <n v="55344.380085561068"/>
    <n v="39080.930167661703"/>
    <n v="35608.139584092569"/>
    <n v="61990.168285591193"/>
    <n v="197887.30750565557"/>
    <n v="136679.23803734547"/>
    <n v="334566.54554300098"/>
    <n v="72568"/>
    <n v="22677.5"/>
    <n v="63497"/>
    <n v="27213"/>
    <n v="0"/>
    <n v="0"/>
    <n v="158742.5"/>
    <n v="27213"/>
    <n v="185955.5"/>
    <n v="0"/>
    <m/>
    <m/>
    <m/>
    <m/>
    <m/>
    <m/>
    <m/>
    <m/>
  </r>
  <r>
    <x v="4"/>
    <s v="BC_TAM051"/>
    <x v="30"/>
    <x v="0"/>
    <x v="1"/>
    <s v="Herceptin SC"/>
    <n v="3444.49"/>
    <n v="36.092248811326613"/>
    <n v="33.440289654797716"/>
    <n v="50.723272284008381"/>
    <n v="51.918499700244908"/>
    <n v="46.746478806138022"/>
    <n v="61.528344685205354"/>
    <n v="120.2558107501327"/>
    <n v="160.19332319158829"/>
    <n v="280.44913394172102"/>
    <n v="14"/>
    <n v="29"/>
    <n v="11"/>
    <n v="21"/>
    <n v="0"/>
    <n v="0"/>
    <n v="54"/>
    <n v="21"/>
    <n v="75"/>
    <n v="124319.39010812639"/>
    <n v="115184.74331305418"/>
    <n v="174715.80414954401"/>
    <n v="178832.75303249658"/>
    <n v="161017.77878295435"/>
    <n v="211933.76798474297"/>
    <n v="414219.93757072452"/>
    <n v="551784.29980019387"/>
    <n v="966004.2373709185"/>
    <n v="48222.86"/>
    <n v="99890.209999999992"/>
    <n v="37889.39"/>
    <n v="72334.289999999994"/>
    <n v="0"/>
    <n v="0"/>
    <n v="186002.46"/>
    <n v="72334.289999999994"/>
    <n v="258336.74999999997"/>
    <n v="0"/>
    <m/>
    <m/>
    <m/>
    <m/>
    <m/>
    <m/>
    <m/>
    <m/>
  </r>
  <r>
    <x v="4"/>
    <s v="BC_TAM051"/>
    <x v="30"/>
    <x v="1"/>
    <x v="2"/>
    <s v="Itovebi 3mg"/>
    <n v="3566.02"/>
    <n v="3.5314597431541399"/>
    <n v="4.0321968190994806"/>
    <n v="8.1612918821950906"/>
    <n v="8.2616456964568279"/>
    <n v="10.043945224791457"/>
    <n v="12.791028086728009"/>
    <n v="15.72494844444871"/>
    <n v="31.096619007976294"/>
    <n v="46.821567452424993"/>
    <n v="0"/>
    <n v="0"/>
    <n v="0"/>
    <n v="0"/>
    <n v="0"/>
    <n v="0"/>
    <n v="0"/>
    <n v="0"/>
    <n v="0"/>
    <n v="12593.256073282526"/>
    <n v="14378.89450084513"/>
    <n v="29103.330077745337"/>
    <n v="29461.193786478976"/>
    <n v="35816.909550510834"/>
    <n v="45613.061977833815"/>
    <n v="56075.480651872989"/>
    <n v="110891.16531482362"/>
    <n v="166966.64596669658"/>
    <n v="0"/>
    <n v="0"/>
    <n v="0"/>
    <n v="0"/>
    <n v="0"/>
    <n v="0"/>
    <n v="0"/>
    <n v="0"/>
    <n v="0"/>
    <n v="0"/>
    <m/>
    <m/>
    <m/>
    <m/>
    <m/>
    <m/>
    <m/>
    <m/>
  </r>
  <r>
    <x v="4"/>
    <s v="BC_TAM051"/>
    <x v="30"/>
    <x v="1"/>
    <x v="2"/>
    <s v="Itovebi 9mg"/>
    <n v="10698.05"/>
    <n v="0"/>
    <n v="0"/>
    <n v="0"/>
    <m/>
    <m/>
    <m/>
    <n v="0"/>
    <n v="0"/>
    <n v="0"/>
    <n v="2"/>
    <n v="0"/>
    <n v="2"/>
    <n v="2"/>
    <n v="0"/>
    <n v="0"/>
    <n v="4"/>
    <n v="2"/>
    <n v="6"/>
    <n v="0"/>
    <n v="0"/>
    <n v="0"/>
    <n v="0"/>
    <n v="0"/>
    <n v="0"/>
    <n v="0"/>
    <n v="0"/>
    <n v="0"/>
    <n v="21396.1"/>
    <n v="0"/>
    <n v="21396.1"/>
    <n v="21396.1"/>
    <n v="0"/>
    <n v="0"/>
    <n v="42792.2"/>
    <n v="21396.1"/>
    <n v="64188.299999999996"/>
    <n v="0"/>
    <m/>
    <m/>
    <m/>
    <m/>
    <m/>
    <m/>
    <m/>
    <m/>
  </r>
  <r>
    <x v="4"/>
    <s v="BC_TAM051"/>
    <x v="30"/>
    <x v="0"/>
    <x v="3"/>
    <s v="Perjeta"/>
    <n v="3985.87"/>
    <n v="61.18536548931116"/>
    <n v="51.684197288715737"/>
    <n v="78.44580234979739"/>
    <n v="47.402514776680235"/>
    <n v="57.5338746688575"/>
    <n v="66.029154268970132"/>
    <n v="191.31536512782429"/>
    <n v="170.96554371450787"/>
    <n v="362.28090884233217"/>
    <n v="58"/>
    <n v="55"/>
    <n v="78"/>
    <n v="24"/>
    <n v="0"/>
    <n v="0"/>
    <n v="191"/>
    <n v="24"/>
    <n v="215"/>
    <n v="243876.91274288067"/>
    <n v="206006.49144717338"/>
    <n v="312674.77021198691"/>
    <n v="188940.26157292645"/>
    <n v="229322.54502635903"/>
    <n v="263183.62512605998"/>
    <n v="762558.17440204101"/>
    <n v="681446.43172534544"/>
    <n v="1444004.6061273864"/>
    <n v="231180.46"/>
    <n v="219222.85"/>
    <n v="310897.86"/>
    <n v="95660.88"/>
    <n v="0"/>
    <n v="0"/>
    <n v="761301.16999999993"/>
    <n v="95660.88"/>
    <n v="856962.04999999993"/>
    <n v="0"/>
    <m/>
    <m/>
    <m/>
    <m/>
    <m/>
    <m/>
    <m/>
    <m/>
  </r>
  <r>
    <x v="4"/>
    <s v="BC_TAM051"/>
    <x v="30"/>
    <x v="1"/>
    <x v="4"/>
    <s v="Phesgo 10ml"/>
    <n v="6232.07"/>
    <n v="50.018200776955389"/>
    <n v="45.931086019144267"/>
    <n v="67.338240431704861"/>
    <n v="58.163052399565998"/>
    <n v="52.804584334790647"/>
    <n v="69.491661674057625"/>
    <n v="163.2875272278045"/>
    <n v="180.45929840841427"/>
    <n v="343.74682563621877"/>
    <n v="46"/>
    <n v="81"/>
    <n v="46"/>
    <n v="23"/>
    <n v="0"/>
    <n v="0"/>
    <n v="173"/>
    <n v="23"/>
    <n v="196"/>
    <n v="311716.92851604038"/>
    <n v="286245.74324732838"/>
    <n v="419656.62804721488"/>
    <n v="362476.21396776324"/>
    <n v="329081.86589531874"/>
    <n v="433076.89996904426"/>
    <n v="1017619.2998105836"/>
    <n v="1124634.9798321263"/>
    <n v="2142254.27964271"/>
    <n v="286675.21999999997"/>
    <n v="504797.67"/>
    <n v="286675.21999999997"/>
    <n v="143337.60999999999"/>
    <n v="0"/>
    <n v="0"/>
    <n v="1078148.1099999999"/>
    <n v="143337.60999999999"/>
    <n v="1221485.72"/>
    <n v="196"/>
    <n v="46"/>
    <n v="81"/>
    <n v="46"/>
    <n v="23"/>
    <n v="0"/>
    <n v="0"/>
    <n v="198.00000000000003"/>
    <n v="198"/>
  </r>
  <r>
    <x v="4"/>
    <s v="BC_TAM051"/>
    <x v="30"/>
    <x v="1"/>
    <x v="4"/>
    <s v="Phesgo 15ml"/>
    <n v="8489.27"/>
    <n v="3.0000070677455191"/>
    <n v="3.0000070677455191"/>
    <n v="5.0000058897879329"/>
    <n v="5.0000047118303463"/>
    <n v="5.0000047118303463"/>
    <n v="6.0000047118303463"/>
    <n v="11.000020025278971"/>
    <n v="16.000014135491039"/>
    <n v="27.000034160770007"/>
    <n v="2"/>
    <n v="3"/>
    <n v="7"/>
    <n v="4"/>
    <n v="0"/>
    <n v="0"/>
    <n v="12"/>
    <n v="4"/>
    <n v="16"/>
    <n v="25467.870000000003"/>
    <n v="25467.870000000003"/>
    <n v="42446.400000000009"/>
    <n v="42446.390000000007"/>
    <n v="42446.390000000007"/>
    <n v="50935.66"/>
    <n v="93382.140000000014"/>
    <n v="135828.44000000003"/>
    <n v="229210.58000000002"/>
    <n v="16978.54"/>
    <n v="25467.81"/>
    <n v="59424.89"/>
    <n v="33957.08"/>
    <n v="0"/>
    <n v="0"/>
    <n v="101871.24"/>
    <n v="33957.08"/>
    <n v="135828.32"/>
    <n v="32"/>
    <n v="4"/>
    <n v="6"/>
    <n v="14"/>
    <n v="8"/>
    <n v="0"/>
    <n v="0"/>
    <m/>
    <m/>
  </r>
  <r>
    <x v="4"/>
    <s v="BC_TAM053"/>
    <x v="31"/>
    <x v="0"/>
    <x v="0"/>
    <s v="Herceptin IV"/>
    <n v="4535.5"/>
    <n v="16.1025972356605"/>
    <n v="11.53598365078045"/>
    <n v="10.731083984943298"/>
    <n v="7.5776572651194112"/>
    <n v="6.9042951756572659"/>
    <n v="12.019679343865285"/>
    <n v="38.369664871384245"/>
    <n v="26.501631784641962"/>
    <n v="64.871296656026203"/>
    <n v="4"/>
    <n v="16"/>
    <n v="7"/>
    <n v="1"/>
    <n v="0"/>
    <n v="0"/>
    <n v="27"/>
    <n v="1"/>
    <n v="28"/>
    <n v="73033.329762338195"/>
    <n v="52321.453848114732"/>
    <n v="48670.83141371033"/>
    <n v="34368.464525949086"/>
    <n v="31314.430769193528"/>
    <n v="54515.255664101001"/>
    <n v="174025.61502416324"/>
    <n v="120198.15095924362"/>
    <n v="294223.76598340686"/>
    <n v="18142"/>
    <n v="72568"/>
    <n v="31748.5"/>
    <n v="4535.5"/>
    <n v="0"/>
    <n v="0"/>
    <n v="122458.5"/>
    <n v="4535.5"/>
    <n v="126994"/>
    <n v="0"/>
    <m/>
    <m/>
    <m/>
    <m/>
    <m/>
    <m/>
    <m/>
    <m/>
  </r>
  <r>
    <x v="4"/>
    <s v="BC_TAM053"/>
    <x v="31"/>
    <x v="0"/>
    <x v="1"/>
    <s v="Herceptin SC"/>
    <n v="3444.49"/>
    <n v="87.427037995146563"/>
    <n v="81.003139746205463"/>
    <n v="122.86808384797811"/>
    <n v="125.76330917124359"/>
    <n v="113.23501065527883"/>
    <n v="149.04144534445825"/>
    <n v="291.29826158933014"/>
    <n v="388.03976517098067"/>
    <n v="679.33802676031087"/>
    <n v="67"/>
    <n v="55"/>
    <n v="64"/>
    <n v="49"/>
    <n v="0"/>
    <n v="0"/>
    <n v="186"/>
    <n v="49"/>
    <n v="235"/>
    <n v="301141.55810390238"/>
    <n v="279014.50482440722"/>
    <n v="423217.88613352209"/>
    <n v="433190.46080725681"/>
    <n v="390036.86185200134"/>
    <n v="513371.76807453297"/>
    <n v="1003373.9490618317"/>
    <n v="1336599.0907337912"/>
    <n v="2339973.0397956232"/>
    <n v="230780.83"/>
    <n v="189446.94999999998"/>
    <n v="220447.35999999999"/>
    <n v="168780.00999999998"/>
    <n v="0"/>
    <n v="0"/>
    <n v="640675.14"/>
    <n v="168780.00999999998"/>
    <n v="809455.14999999991"/>
    <n v="0"/>
    <m/>
    <m/>
    <m/>
    <m/>
    <m/>
    <m/>
    <m/>
    <m/>
  </r>
  <r>
    <x v="4"/>
    <s v="BC_TAM053"/>
    <x v="31"/>
    <x v="1"/>
    <x v="2"/>
    <s v="Itovebi 3mg"/>
    <n v="3566.02"/>
    <n v="1.7838437365292628E-2"/>
    <n v="2.0367806978820423E-2"/>
    <n v="4.1225075365117624E-2"/>
    <n v="4.1731991869984074E-2"/>
    <n v="5.073490874140546E-2"/>
    <n v="6.4611228771647738E-2"/>
    <n v="7.9431319709230674E-2"/>
    <n v="0.15707812938303728"/>
    <n v="0.23650944909226795"/>
    <n v="2"/>
    <n v="0"/>
    <n v="0"/>
    <n v="0"/>
    <n v="0"/>
    <n v="0"/>
    <n v="2"/>
    <n v="0"/>
    <n v="2"/>
    <n v="63.612224413380815"/>
    <n v="72.632007042613211"/>
    <n v="147.00944325351674"/>
    <n v="148.81711764820059"/>
    <n v="180.92169927002669"/>
    <n v="230.40493402427126"/>
    <n v="283.25367470951079"/>
    <n v="560.14375094249863"/>
    <n v="843.39742565200936"/>
    <n v="7132.04"/>
    <n v="0"/>
    <n v="0"/>
    <n v="0"/>
    <n v="0"/>
    <n v="0"/>
    <n v="7132.04"/>
    <n v="0"/>
    <n v="7132.04"/>
    <n v="0"/>
    <m/>
    <m/>
    <m/>
    <m/>
    <m/>
    <m/>
    <m/>
    <m/>
  </r>
  <r>
    <x v="4"/>
    <s v="BC_TAM053"/>
    <x v="31"/>
    <x v="1"/>
    <x v="2"/>
    <s v="Itovebi 9mg"/>
    <n v="10698.05"/>
    <n v="0"/>
    <n v="0"/>
    <n v="0"/>
    <n v="0"/>
    <n v="0"/>
    <n v="0"/>
    <n v="0"/>
    <n v="0"/>
    <n v="0"/>
    <n v="2"/>
    <n v="2"/>
    <n v="4"/>
    <n v="0"/>
    <n v="0"/>
    <n v="0"/>
    <n v="8"/>
    <n v="0"/>
    <n v="8"/>
    <n v="0"/>
    <n v="0"/>
    <n v="0"/>
    <n v="0"/>
    <n v="0"/>
    <n v="0"/>
    <n v="0"/>
    <n v="0"/>
    <n v="0"/>
    <n v="21396.1"/>
    <n v="21396.1"/>
    <n v="42792.2"/>
    <n v="0"/>
    <n v="0"/>
    <n v="0"/>
    <n v="85584.4"/>
    <n v="0"/>
    <n v="85584.4"/>
    <n v="0"/>
    <m/>
    <m/>
    <m/>
    <m/>
    <m/>
    <m/>
    <m/>
    <m/>
  </r>
  <r>
    <x v="4"/>
    <s v="BC_TAM053"/>
    <x v="31"/>
    <x v="0"/>
    <x v="3"/>
    <s v="Perjeta"/>
    <n v="3985.87"/>
    <n v="22.248638261063064"/>
    <n v="18.793758933922469"/>
    <n v="28.524995570785503"/>
    <n v="17.236824451351797"/>
    <n v="20.920858362582955"/>
    <n v="24.009969643327263"/>
    <n v="69.567392765771032"/>
    <n v="62.167652457262022"/>
    <n v="131.73504522303307"/>
    <n v="10"/>
    <n v="16"/>
    <n v="5"/>
    <n v="10"/>
    <n v="0"/>
    <n v="0"/>
    <n v="31"/>
    <n v="10"/>
    <n v="41"/>
    <n v="88680.179785623433"/>
    <n v="74909.479921953549"/>
    <n v="113696.9240957268"/>
    <n v="68703.741475909585"/>
    <n v="83387.821721668515"/>
    <n v="95700.617702248841"/>
    <n v="277286.58380330377"/>
    <n v="247792.18089982698"/>
    <n v="525078.76470313082"/>
    <n v="39858.699999999997"/>
    <n v="63773.919999999998"/>
    <n v="19929.349999999999"/>
    <n v="39858.699999999997"/>
    <n v="0"/>
    <n v="0"/>
    <n v="123561.97"/>
    <n v="39858.699999999997"/>
    <n v="163420.66999999998"/>
    <n v="0"/>
    <m/>
    <m/>
    <m/>
    <m/>
    <m/>
    <m/>
    <m/>
    <m/>
  </r>
  <r>
    <x v="4"/>
    <s v="BC_TAM053"/>
    <x v="31"/>
    <x v="1"/>
    <x v="4"/>
    <s v="Phesgo 10ml"/>
    <n v="6232.07"/>
    <n v="121.17686075481342"/>
    <n v="111.19986201241161"/>
    <n v="164.65825450313301"/>
    <n v="146.34740432701815"/>
    <n v="131.90473173282231"/>
    <n v="171.87797551583824"/>
    <n v="397.03497727035801"/>
    <n v="450.13011157567871"/>
    <n v="847.16508884603672"/>
    <n v="98"/>
    <n v="100"/>
    <n v="103"/>
    <n v="56"/>
    <n v="0"/>
    <n v="0"/>
    <n v="301"/>
    <n v="56"/>
    <n v="357"/>
    <n v="755182.67860425008"/>
    <n v="693005.32405169006"/>
    <n v="1026161.7681413401"/>
    <n v="912047.26808427996"/>
    <n v="822039.52149016992"/>
    <n v="1071155.5748729899"/>
    <n v="2474349.7707972801"/>
    <n v="2805242.36444744"/>
    <n v="5279592.1352447197"/>
    <n v="610742.86"/>
    <n v="623207"/>
    <n v="641903.21"/>
    <n v="348995.92"/>
    <n v="0"/>
    <n v="0"/>
    <n v="1875853.0699999998"/>
    <n v="348995.92"/>
    <n v="2224848.9899999998"/>
    <n v="357"/>
    <n v="98"/>
    <n v="100"/>
    <n v="103"/>
    <n v="56"/>
    <n v="0"/>
    <n v="0"/>
    <n v="266"/>
    <n v="266"/>
  </r>
  <r>
    <x v="4"/>
    <s v="BC_TAM053"/>
    <x v="31"/>
    <x v="1"/>
    <x v="4"/>
    <s v="Phesgo 15ml"/>
    <n v="8489.27"/>
    <n v="8.0000011779575857"/>
    <n v="8.0000011779575857"/>
    <n v="12.000001177957586"/>
    <n v="9.0000011779575857"/>
    <n v="10.000001177957586"/>
    <n v="13.000001177957586"/>
    <n v="28.000003533872757"/>
    <n v="32.000003533872757"/>
    <n v="60.000007067745521"/>
    <n v="4"/>
    <n v="8"/>
    <n v="6"/>
    <n v="12"/>
    <n v="0"/>
    <n v="0"/>
    <n v="18"/>
    <n v="12"/>
    <n v="30"/>
    <n v="67914.17"/>
    <n v="67914.17"/>
    <n v="101871.25"/>
    <n v="76403.44"/>
    <n v="84892.709999999992"/>
    <n v="110360.52"/>
    <n v="237699.59"/>
    <n v="271656.67"/>
    <n v="509356.26000000007"/>
    <n v="33957.08"/>
    <n v="67914.16"/>
    <n v="50935.62"/>
    <n v="101871.24"/>
    <n v="0"/>
    <n v="0"/>
    <n v="152806.86000000002"/>
    <n v="101871.24"/>
    <n v="254678.1"/>
    <n v="60"/>
    <n v="8"/>
    <n v="16"/>
    <n v="12"/>
    <n v="24"/>
    <n v="0"/>
    <n v="0"/>
    <m/>
    <m/>
  </r>
  <r>
    <x v="4"/>
    <s v="BC_TAM054"/>
    <x v="32"/>
    <x v="0"/>
    <x v="0"/>
    <s v="Herceptin IV"/>
    <n v="4535.5"/>
    <n v="60.863235258264886"/>
    <n v="43.602735421963644"/>
    <n v="40.560443734219277"/>
    <n v="28.641388099312113"/>
    <n v="26.096271018809645"/>
    <n v="45.430967497248744"/>
    <n v="145.0264144144478"/>
    <n v="100.1686266153705"/>
    <n v="245.19504102981833"/>
    <n v="67"/>
    <n v="54"/>
    <n v="47"/>
    <n v="49"/>
    <n v="0"/>
    <n v="0"/>
    <n v="168"/>
    <n v="49"/>
    <n v="217"/>
    <n v="276045.20351386041"/>
    <n v="197760.20650631611"/>
    <n v="183961.89255655152"/>
    <n v="129903.01572443009"/>
    <n v="118359.63720581114"/>
    <n v="206052.15308377167"/>
    <n v="657767.30257672805"/>
    <n v="454314.80601401289"/>
    <n v="1112082.1085907409"/>
    <n v="303878.5"/>
    <n v="244917"/>
    <n v="213168.5"/>
    <n v="222239.5"/>
    <n v="0"/>
    <n v="0"/>
    <n v="761964"/>
    <n v="222239.5"/>
    <n v="984203.5"/>
    <n v="0"/>
    <m/>
    <m/>
    <m/>
    <m/>
    <m/>
    <m/>
    <m/>
    <m/>
  </r>
  <r>
    <x v="4"/>
    <s v="BC_TAM054"/>
    <x v="32"/>
    <x v="0"/>
    <x v="1"/>
    <s v="Herceptin SC"/>
    <n v="3444.49"/>
    <n v="15.30470510929192"/>
    <n v="14.180157479557533"/>
    <n v="21.508904267595693"/>
    <n v="22.015733399791529"/>
    <n v="19.822568462433537"/>
    <n v="26.090731452965528"/>
    <n v="50.993766856445149"/>
    <n v="67.929033315190594"/>
    <n v="118.92280017163574"/>
    <n v="15"/>
    <n v="12"/>
    <n v="12"/>
    <n v="12"/>
    <n v="0"/>
    <n v="0"/>
    <n v="39"/>
    <n v="12"/>
    <n v="51"/>
    <n v="52716.903701904921"/>
    <n v="48843.410636761124"/>
    <n v="74087.205660690684"/>
    <n v="75832.973538247912"/>
    <n v="68278.63884316769"/>
    <n v="89869.263582425221"/>
    <n v="175647.51999935674"/>
    <n v="233980.87596384084"/>
    <n v="409628.39596319757"/>
    <n v="51667.35"/>
    <n v="41333.879999999997"/>
    <n v="41333.879999999997"/>
    <n v="41333.879999999997"/>
    <n v="0"/>
    <n v="0"/>
    <n v="134335.10999999999"/>
    <n v="41333.879999999997"/>
    <n v="175668.99"/>
    <n v="0"/>
    <m/>
    <m/>
    <m/>
    <m/>
    <m/>
    <m/>
    <m/>
    <m/>
  </r>
  <r>
    <x v="4"/>
    <s v="BC_TAM054"/>
    <x v="32"/>
    <x v="1"/>
    <x v="2"/>
    <s v="Itovebi 3mg"/>
    <n v="3566.02"/>
    <n v="1.8350755565698527"/>
    <n v="2.0952768430539646"/>
    <n v="4.2409055552964539"/>
    <n v="4.2930530650952745"/>
    <n v="5.2192010426485034"/>
    <n v="6.6466857029462982"/>
    <n v="8.1712579549202715"/>
    <n v="16.158939810690079"/>
    <n v="24.330197765610347"/>
    <n v="0"/>
    <n v="1"/>
    <n v="0"/>
    <n v="3"/>
    <n v="0"/>
    <n v="0"/>
    <n v="1"/>
    <n v="3"/>
    <n v="4"/>
    <n v="6543.916136239226"/>
    <n v="7471.7991278672989"/>
    <n v="15123.154028298261"/>
    <n v="15309.113091191051"/>
    <n v="18611.775302105416"/>
    <n v="23702.214150420557"/>
    <n v="29138.869292404786"/>
    <n v="57623.102543717032"/>
    <n v="86761.971836121811"/>
    <n v="0"/>
    <n v="3566.02"/>
    <n v="0"/>
    <n v="10698.06"/>
    <n v="0"/>
    <n v="0"/>
    <n v="3566.02"/>
    <n v="10698.06"/>
    <n v="14264.08"/>
    <n v="0"/>
    <m/>
    <m/>
    <m/>
    <m/>
    <m/>
    <m/>
    <m/>
    <m/>
  </r>
  <r>
    <x v="4"/>
    <s v="BC_TAM054"/>
    <x v="32"/>
    <x v="1"/>
    <x v="2"/>
    <s v="Itovebi 9mg"/>
    <n v="10698.05"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</r>
  <r>
    <x v="4"/>
    <s v="BC_TAM054"/>
    <x v="32"/>
    <x v="0"/>
    <x v="3"/>
    <s v="Perjeta"/>
    <n v="3985.87"/>
    <n v="39.293201715142914"/>
    <n v="33.191557708444662"/>
    <n v="50.377842982327223"/>
    <n v="30.44186399851656"/>
    <n v="36.948216697538605"/>
    <n v="42.403879702641987"/>
    <n v="122.8626024059148"/>
    <n v="109.79396039869715"/>
    <n v="232.65656280461192"/>
    <n v="58"/>
    <n v="43"/>
    <n v="56"/>
    <n v="21"/>
    <n v="0"/>
    <n v="0"/>
    <n v="157"/>
    <n v="21"/>
    <n v="178"/>
    <n v="156617.59392033669"/>
    <n v="132297.23412335833"/>
    <n v="200799.5330079686"/>
    <n v="121337.3124557672"/>
    <n v="147270.78848821818"/>
    <n v="169016.35199036961"/>
    <n v="489714.36105166358"/>
    <n v="437624.45293435501"/>
    <n v="927338.81398601853"/>
    <n v="231180.46"/>
    <n v="171392.41"/>
    <n v="223208.72"/>
    <n v="83703.27"/>
    <n v="0"/>
    <n v="0"/>
    <n v="625781.59"/>
    <n v="83703.27"/>
    <n v="709484.86"/>
    <n v="0"/>
    <m/>
    <m/>
    <m/>
    <m/>
    <m/>
    <m/>
    <m/>
    <m/>
  </r>
  <r>
    <x v="4"/>
    <s v="BC_TAM054"/>
    <x v="32"/>
    <x v="1"/>
    <x v="4"/>
    <s v="Phesgo 10ml"/>
    <n v="6232.07"/>
    <n v="49.055772070235157"/>
    <n v="44.938458841625405"/>
    <n v="67.886105026980573"/>
    <n v="58.643124269639657"/>
    <n v="53.245064084068161"/>
    <n v="70.065502079134916"/>
    <n v="161.88033593884114"/>
    <n v="181.95369043284273"/>
    <n v="343.83402637168388"/>
    <n v="46"/>
    <n v="48"/>
    <n v="47"/>
    <n v="45"/>
    <n v="0"/>
    <n v="0"/>
    <n v="141"/>
    <n v="45"/>
    <n v="186"/>
    <n v="305719.00544575043"/>
    <n v="280059.62119312841"/>
    <n v="423070.95855549478"/>
    <n v="365468.05546709319"/>
    <n v="331826.96652639867"/>
    <n v="436653.11354231433"/>
    <n v="1008849.5851943736"/>
    <n v="1133948.1355358062"/>
    <n v="2142797.7207301799"/>
    <n v="286675.21999999997"/>
    <n v="299139.36"/>
    <n v="292907.28999999998"/>
    <n v="280443.14999999997"/>
    <n v="0"/>
    <n v="0"/>
    <n v="878721.87"/>
    <n v="280443.14999999997"/>
    <n v="1159165.02"/>
    <n v="186"/>
    <n v="46"/>
    <n v="48"/>
    <n v="47"/>
    <n v="45"/>
    <n v="0"/>
    <n v="0"/>
    <n v="131.33333333333334"/>
    <n v="131.33333333333331"/>
  </r>
  <r>
    <x v="4"/>
    <s v="BC_TAM054"/>
    <x v="32"/>
    <x v="1"/>
    <x v="4"/>
    <s v="Phesgo 15ml"/>
    <n v="8489.27"/>
    <n v="4.0000023559151732"/>
    <n v="4.0000023559151732"/>
    <n v="5.0000023559151732"/>
    <n v="5.0000023559151732"/>
    <n v="5.0000023559151732"/>
    <n v="6.0000023559151732"/>
    <n v="13.00000706774552"/>
    <n v="16.000007067745521"/>
    <n v="29.000014135491035"/>
    <n v="0"/>
    <n v="3"/>
    <n v="8"/>
    <n v="1"/>
    <n v="0"/>
    <n v="0"/>
    <n v="11"/>
    <n v="1"/>
    <n v="12"/>
    <n v="33957.100000000006"/>
    <n v="33957.100000000006"/>
    <n v="42446.37"/>
    <n v="42446.37"/>
    <n v="42446.37"/>
    <n v="50935.640000000007"/>
    <n v="110360.57"/>
    <n v="135828.38000000003"/>
    <n v="246188.94999999998"/>
    <n v="0"/>
    <n v="25467.81"/>
    <n v="67914.16"/>
    <n v="8489.27"/>
    <n v="0"/>
    <n v="0"/>
    <n v="93381.97"/>
    <n v="8489.27"/>
    <n v="101871.24"/>
    <n v="24"/>
    <n v="0"/>
    <n v="6"/>
    <n v="16"/>
    <n v="2"/>
    <n v="0"/>
    <n v="0"/>
    <m/>
    <m/>
  </r>
  <r>
    <x v="4"/>
    <s v="BC_TAM483"/>
    <x v="26"/>
    <x v="1"/>
    <x v="2"/>
    <s v="Itovebi 3mg"/>
    <n v="3566.02"/>
    <n v="6.0516839230010255"/>
    <n v="6.9097717202705011"/>
    <n v="13.98559305968084"/>
    <n v="14.157564314784878"/>
    <n v="17.211800858894961"/>
    <n v="21.919337798247089"/>
    <n v="26.947048702952365"/>
    <n v="53.288702971926924"/>
    <n v="80.235751674879296"/>
    <n v="3"/>
    <n v="3"/>
    <n v="25"/>
    <n v="7"/>
    <n v="0"/>
    <n v="0"/>
    <n v="31"/>
    <n v="7"/>
    <n v="38"/>
    <n v="21580.425903100117"/>
    <n v="24640.384149919013"/>
    <n v="49872.90456268307"/>
    <n v="50486.157497809174"/>
    <n v="61377.626098836605"/>
    <n v="78164.796975305086"/>
    <n v="96093.714615702193"/>
    <n v="190028.58057195085"/>
    <n v="286122.29518765304"/>
    <n v="10698.06"/>
    <n v="10698.06"/>
    <n v="89150.5"/>
    <n v="24962.14"/>
    <n v="0"/>
    <n v="0"/>
    <n v="110546.62"/>
    <n v="24962.14"/>
    <n v="135508.76"/>
    <n v="0"/>
    <m/>
    <m/>
    <m/>
    <m/>
    <m/>
    <m/>
    <m/>
    <m/>
  </r>
  <r>
    <x v="4"/>
    <s v="BC_TAM483"/>
    <x v="26"/>
    <x v="1"/>
    <x v="2"/>
    <s v="Itovebi 9mg"/>
    <n v="10698.05"/>
    <n v="0"/>
    <n v="0"/>
    <n v="0"/>
    <m/>
    <m/>
    <m/>
    <n v="0"/>
    <n v="0"/>
    <n v="0"/>
    <n v="1"/>
    <n v="1"/>
    <n v="29"/>
    <n v="0"/>
    <n v="0"/>
    <n v="0"/>
    <n v="31"/>
    <n v="0"/>
    <n v="31"/>
    <n v="0"/>
    <n v="0"/>
    <n v="0"/>
    <n v="0"/>
    <n v="0"/>
    <n v="0"/>
    <n v="0"/>
    <n v="0"/>
    <n v="0"/>
    <n v="10698.05"/>
    <n v="10698.05"/>
    <n v="310243.44999999995"/>
    <n v="0"/>
    <n v="0"/>
    <n v="0"/>
    <n v="331639.55"/>
    <n v="0"/>
    <n v="331639.55"/>
    <n v="0"/>
    <m/>
    <m/>
    <m/>
    <m/>
    <m/>
    <m/>
    <m/>
    <m/>
  </r>
  <r>
    <x v="5"/>
    <s v="BC_TAM304"/>
    <x v="33"/>
    <x v="0"/>
    <x v="0"/>
    <s v="Herceptin IV"/>
    <n v="4535.5"/>
    <n v="141.38406373070993"/>
    <n v="101.288271935808"/>
    <n v="94.221089916280889"/>
    <n v="66.53336489895598"/>
    <n v="60.621109430035354"/>
    <n v="105.5352180462111"/>
    <n v="336.89342558279884"/>
    <n v="232.68969237520244"/>
    <n v="569.58311795800125"/>
    <n v="64.599999999999994"/>
    <n v="46.4"/>
    <n v="50.8"/>
    <n v="18.8"/>
    <n v="0"/>
    <n v="0"/>
    <n v="161.80000000000001"/>
    <n v="18.8"/>
    <n v="180.60000000000002"/>
    <n v="641247.42105063482"/>
    <n v="459392.9573648572"/>
    <n v="427339.75331529195"/>
    <n v="301762.07649921486"/>
    <n v="274947.04181992536"/>
    <n v="478654.98144859046"/>
    <n v="1527980.1317307842"/>
    <n v="1055364.0997677306"/>
    <n v="2583344.2314985148"/>
    <n v="292993.3"/>
    <n v="210447.19999999998"/>
    <n v="230403.4"/>
    <n v="85267.400000000009"/>
    <n v="0"/>
    <n v="0"/>
    <n v="733843.9"/>
    <n v="85267.400000000009"/>
    <n v="819111.3"/>
    <n v="0"/>
    <m/>
    <m/>
    <m/>
    <m/>
    <m/>
    <m/>
    <m/>
    <m/>
  </r>
  <r>
    <x v="5"/>
    <s v="BC_TAM304"/>
    <x v="33"/>
    <x v="0"/>
    <x v="1"/>
    <s v="Herceptin SC"/>
    <n v="3444.49"/>
    <n v="45.574119855729442"/>
    <n v="42.225458898526419"/>
    <n v="64.048890459292764"/>
    <n v="65.55811859875196"/>
    <n v="59.027345153280415"/>
    <n v="77.69258629094314"/>
    <n v="151.84846921354864"/>
    <n v="202.27805004297551"/>
    <n v="354.12651925652409"/>
    <n v="62.6"/>
    <n v="58.2"/>
    <n v="42.6"/>
    <n v="58"/>
    <n v="0"/>
    <n v="0"/>
    <n v="163.4"/>
    <n v="58"/>
    <n v="221.4"/>
    <n v="156979.60010186149"/>
    <n v="145445.17092138526"/>
    <n v="220615.76269812931"/>
    <n v="225814.28393221513"/>
    <n v="203319.10010702285"/>
    <n v="267611.33655329072"/>
    <n v="523040.53372137609"/>
    <n v="696744.7205925287"/>
    <n v="1219785.2543139046"/>
    <n v="215625.07399999999"/>
    <n v="200469.318"/>
    <n v="146735.274"/>
    <n v="199780.41999999998"/>
    <n v="0"/>
    <n v="0"/>
    <n v="562829.66599999997"/>
    <n v="199780.41999999998"/>
    <n v="762610.08600000001"/>
    <n v="0"/>
    <m/>
    <m/>
    <m/>
    <m/>
    <m/>
    <m/>
    <m/>
    <m/>
  </r>
  <r>
    <x v="5"/>
    <s v="BC_TAM304"/>
    <x v="33"/>
    <x v="1"/>
    <x v="2"/>
    <s v="Itovebi 3mg"/>
    <n v="3566.02"/>
    <n v="9.4018485244311254"/>
    <n v="10.734966974310389"/>
    <n v="21.727907330336659"/>
    <n v="21.995080519091484"/>
    <n v="26.740118381423361"/>
    <n v="34.053710728626541"/>
    <n v="41.864722829078175"/>
    <n v="82.788909629141386"/>
    <n v="124.65363245821956"/>
    <n v="15.600000000000001"/>
    <n v="0"/>
    <n v="0"/>
    <n v="3"/>
    <n v="0"/>
    <n v="0"/>
    <n v="15.600000000000001"/>
    <n v="3"/>
    <n v="18.600000000000001"/>
    <n v="33527.179875091882"/>
    <n v="38281.106929730333"/>
    <n v="77482.152098127131"/>
    <n v="78434.897032690613"/>
    <n v="95355.796950523334"/>
    <n v="121436.21353249681"/>
    <n v="149290.43890294936"/>
    <n v="295226.90751571074"/>
    <n v="444517.34641866013"/>
    <n v="55629.912000000004"/>
    <n v="0"/>
    <n v="0"/>
    <n v="10698.06"/>
    <n v="0"/>
    <n v="0"/>
    <n v="55629.912000000004"/>
    <n v="10698.06"/>
    <n v="66327.972000000009"/>
    <n v="0"/>
    <m/>
    <m/>
    <m/>
    <m/>
    <m/>
    <m/>
    <m/>
    <m/>
  </r>
  <r>
    <x v="5"/>
    <s v="BC_TAM304"/>
    <x v="33"/>
    <x v="1"/>
    <x v="2"/>
    <s v="Itovebi 9mg"/>
    <n v="10698.05"/>
    <n v="0"/>
    <n v="0"/>
    <n v="0"/>
    <m/>
    <m/>
    <m/>
    <n v="0"/>
    <n v="0"/>
    <n v="0"/>
    <n v="13"/>
    <n v="0"/>
    <n v="1.4"/>
    <n v="1"/>
    <n v="0"/>
    <n v="0"/>
    <n v="14.4"/>
    <n v="1"/>
    <n v="15.4"/>
    <n v="0"/>
    <n v="0"/>
    <n v="0"/>
    <n v="0"/>
    <n v="0"/>
    <n v="0"/>
    <n v="0"/>
    <n v="0"/>
    <n v="0"/>
    <n v="139074.65"/>
    <n v="0"/>
    <n v="14977.269999999999"/>
    <n v="10698.05"/>
    <n v="0"/>
    <n v="0"/>
    <n v="154051.91999999998"/>
    <n v="10698.05"/>
    <n v="164749.97"/>
    <n v="0"/>
    <m/>
    <m/>
    <m/>
    <m/>
    <m/>
    <m/>
    <m/>
    <m/>
  </r>
  <r>
    <x v="5"/>
    <s v="BC_TAM304"/>
    <x v="33"/>
    <x v="0"/>
    <x v="3"/>
    <s v="Perjeta"/>
    <n v="3985.87"/>
    <n v="81.27946718084867"/>
    <n v="68.657986819259136"/>
    <n v="104.2084649911843"/>
    <n v="62.970141851223431"/>
    <n v="76.428777380620502"/>
    <n v="87.71402171850248"/>
    <n v="254.14591899129209"/>
    <n v="227.1129409503464"/>
    <n v="481.25885994163855"/>
    <n v="175"/>
    <n v="127"/>
    <n v="137.4"/>
    <n v="76"/>
    <n v="0"/>
    <n v="0"/>
    <n v="439.4"/>
    <n v="76"/>
    <n v="515.4"/>
    <n v="323969.38985212927"/>
    <n v="273661.80992328038"/>
    <n v="415361.39435441175"/>
    <n v="250990.79930053593"/>
    <n v="304635.17089809384"/>
    <n v="349616.68774712749"/>
    <n v="1012992.5941298214"/>
    <n v="905242.65794575715"/>
    <n v="1918235.2520755788"/>
    <n v="697527.25"/>
    <n v="506205.49"/>
    <n v="547658.53800000006"/>
    <n v="302926.12"/>
    <n v="0"/>
    <n v="0"/>
    <n v="1751391.2779999999"/>
    <n v="302926.12"/>
    <n v="2054317.3979999998"/>
    <n v="0"/>
    <m/>
    <m/>
    <m/>
    <m/>
    <m/>
    <m/>
    <m/>
    <m/>
  </r>
  <r>
    <x v="5"/>
    <s v="BC_TAM304"/>
    <x v="33"/>
    <x v="1"/>
    <x v="4"/>
    <s v="Phesgo 10ml"/>
    <n v="6232.07"/>
    <n v="65.427449605092804"/>
    <n v="59.487370378031272"/>
    <n v="88.890302415054521"/>
    <n v="78.140770861098275"/>
    <n v="71.067315954789251"/>
    <n v="91.351586735803238"/>
    <n v="213.80512239817858"/>
    <n v="240.55967355169076"/>
    <n v="454.36479594986935"/>
    <n v="72.400000000000006"/>
    <n v="64.800000000000011"/>
    <n v="65.8"/>
    <n v="50.400000000000006"/>
    <n v="0"/>
    <n v="0"/>
    <n v="203"/>
    <n v="50.400000000000006"/>
    <n v="253.4"/>
    <n v="407748.44586041069"/>
    <n v="370729.45631181734"/>
    <n v="553970.58697178878"/>
    <n v="486978.75386032468"/>
    <n v="442896.48774236342"/>
    <n v="569309.4831485973"/>
    <n v="1332448.4891440168"/>
    <n v="1499184.7247512853"/>
    <n v="2831633.2138953023"/>
    <n v="451201.86800000002"/>
    <n v="403838.13600000006"/>
    <n v="410070.20599999995"/>
    <n v="314096.32800000004"/>
    <n v="0"/>
    <n v="0"/>
    <n v="1265110.21"/>
    <n v="314096.32800000004"/>
    <n v="1579206.5379999999"/>
    <n v="253.4"/>
    <n v="72.400000000000006"/>
    <n v="64.800000000000011"/>
    <n v="65.8"/>
    <n v="50.400000000000006"/>
    <n v="0"/>
    <n v="0"/>
    <n v="194.66666666666669"/>
    <n v="194.66666666666669"/>
  </r>
  <r>
    <x v="5"/>
    <s v="BC_TAM304"/>
    <x v="33"/>
    <x v="1"/>
    <x v="4"/>
    <s v="Phesgo 15ml"/>
    <n v="8489.27"/>
    <n v="4.4000000001619179"/>
    <n v="4.8000000002092413"/>
    <n v="6.6000000000396355"/>
    <n v="5.5999999999228933"/>
    <n v="5.5999999997776904"/>
    <n v="8.1999999998886217"/>
    <n v="15.800000000410794"/>
    <n v="19.399999999589205"/>
    <n v="35.200000000000003"/>
    <n v="7.2"/>
    <n v="4"/>
    <n v="5"/>
    <n v="3.4000000000000004"/>
    <n v="0"/>
    <n v="0"/>
    <n v="16.2"/>
    <n v="3.4000000000000004"/>
    <n v="19.600000000000001"/>
    <n v="37352.788001374567"/>
    <n v="40748.496001776308"/>
    <n v="56029.182000336477"/>
    <n v="47539.911999345422"/>
    <n v="47539.911998112759"/>
    <n v="69612.013999054485"/>
    <n v="134130.46600348735"/>
    <n v="164691.83799651265"/>
    <n v="298822.30400000006"/>
    <n v="61122.744000000006"/>
    <n v="33957.08"/>
    <n v="42446.350000000006"/>
    <n v="28863.518000000004"/>
    <n v="0"/>
    <n v="0"/>
    <n v="137526.174"/>
    <n v="28863.518000000004"/>
    <n v="166389.69200000001"/>
    <n v="39.200000000000003"/>
    <n v="14.4"/>
    <n v="8"/>
    <n v="10"/>
    <n v="6.8000000000000007"/>
    <n v="0"/>
    <n v="0"/>
    <m/>
    <m/>
  </r>
  <r>
    <x v="5"/>
    <s v="BC_TAM308"/>
    <x v="34"/>
    <x v="0"/>
    <x v="0"/>
    <s v="Herceptin IV"/>
    <n v="4535.5"/>
    <n v="70.687850132418106"/>
    <n v="50.641140152875799"/>
    <n v="47.107758169978794"/>
    <n v="33.264714584387278"/>
    <n v="30.308761717396276"/>
    <n v="52.764487595657094"/>
    <n v="168.43674845527272"/>
    <n v="116.33796389744066"/>
    <n v="284.77471235271338"/>
    <n v="47"/>
    <n v="49"/>
    <n v="42"/>
    <n v="64"/>
    <n v="0"/>
    <n v="0"/>
    <n v="138"/>
    <n v="64"/>
    <n v="202"/>
    <n v="320604.74427558231"/>
    <n v="229682.89116336819"/>
    <n v="213657.23717993882"/>
    <n v="150872.1129974885"/>
    <n v="137465.3887692508"/>
    <n v="239313.33349010276"/>
    <n v="763944.87261888944"/>
    <n v="527650.83525684208"/>
    <n v="1291595.7078757316"/>
    <n v="213168.5"/>
    <n v="222239.5"/>
    <n v="190491"/>
    <n v="290272"/>
    <n v="0"/>
    <n v="0"/>
    <n v="625899"/>
    <n v="290272"/>
    <n v="916171"/>
    <n v="0"/>
    <m/>
    <m/>
    <m/>
    <m/>
    <m/>
    <m/>
    <m/>
    <m/>
  </r>
  <r>
    <x v="5"/>
    <s v="BC_TAM308"/>
    <x v="34"/>
    <x v="0"/>
    <x v="1"/>
    <s v="Herceptin SC"/>
    <n v="3444.49"/>
    <n v="33.79718066679812"/>
    <n v="31.313856804028763"/>
    <n v="47.497832743961233"/>
    <n v="48.617056905792332"/>
    <n v="43.773919381046888"/>
    <n v="57.615821954610979"/>
    <n v="112.60887021478811"/>
    <n v="150.00679824145021"/>
    <n v="262.61566845623832"/>
    <n v="18"/>
    <n v="8"/>
    <n v="38"/>
    <n v="21"/>
    <n v="0"/>
    <n v="0"/>
    <n v="64"/>
    <n v="21"/>
    <n v="85"/>
    <n v="116414.05083497945"/>
    <n v="107860.26662290902"/>
    <n v="163605.80990824703"/>
    <n v="167460.96634143262"/>
    <n v="150778.82756882219"/>
    <n v="198457.12256443794"/>
    <n v="387880.12736613548"/>
    <n v="516696.91647469281"/>
    <n v="904577.04384082824"/>
    <n v="62000.819999999992"/>
    <n v="27555.919999999998"/>
    <n v="130890.62"/>
    <n v="72334.289999999994"/>
    <n v="0"/>
    <n v="0"/>
    <n v="220447.35999999999"/>
    <n v="72334.289999999994"/>
    <n v="292781.64999999997"/>
    <n v="0"/>
    <m/>
    <m/>
    <m/>
    <m/>
    <m/>
    <m/>
    <m/>
    <m/>
  </r>
  <r>
    <x v="5"/>
    <s v="BC_TAM308"/>
    <x v="34"/>
    <x v="1"/>
    <x v="2"/>
    <s v="Itovebi 3mg"/>
    <n v="3566.02"/>
    <n v="4.7234215141555342"/>
    <n v="5.393170697065111"/>
    <n v="10.915945377656433"/>
    <n v="11.050171278498247"/>
    <n v="13.434044393043784"/>
    <n v="17.108340926196341"/>
    <n v="21.032537588877076"/>
    <n v="41.592556597738373"/>
    <n v="62.625094186615442"/>
    <n v="0"/>
    <n v="6"/>
    <n v="0"/>
    <n v="0"/>
    <n v="0"/>
    <n v="0"/>
    <n v="6"/>
    <n v="0"/>
    <n v="6"/>
    <n v="16843.815587908917"/>
    <n v="19232.154569148126"/>
    <n v="38926.479535630395"/>
    <n v="39405.131782550321"/>
    <n v="47906.070986481995"/>
    <n v="61008.685909634674"/>
    <n v="75002.449692687427"/>
    <n v="148319.88867866699"/>
    <n v="223322.33837135439"/>
    <n v="0"/>
    <n v="21396.12"/>
    <n v="0"/>
    <n v="0"/>
    <n v="0"/>
    <n v="0"/>
    <n v="21396.12"/>
    <n v="0"/>
    <n v="21396.12"/>
    <n v="0"/>
    <m/>
    <m/>
    <m/>
    <m/>
    <m/>
    <m/>
    <m/>
    <m/>
  </r>
  <r>
    <x v="5"/>
    <s v="BC_TAM308"/>
    <x v="34"/>
    <x v="1"/>
    <x v="2"/>
    <s v="Itovebi 9mg"/>
    <n v="10698.05"/>
    <n v="0"/>
    <n v="0"/>
    <n v="0"/>
    <m/>
    <m/>
    <m/>
    <n v="0"/>
    <n v="0"/>
    <n v="0"/>
    <n v="5"/>
    <n v="3"/>
    <n v="1"/>
    <n v="2"/>
    <n v="0"/>
    <n v="0"/>
    <n v="9"/>
    <n v="2"/>
    <n v="11"/>
    <n v="0"/>
    <n v="0"/>
    <n v="0"/>
    <n v="0"/>
    <n v="0"/>
    <n v="0"/>
    <n v="0"/>
    <n v="0"/>
    <n v="0"/>
    <n v="53490.25"/>
    <n v="32094.149999999998"/>
    <n v="10698.05"/>
    <n v="21396.1"/>
    <n v="0"/>
    <n v="0"/>
    <n v="96282.45"/>
    <n v="21396.1"/>
    <n v="117678.54999999999"/>
    <n v="0"/>
    <m/>
    <m/>
    <m/>
    <m/>
    <m/>
    <m/>
    <m/>
    <m/>
  </r>
  <r>
    <x v="5"/>
    <s v="BC_TAM308"/>
    <x v="34"/>
    <x v="0"/>
    <x v="3"/>
    <s v="Perjeta"/>
    <n v="3985.87"/>
    <n v="31.665632088531577"/>
    <n v="26.748435071805904"/>
    <n v="40.598530322292525"/>
    <n v="24.532510037089857"/>
    <n v="29.775853969688178"/>
    <n v="34.172467378058997"/>
    <n v="99.012597482630014"/>
    <n v="88.480831384837032"/>
    <n v="187.49342886746703"/>
    <n v="30"/>
    <n v="38"/>
    <n v="30"/>
    <n v="31"/>
    <n v="0"/>
    <n v="0"/>
    <n v="98"/>
    <n v="31"/>
    <n v="129"/>
    <n v="126215.09297271536"/>
    <n v="106615.78489965899"/>
    <n v="161820.46405571609"/>
    <n v="97783.39578153535"/>
    <n v="118682.68306216101"/>
    <n v="136207.01254818402"/>
    <n v="394651.34192809049"/>
    <n v="352673.09139188036"/>
    <n v="747324.43331997085"/>
    <n v="119576.09999999999"/>
    <n v="151463.06"/>
    <n v="119576.09999999999"/>
    <n v="123561.97"/>
    <n v="0"/>
    <n v="0"/>
    <n v="390615.26"/>
    <n v="123561.97"/>
    <n v="514177.23"/>
    <n v="0"/>
    <m/>
    <m/>
    <m/>
    <m/>
    <m/>
    <m/>
    <m/>
    <m/>
  </r>
  <r>
    <x v="5"/>
    <s v="BC_TAM308"/>
    <x v="34"/>
    <x v="1"/>
    <x v="4"/>
    <s v="Phesgo 10ml"/>
    <n v="6232.07"/>
    <n v="73.586838082187853"/>
    <n v="67.513528901881458"/>
    <n v="100.64776368403835"/>
    <n v="88.375947128492342"/>
    <n v="79.051260471223671"/>
    <n v="104.50964919719202"/>
    <n v="241.74813066810765"/>
    <n v="271.93685679690805"/>
    <n v="513.68498746501564"/>
    <n v="78"/>
    <n v="76"/>
    <n v="124"/>
    <n v="76"/>
    <n v="0"/>
    <n v="0"/>
    <n v="278"/>
    <n v="76"/>
    <n v="354"/>
    <n v="458598.32600686041"/>
    <n v="420749.03806354833"/>
    <n v="627243.90862238489"/>
    <n v="550765.08882106328"/>
    <n v="492652.98884489888"/>
    <n v="651311.44947234448"/>
    <n v="1506591.2726927935"/>
    <n v="1694729.5271383068"/>
    <n v="3201320.7998310998"/>
    <n v="486101.45999999996"/>
    <n v="473637.31999999995"/>
    <n v="772776.67999999993"/>
    <n v="473637.31999999995"/>
    <n v="0"/>
    <n v="0"/>
    <n v="1732515.46"/>
    <n v="473637.31999999995"/>
    <n v="2206152.7799999998"/>
    <n v="354"/>
    <n v="78"/>
    <n v="76"/>
    <n v="124"/>
    <n v="76"/>
    <n v="0"/>
    <n v="0"/>
    <n v="143.00000000000003"/>
    <n v="143"/>
  </r>
  <r>
    <x v="5"/>
    <s v="BC_TAM308"/>
    <x v="34"/>
    <x v="1"/>
    <x v="4"/>
    <s v="Phesgo 15ml"/>
    <n v="8489.27"/>
    <n v="5.0000058897879329"/>
    <n v="5.0000058897879329"/>
    <n v="7.0000058897879329"/>
    <n v="6.0000058897879329"/>
    <n v="7.0000058897879329"/>
    <n v="8.000005889787932"/>
    <n v="17.0000176693638"/>
    <n v="21.0000176693638"/>
    <n v="38.000035338727599"/>
    <n v="3"/>
    <n v="4"/>
    <n v="6"/>
    <n v="5"/>
    <n v="0"/>
    <n v="0"/>
    <n v="13"/>
    <n v="5"/>
    <n v="18"/>
    <n v="42446.400000000009"/>
    <n v="42446.400000000009"/>
    <n v="59424.94000000001"/>
    <n v="50935.670000000006"/>
    <n v="59424.94000000001"/>
    <n v="67914.210000000006"/>
    <n v="144317.74000000002"/>
    <n v="178274.82000000004"/>
    <n v="322592.56000000006"/>
    <n v="25467.81"/>
    <n v="33957.08"/>
    <n v="50935.62"/>
    <n v="42446.350000000006"/>
    <n v="0"/>
    <n v="0"/>
    <n v="110360.51000000001"/>
    <n v="42446.350000000006"/>
    <n v="152806.86000000002"/>
    <n v="36"/>
    <n v="6"/>
    <n v="8"/>
    <n v="12"/>
    <n v="10"/>
    <n v="0"/>
    <n v="0"/>
    <m/>
    <m/>
  </r>
  <r>
    <x v="5"/>
    <s v="BC_TAM312"/>
    <x v="35"/>
    <x v="0"/>
    <x v="0"/>
    <s v="Herceptin IV"/>
    <n v="4535.5"/>
    <n v="115.3476848441595"/>
    <n v="82.635675912626709"/>
    <n v="76.869940632323974"/>
    <n v="54.281008788964897"/>
    <n v="49.457516221612082"/>
    <n v="86.100531770964182"/>
    <n v="274.85330138911019"/>
    <n v="189.83905678154116"/>
    <n v="464.69235817065135"/>
    <n v="91.4"/>
    <n v="60.599999999999994"/>
    <n v="52.2"/>
    <n v="64.2"/>
    <n v="0"/>
    <n v="0"/>
    <n v="204.2"/>
    <n v="64.2"/>
    <n v="268.39999999999998"/>
    <n v="523159.42461068544"/>
    <n v="374794.10810171842"/>
    <n v="348643.61573790538"/>
    <n v="246191.5153623503"/>
    <n v="224314.56482312159"/>
    <n v="390508.96184720803"/>
    <n v="1246597.1484503092"/>
    <n v="861015.04203267989"/>
    <n v="2107612.190482989"/>
    <n v="414544.7"/>
    <n v="274851.3"/>
    <n v="236753.1"/>
    <n v="291179.10000000003"/>
    <n v="0"/>
    <n v="0"/>
    <n v="926149.1"/>
    <n v="291179.10000000003"/>
    <n v="1217328.2"/>
    <n v="0"/>
    <m/>
    <m/>
    <m/>
    <m/>
    <m/>
    <m/>
    <m/>
    <m/>
  </r>
  <r>
    <x v="5"/>
    <s v="BC_TAM312"/>
    <x v="35"/>
    <x v="0"/>
    <x v="1"/>
    <s v="Herceptin SC"/>
    <n v="3444.49"/>
    <n v="16.962390790495704"/>
    <n v="15.716040977032174"/>
    <n v="23.838580165834941"/>
    <n v="24.400305056508852"/>
    <n v="21.969593685736132"/>
    <n v="28.916674954186984"/>
    <n v="56.517011933362816"/>
    <n v="75.286573696431972"/>
    <n v="131.80358562979478"/>
    <n v="17.399999999999999"/>
    <n v="22.8"/>
    <n v="35.4"/>
    <n v="24"/>
    <n v="0"/>
    <n v="0"/>
    <n v="75.599999999999994"/>
    <n v="24"/>
    <n v="99.6"/>
    <n v="58426.785453954544"/>
    <n v="54133.745984977548"/>
    <n v="82111.750995416791"/>
    <n v="84046.606764094176"/>
    <n v="75674.045754581253"/>
    <n v="99603.197712947513"/>
    <n v="194672.28243434886"/>
    <n v="259323.85023162296"/>
    <n v="453996.13266597182"/>
    <n v="59934.125999999989"/>
    <n v="78534.372000000003"/>
    <n v="121934.94599999998"/>
    <n v="82667.759999999995"/>
    <n v="0"/>
    <n v="0"/>
    <n v="260403.44399999996"/>
    <n v="82667.759999999995"/>
    <n v="343071.20399999997"/>
    <n v="0"/>
    <m/>
    <m/>
    <m/>
    <m/>
    <m/>
    <m/>
    <m/>
    <m/>
  </r>
  <r>
    <x v="5"/>
    <s v="BC_TAM312"/>
    <x v="35"/>
    <x v="1"/>
    <x v="2"/>
    <s v="Itovebi 3mg"/>
    <n v="3566.02"/>
    <n v="8.2370748197721824"/>
    <n v="9.4050362463724504"/>
    <n v="19.036086136889629"/>
    <n v="19.270159844830346"/>
    <n v="23.427345720896618"/>
    <n v="29.834873688262057"/>
    <n v="36.678197203034259"/>
    <n v="72.532379253989021"/>
    <n v="109.21057645702325"/>
    <n v="20.399999999999999"/>
    <n v="0"/>
    <n v="0"/>
    <n v="6"/>
    <n v="0"/>
    <n v="0"/>
    <n v="20.399999999999999"/>
    <n v="6"/>
    <n v="26.4"/>
    <n v="29373.573548803997"/>
    <n v="33538.547355289083"/>
    <n v="67883.063885871161"/>
    <n v="68717.775409861904"/>
    <n v="83542.383387631751"/>
    <n v="106391.75626981627"/>
    <n v="130795.18478996423"/>
    <n v="258651.91506730992"/>
    <n v="389447.09985727404"/>
    <n v="72746.80799999999"/>
    <n v="0"/>
    <n v="0"/>
    <n v="21396.12"/>
    <n v="0"/>
    <n v="0"/>
    <n v="72746.80799999999"/>
    <n v="21396.12"/>
    <n v="94142.928"/>
    <n v="0"/>
    <m/>
    <m/>
    <m/>
    <m/>
    <m/>
    <m/>
    <m/>
    <m/>
  </r>
  <r>
    <x v="5"/>
    <s v="BC_TAM312"/>
    <x v="35"/>
    <x v="1"/>
    <x v="2"/>
    <s v="Itovebi 9mg"/>
    <n v="10698.05"/>
    <n v="0"/>
    <n v="0"/>
    <n v="0"/>
    <m/>
    <m/>
    <m/>
    <n v="0"/>
    <n v="0"/>
    <n v="0"/>
    <n v="23"/>
    <n v="2"/>
    <n v="3.6"/>
    <n v="9"/>
    <n v="0"/>
    <n v="0"/>
    <n v="28.6"/>
    <n v="9"/>
    <n v="37.6"/>
    <n v="0"/>
    <n v="0"/>
    <n v="0"/>
    <n v="0"/>
    <n v="0"/>
    <n v="0"/>
    <n v="0"/>
    <n v="0"/>
    <n v="0"/>
    <n v="246055.15"/>
    <n v="21396.1"/>
    <n v="38512.979999999996"/>
    <n v="96282.45"/>
    <n v="0"/>
    <n v="0"/>
    <n v="305964.23"/>
    <n v="96282.45"/>
    <n v="402246.68"/>
    <n v="0"/>
    <m/>
    <m/>
    <m/>
    <m/>
    <m/>
    <m/>
    <m/>
    <m/>
  </r>
  <r>
    <x v="5"/>
    <s v="BC_TAM312"/>
    <x v="35"/>
    <x v="0"/>
    <x v="3"/>
    <s v="Perjeta"/>
    <n v="3985.87"/>
    <n v="26.96381076755948"/>
    <n v="22.776735976343865"/>
    <n v="34.570321728957005"/>
    <n v="20.889839067287028"/>
    <n v="25.354633365172411"/>
    <n v="29.098422582137403"/>
    <n v="84.310868472860349"/>
    <n v="75.342895014596849"/>
    <n v="159.65376348745718"/>
    <n v="46"/>
    <n v="66"/>
    <n v="37.6"/>
    <n v="49"/>
    <n v="0"/>
    <n v="0"/>
    <n v="149.6"/>
    <n v="49"/>
    <n v="198.6"/>
    <n v="107474.24442409231"/>
    <n v="90785.108626029716"/>
    <n v="137792.80826979785"/>
    <n v="83264.182843127346"/>
    <n v="101060.27249123975"/>
    <n v="115982.52961746401"/>
    <n v="336052.16131991986"/>
    <n v="300306.98495183111"/>
    <n v="636359.14627175091"/>
    <n v="183350.02"/>
    <n v="263067.42"/>
    <n v="149868.712"/>
    <n v="195307.63"/>
    <n v="0"/>
    <n v="0"/>
    <n v="596286.152"/>
    <n v="195307.63"/>
    <n v="791593.78200000001"/>
    <n v="0"/>
    <m/>
    <m/>
    <m/>
    <m/>
    <m/>
    <m/>
    <m/>
    <m/>
  </r>
  <r>
    <x v="5"/>
    <s v="BC_TAM312"/>
    <x v="35"/>
    <x v="1"/>
    <x v="4"/>
    <s v="Phesgo 10ml"/>
    <n v="6232.07"/>
    <n v="92.158958774206624"/>
    <n v="83.803642203964529"/>
    <n v="125.31341879654531"/>
    <n v="108.39131377455945"/>
    <n v="98.508512568497352"/>
    <n v="128.52812117196652"/>
    <n v="301.27601977471647"/>
    <n v="335.42794751502333"/>
    <n v="636.70396728973992"/>
    <n v="109.6"/>
    <n v="136.19999999999999"/>
    <n v="152.19999999999999"/>
    <n v="86.6"/>
    <n v="0"/>
    <n v="0"/>
    <n v="398"/>
    <n v="86.6"/>
    <n v="484.6"/>
    <n v="574341.08220796986"/>
    <n v="522270.16447006119"/>
    <n v="780961.99787938606"/>
    <n v="675502.25483501866"/>
    <n v="613911.94592275529"/>
    <n v="800996.24811217736"/>
    <n v="1877573.2445574172"/>
    <n v="2090410.4488699513"/>
    <n v="3967983.6934273695"/>
    <n v="683034.87199999997"/>
    <n v="848807.93399999989"/>
    <n v="948521.05399999989"/>
    <n v="539697.26199999999"/>
    <n v="0"/>
    <n v="0"/>
    <n v="2480363.86"/>
    <n v="539697.26199999999"/>
    <n v="3020061.122"/>
    <n v="484.6"/>
    <n v="109.6"/>
    <n v="136.19999999999999"/>
    <n v="152.19999999999999"/>
    <n v="86.6"/>
    <n v="0"/>
    <n v="0"/>
    <n v="176.33333333333334"/>
    <n v="176.33333333333334"/>
  </r>
  <r>
    <x v="5"/>
    <s v="BC_TAM312"/>
    <x v="35"/>
    <x v="1"/>
    <x v="4"/>
    <s v="Phesgo 15ml"/>
    <n v="8489.27"/>
    <n v="5.6000047116684275"/>
    <n v="6.2000047116211059"/>
    <n v="8.4000035338331234"/>
    <n v="8.4000035339498673"/>
    <n v="8.4000035340950703"/>
    <n v="10.800003533984135"/>
    <n v="20.200012957122659"/>
    <n v="27.600010602029073"/>
    <n v="47.800023559151732"/>
    <n v="14.799999999999999"/>
    <n v="11"/>
    <n v="10"/>
    <n v="9.6"/>
    <n v="0"/>
    <n v="0"/>
    <n v="35.799999999999997"/>
    <n v="9.6"/>
    <n v="45.4"/>
    <n v="47539.951998625431"/>
    <n v="52633.513998223709"/>
    <n v="71309.897999663517"/>
    <n v="71309.89800065459"/>
    <n v="71309.898001887268"/>
    <n v="91684.146000945504"/>
    <n v="171483.36399651269"/>
    <n v="234303.94200348735"/>
    <n v="405787.30600000004"/>
    <n v="125641.196"/>
    <n v="93381.97"/>
    <n v="84892.700000000012"/>
    <n v="81496.991999999998"/>
    <n v="0"/>
    <n v="0"/>
    <n v="303915.86599999998"/>
    <n v="81496.991999999998"/>
    <n v="385412.85800000001"/>
    <n v="90.8"/>
    <n v="29.599999999999998"/>
    <n v="22"/>
    <n v="20"/>
    <n v="19.2"/>
    <n v="0"/>
    <n v="0"/>
    <m/>
    <m/>
  </r>
  <r>
    <x v="5"/>
    <s v="BC_TAM316"/>
    <x v="36"/>
    <x v="0"/>
    <x v="0"/>
    <s v="Herceptin IV"/>
    <n v="4535.5"/>
    <n v="58.782188818773392"/>
    <n v="42.111863027209608"/>
    <n v="39.17359391167669"/>
    <n v="27.662076722365985"/>
    <n v="25.20398273250261"/>
    <n v="43.877583869979851"/>
    <n v="140.0676457576597"/>
    <n v="96.743643324848449"/>
    <n v="236.8112890825081"/>
    <n v="59"/>
    <n v="9"/>
    <n v="34"/>
    <n v="17"/>
    <n v="0"/>
    <n v="0"/>
    <n v="102"/>
    <n v="17"/>
    <n v="119"/>
    <n v="266606.61738754669"/>
    <n v="190998.35475990918"/>
    <n v="177671.83518640962"/>
    <n v="125461.34897429093"/>
    <n v="114312.66368326558"/>
    <n v="199006.78164229362"/>
    <n v="635276.80733386555"/>
    <n v="438780.79429985012"/>
    <n v="1074057.6016337154"/>
    <n v="267594.5"/>
    <n v="40819.5"/>
    <n v="154207"/>
    <n v="77103.5"/>
    <n v="0"/>
    <n v="0"/>
    <n v="462621"/>
    <n v="77103.5"/>
    <n v="539724.5"/>
    <n v="0"/>
    <m/>
    <m/>
    <m/>
    <m/>
    <m/>
    <m/>
    <m/>
    <m/>
  </r>
  <r>
    <x v="5"/>
    <s v="BC_TAM316"/>
    <x v="36"/>
    <x v="0"/>
    <x v="1"/>
    <s v="Herceptin SC"/>
    <n v="3444.49"/>
    <n v="29.820899360649189"/>
    <n v="27.629741709907801"/>
    <n v="41.909652289372616"/>
    <n v="42.897198304557264"/>
    <n v="38.623862071600406"/>
    <n v="50.837247196107924"/>
    <n v="99.360293359929614"/>
    <n v="132.35830757226557"/>
    <n v="231.71860093219524"/>
    <n v="45"/>
    <n v="38"/>
    <n v="14"/>
    <n v="12"/>
    <n v="0"/>
    <n v="0"/>
    <n v="97"/>
    <n v="12"/>
    <n v="109"/>
    <n v="102717.78963876252"/>
    <n v="95170.369022360319"/>
    <n v="144357.37821422107"/>
    <n v="147758.97058806443"/>
    <n v="133039.50666700688"/>
    <n v="175108.38959452178"/>
    <n v="342245.53687534394"/>
    <n v="455906.866849593"/>
    <n v="798152.40372493712"/>
    <n v="155002.04999999999"/>
    <n v="130890.62"/>
    <n v="48222.86"/>
    <n v="41333.879999999997"/>
    <n v="0"/>
    <n v="0"/>
    <n v="334115.52999999997"/>
    <n v="41333.879999999997"/>
    <n v="375449.41"/>
    <n v="0"/>
    <m/>
    <m/>
    <m/>
    <m/>
    <m/>
    <m/>
    <m/>
    <m/>
  </r>
  <r>
    <x v="5"/>
    <s v="BC_TAM316"/>
    <x v="36"/>
    <x v="1"/>
    <x v="2"/>
    <s v="Itovebi 3mg"/>
    <n v="3566.02"/>
    <n v="6.3802927770002533"/>
    <n v="7.2849750843728964"/>
    <n v="14.745016348523432"/>
    <n v="14.926325711463164"/>
    <n v="18.14640851974907"/>
    <n v="23.10956659504982"/>
    <n v="28.410284209896581"/>
    <n v="56.182300826262058"/>
    <n v="84.592585036158624"/>
    <n v="0"/>
    <n v="6"/>
    <n v="24"/>
    <n v="5"/>
    <n v="0"/>
    <n v="0"/>
    <n v="30"/>
    <n v="5"/>
    <n v="35"/>
    <n v="22752.251648638445"/>
    <n v="25978.366850375434"/>
    <n v="52581.023199161529"/>
    <n v="53227.576013591875"/>
    <n v="64710.455709595575"/>
    <n v="82409.176669279565"/>
    <n v="101311.6416981754"/>
    <n v="200347.20839246703"/>
    <n v="301658.8500906424"/>
    <n v="0"/>
    <n v="21396.12"/>
    <n v="85584.48"/>
    <n v="17830.099999999999"/>
    <n v="0"/>
    <n v="0"/>
    <n v="106980.6"/>
    <n v="17830.099999999999"/>
    <n v="124810.7"/>
    <n v="0"/>
    <m/>
    <m/>
    <m/>
    <m/>
    <m/>
    <m/>
    <m/>
    <m/>
  </r>
  <r>
    <x v="5"/>
    <s v="BC_TAM316"/>
    <x v="36"/>
    <x v="1"/>
    <x v="2"/>
    <s v="Itovebi 9mg"/>
    <n v="10698.05"/>
    <n v="0"/>
    <n v="0"/>
    <n v="0"/>
    <n v="0"/>
    <n v="0"/>
    <n v="0"/>
    <n v="0"/>
    <n v="0"/>
    <n v="0"/>
    <n v="0"/>
    <n v="0"/>
    <n v="14"/>
    <n v="0"/>
    <n v="0"/>
    <n v="0"/>
    <n v="14"/>
    <n v="0"/>
    <n v="14"/>
    <n v="0"/>
    <n v="0"/>
    <n v="0"/>
    <n v="0"/>
    <n v="0"/>
    <n v="0"/>
    <n v="0"/>
    <n v="0"/>
    <n v="0"/>
    <n v="0"/>
    <n v="0"/>
    <n v="149772.69999999998"/>
    <n v="0"/>
    <n v="0"/>
    <n v="0"/>
    <n v="149772.69999999998"/>
    <n v="0"/>
    <n v="149772.69999999998"/>
    <n v="0"/>
    <m/>
    <m/>
    <m/>
    <m/>
    <m/>
    <m/>
    <m/>
    <m/>
  </r>
  <r>
    <x v="5"/>
    <s v="BC_TAM316"/>
    <x v="36"/>
    <x v="0"/>
    <x v="3"/>
    <s v="Perjeta"/>
    <n v="3985.87"/>
    <n v="43.934574872185117"/>
    <n v="37.112195331848682"/>
    <n v="56.328550939977575"/>
    <n v="34.037703590244035"/>
    <n v="41.312596633379911"/>
    <n v="47.412690907009747"/>
    <n v="137.37532114401137"/>
    <n v="122.76299113063369"/>
    <n v="260.13831227464505"/>
    <n v="90"/>
    <n v="100"/>
    <n v="112"/>
    <n v="20"/>
    <n v="0"/>
    <n v="0"/>
    <n v="302"/>
    <n v="20"/>
    <n v="322"/>
    <n v="175117.50394579649"/>
    <n v="147924.3860073557"/>
    <n v="224518.28133512841"/>
    <n v="135669.861609246"/>
    <n v="164666.63954308999"/>
    <n v="188980.82230552295"/>
    <n v="547560.17128828052"/>
    <n v="489317.32345785893"/>
    <n v="1036877.4947461394"/>
    <n v="358728.3"/>
    <n v="398587"/>
    <n v="446417.44"/>
    <n v="79717.399999999994"/>
    <n v="0"/>
    <n v="0"/>
    <n v="1203732.74"/>
    <n v="79717.399999999994"/>
    <n v="1283450.1399999999"/>
    <n v="0"/>
    <m/>
    <m/>
    <m/>
    <m/>
    <m/>
    <m/>
    <m/>
    <m/>
  </r>
  <r>
    <x v="5"/>
    <s v="BC_TAM316"/>
    <x v="36"/>
    <x v="1"/>
    <x v="4"/>
    <s v="Phesgo 10ml"/>
    <n v="6232.07"/>
    <n v="71.676597978182272"/>
    <n v="65.747590263074457"/>
    <n v="96.667635386639589"/>
    <n v="87.444144148485705"/>
    <n v="79.670836966811791"/>
    <n v="104.49197031247633"/>
    <n v="234.0918236278963"/>
    <n v="271.60695142777382"/>
    <n v="505.69877505567013"/>
    <n v="52"/>
    <n v="42"/>
    <n v="56"/>
    <n v="41"/>
    <n v="0"/>
    <n v="0"/>
    <n v="150"/>
    <n v="41"/>
    <n v="191"/>
    <n v="446693.5759618904"/>
    <n v="409743.58485079842"/>
    <n v="602439.47046401491"/>
    <n v="544958.02742345328"/>
    <n v="496514.23293575872"/>
    <n v="651201.2734252743"/>
    <n v="1458876.6312767037"/>
    <n v="1692673.5337844864"/>
    <n v="3151550.1650611898"/>
    <n v="324067.64"/>
    <n v="261746.94"/>
    <n v="348995.92"/>
    <n v="255514.87"/>
    <n v="0"/>
    <n v="0"/>
    <n v="934810.5"/>
    <n v="255514.87"/>
    <n v="1190325.3699999999"/>
    <n v="191"/>
    <n v="52"/>
    <n v="42"/>
    <n v="56"/>
    <n v="41"/>
    <n v="0"/>
    <n v="0"/>
    <n v="117.66666666666666"/>
    <n v="117.66666666666667"/>
  </r>
  <r>
    <x v="5"/>
    <s v="BC_TAM316"/>
    <x v="36"/>
    <x v="1"/>
    <x v="4"/>
    <s v="Phesgo 15ml"/>
    <n v="8489.27"/>
    <n v="5.0000082457031061"/>
    <n v="5.0000082457031061"/>
    <n v="8.0000082457031034"/>
    <n v="5.0000082457031061"/>
    <n v="5.0000082457031061"/>
    <n v="6.0000070677455195"/>
    <n v="18.000024737109314"/>
    <n v="16.000023559151732"/>
    <n v="34.000048296261042"/>
    <n v="1"/>
    <n v="6"/>
    <n v="6"/>
    <n v="6"/>
    <n v="0"/>
    <n v="0"/>
    <n v="13"/>
    <n v="6"/>
    <n v="19"/>
    <n v="42446.420000000013"/>
    <n v="42446.420000000013"/>
    <n v="67914.229999999981"/>
    <n v="42446.420000000013"/>
    <n v="42446.420000000013"/>
    <n v="50935.680000000008"/>
    <n v="152807.07"/>
    <n v="135828.52000000002"/>
    <n v="288635.58999999997"/>
    <n v="8489.27"/>
    <n v="50935.62"/>
    <n v="50935.62"/>
    <n v="50935.62"/>
    <n v="0"/>
    <n v="0"/>
    <n v="110360.51000000001"/>
    <n v="50935.62"/>
    <n v="161296.13"/>
    <n v="38"/>
    <n v="2"/>
    <n v="12"/>
    <n v="12"/>
    <n v="12"/>
    <n v="0"/>
    <n v="0"/>
    <m/>
    <m/>
  </r>
  <r>
    <x v="5"/>
    <s v="BC_TAM324"/>
    <x v="37"/>
    <x v="0"/>
    <x v="0"/>
    <s v="Herceptin IV"/>
    <n v="4535.5"/>
    <n v="41.371560057381714"/>
    <n v="29.638798849933515"/>
    <n v="27.570812277456699"/>
    <n v="19.468878097743932"/>
    <n v="17.738844133853103"/>
    <n v="30.881532871227897"/>
    <n v="98.581171184771932"/>
    <n v="68.089255102824922"/>
    <n v="166.67042628759685"/>
    <n v="15"/>
    <n v="20"/>
    <n v="0"/>
    <n v="0"/>
    <n v="0"/>
    <n v="0"/>
    <n v="35"/>
    <n v="0"/>
    <n v="35"/>
    <n v="187640.71064025475"/>
    <n v="134426.77218387346"/>
    <n v="125047.41908440486"/>
    <n v="88301.096612317604"/>
    <n v="80454.527569090744"/>
    <n v="140063.19233745412"/>
    <n v="447114.90190853312"/>
    <n v="308818.81651886244"/>
    <n v="755933.71842739556"/>
    <n v="68032.5"/>
    <n v="90710"/>
    <n v="0"/>
    <n v="0"/>
    <n v="0"/>
    <n v="0"/>
    <n v="158742.5"/>
    <n v="0"/>
    <n v="158742.5"/>
    <n v="0"/>
    <m/>
    <m/>
    <m/>
    <m/>
    <m/>
    <m/>
    <m/>
    <m/>
  </r>
  <r>
    <x v="5"/>
    <s v="BC_TAM324"/>
    <x v="37"/>
    <x v="0"/>
    <x v="1"/>
    <s v="Herceptin SC"/>
    <n v="3444.49"/>
    <n v="34.182413256005198"/>
    <n v="31.670783562316814"/>
    <n v="48.039230361415662"/>
    <n v="49.171211848362589"/>
    <n v="44.272870476085082"/>
    <n v="58.272548102560748"/>
    <n v="113.89242717973767"/>
    <n v="151.7166304270084"/>
    <n v="265.60905760674609"/>
    <n v="75"/>
    <n v="40"/>
    <n v="25"/>
    <n v="56"/>
    <n v="0"/>
    <n v="0"/>
    <n v="140"/>
    <n v="56"/>
    <n v="196"/>
    <n v="117740.98063617734"/>
    <n v="109089.69727256463"/>
    <n v="165470.64858759262"/>
    <n v="169369.74749956644"/>
    <n v="152497.45962617028"/>
    <n v="200719.20921378947"/>
    <n v="392301.32649633457"/>
    <n v="522586.41633952613"/>
    <n v="914887.74283586082"/>
    <n v="258336.74999999997"/>
    <n v="137779.59999999998"/>
    <n v="86112.25"/>
    <n v="192891.44"/>
    <n v="0"/>
    <n v="0"/>
    <n v="482228.6"/>
    <n v="192891.44"/>
    <n v="675120.03999999992"/>
    <n v="0"/>
    <m/>
    <m/>
    <m/>
    <m/>
    <m/>
    <m/>
    <m/>
    <m/>
  </r>
  <r>
    <x v="5"/>
    <s v="BC_TAM324"/>
    <x v="37"/>
    <x v="1"/>
    <x v="2"/>
    <s v="Itovebi 3mg"/>
    <n v="3566.02"/>
    <n v="6.0674095405119637"/>
    <n v="6.9277271238479887"/>
    <n v="14.021935355464706"/>
    <n v="14.194353486878718"/>
    <n v="17.256526624553782"/>
    <n v="21.976296345106778"/>
    <n v="27.01707201982466"/>
    <n v="53.427176456539279"/>
    <n v="80.444248476363924"/>
    <n v="6"/>
    <n v="0"/>
    <n v="0"/>
    <n v="0"/>
    <n v="0"/>
    <n v="0"/>
    <n v="6"/>
    <n v="0"/>
    <n v="6"/>
    <n v="21636.503769656472"/>
    <n v="24704.413478184404"/>
    <n v="50002.501916294248"/>
    <n v="50617.348421279246"/>
    <n v="61537.119073691276"/>
    <n v="78367.912292577676"/>
    <n v="96343.419164135135"/>
    <n v="190522.37978754818"/>
    <n v="286865.79895168327"/>
    <n v="21396.12"/>
    <n v="0"/>
    <n v="0"/>
    <n v="0"/>
    <n v="0"/>
    <n v="0"/>
    <n v="21396.12"/>
    <n v="0"/>
    <n v="21396.12"/>
    <n v="0"/>
    <m/>
    <m/>
    <m/>
    <m/>
    <m/>
    <m/>
    <m/>
    <m/>
  </r>
  <r>
    <x v="5"/>
    <s v="BC_TAM324"/>
    <x v="37"/>
    <x v="1"/>
    <x v="2"/>
    <s v="Itovebi 9mg"/>
    <n v="10698.05"/>
    <n v="0"/>
    <n v="0"/>
    <n v="0"/>
    <m/>
    <m/>
    <m/>
    <n v="0"/>
    <n v="0"/>
    <n v="0"/>
    <n v="0"/>
    <n v="4"/>
    <n v="0"/>
    <n v="0"/>
    <n v="0"/>
    <n v="0"/>
    <n v="4"/>
    <n v="0"/>
    <n v="4"/>
    <n v="0"/>
    <n v="0"/>
    <n v="0"/>
    <n v="0"/>
    <n v="0"/>
    <n v="0"/>
    <n v="0"/>
    <n v="0"/>
    <n v="0"/>
    <n v="0"/>
    <n v="42792.2"/>
    <n v="0"/>
    <n v="0"/>
    <n v="0"/>
    <n v="0"/>
    <n v="42792.2"/>
    <n v="0"/>
    <n v="42792.2"/>
    <n v="0"/>
    <m/>
    <m/>
    <m/>
    <m/>
    <m/>
    <m/>
    <m/>
    <m/>
  </r>
  <r>
    <x v="5"/>
    <s v="BC_TAM324"/>
    <x v="37"/>
    <x v="0"/>
    <x v="3"/>
    <s v="Perjeta"/>
    <n v="3985.87"/>
    <n v="33.091515162335561"/>
    <n v="27.952899922310074"/>
    <n v="42.426656065875605"/>
    <n v="25.637193206590901"/>
    <n v="31.116641548623466"/>
    <n v="35.711231634785783"/>
    <n v="103.47107115052124"/>
    <n v="92.465066390000146"/>
    <n v="195.93613754052137"/>
    <n v="3"/>
    <n v="11"/>
    <n v="5"/>
    <n v="0"/>
    <n v="0"/>
    <n v="0"/>
    <n v="19"/>
    <n v="0"/>
    <n v="19"/>
    <n v="131898.47754009845"/>
    <n v="111416.62521333805"/>
    <n v="169107.13561329158"/>
    <n v="102186.51928635447"/>
    <n v="124026.88804941181"/>
    <n v="142340.32683614359"/>
    <n v="412422.23836672807"/>
    <n v="368553.73417190986"/>
    <n v="780975.97253863793"/>
    <n v="11957.61"/>
    <n v="43844.57"/>
    <n v="19929.349999999999"/>
    <n v="0"/>
    <n v="0"/>
    <n v="0"/>
    <n v="75731.53"/>
    <n v="0"/>
    <n v="75731.53"/>
    <n v="0"/>
    <m/>
    <m/>
    <m/>
    <m/>
    <m/>
    <m/>
    <m/>
    <m/>
  </r>
  <r>
    <x v="5"/>
    <s v="BC_TAM324"/>
    <x v="37"/>
    <x v="1"/>
    <x v="4"/>
    <s v="Phesgo 10ml"/>
    <n v="6232.07"/>
    <n v="66.412139737239798"/>
    <n v="60.983713386940451"/>
    <n v="90.310368864951769"/>
    <n v="79.486253579244135"/>
    <n v="71.007049433448287"/>
    <n v="94.979736758048304"/>
    <n v="217.70622198913202"/>
    <n v="245.47303977074074"/>
    <n v="463.17926175987282"/>
    <n v="83"/>
    <n v="57"/>
    <n v="69"/>
    <n v="65"/>
    <n v="0"/>
    <n v="0"/>
    <n v="209"/>
    <n v="65"/>
    <n v="274"/>
    <n v="413885.10369225999"/>
    <n v="380054.77068734996"/>
    <n v="562820.54049219994"/>
    <n v="495363.89634359995"/>
    <n v="442520.90256271005"/>
    <n v="591920.36805773003"/>
    <n v="1356760.41487181"/>
    <n v="1529805.1669640401"/>
    <n v="2886565.5818358506"/>
    <n v="517261.81"/>
    <n v="355227.99"/>
    <n v="430012.82999999996"/>
    <n v="405084.55"/>
    <n v="0"/>
    <n v="0"/>
    <n v="1302502.6299999999"/>
    <n v="405084.55"/>
    <n v="1707587.18"/>
    <n v="274"/>
    <n v="83"/>
    <n v="57"/>
    <n v="69"/>
    <n v="65"/>
    <n v="0"/>
    <n v="0"/>
    <n v="118.33333333333334"/>
    <n v="118.33333333333334"/>
  </r>
  <r>
    <x v="5"/>
    <s v="BC_TAM324"/>
    <x v="37"/>
    <x v="1"/>
    <x v="4"/>
    <s v="Phesgo 15ml"/>
    <n v="8489.27"/>
    <n v="4.0000035338727598"/>
    <n v="4.0000035338727598"/>
    <n v="6.0000035338727598"/>
    <n v="5.0000035338727598"/>
    <n v="6.0000035338727598"/>
    <n v="6.0000035338727598"/>
    <n v="14.000010601618278"/>
    <n v="17.000010601618278"/>
    <n v="31.000021203236553"/>
    <n v="2"/>
    <n v="13"/>
    <n v="2"/>
    <n v="3"/>
    <n v="0"/>
    <n v="0"/>
    <n v="17"/>
    <n v="3"/>
    <n v="20"/>
    <n v="33957.110000000008"/>
    <n v="33957.110000000008"/>
    <n v="50935.650000000009"/>
    <n v="42446.380000000005"/>
    <n v="50935.650000000009"/>
    <n v="50935.650000000009"/>
    <n v="118849.87000000001"/>
    <n v="144317.68000000002"/>
    <n v="263167.55"/>
    <n v="16978.54"/>
    <n v="110360.51000000001"/>
    <n v="16978.54"/>
    <n v="25467.81"/>
    <n v="0"/>
    <n v="0"/>
    <n v="144317.59"/>
    <n v="25467.81"/>
    <n v="169785.40000000002"/>
    <n v="40"/>
    <n v="4"/>
    <n v="26"/>
    <n v="4"/>
    <n v="6"/>
    <n v="0"/>
    <n v="0"/>
    <m/>
    <m/>
  </r>
  <r>
    <x v="5"/>
    <s v="BC_TAM469"/>
    <x v="38"/>
    <x v="0"/>
    <x v="0"/>
    <s v="Herceptin IV"/>
    <n v="4535.5"/>
    <n v="69.400035860874908"/>
    <n v="49.718543371478084"/>
    <n v="46.249533692107988"/>
    <n v="32.658687182219353"/>
    <n v="29.756586827095504"/>
    <n v="51.803206979128788"/>
    <n v="165.368112924461"/>
    <n v="114.21848098844364"/>
    <n v="279.58659391290462"/>
    <n v="27"/>
    <n v="24"/>
    <n v="26"/>
    <n v="23"/>
    <n v="0"/>
    <n v="0"/>
    <n v="77"/>
    <n v="23"/>
    <n v="100"/>
    <n v="314763.86264699814"/>
    <n v="225498.45346133885"/>
    <n v="209764.76006055577"/>
    <n v="148123.47571495589"/>
    <n v="134960.99955429166"/>
    <n v="234953.44525383861"/>
    <n v="750027.07616889291"/>
    <n v="518037.92052308616"/>
    <n v="1268064.996691979"/>
    <n v="122458.5"/>
    <n v="108852"/>
    <n v="117923"/>
    <n v="104316.5"/>
    <n v="0"/>
    <n v="0"/>
    <n v="349233.5"/>
    <n v="104316.5"/>
    <n v="453550"/>
    <n v="0"/>
    <m/>
    <m/>
    <m/>
    <m/>
    <m/>
    <m/>
    <m/>
    <m/>
  </r>
  <r>
    <x v="5"/>
    <s v="BC_TAM469"/>
    <x v="38"/>
    <x v="0"/>
    <x v="1"/>
    <s v="Herceptin SC"/>
    <n v="3444.49"/>
    <n v="53.509670048742123"/>
    <n v="49.577926693252799"/>
    <n v="75.201342479330904"/>
    <n v="76.973363530453526"/>
    <n v="69.305425381861141"/>
    <n v="91.220733846802972"/>
    <n v="178.28893922132585"/>
    <n v="237.49952275911764"/>
    <n v="415.78846198044346"/>
    <n v="47"/>
    <n v="17"/>
    <n v="22"/>
    <n v="32"/>
    <n v="0"/>
    <n v="0"/>
    <n v="86"/>
    <n v="32"/>
    <n v="118"/>
    <n v="184313.52338619175"/>
    <n v="170770.67271564231"/>
    <n v="259030.2721566305"/>
    <n v="265133.98094701185"/>
    <n v="238721.84467356687"/>
    <n v="314208.90552797436"/>
    <n v="614114.46825846459"/>
    <n v="818064.73114855308"/>
    <n v="1432179.1994070176"/>
    <n v="161891.03"/>
    <n v="58556.329999999994"/>
    <n v="75778.78"/>
    <n v="110223.67999999999"/>
    <n v="0"/>
    <n v="0"/>
    <n v="296226.13999999996"/>
    <n v="110223.67999999999"/>
    <n v="406449.81999999995"/>
    <n v="0"/>
    <m/>
    <m/>
    <m/>
    <m/>
    <m/>
    <m/>
    <m/>
    <m/>
  </r>
  <r>
    <x v="5"/>
    <s v="BC_TAM469"/>
    <x v="38"/>
    <x v="1"/>
    <x v="2"/>
    <s v="Itovebi 3mg"/>
    <n v="3566.02"/>
    <n v="10.780585950030765"/>
    <n v="12.30920002982044"/>
    <n v="24.91420403980301"/>
    <n v="25.220556935984074"/>
    <n v="30.661432565717138"/>
    <n v="39.047529267618835"/>
    <n v="48.003990019654218"/>
    <n v="94.929518769320055"/>
    <n v="142.93350878897428"/>
    <n v="1"/>
    <n v="1"/>
    <n v="2"/>
    <n v="23"/>
    <n v="0"/>
    <n v="0"/>
    <n v="4"/>
    <n v="23"/>
    <n v="27"/>
    <n v="38443.785109528711"/>
    <n v="43894.853490340283"/>
    <n v="88844.54989001833"/>
    <n v="89937.010444857922"/>
    <n v="109339.28175799863"/>
    <n v="139244.27031891412"/>
    <n v="171183.18848988734"/>
    <n v="338520.56252177071"/>
    <n v="509703.75101165805"/>
    <n v="3566.02"/>
    <n v="3566.02"/>
    <n v="7132.04"/>
    <n v="82018.460000000006"/>
    <n v="0"/>
    <n v="0"/>
    <n v="14264.08"/>
    <n v="82018.460000000006"/>
    <n v="96282.54"/>
    <n v="0"/>
    <m/>
    <m/>
    <m/>
    <m/>
    <m/>
    <m/>
    <m/>
    <m/>
  </r>
  <r>
    <x v="5"/>
    <s v="BC_TAM469"/>
    <x v="38"/>
    <x v="1"/>
    <x v="2"/>
    <s v="Itovebi 9mg"/>
    <n v="10698.05"/>
    <n v="0"/>
    <n v="0"/>
    <n v="0"/>
    <m/>
    <m/>
    <m/>
    <n v="0"/>
    <n v="0"/>
    <n v="0"/>
    <n v="0"/>
    <n v="1"/>
    <n v="4"/>
    <n v="23"/>
    <n v="0"/>
    <n v="0"/>
    <n v="5"/>
    <n v="23"/>
    <n v="28"/>
    <n v="0"/>
    <n v="0"/>
    <n v="0"/>
    <n v="0"/>
    <n v="0"/>
    <n v="0"/>
    <n v="0"/>
    <n v="0"/>
    <n v="0"/>
    <n v="0"/>
    <n v="10698.05"/>
    <n v="42792.2"/>
    <n v="246055.15"/>
    <n v="0"/>
    <n v="0"/>
    <n v="53490.25"/>
    <n v="246055.15"/>
    <n v="299545.39999999997"/>
    <n v="0"/>
    <m/>
    <m/>
    <m/>
    <m/>
    <m/>
    <m/>
    <m/>
    <m/>
  </r>
  <r>
    <x v="5"/>
    <s v="BC_TAM469"/>
    <x v="38"/>
    <x v="0"/>
    <x v="3"/>
    <s v="Perjeta"/>
    <n v="3985.87"/>
    <n v="47.482569471938234"/>
    <n v="40.10923966436922"/>
    <n v="60.877437440606592"/>
    <n v="36.786463282980669"/>
    <n v="44.648849918712308"/>
    <n v="51.241565359242877"/>
    <n v="148.46924657691406"/>
    <n v="132.67687856093585"/>
    <n v="281.14612513784988"/>
    <n v="43"/>
    <n v="4"/>
    <n v="38"/>
    <n v="32"/>
    <n v="0"/>
    <n v="0"/>
    <n v="85"/>
    <n v="32"/>
    <n v="117"/>
    <n v="189259.34918111443"/>
    <n v="159870.21510101933"/>
    <n v="242649.55157139059"/>
    <n v="146626.06040573417"/>
    <n v="177964.51142549783"/>
    <n v="204242.21811844539"/>
    <n v="591779.11585352442"/>
    <n v="528832.7899496773"/>
    <n v="1120611.9058032017"/>
    <n v="171392.41"/>
    <n v="15943.48"/>
    <n v="151463.06"/>
    <n v="127547.84"/>
    <n v="0"/>
    <n v="0"/>
    <n v="338798.95"/>
    <n v="127547.84"/>
    <n v="466346.79"/>
    <n v="0"/>
    <m/>
    <m/>
    <m/>
    <m/>
    <m/>
    <m/>
    <m/>
    <m/>
  </r>
  <r>
    <x v="5"/>
    <s v="BC_TAM469"/>
    <x v="38"/>
    <x v="1"/>
    <x v="4"/>
    <s v="Phesgo 10ml"/>
    <n v="6232.07"/>
    <n v="95.322179052072656"/>
    <n v="88.763354850060807"/>
    <n v="130.0826116584289"/>
    <n v="115.02505988758202"/>
    <n v="103.27791274521286"/>
    <n v="134.17164690778895"/>
    <n v="314.16814556056238"/>
    <n v="352.47461954058383"/>
    <n v="666.6427651011461"/>
    <n v="187"/>
    <n v="56"/>
    <n v="116"/>
    <n v="98"/>
    <n v="0"/>
    <n v="0"/>
    <n v="359"/>
    <n v="98"/>
    <n v="457"/>
    <n v="594054.49240505043"/>
    <n v="553179.44086041849"/>
    <n v="810683.94163814501"/>
    <n v="716844.22497360327"/>
    <n v="643635.18168205873"/>
    <n v="836167.09554462426"/>
    <n v="1957917.8749036139"/>
    <n v="2196646.5022002864"/>
    <n v="4154564.3771038991"/>
    <n v="1165397.0899999999"/>
    <n v="348995.92"/>
    <n v="722920.12"/>
    <n v="610742.86"/>
    <n v="0"/>
    <n v="0"/>
    <n v="2237313.13"/>
    <n v="610742.86"/>
    <n v="2848055.9899999998"/>
    <n v="457"/>
    <n v="187"/>
    <n v="56"/>
    <n v="116"/>
    <n v="98"/>
    <n v="0"/>
    <n v="0"/>
    <n v="218.66666666666666"/>
    <n v="218.66666666666669"/>
  </r>
  <r>
    <x v="5"/>
    <s v="BC_TAM469"/>
    <x v="38"/>
    <x v="1"/>
    <x v="4"/>
    <s v="Phesgo 15ml"/>
    <n v="8489.27"/>
    <n v="7.0000023559151732"/>
    <n v="6.0000035338727598"/>
    <n v="10.000002355915173"/>
    <n v="8.0000023559151732"/>
    <n v="9.0000023559151732"/>
    <n v="12.000002355915171"/>
    <n v="23.000008245703107"/>
    <n v="29.000007067745518"/>
    <n v="52.000015313448628"/>
    <n v="10"/>
    <n v="9"/>
    <n v="7"/>
    <n v="0"/>
    <n v="0"/>
    <n v="0"/>
    <n v="26"/>
    <n v="0"/>
    <n v="26"/>
    <n v="59424.91"/>
    <n v="50935.650000000009"/>
    <n v="84892.72"/>
    <n v="67914.180000000008"/>
    <n v="76403.450000000012"/>
    <n v="101871.26"/>
    <n v="195253.28000000003"/>
    <n v="246188.89"/>
    <n v="441442.17000000004"/>
    <n v="84892.700000000012"/>
    <n v="76403.430000000008"/>
    <n v="59424.89"/>
    <n v="0"/>
    <n v="0"/>
    <n v="0"/>
    <n v="220721.02000000002"/>
    <n v="0"/>
    <n v="220721.02000000002"/>
    <n v="52"/>
    <n v="20"/>
    <n v="18"/>
    <n v="14"/>
    <n v="0"/>
    <n v="0"/>
    <n v="0"/>
    <m/>
    <m/>
  </r>
  <r>
    <x v="6"/>
    <s v="(空白)"/>
    <x v="39"/>
    <x v="0"/>
    <x v="0"/>
    <s v="Herceptin IV"/>
    <n v="4535.5"/>
    <n v="0"/>
    <n v="0"/>
    <n v="0"/>
    <m/>
    <m/>
    <m/>
    <n v="0"/>
    <n v="0"/>
    <n v="0"/>
    <n v="65"/>
    <n v="59"/>
    <n v="53"/>
    <n v="66"/>
    <n v="0"/>
    <n v="0"/>
    <n v="177"/>
    <n v="66"/>
    <n v="243"/>
    <n v="0"/>
    <n v="0"/>
    <n v="0"/>
    <n v="0"/>
    <n v="0"/>
    <n v="0"/>
    <n v="0"/>
    <n v="0"/>
    <n v="0"/>
    <n v="294807.5"/>
    <n v="267594.5"/>
    <n v="240381.5"/>
    <n v="299343"/>
    <n v="0"/>
    <n v="0"/>
    <n v="802783.5"/>
    <n v="299343"/>
    <n v="1102126.5"/>
    <n v="0"/>
    <m/>
    <m/>
    <m/>
    <m/>
    <m/>
    <m/>
    <m/>
    <m/>
  </r>
  <r>
    <x v="6"/>
    <s v="(空白)"/>
    <x v="39"/>
    <x v="0"/>
    <x v="1"/>
    <s v="Herceptin SC"/>
    <n v="3444.49"/>
    <n v="0"/>
    <n v="0"/>
    <n v="0"/>
    <m/>
    <m/>
    <m/>
    <n v="0"/>
    <n v="0"/>
    <n v="0"/>
    <n v="10"/>
    <n v="8"/>
    <n v="4"/>
    <n v="11"/>
    <n v="0"/>
    <n v="0"/>
    <n v="22"/>
    <n v="11"/>
    <n v="33"/>
    <n v="0"/>
    <n v="0"/>
    <n v="0"/>
    <n v="0"/>
    <n v="0"/>
    <n v="0"/>
    <n v="0"/>
    <n v="0"/>
    <n v="0"/>
    <n v="34444.899999999994"/>
    <n v="27555.919999999998"/>
    <n v="13777.96"/>
    <n v="37889.39"/>
    <n v="0"/>
    <n v="0"/>
    <n v="75778.78"/>
    <n v="37889.39"/>
    <n v="113668.17"/>
    <n v="0"/>
    <m/>
    <m/>
    <m/>
    <m/>
    <m/>
    <m/>
    <m/>
    <m/>
  </r>
  <r>
    <x v="6"/>
    <s v="(空白)"/>
    <x v="39"/>
    <x v="1"/>
    <x v="2"/>
    <s v="Itovebi 3mg"/>
    <n v="3566.02"/>
    <n v="0"/>
    <n v="0"/>
    <n v="0"/>
    <m/>
    <m/>
    <m/>
    <n v="0"/>
    <n v="0"/>
    <n v="0"/>
    <n v="3"/>
    <n v="5"/>
    <n v="7"/>
    <n v="6"/>
    <n v="0"/>
    <n v="0"/>
    <n v="15"/>
    <n v="6"/>
    <n v="21"/>
    <n v="0"/>
    <n v="0"/>
    <n v="0"/>
    <n v="0"/>
    <n v="0"/>
    <n v="0"/>
    <n v="0"/>
    <n v="0"/>
    <n v="0"/>
    <n v="10698.06"/>
    <n v="17830.099999999999"/>
    <n v="24962.14"/>
    <n v="21396.12"/>
    <n v="0"/>
    <n v="0"/>
    <n v="53490.3"/>
    <n v="21396.12"/>
    <n v="74886.42"/>
    <n v="0"/>
    <m/>
    <m/>
    <m/>
    <m/>
    <m/>
    <m/>
    <m/>
    <m/>
  </r>
  <r>
    <x v="6"/>
    <s v="(空白)"/>
    <x v="39"/>
    <x v="1"/>
    <x v="2"/>
    <s v="Itovebi 9mg"/>
    <n v="10698.05"/>
    <n v="0"/>
    <n v="0"/>
    <n v="0"/>
    <m/>
    <m/>
    <m/>
    <n v="0"/>
    <n v="0"/>
    <n v="0"/>
    <n v="2"/>
    <n v="0"/>
    <n v="5"/>
    <n v="0"/>
    <n v="0"/>
    <n v="0"/>
    <n v="7"/>
    <n v="0"/>
    <n v="7"/>
    <n v="0"/>
    <n v="0"/>
    <n v="0"/>
    <n v="0"/>
    <n v="0"/>
    <n v="0"/>
    <n v="0"/>
    <n v="0"/>
    <n v="0"/>
    <n v="21396.1"/>
    <n v="0"/>
    <n v="53490.25"/>
    <n v="0"/>
    <n v="0"/>
    <n v="0"/>
    <n v="74886.349999999991"/>
    <n v="0"/>
    <n v="74886.349999999991"/>
    <n v="0"/>
    <m/>
    <m/>
    <m/>
    <m/>
    <m/>
    <m/>
    <m/>
    <m/>
  </r>
  <r>
    <x v="6"/>
    <s v="(空白)"/>
    <x v="39"/>
    <x v="0"/>
    <x v="3"/>
    <s v="Perjeta"/>
    <n v="3985.87"/>
    <n v="0"/>
    <n v="0"/>
    <n v="0"/>
    <m/>
    <m/>
    <m/>
    <n v="0"/>
    <n v="0"/>
    <n v="0"/>
    <n v="32"/>
    <n v="45"/>
    <n v="35"/>
    <n v="29"/>
    <n v="0"/>
    <n v="0"/>
    <n v="112"/>
    <n v="29"/>
    <n v="141"/>
    <n v="0"/>
    <n v="0"/>
    <n v="0"/>
    <n v="0"/>
    <n v="0"/>
    <n v="0"/>
    <n v="0"/>
    <n v="0"/>
    <n v="0"/>
    <n v="127547.84"/>
    <n v="179364.15"/>
    <n v="139505.44999999998"/>
    <n v="115590.23"/>
    <n v="0"/>
    <n v="0"/>
    <n v="446417.44"/>
    <n v="115590.23"/>
    <n v="562007.67000000004"/>
    <n v="0"/>
    <m/>
    <m/>
    <m/>
    <m/>
    <m/>
    <m/>
    <m/>
    <m/>
  </r>
  <r>
    <x v="6"/>
    <s v="(空白)"/>
    <x v="39"/>
    <x v="1"/>
    <x v="4"/>
    <s v="Phesgo 10ml"/>
    <n v="6232.07"/>
    <n v="0"/>
    <n v="0"/>
    <n v="0"/>
    <n v="0"/>
    <n v="0"/>
    <n v="0"/>
    <n v="0"/>
    <n v="0"/>
    <n v="0"/>
    <n v="26"/>
    <n v="30"/>
    <n v="37"/>
    <n v="28"/>
    <n v="0"/>
    <n v="0"/>
    <n v="93"/>
    <n v="28"/>
    <n v="121"/>
    <n v="0"/>
    <n v="0"/>
    <n v="0"/>
    <n v="0"/>
    <n v="0"/>
    <n v="0"/>
    <n v="0"/>
    <n v="0"/>
    <n v="0"/>
    <n v="162033.82"/>
    <n v="186962.09999999998"/>
    <n v="230586.59"/>
    <n v="174497.96"/>
    <n v="0"/>
    <n v="0"/>
    <n v="579582.51"/>
    <n v="174497.96"/>
    <n v="754080.47"/>
    <n v="121"/>
    <n v="26"/>
    <n v="30"/>
    <n v="37"/>
    <n v="28"/>
    <n v="0"/>
    <n v="0"/>
    <n v="0"/>
    <n v="0"/>
  </r>
  <r>
    <x v="6"/>
    <s v="(空白)"/>
    <x v="39"/>
    <x v="1"/>
    <x v="4"/>
    <s v="Phesgo 15ml"/>
    <n v="8489.27"/>
    <n v="0"/>
    <n v="0"/>
    <n v="0"/>
    <n v="0"/>
    <n v="0"/>
    <n v="0"/>
    <n v="0"/>
    <n v="0"/>
    <n v="0"/>
    <n v="2"/>
    <n v="0"/>
    <n v="0"/>
    <n v="1"/>
    <n v="0"/>
    <n v="0"/>
    <n v="2"/>
    <n v="1"/>
    <n v="3"/>
    <n v="0"/>
    <n v="0"/>
    <n v="0"/>
    <n v="0"/>
    <n v="0"/>
    <n v="0"/>
    <n v="0"/>
    <n v="0"/>
    <n v="0"/>
    <n v="16978.54"/>
    <n v="0"/>
    <n v="0"/>
    <n v="8489.27"/>
    <n v="0"/>
    <n v="0"/>
    <n v="16978.54"/>
    <n v="8489.27"/>
    <n v="25467.81"/>
    <n v="6"/>
    <n v="4"/>
    <n v="0"/>
    <n v="0"/>
    <n v="2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CB082-15FC-4E3B-9E0D-DDDC9EEEF184}" name="数据透视表6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E12" firstHeaderRow="0" firstDataRow="1" firstDataCol="1"/>
  <pivotFields count="5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dataField="1"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dataField="1"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4"/>
  </rowFields>
  <rowItems count="8">
    <i>
      <x/>
    </i>
    <i r="1">
      <x v="2"/>
    </i>
    <i r="1">
      <x v="4"/>
    </i>
    <i>
      <x v="1"/>
    </i>
    <i r="1">
      <x/>
    </i>
    <i r="1">
      <x v="1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26Q1TV" fld="31" baseField="0" baseItem="0" numFmtId="179"/>
    <dataField name="求和项:26Q1SV" fld="40" baseField="0" baseItem="0" numFmtId="179"/>
    <dataField name="求和项:Q1达成" fld="52" baseField="0" baseItem="0" numFmtId="178"/>
    <dataField name="求和项:Q1渗透率" fld="53" baseField="0" baseItem="0"/>
  </dataFields>
  <formats count="7"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4" count="0"/>
        </references>
      </pivotArea>
    </format>
    <format dxfId="201">
      <pivotArea field="3" type="button" dataOnly="0" labelOnly="1" outline="0" axis="axisRow" fieldPosition="0"/>
    </format>
    <format dxfId="200">
      <pivotArea field="-2" type="button" dataOnly="0" labelOnly="1" outline="0" axis="axisCol" fieldPosition="0"/>
    </format>
    <format dxfId="199">
      <pivotArea type="topRight" dataOnly="0" labelOnly="1" outline="0" fieldPosition="0"/>
    </format>
    <format dxfId="19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8B45F-4C42-4B95-863C-9B32CABFD274}" name="数据透视表2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6:E35" firstHeaderRow="0" firstDataRow="1" firstDataCol="1"/>
  <pivotFields count="59">
    <pivotField axis="axisRow" showAll="0">
      <items count="9">
        <item h="1" x="6"/>
        <item x="0"/>
        <item x="1"/>
        <item m="1" x="7"/>
        <item x="3"/>
        <item x="4"/>
        <item x="5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dataField="1"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dataField="1"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3"/>
  </rowFields>
  <rowItems count="19">
    <i>
      <x v="1"/>
    </i>
    <i r="1">
      <x/>
    </i>
    <i r="1">
      <x v="1"/>
    </i>
    <i>
      <x v="2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26Q1TV" fld="31" baseField="0" baseItem="0" numFmtId="179"/>
    <dataField name="求和项:26Q1SV" fld="40" baseField="0" baseItem="0" numFmtId="179"/>
    <dataField name="求和项:Q1达成" fld="52" baseField="0" baseItem="0" numFmtId="178"/>
    <dataField name="求和项:Q1渗透率" fld="53" baseField="0" baseItem="0"/>
  </dataFields>
  <formats count="6">
    <format dxfId="209">
      <pivotArea outline="0" collapsedLevelsAreSubtotals="1" fieldPosition="0"/>
    </format>
    <format dxfId="208">
      <pivotArea field="3" type="button" dataOnly="0" labelOnly="1" outline="0" axis="axisRow" fieldPosition="1"/>
    </format>
    <format dxfId="207">
      <pivotArea field="-2" type="button" dataOnly="0" labelOnly="1" outline="0" axis="axisCol" fieldPosition="0"/>
    </format>
    <format dxfId="206">
      <pivotArea type="topRight" dataOnly="0" labelOnly="1" outline="0" fieldPosition="0"/>
    </format>
    <format dxfId="20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AFA2F-7A46-45A3-8D10-E7D3A37F71F8}" name="数据透视表8" cacheId="53" dataPosition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B4:AK53" firstHeaderRow="1" firstDataRow="3" firstDataCol="1" rowPageCount="1" colPageCount="1"/>
  <pivotFields count="59">
    <pivotField axis="axisRow" showAll="0">
      <items count="9">
        <item h="1" x="6"/>
        <item x="0"/>
        <item x="1"/>
        <item m="1" x="7"/>
        <item x="3"/>
        <item x="4"/>
        <item x="5"/>
        <item x="2"/>
        <item t="default"/>
      </items>
    </pivotField>
    <pivotField showAll="0"/>
    <pivotField axis="axisRow" showAll="0">
      <items count="41">
        <item x="39"/>
        <item x="26"/>
        <item x="6"/>
        <item x="9"/>
        <item x="0"/>
        <item x="31"/>
        <item x="14"/>
        <item x="15"/>
        <item x="27"/>
        <item x="13"/>
        <item x="3"/>
        <item x="37"/>
        <item x="21"/>
        <item x="11"/>
        <item x="35"/>
        <item x="16"/>
        <item x="4"/>
        <item x="29"/>
        <item x="32"/>
        <item x="7"/>
        <item x="22"/>
        <item x="25"/>
        <item x="19"/>
        <item x="30"/>
        <item x="33"/>
        <item x="34"/>
        <item x="12"/>
        <item x="38"/>
        <item x="23"/>
        <item x="36"/>
        <item x="1"/>
        <item x="28"/>
        <item x="10"/>
        <item x="17"/>
        <item x="20"/>
        <item x="5"/>
        <item x="2"/>
        <item x="24"/>
        <item x="18"/>
        <item x="8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2"/>
  </rowFields>
  <rowItems count="47">
    <i>
      <x v="1"/>
    </i>
    <i r="1">
      <x v="4"/>
    </i>
    <i r="1">
      <x v="10"/>
    </i>
    <i r="1">
      <x v="16"/>
    </i>
    <i r="1">
      <x v="30"/>
    </i>
    <i r="1">
      <x v="36"/>
    </i>
    <i>
      <x v="2"/>
    </i>
    <i r="1">
      <x v="2"/>
    </i>
    <i r="1">
      <x v="3"/>
    </i>
    <i r="1">
      <x v="13"/>
    </i>
    <i r="1">
      <x v="19"/>
    </i>
    <i r="1">
      <x v="32"/>
    </i>
    <i r="1">
      <x v="35"/>
    </i>
    <i r="1">
      <x v="39"/>
    </i>
    <i>
      <x v="4"/>
    </i>
    <i r="1">
      <x v="1"/>
    </i>
    <i r="1">
      <x v="8"/>
    </i>
    <i r="1">
      <x v="20"/>
    </i>
    <i r="1">
      <x v="21"/>
    </i>
    <i r="1">
      <x v="28"/>
    </i>
    <i r="1">
      <x v="37"/>
    </i>
    <i>
      <x v="5"/>
    </i>
    <i r="1">
      <x v="1"/>
    </i>
    <i r="1">
      <x v="5"/>
    </i>
    <i r="1">
      <x v="17"/>
    </i>
    <i r="1">
      <x v="18"/>
    </i>
    <i r="1">
      <x v="23"/>
    </i>
    <i r="1">
      <x v="31"/>
    </i>
    <i>
      <x v="6"/>
    </i>
    <i r="1">
      <x v="11"/>
    </i>
    <i r="1">
      <x v="14"/>
    </i>
    <i r="1">
      <x v="24"/>
    </i>
    <i r="1">
      <x v="25"/>
    </i>
    <i r="1">
      <x v="27"/>
    </i>
    <i r="1">
      <x v="29"/>
    </i>
    <i>
      <x v="7"/>
    </i>
    <i r="1">
      <x v="6"/>
    </i>
    <i r="1">
      <x v="7"/>
    </i>
    <i r="1">
      <x v="9"/>
    </i>
    <i r="1">
      <x v="12"/>
    </i>
    <i r="1">
      <x v="15"/>
    </i>
    <i r="1">
      <x v="22"/>
    </i>
    <i r="1">
      <x v="26"/>
    </i>
    <i r="1">
      <x v="33"/>
    </i>
    <i r="1">
      <x v="34"/>
    </i>
    <i r="1">
      <x v="38"/>
    </i>
    <i t="grand">
      <x/>
    </i>
  </rowItems>
  <colFields count="2">
    <field x="-2"/>
    <field x="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pageFields count="1">
    <pageField fld="4" hier="-1"/>
  </pageFields>
  <dataFields count="3">
    <dataField name=" 4月" fld="56" baseField="0" baseItem="0" numFmtId="178"/>
    <dataField name=" 5月" fld="57" baseField="0" baseItem="0" numFmtId="178"/>
    <dataField name=" 6月" fld="58" baseField="0" baseItem="0" numFmtId="178"/>
  </dataFields>
  <formats count="28">
    <format dxfId="132">
      <pivotArea outline="0" collapsedLevelsAreSubtotals="1" fieldPosition="0"/>
    </format>
    <format dxfId="131">
      <pivotArea dataOnly="0" labelOnly="1" outline="0" fieldPosition="0">
        <references count="1">
          <reference field="4" count="0"/>
        </references>
      </pivotArea>
    </format>
    <format dxfId="130">
      <pivotArea field="3" type="button" dataOnly="0" labelOnly="1" outline="0" axis="axisCol" fieldPosition="1"/>
    </format>
    <format dxfId="129">
      <pivotArea field="-2" type="button" dataOnly="0" labelOnly="1" outline="0" axis="axisCol" fieldPosition="0"/>
    </format>
    <format dxfId="128">
      <pivotArea type="topRight" dataOnly="0" labelOnly="1" outline="0" fieldPosition="0"/>
    </format>
    <format dxfId="127">
      <pivotArea dataOnly="0" labelOnly="1" fieldPosition="0">
        <references count="1">
          <reference field="3" count="0"/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type="origin" dataOnly="0" labelOnly="1" outline="0" fieldPosition="0"/>
    </format>
    <format dxfId="123">
      <pivotArea field="-2" type="button" dataOnly="0" labelOnly="1" outline="0" axis="axisCol" fieldPosition="0"/>
    </format>
    <format dxfId="122">
      <pivotArea field="3" type="button" dataOnly="0" labelOnly="1" outline="0" axis="axisCol" fieldPosition="1"/>
    </format>
    <format dxfId="121">
      <pivotArea type="topRight" dataOnly="0" labelOnly="1" outline="0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0" count="1" selected="0">
            <x v="1"/>
          </reference>
          <reference field="2" count="5">
            <x v="4"/>
            <x v="10"/>
            <x v="16"/>
            <x v="30"/>
            <x v="36"/>
          </reference>
        </references>
      </pivotArea>
    </format>
    <format dxfId="116">
      <pivotArea dataOnly="0" labelOnly="1" fieldPosition="0">
        <references count="2">
          <reference field="0" count="1" selected="0">
            <x v="2"/>
          </reference>
          <reference field="2" count="7">
            <x v="2"/>
            <x v="3"/>
            <x v="13"/>
            <x v="19"/>
            <x v="32"/>
            <x v="35"/>
            <x v="39"/>
          </reference>
        </references>
      </pivotArea>
    </format>
    <format dxfId="115">
      <pivotArea dataOnly="0" labelOnly="1" fieldPosition="0">
        <references count="2">
          <reference field="0" count="1" selected="0">
            <x v="4"/>
          </reference>
          <reference field="2" count="6">
            <x v="1"/>
            <x v="8"/>
            <x v="20"/>
            <x v="21"/>
            <x v="28"/>
            <x v="37"/>
          </reference>
        </references>
      </pivotArea>
    </format>
    <format dxfId="114">
      <pivotArea dataOnly="0" labelOnly="1" fieldPosition="0">
        <references count="2">
          <reference field="0" count="1" selected="0">
            <x v="5"/>
          </reference>
          <reference field="2" count="6">
            <x v="1"/>
            <x v="5"/>
            <x v="17"/>
            <x v="18"/>
            <x v="23"/>
            <x v="31"/>
          </reference>
        </references>
      </pivotArea>
    </format>
    <format dxfId="113">
      <pivotArea dataOnly="0" labelOnly="1" fieldPosition="0">
        <references count="2">
          <reference field="0" count="1" selected="0">
            <x v="6"/>
          </reference>
          <reference field="2" count="6">
            <x v="11"/>
            <x v="14"/>
            <x v="24"/>
            <x v="25"/>
            <x v="27"/>
            <x v="29"/>
          </reference>
        </references>
      </pivotArea>
    </format>
    <format dxfId="112">
      <pivotArea dataOnly="0" labelOnly="1" fieldPosition="0">
        <references count="2">
          <reference field="0" count="1" selected="0">
            <x v="7"/>
          </reference>
          <reference field="2" count="10">
            <x v="6"/>
            <x v="7"/>
            <x v="9"/>
            <x v="12"/>
            <x v="15"/>
            <x v="22"/>
            <x v="26"/>
            <x v="33"/>
            <x v="34"/>
            <x v="38"/>
          </reference>
        </references>
      </pivotArea>
    </format>
    <format dxfId="1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0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09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08">
      <pivotArea field="3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07">
      <pivotArea dataOnly="0" labelOnly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106">
      <pivotArea dataOnly="0" labelOnly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05">
      <pivotArea dataOnly="0" labelOnly="1" fieldPosition="0">
        <references count="2">
          <reference field="4294967294" count="1" selected="0">
            <x v="2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0C96B-0B6C-4DF9-A088-1E383C709DC5}" name="数据透视表7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V6:AZ53" firstHeaderRow="0" firstDataRow="1" firstDataCol="1" rowPageCount="2" colPageCount="1"/>
  <pivotFields count="59">
    <pivotField axis="axisRow" showAll="0">
      <items count="9">
        <item h="1" x="6"/>
        <item x="0"/>
        <item x="1"/>
        <item m="1" x="7"/>
        <item x="3"/>
        <item x="4"/>
        <item x="5"/>
        <item x="2"/>
        <item t="default"/>
      </items>
    </pivotField>
    <pivotField showAll="0"/>
    <pivotField axis="axisRow" showAll="0">
      <items count="41">
        <item x="39"/>
        <item x="26"/>
        <item x="6"/>
        <item x="9"/>
        <item x="0"/>
        <item x="31"/>
        <item x="14"/>
        <item x="15"/>
        <item x="27"/>
        <item x="13"/>
        <item x="3"/>
        <item x="37"/>
        <item x="21"/>
        <item x="11"/>
        <item x="35"/>
        <item x="16"/>
        <item x="4"/>
        <item x="29"/>
        <item x="32"/>
        <item x="7"/>
        <item x="22"/>
        <item x="25"/>
        <item x="19"/>
        <item x="30"/>
        <item x="33"/>
        <item x="34"/>
        <item x="12"/>
        <item x="38"/>
        <item x="23"/>
        <item x="36"/>
        <item x="1"/>
        <item x="28"/>
        <item x="10"/>
        <item x="17"/>
        <item x="20"/>
        <item x="5"/>
        <item x="2"/>
        <item x="24"/>
        <item x="18"/>
        <item x="8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2"/>
  </rowFields>
  <rowItems count="47">
    <i>
      <x v="1"/>
    </i>
    <i r="1">
      <x v="4"/>
    </i>
    <i r="1">
      <x v="10"/>
    </i>
    <i r="1">
      <x v="16"/>
    </i>
    <i r="1">
      <x v="30"/>
    </i>
    <i r="1">
      <x v="36"/>
    </i>
    <i>
      <x v="2"/>
    </i>
    <i r="1">
      <x v="2"/>
    </i>
    <i r="1">
      <x v="3"/>
    </i>
    <i r="1">
      <x v="13"/>
    </i>
    <i r="1">
      <x v="19"/>
    </i>
    <i r="1">
      <x v="32"/>
    </i>
    <i r="1">
      <x v="35"/>
    </i>
    <i r="1">
      <x v="39"/>
    </i>
    <i>
      <x v="4"/>
    </i>
    <i r="1">
      <x v="1"/>
    </i>
    <i r="1">
      <x v="8"/>
    </i>
    <i r="1">
      <x v="20"/>
    </i>
    <i r="1">
      <x v="21"/>
    </i>
    <i r="1">
      <x v="28"/>
    </i>
    <i r="1">
      <x v="37"/>
    </i>
    <i>
      <x v="5"/>
    </i>
    <i r="1">
      <x v="1"/>
    </i>
    <i r="1">
      <x v="5"/>
    </i>
    <i r="1">
      <x v="17"/>
    </i>
    <i r="1">
      <x v="18"/>
    </i>
    <i r="1">
      <x v="23"/>
    </i>
    <i r="1">
      <x v="31"/>
    </i>
    <i>
      <x v="6"/>
    </i>
    <i r="1">
      <x v="11"/>
    </i>
    <i r="1">
      <x v="14"/>
    </i>
    <i r="1">
      <x v="24"/>
    </i>
    <i r="1">
      <x v="25"/>
    </i>
    <i r="1">
      <x v="27"/>
    </i>
    <i r="1">
      <x v="29"/>
    </i>
    <i>
      <x v="7"/>
    </i>
    <i r="1">
      <x v="6"/>
    </i>
    <i r="1">
      <x v="7"/>
    </i>
    <i r="1">
      <x v="9"/>
    </i>
    <i r="1">
      <x v="12"/>
    </i>
    <i r="1">
      <x v="15"/>
    </i>
    <i r="1">
      <x v="22"/>
    </i>
    <i r="1">
      <x v="26"/>
    </i>
    <i r="1">
      <x v="33"/>
    </i>
    <i r="1">
      <x v="34"/>
    </i>
    <i r="1">
      <x v="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item="0" hier="-1"/>
    <pageField fld="4" hier="-1"/>
  </pageFields>
  <dataFields count="4">
    <dataField name=" Q1达成" fld="52" baseField="0" baseItem="0" numFmtId="178"/>
    <dataField name=" Q1渗透率" fld="53" baseField="0" baseItem="0"/>
    <dataField name=" Q2达成" fld="54" baseField="0" baseItem="0" numFmtId="178"/>
    <dataField name=" Q2渗透率" fld="55" baseField="0" baseItem="0"/>
  </dataFields>
  <formats count="22">
    <format dxfId="154">
      <pivotArea outline="0" collapsedLevelsAreSubtotals="1" fieldPosition="0"/>
    </format>
    <format dxfId="153">
      <pivotArea dataOnly="0" labelOnly="1" outline="0" fieldPosition="0">
        <references count="1">
          <reference field="4" count="0"/>
        </references>
      </pivotArea>
    </format>
    <format dxfId="152">
      <pivotArea field="3" type="button" dataOnly="0" labelOnly="1" outline="0" axis="axisPage" fieldPosition="0"/>
    </format>
    <format dxfId="151">
      <pivotArea field="-2" type="button" dataOnly="0" labelOnly="1" outline="0" axis="axisCol" fieldPosition="0"/>
    </format>
    <format dxfId="150">
      <pivotArea type="topRight" dataOnly="0" labelOnly="1" outline="0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field="3" dataOnly="0" labelOnly="1" outline="0" axis="axisPage" fieldPosition="0">
        <references count="1">
          <reference field="4294967294" count="1" selected="0">
            <x v="0"/>
          </reference>
        </references>
      </pivotArea>
    </format>
    <format dxfId="147">
      <pivotArea field="3" dataOnly="0" labelOnly="1" outline="0" axis="axisPage" fieldPosition="0">
        <references count="1">
          <reference field="4294967294" count="1" selected="0">
            <x v="2"/>
          </reference>
        </references>
      </pivotArea>
    </format>
    <format dxfId="146">
      <pivotArea dataOnly="0" labelOnly="1" outline="0" fieldPosition="0">
        <references count="2">
          <reference field="4294967294" count="2">
            <x v="0"/>
            <x v="2"/>
          </reference>
          <reference field="3" count="1" selected="0">
            <x v="0"/>
          </reference>
        </references>
      </pivotArea>
    </format>
    <format dxfId="145">
      <pivotArea dataOnly="0" labelOnly="1" outline="0" fieldPosition="0">
        <references count="2">
          <reference field="4294967294" count="2">
            <x v="0"/>
            <x v="2"/>
          </reference>
          <reference field="3" count="1" selected="0">
            <x v="1"/>
          </reference>
        </references>
      </pivotArea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0" type="button" dataOnly="0" labelOnly="1" outline="0" axis="axisRow" fieldPosition="0"/>
    </format>
    <format dxfId="141">
      <pivotArea dataOnly="0" labelOnly="1" fieldPosition="0">
        <references count="1">
          <reference field="0" count="0"/>
        </references>
      </pivotArea>
    </format>
    <format dxfId="140">
      <pivotArea dataOnly="0" labelOnly="1" grandRow="1" outline="0" fieldPosition="0"/>
    </format>
    <format dxfId="139">
      <pivotArea dataOnly="0" labelOnly="1" fieldPosition="0">
        <references count="2">
          <reference field="0" count="1" selected="0">
            <x v="1"/>
          </reference>
          <reference field="2" count="5">
            <x v="4"/>
            <x v="10"/>
            <x v="16"/>
            <x v="30"/>
            <x v="36"/>
          </reference>
        </references>
      </pivotArea>
    </format>
    <format dxfId="138">
      <pivotArea dataOnly="0" labelOnly="1" fieldPosition="0">
        <references count="2">
          <reference field="0" count="1" selected="0">
            <x v="2"/>
          </reference>
          <reference field="2" count="7">
            <x v="2"/>
            <x v="3"/>
            <x v="13"/>
            <x v="19"/>
            <x v="32"/>
            <x v="35"/>
            <x v="39"/>
          </reference>
        </references>
      </pivotArea>
    </format>
    <format dxfId="137">
      <pivotArea dataOnly="0" labelOnly="1" fieldPosition="0">
        <references count="2">
          <reference field="0" count="1" selected="0">
            <x v="4"/>
          </reference>
          <reference field="2" count="6">
            <x v="1"/>
            <x v="8"/>
            <x v="20"/>
            <x v="21"/>
            <x v="28"/>
            <x v="37"/>
          </reference>
        </references>
      </pivotArea>
    </format>
    <format dxfId="136">
      <pivotArea dataOnly="0" labelOnly="1" fieldPosition="0">
        <references count="2">
          <reference field="0" count="1" selected="0">
            <x v="5"/>
          </reference>
          <reference field="2" count="6">
            <x v="1"/>
            <x v="5"/>
            <x v="17"/>
            <x v="18"/>
            <x v="23"/>
            <x v="31"/>
          </reference>
        </references>
      </pivotArea>
    </format>
    <format dxfId="135">
      <pivotArea dataOnly="0" labelOnly="1" fieldPosition="0">
        <references count="2">
          <reference field="0" count="1" selected="0">
            <x v="6"/>
          </reference>
          <reference field="2" count="6">
            <x v="11"/>
            <x v="14"/>
            <x v="24"/>
            <x v="25"/>
            <x v="27"/>
            <x v="29"/>
          </reference>
        </references>
      </pivotArea>
    </format>
    <format dxfId="134">
      <pivotArea dataOnly="0" labelOnly="1" fieldPosition="0">
        <references count="2">
          <reference field="0" count="1" selected="0">
            <x v="7"/>
          </reference>
          <reference field="2" count="10">
            <x v="6"/>
            <x v="7"/>
            <x v="9"/>
            <x v="12"/>
            <x v="15"/>
            <x v="22"/>
            <x v="26"/>
            <x v="33"/>
            <x v="34"/>
            <x v="38"/>
          </reference>
        </references>
      </pivotArea>
    </format>
    <format dxfId="1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41650-9EB5-43FE-88E0-1E2A3CE281C3}" name="数据透视表6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N4:AT53" firstHeaderRow="1" firstDataRow="3" firstDataCol="1" rowPageCount="1" colPageCount="1"/>
  <pivotFields count="59">
    <pivotField axis="axisRow" showAll="0">
      <items count="9">
        <item h="1" x="6"/>
        <item x="0"/>
        <item x="1"/>
        <item m="1" x="7"/>
        <item x="3"/>
        <item x="4"/>
        <item x="5"/>
        <item x="2"/>
        <item t="default"/>
      </items>
    </pivotField>
    <pivotField showAll="0"/>
    <pivotField axis="axisRow" showAll="0">
      <items count="41">
        <item x="39"/>
        <item x="26"/>
        <item x="6"/>
        <item x="9"/>
        <item x="0"/>
        <item x="31"/>
        <item x="14"/>
        <item x="15"/>
        <item x="27"/>
        <item x="13"/>
        <item x="3"/>
        <item x="37"/>
        <item x="21"/>
        <item x="11"/>
        <item x="35"/>
        <item x="16"/>
        <item x="4"/>
        <item x="29"/>
        <item x="32"/>
        <item x="7"/>
        <item x="22"/>
        <item x="25"/>
        <item x="19"/>
        <item x="30"/>
        <item x="33"/>
        <item x="34"/>
        <item x="12"/>
        <item x="38"/>
        <item x="23"/>
        <item x="36"/>
        <item x="1"/>
        <item x="28"/>
        <item x="10"/>
        <item x="17"/>
        <item x="20"/>
        <item x="5"/>
        <item x="2"/>
        <item x="24"/>
        <item x="18"/>
        <item x="8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2"/>
  </rowFields>
  <rowItems count="47">
    <i>
      <x v="1"/>
    </i>
    <i r="1">
      <x v="4"/>
    </i>
    <i r="1">
      <x v="10"/>
    </i>
    <i r="1">
      <x v="16"/>
    </i>
    <i r="1">
      <x v="30"/>
    </i>
    <i r="1">
      <x v="36"/>
    </i>
    <i>
      <x v="2"/>
    </i>
    <i r="1">
      <x v="2"/>
    </i>
    <i r="1">
      <x v="3"/>
    </i>
    <i r="1">
      <x v="13"/>
    </i>
    <i r="1">
      <x v="19"/>
    </i>
    <i r="1">
      <x v="32"/>
    </i>
    <i r="1">
      <x v="35"/>
    </i>
    <i r="1">
      <x v="39"/>
    </i>
    <i>
      <x v="4"/>
    </i>
    <i r="1">
      <x v="1"/>
    </i>
    <i r="1">
      <x v="8"/>
    </i>
    <i r="1">
      <x v="20"/>
    </i>
    <i r="1">
      <x v="21"/>
    </i>
    <i r="1">
      <x v="28"/>
    </i>
    <i r="1">
      <x v="37"/>
    </i>
    <i>
      <x v="5"/>
    </i>
    <i r="1">
      <x v="1"/>
    </i>
    <i r="1">
      <x v="5"/>
    </i>
    <i r="1">
      <x v="17"/>
    </i>
    <i r="1">
      <x v="18"/>
    </i>
    <i r="1">
      <x v="23"/>
    </i>
    <i r="1">
      <x v="31"/>
    </i>
    <i>
      <x v="6"/>
    </i>
    <i r="1">
      <x v="11"/>
    </i>
    <i r="1">
      <x v="14"/>
    </i>
    <i r="1">
      <x v="24"/>
    </i>
    <i r="1">
      <x v="25"/>
    </i>
    <i r="1">
      <x v="27"/>
    </i>
    <i r="1">
      <x v="29"/>
    </i>
    <i>
      <x v="7"/>
    </i>
    <i r="1">
      <x v="6"/>
    </i>
    <i r="1">
      <x v="7"/>
    </i>
    <i r="1">
      <x v="9"/>
    </i>
    <i r="1">
      <x v="12"/>
    </i>
    <i r="1">
      <x v="15"/>
    </i>
    <i r="1">
      <x v="22"/>
    </i>
    <i r="1">
      <x v="26"/>
    </i>
    <i r="1">
      <x v="33"/>
    </i>
    <i r="1">
      <x v="34"/>
    </i>
    <i r="1">
      <x v="38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4" hier="-1"/>
  </pageFields>
  <dataFields count="2">
    <dataField name=" Q1达成" fld="52" baseField="0" baseItem="0" numFmtId="178"/>
    <dataField name=" Q2达成" fld="54" baseField="0" baseItem="0" numFmtId="178"/>
  </dataFields>
  <formats count="30">
    <format dxfId="184">
      <pivotArea outline="0" collapsedLevelsAreSubtotals="1" fieldPosition="0"/>
    </format>
    <format dxfId="183">
      <pivotArea dataOnly="0" labelOnly="1" outline="0" fieldPosition="0">
        <references count="1">
          <reference field="4" count="0"/>
        </references>
      </pivotArea>
    </format>
    <format dxfId="182">
      <pivotArea field="3" type="button" dataOnly="0" labelOnly="1" outline="0" axis="axisCol" fieldPosition="0"/>
    </format>
    <format dxfId="181">
      <pivotArea field="-2" type="button" dataOnly="0" labelOnly="1" outline="0" axis="axisCol" fieldPosition="1"/>
    </format>
    <format dxfId="180">
      <pivotArea type="topRight" dataOnly="0" labelOnly="1" outline="0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7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type="origin" dataOnly="0" labelOnly="1" outline="0" fieldPosition="0"/>
    </format>
    <format dxfId="171">
      <pivotArea field="3" type="button" dataOnly="0" labelOnly="1" outline="0" axis="axisCol" fieldPosition="0"/>
    </format>
    <format dxfId="170">
      <pivotArea field="-2" type="button" dataOnly="0" labelOnly="1" outline="0" axis="axisCol" fieldPosition="1"/>
    </format>
    <format dxfId="169">
      <pivotArea type="topRight" dataOnly="0" labelOnly="1" outline="0" fieldPosition="0"/>
    </format>
    <format dxfId="168">
      <pivotArea field="0" type="button" dataOnly="0" labelOnly="1" outline="0" axis="axisRow" fieldPosition="0"/>
    </format>
    <format dxfId="167">
      <pivotArea dataOnly="0" labelOnly="1" fieldPosition="0">
        <references count="1">
          <reference field="0" count="0"/>
        </references>
      </pivotArea>
    </format>
    <format dxfId="166">
      <pivotArea dataOnly="0" labelOnly="1" grandRow="1" outline="0" fieldPosition="0"/>
    </format>
    <format dxfId="165">
      <pivotArea dataOnly="0" labelOnly="1" fieldPosition="0">
        <references count="2">
          <reference field="0" count="1" selected="0">
            <x v="1"/>
          </reference>
          <reference field="2" count="5">
            <x v="4"/>
            <x v="10"/>
            <x v="16"/>
            <x v="30"/>
            <x v="36"/>
          </reference>
        </references>
      </pivotArea>
    </format>
    <format dxfId="164">
      <pivotArea dataOnly="0" labelOnly="1" fieldPosition="0">
        <references count="2">
          <reference field="0" count="1" selected="0">
            <x v="2"/>
          </reference>
          <reference field="2" count="7">
            <x v="2"/>
            <x v="3"/>
            <x v="13"/>
            <x v="19"/>
            <x v="32"/>
            <x v="35"/>
            <x v="39"/>
          </reference>
        </references>
      </pivotArea>
    </format>
    <format dxfId="163">
      <pivotArea dataOnly="0" labelOnly="1" fieldPosition="0">
        <references count="2">
          <reference field="0" count="1" selected="0">
            <x v="4"/>
          </reference>
          <reference field="2" count="6">
            <x v="1"/>
            <x v="8"/>
            <x v="20"/>
            <x v="21"/>
            <x v="28"/>
            <x v="37"/>
          </reference>
        </references>
      </pivotArea>
    </format>
    <format dxfId="162">
      <pivotArea dataOnly="0" labelOnly="1" fieldPosition="0">
        <references count="2">
          <reference field="0" count="1" selected="0">
            <x v="5"/>
          </reference>
          <reference field="2" count="6">
            <x v="1"/>
            <x v="5"/>
            <x v="17"/>
            <x v="18"/>
            <x v="23"/>
            <x v="31"/>
          </reference>
        </references>
      </pivotArea>
    </format>
    <format dxfId="161">
      <pivotArea dataOnly="0" labelOnly="1" fieldPosition="0">
        <references count="2">
          <reference field="0" count="1" selected="0">
            <x v="6"/>
          </reference>
          <reference field="2" count="6">
            <x v="11"/>
            <x v="14"/>
            <x v="24"/>
            <x v="25"/>
            <x v="27"/>
            <x v="29"/>
          </reference>
        </references>
      </pivotArea>
    </format>
    <format dxfId="160">
      <pivotArea dataOnly="0" labelOnly="1" fieldPosition="0">
        <references count="2">
          <reference field="0" count="1" selected="0">
            <x v="7"/>
          </reference>
          <reference field="2" count="10">
            <x v="6"/>
            <x v="7"/>
            <x v="9"/>
            <x v="12"/>
            <x v="15"/>
            <x v="22"/>
            <x v="26"/>
            <x v="33"/>
            <x v="34"/>
            <x v="38"/>
          </reference>
        </references>
      </pivotArea>
    </format>
    <format dxfId="159">
      <pivotArea dataOnly="0" labelOnly="1" fieldPosition="0">
        <references count="1">
          <reference field="3" count="0"/>
        </references>
      </pivotArea>
    </format>
    <format dxfId="15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5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2DFB3-DBA9-4949-AC73-67B16EB3845C}" name="数据透视表9" cacheId="53" dataPosition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B60:AE68" firstHeaderRow="0" firstDataRow="1" firstDataCol="1" rowPageCount="2" colPageCount="1"/>
  <pivotFields count="59">
    <pivotField axis="axisRow" showAll="0">
      <items count="9">
        <item x="6"/>
        <item x="0"/>
        <item x="1"/>
        <item m="1" x="7"/>
        <item x="3"/>
        <item x="4"/>
        <item x="5"/>
        <item x="2"/>
        <item t="default"/>
      </items>
    </pivotField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4" hier="-1"/>
  </pageFields>
  <dataFields count="3">
    <dataField name=" 4月" fld="56" baseField="0" baseItem="0" numFmtId="178"/>
    <dataField name=" 5月" fld="57" baseField="0" baseItem="0" numFmtId="178"/>
    <dataField name=" 6月" fld="58" baseField="0" baseItem="0" numFmtId="178"/>
  </dataFields>
  <formats count="12">
    <format dxfId="196">
      <pivotArea outline="0" collapsedLevelsAreSubtotals="1" fieldPosition="0"/>
    </format>
    <format dxfId="195">
      <pivotArea dataOnly="0" labelOnly="1" outline="0" fieldPosition="0">
        <references count="1">
          <reference field="4" count="0"/>
        </references>
      </pivotArea>
    </format>
    <format dxfId="194">
      <pivotArea field="3" type="button" dataOnly="0" labelOnly="1" outline="0" axis="axisPage" fieldPosition="0"/>
    </format>
    <format dxfId="193">
      <pivotArea field="-2" type="button" dataOnly="0" labelOnly="1" outline="0" axis="axisCol" fieldPosition="0"/>
    </format>
    <format dxfId="192">
      <pivotArea type="topRight" dataOnly="0" labelOnly="1" outline="0" fieldPosition="0"/>
    </format>
    <format dxfId="191">
      <pivotArea dataOnly="0" labelOnly="1" fieldPosition="0">
        <references count="1">
          <reference field="3" count="0"/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0" type="button" dataOnly="0" labelOnly="1" outline="0" axis="axisRow" fieldPosition="0"/>
    </format>
    <format dxfId="187">
      <pivotArea dataOnly="0" labelOnly="1" fieldPosition="0">
        <references count="1">
          <reference field="0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D16BF-0869-4DC0-8085-BC42BD99D455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Z190" firstHeaderRow="0" firstDataRow="1" firstDataCol="1"/>
  <pivotFields count="115">
    <pivotField showAll="0"/>
    <pivotField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88"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x="58"/>
        <item t="default"/>
      </items>
    </pivotField>
    <pivotField showAll="0"/>
    <pivotField showAll="0"/>
    <pivotField showAll="0">
      <items count="6">
        <item m="1" x="4"/>
        <item x="2"/>
        <item x="1"/>
        <item x="3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dataField="1" numFmtId="176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dataField="1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7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 YTD" fld="55" baseField="0" baseItem="0" numFmtId="176"/>
    <dataField name=" 24Q4P月均" fld="77" baseField="0" baseItem="0" numFmtId="176"/>
    <dataField name=" 25Q3月均~" fld="112" baseField="0" baseItem="0" numFmtId="176"/>
    <dataField name=" 25Q4月均~" fld="113" baseField="0" baseItem="0" numFmtId="176"/>
    <dataField name=" 25H2月均~" fld="114" baseField="0" baseItem="0" numFmtId="176"/>
    <dataField name=" Jan" fld="56" baseField="0" baseItem="0"/>
    <dataField name=" Feb" fld="57" baseField="0" baseItem="0"/>
    <dataField name=" Mar" fld="58" baseField="0" baseItem="0"/>
    <dataField name=" Apr" fld="59" baseField="0" baseItem="0"/>
    <dataField name=" May" fld="60" baseField="0" baseItem="0"/>
    <dataField name=" Jun" fld="61" baseField="0" baseItem="0"/>
    <dataField name=" YTD渗透率" fld="100" baseField="0" baseItem="0" numFmtId="9"/>
    <dataField name=" 25Q3渗透率" fld="105" baseField="0" baseItem="0" numFmtId="9"/>
    <dataField name=" 25Q4渗透率" fld="106" baseField="0" baseItem="0" numFmtId="9"/>
    <dataField name=" Q1渗透率" fld="98" baseField="0" baseItem="0" numFmtId="9"/>
    <dataField name=" Q2渗透率" fld="99" baseField="0" baseItem="0" numFmtId="9"/>
    <dataField name=" 1渗透率" fld="92" baseField="0" baseItem="0" numFmtId="9"/>
    <dataField name=" 2渗透率" fld="93" baseField="0" baseItem="0" numFmtId="9"/>
    <dataField name=" 3渗透率" fld="94" baseField="0" baseItem="0" numFmtId="9"/>
    <dataField name=" 4渗透率" fld="95" baseField="0" baseItem="0" numFmtId="9"/>
    <dataField name=" 5渗透率" fld="96" baseField="0" baseItem="0" numFmtId="9"/>
    <dataField name=" 6渗透率" fld="97" baseField="0" baseItem="0" numFmtId="9"/>
  </dataFields>
  <formats count="6">
    <format dxfId="99">
      <pivotArea outline="0" collapsedLevelsAreSubtotals="1" fieldPosition="0">
        <references count="1">
          <reference field="4294967294" count="9" selected="0">
            <x v="11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98">
      <pivotArea dataOnly="0" labelOnly="1" outline="0" fieldPosition="0">
        <references count="1">
          <reference field="4294967294" count="9">
            <x v="11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97">
      <pivotArea outline="0" collapsedLevelsAreSubtotals="1" fieldPosition="0">
        <references count="1">
          <reference field="4294967294" count="2" selected="0">
            <x v="12"/>
            <x v="13"/>
          </reference>
        </references>
      </pivotArea>
    </format>
    <format dxfId="96">
      <pivotArea dataOnly="0" labelOnly="1" outline="0" fieldPosition="0">
        <references count="1">
          <reference field="4294967294" count="2">
            <x v="12"/>
            <x v="13"/>
          </reference>
        </references>
      </pivotArea>
    </format>
    <format dxfId="95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9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4"/>
            </reference>
            <reference field="7" count="35">
              <x v="23"/>
              <x v="24"/>
              <x v="25"/>
              <x v="26"/>
              <x v="27"/>
              <x v="28"/>
              <x v="38"/>
              <x v="46"/>
              <x v="94"/>
              <x v="95"/>
              <x v="97"/>
              <x v="98"/>
              <x v="108"/>
              <x v="111"/>
              <x v="113"/>
              <x v="116"/>
              <x v="117"/>
              <x v="118"/>
              <x v="119"/>
              <x v="120"/>
              <x v="121"/>
              <x v="128"/>
              <x v="129"/>
              <x v="131"/>
              <x v="136"/>
              <x v="138"/>
              <x v="142"/>
              <x v="143"/>
              <x v="147"/>
              <x v="150"/>
              <x v="151"/>
              <x v="152"/>
              <x v="180"/>
              <x v="182"/>
              <x v="18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79F67-C3AF-45A0-B2BE-45A8606BE89C}" name="数据透视表1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C3:AM190" firstHeaderRow="0" firstDataRow="1" firstDataCol="1" rowPageCount="1" colPageCount="1"/>
  <pivotFields count="115">
    <pivotField showAll="0"/>
    <pivotField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88"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x="58"/>
        <item t="default"/>
      </items>
    </pivotField>
    <pivotField showAll="0"/>
    <pivotField showAll="0"/>
    <pivotField showAll="0">
      <items count="6">
        <item m="1" x="4"/>
        <item x="2"/>
        <item x="1"/>
        <item x="3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axis="axisPage" multipleItemSelectionAllowed="1" showAll="0">
      <items count="8">
        <item h="1" x="0"/>
        <item h="1" x="1"/>
        <item h="1" x="2"/>
        <item h="1" x="3"/>
        <item h="1"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3" hier="-1"/>
  </pageFields>
  <dataFields count="10">
    <dataField name=" 25Q3月均" fld="62" baseField="0" baseItem="0" numFmtId="178"/>
    <dataField name=" 25Q4月均" fld="63" baseField="0" baseItem="0" numFmtId="178"/>
    <dataField name=" 26Q1月均" fld="64" baseField="0" baseItem="0" numFmtId="178"/>
    <dataField name=" 26Q2月均" fld="65" baseField="0" baseItem="0"/>
    <dataField name=" 1月" fld="66" baseField="0" baseItem="0"/>
    <dataField name=" 2月" fld="67" baseField="0" baseItem="0"/>
    <dataField name=" 3月" fld="68" baseField="0" baseItem="0"/>
    <dataField name=" 4月" fld="69" baseField="0" baseItem="0"/>
    <dataField name=" 5月" fld="70" baseField="0" baseItem="0"/>
    <dataField name=" 6月" fld="71" baseField="0" baseItem="0"/>
  </dataFields>
  <formats count="4">
    <format dxfId="103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0">
      <pivotArea dataOnly="0" labelOnly="1" outline="0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032FA-C43B-4245-8935-BBD6B8BEB650}" name="数据透视表3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Z5:AJ26" firstHeaderRow="0" firstDataRow="1" firstDataCol="1" rowPageCount="1" colPageCount="1"/>
  <pivotFields count="115">
    <pivotField showAll="0"/>
    <pivotField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88">
        <item h="1"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>
      <items count="5">
        <item x="0"/>
        <item h="1" x="2"/>
        <item h="1" x="1"/>
        <item h="1" x="3"/>
        <item t="default"/>
      </items>
    </pivotField>
    <pivotField multipleItemSelectionAllowed="1"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1">
    <i>
      <x v="8"/>
    </i>
    <i>
      <x v="10"/>
    </i>
    <i>
      <x v="11"/>
    </i>
    <i>
      <x v="12"/>
    </i>
    <i>
      <x v="14"/>
    </i>
    <i>
      <x v="20"/>
    </i>
    <i>
      <x v="23"/>
    </i>
    <i>
      <x v="27"/>
    </i>
    <i>
      <x v="32"/>
    </i>
    <i>
      <x v="46"/>
    </i>
    <i>
      <x v="67"/>
    </i>
    <i>
      <x v="71"/>
    </i>
    <i>
      <x v="84"/>
    </i>
    <i>
      <x v="101"/>
    </i>
    <i>
      <x v="103"/>
    </i>
    <i>
      <x v="118"/>
    </i>
    <i>
      <x v="123"/>
    </i>
    <i>
      <x v="148"/>
    </i>
    <i>
      <x v="179"/>
    </i>
    <i>
      <x v="18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3" item="2" hier="-1"/>
  </pageFields>
  <dataFields count="10">
    <dataField name=" 25Q3月均" fld="62" baseField="0" baseItem="0"/>
    <dataField name=" 25Q4月均" fld="63" baseField="0" baseItem="0"/>
    <dataField name=" 26Q1月均" fld="64" baseField="0" baseItem="0"/>
    <dataField name=" 26Q2月均" fld="65" baseField="0" baseItem="0"/>
    <dataField name=" 1月" fld="66" baseField="0" baseItem="0"/>
    <dataField name=" 2月" fld="67" baseField="0" baseItem="0"/>
    <dataField name=" 3月" fld="68" baseField="0" baseItem="0"/>
    <dataField name=" 4月" fld="69" baseField="0" baseItem="0" numFmtId="179"/>
    <dataField name=" 5月" fld="70" baseField="0" baseItem="0"/>
    <dataField name=" 6月" fld="71" baseField="0" baseItem="0"/>
  </dataFields>
  <formats count="12">
    <format dxfId="75">
      <pivotArea outline="0" collapsedLevelsAreSubtotals="1" fieldPosition="0"/>
    </format>
    <format dxfId="74">
      <pivotArea outline="0" collapsedLevelsAreSubtotals="1" fieldPosition="0">
        <references count="1">
          <reference field="429496729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73">
      <pivotArea field="7" type="button" dataOnly="0" labelOnly="1" outline="0" axis="axisRow" fieldPosition="0"/>
    </format>
    <format dxfId="72">
      <pivotArea dataOnly="0" labelOnly="1" fieldPosition="0">
        <references count="1">
          <reference field="7" count="20">
            <x v="8"/>
            <x v="10"/>
            <x v="11"/>
            <x v="12"/>
            <x v="14"/>
            <x v="20"/>
            <x v="23"/>
            <x v="27"/>
            <x v="32"/>
            <x v="46"/>
            <x v="67"/>
            <x v="71"/>
            <x v="84"/>
            <x v="101"/>
            <x v="103"/>
            <x v="118"/>
            <x v="123"/>
            <x v="148"/>
            <x v="179"/>
            <x v="181"/>
          </reference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7">
      <pivotArea outline="0" collapsedLevelsAreSubtotals="1" fieldPosition="0">
        <references count="1">
          <reference field="4294967294" count="3" selected="0">
            <x v="7"/>
            <x v="8"/>
            <x v="9"/>
          </reference>
        </references>
      </pivotArea>
    </format>
    <format dxfId="66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6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4">
      <pivotArea dataOnly="0" labelOnly="1" outline="0" fieldPosition="0">
        <references count="1">
          <reference field="1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3D737-79FB-4369-A94C-6AE6A3BBF0B4}" name="数据透视表2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O5:Y26" firstHeaderRow="0" firstDataRow="1" firstDataCol="1" rowPageCount="1" colPageCount="1"/>
  <pivotFields count="115">
    <pivotField showAll="0"/>
    <pivotField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88">
        <item h="1"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>
      <items count="5">
        <item x="0"/>
        <item h="1" x="2"/>
        <item h="1" x="1"/>
        <item h="1" x="3"/>
        <item t="default"/>
      </items>
    </pivotField>
    <pivotField multipleItemSelectionAllowed="1"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1">
    <i>
      <x v="8"/>
    </i>
    <i>
      <x v="10"/>
    </i>
    <i>
      <x v="11"/>
    </i>
    <i>
      <x v="12"/>
    </i>
    <i>
      <x v="14"/>
    </i>
    <i>
      <x v="20"/>
    </i>
    <i>
      <x v="23"/>
    </i>
    <i>
      <x v="27"/>
    </i>
    <i>
      <x v="32"/>
    </i>
    <i>
      <x v="46"/>
    </i>
    <i>
      <x v="67"/>
    </i>
    <i>
      <x v="71"/>
    </i>
    <i>
      <x v="84"/>
    </i>
    <i>
      <x v="101"/>
    </i>
    <i>
      <x v="103"/>
    </i>
    <i>
      <x v="118"/>
    </i>
    <i>
      <x v="123"/>
    </i>
    <i>
      <x v="148"/>
    </i>
    <i>
      <x v="179"/>
    </i>
    <i>
      <x v="18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3" item="3" hier="-1"/>
  </pageFields>
  <dataFields count="10">
    <dataField name=" 25Q3月均" fld="62" baseField="0" baseItem="0"/>
    <dataField name=" 25Q4月均" fld="63" baseField="0" baseItem="0"/>
    <dataField name=" 26Q1月均" fld="64" baseField="0" baseItem="0"/>
    <dataField name=" 26Q2月均" fld="65" baseField="0" baseItem="0"/>
    <dataField name=" 1月" fld="66" baseField="0" baseItem="0"/>
    <dataField name=" 2月" fld="67" baseField="0" baseItem="0"/>
    <dataField name=" 3月" fld="68" baseField="0" baseItem="0"/>
    <dataField name=" 4月" fld="69" baseField="0" baseItem="0"/>
    <dataField name=" 5月" fld="70" baseField="0" baseItem="0"/>
    <dataField name=" 6月" fld="71" baseField="0" baseItem="0"/>
  </dataFields>
  <formats count="9"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7" type="button" dataOnly="0" labelOnly="1" outline="0" axis="axisRow" fieldPosition="0"/>
    </format>
    <format dxfId="79">
      <pivotArea dataOnly="0" labelOnly="1" fieldPosition="0">
        <references count="1">
          <reference field="7" count="20">
            <x v="8"/>
            <x v="10"/>
            <x v="11"/>
            <x v="12"/>
            <x v="14"/>
            <x v="20"/>
            <x v="23"/>
            <x v="27"/>
            <x v="32"/>
            <x v="46"/>
            <x v="67"/>
            <x v="71"/>
            <x v="84"/>
            <x v="101"/>
            <x v="103"/>
            <x v="118"/>
            <x v="123"/>
            <x v="148"/>
            <x v="179"/>
            <x v="181"/>
          </reference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71DBC-4323-4E39-8AD5-0A094851E8E0}" name="数据透视表9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E5:N26" firstHeaderRow="0" firstDataRow="1" firstDataCol="1" rowPageCount="1" colPageCount="1"/>
  <pivotFields count="115">
    <pivotField showAll="0"/>
    <pivotField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88">
        <item h="1"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>
      <items count="5">
        <item x="0"/>
        <item h="1" x="2"/>
        <item h="1" x="1"/>
        <item h="1" x="3"/>
        <item t="default"/>
      </items>
    </pivotField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1">
    <i>
      <x v="8"/>
    </i>
    <i>
      <x v="10"/>
    </i>
    <i>
      <x v="11"/>
    </i>
    <i>
      <x v="12"/>
    </i>
    <i>
      <x v="14"/>
    </i>
    <i>
      <x v="20"/>
    </i>
    <i>
      <x v="23"/>
    </i>
    <i>
      <x v="27"/>
    </i>
    <i>
      <x v="32"/>
    </i>
    <i>
      <x v="46"/>
    </i>
    <i>
      <x v="67"/>
    </i>
    <i>
      <x v="71"/>
    </i>
    <i>
      <x v="84"/>
    </i>
    <i>
      <x v="101"/>
    </i>
    <i>
      <x v="103"/>
    </i>
    <i>
      <x v="118"/>
    </i>
    <i>
      <x v="123"/>
    </i>
    <i>
      <x v="148"/>
    </i>
    <i>
      <x v="179"/>
    </i>
    <i>
      <x v="18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2" hier="-1"/>
  </pageFields>
  <dataFields count="9">
    <dataField name=" 26H1月均SU" fld="111" baseField="0" baseItem="0" numFmtId="176"/>
    <dataField name=" 26Q1月均SU" fld="107" baseField="0" baseItem="0" numFmtId="176"/>
    <dataField name=" 26Q2月均SU" fld="108" baseField="0" baseItem="0" numFmtId="176"/>
    <dataField name=" 2601SU" fld="24" baseField="0" baseItem="0" numFmtId="176"/>
    <dataField name=" 2602SU" fld="25" baseField="0" baseItem="0" numFmtId="176"/>
    <dataField name=" 2603SU" fld="26" baseField="0" baseItem="0" numFmtId="176"/>
    <dataField name=" 2604SU" fld="27" baseField="0" baseItem="0" numFmtId="176"/>
    <dataField name=" 2605SU" fld="28" baseField="0" baseItem="0" numFmtId="176"/>
    <dataField name=" 2606SU" fld="29" baseField="0" baseItem="0" numFmtId="176"/>
  </dataFields>
  <formats count="9">
    <format dxfId="93">
      <pivotArea outline="0" collapsedLevelsAreSubtotals="1" fieldPosition="0"/>
    </format>
    <format dxfId="92">
      <pivotArea dataOnly="0" labelOnly="1" outline="0" fieldPosition="0">
        <references count="1">
          <reference field="12" count="0"/>
        </references>
      </pivotArea>
    </format>
    <format dxfId="9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90">
      <pivotArea field="12" type="button" dataOnly="0" labelOnly="1" outline="0" axis="axisPage" fieldPosition="0"/>
    </format>
    <format dxfId="89">
      <pivotArea field="7" type="button" dataOnly="0" labelOnly="1" outline="0" axis="axisRow" fieldPosition="0"/>
    </format>
    <format dxfId="88">
      <pivotArea dataOnly="0" labelOnly="1" fieldPosition="0">
        <references count="1">
          <reference field="7" count="20">
            <x v="8"/>
            <x v="10"/>
            <x v="11"/>
            <x v="12"/>
            <x v="14"/>
            <x v="20"/>
            <x v="23"/>
            <x v="27"/>
            <x v="32"/>
            <x v="46"/>
            <x v="67"/>
            <x v="71"/>
            <x v="84"/>
            <x v="101"/>
            <x v="103"/>
            <x v="118"/>
            <x v="123"/>
            <x v="148"/>
            <x v="179"/>
            <x v="181"/>
          </reference>
        </references>
      </pivotArea>
    </format>
    <format dxfId="87">
      <pivotArea dataOnly="0" labelOnly="1" grandRow="1" outline="0" fieldPosition="0"/>
    </format>
    <format dxfId="86">
      <pivotArea outline="0" collapsedLevelsAreSubtotals="1" fieldPosition="0"/>
    </format>
    <format dxfId="8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20674-7E87-4072-98D0-1CFA2F8C6AAE}" name="数据透视表5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18:O28" firstHeaderRow="0" firstDataRow="1" firstDataCol="1" rowPageCount="1" colPageCount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6"/>
    </i>
    <i r="1">
      <x v="7"/>
    </i>
    <i>
      <x v="1"/>
    </i>
    <i r="1">
      <x v="2"/>
    </i>
    <i r="1">
      <x v="5"/>
    </i>
    <i>
      <x v="2"/>
    </i>
    <i r="1">
      <x v="1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2" hier="-1"/>
  </pageFields>
  <dataFields count="6">
    <dataField name=" 25月均" fld="79" showDataAs="percentOfCol" baseField="0" baseItem="0" numFmtId="10"/>
    <dataField name=" 25Q3SU" fld="75" showDataAs="percentOfCol" baseField="0" baseItem="0" numFmtId="10"/>
    <dataField name=" 25Q4SU" fld="76" showDataAs="percentOfCol" baseField="0" baseItem="0" numFmtId="10"/>
    <dataField name=" 26Q1SU" fld="30" showDataAs="percentOfCol" baseField="0" baseItem="0" numFmtId="10"/>
    <dataField name=" 26Q2SU" fld="31" showDataAs="percentOfCol" baseField="0" baseItem="0" numFmtId="10"/>
    <dataField name=" 26H1SU" fld="32" showDataAs="percentOfCol" baseField="0" baseItem="0" numFmtId="10"/>
  </dataFields>
  <formats count="7">
    <format dxfId="42">
      <pivotArea outline="0" collapsedLevelsAreSubtotals="1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outline="0" fieldPosition="0">
        <references count="1">
          <reference field="4294967294" count="1">
            <x v="1"/>
          </reference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38">
      <pivotArea outline="0" fieldPosition="0">
        <references count="1">
          <reference field="4294967294" count="1">
            <x v="3"/>
          </reference>
        </references>
      </pivotArea>
    </format>
    <format dxfId="37">
      <pivotArea outline="0" fieldPosition="0">
        <references count="1">
          <reference field="4294967294" count="1">
            <x v="4"/>
          </reference>
        </references>
      </pivotArea>
    </format>
    <format dxfId="36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8F9E5-6AA5-4F8E-A682-610BC15DF15D}" name="数据透视表3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8:G28" firstHeaderRow="0" firstDataRow="1" firstDataCol="1" rowPageCount="1" colPageCount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6"/>
    </i>
    <i r="1">
      <x v="7"/>
    </i>
    <i>
      <x v="1"/>
    </i>
    <i r="1">
      <x v="2"/>
    </i>
    <i r="1">
      <x v="5"/>
    </i>
    <i>
      <x v="2"/>
    </i>
    <i r="1">
      <x v="1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2" hier="-1"/>
  </pageFields>
  <dataFields count="6">
    <dataField name=" 25月均" fld="79" showDataAs="percentOfCol" baseField="0" baseItem="0" numFmtId="10"/>
    <dataField name=" 25Q3SU" fld="75" showDataAs="percentOfCol" baseField="0" baseItem="0" numFmtId="10"/>
    <dataField name=" 25Q4SU" fld="76" showDataAs="percentOfCol" baseField="0" baseItem="0" numFmtId="10"/>
    <dataField name=" 26Q1SU" fld="30" showDataAs="percentOfCol" baseField="0" baseItem="0" numFmtId="10"/>
    <dataField name=" 26Q2SU" fld="31" showDataAs="percentOfCol" baseField="0" baseItem="0" numFmtId="10"/>
    <dataField name=" 26H1SU" fld="32" showDataAs="percentOfCol" baseField="0" baseItem="0" numFmtId="10"/>
  </dataFields>
  <formats count="7">
    <format dxfId="49">
      <pivotArea outline="0" collapsedLevelsAreSubtotals="1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outline="0" fieldPosition="0">
        <references count="1">
          <reference field="4294967294" count="1">
            <x v="1"/>
          </reference>
        </references>
      </pivotArea>
    </format>
    <format dxfId="46">
      <pivotArea outline="0" fieldPosition="0">
        <references count="1">
          <reference field="4294967294" count="1">
            <x v="2"/>
          </reference>
        </references>
      </pivotArea>
    </format>
    <format dxfId="45">
      <pivotArea outline="0" fieldPosition="0">
        <references count="1">
          <reference field="4294967294" count="1">
            <x v="3"/>
          </reference>
        </references>
      </pivotArea>
    </format>
    <format dxfId="44">
      <pivotArea outline="0" fieldPosition="0">
        <references count="1">
          <reference field="4294967294" count="1">
            <x v="4"/>
          </reference>
        </references>
      </pivotArea>
    </format>
    <format dxfId="43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CCA7A-8A5E-4B46-9E5F-23B667831C6B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3:O13" firstHeaderRow="0" firstDataRow="1" firstDataCol="1" rowPageCount="1" colPageCount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6"/>
    </i>
    <i r="1">
      <x v="7"/>
    </i>
    <i>
      <x v="1"/>
    </i>
    <i r="1">
      <x v="2"/>
    </i>
    <i r="1">
      <x v="5"/>
    </i>
    <i>
      <x v="2"/>
    </i>
    <i r="1">
      <x v="1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2" hier="-1"/>
  </pageFields>
  <dataFields count="6">
    <dataField name=" 25月均SV" fld="72" showDataAs="percentOfCol" baseField="0" baseItem="0" numFmtId="10"/>
    <dataField name=" 25Q3SV" fld="73" showDataAs="percentOfCol" baseField="0" baseItem="0" numFmtId="10"/>
    <dataField name=" 25Q4SV" fld="74" showDataAs="percentOfCol" baseField="0" baseItem="0" numFmtId="10"/>
    <dataField name=" 26Q1SV" fld="48" showDataAs="percentOfCol" baseField="0" baseItem="0" numFmtId="10"/>
    <dataField name=" 26Q2SV" fld="49" showDataAs="percentOfCol" baseField="0" baseItem="0" numFmtId="10"/>
    <dataField name=" 26H1SV" fld="50" showDataAs="percentOfCol" baseField="0" baseItem="0" numFmtId="10"/>
  </dataFields>
  <formats count="7">
    <format dxfId="56">
      <pivotArea outline="0" collapsedLevelsAreSubtotals="1" fieldPosition="0"/>
    </format>
    <format dxfId="55">
      <pivotArea outline="0" fieldPosition="0">
        <references count="1">
          <reference field="4294967294" count="1">
            <x v="0"/>
          </reference>
        </references>
      </pivotArea>
    </format>
    <format dxfId="54">
      <pivotArea outline="0" fieldPosition="0">
        <references count="1">
          <reference field="4294967294" count="1">
            <x v="1"/>
          </reference>
        </references>
      </pivotArea>
    </format>
    <format dxfId="53">
      <pivotArea outline="0" fieldPosition="0">
        <references count="1">
          <reference field="4294967294" count="1">
            <x v="2"/>
          </reference>
        </references>
      </pivotArea>
    </format>
    <format dxfId="52">
      <pivotArea outline="0" fieldPosition="0">
        <references count="1">
          <reference field="4294967294" count="1">
            <x v="3"/>
          </reference>
        </references>
      </pivotArea>
    </format>
    <format dxfId="51">
      <pivotArea outline="0" fieldPosition="0">
        <references count="1">
          <reference field="4294967294" count="1">
            <x v="4"/>
          </reference>
        </references>
      </pivotArea>
    </format>
    <format dxfId="50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37CDE-D295-4CE3-AE33-166AEFB396EA}" name="数据透视表4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G9" firstHeaderRow="0" firstDataRow="1" firstDataCol="1" rowPageCount="1" colPageCount="1"/>
  <pivotFields count="115">
    <pivotField showAll="0"/>
    <pivotField axis="axisPage" multipleItemSelectionAllowed="1" showAll="0">
      <items count="9">
        <item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 25月均SV" fld="72" showDataAs="percentOfCol" baseField="0" baseItem="0" numFmtId="10"/>
    <dataField name=" 25Q3SV" fld="73" showDataAs="percentOfCol" baseField="0" baseItem="0" numFmtId="10"/>
    <dataField name=" 25Q4SV" fld="74" showDataAs="percentOfCol" baseField="0" baseItem="0" numFmtId="10"/>
    <dataField name=" 26Q1SV" fld="48" showDataAs="percentOfCol" baseField="0" baseItem="0" numFmtId="10"/>
    <dataField name=" 26Q2SV" fld="49" showDataAs="percentOfCol" baseField="0" baseItem="0" numFmtId="10"/>
    <dataField name=" 26H1SV" fld="50" showDataAs="percentOfCol" baseField="0" baseItem="0" numFmtId="10"/>
  </dataFields>
  <formats count="7">
    <format dxfId="63">
      <pivotArea outline="0" collapsedLevelsAreSubtotals="1" fieldPosition="0"/>
    </format>
    <format dxfId="62">
      <pivotArea outline="0" fieldPosition="0">
        <references count="1">
          <reference field="4294967294" count="1">
            <x v="0"/>
          </reference>
        </references>
      </pivotArea>
    </format>
    <format dxfId="61">
      <pivotArea outline="0" fieldPosition="0">
        <references count="1">
          <reference field="4294967294" count="1">
            <x v="1"/>
          </reference>
        </references>
      </pivotArea>
    </format>
    <format dxfId="60">
      <pivotArea outline="0" fieldPosition="0">
        <references count="1">
          <reference field="4294967294" count="1">
            <x v="2"/>
          </reference>
        </references>
      </pivotArea>
    </format>
    <format dxfId="59">
      <pivotArea outline="0" fieldPosition="0">
        <references count="1">
          <reference field="4294967294" count="1">
            <x v="3"/>
          </reference>
        </references>
      </pivotArea>
    </format>
    <format dxfId="58">
      <pivotArea outline="0" fieldPosition="0">
        <references count="1">
          <reference field="4294967294" count="1">
            <x v="4"/>
          </reference>
        </references>
      </pivotArea>
    </format>
    <format dxfId="57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91365-2FCB-474A-BAFA-17B21AC4DB7D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2:Q48" firstHeaderRow="0" firstDataRow="1" firstDataCol="1"/>
  <pivotFields count="115">
    <pivotField showAll="0"/>
    <pivotField multipleItemSelectionAllowed="1" showAll="0">
      <items count="9">
        <item h="1" x="2"/>
        <item h="1" x="4"/>
        <item h="1" x="0"/>
        <item h="1" m="1" x="7"/>
        <item h="1" x="3"/>
        <item h="1" x="1"/>
        <item h="1"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88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dataField="1"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6">
    <i>
      <x v="3"/>
    </i>
    <i>
      <x v="20"/>
    </i>
    <i>
      <x v="21"/>
    </i>
    <i>
      <x v="22"/>
    </i>
    <i>
      <x v="23"/>
    </i>
    <i>
      <x v="38"/>
    </i>
    <i>
      <x v="92"/>
    </i>
    <i>
      <x v="93"/>
    </i>
    <i>
      <x v="94"/>
    </i>
    <i>
      <x v="97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1"/>
    </i>
    <i>
      <x v="113"/>
    </i>
    <i>
      <x v="115"/>
    </i>
    <i>
      <x v="116"/>
    </i>
    <i>
      <x v="123"/>
    </i>
    <i>
      <x v="124"/>
    </i>
    <i>
      <x v="125"/>
    </i>
    <i>
      <x v="126"/>
    </i>
    <i>
      <x v="127"/>
    </i>
    <i>
      <x v="128"/>
    </i>
    <i>
      <x v="131"/>
    </i>
    <i>
      <x v="133"/>
    </i>
    <i>
      <x v="134"/>
    </i>
    <i>
      <x v="135"/>
    </i>
    <i>
      <x v="136"/>
    </i>
    <i>
      <x v="138"/>
    </i>
    <i>
      <x v="140"/>
    </i>
    <i>
      <x v="141"/>
    </i>
    <i>
      <x v="142"/>
    </i>
    <i>
      <x v="145"/>
    </i>
    <i>
      <x v="146"/>
    </i>
    <i>
      <x v="147"/>
    </i>
    <i>
      <x v="149"/>
    </i>
    <i>
      <x v="150"/>
    </i>
    <i>
      <x v="154"/>
    </i>
    <i>
      <x v="162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 25MAX" fld="78" baseField="0" baseItem="0" numFmtId="176"/>
    <dataField name=" 25月均" fld="79" baseField="0" baseItem="0" numFmtId="176"/>
    <dataField name=" 25H2月均" fld="101" baseField="0" baseItem="0"/>
    <dataField name=" 2507SU" fld="86" baseField="0" baseItem="0"/>
    <dataField name=" 2508SU" fld="87" baseField="0" baseItem="0"/>
    <dataField name=" 2509SU" fld="88" baseField="0" baseItem="0"/>
    <dataField name=" 2510SU" fld="89" baseField="0" baseItem="0"/>
    <dataField name=" 2511SU" fld="90" baseField="0" baseItem="0"/>
    <dataField name=" 2512SU" fld="91" baseField="0" baseItem="0"/>
    <dataField name=" 2601SU" fld="24" baseField="0" baseItem="0" numFmtId="176"/>
    <dataField name=" 2602SU" fld="25" baseField="0" baseItem="0" numFmtId="176"/>
    <dataField name=" 2603SU" fld="26" baseField="0" baseItem="0" numFmtId="176"/>
    <dataField name=" 2604SU" fld="27" baseField="0" baseItem="0" numFmtId="176"/>
    <dataField name=" 2605SU" fld="28" baseField="0" baseItem="0" numFmtId="176"/>
    <dataField name=" 2606SU" fld="29" baseField="0" baseItem="0" numFmtId="176"/>
  </dataFields>
  <formats count="2"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89B2B-2861-4BD1-B274-E9D0556B0FC6}" name="数据透视表9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8:H39" firstHeaderRow="0" firstDataRow="1" firstDataCol="1" rowPageCount="2" colPageCount="1"/>
  <pivotFields count="115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8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axis="axisPage" multipleItemSelectionAllowed="1" showAll="0">
      <items count="6">
        <item x="0"/>
        <item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1">
    <i>
      <x v="103"/>
    </i>
    <i>
      <x v="10"/>
    </i>
    <i>
      <x v="71"/>
    </i>
    <i>
      <x v="84"/>
    </i>
    <i>
      <x v="27"/>
    </i>
    <i>
      <x v="23"/>
    </i>
    <i>
      <x v="101"/>
    </i>
    <i>
      <x v="14"/>
    </i>
    <i>
      <x v="148"/>
    </i>
    <i>
      <x v="46"/>
    </i>
    <i>
      <x v="32"/>
    </i>
    <i>
      <x v="118"/>
    </i>
    <i>
      <x v="181"/>
    </i>
    <i>
      <x v="20"/>
    </i>
    <i>
      <x v="67"/>
    </i>
    <i>
      <x v="179"/>
    </i>
    <i>
      <x v="123"/>
    </i>
    <i>
      <x v="8"/>
    </i>
    <i>
      <x v="12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item="0" hier="-1"/>
    <pageField fld="12" hier="-1"/>
  </pageFields>
  <dataFields count="7">
    <dataField name=" 25月均" fld="79" baseField="0" baseItem="0" numFmtId="176"/>
    <dataField name=" 25H2月均" fld="101" baseField="0" baseItem="0"/>
    <dataField name=" 26H1月均SU" fld="111" baseField="0" baseItem="0" numFmtId="176"/>
    <dataField name=" 25Q3月均SU" fld="109" baseField="0" baseItem="0" numFmtId="176"/>
    <dataField name=" 25Q4月均SU" fld="110" baseField="0" baseItem="0" numFmtId="176"/>
    <dataField name=" 26Q1月均SU" fld="107" baseField="0" baseItem="0" numFmtId="176"/>
    <dataField name=" 26Q2月均SU" fld="108" baseField="0" baseItem="0" numFmtId="176"/>
  </dataFields>
  <formats count="3">
    <format dxfId="30">
      <pivotArea outline="0" collapsedLevelsAreSubtotals="1" fieldPosition="0"/>
    </format>
    <format dxfId="29">
      <pivotArea dataOnly="0" labelOnly="1" outline="0" fieldPosition="0">
        <references count="1">
          <reference field="12" count="0"/>
        </references>
      </pivotArea>
    </format>
    <format dxfId="28">
      <pivotArea dataOnly="0" labelOnly="1" outline="0" fieldPosition="0">
        <references count="1">
          <reference field="4294967294" count="4">
            <x v="0"/>
            <x v="1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51A8F-35D1-4ECB-9C41-93AB23DC52B3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H13" firstHeaderRow="0" firstDataRow="1" firstDataCol="1" rowPageCount="1" colPageCount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6"/>
    </i>
    <i r="1">
      <x v="7"/>
    </i>
    <i>
      <x v="1"/>
    </i>
    <i r="1">
      <x v="2"/>
    </i>
    <i r="1">
      <x v="5"/>
    </i>
    <i>
      <x v="2"/>
    </i>
    <i r="1">
      <x v="1"/>
    </i>
    <i r="1"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2" hier="-1"/>
  </pageFields>
  <dataFields count="7">
    <dataField name=" 25月均" fld="79" baseField="0" baseItem="0" numFmtId="176"/>
    <dataField name=" 25H2月均" fld="101" baseField="0" baseItem="0"/>
    <dataField name=" 26H1月均SU" fld="111" baseField="0" baseItem="0" numFmtId="176"/>
    <dataField name=" 25Q3月均SU" fld="109" baseField="0" baseItem="0" numFmtId="176"/>
    <dataField name=" 25Q4月均SU" fld="110" baseField="0" baseItem="0" numFmtId="176"/>
    <dataField name=" 26Q1月均SU" fld="107" baseField="0" baseItem="0" numFmtId="176"/>
    <dataField name=" 26Q2月均SU" fld="108" baseField="0" baseItem="0" numFmtId="176"/>
  </dataFields>
  <formats count="3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12" count="0"/>
        </references>
      </pivotArea>
    </format>
    <format dxfId="31">
      <pivotArea dataOnly="0" labelOnly="1" outline="0" fieldPosition="0">
        <references count="1">
          <reference field="4294967294" count="4">
            <x v="0"/>
            <x v="1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B1400-E285-47CD-9CF3-B315AE08A338}" name="数据透视表10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8:I39" firstHeaderRow="0" firstDataRow="1" firstDataCol="1" rowPageCount="2" colPageCount="1"/>
  <pivotFields count="115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8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axis="axisPage" multipleItemSelectionAllowed="1" showAll="0">
      <items count="6">
        <item h="1" x="0"/>
        <item h="1" x="1"/>
        <item h="1"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dataField="1"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21">
    <i>
      <x v="103"/>
    </i>
    <i>
      <x v="71"/>
    </i>
    <i>
      <x v="14"/>
    </i>
    <i>
      <x v="23"/>
    </i>
    <i>
      <x v="10"/>
    </i>
    <i>
      <x v="101"/>
    </i>
    <i>
      <x v="27"/>
    </i>
    <i>
      <x v="46"/>
    </i>
    <i>
      <x v="84"/>
    </i>
    <i>
      <x v="32"/>
    </i>
    <i>
      <x v="118"/>
    </i>
    <i>
      <x v="8"/>
    </i>
    <i>
      <x v="148"/>
    </i>
    <i>
      <x v="179"/>
    </i>
    <i>
      <x v="67"/>
    </i>
    <i>
      <x v="123"/>
    </i>
    <i>
      <x v="181"/>
    </i>
    <i>
      <x v="12"/>
    </i>
    <i>
      <x v="20"/>
    </i>
    <i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11" item="0" hier="-1"/>
    <pageField fld="12" hier="-1"/>
  </pageFields>
  <dataFields count="8">
    <dataField name=" 24Q4P月均" fld="77" baseField="0" baseItem="0"/>
    <dataField name=" 25月均" fld="79" baseField="0" baseItem="0" numFmtId="176"/>
    <dataField name=" 25H2月均" fld="101" baseField="0" baseItem="0"/>
    <dataField name=" 26H1月均SU" fld="111" baseField="0" baseItem="0" numFmtId="176"/>
    <dataField name=" 25Q3月均SU" fld="109" baseField="0" baseItem="0" numFmtId="176"/>
    <dataField name=" 25Q4月均SU" fld="110" baseField="0" baseItem="0" numFmtId="176"/>
    <dataField name=" 26Q1月均SU" fld="107" baseField="0" baseItem="0" numFmtId="176"/>
    <dataField name=" 26Q2月均SU" fld="108" baseField="0" baseItem="0" numFmtId="176"/>
  </dataFields>
  <formats count="3">
    <format dxfId="24">
      <pivotArea outline="0" collapsedLevelsAreSubtotals="1" fieldPosition="0"/>
    </format>
    <format dxfId="23">
      <pivotArea dataOnly="0" labelOnly="1" outline="0" fieldPosition="0">
        <references count="1">
          <reference field="12" count="0"/>
        </references>
      </pivotArea>
    </format>
    <format dxfId="22">
      <pivotArea dataOnly="0" labelOnly="1" outline="0" fieldPosition="0">
        <references count="1">
          <reference field="4294967294" count="4">
            <x v="1"/>
            <x v="2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54DFF-25F1-494D-ABB2-3A064303AA2C}" name="数据透视表6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13" firstHeaderRow="0" firstDataRow="1" firstDataCol="1" rowPageCount="1" colPageCount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dataField="1"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1"/>
  </rowFields>
  <rowItems count="10">
    <i>
      <x/>
    </i>
    <i r="1">
      <x v="2"/>
    </i>
    <i r="1">
      <x v="5"/>
    </i>
    <i>
      <x v="1"/>
    </i>
    <i r="1">
      <x v="1"/>
    </i>
    <i r="1">
      <x v="4"/>
    </i>
    <i>
      <x v="2"/>
    </i>
    <i r="1">
      <x v="6"/>
    </i>
    <i r="1">
      <x v="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2" hier="-1"/>
  </pageFields>
  <dataFields count="8">
    <dataField name=" 24Q4P月均" fld="77" baseField="0" baseItem="0"/>
    <dataField name=" 25月均" fld="79" baseField="0" baseItem="0" numFmtId="176"/>
    <dataField name=" 25H2月均" fld="101" baseField="0" baseItem="0"/>
    <dataField name=" 26H1月均SU" fld="111" baseField="0" baseItem="0" numFmtId="176"/>
    <dataField name=" 25Q3月均SU" fld="109" baseField="0" baseItem="0" numFmtId="176"/>
    <dataField name=" 25Q4月均SU" fld="110" baseField="0" baseItem="0" numFmtId="176"/>
    <dataField name=" 26Q1月均SU" fld="107" baseField="0" baseItem="0" numFmtId="176"/>
    <dataField name=" 26Q2月均SU" fld="108" baseField="0" baseItem="0" numFmtId="176"/>
  </dataFields>
  <formats count="3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12" count="0"/>
        </references>
      </pivotArea>
    </format>
    <format dxfId="25">
      <pivotArea dataOnly="0" labelOnly="1" outline="0" fieldPosition="0">
        <references count="1">
          <reference field="4294967294" count="4">
            <x v="1"/>
            <x v="2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23202-2DCB-4B9C-90EF-6DD42A25B9FF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P40" firstHeaderRow="0" firstDataRow="1" firstDataCol="1"/>
  <pivotFields count="115">
    <pivotField showAll="0"/>
    <pivotField axis="axisRow" showAll="0">
      <items count="9">
        <item h="1" x="2"/>
        <item x="4"/>
        <item x="0"/>
        <item m="1" x="7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dataField="1"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12"/>
  </rowFields>
  <rowItems count="37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 25MAX" fld="78" baseField="0" baseItem="0" numFmtId="176"/>
    <dataField name=" 25月均" fld="79" baseField="0" baseItem="0" numFmtId="176"/>
    <dataField name=" 25H2月均" fld="101" baseField="0" baseItem="0"/>
    <dataField name=" 2507SU" fld="86" baseField="0" baseItem="0"/>
    <dataField name=" 2508SU" fld="87" baseField="0" baseItem="0"/>
    <dataField name=" 2509SU" fld="88" baseField="0" baseItem="0"/>
    <dataField name=" 2510SU" fld="89" baseField="0" baseItem="0"/>
    <dataField name=" 2511SU" fld="90" baseField="0" baseItem="0"/>
    <dataField name=" 2512SU" fld="91" baseField="0" baseItem="0"/>
    <dataField name=" 2601SU" fld="24" baseField="0" baseItem="0" numFmtId="176"/>
    <dataField name=" 2602SU" fld="25" baseField="0" baseItem="0" numFmtId="176"/>
    <dataField name=" 2603SU" fld="26" baseField="0" baseItem="0" numFmtId="176"/>
    <dataField name=" 2604SU" fld="27" baseField="0" baseItem="0" numFmtId="176"/>
    <dataField name=" 2605SU" fld="28" baseField="0" baseItem="0" numFmtId="176"/>
    <dataField name=" 2606SU" fld="29" baseField="0" baseItem="0" numFmtId="176"/>
  </dataFields>
  <formats count="2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02455-D5E6-47F8-B219-C1C85F026646}" name="数据透视表1" cacheId="5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B4:K50" firstHeaderRow="0" firstDataRow="1" firstDataCol="1" rowPageCount="1" colPageCount="1"/>
  <pivotFields count="115">
    <pivotField showAll="0"/>
    <pivotField multipleItemSelectionAllowed="1" showAll="0">
      <items count="9">
        <item h="1" x="2"/>
        <item h="1" x="4"/>
        <item h="1" x="0"/>
        <item h="1" m="1" x="7"/>
        <item h="1" x="3"/>
        <item h="1" x="1"/>
        <item h="1"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88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m="1" x="186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dataField="1"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46">
    <i>
      <x v="3"/>
    </i>
    <i>
      <x v="20"/>
    </i>
    <i>
      <x v="21"/>
    </i>
    <i>
      <x v="22"/>
    </i>
    <i>
      <x v="23"/>
    </i>
    <i>
      <x v="38"/>
    </i>
    <i>
      <x v="92"/>
    </i>
    <i>
      <x v="93"/>
    </i>
    <i>
      <x v="94"/>
    </i>
    <i>
      <x v="97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1"/>
    </i>
    <i>
      <x v="113"/>
    </i>
    <i>
      <x v="115"/>
    </i>
    <i>
      <x v="116"/>
    </i>
    <i>
      <x v="123"/>
    </i>
    <i>
      <x v="124"/>
    </i>
    <i>
      <x v="125"/>
    </i>
    <i>
      <x v="126"/>
    </i>
    <i>
      <x v="127"/>
    </i>
    <i>
      <x v="128"/>
    </i>
    <i>
      <x v="131"/>
    </i>
    <i>
      <x v="133"/>
    </i>
    <i>
      <x v="134"/>
    </i>
    <i>
      <x v="135"/>
    </i>
    <i>
      <x v="136"/>
    </i>
    <i>
      <x v="138"/>
    </i>
    <i>
      <x v="140"/>
    </i>
    <i>
      <x v="141"/>
    </i>
    <i>
      <x v="142"/>
    </i>
    <i>
      <x v="145"/>
    </i>
    <i>
      <x v="146"/>
    </i>
    <i>
      <x v="147"/>
    </i>
    <i>
      <x v="149"/>
    </i>
    <i>
      <x v="150"/>
    </i>
    <i>
      <x v="154"/>
    </i>
    <i>
      <x v="16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3" item="5" hier="-1"/>
  </pageFields>
  <dataFields count="9">
    <dataField name=" 25MAX" fld="78" baseField="0" baseItem="0" numFmtId="176"/>
    <dataField name=" 25月均" fld="79" baseField="0" baseItem="0" numFmtId="176"/>
    <dataField name=" 25H2月均" fld="101" baseField="0" baseItem="0"/>
    <dataField name=" 26H1月均SU" fld="111" baseField="0" baseItem="0" numFmtId="176"/>
    <dataField name=" 26Q1月均SU" fld="107" baseField="0" baseItem="0" numFmtId="176"/>
    <dataField name=" 26Q2月均SU" fld="108" baseField="0" baseItem="0" numFmtId="176"/>
    <dataField name=" 当月TU" fld="51" baseField="0" baseItem="0" numFmtId="176"/>
    <dataField name=" 当月SU" fld="52" baseField="0" baseItem="0" numFmtId="176"/>
    <dataField name=" 当月进度" fld="104" baseField="0" baseItem="0" numFmtId="9"/>
  </dataFields>
  <formats count="4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40664-36DB-4DC4-A39E-5055BFCA727D}" name="数据透视表12" cacheId="5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T3:W11" firstHeaderRow="1" firstDataRow="2" firstDataCol="1" rowPageCount="1" colPageCount="1"/>
  <pivotFields count="9">
    <pivotField axis="axisRow" showAll="0">
      <items count="8">
        <item x="0"/>
        <item x="1"/>
        <item x="3"/>
        <item x="4"/>
        <item x="5"/>
        <item x="2"/>
        <item h="1" x="6"/>
        <item t="default"/>
      </items>
    </pivotField>
    <pivotField dataField="1" showAll="0"/>
    <pivotField showAll="0"/>
    <pivotField numFmtId="179" showAll="0"/>
    <pivotField numFmtId="179" showAll="0"/>
    <pivotField numFmtId="179" showAll="0"/>
    <pivotField numFmtId="9" showAll="0"/>
    <pivotField axis="axisCol" numFmtId="179" showAll="0">
      <items count="4">
        <item x="0"/>
        <item x="1"/>
        <item x="2"/>
        <item t="default"/>
      </items>
    </pivotField>
    <pivotField axis="axisPage" multipleItemSelectionAllowed="1" showAll="0">
      <items count="7">
        <item x="0"/>
        <item x="2"/>
        <item x="3"/>
        <item x="4"/>
        <item x="5"/>
        <item h="1"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8" hier="-1"/>
  </pageFields>
  <dataFields count="1">
    <dataField name="计数项:行标签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12290-DFAC-493C-A10E-81D9E87610E0}" name="数据透视表11" cacheId="5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3:R11" firstHeaderRow="1" firstDataRow="2" firstDataCol="1"/>
  <pivotFields count="9">
    <pivotField axis="axisRow" showAll="0">
      <items count="8">
        <item x="0"/>
        <item x="1"/>
        <item x="3"/>
        <item x="4"/>
        <item x="5"/>
        <item x="2"/>
        <item h="1" x="6"/>
        <item t="default"/>
      </items>
    </pivotField>
    <pivotField dataField="1" showAll="0"/>
    <pivotField showAll="0"/>
    <pivotField numFmtId="179" showAll="0"/>
    <pivotField numFmtId="179" showAll="0"/>
    <pivotField numFmtId="179" showAll="0"/>
    <pivotField numFmtId="9" showAll="0"/>
    <pivotField numFmtId="179" showAll="0"/>
    <pivotField axis="axisCol" showAll="0">
      <items count="7">
        <item x="0"/>
        <item x="2"/>
        <item x="3"/>
        <item x="4"/>
        <item x="5"/>
        <item h="1"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行标签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B2682-9528-4B84-A5FB-18B2AB987762}" name="数据透视表14" cacheId="4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Q14:AA23" firstHeaderRow="1" firstDataRow="3" firstDataCol="1" rowPageCount="1" colPageCount="1"/>
  <pivotFields count="12">
    <pivotField axis="axisRow" showAll="0">
      <items count="8">
        <item x="0"/>
        <item x="1"/>
        <item x="3"/>
        <item x="4"/>
        <item x="5"/>
        <item h="1" x="6"/>
        <item x="2"/>
        <item t="default"/>
      </items>
    </pivotField>
    <pivotField showAll="0"/>
    <pivotField showAll="0"/>
    <pivotField axis="axisPage" multipleItemSelectionAllowed="1" showAll="0">
      <items count="6">
        <item x="0"/>
        <item x="2"/>
        <item h="1" x="3"/>
        <item h="1" x="1"/>
        <item h="1"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2">
    <field x="-2"/>
    <field x="10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pageFields count="1">
    <pageField fld="3" hier="-1"/>
  </pageFields>
  <dataFields count="2">
    <dataField name=" 精准诊断" fld="6" baseField="0" baseItem="0"/>
    <dataField name=" 新星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DB739-B74B-44DB-8445-E17E300CD47C}" name="数据透视表13" cacheId="4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Q3:U10" firstHeaderRow="0" firstDataRow="1" firstDataCol="1" rowPageCount="1" colPageCount="1"/>
  <pivotFields count="12">
    <pivotField axis="axisRow" showAll="0">
      <items count="8">
        <item x="0"/>
        <item x="1"/>
        <item x="3"/>
        <item x="4"/>
        <item x="5"/>
        <item h="1" x="6"/>
        <item x="2"/>
        <item t="default"/>
      </items>
    </pivotField>
    <pivotField showAll="0"/>
    <pivotField showAll="0"/>
    <pivotField axis="axisPage" multipleItemSelectionAllowed="1" showAll="0">
      <items count="6">
        <item x="0"/>
        <item x="2"/>
        <item h="1" x="3"/>
        <item h="1" x="1"/>
        <item h="1" x="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" hier="-1"/>
  </pageFields>
  <dataFields count="4">
    <dataField name=" 精准诊断" fld="6" baseField="0" baseItem="0"/>
    <dataField name=" 精准诊断突破" fld="8" baseField="0" baseItem="0"/>
    <dataField name=" 新星" fld="7" baseField="0" baseItem="0"/>
    <dataField name=" 新星突破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868FC-61C9-4B0E-87BC-2150D8C8937E}" name="数据透视表1" cacheId="51" applyNumberFormats="0" applyBorderFormats="0" applyFontFormats="0" applyPatternFormats="0" applyAlignmentFormats="0" applyWidthHeightFormats="1" dataCaption="值" updatedVersion="8" minRefreshableVersion="3" useAutoFormatting="1" colGrandTotals="0" itemPrintTitles="1" createdVersion="8" indent="0" outline="1" outlineData="1" multipleFieldFilters="0">
  <location ref="A3:M229" firstHeaderRow="1" firstDataRow="3" firstDataCol="1"/>
  <pivotFields count="93">
    <pivotField showAll="0"/>
    <pivotField showAll="0"/>
    <pivotField showAll="0"/>
    <pivotField showAll="0"/>
    <pivotField showAll="0"/>
    <pivotField axis="axisRow" showAll="0">
      <items count="224">
        <item x="74"/>
        <item x="76"/>
        <item x="130"/>
        <item x="131"/>
        <item x="56"/>
        <item x="0"/>
        <item x="77"/>
        <item x="1"/>
        <item x="132"/>
        <item x="2"/>
        <item x="133"/>
        <item x="3"/>
        <item x="134"/>
        <item x="135"/>
        <item x="136"/>
        <item x="137"/>
        <item x="138"/>
        <item x="57"/>
        <item x="96"/>
        <item x="97"/>
        <item x="9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8"/>
        <item x="29"/>
        <item x="30"/>
        <item x="31"/>
        <item x="24"/>
        <item x="25"/>
        <item x="26"/>
        <item x="27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43"/>
        <item x="4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 t="grand">
      <x/>
    </i>
  </rowItems>
  <colFields count="2">
    <field x="14"/>
    <field x="-2"/>
  </colFields>
  <colItems count="12"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求和项:1月" fld="67" baseField="0" baseItem="0"/>
    <dataField name="求和项:2月" fld="68" baseField="0" baseItem="0"/>
    <dataField name="求和项:3月" fld="69" baseField="0" baseItem="0"/>
    <dataField name="求和项:4月" fld="70" baseField="0" baseItem="0"/>
    <dataField name="求和项:5月" fld="71" baseField="0" baseItem="0"/>
    <dataField name="求和项:6月" fld="7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78CE3-FD6C-4336-8CC6-EDAB3CEA228C}" name="数据透视表6" cacheId="5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3:H190" firstHeaderRow="1" firstDataRow="1" firstDataCol="1" rowPageCount="1" colPageCount="1"/>
  <pivotFields count="9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7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Items count="1">
    <i/>
  </colItems>
  <pageFields count="1">
    <pageField fld="14" item="5" hier="-1"/>
  </pageFields>
  <dataFields count="1">
    <dataField name="求和项:26H1SU" fld="33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3A484-967E-4BA2-9C72-10582CC7660E}" name="数据透视表5" cacheId="5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:D41" firstHeaderRow="0" firstDataRow="1" firstDataCol="1" rowPageCount="3" colPageCount="1"/>
  <pivotFields count="93">
    <pivotField showAll="0"/>
    <pivotField showAll="0"/>
    <pivotField axis="axisPage" showAll="0">
      <items count="8">
        <item x="2"/>
        <item x="4"/>
        <item x="0"/>
        <item x="3"/>
        <item x="1"/>
        <item x="5"/>
        <item x="6"/>
        <item t="default"/>
      </items>
    </pivotField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187">
        <item x="58"/>
        <item x="29"/>
        <item x="32"/>
        <item x="142"/>
        <item x="103"/>
        <item x="21"/>
        <item x="7"/>
        <item x="36"/>
        <item x="3"/>
        <item x="15"/>
        <item x="9"/>
        <item x="25"/>
        <item x="0"/>
        <item x="8"/>
        <item x="2"/>
        <item x="4"/>
        <item x="6"/>
        <item x="1"/>
        <item x="5"/>
        <item x="59"/>
        <item x="115"/>
        <item x="107"/>
        <item x="130"/>
        <item x="111"/>
        <item x="161"/>
        <item x="143"/>
        <item x="173"/>
        <item x="122"/>
        <item x="148"/>
        <item x="163"/>
        <item x="49"/>
        <item x="41"/>
        <item x="61"/>
        <item x="91"/>
        <item x="63"/>
        <item x="60"/>
        <item x="62"/>
        <item x="64"/>
        <item x="140"/>
        <item x="170"/>
        <item x="65"/>
        <item x="67"/>
        <item x="38"/>
        <item x="17"/>
        <item x="82"/>
        <item x="80"/>
        <item x="81"/>
        <item x="160"/>
        <item x="28"/>
        <item x="27"/>
        <item x="66"/>
        <item x="69"/>
        <item x="70"/>
        <item x="68"/>
        <item x="71"/>
        <item x="77"/>
        <item x="73"/>
        <item x="74"/>
        <item x="76"/>
        <item x="72"/>
        <item x="89"/>
        <item x="14"/>
        <item x="13"/>
        <item x="12"/>
        <item x="90"/>
        <item x="30"/>
        <item x="85"/>
        <item x="83"/>
        <item x="79"/>
        <item x="86"/>
        <item x="84"/>
        <item x="78"/>
        <item x="18"/>
        <item x="19"/>
        <item x="20"/>
        <item x="87"/>
        <item x="88"/>
        <item x="22"/>
        <item x="23"/>
        <item x="24"/>
        <item x="39"/>
        <item x="31"/>
        <item x="35"/>
        <item x="40"/>
        <item x="43"/>
        <item x="45"/>
        <item x="50"/>
        <item x="47"/>
        <item x="46"/>
        <item x="44"/>
        <item x="48"/>
        <item x="101"/>
        <item x="154"/>
        <item x="114"/>
        <item x="151"/>
        <item x="181"/>
        <item x="165"/>
        <item x="147"/>
        <item x="118"/>
        <item x="166"/>
        <item x="150"/>
        <item x="177"/>
        <item x="117"/>
        <item x="119"/>
        <item x="179"/>
        <item x="120"/>
        <item x="144"/>
        <item x="162"/>
        <item x="128"/>
        <item x="110"/>
        <item x="109"/>
        <item x="184"/>
        <item x="175"/>
        <item x="145"/>
        <item x="174"/>
        <item x="180"/>
        <item x="125"/>
        <item x="116"/>
        <item x="172"/>
        <item x="178"/>
        <item x="124"/>
        <item x="157"/>
        <item x="135"/>
        <item x="183"/>
        <item x="139"/>
        <item x="129"/>
        <item x="136"/>
        <item x="171"/>
        <item x="155"/>
        <item x="164"/>
        <item x="182"/>
        <item x="127"/>
        <item x="152"/>
        <item x="153"/>
        <item x="131"/>
        <item x="113"/>
        <item x="146"/>
        <item x="156"/>
        <item x="158"/>
        <item x="132"/>
        <item x="134"/>
        <item x="133"/>
        <item x="126"/>
        <item x="141"/>
        <item x="138"/>
        <item x="112"/>
        <item x="149"/>
        <item x="167"/>
        <item x="159"/>
        <item x="169"/>
        <item x="185"/>
        <item x="108"/>
        <item x="121"/>
        <item x="137"/>
        <item x="96"/>
        <item x="93"/>
        <item x="92"/>
        <item x="16"/>
        <item x="26"/>
        <item x="42"/>
        <item x="37"/>
        <item x="176"/>
        <item x="100"/>
        <item x="11"/>
        <item x="75"/>
        <item x="97"/>
        <item x="98"/>
        <item x="99"/>
        <item x="102"/>
        <item x="104"/>
        <item x="34"/>
        <item x="33"/>
        <item x="94"/>
        <item x="95"/>
        <item x="57"/>
        <item x="54"/>
        <item x="53"/>
        <item x="52"/>
        <item x="51"/>
        <item x="56"/>
        <item x="123"/>
        <item x="105"/>
        <item x="168"/>
        <item x="55"/>
        <item x="10"/>
        <item x="1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numFmtId="176" showAll="0"/>
    <pivotField numFmtId="176" showAll="0"/>
    <pivotField numFmtId="176" showAll="0"/>
    <pivotField showAll="0"/>
    <pivotField dataField="1" numFmtId="176" showAll="0"/>
    <pivotField numFmtId="176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36">
    <i>
      <x v="147"/>
    </i>
    <i>
      <x v="117"/>
    </i>
    <i>
      <x v="151"/>
    </i>
    <i>
      <x v="180"/>
    </i>
    <i>
      <x v="109"/>
    </i>
    <i>
      <x v="128"/>
    </i>
    <i>
      <x v="120"/>
    </i>
    <i>
      <x v="142"/>
    </i>
    <i>
      <x v="136"/>
    </i>
    <i>
      <x v="26"/>
    </i>
    <i>
      <x v="95"/>
    </i>
    <i>
      <x v="182"/>
    </i>
    <i>
      <x v="25"/>
    </i>
    <i>
      <x v="152"/>
    </i>
    <i>
      <x v="27"/>
    </i>
    <i>
      <x v="29"/>
    </i>
    <i>
      <x v="185"/>
    </i>
    <i>
      <x v="28"/>
    </i>
    <i>
      <x v="98"/>
    </i>
    <i>
      <x v="121"/>
    </i>
    <i>
      <x v="118"/>
    </i>
    <i>
      <x v="47"/>
    </i>
    <i>
      <x v="143"/>
    </i>
    <i>
      <x v="96"/>
    </i>
    <i>
      <x v="129"/>
    </i>
    <i>
      <x v="113"/>
    </i>
    <i>
      <x v="150"/>
    </i>
    <i>
      <x v="138"/>
    </i>
    <i>
      <x v="111"/>
    </i>
    <i>
      <x v="24"/>
    </i>
    <i>
      <x v="119"/>
    </i>
    <i>
      <x v="99"/>
    </i>
    <i>
      <x v="39"/>
    </i>
    <i>
      <x v="131"/>
    </i>
    <i>
      <x v="1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item="5" hier="-1"/>
    <pageField fld="3" hier="-1"/>
    <pageField fld="14" item="4" hier="-1"/>
  </pageFields>
  <dataFields count="3">
    <dataField name="求和项:25MAX" fld="79" baseField="0" baseItem="0" numFmtId="176"/>
    <dataField name="求和项:2506SU" fld="86" baseField="0" baseItem="0"/>
    <dataField name="求和项:2509SU" fld="89" baseField="0" baseItem="0"/>
  </dataFields>
  <formats count="13">
    <format dxfId="14">
      <pivotArea collapsedLevelsAreSubtotals="1" fieldPosition="0">
        <references count="2">
          <reference field="4294967294" count="1" selected="0">
            <x v="0"/>
          </reference>
          <reference field="8" count="1">
            <x v="142"/>
          </reference>
        </references>
      </pivotArea>
    </format>
    <format dxfId="13">
      <pivotArea dataOnly="0" labelOnly="1" fieldPosition="0">
        <references count="1">
          <reference field="8" count="1">
            <x v="14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8" count="2">
            <x v="26"/>
            <x v="95"/>
          </reference>
        </references>
      </pivotArea>
    </format>
    <format dxfId="11">
      <pivotArea dataOnly="0" labelOnly="1" fieldPosition="0">
        <references count="1">
          <reference field="8" count="2">
            <x v="26"/>
            <x v="95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8" count="1">
            <x v="29"/>
          </reference>
        </references>
      </pivotArea>
    </format>
    <format dxfId="9">
      <pivotArea dataOnly="0" labelOnly="1" fieldPosition="0">
        <references count="1">
          <reference field="8" count="1">
            <x v="29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8" count="3">
            <x v="47"/>
            <x v="118"/>
            <x v="121"/>
          </reference>
        </references>
      </pivotArea>
    </format>
    <format dxfId="7">
      <pivotArea dataOnly="0" labelOnly="1" fieldPosition="0">
        <references count="1">
          <reference field="8" count="3">
            <x v="47"/>
            <x v="118"/>
            <x v="12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8" count="1">
            <x v="129"/>
          </reference>
        </references>
      </pivotArea>
    </format>
    <format dxfId="5">
      <pivotArea dataOnly="0" labelOnly="1" fieldPosition="0">
        <references count="1">
          <reference field="8" count="1">
            <x v="129"/>
          </reference>
        </references>
      </pivotArea>
    </format>
    <format dxfId="4">
      <pivotArea dataOnly="0" labelOnly="1" fieldPosition="0">
        <references count="1">
          <reference field="8" count="1">
            <x v="142"/>
          </reference>
        </references>
      </pivotArea>
    </format>
    <format dxfId="3">
      <pivotArea dataOnly="0" labelOnly="1" fieldPosition="0">
        <references count="1">
          <reference field="8" count="1">
            <x v="29"/>
          </reference>
        </references>
      </pivotArea>
    </format>
    <format dxfId="2">
      <pivotArea dataOnly="0" labelOnly="1" fieldPosition="0">
        <references count="1">
          <reference field="8" count="1">
            <x v="4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医院分层1" xr10:uid="{94146578-7050-4D2B-95D4-74EA5891BD0A}" sourceName="医院分层">
  <pivotTables>
    <pivotTable tabId="4" name="数据透视表1"/>
  </pivotTables>
  <data>
    <tabular pivotCacheId="1696585562">
      <items count="4">
        <i x="0" s="1"/>
        <i x="2" s="1"/>
        <i x="1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产品品规" xr10:uid="{9501DDE0-DB94-482C-82F0-D936063E726E}" sourceName="产品品规">
  <pivotTables>
    <pivotTable tabId="4" name="数据透视表1"/>
  </pivotTables>
  <data>
    <tabular pivotCacheId="1696585562">
      <items count="7">
        <i x="0"/>
        <i x="1"/>
        <i x="2"/>
        <i x="3"/>
        <i x="4" s="1"/>
        <i x="5"/>
        <i x="6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医院分层11" xr10:uid="{69A53C14-00BC-4B43-943C-2CFB19AB0EA8}" sourceName="医院分层">
  <pivotTables>
    <pivotTable tabId="6" name="数据透视表1"/>
  </pivotTables>
  <data>
    <tabular pivotCacheId="1696585562">
      <items count="4">
        <i x="0" s="1"/>
        <i x="2" s="1"/>
        <i x="1" s="1"/>
        <i x="3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医院分层2" xr10:uid="{CD6C811E-AFCB-49F8-B858-2C1297A7A9DB}" sourceName="医院分层">
  <pivotTables>
    <pivotTable tabId="16" name="数据透视表1"/>
    <pivotTable tabId="16" name="数据透视表11"/>
  </pivotTables>
  <data>
    <tabular pivotCacheId="1696585562">
      <items count="4">
        <i x="0" s="1"/>
        <i x="2" s="1"/>
        <i x="1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LEL" xr10:uid="{F3AC1721-F47B-415B-85D1-3DAF5F6B5779}" sourceName="LEL">
  <pivotTables>
    <pivotTable tabId="16" name="数据透视表1"/>
    <pivotTable tabId="16" name="数据透视表11"/>
  </pivotTables>
  <data>
    <tabular pivotCacheId="1696585562">
      <items count="8">
        <i x="2" s="1"/>
        <i x="4" s="1"/>
        <i x="0" s="1"/>
        <i x="3" s="1"/>
        <i x="1" s="1"/>
        <i x="5" s="1"/>
        <i x="6" s="1"/>
        <i x="7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核心医院" xr10:uid="{20D6BED1-10D8-435E-8AFE-0689D24A3E3D}" sourceName="核心医院">
  <pivotTables>
    <pivotTable tabId="16" name="数据透视表1"/>
    <pivotTable tabId="16" name="数据透视表11"/>
  </pivotTables>
  <data>
    <tabular pivotCacheId="1696585562">
      <items count="5">
        <i x="2" s="1"/>
        <i x="1" s="1"/>
        <i x="3" s="1"/>
        <i x="0" s="1"/>
        <i x="4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LEL1" xr10:uid="{9347DD50-634E-4CA5-8D8A-CB3838F12CA5}" sourceName="LEL">
  <pivotTables>
    <pivotTable tabId="21" name="数据透视表9"/>
    <pivotTable tabId="21" name="数据透视表2"/>
    <pivotTable tabId="21" name="数据透视表3"/>
  </pivotTables>
  <data>
    <tabular pivotCacheId="1696585562">
      <items count="8">
        <i x="4" s="1"/>
        <i x="0" s="1"/>
        <i x="3" s="1"/>
        <i x="1" s="1"/>
        <i x="5" s="1"/>
        <i x="6" s="1"/>
        <i x="2" s="1" nd="1"/>
        <i x="7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医院分层" xr10:uid="{6D690AF1-A832-483F-A67E-8827E15C1580}" sourceName="医院分层">
  <pivotTables>
    <pivotTable tabId="21" name="数据透视表9"/>
    <pivotTable tabId="21" name="数据透视表2"/>
    <pivotTable tabId="21" name="数据透视表3"/>
  </pivotTables>
  <data>
    <tabular pivotCacheId="1696585562">
      <items count="4">
        <i x="0" s="1"/>
        <i x="2"/>
        <i x="1"/>
        <i x="3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LEL2" xr10:uid="{3DDBE6E2-1733-45C9-B67A-278116CF3F99}" sourceName="LEL">
  <pivotTables>
    <pivotTable tabId="4" name="数据透视表1"/>
  </pivotTables>
  <data>
    <tabular pivotCacheId="1696585562">
      <items count="8">
        <i x="2"/>
        <i x="4"/>
        <i x="0"/>
        <i x="3"/>
        <i x="1"/>
        <i x="5"/>
        <i x="6" s="1"/>
        <i x="7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LEL3" xr10:uid="{BEA96AC9-C895-4CD0-BE46-D222831100E0}" sourceName="LEL">
  <pivotTables>
    <pivotTable tabId="6" name="数据透视表1"/>
  </pivotTables>
  <data>
    <tabular pivotCacheId="1696585562">
      <items count="8">
        <i x="2"/>
        <i x="4"/>
        <i x="0"/>
        <i x="3"/>
        <i x="1"/>
        <i x="5"/>
        <i x="6" s="1"/>
        <i x="7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医院分层 3" xr10:uid="{4909FC8D-70F0-47FD-988C-55008E2B7D3D}" cache="切片器_医院分层2" caption="医院分层" columnCount="2" rowHeight="251883"/>
  <slicer name="LEL" xr10:uid="{804B2103-2278-49DB-9B06-B6E1C5D2F650}" cache="切片器_LEL" caption="LEL" startItem="2" columnCount="2" rowHeight="251883"/>
  <slicer name="核心医院" xr10:uid="{8CB39ED7-CA62-4742-8F47-A1A9ADB456AF}" cache="切片器_核心医院" caption="核心医院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EL 1" xr10:uid="{2AAE7D80-0757-4DD0-ACC0-1A9C3F367DA0}" cache="切片器_LEL1" caption="LEL" columnCount="2" rowHeight="251883"/>
  <slicer name="医院分层" xr10:uid="{9E64200A-0CE7-436C-938B-8B6C6EE7F412}" cache="切片器_医院分层" caption="医院分层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医院分层 1" xr10:uid="{B9715C8F-2EEB-4F8D-B7FE-AFA94C02BC56}" cache="切片器_医院分层1" caption="医院分层" rowHeight="251883"/>
  <slicer name="产品品规" xr10:uid="{B7CCDCF2-46FE-498F-940D-7129C0F22AA8}" cache="切片器_产品品规" caption="产品品规" startItem="3" rowHeight="251883"/>
  <slicer name="LEL 2" xr10:uid="{0FBEE9B9-8A68-4C09-A28D-47E3CFE29057}" cache="切片器_LEL2" caption="LEL" columnCount="2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医院分层 2" xr10:uid="{FDAF94E2-062D-4C98-90C5-ED17EDF69EB5}" cache="切片器_医院分层11" caption="医院分层" rowHeight="251883"/>
  <slicer name="LEL 3" xr10:uid="{8B1874AD-D20F-478E-AF33-B6718F4787F0}" cache="切片器_LEL3" caption="LEL" rowHeight="251883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34DE-D9D8-4BE4-8F49-7CE93A344611}">
  <dimension ref="A1:L65"/>
  <sheetViews>
    <sheetView workbookViewId="0">
      <selection activeCell="F18" sqref="F18"/>
    </sheetView>
  </sheetViews>
  <sheetFormatPr defaultRowHeight="15.5"/>
  <cols>
    <col min="1" max="1" width="15.58203125" bestFit="1" customWidth="1"/>
    <col min="2" max="2" width="14.25" style="89" bestFit="1" customWidth="1"/>
    <col min="3" max="3" width="14.33203125" style="89" bestFit="1" customWidth="1"/>
    <col min="4" max="4" width="13.4140625" style="17" bestFit="1" customWidth="1"/>
    <col min="5" max="5" width="15.4140625" style="17" bestFit="1" customWidth="1"/>
    <col min="6" max="6" width="18.1640625" style="17" bestFit="1" customWidth="1"/>
    <col min="7" max="7" width="18.25" style="17" bestFit="1" customWidth="1"/>
    <col min="8" max="8" width="5.25" customWidth="1"/>
    <col min="9" max="9" width="11.4140625" style="17" bestFit="1" customWidth="1"/>
    <col min="11" max="12" width="0" hidden="1" customWidth="1"/>
  </cols>
  <sheetData>
    <row r="1" spans="1:12">
      <c r="A1" s="16"/>
    </row>
    <row r="2" spans="1:12">
      <c r="B2" s="28"/>
      <c r="L2" t="s">
        <v>1035</v>
      </c>
    </row>
    <row r="3" spans="1:12">
      <c r="K3" t="s">
        <v>965</v>
      </c>
      <c r="L3">
        <v>37</v>
      </c>
    </row>
    <row r="4" spans="1:12">
      <c r="A4" s="23" t="s">
        <v>565</v>
      </c>
      <c r="B4" s="28" t="s">
        <v>1036</v>
      </c>
      <c r="C4" s="28" t="s">
        <v>1037</v>
      </c>
      <c r="D4" s="11" t="s">
        <v>1038</v>
      </c>
      <c r="E4" s="11" t="s">
        <v>1039</v>
      </c>
      <c r="F4"/>
      <c r="G4"/>
      <c r="I4"/>
      <c r="K4" t="s">
        <v>966</v>
      </c>
      <c r="L4">
        <v>39</v>
      </c>
    </row>
    <row r="5" spans="1:12">
      <c r="A5" s="10" t="s">
        <v>709</v>
      </c>
      <c r="B5" s="28">
        <v>57240776.200093724</v>
      </c>
      <c r="C5" s="28">
        <v>62889952.460006244</v>
      </c>
      <c r="D5" s="11">
        <v>1.0986914684763354</v>
      </c>
      <c r="E5" s="11">
        <v>0.49690647849879832</v>
      </c>
      <c r="F5"/>
      <c r="G5"/>
      <c r="I5"/>
      <c r="K5" t="s">
        <v>970</v>
      </c>
      <c r="L5">
        <v>5</v>
      </c>
    </row>
    <row r="6" spans="1:12">
      <c r="A6" s="90" t="s">
        <v>13</v>
      </c>
      <c r="B6" s="28">
        <v>2148872.7365312893</v>
      </c>
      <c r="C6" s="28">
        <v>4425427.5599999996</v>
      </c>
      <c r="D6" s="11">
        <v>2.059418170637469</v>
      </c>
      <c r="E6" s="11" t="e">
        <v>#DIV/0!</v>
      </c>
      <c r="F6"/>
      <c r="G6"/>
      <c r="I6"/>
      <c r="K6" t="s">
        <v>971</v>
      </c>
      <c r="L6">
        <v>4</v>
      </c>
    </row>
    <row r="7" spans="1:12">
      <c r="A7" s="90" t="s">
        <v>17</v>
      </c>
      <c r="B7" s="28">
        <v>55091903.463562436</v>
      </c>
      <c r="C7" s="28">
        <v>58464524.900006242</v>
      </c>
      <c r="D7" s="11">
        <v>1.0612180960252071</v>
      </c>
      <c r="E7" s="11">
        <v>0.49690647849879832</v>
      </c>
      <c r="F7"/>
      <c r="G7"/>
      <c r="I7"/>
      <c r="K7" t="s">
        <v>967</v>
      </c>
      <c r="L7">
        <v>3</v>
      </c>
    </row>
    <row r="8" spans="1:12">
      <c r="A8" s="10" t="s">
        <v>707</v>
      </c>
      <c r="B8" s="28">
        <v>54229015.591342598</v>
      </c>
      <c r="C8" s="28">
        <v>53417283.808703974</v>
      </c>
      <c r="D8" s="11">
        <v>0.98503141217322465</v>
      </c>
      <c r="E8" s="11" t="e">
        <v>#DIV/0!</v>
      </c>
      <c r="F8"/>
      <c r="G8"/>
      <c r="I8"/>
      <c r="K8" t="s">
        <v>968</v>
      </c>
      <c r="L8">
        <v>147</v>
      </c>
    </row>
    <row r="9" spans="1:12">
      <c r="A9" s="90" t="s">
        <v>11</v>
      </c>
      <c r="B9" s="28">
        <v>16724355.194718959</v>
      </c>
      <c r="C9" s="28">
        <v>15747256</v>
      </c>
      <c r="D9" s="11">
        <v>0.94157627105244113</v>
      </c>
      <c r="E9" s="11" t="e">
        <v>#DIV/0!</v>
      </c>
      <c r="F9"/>
      <c r="G9"/>
      <c r="I9"/>
      <c r="K9" t="s">
        <v>969</v>
      </c>
      <c r="L9">
        <v>6</v>
      </c>
    </row>
    <row r="10" spans="1:12">
      <c r="A10" s="90" t="s">
        <v>12</v>
      </c>
      <c r="B10" s="28">
        <v>16757832.66569409</v>
      </c>
      <c r="C10" s="28">
        <v>14356634.319999995</v>
      </c>
      <c r="D10" s="11">
        <v>0.85671187953739836</v>
      </c>
      <c r="E10" s="11" t="e">
        <v>#DIV/0!</v>
      </c>
      <c r="F10"/>
      <c r="G10"/>
      <c r="I10"/>
      <c r="K10" t="s">
        <v>979</v>
      </c>
      <c r="L10">
        <v>120</v>
      </c>
    </row>
    <row r="11" spans="1:12">
      <c r="A11" s="90" t="s">
        <v>16</v>
      </c>
      <c r="B11" s="28">
        <v>20746827.730929546</v>
      </c>
      <c r="C11" s="28">
        <v>23313393.488703985</v>
      </c>
      <c r="D11" s="11">
        <v>1.1237088286971304</v>
      </c>
      <c r="E11" s="11" t="e">
        <v>#DIV/0!</v>
      </c>
      <c r="F11"/>
      <c r="G11"/>
      <c r="I11"/>
      <c r="K11" t="s">
        <v>980</v>
      </c>
      <c r="L11">
        <v>29</v>
      </c>
    </row>
    <row r="12" spans="1:12">
      <c r="A12" s="10" t="s">
        <v>566</v>
      </c>
      <c r="B12" s="28">
        <v>111469791.79143631</v>
      </c>
      <c r="C12" s="28">
        <v>116307236.26871021</v>
      </c>
      <c r="D12" s="11">
        <v>1.0433969095979383</v>
      </c>
      <c r="E12" s="11">
        <v>0.49690647849879832</v>
      </c>
      <c r="F12"/>
      <c r="G12"/>
      <c r="I12"/>
      <c r="K12" t="s">
        <v>984</v>
      </c>
      <c r="L12">
        <v>4</v>
      </c>
    </row>
    <row r="13" spans="1:12">
      <c r="B13" s="28"/>
      <c r="C13" s="28"/>
      <c r="D13"/>
      <c r="E13"/>
      <c r="F13"/>
      <c r="G13"/>
      <c r="I13"/>
      <c r="K13" t="s">
        <v>985</v>
      </c>
      <c r="L13">
        <v>5</v>
      </c>
    </row>
    <row r="14" spans="1:12">
      <c r="B14"/>
      <c r="C14" s="28"/>
      <c r="D14"/>
      <c r="E14"/>
      <c r="F14"/>
      <c r="G14"/>
      <c r="I14"/>
      <c r="K14" t="s">
        <v>981</v>
      </c>
      <c r="L14">
        <v>134</v>
      </c>
    </row>
    <row r="15" spans="1:12">
      <c r="B15" s="28"/>
      <c r="C15" s="28"/>
      <c r="D15"/>
      <c r="E15"/>
      <c r="F15"/>
      <c r="G15"/>
      <c r="I15"/>
      <c r="K15" t="s">
        <v>982</v>
      </c>
      <c r="L15">
        <v>152</v>
      </c>
    </row>
    <row r="16" spans="1:12">
      <c r="A16" s="23" t="s">
        <v>565</v>
      </c>
      <c r="B16" s="28" t="s">
        <v>1036</v>
      </c>
      <c r="C16" s="28" t="s">
        <v>1037</v>
      </c>
      <c r="D16" s="11" t="s">
        <v>1038</v>
      </c>
      <c r="E16" s="11" t="s">
        <v>1039</v>
      </c>
      <c r="F16"/>
      <c r="G16"/>
      <c r="I16"/>
      <c r="K16" t="s">
        <v>983</v>
      </c>
      <c r="L16">
        <v>8</v>
      </c>
    </row>
    <row r="17" spans="1:12">
      <c r="A17" s="10" t="s">
        <v>555</v>
      </c>
      <c r="B17" s="28">
        <v>11480072.671191247</v>
      </c>
      <c r="C17" s="28">
        <v>12782342.01</v>
      </c>
      <c r="D17" s="11">
        <v>1.1134373776288662</v>
      </c>
      <c r="E17" s="11">
        <v>0.50839091806515302</v>
      </c>
      <c r="F17"/>
      <c r="G17"/>
      <c r="I17"/>
      <c r="K17" t="s">
        <v>993</v>
      </c>
      <c r="L17">
        <v>131</v>
      </c>
    </row>
    <row r="18" spans="1:12">
      <c r="A18" s="12" t="s">
        <v>709</v>
      </c>
      <c r="B18" s="28">
        <v>7079143.1170514049</v>
      </c>
      <c r="C18" s="28">
        <v>9742046.5999999996</v>
      </c>
      <c r="D18" s="11">
        <v>1.376161837515971</v>
      </c>
      <c r="E18" s="11">
        <v>0.50839091806515302</v>
      </c>
      <c r="F18"/>
      <c r="G18"/>
      <c r="I18"/>
      <c r="K18" t="s">
        <v>994</v>
      </c>
      <c r="L18">
        <v>386</v>
      </c>
    </row>
    <row r="19" spans="1:12">
      <c r="A19" s="12" t="s">
        <v>707</v>
      </c>
      <c r="B19" s="28">
        <v>4400929.5541398423</v>
      </c>
      <c r="C19" s="28">
        <v>3040295.4099999997</v>
      </c>
      <c r="D19" s="11">
        <v>0.69083028314781159</v>
      </c>
      <c r="E19" s="11" t="e">
        <v>#DIV/0!</v>
      </c>
      <c r="F19"/>
      <c r="G19"/>
      <c r="I19"/>
      <c r="K19" t="s">
        <v>998</v>
      </c>
      <c r="L19">
        <v>14</v>
      </c>
    </row>
    <row r="20" spans="1:12">
      <c r="A20" s="10" t="s">
        <v>549</v>
      </c>
      <c r="B20" s="28">
        <v>16144653.361284133</v>
      </c>
      <c r="C20" s="28">
        <v>17054544.929999996</v>
      </c>
      <c r="D20" s="11">
        <v>1.0563586933924416</v>
      </c>
      <c r="E20" s="11">
        <v>0.33670481767367577</v>
      </c>
      <c r="F20"/>
      <c r="G20"/>
      <c r="I20"/>
      <c r="K20" t="s">
        <v>999</v>
      </c>
      <c r="L20">
        <v>7</v>
      </c>
    </row>
    <row r="21" spans="1:12">
      <c r="A21" s="12" t="s">
        <v>709</v>
      </c>
      <c r="B21" s="28">
        <v>8694026.1678889301</v>
      </c>
      <c r="C21" s="28">
        <v>8018690.509999997</v>
      </c>
      <c r="D21" s="11">
        <v>0.92232187425622658</v>
      </c>
      <c r="E21" s="11">
        <v>0.33670481767367577</v>
      </c>
      <c r="F21"/>
      <c r="G21"/>
      <c r="I21"/>
      <c r="K21" t="s">
        <v>995</v>
      </c>
      <c r="L21">
        <v>297</v>
      </c>
    </row>
    <row r="22" spans="1:12">
      <c r="A22" s="12" t="s">
        <v>707</v>
      </c>
      <c r="B22" s="28">
        <v>7450627.193395203</v>
      </c>
      <c r="C22" s="28">
        <v>9035854.4199999981</v>
      </c>
      <c r="D22" s="11">
        <v>1.2127642660754869</v>
      </c>
      <c r="E22" s="11" t="e">
        <v>#DIV/0!</v>
      </c>
      <c r="F22"/>
      <c r="G22"/>
      <c r="I22"/>
      <c r="K22" t="s">
        <v>996</v>
      </c>
      <c r="L22">
        <v>214</v>
      </c>
    </row>
    <row r="23" spans="1:12">
      <c r="A23" s="10" t="s">
        <v>553</v>
      </c>
      <c r="B23" s="28">
        <v>9085236.4166667722</v>
      </c>
      <c r="C23" s="28">
        <v>8969998.3987102173</v>
      </c>
      <c r="D23" s="11">
        <v>0.98731590322238039</v>
      </c>
      <c r="E23" s="11">
        <v>0.33409523809561903</v>
      </c>
      <c r="F23"/>
      <c r="G23"/>
      <c r="I23"/>
      <c r="K23" t="s">
        <v>997</v>
      </c>
      <c r="L23">
        <v>3</v>
      </c>
    </row>
    <row r="24" spans="1:12">
      <c r="A24" s="12" t="s">
        <v>709</v>
      </c>
      <c r="B24" s="28">
        <v>3415337.6475071684</v>
      </c>
      <c r="C24" s="28">
        <v>5638056.4900062317</v>
      </c>
      <c r="D24" s="11">
        <v>1.6508050072652145</v>
      </c>
      <c r="E24" s="11">
        <v>0.33409523809561903</v>
      </c>
      <c r="F24"/>
      <c r="G24"/>
      <c r="I24"/>
      <c r="K24" t="s">
        <v>972</v>
      </c>
      <c r="L24">
        <v>27</v>
      </c>
    </row>
    <row r="25" spans="1:12">
      <c r="A25" s="12" t="s">
        <v>707</v>
      </c>
      <c r="B25" s="28">
        <v>5669898.7691596048</v>
      </c>
      <c r="C25" s="28">
        <v>3331941.9087039861</v>
      </c>
      <c r="D25" s="11">
        <v>0.58765456745497557</v>
      </c>
      <c r="E25" s="11" t="e">
        <v>#DIV/0!</v>
      </c>
      <c r="F25"/>
      <c r="G25"/>
      <c r="I25"/>
      <c r="K25" t="s">
        <v>973</v>
      </c>
      <c r="L25">
        <v>38</v>
      </c>
    </row>
    <row r="26" spans="1:12">
      <c r="A26" s="10" t="s">
        <v>551</v>
      </c>
      <c r="B26" s="28">
        <v>17468184.408403043</v>
      </c>
      <c r="C26" s="28">
        <v>14629352.5</v>
      </c>
      <c r="D26" s="11">
        <v>0.83748557709080373</v>
      </c>
      <c r="E26" s="11">
        <v>0.34956346541302885</v>
      </c>
      <c r="F26"/>
      <c r="G26"/>
      <c r="I26"/>
      <c r="K26" t="s">
        <v>977</v>
      </c>
      <c r="L26">
        <v>3</v>
      </c>
    </row>
    <row r="27" spans="1:12">
      <c r="A27" s="12" t="s">
        <v>709</v>
      </c>
      <c r="B27" s="28">
        <v>7952534.6228778986</v>
      </c>
      <c r="C27" s="28">
        <v>6829535.7999999998</v>
      </c>
      <c r="D27" s="11">
        <v>0.85878730792982039</v>
      </c>
      <c r="E27" s="11">
        <v>0.34956346541302885</v>
      </c>
      <c r="F27"/>
      <c r="G27"/>
      <c r="I27"/>
      <c r="K27" t="s">
        <v>978</v>
      </c>
      <c r="L27">
        <v>11</v>
      </c>
    </row>
    <row r="28" spans="1:12">
      <c r="A28" s="12" t="s">
        <v>707</v>
      </c>
      <c r="B28" s="28">
        <v>9515649.7855251431</v>
      </c>
      <c r="C28" s="28">
        <v>7799816.6999999993</v>
      </c>
      <c r="D28" s="11">
        <v>0.81968303539972587</v>
      </c>
      <c r="E28" s="11" t="e">
        <v>#DIV/0!</v>
      </c>
      <c r="F28"/>
      <c r="G28"/>
      <c r="I28"/>
      <c r="K28" t="s">
        <v>974</v>
      </c>
      <c r="L28">
        <v>25</v>
      </c>
    </row>
    <row r="29" spans="1:12">
      <c r="A29" s="10" t="s">
        <v>557</v>
      </c>
      <c r="B29" s="28">
        <v>22251588.876433797</v>
      </c>
      <c r="C29" s="28">
        <v>21843880.5</v>
      </c>
      <c r="D29" s="11">
        <v>0.98167733645009114</v>
      </c>
      <c r="E29" s="11">
        <v>0.63282863041982107</v>
      </c>
      <c r="F29"/>
      <c r="G29"/>
      <c r="I29"/>
      <c r="K29" t="s">
        <v>975</v>
      </c>
      <c r="L29">
        <v>112.00000000000001</v>
      </c>
    </row>
    <row r="30" spans="1:12">
      <c r="A30" s="12" t="s">
        <v>709</v>
      </c>
      <c r="B30" s="28">
        <v>11130936.040184153</v>
      </c>
      <c r="C30" s="28">
        <v>12074584.850000001</v>
      </c>
      <c r="D30" s="11">
        <v>1.0847771298306945</v>
      </c>
      <c r="E30" s="11">
        <v>0.63282863041982107</v>
      </c>
      <c r="F30"/>
      <c r="G30"/>
      <c r="I30"/>
      <c r="K30" t="s">
        <v>976</v>
      </c>
      <c r="L30">
        <v>2.9999999999999996</v>
      </c>
    </row>
    <row r="31" spans="1:12">
      <c r="A31" s="12" t="s">
        <v>707</v>
      </c>
      <c r="B31" s="28">
        <v>11120652.836249642</v>
      </c>
      <c r="C31" s="28">
        <v>9769295.6499999985</v>
      </c>
      <c r="D31" s="11">
        <v>0.87848220728151249</v>
      </c>
      <c r="E31" s="11" t="e">
        <v>#DIV/0!</v>
      </c>
      <c r="F31"/>
      <c r="G31"/>
      <c r="I31"/>
      <c r="K31" t="s">
        <v>986</v>
      </c>
      <c r="L31">
        <v>196</v>
      </c>
    </row>
    <row r="32" spans="1:12">
      <c r="A32" s="10" t="s">
        <v>886</v>
      </c>
      <c r="B32" s="28">
        <v>35040056.057457328</v>
      </c>
      <c r="C32" s="28">
        <v>38977200.510000005</v>
      </c>
      <c r="D32" s="11">
        <v>1.1123612486831271</v>
      </c>
      <c r="E32" s="11">
        <v>0.71825023518344322</v>
      </c>
      <c r="F32"/>
      <c r="G32"/>
      <c r="I32"/>
      <c r="K32" t="s">
        <v>987</v>
      </c>
      <c r="L32">
        <v>65</v>
      </c>
    </row>
    <row r="33" spans="1:12">
      <c r="A33" s="12" t="s">
        <v>709</v>
      </c>
      <c r="B33" s="28">
        <v>18968798.604584169</v>
      </c>
      <c r="C33" s="28">
        <v>19862100.510000005</v>
      </c>
      <c r="D33" s="11">
        <v>1.0470932252504359</v>
      </c>
      <c r="E33" s="11">
        <v>0.71825023518344322</v>
      </c>
      <c r="F33"/>
      <c r="G33"/>
      <c r="I33"/>
      <c r="K33" t="s">
        <v>991</v>
      </c>
      <c r="L33">
        <v>10</v>
      </c>
    </row>
    <row r="34" spans="1:12">
      <c r="A34" s="12" t="s">
        <v>707</v>
      </c>
      <c r="B34" s="28">
        <v>16071257.452873157</v>
      </c>
      <c r="C34" s="28">
        <v>19115100.000000004</v>
      </c>
      <c r="D34" s="11">
        <v>1.1893966639544238</v>
      </c>
      <c r="E34" s="11" t="e">
        <v>#DIV/0!</v>
      </c>
      <c r="F34"/>
      <c r="G34"/>
      <c r="I34"/>
      <c r="K34" t="s">
        <v>992</v>
      </c>
      <c r="L34">
        <v>2</v>
      </c>
    </row>
    <row r="35" spans="1:12">
      <c r="A35" s="10" t="s">
        <v>566</v>
      </c>
      <c r="B35" s="28">
        <v>111469791.79143631</v>
      </c>
      <c r="C35" s="28">
        <v>114257318.84871021</v>
      </c>
      <c r="D35" s="11">
        <v>1.0250070177083446</v>
      </c>
      <c r="E35" s="11">
        <v>0.49194661757943448</v>
      </c>
      <c r="F35"/>
      <c r="G35"/>
      <c r="I35"/>
      <c r="K35" t="s">
        <v>988</v>
      </c>
      <c r="L35">
        <v>82</v>
      </c>
    </row>
    <row r="36" spans="1:12">
      <c r="B36"/>
      <c r="C36"/>
      <c r="D36"/>
      <c r="E36"/>
      <c r="F36"/>
      <c r="G36"/>
      <c r="I36"/>
      <c r="K36" t="s">
        <v>989</v>
      </c>
      <c r="L36">
        <v>111</v>
      </c>
    </row>
    <row r="37" spans="1:12">
      <c r="B37"/>
      <c r="C37"/>
      <c r="D37"/>
      <c r="E37"/>
      <c r="F37"/>
      <c r="G37"/>
      <c r="I37"/>
      <c r="K37" t="s">
        <v>990</v>
      </c>
      <c r="L37">
        <v>12</v>
      </c>
    </row>
    <row r="38" spans="1:12">
      <c r="B38"/>
      <c r="C38"/>
      <c r="D38"/>
      <c r="E38"/>
      <c r="F38"/>
      <c r="G38"/>
      <c r="I38"/>
      <c r="K38" t="s">
        <v>1000</v>
      </c>
      <c r="L38">
        <v>108</v>
      </c>
    </row>
    <row r="39" spans="1:12">
      <c r="B39"/>
      <c r="C39"/>
      <c r="D39"/>
      <c r="E39"/>
      <c r="F39"/>
      <c r="G39"/>
      <c r="I39"/>
      <c r="K39" t="s">
        <v>1001</v>
      </c>
      <c r="L39">
        <v>138</v>
      </c>
    </row>
    <row r="40" spans="1:12">
      <c r="B40"/>
      <c r="C40"/>
      <c r="D40"/>
      <c r="E40"/>
      <c r="F40"/>
      <c r="G40"/>
      <c r="I40"/>
      <c r="K40" t="s">
        <v>1005</v>
      </c>
      <c r="L40">
        <v>31</v>
      </c>
    </row>
    <row r="41" spans="1:12">
      <c r="B41"/>
      <c r="C41"/>
      <c r="D41"/>
      <c r="E41"/>
      <c r="F41"/>
      <c r="G41"/>
      <c r="I41"/>
      <c r="K41" t="s">
        <v>1006</v>
      </c>
      <c r="L41">
        <v>31</v>
      </c>
    </row>
    <row r="42" spans="1:12">
      <c r="B42"/>
      <c r="C42"/>
      <c r="D42"/>
      <c r="E42"/>
      <c r="F42"/>
      <c r="G42"/>
      <c r="I42"/>
      <c r="K42" t="s">
        <v>1002</v>
      </c>
      <c r="L42">
        <v>71</v>
      </c>
    </row>
    <row r="43" spans="1:12">
      <c r="B43"/>
      <c r="C43"/>
      <c r="D43"/>
      <c r="E43"/>
      <c r="F43"/>
      <c r="G43"/>
      <c r="I43"/>
      <c r="K43" t="s">
        <v>1003</v>
      </c>
      <c r="L43">
        <v>133</v>
      </c>
    </row>
    <row r="44" spans="1:12">
      <c r="B44"/>
      <c r="C44"/>
      <c r="D44"/>
      <c r="E44"/>
      <c r="F44"/>
      <c r="G44"/>
      <c r="I44"/>
      <c r="K44" t="s">
        <v>1004</v>
      </c>
      <c r="L44">
        <v>9</v>
      </c>
    </row>
    <row r="45" spans="1:12">
      <c r="B45"/>
      <c r="C45"/>
      <c r="D45"/>
      <c r="E45"/>
      <c r="F45"/>
      <c r="G45"/>
      <c r="I45"/>
      <c r="K45" t="s">
        <v>1028</v>
      </c>
      <c r="L45">
        <v>43</v>
      </c>
    </row>
    <row r="46" spans="1:12">
      <c r="B46"/>
      <c r="C46"/>
      <c r="D46"/>
      <c r="E46"/>
      <c r="F46"/>
      <c r="G46"/>
      <c r="I46"/>
      <c r="K46" t="s">
        <v>1029</v>
      </c>
      <c r="L46">
        <v>6</v>
      </c>
    </row>
    <row r="47" spans="1:12">
      <c r="B47"/>
      <c r="C47"/>
      <c r="D47"/>
      <c r="E47"/>
      <c r="F47"/>
      <c r="G47"/>
      <c r="I47"/>
      <c r="K47" t="s">
        <v>1030</v>
      </c>
      <c r="L47">
        <v>2</v>
      </c>
    </row>
    <row r="48" spans="1:12">
      <c r="B48"/>
      <c r="C48"/>
      <c r="D48"/>
      <c r="E48"/>
      <c r="F48"/>
      <c r="G48"/>
      <c r="I48"/>
      <c r="K48" t="s">
        <v>1031</v>
      </c>
      <c r="L48">
        <v>0</v>
      </c>
    </row>
    <row r="49" spans="2:12">
      <c r="B49"/>
      <c r="C49"/>
      <c r="D49"/>
      <c r="E49"/>
      <c r="F49"/>
      <c r="G49"/>
      <c r="I49"/>
      <c r="K49" t="s">
        <v>1032</v>
      </c>
      <c r="L49">
        <v>19</v>
      </c>
    </row>
    <row r="50" spans="2:12">
      <c r="B50"/>
      <c r="C50"/>
      <c r="D50"/>
      <c r="E50"/>
      <c r="F50"/>
      <c r="G50"/>
      <c r="I50"/>
      <c r="K50" t="s">
        <v>1033</v>
      </c>
      <c r="L50">
        <v>14</v>
      </c>
    </row>
    <row r="51" spans="2:12">
      <c r="B51"/>
      <c r="C51"/>
      <c r="D51"/>
      <c r="E51"/>
      <c r="F51"/>
      <c r="G51"/>
      <c r="I51"/>
      <c r="K51" t="s">
        <v>1034</v>
      </c>
      <c r="L51">
        <v>0</v>
      </c>
    </row>
    <row r="52" spans="2:12">
      <c r="B52"/>
      <c r="C52"/>
      <c r="D52"/>
      <c r="E52"/>
      <c r="F52"/>
      <c r="G52"/>
      <c r="I52"/>
    </row>
    <row r="53" spans="2:12">
      <c r="B53"/>
      <c r="C53"/>
      <c r="D53"/>
      <c r="E53"/>
      <c r="F53"/>
      <c r="G53"/>
      <c r="I53"/>
    </row>
    <row r="54" spans="2:12">
      <c r="B54"/>
      <c r="C54"/>
      <c r="D54"/>
      <c r="E54"/>
      <c r="F54" s="11"/>
      <c r="G54" s="11"/>
      <c r="I54" s="11"/>
    </row>
    <row r="55" spans="2:12">
      <c r="B55"/>
      <c r="C55"/>
      <c r="D55"/>
      <c r="E55"/>
      <c r="F55" s="11"/>
      <c r="G55" s="11"/>
      <c r="I55" s="11"/>
    </row>
    <row r="56" spans="2:12">
      <c r="B56"/>
      <c r="C56"/>
      <c r="D56"/>
      <c r="E56"/>
    </row>
    <row r="57" spans="2:12">
      <c r="B57"/>
      <c r="C57"/>
      <c r="D57"/>
      <c r="E57"/>
    </row>
    <row r="58" spans="2:12">
      <c r="B58"/>
      <c r="C58"/>
      <c r="D58"/>
      <c r="E58"/>
    </row>
    <row r="59" spans="2:12">
      <c r="B59"/>
      <c r="C59"/>
      <c r="D59"/>
      <c r="E59"/>
    </row>
    <row r="60" spans="2:12">
      <c r="B60"/>
      <c r="C60"/>
      <c r="D60"/>
      <c r="E60"/>
    </row>
    <row r="61" spans="2:12">
      <c r="B61"/>
      <c r="C61"/>
      <c r="D61"/>
      <c r="E61"/>
    </row>
    <row r="62" spans="2:12">
      <c r="B62"/>
      <c r="C62"/>
      <c r="D62"/>
      <c r="E62"/>
    </row>
    <row r="63" spans="2:12">
      <c r="B63"/>
      <c r="C63"/>
      <c r="D63"/>
      <c r="E63"/>
    </row>
    <row r="64" spans="2:12">
      <c r="B64"/>
      <c r="C64"/>
      <c r="D64"/>
      <c r="E64"/>
    </row>
    <row r="65" spans="2:5">
      <c r="B65"/>
      <c r="C65"/>
      <c r="D65"/>
      <c r="E6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6B6C-13CE-4ACA-B915-41BF5D53CCE8}">
  <dimension ref="A1:BD135"/>
  <sheetViews>
    <sheetView tabSelected="1" topLeftCell="A118" zoomScaleNormal="100" workbookViewId="0">
      <selection activeCell="A2" sqref="A2:XFD120"/>
    </sheetView>
  </sheetViews>
  <sheetFormatPr defaultRowHeight="15.5"/>
  <cols>
    <col min="1" max="1" width="1.9140625" style="91" customWidth="1"/>
    <col min="2" max="2" width="8.08203125" style="156" customWidth="1"/>
    <col min="3" max="3" width="8.6640625" style="93" customWidth="1"/>
    <col min="4" max="4" width="8.08203125" style="72" hidden="1" customWidth="1"/>
    <col min="5" max="5" width="5.6640625" style="72" customWidth="1"/>
    <col min="6" max="6" width="6.1640625" style="72" customWidth="1"/>
    <col min="7" max="7" width="6.5" style="72" customWidth="1"/>
    <col min="8" max="9" width="6.75" style="93" customWidth="1"/>
    <col min="10" max="10" width="8.58203125" style="93" customWidth="1"/>
    <col min="11" max="11" width="6.25" style="72" customWidth="1"/>
    <col min="12" max="12" width="6.75" style="72" hidden="1" customWidth="1"/>
    <col min="13" max="13" width="7.25" style="93" hidden="1" customWidth="1"/>
    <col min="14" max="14" width="6.75" style="72" hidden="1" customWidth="1"/>
    <col min="15" max="15" width="5.58203125" style="72" hidden="1" customWidth="1"/>
    <col min="16" max="16" width="6.6640625" style="72" customWidth="1"/>
    <col min="17" max="17" width="6.1640625" style="93" customWidth="1"/>
    <col min="18" max="18" width="6.5" style="72" customWidth="1"/>
    <col min="19" max="21" width="4.1640625" style="149" customWidth="1"/>
    <col min="22" max="25" width="8.6640625" hidden="1" customWidth="1"/>
    <col min="26" max="26" width="7.6640625" style="146" hidden="1" customWidth="1"/>
    <col min="27" max="27" width="5.25" style="146" customWidth="1"/>
    <col min="28" max="28" width="10.25" style="84" bestFit="1" customWidth="1"/>
    <col min="29" max="29" width="8.83203125" style="175" bestFit="1" customWidth="1"/>
    <col min="30" max="30" width="7.25" style="175" bestFit="1" customWidth="1"/>
    <col min="31" max="31" width="6.58203125" style="175" bestFit="1" customWidth="1"/>
    <col min="32" max="32" width="7.25" style="175" bestFit="1" customWidth="1"/>
    <col min="33" max="33" width="4.9140625" style="175" bestFit="1" customWidth="1"/>
    <col min="34" max="34" width="7.25" style="175" bestFit="1" customWidth="1"/>
    <col min="35" max="37" width="8.1640625" style="84" bestFit="1" customWidth="1"/>
    <col min="38" max="39" width="8.6640625" style="84"/>
    <col min="40" max="40" width="10.25" style="84" bestFit="1" customWidth="1"/>
    <col min="41" max="41" width="8.83203125" style="175" bestFit="1" customWidth="1"/>
    <col min="42" max="44" width="7.75" style="175" bestFit="1" customWidth="1"/>
    <col min="45" max="46" width="11.5" style="175" bestFit="1" customWidth="1"/>
    <col min="47" max="47" width="5.25" style="84" customWidth="1"/>
    <col min="48" max="48" width="10.25" style="84" bestFit="1" customWidth="1"/>
    <col min="49" max="49" width="8" style="175" bestFit="1" customWidth="1"/>
    <col min="50" max="50" width="9.58203125" style="175" bestFit="1" customWidth="1"/>
    <col min="51" max="51" width="7.75" style="175" bestFit="1" customWidth="1"/>
    <col min="52" max="52" width="9.58203125" style="175" bestFit="1" customWidth="1"/>
    <col min="53" max="53" width="11.4140625" style="175" bestFit="1" customWidth="1"/>
    <col min="54" max="54" width="8.6640625" style="84"/>
    <col min="55" max="56" width="8.6640625" style="84" customWidth="1"/>
  </cols>
  <sheetData>
    <row r="1" spans="1:56">
      <c r="B1" s="143" t="s">
        <v>612</v>
      </c>
      <c r="C1" s="92">
        <f ca="1">大妥进度!Q1/大妥进度!R1</f>
        <v>0.8571428571428571</v>
      </c>
      <c r="M1" s="148" t="s">
        <v>1075</v>
      </c>
      <c r="N1" s="72" t="s">
        <v>1076</v>
      </c>
      <c r="Q1" s="148" t="s">
        <v>1080</v>
      </c>
      <c r="X1">
        <f>X3+Z3</f>
        <v>5905378.0099999998</v>
      </c>
      <c r="Y1" s="17">
        <f>X1/V3</f>
        <v>0.87341418914194735</v>
      </c>
      <c r="Z1" s="144"/>
      <c r="AA1" s="144"/>
      <c r="AB1" s="174" t="s">
        <v>717</v>
      </c>
      <c r="AN1" s="174" t="s">
        <v>716</v>
      </c>
    </row>
    <row r="2" spans="1:56" ht="16.5">
      <c r="A2" s="72" t="s">
        <v>964</v>
      </c>
      <c r="B2" s="162" t="s">
        <v>615</v>
      </c>
      <c r="C2" s="163" t="s">
        <v>5</v>
      </c>
      <c r="D2" s="163" t="s">
        <v>6</v>
      </c>
      <c r="E2" s="164" t="s">
        <v>486</v>
      </c>
      <c r="F2" s="164" t="s">
        <v>495</v>
      </c>
      <c r="G2" s="164" t="s">
        <v>963</v>
      </c>
      <c r="H2" s="165" t="s">
        <v>1007</v>
      </c>
      <c r="I2" s="166" t="s">
        <v>1046</v>
      </c>
      <c r="J2" s="128" t="s">
        <v>1045</v>
      </c>
      <c r="K2" s="167" t="s">
        <v>1008</v>
      </c>
      <c r="L2" s="168" t="s">
        <v>1081</v>
      </c>
      <c r="M2" s="169" t="s">
        <v>1046</v>
      </c>
      <c r="N2" s="168" t="s">
        <v>1008</v>
      </c>
      <c r="O2" s="168" t="s">
        <v>1074</v>
      </c>
      <c r="P2" s="170" t="s">
        <v>1077</v>
      </c>
      <c r="Q2" s="171" t="s">
        <v>1046</v>
      </c>
      <c r="R2" s="170" t="s">
        <v>1008</v>
      </c>
      <c r="S2" s="172" t="s">
        <v>1040</v>
      </c>
      <c r="T2" s="172" t="s">
        <v>1041</v>
      </c>
      <c r="U2" s="172" t="s">
        <v>1042</v>
      </c>
      <c r="V2" s="80" t="s">
        <v>961</v>
      </c>
      <c r="W2" s="80" t="s">
        <v>962</v>
      </c>
      <c r="X2" s="83" t="s">
        <v>963</v>
      </c>
      <c r="Y2" s="157" t="s">
        <v>1078</v>
      </c>
      <c r="Z2" s="145" t="s">
        <v>1079</v>
      </c>
      <c r="AA2" s="145"/>
      <c r="AB2" s="176" t="s">
        <v>657</v>
      </c>
      <c r="AC2" s="177" t="s">
        <v>564</v>
      </c>
      <c r="AN2" s="176" t="s">
        <v>657</v>
      </c>
      <c r="AO2" s="177" t="s">
        <v>564</v>
      </c>
      <c r="BD2" s="84" t="s">
        <v>1082</v>
      </c>
    </row>
    <row r="3" spans="1:56">
      <c r="A3" s="72"/>
      <c r="B3" s="185" t="s">
        <v>948</v>
      </c>
      <c r="C3" s="94" t="s">
        <v>926</v>
      </c>
      <c r="D3" s="95"/>
      <c r="E3" s="96">
        <f t="shared" ref="E3:E15" si="0">SUM(E16,E29)</f>
        <v>0</v>
      </c>
      <c r="F3" s="96">
        <f>SUM(F16,F29)</f>
        <v>0</v>
      </c>
      <c r="G3" s="96">
        <f>SUM(G16,G29)</f>
        <v>0</v>
      </c>
      <c r="H3" s="97">
        <f>IFERROR(W3/V3,"")</f>
        <v>0.96001264955703236</v>
      </c>
      <c r="I3" s="98">
        <f>IFERROR(X3/V3,"")</f>
        <v>0.87341418914194735</v>
      </c>
      <c r="J3" s="98">
        <f>IFERROR(X3/W3,"")</f>
        <v>0.90979445900526079</v>
      </c>
      <c r="K3" s="99">
        <f>(X3-W3)/10000</f>
        <v>-58.551446746875158</v>
      </c>
      <c r="L3" s="99">
        <f>Y3/10000</f>
        <v>122.156801</v>
      </c>
      <c r="M3" s="151">
        <f>IFERROR((X3+Y3)/V3,"")</f>
        <v>1.0540859143268846</v>
      </c>
      <c r="N3" s="99">
        <f t="shared" ref="N3:N34" si="1">K3+L3</f>
        <v>63.605354253124844</v>
      </c>
      <c r="O3" s="99">
        <f t="shared" ref="O3" si="2">SUM(O16,O29)</f>
        <v>0</v>
      </c>
      <c r="P3" s="96">
        <f>SUM(P16,P29)</f>
        <v>0</v>
      </c>
      <c r="Q3" s="151">
        <f>IFERROR((X3+Z3)/V3,"")</f>
        <v>0.87341418914194735</v>
      </c>
      <c r="R3" s="99">
        <f>K3+P3</f>
        <v>-58.551446746875158</v>
      </c>
      <c r="S3" s="125">
        <f t="shared" ref="S3:U3" si="3">SUM(S16,S29)</f>
        <v>0</v>
      </c>
      <c r="T3" s="125">
        <f t="shared" si="3"/>
        <v>0</v>
      </c>
      <c r="U3" s="125">
        <f t="shared" si="3"/>
        <v>0</v>
      </c>
      <c r="V3" s="81">
        <f t="shared" ref="V3:W15" si="4">SUM(V16,V29)</f>
        <v>6761257.2401663344</v>
      </c>
      <c r="W3" s="81">
        <f t="shared" si="4"/>
        <v>6490892.4774687514</v>
      </c>
      <c r="X3" s="81">
        <f>SUM(X16,X29)</f>
        <v>5905378.0099999998</v>
      </c>
      <c r="Y3" s="81">
        <f>SUM(Y16,Y29)</f>
        <v>1221568.01</v>
      </c>
      <c r="Z3" s="81">
        <f>SUM(Z16,Z29)</f>
        <v>0</v>
      </c>
      <c r="AA3" s="160"/>
      <c r="AV3" s="178" t="s">
        <v>705</v>
      </c>
      <c r="AW3" s="177" t="s">
        <v>709</v>
      </c>
      <c r="BC3" s="84" t="s">
        <v>965</v>
      </c>
      <c r="BD3" s="84">
        <v>61</v>
      </c>
    </row>
    <row r="4" spans="1:56">
      <c r="A4" s="72"/>
      <c r="B4" s="186"/>
      <c r="C4" s="100" t="s">
        <v>710</v>
      </c>
      <c r="D4" s="101"/>
      <c r="E4" s="102">
        <f t="shared" si="0"/>
        <v>0</v>
      </c>
      <c r="F4" s="102">
        <f t="shared" ref="F4:G15" si="5">SUM(F17,F30)</f>
        <v>0</v>
      </c>
      <c r="G4" s="102">
        <f t="shared" si="5"/>
        <v>0</v>
      </c>
      <c r="H4" s="103">
        <f t="shared" ref="H4:H67" si="6">IFERROR(W4/V4,"")</f>
        <v>1.2250167388222419</v>
      </c>
      <c r="I4" s="104">
        <f t="shared" ref="I4:I67" si="7">IFERROR(X4/V4,"")</f>
        <v>1.0499781072065149</v>
      </c>
      <c r="J4" s="104">
        <f t="shared" ref="J4:J67" si="8">IFERROR(X4/W4,"")</f>
        <v>0.85711327358349976</v>
      </c>
      <c r="K4" s="105">
        <f>(X4-W4)/10000</f>
        <v>-67.664988746875053</v>
      </c>
      <c r="L4" s="105">
        <f>Y4/10000</f>
        <v>100.086173</v>
      </c>
      <c r="M4" s="152">
        <f t="shared" ref="M4:M67" si="9">IFERROR((X4+Y4)/V4,"")</f>
        <v>1.3088852184026871</v>
      </c>
      <c r="N4" s="105">
        <f t="shared" si="1"/>
        <v>32.421184253124949</v>
      </c>
      <c r="O4" s="105">
        <f t="shared" ref="O4:P4" si="10">SUM(O17,O30)</f>
        <v>0</v>
      </c>
      <c r="P4" s="102">
        <f t="shared" si="10"/>
        <v>0</v>
      </c>
      <c r="Q4" s="152">
        <f t="shared" ref="Q4:Q67" si="11">IFERROR((X4+Z4)/V4,"")</f>
        <v>1.0499781072065149</v>
      </c>
      <c r="R4" s="105">
        <f>K4+P4</f>
        <v>-67.664988746875053</v>
      </c>
      <c r="S4" s="125">
        <f t="shared" ref="S4:U4" si="12">SUM(S17,S30)</f>
        <v>0</v>
      </c>
      <c r="T4" s="125">
        <f t="shared" si="12"/>
        <v>0</v>
      </c>
      <c r="U4" s="125">
        <f t="shared" si="12"/>
        <v>0</v>
      </c>
      <c r="V4" s="81">
        <f t="shared" si="4"/>
        <v>3865717.4203363382</v>
      </c>
      <c r="W4" s="81">
        <f t="shared" si="4"/>
        <v>4735568.5474687507</v>
      </c>
      <c r="X4" s="81">
        <f t="shared" ref="X4" si="13">SUM(X17,X30)</f>
        <v>4058918.66</v>
      </c>
      <c r="Y4" s="81">
        <f t="shared" ref="Y4:Z4" si="14">SUM(Y17,Y30)</f>
        <v>1000861.73</v>
      </c>
      <c r="Z4" s="81">
        <f t="shared" si="14"/>
        <v>0</v>
      </c>
      <c r="AA4" s="160"/>
      <c r="AC4" s="178" t="s">
        <v>711</v>
      </c>
      <c r="AD4" s="177"/>
      <c r="AE4" s="177"/>
      <c r="AF4" s="177"/>
      <c r="AG4" s="177"/>
      <c r="AH4" s="177"/>
      <c r="AI4" s="177"/>
      <c r="AJ4" s="177"/>
      <c r="AK4" s="177"/>
      <c r="AO4" s="178" t="s">
        <v>711</v>
      </c>
      <c r="AP4" s="177"/>
      <c r="AQ4" s="177"/>
      <c r="AR4" s="177"/>
      <c r="AS4" s="177"/>
      <c r="AT4" s="177"/>
      <c r="AV4" s="176" t="s">
        <v>657</v>
      </c>
      <c r="AW4" s="177" t="s">
        <v>564</v>
      </c>
      <c r="BA4" s="84"/>
      <c r="BC4" s="84" t="s">
        <v>966</v>
      </c>
      <c r="BD4" s="84">
        <v>88</v>
      </c>
    </row>
    <row r="5" spans="1:56">
      <c r="A5" s="72"/>
      <c r="B5" s="186"/>
      <c r="C5" s="106" t="s">
        <v>949</v>
      </c>
      <c r="D5" s="101"/>
      <c r="E5" s="102">
        <f t="shared" si="0"/>
        <v>1046.0650726333104</v>
      </c>
      <c r="F5" s="102">
        <f t="shared" si="5"/>
        <v>972.75908124728244</v>
      </c>
      <c r="G5" s="102">
        <f t="shared" si="5"/>
        <v>912</v>
      </c>
      <c r="H5" s="103">
        <f t="shared" si="6"/>
        <v>1.0123355202266209</v>
      </c>
      <c r="I5" s="104">
        <f t="shared" si="7"/>
        <v>0.9238411131320754</v>
      </c>
      <c r="J5" s="104">
        <f t="shared" si="8"/>
        <v>0.91258391578047648</v>
      </c>
      <c r="K5" s="105">
        <f>G5-F5</f>
        <v>-60.759081247282438</v>
      </c>
      <c r="L5" s="105">
        <f t="shared" ref="L5:L15" si="15">O5</f>
        <v>168</v>
      </c>
      <c r="M5" s="152">
        <f t="shared" si="9"/>
        <v>1.1112120831885746</v>
      </c>
      <c r="N5" s="105">
        <f t="shared" si="1"/>
        <v>107.24091875271756</v>
      </c>
      <c r="O5" s="105">
        <f t="shared" ref="O5:P5" si="16">SUM(O18,O31)</f>
        <v>168</v>
      </c>
      <c r="P5" s="102">
        <f t="shared" si="16"/>
        <v>0</v>
      </c>
      <c r="Q5" s="152">
        <f t="shared" si="11"/>
        <v>0.9238411131320754</v>
      </c>
      <c r="R5" s="105">
        <f>K5+P5</f>
        <v>-60.759081247282438</v>
      </c>
      <c r="S5" s="125">
        <f>SUM(S18,S31)</f>
        <v>0</v>
      </c>
      <c r="T5" s="125">
        <f t="shared" ref="T5:U5" si="17">SUM(T18,T31)</f>
        <v>0</v>
      </c>
      <c r="U5" s="125">
        <f t="shared" si="17"/>
        <v>0</v>
      </c>
      <c r="V5" s="82">
        <f t="shared" si="4"/>
        <v>5433506.8537725564</v>
      </c>
      <c r="W5" s="82">
        <f t="shared" si="4"/>
        <v>5500531.9874687511</v>
      </c>
      <c r="X5" s="82">
        <f t="shared" ref="X5" si="18">SUM(X18,X31)</f>
        <v>5019697.0199999996</v>
      </c>
      <c r="Y5" s="82">
        <f t="shared" ref="Y5:Z5" si="19">SUM(Y18,Y31)</f>
        <v>1018081.45</v>
      </c>
      <c r="Z5" s="82">
        <f t="shared" si="19"/>
        <v>0</v>
      </c>
      <c r="AA5" s="161"/>
      <c r="AC5" s="84" t="s">
        <v>719</v>
      </c>
      <c r="AD5" s="84"/>
      <c r="AE5" s="84" t="s">
        <v>721</v>
      </c>
      <c r="AF5" s="84"/>
      <c r="AG5" s="84" t="s">
        <v>723</v>
      </c>
      <c r="AH5" s="84"/>
      <c r="AI5" s="84" t="s">
        <v>718</v>
      </c>
      <c r="AJ5" s="84" t="s">
        <v>720</v>
      </c>
      <c r="AK5" s="84" t="s">
        <v>722</v>
      </c>
      <c r="AO5" s="177" t="s">
        <v>709</v>
      </c>
      <c r="AP5" s="177"/>
      <c r="AQ5" s="177" t="s">
        <v>707</v>
      </c>
      <c r="AR5" s="177"/>
      <c r="AS5" s="177" t="s">
        <v>712</v>
      </c>
      <c r="AT5" s="177" t="s">
        <v>714</v>
      </c>
      <c r="BA5" s="84"/>
      <c r="BC5" s="84" t="s">
        <v>970</v>
      </c>
      <c r="BD5" s="84">
        <v>6</v>
      </c>
    </row>
    <row r="6" spans="1:56">
      <c r="A6" s="72"/>
      <c r="B6" s="186"/>
      <c r="C6" s="106" t="s">
        <v>950</v>
      </c>
      <c r="D6" s="101"/>
      <c r="E6" s="102">
        <f t="shared" si="0"/>
        <v>922.16905691991724</v>
      </c>
      <c r="F6" s="102">
        <f t="shared" si="5"/>
        <v>913.75908124728244</v>
      </c>
      <c r="G6" s="102">
        <f t="shared" si="5"/>
        <v>786</v>
      </c>
      <c r="H6" s="103">
        <f t="shared" si="6"/>
        <v>1.0449366703758869</v>
      </c>
      <c r="I6" s="104">
        <f t="shared" si="7"/>
        <v>0.8964834226934687</v>
      </c>
      <c r="J6" s="104">
        <f t="shared" si="8"/>
        <v>0.85793086615572944</v>
      </c>
      <c r="K6" s="105">
        <f t="shared" ref="K6:K67" si="20">G6-F6</f>
        <v>-127.75908124728244</v>
      </c>
      <c r="L6" s="105">
        <f t="shared" si="15"/>
        <v>201</v>
      </c>
      <c r="M6" s="152">
        <f t="shared" si="9"/>
        <v>1.127901597315432</v>
      </c>
      <c r="N6" s="105">
        <f t="shared" si="1"/>
        <v>73.240918752717562</v>
      </c>
      <c r="O6" s="105">
        <f t="shared" ref="O6:P6" si="21">SUM(O19,O32)</f>
        <v>201</v>
      </c>
      <c r="P6" s="102">
        <f t="shared" si="21"/>
        <v>0</v>
      </c>
      <c r="Q6" s="152">
        <f t="shared" si="11"/>
        <v>0.8964834226934687</v>
      </c>
      <c r="R6" s="105">
        <f t="shared" ref="R6:R15" si="22">K6+P6</f>
        <v>-127.75908124728244</v>
      </c>
      <c r="S6" s="125">
        <f t="shared" ref="S6:U6" si="23">SUM(S19,S32)</f>
        <v>0</v>
      </c>
      <c r="T6" s="125">
        <f t="shared" si="23"/>
        <v>0</v>
      </c>
      <c r="U6" s="125">
        <f t="shared" si="23"/>
        <v>0</v>
      </c>
      <c r="V6" s="82">
        <f t="shared" si="4"/>
        <v>4926838.5763673289</v>
      </c>
      <c r="W6" s="82">
        <f t="shared" si="4"/>
        <v>5148234.2974687517</v>
      </c>
      <c r="X6" s="82">
        <f t="shared" ref="X6" si="24">SUM(X19,X32)</f>
        <v>4416829.1099999994</v>
      </c>
      <c r="Y6" s="82">
        <f t="shared" ref="Y6:Z6" si="25">SUM(Y19,Y32)</f>
        <v>1140159.99</v>
      </c>
      <c r="Z6" s="82">
        <f t="shared" si="25"/>
        <v>0</v>
      </c>
      <c r="AA6" s="161"/>
      <c r="AB6" s="176" t="s">
        <v>565</v>
      </c>
      <c r="AC6" s="177" t="s">
        <v>709</v>
      </c>
      <c r="AD6" s="177" t="s">
        <v>707</v>
      </c>
      <c r="AE6" s="177" t="s">
        <v>709</v>
      </c>
      <c r="AF6" s="177" t="s">
        <v>707</v>
      </c>
      <c r="AG6" s="177" t="s">
        <v>709</v>
      </c>
      <c r="AH6" s="177" t="s">
        <v>707</v>
      </c>
      <c r="AN6" s="176" t="s">
        <v>565</v>
      </c>
      <c r="AO6" s="177" t="s">
        <v>713</v>
      </c>
      <c r="AP6" s="177" t="s">
        <v>715</v>
      </c>
      <c r="AQ6" s="177" t="s">
        <v>713</v>
      </c>
      <c r="AR6" s="177" t="s">
        <v>715</v>
      </c>
      <c r="AS6" s="177"/>
      <c r="AT6" s="177"/>
      <c r="AV6" s="176" t="s">
        <v>565</v>
      </c>
      <c r="AW6" s="177" t="s">
        <v>713</v>
      </c>
      <c r="AX6" s="177" t="s">
        <v>586</v>
      </c>
      <c r="AY6" s="177" t="s">
        <v>715</v>
      </c>
      <c r="AZ6" s="177" t="s">
        <v>587</v>
      </c>
      <c r="BA6" s="84"/>
      <c r="BC6" s="84" t="s">
        <v>971</v>
      </c>
      <c r="BD6" s="84">
        <v>6</v>
      </c>
    </row>
    <row r="7" spans="1:56">
      <c r="A7" s="72"/>
      <c r="B7" s="186"/>
      <c r="C7" s="107" t="s">
        <v>1043</v>
      </c>
      <c r="D7" s="108"/>
      <c r="E7" s="109">
        <f t="shared" si="0"/>
        <v>622.50153860838554</v>
      </c>
      <c r="F7" s="109">
        <f t="shared" si="5"/>
        <v>737.75908124728244</v>
      </c>
      <c r="G7" s="109">
        <f t="shared" si="5"/>
        <v>630</v>
      </c>
      <c r="H7" s="110">
        <f t="shared" si="6"/>
        <v>1.1913829802419069</v>
      </c>
      <c r="I7" s="111">
        <f t="shared" si="7"/>
        <v>1.016780231961715</v>
      </c>
      <c r="J7" s="111">
        <f t="shared" si="8"/>
        <v>0.85344532264113815</v>
      </c>
      <c r="K7" s="112">
        <f t="shared" si="20"/>
        <v>-107.75908124728244</v>
      </c>
      <c r="L7" s="112">
        <f t="shared" si="15"/>
        <v>158</v>
      </c>
      <c r="M7" s="153">
        <f t="shared" si="9"/>
        <v>1.2763362420102562</v>
      </c>
      <c r="N7" s="112">
        <f t="shared" si="1"/>
        <v>50.240918752717562</v>
      </c>
      <c r="O7" s="112">
        <f t="shared" ref="O7:P7" si="26">SUM(O20,O33)</f>
        <v>158</v>
      </c>
      <c r="P7" s="109">
        <f t="shared" si="26"/>
        <v>0</v>
      </c>
      <c r="Q7" s="153">
        <f t="shared" si="11"/>
        <v>1.016780231961715</v>
      </c>
      <c r="R7" s="112">
        <f t="shared" si="22"/>
        <v>-107.75908124728244</v>
      </c>
      <c r="S7" s="126">
        <f t="shared" ref="S7:U7" si="27">SUM(S20,S33)</f>
        <v>0</v>
      </c>
      <c r="T7" s="126">
        <f t="shared" si="27"/>
        <v>0</v>
      </c>
      <c r="U7" s="126">
        <f t="shared" si="27"/>
        <v>0</v>
      </c>
      <c r="V7" s="81">
        <f t="shared" si="4"/>
        <v>3732402.8051549438</v>
      </c>
      <c r="W7" s="81">
        <f t="shared" si="4"/>
        <v>4446721.1774687506</v>
      </c>
      <c r="X7" s="81">
        <f t="shared" ref="X7" si="28">SUM(X20,X33)</f>
        <v>3795033.3899999997</v>
      </c>
      <c r="Y7" s="81">
        <f t="shared" ref="Y7:Z7" si="29">SUM(Y20,Y33)</f>
        <v>968767.58</v>
      </c>
      <c r="Z7" s="81">
        <f t="shared" si="29"/>
        <v>0</v>
      </c>
      <c r="AA7" s="160"/>
      <c r="AB7" s="179" t="s">
        <v>555</v>
      </c>
      <c r="AC7" s="177">
        <v>0.77409877526568993</v>
      </c>
      <c r="AD7" s="177">
        <v>0.4658569385819174</v>
      </c>
      <c r="AE7" s="177">
        <v>0</v>
      </c>
      <c r="AF7" s="177">
        <v>0</v>
      </c>
      <c r="AG7" s="177">
        <v>0</v>
      </c>
      <c r="AH7" s="177">
        <v>0</v>
      </c>
      <c r="AI7" s="177">
        <v>0.66914580892335729</v>
      </c>
      <c r="AJ7" s="177">
        <v>0</v>
      </c>
      <c r="AK7" s="177">
        <v>0</v>
      </c>
      <c r="AN7" s="179" t="s">
        <v>555</v>
      </c>
      <c r="AO7" s="177">
        <v>1.376161837515971</v>
      </c>
      <c r="AP7" s="177">
        <v>0.24704077067210758</v>
      </c>
      <c r="AQ7" s="177">
        <v>0.69083028314781136</v>
      </c>
      <c r="AR7" s="177">
        <v>0.13804648005905462</v>
      </c>
      <c r="AS7" s="177">
        <v>1.1134373776288662</v>
      </c>
      <c r="AT7" s="177">
        <v>0.20809388994435513</v>
      </c>
      <c r="AV7" s="179" t="s">
        <v>555</v>
      </c>
      <c r="AW7" s="177">
        <v>1.376161837515971</v>
      </c>
      <c r="AX7" s="177">
        <v>0.50839091806515291</v>
      </c>
      <c r="AY7" s="177">
        <v>0.24704077067210758</v>
      </c>
      <c r="AZ7" s="177">
        <v>0.10694307337940111</v>
      </c>
      <c r="BA7" s="84"/>
      <c r="BC7" s="84" t="s">
        <v>967</v>
      </c>
      <c r="BD7" s="84">
        <v>29</v>
      </c>
    </row>
    <row r="8" spans="1:56">
      <c r="A8" s="72"/>
      <c r="B8" s="186"/>
      <c r="C8" s="107" t="s">
        <v>1044</v>
      </c>
      <c r="D8" s="108"/>
      <c r="E8" s="109">
        <f t="shared" si="0"/>
        <v>12.46156921735289</v>
      </c>
      <c r="F8" s="109">
        <f t="shared" si="5"/>
        <v>27</v>
      </c>
      <c r="G8" s="109">
        <f t="shared" si="5"/>
        <v>24.666666666666668</v>
      </c>
      <c r="H8" s="110">
        <f t="shared" si="6"/>
        <v>2.1666594439550413</v>
      </c>
      <c r="I8" s="111">
        <f t="shared" si="7"/>
        <v>1.979417407768421</v>
      </c>
      <c r="J8" s="111">
        <f t="shared" si="8"/>
        <v>0.91358031059794664</v>
      </c>
      <c r="K8" s="112">
        <f t="shared" si="20"/>
        <v>-2.3333333333333321</v>
      </c>
      <c r="L8" s="112">
        <f t="shared" si="15"/>
        <v>3</v>
      </c>
      <c r="M8" s="153">
        <f t="shared" si="9"/>
        <v>2.220157329316641</v>
      </c>
      <c r="N8" s="112">
        <f t="shared" si="1"/>
        <v>0.66666666666666785</v>
      </c>
      <c r="O8" s="112">
        <f t="shared" ref="O8:P8" si="30">SUM(O21,O34)</f>
        <v>3</v>
      </c>
      <c r="P8" s="109">
        <f t="shared" si="30"/>
        <v>0</v>
      </c>
      <c r="Q8" s="153">
        <f t="shared" si="11"/>
        <v>1.979417407768421</v>
      </c>
      <c r="R8" s="112">
        <f t="shared" si="22"/>
        <v>-2.3333333333333321</v>
      </c>
      <c r="S8" s="126">
        <f t="shared" ref="S8:U8" si="31">SUM(S21,S34)</f>
        <v>0</v>
      </c>
      <c r="T8" s="126">
        <f t="shared" si="31"/>
        <v>0</v>
      </c>
      <c r="U8" s="126">
        <f t="shared" si="31"/>
        <v>0</v>
      </c>
      <c r="V8" s="81">
        <f t="shared" si="4"/>
        <v>133314.61518139427</v>
      </c>
      <c r="W8" s="81">
        <f t="shared" si="4"/>
        <v>288847.37</v>
      </c>
      <c r="X8" s="81">
        <f t="shared" ref="X8" si="32">SUM(X21,X34)</f>
        <v>263885.27</v>
      </c>
      <c r="Y8" s="81">
        <f t="shared" ref="Y8:Z8" si="33">SUM(Y21,Y34)</f>
        <v>32094.149999999998</v>
      </c>
      <c r="Z8" s="81">
        <f t="shared" si="33"/>
        <v>0</v>
      </c>
      <c r="AA8" s="160"/>
      <c r="AB8" s="180" t="s">
        <v>665</v>
      </c>
      <c r="AC8" s="177">
        <v>0.98130051140243679</v>
      </c>
      <c r="AD8" s="177">
        <v>1.0492805693404119</v>
      </c>
      <c r="AE8" s="177">
        <v>0</v>
      </c>
      <c r="AF8" s="177">
        <v>0</v>
      </c>
      <c r="AG8" s="177">
        <v>0</v>
      </c>
      <c r="AH8" s="177">
        <v>0</v>
      </c>
      <c r="AI8" s="177">
        <v>0.99658943573956171</v>
      </c>
      <c r="AJ8" s="177">
        <v>0</v>
      </c>
      <c r="AK8" s="177">
        <v>0</v>
      </c>
      <c r="AN8" s="180" t="s">
        <v>665</v>
      </c>
      <c r="AO8" s="177">
        <v>1.206612580188831</v>
      </c>
      <c r="AP8" s="177">
        <v>0.31471047858891066</v>
      </c>
      <c r="AQ8" s="177">
        <v>0.63117296321575889</v>
      </c>
      <c r="AR8" s="177">
        <v>0.30752126418860415</v>
      </c>
      <c r="AS8" s="177">
        <v>1.0543361810945686</v>
      </c>
      <c r="AT8" s="177">
        <v>0.3129779088639929</v>
      </c>
      <c r="AV8" s="180" t="s">
        <v>665</v>
      </c>
      <c r="AW8" s="177">
        <v>1.206612580188831</v>
      </c>
      <c r="AX8" s="177">
        <v>0.54477611940298509</v>
      </c>
      <c r="AY8" s="177">
        <v>0.31471047858891066</v>
      </c>
      <c r="AZ8" s="177">
        <v>0.16268656716417909</v>
      </c>
      <c r="BA8" s="84"/>
      <c r="BC8" s="84" t="s">
        <v>968</v>
      </c>
      <c r="BD8" s="84">
        <v>290</v>
      </c>
    </row>
    <row r="9" spans="1:56">
      <c r="A9" s="72"/>
      <c r="B9" s="186"/>
      <c r="C9" s="113" t="s">
        <v>951</v>
      </c>
      <c r="D9" s="114">
        <v>4535.5</v>
      </c>
      <c r="E9" s="115">
        <f t="shared" si="0"/>
        <v>105.12957281365547</v>
      </c>
      <c r="F9" s="115">
        <f t="shared" si="5"/>
        <v>104</v>
      </c>
      <c r="G9" s="115">
        <f>SUM(G22,G35)</f>
        <v>127.99999999999999</v>
      </c>
      <c r="H9" s="116">
        <f t="shared" si="6"/>
        <v>0.9892554227756859</v>
      </c>
      <c r="I9" s="117">
        <f t="shared" si="7"/>
        <v>1.2175451357239211</v>
      </c>
      <c r="J9" s="117">
        <f t="shared" si="8"/>
        <v>1.2307692307692308</v>
      </c>
      <c r="K9" s="118">
        <f t="shared" si="20"/>
        <v>23.999999999999986</v>
      </c>
      <c r="L9" s="118">
        <f t="shared" si="15"/>
        <v>1</v>
      </c>
      <c r="M9" s="154">
        <f t="shared" si="9"/>
        <v>1.2270572070967642</v>
      </c>
      <c r="N9" s="118">
        <f t="shared" si="1"/>
        <v>24.999999999999986</v>
      </c>
      <c r="O9" s="118">
        <f>SUM(O22,O35)</f>
        <v>1</v>
      </c>
      <c r="P9" s="115">
        <f>SUM(P22,P35)</f>
        <v>0</v>
      </c>
      <c r="Q9" s="154">
        <f t="shared" si="11"/>
        <v>1.2175451357239211</v>
      </c>
      <c r="R9" s="118">
        <f t="shared" si="22"/>
        <v>23.999999999999986</v>
      </c>
      <c r="S9" s="127">
        <f t="shared" ref="S9:U9" si="34">SUM(S22,S35)</f>
        <v>0</v>
      </c>
      <c r="T9" s="127">
        <f t="shared" si="34"/>
        <v>0</v>
      </c>
      <c r="U9" s="127">
        <f t="shared" si="34"/>
        <v>0</v>
      </c>
      <c r="V9" s="63">
        <f t="shared" si="4"/>
        <v>476815.17749633442</v>
      </c>
      <c r="W9" s="63">
        <f t="shared" si="4"/>
        <v>471692</v>
      </c>
      <c r="X9" s="63">
        <f t="shared" ref="X9:Y9" si="35">SUM(X22,X35)</f>
        <v>580544</v>
      </c>
      <c r="Y9" s="63">
        <f t="shared" si="35"/>
        <v>4535.5</v>
      </c>
      <c r="Z9" s="63">
        <f>SUM(Z22,Z35)</f>
        <v>0</v>
      </c>
      <c r="AA9" s="63"/>
      <c r="AB9" s="180" t="s">
        <v>668</v>
      </c>
      <c r="AC9" s="177">
        <v>0.52477989171410411</v>
      </c>
      <c r="AD9" s="177">
        <v>0.33556768730625625</v>
      </c>
      <c r="AE9" s="177">
        <v>0</v>
      </c>
      <c r="AF9" s="177">
        <v>0</v>
      </c>
      <c r="AG9" s="177">
        <v>0</v>
      </c>
      <c r="AH9" s="177">
        <v>0</v>
      </c>
      <c r="AI9" s="177">
        <v>0.44927988351877474</v>
      </c>
      <c r="AJ9" s="177">
        <v>0</v>
      </c>
      <c r="AK9" s="177">
        <v>0</v>
      </c>
      <c r="AN9" s="180" t="s">
        <v>668</v>
      </c>
      <c r="AO9" s="177">
        <v>1.838746377613738</v>
      </c>
      <c r="AP9" s="177">
        <v>0.16700562159903817</v>
      </c>
      <c r="AQ9" s="177">
        <v>0.38672256830543045</v>
      </c>
      <c r="AR9" s="177">
        <v>9.8477877661175536E-2</v>
      </c>
      <c r="AS9" s="177">
        <v>1.1802041108233561</v>
      </c>
      <c r="AT9" s="177">
        <v>0.13831948118979095</v>
      </c>
      <c r="AV9" s="180" t="s">
        <v>668</v>
      </c>
      <c r="AW9" s="177">
        <v>1.838746377613738</v>
      </c>
      <c r="AX9" s="177">
        <v>0.70448179271708689</v>
      </c>
      <c r="AY9" s="177">
        <v>0.16700562159903817</v>
      </c>
      <c r="AZ9" s="177">
        <v>6.4425770308123242E-2</v>
      </c>
      <c r="BA9" s="84"/>
      <c r="BC9" s="84" t="s">
        <v>969</v>
      </c>
      <c r="BD9" s="84">
        <v>21</v>
      </c>
    </row>
    <row r="10" spans="1:56">
      <c r="A10" s="72"/>
      <c r="B10" s="186"/>
      <c r="C10" s="113" t="s">
        <v>952</v>
      </c>
      <c r="D10" s="114">
        <v>3444.49</v>
      </c>
      <c r="E10" s="115">
        <f t="shared" si="0"/>
        <v>355.43400361774246</v>
      </c>
      <c r="F10" s="115">
        <f t="shared" si="5"/>
        <v>169</v>
      </c>
      <c r="G10" s="115">
        <f t="shared" ref="G10" si="36">SUM(G23,G36)</f>
        <v>187</v>
      </c>
      <c r="H10" s="116">
        <f t="shared" si="6"/>
        <v>0.47547504819419001</v>
      </c>
      <c r="I10" s="117">
        <f t="shared" si="7"/>
        <v>0.52611736101960671</v>
      </c>
      <c r="J10" s="117">
        <f t="shared" si="8"/>
        <v>1.1065088757396448</v>
      </c>
      <c r="K10" s="118">
        <f t="shared" si="20"/>
        <v>18</v>
      </c>
      <c r="L10" s="118">
        <f t="shared" si="15"/>
        <v>13</v>
      </c>
      <c r="M10" s="154">
        <f t="shared" si="9"/>
        <v>0.56269236472685202</v>
      </c>
      <c r="N10" s="118">
        <f t="shared" si="1"/>
        <v>31</v>
      </c>
      <c r="O10" s="118">
        <f t="shared" ref="O10:P15" si="37">SUM(O23,O36)</f>
        <v>13</v>
      </c>
      <c r="P10" s="115">
        <f t="shared" si="37"/>
        <v>0</v>
      </c>
      <c r="Q10" s="154">
        <f t="shared" si="11"/>
        <v>0.52611736101960671</v>
      </c>
      <c r="R10" s="118">
        <f t="shared" si="22"/>
        <v>18</v>
      </c>
      <c r="S10" s="127">
        <f t="shared" ref="S10:U10" si="38">SUM(S23,S36)</f>
        <v>0</v>
      </c>
      <c r="T10" s="127">
        <f t="shared" si="38"/>
        <v>0</v>
      </c>
      <c r="U10" s="127">
        <f t="shared" si="38"/>
        <v>0</v>
      </c>
      <c r="V10" s="63">
        <f t="shared" si="4"/>
        <v>1224288.8711212776</v>
      </c>
      <c r="W10" s="63">
        <f t="shared" si="4"/>
        <v>582118.80999999994</v>
      </c>
      <c r="X10" s="63">
        <f t="shared" ref="X10:Y10" si="39">SUM(X23,X36)</f>
        <v>644119.62999999989</v>
      </c>
      <c r="Y10" s="63">
        <f t="shared" si="39"/>
        <v>44778.369999999995</v>
      </c>
      <c r="Z10" s="63">
        <f t="shared" ref="Z10" si="40">SUM(Z23,Z36)</f>
        <v>0</v>
      </c>
      <c r="AA10" s="63"/>
      <c r="AB10" s="180" t="s">
        <v>669</v>
      </c>
      <c r="AC10" s="177">
        <v>0.71888898354254838</v>
      </c>
      <c r="AD10" s="177">
        <v>0.8281858082090956</v>
      </c>
      <c r="AE10" s="177">
        <v>0</v>
      </c>
      <c r="AF10" s="177">
        <v>0</v>
      </c>
      <c r="AG10" s="177">
        <v>0</v>
      </c>
      <c r="AH10" s="177">
        <v>0</v>
      </c>
      <c r="AI10" s="177">
        <v>0.76101607957751216</v>
      </c>
      <c r="AJ10" s="177">
        <v>0</v>
      </c>
      <c r="AK10" s="177">
        <v>0</v>
      </c>
      <c r="AN10" s="180" t="s">
        <v>669</v>
      </c>
      <c r="AO10" s="177">
        <v>1.1211727638985747</v>
      </c>
      <c r="AP10" s="177">
        <v>0.22973616187836321</v>
      </c>
      <c r="AQ10" s="177">
        <v>0.8871021295403495</v>
      </c>
      <c r="AR10" s="177">
        <v>0.25326370496932543</v>
      </c>
      <c r="AS10" s="177">
        <v>1.0269045715556939</v>
      </c>
      <c r="AT10" s="177">
        <v>0.23905115184107062</v>
      </c>
      <c r="AV10" s="180" t="s">
        <v>669</v>
      </c>
      <c r="AW10" s="177">
        <v>1.1211727638985747</v>
      </c>
      <c r="AX10" s="177">
        <v>0.44044943820224719</v>
      </c>
      <c r="AY10" s="177">
        <v>0.22973616187836321</v>
      </c>
      <c r="AZ10" s="177">
        <v>0.10337078651685393</v>
      </c>
      <c r="BA10" s="84"/>
      <c r="BC10" s="84" t="s">
        <v>979</v>
      </c>
      <c r="BD10" s="84">
        <v>212</v>
      </c>
    </row>
    <row r="11" spans="1:56">
      <c r="A11" s="72"/>
      <c r="B11" s="186"/>
      <c r="C11" s="113" t="s">
        <v>953</v>
      </c>
      <c r="D11" s="114">
        <v>3985.87</v>
      </c>
      <c r="E11" s="115">
        <f t="shared" si="0"/>
        <v>299.66751831153164</v>
      </c>
      <c r="F11" s="115">
        <f t="shared" si="5"/>
        <v>176</v>
      </c>
      <c r="G11" s="115">
        <f t="shared" ref="G11" si="41">SUM(G24,G37)</f>
        <v>156</v>
      </c>
      <c r="H11" s="116">
        <f t="shared" si="6"/>
        <v>0.58731757446274846</v>
      </c>
      <c r="I11" s="117">
        <f t="shared" si="7"/>
        <v>0.52057694100107244</v>
      </c>
      <c r="J11" s="117">
        <f t="shared" si="8"/>
        <v>0.88636363636363635</v>
      </c>
      <c r="K11" s="118">
        <f t="shared" si="20"/>
        <v>-20</v>
      </c>
      <c r="L11" s="118">
        <f t="shared" si="15"/>
        <v>43</v>
      </c>
      <c r="M11" s="154">
        <f t="shared" si="9"/>
        <v>0.66406930294367572</v>
      </c>
      <c r="N11" s="118">
        <f t="shared" si="1"/>
        <v>23</v>
      </c>
      <c r="O11" s="118">
        <f t="shared" ref="O11" si="42">SUM(O24,O37)</f>
        <v>43</v>
      </c>
      <c r="P11" s="115">
        <f t="shared" si="37"/>
        <v>0</v>
      </c>
      <c r="Q11" s="154">
        <f t="shared" si="11"/>
        <v>0.52057694100107244</v>
      </c>
      <c r="R11" s="118">
        <f t="shared" si="22"/>
        <v>-20</v>
      </c>
      <c r="S11" s="127">
        <f t="shared" ref="S11:U11" si="43">SUM(S24,S37)</f>
        <v>0</v>
      </c>
      <c r="T11" s="127">
        <f t="shared" si="43"/>
        <v>0</v>
      </c>
      <c r="U11" s="127">
        <f t="shared" si="43"/>
        <v>0</v>
      </c>
      <c r="V11" s="63">
        <f t="shared" si="4"/>
        <v>1194435.7712123846</v>
      </c>
      <c r="W11" s="63">
        <f t="shared" si="4"/>
        <v>701513.12</v>
      </c>
      <c r="X11" s="63">
        <f t="shared" ref="X11:Y11" si="44">SUM(X24,X37)</f>
        <v>621795.72</v>
      </c>
      <c r="Y11" s="63">
        <f t="shared" si="44"/>
        <v>171392.41</v>
      </c>
      <c r="Z11" s="63">
        <f t="shared" ref="Z11" si="45">SUM(Z24,Z37)</f>
        <v>0</v>
      </c>
      <c r="AA11" s="63"/>
      <c r="AB11" s="180" t="s">
        <v>666</v>
      </c>
      <c r="AC11" s="177">
        <v>0.70307651502926627</v>
      </c>
      <c r="AD11" s="177">
        <v>0.31344710899936618</v>
      </c>
      <c r="AE11" s="177">
        <v>0</v>
      </c>
      <c r="AF11" s="177">
        <v>0</v>
      </c>
      <c r="AG11" s="177">
        <v>0</v>
      </c>
      <c r="AH11" s="177">
        <v>0</v>
      </c>
      <c r="AI11" s="177">
        <v>0.54918000947921775</v>
      </c>
      <c r="AJ11" s="177">
        <v>0</v>
      </c>
      <c r="AK11" s="177">
        <v>0</v>
      </c>
      <c r="AN11" s="180" t="s">
        <v>666</v>
      </c>
      <c r="AO11" s="177">
        <v>1.0337013170813705</v>
      </c>
      <c r="AP11" s="177">
        <v>0.22447963967267343</v>
      </c>
      <c r="AQ11" s="177">
        <v>0.80635441986785472</v>
      </c>
      <c r="AR11" s="177">
        <v>9.0866526154658192E-2</v>
      </c>
      <c r="AS11" s="177">
        <v>0.92960539586354485</v>
      </c>
      <c r="AT11" s="177">
        <v>0.16859268290387022</v>
      </c>
      <c r="AV11" s="180" t="s">
        <v>666</v>
      </c>
      <c r="AW11" s="177">
        <v>1.0337013170813705</v>
      </c>
      <c r="AX11" s="177">
        <v>0.25817555938037867</v>
      </c>
      <c r="AY11" s="177">
        <v>0.22447963967267343</v>
      </c>
      <c r="AZ11" s="177">
        <v>6.5404475043029264E-2</v>
      </c>
      <c r="BA11" s="84"/>
      <c r="BC11" s="84" t="s">
        <v>980</v>
      </c>
      <c r="BD11" s="84">
        <v>97</v>
      </c>
    </row>
    <row r="12" spans="1:56">
      <c r="A12" s="72"/>
      <c r="B12" s="186"/>
      <c r="C12" s="113" t="s">
        <v>954</v>
      </c>
      <c r="D12" s="114">
        <v>6232.07</v>
      </c>
      <c r="E12" s="115">
        <f t="shared" si="0"/>
        <v>548.50145379543937</v>
      </c>
      <c r="F12" s="115">
        <f t="shared" si="5"/>
        <v>661.75908124728244</v>
      </c>
      <c r="G12" s="115">
        <f t="shared" ref="G12" si="46">SUM(G25,G38)</f>
        <v>564</v>
      </c>
      <c r="H12" s="116">
        <f t="shared" si="6"/>
        <v>1.2064855556318757</v>
      </c>
      <c r="I12" s="117">
        <f t="shared" si="7"/>
        <v>1.0282561624902102</v>
      </c>
      <c r="J12" s="117">
        <f t="shared" si="8"/>
        <v>0.85227391052492052</v>
      </c>
      <c r="K12" s="118">
        <f t="shared" si="20"/>
        <v>-97.759081247282438</v>
      </c>
      <c r="L12" s="118">
        <f t="shared" si="15"/>
        <v>150</v>
      </c>
      <c r="M12" s="154">
        <f t="shared" si="9"/>
        <v>1.3017285461312236</v>
      </c>
      <c r="N12" s="118">
        <f t="shared" si="1"/>
        <v>52.240918752717562</v>
      </c>
      <c r="O12" s="118">
        <f t="shared" ref="O12" si="47">SUM(O25,O38)</f>
        <v>150</v>
      </c>
      <c r="P12" s="115">
        <f t="shared" si="37"/>
        <v>0</v>
      </c>
      <c r="Q12" s="154">
        <f t="shared" si="11"/>
        <v>1.0282561624902102</v>
      </c>
      <c r="R12" s="118">
        <f t="shared" si="22"/>
        <v>-97.759081247282438</v>
      </c>
      <c r="S12" s="127">
        <f t="shared" ref="S12:U12" si="48">SUM(S25,S38)</f>
        <v>0</v>
      </c>
      <c r="T12" s="127">
        <f t="shared" si="48"/>
        <v>0</v>
      </c>
      <c r="U12" s="127">
        <f t="shared" si="48"/>
        <v>0</v>
      </c>
      <c r="V12" s="63">
        <f t="shared" si="4"/>
        <v>3418299.4551549442</v>
      </c>
      <c r="W12" s="63">
        <f t="shared" si="4"/>
        <v>4124128.9174687508</v>
      </c>
      <c r="X12" s="63">
        <f t="shared" ref="X12:Y12" si="49">SUM(X25,X38)</f>
        <v>3514887.4799999995</v>
      </c>
      <c r="Y12" s="63">
        <f t="shared" si="49"/>
        <v>934810.5</v>
      </c>
      <c r="Z12" s="63">
        <f t="shared" ref="Z12" si="50">SUM(Z25,Z38)</f>
        <v>0</v>
      </c>
      <c r="AA12" s="63"/>
      <c r="AB12" s="180" t="s">
        <v>667</v>
      </c>
      <c r="AC12" s="177">
        <v>0.88458196113038901</v>
      </c>
      <c r="AD12" s="177">
        <v>6.6351422995513526E-3</v>
      </c>
      <c r="AE12" s="177">
        <v>0</v>
      </c>
      <c r="AF12" s="177">
        <v>0</v>
      </c>
      <c r="AG12" s="177">
        <v>0</v>
      </c>
      <c r="AH12" s="177">
        <v>0</v>
      </c>
      <c r="AI12" s="177">
        <v>0.60580252936446799</v>
      </c>
      <c r="AJ12" s="177">
        <v>0</v>
      </c>
      <c r="AK12" s="177">
        <v>0</v>
      </c>
      <c r="AN12" s="180" t="s">
        <v>667</v>
      </c>
      <c r="AO12" s="177">
        <v>1.4431277787120562</v>
      </c>
      <c r="AP12" s="177">
        <v>0.28117597850650472</v>
      </c>
      <c r="AQ12" s="177">
        <v>0.98260312504817193</v>
      </c>
      <c r="AR12" s="177">
        <v>1.9889565771442179E-3</v>
      </c>
      <c r="AS12" s="177">
        <v>1.2813734621056438</v>
      </c>
      <c r="AT12" s="177">
        <v>0.18893926445133991</v>
      </c>
      <c r="AV12" s="180" t="s">
        <v>667</v>
      </c>
      <c r="AW12" s="177">
        <v>1.4431277787120562</v>
      </c>
      <c r="AX12" s="177">
        <v>0.52623211446740858</v>
      </c>
      <c r="AY12" s="177">
        <v>0.28117597850650472</v>
      </c>
      <c r="AZ12" s="177">
        <v>0.13672496025437203</v>
      </c>
      <c r="BA12" s="84"/>
      <c r="BC12" s="84" t="s">
        <v>984</v>
      </c>
      <c r="BD12" s="84">
        <v>18</v>
      </c>
    </row>
    <row r="13" spans="1:56">
      <c r="A13" s="72"/>
      <c r="B13" s="186"/>
      <c r="C13" s="113" t="s">
        <v>955</v>
      </c>
      <c r="D13" s="114">
        <v>8489.27</v>
      </c>
      <c r="E13" s="115">
        <f t="shared" si="0"/>
        <v>37.000042406473106</v>
      </c>
      <c r="F13" s="115">
        <f t="shared" si="5"/>
        <v>38</v>
      </c>
      <c r="G13" s="115">
        <f t="shared" ref="G13" si="51">SUM(G26,G39)</f>
        <v>33</v>
      </c>
      <c r="H13" s="116">
        <f t="shared" si="6"/>
        <v>1.0270258499312408</v>
      </c>
      <c r="I13" s="117">
        <f t="shared" si="7"/>
        <v>0.89189086967713027</v>
      </c>
      <c r="J13" s="117">
        <f t="shared" si="8"/>
        <v>0.86842105263157898</v>
      </c>
      <c r="K13" s="118">
        <f t="shared" si="20"/>
        <v>-5</v>
      </c>
      <c r="L13" s="118">
        <f t="shared" si="15"/>
        <v>4</v>
      </c>
      <c r="M13" s="154">
        <f t="shared" si="9"/>
        <v>0.99999885388041887</v>
      </c>
      <c r="N13" s="118">
        <f t="shared" si="1"/>
        <v>-1</v>
      </c>
      <c r="O13" s="118">
        <f t="shared" ref="O13" si="52">SUM(O26,O39)</f>
        <v>4</v>
      </c>
      <c r="P13" s="115">
        <f t="shared" si="37"/>
        <v>0</v>
      </c>
      <c r="Q13" s="154">
        <f t="shared" si="11"/>
        <v>0.89189086967713027</v>
      </c>
      <c r="R13" s="118">
        <f t="shared" si="22"/>
        <v>-5</v>
      </c>
      <c r="S13" s="127">
        <f t="shared" ref="S13:U13" si="53">SUM(S26,S39)</f>
        <v>0</v>
      </c>
      <c r="T13" s="127">
        <f t="shared" si="53"/>
        <v>0</v>
      </c>
      <c r="U13" s="127">
        <f t="shared" si="53"/>
        <v>0</v>
      </c>
      <c r="V13" s="63">
        <f t="shared" si="4"/>
        <v>314103.34999999998</v>
      </c>
      <c r="W13" s="63">
        <f t="shared" si="4"/>
        <v>322592.26</v>
      </c>
      <c r="X13" s="63">
        <f t="shared" ref="X13:Y13" si="54">SUM(X26,X39)</f>
        <v>280145.91000000003</v>
      </c>
      <c r="Y13" s="63">
        <f t="shared" si="54"/>
        <v>33957.08</v>
      </c>
      <c r="Z13" s="63">
        <f t="shared" ref="Z13" si="55">SUM(Z26,Z39)</f>
        <v>0</v>
      </c>
      <c r="AA13" s="63"/>
      <c r="AB13" s="179" t="s">
        <v>549</v>
      </c>
      <c r="AC13" s="177">
        <v>0.67566687885900079</v>
      </c>
      <c r="AD13" s="177">
        <v>0.94274425499403147</v>
      </c>
      <c r="AE13" s="177">
        <v>0</v>
      </c>
      <c r="AF13" s="177">
        <v>0</v>
      </c>
      <c r="AG13" s="177">
        <v>0</v>
      </c>
      <c r="AH13" s="177">
        <v>0</v>
      </c>
      <c r="AI13" s="177">
        <v>0.78118476654850444</v>
      </c>
      <c r="AJ13" s="177">
        <v>0</v>
      </c>
      <c r="AK13" s="177">
        <v>0</v>
      </c>
      <c r="AN13" s="179" t="s">
        <v>549</v>
      </c>
      <c r="AO13" s="177">
        <v>0.92232187425622703</v>
      </c>
      <c r="AP13" s="177">
        <v>0.21554999656911492</v>
      </c>
      <c r="AQ13" s="177">
        <v>1.2127642660754872</v>
      </c>
      <c r="AR13" s="177">
        <v>0.27667753385733063</v>
      </c>
      <c r="AS13" s="177">
        <v>1.0563586933924418</v>
      </c>
      <c r="AT13" s="177">
        <v>0.24092943328420002</v>
      </c>
      <c r="AV13" s="179" t="s">
        <v>549</v>
      </c>
      <c r="AW13" s="177">
        <v>0.92232187425622703</v>
      </c>
      <c r="AX13" s="177">
        <v>0.33670481767367583</v>
      </c>
      <c r="AY13" s="177">
        <v>0.21554999656911492</v>
      </c>
      <c r="AZ13" s="177">
        <v>9.1030077189246744E-2</v>
      </c>
      <c r="BA13" s="84"/>
      <c r="BC13" s="84" t="s">
        <v>985</v>
      </c>
      <c r="BD13" s="84">
        <v>7</v>
      </c>
    </row>
    <row r="14" spans="1:56">
      <c r="A14" s="72"/>
      <c r="B14" s="186"/>
      <c r="C14" s="113" t="s">
        <v>956</v>
      </c>
      <c r="D14" s="114">
        <v>3566.02</v>
      </c>
      <c r="E14" s="115">
        <f t="shared" si="0"/>
        <v>37.384707652058673</v>
      </c>
      <c r="F14" s="115">
        <f t="shared" si="5"/>
        <v>6</v>
      </c>
      <c r="G14" s="115">
        <f t="shared" ref="G14" si="56">SUM(G27,G40)</f>
        <v>11</v>
      </c>
      <c r="H14" s="116">
        <f t="shared" si="6"/>
        <v>0.16049343105320757</v>
      </c>
      <c r="I14" s="117">
        <f t="shared" si="7"/>
        <v>0.29423795693088056</v>
      </c>
      <c r="J14" s="117">
        <f t="shared" si="8"/>
        <v>1.8333333333333335</v>
      </c>
      <c r="K14" s="118">
        <f t="shared" si="20"/>
        <v>5</v>
      </c>
      <c r="L14" s="118">
        <f t="shared" si="15"/>
        <v>0</v>
      </c>
      <c r="M14" s="154">
        <f t="shared" si="9"/>
        <v>0.29423795693088056</v>
      </c>
      <c r="N14" s="118">
        <f t="shared" si="1"/>
        <v>5</v>
      </c>
      <c r="O14" s="118">
        <f t="shared" ref="O14" si="57">SUM(O27,O40)</f>
        <v>0</v>
      </c>
      <c r="P14" s="115">
        <f t="shared" si="37"/>
        <v>0</v>
      </c>
      <c r="Q14" s="154">
        <f t="shared" si="11"/>
        <v>0.29423795693088056</v>
      </c>
      <c r="R14" s="118">
        <f t="shared" si="22"/>
        <v>5</v>
      </c>
      <c r="S14" s="127">
        <f t="shared" ref="S14:U14" si="58">SUM(S27,S40)</f>
        <v>0</v>
      </c>
      <c r="T14" s="127">
        <f t="shared" si="58"/>
        <v>0</v>
      </c>
      <c r="U14" s="127">
        <f t="shared" si="58"/>
        <v>0</v>
      </c>
      <c r="V14" s="63">
        <f t="shared" si="4"/>
        <v>133314.61518139427</v>
      </c>
      <c r="W14" s="63">
        <f t="shared" si="4"/>
        <v>21396.12</v>
      </c>
      <c r="X14" s="63">
        <f t="shared" ref="X14:Y14" si="59">SUM(X27,X40)</f>
        <v>39226.22</v>
      </c>
      <c r="Y14" s="63">
        <f t="shared" si="59"/>
        <v>0</v>
      </c>
      <c r="Z14" s="63">
        <f t="shared" ref="Z14" si="60">SUM(Z27,Z40)</f>
        <v>0</v>
      </c>
      <c r="AA14" s="63"/>
      <c r="AB14" s="180" t="s">
        <v>671</v>
      </c>
      <c r="AC14" s="177">
        <v>0.80572117728178905</v>
      </c>
      <c r="AD14" s="177">
        <v>1.4738612165405656</v>
      </c>
      <c r="AE14" s="177">
        <v>0</v>
      </c>
      <c r="AF14" s="177">
        <v>0</v>
      </c>
      <c r="AG14" s="177">
        <v>0</v>
      </c>
      <c r="AH14" s="177">
        <v>0</v>
      </c>
      <c r="AI14" s="177">
        <v>0.96452632840601493</v>
      </c>
      <c r="AJ14" s="177">
        <v>0</v>
      </c>
      <c r="AK14" s="177">
        <v>0</v>
      </c>
      <c r="AN14" s="180" t="s">
        <v>671</v>
      </c>
      <c r="AO14" s="177">
        <v>1.1657365835660798</v>
      </c>
      <c r="AP14" s="177">
        <v>0.25661997228080874</v>
      </c>
      <c r="AQ14" s="177">
        <v>1.5375766083330529</v>
      </c>
      <c r="AR14" s="177">
        <v>0.42568101722186658</v>
      </c>
      <c r="AS14" s="177">
        <v>1.27782012689943</v>
      </c>
      <c r="AT14" s="177">
        <v>0.2998752936037119</v>
      </c>
      <c r="AV14" s="180" t="s">
        <v>671</v>
      </c>
      <c r="AW14" s="177">
        <v>1.1657365835660798</v>
      </c>
      <c r="AX14" s="177">
        <v>0.54227405247813409</v>
      </c>
      <c r="AY14" s="177">
        <v>0.25661997228080874</v>
      </c>
      <c r="AZ14" s="177">
        <v>0.12925170068027211</v>
      </c>
      <c r="BA14" s="84"/>
      <c r="BC14" s="84" t="s">
        <v>981</v>
      </c>
      <c r="BD14" s="84">
        <v>295</v>
      </c>
    </row>
    <row r="15" spans="1:56">
      <c r="A15" s="72"/>
      <c r="B15" s="187"/>
      <c r="C15" s="119" t="s">
        <v>957</v>
      </c>
      <c r="D15" s="120">
        <v>10698.05</v>
      </c>
      <c r="E15" s="121">
        <f t="shared" si="0"/>
        <v>0</v>
      </c>
      <c r="F15" s="121">
        <f t="shared" si="5"/>
        <v>25</v>
      </c>
      <c r="G15" s="121">
        <f t="shared" ref="G15" si="61">SUM(G28,G41)</f>
        <v>21</v>
      </c>
      <c r="H15" s="122" t="str">
        <f t="shared" si="6"/>
        <v/>
      </c>
      <c r="I15" s="123" t="str">
        <f t="shared" si="7"/>
        <v/>
      </c>
      <c r="J15" s="123">
        <f t="shared" si="8"/>
        <v>0.84</v>
      </c>
      <c r="K15" s="124">
        <f t="shared" si="20"/>
        <v>-4</v>
      </c>
      <c r="L15" s="124">
        <f t="shared" si="15"/>
        <v>3</v>
      </c>
      <c r="M15" s="155" t="str">
        <f t="shared" si="9"/>
        <v/>
      </c>
      <c r="N15" s="124">
        <f t="shared" si="1"/>
        <v>-1</v>
      </c>
      <c r="O15" s="124">
        <f t="shared" ref="O15" si="62">SUM(O28,O41)</f>
        <v>3</v>
      </c>
      <c r="P15" s="115">
        <f t="shared" si="37"/>
        <v>0</v>
      </c>
      <c r="Q15" s="155" t="str">
        <f t="shared" si="11"/>
        <v/>
      </c>
      <c r="R15" s="124">
        <f t="shared" si="22"/>
        <v>-4</v>
      </c>
      <c r="S15" s="127">
        <f t="shared" ref="S15:U15" si="63">SUM(S28,S41)</f>
        <v>0</v>
      </c>
      <c r="T15" s="127">
        <f t="shared" si="63"/>
        <v>0</v>
      </c>
      <c r="U15" s="127">
        <f t="shared" si="63"/>
        <v>0</v>
      </c>
      <c r="V15" s="63">
        <f t="shared" si="4"/>
        <v>0</v>
      </c>
      <c r="W15" s="63">
        <f t="shared" si="4"/>
        <v>267451.25</v>
      </c>
      <c r="X15" s="63">
        <f t="shared" ref="X15:Y15" si="64">SUM(X28,X41)</f>
        <v>224659.05</v>
      </c>
      <c r="Y15" s="63">
        <f t="shared" si="64"/>
        <v>32094.149999999998</v>
      </c>
      <c r="Z15" s="63">
        <f t="shared" ref="Z15" si="65">SUM(Z28,Z41)</f>
        <v>0</v>
      </c>
      <c r="AA15" s="63"/>
      <c r="AB15" s="180" t="s">
        <v>674</v>
      </c>
      <c r="AC15" s="177">
        <v>0.46170814589982112</v>
      </c>
      <c r="AD15" s="177">
        <v>0.82721116643158477</v>
      </c>
      <c r="AE15" s="177">
        <v>0</v>
      </c>
      <c r="AF15" s="177">
        <v>0</v>
      </c>
      <c r="AG15" s="177">
        <v>0</v>
      </c>
      <c r="AH15" s="177">
        <v>0</v>
      </c>
      <c r="AI15" s="177">
        <v>0.63686740187753221</v>
      </c>
      <c r="AJ15" s="177">
        <v>0</v>
      </c>
      <c r="AK15" s="177">
        <v>0</v>
      </c>
      <c r="AN15" s="180" t="s">
        <v>674</v>
      </c>
      <c r="AO15" s="177">
        <v>0.80283225884306608</v>
      </c>
      <c r="AP15" s="177">
        <v>0.14787290999118069</v>
      </c>
      <c r="AQ15" s="177">
        <v>0.92539573698142719</v>
      </c>
      <c r="AR15" s="177">
        <v>0.24509190569238998</v>
      </c>
      <c r="AS15" s="177">
        <v>0.87537598542280004</v>
      </c>
      <c r="AT15" s="177">
        <v>0.19635385602144531</v>
      </c>
      <c r="AV15" s="180" t="s">
        <v>674</v>
      </c>
      <c r="AW15" s="177">
        <v>0.80283225884306608</v>
      </c>
      <c r="AX15" s="177">
        <v>0.17835365853658536</v>
      </c>
      <c r="AY15" s="177">
        <v>0.14787290999118069</v>
      </c>
      <c r="AZ15" s="177">
        <v>5.0480769230769225E-2</v>
      </c>
      <c r="BA15" s="84"/>
      <c r="BC15" s="84" t="s">
        <v>982</v>
      </c>
      <c r="BD15" s="84">
        <v>321</v>
      </c>
    </row>
    <row r="16" spans="1:56">
      <c r="A16" s="72"/>
      <c r="B16" s="185" t="s">
        <v>555</v>
      </c>
      <c r="C16" s="94" t="s">
        <v>926</v>
      </c>
      <c r="D16" s="95"/>
      <c r="E16" s="96"/>
      <c r="F16" s="96"/>
      <c r="G16" s="96"/>
      <c r="H16" s="97">
        <f t="shared" si="6"/>
        <v>0.87978923574655077</v>
      </c>
      <c r="I16" s="98">
        <f t="shared" si="7"/>
        <v>0.70029826918198657</v>
      </c>
      <c r="J16" s="98">
        <f t="shared" si="8"/>
        <v>0.79598412975324029</v>
      </c>
      <c r="K16" s="99">
        <f>(X16-W16)/10000</f>
        <v>-70.907955746875146</v>
      </c>
      <c r="L16" s="99">
        <f>Y16/10000</f>
        <v>84.632452000000001</v>
      </c>
      <c r="M16" s="151">
        <f t="shared" si="9"/>
        <v>0.91453037405942172</v>
      </c>
      <c r="N16" s="99">
        <f t="shared" si="1"/>
        <v>13.724496253124855</v>
      </c>
      <c r="O16" s="96"/>
      <c r="P16" s="158">
        <f>Z16/10000</f>
        <v>0</v>
      </c>
      <c r="Q16" s="151">
        <f t="shared" si="11"/>
        <v>0.70029826918198657</v>
      </c>
      <c r="R16" s="99">
        <f>K16+P16</f>
        <v>-70.907955746875146</v>
      </c>
      <c r="S16" s="125"/>
      <c r="T16" s="125"/>
      <c r="U16" s="125"/>
      <c r="V16" s="81">
        <f t="shared" ref="V16:W16" si="66">SUM(V22:V28)</f>
        <v>3950502.7525365213</v>
      </c>
      <c r="W16" s="81">
        <f t="shared" si="66"/>
        <v>3475609.7974687512</v>
      </c>
      <c r="X16" s="81">
        <f t="shared" ref="X16" si="67">SUM(X22:X28)</f>
        <v>2766530.2399999998</v>
      </c>
      <c r="Y16" s="81">
        <f>SUM(Y22:Y28)</f>
        <v>846324.52</v>
      </c>
      <c r="Z16" s="81">
        <f>SUM(Z22:Z28)</f>
        <v>0</v>
      </c>
      <c r="AA16" s="160"/>
      <c r="AB16" s="180" t="s">
        <v>676</v>
      </c>
      <c r="AC16" s="177">
        <v>0.61076324325424325</v>
      </c>
      <c r="AD16" s="177">
        <v>0.64091685633134465</v>
      </c>
      <c r="AE16" s="177">
        <v>0</v>
      </c>
      <c r="AF16" s="177">
        <v>0</v>
      </c>
      <c r="AG16" s="177">
        <v>0</v>
      </c>
      <c r="AH16" s="177">
        <v>0</v>
      </c>
      <c r="AI16" s="177">
        <v>0.62152351330572164</v>
      </c>
      <c r="AJ16" s="177">
        <v>0</v>
      </c>
      <c r="AK16" s="177">
        <v>0</v>
      </c>
      <c r="AN16" s="180" t="s">
        <v>676</v>
      </c>
      <c r="AO16" s="177">
        <v>0.81693210075192702</v>
      </c>
      <c r="AP16" s="177">
        <v>0.19466846670530003</v>
      </c>
      <c r="AQ16" s="177">
        <v>1.1017978191411635</v>
      </c>
      <c r="AR16" s="177">
        <v>0.18908620718051711</v>
      </c>
      <c r="AS16" s="177">
        <v>0.93427303367051573</v>
      </c>
      <c r="AT16" s="177">
        <v>0.19257637306374487</v>
      </c>
      <c r="AV16" s="180" t="s">
        <v>676</v>
      </c>
      <c r="AW16" s="177">
        <v>0.81693210075192702</v>
      </c>
      <c r="AX16" s="177">
        <v>0.25710419485791608</v>
      </c>
      <c r="AY16" s="177">
        <v>0.19466846670530003</v>
      </c>
      <c r="AZ16" s="177">
        <v>7.4424898511502025E-2</v>
      </c>
      <c r="BA16" s="84"/>
      <c r="BC16" s="84" t="s">
        <v>983</v>
      </c>
      <c r="BD16" s="84">
        <v>27</v>
      </c>
    </row>
    <row r="17" spans="1:56">
      <c r="A17" s="72"/>
      <c r="B17" s="186"/>
      <c r="C17" s="100" t="s">
        <v>710</v>
      </c>
      <c r="D17" s="101"/>
      <c r="E17" s="102"/>
      <c r="F17" s="102"/>
      <c r="G17" s="102"/>
      <c r="H17" s="103">
        <f t="shared" si="6"/>
        <v>1.0324424424700598</v>
      </c>
      <c r="I17" s="104">
        <f t="shared" si="7"/>
        <v>0.79494875709903501</v>
      </c>
      <c r="J17" s="104">
        <f t="shared" si="8"/>
        <v>0.76996907953257454</v>
      </c>
      <c r="K17" s="105">
        <f>(X17-W17)/10000</f>
        <v>-61.876601746875117</v>
      </c>
      <c r="L17" s="105">
        <f>Y17/10000</f>
        <v>76.477851999999999</v>
      </c>
      <c r="M17" s="152">
        <f t="shared" si="9"/>
        <v>1.0884847045811068</v>
      </c>
      <c r="N17" s="105">
        <f t="shared" si="1"/>
        <v>14.601250253124881</v>
      </c>
      <c r="O17" s="102"/>
      <c r="P17" s="159">
        <f>Z17/10000</f>
        <v>0</v>
      </c>
      <c r="Q17" s="152">
        <f t="shared" si="11"/>
        <v>0.79494875709903501</v>
      </c>
      <c r="R17" s="105">
        <f>K17+P17</f>
        <v>-61.876601746875117</v>
      </c>
      <c r="S17" s="125"/>
      <c r="T17" s="125"/>
      <c r="U17" s="125"/>
      <c r="V17" s="81">
        <f t="shared" ref="V17:W17" si="68">SUM(V25:V28)</f>
        <v>2605399.8720095791</v>
      </c>
      <c r="W17" s="81">
        <f t="shared" si="68"/>
        <v>2689925.4074687511</v>
      </c>
      <c r="X17" s="81">
        <f t="shared" ref="X17:Y17" si="69">SUM(X25:X28)</f>
        <v>2071159.39</v>
      </c>
      <c r="Y17" s="81">
        <f t="shared" si="69"/>
        <v>764778.52</v>
      </c>
      <c r="Z17" s="81">
        <f>SUM(Z25:Z28)</f>
        <v>0</v>
      </c>
      <c r="AA17" s="160"/>
      <c r="AB17" s="180" t="s">
        <v>672</v>
      </c>
      <c r="AC17" s="177">
        <v>0.81280734040046243</v>
      </c>
      <c r="AD17" s="177">
        <v>1.4738612446829826</v>
      </c>
      <c r="AE17" s="177">
        <v>0</v>
      </c>
      <c r="AF17" s="177">
        <v>0</v>
      </c>
      <c r="AG17" s="177">
        <v>0</v>
      </c>
      <c r="AH17" s="177">
        <v>0</v>
      </c>
      <c r="AI17" s="177">
        <v>0.97263690744345299</v>
      </c>
      <c r="AJ17" s="177">
        <v>0</v>
      </c>
      <c r="AK17" s="177">
        <v>0</v>
      </c>
      <c r="AN17" s="180" t="s">
        <v>672</v>
      </c>
      <c r="AO17" s="177">
        <v>1.1801455564943086</v>
      </c>
      <c r="AP17" s="177">
        <v>0.25882648698423277</v>
      </c>
      <c r="AQ17" s="177">
        <v>1.5375766373781752</v>
      </c>
      <c r="AR17" s="177">
        <v>0.42568102514630279</v>
      </c>
      <c r="AS17" s="177">
        <v>1.2896075507814475</v>
      </c>
      <c r="AT17" s="177">
        <v>0.30222912743873359</v>
      </c>
      <c r="AV17" s="180" t="s">
        <v>672</v>
      </c>
      <c r="AW17" s="177">
        <v>1.1801455564943086</v>
      </c>
      <c r="AX17" s="177">
        <v>0.56965944272445823</v>
      </c>
      <c r="AY17" s="177">
        <v>0.25882648698423277</v>
      </c>
      <c r="AZ17" s="177">
        <v>0.13519091847265222</v>
      </c>
      <c r="BA17" s="84"/>
      <c r="BC17" s="84" t="s">
        <v>993</v>
      </c>
      <c r="BD17" s="84">
        <v>268</v>
      </c>
    </row>
    <row r="18" spans="1:56">
      <c r="A18" s="72"/>
      <c r="B18" s="186"/>
      <c r="C18" s="106" t="s">
        <v>949</v>
      </c>
      <c r="D18" s="101"/>
      <c r="E18" s="102">
        <f t="shared" ref="E18" si="70">SUM(E22:E23,E25:E26)</f>
        <v>569.84044614334573</v>
      </c>
      <c r="F18" s="102">
        <f>SUM(F22:F23,F25:F26)</f>
        <v>516.75908124728244</v>
      </c>
      <c r="G18" s="102">
        <f>SUM(G22:G23,G25:G26)</f>
        <v>460</v>
      </c>
      <c r="H18" s="103">
        <f t="shared" si="6"/>
        <v>0.95431233794924553</v>
      </c>
      <c r="I18" s="104">
        <f t="shared" si="7"/>
        <v>0.82149427254485397</v>
      </c>
      <c r="J18" s="104">
        <f t="shared" si="8"/>
        <v>0.86082327543851234</v>
      </c>
      <c r="K18" s="105">
        <f t="shared" si="20"/>
        <v>-56.759081247282438</v>
      </c>
      <c r="L18" s="105">
        <f t="shared" ref="L18:L28" si="71">O18</f>
        <v>127</v>
      </c>
      <c r="M18" s="152">
        <f t="shared" si="9"/>
        <v>1.0699381221751694</v>
      </c>
      <c r="N18" s="105">
        <f t="shared" si="1"/>
        <v>70.240918752717562</v>
      </c>
      <c r="O18" s="105">
        <f t="shared" ref="O18" si="72">SUM(O22:O23,O25:O26)</f>
        <v>127</v>
      </c>
      <c r="P18" s="102">
        <f>SUM(P22:P23,P25:P26)</f>
        <v>0</v>
      </c>
      <c r="Q18" s="152">
        <f t="shared" si="11"/>
        <v>0.82149427254485397</v>
      </c>
      <c r="R18" s="105">
        <f>K18+P18</f>
        <v>-56.759081247282438</v>
      </c>
      <c r="S18" s="125">
        <f t="shared" ref="S18:U18" si="73">SUM(S22:S23,S25:S26)</f>
        <v>0</v>
      </c>
      <c r="T18" s="125">
        <f t="shared" si="73"/>
        <v>0</v>
      </c>
      <c r="U18" s="125">
        <f t="shared" si="73"/>
        <v>0</v>
      </c>
      <c r="V18" s="82">
        <f t="shared" ref="V18:W18" si="74">SUM(V22:V23,V25:V26)</f>
        <v>3122791.8145466195</v>
      </c>
      <c r="W18" s="82">
        <f t="shared" si="74"/>
        <v>2980118.7574687512</v>
      </c>
      <c r="X18" s="82">
        <f>SUM(X22:X23,X25:X26)</f>
        <v>2565355.59</v>
      </c>
      <c r="Y18" s="82">
        <f>SUM(Y22:Y23,Y25:Y26)</f>
        <v>775838.41999999993</v>
      </c>
      <c r="Z18" s="82">
        <f>SUM(Z22:Z23,Z25:Z26)</f>
        <v>0</v>
      </c>
      <c r="AA18" s="161"/>
      <c r="AB18" s="180" t="s">
        <v>675</v>
      </c>
      <c r="AC18" s="177">
        <v>1.1110415002612288</v>
      </c>
      <c r="AD18" s="177">
        <v>1.6460229501621995</v>
      </c>
      <c r="AE18" s="177">
        <v>0</v>
      </c>
      <c r="AF18" s="177">
        <v>0</v>
      </c>
      <c r="AG18" s="177">
        <v>0</v>
      </c>
      <c r="AH18" s="177">
        <v>0</v>
      </c>
      <c r="AI18" s="177">
        <v>1.3315283039132455</v>
      </c>
      <c r="AJ18" s="177">
        <v>0</v>
      </c>
      <c r="AK18" s="177">
        <v>0</v>
      </c>
      <c r="AN18" s="180" t="s">
        <v>675</v>
      </c>
      <c r="AO18" s="177">
        <v>1.0837409387185633</v>
      </c>
      <c r="AP18" s="177">
        <v>0.35617998010510127</v>
      </c>
      <c r="AQ18" s="177">
        <v>1.9171520409373821</v>
      </c>
      <c r="AR18" s="177">
        <v>0.48861893366995413</v>
      </c>
      <c r="AS18" s="177">
        <v>1.4795146326858788</v>
      </c>
      <c r="AT18" s="177">
        <v>0.41324689732994335</v>
      </c>
      <c r="AV18" s="180" t="s">
        <v>675</v>
      </c>
      <c r="AW18" s="177">
        <v>1.0837409387185633</v>
      </c>
      <c r="AX18" s="177">
        <v>0.53562653562653562</v>
      </c>
      <c r="AY18" s="177">
        <v>0.35617998010510127</v>
      </c>
      <c r="AZ18" s="177">
        <v>0.20147420147420148</v>
      </c>
      <c r="BA18" s="84"/>
      <c r="BC18" s="84" t="s">
        <v>994</v>
      </c>
      <c r="BD18" s="84">
        <v>540</v>
      </c>
    </row>
    <row r="19" spans="1:56">
      <c r="A19" s="72"/>
      <c r="B19" s="186"/>
      <c r="C19" s="106" t="s">
        <v>950</v>
      </c>
      <c r="D19" s="101"/>
      <c r="E19" s="102">
        <f t="shared" ref="E19" si="75">E24+E25+E26*2</f>
        <v>607.70439368240022</v>
      </c>
      <c r="F19" s="102">
        <f>F24+F25+F26*2</f>
        <v>490.75908124728238</v>
      </c>
      <c r="G19" s="102">
        <f>G24+G25+G26*2</f>
        <v>361</v>
      </c>
      <c r="H19" s="103">
        <f t="shared" si="6"/>
        <v>0.85688923194611821</v>
      </c>
      <c r="I19" s="104">
        <f t="shared" si="7"/>
        <v>0.64295769926471824</v>
      </c>
      <c r="J19" s="104">
        <f t="shared" si="8"/>
        <v>0.75033933826484112</v>
      </c>
      <c r="K19" s="105">
        <f t="shared" si="20"/>
        <v>-129.75908124728238</v>
      </c>
      <c r="L19" s="105">
        <f t="shared" si="71"/>
        <v>136</v>
      </c>
      <c r="M19" s="152">
        <f t="shared" si="9"/>
        <v>0.8920019110778501</v>
      </c>
      <c r="N19" s="105">
        <f t="shared" si="1"/>
        <v>6.2409187527176186</v>
      </c>
      <c r="O19" s="105">
        <f t="shared" ref="O19" si="76">O24+O25+O26*2</f>
        <v>136</v>
      </c>
      <c r="P19" s="102">
        <f>P24+P25+P26*2</f>
        <v>0</v>
      </c>
      <c r="Q19" s="152">
        <f t="shared" si="11"/>
        <v>0.64295769926471824</v>
      </c>
      <c r="R19" s="105">
        <f t="shared" ref="R19:R28" si="77">K19+P19</f>
        <v>-129.75908124728238</v>
      </c>
      <c r="S19" s="125">
        <f t="shared" ref="S19:U19" si="78">S24+S25+S26*2</f>
        <v>0</v>
      </c>
      <c r="T19" s="125">
        <f t="shared" si="78"/>
        <v>0</v>
      </c>
      <c r="U19" s="125">
        <f t="shared" si="78"/>
        <v>0</v>
      </c>
      <c r="V19" s="82">
        <f t="shared" ref="V19:W19" si="79">SUM(V24:V26)</f>
        <v>3267968.0209178254</v>
      </c>
      <c r="W19" s="82">
        <f t="shared" si="79"/>
        <v>2800286.6074687513</v>
      </c>
      <c r="X19" s="82">
        <f t="shared" ref="X19:Y19" si="80">SUM(X24:X26)</f>
        <v>2101165.1999999997</v>
      </c>
      <c r="Y19" s="82">
        <f t="shared" si="80"/>
        <v>813868.52</v>
      </c>
      <c r="Z19" s="82">
        <f t="shared" ref="Z19" si="81">SUM(Z24:Z26)</f>
        <v>0</v>
      </c>
      <c r="AA19" s="161"/>
      <c r="AB19" s="180" t="s">
        <v>670</v>
      </c>
      <c r="AC19" s="177">
        <v>0.41611273407383836</v>
      </c>
      <c r="AD19" s="177">
        <v>0.26219702063840972</v>
      </c>
      <c r="AE19" s="177">
        <v>0</v>
      </c>
      <c r="AF19" s="177">
        <v>0</v>
      </c>
      <c r="AG19" s="177">
        <v>0</v>
      </c>
      <c r="AH19" s="177">
        <v>0</v>
      </c>
      <c r="AI19" s="177">
        <v>0.35664838974683294</v>
      </c>
      <c r="AJ19" s="177">
        <v>0</v>
      </c>
      <c r="AK19" s="177">
        <v>0</v>
      </c>
      <c r="AN19" s="180" t="s">
        <v>670</v>
      </c>
      <c r="AO19" s="177">
        <v>0.54668670406740338</v>
      </c>
      <c r="AP19" s="177">
        <v>0.13274457801991524</v>
      </c>
      <c r="AQ19" s="177">
        <v>0.90966150151594583</v>
      </c>
      <c r="AR19" s="177">
        <v>7.7721021500856149E-2</v>
      </c>
      <c r="AS19" s="177">
        <v>0.70334318115196182</v>
      </c>
      <c r="AT19" s="177">
        <v>0.11052090875667996</v>
      </c>
      <c r="AV19" s="180" t="s">
        <v>670</v>
      </c>
      <c r="AW19" s="177">
        <v>0.54668670406740338</v>
      </c>
      <c r="AX19" s="177">
        <v>0.30913348946135832</v>
      </c>
      <c r="AY19" s="177">
        <v>0.13274457801991524</v>
      </c>
      <c r="AZ19" s="177">
        <v>8.899297423887588E-2</v>
      </c>
      <c r="BA19" s="84"/>
      <c r="BC19" s="84" t="s">
        <v>998</v>
      </c>
      <c r="BD19" s="84">
        <v>18</v>
      </c>
    </row>
    <row r="20" spans="1:56">
      <c r="A20" s="72"/>
      <c r="B20" s="186"/>
      <c r="C20" s="107" t="s">
        <v>1043</v>
      </c>
      <c r="D20" s="108"/>
      <c r="E20" s="109">
        <f t="shared" ref="E20" si="82">E25+E26*2</f>
        <v>420.75912365375547</v>
      </c>
      <c r="F20" s="109">
        <f>F25+F26*2</f>
        <v>414.75908124728238</v>
      </c>
      <c r="G20" s="109">
        <f>G25+G26*2</f>
        <v>332</v>
      </c>
      <c r="H20" s="110">
        <f t="shared" si="6"/>
        <v>0.98990498552420292</v>
      </c>
      <c r="I20" s="111">
        <f t="shared" si="7"/>
        <v>0.78704318891794089</v>
      </c>
      <c r="J20" s="111">
        <f t="shared" si="8"/>
        <v>0.79506942628555732</v>
      </c>
      <c r="K20" s="112">
        <f t="shared" si="20"/>
        <v>-82.759081247282381</v>
      </c>
      <c r="L20" s="112">
        <f t="shared" si="71"/>
        <v>121</v>
      </c>
      <c r="M20" s="153">
        <f t="shared" si="9"/>
        <v>1.0859459786773926</v>
      </c>
      <c r="N20" s="112">
        <f t="shared" si="1"/>
        <v>38.240918752717619</v>
      </c>
      <c r="O20" s="112">
        <f t="shared" ref="O20" si="83">O25+O26*2</f>
        <v>121</v>
      </c>
      <c r="P20" s="109">
        <f>P25+P26*2</f>
        <v>0</v>
      </c>
      <c r="Q20" s="153">
        <f t="shared" si="11"/>
        <v>0.78704318891794089</v>
      </c>
      <c r="R20" s="112">
        <f t="shared" si="77"/>
        <v>-82.759081247282381</v>
      </c>
      <c r="S20" s="126">
        <f t="shared" ref="S20:U20" si="84">S25+S26*2</f>
        <v>0</v>
      </c>
      <c r="T20" s="126">
        <f t="shared" si="84"/>
        <v>0</v>
      </c>
      <c r="U20" s="126">
        <f t="shared" si="84"/>
        <v>0</v>
      </c>
      <c r="V20" s="81">
        <f t="shared" ref="V20:W20" si="85">SUM(V25:V26)</f>
        <v>2522828.4774687514</v>
      </c>
      <c r="W20" s="81">
        <f t="shared" si="85"/>
        <v>2497360.4874687511</v>
      </c>
      <c r="X20" s="81">
        <f t="shared" ref="X20:Y20" si="86">SUM(X25:X26)</f>
        <v>1985574.9699999997</v>
      </c>
      <c r="Y20" s="81">
        <f t="shared" si="86"/>
        <v>754080.47</v>
      </c>
      <c r="Z20" s="81">
        <f t="shared" ref="Z20" si="87">SUM(Z25:Z26)</f>
        <v>0</v>
      </c>
      <c r="AA20" s="160"/>
      <c r="AB20" s="180" t="s">
        <v>703</v>
      </c>
      <c r="AC20" s="177">
        <v>0.30034239002436192</v>
      </c>
      <c r="AD20" s="177">
        <v>0.83900789700943057</v>
      </c>
      <c r="AE20" s="177">
        <v>0</v>
      </c>
      <c r="AF20" s="177">
        <v>0</v>
      </c>
      <c r="AG20" s="177">
        <v>0</v>
      </c>
      <c r="AH20" s="177">
        <v>0</v>
      </c>
      <c r="AI20" s="177">
        <v>0.65054785917835822</v>
      </c>
      <c r="AJ20" s="177">
        <v>0</v>
      </c>
      <c r="AK20" s="177">
        <v>0</v>
      </c>
      <c r="AN20" s="180" t="s">
        <v>703</v>
      </c>
      <c r="AO20" s="177">
        <v>0.65955705204992854</v>
      </c>
      <c r="AP20" s="177">
        <v>9.5555096958519964E-2</v>
      </c>
      <c r="AQ20" s="177">
        <v>0.98532247242918669</v>
      </c>
      <c r="AR20" s="177">
        <v>0.24392400624293506</v>
      </c>
      <c r="AS20" s="177">
        <v>0.90061908260644419</v>
      </c>
      <c r="AT20" s="177">
        <v>0.1950144856396139</v>
      </c>
      <c r="AV20" s="180" t="s">
        <v>703</v>
      </c>
      <c r="AW20" s="177">
        <v>0.65955705204992854</v>
      </c>
      <c r="AX20" s="177">
        <v>0.1001890359168242</v>
      </c>
      <c r="AY20" s="177">
        <v>9.5555096958519964E-2</v>
      </c>
      <c r="AZ20" s="177">
        <v>1.8205461638491554E-2</v>
      </c>
      <c r="BA20" s="84"/>
      <c r="BC20" s="84" t="s">
        <v>999</v>
      </c>
      <c r="BD20" s="84">
        <v>34</v>
      </c>
    </row>
    <row r="21" spans="1:56">
      <c r="A21" s="72"/>
      <c r="B21" s="186"/>
      <c r="C21" s="107" t="s">
        <v>1044</v>
      </c>
      <c r="D21" s="108"/>
      <c r="E21" s="109">
        <f t="shared" ref="E21" si="88">E27/3+E28</f>
        <v>7.7183521629928924</v>
      </c>
      <c r="F21" s="109">
        <f>F27/3+F28</f>
        <v>18</v>
      </c>
      <c r="G21" s="109">
        <f>G27/3+G28</f>
        <v>8</v>
      </c>
      <c r="H21" s="110">
        <f t="shared" si="6"/>
        <v>2.3321020684080311</v>
      </c>
      <c r="I21" s="111">
        <f t="shared" si="7"/>
        <v>1.036489942745032</v>
      </c>
      <c r="J21" s="111">
        <f t="shared" si="8"/>
        <v>0.44444450214504283</v>
      </c>
      <c r="K21" s="112">
        <f t="shared" si="20"/>
        <v>-10</v>
      </c>
      <c r="L21" s="112">
        <f t="shared" si="71"/>
        <v>1</v>
      </c>
      <c r="M21" s="153">
        <f t="shared" si="9"/>
        <v>1.1660511553113322</v>
      </c>
      <c r="N21" s="112">
        <f t="shared" si="1"/>
        <v>-9</v>
      </c>
      <c r="O21" s="112">
        <f t="shared" ref="O21" si="89">O27/3+O28</f>
        <v>1</v>
      </c>
      <c r="P21" s="109">
        <f>P27/3+P28</f>
        <v>0</v>
      </c>
      <c r="Q21" s="153">
        <f t="shared" si="11"/>
        <v>1.036489942745032</v>
      </c>
      <c r="R21" s="112">
        <f t="shared" si="77"/>
        <v>-10</v>
      </c>
      <c r="S21" s="126">
        <f t="shared" ref="S21:U21" si="90">S27/3+S28</f>
        <v>0</v>
      </c>
      <c r="T21" s="126">
        <f t="shared" si="90"/>
        <v>0</v>
      </c>
      <c r="U21" s="126">
        <f t="shared" si="90"/>
        <v>0</v>
      </c>
      <c r="V21" s="81">
        <f t="shared" ref="V21:W21" si="91">SUM(V27:V28)</f>
        <v>82571.394540827736</v>
      </c>
      <c r="W21" s="81">
        <f t="shared" si="91"/>
        <v>192564.91999999998</v>
      </c>
      <c r="X21" s="81">
        <f t="shared" ref="X21:Y21" si="92">SUM(X27:X28)</f>
        <v>85584.42</v>
      </c>
      <c r="Y21" s="81">
        <f t="shared" si="92"/>
        <v>10698.05</v>
      </c>
      <c r="Z21" s="81">
        <f t="shared" ref="Z21" si="93">SUM(Z27:Z28)</f>
        <v>0</v>
      </c>
      <c r="AA21" s="160"/>
      <c r="AB21" s="179" t="s">
        <v>553</v>
      </c>
      <c r="AC21" s="177">
        <v>1.4234710707486451</v>
      </c>
      <c r="AD21" s="177">
        <v>0.60648920711518284</v>
      </c>
      <c r="AE21" s="177">
        <v>0</v>
      </c>
      <c r="AF21" s="177">
        <v>0</v>
      </c>
      <c r="AG21" s="177">
        <v>0</v>
      </c>
      <c r="AH21" s="177">
        <v>0</v>
      </c>
      <c r="AI21" s="177">
        <v>0.97281667681539707</v>
      </c>
      <c r="AJ21" s="177">
        <v>0</v>
      </c>
      <c r="AK21" s="177">
        <v>0</v>
      </c>
      <c r="AN21" s="179" t="s">
        <v>553</v>
      </c>
      <c r="AO21" s="177">
        <v>1.650805007265215</v>
      </c>
      <c r="AP21" s="177">
        <v>0.45346963246960842</v>
      </c>
      <c r="AQ21" s="177">
        <v>0.58765456745497546</v>
      </c>
      <c r="AR21" s="177">
        <v>0.18035253467403717</v>
      </c>
      <c r="AS21" s="177">
        <v>0.98731590322238039</v>
      </c>
      <c r="AT21" s="177">
        <v>0.2981833032175446</v>
      </c>
      <c r="AV21" s="179" t="s">
        <v>553</v>
      </c>
      <c r="AW21" s="177">
        <v>1.6508050072652147</v>
      </c>
      <c r="AX21" s="177">
        <v>0.33409523809561903</v>
      </c>
      <c r="AY21" s="177">
        <v>0.45346963246960842</v>
      </c>
      <c r="AZ21" s="177">
        <v>0.10095238095238095</v>
      </c>
      <c r="BA21" s="84"/>
      <c r="BC21" s="84" t="s">
        <v>995</v>
      </c>
      <c r="BD21" s="84">
        <v>488</v>
      </c>
    </row>
    <row r="22" spans="1:56">
      <c r="A22" s="72" t="s">
        <v>965</v>
      </c>
      <c r="B22" s="186"/>
      <c r="C22" s="113" t="s">
        <v>951</v>
      </c>
      <c r="D22" s="114">
        <v>4535.5</v>
      </c>
      <c r="E22" s="115">
        <v>0.31336975954678981</v>
      </c>
      <c r="F22" s="115">
        <v>51</v>
      </c>
      <c r="G22" s="115">
        <f t="shared" ref="G22:G28" si="94">_xlfn.XLOOKUP(A22,BC:BC,BD:BD,0)</f>
        <v>61</v>
      </c>
      <c r="H22" s="116">
        <f t="shared" si="6"/>
        <v>162.74703747342633</v>
      </c>
      <c r="I22" s="117">
        <f t="shared" si="7"/>
        <v>194.65822129174521</v>
      </c>
      <c r="J22" s="117">
        <f t="shared" si="8"/>
        <v>1.196078431372549</v>
      </c>
      <c r="K22" s="118">
        <f t="shared" si="20"/>
        <v>10</v>
      </c>
      <c r="L22" s="118">
        <f t="shared" si="71"/>
        <v>1</v>
      </c>
      <c r="M22" s="154">
        <f t="shared" si="9"/>
        <v>197.84933967357711</v>
      </c>
      <c r="N22" s="118">
        <f t="shared" si="1"/>
        <v>11</v>
      </c>
      <c r="O22" s="118">
        <v>1</v>
      </c>
      <c r="P22" s="115">
        <f>SUM(S22:U22)</f>
        <v>0</v>
      </c>
      <c r="Q22" s="154">
        <f t="shared" si="11"/>
        <v>194.65822129174521</v>
      </c>
      <c r="R22" s="118">
        <f t="shared" si="77"/>
        <v>10</v>
      </c>
      <c r="S22" s="150"/>
      <c r="T22" s="150"/>
      <c r="U22" s="150"/>
      <c r="V22" s="63">
        <f t="shared" ref="V22:V28" si="95">E22*D22</f>
        <v>1421.2885444244653</v>
      </c>
      <c r="W22" s="63">
        <f t="shared" ref="W22:W28" si="96">F22*D22</f>
        <v>231310.5</v>
      </c>
      <c r="X22" s="63">
        <f t="shared" ref="X22:X28" si="97">G22*D22</f>
        <v>276665.5</v>
      </c>
      <c r="Y22" s="63">
        <f t="shared" ref="Y22:Y28" si="98">L22*D22</f>
        <v>4535.5</v>
      </c>
      <c r="Z22" s="63">
        <f>P22*D22</f>
        <v>0</v>
      </c>
      <c r="AA22" s="63"/>
      <c r="AB22" s="180" t="s">
        <v>673</v>
      </c>
      <c r="AC22" s="177">
        <v>1.1367676986000055</v>
      </c>
      <c r="AD22" s="177">
        <v>0.42877043802416831</v>
      </c>
      <c r="AE22" s="177">
        <v>0</v>
      </c>
      <c r="AF22" s="177">
        <v>0</v>
      </c>
      <c r="AG22" s="177">
        <v>0</v>
      </c>
      <c r="AH22" s="177">
        <v>0</v>
      </c>
      <c r="AI22" s="177">
        <v>0.49591715728501129</v>
      </c>
      <c r="AJ22" s="177">
        <v>0</v>
      </c>
      <c r="AK22" s="177">
        <v>0</v>
      </c>
      <c r="AN22" s="180" t="s">
        <v>673</v>
      </c>
      <c r="AO22" s="177">
        <v>2.2599443123173013</v>
      </c>
      <c r="AP22" s="177">
        <v>0.35990367832241005</v>
      </c>
      <c r="AQ22" s="177">
        <v>0.40204216438401935</v>
      </c>
      <c r="AR22" s="177">
        <v>0.13329197565564871</v>
      </c>
      <c r="AS22" s="177">
        <v>0.55485077517072079</v>
      </c>
      <c r="AT22" s="177">
        <v>0.15443107923376048</v>
      </c>
      <c r="AV22" s="180" t="s">
        <v>673</v>
      </c>
      <c r="AW22" s="177">
        <v>2.2599443123173013</v>
      </c>
      <c r="AX22" s="177">
        <v>0.11377245508982035</v>
      </c>
      <c r="AY22" s="177">
        <v>0.35990367832241005</v>
      </c>
      <c r="AZ22" s="177">
        <v>2.0958083832335328E-2</v>
      </c>
      <c r="BA22" s="84"/>
      <c r="BC22" s="84" t="s">
        <v>996</v>
      </c>
      <c r="BD22" s="84">
        <v>450</v>
      </c>
    </row>
    <row r="23" spans="1:56">
      <c r="A23" s="72" t="s">
        <v>966</v>
      </c>
      <c r="B23" s="186"/>
      <c r="C23" s="113" t="s">
        <v>952</v>
      </c>
      <c r="D23" s="114">
        <v>3444.49</v>
      </c>
      <c r="E23" s="115">
        <v>173.76797393328002</v>
      </c>
      <c r="F23" s="115">
        <v>73</v>
      </c>
      <c r="G23" s="115">
        <f t="shared" si="94"/>
        <v>88</v>
      </c>
      <c r="H23" s="116">
        <f t="shared" si="6"/>
        <v>0.42010042672206732</v>
      </c>
      <c r="I23" s="117">
        <f t="shared" si="7"/>
        <v>0.50642243221290306</v>
      </c>
      <c r="J23" s="117">
        <f t="shared" si="8"/>
        <v>1.2054794520547945</v>
      </c>
      <c r="K23" s="118">
        <f t="shared" si="20"/>
        <v>15</v>
      </c>
      <c r="L23" s="118">
        <f t="shared" si="71"/>
        <v>5</v>
      </c>
      <c r="M23" s="154">
        <f t="shared" si="9"/>
        <v>0.53519643404318173</v>
      </c>
      <c r="N23" s="118">
        <f t="shared" si="1"/>
        <v>20</v>
      </c>
      <c r="O23" s="118">
        <v>5</v>
      </c>
      <c r="P23" s="115">
        <f t="shared" ref="P23:P28" si="99">SUM(S23:U23)</f>
        <v>0</v>
      </c>
      <c r="Q23" s="154">
        <f t="shared" si="11"/>
        <v>0.50642243221290306</v>
      </c>
      <c r="R23" s="118">
        <f t="shared" si="77"/>
        <v>15</v>
      </c>
      <c r="S23" s="150"/>
      <c r="T23" s="150"/>
      <c r="U23" s="150"/>
      <c r="V23" s="63">
        <f t="shared" si="95"/>
        <v>598542.04853344359</v>
      </c>
      <c r="W23" s="63">
        <f t="shared" si="96"/>
        <v>251447.77</v>
      </c>
      <c r="X23" s="63">
        <f t="shared" si="97"/>
        <v>303115.12</v>
      </c>
      <c r="Y23" s="63">
        <f t="shared" si="98"/>
        <v>17222.449999999997</v>
      </c>
      <c r="Z23" s="63">
        <f t="shared" ref="Z23:Z28" si="100">P23*D23</f>
        <v>0</v>
      </c>
      <c r="AA23" s="63"/>
      <c r="AB23" s="180" t="s">
        <v>691</v>
      </c>
      <c r="AC23" s="177">
        <v>2.4244557737907217</v>
      </c>
      <c r="AD23" s="177">
        <v>0.47154543933353832</v>
      </c>
      <c r="AE23" s="177">
        <v>0</v>
      </c>
      <c r="AF23" s="177">
        <v>0</v>
      </c>
      <c r="AG23" s="177">
        <v>0</v>
      </c>
      <c r="AH23" s="177">
        <v>0</v>
      </c>
      <c r="AI23" s="177">
        <v>1.1429363397367842</v>
      </c>
      <c r="AJ23" s="177">
        <v>0</v>
      </c>
      <c r="AK23" s="177">
        <v>0</v>
      </c>
      <c r="AN23" s="180" t="s">
        <v>691</v>
      </c>
      <c r="AO23" s="177">
        <v>2.34955098145997</v>
      </c>
      <c r="AP23" s="177">
        <v>0.76891453710992397</v>
      </c>
      <c r="AQ23" s="177">
        <v>0.49025875550723236</v>
      </c>
      <c r="AR23" s="177">
        <v>0.13823362670323452</v>
      </c>
      <c r="AS23" s="177">
        <v>0.97557547176956994</v>
      </c>
      <c r="AT23" s="177">
        <v>0.34400120935445833</v>
      </c>
      <c r="AV23" s="180" t="s">
        <v>691</v>
      </c>
      <c r="AW23" s="177">
        <v>2.34955098145997</v>
      </c>
      <c r="AX23" s="177">
        <v>0.37042181795624984</v>
      </c>
      <c r="AY23" s="177">
        <v>0.76891453710992397</v>
      </c>
      <c r="AZ23" s="177">
        <v>0.13351711012979933</v>
      </c>
      <c r="BA23" s="84"/>
      <c r="BC23" s="84" t="s">
        <v>997</v>
      </c>
      <c r="BD23" s="84">
        <v>14</v>
      </c>
    </row>
    <row r="24" spans="1:56">
      <c r="A24" s="72" t="s">
        <v>967</v>
      </c>
      <c r="B24" s="186"/>
      <c r="C24" s="113" t="s">
        <v>953</v>
      </c>
      <c r="D24" s="114">
        <v>3985.87</v>
      </c>
      <c r="E24" s="115">
        <v>186.9452700286447</v>
      </c>
      <c r="F24" s="115">
        <v>76</v>
      </c>
      <c r="G24" s="115">
        <f t="shared" si="94"/>
        <v>29</v>
      </c>
      <c r="H24" s="116">
        <f t="shared" si="6"/>
        <v>0.40653609469956042</v>
      </c>
      <c r="I24" s="117">
        <f t="shared" si="7"/>
        <v>0.15512561508272701</v>
      </c>
      <c r="J24" s="117">
        <f t="shared" si="8"/>
        <v>0.38157894736842102</v>
      </c>
      <c r="K24" s="118">
        <f t="shared" si="20"/>
        <v>-47</v>
      </c>
      <c r="L24" s="118">
        <f t="shared" si="71"/>
        <v>15</v>
      </c>
      <c r="M24" s="154">
        <f t="shared" si="9"/>
        <v>0.23536300219448236</v>
      </c>
      <c r="N24" s="118">
        <f t="shared" si="1"/>
        <v>-32</v>
      </c>
      <c r="O24" s="118">
        <v>15</v>
      </c>
      <c r="P24" s="115">
        <f t="shared" si="99"/>
        <v>0</v>
      </c>
      <c r="Q24" s="154">
        <f t="shared" si="11"/>
        <v>0.15512561508272701</v>
      </c>
      <c r="R24" s="118">
        <f t="shared" si="77"/>
        <v>-47</v>
      </c>
      <c r="S24" s="150"/>
      <c r="T24" s="150"/>
      <c r="U24" s="150"/>
      <c r="V24" s="63">
        <f t="shared" si="95"/>
        <v>745139.54344907403</v>
      </c>
      <c r="W24" s="63">
        <f t="shared" si="96"/>
        <v>302926.12</v>
      </c>
      <c r="X24" s="63">
        <f t="shared" si="97"/>
        <v>115590.23</v>
      </c>
      <c r="Y24" s="63">
        <f t="shared" si="98"/>
        <v>59788.049999999996</v>
      </c>
      <c r="Z24" s="63">
        <f t="shared" si="100"/>
        <v>0</v>
      </c>
      <c r="AA24" s="63"/>
      <c r="AB24" s="180" t="s">
        <v>687</v>
      </c>
      <c r="AC24" s="177">
        <v>0.82274343793421645</v>
      </c>
      <c r="AD24" s="177">
        <v>1.4718605386154255</v>
      </c>
      <c r="AE24" s="177">
        <v>0</v>
      </c>
      <c r="AF24" s="177">
        <v>0</v>
      </c>
      <c r="AG24" s="177">
        <v>0</v>
      </c>
      <c r="AH24" s="177">
        <v>0</v>
      </c>
      <c r="AI24" s="177">
        <v>0.92790863596963458</v>
      </c>
      <c r="AJ24" s="177">
        <v>0</v>
      </c>
      <c r="AK24" s="177">
        <v>0</v>
      </c>
      <c r="AN24" s="180" t="s">
        <v>687</v>
      </c>
      <c r="AO24" s="177">
        <v>1.1223574006663326</v>
      </c>
      <c r="AP24" s="177">
        <v>0.26430550041628587</v>
      </c>
      <c r="AQ24" s="177">
        <v>1.7347595351196337</v>
      </c>
      <c r="AR24" s="177">
        <v>0.42567269091274718</v>
      </c>
      <c r="AS24" s="177">
        <v>1.2475765409831432</v>
      </c>
      <c r="AT24" s="177">
        <v>0.29283345096150099</v>
      </c>
      <c r="AV24" s="180" t="s">
        <v>687</v>
      </c>
      <c r="AW24" s="177">
        <v>1.1223574006663326</v>
      </c>
      <c r="AX24" s="177">
        <v>0.65091863517060378</v>
      </c>
      <c r="AY24" s="177">
        <v>0.26430550041628587</v>
      </c>
      <c r="AZ24" s="177">
        <v>0.16797900262467194</v>
      </c>
      <c r="BA24" s="84"/>
      <c r="BC24" s="84" t="s">
        <v>972</v>
      </c>
      <c r="BD24" s="84">
        <v>66.999999999999986</v>
      </c>
    </row>
    <row r="25" spans="1:56">
      <c r="A25" s="72" t="s">
        <v>968</v>
      </c>
      <c r="B25" s="186"/>
      <c r="C25" s="113" t="s">
        <v>954</v>
      </c>
      <c r="D25" s="114">
        <v>6232.07</v>
      </c>
      <c r="E25" s="115">
        <v>370.75908124728238</v>
      </c>
      <c r="F25" s="115">
        <v>370.75908124728238</v>
      </c>
      <c r="G25" s="115">
        <f t="shared" si="94"/>
        <v>290</v>
      </c>
      <c r="H25" s="116">
        <f t="shared" si="6"/>
        <v>1</v>
      </c>
      <c r="I25" s="117">
        <f t="shared" si="7"/>
        <v>0.78217908789827006</v>
      </c>
      <c r="J25" s="117">
        <f t="shared" si="8"/>
        <v>0.78217908789827006</v>
      </c>
      <c r="K25" s="118">
        <f t="shared" si="20"/>
        <v>-80.759081247282381</v>
      </c>
      <c r="L25" s="118">
        <f t="shared" si="71"/>
        <v>121</v>
      </c>
      <c r="M25" s="154">
        <f t="shared" si="9"/>
        <v>1.1085365694006517</v>
      </c>
      <c r="N25" s="118">
        <f t="shared" si="1"/>
        <v>40.240918752717619</v>
      </c>
      <c r="O25" s="118">
        <f>78+43</f>
        <v>121</v>
      </c>
      <c r="P25" s="115">
        <f t="shared" si="99"/>
        <v>0</v>
      </c>
      <c r="Q25" s="154">
        <f t="shared" si="11"/>
        <v>0.78217908789827006</v>
      </c>
      <c r="R25" s="118">
        <f t="shared" si="77"/>
        <v>-80.759081247282381</v>
      </c>
      <c r="S25" s="150"/>
      <c r="T25" s="150"/>
      <c r="U25" s="150"/>
      <c r="V25" s="63">
        <f t="shared" si="95"/>
        <v>2310596.5474687512</v>
      </c>
      <c r="W25" s="63">
        <f t="shared" si="96"/>
        <v>2310596.5474687512</v>
      </c>
      <c r="X25" s="63">
        <f t="shared" si="97"/>
        <v>1807300.2999999998</v>
      </c>
      <c r="Y25" s="63">
        <f t="shared" si="98"/>
        <v>754080.47</v>
      </c>
      <c r="Z25" s="63">
        <f t="shared" si="100"/>
        <v>0</v>
      </c>
      <c r="AA25" s="63"/>
      <c r="AB25" s="180" t="s">
        <v>690</v>
      </c>
      <c r="AC25" s="177">
        <v>1.8015983651714573</v>
      </c>
      <c r="AD25" s="177">
        <v>0.68186649870923888</v>
      </c>
      <c r="AE25" s="177">
        <v>0</v>
      </c>
      <c r="AF25" s="177">
        <v>0</v>
      </c>
      <c r="AG25" s="177">
        <v>0</v>
      </c>
      <c r="AH25" s="177">
        <v>0</v>
      </c>
      <c r="AI25" s="177">
        <v>1.1499518305078942</v>
      </c>
      <c r="AJ25" s="177">
        <v>0</v>
      </c>
      <c r="AK25" s="177">
        <v>0</v>
      </c>
      <c r="AN25" s="180" t="s">
        <v>690</v>
      </c>
      <c r="AO25" s="177">
        <v>1.9534533897937296</v>
      </c>
      <c r="AP25" s="177">
        <v>0.56991430065607929</v>
      </c>
      <c r="AQ25" s="177">
        <v>0.61283828739174961</v>
      </c>
      <c r="AR25" s="177">
        <v>0.19979220223684849</v>
      </c>
      <c r="AS25" s="177">
        <v>1.0607776944586322</v>
      </c>
      <c r="AT25" s="177">
        <v>0.34766349933620522</v>
      </c>
      <c r="AV25" s="180" t="s">
        <v>690</v>
      </c>
      <c r="AW25" s="177">
        <v>1.9534533897937294</v>
      </c>
      <c r="AX25" s="177">
        <v>0.2921294464149099</v>
      </c>
      <c r="AY25" s="177">
        <v>0.56991430065607918</v>
      </c>
      <c r="AZ25" s="177">
        <v>9.5664901391869117E-2</v>
      </c>
      <c r="BA25" s="84"/>
      <c r="BC25" s="84" t="s">
        <v>973</v>
      </c>
      <c r="BD25" s="84">
        <v>98.999999999999986</v>
      </c>
    </row>
    <row r="26" spans="1:56">
      <c r="A26" s="72" t="s">
        <v>969</v>
      </c>
      <c r="B26" s="186"/>
      <c r="C26" s="113" t="s">
        <v>955</v>
      </c>
      <c r="D26" s="114">
        <v>8489.27</v>
      </c>
      <c r="E26" s="115">
        <v>25.000021203236546</v>
      </c>
      <c r="F26" s="115">
        <v>22</v>
      </c>
      <c r="G26" s="115">
        <f t="shared" si="94"/>
        <v>21</v>
      </c>
      <c r="H26" s="116">
        <f t="shared" si="6"/>
        <v>0.8799992536467065</v>
      </c>
      <c r="I26" s="117">
        <f t="shared" si="7"/>
        <v>0.83999928757185627</v>
      </c>
      <c r="J26" s="117">
        <f t="shared" si="8"/>
        <v>0.95454545454545459</v>
      </c>
      <c r="K26" s="118">
        <f t="shared" si="20"/>
        <v>-1</v>
      </c>
      <c r="L26" s="118">
        <f t="shared" si="71"/>
        <v>0</v>
      </c>
      <c r="M26" s="154">
        <f t="shared" si="9"/>
        <v>0.83999928757185627</v>
      </c>
      <c r="N26" s="118">
        <f t="shared" si="1"/>
        <v>-1</v>
      </c>
      <c r="O26" s="118"/>
      <c r="P26" s="115">
        <f t="shared" si="99"/>
        <v>0</v>
      </c>
      <c r="Q26" s="154">
        <f t="shared" si="11"/>
        <v>0.83999928757185627</v>
      </c>
      <c r="R26" s="118">
        <f t="shared" si="77"/>
        <v>-1</v>
      </c>
      <c r="S26" s="150"/>
      <c r="T26" s="150"/>
      <c r="U26" s="150"/>
      <c r="V26" s="63">
        <f t="shared" si="95"/>
        <v>212231.92999999993</v>
      </c>
      <c r="W26" s="63">
        <f t="shared" si="96"/>
        <v>186763.94</v>
      </c>
      <c r="X26" s="63">
        <f t="shared" si="97"/>
        <v>178274.67</v>
      </c>
      <c r="Y26" s="63">
        <f t="shared" si="98"/>
        <v>0</v>
      </c>
      <c r="Z26" s="63">
        <f t="shared" si="100"/>
        <v>0</v>
      </c>
      <c r="AA26" s="63"/>
      <c r="AB26" s="180" t="s">
        <v>688</v>
      </c>
      <c r="AC26" s="177">
        <v>2.1508513555409978</v>
      </c>
      <c r="AD26" s="177">
        <v>0.57056185446068253</v>
      </c>
      <c r="AE26" s="177">
        <v>0</v>
      </c>
      <c r="AF26" s="177">
        <v>0</v>
      </c>
      <c r="AG26" s="177">
        <v>0</v>
      </c>
      <c r="AH26" s="177">
        <v>0</v>
      </c>
      <c r="AI26" s="177">
        <v>1.1083447107394708</v>
      </c>
      <c r="AJ26" s="177">
        <v>0</v>
      </c>
      <c r="AK26" s="177">
        <v>0</v>
      </c>
      <c r="AN26" s="180" t="s">
        <v>688</v>
      </c>
      <c r="AO26" s="177">
        <v>2.3147854193146813</v>
      </c>
      <c r="AP26" s="177">
        <v>0.67890506855796595</v>
      </c>
      <c r="AQ26" s="177">
        <v>0.53225278972380996</v>
      </c>
      <c r="AR26" s="177">
        <v>0.16812116081269851</v>
      </c>
      <c r="AS26" s="177">
        <v>1.0121211035637221</v>
      </c>
      <c r="AT26" s="177">
        <v>0.33414387011318047</v>
      </c>
      <c r="AV26" s="180" t="s">
        <v>688</v>
      </c>
      <c r="AW26" s="177">
        <v>2.3147854193146813</v>
      </c>
      <c r="AX26" s="177">
        <v>0.24948278605957241</v>
      </c>
      <c r="AY26" s="177">
        <v>0.67890506855796595</v>
      </c>
      <c r="AZ26" s="177">
        <v>8.2842643184269621E-2</v>
      </c>
      <c r="BA26" s="84"/>
      <c r="BC26" s="84" t="s">
        <v>977</v>
      </c>
      <c r="BD26" s="84">
        <v>5</v>
      </c>
    </row>
    <row r="27" spans="1:56">
      <c r="A27" s="72" t="s">
        <v>970</v>
      </c>
      <c r="B27" s="186"/>
      <c r="C27" s="113" t="s">
        <v>956</v>
      </c>
      <c r="D27" s="114">
        <v>3566.02</v>
      </c>
      <c r="E27" s="115">
        <v>23.155056488978676</v>
      </c>
      <c r="F27" s="115">
        <v>6</v>
      </c>
      <c r="G27" s="115">
        <f t="shared" si="94"/>
        <v>6</v>
      </c>
      <c r="H27" s="116">
        <f t="shared" si="6"/>
        <v>0.25912266734723255</v>
      </c>
      <c r="I27" s="117">
        <f t="shared" si="7"/>
        <v>0.25912266734723255</v>
      </c>
      <c r="J27" s="117">
        <f t="shared" si="8"/>
        <v>1</v>
      </c>
      <c r="K27" s="118">
        <f t="shared" si="20"/>
        <v>0</v>
      </c>
      <c r="L27" s="118">
        <f t="shared" si="71"/>
        <v>0</v>
      </c>
      <c r="M27" s="154">
        <f t="shared" si="9"/>
        <v>0.25912266734723255</v>
      </c>
      <c r="N27" s="118">
        <f t="shared" si="1"/>
        <v>0</v>
      </c>
      <c r="O27" s="118"/>
      <c r="P27" s="115">
        <f t="shared" si="99"/>
        <v>0</v>
      </c>
      <c r="Q27" s="154">
        <f t="shared" si="11"/>
        <v>0.25912266734723255</v>
      </c>
      <c r="R27" s="118">
        <f t="shared" si="77"/>
        <v>0</v>
      </c>
      <c r="S27" s="150"/>
      <c r="T27" s="150"/>
      <c r="U27" s="150"/>
      <c r="V27" s="63">
        <f t="shared" si="95"/>
        <v>82571.394540827736</v>
      </c>
      <c r="W27" s="63">
        <f t="shared" si="96"/>
        <v>21396.12</v>
      </c>
      <c r="X27" s="63">
        <f t="shared" si="97"/>
        <v>21396.12</v>
      </c>
      <c r="Y27" s="63">
        <f t="shared" si="98"/>
        <v>0</v>
      </c>
      <c r="Z27" s="63">
        <f t="shared" si="100"/>
        <v>0</v>
      </c>
      <c r="AA27" s="63"/>
      <c r="AB27" s="180" t="s">
        <v>689</v>
      </c>
      <c r="AC27" s="177">
        <v>1.2929983584426716</v>
      </c>
      <c r="AD27" s="177">
        <v>0.66362338156911316</v>
      </c>
      <c r="AE27" s="177">
        <v>0</v>
      </c>
      <c r="AF27" s="177">
        <v>0</v>
      </c>
      <c r="AG27" s="177">
        <v>0</v>
      </c>
      <c r="AH27" s="177">
        <v>0</v>
      </c>
      <c r="AI27" s="177">
        <v>0.97727851651195474</v>
      </c>
      <c r="AJ27" s="177">
        <v>0</v>
      </c>
      <c r="AK27" s="177">
        <v>0</v>
      </c>
      <c r="AN27" s="180" t="s">
        <v>689</v>
      </c>
      <c r="AO27" s="177">
        <v>1.5495770981532997</v>
      </c>
      <c r="AP27" s="177">
        <v>0.41112720576503614</v>
      </c>
      <c r="AQ27" s="177">
        <v>0.54886651230881645</v>
      </c>
      <c r="AR27" s="177">
        <v>0.19540550565739354</v>
      </c>
      <c r="AS27" s="177">
        <v>0.96725569982452442</v>
      </c>
      <c r="AT27" s="177">
        <v>0.29877210052521141</v>
      </c>
      <c r="AV27" s="180" t="s">
        <v>689</v>
      </c>
      <c r="AW27" s="177">
        <v>1.5495770981532997</v>
      </c>
      <c r="AX27" s="177">
        <v>0.3497732426309525</v>
      </c>
      <c r="AY27" s="177">
        <v>0.41112720576503609</v>
      </c>
      <c r="AZ27" s="177">
        <v>0.10204081632653061</v>
      </c>
      <c r="BA27" s="84"/>
      <c r="BC27" s="84" t="s">
        <v>978</v>
      </c>
      <c r="BD27" s="84">
        <v>15</v>
      </c>
    </row>
    <row r="28" spans="1:56">
      <c r="A28" s="72" t="s">
        <v>971</v>
      </c>
      <c r="B28" s="187"/>
      <c r="C28" s="119" t="s">
        <v>957</v>
      </c>
      <c r="D28" s="120">
        <v>10698.05</v>
      </c>
      <c r="E28" s="121">
        <v>0</v>
      </c>
      <c r="F28" s="121">
        <v>16</v>
      </c>
      <c r="G28" s="115">
        <f t="shared" si="94"/>
        <v>6</v>
      </c>
      <c r="H28" s="122" t="str">
        <f t="shared" si="6"/>
        <v/>
      </c>
      <c r="I28" s="123" t="str">
        <f t="shared" si="7"/>
        <v/>
      </c>
      <c r="J28" s="123">
        <f t="shared" si="8"/>
        <v>0.375</v>
      </c>
      <c r="K28" s="124">
        <f t="shared" si="20"/>
        <v>-10</v>
      </c>
      <c r="L28" s="124">
        <f t="shared" si="71"/>
        <v>1</v>
      </c>
      <c r="M28" s="155" t="str">
        <f t="shared" si="9"/>
        <v/>
      </c>
      <c r="N28" s="124">
        <f t="shared" si="1"/>
        <v>-9</v>
      </c>
      <c r="O28" s="124">
        <v>1</v>
      </c>
      <c r="P28" s="115">
        <f t="shared" si="99"/>
        <v>0</v>
      </c>
      <c r="Q28" s="155" t="str">
        <f t="shared" si="11"/>
        <v/>
      </c>
      <c r="R28" s="124">
        <f t="shared" si="77"/>
        <v>-10</v>
      </c>
      <c r="S28" s="150"/>
      <c r="T28" s="150"/>
      <c r="U28" s="150"/>
      <c r="V28" s="63">
        <f t="shared" si="95"/>
        <v>0</v>
      </c>
      <c r="W28" s="63">
        <f t="shared" si="96"/>
        <v>171168.8</v>
      </c>
      <c r="X28" s="63">
        <f t="shared" si="97"/>
        <v>64188.299999999996</v>
      </c>
      <c r="Y28" s="63">
        <f t="shared" si="98"/>
        <v>10698.05</v>
      </c>
      <c r="Z28" s="63">
        <f t="shared" si="100"/>
        <v>0</v>
      </c>
      <c r="AA28" s="63"/>
      <c r="AB28" s="179" t="s">
        <v>551</v>
      </c>
      <c r="AC28" s="177">
        <v>0.5170687688555885</v>
      </c>
      <c r="AD28" s="177">
        <v>0.95359211180336856</v>
      </c>
      <c r="AE28" s="177">
        <v>0</v>
      </c>
      <c r="AF28" s="177">
        <v>0</v>
      </c>
      <c r="AG28" s="177">
        <v>0</v>
      </c>
      <c r="AH28" s="177">
        <v>0</v>
      </c>
      <c r="AI28" s="177">
        <v>0.72516954239059472</v>
      </c>
      <c r="AJ28" s="177">
        <v>0</v>
      </c>
      <c r="AK28" s="177">
        <v>0</v>
      </c>
      <c r="AN28" s="179" t="s">
        <v>551</v>
      </c>
      <c r="AO28" s="177">
        <v>0.85878730792982039</v>
      </c>
      <c r="AP28" s="177">
        <v>0.16492641015154669</v>
      </c>
      <c r="AQ28" s="177">
        <v>0.81968303539972565</v>
      </c>
      <c r="AR28" s="177">
        <v>0.285009732024391</v>
      </c>
      <c r="AS28" s="177">
        <v>0.8374855770908034</v>
      </c>
      <c r="AT28" s="177">
        <v>0.22412338129809539</v>
      </c>
      <c r="AV28" s="179" t="s">
        <v>551</v>
      </c>
      <c r="AW28" s="177">
        <v>0.8587873079298205</v>
      </c>
      <c r="AX28" s="177">
        <v>0.34956346541302885</v>
      </c>
      <c r="AY28" s="177">
        <v>0.16492641015154666</v>
      </c>
      <c r="AZ28" s="177">
        <v>8.1598388179986561E-2</v>
      </c>
      <c r="BA28" s="84"/>
      <c r="BC28" s="84" t="s">
        <v>974</v>
      </c>
      <c r="BD28" s="84">
        <v>127</v>
      </c>
    </row>
    <row r="29" spans="1:56">
      <c r="A29" s="72"/>
      <c r="B29" s="185" t="s">
        <v>553</v>
      </c>
      <c r="C29" s="94" t="s">
        <v>926</v>
      </c>
      <c r="D29" s="95"/>
      <c r="E29" s="96"/>
      <c r="F29" s="96"/>
      <c r="G29" s="96"/>
      <c r="H29" s="97">
        <f t="shared" si="6"/>
        <v>1.0727662957651831</v>
      </c>
      <c r="I29" s="98">
        <f t="shared" si="7"/>
        <v>1.1167278336881188</v>
      </c>
      <c r="J29" s="98">
        <f t="shared" si="8"/>
        <v>1.0409796039421417</v>
      </c>
      <c r="K29" s="99">
        <f>(X29-W29)/10000</f>
        <v>12.356508999999985</v>
      </c>
      <c r="L29" s="99">
        <f>Y29/10000</f>
        <v>37.524349000000001</v>
      </c>
      <c r="M29" s="151">
        <f t="shared" si="9"/>
        <v>1.2502305966122567</v>
      </c>
      <c r="N29" s="99">
        <f t="shared" si="1"/>
        <v>49.880857999999989</v>
      </c>
      <c r="O29" s="99"/>
      <c r="P29" s="158">
        <f>Z29/10000</f>
        <v>0</v>
      </c>
      <c r="Q29" s="151">
        <f t="shared" si="11"/>
        <v>1.1167278336881188</v>
      </c>
      <c r="R29" s="99">
        <f>K29+P29</f>
        <v>12.356508999999985</v>
      </c>
      <c r="S29" s="125"/>
      <c r="T29" s="125"/>
      <c r="U29" s="125"/>
      <c r="V29" s="81">
        <f t="shared" ref="V29:W29" si="101">SUM(V35:V41)</f>
        <v>2810754.4876298136</v>
      </c>
      <c r="W29" s="81">
        <f t="shared" si="101"/>
        <v>3015282.68</v>
      </c>
      <c r="X29" s="81">
        <f t="shared" ref="X29" si="102">SUM(X35:X41)</f>
        <v>3138847.77</v>
      </c>
      <c r="Y29" s="81">
        <f t="shared" ref="Y29:Z29" si="103">SUM(Y35:Y41)</f>
        <v>375243.49</v>
      </c>
      <c r="Z29" s="81">
        <f t="shared" si="103"/>
        <v>0</v>
      </c>
      <c r="AA29" s="160"/>
      <c r="AB29" s="180" t="s">
        <v>673</v>
      </c>
      <c r="AC29" s="177">
        <v>0.49443533113177057</v>
      </c>
      <c r="AD29" s="177" t="e">
        <v>#DIV/0!</v>
      </c>
      <c r="AE29" s="177">
        <v>0</v>
      </c>
      <c r="AF29" s="177" t="e">
        <v>#DIV/0!</v>
      </c>
      <c r="AG29" s="177">
        <v>0</v>
      </c>
      <c r="AH29" s="177" t="e">
        <v>#DIV/0!</v>
      </c>
      <c r="AI29" s="177">
        <v>0.49443533113177057</v>
      </c>
      <c r="AJ29" s="177">
        <v>0</v>
      </c>
      <c r="AK29" s="177">
        <v>0</v>
      </c>
      <c r="AN29" s="180" t="s">
        <v>673</v>
      </c>
      <c r="AO29" s="177">
        <v>4.6016138700474851</v>
      </c>
      <c r="AP29" s="177">
        <v>0.13135992451697834</v>
      </c>
      <c r="AQ29" s="177" t="e">
        <v>#DIV/0!</v>
      </c>
      <c r="AR29" s="177" t="e">
        <v>#DIV/0!</v>
      </c>
      <c r="AS29" s="177">
        <v>4.6016138700474851</v>
      </c>
      <c r="AT29" s="177">
        <v>0.13135992451697834</v>
      </c>
      <c r="AV29" s="180" t="s">
        <v>673</v>
      </c>
      <c r="AW29" s="177">
        <v>4.6016138700474851</v>
      </c>
      <c r="AX29" s="177" t="e">
        <v>#DIV/0!</v>
      </c>
      <c r="AY29" s="177">
        <v>0.13135992451697834</v>
      </c>
      <c r="AZ29" s="177" t="e">
        <v>#DIV/0!</v>
      </c>
      <c r="BA29" s="84"/>
      <c r="BC29" s="84" t="s">
        <v>975</v>
      </c>
      <c r="BD29" s="84">
        <v>274</v>
      </c>
    </row>
    <row r="30" spans="1:56">
      <c r="A30" s="72"/>
      <c r="B30" s="186"/>
      <c r="C30" s="100" t="s">
        <v>710</v>
      </c>
      <c r="D30" s="101"/>
      <c r="E30" s="102"/>
      <c r="F30" s="102"/>
      <c r="G30" s="102"/>
      <c r="H30" s="103">
        <f t="shared" si="6"/>
        <v>1.6231172395527349</v>
      </c>
      <c r="I30" s="104">
        <f t="shared" si="7"/>
        <v>1.5771892350773165</v>
      </c>
      <c r="J30" s="104">
        <f t="shared" si="8"/>
        <v>0.97170382806846756</v>
      </c>
      <c r="K30" s="105">
        <f>(X30-W30)/10000</f>
        <v>-5.7883869999999877</v>
      </c>
      <c r="L30" s="105">
        <f>Y30/10000</f>
        <v>23.608321</v>
      </c>
      <c r="M30" s="152">
        <f t="shared" si="9"/>
        <v>1.7645096531048461</v>
      </c>
      <c r="N30" s="105">
        <f t="shared" si="1"/>
        <v>17.819934000000011</v>
      </c>
      <c r="O30" s="105"/>
      <c r="P30" s="159">
        <f>Z30/10000</f>
        <v>0</v>
      </c>
      <c r="Q30" s="152">
        <f t="shared" si="11"/>
        <v>1.5771892350773165</v>
      </c>
      <c r="R30" s="105">
        <f>K30+P30</f>
        <v>-5.7883869999999877</v>
      </c>
      <c r="S30" s="125"/>
      <c r="T30" s="125"/>
      <c r="U30" s="125"/>
      <c r="V30" s="81">
        <f t="shared" ref="V30:W30" si="104">SUM(V38:V41)</f>
        <v>1260317.5483267591</v>
      </c>
      <c r="W30" s="81">
        <f t="shared" si="104"/>
        <v>2045643.14</v>
      </c>
      <c r="X30" s="81">
        <f t="shared" ref="X30" si="105">SUM(X38:X41)</f>
        <v>1987759.27</v>
      </c>
      <c r="Y30" s="81">
        <f t="shared" ref="Y30:Z30" si="106">SUM(Y38:Y41)</f>
        <v>236083.21</v>
      </c>
      <c r="Z30" s="81">
        <f t="shared" si="106"/>
        <v>0</v>
      </c>
      <c r="AA30" s="160"/>
      <c r="AB30" s="180" t="s">
        <v>695</v>
      </c>
      <c r="AC30" s="177">
        <v>0.45606653503895556</v>
      </c>
      <c r="AD30" s="177">
        <v>0.39751827452101951</v>
      </c>
      <c r="AE30" s="177">
        <v>0</v>
      </c>
      <c r="AF30" s="177">
        <v>0</v>
      </c>
      <c r="AG30" s="177">
        <v>0</v>
      </c>
      <c r="AH30" s="177">
        <v>0</v>
      </c>
      <c r="AI30" s="177">
        <v>0.43547631614122329</v>
      </c>
      <c r="AJ30" s="177">
        <v>0</v>
      </c>
      <c r="AK30" s="177">
        <v>0</v>
      </c>
      <c r="AN30" s="180" t="s">
        <v>695</v>
      </c>
      <c r="AO30" s="177">
        <v>0.78212250174669984</v>
      </c>
      <c r="AP30" s="177">
        <v>0.14650630078022622</v>
      </c>
      <c r="AQ30" s="177">
        <v>0.60954427268491274</v>
      </c>
      <c r="AR30" s="177">
        <v>0.12505897735522686</v>
      </c>
      <c r="AS30" s="177">
        <v>0.72187627451320668</v>
      </c>
      <c r="AT30" s="177">
        <v>0.13886127587455444</v>
      </c>
      <c r="AV30" s="180" t="s">
        <v>695</v>
      </c>
      <c r="AW30" s="177">
        <v>0.78212250174669995</v>
      </c>
      <c r="AX30" s="177">
        <v>0.42230576441102757</v>
      </c>
      <c r="AY30" s="177">
        <v>0.14650630078022622</v>
      </c>
      <c r="AZ30" s="177">
        <v>0.10025062656641603</v>
      </c>
      <c r="BA30" s="84"/>
      <c r="BC30" s="84" t="s">
        <v>976</v>
      </c>
      <c r="BD30" s="84">
        <v>12</v>
      </c>
    </row>
    <row r="31" spans="1:56">
      <c r="A31" s="72"/>
      <c r="B31" s="186"/>
      <c r="C31" s="106" t="s">
        <v>949</v>
      </c>
      <c r="D31" s="101"/>
      <c r="E31" s="102">
        <f t="shared" ref="E31" si="107">SUM(E35:E36,E38:E39)</f>
        <v>476.22462648996469</v>
      </c>
      <c r="F31" s="102">
        <f>SUM(F35:F36,F38:F39)</f>
        <v>456</v>
      </c>
      <c r="G31" s="102">
        <f>SUM(G35:G36,G38:G39)</f>
        <v>452</v>
      </c>
      <c r="H31" s="103">
        <f t="shared" si="6"/>
        <v>1.0907503466305</v>
      </c>
      <c r="I31" s="104">
        <f t="shared" si="7"/>
        <v>1.0621566867120822</v>
      </c>
      <c r="J31" s="104">
        <f t="shared" si="8"/>
        <v>0.97378533043170867</v>
      </c>
      <c r="K31" s="105">
        <f t="shared" si="20"/>
        <v>-4</v>
      </c>
      <c r="L31" s="105">
        <f t="shared" ref="L31:L41" si="108">O31</f>
        <v>41</v>
      </c>
      <c r="M31" s="152">
        <f t="shared" si="9"/>
        <v>1.1669913486620682</v>
      </c>
      <c r="N31" s="105">
        <f t="shared" si="1"/>
        <v>37</v>
      </c>
      <c r="O31" s="105">
        <f t="shared" ref="O31" si="109">SUM(O35:O36,O38:O39)</f>
        <v>41</v>
      </c>
      <c r="P31" s="102">
        <f>SUM(P35:P36,P38:P39)</f>
        <v>0</v>
      </c>
      <c r="Q31" s="152">
        <f t="shared" si="11"/>
        <v>1.0621566867120822</v>
      </c>
      <c r="R31" s="105">
        <f>K31+P31</f>
        <v>-4</v>
      </c>
      <c r="S31" s="125">
        <f t="shared" ref="S31:U31" si="110">SUM(S35:S36,S38:S39)</f>
        <v>0</v>
      </c>
      <c r="T31" s="125">
        <f t="shared" si="110"/>
        <v>0</v>
      </c>
      <c r="U31" s="125">
        <f t="shared" si="110"/>
        <v>0</v>
      </c>
      <c r="V31" s="82">
        <f t="shared" ref="V31:W31" si="111">SUM(V35:V36,V38:V39)</f>
        <v>2310715.0392259369</v>
      </c>
      <c r="W31" s="82">
        <f t="shared" si="111"/>
        <v>2520413.23</v>
      </c>
      <c r="X31" s="82">
        <f t="shared" ref="X31" si="112">SUM(X35:X36,X38:X39)</f>
        <v>2454341.4300000002</v>
      </c>
      <c r="Y31" s="82">
        <f>SUM(Y35:Y36,Y38:Y39)</f>
        <v>242243.03000000003</v>
      </c>
      <c r="Z31" s="82">
        <f>SUM(Z35:Z36,Z38:Z39)</f>
        <v>0</v>
      </c>
      <c r="AA31" s="161"/>
      <c r="AB31" s="180" t="s">
        <v>693</v>
      </c>
      <c r="AC31" s="177">
        <v>0.36173150082355937</v>
      </c>
      <c r="AD31" s="177">
        <v>1.9612992462790189</v>
      </c>
      <c r="AE31" s="177">
        <v>0</v>
      </c>
      <c r="AF31" s="177">
        <v>0</v>
      </c>
      <c r="AG31" s="177">
        <v>0</v>
      </c>
      <c r="AH31" s="177">
        <v>0</v>
      </c>
      <c r="AI31" s="177">
        <v>1.7417199253454667</v>
      </c>
      <c r="AJ31" s="177">
        <v>0</v>
      </c>
      <c r="AK31" s="177">
        <v>0</v>
      </c>
      <c r="AN31" s="180" t="s">
        <v>693</v>
      </c>
      <c r="AO31" s="177">
        <v>1.3502781975834803</v>
      </c>
      <c r="AP31" s="177">
        <v>0.11518450588873599</v>
      </c>
      <c r="AQ31" s="177">
        <v>1.0941521533579253</v>
      </c>
      <c r="AR31" s="177">
        <v>0.57088817933620339</v>
      </c>
      <c r="AS31" s="177">
        <v>1.1182333280867753</v>
      </c>
      <c r="AT31" s="177">
        <v>0.51302242433041101</v>
      </c>
      <c r="AV31" s="180" t="s">
        <v>693</v>
      </c>
      <c r="AW31" s="177">
        <v>1.3502781975834803</v>
      </c>
      <c r="AX31" s="177">
        <v>0.15631691648822268</v>
      </c>
      <c r="AY31" s="177">
        <v>0.11518450588873599</v>
      </c>
      <c r="AZ31" s="177">
        <v>1.0706638115631691E-2</v>
      </c>
      <c r="BA31" s="84"/>
      <c r="BC31" s="84" t="s">
        <v>986</v>
      </c>
      <c r="BD31" s="84">
        <v>301</v>
      </c>
    </row>
    <row r="32" spans="1:56">
      <c r="A32" s="72"/>
      <c r="B32" s="186"/>
      <c r="C32" s="106" t="s">
        <v>950</v>
      </c>
      <c r="D32" s="101"/>
      <c r="E32" s="102">
        <f t="shared" ref="E32" si="113">E37+E38+E39*2</f>
        <v>314.46466323751707</v>
      </c>
      <c r="F32" s="102">
        <f>F37+F38+F39*2</f>
        <v>423</v>
      </c>
      <c r="G32" s="102">
        <f>G37+G38+G39*2</f>
        <v>425</v>
      </c>
      <c r="H32" s="103">
        <f t="shared" si="6"/>
        <v>1.4153893335961816</v>
      </c>
      <c r="I32" s="104">
        <f t="shared" si="7"/>
        <v>1.3959280321137089</v>
      </c>
      <c r="J32" s="104">
        <f t="shared" si="8"/>
        <v>0.98625021326603757</v>
      </c>
      <c r="K32" s="105">
        <f t="shared" si="20"/>
        <v>2</v>
      </c>
      <c r="L32" s="105">
        <f t="shared" si="108"/>
        <v>65</v>
      </c>
      <c r="M32" s="152">
        <f t="shared" si="9"/>
        <v>1.5926229875628308</v>
      </c>
      <c r="N32" s="105">
        <f t="shared" si="1"/>
        <v>67</v>
      </c>
      <c r="O32" s="105">
        <f t="shared" ref="O32" si="114">O37+O38+O39*2</f>
        <v>65</v>
      </c>
      <c r="P32" s="102">
        <f>P37+P38+P39*2</f>
        <v>0</v>
      </c>
      <c r="Q32" s="152">
        <f t="shared" si="11"/>
        <v>1.3959280321137089</v>
      </c>
      <c r="R32" s="105">
        <f t="shared" ref="R32:R41" si="115">K32+P32</f>
        <v>2</v>
      </c>
      <c r="S32" s="125">
        <f t="shared" ref="S32:U32" si="116">S37+S38+S39*2</f>
        <v>0</v>
      </c>
      <c r="T32" s="125">
        <f t="shared" si="116"/>
        <v>0</v>
      </c>
      <c r="U32" s="125">
        <f t="shared" si="116"/>
        <v>0</v>
      </c>
      <c r="V32" s="82">
        <f t="shared" ref="V32:W32" si="117">SUM(V37:V39)</f>
        <v>1658870.5554495032</v>
      </c>
      <c r="W32" s="82">
        <f t="shared" si="117"/>
        <v>2347947.69</v>
      </c>
      <c r="X32" s="82">
        <f t="shared" ref="X32:Y32" si="118">SUM(X37:X39)</f>
        <v>2315663.91</v>
      </c>
      <c r="Y32" s="82">
        <f t="shared" si="118"/>
        <v>326291.47000000003</v>
      </c>
      <c r="Z32" s="82">
        <f t="shared" ref="Z32" si="119">SUM(Z37:Z39)</f>
        <v>0</v>
      </c>
      <c r="AA32" s="161"/>
      <c r="AB32" s="180" t="s">
        <v>696</v>
      </c>
      <c r="AC32" s="177">
        <v>0.70797215348818876</v>
      </c>
      <c r="AD32" s="177">
        <v>1.0617700930507208</v>
      </c>
      <c r="AE32" s="177">
        <v>0</v>
      </c>
      <c r="AF32" s="177">
        <v>0</v>
      </c>
      <c r="AG32" s="177">
        <v>0</v>
      </c>
      <c r="AH32" s="177">
        <v>0</v>
      </c>
      <c r="AI32" s="177">
        <v>0.86220159178786282</v>
      </c>
      <c r="AJ32" s="177">
        <v>0</v>
      </c>
      <c r="AK32" s="177">
        <v>0</v>
      </c>
      <c r="AN32" s="180" t="s">
        <v>696</v>
      </c>
      <c r="AO32" s="177">
        <v>0.84962832657610143</v>
      </c>
      <c r="AP32" s="177">
        <v>0.22572741163923507</v>
      </c>
      <c r="AQ32" s="177">
        <v>1.1503643928605425</v>
      </c>
      <c r="AR32" s="177">
        <v>0.30843808475552148</v>
      </c>
      <c r="AS32" s="177">
        <v>1.0106302178992368</v>
      </c>
      <c r="AT32" s="177">
        <v>0.26368643109448769</v>
      </c>
      <c r="AV32" s="180" t="s">
        <v>696</v>
      </c>
      <c r="AW32" s="177">
        <v>0.84962832657610143</v>
      </c>
      <c r="AX32" s="177">
        <v>0.4137055837563452</v>
      </c>
      <c r="AY32" s="177">
        <v>0.22572741163923507</v>
      </c>
      <c r="AZ32" s="177">
        <v>0.11928934010152285</v>
      </c>
      <c r="BA32" s="84"/>
      <c r="BC32" s="84" t="s">
        <v>987</v>
      </c>
      <c r="BD32" s="84">
        <v>146</v>
      </c>
    </row>
    <row r="33" spans="1:56">
      <c r="A33" s="72"/>
      <c r="B33" s="186"/>
      <c r="C33" s="107" t="s">
        <v>1043</v>
      </c>
      <c r="D33" s="108"/>
      <c r="E33" s="109">
        <f t="shared" ref="E33" si="120">E38+E39*2</f>
        <v>201.74241495463011</v>
      </c>
      <c r="F33" s="109">
        <f>F38+F39*2</f>
        <v>323</v>
      </c>
      <c r="G33" s="109">
        <f>G38+G39*2</f>
        <v>298</v>
      </c>
      <c r="H33" s="110">
        <f t="shared" si="6"/>
        <v>1.6116088489815688</v>
      </c>
      <c r="I33" s="111">
        <f t="shared" si="7"/>
        <v>1.4959464487489014</v>
      </c>
      <c r="J33" s="111">
        <f t="shared" si="8"/>
        <v>0.92823171683019834</v>
      </c>
      <c r="K33" s="112">
        <f t="shared" si="20"/>
        <v>-25</v>
      </c>
      <c r="L33" s="112">
        <f t="shared" si="108"/>
        <v>37</v>
      </c>
      <c r="M33" s="153">
        <f t="shared" si="9"/>
        <v>1.6734362524641282</v>
      </c>
      <c r="N33" s="112">
        <f t="shared" si="1"/>
        <v>12</v>
      </c>
      <c r="O33" s="112">
        <f t="shared" ref="O33" si="121">O38+O39*2</f>
        <v>37</v>
      </c>
      <c r="P33" s="109">
        <f>P38+P39*2</f>
        <v>0</v>
      </c>
      <c r="Q33" s="153">
        <f t="shared" si="11"/>
        <v>1.4959464487489014</v>
      </c>
      <c r="R33" s="112">
        <f t="shared" si="115"/>
        <v>-25</v>
      </c>
      <c r="S33" s="126">
        <f t="shared" ref="S33:U33" si="122">S38+S39*2</f>
        <v>0</v>
      </c>
      <c r="T33" s="126">
        <f t="shared" si="122"/>
        <v>0</v>
      </c>
      <c r="U33" s="126">
        <f t="shared" si="122"/>
        <v>0</v>
      </c>
      <c r="V33" s="81">
        <f t="shared" ref="V33:W33" si="123">SUM(V38:V39)</f>
        <v>1209574.3276861927</v>
      </c>
      <c r="W33" s="81">
        <f t="shared" si="123"/>
        <v>1949360.69</v>
      </c>
      <c r="X33" s="81">
        <f t="shared" ref="X33:Y33" si="124">SUM(X38:X39)</f>
        <v>1809458.42</v>
      </c>
      <c r="Y33" s="81">
        <f t="shared" si="124"/>
        <v>214687.11</v>
      </c>
      <c r="Z33" s="81">
        <f t="shared" ref="Z33" si="125">SUM(Z38:Z39)</f>
        <v>0</v>
      </c>
      <c r="AA33" s="160"/>
      <c r="AB33" s="180" t="s">
        <v>694</v>
      </c>
      <c r="AC33" s="177">
        <v>0.45740838177489218</v>
      </c>
      <c r="AD33" s="177">
        <v>0.47979913309891525</v>
      </c>
      <c r="AE33" s="177">
        <v>0</v>
      </c>
      <c r="AF33" s="177">
        <v>0</v>
      </c>
      <c r="AG33" s="177">
        <v>0</v>
      </c>
      <c r="AH33" s="177">
        <v>0</v>
      </c>
      <c r="AI33" s="177">
        <v>0.46823738413900812</v>
      </c>
      <c r="AJ33" s="177">
        <v>0</v>
      </c>
      <c r="AK33" s="177">
        <v>0</v>
      </c>
      <c r="AN33" s="180" t="s">
        <v>694</v>
      </c>
      <c r="AO33" s="177">
        <v>1.047755746481096</v>
      </c>
      <c r="AP33" s="177">
        <v>0.14488651742737194</v>
      </c>
      <c r="AQ33" s="177">
        <v>0.80459296809812719</v>
      </c>
      <c r="AR33" s="177">
        <v>0.14249707961632516</v>
      </c>
      <c r="AS33" s="177">
        <v>0.91624459466421382</v>
      </c>
      <c r="AT33" s="177">
        <v>0.14369242812527247</v>
      </c>
      <c r="AV33" s="180" t="s">
        <v>694</v>
      </c>
      <c r="AW33" s="177">
        <v>1.047755746481096</v>
      </c>
      <c r="AX33" s="177">
        <v>0.33164983164983158</v>
      </c>
      <c r="AY33" s="177">
        <v>0.14488651742737196</v>
      </c>
      <c r="AZ33" s="177">
        <v>5.2188552188552187E-2</v>
      </c>
      <c r="BA33" s="84"/>
      <c r="BC33" s="84" t="s">
        <v>991</v>
      </c>
      <c r="BD33" s="84">
        <v>10</v>
      </c>
    </row>
    <row r="34" spans="1:56">
      <c r="A34" s="72"/>
      <c r="B34" s="186"/>
      <c r="C34" s="107" t="s">
        <v>1044</v>
      </c>
      <c r="D34" s="108"/>
      <c r="E34" s="109">
        <f t="shared" ref="E34" si="126">E40/3+E41</f>
        <v>4.7432170543599979</v>
      </c>
      <c r="F34" s="109">
        <f>F40/3+F41</f>
        <v>9</v>
      </c>
      <c r="G34" s="109">
        <f>G40/3+G41</f>
        <v>16.666666666666668</v>
      </c>
      <c r="H34" s="110">
        <f t="shared" si="6"/>
        <v>1.897444600176349</v>
      </c>
      <c r="I34" s="111">
        <f t="shared" si="7"/>
        <v>3.5137866250739691</v>
      </c>
      <c r="J34" s="111">
        <f t="shared" si="8"/>
        <v>1.8518520249536652</v>
      </c>
      <c r="K34" s="112">
        <f t="shared" si="20"/>
        <v>7.6666666666666679</v>
      </c>
      <c r="L34" s="112">
        <f t="shared" si="108"/>
        <v>2</v>
      </c>
      <c r="M34" s="153">
        <f t="shared" si="9"/>
        <v>3.9354409806687136</v>
      </c>
      <c r="N34" s="112">
        <f t="shared" si="1"/>
        <v>9.6666666666666679</v>
      </c>
      <c r="O34" s="112">
        <f t="shared" ref="O34" si="127">O40/3+O41</f>
        <v>2</v>
      </c>
      <c r="P34" s="109">
        <f>P40/3+P41</f>
        <v>0</v>
      </c>
      <c r="Q34" s="153">
        <f t="shared" si="11"/>
        <v>3.5137866250739691</v>
      </c>
      <c r="R34" s="112">
        <f t="shared" si="115"/>
        <v>7.6666666666666679</v>
      </c>
      <c r="S34" s="126">
        <f t="shared" ref="S34:U34" si="128">S40/3+S41</f>
        <v>0</v>
      </c>
      <c r="T34" s="126">
        <f t="shared" si="128"/>
        <v>0</v>
      </c>
      <c r="U34" s="126">
        <f t="shared" si="128"/>
        <v>0</v>
      </c>
      <c r="V34" s="81">
        <f t="shared" ref="V34:W34" si="129">SUM(V40:V41)</f>
        <v>50743.22064056652</v>
      </c>
      <c r="W34" s="81">
        <f t="shared" si="129"/>
        <v>96282.45</v>
      </c>
      <c r="X34" s="81">
        <f t="shared" ref="X34:Y34" si="130">SUM(X40:X41)</f>
        <v>178300.85</v>
      </c>
      <c r="Y34" s="81">
        <f t="shared" si="130"/>
        <v>21396.1</v>
      </c>
      <c r="Z34" s="81">
        <f t="shared" ref="Z34" si="131">SUM(Z40:Z41)</f>
        <v>0</v>
      </c>
      <c r="AA34" s="160"/>
      <c r="AB34" s="180" t="s">
        <v>692</v>
      </c>
      <c r="AC34" s="177">
        <v>0.54384314454651972</v>
      </c>
      <c r="AD34" s="177">
        <v>0.54045794551592663</v>
      </c>
      <c r="AE34" s="177">
        <v>0</v>
      </c>
      <c r="AF34" s="177">
        <v>0</v>
      </c>
      <c r="AG34" s="177">
        <v>0</v>
      </c>
      <c r="AH34" s="177">
        <v>0</v>
      </c>
      <c r="AI34" s="177">
        <v>0.54241236382486002</v>
      </c>
      <c r="AJ34" s="177">
        <v>0</v>
      </c>
      <c r="AK34" s="177">
        <v>0</v>
      </c>
      <c r="AN34" s="180" t="s">
        <v>692</v>
      </c>
      <c r="AO34" s="177">
        <v>0.65373684093310791</v>
      </c>
      <c r="AP34" s="177">
        <v>0.17470906092626257</v>
      </c>
      <c r="AQ34" s="177">
        <v>0.41861588548352147</v>
      </c>
      <c r="AR34" s="177">
        <v>0.16267843573064128</v>
      </c>
      <c r="AS34" s="177">
        <v>0.54033297169933547</v>
      </c>
      <c r="AT34" s="177">
        <v>0.16943220343467741</v>
      </c>
      <c r="AV34" s="180" t="s">
        <v>692</v>
      </c>
      <c r="AW34" s="177">
        <v>0.65373684093310791</v>
      </c>
      <c r="AX34" s="177">
        <v>0.37379310344827588</v>
      </c>
      <c r="AY34" s="177">
        <v>0.17470906092626257</v>
      </c>
      <c r="AZ34" s="177">
        <v>0.1103448275862069</v>
      </c>
      <c r="BA34" s="84"/>
      <c r="BC34" s="84" t="s">
        <v>992</v>
      </c>
      <c r="BD34" s="84">
        <v>3</v>
      </c>
    </row>
    <row r="35" spans="1:56">
      <c r="A35" s="72" t="s">
        <v>972</v>
      </c>
      <c r="B35" s="186"/>
      <c r="C35" s="113" t="s">
        <v>951</v>
      </c>
      <c r="D35" s="114">
        <v>4535.5</v>
      </c>
      <c r="E35" s="115">
        <v>104.81620305410868</v>
      </c>
      <c r="F35" s="115">
        <v>53</v>
      </c>
      <c r="G35" s="115">
        <f t="shared" ref="G35:G41" si="132">_xlfn.XLOOKUP(A35,BC:BC,BD:BD,0)</f>
        <v>66.999999999999986</v>
      </c>
      <c r="H35" s="116">
        <f t="shared" si="6"/>
        <v>0.50564701311151394</v>
      </c>
      <c r="I35" s="117">
        <f t="shared" si="7"/>
        <v>0.63921414865040427</v>
      </c>
      <c r="J35" s="117">
        <f t="shared" si="8"/>
        <v>1.2641509433962261</v>
      </c>
      <c r="K35" s="118">
        <f t="shared" si="20"/>
        <v>13.999999999999986</v>
      </c>
      <c r="L35" s="118">
        <f t="shared" si="108"/>
        <v>0</v>
      </c>
      <c r="M35" s="154">
        <f t="shared" si="9"/>
        <v>0.63921414865040427</v>
      </c>
      <c r="N35" s="118">
        <f t="shared" ref="N35:N66" si="133">K35+L35</f>
        <v>13.999999999999986</v>
      </c>
      <c r="O35" s="118"/>
      <c r="P35" s="115">
        <f>SUM(S35:U35)</f>
        <v>0</v>
      </c>
      <c r="Q35" s="154">
        <f t="shared" si="11"/>
        <v>0.63921414865040427</v>
      </c>
      <c r="R35" s="118">
        <f t="shared" si="115"/>
        <v>13.999999999999986</v>
      </c>
      <c r="S35" s="150"/>
      <c r="T35" s="150"/>
      <c r="U35" s="150"/>
      <c r="V35" s="63">
        <f t="shared" ref="V35:V41" si="134">E35*D35</f>
        <v>475393.88895190996</v>
      </c>
      <c r="W35" s="63">
        <f t="shared" ref="W35:W41" si="135">F35*D35</f>
        <v>240381.5</v>
      </c>
      <c r="X35" s="63">
        <f t="shared" ref="X35:X41" si="136">G35*D35</f>
        <v>303878.49999999994</v>
      </c>
      <c r="Y35" s="63">
        <f t="shared" ref="Y35:Y41" si="137">L35*D35</f>
        <v>0</v>
      </c>
      <c r="Z35" s="63">
        <f>P35*D35</f>
        <v>0</v>
      </c>
      <c r="AA35" s="63"/>
      <c r="AB35" s="179" t="s">
        <v>557</v>
      </c>
      <c r="AC35" s="177">
        <v>0.79896543734981795</v>
      </c>
      <c r="AD35" s="177">
        <v>0.80918590733401641</v>
      </c>
      <c r="AE35" s="177">
        <v>0</v>
      </c>
      <c r="AF35" s="177">
        <v>0</v>
      </c>
      <c r="AG35" s="177">
        <v>0</v>
      </c>
      <c r="AH35" s="177">
        <v>0</v>
      </c>
      <c r="AI35" s="177">
        <v>0.80318695190149092</v>
      </c>
      <c r="AJ35" s="177">
        <v>0</v>
      </c>
      <c r="AK35" s="177">
        <v>0</v>
      </c>
      <c r="AN35" s="179" t="s">
        <v>557</v>
      </c>
      <c r="AO35" s="177">
        <v>1.0847771298306939</v>
      </c>
      <c r="AP35" s="177">
        <v>0.2518655124521802</v>
      </c>
      <c r="AQ35" s="177">
        <v>0.87848220728151272</v>
      </c>
      <c r="AR35" s="177">
        <v>0.2394650003884144</v>
      </c>
      <c r="AS35" s="177">
        <v>0.98167733645009081</v>
      </c>
      <c r="AT35" s="177">
        <v>0.24655255702153925</v>
      </c>
      <c r="AV35" s="179" t="s">
        <v>557</v>
      </c>
      <c r="AW35" s="177">
        <v>1.0847771298306936</v>
      </c>
      <c r="AX35" s="177">
        <v>0.63282863041982107</v>
      </c>
      <c r="AY35" s="177">
        <v>0.25186551245218025</v>
      </c>
      <c r="AZ35" s="177">
        <v>0.16207845836200963</v>
      </c>
      <c r="BA35" s="84"/>
      <c r="BC35" s="84" t="s">
        <v>988</v>
      </c>
      <c r="BD35" s="84">
        <v>182</v>
      </c>
    </row>
    <row r="36" spans="1:56">
      <c r="A36" s="72" t="s">
        <v>973</v>
      </c>
      <c r="B36" s="186"/>
      <c r="C36" s="113" t="s">
        <v>952</v>
      </c>
      <c r="D36" s="114">
        <v>3444.49</v>
      </c>
      <c r="E36" s="115">
        <v>181.66602968446244</v>
      </c>
      <c r="F36" s="115">
        <v>96</v>
      </c>
      <c r="G36" s="115">
        <f t="shared" si="132"/>
        <v>98.999999999999986</v>
      </c>
      <c r="H36" s="116">
        <f t="shared" si="6"/>
        <v>0.5284422198621469</v>
      </c>
      <c r="I36" s="117">
        <f t="shared" si="7"/>
        <v>0.54495603923283897</v>
      </c>
      <c r="J36" s="117">
        <f t="shared" si="8"/>
        <v>1.03125</v>
      </c>
      <c r="K36" s="118">
        <f t="shared" si="20"/>
        <v>2.9999999999999858</v>
      </c>
      <c r="L36" s="118">
        <f t="shared" si="108"/>
        <v>8</v>
      </c>
      <c r="M36" s="154">
        <f t="shared" si="9"/>
        <v>0.58899289088801776</v>
      </c>
      <c r="N36" s="118">
        <f t="shared" si="133"/>
        <v>10.999999999999986</v>
      </c>
      <c r="O36" s="118">
        <v>8</v>
      </c>
      <c r="P36" s="115">
        <f t="shared" ref="P36:P41" si="138">SUM(S36:U36)</f>
        <v>0</v>
      </c>
      <c r="Q36" s="154">
        <f t="shared" si="11"/>
        <v>0.54495603923283897</v>
      </c>
      <c r="R36" s="118">
        <f t="shared" si="115"/>
        <v>2.9999999999999858</v>
      </c>
      <c r="S36" s="150"/>
      <c r="T36" s="150"/>
      <c r="U36" s="150"/>
      <c r="V36" s="63">
        <f t="shared" si="134"/>
        <v>625746.82258783397</v>
      </c>
      <c r="W36" s="63">
        <f t="shared" si="135"/>
        <v>330671.03999999998</v>
      </c>
      <c r="X36" s="63">
        <f t="shared" si="136"/>
        <v>341004.50999999995</v>
      </c>
      <c r="Y36" s="63">
        <f t="shared" si="137"/>
        <v>27555.919999999998</v>
      </c>
      <c r="Z36" s="63">
        <f t="shared" ref="Z36:Z41" si="139">P36*D36</f>
        <v>0</v>
      </c>
      <c r="AA36" s="63"/>
      <c r="AB36" s="180" t="s">
        <v>701</v>
      </c>
      <c r="AC36" s="177">
        <v>0.73169977390513885</v>
      </c>
      <c r="AD36" s="177">
        <v>0.53602193429771627</v>
      </c>
      <c r="AE36" s="177">
        <v>0</v>
      </c>
      <c r="AF36" s="177">
        <v>0</v>
      </c>
      <c r="AG36" s="177">
        <v>0</v>
      </c>
      <c r="AH36" s="177">
        <v>0</v>
      </c>
      <c r="AI36" s="177">
        <v>0.65744349829648407</v>
      </c>
      <c r="AJ36" s="177">
        <v>0</v>
      </c>
      <c r="AK36" s="177">
        <v>0</v>
      </c>
      <c r="AN36" s="180" t="s">
        <v>701</v>
      </c>
      <c r="AO36" s="177">
        <v>0.96122966988183545</v>
      </c>
      <c r="AP36" s="177">
        <v>0.23090309825320943</v>
      </c>
      <c r="AQ36" s="177">
        <v>0.57252005671971895</v>
      </c>
      <c r="AR36" s="177">
        <v>0.16074836331893472</v>
      </c>
      <c r="AS36" s="177">
        <v>0.78890762324159447</v>
      </c>
      <c r="AT36" s="177">
        <v>0.20343370973157773</v>
      </c>
      <c r="AV36" s="180" t="s">
        <v>701</v>
      </c>
      <c r="AW36" s="177">
        <v>0.96122966988183545</v>
      </c>
      <c r="AX36" s="177">
        <v>0.6845070422535211</v>
      </c>
      <c r="AY36" s="177">
        <v>0.23090309825320943</v>
      </c>
      <c r="AZ36" s="177">
        <v>0.2</v>
      </c>
      <c r="BA36" s="84"/>
      <c r="BC36" s="84" t="s">
        <v>989</v>
      </c>
      <c r="BD36" s="84">
        <v>215</v>
      </c>
    </row>
    <row r="37" spans="1:56">
      <c r="A37" s="72" t="s">
        <v>974</v>
      </c>
      <c r="B37" s="186"/>
      <c r="C37" s="113" t="s">
        <v>953</v>
      </c>
      <c r="D37" s="114">
        <v>3985.87</v>
      </c>
      <c r="E37" s="115">
        <v>112.72224828288694</v>
      </c>
      <c r="F37" s="115">
        <v>100</v>
      </c>
      <c r="G37" s="115">
        <f t="shared" si="132"/>
        <v>127</v>
      </c>
      <c r="H37" s="116">
        <f t="shared" si="6"/>
        <v>0.8871363153531211</v>
      </c>
      <c r="I37" s="117">
        <f t="shared" si="7"/>
        <v>1.1266631204984638</v>
      </c>
      <c r="J37" s="117">
        <f t="shared" si="8"/>
        <v>1.27</v>
      </c>
      <c r="K37" s="118">
        <f t="shared" si="20"/>
        <v>27</v>
      </c>
      <c r="L37" s="118">
        <f t="shared" si="108"/>
        <v>28</v>
      </c>
      <c r="M37" s="154">
        <f t="shared" si="9"/>
        <v>1.3750612887973377</v>
      </c>
      <c r="N37" s="118">
        <f t="shared" si="133"/>
        <v>55</v>
      </c>
      <c r="O37" s="118">
        <v>28</v>
      </c>
      <c r="P37" s="115">
        <f t="shared" si="138"/>
        <v>0</v>
      </c>
      <c r="Q37" s="154">
        <f t="shared" si="11"/>
        <v>1.1266631204984638</v>
      </c>
      <c r="R37" s="118">
        <f t="shared" si="115"/>
        <v>27</v>
      </c>
      <c r="S37" s="150"/>
      <c r="T37" s="150"/>
      <c r="U37" s="150"/>
      <c r="V37" s="63">
        <f t="shared" si="134"/>
        <v>449296.22776331054</v>
      </c>
      <c r="W37" s="63">
        <f t="shared" si="135"/>
        <v>398587</v>
      </c>
      <c r="X37" s="63">
        <f t="shared" si="136"/>
        <v>506205.49</v>
      </c>
      <c r="Y37" s="63">
        <f t="shared" si="137"/>
        <v>111604.36</v>
      </c>
      <c r="Z37" s="63">
        <f t="shared" si="139"/>
        <v>0</v>
      </c>
      <c r="AA37" s="63"/>
      <c r="AB37" s="180" t="s">
        <v>699</v>
      </c>
      <c r="AC37" s="177">
        <v>0.90600332177820975</v>
      </c>
      <c r="AD37" s="177">
        <v>1.3764239840014485</v>
      </c>
      <c r="AE37" s="177">
        <v>0</v>
      </c>
      <c r="AF37" s="177">
        <v>0</v>
      </c>
      <c r="AG37" s="177">
        <v>0</v>
      </c>
      <c r="AH37" s="177">
        <v>0</v>
      </c>
      <c r="AI37" s="177">
        <v>1.0642742140116572</v>
      </c>
      <c r="AJ37" s="177">
        <v>0</v>
      </c>
      <c r="AK37" s="177">
        <v>0</v>
      </c>
      <c r="AN37" s="180" t="s">
        <v>699</v>
      </c>
      <c r="AO37" s="177">
        <v>1.4510118411068533</v>
      </c>
      <c r="AP37" s="177">
        <v>0.28601163617442743</v>
      </c>
      <c r="AQ37" s="177">
        <v>1.0031041674278984</v>
      </c>
      <c r="AR37" s="177">
        <v>0.40063079696912396</v>
      </c>
      <c r="AS37" s="177">
        <v>1.2498389577929747</v>
      </c>
      <c r="AT37" s="177">
        <v>0.32667915434980327</v>
      </c>
      <c r="AV37" s="180" t="s">
        <v>699</v>
      </c>
      <c r="AW37" s="177">
        <v>1.4510118411068533</v>
      </c>
      <c r="AX37" s="177">
        <v>0.88771266540642713</v>
      </c>
      <c r="AY37" s="177">
        <v>0.28601163617442737</v>
      </c>
      <c r="AZ37" s="177">
        <v>0.19999999999999998</v>
      </c>
      <c r="BA37" s="84"/>
      <c r="BC37" s="84" t="s">
        <v>990</v>
      </c>
      <c r="BD37" s="84">
        <v>17</v>
      </c>
    </row>
    <row r="38" spans="1:56">
      <c r="A38" s="72" t="s">
        <v>975</v>
      </c>
      <c r="B38" s="186"/>
      <c r="C38" s="113" t="s">
        <v>954</v>
      </c>
      <c r="D38" s="114">
        <v>6232.07</v>
      </c>
      <c r="E38" s="115">
        <v>177.74237254815699</v>
      </c>
      <c r="F38" s="115">
        <v>291</v>
      </c>
      <c r="G38" s="115">
        <f t="shared" si="132"/>
        <v>274</v>
      </c>
      <c r="H38" s="116">
        <f t="shared" si="6"/>
        <v>1.6372010558211565</v>
      </c>
      <c r="I38" s="117">
        <f t="shared" si="7"/>
        <v>1.5415570078865872</v>
      </c>
      <c r="J38" s="117">
        <f t="shared" si="8"/>
        <v>0.94158075601374569</v>
      </c>
      <c r="K38" s="118">
        <f t="shared" si="20"/>
        <v>-17</v>
      </c>
      <c r="L38" s="118">
        <f t="shared" si="108"/>
        <v>29</v>
      </c>
      <c r="M38" s="154">
        <f t="shared" si="9"/>
        <v>1.7047145014220291</v>
      </c>
      <c r="N38" s="118">
        <f t="shared" si="133"/>
        <v>12</v>
      </c>
      <c r="O38" s="118">
        <v>29</v>
      </c>
      <c r="P38" s="115">
        <f t="shared" si="138"/>
        <v>0</v>
      </c>
      <c r="Q38" s="154">
        <f t="shared" si="11"/>
        <v>1.5415570078865872</v>
      </c>
      <c r="R38" s="118">
        <f t="shared" si="115"/>
        <v>-17</v>
      </c>
      <c r="S38" s="150"/>
      <c r="T38" s="150"/>
      <c r="U38" s="150"/>
      <c r="V38" s="63">
        <f t="shared" si="134"/>
        <v>1107702.9076861928</v>
      </c>
      <c r="W38" s="63">
        <f t="shared" si="135"/>
        <v>1813532.3699999999</v>
      </c>
      <c r="X38" s="63">
        <f t="shared" si="136"/>
        <v>1707587.18</v>
      </c>
      <c r="Y38" s="63">
        <f t="shared" si="137"/>
        <v>180730.03</v>
      </c>
      <c r="Z38" s="63">
        <f t="shared" si="139"/>
        <v>0</v>
      </c>
      <c r="AA38" s="63"/>
      <c r="AB38" s="180" t="s">
        <v>697</v>
      </c>
      <c r="AC38" s="177">
        <v>0.5944266875302977</v>
      </c>
      <c r="AD38" s="177">
        <v>0.75520002693463117</v>
      </c>
      <c r="AE38" s="177">
        <v>0</v>
      </c>
      <c r="AF38" s="177">
        <v>0</v>
      </c>
      <c r="AG38" s="177">
        <v>0</v>
      </c>
      <c r="AH38" s="177">
        <v>0</v>
      </c>
      <c r="AI38" s="177">
        <v>0.68438067828696192</v>
      </c>
      <c r="AJ38" s="177">
        <v>0</v>
      </c>
      <c r="AK38" s="177">
        <v>0</v>
      </c>
      <c r="AN38" s="180" t="s">
        <v>697</v>
      </c>
      <c r="AO38" s="177">
        <v>0.99780231121182883</v>
      </c>
      <c r="AP38" s="177">
        <v>0.18598096605433118</v>
      </c>
      <c r="AQ38" s="177">
        <v>0.99479492605584952</v>
      </c>
      <c r="AR38" s="177">
        <v>0.22126314294517641</v>
      </c>
      <c r="AS38" s="177">
        <v>0.99583331568852473</v>
      </c>
      <c r="AT38" s="177">
        <v>0.20629030427234932</v>
      </c>
      <c r="AV38" s="180" t="s">
        <v>697</v>
      </c>
      <c r="AW38" s="177">
        <v>0.99780231121182883</v>
      </c>
      <c r="AX38" s="177">
        <v>0.403082191780822</v>
      </c>
      <c r="AY38" s="177">
        <v>0.18598096605433118</v>
      </c>
      <c r="AZ38" s="177">
        <v>9.7945205479452055E-2</v>
      </c>
      <c r="BA38" s="84"/>
      <c r="BC38" s="84" t="s">
        <v>1000</v>
      </c>
      <c r="BD38" s="84">
        <v>219</v>
      </c>
    </row>
    <row r="39" spans="1:56">
      <c r="A39" s="72" t="s">
        <v>976</v>
      </c>
      <c r="B39" s="186"/>
      <c r="C39" s="113" t="s">
        <v>955</v>
      </c>
      <c r="D39" s="114">
        <v>8489.27</v>
      </c>
      <c r="E39" s="115">
        <v>12.000021203236559</v>
      </c>
      <c r="F39" s="115">
        <v>16</v>
      </c>
      <c r="G39" s="115">
        <f t="shared" si="132"/>
        <v>12</v>
      </c>
      <c r="H39" s="116">
        <f t="shared" si="6"/>
        <v>1.3333309774223228</v>
      </c>
      <c r="I39" s="117">
        <f t="shared" si="7"/>
        <v>0.99999823306674218</v>
      </c>
      <c r="J39" s="117">
        <f t="shared" si="8"/>
        <v>0.75</v>
      </c>
      <c r="K39" s="118">
        <f t="shared" si="20"/>
        <v>-4</v>
      </c>
      <c r="L39" s="118">
        <f t="shared" si="108"/>
        <v>4</v>
      </c>
      <c r="M39" s="154">
        <f t="shared" si="9"/>
        <v>1.3333309774223228</v>
      </c>
      <c r="N39" s="118">
        <f t="shared" si="133"/>
        <v>0</v>
      </c>
      <c r="O39" s="118">
        <v>4</v>
      </c>
      <c r="P39" s="115">
        <f t="shared" si="138"/>
        <v>0</v>
      </c>
      <c r="Q39" s="154">
        <f t="shared" si="11"/>
        <v>0.99999823306674218</v>
      </c>
      <c r="R39" s="118">
        <f t="shared" si="115"/>
        <v>-4</v>
      </c>
      <c r="S39" s="150"/>
      <c r="T39" s="150"/>
      <c r="U39" s="150"/>
      <c r="V39" s="63">
        <f t="shared" si="134"/>
        <v>101871.42000000003</v>
      </c>
      <c r="W39" s="63">
        <f t="shared" si="135"/>
        <v>135828.32</v>
      </c>
      <c r="X39" s="63">
        <f t="shared" si="136"/>
        <v>101871.24</v>
      </c>
      <c r="Y39" s="63">
        <f t="shared" si="137"/>
        <v>33957.08</v>
      </c>
      <c r="Z39" s="63">
        <f t="shared" si="139"/>
        <v>0</v>
      </c>
      <c r="AA39" s="63"/>
      <c r="AB39" s="180" t="s">
        <v>698</v>
      </c>
      <c r="AC39" s="177">
        <v>0.83836348702700614</v>
      </c>
      <c r="AD39" s="177">
        <v>1.168346578585395</v>
      </c>
      <c r="AE39" s="177">
        <v>0</v>
      </c>
      <c r="AF39" s="177">
        <v>0</v>
      </c>
      <c r="AG39" s="177">
        <v>0</v>
      </c>
      <c r="AH39" s="177">
        <v>0</v>
      </c>
      <c r="AI39" s="177">
        <v>0.96824288171289685</v>
      </c>
      <c r="AJ39" s="177">
        <v>0</v>
      </c>
      <c r="AK39" s="177">
        <v>0</v>
      </c>
      <c r="AN39" s="180" t="s">
        <v>698</v>
      </c>
      <c r="AO39" s="177">
        <v>1.1359531370689233</v>
      </c>
      <c r="AP39" s="177">
        <v>0.26590477691609071</v>
      </c>
      <c r="AQ39" s="177">
        <v>0.79985809447933709</v>
      </c>
      <c r="AR39" s="177">
        <v>0.3480035837640334</v>
      </c>
      <c r="AS39" s="177">
        <v>0.97712017988814004</v>
      </c>
      <c r="AT39" s="177">
        <v>0.29945719532719267</v>
      </c>
      <c r="AV39" s="180" t="s">
        <v>698</v>
      </c>
      <c r="AW39" s="177">
        <v>1.1359531370689233</v>
      </c>
      <c r="AX39" s="177">
        <v>0.70862470862470839</v>
      </c>
      <c r="AY39" s="177">
        <v>0.26590477691609071</v>
      </c>
      <c r="AZ39" s="177">
        <v>0.20046620046620048</v>
      </c>
      <c r="BA39" s="84"/>
      <c r="BC39" s="84" t="s">
        <v>1001</v>
      </c>
      <c r="BD39" s="84">
        <v>208</v>
      </c>
    </row>
    <row r="40" spans="1:56">
      <c r="A40" s="72" t="s">
        <v>977</v>
      </c>
      <c r="B40" s="186"/>
      <c r="C40" s="113" t="s">
        <v>956</v>
      </c>
      <c r="D40" s="114">
        <v>3566.02</v>
      </c>
      <c r="E40" s="115">
        <v>14.229651163079994</v>
      </c>
      <c r="F40" s="115"/>
      <c r="G40" s="115">
        <f t="shared" si="132"/>
        <v>5</v>
      </c>
      <c r="H40" s="116">
        <f t="shared" si="6"/>
        <v>0</v>
      </c>
      <c r="I40" s="117">
        <f t="shared" si="7"/>
        <v>0.35137895811338743</v>
      </c>
      <c r="J40" s="117" t="str">
        <f t="shared" si="8"/>
        <v/>
      </c>
      <c r="K40" s="118">
        <f t="shared" si="20"/>
        <v>5</v>
      </c>
      <c r="L40" s="118">
        <f t="shared" si="108"/>
        <v>0</v>
      </c>
      <c r="M40" s="154">
        <f t="shared" si="9"/>
        <v>0.35137895811338743</v>
      </c>
      <c r="N40" s="118">
        <f t="shared" si="133"/>
        <v>5</v>
      </c>
      <c r="O40" s="118"/>
      <c r="P40" s="115">
        <f t="shared" si="138"/>
        <v>0</v>
      </c>
      <c r="Q40" s="154">
        <f t="shared" si="11"/>
        <v>0.35137895811338743</v>
      </c>
      <c r="R40" s="118">
        <f t="shared" si="115"/>
        <v>5</v>
      </c>
      <c r="S40" s="150"/>
      <c r="T40" s="150"/>
      <c r="U40" s="150"/>
      <c r="V40" s="63">
        <f t="shared" si="134"/>
        <v>50743.22064056652</v>
      </c>
      <c r="W40" s="63">
        <f t="shared" si="135"/>
        <v>0</v>
      </c>
      <c r="X40" s="63">
        <f t="shared" si="136"/>
        <v>17830.099999999999</v>
      </c>
      <c r="Y40" s="63">
        <f t="shared" si="137"/>
        <v>0</v>
      </c>
      <c r="Z40" s="63">
        <f t="shared" si="139"/>
        <v>0</v>
      </c>
      <c r="AA40" s="63"/>
      <c r="AB40" s="180" t="s">
        <v>702</v>
      </c>
      <c r="AC40" s="177">
        <v>1.0733067230618361</v>
      </c>
      <c r="AD40" s="177">
        <v>0.61099855518453183</v>
      </c>
      <c r="AE40" s="177">
        <v>0</v>
      </c>
      <c r="AF40" s="177">
        <v>0</v>
      </c>
      <c r="AG40" s="177">
        <v>0</v>
      </c>
      <c r="AH40" s="177">
        <v>0</v>
      </c>
      <c r="AI40" s="177">
        <v>0.8928783638138047</v>
      </c>
      <c r="AJ40" s="177">
        <v>0</v>
      </c>
      <c r="AK40" s="177">
        <v>0</v>
      </c>
      <c r="AN40" s="180" t="s">
        <v>702</v>
      </c>
      <c r="AO40" s="177">
        <v>1.0866624046282074</v>
      </c>
      <c r="AP40" s="177">
        <v>0.337539130295826</v>
      </c>
      <c r="AQ40" s="177">
        <v>0.50322009986778016</v>
      </c>
      <c r="AR40" s="177">
        <v>0.18343156141780403</v>
      </c>
      <c r="AS40" s="177">
        <v>0.82005176466157337</v>
      </c>
      <c r="AT40" s="177">
        <v>0.27568320209276381</v>
      </c>
      <c r="AV40" s="180" t="s">
        <v>702</v>
      </c>
      <c r="AW40" s="177">
        <v>1.0866624046282072</v>
      </c>
      <c r="AX40" s="177">
        <v>0.62652439024390238</v>
      </c>
      <c r="AY40" s="177">
        <v>0.337539130295826</v>
      </c>
      <c r="AZ40" s="177">
        <v>0.14939024390243902</v>
      </c>
      <c r="BA40" s="84"/>
      <c r="BC40" s="84" t="s">
        <v>1005</v>
      </c>
      <c r="BD40" s="84">
        <v>38</v>
      </c>
    </row>
    <row r="41" spans="1:56">
      <c r="A41" s="72" t="s">
        <v>978</v>
      </c>
      <c r="B41" s="187"/>
      <c r="C41" s="119" t="s">
        <v>957</v>
      </c>
      <c r="D41" s="120">
        <v>10698.05</v>
      </c>
      <c r="E41" s="121"/>
      <c r="F41" s="121">
        <v>9</v>
      </c>
      <c r="G41" s="115">
        <f t="shared" si="132"/>
        <v>15</v>
      </c>
      <c r="H41" s="122" t="str">
        <f t="shared" si="6"/>
        <v/>
      </c>
      <c r="I41" s="123" t="str">
        <f t="shared" si="7"/>
        <v/>
      </c>
      <c r="J41" s="123">
        <f t="shared" si="8"/>
        <v>1.6666666666666667</v>
      </c>
      <c r="K41" s="124">
        <f t="shared" si="20"/>
        <v>6</v>
      </c>
      <c r="L41" s="124">
        <f t="shared" si="108"/>
        <v>2</v>
      </c>
      <c r="M41" s="155" t="str">
        <f t="shared" si="9"/>
        <v/>
      </c>
      <c r="N41" s="124">
        <f t="shared" si="133"/>
        <v>8</v>
      </c>
      <c r="O41" s="124">
        <v>2</v>
      </c>
      <c r="P41" s="115">
        <f t="shared" si="138"/>
        <v>0</v>
      </c>
      <c r="Q41" s="155" t="str">
        <f t="shared" si="11"/>
        <v/>
      </c>
      <c r="R41" s="124">
        <f t="shared" si="115"/>
        <v>6</v>
      </c>
      <c r="S41" s="150"/>
      <c r="T41" s="150"/>
      <c r="U41" s="150"/>
      <c r="V41" s="63">
        <f t="shared" si="134"/>
        <v>0</v>
      </c>
      <c r="W41" s="63">
        <f t="shared" si="135"/>
        <v>96282.45</v>
      </c>
      <c r="X41" s="63">
        <f t="shared" si="136"/>
        <v>160470.75</v>
      </c>
      <c r="Y41" s="63">
        <f t="shared" si="137"/>
        <v>21396.1</v>
      </c>
      <c r="Z41" s="63">
        <f t="shared" si="139"/>
        <v>0</v>
      </c>
      <c r="AA41" s="63"/>
      <c r="AB41" s="180" t="s">
        <v>700</v>
      </c>
      <c r="AC41" s="177">
        <v>0.50618854215280573</v>
      </c>
      <c r="AD41" s="177">
        <v>0.4846161368615482</v>
      </c>
      <c r="AE41" s="177">
        <v>0</v>
      </c>
      <c r="AF41" s="177">
        <v>0</v>
      </c>
      <c r="AG41" s="177">
        <v>0</v>
      </c>
      <c r="AH41" s="177">
        <v>0</v>
      </c>
      <c r="AI41" s="177">
        <v>0.49778400848108739</v>
      </c>
      <c r="AJ41" s="177">
        <v>0</v>
      </c>
      <c r="AK41" s="177">
        <v>0</v>
      </c>
      <c r="AN41" s="180" t="s">
        <v>700</v>
      </c>
      <c r="AO41" s="177">
        <v>0.76002793314020856</v>
      </c>
      <c r="AP41" s="177">
        <v>0.15983473787108618</v>
      </c>
      <c r="AQ41" s="177">
        <v>1.3117121530617222</v>
      </c>
      <c r="AR41" s="177">
        <v>0.14317490341714664</v>
      </c>
      <c r="AS41" s="177">
        <v>1.0198623147245673</v>
      </c>
      <c r="AT41" s="177">
        <v>0.15307872303432299</v>
      </c>
      <c r="AV41" s="180" t="s">
        <v>700</v>
      </c>
      <c r="AW41" s="177">
        <v>0.76002793314020856</v>
      </c>
      <c r="AX41" s="177">
        <v>0.49858356940509913</v>
      </c>
      <c r="AY41" s="177">
        <v>0.15983473787108618</v>
      </c>
      <c r="AZ41" s="177">
        <v>0.1501416430594901</v>
      </c>
      <c r="BA41" s="84"/>
      <c r="BC41" s="84" t="s">
        <v>1006</v>
      </c>
      <c r="BD41" s="84">
        <v>40</v>
      </c>
    </row>
    <row r="42" spans="1:56">
      <c r="A42" s="72"/>
      <c r="B42" s="185" t="s">
        <v>958</v>
      </c>
      <c r="C42" s="94" t="s">
        <v>926</v>
      </c>
      <c r="D42" s="95"/>
      <c r="E42" s="96">
        <f t="shared" ref="E42:E54" si="140">SUM(E55,E68)</f>
        <v>0</v>
      </c>
      <c r="F42" s="96">
        <f>SUM(F55,F68)</f>
        <v>0</v>
      </c>
      <c r="G42" s="96">
        <f>SUM(G55,G68)</f>
        <v>0</v>
      </c>
      <c r="H42" s="97">
        <f t="shared" si="6"/>
        <v>1.0658456106202481</v>
      </c>
      <c r="I42" s="98">
        <f t="shared" si="7"/>
        <v>0.82512689944307227</v>
      </c>
      <c r="J42" s="98">
        <f t="shared" si="8"/>
        <v>0.77415236430246748</v>
      </c>
      <c r="K42" s="99">
        <f>(X42-W42)/10000</f>
        <v>-262.14550878679489</v>
      </c>
      <c r="L42" s="99">
        <f>Y42/10000</f>
        <v>16.382483999999998</v>
      </c>
      <c r="M42" s="151">
        <f t="shared" si="9"/>
        <v>0.8401703402123285</v>
      </c>
      <c r="N42" s="99">
        <f t="shared" si="133"/>
        <v>-245.76302478679489</v>
      </c>
      <c r="O42" s="99">
        <f>SUM(O55,O68)</f>
        <v>0</v>
      </c>
      <c r="P42" s="96">
        <f>SUM(P55,P68)</f>
        <v>0</v>
      </c>
      <c r="Q42" s="151">
        <f t="shared" si="11"/>
        <v>0.82512689944307227</v>
      </c>
      <c r="R42" s="99">
        <f>K42+P42</f>
        <v>-262.14550878679489</v>
      </c>
      <c r="S42" s="125">
        <f t="shared" ref="S42:U42" si="141">SUM(S55,S68)</f>
        <v>0</v>
      </c>
      <c r="T42" s="125">
        <f t="shared" si="141"/>
        <v>0</v>
      </c>
      <c r="U42" s="125">
        <f t="shared" si="141"/>
        <v>0</v>
      </c>
      <c r="V42" s="81">
        <f t="shared" ref="V42:W54" si="142">SUM(V55,V68)</f>
        <v>10890117.660768311</v>
      </c>
      <c r="W42" s="81">
        <f t="shared" si="142"/>
        <v>11607184.107867949</v>
      </c>
      <c r="X42" s="81">
        <f t="shared" ref="X42" si="143">SUM(X55,X68)</f>
        <v>8985729.0199999996</v>
      </c>
      <c r="Y42" s="81">
        <f>SUM(Y55,Y68)</f>
        <v>163824.83999999997</v>
      </c>
      <c r="Z42" s="81">
        <f>SUM(Z55,Z68)</f>
        <v>0</v>
      </c>
      <c r="AA42" s="160"/>
      <c r="AB42" s="179" t="s">
        <v>886</v>
      </c>
      <c r="AC42" s="177">
        <v>0.46309052836805081</v>
      </c>
      <c r="AD42" s="177">
        <v>0.95563070883995682</v>
      </c>
      <c r="AE42" s="177">
        <v>0</v>
      </c>
      <c r="AF42" s="177">
        <v>0</v>
      </c>
      <c r="AG42" s="177">
        <v>0</v>
      </c>
      <c r="AH42" s="177">
        <v>0</v>
      </c>
      <c r="AI42" s="177">
        <v>0.66971324056103931</v>
      </c>
      <c r="AJ42" s="177">
        <v>0</v>
      </c>
      <c r="AK42" s="177">
        <v>0</v>
      </c>
      <c r="AN42" s="179" t="s">
        <v>886</v>
      </c>
      <c r="AO42" s="177">
        <v>1.0470932252504361</v>
      </c>
      <c r="AP42" s="177">
        <v>0.14698517897293437</v>
      </c>
      <c r="AQ42" s="177">
        <v>1.1893966639544233</v>
      </c>
      <c r="AR42" s="177">
        <v>0.29133434456251528</v>
      </c>
      <c r="AS42" s="177">
        <v>1.1123612486831274</v>
      </c>
      <c r="AT42" s="177">
        <v>0.20896163830494152</v>
      </c>
      <c r="AV42" s="179" t="s">
        <v>886</v>
      </c>
      <c r="AW42" s="177">
        <v>1.0470932252504361</v>
      </c>
      <c r="AX42" s="177">
        <v>0.71825023518344311</v>
      </c>
      <c r="AY42" s="177">
        <v>0.14698517897293437</v>
      </c>
      <c r="AZ42" s="177">
        <v>0.10865475070555033</v>
      </c>
      <c r="BA42" s="84"/>
      <c r="BC42" s="84" t="s">
        <v>1002</v>
      </c>
      <c r="BD42" s="84">
        <v>237</v>
      </c>
    </row>
    <row r="43" spans="1:56">
      <c r="A43" s="72"/>
      <c r="B43" s="186"/>
      <c r="C43" s="100" t="s">
        <v>710</v>
      </c>
      <c r="D43" s="101"/>
      <c r="E43" s="102">
        <f t="shared" si="140"/>
        <v>0</v>
      </c>
      <c r="F43" s="102">
        <f t="shared" ref="F43:G54" si="144">SUM(F56,F69)</f>
        <v>0</v>
      </c>
      <c r="G43" s="102">
        <f t="shared" si="144"/>
        <v>0</v>
      </c>
      <c r="H43" s="103">
        <f t="shared" si="6"/>
        <v>1.0860782327138259</v>
      </c>
      <c r="I43" s="104">
        <f t="shared" si="7"/>
        <v>0.63953548242482838</v>
      </c>
      <c r="J43" s="104">
        <f t="shared" si="8"/>
        <v>0.58884844863044183</v>
      </c>
      <c r="K43" s="105">
        <f>(X43-W43)/10000</f>
        <v>-273.75821288227581</v>
      </c>
      <c r="L43" s="105">
        <f>Y43/10000</f>
        <v>14.333760999999999</v>
      </c>
      <c r="M43" s="152">
        <f t="shared" si="9"/>
        <v>0.6629161035632255</v>
      </c>
      <c r="N43" s="105">
        <f t="shared" si="133"/>
        <v>-259.42445188227583</v>
      </c>
      <c r="O43" s="105">
        <f t="shared" ref="O43:O54" si="145">SUM(O56,O69)</f>
        <v>0</v>
      </c>
      <c r="P43" s="102">
        <f t="shared" ref="P43" si="146">SUM(P56,P69)</f>
        <v>0</v>
      </c>
      <c r="Q43" s="152">
        <f t="shared" si="11"/>
        <v>0.63953548242482838</v>
      </c>
      <c r="R43" s="105">
        <f>K43+P43</f>
        <v>-273.75821288227581</v>
      </c>
      <c r="S43" s="125">
        <f t="shared" ref="S43:U43" si="147">SUM(S56,S69)</f>
        <v>0</v>
      </c>
      <c r="T43" s="125">
        <f t="shared" si="147"/>
        <v>0</v>
      </c>
      <c r="U43" s="125">
        <f t="shared" si="147"/>
        <v>0</v>
      </c>
      <c r="V43" s="81">
        <f t="shared" si="142"/>
        <v>6130615.9982465841</v>
      </c>
      <c r="W43" s="81">
        <f t="shared" si="142"/>
        <v>6658328.5888227578</v>
      </c>
      <c r="X43" s="81">
        <f t="shared" ref="X43:Y47" si="148">SUM(X56,X69)</f>
        <v>3920746.46</v>
      </c>
      <c r="Y43" s="81">
        <f t="shared" si="148"/>
        <v>143337.60999999999</v>
      </c>
      <c r="Z43" s="81">
        <f t="shared" ref="Z43" si="149">SUM(Z56,Z69)</f>
        <v>0</v>
      </c>
      <c r="AA43" s="160"/>
      <c r="AB43" s="180" t="s">
        <v>679</v>
      </c>
      <c r="AC43" s="177">
        <v>0.69861138654330068</v>
      </c>
      <c r="AD43" s="177">
        <v>0.6338265133377704</v>
      </c>
      <c r="AE43" s="177">
        <v>0</v>
      </c>
      <c r="AF43" s="177">
        <v>0</v>
      </c>
      <c r="AG43" s="177">
        <v>0</v>
      </c>
      <c r="AH43" s="177">
        <v>0</v>
      </c>
      <c r="AI43" s="177">
        <v>0.67142603990785954</v>
      </c>
      <c r="AJ43" s="177">
        <v>0</v>
      </c>
      <c r="AK43" s="177">
        <v>0</v>
      </c>
      <c r="AN43" s="180" t="s">
        <v>679</v>
      </c>
      <c r="AO43" s="177">
        <v>1.9109859115991554</v>
      </c>
      <c r="AP43" s="177">
        <v>0.22417212894620467</v>
      </c>
      <c r="AQ43" s="177">
        <v>0.95050531285305229</v>
      </c>
      <c r="AR43" s="177">
        <v>0.19306981641099616</v>
      </c>
      <c r="AS43" s="177">
        <v>1.4636388644055156</v>
      </c>
      <c r="AT43" s="177">
        <v>0.21072505023579291</v>
      </c>
      <c r="AV43" s="180" t="s">
        <v>679</v>
      </c>
      <c r="AW43" s="177">
        <v>1.9109859115991554</v>
      </c>
      <c r="AX43" s="177">
        <v>1.7527272727272727</v>
      </c>
      <c r="AY43" s="177">
        <v>0.22417212894620467</v>
      </c>
      <c r="AZ43" s="177">
        <v>0.21369863013698631</v>
      </c>
      <c r="BA43" s="84"/>
      <c r="BC43" s="84" t="s">
        <v>1003</v>
      </c>
      <c r="BD43" s="84">
        <v>439</v>
      </c>
    </row>
    <row r="44" spans="1:56">
      <c r="A44" s="72"/>
      <c r="B44" s="186"/>
      <c r="C44" s="106" t="s">
        <v>949</v>
      </c>
      <c r="D44" s="101"/>
      <c r="E44" s="102">
        <f t="shared" si="140"/>
        <v>1712.832745917342</v>
      </c>
      <c r="F44" s="102">
        <f t="shared" si="144"/>
        <v>1697.29697327955</v>
      </c>
      <c r="G44" s="102">
        <f t="shared" si="144"/>
        <v>1336</v>
      </c>
      <c r="H44" s="103">
        <f t="shared" si="6"/>
        <v>1.0186532677002078</v>
      </c>
      <c r="I44" s="104">
        <f t="shared" si="7"/>
        <v>0.77523111941749034</v>
      </c>
      <c r="J44" s="104">
        <f t="shared" si="8"/>
        <v>0.76103532379345662</v>
      </c>
      <c r="K44" s="105">
        <f t="shared" si="20"/>
        <v>-361.29697327955</v>
      </c>
      <c r="L44" s="105">
        <f t="shared" ref="L44:L54" si="150">O44</f>
        <v>26</v>
      </c>
      <c r="M44" s="152">
        <f t="shared" si="9"/>
        <v>0.79279850789736239</v>
      </c>
      <c r="N44" s="105">
        <f t="shared" si="133"/>
        <v>-335.29697327955</v>
      </c>
      <c r="O44" s="105">
        <f t="shared" si="145"/>
        <v>26</v>
      </c>
      <c r="P44" s="102">
        <f t="shared" ref="P44" si="151">SUM(P57,P70)</f>
        <v>0</v>
      </c>
      <c r="Q44" s="152">
        <f t="shared" si="11"/>
        <v>0.77523111941749034</v>
      </c>
      <c r="R44" s="105">
        <f>K44+P44</f>
        <v>-361.29697327955</v>
      </c>
      <c r="S44" s="125">
        <f t="shared" ref="S44:U44" si="152">SUM(S57,S70)</f>
        <v>0</v>
      </c>
      <c r="T44" s="125">
        <f t="shared" si="152"/>
        <v>0</v>
      </c>
      <c r="U44" s="125">
        <f t="shared" si="152"/>
        <v>0</v>
      </c>
      <c r="V44" s="82">
        <f t="shared" si="142"/>
        <v>8871728.4403751325</v>
      </c>
      <c r="W44" s="82">
        <f t="shared" si="142"/>
        <v>9037215.1659369972</v>
      </c>
      <c r="X44" s="82">
        <f t="shared" ref="X44" si="153">SUM(X57,X70)</f>
        <v>6877639.9699999997</v>
      </c>
      <c r="Y44" s="82">
        <f t="shared" si="148"/>
        <v>155853.09999999998</v>
      </c>
      <c r="Z44" s="82">
        <f t="shared" ref="Z44" si="154">SUM(Z57,Z70)</f>
        <v>0</v>
      </c>
      <c r="AA44" s="161"/>
      <c r="AB44" s="180" t="s">
        <v>680</v>
      </c>
      <c r="AC44" s="177">
        <v>0.29178128593200792</v>
      </c>
      <c r="AD44" s="177">
        <v>5.3738687033504179E-2</v>
      </c>
      <c r="AE44" s="177">
        <v>0</v>
      </c>
      <c r="AF44" s="177">
        <v>0</v>
      </c>
      <c r="AG44" s="177">
        <v>0</v>
      </c>
      <c r="AH44" s="177">
        <v>0</v>
      </c>
      <c r="AI44" s="177">
        <v>0.25448657509588091</v>
      </c>
      <c r="AJ44" s="177">
        <v>0</v>
      </c>
      <c r="AK44" s="177">
        <v>0</v>
      </c>
      <c r="AN44" s="180" t="s">
        <v>680</v>
      </c>
      <c r="AO44" s="177">
        <v>0.8726987209446001</v>
      </c>
      <c r="AP44" s="177">
        <v>9.3570910690502551E-2</v>
      </c>
      <c r="AQ44" s="177">
        <v>1.4651917711527125</v>
      </c>
      <c r="AR44" s="177">
        <v>1.6881621170007979E-2</v>
      </c>
      <c r="AS44" s="177">
        <v>1.1436430043824093</v>
      </c>
      <c r="AT44" s="177">
        <v>8.1345368461714154E-2</v>
      </c>
      <c r="AV44" s="180" t="s">
        <v>680</v>
      </c>
      <c r="AW44" s="177">
        <v>0.8726987209446001</v>
      </c>
      <c r="AX44" s="177">
        <v>0.56003666361136573</v>
      </c>
      <c r="AY44" s="177">
        <v>9.3570910690502551E-2</v>
      </c>
      <c r="AZ44" s="177">
        <v>0.12671232876712329</v>
      </c>
      <c r="BA44" s="84"/>
      <c r="BC44" s="84" t="s">
        <v>1004</v>
      </c>
      <c r="BD44" s="84">
        <v>32</v>
      </c>
    </row>
    <row r="45" spans="1:56">
      <c r="A45" s="72"/>
      <c r="B45" s="186"/>
      <c r="C45" s="106" t="s">
        <v>950</v>
      </c>
      <c r="D45" s="101"/>
      <c r="E45" s="102">
        <f t="shared" si="140"/>
        <v>1443.0873136248806</v>
      </c>
      <c r="F45" s="102">
        <f t="shared" si="144"/>
        <v>1547.3379407822435</v>
      </c>
      <c r="G45" s="102">
        <f t="shared" si="144"/>
        <v>1101</v>
      </c>
      <c r="H45" s="103">
        <f t="shared" si="6"/>
        <v>1.0616497945434913</v>
      </c>
      <c r="I45" s="104">
        <f t="shared" si="7"/>
        <v>0.72600714425927837</v>
      </c>
      <c r="J45" s="104">
        <f t="shared" si="8"/>
        <v>0.6838480523339252</v>
      </c>
      <c r="K45" s="105">
        <f t="shared" si="20"/>
        <v>-446.33794078224355</v>
      </c>
      <c r="L45" s="105">
        <f t="shared" si="150"/>
        <v>25</v>
      </c>
      <c r="M45" s="152">
        <f t="shared" si="9"/>
        <v>0.74557049221135929</v>
      </c>
      <c r="N45" s="105">
        <f t="shared" si="133"/>
        <v>-421.33794078224355</v>
      </c>
      <c r="O45" s="105">
        <f t="shared" si="145"/>
        <v>25</v>
      </c>
      <c r="P45" s="102">
        <f t="shared" ref="P45" si="155">SUM(P58,P71)</f>
        <v>0</v>
      </c>
      <c r="Q45" s="152">
        <f t="shared" si="11"/>
        <v>0.72600714425927837</v>
      </c>
      <c r="R45" s="105">
        <f t="shared" ref="R45:R54" si="156">K45+P45</f>
        <v>-446.33794078224355</v>
      </c>
      <c r="S45" s="125">
        <f t="shared" ref="S45:U45" si="157">SUM(S58,S71)</f>
        <v>0</v>
      </c>
      <c r="T45" s="125">
        <f t="shared" si="157"/>
        <v>0</v>
      </c>
      <c r="U45" s="125">
        <f t="shared" si="157"/>
        <v>0</v>
      </c>
      <c r="V45" s="82">
        <f t="shared" si="142"/>
        <v>7734328.0082029831</v>
      </c>
      <c r="W45" s="82">
        <f t="shared" si="142"/>
        <v>8211147.7408406679</v>
      </c>
      <c r="X45" s="82">
        <f t="shared" ref="X45" si="158">SUM(X58,X71)</f>
        <v>5615177.3900000006</v>
      </c>
      <c r="Y45" s="82">
        <f t="shared" si="148"/>
        <v>151309.34999999998</v>
      </c>
      <c r="Z45" s="82">
        <f t="shared" ref="Z45" si="159">SUM(Z58,Z71)</f>
        <v>0</v>
      </c>
      <c r="AA45" s="161"/>
      <c r="AB45" s="180" t="s">
        <v>678</v>
      </c>
      <c r="AC45" s="177">
        <v>0.6610825287877562</v>
      </c>
      <c r="AD45" s="177">
        <v>0.93152157774957811</v>
      </c>
      <c r="AE45" s="177">
        <v>0</v>
      </c>
      <c r="AF45" s="177">
        <v>0</v>
      </c>
      <c r="AG45" s="177">
        <v>0</v>
      </c>
      <c r="AH45" s="177">
        <v>0</v>
      </c>
      <c r="AI45" s="177">
        <v>0.73705974437701482</v>
      </c>
      <c r="AJ45" s="177">
        <v>0</v>
      </c>
      <c r="AK45" s="177">
        <v>0</v>
      </c>
      <c r="AN45" s="180" t="s">
        <v>678</v>
      </c>
      <c r="AO45" s="177">
        <v>0.83547265626488565</v>
      </c>
      <c r="AP45" s="177">
        <v>0.2123720952922013</v>
      </c>
      <c r="AQ45" s="177">
        <v>0.78945754245299138</v>
      </c>
      <c r="AR45" s="177">
        <v>0.28168537697506502</v>
      </c>
      <c r="AS45" s="177">
        <v>0.82041059781833814</v>
      </c>
      <c r="AT45" s="177">
        <v>0.23270308397791822</v>
      </c>
      <c r="AV45" s="180" t="s">
        <v>678</v>
      </c>
      <c r="AW45" s="177">
        <v>0.83547265626488565</v>
      </c>
      <c r="AX45" s="177">
        <v>0.77702702702702697</v>
      </c>
      <c r="AY45" s="177">
        <v>0.2123720952922013</v>
      </c>
      <c r="AZ45" s="177">
        <v>0.21621621621621623</v>
      </c>
      <c r="BA45" s="84"/>
      <c r="BC45" s="84" t="s">
        <v>1028</v>
      </c>
      <c r="BD45" s="84">
        <v>76</v>
      </c>
    </row>
    <row r="46" spans="1:56">
      <c r="A46" s="72"/>
      <c r="B46" s="186"/>
      <c r="C46" s="107" t="s">
        <v>1043</v>
      </c>
      <c r="D46" s="108"/>
      <c r="E46" s="109">
        <f t="shared" si="140"/>
        <v>988.71960590365813</v>
      </c>
      <c r="F46" s="109">
        <f t="shared" si="144"/>
        <v>1030.1625068181579</v>
      </c>
      <c r="G46" s="109">
        <f t="shared" si="144"/>
        <v>624</v>
      </c>
      <c r="H46" s="110">
        <f t="shared" si="6"/>
        <v>1.0382349644986424</v>
      </c>
      <c r="I46" s="111">
        <f t="shared" si="7"/>
        <v>0.62700379427972575</v>
      </c>
      <c r="J46" s="111">
        <f t="shared" si="8"/>
        <v>0.603913194719369</v>
      </c>
      <c r="K46" s="112">
        <f t="shared" si="20"/>
        <v>-406.16250681815791</v>
      </c>
      <c r="L46" s="112">
        <f t="shared" si="150"/>
        <v>23</v>
      </c>
      <c r="M46" s="153">
        <f t="shared" si="9"/>
        <v>0.65120283148313463</v>
      </c>
      <c r="N46" s="112">
        <f t="shared" si="133"/>
        <v>-383.16250681815791</v>
      </c>
      <c r="O46" s="112">
        <f t="shared" si="145"/>
        <v>23</v>
      </c>
      <c r="P46" s="109">
        <f t="shared" ref="P46" si="160">SUM(P59,P72)</f>
        <v>0</v>
      </c>
      <c r="Q46" s="153">
        <f t="shared" si="11"/>
        <v>0.62700379427972575</v>
      </c>
      <c r="R46" s="112">
        <f t="shared" si="156"/>
        <v>-406.16250681815791</v>
      </c>
      <c r="S46" s="126">
        <f t="shared" ref="S46:U46" si="161">SUM(S59,S72)</f>
        <v>0</v>
      </c>
      <c r="T46" s="126">
        <f t="shared" si="161"/>
        <v>0</v>
      </c>
      <c r="U46" s="126">
        <f t="shared" si="161"/>
        <v>0</v>
      </c>
      <c r="V46" s="81">
        <f t="shared" si="142"/>
        <v>5923277.3930281941</v>
      </c>
      <c r="W46" s="81">
        <f t="shared" si="142"/>
        <v>6149753.693866238</v>
      </c>
      <c r="X46" s="81">
        <f t="shared" ref="X46" si="162">SUM(X59,X72)</f>
        <v>3713917.4</v>
      </c>
      <c r="Y46" s="81">
        <f t="shared" si="148"/>
        <v>143337.60999999999</v>
      </c>
      <c r="Z46" s="81">
        <f t="shared" ref="Z46" si="163">SUM(Z59,Z72)</f>
        <v>0</v>
      </c>
      <c r="AA46" s="160"/>
      <c r="AB46" s="180" t="s">
        <v>686</v>
      </c>
      <c r="AC46" s="177">
        <v>2.4128114612157163</v>
      </c>
      <c r="AD46" s="177">
        <v>0</v>
      </c>
      <c r="AE46" s="177">
        <v>0</v>
      </c>
      <c r="AF46" s="177">
        <v>0</v>
      </c>
      <c r="AG46" s="177">
        <v>0</v>
      </c>
      <c r="AH46" s="177">
        <v>0</v>
      </c>
      <c r="AI46" s="177">
        <v>1.0960323672215462</v>
      </c>
      <c r="AJ46" s="177">
        <v>0</v>
      </c>
      <c r="AK46" s="177">
        <v>0</v>
      </c>
      <c r="AN46" s="180" t="s">
        <v>686</v>
      </c>
      <c r="AO46" s="177">
        <v>2.6381639957259795</v>
      </c>
      <c r="AP46" s="177">
        <v>0.7751134226655737</v>
      </c>
      <c r="AQ46" s="177">
        <v>0</v>
      </c>
      <c r="AR46" s="177">
        <v>0</v>
      </c>
      <c r="AS46" s="177">
        <v>0.82002540894700537</v>
      </c>
      <c r="AT46" s="177">
        <v>0.32986373007721764</v>
      </c>
      <c r="AV46" s="180" t="s">
        <v>686</v>
      </c>
      <c r="AW46" s="177">
        <v>2.6381639957259795</v>
      </c>
      <c r="AX46" s="177" t="e">
        <v>#DIV/0!</v>
      </c>
      <c r="AY46" s="177">
        <v>0.7751134226655737</v>
      </c>
      <c r="AZ46" s="177" t="e">
        <v>#DIV/0!</v>
      </c>
      <c r="BA46" s="84"/>
      <c r="BC46" s="84" t="s">
        <v>1029</v>
      </c>
      <c r="BD46" s="84">
        <v>11</v>
      </c>
    </row>
    <row r="47" spans="1:56">
      <c r="A47" s="72"/>
      <c r="B47" s="186"/>
      <c r="C47" s="107" t="s">
        <v>1044</v>
      </c>
      <c r="D47" s="108"/>
      <c r="E47" s="109">
        <f t="shared" si="140"/>
        <v>19.380953669954096</v>
      </c>
      <c r="F47" s="109">
        <f t="shared" si="144"/>
        <v>47.539016883109639</v>
      </c>
      <c r="G47" s="109">
        <f t="shared" si="144"/>
        <v>19.333333333333336</v>
      </c>
      <c r="H47" s="110">
        <f t="shared" si="6"/>
        <v>2.4528712075632968</v>
      </c>
      <c r="I47" s="111">
        <f t="shared" si="7"/>
        <v>0.99754244889487687</v>
      </c>
      <c r="J47" s="111">
        <f t="shared" si="8"/>
        <v>0.40668358200748911</v>
      </c>
      <c r="K47" s="112">
        <f t="shared" si="20"/>
        <v>-28.205683549776303</v>
      </c>
      <c r="L47" s="112">
        <f t="shared" si="150"/>
        <v>0</v>
      </c>
      <c r="M47" s="153">
        <f t="shared" si="9"/>
        <v>0.99754244889487687</v>
      </c>
      <c r="N47" s="112">
        <f t="shared" si="133"/>
        <v>-28.205683549776303</v>
      </c>
      <c r="O47" s="112">
        <f t="shared" si="145"/>
        <v>0</v>
      </c>
      <c r="P47" s="109">
        <f t="shared" ref="P47" si="164">SUM(P60,P73)</f>
        <v>0</v>
      </c>
      <c r="Q47" s="153">
        <f t="shared" si="11"/>
        <v>0.99754244889487687</v>
      </c>
      <c r="R47" s="112">
        <f t="shared" si="156"/>
        <v>-28.205683549776303</v>
      </c>
      <c r="S47" s="126">
        <f t="shared" ref="S47:U47" si="165">SUM(S60,S73)</f>
        <v>0</v>
      </c>
      <c r="T47" s="126">
        <f t="shared" si="165"/>
        <v>0</v>
      </c>
      <c r="U47" s="126">
        <f t="shared" si="165"/>
        <v>0</v>
      </c>
      <c r="V47" s="81">
        <f t="shared" si="142"/>
        <v>207338.60521838913</v>
      </c>
      <c r="W47" s="81">
        <f t="shared" si="142"/>
        <v>508574.89495651983</v>
      </c>
      <c r="X47" s="81">
        <f t="shared" ref="X47" si="166">SUM(X60,X73)</f>
        <v>206829.06</v>
      </c>
      <c r="Y47" s="81">
        <f t="shared" si="148"/>
        <v>0</v>
      </c>
      <c r="Z47" s="81">
        <f t="shared" ref="Z47" si="167">SUM(Z60,Z73)</f>
        <v>0</v>
      </c>
      <c r="AA47" s="160"/>
      <c r="AB47" s="180" t="s">
        <v>681</v>
      </c>
      <c r="AC47" s="177">
        <v>0.36048220439704848</v>
      </c>
      <c r="AD47" s="177">
        <v>0.38487600751355455</v>
      </c>
      <c r="AE47" s="177">
        <v>0</v>
      </c>
      <c r="AF47" s="177">
        <v>0</v>
      </c>
      <c r="AG47" s="177">
        <v>0</v>
      </c>
      <c r="AH47" s="177">
        <v>0</v>
      </c>
      <c r="AI47" s="177">
        <v>0.36840574869583625</v>
      </c>
      <c r="AJ47" s="177">
        <v>0</v>
      </c>
      <c r="AK47" s="177">
        <v>0</v>
      </c>
      <c r="AN47" s="180" t="s">
        <v>681</v>
      </c>
      <c r="AO47" s="177">
        <v>1.0257248919376178</v>
      </c>
      <c r="AP47" s="177">
        <v>0.11427823012189108</v>
      </c>
      <c r="AQ47" s="177">
        <v>0.81517464793722594</v>
      </c>
      <c r="AR47" s="177">
        <v>0.11473002888112815</v>
      </c>
      <c r="AS47" s="177">
        <v>0.94615971382565378</v>
      </c>
      <c r="AT47" s="177">
        <v>0.11443114388871176</v>
      </c>
      <c r="AV47" s="180" t="s">
        <v>681</v>
      </c>
      <c r="AW47" s="177">
        <v>1.0257248919376178</v>
      </c>
      <c r="AX47" s="177">
        <v>0.76936026936026947</v>
      </c>
      <c r="AY47" s="177">
        <v>0.11427823012189108</v>
      </c>
      <c r="AZ47" s="177">
        <v>8.4175084175084181E-2</v>
      </c>
      <c r="BA47" s="84"/>
      <c r="BC47" s="84" t="s">
        <v>1030</v>
      </c>
      <c r="BD47" s="84">
        <v>6</v>
      </c>
    </row>
    <row r="48" spans="1:56">
      <c r="A48" s="72"/>
      <c r="B48" s="186"/>
      <c r="C48" s="113" t="s">
        <v>951</v>
      </c>
      <c r="D48" s="114">
        <v>4535.5</v>
      </c>
      <c r="E48" s="115">
        <f t="shared" si="140"/>
        <v>226.92826209685478</v>
      </c>
      <c r="F48" s="115">
        <f t="shared" si="144"/>
        <v>325.65985067887516</v>
      </c>
      <c r="G48" s="115">
        <f t="shared" si="144"/>
        <v>513</v>
      </c>
      <c r="H48" s="116">
        <f t="shared" si="6"/>
        <v>1.4350784149568863</v>
      </c>
      <c r="I48" s="117">
        <f t="shared" si="7"/>
        <v>2.260626310975085</v>
      </c>
      <c r="J48" s="117">
        <f t="shared" si="8"/>
        <v>1.5752632660445949</v>
      </c>
      <c r="K48" s="118">
        <f t="shared" si="20"/>
        <v>187.34014932112484</v>
      </c>
      <c r="L48" s="118">
        <f t="shared" si="150"/>
        <v>2</v>
      </c>
      <c r="M48" s="154">
        <f t="shared" si="9"/>
        <v>2.26943966891261</v>
      </c>
      <c r="N48" s="118">
        <f t="shared" si="133"/>
        <v>189.34014932112484</v>
      </c>
      <c r="O48" s="118">
        <f t="shared" si="145"/>
        <v>2</v>
      </c>
      <c r="P48" s="115">
        <f>SUM(P61,P74)</f>
        <v>0</v>
      </c>
      <c r="Q48" s="154">
        <f t="shared" si="11"/>
        <v>2.260626310975085</v>
      </c>
      <c r="R48" s="118">
        <f t="shared" si="156"/>
        <v>187.34014932112484</v>
      </c>
      <c r="S48" s="127">
        <f t="shared" ref="S48:U54" si="168">SUM(S61,S74)</f>
        <v>0</v>
      </c>
      <c r="T48" s="127">
        <f t="shared" si="168"/>
        <v>0</v>
      </c>
      <c r="U48" s="127">
        <f t="shared" si="168"/>
        <v>0</v>
      </c>
      <c r="V48" s="63">
        <f t="shared" si="142"/>
        <v>1029233.1327402848</v>
      </c>
      <c r="W48" s="63">
        <f t="shared" si="142"/>
        <v>1477030.2527540384</v>
      </c>
      <c r="X48" s="63">
        <f t="shared" ref="X48:Y48" si="169">SUM(X61,X74)</f>
        <v>2326711.5</v>
      </c>
      <c r="Y48" s="63">
        <f t="shared" si="169"/>
        <v>9071</v>
      </c>
      <c r="Z48" s="63">
        <f t="shared" ref="Z48" si="170">SUM(Z61,Z74)</f>
        <v>0</v>
      </c>
      <c r="AA48" s="63"/>
      <c r="AB48" s="180" t="s">
        <v>684</v>
      </c>
      <c r="AC48" s="177">
        <v>0.70059092756196106</v>
      </c>
      <c r="AD48" s="177">
        <v>0.7329866481940478</v>
      </c>
      <c r="AE48" s="177">
        <v>0</v>
      </c>
      <c r="AF48" s="177">
        <v>0</v>
      </c>
      <c r="AG48" s="177">
        <v>0</v>
      </c>
      <c r="AH48" s="177">
        <v>0</v>
      </c>
      <c r="AI48" s="177">
        <v>0.71620137695564468</v>
      </c>
      <c r="AJ48" s="177">
        <v>0</v>
      </c>
      <c r="AK48" s="177">
        <v>0</v>
      </c>
      <c r="AN48" s="180" t="s">
        <v>684</v>
      </c>
      <c r="AO48" s="177">
        <v>2.4433340177007938</v>
      </c>
      <c r="AP48" s="177">
        <v>0.22448801507016242</v>
      </c>
      <c r="AQ48" s="177">
        <v>0.96403208649854633</v>
      </c>
      <c r="AR48" s="177">
        <v>0.22100830059423315</v>
      </c>
      <c r="AS48" s="177">
        <v>1.6246738655551902</v>
      </c>
      <c r="AT48" s="177">
        <v>0.22275836709371946</v>
      </c>
      <c r="AV48" s="180" t="s">
        <v>684</v>
      </c>
      <c r="AW48" s="177">
        <v>2.4433340177007938</v>
      </c>
      <c r="AX48" s="177">
        <v>1.6301615798922802</v>
      </c>
      <c r="AY48" s="177">
        <v>0.22448801507016242</v>
      </c>
      <c r="AZ48" s="177">
        <v>0.15080789946140036</v>
      </c>
      <c r="BA48" s="84"/>
      <c r="BC48" s="84" t="s">
        <v>1031</v>
      </c>
      <c r="BD48" s="84">
        <v>0</v>
      </c>
    </row>
    <row r="49" spans="1:56">
      <c r="A49" s="72"/>
      <c r="B49" s="186"/>
      <c r="C49" s="113" t="s">
        <v>952</v>
      </c>
      <c r="D49" s="114">
        <v>3444.49</v>
      </c>
      <c r="E49" s="115">
        <f t="shared" si="140"/>
        <v>557.18492856900525</v>
      </c>
      <c r="F49" s="115">
        <f t="shared" si="144"/>
        <v>409.47461578251693</v>
      </c>
      <c r="G49" s="115">
        <f t="shared" si="144"/>
        <v>243</v>
      </c>
      <c r="H49" s="116">
        <f t="shared" si="6"/>
        <v>0.7348989442951257</v>
      </c>
      <c r="I49" s="117">
        <f t="shared" si="7"/>
        <v>0.43612091343548498</v>
      </c>
      <c r="J49" s="117">
        <f t="shared" si="8"/>
        <v>0.59344337996537466</v>
      </c>
      <c r="K49" s="118">
        <f t="shared" si="20"/>
        <v>-166.47461578251693</v>
      </c>
      <c r="L49" s="118">
        <f t="shared" si="150"/>
        <v>1</v>
      </c>
      <c r="M49" s="154">
        <f t="shared" si="9"/>
        <v>0.43791564970476676</v>
      </c>
      <c r="N49" s="118">
        <f t="shared" si="133"/>
        <v>-165.47461578251693</v>
      </c>
      <c r="O49" s="118">
        <f t="shared" si="145"/>
        <v>1</v>
      </c>
      <c r="P49" s="115">
        <f t="shared" ref="P49" si="171">SUM(P62,P75)</f>
        <v>0</v>
      </c>
      <c r="Q49" s="154">
        <f t="shared" si="11"/>
        <v>0.43612091343548498</v>
      </c>
      <c r="R49" s="118">
        <f t="shared" si="156"/>
        <v>-166.47461578251693</v>
      </c>
      <c r="S49" s="127">
        <f t="shared" si="168"/>
        <v>0</v>
      </c>
      <c r="T49" s="127">
        <f t="shared" si="168"/>
        <v>0</v>
      </c>
      <c r="U49" s="127">
        <f t="shared" si="168"/>
        <v>0</v>
      </c>
      <c r="V49" s="63">
        <f t="shared" si="142"/>
        <v>1919217.9146066527</v>
      </c>
      <c r="W49" s="63">
        <f t="shared" si="142"/>
        <v>1410431.2193167217</v>
      </c>
      <c r="X49" s="63">
        <f t="shared" ref="X49:Y49" si="172">SUM(X62,X75)</f>
        <v>837011.07</v>
      </c>
      <c r="Y49" s="63">
        <f t="shared" si="172"/>
        <v>3444.49</v>
      </c>
      <c r="Z49" s="63">
        <f t="shared" ref="Z49" si="173">SUM(Z62,Z75)</f>
        <v>0</v>
      </c>
      <c r="AA49" s="63"/>
      <c r="AB49" s="180" t="s">
        <v>677</v>
      </c>
      <c r="AC49" s="177">
        <v>0.49210030125589288</v>
      </c>
      <c r="AD49" s="177">
        <v>1.2908785053660992</v>
      </c>
      <c r="AE49" s="177">
        <v>0</v>
      </c>
      <c r="AF49" s="177">
        <v>0</v>
      </c>
      <c r="AG49" s="177">
        <v>0</v>
      </c>
      <c r="AH49" s="177">
        <v>0</v>
      </c>
      <c r="AI49" s="177">
        <v>1.0774327139913202</v>
      </c>
      <c r="AJ49" s="177">
        <v>0</v>
      </c>
      <c r="AK49" s="177">
        <v>0</v>
      </c>
      <c r="AN49" s="180" t="s">
        <v>677</v>
      </c>
      <c r="AO49" s="177">
        <v>1.1562000412224303</v>
      </c>
      <c r="AP49" s="177">
        <v>0.15808672507299321</v>
      </c>
      <c r="AQ49" s="177">
        <v>1.4916633060734659</v>
      </c>
      <c r="AR49" s="177">
        <v>0.40182666473310841</v>
      </c>
      <c r="AS49" s="177">
        <v>1.374236766116554</v>
      </c>
      <c r="AT49" s="177">
        <v>0.33818882698112701</v>
      </c>
      <c r="AV49" s="180" t="s">
        <v>677</v>
      </c>
      <c r="AW49" s="177">
        <v>1.1562000412224303</v>
      </c>
      <c r="AX49" s="177">
        <v>0.5</v>
      </c>
      <c r="AY49" s="177">
        <v>0.15808672507299321</v>
      </c>
      <c r="AZ49" s="177">
        <v>5.1322418136020162E-2</v>
      </c>
      <c r="BA49" s="84"/>
      <c r="BC49" s="84" t="s">
        <v>1032</v>
      </c>
      <c r="BD49" s="84">
        <v>33</v>
      </c>
    </row>
    <row r="50" spans="1:56">
      <c r="A50" s="72"/>
      <c r="B50" s="186"/>
      <c r="C50" s="113" t="s">
        <v>953</v>
      </c>
      <c r="D50" s="114">
        <v>3985.87</v>
      </c>
      <c r="E50" s="115">
        <f t="shared" si="140"/>
        <v>454.36770772122242</v>
      </c>
      <c r="F50" s="115">
        <f t="shared" si="144"/>
        <v>517.17543396408564</v>
      </c>
      <c r="G50" s="115">
        <f t="shared" si="144"/>
        <v>477</v>
      </c>
      <c r="H50" s="116">
        <f t="shared" si="6"/>
        <v>1.1382310520214147</v>
      </c>
      <c r="I50" s="117">
        <f t="shared" si="7"/>
        <v>1.0498105210695643</v>
      </c>
      <c r="J50" s="117">
        <f t="shared" si="8"/>
        <v>0.92231759026884563</v>
      </c>
      <c r="K50" s="118">
        <f t="shared" si="20"/>
        <v>-40.175433964085641</v>
      </c>
      <c r="L50" s="118">
        <f t="shared" si="150"/>
        <v>2</v>
      </c>
      <c r="M50" s="154">
        <f t="shared" si="9"/>
        <v>1.0542122423319105</v>
      </c>
      <c r="N50" s="118">
        <f t="shared" si="133"/>
        <v>-38.175433964085641</v>
      </c>
      <c r="O50" s="118">
        <f t="shared" si="145"/>
        <v>2</v>
      </c>
      <c r="P50" s="115">
        <f t="shared" ref="P50" si="174">SUM(P63,P76)</f>
        <v>0</v>
      </c>
      <c r="Q50" s="154">
        <f t="shared" si="11"/>
        <v>1.0498105210695643</v>
      </c>
      <c r="R50" s="118">
        <f t="shared" si="156"/>
        <v>-40.175433964085641</v>
      </c>
      <c r="S50" s="127">
        <f t="shared" si="168"/>
        <v>0</v>
      </c>
      <c r="T50" s="127">
        <f t="shared" si="168"/>
        <v>0</v>
      </c>
      <c r="U50" s="127">
        <f t="shared" si="168"/>
        <v>0</v>
      </c>
      <c r="V50" s="63">
        <f t="shared" si="142"/>
        <v>1811050.6151747885</v>
      </c>
      <c r="W50" s="63">
        <f t="shared" si="142"/>
        <v>2061394.0469744299</v>
      </c>
      <c r="X50" s="63">
        <f t="shared" ref="X50:Y50" si="175">SUM(X63,X76)</f>
        <v>1901259.9899999998</v>
      </c>
      <c r="Y50" s="63">
        <f t="shared" si="175"/>
        <v>7971.74</v>
      </c>
      <c r="Z50" s="63">
        <f t="shared" ref="Z50" si="176">SUM(Z63,Z76)</f>
        <v>0</v>
      </c>
      <c r="AA50" s="63"/>
      <c r="AB50" s="180" t="s">
        <v>682</v>
      </c>
      <c r="AC50" s="177">
        <v>0.6462732043899202</v>
      </c>
      <c r="AD50" s="177">
        <v>0.97249215818689283</v>
      </c>
      <c r="AE50" s="177">
        <v>0</v>
      </c>
      <c r="AF50" s="177">
        <v>0</v>
      </c>
      <c r="AG50" s="177">
        <v>0</v>
      </c>
      <c r="AH50" s="177">
        <v>0</v>
      </c>
      <c r="AI50" s="177">
        <v>0.76062382116952176</v>
      </c>
      <c r="AJ50" s="177">
        <v>0</v>
      </c>
      <c r="AK50" s="177">
        <v>0</v>
      </c>
      <c r="AN50" s="180" t="s">
        <v>682</v>
      </c>
      <c r="AO50" s="177">
        <v>0.85285671818104047</v>
      </c>
      <c r="AP50" s="177">
        <v>0.20696633885197743</v>
      </c>
      <c r="AQ50" s="177">
        <v>0.74931273669963483</v>
      </c>
      <c r="AR50" s="177">
        <v>0.28861231256072545</v>
      </c>
      <c r="AS50" s="177">
        <v>0.81830641637840329</v>
      </c>
      <c r="AT50" s="177">
        <v>0.23701627811587608</v>
      </c>
      <c r="AV50" s="180" t="s">
        <v>682</v>
      </c>
      <c r="AW50" s="177">
        <v>0.85285671818104047</v>
      </c>
      <c r="AX50" s="177">
        <v>0.66534653465346538</v>
      </c>
      <c r="AY50" s="177">
        <v>0.20696633885197743</v>
      </c>
      <c r="AZ50" s="177">
        <v>0.15848923402753265</v>
      </c>
      <c r="BA50" s="84"/>
      <c r="BC50" s="84" t="s">
        <v>1033</v>
      </c>
      <c r="BD50" s="84">
        <v>30</v>
      </c>
    </row>
    <row r="51" spans="1:56">
      <c r="A51" s="72"/>
      <c r="B51" s="186"/>
      <c r="C51" s="113" t="s">
        <v>954</v>
      </c>
      <c r="D51" s="114">
        <v>6232.07</v>
      </c>
      <c r="E51" s="115">
        <f t="shared" si="140"/>
        <v>868.71950459930576</v>
      </c>
      <c r="F51" s="115">
        <f t="shared" si="144"/>
        <v>894.16250681815802</v>
      </c>
      <c r="G51" s="115">
        <f t="shared" si="144"/>
        <v>536</v>
      </c>
      <c r="H51" s="116">
        <f t="shared" si="6"/>
        <v>1.0292879371122072</v>
      </c>
      <c r="I51" s="117">
        <f t="shared" si="7"/>
        <v>0.61700007558507441</v>
      </c>
      <c r="J51" s="117">
        <f t="shared" si="8"/>
        <v>0.59944360886628412</v>
      </c>
      <c r="K51" s="118">
        <f t="shared" si="20"/>
        <v>-358.16250681815802</v>
      </c>
      <c r="L51" s="118">
        <f t="shared" si="150"/>
        <v>23</v>
      </c>
      <c r="M51" s="154">
        <f t="shared" si="9"/>
        <v>0.64347582509712042</v>
      </c>
      <c r="N51" s="118">
        <f t="shared" si="133"/>
        <v>-335.16250681815802</v>
      </c>
      <c r="O51" s="118">
        <f t="shared" si="145"/>
        <v>23</v>
      </c>
      <c r="P51" s="115">
        <f t="shared" ref="P51" si="177">SUM(P64,P77)</f>
        <v>0</v>
      </c>
      <c r="Q51" s="154">
        <f t="shared" si="11"/>
        <v>0.61700007558507441</v>
      </c>
      <c r="R51" s="118">
        <f t="shared" si="156"/>
        <v>-358.16250681815802</v>
      </c>
      <c r="S51" s="127">
        <f t="shared" si="168"/>
        <v>0</v>
      </c>
      <c r="T51" s="127">
        <f t="shared" si="168"/>
        <v>0</v>
      </c>
      <c r="U51" s="127">
        <f t="shared" si="168"/>
        <v>0</v>
      </c>
      <c r="V51" s="63">
        <f t="shared" si="142"/>
        <v>5413920.7630281951</v>
      </c>
      <c r="W51" s="63">
        <f t="shared" si="142"/>
        <v>5572483.3338662377</v>
      </c>
      <c r="X51" s="63">
        <f t="shared" ref="X51:Y51" si="178">SUM(X64,X77)</f>
        <v>3340389.52</v>
      </c>
      <c r="Y51" s="63">
        <f t="shared" si="178"/>
        <v>143337.60999999999</v>
      </c>
      <c r="Z51" s="63">
        <f t="shared" ref="Z51" si="179">SUM(Z64,Z77)</f>
        <v>0</v>
      </c>
      <c r="AA51" s="63"/>
      <c r="AB51" s="180" t="s">
        <v>685</v>
      </c>
      <c r="AC51" s="177">
        <v>0.37314851341658078</v>
      </c>
      <c r="AD51" s="177" t="e">
        <v>#DIV/0!</v>
      </c>
      <c r="AE51" s="177">
        <v>0</v>
      </c>
      <c r="AF51" s="177" t="e">
        <v>#DIV/0!</v>
      </c>
      <c r="AG51" s="177">
        <v>0</v>
      </c>
      <c r="AH51" s="177" t="e">
        <v>#DIV/0!</v>
      </c>
      <c r="AI51" s="177">
        <v>0.37314851341658078</v>
      </c>
      <c r="AJ51" s="177">
        <v>0</v>
      </c>
      <c r="AK51" s="177">
        <v>0</v>
      </c>
      <c r="AN51" s="180" t="s">
        <v>685</v>
      </c>
      <c r="AO51" s="177">
        <v>0.24179070293910901</v>
      </c>
      <c r="AP51" s="177">
        <v>9.9136848582047243E-2</v>
      </c>
      <c r="AQ51" s="177" t="e">
        <v>#DIV/0!</v>
      </c>
      <c r="AR51" s="177" t="e">
        <v>#DIV/0!</v>
      </c>
      <c r="AS51" s="177">
        <v>0.24179070293910901</v>
      </c>
      <c r="AT51" s="177">
        <v>9.9136848582047243E-2</v>
      </c>
      <c r="AV51" s="180" t="s">
        <v>685</v>
      </c>
      <c r="AW51" s="177">
        <v>0.24179070293910901</v>
      </c>
      <c r="AX51" s="177" t="e">
        <v>#DIV/0!</v>
      </c>
      <c r="AY51" s="177">
        <v>9.9136848582047243E-2</v>
      </c>
      <c r="AZ51" s="177" t="e">
        <v>#DIV/0!</v>
      </c>
      <c r="BA51" s="84"/>
      <c r="BC51" s="84" t="s">
        <v>1034</v>
      </c>
      <c r="BD51" s="84">
        <v>1</v>
      </c>
    </row>
    <row r="52" spans="1:56">
      <c r="A52" s="72"/>
      <c r="B52" s="186"/>
      <c r="C52" s="113" t="s">
        <v>955</v>
      </c>
      <c r="D52" s="114">
        <v>8489.27</v>
      </c>
      <c r="E52" s="115">
        <f t="shared" si="140"/>
        <v>60.000050652176185</v>
      </c>
      <c r="F52" s="115">
        <f t="shared" si="144"/>
        <v>68</v>
      </c>
      <c r="G52" s="115">
        <f t="shared" si="144"/>
        <v>44</v>
      </c>
      <c r="H52" s="116">
        <f t="shared" si="6"/>
        <v>1.133332376570813</v>
      </c>
      <c r="I52" s="117">
        <f t="shared" si="7"/>
        <v>0.73333271425170266</v>
      </c>
      <c r="J52" s="117">
        <f t="shared" si="8"/>
        <v>0.6470588235294118</v>
      </c>
      <c r="K52" s="118">
        <f t="shared" si="20"/>
        <v>-24</v>
      </c>
      <c r="L52" s="118">
        <f t="shared" si="150"/>
        <v>0</v>
      </c>
      <c r="M52" s="154">
        <f t="shared" si="9"/>
        <v>0.73333271425170266</v>
      </c>
      <c r="N52" s="118">
        <f t="shared" si="133"/>
        <v>-24</v>
      </c>
      <c r="O52" s="118">
        <f t="shared" si="145"/>
        <v>0</v>
      </c>
      <c r="P52" s="115">
        <f t="shared" ref="P52" si="180">SUM(P65,P78)</f>
        <v>0</v>
      </c>
      <c r="Q52" s="154">
        <f t="shared" si="11"/>
        <v>0.73333271425170266</v>
      </c>
      <c r="R52" s="118">
        <f t="shared" si="156"/>
        <v>-24</v>
      </c>
      <c r="S52" s="127">
        <f t="shared" si="168"/>
        <v>0</v>
      </c>
      <c r="T52" s="127">
        <f t="shared" si="168"/>
        <v>0</v>
      </c>
      <c r="U52" s="127">
        <f t="shared" si="168"/>
        <v>0</v>
      </c>
      <c r="V52" s="63">
        <f t="shared" si="142"/>
        <v>509356.62999999971</v>
      </c>
      <c r="W52" s="63">
        <f t="shared" si="142"/>
        <v>577270.36</v>
      </c>
      <c r="X52" s="63">
        <f t="shared" ref="X52:Y52" si="181">SUM(X65,X78)</f>
        <v>373527.88</v>
      </c>
      <c r="Y52" s="63">
        <f t="shared" si="181"/>
        <v>0</v>
      </c>
      <c r="Z52" s="63">
        <f t="shared" ref="Z52" si="182">SUM(Z65,Z78)</f>
        <v>0</v>
      </c>
      <c r="AA52" s="63"/>
      <c r="AB52" s="180" t="s">
        <v>683</v>
      </c>
      <c r="AC52" s="177">
        <v>0.34823115389013792</v>
      </c>
      <c r="AD52" s="177">
        <v>1.0356805519878645</v>
      </c>
      <c r="AE52" s="177">
        <v>0</v>
      </c>
      <c r="AF52" s="177">
        <v>0</v>
      </c>
      <c r="AG52" s="177">
        <v>0</v>
      </c>
      <c r="AH52" s="177">
        <v>0</v>
      </c>
      <c r="AI52" s="177">
        <v>0.6714989581796742</v>
      </c>
      <c r="AJ52" s="177">
        <v>0</v>
      </c>
      <c r="AK52" s="177">
        <v>0</v>
      </c>
      <c r="AN52" s="180" t="s">
        <v>683</v>
      </c>
      <c r="AO52" s="177">
        <v>0.77546967050073867</v>
      </c>
      <c r="AP52" s="177">
        <v>0.11146677276812166</v>
      </c>
      <c r="AQ52" s="177">
        <v>0.86490250393905743</v>
      </c>
      <c r="AR52" s="177">
        <v>0.30450190601047383</v>
      </c>
      <c r="AS52" s="177">
        <v>0.81071081696947545</v>
      </c>
      <c r="AT52" s="177">
        <v>0.20633526555915679</v>
      </c>
      <c r="AV52" s="180" t="s">
        <v>683</v>
      </c>
      <c r="AW52" s="177">
        <v>0.77546967050073867</v>
      </c>
      <c r="AX52" s="177">
        <v>0.62702702702702706</v>
      </c>
      <c r="AY52" s="177">
        <v>0.11146677276812166</v>
      </c>
      <c r="AZ52" s="177">
        <v>7.7083333333333309E-2</v>
      </c>
      <c r="BA52" s="84"/>
    </row>
    <row r="53" spans="1:56">
      <c r="A53" s="72"/>
      <c r="B53" s="186"/>
      <c r="C53" s="113" t="s">
        <v>956</v>
      </c>
      <c r="D53" s="114">
        <v>3566.02</v>
      </c>
      <c r="E53" s="115">
        <f t="shared" si="140"/>
        <v>58.142861009862287</v>
      </c>
      <c r="F53" s="115">
        <f t="shared" si="144"/>
        <v>34.61705064932891</v>
      </c>
      <c r="G53" s="115">
        <f t="shared" si="144"/>
        <v>28</v>
      </c>
      <c r="H53" s="116">
        <f t="shared" si="6"/>
        <v>0.59537920989916726</v>
      </c>
      <c r="I53" s="117">
        <f t="shared" si="7"/>
        <v>0.48157244954372974</v>
      </c>
      <c r="J53" s="117">
        <f t="shared" si="8"/>
        <v>0.80884995904591339</v>
      </c>
      <c r="K53" s="118">
        <f t="shared" si="20"/>
        <v>-6.6170506493289096</v>
      </c>
      <c r="L53" s="118">
        <f t="shared" si="150"/>
        <v>0</v>
      </c>
      <c r="M53" s="154">
        <f t="shared" si="9"/>
        <v>0.48157244954372974</v>
      </c>
      <c r="N53" s="118">
        <f t="shared" si="133"/>
        <v>-6.6170506493289096</v>
      </c>
      <c r="O53" s="118">
        <f t="shared" si="145"/>
        <v>0</v>
      </c>
      <c r="P53" s="115">
        <f t="shared" ref="P53" si="183">SUM(P66,P79)</f>
        <v>0</v>
      </c>
      <c r="Q53" s="154">
        <f t="shared" si="11"/>
        <v>0.48157244954372974</v>
      </c>
      <c r="R53" s="118">
        <f t="shared" si="156"/>
        <v>-6.6170506493289096</v>
      </c>
      <c r="S53" s="127">
        <f t="shared" si="168"/>
        <v>0</v>
      </c>
      <c r="T53" s="127">
        <f t="shared" si="168"/>
        <v>0</v>
      </c>
      <c r="U53" s="127">
        <f t="shared" si="168"/>
        <v>0</v>
      </c>
      <c r="V53" s="63">
        <f t="shared" si="142"/>
        <v>207338.60521838913</v>
      </c>
      <c r="W53" s="63">
        <f t="shared" si="142"/>
        <v>123445.09495651988</v>
      </c>
      <c r="X53" s="63">
        <f t="shared" ref="X53:Y53" si="184">SUM(X66,X79)</f>
        <v>99848.56</v>
      </c>
      <c r="Y53" s="63">
        <f t="shared" si="184"/>
        <v>0</v>
      </c>
      <c r="Z53" s="63">
        <f t="shared" ref="Z53" si="185">SUM(Z66,Z79)</f>
        <v>0</v>
      </c>
      <c r="AA53" s="63"/>
      <c r="AB53" s="179" t="s">
        <v>566</v>
      </c>
      <c r="AC53" s="177">
        <v>0.66400747642176472</v>
      </c>
      <c r="AD53" s="177">
        <v>0.84958706802045603</v>
      </c>
      <c r="AE53" s="177">
        <v>0</v>
      </c>
      <c r="AF53" s="177">
        <v>0</v>
      </c>
      <c r="AG53" s="177">
        <v>0</v>
      </c>
      <c r="AH53" s="177">
        <v>0</v>
      </c>
      <c r="AI53" s="177">
        <v>0.74288670398973644</v>
      </c>
      <c r="AJ53" s="177">
        <v>0</v>
      </c>
      <c r="AK53" s="177">
        <v>0</v>
      </c>
      <c r="AN53" s="179" t="s">
        <v>566</v>
      </c>
      <c r="AO53" s="177">
        <v>1.0860267607605298</v>
      </c>
      <c r="AP53" s="177">
        <v>0.21096265906114248</v>
      </c>
      <c r="AQ53" s="177">
        <v>0.96059837193541675</v>
      </c>
      <c r="AR53" s="177">
        <v>0.25412928559727183</v>
      </c>
      <c r="AS53" s="177">
        <v>1.0250070177083446</v>
      </c>
      <c r="AT53" s="177">
        <v>0.22994906606830534</v>
      </c>
      <c r="AV53" s="179" t="s">
        <v>566</v>
      </c>
      <c r="AW53" s="177">
        <v>1.0860267607605301</v>
      </c>
      <c r="AX53" s="177">
        <v>0.49194661757943442</v>
      </c>
      <c r="AY53" s="177">
        <v>0.21096265906114245</v>
      </c>
      <c r="AZ53" s="177">
        <v>0.10778749296926932</v>
      </c>
      <c r="BA53" s="84"/>
    </row>
    <row r="54" spans="1:56">
      <c r="A54" s="72"/>
      <c r="B54" s="187"/>
      <c r="C54" s="119" t="s">
        <v>957</v>
      </c>
      <c r="D54" s="120">
        <v>10698.05</v>
      </c>
      <c r="E54" s="121">
        <f t="shared" si="140"/>
        <v>0</v>
      </c>
      <c r="F54" s="121">
        <f t="shared" si="144"/>
        <v>36</v>
      </c>
      <c r="G54" s="121">
        <f t="shared" si="144"/>
        <v>10</v>
      </c>
      <c r="H54" s="122" t="str">
        <f t="shared" si="6"/>
        <v/>
      </c>
      <c r="I54" s="123" t="str">
        <f t="shared" si="7"/>
        <v/>
      </c>
      <c r="J54" s="123">
        <f t="shared" si="8"/>
        <v>0.27777777777777773</v>
      </c>
      <c r="K54" s="124">
        <f t="shared" si="20"/>
        <v>-26</v>
      </c>
      <c r="L54" s="124">
        <f t="shared" si="150"/>
        <v>0</v>
      </c>
      <c r="M54" s="155" t="str">
        <f t="shared" si="9"/>
        <v/>
      </c>
      <c r="N54" s="124">
        <f t="shared" si="133"/>
        <v>-26</v>
      </c>
      <c r="O54" s="124">
        <f t="shared" si="145"/>
        <v>0</v>
      </c>
      <c r="P54" s="115">
        <f t="shared" ref="P54" si="186">SUM(P67,P80)</f>
        <v>0</v>
      </c>
      <c r="Q54" s="155" t="str">
        <f t="shared" si="11"/>
        <v/>
      </c>
      <c r="R54" s="124">
        <f t="shared" si="156"/>
        <v>-26</v>
      </c>
      <c r="S54" s="127">
        <f t="shared" si="168"/>
        <v>0</v>
      </c>
      <c r="T54" s="127">
        <f t="shared" si="168"/>
        <v>0</v>
      </c>
      <c r="U54" s="127">
        <f t="shared" si="168"/>
        <v>0</v>
      </c>
      <c r="V54" s="63">
        <f t="shared" si="142"/>
        <v>0</v>
      </c>
      <c r="W54" s="63">
        <f t="shared" si="142"/>
        <v>385129.8</v>
      </c>
      <c r="X54" s="63">
        <f t="shared" ref="X54:Y54" si="187">SUM(X67,X80)</f>
        <v>106980.49999999999</v>
      </c>
      <c r="Y54" s="63">
        <f t="shared" si="187"/>
        <v>0</v>
      </c>
      <c r="Z54" s="63">
        <f t="shared" ref="Z54" si="188">SUM(Z67,Z80)</f>
        <v>0</v>
      </c>
      <c r="AA54" s="63"/>
      <c r="AC54" s="84"/>
      <c r="AD54" s="84"/>
      <c r="AE54" s="84"/>
      <c r="AF54" s="84"/>
      <c r="AG54" s="84"/>
      <c r="AH54" s="84"/>
      <c r="AO54" s="177"/>
      <c r="AP54" s="177"/>
      <c r="AQ54" s="177"/>
      <c r="AR54" s="177"/>
      <c r="AS54" s="177"/>
      <c r="AT54" s="177"/>
      <c r="AW54" s="177"/>
      <c r="AX54" s="177"/>
      <c r="AY54" s="177"/>
      <c r="AZ54" s="177"/>
      <c r="BA54" s="177"/>
    </row>
    <row r="55" spans="1:56">
      <c r="A55" s="72"/>
      <c r="B55" s="185" t="s">
        <v>549</v>
      </c>
      <c r="C55" s="94" t="s">
        <v>926</v>
      </c>
      <c r="D55" s="95"/>
      <c r="E55" s="96"/>
      <c r="F55" s="96"/>
      <c r="G55" s="96"/>
      <c r="H55" s="97">
        <f t="shared" si="6"/>
        <v>1.0806173870924318</v>
      </c>
      <c r="I55" s="98">
        <f t="shared" si="7"/>
        <v>0.91456627919424272</v>
      </c>
      <c r="J55" s="98">
        <f t="shared" si="8"/>
        <v>0.84633681645177361</v>
      </c>
      <c r="K55" s="99">
        <f>(X55-W55)/10000</f>
        <v>-87.880925999999974</v>
      </c>
      <c r="L55" s="99">
        <f>Y55/10000</f>
        <v>7.4784839999999999</v>
      </c>
      <c r="M55" s="151">
        <f t="shared" si="9"/>
        <v>0.92869688307066156</v>
      </c>
      <c r="N55" s="99">
        <f t="shared" si="133"/>
        <v>-80.402441999999979</v>
      </c>
      <c r="O55" s="99"/>
      <c r="P55" s="158">
        <f>Z55/10000</f>
        <v>0</v>
      </c>
      <c r="Q55" s="151">
        <f t="shared" si="11"/>
        <v>0.91456627919424272</v>
      </c>
      <c r="R55" s="99">
        <f>K55+P55</f>
        <v>-87.880925999999974</v>
      </c>
      <c r="S55" s="125"/>
      <c r="T55" s="125"/>
      <c r="U55" s="125"/>
      <c r="V55" s="81">
        <f t="shared" ref="V55:W55" si="189">SUM(V61:V67)</f>
        <v>5292402.2677332815</v>
      </c>
      <c r="W55" s="81">
        <f t="shared" si="189"/>
        <v>5719061.9099999992</v>
      </c>
      <c r="X55" s="81">
        <f t="shared" ref="X55:Y55" si="190">SUM(X61:X67)</f>
        <v>4840252.6499999994</v>
      </c>
      <c r="Y55" s="81">
        <f t="shared" si="190"/>
        <v>74784.84</v>
      </c>
      <c r="Z55" s="81">
        <f t="shared" ref="Z55" si="191">SUM(Z61:Z67)</f>
        <v>0</v>
      </c>
      <c r="AA55" s="160"/>
      <c r="AC55" s="84"/>
      <c r="AD55" s="84"/>
      <c r="AE55" s="84"/>
      <c r="AF55" s="84"/>
      <c r="AG55" s="84"/>
      <c r="AH55" s="84"/>
      <c r="AO55" s="177"/>
      <c r="AP55" s="177"/>
      <c r="AQ55" s="177"/>
      <c r="AR55" s="177"/>
      <c r="AS55" s="177"/>
      <c r="AT55" s="177"/>
      <c r="AW55" s="177"/>
      <c r="AX55" s="177"/>
      <c r="AY55" s="177"/>
      <c r="AZ55" s="177"/>
      <c r="BA55" s="177"/>
    </row>
    <row r="56" spans="1:56">
      <c r="A56" s="72"/>
      <c r="B56" s="186"/>
      <c r="C56" s="100" t="s">
        <v>710</v>
      </c>
      <c r="D56" s="101"/>
      <c r="E56" s="102"/>
      <c r="F56" s="102"/>
      <c r="G56" s="102"/>
      <c r="H56" s="103">
        <f t="shared" si="6"/>
        <v>1.0009676308589908</v>
      </c>
      <c r="I56" s="104">
        <f t="shared" si="7"/>
        <v>0.73990577171376681</v>
      </c>
      <c r="J56" s="104">
        <f t="shared" si="8"/>
        <v>0.73919050816739107</v>
      </c>
      <c r="K56" s="105">
        <f>(X56-W56)/10000</f>
        <v>-83.577935999999994</v>
      </c>
      <c r="L56" s="105">
        <f>Y56/10000</f>
        <v>7.4784839999999999</v>
      </c>
      <c r="M56" s="152">
        <f t="shared" si="9"/>
        <v>0.7632653691154998</v>
      </c>
      <c r="N56" s="105">
        <f t="shared" si="133"/>
        <v>-76.099451999999999</v>
      </c>
      <c r="O56" s="105"/>
      <c r="P56" s="159">
        <f>Z56/10000</f>
        <v>0</v>
      </c>
      <c r="Q56" s="152">
        <f t="shared" si="11"/>
        <v>0.73990577171376681</v>
      </c>
      <c r="R56" s="105">
        <f>K56+P56</f>
        <v>-83.577935999999994</v>
      </c>
      <c r="S56" s="125"/>
      <c r="T56" s="125"/>
      <c r="U56" s="125"/>
      <c r="V56" s="81">
        <f t="shared" ref="V56:W56" si="192">SUM(V64:V67)</f>
        <v>3201460.9975449201</v>
      </c>
      <c r="W56" s="81">
        <f t="shared" si="192"/>
        <v>3204558.8299999996</v>
      </c>
      <c r="X56" s="81">
        <f t="shared" ref="X56:Y56" si="193">SUM(X64:X67)</f>
        <v>2368779.4699999997</v>
      </c>
      <c r="Y56" s="81">
        <f t="shared" si="193"/>
        <v>74784.84</v>
      </c>
      <c r="Z56" s="81">
        <f t="shared" ref="Z56" si="194">SUM(Z64:Z67)</f>
        <v>0</v>
      </c>
      <c r="AA56" s="160"/>
    </row>
    <row r="57" spans="1:56">
      <c r="A57" s="72"/>
      <c r="B57" s="186"/>
      <c r="C57" s="106" t="s">
        <v>949</v>
      </c>
      <c r="D57" s="101"/>
      <c r="E57" s="102">
        <f t="shared" ref="E57" si="195">SUM(E61:E62,E64:E65)</f>
        <v>761.87517474434708</v>
      </c>
      <c r="F57" s="102">
        <f>SUM(F61:F62,F64:F65)</f>
        <v>712</v>
      </c>
      <c r="G57" s="102">
        <f>SUM(G61:G62,G64:G65)</f>
        <v>657</v>
      </c>
      <c r="H57" s="103">
        <f t="shared" si="6"/>
        <v>0.9416607580953047</v>
      </c>
      <c r="I57" s="104">
        <f t="shared" si="7"/>
        <v>0.85690027053111073</v>
      </c>
      <c r="J57" s="104">
        <f t="shared" si="8"/>
        <v>0.90998829797724734</v>
      </c>
      <c r="K57" s="105">
        <f t="shared" si="20"/>
        <v>-55</v>
      </c>
      <c r="L57" s="105">
        <f t="shared" ref="L57:L67" si="196">O57</f>
        <v>12</v>
      </c>
      <c r="M57" s="152">
        <f t="shared" si="9"/>
        <v>0.87507810168755751</v>
      </c>
      <c r="N57" s="105">
        <f t="shared" si="133"/>
        <v>-43</v>
      </c>
      <c r="O57" s="105">
        <f>SUM(O61:O62,O64:O65)</f>
        <v>12</v>
      </c>
      <c r="P57" s="102">
        <f>SUM(P61:P62,P64:P65)</f>
        <v>0</v>
      </c>
      <c r="Q57" s="152">
        <f t="shared" si="11"/>
        <v>0.85690027053111073</v>
      </c>
      <c r="R57" s="105">
        <f>K57+P57</f>
        <v>-55</v>
      </c>
      <c r="S57" s="125">
        <f t="shared" ref="S57:U57" si="197">SUM(S61:S62,S64:S65)</f>
        <v>0</v>
      </c>
      <c r="T57" s="125">
        <f t="shared" si="197"/>
        <v>0</v>
      </c>
      <c r="U57" s="125">
        <f t="shared" si="197"/>
        <v>0</v>
      </c>
      <c r="V57" s="82">
        <f t="shared" ref="V57:W57" si="198">SUM(V61:V62,V64:V65)</f>
        <v>4114068.3592210491</v>
      </c>
      <c r="W57" s="82">
        <f t="shared" si="198"/>
        <v>3874056.7299999995</v>
      </c>
      <c r="X57" s="82">
        <f t="shared" ref="X57" si="199">SUM(X61:X62,X64:X65)</f>
        <v>3525346.29</v>
      </c>
      <c r="Y57" s="82">
        <f>SUM(Y61:Y62,Y64:Y65)</f>
        <v>74784.84</v>
      </c>
      <c r="Z57" s="82">
        <f>SUM(Z61:Z62,Z64:Z65)</f>
        <v>0</v>
      </c>
      <c r="AA57" s="161"/>
      <c r="AB57" s="178" t="s">
        <v>705</v>
      </c>
      <c r="AC57" s="177" t="s">
        <v>564</v>
      </c>
    </row>
    <row r="58" spans="1:56">
      <c r="A58" s="72"/>
      <c r="B58" s="186"/>
      <c r="C58" s="106" t="s">
        <v>950</v>
      </c>
      <c r="D58" s="101"/>
      <c r="E58" s="102">
        <f t="shared" ref="E58" si="200">E63+E64+E65*2</f>
        <v>785.08183454999642</v>
      </c>
      <c r="F58" s="102">
        <f>F63+F64+F65*2</f>
        <v>832</v>
      </c>
      <c r="G58" s="102">
        <f>G63+G64+G65*2</f>
        <v>670</v>
      </c>
      <c r="H58" s="103">
        <f t="shared" si="6"/>
        <v>1.0152771947680626</v>
      </c>
      <c r="I58" s="104">
        <f t="shared" si="7"/>
        <v>0.81751070184040309</v>
      </c>
      <c r="J58" s="104">
        <f t="shared" si="8"/>
        <v>0.80520936159426015</v>
      </c>
      <c r="K58" s="105">
        <f t="shared" si="20"/>
        <v>-162</v>
      </c>
      <c r="L58" s="105">
        <f t="shared" si="196"/>
        <v>12</v>
      </c>
      <c r="M58" s="152">
        <f t="shared" si="9"/>
        <v>0.83546305931803821</v>
      </c>
      <c r="N58" s="105">
        <f t="shared" si="133"/>
        <v>-150</v>
      </c>
      <c r="O58" s="105">
        <f>O63+O64+O65*2</f>
        <v>12</v>
      </c>
      <c r="P58" s="102">
        <f>P63+P64+P65*2</f>
        <v>0</v>
      </c>
      <c r="Q58" s="152">
        <f t="shared" si="11"/>
        <v>0.81751070184040309</v>
      </c>
      <c r="R58" s="105">
        <f t="shared" ref="R58:R67" si="201">K58+P58</f>
        <v>-162</v>
      </c>
      <c r="S58" s="125">
        <f t="shared" ref="S58:U58" si="202">S63+S64+S65*2</f>
        <v>0</v>
      </c>
      <c r="T58" s="125">
        <f t="shared" si="202"/>
        <v>0</v>
      </c>
      <c r="U58" s="125">
        <f t="shared" si="202"/>
        <v>0</v>
      </c>
      <c r="V58" s="82">
        <f t="shared" ref="V58:W58" si="203">SUM(V63:V65)</f>
        <v>4165739.240273382</v>
      </c>
      <c r="W58" s="82">
        <f t="shared" si="203"/>
        <v>4229380.05</v>
      </c>
      <c r="X58" s="82">
        <f t="shared" ref="X58:Y58" si="204">SUM(X63:X65)</f>
        <v>3405536.41</v>
      </c>
      <c r="Y58" s="82">
        <f t="shared" si="204"/>
        <v>74784.84</v>
      </c>
      <c r="Z58" s="82">
        <f t="shared" ref="Z58" si="205">SUM(Z63:Z65)</f>
        <v>0</v>
      </c>
      <c r="AA58" s="161"/>
      <c r="AB58" s="176" t="s">
        <v>657</v>
      </c>
      <c r="AC58" s="177" t="s">
        <v>564</v>
      </c>
    </row>
    <row r="59" spans="1:56">
      <c r="A59" s="72"/>
      <c r="B59" s="186"/>
      <c r="C59" s="107" t="s">
        <v>1043</v>
      </c>
      <c r="D59" s="108"/>
      <c r="E59" s="109">
        <f t="shared" ref="E59" si="206">E64+E65*2</f>
        <v>516.30586453081696</v>
      </c>
      <c r="F59" s="109">
        <f>F64+F65*2</f>
        <v>472</v>
      </c>
      <c r="G59" s="109">
        <f>G64+G65*2</f>
        <v>375</v>
      </c>
      <c r="H59" s="110">
        <f t="shared" si="6"/>
        <v>0.90306259702763059</v>
      </c>
      <c r="I59" s="111">
        <f t="shared" si="7"/>
        <v>0.72055353641803621</v>
      </c>
      <c r="J59" s="111">
        <f t="shared" si="8"/>
        <v>0.79789987846876764</v>
      </c>
      <c r="K59" s="112">
        <f t="shared" si="20"/>
        <v>-97</v>
      </c>
      <c r="L59" s="112">
        <f t="shared" si="196"/>
        <v>12</v>
      </c>
      <c r="M59" s="153">
        <f t="shared" si="9"/>
        <v>0.74472107729571579</v>
      </c>
      <c r="N59" s="112">
        <f t="shared" si="133"/>
        <v>-85</v>
      </c>
      <c r="O59" s="112">
        <f>O64+O65*2</f>
        <v>12</v>
      </c>
      <c r="P59" s="109">
        <f>P64+P65*2</f>
        <v>0</v>
      </c>
      <c r="Q59" s="153">
        <f t="shared" si="11"/>
        <v>0.72055353641803621</v>
      </c>
      <c r="R59" s="112">
        <f t="shared" si="201"/>
        <v>-97</v>
      </c>
      <c r="S59" s="126">
        <f t="shared" ref="S59:U59" si="207">S64+S65*2</f>
        <v>0</v>
      </c>
      <c r="T59" s="126">
        <f t="shared" si="207"/>
        <v>0</v>
      </c>
      <c r="U59" s="126">
        <f t="shared" si="207"/>
        <v>0</v>
      </c>
      <c r="V59" s="81">
        <f t="shared" ref="V59:W59" si="208">SUM(V64:V65)</f>
        <v>3094433.1646530353</v>
      </c>
      <c r="W59" s="81">
        <f t="shared" si="208"/>
        <v>2794466.8499999996</v>
      </c>
      <c r="X59" s="81">
        <f t="shared" ref="X59:Y59" si="209">SUM(X64:X65)</f>
        <v>2229704.7599999998</v>
      </c>
      <c r="Y59" s="81">
        <f t="shared" si="209"/>
        <v>74784.84</v>
      </c>
      <c r="Z59" s="81">
        <f t="shared" ref="Z59" si="210">SUM(Z64:Z65)</f>
        <v>0</v>
      </c>
      <c r="AA59" s="160"/>
    </row>
    <row r="60" spans="1:56">
      <c r="A60" s="72"/>
      <c r="B60" s="186"/>
      <c r="C60" s="107" t="s">
        <v>1044</v>
      </c>
      <c r="D60" s="108"/>
      <c r="E60" s="109">
        <f t="shared" ref="E60" si="211">E66/3+E67</f>
        <v>10.004415089454058</v>
      </c>
      <c r="F60" s="109">
        <f>F66/3+F67</f>
        <v>38.333333333333336</v>
      </c>
      <c r="G60" s="109">
        <f>G66/3+G67</f>
        <v>13</v>
      </c>
      <c r="H60" s="110">
        <f t="shared" si="6"/>
        <v>3.8316386394019397</v>
      </c>
      <c r="I60" s="111">
        <f t="shared" si="7"/>
        <v>1.2994256376328532</v>
      </c>
      <c r="J60" s="111">
        <f t="shared" si="8"/>
        <v>0.33913052871699662</v>
      </c>
      <c r="K60" s="112">
        <f t="shared" si="20"/>
        <v>-25.333333333333336</v>
      </c>
      <c r="L60" s="112">
        <f t="shared" si="196"/>
        <v>0</v>
      </c>
      <c r="M60" s="153">
        <f t="shared" si="9"/>
        <v>1.2994256376328532</v>
      </c>
      <c r="N60" s="112">
        <f t="shared" si="133"/>
        <v>-25.333333333333336</v>
      </c>
      <c r="O60" s="112">
        <f>O66/3+O67</f>
        <v>0</v>
      </c>
      <c r="P60" s="109">
        <f>P66/3+P67</f>
        <v>0</v>
      </c>
      <c r="Q60" s="153">
        <f t="shared" si="11"/>
        <v>1.2994256376328532</v>
      </c>
      <c r="R60" s="112">
        <f t="shared" si="201"/>
        <v>-25.333333333333336</v>
      </c>
      <c r="S60" s="126">
        <f t="shared" ref="S60:U60" si="212">S66/3+S67</f>
        <v>0</v>
      </c>
      <c r="T60" s="126">
        <f t="shared" si="212"/>
        <v>0</v>
      </c>
      <c r="U60" s="126">
        <f t="shared" si="212"/>
        <v>0</v>
      </c>
      <c r="V60" s="81">
        <f t="shared" ref="V60:W60" si="213">SUM(V66:V67)</f>
        <v>107027.83289188489</v>
      </c>
      <c r="W60" s="81">
        <f t="shared" si="213"/>
        <v>410091.98</v>
      </c>
      <c r="X60" s="81">
        <f t="shared" ref="X60:Y60" si="214">SUM(X66:X67)</f>
        <v>139074.71</v>
      </c>
      <c r="Y60" s="81">
        <f t="shared" si="214"/>
        <v>0</v>
      </c>
      <c r="Z60" s="81">
        <f t="shared" ref="Z60" si="215">SUM(Z66:Z67)</f>
        <v>0</v>
      </c>
      <c r="AA60" s="160"/>
      <c r="AB60" s="176" t="s">
        <v>565</v>
      </c>
      <c r="AC60" s="177" t="s">
        <v>719</v>
      </c>
      <c r="AD60" s="177" t="s">
        <v>721</v>
      </c>
      <c r="AE60" s="177" t="s">
        <v>723</v>
      </c>
      <c r="AF60" s="84"/>
      <c r="AG60" s="84"/>
      <c r="AH60" s="84"/>
    </row>
    <row r="61" spans="1:56">
      <c r="A61" s="72" t="s">
        <v>979</v>
      </c>
      <c r="B61" s="186"/>
      <c r="C61" s="113" t="s">
        <v>951</v>
      </c>
      <c r="D61" s="114">
        <v>4535.5</v>
      </c>
      <c r="E61" s="115">
        <v>61.406254144626203</v>
      </c>
      <c r="F61" s="115">
        <v>115</v>
      </c>
      <c r="G61" s="115">
        <f t="shared" ref="G61:G67" si="216">_xlfn.XLOOKUP(A61,BC:BC,BD:BD,0)</f>
        <v>212</v>
      </c>
      <c r="H61" s="116">
        <f t="shared" si="6"/>
        <v>1.8727734104924865</v>
      </c>
      <c r="I61" s="117">
        <f t="shared" si="7"/>
        <v>3.4524170697774532</v>
      </c>
      <c r="J61" s="117">
        <f t="shared" si="8"/>
        <v>1.8434782608695652</v>
      </c>
      <c r="K61" s="118">
        <f t="shared" si="20"/>
        <v>97</v>
      </c>
      <c r="L61" s="118">
        <f t="shared" si="196"/>
        <v>0</v>
      </c>
      <c r="M61" s="154">
        <f t="shared" si="9"/>
        <v>3.4524170697774532</v>
      </c>
      <c r="N61" s="118">
        <f t="shared" si="133"/>
        <v>97</v>
      </c>
      <c r="O61" s="118"/>
      <c r="P61" s="115">
        <f>SUM(S61:U61)</f>
        <v>0</v>
      </c>
      <c r="Q61" s="154">
        <f t="shared" si="11"/>
        <v>3.4524170697774532</v>
      </c>
      <c r="R61" s="118">
        <f t="shared" si="201"/>
        <v>97</v>
      </c>
      <c r="S61" s="150"/>
      <c r="T61" s="150"/>
      <c r="U61" s="150"/>
      <c r="V61" s="63">
        <f t="shared" ref="V61:V67" si="217">E61*D61</f>
        <v>278508.06567295216</v>
      </c>
      <c r="W61" s="63">
        <f t="shared" ref="W61:W67" si="218">F61*D61</f>
        <v>521582.5</v>
      </c>
      <c r="X61" s="63">
        <f t="shared" ref="X61:X67" si="219">G61*D61</f>
        <v>961526</v>
      </c>
      <c r="Y61" s="63">
        <f t="shared" ref="Y61:Y67" si="220">L61*D61</f>
        <v>0</v>
      </c>
      <c r="Z61" s="63">
        <f>P61*D61</f>
        <v>0</v>
      </c>
      <c r="AA61" s="63"/>
      <c r="AB61" s="179" t="s">
        <v>629</v>
      </c>
      <c r="AC61" s="177" t="e">
        <v>#DIV/0!</v>
      </c>
      <c r="AD61" s="177" t="e">
        <v>#DIV/0!</v>
      </c>
      <c r="AE61" s="177" t="e">
        <v>#DIV/0!</v>
      </c>
      <c r="AF61" s="84"/>
      <c r="AG61" s="84"/>
      <c r="AH61" s="84"/>
    </row>
    <row r="62" spans="1:56">
      <c r="A62" s="72" t="s">
        <v>980</v>
      </c>
      <c r="B62" s="186"/>
      <c r="C62" s="113" t="s">
        <v>952</v>
      </c>
      <c r="D62" s="114">
        <v>3444.49</v>
      </c>
      <c r="E62" s="115">
        <v>215.16309494150426</v>
      </c>
      <c r="F62" s="115">
        <v>162</v>
      </c>
      <c r="G62" s="115">
        <f t="shared" si="216"/>
        <v>97</v>
      </c>
      <c r="H62" s="116">
        <f t="shared" si="6"/>
        <v>0.75291722330003885</v>
      </c>
      <c r="I62" s="117">
        <f t="shared" si="7"/>
        <v>0.45082080654385037</v>
      </c>
      <c r="J62" s="117">
        <f t="shared" si="8"/>
        <v>0.59876543209876543</v>
      </c>
      <c r="K62" s="118">
        <f t="shared" si="20"/>
        <v>-65</v>
      </c>
      <c r="L62" s="118">
        <f t="shared" si="196"/>
        <v>0</v>
      </c>
      <c r="M62" s="154">
        <f t="shared" si="9"/>
        <v>0.45082080654385037</v>
      </c>
      <c r="N62" s="118">
        <f t="shared" si="133"/>
        <v>-65</v>
      </c>
      <c r="O62" s="118"/>
      <c r="P62" s="115">
        <f t="shared" ref="P62:P67" si="221">SUM(S62:U62)</f>
        <v>0</v>
      </c>
      <c r="Q62" s="154">
        <f t="shared" si="11"/>
        <v>0.45082080654385037</v>
      </c>
      <c r="R62" s="118">
        <f t="shared" si="201"/>
        <v>-65</v>
      </c>
      <c r="S62" s="150"/>
      <c r="T62" s="150"/>
      <c r="U62" s="150"/>
      <c r="V62" s="63">
        <f t="shared" si="217"/>
        <v>741127.12889506191</v>
      </c>
      <c r="W62" s="63">
        <f t="shared" si="218"/>
        <v>558007.38</v>
      </c>
      <c r="X62" s="63">
        <f t="shared" si="219"/>
        <v>334115.52999999997</v>
      </c>
      <c r="Y62" s="63">
        <f t="shared" si="220"/>
        <v>0</v>
      </c>
      <c r="Z62" s="63">
        <f t="shared" ref="Z62:Z67" si="222">P62*D62</f>
        <v>0</v>
      </c>
      <c r="AA62" s="63"/>
      <c r="AB62" s="179" t="s">
        <v>555</v>
      </c>
      <c r="AC62" s="177">
        <v>0.66914580892335729</v>
      </c>
      <c r="AD62" s="177">
        <v>0</v>
      </c>
      <c r="AE62" s="177">
        <v>0</v>
      </c>
      <c r="AF62" s="84"/>
      <c r="AG62" s="84"/>
      <c r="AH62" s="84"/>
    </row>
    <row r="63" spans="1:56">
      <c r="A63" s="72" t="s">
        <v>981</v>
      </c>
      <c r="B63" s="186"/>
      <c r="C63" s="113" t="s">
        <v>953</v>
      </c>
      <c r="D63" s="114">
        <v>3985.87</v>
      </c>
      <c r="E63" s="115">
        <v>268.7759700191794</v>
      </c>
      <c r="F63" s="115">
        <v>360</v>
      </c>
      <c r="G63" s="115">
        <f t="shared" si="216"/>
        <v>295</v>
      </c>
      <c r="H63" s="116">
        <f t="shared" si="6"/>
        <v>1.3394054534499904</v>
      </c>
      <c r="I63" s="117">
        <f t="shared" si="7"/>
        <v>1.0975683576881865</v>
      </c>
      <c r="J63" s="117">
        <f t="shared" si="8"/>
        <v>0.81944444444444442</v>
      </c>
      <c r="K63" s="118">
        <f t="shared" si="20"/>
        <v>-65</v>
      </c>
      <c r="L63" s="118">
        <f t="shared" si="196"/>
        <v>0</v>
      </c>
      <c r="M63" s="154">
        <f t="shared" si="9"/>
        <v>1.0975683576881865</v>
      </c>
      <c r="N63" s="118">
        <f t="shared" si="133"/>
        <v>-65</v>
      </c>
      <c r="O63" s="118"/>
      <c r="P63" s="115">
        <f t="shared" si="221"/>
        <v>0</v>
      </c>
      <c r="Q63" s="154">
        <f t="shared" si="11"/>
        <v>1.0975683576881865</v>
      </c>
      <c r="R63" s="118">
        <f t="shared" si="201"/>
        <v>-65</v>
      </c>
      <c r="S63" s="150"/>
      <c r="T63" s="150"/>
      <c r="U63" s="150"/>
      <c r="V63" s="63">
        <f t="shared" si="217"/>
        <v>1071306.0756203465</v>
      </c>
      <c r="W63" s="63">
        <f t="shared" si="218"/>
        <v>1434913.2</v>
      </c>
      <c r="X63" s="63">
        <f t="shared" si="219"/>
        <v>1175831.6499999999</v>
      </c>
      <c r="Y63" s="63">
        <f t="shared" si="220"/>
        <v>0</v>
      </c>
      <c r="Z63" s="63">
        <f t="shared" si="222"/>
        <v>0</v>
      </c>
      <c r="AA63" s="63"/>
      <c r="AB63" s="179" t="s">
        <v>549</v>
      </c>
      <c r="AC63" s="177">
        <v>0.78118476654850433</v>
      </c>
      <c r="AD63" s="177">
        <v>0</v>
      </c>
      <c r="AE63" s="177">
        <v>0</v>
      </c>
      <c r="AF63" s="84"/>
      <c r="AG63" s="84"/>
      <c r="AH63" s="84"/>
    </row>
    <row r="64" spans="1:56">
      <c r="A64" s="72" t="s">
        <v>982</v>
      </c>
      <c r="B64" s="186"/>
      <c r="C64" s="113" t="s">
        <v>954</v>
      </c>
      <c r="D64" s="114">
        <v>6232.07</v>
      </c>
      <c r="E64" s="115">
        <v>454.30578678561631</v>
      </c>
      <c r="F64" s="115">
        <v>398</v>
      </c>
      <c r="G64" s="115">
        <f t="shared" si="216"/>
        <v>321</v>
      </c>
      <c r="H64" s="116">
        <f t="shared" si="6"/>
        <v>0.87606192035544861</v>
      </c>
      <c r="I64" s="117">
        <f t="shared" si="7"/>
        <v>0.70657255385452011</v>
      </c>
      <c r="J64" s="117">
        <f t="shared" si="8"/>
        <v>0.80653266331658291</v>
      </c>
      <c r="K64" s="118">
        <f t="shared" si="20"/>
        <v>-77</v>
      </c>
      <c r="L64" s="118">
        <f t="shared" si="196"/>
        <v>12</v>
      </c>
      <c r="M64" s="154">
        <f t="shared" si="9"/>
        <v>0.73298648110141806</v>
      </c>
      <c r="N64" s="118">
        <f t="shared" si="133"/>
        <v>-65</v>
      </c>
      <c r="O64" s="118">
        <v>12</v>
      </c>
      <c r="P64" s="115">
        <f t="shared" si="221"/>
        <v>0</v>
      </c>
      <c r="Q64" s="154">
        <f t="shared" si="11"/>
        <v>0.70657255385452011</v>
      </c>
      <c r="R64" s="118">
        <f t="shared" si="201"/>
        <v>-77</v>
      </c>
      <c r="S64" s="150"/>
      <c r="T64" s="150"/>
      <c r="U64" s="150"/>
      <c r="V64" s="63">
        <f t="shared" si="217"/>
        <v>2831265.4646530356</v>
      </c>
      <c r="W64" s="63">
        <f t="shared" si="218"/>
        <v>2480363.86</v>
      </c>
      <c r="X64" s="63">
        <f t="shared" si="219"/>
        <v>2000494.47</v>
      </c>
      <c r="Y64" s="63">
        <f t="shared" si="220"/>
        <v>74784.84</v>
      </c>
      <c r="Z64" s="63">
        <f t="shared" si="222"/>
        <v>0</v>
      </c>
      <c r="AA64" s="63"/>
      <c r="AB64" s="179" t="s">
        <v>553</v>
      </c>
      <c r="AC64" s="177">
        <v>0.97281667681539696</v>
      </c>
      <c r="AD64" s="177">
        <v>0</v>
      </c>
      <c r="AE64" s="177">
        <v>0</v>
      </c>
      <c r="AF64" s="84"/>
      <c r="AG64" s="84"/>
      <c r="AH64" s="84"/>
    </row>
    <row r="65" spans="1:34">
      <c r="A65" s="72" t="s">
        <v>983</v>
      </c>
      <c r="B65" s="186"/>
      <c r="C65" s="113" t="s">
        <v>955</v>
      </c>
      <c r="D65" s="114">
        <v>8489.27</v>
      </c>
      <c r="E65" s="115">
        <v>31.000038872600328</v>
      </c>
      <c r="F65" s="115">
        <v>37</v>
      </c>
      <c r="G65" s="115">
        <f t="shared" si="216"/>
        <v>27</v>
      </c>
      <c r="H65" s="116">
        <f t="shared" si="6"/>
        <v>1.193546890442863</v>
      </c>
      <c r="I65" s="117">
        <f t="shared" si="7"/>
        <v>0.87096664978262983</v>
      </c>
      <c r="J65" s="117">
        <f t="shared" si="8"/>
        <v>0.72972972972972983</v>
      </c>
      <c r="K65" s="118">
        <f t="shared" si="20"/>
        <v>-10</v>
      </c>
      <c r="L65" s="118">
        <f t="shared" si="196"/>
        <v>0</v>
      </c>
      <c r="M65" s="154">
        <f t="shared" si="9"/>
        <v>0.87096664978262983</v>
      </c>
      <c r="N65" s="118">
        <f t="shared" si="133"/>
        <v>-10</v>
      </c>
      <c r="O65" s="118"/>
      <c r="P65" s="115">
        <f t="shared" si="221"/>
        <v>0</v>
      </c>
      <c r="Q65" s="154">
        <f t="shared" si="11"/>
        <v>0.87096664978262983</v>
      </c>
      <c r="R65" s="118">
        <f t="shared" si="201"/>
        <v>-10</v>
      </c>
      <c r="S65" s="150"/>
      <c r="T65" s="150"/>
      <c r="U65" s="150"/>
      <c r="V65" s="63">
        <f t="shared" si="217"/>
        <v>263167.69999999978</v>
      </c>
      <c r="W65" s="63">
        <f t="shared" si="218"/>
        <v>314102.99</v>
      </c>
      <c r="X65" s="63">
        <f t="shared" si="219"/>
        <v>229210.29</v>
      </c>
      <c r="Y65" s="63">
        <f t="shared" si="220"/>
        <v>0</v>
      </c>
      <c r="Z65" s="63">
        <f t="shared" si="222"/>
        <v>0</v>
      </c>
      <c r="AA65" s="63"/>
      <c r="AB65" s="179" t="s">
        <v>551</v>
      </c>
      <c r="AC65" s="177">
        <v>0.72516954239059461</v>
      </c>
      <c r="AD65" s="177">
        <v>0</v>
      </c>
      <c r="AE65" s="177">
        <v>0</v>
      </c>
      <c r="AF65" s="84"/>
      <c r="AG65" s="84"/>
      <c r="AH65" s="84"/>
    </row>
    <row r="66" spans="1:34">
      <c r="A66" s="72" t="s">
        <v>984</v>
      </c>
      <c r="B66" s="186"/>
      <c r="C66" s="113" t="s">
        <v>956</v>
      </c>
      <c r="D66" s="114">
        <v>3566.02</v>
      </c>
      <c r="E66" s="115">
        <v>30.013245268362176</v>
      </c>
      <c r="F66" s="115">
        <v>19</v>
      </c>
      <c r="G66" s="115">
        <f t="shared" si="216"/>
        <v>18</v>
      </c>
      <c r="H66" s="116">
        <f t="shared" si="6"/>
        <v>0.63305383440252117</v>
      </c>
      <c r="I66" s="117">
        <f t="shared" si="7"/>
        <v>0.59973521153923059</v>
      </c>
      <c r="J66" s="117">
        <f t="shared" si="8"/>
        <v>0.94736842105263153</v>
      </c>
      <c r="K66" s="118">
        <f t="shared" si="20"/>
        <v>-1</v>
      </c>
      <c r="L66" s="118">
        <f t="shared" si="196"/>
        <v>0</v>
      </c>
      <c r="M66" s="154">
        <f t="shared" si="9"/>
        <v>0.59973521153923059</v>
      </c>
      <c r="N66" s="118">
        <f t="shared" si="133"/>
        <v>-1</v>
      </c>
      <c r="O66" s="118"/>
      <c r="P66" s="115">
        <f t="shared" si="221"/>
        <v>0</v>
      </c>
      <c r="Q66" s="154">
        <f t="shared" si="11"/>
        <v>0.59973521153923059</v>
      </c>
      <c r="R66" s="118">
        <f t="shared" si="201"/>
        <v>-1</v>
      </c>
      <c r="S66" s="150"/>
      <c r="T66" s="150"/>
      <c r="U66" s="150"/>
      <c r="V66" s="63">
        <f t="shared" si="217"/>
        <v>107027.83289188489</v>
      </c>
      <c r="W66" s="63">
        <f t="shared" si="218"/>
        <v>67754.38</v>
      </c>
      <c r="X66" s="63">
        <f t="shared" si="219"/>
        <v>64188.36</v>
      </c>
      <c r="Y66" s="63">
        <f t="shared" si="220"/>
        <v>0</v>
      </c>
      <c r="Z66" s="63">
        <f t="shared" si="222"/>
        <v>0</v>
      </c>
      <c r="AA66" s="63"/>
      <c r="AB66" s="179" t="s">
        <v>557</v>
      </c>
      <c r="AC66" s="177">
        <v>0.80318695190149114</v>
      </c>
      <c r="AD66" s="177">
        <v>0</v>
      </c>
      <c r="AE66" s="177">
        <v>0</v>
      </c>
      <c r="AF66" s="84"/>
      <c r="AG66" s="84"/>
      <c r="AH66" s="84"/>
    </row>
    <row r="67" spans="1:34">
      <c r="A67" s="72" t="s">
        <v>985</v>
      </c>
      <c r="B67" s="187"/>
      <c r="C67" s="119" t="s">
        <v>957</v>
      </c>
      <c r="D67" s="120">
        <v>10698.05</v>
      </c>
      <c r="E67" s="121">
        <v>0</v>
      </c>
      <c r="F67" s="121">
        <v>32</v>
      </c>
      <c r="G67" s="115">
        <f t="shared" si="216"/>
        <v>7</v>
      </c>
      <c r="H67" s="122" t="str">
        <f t="shared" si="6"/>
        <v/>
      </c>
      <c r="I67" s="123" t="str">
        <f t="shared" si="7"/>
        <v/>
      </c>
      <c r="J67" s="123">
        <f t="shared" si="8"/>
        <v>0.21875</v>
      </c>
      <c r="K67" s="124">
        <f t="shared" si="20"/>
        <v>-25</v>
      </c>
      <c r="L67" s="124">
        <f t="shared" si="196"/>
        <v>0</v>
      </c>
      <c r="M67" s="155" t="str">
        <f t="shared" si="9"/>
        <v/>
      </c>
      <c r="N67" s="124">
        <f t="shared" ref="N67:N98" si="223">K67+L67</f>
        <v>-25</v>
      </c>
      <c r="O67" s="124"/>
      <c r="P67" s="115">
        <f t="shared" si="221"/>
        <v>0</v>
      </c>
      <c r="Q67" s="155" t="str">
        <f t="shared" si="11"/>
        <v/>
      </c>
      <c r="R67" s="124">
        <f t="shared" si="201"/>
        <v>-25</v>
      </c>
      <c r="S67" s="150"/>
      <c r="T67" s="150"/>
      <c r="U67" s="150"/>
      <c r="V67" s="63">
        <f t="shared" si="217"/>
        <v>0</v>
      </c>
      <c r="W67" s="63">
        <f t="shared" si="218"/>
        <v>342337.6</v>
      </c>
      <c r="X67" s="63">
        <f t="shared" si="219"/>
        <v>74886.349999999991</v>
      </c>
      <c r="Y67" s="63">
        <f t="shared" si="220"/>
        <v>0</v>
      </c>
      <c r="Z67" s="63">
        <f t="shared" si="222"/>
        <v>0</v>
      </c>
      <c r="AA67" s="63"/>
      <c r="AB67" s="179" t="s">
        <v>886</v>
      </c>
      <c r="AC67" s="177">
        <v>0.66971324056103898</v>
      </c>
      <c r="AD67" s="177">
        <v>0</v>
      </c>
      <c r="AE67" s="177">
        <v>0</v>
      </c>
      <c r="AF67" s="84"/>
      <c r="AG67" s="84"/>
      <c r="AH67" s="84"/>
    </row>
    <row r="68" spans="1:34">
      <c r="A68" s="72"/>
      <c r="B68" s="185" t="s">
        <v>551</v>
      </c>
      <c r="C68" s="94" t="s">
        <v>926</v>
      </c>
      <c r="D68" s="95"/>
      <c r="E68" s="96"/>
      <c r="F68" s="96"/>
      <c r="G68" s="96"/>
      <c r="H68" s="97">
        <f t="shared" ref="H68:H131" si="224">IFERROR(W68/V68,"")</f>
        <v>1.0518795230629729</v>
      </c>
      <c r="I68" s="98">
        <f t="shared" ref="I68:I131" si="225">IFERROR(X68/V68,"")</f>
        <v>0.74056576280352138</v>
      </c>
      <c r="J68" s="98">
        <f t="shared" ref="J68:J131" si="226">IFERROR(X68/W68,"")</f>
        <v>0.70404047855886043</v>
      </c>
      <c r="K68" s="99">
        <f>(X68-W68)/10000</f>
        <v>-174.2645827867949</v>
      </c>
      <c r="L68" s="99">
        <f>Y68/10000</f>
        <v>8.9039999999999981</v>
      </c>
      <c r="M68" s="151">
        <f>IFERROR((X68+Y68)/V68,"")</f>
        <v>0.75647225210285007</v>
      </c>
      <c r="N68" s="99">
        <f t="shared" si="223"/>
        <v>-165.36058278679491</v>
      </c>
      <c r="O68" s="99"/>
      <c r="P68" s="158">
        <f>Z68/10000</f>
        <v>0</v>
      </c>
      <c r="Q68" s="151">
        <f t="shared" ref="Q68:Q131" si="227">IFERROR((X68+Z68)/V68,"")</f>
        <v>0.74056576280352138</v>
      </c>
      <c r="R68" s="99">
        <f>K68+P68</f>
        <v>-174.2645827867949</v>
      </c>
      <c r="S68" s="125"/>
      <c r="T68" s="125"/>
      <c r="U68" s="125"/>
      <c r="V68" s="81">
        <f t="shared" ref="V68:W68" si="228">SUM(V74:V80)</f>
        <v>5597715.3930350291</v>
      </c>
      <c r="W68" s="81">
        <f t="shared" si="228"/>
        <v>5888122.1978679486</v>
      </c>
      <c r="X68" s="81">
        <f t="shared" ref="X68" si="229">SUM(X74:X80)</f>
        <v>4145476.3699999996</v>
      </c>
      <c r="Y68" s="81">
        <f t="shared" ref="Y68:Z68" si="230">SUM(Y74:Y80)</f>
        <v>89039.999999999985</v>
      </c>
      <c r="Z68" s="81">
        <f t="shared" si="230"/>
        <v>0</v>
      </c>
      <c r="AA68" s="160"/>
      <c r="AB68" s="179" t="s">
        <v>566</v>
      </c>
      <c r="AC68" s="177">
        <v>0.76070371441861928</v>
      </c>
      <c r="AD68" s="177">
        <v>0</v>
      </c>
      <c r="AE68" s="177">
        <v>0</v>
      </c>
      <c r="AF68" s="84"/>
      <c r="AG68" s="84"/>
      <c r="AH68" s="84"/>
    </row>
    <row r="69" spans="1:34">
      <c r="A69" s="72"/>
      <c r="B69" s="186"/>
      <c r="C69" s="100" t="s">
        <v>710</v>
      </c>
      <c r="D69" s="101"/>
      <c r="E69" s="102"/>
      <c r="F69" s="102"/>
      <c r="G69" s="102"/>
      <c r="H69" s="103">
        <f t="shared" si="224"/>
        <v>1.1791010574706444</v>
      </c>
      <c r="I69" s="104">
        <f t="shared" si="225"/>
        <v>0.52983436848792043</v>
      </c>
      <c r="J69" s="104">
        <f t="shared" si="226"/>
        <v>0.44935450200044574</v>
      </c>
      <c r="K69" s="105">
        <f>(X69-W69)/10000</f>
        <v>-190.18027688227576</v>
      </c>
      <c r="L69" s="105">
        <f>Y69/10000</f>
        <v>6.8552769999999992</v>
      </c>
      <c r="M69" s="152">
        <f t="shared" ref="M69:M132" si="231">IFERROR((X69+Y69)/V69,"")</f>
        <v>0.55323796781386203</v>
      </c>
      <c r="N69" s="105">
        <f t="shared" si="223"/>
        <v>-183.32499988227576</v>
      </c>
      <c r="O69" s="105"/>
      <c r="P69" s="159">
        <f>Z69/10000</f>
        <v>0</v>
      </c>
      <c r="Q69" s="152">
        <f t="shared" si="227"/>
        <v>0.52983436848792043</v>
      </c>
      <c r="R69" s="105">
        <f>K69+P69</f>
        <v>-190.18027688227576</v>
      </c>
      <c r="S69" s="125"/>
      <c r="T69" s="125"/>
      <c r="U69" s="125"/>
      <c r="V69" s="81">
        <f t="shared" ref="V69:W69" si="232">SUM(V77:V80)</f>
        <v>2929155.0007016635</v>
      </c>
      <c r="W69" s="81">
        <f t="shared" si="232"/>
        <v>3453769.7588227578</v>
      </c>
      <c r="X69" s="81">
        <f t="shared" ref="X69" si="233">SUM(X77:X80)</f>
        <v>1551966.99</v>
      </c>
      <c r="Y69" s="81">
        <f t="shared" ref="Y69:Z69" si="234">SUM(Y77:Y80)</f>
        <v>68552.76999999999</v>
      </c>
      <c r="Z69" s="81">
        <f t="shared" si="234"/>
        <v>0</v>
      </c>
      <c r="AA69" s="160"/>
      <c r="AC69" s="84"/>
      <c r="AD69" s="84"/>
      <c r="AE69" s="84"/>
      <c r="AF69" s="84"/>
      <c r="AG69" s="84"/>
      <c r="AH69" s="84"/>
    </row>
    <row r="70" spans="1:34">
      <c r="A70" s="72"/>
      <c r="B70" s="186"/>
      <c r="C70" s="106" t="s">
        <v>949</v>
      </c>
      <c r="D70" s="101"/>
      <c r="E70" s="102">
        <f t="shared" ref="E70" si="235">SUM(E74:E75,E77:E78)</f>
        <v>950.9575711729949</v>
      </c>
      <c r="F70" s="102">
        <f>SUM(F74:F75,F77:F78)</f>
        <v>985.29697327955012</v>
      </c>
      <c r="G70" s="102">
        <f>SUM(G74:G75,G77:G78)</f>
        <v>679</v>
      </c>
      <c r="H70" s="103">
        <f t="shared" si="224"/>
        <v>1.0852306276333537</v>
      </c>
      <c r="I70" s="104">
        <f t="shared" si="225"/>
        <v>0.70460974992286995</v>
      </c>
      <c r="J70" s="104">
        <f t="shared" si="226"/>
        <v>0.6492718985083078</v>
      </c>
      <c r="K70" s="105">
        <f t="shared" ref="K70:K131" si="236">G70-F70</f>
        <v>-306.29697327955012</v>
      </c>
      <c r="L70" s="105">
        <f t="shared" ref="L70:L80" si="237">O70</f>
        <v>14</v>
      </c>
      <c r="M70" s="152">
        <f t="shared" si="231"/>
        <v>0.72164927326358219</v>
      </c>
      <c r="N70" s="105">
        <f t="shared" si="223"/>
        <v>-292.29697327955012</v>
      </c>
      <c r="O70" s="105">
        <f>SUM(O74:O75,O77:O78)</f>
        <v>14</v>
      </c>
      <c r="P70" s="102">
        <f>SUM(P74:P75,P77:P78)</f>
        <v>0</v>
      </c>
      <c r="Q70" s="152">
        <f t="shared" si="227"/>
        <v>0.70460974992286995</v>
      </c>
      <c r="R70" s="105">
        <f>K70+P70</f>
        <v>-306.29697327955012</v>
      </c>
      <c r="S70" s="125">
        <f t="shared" ref="S70:U70" si="238">SUM(S74:S75,S77:S78)</f>
        <v>0</v>
      </c>
      <c r="T70" s="125">
        <f t="shared" si="238"/>
        <v>0</v>
      </c>
      <c r="U70" s="125">
        <f t="shared" si="238"/>
        <v>0</v>
      </c>
      <c r="V70" s="82">
        <f t="shared" ref="V70:W70" si="239">SUM(V74:V75,V77:V78)</f>
        <v>4757660.0811540829</v>
      </c>
      <c r="W70" s="82">
        <f t="shared" si="239"/>
        <v>5163158.4359369976</v>
      </c>
      <c r="X70" s="82">
        <f t="shared" ref="X70" si="240">SUM(X74:X75,X77:X78)</f>
        <v>3352293.6799999997</v>
      </c>
      <c r="Y70" s="82">
        <f>SUM(Y74:Y75,Y77:Y78)</f>
        <v>81068.259999999995</v>
      </c>
      <c r="Z70" s="82">
        <f>SUM(Z74:Z75,Z77:Z78)</f>
        <v>0</v>
      </c>
      <c r="AA70" s="161"/>
      <c r="AC70" s="84"/>
      <c r="AD70" s="84"/>
      <c r="AE70" s="84"/>
      <c r="AF70" s="84"/>
      <c r="AG70" s="84"/>
      <c r="AH70" s="84"/>
    </row>
    <row r="71" spans="1:34">
      <c r="A71" s="72"/>
      <c r="B71" s="186"/>
      <c r="C71" s="106" t="s">
        <v>950</v>
      </c>
      <c r="D71" s="101"/>
      <c r="E71" s="102">
        <f t="shared" ref="E71" si="241">E76+E77+E78*2</f>
        <v>658.00547907488419</v>
      </c>
      <c r="F71" s="102">
        <f>F76+F77+F78*2</f>
        <v>715.33794078224355</v>
      </c>
      <c r="G71" s="102">
        <f>G76+G77+G78*2</f>
        <v>431</v>
      </c>
      <c r="H71" s="103">
        <f t="shared" si="224"/>
        <v>1.1157821620199688</v>
      </c>
      <c r="I71" s="104">
        <f t="shared" si="225"/>
        <v>0.61919182166847819</v>
      </c>
      <c r="J71" s="104">
        <f t="shared" si="226"/>
        <v>0.55493970305773421</v>
      </c>
      <c r="K71" s="105">
        <f t="shared" si="236"/>
        <v>-284.33794078224355</v>
      </c>
      <c r="L71" s="105">
        <f t="shared" si="237"/>
        <v>13</v>
      </c>
      <c r="M71" s="152">
        <f t="shared" si="231"/>
        <v>0.64063573548889774</v>
      </c>
      <c r="N71" s="105">
        <f t="shared" si="223"/>
        <v>-271.33794078224355</v>
      </c>
      <c r="O71" s="105">
        <f>O76+O77+O78*2</f>
        <v>13</v>
      </c>
      <c r="P71" s="102">
        <f>P76+P77+P78*2</f>
        <v>0</v>
      </c>
      <c r="Q71" s="152">
        <f t="shared" si="227"/>
        <v>0.61919182166847819</v>
      </c>
      <c r="R71" s="105">
        <f t="shared" ref="R71:R80" si="242">K71+P71</f>
        <v>-284.33794078224355</v>
      </c>
      <c r="S71" s="125">
        <f t="shared" ref="S71:U71" si="243">S76+S77+S78*2</f>
        <v>0</v>
      </c>
      <c r="T71" s="125">
        <f t="shared" si="243"/>
        <v>0</v>
      </c>
      <c r="U71" s="125">
        <f t="shared" si="243"/>
        <v>0</v>
      </c>
      <c r="V71" s="82">
        <f t="shared" ref="V71:W71" si="244">SUM(V76:V78)</f>
        <v>3568588.7679296015</v>
      </c>
      <c r="W71" s="82">
        <f t="shared" si="244"/>
        <v>3981767.6908406676</v>
      </c>
      <c r="X71" s="82">
        <f t="shared" ref="X71:Y71" si="245">SUM(X76:X78)</f>
        <v>2209640.98</v>
      </c>
      <c r="Y71" s="82">
        <f t="shared" si="245"/>
        <v>76524.509999999995</v>
      </c>
      <c r="Z71" s="82">
        <f t="shared" ref="Z71" si="246">SUM(Z76:Z78)</f>
        <v>0</v>
      </c>
      <c r="AA71" s="161"/>
      <c r="AC71" s="84"/>
      <c r="AD71" s="84"/>
      <c r="AE71" s="84"/>
      <c r="AF71" s="84"/>
      <c r="AG71" s="84"/>
      <c r="AH71" s="84"/>
    </row>
    <row r="72" spans="1:34">
      <c r="A72" s="72"/>
      <c r="B72" s="186"/>
      <c r="C72" s="107" t="s">
        <v>1043</v>
      </c>
      <c r="D72" s="108"/>
      <c r="E72" s="109">
        <f t="shared" ref="E72" si="247">E77+E78*2</f>
        <v>472.41374137284117</v>
      </c>
      <c r="F72" s="109">
        <f>F77+F78*2</f>
        <v>558.16250681815802</v>
      </c>
      <c r="G72" s="109">
        <f>G77+G78*2</f>
        <v>249</v>
      </c>
      <c r="H72" s="110">
        <f t="shared" si="224"/>
        <v>1.1860981280660543</v>
      </c>
      <c r="I72" s="111">
        <f t="shared" si="225"/>
        <v>0.52467103883359001</v>
      </c>
      <c r="J72" s="111">
        <f t="shared" si="226"/>
        <v>0.44235044843133831</v>
      </c>
      <c r="K72" s="112">
        <f t="shared" si="236"/>
        <v>-309.16250681815802</v>
      </c>
      <c r="L72" s="112">
        <f t="shared" si="237"/>
        <v>11</v>
      </c>
      <c r="M72" s="153">
        <f t="shared" si="231"/>
        <v>0.548904529427512</v>
      </c>
      <c r="N72" s="112">
        <f t="shared" si="223"/>
        <v>-298.16250681815802</v>
      </c>
      <c r="O72" s="112">
        <f>O77+O78*2</f>
        <v>11</v>
      </c>
      <c r="P72" s="109">
        <f>P77+P78*2</f>
        <v>0</v>
      </c>
      <c r="Q72" s="153">
        <f t="shared" si="227"/>
        <v>0.52467103883359001</v>
      </c>
      <c r="R72" s="112">
        <f t="shared" si="242"/>
        <v>-309.16250681815802</v>
      </c>
      <c r="S72" s="126">
        <f t="shared" ref="S72:U72" si="248">S77+S78*2</f>
        <v>0</v>
      </c>
      <c r="T72" s="126">
        <f t="shared" si="248"/>
        <v>0</v>
      </c>
      <c r="U72" s="126">
        <f t="shared" si="248"/>
        <v>0</v>
      </c>
      <c r="V72" s="81">
        <f t="shared" ref="V72:W72" si="249">SUM(V77:V78)</f>
        <v>2828844.2283751592</v>
      </c>
      <c r="W72" s="81">
        <f t="shared" si="249"/>
        <v>3355286.8438662379</v>
      </c>
      <c r="X72" s="81">
        <f t="shared" ref="X72:Y72" si="250">SUM(X77:X78)</f>
        <v>1484212.6400000001</v>
      </c>
      <c r="Y72" s="81">
        <f t="shared" si="250"/>
        <v>68552.76999999999</v>
      </c>
      <c r="Z72" s="81">
        <f t="shared" ref="Z72" si="251">SUM(Z77:Z78)</f>
        <v>0</v>
      </c>
      <c r="AA72" s="160"/>
      <c r="AC72" s="84"/>
      <c r="AD72" s="84"/>
      <c r="AE72" s="84"/>
      <c r="AF72" s="84"/>
      <c r="AG72" s="84"/>
      <c r="AH72" s="84"/>
    </row>
    <row r="73" spans="1:34">
      <c r="A73" s="72"/>
      <c r="B73" s="186"/>
      <c r="C73" s="107" t="s">
        <v>1044</v>
      </c>
      <c r="D73" s="108"/>
      <c r="E73" s="109">
        <f t="shared" ref="E73" si="252">E79/3+E80</f>
        <v>9.3765385805000374</v>
      </c>
      <c r="F73" s="109">
        <f>F79/3+F80</f>
        <v>9.2056835497763032</v>
      </c>
      <c r="G73" s="109">
        <f>G79/3+G80</f>
        <v>6.3333333333333339</v>
      </c>
      <c r="H73" s="110">
        <f t="shared" si="224"/>
        <v>0.98177805506237348</v>
      </c>
      <c r="I73" s="111">
        <f t="shared" si="225"/>
        <v>0.67544440570614428</v>
      </c>
      <c r="J73" s="111">
        <f t="shared" si="226"/>
        <v>0.68798075310741447</v>
      </c>
      <c r="K73" s="112">
        <f t="shared" si="236"/>
        <v>-2.8723502164429693</v>
      </c>
      <c r="L73" s="112">
        <f t="shared" si="237"/>
        <v>0</v>
      </c>
      <c r="M73" s="153">
        <f t="shared" si="231"/>
        <v>0.67544440570614428</v>
      </c>
      <c r="N73" s="112">
        <f t="shared" si="223"/>
        <v>-2.8723502164429693</v>
      </c>
      <c r="O73" s="112">
        <f>O79/3+O80</f>
        <v>0</v>
      </c>
      <c r="P73" s="109">
        <f>P79/3+P80</f>
        <v>0</v>
      </c>
      <c r="Q73" s="153">
        <f t="shared" si="227"/>
        <v>0.67544440570614428</v>
      </c>
      <c r="R73" s="112">
        <f t="shared" si="242"/>
        <v>-2.8723502164429693</v>
      </c>
      <c r="S73" s="126">
        <f t="shared" ref="S73:U73" si="253">S79/3+S80</f>
        <v>0</v>
      </c>
      <c r="T73" s="126">
        <f t="shared" si="253"/>
        <v>0</v>
      </c>
      <c r="U73" s="126">
        <f t="shared" si="253"/>
        <v>0</v>
      </c>
      <c r="V73" s="81">
        <f t="shared" ref="V73:W73" si="254">SUM(V79:V80)</f>
        <v>100310.77232650423</v>
      </c>
      <c r="W73" s="81">
        <f t="shared" si="254"/>
        <v>98482.914956519875</v>
      </c>
      <c r="X73" s="81">
        <f t="shared" ref="X73:Y73" si="255">SUM(X79:X80)</f>
        <v>67754.349999999991</v>
      </c>
      <c r="Y73" s="81">
        <f t="shared" si="255"/>
        <v>0</v>
      </c>
      <c r="Z73" s="81">
        <f t="shared" ref="Z73" si="256">SUM(Z79:Z80)</f>
        <v>0</v>
      </c>
      <c r="AA73" s="160"/>
      <c r="AC73" s="84"/>
      <c r="AD73" s="84"/>
      <c r="AE73" s="84"/>
      <c r="AF73" s="84"/>
      <c r="AG73" s="84"/>
      <c r="AH73" s="84"/>
    </row>
    <row r="74" spans="1:34">
      <c r="A74" s="72" t="s">
        <v>986</v>
      </c>
      <c r="B74" s="186"/>
      <c r="C74" s="113" t="s">
        <v>951</v>
      </c>
      <c r="D74" s="114">
        <v>4535.5</v>
      </c>
      <c r="E74" s="115">
        <v>165.52200795222856</v>
      </c>
      <c r="F74" s="115">
        <v>210.65985067887519</v>
      </c>
      <c r="G74" s="115">
        <f t="shared" ref="G74:G80" si="257">_xlfn.XLOOKUP(A74,BC:BC,BD:BD,0)</f>
        <v>301</v>
      </c>
      <c r="H74" s="116">
        <f t="shared" si="224"/>
        <v>1.272699946581568</v>
      </c>
      <c r="I74" s="117">
        <f t="shared" si="225"/>
        <v>1.8184892977305582</v>
      </c>
      <c r="J74" s="117">
        <f t="shared" si="226"/>
        <v>1.428843697695567</v>
      </c>
      <c r="K74" s="118">
        <f t="shared" si="236"/>
        <v>90.340149321124812</v>
      </c>
      <c r="L74" s="118">
        <f t="shared" si="237"/>
        <v>2</v>
      </c>
      <c r="M74" s="154">
        <f t="shared" si="231"/>
        <v>1.8305722830975386</v>
      </c>
      <c r="N74" s="118">
        <f t="shared" si="223"/>
        <v>92.340149321124812</v>
      </c>
      <c r="O74" s="118">
        <v>2</v>
      </c>
      <c r="P74" s="115">
        <f>SUM(S74:U74)</f>
        <v>0</v>
      </c>
      <c r="Q74" s="154">
        <f t="shared" si="227"/>
        <v>1.8184892977305582</v>
      </c>
      <c r="R74" s="118">
        <f t="shared" si="242"/>
        <v>90.340149321124812</v>
      </c>
      <c r="S74" s="150"/>
      <c r="T74" s="150"/>
      <c r="U74" s="150"/>
      <c r="V74" s="63">
        <f t="shared" ref="V74:V80" si="258">E74*D74</f>
        <v>750725.06706733268</v>
      </c>
      <c r="W74" s="63">
        <f t="shared" ref="W74:W80" si="259">F74*D74</f>
        <v>955447.75275403843</v>
      </c>
      <c r="X74" s="63">
        <f t="shared" ref="X74:X80" si="260">G74*D74</f>
        <v>1365185.5</v>
      </c>
      <c r="Y74" s="63">
        <f t="shared" ref="Y74:Y80" si="261">L74*D74</f>
        <v>9071</v>
      </c>
      <c r="Z74" s="63">
        <f>P74*D74</f>
        <v>0</v>
      </c>
      <c r="AA74" s="63"/>
      <c r="AC74" s="84"/>
      <c r="AD74" s="84"/>
      <c r="AE74" s="84"/>
      <c r="AF74" s="84"/>
      <c r="AG74" s="84"/>
      <c r="AH74" s="84"/>
    </row>
    <row r="75" spans="1:34">
      <c r="A75" s="72" t="s">
        <v>987</v>
      </c>
      <c r="B75" s="186"/>
      <c r="C75" s="113" t="s">
        <v>952</v>
      </c>
      <c r="D75" s="114">
        <v>3444.49</v>
      </c>
      <c r="E75" s="115">
        <v>342.021833627501</v>
      </c>
      <c r="F75" s="115">
        <v>247.47461578251693</v>
      </c>
      <c r="G75" s="115">
        <f t="shared" si="257"/>
        <v>146</v>
      </c>
      <c r="H75" s="116">
        <f t="shared" si="224"/>
        <v>0.72356379462032738</v>
      </c>
      <c r="I75" s="117">
        <f t="shared" si="225"/>
        <v>0.4268733327680182</v>
      </c>
      <c r="J75" s="117">
        <f t="shared" si="226"/>
        <v>0.58995949761694433</v>
      </c>
      <c r="K75" s="118">
        <f t="shared" si="236"/>
        <v>-101.47461578251693</v>
      </c>
      <c r="L75" s="118">
        <f t="shared" si="237"/>
        <v>1</v>
      </c>
      <c r="M75" s="154">
        <f t="shared" si="231"/>
        <v>0.42979712271848408</v>
      </c>
      <c r="N75" s="118">
        <f t="shared" si="223"/>
        <v>-100.47461578251693</v>
      </c>
      <c r="O75" s="118">
        <v>1</v>
      </c>
      <c r="P75" s="115">
        <f t="shared" ref="P75:P80" si="262">SUM(S75:U75)</f>
        <v>0</v>
      </c>
      <c r="Q75" s="154">
        <f t="shared" si="227"/>
        <v>0.4268733327680182</v>
      </c>
      <c r="R75" s="118">
        <f t="shared" si="242"/>
        <v>-101.47461578251693</v>
      </c>
      <c r="S75" s="150"/>
      <c r="T75" s="150"/>
      <c r="U75" s="150"/>
      <c r="V75" s="63">
        <f t="shared" si="258"/>
        <v>1178090.7857115909</v>
      </c>
      <c r="W75" s="63">
        <f t="shared" si="259"/>
        <v>852423.83931672166</v>
      </c>
      <c r="X75" s="63">
        <f t="shared" si="260"/>
        <v>502895.54</v>
      </c>
      <c r="Y75" s="63">
        <f t="shared" si="261"/>
        <v>3444.49</v>
      </c>
      <c r="Z75" s="63">
        <f t="shared" ref="Z75:Z80" si="263">P75*D75</f>
        <v>0</v>
      </c>
      <c r="AA75" s="63"/>
      <c r="AC75" s="84"/>
      <c r="AD75" s="84"/>
      <c r="AE75" s="84"/>
      <c r="AF75" s="84"/>
      <c r="AG75" s="84"/>
      <c r="AH75" s="84"/>
    </row>
    <row r="76" spans="1:34">
      <c r="A76" s="72" t="s">
        <v>988</v>
      </c>
      <c r="B76" s="186"/>
      <c r="C76" s="113" t="s">
        <v>953</v>
      </c>
      <c r="D76" s="114">
        <v>3985.87</v>
      </c>
      <c r="E76" s="115">
        <v>185.59173770204302</v>
      </c>
      <c r="F76" s="115">
        <v>157.17543396408558</v>
      </c>
      <c r="G76" s="115">
        <f t="shared" si="257"/>
        <v>182</v>
      </c>
      <c r="H76" s="116">
        <f t="shared" si="224"/>
        <v>0.84688809916970442</v>
      </c>
      <c r="I76" s="117">
        <f t="shared" si="225"/>
        <v>0.98064710344051331</v>
      </c>
      <c r="J76" s="117">
        <f t="shared" si="226"/>
        <v>1.157941768696416</v>
      </c>
      <c r="K76" s="118">
        <f t="shared" si="236"/>
        <v>24.824566035914415</v>
      </c>
      <c r="L76" s="118">
        <f t="shared" si="237"/>
        <v>2</v>
      </c>
      <c r="M76" s="154">
        <f t="shared" si="231"/>
        <v>0.99142344523656289</v>
      </c>
      <c r="N76" s="118">
        <f t="shared" si="223"/>
        <v>26.824566035914415</v>
      </c>
      <c r="O76" s="118">
        <v>2</v>
      </c>
      <c r="P76" s="115">
        <f t="shared" si="262"/>
        <v>0</v>
      </c>
      <c r="Q76" s="154">
        <f t="shared" si="227"/>
        <v>0.98064710344051331</v>
      </c>
      <c r="R76" s="118">
        <f t="shared" si="242"/>
        <v>24.824566035914415</v>
      </c>
      <c r="S76" s="150"/>
      <c r="T76" s="150"/>
      <c r="U76" s="150"/>
      <c r="V76" s="63">
        <f t="shared" si="258"/>
        <v>739744.53955444216</v>
      </c>
      <c r="W76" s="63">
        <f t="shared" si="259"/>
        <v>626480.84697442979</v>
      </c>
      <c r="X76" s="63">
        <f t="shared" si="260"/>
        <v>725428.34</v>
      </c>
      <c r="Y76" s="63">
        <f t="shared" si="261"/>
        <v>7971.74</v>
      </c>
      <c r="Z76" s="63">
        <f t="shared" si="263"/>
        <v>0</v>
      </c>
      <c r="AA76" s="63"/>
      <c r="AC76" s="84"/>
      <c r="AD76" s="84"/>
      <c r="AE76" s="84"/>
      <c r="AF76" s="84"/>
      <c r="AG76" s="84"/>
      <c r="AH76" s="84"/>
    </row>
    <row r="77" spans="1:34">
      <c r="A77" s="72" t="s">
        <v>989</v>
      </c>
      <c r="B77" s="186"/>
      <c r="C77" s="113" t="s">
        <v>954</v>
      </c>
      <c r="D77" s="114">
        <v>6232.07</v>
      </c>
      <c r="E77" s="115">
        <v>414.41371781368946</v>
      </c>
      <c r="F77" s="115">
        <v>496.16250681815802</v>
      </c>
      <c r="G77" s="115">
        <f t="shared" si="257"/>
        <v>215</v>
      </c>
      <c r="H77" s="116">
        <f t="shared" si="224"/>
        <v>1.1972637137490243</v>
      </c>
      <c r="I77" s="117">
        <f t="shared" si="225"/>
        <v>0.51880521990022277</v>
      </c>
      <c r="J77" s="117">
        <f t="shared" si="226"/>
        <v>0.43332576937095502</v>
      </c>
      <c r="K77" s="118">
        <f t="shared" si="236"/>
        <v>-281.16250681815802</v>
      </c>
      <c r="L77" s="118">
        <f t="shared" si="237"/>
        <v>11</v>
      </c>
      <c r="M77" s="154">
        <f t="shared" si="231"/>
        <v>0.54534874277883882</v>
      </c>
      <c r="N77" s="118">
        <f t="shared" si="223"/>
        <v>-270.16250681815802</v>
      </c>
      <c r="O77" s="118">
        <v>11</v>
      </c>
      <c r="P77" s="115">
        <f t="shared" si="262"/>
        <v>0</v>
      </c>
      <c r="Q77" s="154">
        <f t="shared" si="227"/>
        <v>0.51880521990022277</v>
      </c>
      <c r="R77" s="118">
        <f t="shared" si="242"/>
        <v>-281.16250681815802</v>
      </c>
      <c r="S77" s="150"/>
      <c r="T77" s="150"/>
      <c r="U77" s="150"/>
      <c r="V77" s="63">
        <f t="shared" si="258"/>
        <v>2582655.2983751595</v>
      </c>
      <c r="W77" s="63">
        <f t="shared" si="259"/>
        <v>3092119.4738662378</v>
      </c>
      <c r="X77" s="63">
        <f t="shared" si="260"/>
        <v>1339895.05</v>
      </c>
      <c r="Y77" s="63">
        <f t="shared" si="261"/>
        <v>68552.76999999999</v>
      </c>
      <c r="Z77" s="63">
        <f t="shared" si="263"/>
        <v>0</v>
      </c>
      <c r="AA77" s="63"/>
      <c r="AC77" s="84"/>
      <c r="AD77" s="84"/>
      <c r="AE77" s="84"/>
      <c r="AF77" s="84"/>
      <c r="AG77" s="84"/>
      <c r="AH77" s="84"/>
    </row>
    <row r="78" spans="1:34">
      <c r="A78" s="72" t="s">
        <v>990</v>
      </c>
      <c r="B78" s="186"/>
      <c r="C78" s="113" t="s">
        <v>955</v>
      </c>
      <c r="D78" s="114">
        <v>8489.27</v>
      </c>
      <c r="E78" s="115">
        <v>29.000011779575857</v>
      </c>
      <c r="F78" s="115">
        <v>31</v>
      </c>
      <c r="G78" s="115">
        <f t="shared" si="257"/>
        <v>17</v>
      </c>
      <c r="H78" s="116">
        <f t="shared" si="224"/>
        <v>1.0689650830360247</v>
      </c>
      <c r="I78" s="117">
        <f t="shared" si="225"/>
        <v>0.58620665843911035</v>
      </c>
      <c r="J78" s="117">
        <f t="shared" si="226"/>
        <v>0.54838709677419351</v>
      </c>
      <c r="K78" s="118">
        <f t="shared" si="236"/>
        <v>-14</v>
      </c>
      <c r="L78" s="118">
        <f t="shared" si="237"/>
        <v>0</v>
      </c>
      <c r="M78" s="154">
        <f t="shared" si="231"/>
        <v>0.58620665843911035</v>
      </c>
      <c r="N78" s="118">
        <f t="shared" si="223"/>
        <v>-14</v>
      </c>
      <c r="O78" s="118"/>
      <c r="P78" s="115">
        <f t="shared" si="262"/>
        <v>0</v>
      </c>
      <c r="Q78" s="154">
        <f t="shared" si="227"/>
        <v>0.58620665843911035</v>
      </c>
      <c r="R78" s="118">
        <f t="shared" si="242"/>
        <v>-14</v>
      </c>
      <c r="S78" s="150"/>
      <c r="T78" s="150"/>
      <c r="U78" s="150"/>
      <c r="V78" s="63">
        <f t="shared" si="258"/>
        <v>246188.92999999993</v>
      </c>
      <c r="W78" s="63">
        <f t="shared" si="259"/>
        <v>263167.37</v>
      </c>
      <c r="X78" s="63">
        <f t="shared" si="260"/>
        <v>144317.59</v>
      </c>
      <c r="Y78" s="63">
        <f t="shared" si="261"/>
        <v>0</v>
      </c>
      <c r="Z78" s="63">
        <f t="shared" si="263"/>
        <v>0</v>
      </c>
      <c r="AA78" s="63"/>
      <c r="AC78" s="84"/>
      <c r="AD78" s="84"/>
      <c r="AE78" s="84"/>
      <c r="AF78" s="84"/>
      <c r="AG78" s="84"/>
      <c r="AH78" s="84"/>
    </row>
    <row r="79" spans="1:34">
      <c r="A79" s="72" t="s">
        <v>991</v>
      </c>
      <c r="B79" s="186"/>
      <c r="C79" s="113" t="s">
        <v>956</v>
      </c>
      <c r="D79" s="114">
        <v>3566.02</v>
      </c>
      <c r="E79" s="115">
        <v>28.129615741500114</v>
      </c>
      <c r="F79" s="115">
        <v>15.61705064932891</v>
      </c>
      <c r="G79" s="115">
        <f t="shared" si="257"/>
        <v>10</v>
      </c>
      <c r="H79" s="116">
        <f t="shared" si="224"/>
        <v>0.55518179817468327</v>
      </c>
      <c r="I79" s="117">
        <f t="shared" si="225"/>
        <v>0.35549721304037668</v>
      </c>
      <c r="J79" s="117">
        <f t="shared" si="226"/>
        <v>0.64032577114230693</v>
      </c>
      <c r="K79" s="118">
        <f t="shared" si="236"/>
        <v>-5.6170506493289096</v>
      </c>
      <c r="L79" s="118">
        <f t="shared" si="237"/>
        <v>0</v>
      </c>
      <c r="M79" s="154">
        <f t="shared" si="231"/>
        <v>0.35549721304037668</v>
      </c>
      <c r="N79" s="118">
        <f t="shared" si="223"/>
        <v>-5.6170506493289096</v>
      </c>
      <c r="O79" s="118"/>
      <c r="P79" s="115">
        <f t="shared" si="262"/>
        <v>0</v>
      </c>
      <c r="Q79" s="154">
        <f t="shared" si="227"/>
        <v>0.35549721304037668</v>
      </c>
      <c r="R79" s="118">
        <f t="shared" si="242"/>
        <v>-5.6170506493289096</v>
      </c>
      <c r="S79" s="150"/>
      <c r="T79" s="150"/>
      <c r="U79" s="150"/>
      <c r="V79" s="63">
        <f t="shared" si="258"/>
        <v>100310.77232650423</v>
      </c>
      <c r="W79" s="63">
        <f t="shared" si="259"/>
        <v>55690.714956519878</v>
      </c>
      <c r="X79" s="63">
        <f t="shared" si="260"/>
        <v>35660.199999999997</v>
      </c>
      <c r="Y79" s="63">
        <f t="shared" si="261"/>
        <v>0</v>
      </c>
      <c r="Z79" s="63">
        <f t="shared" si="263"/>
        <v>0</v>
      </c>
      <c r="AA79" s="63"/>
      <c r="AC79" s="84"/>
      <c r="AD79" s="84"/>
      <c r="AE79" s="84"/>
      <c r="AF79" s="84"/>
      <c r="AG79" s="84"/>
      <c r="AH79" s="84"/>
    </row>
    <row r="80" spans="1:34">
      <c r="A80" s="72" t="s">
        <v>992</v>
      </c>
      <c r="B80" s="187"/>
      <c r="C80" s="119" t="s">
        <v>957</v>
      </c>
      <c r="D80" s="120">
        <v>10698.05</v>
      </c>
      <c r="E80" s="121">
        <v>0</v>
      </c>
      <c r="F80" s="121">
        <v>4</v>
      </c>
      <c r="G80" s="115">
        <f t="shared" si="257"/>
        <v>3</v>
      </c>
      <c r="H80" s="122" t="str">
        <f t="shared" si="224"/>
        <v/>
      </c>
      <c r="I80" s="123" t="str">
        <f t="shared" si="225"/>
        <v/>
      </c>
      <c r="J80" s="123">
        <f t="shared" si="226"/>
        <v>0.75</v>
      </c>
      <c r="K80" s="124">
        <f t="shared" si="236"/>
        <v>-1</v>
      </c>
      <c r="L80" s="124">
        <f t="shared" si="237"/>
        <v>0</v>
      </c>
      <c r="M80" s="155" t="str">
        <f t="shared" si="231"/>
        <v/>
      </c>
      <c r="N80" s="124">
        <f t="shared" si="223"/>
        <v>-1</v>
      </c>
      <c r="O80" s="124"/>
      <c r="P80" s="115">
        <f t="shared" si="262"/>
        <v>0</v>
      </c>
      <c r="Q80" s="155" t="str">
        <f t="shared" si="227"/>
        <v/>
      </c>
      <c r="R80" s="124">
        <f t="shared" si="242"/>
        <v>-1</v>
      </c>
      <c r="S80" s="150"/>
      <c r="T80" s="150"/>
      <c r="U80" s="150"/>
      <c r="V80" s="63">
        <f t="shared" si="258"/>
        <v>0</v>
      </c>
      <c r="W80" s="63">
        <f t="shared" si="259"/>
        <v>42792.2</v>
      </c>
      <c r="X80" s="63">
        <f t="shared" si="260"/>
        <v>32094.149999999998</v>
      </c>
      <c r="Y80" s="63">
        <f t="shared" si="261"/>
        <v>0</v>
      </c>
      <c r="Z80" s="63">
        <f t="shared" si="263"/>
        <v>0</v>
      </c>
      <c r="AA80" s="63"/>
      <c r="AC80" s="84"/>
      <c r="AD80" s="84"/>
      <c r="AE80" s="84"/>
      <c r="AF80" s="84"/>
      <c r="AG80" s="84"/>
      <c r="AH80" s="84"/>
    </row>
    <row r="81" spans="1:34">
      <c r="A81" s="72"/>
      <c r="B81" s="182" t="s">
        <v>959</v>
      </c>
      <c r="C81" s="94" t="s">
        <v>926</v>
      </c>
      <c r="D81" s="95"/>
      <c r="E81" s="96">
        <f t="shared" ref="E81:E93" si="264">SUM(E94,E107)</f>
        <v>0</v>
      </c>
      <c r="F81" s="96">
        <f>SUM(F94,F107)</f>
        <v>0</v>
      </c>
      <c r="G81" s="96">
        <f>SUM(G94,G107)</f>
        <v>0</v>
      </c>
      <c r="H81" s="97">
        <f t="shared" si="224"/>
        <v>1.0008788665485424</v>
      </c>
      <c r="I81" s="98">
        <f t="shared" si="225"/>
        <v>0.75888473018629499</v>
      </c>
      <c r="J81" s="98">
        <f t="shared" si="226"/>
        <v>0.75821835743545407</v>
      </c>
      <c r="K81" s="99">
        <f>(X81-W81)/10000</f>
        <v>-465.47713887527306</v>
      </c>
      <c r="L81" s="99">
        <f>Y81/10000</f>
        <v>57.092855000000007</v>
      </c>
      <c r="M81" s="151">
        <f t="shared" si="231"/>
        <v>0.78856639440629039</v>
      </c>
      <c r="N81" s="99">
        <f t="shared" si="223"/>
        <v>-408.38428387527307</v>
      </c>
      <c r="O81" s="99">
        <f>SUM(O94,O107)</f>
        <v>0</v>
      </c>
      <c r="P81" s="96">
        <f>SUM(P94,P107)</f>
        <v>0</v>
      </c>
      <c r="Q81" s="151">
        <f t="shared" si="227"/>
        <v>0.75888473018629499</v>
      </c>
      <c r="R81" s="99">
        <f>K81+P81</f>
        <v>-465.47713887527306</v>
      </c>
      <c r="S81" s="125">
        <f t="shared" ref="S81:U81" si="265">SUM(S94,S107)</f>
        <v>0</v>
      </c>
      <c r="T81" s="125">
        <f t="shared" si="265"/>
        <v>0</v>
      </c>
      <c r="U81" s="125">
        <f t="shared" si="265"/>
        <v>0</v>
      </c>
      <c r="V81" s="81">
        <f t="shared" ref="V81:W93" si="266">SUM(V94,V107)</f>
        <v>19235058.57920821</v>
      </c>
      <c r="W81" s="81">
        <f t="shared" si="266"/>
        <v>19251963.628752731</v>
      </c>
      <c r="X81" s="81">
        <f t="shared" ref="X81" si="267">SUM(X94,X107)</f>
        <v>14597192.24</v>
      </c>
      <c r="Y81" s="81">
        <f>SUM(Y94,Y107)</f>
        <v>570928.55000000005</v>
      </c>
      <c r="Z81" s="81">
        <f>SUM(Z94,Z107)</f>
        <v>0</v>
      </c>
      <c r="AA81" s="160"/>
      <c r="AC81" s="84"/>
      <c r="AD81" s="84"/>
      <c r="AE81" s="84"/>
      <c r="AF81" s="84"/>
      <c r="AG81" s="84"/>
      <c r="AH81" s="84"/>
    </row>
    <row r="82" spans="1:34">
      <c r="A82" s="72"/>
      <c r="B82" s="183"/>
      <c r="C82" s="100" t="s">
        <v>710</v>
      </c>
      <c r="D82" s="101"/>
      <c r="E82" s="102">
        <f t="shared" si="264"/>
        <v>0</v>
      </c>
      <c r="F82" s="102">
        <f t="shared" ref="F82:G93" si="268">SUM(F95,F108)</f>
        <v>0</v>
      </c>
      <c r="G82" s="102">
        <f t="shared" si="268"/>
        <v>0</v>
      </c>
      <c r="H82" s="103">
        <f t="shared" si="224"/>
        <v>1.0329197573788937</v>
      </c>
      <c r="I82" s="104">
        <f t="shared" si="225"/>
        <v>0.6174006248187488</v>
      </c>
      <c r="J82" s="104">
        <f t="shared" si="226"/>
        <v>0.59772370545553899</v>
      </c>
      <c r="K82" s="105">
        <f>(X82-W82)/10000</f>
        <v>-465.87154887527311</v>
      </c>
      <c r="L82" s="105">
        <f>Y82/10000</f>
        <v>26.105990999999996</v>
      </c>
      <c r="M82" s="152">
        <f t="shared" si="231"/>
        <v>0.64068502319235954</v>
      </c>
      <c r="N82" s="105">
        <f t="shared" si="223"/>
        <v>-439.76555787527309</v>
      </c>
      <c r="O82" s="105">
        <f t="shared" ref="O82:O93" si="269">SUM(O95,O108)</f>
        <v>0</v>
      </c>
      <c r="P82" s="102">
        <f t="shared" ref="P82" si="270">SUM(P95,P108)</f>
        <v>0</v>
      </c>
      <c r="Q82" s="152">
        <f t="shared" si="227"/>
        <v>0.6174006248187488</v>
      </c>
      <c r="R82" s="105">
        <f>K82+P82</f>
        <v>-465.87154887527311</v>
      </c>
      <c r="S82" s="125">
        <f t="shared" ref="S82:U82" si="271">SUM(S95,S108)</f>
        <v>0</v>
      </c>
      <c r="T82" s="125">
        <f t="shared" si="271"/>
        <v>0</v>
      </c>
      <c r="U82" s="125">
        <f t="shared" si="271"/>
        <v>0</v>
      </c>
      <c r="V82" s="81">
        <f t="shared" si="266"/>
        <v>11211795.375218727</v>
      </c>
      <c r="W82" s="81">
        <f t="shared" si="266"/>
        <v>11580884.958752731</v>
      </c>
      <c r="X82" s="81">
        <f t="shared" ref="X82:Y86" si="272">SUM(X95,X108)</f>
        <v>6922169.4699999997</v>
      </c>
      <c r="Y82" s="81">
        <f t="shared" si="272"/>
        <v>261059.90999999997</v>
      </c>
      <c r="Z82" s="81">
        <f t="shared" ref="Z82" si="273">SUM(Z95,Z108)</f>
        <v>0</v>
      </c>
      <c r="AA82" s="160"/>
      <c r="AC82" s="84"/>
      <c r="AD82" s="84"/>
      <c r="AE82" s="84"/>
      <c r="AF82" s="84"/>
      <c r="AG82" s="84"/>
      <c r="AH82" s="84"/>
    </row>
    <row r="83" spans="1:34">
      <c r="A83" s="72"/>
      <c r="B83" s="183"/>
      <c r="C83" s="106" t="s">
        <v>949</v>
      </c>
      <c r="D83" s="101"/>
      <c r="E83" s="102">
        <f t="shared" si="264"/>
        <v>3218.5136971341653</v>
      </c>
      <c r="F83" s="102">
        <f t="shared" si="268"/>
        <v>3086.5</v>
      </c>
      <c r="G83" s="102">
        <f t="shared" si="268"/>
        <v>2170</v>
      </c>
      <c r="H83" s="103">
        <f t="shared" si="224"/>
        <v>0.98239228318215999</v>
      </c>
      <c r="I83" s="104">
        <f t="shared" si="225"/>
        <v>0.65695532624526687</v>
      </c>
      <c r="J83" s="104">
        <f t="shared" si="226"/>
        <v>0.66873013712736074</v>
      </c>
      <c r="K83" s="105">
        <f t="shared" si="236"/>
        <v>-916.5</v>
      </c>
      <c r="L83" s="105">
        <f t="shared" ref="L83:L93" si="274">O83</f>
        <v>83</v>
      </c>
      <c r="M83" s="152">
        <f t="shared" si="231"/>
        <v>0.68421423935523074</v>
      </c>
      <c r="N83" s="105">
        <f t="shared" si="223"/>
        <v>-833.5</v>
      </c>
      <c r="O83" s="105">
        <f t="shared" si="269"/>
        <v>83</v>
      </c>
      <c r="P83" s="102">
        <f t="shared" ref="P83" si="275">SUM(P96,P109)</f>
        <v>0</v>
      </c>
      <c r="Q83" s="152">
        <f t="shared" si="227"/>
        <v>0.65695532624526687</v>
      </c>
      <c r="R83" s="105">
        <f>K83+P83</f>
        <v>-916.5</v>
      </c>
      <c r="S83" s="125">
        <f t="shared" ref="S83:U83" si="276">SUM(S96,S109)</f>
        <v>0</v>
      </c>
      <c r="T83" s="125">
        <f t="shared" si="276"/>
        <v>0</v>
      </c>
      <c r="U83" s="125">
        <f t="shared" si="276"/>
        <v>0</v>
      </c>
      <c r="V83" s="82">
        <f t="shared" si="266"/>
        <v>16311738.777195439</v>
      </c>
      <c r="W83" s="82">
        <f t="shared" si="266"/>
        <v>16024526.300000001</v>
      </c>
      <c r="X83" s="82">
        <f t="shared" ref="X83" si="277">SUM(X96,X109)</f>
        <v>10716083.67</v>
      </c>
      <c r="Y83" s="82">
        <f t="shared" si="272"/>
        <v>444640.27</v>
      </c>
      <c r="Z83" s="82">
        <f t="shared" ref="Z83" si="278">SUM(Z96,Z109)</f>
        <v>0</v>
      </c>
      <c r="AA83" s="161"/>
      <c r="AC83" s="84"/>
      <c r="AD83" s="84"/>
      <c r="AE83" s="84"/>
      <c r="AF83" s="84"/>
      <c r="AG83" s="84"/>
      <c r="AH83" s="84"/>
    </row>
    <row r="84" spans="1:34">
      <c r="A84" s="72"/>
      <c r="B84" s="183"/>
      <c r="C84" s="106" t="s">
        <v>950</v>
      </c>
      <c r="D84" s="101"/>
      <c r="E84" s="102">
        <f t="shared" si="264"/>
        <v>2275.1616636456838</v>
      </c>
      <c r="F84" s="102">
        <f t="shared" si="268"/>
        <v>2381</v>
      </c>
      <c r="G84" s="102">
        <f t="shared" si="268"/>
        <v>1706</v>
      </c>
      <c r="H84" s="103">
        <f t="shared" si="224"/>
        <v>1.0428540531255657</v>
      </c>
      <c r="I84" s="104">
        <f t="shared" si="225"/>
        <v>0.70236141818991171</v>
      </c>
      <c r="J84" s="104">
        <f t="shared" si="226"/>
        <v>0.67349924573323139</v>
      </c>
      <c r="K84" s="105">
        <f t="shared" si="236"/>
        <v>-675</v>
      </c>
      <c r="L84" s="105">
        <f t="shared" si="274"/>
        <v>73</v>
      </c>
      <c r="M84" s="152">
        <f t="shared" si="231"/>
        <v>0.731501321731995</v>
      </c>
      <c r="N84" s="105">
        <f t="shared" si="223"/>
        <v>-602</v>
      </c>
      <c r="O84" s="105">
        <f t="shared" si="269"/>
        <v>73</v>
      </c>
      <c r="P84" s="102">
        <f t="shared" ref="P84" si="279">SUM(P97,P110)</f>
        <v>0</v>
      </c>
      <c r="Q84" s="152">
        <f t="shared" si="227"/>
        <v>0.70236141818991171</v>
      </c>
      <c r="R84" s="105">
        <f t="shared" ref="R84:R93" si="280">K84+P84</f>
        <v>-675</v>
      </c>
      <c r="S84" s="125">
        <f t="shared" ref="S84:U84" si="281">SUM(S97,S110)</f>
        <v>0</v>
      </c>
      <c r="T84" s="125">
        <f t="shared" si="281"/>
        <v>0</v>
      </c>
      <c r="U84" s="125">
        <f t="shared" si="281"/>
        <v>0</v>
      </c>
      <c r="V84" s="82">
        <f t="shared" si="266"/>
        <v>12558452.345990058</v>
      </c>
      <c r="W84" s="82">
        <f t="shared" si="266"/>
        <v>13096632.93</v>
      </c>
      <c r="X84" s="82">
        <f t="shared" ref="X84" si="282">SUM(X97,X110)</f>
        <v>8820572.4000000004</v>
      </c>
      <c r="Y84" s="82">
        <f t="shared" si="272"/>
        <v>365952.08999999997</v>
      </c>
      <c r="Z84" s="82">
        <f t="shared" ref="Z84" si="283">SUM(Z97,Z110)</f>
        <v>0</v>
      </c>
      <c r="AA84" s="161"/>
      <c r="AC84" s="84"/>
      <c r="AD84" s="84"/>
      <c r="AE84" s="84"/>
      <c r="AF84" s="84"/>
      <c r="AG84" s="84"/>
      <c r="AH84" s="84"/>
    </row>
    <row r="85" spans="1:34">
      <c r="A85" s="72"/>
      <c r="B85" s="183"/>
      <c r="C85" s="107" t="s">
        <v>1043</v>
      </c>
      <c r="D85" s="108"/>
      <c r="E85" s="109">
        <f t="shared" si="264"/>
        <v>1739.5224214245245</v>
      </c>
      <c r="F85" s="109">
        <f t="shared" si="268"/>
        <v>1786</v>
      </c>
      <c r="G85" s="109">
        <f t="shared" si="268"/>
        <v>981</v>
      </c>
      <c r="H85" s="110">
        <f t="shared" si="224"/>
        <v>1.0289324471759986</v>
      </c>
      <c r="I85" s="111">
        <f t="shared" si="225"/>
        <v>0.5689871114811943</v>
      </c>
      <c r="J85" s="111">
        <f t="shared" si="226"/>
        <v>0.55298782057348139</v>
      </c>
      <c r="K85" s="112">
        <f t="shared" si="236"/>
        <v>-805</v>
      </c>
      <c r="L85" s="112">
        <f t="shared" si="274"/>
        <v>44</v>
      </c>
      <c r="M85" s="153">
        <f t="shared" si="231"/>
        <v>0.5930061766375011</v>
      </c>
      <c r="N85" s="112">
        <f t="shared" si="223"/>
        <v>-761</v>
      </c>
      <c r="O85" s="112">
        <f t="shared" si="269"/>
        <v>44</v>
      </c>
      <c r="P85" s="109">
        <f t="shared" ref="P85" si="284">SUM(P98,P111)</f>
        <v>0</v>
      </c>
      <c r="Q85" s="153">
        <f t="shared" si="227"/>
        <v>0.5689871114811943</v>
      </c>
      <c r="R85" s="112">
        <f t="shared" si="280"/>
        <v>-805</v>
      </c>
      <c r="S85" s="126">
        <f t="shared" ref="S85:U85" si="285">SUM(S98,S111)</f>
        <v>0</v>
      </c>
      <c r="T85" s="126">
        <f t="shared" si="285"/>
        <v>0</v>
      </c>
      <c r="U85" s="126">
        <f t="shared" si="285"/>
        <v>0</v>
      </c>
      <c r="V85" s="81">
        <f t="shared" si="266"/>
        <v>10423463.959598005</v>
      </c>
      <c r="W85" s="81">
        <f t="shared" si="266"/>
        <v>10725040.279999999</v>
      </c>
      <c r="X85" s="81">
        <f t="shared" ref="X85" si="286">SUM(X98,X111)</f>
        <v>5930816.6500000004</v>
      </c>
      <c r="Y85" s="81">
        <f t="shared" si="272"/>
        <v>250361.86</v>
      </c>
      <c r="Z85" s="81">
        <f t="shared" ref="Z85" si="287">SUM(Z98,Z111)</f>
        <v>0</v>
      </c>
      <c r="AA85" s="160"/>
      <c r="AC85" s="84"/>
      <c r="AD85" s="84"/>
      <c r="AE85" s="84"/>
      <c r="AF85" s="84"/>
      <c r="AG85" s="84"/>
      <c r="AH85" s="84"/>
    </row>
    <row r="86" spans="1:34">
      <c r="A86" s="72"/>
      <c r="B86" s="183"/>
      <c r="C86" s="107" t="s">
        <v>1044</v>
      </c>
      <c r="D86" s="108"/>
      <c r="E86" s="109">
        <f t="shared" si="264"/>
        <v>73.689193706216059</v>
      </c>
      <c r="F86" s="109">
        <f t="shared" si="268"/>
        <v>80.000002687658466</v>
      </c>
      <c r="G86" s="109">
        <f t="shared" si="268"/>
        <v>92.666666666666657</v>
      </c>
      <c r="H86" s="110">
        <f t="shared" si="224"/>
        <v>1.0856407112468689</v>
      </c>
      <c r="I86" s="111">
        <f t="shared" si="225"/>
        <v>1.2575330633239088</v>
      </c>
      <c r="J86" s="111">
        <f t="shared" si="226"/>
        <v>1.1583326327912113</v>
      </c>
      <c r="K86" s="112">
        <f t="shared" si="236"/>
        <v>12.666663979008192</v>
      </c>
      <c r="L86" s="112">
        <f t="shared" si="274"/>
        <v>1</v>
      </c>
      <c r="M86" s="153">
        <f t="shared" si="231"/>
        <v>1.2711035614520045</v>
      </c>
      <c r="N86" s="112">
        <f t="shared" si="223"/>
        <v>13.666663979008192</v>
      </c>
      <c r="O86" s="112">
        <f t="shared" si="269"/>
        <v>1</v>
      </c>
      <c r="P86" s="109">
        <f t="shared" ref="P86" si="288">SUM(P99,P112)</f>
        <v>0</v>
      </c>
      <c r="Q86" s="153">
        <f t="shared" si="227"/>
        <v>1.2575330633239088</v>
      </c>
      <c r="R86" s="112">
        <f t="shared" si="280"/>
        <v>12.666663979008192</v>
      </c>
      <c r="S86" s="126">
        <f t="shared" ref="S86:U86" si="289">SUM(S99,S112)</f>
        <v>0</v>
      </c>
      <c r="T86" s="126">
        <f t="shared" si="289"/>
        <v>0</v>
      </c>
      <c r="U86" s="126">
        <f t="shared" si="289"/>
        <v>0</v>
      </c>
      <c r="V86" s="81">
        <f t="shared" si="266"/>
        <v>788331.41562072188</v>
      </c>
      <c r="W86" s="81">
        <f t="shared" si="266"/>
        <v>855844.67875273153</v>
      </c>
      <c r="X86" s="81">
        <f t="shared" ref="X86" si="290">SUM(X99,X112)</f>
        <v>991352.82</v>
      </c>
      <c r="Y86" s="81">
        <f t="shared" si="272"/>
        <v>10698.05</v>
      </c>
      <c r="Z86" s="81">
        <f t="shared" ref="Z86" si="291">SUM(Z99,Z112)</f>
        <v>0</v>
      </c>
      <c r="AA86" s="160"/>
      <c r="AC86" s="84"/>
      <c r="AD86" s="84"/>
      <c r="AE86" s="84"/>
      <c r="AF86" s="84"/>
      <c r="AG86" s="84"/>
      <c r="AH86" s="84"/>
    </row>
    <row r="87" spans="1:34">
      <c r="A87" s="72"/>
      <c r="B87" s="183"/>
      <c r="C87" s="113" t="s">
        <v>951</v>
      </c>
      <c r="D87" s="114">
        <v>4535.5</v>
      </c>
      <c r="E87" s="115">
        <f t="shared" si="264"/>
        <v>396.17652086581154</v>
      </c>
      <c r="F87" s="115">
        <f t="shared" si="268"/>
        <v>429.5</v>
      </c>
      <c r="G87" s="115">
        <f t="shared" si="268"/>
        <v>487</v>
      </c>
      <c r="H87" s="116">
        <f t="shared" si="224"/>
        <v>1.0841127057740896</v>
      </c>
      <c r="I87" s="117">
        <f t="shared" si="225"/>
        <v>1.2292500295971633</v>
      </c>
      <c r="J87" s="117">
        <f t="shared" si="226"/>
        <v>1.1338766006984866</v>
      </c>
      <c r="K87" s="118">
        <f t="shared" si="236"/>
        <v>57.5</v>
      </c>
      <c r="L87" s="118">
        <f t="shared" si="274"/>
        <v>36</v>
      </c>
      <c r="M87" s="154">
        <f t="shared" si="231"/>
        <v>1.3201186149472617</v>
      </c>
      <c r="N87" s="118">
        <f t="shared" si="223"/>
        <v>93.5</v>
      </c>
      <c r="O87" s="118">
        <f t="shared" si="269"/>
        <v>36</v>
      </c>
      <c r="P87" s="115">
        <f>SUM(P100,P113)</f>
        <v>0</v>
      </c>
      <c r="Q87" s="154">
        <f t="shared" si="227"/>
        <v>1.2292500295971633</v>
      </c>
      <c r="R87" s="118">
        <f t="shared" si="280"/>
        <v>57.5</v>
      </c>
      <c r="S87" s="127">
        <f t="shared" ref="S87:U93" si="292">SUM(S100,S113)</f>
        <v>0</v>
      </c>
      <c r="T87" s="127">
        <f t="shared" si="292"/>
        <v>0</v>
      </c>
      <c r="U87" s="127">
        <f t="shared" si="292"/>
        <v>0</v>
      </c>
      <c r="V87" s="63">
        <f t="shared" si="266"/>
        <v>1796858.610386888</v>
      </c>
      <c r="W87" s="63">
        <f t="shared" si="266"/>
        <v>1947997.25</v>
      </c>
      <c r="X87" s="63">
        <f t="shared" ref="X87:Y87" si="293">SUM(X100,X113)</f>
        <v>2208788.5</v>
      </c>
      <c r="Y87" s="63">
        <f t="shared" si="293"/>
        <v>163278</v>
      </c>
      <c r="Z87" s="63">
        <f t="shared" ref="Z87" si="294">SUM(Z100,Z113)</f>
        <v>0</v>
      </c>
      <c r="AA87" s="63"/>
      <c r="AC87" s="84"/>
      <c r="AD87" s="84"/>
      <c r="AE87" s="84"/>
      <c r="AF87" s="84"/>
      <c r="AG87" s="84"/>
      <c r="AH87" s="84"/>
    </row>
    <row r="88" spans="1:34">
      <c r="A88" s="72"/>
      <c r="B88" s="183"/>
      <c r="C88" s="113" t="s">
        <v>952</v>
      </c>
      <c r="D88" s="114">
        <v>3444.49</v>
      </c>
      <c r="E88" s="115">
        <f t="shared" si="264"/>
        <v>1187.8148019621326</v>
      </c>
      <c r="F88" s="115">
        <f t="shared" si="268"/>
        <v>973</v>
      </c>
      <c r="G88" s="115">
        <f t="shared" si="268"/>
        <v>748</v>
      </c>
      <c r="H88" s="116">
        <f t="shared" si="224"/>
        <v>0.81915126700956808</v>
      </c>
      <c r="I88" s="117">
        <f t="shared" si="225"/>
        <v>0.62972779827662573</v>
      </c>
      <c r="J88" s="117">
        <f t="shared" si="226"/>
        <v>0.76875642343268225</v>
      </c>
      <c r="K88" s="118">
        <f t="shared" si="236"/>
        <v>-225</v>
      </c>
      <c r="L88" s="118">
        <f t="shared" si="274"/>
        <v>9</v>
      </c>
      <c r="M88" s="154">
        <f t="shared" si="231"/>
        <v>0.63730473702594348</v>
      </c>
      <c r="N88" s="118">
        <f t="shared" si="223"/>
        <v>-216</v>
      </c>
      <c r="O88" s="118">
        <f t="shared" si="269"/>
        <v>9</v>
      </c>
      <c r="P88" s="115">
        <f t="shared" ref="P88" si="295">SUM(P101,P114)</f>
        <v>0</v>
      </c>
      <c r="Q88" s="154">
        <f t="shared" si="227"/>
        <v>0.62972779827662573</v>
      </c>
      <c r="R88" s="118">
        <f t="shared" si="280"/>
        <v>-225</v>
      </c>
      <c r="S88" s="127">
        <f t="shared" si="292"/>
        <v>0</v>
      </c>
      <c r="T88" s="127">
        <f t="shared" si="292"/>
        <v>0</v>
      </c>
      <c r="U88" s="127">
        <f t="shared" si="292"/>
        <v>0</v>
      </c>
      <c r="V88" s="63">
        <f t="shared" si="266"/>
        <v>4091416.2072105454</v>
      </c>
      <c r="W88" s="63">
        <f t="shared" si="266"/>
        <v>3351488.77</v>
      </c>
      <c r="X88" s="63">
        <f t="shared" ref="X88:Y88" si="296">SUM(X101,X114)</f>
        <v>2576478.5199999996</v>
      </c>
      <c r="Y88" s="63">
        <f t="shared" si="296"/>
        <v>31000.409999999996</v>
      </c>
      <c r="Z88" s="63">
        <f t="shared" ref="Z88" si="297">SUM(Z101,Z114)</f>
        <v>0</v>
      </c>
      <c r="AA88" s="63"/>
      <c r="AC88" s="84"/>
      <c r="AD88" s="84"/>
      <c r="AE88" s="84"/>
      <c r="AF88" s="84"/>
      <c r="AG88" s="84"/>
      <c r="AH88" s="84"/>
    </row>
    <row r="89" spans="1:34">
      <c r="A89" s="72"/>
      <c r="B89" s="183"/>
      <c r="C89" s="113" t="s">
        <v>953</v>
      </c>
      <c r="D89" s="114">
        <v>3985.87</v>
      </c>
      <c r="E89" s="115">
        <f t="shared" si="264"/>
        <v>535.63924222115918</v>
      </c>
      <c r="F89" s="115">
        <f t="shared" si="268"/>
        <v>595</v>
      </c>
      <c r="G89" s="115">
        <f t="shared" si="268"/>
        <v>725</v>
      </c>
      <c r="H89" s="116">
        <f t="shared" si="224"/>
        <v>1.1108222719692586</v>
      </c>
      <c r="I89" s="117">
        <f t="shared" si="225"/>
        <v>1.3535229364331303</v>
      </c>
      <c r="J89" s="117">
        <f t="shared" si="226"/>
        <v>1.2184873949579833</v>
      </c>
      <c r="K89" s="118">
        <f t="shared" si="236"/>
        <v>130</v>
      </c>
      <c r="L89" s="118">
        <f t="shared" si="274"/>
        <v>29</v>
      </c>
      <c r="M89" s="154">
        <f t="shared" si="231"/>
        <v>1.4076638538904556</v>
      </c>
      <c r="N89" s="118">
        <f t="shared" si="223"/>
        <v>159</v>
      </c>
      <c r="O89" s="118">
        <f t="shared" si="269"/>
        <v>29</v>
      </c>
      <c r="P89" s="115">
        <f t="shared" ref="P89" si="298">SUM(P102,P115)</f>
        <v>0</v>
      </c>
      <c r="Q89" s="154">
        <f t="shared" si="227"/>
        <v>1.3535229364331303</v>
      </c>
      <c r="R89" s="118">
        <f t="shared" si="280"/>
        <v>130</v>
      </c>
      <c r="S89" s="127">
        <f t="shared" si="292"/>
        <v>0</v>
      </c>
      <c r="T89" s="127">
        <f t="shared" si="292"/>
        <v>0</v>
      </c>
      <c r="U89" s="127">
        <f t="shared" si="292"/>
        <v>0</v>
      </c>
      <c r="V89" s="63">
        <f t="shared" si="266"/>
        <v>2134988.3863920514</v>
      </c>
      <c r="W89" s="63">
        <f t="shared" si="266"/>
        <v>2371592.65</v>
      </c>
      <c r="X89" s="63">
        <f t="shared" ref="X89:Y89" si="299">SUM(X102,X115)</f>
        <v>2889755.75</v>
      </c>
      <c r="Y89" s="63">
        <f t="shared" si="299"/>
        <v>115590.23</v>
      </c>
      <c r="Z89" s="63">
        <f t="shared" ref="Z89" si="300">SUM(Z102,Z115)</f>
        <v>0</v>
      </c>
      <c r="AA89" s="63"/>
      <c r="AC89" s="84"/>
      <c r="AD89" s="84"/>
      <c r="AE89" s="84"/>
      <c r="AF89" s="84"/>
      <c r="AG89" s="84"/>
      <c r="AH89" s="84"/>
    </row>
    <row r="90" spans="1:34">
      <c r="A90" s="72"/>
      <c r="B90" s="183"/>
      <c r="C90" s="113" t="s">
        <v>954</v>
      </c>
      <c r="D90" s="114">
        <v>6232.07</v>
      </c>
      <c r="E90" s="115">
        <f t="shared" si="264"/>
        <v>1529.5223271879177</v>
      </c>
      <c r="F90" s="115">
        <f t="shared" si="268"/>
        <v>1582</v>
      </c>
      <c r="G90" s="115">
        <f t="shared" si="268"/>
        <v>889</v>
      </c>
      <c r="H90" s="116">
        <f t="shared" si="224"/>
        <v>1.0343098442430483</v>
      </c>
      <c r="I90" s="117">
        <f t="shared" si="225"/>
        <v>0.58122721335781935</v>
      </c>
      <c r="J90" s="117">
        <f t="shared" si="226"/>
        <v>0.56194690265486735</v>
      </c>
      <c r="K90" s="118">
        <f t="shared" si="236"/>
        <v>-693</v>
      </c>
      <c r="L90" s="118">
        <f t="shared" si="274"/>
        <v>32</v>
      </c>
      <c r="M90" s="154">
        <f t="shared" si="231"/>
        <v>0.60214877784314025</v>
      </c>
      <c r="N90" s="118">
        <f t="shared" si="223"/>
        <v>-661</v>
      </c>
      <c r="O90" s="118">
        <f t="shared" si="269"/>
        <v>32</v>
      </c>
      <c r="P90" s="115">
        <f t="shared" ref="P90" si="301">SUM(P103,P116)</f>
        <v>0</v>
      </c>
      <c r="Q90" s="154">
        <f t="shared" si="227"/>
        <v>0.58122721335781935</v>
      </c>
      <c r="R90" s="118">
        <f t="shared" si="280"/>
        <v>-693</v>
      </c>
      <c r="S90" s="127">
        <f t="shared" si="292"/>
        <v>0</v>
      </c>
      <c r="T90" s="127">
        <f t="shared" si="292"/>
        <v>0</v>
      </c>
      <c r="U90" s="127">
        <f t="shared" si="292"/>
        <v>0</v>
      </c>
      <c r="V90" s="63">
        <f t="shared" si="266"/>
        <v>9532090.2095980048</v>
      </c>
      <c r="W90" s="63">
        <f t="shared" si="266"/>
        <v>9859134.7399999984</v>
      </c>
      <c r="X90" s="63">
        <f t="shared" ref="X90:Y90" si="302">SUM(X103,X116)</f>
        <v>5540310.2300000004</v>
      </c>
      <c r="Y90" s="63">
        <f t="shared" si="302"/>
        <v>199426.24</v>
      </c>
      <c r="Z90" s="63">
        <f t="shared" ref="Z90" si="303">SUM(Z103,Z116)</f>
        <v>0</v>
      </c>
      <c r="AA90" s="63"/>
      <c r="AC90" s="84"/>
      <c r="AD90" s="84"/>
      <c r="AE90" s="84"/>
      <c r="AF90" s="84"/>
      <c r="AG90" s="84"/>
      <c r="AH90" s="84"/>
    </row>
    <row r="91" spans="1:34">
      <c r="A91" s="72"/>
      <c r="B91" s="183"/>
      <c r="C91" s="113" t="s">
        <v>955</v>
      </c>
      <c r="D91" s="114">
        <v>8489.27</v>
      </c>
      <c r="E91" s="115">
        <f t="shared" si="264"/>
        <v>105.00004711830343</v>
      </c>
      <c r="F91" s="115">
        <f t="shared" si="268"/>
        <v>102</v>
      </c>
      <c r="G91" s="115">
        <f t="shared" si="268"/>
        <v>46</v>
      </c>
      <c r="H91" s="116">
        <f t="shared" si="224"/>
        <v>0.97142813550432716</v>
      </c>
      <c r="I91" s="117">
        <f t="shared" si="225"/>
        <v>0.4380950415019515</v>
      </c>
      <c r="J91" s="117">
        <f t="shared" si="226"/>
        <v>0.45098039215686275</v>
      </c>
      <c r="K91" s="118">
        <f t="shared" si="236"/>
        <v>-56</v>
      </c>
      <c r="L91" s="118">
        <f t="shared" si="274"/>
        <v>6</v>
      </c>
      <c r="M91" s="154">
        <f t="shared" si="231"/>
        <v>0.49523787300220601</v>
      </c>
      <c r="N91" s="118">
        <f t="shared" si="223"/>
        <v>-50</v>
      </c>
      <c r="O91" s="118">
        <f t="shared" si="269"/>
        <v>6</v>
      </c>
      <c r="P91" s="115">
        <f t="shared" ref="P91" si="304">SUM(P104,P117)</f>
        <v>0</v>
      </c>
      <c r="Q91" s="154">
        <f t="shared" si="227"/>
        <v>0.4380950415019515</v>
      </c>
      <c r="R91" s="118">
        <f t="shared" si="280"/>
        <v>-56</v>
      </c>
      <c r="S91" s="127">
        <f t="shared" si="292"/>
        <v>0</v>
      </c>
      <c r="T91" s="127">
        <f t="shared" si="292"/>
        <v>0</v>
      </c>
      <c r="U91" s="127">
        <f t="shared" si="292"/>
        <v>0</v>
      </c>
      <c r="V91" s="63">
        <f t="shared" si="266"/>
        <v>891373.74999999977</v>
      </c>
      <c r="W91" s="63">
        <f t="shared" si="266"/>
        <v>865905.54</v>
      </c>
      <c r="X91" s="63">
        <f t="shared" ref="X91:Y91" si="305">SUM(X104,X117)</f>
        <v>390506.42000000004</v>
      </c>
      <c r="Y91" s="63">
        <f t="shared" si="305"/>
        <v>50935.62000000001</v>
      </c>
      <c r="Z91" s="63">
        <f t="shared" ref="Z91" si="306">SUM(Z104,Z117)</f>
        <v>0</v>
      </c>
      <c r="AA91" s="63"/>
      <c r="AC91" s="84"/>
      <c r="AD91" s="84"/>
      <c r="AE91" s="84"/>
      <c r="AF91" s="84"/>
      <c r="AG91" s="84"/>
      <c r="AH91" s="84"/>
    </row>
    <row r="92" spans="1:34">
      <c r="A92" s="72"/>
      <c r="B92" s="183"/>
      <c r="C92" s="113" t="s">
        <v>956</v>
      </c>
      <c r="D92" s="114">
        <v>3566.02</v>
      </c>
      <c r="E92" s="115">
        <f t="shared" si="264"/>
        <v>221.06758111864821</v>
      </c>
      <c r="F92" s="115">
        <f t="shared" si="268"/>
        <v>195.00000806297538</v>
      </c>
      <c r="G92" s="115">
        <f t="shared" si="268"/>
        <v>56</v>
      </c>
      <c r="H92" s="116">
        <f t="shared" si="224"/>
        <v>0.8820832393254342</v>
      </c>
      <c r="I92" s="117">
        <f t="shared" si="225"/>
        <v>0.25331620184483084</v>
      </c>
      <c r="J92" s="117">
        <f t="shared" si="226"/>
        <v>0.2871794753050203</v>
      </c>
      <c r="K92" s="118">
        <f t="shared" si="236"/>
        <v>-139.00000806297538</v>
      </c>
      <c r="L92" s="118">
        <f t="shared" si="274"/>
        <v>0</v>
      </c>
      <c r="M92" s="154">
        <f t="shared" si="231"/>
        <v>0.25331620184483084</v>
      </c>
      <c r="N92" s="118">
        <f t="shared" si="223"/>
        <v>-139.00000806297538</v>
      </c>
      <c r="O92" s="118">
        <f t="shared" si="269"/>
        <v>0</v>
      </c>
      <c r="P92" s="115">
        <f t="shared" ref="P92" si="307">SUM(P105,P118)</f>
        <v>0</v>
      </c>
      <c r="Q92" s="154">
        <f t="shared" si="227"/>
        <v>0.25331620184483084</v>
      </c>
      <c r="R92" s="118">
        <f t="shared" si="280"/>
        <v>-139.00000806297538</v>
      </c>
      <c r="S92" s="127">
        <f t="shared" si="292"/>
        <v>0</v>
      </c>
      <c r="T92" s="127">
        <f t="shared" si="292"/>
        <v>0</v>
      </c>
      <c r="U92" s="127">
        <f t="shared" si="292"/>
        <v>0</v>
      </c>
      <c r="V92" s="63">
        <f t="shared" si="266"/>
        <v>788331.41562072188</v>
      </c>
      <c r="W92" s="63">
        <f t="shared" si="266"/>
        <v>695373.92875273153</v>
      </c>
      <c r="X92" s="63">
        <f t="shared" ref="X92:Y92" si="308">SUM(X105,X118)</f>
        <v>199697.12</v>
      </c>
      <c r="Y92" s="63">
        <f t="shared" si="308"/>
        <v>0</v>
      </c>
      <c r="Z92" s="63">
        <f t="shared" ref="Z92" si="309">SUM(Z105,Z118)</f>
        <v>0</v>
      </c>
      <c r="AA92" s="63"/>
      <c r="AC92" s="84"/>
      <c r="AD92" s="84"/>
      <c r="AE92" s="84"/>
      <c r="AF92" s="84"/>
      <c r="AG92" s="84"/>
      <c r="AH92" s="84"/>
    </row>
    <row r="93" spans="1:34">
      <c r="A93" s="72"/>
      <c r="B93" s="184"/>
      <c r="C93" s="119" t="s">
        <v>957</v>
      </c>
      <c r="D93" s="120">
        <v>10698.05</v>
      </c>
      <c r="E93" s="121">
        <f t="shared" si="264"/>
        <v>0</v>
      </c>
      <c r="F93" s="121">
        <f t="shared" si="268"/>
        <v>15</v>
      </c>
      <c r="G93" s="121">
        <f t="shared" si="268"/>
        <v>74</v>
      </c>
      <c r="H93" s="122" t="str">
        <f t="shared" si="224"/>
        <v/>
      </c>
      <c r="I93" s="123" t="str">
        <f t="shared" si="225"/>
        <v/>
      </c>
      <c r="J93" s="123">
        <f t="shared" si="226"/>
        <v>4.9333333333333327</v>
      </c>
      <c r="K93" s="124">
        <f t="shared" si="236"/>
        <v>59</v>
      </c>
      <c r="L93" s="124">
        <f t="shared" si="274"/>
        <v>1</v>
      </c>
      <c r="M93" s="155" t="str">
        <f t="shared" si="231"/>
        <v/>
      </c>
      <c r="N93" s="124">
        <f t="shared" si="223"/>
        <v>60</v>
      </c>
      <c r="O93" s="124">
        <f t="shared" si="269"/>
        <v>1</v>
      </c>
      <c r="P93" s="115">
        <f t="shared" ref="P93" si="310">SUM(P106,P119)</f>
        <v>0</v>
      </c>
      <c r="Q93" s="155" t="str">
        <f t="shared" si="227"/>
        <v/>
      </c>
      <c r="R93" s="124">
        <f t="shared" si="280"/>
        <v>59</v>
      </c>
      <c r="S93" s="127">
        <f t="shared" si="292"/>
        <v>0</v>
      </c>
      <c r="T93" s="127">
        <f t="shared" si="292"/>
        <v>0</v>
      </c>
      <c r="U93" s="127">
        <f t="shared" si="292"/>
        <v>0</v>
      </c>
      <c r="V93" s="63">
        <f t="shared" si="266"/>
        <v>0</v>
      </c>
      <c r="W93" s="63">
        <f t="shared" si="266"/>
        <v>160470.75</v>
      </c>
      <c r="X93" s="63">
        <f t="shared" ref="X93:Y93" si="311">SUM(X106,X119)</f>
        <v>791655.7</v>
      </c>
      <c r="Y93" s="63">
        <f t="shared" si="311"/>
        <v>10698.05</v>
      </c>
      <c r="Z93" s="63">
        <f t="shared" ref="Z93" si="312">SUM(Z106,Z119)</f>
        <v>0</v>
      </c>
      <c r="AA93" s="63"/>
      <c r="AC93" s="84"/>
      <c r="AD93" s="84"/>
      <c r="AE93" s="84"/>
      <c r="AF93" s="84"/>
      <c r="AG93" s="84"/>
      <c r="AH93" s="84"/>
    </row>
    <row r="94" spans="1:34">
      <c r="A94" s="72"/>
      <c r="B94" s="185" t="s">
        <v>887</v>
      </c>
      <c r="C94" s="94" t="s">
        <v>926</v>
      </c>
      <c r="D94" s="95"/>
      <c r="E94" s="96"/>
      <c r="F94" s="96"/>
      <c r="G94" s="96"/>
      <c r="H94" s="97">
        <f t="shared" si="224"/>
        <v>0.9718483423069787</v>
      </c>
      <c r="I94" s="98">
        <f t="shared" si="225"/>
        <v>0.69046742488544377</v>
      </c>
      <c r="J94" s="98">
        <f t="shared" si="226"/>
        <v>0.71046828484206548</v>
      </c>
      <c r="K94" s="99">
        <f>(X94-W94)/10000</f>
        <v>-341.17146787527304</v>
      </c>
      <c r="L94" s="99">
        <f>Y94/10000</f>
        <v>12.999060999999999</v>
      </c>
      <c r="M94" s="151">
        <f t="shared" si="231"/>
        <v>0.70118839089288165</v>
      </c>
      <c r="N94" s="99">
        <f t="shared" si="223"/>
        <v>-328.17240687527305</v>
      </c>
      <c r="O94" s="99"/>
      <c r="P94" s="158">
        <f>Z94/10000</f>
        <v>0</v>
      </c>
      <c r="Q94" s="151">
        <f t="shared" si="227"/>
        <v>0.69046742488544377</v>
      </c>
      <c r="R94" s="99">
        <f>K94+P94</f>
        <v>-341.17146787527304</v>
      </c>
      <c r="S94" s="125"/>
      <c r="T94" s="125"/>
      <c r="U94" s="125"/>
      <c r="V94" s="81">
        <f t="shared" ref="V94:W94" si="313">SUM(V100:V106)</f>
        <v>12124897.132386779</v>
      </c>
      <c r="W94" s="81">
        <f t="shared" si="313"/>
        <v>11783561.178752732</v>
      </c>
      <c r="X94" s="81">
        <f t="shared" ref="X94:Y94" si="314">SUM(X100:X106)</f>
        <v>8371846.5000000009</v>
      </c>
      <c r="Y94" s="81">
        <f t="shared" si="314"/>
        <v>129990.61</v>
      </c>
      <c r="Z94" s="81">
        <f t="shared" ref="Z94" si="315">SUM(Z100:Z106)</f>
        <v>0</v>
      </c>
      <c r="AA94" s="160">
        <f>380000/4000</f>
        <v>95</v>
      </c>
      <c r="AC94" s="84"/>
      <c r="AD94" s="84"/>
      <c r="AE94" s="84"/>
      <c r="AF94" s="84"/>
      <c r="AG94" s="84"/>
      <c r="AH94" s="84"/>
    </row>
    <row r="95" spans="1:34">
      <c r="A95" s="72"/>
      <c r="B95" s="186"/>
      <c r="C95" s="100" t="s">
        <v>710</v>
      </c>
      <c r="D95" s="101"/>
      <c r="E95" s="102"/>
      <c r="F95" s="102"/>
      <c r="G95" s="102"/>
      <c r="H95" s="103">
        <f t="shared" si="224"/>
        <v>1.012337247181414</v>
      </c>
      <c r="I95" s="104">
        <f t="shared" si="225"/>
        <v>0.47612796812780589</v>
      </c>
      <c r="J95" s="104">
        <f t="shared" si="226"/>
        <v>0.47032544683449962</v>
      </c>
      <c r="K95" s="105">
        <f>(X95-W95)/10000</f>
        <v>-377.40826987527311</v>
      </c>
      <c r="L95" s="105">
        <f>Y95/10000</f>
        <v>7.7042039999999989</v>
      </c>
      <c r="M95" s="152">
        <f t="shared" si="231"/>
        <v>0.48707384823235994</v>
      </c>
      <c r="N95" s="105">
        <f t="shared" si="223"/>
        <v>-369.7040658752731</v>
      </c>
      <c r="O95" s="105"/>
      <c r="P95" s="159">
        <f>Z95/10000</f>
        <v>0</v>
      </c>
      <c r="Q95" s="152">
        <f t="shared" si="227"/>
        <v>0.47612796812780589</v>
      </c>
      <c r="R95" s="105">
        <f>K95+P95</f>
        <v>-377.40826987527311</v>
      </c>
      <c r="S95" s="125"/>
      <c r="T95" s="125"/>
      <c r="U95" s="125"/>
      <c r="V95" s="81">
        <f t="shared" ref="V95:W95" si="316">SUM(V103:V106)</f>
        <v>7038450.9298568331</v>
      </c>
      <c r="W95" s="81">
        <f t="shared" si="316"/>
        <v>7125286.0387527309</v>
      </c>
      <c r="X95" s="81">
        <f t="shared" ref="X95:Y95" si="317">SUM(X103:X106)</f>
        <v>3351203.34</v>
      </c>
      <c r="Y95" s="81">
        <f t="shared" si="317"/>
        <v>77042.039999999994</v>
      </c>
      <c r="Z95" s="81">
        <f t="shared" ref="Z95" si="318">SUM(Z103:Z106)</f>
        <v>0</v>
      </c>
      <c r="AA95" s="160"/>
      <c r="AC95" s="84"/>
      <c r="AD95" s="84"/>
      <c r="AE95" s="84"/>
      <c r="AF95" s="84"/>
      <c r="AG95" s="84"/>
      <c r="AH95" s="84"/>
    </row>
    <row r="96" spans="1:34">
      <c r="A96" s="72"/>
      <c r="B96" s="186"/>
      <c r="C96" s="106" t="s">
        <v>949</v>
      </c>
      <c r="D96" s="101"/>
      <c r="E96" s="102">
        <f t="shared" ref="E96" si="319">SUM(E100:E101,E103:E104)</f>
        <v>2082.1641996764874</v>
      </c>
      <c r="F96" s="102">
        <f>SUM(F100:F101,F103:F104)</f>
        <v>1948.5</v>
      </c>
      <c r="G96" s="102">
        <f>SUM(G100:G101,G103:G104)</f>
        <v>1272</v>
      </c>
      <c r="H96" s="103">
        <f t="shared" si="224"/>
        <v>0.95682370818476181</v>
      </c>
      <c r="I96" s="104">
        <f t="shared" si="225"/>
        <v>0.57689625539965272</v>
      </c>
      <c r="J96" s="104">
        <f t="shared" si="226"/>
        <v>0.60292847100759184</v>
      </c>
      <c r="K96" s="105">
        <f t="shared" si="236"/>
        <v>-676.5</v>
      </c>
      <c r="L96" s="105">
        <f t="shared" ref="L96:L106" si="320">O96</f>
        <v>22</v>
      </c>
      <c r="M96" s="152">
        <f t="shared" si="231"/>
        <v>0.5882472872818747</v>
      </c>
      <c r="N96" s="105">
        <f t="shared" si="223"/>
        <v>-654.5</v>
      </c>
      <c r="O96" s="105">
        <f>SUM(O100:O101,O103:O104)</f>
        <v>22</v>
      </c>
      <c r="P96" s="102">
        <f>SUM(P100:P101,P103:P104)</f>
        <v>0</v>
      </c>
      <c r="Q96" s="152">
        <f t="shared" si="227"/>
        <v>0.57689625539965272</v>
      </c>
      <c r="R96" s="105">
        <f>K96+P96</f>
        <v>-676.5</v>
      </c>
      <c r="S96" s="125">
        <f t="shared" ref="S96:U96" si="321">SUM(S100:S101,S103:S104)</f>
        <v>0</v>
      </c>
      <c r="T96" s="125">
        <f t="shared" si="321"/>
        <v>0</v>
      </c>
      <c r="U96" s="125">
        <f t="shared" si="321"/>
        <v>0</v>
      </c>
      <c r="V96" s="82">
        <f t="shared" ref="V96:W96" si="322">SUM(V100:V101,V103:V104)</f>
        <v>10398437.888705373</v>
      </c>
      <c r="W96" s="82">
        <f t="shared" si="322"/>
        <v>9949471.9000000004</v>
      </c>
      <c r="X96" s="82">
        <f t="shared" ref="X96" si="323">SUM(X100:X101,X103:X104)</f>
        <v>5998819.8799999999</v>
      </c>
      <c r="Y96" s="82">
        <f>SUM(Y100:Y101,Y103:Y104)</f>
        <v>118032.99999999999</v>
      </c>
      <c r="Z96" s="82">
        <f>SUM(Z100:Z101,Z103:Z104)</f>
        <v>0</v>
      </c>
      <c r="AA96" s="161"/>
      <c r="AC96" s="84"/>
      <c r="AD96" s="84"/>
      <c r="AE96" s="84"/>
      <c r="AF96" s="84"/>
      <c r="AG96" s="84"/>
      <c r="AH96" s="84"/>
    </row>
    <row r="97" spans="1:34">
      <c r="A97" s="72"/>
      <c r="B97" s="186"/>
      <c r="C97" s="106" t="s">
        <v>950</v>
      </c>
      <c r="D97" s="101"/>
      <c r="E97" s="102">
        <f t="shared" ref="E97" si="324">E102+E103+E104*2</f>
        <v>1437.4442761125024</v>
      </c>
      <c r="F97" s="102">
        <f>F102+F103+F104*2</f>
        <v>1433</v>
      </c>
      <c r="G97" s="102">
        <f>G102+G103+G104*2</f>
        <v>966</v>
      </c>
      <c r="H97" s="103">
        <f t="shared" si="224"/>
        <v>1.0006077675141096</v>
      </c>
      <c r="I97" s="104">
        <f t="shared" si="225"/>
        <v>0.61245825379102115</v>
      </c>
      <c r="J97" s="104">
        <f t="shared" si="226"/>
        <v>0.61208624765386388</v>
      </c>
      <c r="K97" s="105">
        <f t="shared" si="236"/>
        <v>-467</v>
      </c>
      <c r="L97" s="105">
        <f t="shared" si="320"/>
        <v>16</v>
      </c>
      <c r="M97" s="152">
        <f t="shared" si="231"/>
        <v>0.62365468973887783</v>
      </c>
      <c r="N97" s="105">
        <f t="shared" si="223"/>
        <v>-451</v>
      </c>
      <c r="O97" s="105">
        <f>O102+O103+O104*2</f>
        <v>16</v>
      </c>
      <c r="P97" s="102">
        <f>P102+P103+P104*2</f>
        <v>0</v>
      </c>
      <c r="Q97" s="152">
        <f t="shared" si="227"/>
        <v>0.61245825379102115</v>
      </c>
      <c r="R97" s="105">
        <f t="shared" ref="R97:R106" si="325">K97+P97</f>
        <v>-467</v>
      </c>
      <c r="S97" s="125">
        <f t="shared" ref="S97:U97" si="326">S102+S103+S104*2</f>
        <v>0</v>
      </c>
      <c r="T97" s="125">
        <f t="shared" si="326"/>
        <v>0</v>
      </c>
      <c r="U97" s="125">
        <f t="shared" si="326"/>
        <v>0</v>
      </c>
      <c r="V97" s="82">
        <f t="shared" ref="V97:W97" si="327">SUM(V102:V104)</f>
        <v>7948926.820506461</v>
      </c>
      <c r="W97" s="82">
        <f t="shared" si="327"/>
        <v>7953757.919999999</v>
      </c>
      <c r="X97" s="82">
        <f t="shared" ref="X97:Y97" si="328">SUM(X102:X104)</f>
        <v>4868385.8400000008</v>
      </c>
      <c r="Y97" s="82">
        <f t="shared" si="328"/>
        <v>88999.65</v>
      </c>
      <c r="Z97" s="82">
        <f t="shared" ref="Z97" si="329">SUM(Z102:Z104)</f>
        <v>0</v>
      </c>
      <c r="AA97" s="161"/>
      <c r="AC97" s="84"/>
      <c r="AD97" s="84"/>
      <c r="AE97" s="84"/>
      <c r="AF97" s="84"/>
      <c r="AG97" s="84"/>
      <c r="AH97" s="84"/>
    </row>
    <row r="98" spans="1:34">
      <c r="A98" s="72"/>
      <c r="B98" s="186"/>
      <c r="C98" s="107" t="s">
        <v>1043</v>
      </c>
      <c r="D98" s="108"/>
      <c r="E98" s="109">
        <f t="shared" ref="E98" si="330">E103+E104*2</f>
        <v>1106.6588849267591</v>
      </c>
      <c r="F98" s="109">
        <f>F103+F104*2</f>
        <v>1099</v>
      </c>
      <c r="G98" s="109">
        <f>G103+G104*2</f>
        <v>478</v>
      </c>
      <c r="H98" s="110">
        <f t="shared" si="224"/>
        <v>0.99879617488985817</v>
      </c>
      <c r="I98" s="111">
        <f t="shared" si="225"/>
        <v>0.4408866970303788</v>
      </c>
      <c r="J98" s="111">
        <f t="shared" si="226"/>
        <v>0.44141808720783032</v>
      </c>
      <c r="K98" s="112">
        <f t="shared" si="236"/>
        <v>-621</v>
      </c>
      <c r="L98" s="112">
        <f t="shared" si="320"/>
        <v>13</v>
      </c>
      <c r="M98" s="153">
        <f t="shared" si="231"/>
        <v>0.45250610936010244</v>
      </c>
      <c r="N98" s="112">
        <f t="shared" si="223"/>
        <v>-608</v>
      </c>
      <c r="O98" s="112">
        <f>O103+O104*2</f>
        <v>13</v>
      </c>
      <c r="P98" s="109">
        <f>P103+P104*2</f>
        <v>0</v>
      </c>
      <c r="Q98" s="153">
        <f t="shared" si="227"/>
        <v>0.4408866970303788</v>
      </c>
      <c r="R98" s="112">
        <f t="shared" si="325"/>
        <v>-621</v>
      </c>
      <c r="S98" s="126">
        <f t="shared" ref="S98:U98" si="331">S103+S104*2</f>
        <v>0</v>
      </c>
      <c r="T98" s="126">
        <f t="shared" si="331"/>
        <v>0</v>
      </c>
      <c r="U98" s="126">
        <f t="shared" si="331"/>
        <v>0</v>
      </c>
      <c r="V98" s="81">
        <f t="shared" ref="V98:W98" si="332">SUM(V103:V104)</f>
        <v>6630459.2533409428</v>
      </c>
      <c r="W98" s="81">
        <f t="shared" si="332"/>
        <v>6622477.3399999989</v>
      </c>
      <c r="X98" s="81">
        <f t="shared" ref="X98:Y98" si="333">SUM(X103:X104)</f>
        <v>2923281.28</v>
      </c>
      <c r="Y98" s="81">
        <f t="shared" si="333"/>
        <v>77042.039999999994</v>
      </c>
      <c r="Z98" s="81">
        <f t="shared" ref="Z98" si="334">SUM(Z103:Z104)</f>
        <v>0</v>
      </c>
      <c r="AA98" s="173">
        <v>160</v>
      </c>
      <c r="AC98" s="84"/>
      <c r="AD98" s="84"/>
      <c r="AE98" s="84"/>
      <c r="AF98" s="84"/>
      <c r="AG98" s="84"/>
      <c r="AH98" s="84"/>
    </row>
    <row r="99" spans="1:34">
      <c r="A99" s="72"/>
      <c r="B99" s="186"/>
      <c r="C99" s="107" t="s">
        <v>1044</v>
      </c>
      <c r="D99" s="108"/>
      <c r="E99" s="109">
        <f t="shared" ref="E99" si="335">E105/3+E106</f>
        <v>38.136977780634055</v>
      </c>
      <c r="F99" s="109">
        <f>F105/3+F106</f>
        <v>47.000002687658466</v>
      </c>
      <c r="G99" s="109">
        <f>G105/3+G106</f>
        <v>40</v>
      </c>
      <c r="H99" s="110">
        <f t="shared" si="224"/>
        <v>1.2323994034548613</v>
      </c>
      <c r="I99" s="111">
        <f t="shared" si="225"/>
        <v>1.0488499757012415</v>
      </c>
      <c r="J99" s="111">
        <f t="shared" si="226"/>
        <v>0.85106335881122264</v>
      </c>
      <c r="K99" s="112">
        <f t="shared" si="236"/>
        <v>-7.0000026876584656</v>
      </c>
      <c r="L99" s="112">
        <f t="shared" si="320"/>
        <v>0</v>
      </c>
      <c r="M99" s="153">
        <f t="shared" si="231"/>
        <v>1.0488499757012415</v>
      </c>
      <c r="N99" s="112">
        <f t="shared" ref="N99:N132" si="336">K99+L99</f>
        <v>-7.0000026876584656</v>
      </c>
      <c r="O99" s="112">
        <f>O105/3+O106</f>
        <v>0</v>
      </c>
      <c r="P99" s="109">
        <f>P105/3+P106</f>
        <v>0</v>
      </c>
      <c r="Q99" s="153">
        <f t="shared" si="227"/>
        <v>1.0488499757012415</v>
      </c>
      <c r="R99" s="112">
        <f t="shared" si="325"/>
        <v>-7.0000026876584656</v>
      </c>
      <c r="S99" s="126">
        <f t="shared" ref="S99:U99" si="337">S105/3+S106</f>
        <v>0</v>
      </c>
      <c r="T99" s="126">
        <f t="shared" si="337"/>
        <v>0</v>
      </c>
      <c r="U99" s="126">
        <f t="shared" si="337"/>
        <v>0</v>
      </c>
      <c r="V99" s="81">
        <f t="shared" ref="V99:W99" si="338">SUM(V105:V106)</f>
        <v>407991.67651588994</v>
      </c>
      <c r="W99" s="81">
        <f t="shared" si="338"/>
        <v>502808.69875273155</v>
      </c>
      <c r="X99" s="81">
        <f t="shared" ref="X99:Y99" si="339">SUM(X105:X106)</f>
        <v>427922.05999999994</v>
      </c>
      <c r="Y99" s="81">
        <f t="shared" si="339"/>
        <v>0</v>
      </c>
      <c r="Z99" s="81">
        <f t="shared" ref="Z99" si="340">SUM(Z105:Z106)</f>
        <v>0</v>
      </c>
      <c r="AA99" s="160"/>
      <c r="AC99" s="84"/>
      <c r="AD99" s="84"/>
      <c r="AE99" s="84"/>
      <c r="AF99" s="84"/>
      <c r="AG99" s="84"/>
      <c r="AH99" s="84"/>
    </row>
    <row r="100" spans="1:34">
      <c r="A100" s="72" t="s">
        <v>993</v>
      </c>
      <c r="B100" s="186"/>
      <c r="C100" s="113" t="s">
        <v>951</v>
      </c>
      <c r="D100" s="114">
        <v>4535.5</v>
      </c>
      <c r="E100" s="115">
        <v>162.30779059117395</v>
      </c>
      <c r="F100" s="115">
        <v>187.5</v>
      </c>
      <c r="G100" s="115">
        <f t="shared" ref="G100:G106" si="341">_xlfn.XLOOKUP(A100,BC:BC,BD:BD,0)</f>
        <v>268</v>
      </c>
      <c r="H100" s="116">
        <f t="shared" si="224"/>
        <v>1.155212570617026</v>
      </c>
      <c r="I100" s="117">
        <f t="shared" si="225"/>
        <v>1.6511838342686025</v>
      </c>
      <c r="J100" s="117">
        <f t="shared" si="226"/>
        <v>1.4293333333333333</v>
      </c>
      <c r="K100" s="118">
        <f t="shared" si="236"/>
        <v>80.5</v>
      </c>
      <c r="L100" s="118">
        <f t="shared" si="320"/>
        <v>6</v>
      </c>
      <c r="M100" s="154">
        <f t="shared" si="231"/>
        <v>1.6881506365283474</v>
      </c>
      <c r="N100" s="118">
        <f t="shared" si="336"/>
        <v>86.5</v>
      </c>
      <c r="O100" s="118">
        <v>6</v>
      </c>
      <c r="P100" s="115">
        <f>SUM(S100:U100)</f>
        <v>0</v>
      </c>
      <c r="Q100" s="154">
        <f t="shared" si="227"/>
        <v>1.6511838342686025</v>
      </c>
      <c r="R100" s="118">
        <f t="shared" si="325"/>
        <v>80.5</v>
      </c>
      <c r="S100" s="150"/>
      <c r="T100" s="150"/>
      <c r="U100" s="150"/>
      <c r="V100" s="63">
        <f t="shared" ref="V100:V106" si="342">E100*D100</f>
        <v>736146.98422626941</v>
      </c>
      <c r="W100" s="63">
        <f t="shared" ref="W100:W106" si="343">F100*D100</f>
        <v>850406.25</v>
      </c>
      <c r="X100" s="63">
        <f t="shared" ref="X100:X106" si="344">G100*D100</f>
        <v>1215514</v>
      </c>
      <c r="Y100" s="63">
        <f t="shared" ref="Y100:Y106" si="345">L100*D100</f>
        <v>27213</v>
      </c>
      <c r="Z100" s="63">
        <f>P100*D100</f>
        <v>0</v>
      </c>
      <c r="AA100" s="63"/>
      <c r="AB100" s="181"/>
      <c r="AC100" s="84"/>
      <c r="AD100" s="84"/>
      <c r="AE100" s="84"/>
      <c r="AF100" s="84"/>
      <c r="AG100" s="84"/>
      <c r="AH100" s="84"/>
    </row>
    <row r="101" spans="1:34">
      <c r="A101" s="72" t="s">
        <v>994</v>
      </c>
      <c r="B101" s="186"/>
      <c r="C101" s="113" t="s">
        <v>952</v>
      </c>
      <c r="D101" s="114">
        <v>3444.49</v>
      </c>
      <c r="E101" s="115">
        <v>880.19754771770602</v>
      </c>
      <c r="F101" s="115">
        <v>719</v>
      </c>
      <c r="G101" s="115">
        <f t="shared" si="341"/>
        <v>540</v>
      </c>
      <c r="H101" s="116">
        <f t="shared" si="224"/>
        <v>0.81686208040947117</v>
      </c>
      <c r="I101" s="117">
        <f t="shared" si="225"/>
        <v>0.61349864175398383</v>
      </c>
      <c r="J101" s="117">
        <f t="shared" si="226"/>
        <v>0.75104311543810842</v>
      </c>
      <c r="K101" s="118">
        <f t="shared" si="236"/>
        <v>-179</v>
      </c>
      <c r="L101" s="118">
        <f t="shared" si="320"/>
        <v>4</v>
      </c>
      <c r="M101" s="154">
        <f t="shared" si="231"/>
        <v>0.61804307613734666</v>
      </c>
      <c r="N101" s="118">
        <f t="shared" si="336"/>
        <v>-175</v>
      </c>
      <c r="O101" s="118">
        <v>4</v>
      </c>
      <c r="P101" s="115">
        <f t="shared" ref="P101:P106" si="346">SUM(S101:U101)</f>
        <v>0</v>
      </c>
      <c r="Q101" s="154">
        <f t="shared" si="227"/>
        <v>0.61349864175398383</v>
      </c>
      <c r="R101" s="118">
        <f t="shared" si="325"/>
        <v>-179</v>
      </c>
      <c r="S101" s="150"/>
      <c r="T101" s="150"/>
      <c r="U101" s="150"/>
      <c r="V101" s="63">
        <f t="shared" si="342"/>
        <v>3031831.6511381608</v>
      </c>
      <c r="W101" s="63">
        <f t="shared" si="343"/>
        <v>2476588.31</v>
      </c>
      <c r="X101" s="63">
        <f t="shared" si="344"/>
        <v>1860024.5999999999</v>
      </c>
      <c r="Y101" s="63">
        <f t="shared" si="345"/>
        <v>13777.96</v>
      </c>
      <c r="Z101" s="63">
        <f t="shared" ref="Z101:Z106" si="347">P101*D101</f>
        <v>0</v>
      </c>
      <c r="AA101" s="63"/>
      <c r="AB101" s="181"/>
      <c r="AC101" s="84"/>
      <c r="AD101" s="84"/>
      <c r="AE101" s="84"/>
      <c r="AF101" s="84"/>
      <c r="AG101" s="84"/>
      <c r="AH101" s="84"/>
    </row>
    <row r="102" spans="1:34">
      <c r="A102" s="72" t="s">
        <v>995</v>
      </c>
      <c r="B102" s="186"/>
      <c r="C102" s="113" t="s">
        <v>953</v>
      </c>
      <c r="D102" s="114">
        <v>3985.87</v>
      </c>
      <c r="E102" s="115">
        <v>330.78539118574321</v>
      </c>
      <c r="F102" s="115">
        <v>334</v>
      </c>
      <c r="G102" s="115">
        <f t="shared" si="341"/>
        <v>488</v>
      </c>
      <c r="H102" s="116">
        <f t="shared" si="224"/>
        <v>1.0097181099888772</v>
      </c>
      <c r="I102" s="117">
        <f t="shared" si="225"/>
        <v>1.4752767595047067</v>
      </c>
      <c r="J102" s="117">
        <f t="shared" si="226"/>
        <v>1.4610778443113772</v>
      </c>
      <c r="K102" s="118">
        <f t="shared" si="236"/>
        <v>154</v>
      </c>
      <c r="L102" s="118">
        <f t="shared" si="320"/>
        <v>3</v>
      </c>
      <c r="M102" s="154">
        <f t="shared" si="231"/>
        <v>1.4843460838459244</v>
      </c>
      <c r="N102" s="118">
        <f t="shared" si="336"/>
        <v>157</v>
      </c>
      <c r="O102" s="118">
        <v>3</v>
      </c>
      <c r="P102" s="115">
        <f t="shared" si="346"/>
        <v>0</v>
      </c>
      <c r="Q102" s="154">
        <f t="shared" si="227"/>
        <v>1.4752767595047067</v>
      </c>
      <c r="R102" s="118">
        <f t="shared" si="325"/>
        <v>154</v>
      </c>
      <c r="S102" s="150"/>
      <c r="T102" s="150"/>
      <c r="U102" s="150"/>
      <c r="V102" s="63">
        <f t="shared" si="342"/>
        <v>1318467.5671655182</v>
      </c>
      <c r="W102" s="63">
        <f t="shared" si="343"/>
        <v>1331280.58</v>
      </c>
      <c r="X102" s="63">
        <f t="shared" si="344"/>
        <v>1945104.56</v>
      </c>
      <c r="Y102" s="63">
        <f t="shared" si="345"/>
        <v>11957.61</v>
      </c>
      <c r="Z102" s="63">
        <f t="shared" si="347"/>
        <v>0</v>
      </c>
      <c r="AA102" s="63">
        <v>20</v>
      </c>
      <c r="AB102" s="181"/>
      <c r="AC102" s="84"/>
      <c r="AD102" s="84"/>
      <c r="AE102" s="84"/>
      <c r="AF102" s="84"/>
      <c r="AG102" s="84"/>
      <c r="AH102" s="84"/>
    </row>
    <row r="103" spans="1:34">
      <c r="A103" s="72" t="s">
        <v>996</v>
      </c>
      <c r="B103" s="186"/>
      <c r="C103" s="113" t="s">
        <v>954</v>
      </c>
      <c r="D103" s="114">
        <v>6232.07</v>
      </c>
      <c r="E103" s="115">
        <v>972.65883780845581</v>
      </c>
      <c r="F103" s="115">
        <v>985</v>
      </c>
      <c r="G103" s="115">
        <f t="shared" si="341"/>
        <v>450</v>
      </c>
      <c r="H103" s="116">
        <f t="shared" si="224"/>
        <v>1.0126880687367736</v>
      </c>
      <c r="I103" s="117">
        <f t="shared" si="225"/>
        <v>0.4626493715041099</v>
      </c>
      <c r="J103" s="117">
        <f t="shared" si="226"/>
        <v>0.45685279187817263</v>
      </c>
      <c r="K103" s="118">
        <f t="shared" si="236"/>
        <v>-535</v>
      </c>
      <c r="L103" s="118">
        <f t="shared" si="320"/>
        <v>11</v>
      </c>
      <c r="M103" s="154">
        <f t="shared" si="231"/>
        <v>0.47395857836309924</v>
      </c>
      <c r="N103" s="118">
        <f t="shared" si="336"/>
        <v>-524</v>
      </c>
      <c r="O103" s="118">
        <v>11</v>
      </c>
      <c r="P103" s="115">
        <f t="shared" si="346"/>
        <v>0</v>
      </c>
      <c r="Q103" s="154">
        <f t="shared" si="227"/>
        <v>0.4626493715041099</v>
      </c>
      <c r="R103" s="118">
        <f t="shared" si="325"/>
        <v>-535</v>
      </c>
      <c r="S103" s="150"/>
      <c r="T103" s="150"/>
      <c r="U103" s="150"/>
      <c r="V103" s="63">
        <f t="shared" si="342"/>
        <v>6061677.9633409427</v>
      </c>
      <c r="W103" s="63">
        <f t="shared" si="343"/>
        <v>6138588.9499999993</v>
      </c>
      <c r="X103" s="63">
        <f t="shared" si="344"/>
        <v>2804431.5</v>
      </c>
      <c r="Y103" s="63">
        <f t="shared" si="345"/>
        <v>68552.76999999999</v>
      </c>
      <c r="Z103" s="63">
        <f t="shared" si="347"/>
        <v>0</v>
      </c>
      <c r="AA103" s="63"/>
      <c r="AB103" s="181"/>
      <c r="AC103" s="84"/>
      <c r="AD103" s="84"/>
      <c r="AE103" s="84"/>
      <c r="AF103" s="84"/>
      <c r="AG103" s="84"/>
      <c r="AH103" s="84"/>
    </row>
    <row r="104" spans="1:34">
      <c r="A104" s="72" t="s">
        <v>997</v>
      </c>
      <c r="B104" s="186"/>
      <c r="C104" s="113" t="s">
        <v>955</v>
      </c>
      <c r="D104" s="114">
        <v>8489.27</v>
      </c>
      <c r="E104" s="115">
        <v>67.000023559151714</v>
      </c>
      <c r="F104" s="115">
        <v>57</v>
      </c>
      <c r="G104" s="115">
        <f t="shared" si="341"/>
        <v>14</v>
      </c>
      <c r="H104" s="116">
        <f t="shared" si="224"/>
        <v>0.8507459695096512</v>
      </c>
      <c r="I104" s="117">
        <f t="shared" si="225"/>
        <v>0.20895515040587923</v>
      </c>
      <c r="J104" s="117">
        <f t="shared" si="226"/>
        <v>0.24561403508771928</v>
      </c>
      <c r="K104" s="118">
        <f t="shared" si="236"/>
        <v>-43</v>
      </c>
      <c r="L104" s="118">
        <f t="shared" si="320"/>
        <v>1</v>
      </c>
      <c r="M104" s="154">
        <f t="shared" si="231"/>
        <v>0.22388051829201347</v>
      </c>
      <c r="N104" s="118">
        <f t="shared" si="336"/>
        <v>-42</v>
      </c>
      <c r="O104" s="118">
        <v>1</v>
      </c>
      <c r="P104" s="115">
        <f t="shared" si="346"/>
        <v>0</v>
      </c>
      <c r="Q104" s="154">
        <f t="shared" si="227"/>
        <v>0.20895515040587923</v>
      </c>
      <c r="R104" s="118">
        <f t="shared" si="325"/>
        <v>-43</v>
      </c>
      <c r="S104" s="150"/>
      <c r="T104" s="150"/>
      <c r="U104" s="150"/>
      <c r="V104" s="63">
        <f t="shared" si="342"/>
        <v>568781.28999999992</v>
      </c>
      <c r="W104" s="63">
        <f t="shared" si="343"/>
        <v>483888.39</v>
      </c>
      <c r="X104" s="63">
        <f t="shared" si="344"/>
        <v>118849.78</v>
      </c>
      <c r="Y104" s="63">
        <f t="shared" si="345"/>
        <v>8489.27</v>
      </c>
      <c r="Z104" s="63">
        <f t="shared" si="347"/>
        <v>0</v>
      </c>
      <c r="AA104" s="63"/>
      <c r="AB104" s="181"/>
      <c r="AC104" s="84"/>
      <c r="AD104" s="84"/>
      <c r="AE104" s="84"/>
      <c r="AF104" s="84"/>
      <c r="AG104" s="84"/>
      <c r="AH104" s="84"/>
    </row>
    <row r="105" spans="1:34">
      <c r="A105" s="72" t="s">
        <v>998</v>
      </c>
      <c r="B105" s="186"/>
      <c r="C105" s="113" t="s">
        <v>956</v>
      </c>
      <c r="D105" s="114">
        <v>3566.02</v>
      </c>
      <c r="E105" s="115">
        <v>114.41093334190217</v>
      </c>
      <c r="F105" s="115">
        <v>96.000008062975397</v>
      </c>
      <c r="G105" s="115">
        <f t="shared" si="341"/>
        <v>18</v>
      </c>
      <c r="H105" s="116">
        <f t="shared" si="224"/>
        <v>0.83908071771507964</v>
      </c>
      <c r="I105" s="117">
        <f t="shared" si="225"/>
        <v>0.1573276213577364</v>
      </c>
      <c r="J105" s="117">
        <f t="shared" si="226"/>
        <v>0.18749998425200248</v>
      </c>
      <c r="K105" s="118">
        <f t="shared" si="236"/>
        <v>-78.000008062975397</v>
      </c>
      <c r="L105" s="118">
        <f t="shared" si="320"/>
        <v>0</v>
      </c>
      <c r="M105" s="154">
        <f t="shared" si="231"/>
        <v>0.1573276213577364</v>
      </c>
      <c r="N105" s="118">
        <f t="shared" si="336"/>
        <v>-78.000008062975397</v>
      </c>
      <c r="O105" s="118"/>
      <c r="P105" s="115">
        <f t="shared" si="346"/>
        <v>0</v>
      </c>
      <c r="Q105" s="154">
        <f t="shared" si="227"/>
        <v>0.1573276213577364</v>
      </c>
      <c r="R105" s="118">
        <f t="shared" si="325"/>
        <v>-78.000008062975397</v>
      </c>
      <c r="S105" s="150"/>
      <c r="T105" s="150"/>
      <c r="U105" s="150"/>
      <c r="V105" s="63">
        <f t="shared" si="342"/>
        <v>407991.67651588994</v>
      </c>
      <c r="W105" s="63">
        <f t="shared" si="343"/>
        <v>342337.94875273155</v>
      </c>
      <c r="X105" s="63">
        <f t="shared" si="344"/>
        <v>64188.36</v>
      </c>
      <c r="Y105" s="63">
        <f t="shared" si="345"/>
        <v>0</v>
      </c>
      <c r="Z105" s="63">
        <f t="shared" si="347"/>
        <v>0</v>
      </c>
      <c r="AA105" s="63"/>
      <c r="AB105" s="181"/>
      <c r="AC105" s="84"/>
      <c r="AD105" s="84"/>
      <c r="AE105" s="84"/>
      <c r="AF105" s="84"/>
      <c r="AG105" s="84"/>
      <c r="AH105" s="84"/>
    </row>
    <row r="106" spans="1:34">
      <c r="A106" s="72" t="s">
        <v>999</v>
      </c>
      <c r="B106" s="187"/>
      <c r="C106" s="119" t="s">
        <v>957</v>
      </c>
      <c r="D106" s="120">
        <v>10698.05</v>
      </c>
      <c r="E106" s="121">
        <v>0</v>
      </c>
      <c r="F106" s="121">
        <v>15</v>
      </c>
      <c r="G106" s="115">
        <f t="shared" si="341"/>
        <v>34</v>
      </c>
      <c r="H106" s="122" t="str">
        <f t="shared" si="224"/>
        <v/>
      </c>
      <c r="I106" s="123" t="str">
        <f t="shared" si="225"/>
        <v/>
      </c>
      <c r="J106" s="123">
        <f t="shared" si="226"/>
        <v>2.2666666666666662</v>
      </c>
      <c r="K106" s="124">
        <f t="shared" si="236"/>
        <v>19</v>
      </c>
      <c r="L106" s="124">
        <f t="shared" si="320"/>
        <v>0</v>
      </c>
      <c r="M106" s="155" t="str">
        <f t="shared" si="231"/>
        <v/>
      </c>
      <c r="N106" s="124">
        <f t="shared" si="336"/>
        <v>19</v>
      </c>
      <c r="O106" s="124"/>
      <c r="P106" s="115">
        <f t="shared" si="346"/>
        <v>0</v>
      </c>
      <c r="Q106" s="155" t="str">
        <f t="shared" si="227"/>
        <v/>
      </c>
      <c r="R106" s="124">
        <f t="shared" si="325"/>
        <v>19</v>
      </c>
      <c r="S106" s="150"/>
      <c r="T106" s="150"/>
      <c r="U106" s="150"/>
      <c r="V106" s="63">
        <f t="shared" si="342"/>
        <v>0</v>
      </c>
      <c r="W106" s="63">
        <f t="shared" si="343"/>
        <v>160470.75</v>
      </c>
      <c r="X106" s="63">
        <f t="shared" si="344"/>
        <v>363733.69999999995</v>
      </c>
      <c r="Y106" s="63">
        <f t="shared" si="345"/>
        <v>0</v>
      </c>
      <c r="Z106" s="63">
        <f t="shared" si="347"/>
        <v>0</v>
      </c>
      <c r="AA106" s="63"/>
      <c r="AB106" s="181"/>
      <c r="AC106" s="84"/>
      <c r="AD106" s="84"/>
      <c r="AE106" s="84"/>
      <c r="AF106" s="84"/>
      <c r="AG106" s="84"/>
      <c r="AH106" s="84"/>
    </row>
    <row r="107" spans="1:34">
      <c r="A107" s="72"/>
      <c r="B107" s="185" t="s">
        <v>557</v>
      </c>
      <c r="C107" s="94" t="s">
        <v>926</v>
      </c>
      <c r="D107" s="95"/>
      <c r="E107" s="96"/>
      <c r="F107" s="96"/>
      <c r="G107" s="96"/>
      <c r="H107" s="97">
        <f t="shared" si="224"/>
        <v>1.0503843697302711</v>
      </c>
      <c r="I107" s="98">
        <f t="shared" si="225"/>
        <v>0.87555617218551551</v>
      </c>
      <c r="J107" s="98">
        <f t="shared" si="226"/>
        <v>0.83355788358727223</v>
      </c>
      <c r="K107" s="99">
        <f>(X107-W107)/10000</f>
        <v>-124.30567100000019</v>
      </c>
      <c r="L107" s="99">
        <f>Y107/10000</f>
        <v>44.093794000000003</v>
      </c>
      <c r="M107" s="151">
        <f t="shared" si="231"/>
        <v>0.93757135191074092</v>
      </c>
      <c r="N107" s="99">
        <f t="shared" si="336"/>
        <v>-80.211877000000186</v>
      </c>
      <c r="O107" s="99"/>
      <c r="P107" s="158">
        <f>Z107/10000</f>
        <v>0</v>
      </c>
      <c r="Q107" s="151">
        <f t="shared" si="227"/>
        <v>0.87555617218551551</v>
      </c>
      <c r="R107" s="99">
        <f>K107+P107</f>
        <v>-124.30567100000019</v>
      </c>
      <c r="S107" s="125"/>
      <c r="T107" s="125"/>
      <c r="U107" s="125"/>
      <c r="V107" s="81">
        <f t="shared" ref="V107:W107" si="348">SUM(V113:V119)</f>
        <v>7110161.4468214316</v>
      </c>
      <c r="W107" s="81">
        <f t="shared" si="348"/>
        <v>7468402.4500000011</v>
      </c>
      <c r="X107" s="81">
        <f t="shared" ref="X107" si="349">SUM(X113:X119)</f>
        <v>6225345.7399999993</v>
      </c>
      <c r="Y107" s="81">
        <f t="shared" ref="Y107:Z107" si="350">SUM(Y113:Y119)</f>
        <v>440937.94</v>
      </c>
      <c r="Z107" s="81">
        <f t="shared" si="350"/>
        <v>0</v>
      </c>
      <c r="AA107" s="160"/>
      <c r="AC107" s="84"/>
      <c r="AD107" s="84"/>
      <c r="AE107" s="84"/>
      <c r="AF107" s="84"/>
      <c r="AG107" s="84"/>
      <c r="AH107" s="84"/>
    </row>
    <row r="108" spans="1:34">
      <c r="A108" s="72"/>
      <c r="B108" s="186"/>
      <c r="C108" s="100" t="s">
        <v>710</v>
      </c>
      <c r="D108" s="101"/>
      <c r="E108" s="102"/>
      <c r="F108" s="102"/>
      <c r="G108" s="102"/>
      <c r="H108" s="103">
        <f t="shared" si="224"/>
        <v>1.0676326812544297</v>
      </c>
      <c r="I108" s="104">
        <f t="shared" si="225"/>
        <v>0.85566053239833673</v>
      </c>
      <c r="J108" s="104">
        <f t="shared" si="226"/>
        <v>0.80145591964547835</v>
      </c>
      <c r="K108" s="105">
        <f>(X108-W108)/10000</f>
        <v>-88.463279</v>
      </c>
      <c r="L108" s="105">
        <f>Y108/10000</f>
        <v>18.401786999999999</v>
      </c>
      <c r="M108" s="152">
        <f t="shared" si="231"/>
        <v>0.89975415381137658</v>
      </c>
      <c r="N108" s="105">
        <f t="shared" si="336"/>
        <v>-70.061492000000001</v>
      </c>
      <c r="O108" s="105"/>
      <c r="P108" s="159">
        <f>Z108/10000</f>
        <v>0</v>
      </c>
      <c r="Q108" s="152">
        <f t="shared" si="227"/>
        <v>0.85566053239833673</v>
      </c>
      <c r="R108" s="105">
        <f>K108+P108</f>
        <v>-88.463279</v>
      </c>
      <c r="S108" s="125"/>
      <c r="T108" s="125"/>
      <c r="U108" s="125"/>
      <c r="V108" s="81">
        <f t="shared" ref="V108:W108" si="351">SUM(V116:V119)</f>
        <v>4173344.4453618946</v>
      </c>
      <c r="W108" s="81">
        <f t="shared" si="351"/>
        <v>4455598.92</v>
      </c>
      <c r="X108" s="81">
        <f t="shared" ref="X108" si="352">SUM(X116:X119)</f>
        <v>3570966.13</v>
      </c>
      <c r="Y108" s="81">
        <f t="shared" ref="Y108:Z108" si="353">SUM(Y116:Y119)</f>
        <v>184017.87</v>
      </c>
      <c r="Z108" s="81">
        <f t="shared" si="353"/>
        <v>0</v>
      </c>
      <c r="AA108" s="160"/>
      <c r="AC108" s="84"/>
      <c r="AD108" s="84"/>
      <c r="AE108" s="84"/>
      <c r="AF108" s="84"/>
      <c r="AG108" s="84"/>
      <c r="AH108" s="84"/>
    </row>
    <row r="109" spans="1:34">
      <c r="A109" s="72"/>
      <c r="B109" s="186"/>
      <c r="C109" s="106" t="s">
        <v>949</v>
      </c>
      <c r="D109" s="101"/>
      <c r="E109" s="102">
        <f>SUM(E113:E114,E116:E117)</f>
        <v>1136.3494974576777</v>
      </c>
      <c r="F109" s="102">
        <f t="shared" ref="F109:V109" si="354">SUM(F113:F114,F116:F117)</f>
        <v>1138</v>
      </c>
      <c r="G109" s="102">
        <f t="shared" ref="G109" si="355">SUM(G113:G114,G116:G117)</f>
        <v>898</v>
      </c>
      <c r="H109" s="103">
        <f t="shared" si="224"/>
        <v>1.0273541824710424</v>
      </c>
      <c r="I109" s="104">
        <f t="shared" si="225"/>
        <v>0.79773782510913827</v>
      </c>
      <c r="J109" s="104">
        <f t="shared" si="226"/>
        <v>0.77649737424573506</v>
      </c>
      <c r="K109" s="105">
        <f t="shared" si="236"/>
        <v>-240</v>
      </c>
      <c r="L109" s="105">
        <f t="shared" ref="L109:L119" si="356">O109</f>
        <v>61</v>
      </c>
      <c r="M109" s="152">
        <f t="shared" si="231"/>
        <v>0.85297047370236723</v>
      </c>
      <c r="N109" s="105">
        <f t="shared" si="336"/>
        <v>-179</v>
      </c>
      <c r="O109" s="105">
        <f>SUM(O113:O114,O116:O117)</f>
        <v>61</v>
      </c>
      <c r="P109" s="102">
        <f>SUM(P113:P114,P116:P117)</f>
        <v>0</v>
      </c>
      <c r="Q109" s="152">
        <f t="shared" si="227"/>
        <v>0.79773782510913827</v>
      </c>
      <c r="R109" s="105">
        <f>K109+P109</f>
        <v>-240</v>
      </c>
      <c r="S109" s="125">
        <f t="shared" ref="S109:U109" si="357">SUM(S113:S114,S116:S117)</f>
        <v>0</v>
      </c>
      <c r="T109" s="125">
        <f t="shared" si="357"/>
        <v>0</v>
      </c>
      <c r="U109" s="125">
        <f t="shared" si="357"/>
        <v>0</v>
      </c>
      <c r="V109" s="82">
        <f t="shared" si="354"/>
        <v>5913300.8884900659</v>
      </c>
      <c r="W109" s="82">
        <f t="shared" ref="W109:X109" si="358">SUM(W113:W114,W116:W117)</f>
        <v>6075054.4000000004</v>
      </c>
      <c r="X109" s="82">
        <f t="shared" si="358"/>
        <v>4717263.79</v>
      </c>
      <c r="Y109" s="82">
        <f>SUM(Y113:Y114,Y116:Y117)</f>
        <v>326607.27</v>
      </c>
      <c r="Z109" s="82">
        <f>SUM(Z113:Z114,Z116:Z117)</f>
        <v>0</v>
      </c>
      <c r="AA109" s="161"/>
      <c r="AC109" s="84"/>
      <c r="AD109" s="84"/>
      <c r="AE109" s="84"/>
      <c r="AF109" s="84"/>
      <c r="AG109" s="84"/>
      <c r="AH109" s="84"/>
    </row>
    <row r="110" spans="1:34">
      <c r="A110" s="72"/>
      <c r="B110" s="186"/>
      <c r="C110" s="106" t="s">
        <v>950</v>
      </c>
      <c r="D110" s="101"/>
      <c r="E110" s="102">
        <f>E115+E116+E117*2</f>
        <v>837.71738753318118</v>
      </c>
      <c r="F110" s="102">
        <f t="shared" ref="F110:G110" si="359">F115+F116+F117*2</f>
        <v>948</v>
      </c>
      <c r="G110" s="102">
        <f t="shared" si="359"/>
        <v>740</v>
      </c>
      <c r="H110" s="103">
        <f t="shared" si="224"/>
        <v>1.1157059401380469</v>
      </c>
      <c r="I110" s="104">
        <f t="shared" si="225"/>
        <v>0.85739552545060849</v>
      </c>
      <c r="J110" s="104">
        <f t="shared" si="226"/>
        <v>0.76847805017917392</v>
      </c>
      <c r="K110" s="105">
        <f t="shared" si="236"/>
        <v>-208</v>
      </c>
      <c r="L110" s="105">
        <f t="shared" si="356"/>
        <v>57</v>
      </c>
      <c r="M110" s="152">
        <f t="shared" si="231"/>
        <v>0.91747816052202269</v>
      </c>
      <c r="N110" s="105">
        <f t="shared" si="336"/>
        <v>-151</v>
      </c>
      <c r="O110" s="105">
        <f>O115+O116+O117*2</f>
        <v>57</v>
      </c>
      <c r="P110" s="102">
        <f>P115+P116+P117*2</f>
        <v>0</v>
      </c>
      <c r="Q110" s="152">
        <f t="shared" si="227"/>
        <v>0.85739552545060849</v>
      </c>
      <c r="R110" s="105">
        <f t="shared" ref="R110:R119" si="360">K110+P110</f>
        <v>-208</v>
      </c>
      <c r="S110" s="125">
        <f t="shared" ref="S110:U110" si="361">S115+S116+S117*2</f>
        <v>0</v>
      </c>
      <c r="T110" s="125">
        <f t="shared" si="361"/>
        <v>0</v>
      </c>
      <c r="U110" s="125">
        <f t="shared" si="361"/>
        <v>0</v>
      </c>
      <c r="V110" s="82">
        <f t="shared" ref="V110:W110" si="362">SUM(V115:V117)</f>
        <v>4609525.5254835961</v>
      </c>
      <c r="W110" s="82">
        <f t="shared" si="362"/>
        <v>5142875.0100000007</v>
      </c>
      <c r="X110" s="82">
        <f t="shared" ref="X110:Y110" si="363">SUM(X115:X117)</f>
        <v>3952186.56</v>
      </c>
      <c r="Y110" s="82">
        <f t="shared" si="363"/>
        <v>276952.44</v>
      </c>
      <c r="Z110" s="82">
        <f t="shared" ref="Z110" si="364">SUM(Z115:Z117)</f>
        <v>0</v>
      </c>
      <c r="AA110" s="161"/>
      <c r="AC110" s="84"/>
      <c r="AD110" s="84"/>
      <c r="AE110" s="84"/>
      <c r="AF110" s="84"/>
      <c r="AG110" s="84"/>
      <c r="AH110" s="84"/>
    </row>
    <row r="111" spans="1:34">
      <c r="A111" s="72"/>
      <c r="B111" s="186"/>
      <c r="C111" s="107" t="s">
        <v>1043</v>
      </c>
      <c r="D111" s="108"/>
      <c r="E111" s="109">
        <f>E116+E117*2</f>
        <v>632.86353649776527</v>
      </c>
      <c r="F111" s="109">
        <f t="shared" ref="F111:G111" si="365">F116+F117*2</f>
        <v>687</v>
      </c>
      <c r="G111" s="109">
        <f t="shared" si="365"/>
        <v>503</v>
      </c>
      <c r="H111" s="110">
        <f t="shared" si="224"/>
        <v>1.0816129316244403</v>
      </c>
      <c r="I111" s="111">
        <f t="shared" si="225"/>
        <v>0.79291632964195191</v>
      </c>
      <c r="J111" s="111">
        <f t="shared" si="226"/>
        <v>0.73308695417601566</v>
      </c>
      <c r="K111" s="112">
        <f t="shared" si="236"/>
        <v>-184</v>
      </c>
      <c r="L111" s="112">
        <f t="shared" si="356"/>
        <v>31</v>
      </c>
      <c r="M111" s="153">
        <f t="shared" si="231"/>
        <v>0.83861092625399569</v>
      </c>
      <c r="N111" s="112">
        <f t="shared" si="336"/>
        <v>-153</v>
      </c>
      <c r="O111" s="112">
        <f>O116+O117*2</f>
        <v>31</v>
      </c>
      <c r="P111" s="109">
        <f>P116+P117*2</f>
        <v>0</v>
      </c>
      <c r="Q111" s="153">
        <f t="shared" si="227"/>
        <v>0.79291632964195191</v>
      </c>
      <c r="R111" s="112">
        <f t="shared" si="360"/>
        <v>-184</v>
      </c>
      <c r="S111" s="126">
        <f t="shared" ref="S111:U111" si="366">S116+S117*2</f>
        <v>0</v>
      </c>
      <c r="T111" s="126">
        <f t="shared" si="366"/>
        <v>0</v>
      </c>
      <c r="U111" s="126">
        <f t="shared" si="366"/>
        <v>0</v>
      </c>
      <c r="V111" s="81">
        <f t="shared" ref="V111:W111" si="367">SUM(V116:V117)</f>
        <v>3793004.7062570625</v>
      </c>
      <c r="W111" s="81">
        <f t="shared" si="367"/>
        <v>4102562.94</v>
      </c>
      <c r="X111" s="81">
        <f t="shared" ref="X111:Y111" si="368">SUM(X116:X117)</f>
        <v>3007535.37</v>
      </c>
      <c r="Y111" s="81">
        <f t="shared" si="368"/>
        <v>173319.82</v>
      </c>
      <c r="Z111" s="81">
        <f t="shared" ref="Z111" si="369">SUM(Z116:Z117)</f>
        <v>0</v>
      </c>
      <c r="AA111" s="160"/>
      <c r="AC111" s="84"/>
      <c r="AD111" s="84"/>
      <c r="AE111" s="84"/>
      <c r="AF111" s="84"/>
      <c r="AG111" s="84"/>
      <c r="AH111" s="84"/>
    </row>
    <row r="112" spans="1:34">
      <c r="A112" s="72"/>
      <c r="B112" s="186"/>
      <c r="C112" s="107" t="s">
        <v>1044</v>
      </c>
      <c r="D112" s="108"/>
      <c r="E112" s="109">
        <f>E118/3+E119</f>
        <v>35.552215925582011</v>
      </c>
      <c r="F112" s="109">
        <f t="shared" ref="F112:G112" si="370">F118/3+F119</f>
        <v>33</v>
      </c>
      <c r="G112" s="109">
        <f t="shared" si="370"/>
        <v>52.666666666666664</v>
      </c>
      <c r="H112" s="110">
        <f t="shared" si="224"/>
        <v>0.92821218427216123</v>
      </c>
      <c r="I112" s="111">
        <f t="shared" si="225"/>
        <v>1.4813880908844586</v>
      </c>
      <c r="J112" s="111">
        <f t="shared" si="226"/>
        <v>1.5959584629306056</v>
      </c>
      <c r="K112" s="112">
        <f t="shared" si="236"/>
        <v>19.666666666666664</v>
      </c>
      <c r="L112" s="112">
        <f t="shared" si="356"/>
        <v>1</v>
      </c>
      <c r="M112" s="153">
        <f t="shared" si="231"/>
        <v>1.509515706539817</v>
      </c>
      <c r="N112" s="112">
        <f t="shared" si="336"/>
        <v>20.666666666666664</v>
      </c>
      <c r="O112" s="112">
        <f>O118/3+O119</f>
        <v>1</v>
      </c>
      <c r="P112" s="109">
        <f>P118/3+P119</f>
        <v>0</v>
      </c>
      <c r="Q112" s="153">
        <f t="shared" si="227"/>
        <v>1.4813880908844586</v>
      </c>
      <c r="R112" s="112">
        <f t="shared" si="360"/>
        <v>19.666666666666664</v>
      </c>
      <c r="S112" s="126">
        <f t="shared" ref="S112:U112" si="371">S118/3+S119</f>
        <v>0</v>
      </c>
      <c r="T112" s="126">
        <f t="shared" si="371"/>
        <v>0</v>
      </c>
      <c r="U112" s="126">
        <f t="shared" si="371"/>
        <v>0</v>
      </c>
      <c r="V112" s="81">
        <f t="shared" ref="V112:W112" si="372">SUM(V118:V119)</f>
        <v>380339.73910483194</v>
      </c>
      <c r="W112" s="81">
        <f t="shared" si="372"/>
        <v>353035.98</v>
      </c>
      <c r="X112" s="81">
        <f t="shared" ref="X112:Y112" si="373">SUM(X118:X119)</f>
        <v>563430.76</v>
      </c>
      <c r="Y112" s="81">
        <f t="shared" si="373"/>
        <v>10698.05</v>
      </c>
      <c r="Z112" s="81">
        <f t="shared" ref="Z112" si="374">SUM(Z118:Z119)</f>
        <v>0</v>
      </c>
      <c r="AA112" s="160"/>
    </row>
    <row r="113" spans="1:27">
      <c r="A113" s="72" t="s">
        <v>1000</v>
      </c>
      <c r="B113" s="186"/>
      <c r="C113" s="113" t="s">
        <v>951</v>
      </c>
      <c r="D113" s="114">
        <v>4535.5</v>
      </c>
      <c r="E113" s="115">
        <v>233.86873027463756</v>
      </c>
      <c r="F113" s="115">
        <v>242</v>
      </c>
      <c r="G113" s="115">
        <f t="shared" ref="G113:G119" si="375">_xlfn.XLOOKUP(A113,BC:BC,BD:BD,0)</f>
        <v>219</v>
      </c>
      <c r="H113" s="116">
        <f t="shared" si="224"/>
        <v>1.0347685204251706</v>
      </c>
      <c r="I113" s="117">
        <f t="shared" si="225"/>
        <v>0.93642275195500979</v>
      </c>
      <c r="J113" s="117">
        <f t="shared" si="226"/>
        <v>0.9049586776859504</v>
      </c>
      <c r="K113" s="118">
        <f t="shared" si="236"/>
        <v>-23</v>
      </c>
      <c r="L113" s="118">
        <f t="shared" si="356"/>
        <v>30</v>
      </c>
      <c r="M113" s="154">
        <f t="shared" si="231"/>
        <v>1.0646998412639153</v>
      </c>
      <c r="N113" s="118">
        <f t="shared" si="336"/>
        <v>7</v>
      </c>
      <c r="O113" s="118">
        <v>30</v>
      </c>
      <c r="P113" s="115">
        <f>SUM(S113:U113)</f>
        <v>0</v>
      </c>
      <c r="Q113" s="154">
        <f t="shared" si="227"/>
        <v>0.93642275195500979</v>
      </c>
      <c r="R113" s="118">
        <f t="shared" si="360"/>
        <v>-23</v>
      </c>
      <c r="S113" s="150"/>
      <c r="T113" s="150"/>
      <c r="U113" s="150"/>
      <c r="V113" s="63">
        <f t="shared" ref="V113:V119" si="376">E113*D113</f>
        <v>1060711.6261606186</v>
      </c>
      <c r="W113" s="63">
        <f t="shared" ref="W113:W119" si="377">F113*D113</f>
        <v>1097591</v>
      </c>
      <c r="X113" s="63">
        <f t="shared" ref="X113:X119" si="378">G113*D113</f>
        <v>993274.5</v>
      </c>
      <c r="Y113" s="63">
        <f t="shared" ref="Y113:Y119" si="379">L113*D113</f>
        <v>136065</v>
      </c>
      <c r="Z113" s="63">
        <f>P113*D113</f>
        <v>0</v>
      </c>
      <c r="AA113" s="63"/>
    </row>
    <row r="114" spans="1:27">
      <c r="A114" s="72" t="s">
        <v>1001</v>
      </c>
      <c r="B114" s="186"/>
      <c r="C114" s="113" t="s">
        <v>952</v>
      </c>
      <c r="D114" s="114">
        <v>3444.49</v>
      </c>
      <c r="E114" s="115">
        <v>307.61725424442659</v>
      </c>
      <c r="F114" s="115">
        <v>254</v>
      </c>
      <c r="G114" s="115">
        <f t="shared" si="375"/>
        <v>208</v>
      </c>
      <c r="H114" s="116">
        <f t="shared" si="224"/>
        <v>0.82570140814720572</v>
      </c>
      <c r="I114" s="117">
        <f t="shared" si="225"/>
        <v>0.67616493265597943</v>
      </c>
      <c r="J114" s="117">
        <f t="shared" si="226"/>
        <v>0.81889763779527558</v>
      </c>
      <c r="K114" s="118">
        <f t="shared" si="236"/>
        <v>-46</v>
      </c>
      <c r="L114" s="118">
        <f t="shared" si="356"/>
        <v>5</v>
      </c>
      <c r="M114" s="154">
        <f t="shared" si="231"/>
        <v>0.69241889738328655</v>
      </c>
      <c r="N114" s="118">
        <f t="shared" si="336"/>
        <v>-41</v>
      </c>
      <c r="O114" s="118">
        <v>5</v>
      </c>
      <c r="P114" s="115">
        <f t="shared" ref="P114:P119" si="380">SUM(S114:U114)</f>
        <v>0</v>
      </c>
      <c r="Q114" s="154">
        <f t="shared" si="227"/>
        <v>0.67616493265597943</v>
      </c>
      <c r="R114" s="118">
        <f t="shared" si="360"/>
        <v>-46</v>
      </c>
      <c r="S114" s="150"/>
      <c r="T114" s="150"/>
      <c r="U114" s="150"/>
      <c r="V114" s="63">
        <f t="shared" si="376"/>
        <v>1059584.5560723848</v>
      </c>
      <c r="W114" s="63">
        <f t="shared" si="377"/>
        <v>874900.46</v>
      </c>
      <c r="X114" s="63">
        <f t="shared" si="378"/>
        <v>716453.91999999993</v>
      </c>
      <c r="Y114" s="63">
        <f t="shared" si="379"/>
        <v>17222.449999999997</v>
      </c>
      <c r="Z114" s="63">
        <f t="shared" ref="Z114:Z119" si="381">P114*D114</f>
        <v>0</v>
      </c>
      <c r="AA114" s="63"/>
    </row>
    <row r="115" spans="1:27">
      <c r="A115" s="72" t="s">
        <v>1002</v>
      </c>
      <c r="B115" s="186"/>
      <c r="C115" s="113" t="s">
        <v>953</v>
      </c>
      <c r="D115" s="114">
        <v>3985.87</v>
      </c>
      <c r="E115" s="115">
        <v>204.85385103541597</v>
      </c>
      <c r="F115" s="115">
        <v>261</v>
      </c>
      <c r="G115" s="115">
        <f t="shared" si="375"/>
        <v>237</v>
      </c>
      <c r="H115" s="116">
        <f t="shared" si="224"/>
        <v>1.2740790504098323</v>
      </c>
      <c r="I115" s="117">
        <f t="shared" si="225"/>
        <v>1.156922356119273</v>
      </c>
      <c r="J115" s="117">
        <f t="shared" si="226"/>
        <v>0.90804597701149425</v>
      </c>
      <c r="K115" s="118">
        <f t="shared" si="236"/>
        <v>-24</v>
      </c>
      <c r="L115" s="118">
        <f t="shared" si="356"/>
        <v>26</v>
      </c>
      <c r="M115" s="154">
        <f t="shared" si="231"/>
        <v>1.2838421082673788</v>
      </c>
      <c r="N115" s="118">
        <f t="shared" si="336"/>
        <v>2</v>
      </c>
      <c r="O115" s="118">
        <v>26</v>
      </c>
      <c r="P115" s="115">
        <f t="shared" si="380"/>
        <v>0</v>
      </c>
      <c r="Q115" s="154">
        <f t="shared" si="227"/>
        <v>1.156922356119273</v>
      </c>
      <c r="R115" s="118">
        <f t="shared" si="360"/>
        <v>-24</v>
      </c>
      <c r="S115" s="150"/>
      <c r="T115" s="150"/>
      <c r="U115" s="150"/>
      <c r="V115" s="63">
        <f t="shared" si="376"/>
        <v>816520.81922653341</v>
      </c>
      <c r="W115" s="63">
        <f t="shared" si="377"/>
        <v>1040312.07</v>
      </c>
      <c r="X115" s="63">
        <f t="shared" si="378"/>
        <v>944651.19</v>
      </c>
      <c r="Y115" s="63">
        <f t="shared" si="379"/>
        <v>103632.62</v>
      </c>
      <c r="Z115" s="63">
        <f t="shared" si="381"/>
        <v>0</v>
      </c>
      <c r="AA115" s="63"/>
    </row>
    <row r="116" spans="1:27">
      <c r="A116" s="72" t="s">
        <v>1003</v>
      </c>
      <c r="B116" s="186"/>
      <c r="C116" s="113" t="s">
        <v>954</v>
      </c>
      <c r="D116" s="114">
        <v>6232.07</v>
      </c>
      <c r="E116" s="115">
        <v>556.86348937946184</v>
      </c>
      <c r="F116" s="115">
        <v>597</v>
      </c>
      <c r="G116" s="115">
        <f t="shared" si="375"/>
        <v>439</v>
      </c>
      <c r="H116" s="116">
        <f t="shared" si="224"/>
        <v>1.0720760318929585</v>
      </c>
      <c r="I116" s="117">
        <f t="shared" si="225"/>
        <v>0.78834401675210841</v>
      </c>
      <c r="J116" s="117">
        <f t="shared" si="226"/>
        <v>0.73534338358458962</v>
      </c>
      <c r="K116" s="118">
        <f t="shared" si="236"/>
        <v>-158</v>
      </c>
      <c r="L116" s="118">
        <f t="shared" si="356"/>
        <v>21</v>
      </c>
      <c r="M116" s="154">
        <f t="shared" si="231"/>
        <v>0.82605523395437341</v>
      </c>
      <c r="N116" s="118">
        <f t="shared" si="336"/>
        <v>-137</v>
      </c>
      <c r="O116" s="118">
        <v>21</v>
      </c>
      <c r="P116" s="115">
        <f t="shared" si="380"/>
        <v>0</v>
      </c>
      <c r="Q116" s="154">
        <f t="shared" si="227"/>
        <v>0.78834401675210841</v>
      </c>
      <c r="R116" s="118">
        <f t="shared" si="360"/>
        <v>-158</v>
      </c>
      <c r="S116" s="150"/>
      <c r="T116" s="150"/>
      <c r="U116" s="150"/>
      <c r="V116" s="63">
        <f t="shared" si="376"/>
        <v>3470412.2462570625</v>
      </c>
      <c r="W116" s="63">
        <f t="shared" si="377"/>
        <v>3720545.79</v>
      </c>
      <c r="X116" s="63">
        <f t="shared" si="378"/>
        <v>2735878.73</v>
      </c>
      <c r="Y116" s="63">
        <f t="shared" si="379"/>
        <v>130873.47</v>
      </c>
      <c r="Z116" s="63">
        <f t="shared" si="381"/>
        <v>0</v>
      </c>
      <c r="AA116" s="63"/>
    </row>
    <row r="117" spans="1:27">
      <c r="A117" s="72" t="s">
        <v>1004</v>
      </c>
      <c r="B117" s="186"/>
      <c r="C117" s="113" t="s">
        <v>955</v>
      </c>
      <c r="D117" s="114">
        <v>8489.27</v>
      </c>
      <c r="E117" s="115">
        <v>38.000023559151714</v>
      </c>
      <c r="F117" s="115">
        <v>45</v>
      </c>
      <c r="G117" s="115">
        <f t="shared" si="375"/>
        <v>32</v>
      </c>
      <c r="H117" s="116">
        <f t="shared" si="224"/>
        <v>1.1842097921321537</v>
      </c>
      <c r="I117" s="117">
        <f t="shared" si="225"/>
        <v>0.84210474107175382</v>
      </c>
      <c r="J117" s="117">
        <f t="shared" si="226"/>
        <v>0.71111111111111114</v>
      </c>
      <c r="K117" s="118">
        <f t="shared" si="236"/>
        <v>-13</v>
      </c>
      <c r="L117" s="118">
        <f t="shared" si="356"/>
        <v>5</v>
      </c>
      <c r="M117" s="154">
        <f t="shared" si="231"/>
        <v>0.97368360686421529</v>
      </c>
      <c r="N117" s="118">
        <f t="shared" si="336"/>
        <v>-8</v>
      </c>
      <c r="O117" s="118">
        <v>5</v>
      </c>
      <c r="P117" s="115">
        <f t="shared" si="380"/>
        <v>0</v>
      </c>
      <c r="Q117" s="154">
        <f t="shared" si="227"/>
        <v>0.84210474107175382</v>
      </c>
      <c r="R117" s="118">
        <f t="shared" si="360"/>
        <v>-13</v>
      </c>
      <c r="S117" s="150"/>
      <c r="T117" s="150"/>
      <c r="U117" s="150"/>
      <c r="V117" s="63">
        <f t="shared" si="376"/>
        <v>322592.4599999999</v>
      </c>
      <c r="W117" s="63">
        <f t="shared" si="377"/>
        <v>382017.15</v>
      </c>
      <c r="X117" s="63">
        <f t="shared" si="378"/>
        <v>271656.64</v>
      </c>
      <c r="Y117" s="63">
        <f t="shared" si="379"/>
        <v>42446.350000000006</v>
      </c>
      <c r="Z117" s="63">
        <f t="shared" si="381"/>
        <v>0</v>
      </c>
      <c r="AA117" s="63"/>
    </row>
    <row r="118" spans="1:27">
      <c r="A118" s="72" t="s">
        <v>1005</v>
      </c>
      <c r="B118" s="186"/>
      <c r="C118" s="113" t="s">
        <v>956</v>
      </c>
      <c r="D118" s="114">
        <v>3566.02</v>
      </c>
      <c r="E118" s="115">
        <v>106.65664777674604</v>
      </c>
      <c r="F118" s="115">
        <v>99</v>
      </c>
      <c r="G118" s="115">
        <f t="shared" si="375"/>
        <v>38</v>
      </c>
      <c r="H118" s="116">
        <f t="shared" si="224"/>
        <v>0.92821218427216123</v>
      </c>
      <c r="I118" s="117">
        <f t="shared" si="225"/>
        <v>0.35628346467012251</v>
      </c>
      <c r="J118" s="117">
        <f t="shared" si="226"/>
        <v>0.38383838383838387</v>
      </c>
      <c r="K118" s="118">
        <f t="shared" si="236"/>
        <v>-61</v>
      </c>
      <c r="L118" s="118">
        <f t="shared" si="356"/>
        <v>0</v>
      </c>
      <c r="M118" s="154">
        <f t="shared" si="231"/>
        <v>0.35628346467012251</v>
      </c>
      <c r="N118" s="118">
        <f t="shared" si="336"/>
        <v>-61</v>
      </c>
      <c r="O118" s="118"/>
      <c r="P118" s="115">
        <f t="shared" si="380"/>
        <v>0</v>
      </c>
      <c r="Q118" s="154">
        <f t="shared" si="227"/>
        <v>0.35628346467012251</v>
      </c>
      <c r="R118" s="118">
        <f t="shared" si="360"/>
        <v>-61</v>
      </c>
      <c r="S118" s="150"/>
      <c r="T118" s="150"/>
      <c r="U118" s="150"/>
      <c r="V118" s="63">
        <f t="shared" si="376"/>
        <v>380339.73910483194</v>
      </c>
      <c r="W118" s="63">
        <f t="shared" si="377"/>
        <v>353035.98</v>
      </c>
      <c r="X118" s="63">
        <f t="shared" si="378"/>
        <v>135508.76</v>
      </c>
      <c r="Y118" s="63">
        <f t="shared" si="379"/>
        <v>0</v>
      </c>
      <c r="Z118" s="63">
        <f t="shared" si="381"/>
        <v>0</v>
      </c>
      <c r="AA118" s="63"/>
    </row>
    <row r="119" spans="1:27">
      <c r="A119" s="72" t="s">
        <v>1006</v>
      </c>
      <c r="B119" s="187"/>
      <c r="C119" s="119" t="s">
        <v>957</v>
      </c>
      <c r="D119" s="120">
        <v>10698.05</v>
      </c>
      <c r="E119" s="121">
        <v>0</v>
      </c>
      <c r="F119" s="121"/>
      <c r="G119" s="115">
        <f t="shared" si="375"/>
        <v>40</v>
      </c>
      <c r="H119" s="122" t="str">
        <f t="shared" si="224"/>
        <v/>
      </c>
      <c r="I119" s="123" t="str">
        <f t="shared" si="225"/>
        <v/>
      </c>
      <c r="J119" s="123" t="str">
        <f t="shared" si="226"/>
        <v/>
      </c>
      <c r="K119" s="124">
        <f t="shared" si="236"/>
        <v>40</v>
      </c>
      <c r="L119" s="124">
        <f t="shared" si="356"/>
        <v>1</v>
      </c>
      <c r="M119" s="155" t="str">
        <f t="shared" si="231"/>
        <v/>
      </c>
      <c r="N119" s="124">
        <f t="shared" si="336"/>
        <v>41</v>
      </c>
      <c r="O119" s="124">
        <v>1</v>
      </c>
      <c r="P119" s="115">
        <f t="shared" si="380"/>
        <v>0</v>
      </c>
      <c r="Q119" s="155" t="str">
        <f t="shared" si="227"/>
        <v/>
      </c>
      <c r="R119" s="124">
        <f t="shared" si="360"/>
        <v>40</v>
      </c>
      <c r="S119" s="150"/>
      <c r="T119" s="150"/>
      <c r="U119" s="150"/>
      <c r="V119" s="63">
        <f t="shared" si="376"/>
        <v>0</v>
      </c>
      <c r="W119" s="63">
        <f t="shared" si="377"/>
        <v>0</v>
      </c>
      <c r="X119" s="63">
        <f t="shared" si="378"/>
        <v>427922</v>
      </c>
      <c r="Y119" s="63">
        <f t="shared" si="379"/>
        <v>10698.05</v>
      </c>
      <c r="Z119" s="63">
        <f t="shared" si="381"/>
        <v>0</v>
      </c>
      <c r="AA119" s="63"/>
    </row>
    <row r="120" spans="1:27">
      <c r="A120" s="72"/>
      <c r="B120" s="185" t="s">
        <v>960</v>
      </c>
      <c r="C120" s="94" t="s">
        <v>926</v>
      </c>
      <c r="D120" s="95"/>
      <c r="E120" s="96">
        <f t="shared" ref="E120:E132" si="382">SUM(E16,E55,E94,E29,E68,E107)</f>
        <v>0</v>
      </c>
      <c r="F120" s="96">
        <f t="shared" ref="F120:V132" si="383">SUM(F16,F55,F94,F29,F68,F107)</f>
        <v>0</v>
      </c>
      <c r="G120" s="99">
        <f t="shared" ref="G120" si="384">SUM(G16,G55,G94,G29,G68,G107)</f>
        <v>0</v>
      </c>
      <c r="H120" s="97">
        <f t="shared" si="224"/>
        <v>1.012568489013614</v>
      </c>
      <c r="I120" s="98">
        <f t="shared" si="225"/>
        <v>0.79943481892535084</v>
      </c>
      <c r="J120" s="98">
        <f t="shared" si="226"/>
        <v>0.78951184793841878</v>
      </c>
      <c r="K120" s="99">
        <f>(X120-W120)/10000</f>
        <v>-786.17409440894312</v>
      </c>
      <c r="L120" s="99">
        <f>Y120/10000</f>
        <v>195.63213999999999</v>
      </c>
      <c r="M120" s="151">
        <f t="shared" si="231"/>
        <v>0.85247115818143926</v>
      </c>
      <c r="N120" s="99">
        <f t="shared" si="336"/>
        <v>-590.54195440894318</v>
      </c>
      <c r="O120" s="99">
        <f t="shared" ref="O120:P121" si="385">SUM(O16,O55,O94,O29,O68,O107)</f>
        <v>0</v>
      </c>
      <c r="P120" s="99">
        <f>SUM(P16,P55,P94,P29,P68,P107)</f>
        <v>0</v>
      </c>
      <c r="Q120" s="151">
        <f t="shared" si="227"/>
        <v>0.79943481892535084</v>
      </c>
      <c r="R120" s="99">
        <f>K120+P120</f>
        <v>-786.17409440894312</v>
      </c>
      <c r="S120" s="125">
        <f t="shared" ref="S120:U125" si="386">SUM(S16,S55,S94,S29,S68,S107)</f>
        <v>0</v>
      </c>
      <c r="T120" s="125">
        <f t="shared" si="386"/>
        <v>0</v>
      </c>
      <c r="U120" s="125">
        <f t="shared" si="386"/>
        <v>0</v>
      </c>
      <c r="V120" s="79">
        <f t="shared" si="383"/>
        <v>36886433.480142854</v>
      </c>
      <c r="W120" s="79">
        <f t="shared" ref="W120:X120" si="387">SUM(W16,W55,W94,W29,W68,W107)</f>
        <v>37350040.214089431</v>
      </c>
      <c r="X120" s="79">
        <f t="shared" si="387"/>
        <v>29488299.27</v>
      </c>
      <c r="Y120" s="79">
        <f t="shared" ref="Y120" si="388">SUM(Y16,Y55,Y94,Y29,Y68,Y107)</f>
        <v>1956321.4</v>
      </c>
      <c r="Z120" s="79">
        <f>SUM(Z16,Z55,Z94,Z29,Z68,Z107)</f>
        <v>0</v>
      </c>
      <c r="AA120" s="161"/>
    </row>
    <row r="121" spans="1:27">
      <c r="A121" s="72"/>
      <c r="B121" s="186"/>
      <c r="C121" s="100" t="s">
        <v>710</v>
      </c>
      <c r="D121" s="101"/>
      <c r="E121" s="102">
        <f t="shared" si="382"/>
        <v>0</v>
      </c>
      <c r="F121" s="102">
        <f t="shared" si="383"/>
        <v>0</v>
      </c>
      <c r="G121" s="105">
        <f t="shared" ref="G121" si="389">SUM(G17,G56,G95,G30,G69,G108)</f>
        <v>0</v>
      </c>
      <c r="H121" s="103">
        <f t="shared" si="224"/>
        <v>1.0833007625717042</v>
      </c>
      <c r="I121" s="104">
        <f t="shared" si="225"/>
        <v>0.70264730730771763</v>
      </c>
      <c r="J121" s="104">
        <f t="shared" si="226"/>
        <v>0.64861701531499572</v>
      </c>
      <c r="K121" s="105">
        <f>(X121-W121)/10000</f>
        <v>-807.29475050442409</v>
      </c>
      <c r="L121" s="105">
        <f>Y121/10000</f>
        <v>140.525925</v>
      </c>
      <c r="M121" s="152">
        <f t="shared" si="231"/>
        <v>0.76890771451585871</v>
      </c>
      <c r="N121" s="105">
        <f t="shared" si="336"/>
        <v>-666.76882550442406</v>
      </c>
      <c r="O121" s="105">
        <f t="shared" ref="O121" si="390">SUM(O17,O56,O95,O30,O69,O108)</f>
        <v>0</v>
      </c>
      <c r="P121" s="105">
        <f t="shared" si="385"/>
        <v>0</v>
      </c>
      <c r="Q121" s="152">
        <f t="shared" si="227"/>
        <v>0.70264730730771763</v>
      </c>
      <c r="R121" s="105">
        <f>K121+P121</f>
        <v>-807.29475050442409</v>
      </c>
      <c r="S121" s="125">
        <f t="shared" si="386"/>
        <v>0</v>
      </c>
      <c r="T121" s="125">
        <f t="shared" si="386"/>
        <v>0</v>
      </c>
      <c r="U121" s="125">
        <f t="shared" si="386"/>
        <v>0</v>
      </c>
      <c r="V121" s="79">
        <f t="shared" si="383"/>
        <v>21208128.793801647</v>
      </c>
      <c r="W121" s="79">
        <f t="shared" ref="W121:X121" si="391">SUM(W17,W56,W95,W30,W69,W108)</f>
        <v>22974782.09504424</v>
      </c>
      <c r="X121" s="79">
        <f t="shared" si="391"/>
        <v>14901834.59</v>
      </c>
      <c r="Y121" s="79">
        <f t="shared" ref="Y121:Z121" si="392">SUM(Y17,Y56,Y95,Y30,Y69,Y108)</f>
        <v>1405259.25</v>
      </c>
      <c r="Z121" s="79">
        <f t="shared" si="392"/>
        <v>0</v>
      </c>
      <c r="AA121" s="161"/>
    </row>
    <row r="122" spans="1:27">
      <c r="A122" s="72"/>
      <c r="B122" s="186"/>
      <c r="C122" s="106" t="s">
        <v>949</v>
      </c>
      <c r="D122" s="101"/>
      <c r="E122" s="102">
        <f t="shared" si="382"/>
        <v>5977.4115156848175</v>
      </c>
      <c r="F122" s="102">
        <f t="shared" si="383"/>
        <v>5756.5560545268327</v>
      </c>
      <c r="G122" s="105">
        <f>SUM(G18,G57,G96,G31,G70,G109)</f>
        <v>4418</v>
      </c>
      <c r="H122" s="103">
        <f t="shared" si="224"/>
        <v>0.99821338915433278</v>
      </c>
      <c r="I122" s="104">
        <f t="shared" si="225"/>
        <v>0.73859097268419172</v>
      </c>
      <c r="J122" s="104">
        <f t="shared" si="226"/>
        <v>0.73991290911246121</v>
      </c>
      <c r="K122" s="105">
        <f t="shared" si="236"/>
        <v>-1338.5560545268327</v>
      </c>
      <c r="L122" s="105">
        <f t="shared" ref="L122:L132" si="393">O122</f>
        <v>277</v>
      </c>
      <c r="M122" s="152">
        <f t="shared" si="231"/>
        <v>0.79145624984151053</v>
      </c>
      <c r="N122" s="105">
        <f t="shared" si="336"/>
        <v>-1061.5560545268327</v>
      </c>
      <c r="O122" s="105">
        <f t="shared" ref="O122" si="394">SUM(O18,O57,O96,O31,O70,O109)</f>
        <v>277</v>
      </c>
      <c r="P122" s="105">
        <f>SUM(P18,P57,P96,P31,P70,P109)</f>
        <v>0</v>
      </c>
      <c r="Q122" s="152">
        <f t="shared" si="227"/>
        <v>0.73859097268419172</v>
      </c>
      <c r="R122" s="105">
        <f>K122+P122</f>
        <v>-1338.5560545268327</v>
      </c>
      <c r="S122" s="125">
        <f t="shared" si="386"/>
        <v>0</v>
      </c>
      <c r="T122" s="125">
        <f t="shared" si="386"/>
        <v>0</v>
      </c>
      <c r="U122" s="125">
        <f t="shared" si="386"/>
        <v>0</v>
      </c>
      <c r="V122" s="79">
        <f t="shared" si="383"/>
        <v>30616974.071343128</v>
      </c>
      <c r="W122" s="79">
        <f t="shared" ref="W122:X122" si="395">SUM(W18,W57,W96,W31,W70,W109)</f>
        <v>30562273.453405753</v>
      </c>
      <c r="X122" s="79">
        <f t="shared" si="395"/>
        <v>22613420.659999996</v>
      </c>
      <c r="Y122" s="79">
        <f t="shared" ref="Y122:Z122" si="396">SUM(Y18,Y57,Y96,Y31,Y70,Y109)</f>
        <v>1618574.82</v>
      </c>
      <c r="Z122" s="79">
        <f t="shared" si="396"/>
        <v>0</v>
      </c>
      <c r="AA122" s="161"/>
    </row>
    <row r="123" spans="1:27">
      <c r="A123" s="72"/>
      <c r="B123" s="186"/>
      <c r="C123" s="106" t="s">
        <v>950</v>
      </c>
      <c r="D123" s="101"/>
      <c r="E123" s="102">
        <f t="shared" si="382"/>
        <v>4640.4180341904812</v>
      </c>
      <c r="F123" s="102">
        <f t="shared" si="383"/>
        <v>4842.0970220295258</v>
      </c>
      <c r="G123" s="105">
        <f t="shared" ref="G123" si="397">SUM(G19,G58,G97,G32,G71,G110)</f>
        <v>3593</v>
      </c>
      <c r="H123" s="103">
        <f t="shared" si="224"/>
        <v>1.0490251673172912</v>
      </c>
      <c r="I123" s="104">
        <f t="shared" si="225"/>
        <v>0.74753623168964745</v>
      </c>
      <c r="J123" s="104">
        <f t="shared" si="226"/>
        <v>0.71260085551745911</v>
      </c>
      <c r="K123" s="105">
        <f t="shared" si="236"/>
        <v>-1249.0970220295258</v>
      </c>
      <c r="L123" s="105">
        <f t="shared" si="393"/>
        <v>299</v>
      </c>
      <c r="M123" s="152">
        <f t="shared" si="231"/>
        <v>0.81325575879921796</v>
      </c>
      <c r="N123" s="105">
        <f t="shared" si="336"/>
        <v>-950.09702202952576</v>
      </c>
      <c r="O123" s="105">
        <f t="shared" ref="O123:P123" si="398">SUM(O19,O58,O97,O32,O71,O110)</f>
        <v>299</v>
      </c>
      <c r="P123" s="105">
        <f t="shared" si="398"/>
        <v>0</v>
      </c>
      <c r="Q123" s="152">
        <f t="shared" si="227"/>
        <v>0.74753623168964745</v>
      </c>
      <c r="R123" s="105">
        <f t="shared" ref="R123:R132" si="399">K123+P123</f>
        <v>-1249.0970220295258</v>
      </c>
      <c r="S123" s="125">
        <f t="shared" si="386"/>
        <v>0</v>
      </c>
      <c r="T123" s="125">
        <f t="shared" si="386"/>
        <v>0</v>
      </c>
      <c r="U123" s="125">
        <f t="shared" si="386"/>
        <v>0</v>
      </c>
      <c r="V123" s="79">
        <f t="shared" si="383"/>
        <v>25219618.930560373</v>
      </c>
      <c r="W123" s="79">
        <f t="shared" ref="W123:X123" si="400">SUM(W19,W58,W97,W32,W71,W110)</f>
        <v>26456014.968309421</v>
      </c>
      <c r="X123" s="79">
        <f t="shared" si="400"/>
        <v>18852578.899999999</v>
      </c>
      <c r="Y123" s="79">
        <f t="shared" ref="Y123:Z123" si="401">SUM(Y19,Y58,Y97,Y32,Y71,Y110)</f>
        <v>1657421.43</v>
      </c>
      <c r="Z123" s="79">
        <f t="shared" si="401"/>
        <v>0</v>
      </c>
      <c r="AA123" s="161"/>
    </row>
    <row r="124" spans="1:27">
      <c r="A124" s="72"/>
      <c r="B124" s="186"/>
      <c r="C124" s="107" t="s">
        <v>1043</v>
      </c>
      <c r="D124" s="108"/>
      <c r="E124" s="109">
        <f t="shared" si="382"/>
        <v>3350.7435659365683</v>
      </c>
      <c r="F124" s="109">
        <f t="shared" si="383"/>
        <v>3553.9215880654406</v>
      </c>
      <c r="G124" s="112">
        <f>SUM(G20,G59,G98,G33,G72,G111)</f>
        <v>2235</v>
      </c>
      <c r="H124" s="110">
        <f t="shared" si="224"/>
        <v>1.0618737025737424</v>
      </c>
      <c r="I124" s="111">
        <f t="shared" si="225"/>
        <v>0.66933965583347699</v>
      </c>
      <c r="J124" s="111">
        <f t="shared" si="226"/>
        <v>0.63033829184313417</v>
      </c>
      <c r="K124" s="112">
        <f t="shared" si="236"/>
        <v>-1318.9215880654406</v>
      </c>
      <c r="L124" s="112">
        <f t="shared" si="393"/>
        <v>225</v>
      </c>
      <c r="M124" s="153">
        <f t="shared" si="231"/>
        <v>0.73719449263796366</v>
      </c>
      <c r="N124" s="112">
        <f t="shared" si="336"/>
        <v>-1093.9215880654406</v>
      </c>
      <c r="O124" s="112">
        <f t="shared" ref="O124" si="402">SUM(O20,O59,O98,O33,O72,O111)</f>
        <v>225</v>
      </c>
      <c r="P124" s="112">
        <f>SUM(P20,P59,P98,P33,P72,P111)</f>
        <v>0</v>
      </c>
      <c r="Q124" s="153">
        <f t="shared" si="227"/>
        <v>0.66933965583347699</v>
      </c>
      <c r="R124" s="112">
        <f t="shared" si="399"/>
        <v>-1318.9215880654406</v>
      </c>
      <c r="S124" s="126">
        <f t="shared" si="386"/>
        <v>0</v>
      </c>
      <c r="T124" s="126">
        <f t="shared" si="386"/>
        <v>0</v>
      </c>
      <c r="U124" s="126">
        <f t="shared" si="386"/>
        <v>0</v>
      </c>
      <c r="V124" s="79">
        <f t="shared" si="383"/>
        <v>20079144.157781143</v>
      </c>
      <c r="W124" s="79">
        <f t="shared" ref="W124:X124" si="403">SUM(W20,W59,W98,W33,W72,W111)</f>
        <v>21321515.15133499</v>
      </c>
      <c r="X124" s="79">
        <f t="shared" si="403"/>
        <v>13439767.440000001</v>
      </c>
      <c r="Y124" s="79">
        <f t="shared" ref="Y124:Z124" si="404">SUM(Y20,Y59,Y98,Y33,Y72,Y111)</f>
        <v>1362467.05</v>
      </c>
      <c r="Z124" s="79">
        <f t="shared" si="404"/>
        <v>0</v>
      </c>
      <c r="AA124" s="161"/>
    </row>
    <row r="125" spans="1:27">
      <c r="A125" s="72"/>
      <c r="B125" s="186"/>
      <c r="C125" s="107" t="s">
        <v>1044</v>
      </c>
      <c r="D125" s="108"/>
      <c r="E125" s="109">
        <f t="shared" si="382"/>
        <v>105.53171659352304</v>
      </c>
      <c r="F125" s="109">
        <f t="shared" si="383"/>
        <v>154.53901957076809</v>
      </c>
      <c r="G125" s="112">
        <f t="shared" ref="G125" si="405">SUM(G21,G60,G99,G34,G73,G112)</f>
        <v>136.66666666666666</v>
      </c>
      <c r="H125" s="110">
        <f t="shared" si="224"/>
        <v>1.464383917160077</v>
      </c>
      <c r="I125" s="111">
        <f t="shared" si="225"/>
        <v>1.2950283851103221</v>
      </c>
      <c r="J125" s="111">
        <f t="shared" si="226"/>
        <v>0.88435031956770538</v>
      </c>
      <c r="K125" s="112">
        <f t="shared" si="236"/>
        <v>-17.872352904101433</v>
      </c>
      <c r="L125" s="112">
        <f t="shared" si="393"/>
        <v>4</v>
      </c>
      <c r="M125" s="153">
        <f t="shared" si="231"/>
        <v>1.3329316467090235</v>
      </c>
      <c r="N125" s="112">
        <f t="shared" si="336"/>
        <v>-13.872352904101433</v>
      </c>
      <c r="O125" s="112">
        <f t="shared" ref="O125:P125" si="406">SUM(O21,O60,O99,O34,O73,O112)</f>
        <v>4</v>
      </c>
      <c r="P125" s="112">
        <f>SUM(P21,P60,P99,P34,P73,P112)</f>
        <v>0</v>
      </c>
      <c r="Q125" s="153">
        <f t="shared" si="227"/>
        <v>1.2950283851103221</v>
      </c>
      <c r="R125" s="112">
        <f t="shared" si="399"/>
        <v>-17.872352904101433</v>
      </c>
      <c r="S125" s="126">
        <f t="shared" si="386"/>
        <v>0</v>
      </c>
      <c r="T125" s="126">
        <f t="shared" si="386"/>
        <v>0</v>
      </c>
      <c r="U125" s="126">
        <f t="shared" si="386"/>
        <v>0</v>
      </c>
      <c r="V125" s="79">
        <f t="shared" si="383"/>
        <v>1128984.6360205053</v>
      </c>
      <c r="W125" s="79">
        <f t="shared" ref="W125:X125" si="407">SUM(W21,W60,W99,W34,W73,W112)</f>
        <v>1653266.9437092512</v>
      </c>
      <c r="X125" s="79">
        <f t="shared" si="407"/>
        <v>1462067.15</v>
      </c>
      <c r="Y125" s="79">
        <f t="shared" ref="Y125:Z125" si="408">SUM(Y21,Y60,Y99,Y34,Y73,Y112)</f>
        <v>42792.2</v>
      </c>
      <c r="Z125" s="79">
        <f t="shared" si="408"/>
        <v>0</v>
      </c>
      <c r="AA125" s="161"/>
    </row>
    <row r="126" spans="1:27">
      <c r="A126" s="72" t="s">
        <v>1000</v>
      </c>
      <c r="B126" s="186"/>
      <c r="C126" s="113" t="s">
        <v>951</v>
      </c>
      <c r="D126" s="114">
        <v>4535.5</v>
      </c>
      <c r="E126" s="115">
        <f t="shared" si="382"/>
        <v>728.23435577632176</v>
      </c>
      <c r="F126" s="115">
        <f>SUM(F22,F61,F100,F35,F74,F113)</f>
        <v>859.15985067887516</v>
      </c>
      <c r="G126" s="115">
        <f>SUM(G22,G61,G100,G35,G74,G113)</f>
        <v>1128</v>
      </c>
      <c r="H126" s="116">
        <f t="shared" si="224"/>
        <v>1.1797848369334107</v>
      </c>
      <c r="I126" s="117">
        <f t="shared" si="225"/>
        <v>1.5489519150706847</v>
      </c>
      <c r="J126" s="117">
        <f t="shared" si="226"/>
        <v>1.3129105126463925</v>
      </c>
      <c r="K126" s="118">
        <f t="shared" si="236"/>
        <v>268.84014932112484</v>
      </c>
      <c r="L126" s="118">
        <f t="shared" si="393"/>
        <v>39</v>
      </c>
      <c r="M126" s="154">
        <f>IFERROR((X126+Y126)/V126,"")</f>
        <v>1.6025061036236605</v>
      </c>
      <c r="N126" s="118">
        <f t="shared" si="336"/>
        <v>307.84014932112484</v>
      </c>
      <c r="O126" s="118">
        <f t="shared" ref="O126" si="409">SUM(O22,O61,O100,O35,O74,O113)</f>
        <v>39</v>
      </c>
      <c r="P126" s="115">
        <f>SUM(P22,P61,P100,P35,P74,P113)</f>
        <v>0</v>
      </c>
      <c r="Q126" s="154">
        <f t="shared" si="227"/>
        <v>1.5489519150706847</v>
      </c>
      <c r="R126" s="118">
        <f t="shared" si="399"/>
        <v>268.84014932112484</v>
      </c>
      <c r="S126" s="130">
        <f t="shared" ref="S126:U126" si="410">SUM(S22,S61,S100,S35,S74,S113)</f>
        <v>0</v>
      </c>
      <c r="T126" s="130">
        <f t="shared" si="410"/>
        <v>0</v>
      </c>
      <c r="U126" s="130">
        <f t="shared" si="410"/>
        <v>0</v>
      </c>
      <c r="V126" s="63">
        <f t="shared" si="383"/>
        <v>3302906.9206235074</v>
      </c>
      <c r="W126" s="63">
        <f t="shared" ref="W126:X126" si="411">SUM(W22,W61,W100,W35,W74,W113)</f>
        <v>3896719.5027540382</v>
      </c>
      <c r="X126" s="63">
        <f t="shared" si="411"/>
        <v>5116044</v>
      </c>
      <c r="Y126" s="63">
        <f>SUM(Y22,Y61,Y100,Y35,Y74,Y113)</f>
        <v>176884.5</v>
      </c>
      <c r="Z126" s="63">
        <f>SUM(Z22,Z61,Z100,Z35,Z74,Z113)</f>
        <v>0</v>
      </c>
      <c r="AA126" s="63"/>
    </row>
    <row r="127" spans="1:27">
      <c r="A127" s="72" t="s">
        <v>1001</v>
      </c>
      <c r="B127" s="186"/>
      <c r="C127" s="113" t="s">
        <v>952</v>
      </c>
      <c r="D127" s="114">
        <v>3444.49</v>
      </c>
      <c r="E127" s="115">
        <f t="shared" si="382"/>
        <v>2100.4337341488804</v>
      </c>
      <c r="F127" s="115">
        <f t="shared" si="383"/>
        <v>1551.474615782517</v>
      </c>
      <c r="G127" s="115">
        <f t="shared" ref="G127" si="412">SUM(G23,G62,G101,G36,G75,G114)</f>
        <v>1178</v>
      </c>
      <c r="H127" s="116">
        <f t="shared" si="224"/>
        <v>0.73864487632179088</v>
      </c>
      <c r="I127" s="117">
        <f t="shared" si="225"/>
        <v>0.56083654573246466</v>
      </c>
      <c r="J127" s="117">
        <f t="shared" si="226"/>
        <v>0.75927764980276669</v>
      </c>
      <c r="K127" s="118">
        <f t="shared" si="236"/>
        <v>-373.47461578251705</v>
      </c>
      <c r="L127" s="118">
        <f t="shared" si="393"/>
        <v>23</v>
      </c>
      <c r="M127" s="154">
        <f t="shared" si="231"/>
        <v>0.57178666504642617</v>
      </c>
      <c r="N127" s="118">
        <f t="shared" si="336"/>
        <v>-350.47461578251705</v>
      </c>
      <c r="O127" s="118">
        <f t="shared" ref="O127:P132" si="413">SUM(O23,O62,O101,O36,O75,O114)</f>
        <v>23</v>
      </c>
      <c r="P127" s="115">
        <f t="shared" si="413"/>
        <v>0</v>
      </c>
      <c r="Q127" s="154">
        <f t="shared" si="227"/>
        <v>0.56083654573246466</v>
      </c>
      <c r="R127" s="118">
        <f t="shared" si="399"/>
        <v>-373.47461578251705</v>
      </c>
      <c r="S127" s="130">
        <f t="shared" ref="S127:U127" si="414">SUM(S23,S62,S101,S36,S75,S114)</f>
        <v>0</v>
      </c>
      <c r="T127" s="130">
        <f t="shared" si="414"/>
        <v>0</v>
      </c>
      <c r="U127" s="130">
        <f t="shared" si="414"/>
        <v>0</v>
      </c>
      <c r="V127" s="63">
        <f t="shared" si="383"/>
        <v>7234922.9929384766</v>
      </c>
      <c r="W127" s="63">
        <f t="shared" ref="W127:X127" si="415">SUM(W23,W62,W101,W36,W75,W114)</f>
        <v>5344038.799316722</v>
      </c>
      <c r="X127" s="63">
        <f t="shared" si="415"/>
        <v>4057609.2199999997</v>
      </c>
      <c r="Y127" s="63">
        <f t="shared" ref="Y127:Z127" si="416">SUM(Y23,Y62,Y101,Y36,Y75,Y114)</f>
        <v>79223.26999999999</v>
      </c>
      <c r="Z127" s="63">
        <f t="shared" si="416"/>
        <v>0</v>
      </c>
      <c r="AA127" s="63"/>
    </row>
    <row r="128" spans="1:27">
      <c r="A128" s="72" t="s">
        <v>1002</v>
      </c>
      <c r="B128" s="186"/>
      <c r="C128" s="113" t="s">
        <v>953</v>
      </c>
      <c r="D128" s="114">
        <v>3985.87</v>
      </c>
      <c r="E128" s="115">
        <f t="shared" si="382"/>
        <v>1289.6744682539133</v>
      </c>
      <c r="F128" s="115">
        <f t="shared" si="383"/>
        <v>1288.1754339640856</v>
      </c>
      <c r="G128" s="115">
        <f t="shared" ref="G128" si="417">SUM(G24,G63,G102,G37,G76,G115)</f>
        <v>1358</v>
      </c>
      <c r="H128" s="116">
        <f t="shared" si="224"/>
        <v>0.99883766459930223</v>
      </c>
      <c r="I128" s="117">
        <f t="shared" si="225"/>
        <v>1.0529788977202847</v>
      </c>
      <c r="J128" s="117">
        <f t="shared" si="226"/>
        <v>1.0542042366240785</v>
      </c>
      <c r="K128" s="118">
        <f t="shared" si="236"/>
        <v>69.824566035914359</v>
      </c>
      <c r="L128" s="118">
        <f t="shared" si="393"/>
        <v>74</v>
      </c>
      <c r="M128" s="154">
        <f t="shared" si="231"/>
        <v>1.1103577183618909</v>
      </c>
      <c r="N128" s="118">
        <f t="shared" si="336"/>
        <v>143.82456603591436</v>
      </c>
      <c r="O128" s="118">
        <f t="shared" ref="O128" si="418">SUM(O24,O63,O102,O37,O76,O115)</f>
        <v>74</v>
      </c>
      <c r="P128" s="115">
        <f t="shared" si="413"/>
        <v>0</v>
      </c>
      <c r="Q128" s="154">
        <f t="shared" si="227"/>
        <v>1.0529788977202847</v>
      </c>
      <c r="R128" s="118">
        <f t="shared" si="399"/>
        <v>69.824566035914359</v>
      </c>
      <c r="S128" s="130">
        <f t="shared" ref="S128:U128" si="419">SUM(S24,S63,S102,S37,S76,S115)</f>
        <v>0</v>
      </c>
      <c r="T128" s="130">
        <f t="shared" si="419"/>
        <v>0</v>
      </c>
      <c r="U128" s="130">
        <f t="shared" si="419"/>
        <v>0</v>
      </c>
      <c r="V128" s="63">
        <f t="shared" si="383"/>
        <v>5140474.7727792244</v>
      </c>
      <c r="W128" s="63">
        <f t="shared" ref="W128:X128" si="420">SUM(W24,W63,W102,W37,W76,W115)</f>
        <v>5134499.8169744294</v>
      </c>
      <c r="X128" s="63">
        <f t="shared" si="420"/>
        <v>5412811.459999999</v>
      </c>
      <c r="Y128" s="63">
        <f t="shared" ref="Y128:Z128" si="421">SUM(Y24,Y63,Y102,Y37,Y76,Y115)</f>
        <v>294954.38</v>
      </c>
      <c r="Z128" s="63">
        <f t="shared" si="421"/>
        <v>0</v>
      </c>
      <c r="AA128" s="63"/>
    </row>
    <row r="129" spans="1:27">
      <c r="A129" s="72" t="s">
        <v>1003</v>
      </c>
      <c r="B129" s="186"/>
      <c r="C129" s="113" t="s">
        <v>954</v>
      </c>
      <c r="D129" s="114">
        <v>6232.07</v>
      </c>
      <c r="E129" s="115">
        <f t="shared" si="382"/>
        <v>2946.7432855826628</v>
      </c>
      <c r="F129" s="115">
        <f t="shared" si="383"/>
        <v>3137.9215880654406</v>
      </c>
      <c r="G129" s="115">
        <f t="shared" ref="G129" si="422">SUM(G25,G64,G103,G38,G77,G116)</f>
        <v>1989</v>
      </c>
      <c r="H129" s="116">
        <f t="shared" si="224"/>
        <v>1.0648778274708022</v>
      </c>
      <c r="I129" s="117">
        <f t="shared" si="225"/>
        <v>0.6749824491775207</v>
      </c>
      <c r="J129" s="117">
        <f t="shared" si="226"/>
        <v>0.63385905102435602</v>
      </c>
      <c r="K129" s="118">
        <f t="shared" si="236"/>
        <v>-1148.9215880654406</v>
      </c>
      <c r="L129" s="118">
        <f t="shared" si="393"/>
        <v>205</v>
      </c>
      <c r="M129" s="154">
        <f t="shared" si="231"/>
        <v>0.7445507760158272</v>
      </c>
      <c r="N129" s="118">
        <f t="shared" si="336"/>
        <v>-943.92158806544057</v>
      </c>
      <c r="O129" s="118">
        <f t="shared" ref="O129" si="423">SUM(O25,O64,O103,O38,O77,O116)</f>
        <v>205</v>
      </c>
      <c r="P129" s="115">
        <f t="shared" si="413"/>
        <v>0</v>
      </c>
      <c r="Q129" s="154">
        <f t="shared" si="227"/>
        <v>0.6749824491775207</v>
      </c>
      <c r="R129" s="118">
        <f t="shared" si="399"/>
        <v>-1148.9215880654406</v>
      </c>
      <c r="S129" s="130">
        <f t="shared" ref="S129:U129" si="424">SUM(S25,S64,S103,S38,S77,S116)</f>
        <v>0</v>
      </c>
      <c r="T129" s="130">
        <f t="shared" si="424"/>
        <v>0</v>
      </c>
      <c r="U129" s="130">
        <f t="shared" si="424"/>
        <v>0</v>
      </c>
      <c r="V129" s="63">
        <f t="shared" si="383"/>
        <v>18364310.427781146</v>
      </c>
      <c r="W129" s="63">
        <f t="shared" ref="W129:X129" si="425">SUM(W25,W64,W103,W38,W77,W116)</f>
        <v>19555746.991334986</v>
      </c>
      <c r="X129" s="63">
        <f t="shared" si="425"/>
        <v>12395587.23</v>
      </c>
      <c r="Y129" s="63">
        <f t="shared" ref="Y129:Z129" si="426">SUM(Y25,Y64,Y103,Y38,Y77,Y116)</f>
        <v>1277574.3499999999</v>
      </c>
      <c r="Z129" s="63">
        <f t="shared" si="426"/>
        <v>0</v>
      </c>
      <c r="AA129" s="63"/>
    </row>
    <row r="130" spans="1:27">
      <c r="A130" s="72" t="s">
        <v>1004</v>
      </c>
      <c r="B130" s="186"/>
      <c r="C130" s="113" t="s">
        <v>955</v>
      </c>
      <c r="D130" s="114">
        <v>8489.27</v>
      </c>
      <c r="E130" s="115">
        <f t="shared" si="382"/>
        <v>202.00014017695273</v>
      </c>
      <c r="F130" s="115">
        <f t="shared" si="383"/>
        <v>208</v>
      </c>
      <c r="G130" s="115">
        <f t="shared" ref="G130" si="427">SUM(G26,G65,G104,G39,G78,G117)</f>
        <v>123</v>
      </c>
      <c r="H130" s="116">
        <f t="shared" si="224"/>
        <v>1.0297022557399782</v>
      </c>
      <c r="I130" s="117">
        <f t="shared" si="225"/>
        <v>0.60891046853854469</v>
      </c>
      <c r="J130" s="117">
        <f t="shared" si="226"/>
        <v>0.59134615384615374</v>
      </c>
      <c r="K130" s="118">
        <f t="shared" si="236"/>
        <v>-85</v>
      </c>
      <c r="L130" s="118">
        <f t="shared" si="393"/>
        <v>10</v>
      </c>
      <c r="M130" s="154">
        <f t="shared" si="231"/>
        <v>0.6584153846798898</v>
      </c>
      <c r="N130" s="118">
        <f t="shared" si="336"/>
        <v>-75</v>
      </c>
      <c r="O130" s="118">
        <f t="shared" ref="O130" si="428">SUM(O26,O65,O104,O39,O78,O117)</f>
        <v>10</v>
      </c>
      <c r="P130" s="115">
        <f t="shared" si="413"/>
        <v>0</v>
      </c>
      <c r="Q130" s="154">
        <f t="shared" si="227"/>
        <v>0.60891046853854469</v>
      </c>
      <c r="R130" s="118">
        <f t="shared" si="399"/>
        <v>-85</v>
      </c>
      <c r="S130" s="130">
        <f t="shared" ref="S130:U130" si="429">SUM(S26,S65,S104,S39,S78,S117)</f>
        <v>0</v>
      </c>
      <c r="T130" s="130">
        <f t="shared" si="429"/>
        <v>0</v>
      </c>
      <c r="U130" s="130">
        <f t="shared" si="429"/>
        <v>0</v>
      </c>
      <c r="V130" s="63">
        <f t="shared" si="383"/>
        <v>1714833.7299999995</v>
      </c>
      <c r="W130" s="63">
        <f t="shared" ref="W130:X130" si="430">SUM(W26,W65,W104,W39,W78,W117)</f>
        <v>1765768.1600000001</v>
      </c>
      <c r="X130" s="63">
        <f t="shared" si="430"/>
        <v>1044180.21</v>
      </c>
      <c r="Y130" s="63">
        <f t="shared" ref="Y130:Z130" si="431">SUM(Y26,Y65,Y104,Y39,Y78,Y117)</f>
        <v>84892.700000000012</v>
      </c>
      <c r="Z130" s="63">
        <f t="shared" si="431"/>
        <v>0</v>
      </c>
      <c r="AA130" s="63"/>
    </row>
    <row r="131" spans="1:27">
      <c r="A131" s="72" t="s">
        <v>1005</v>
      </c>
      <c r="B131" s="186"/>
      <c r="C131" s="113" t="s">
        <v>956</v>
      </c>
      <c r="D131" s="114">
        <v>3566.02</v>
      </c>
      <c r="E131" s="115">
        <f t="shared" si="382"/>
        <v>316.59514978056916</v>
      </c>
      <c r="F131" s="115">
        <f t="shared" si="383"/>
        <v>235.6170587123043</v>
      </c>
      <c r="G131" s="115">
        <f t="shared" ref="G131" si="432">SUM(G27,G66,G105,G40,G79,G118)</f>
        <v>95</v>
      </c>
      <c r="H131" s="116">
        <f t="shared" si="224"/>
        <v>0.74422194678474873</v>
      </c>
      <c r="I131" s="117">
        <f t="shared" si="225"/>
        <v>0.30006776814440816</v>
      </c>
      <c r="J131" s="117">
        <f t="shared" si="226"/>
        <v>0.40319661283947156</v>
      </c>
      <c r="K131" s="118">
        <f t="shared" si="236"/>
        <v>-140.6170587123043</v>
      </c>
      <c r="L131" s="118">
        <f t="shared" si="393"/>
        <v>0</v>
      </c>
      <c r="M131" s="154">
        <f t="shared" si="231"/>
        <v>0.30006776814440816</v>
      </c>
      <c r="N131" s="118">
        <f t="shared" si="336"/>
        <v>-140.6170587123043</v>
      </c>
      <c r="O131" s="118">
        <f t="shared" ref="O131" si="433">SUM(O27,O66,O105,O40,O79,O118)</f>
        <v>0</v>
      </c>
      <c r="P131" s="115">
        <f t="shared" si="413"/>
        <v>0</v>
      </c>
      <c r="Q131" s="154">
        <f t="shared" si="227"/>
        <v>0.30006776814440816</v>
      </c>
      <c r="R131" s="118">
        <f t="shared" si="399"/>
        <v>-140.6170587123043</v>
      </c>
      <c r="S131" s="130">
        <f t="shared" ref="S131:U131" si="434">SUM(S27,S66,S105,S40,S79,S118)</f>
        <v>0</v>
      </c>
      <c r="T131" s="130">
        <f t="shared" si="434"/>
        <v>0</v>
      </c>
      <c r="U131" s="130">
        <f t="shared" si="434"/>
        <v>0</v>
      </c>
      <c r="V131" s="63">
        <f t="shared" si="383"/>
        <v>1128984.6360205053</v>
      </c>
      <c r="W131" s="63">
        <f t="shared" ref="W131:X131" si="435">SUM(W27,W66,W105,W40,W79,W118)</f>
        <v>840215.14370925142</v>
      </c>
      <c r="X131" s="63">
        <f t="shared" si="435"/>
        <v>338771.9</v>
      </c>
      <c r="Y131" s="63">
        <f t="shared" ref="Y131:Z131" si="436">SUM(Y27,Y66,Y105,Y40,Y79,Y118)</f>
        <v>0</v>
      </c>
      <c r="Z131" s="63">
        <f t="shared" si="436"/>
        <v>0</v>
      </c>
      <c r="AA131" s="63"/>
    </row>
    <row r="132" spans="1:27">
      <c r="A132" s="72" t="s">
        <v>1006</v>
      </c>
      <c r="B132" s="187"/>
      <c r="C132" s="119" t="s">
        <v>957</v>
      </c>
      <c r="D132" s="120">
        <v>10698.05</v>
      </c>
      <c r="E132" s="121">
        <f t="shared" si="382"/>
        <v>0</v>
      </c>
      <c r="F132" s="121">
        <f t="shared" si="383"/>
        <v>76</v>
      </c>
      <c r="G132" s="121">
        <f t="shared" ref="G132" si="437">SUM(G28,G67,G106,G41,G80,G119)</f>
        <v>105</v>
      </c>
      <c r="H132" s="122" t="str">
        <f>IFERROR(W132/V132,"")</f>
        <v/>
      </c>
      <c r="I132" s="123"/>
      <c r="J132" s="123">
        <f t="shared" ref="J132" si="438">IFERROR(X132/W132,"")</f>
        <v>1.3815789473684215</v>
      </c>
      <c r="K132" s="124"/>
      <c r="L132" s="124">
        <f t="shared" si="393"/>
        <v>4</v>
      </c>
      <c r="M132" s="155" t="str">
        <f t="shared" si="231"/>
        <v/>
      </c>
      <c r="N132" s="124">
        <f t="shared" si="336"/>
        <v>4</v>
      </c>
      <c r="O132" s="124">
        <f t="shared" ref="O132" si="439">SUM(O28,O67,O106,O41,O80,O119)</f>
        <v>4</v>
      </c>
      <c r="P132" s="121">
        <f t="shared" si="413"/>
        <v>0</v>
      </c>
      <c r="Q132" s="155" t="str">
        <f t="shared" ref="Q132" si="440">IFERROR((X132+Z132)/V132,"")</f>
        <v/>
      </c>
      <c r="R132" s="124">
        <f t="shared" si="399"/>
        <v>0</v>
      </c>
      <c r="S132" s="130">
        <f t="shared" ref="S132:U132" si="441">SUM(S28,S67,S106,S41,S80,S119)</f>
        <v>0</v>
      </c>
      <c r="T132" s="130">
        <f t="shared" si="441"/>
        <v>0</v>
      </c>
      <c r="U132" s="130">
        <f t="shared" si="441"/>
        <v>0</v>
      </c>
      <c r="V132" s="63">
        <f t="shared" si="383"/>
        <v>0</v>
      </c>
      <c r="W132" s="63">
        <f t="shared" ref="W132:X132" si="442">SUM(W28,W67,W106,W41,W80,W119)</f>
        <v>813051.79999999981</v>
      </c>
      <c r="X132" s="63">
        <f t="shared" si="442"/>
        <v>1123295.25</v>
      </c>
      <c r="Y132" s="63">
        <f t="shared" ref="Y132:Z132" si="443">SUM(Y28,Y67,Y106,Y41,Y80,Y119)</f>
        <v>42792.2</v>
      </c>
      <c r="Z132" s="63">
        <f t="shared" si="443"/>
        <v>0</v>
      </c>
      <c r="AA132" s="63"/>
    </row>
    <row r="134" spans="1:27">
      <c r="F134" s="188"/>
      <c r="G134" s="188">
        <f>3379-G124</f>
        <v>1144</v>
      </c>
    </row>
    <row r="135" spans="1:27">
      <c r="G135" s="72">
        <f>G134-BD50-BD51*2</f>
        <v>1112</v>
      </c>
    </row>
  </sheetData>
  <mergeCells count="10">
    <mergeCell ref="B81:B93"/>
    <mergeCell ref="B94:B106"/>
    <mergeCell ref="B107:B119"/>
    <mergeCell ref="B120:B132"/>
    <mergeCell ref="B3:B15"/>
    <mergeCell ref="B16:B28"/>
    <mergeCell ref="B29:B41"/>
    <mergeCell ref="B42:B54"/>
    <mergeCell ref="B55:B67"/>
    <mergeCell ref="B68:B80"/>
  </mergeCells>
  <phoneticPr fontId="2" type="noConversion"/>
  <conditionalFormatting sqref="I3:J132">
    <cfRule type="cellIs" dxfId="1" priority="1" operator="lessThan">
      <formula>$C$1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D230-FED2-4513-8657-98E4E43ED0AE}">
  <dimension ref="B1:AU191"/>
  <sheetViews>
    <sheetView showGridLines="0" workbookViewId="0">
      <pane xSplit="4" topLeftCell="E1" activePane="topRight" state="frozen"/>
      <selection pane="topRight" activeCell="G6" sqref="G6"/>
    </sheetView>
  </sheetViews>
  <sheetFormatPr defaultRowHeight="15.5" outlineLevelCol="1"/>
  <cols>
    <col min="1" max="1" width="25.83203125" customWidth="1"/>
    <col min="2" max="2" width="7.58203125" style="87" customWidth="1"/>
    <col min="3" max="3" width="8.6640625" style="87" customWidth="1"/>
    <col min="4" max="4" width="47.75" bestFit="1" customWidth="1"/>
    <col min="5" max="5" width="6.58203125" style="62" bestFit="1" customWidth="1"/>
    <col min="6" max="6" width="10.83203125" style="58" customWidth="1" outlineLevel="1"/>
    <col min="7" max="8" width="10.6640625" style="58" customWidth="1" outlineLevel="1"/>
    <col min="9" max="9" width="10.58203125" style="58" customWidth="1" outlineLevel="1"/>
    <col min="10" max="10" width="5.1640625" bestFit="1" customWidth="1"/>
    <col min="11" max="13" width="5.1640625" style="11" bestFit="1" customWidth="1"/>
    <col min="14" max="14" width="5.08203125" style="11" hidden="1" customWidth="1"/>
    <col min="15" max="15" width="4.6640625" style="11" hidden="1" customWidth="1"/>
    <col min="16" max="16" width="10.75" style="11" bestFit="1" customWidth="1"/>
    <col min="17" max="18" width="11.6640625" style="11" bestFit="1" customWidth="1"/>
    <col min="19" max="19" width="9.5" style="11" bestFit="1" customWidth="1"/>
    <col min="20" max="20" width="9.5" style="11" hidden="1" customWidth="1"/>
    <col min="21" max="24" width="8.08203125" style="11" customWidth="1"/>
    <col min="25" max="26" width="8.08203125" style="11" hidden="1" customWidth="1"/>
    <col min="27" max="28" width="8.08203125" bestFit="1" customWidth="1"/>
    <col min="29" max="29" width="37.9140625" hidden="1" customWidth="1"/>
    <col min="30" max="30" width="9.6640625" bestFit="1" customWidth="1"/>
    <col min="31" max="32" width="9.6640625" style="48" bestFit="1" customWidth="1"/>
    <col min="33" max="33" width="8.5" style="48" hidden="1" customWidth="1"/>
    <col min="34" max="35" width="4.4140625" bestFit="1" customWidth="1"/>
    <col min="36" max="36" width="4.4140625" style="11" bestFit="1" customWidth="1"/>
    <col min="37" max="37" width="4.4140625" style="11" customWidth="1"/>
    <col min="38" max="39" width="4.4140625" style="11" hidden="1" customWidth="1"/>
    <col min="40" max="40" width="8.9140625" style="11" customWidth="1"/>
    <col min="41" max="43" width="8.08203125" style="11" bestFit="1" customWidth="1"/>
    <col min="44" max="47" width="8.08203125" style="11" customWidth="1"/>
  </cols>
  <sheetData>
    <row r="1" spans="2:47">
      <c r="AC1" s="9" t="s">
        <v>5</v>
      </c>
      <c r="AD1" s="49" t="s">
        <v>606</v>
      </c>
      <c r="AE1" s="61" t="s">
        <v>944</v>
      </c>
    </row>
    <row r="2" spans="2:47">
      <c r="B2" s="129" t="s">
        <v>1048</v>
      </c>
    </row>
    <row r="3" spans="2:47">
      <c r="B3" s="87" t="s">
        <v>1049</v>
      </c>
      <c r="C3" s="87" t="s">
        <v>1050</v>
      </c>
      <c r="D3" s="9" t="s">
        <v>565</v>
      </c>
      <c r="E3" t="s">
        <v>903</v>
      </c>
      <c r="F3" s="58" t="s">
        <v>936</v>
      </c>
      <c r="G3" s="58" t="s">
        <v>941</v>
      </c>
      <c r="H3" s="58" t="s">
        <v>942</v>
      </c>
      <c r="I3" s="58" t="s">
        <v>943</v>
      </c>
      <c r="J3" t="s">
        <v>574</v>
      </c>
      <c r="K3" t="s">
        <v>575</v>
      </c>
      <c r="L3" t="s">
        <v>576</v>
      </c>
      <c r="M3" t="s">
        <v>577</v>
      </c>
      <c r="N3" t="s">
        <v>578</v>
      </c>
      <c r="O3" t="s">
        <v>579</v>
      </c>
      <c r="P3" s="11" t="s">
        <v>588</v>
      </c>
      <c r="Q3" s="11" t="s">
        <v>899</v>
      </c>
      <c r="R3" s="11" t="s">
        <v>900</v>
      </c>
      <c r="S3" s="11" t="s">
        <v>586</v>
      </c>
      <c r="T3" s="11" t="s">
        <v>587</v>
      </c>
      <c r="U3" s="11" t="s">
        <v>580</v>
      </c>
      <c r="V3" s="11" t="s">
        <v>581</v>
      </c>
      <c r="W3" s="11" t="s">
        <v>582</v>
      </c>
      <c r="X3" s="11" t="s">
        <v>583</v>
      </c>
      <c r="Y3" s="11" t="s">
        <v>584</v>
      </c>
      <c r="Z3" s="11" t="s">
        <v>585</v>
      </c>
      <c r="AA3" s="26" t="s">
        <v>901</v>
      </c>
      <c r="AB3" s="26" t="s">
        <v>902</v>
      </c>
      <c r="AC3" s="9" t="s">
        <v>565</v>
      </c>
      <c r="AD3" s="59" t="s">
        <v>905</v>
      </c>
      <c r="AE3" s="59" t="s">
        <v>906</v>
      </c>
      <c r="AF3" s="59" t="s">
        <v>604</v>
      </c>
      <c r="AG3" s="49" t="s">
        <v>605</v>
      </c>
      <c r="AH3" s="49" t="s">
        <v>907</v>
      </c>
      <c r="AI3" s="49" t="s">
        <v>908</v>
      </c>
      <c r="AJ3" s="49" t="s">
        <v>909</v>
      </c>
      <c r="AK3" s="49" t="s">
        <v>719</v>
      </c>
      <c r="AL3" s="49" t="s">
        <v>721</v>
      </c>
      <c r="AM3" s="49" t="s">
        <v>723</v>
      </c>
      <c r="AN3" s="60" t="s">
        <v>901</v>
      </c>
      <c r="AO3" s="60" t="s">
        <v>902</v>
      </c>
      <c r="AP3"/>
      <c r="AQ3"/>
      <c r="AR3"/>
      <c r="AS3"/>
      <c r="AT3"/>
      <c r="AU3"/>
    </row>
    <row r="4" spans="2:47">
      <c r="B4" s="87">
        <f>IF(D4="","",M4-F4*0.5)</f>
        <v>-3.3333333333333335</v>
      </c>
      <c r="C4" s="87">
        <f>IF(D4="","",M4-F4*0.8)</f>
        <v>-5.3333333333333339</v>
      </c>
      <c r="D4" s="10" t="s">
        <v>110</v>
      </c>
      <c r="E4" s="58">
        <v>0</v>
      </c>
      <c r="F4" s="58">
        <v>6.666666666666667</v>
      </c>
      <c r="G4" s="58">
        <v>0</v>
      </c>
      <c r="H4" s="58">
        <v>0</v>
      </c>
      <c r="I4" s="5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C4" s="10" t="s">
        <v>110</v>
      </c>
      <c r="AD4" s="48">
        <v>0</v>
      </c>
      <c r="AE4" s="48">
        <v>0</v>
      </c>
      <c r="AF4" s="48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/>
      <c r="AO4"/>
      <c r="AP4"/>
      <c r="AQ4"/>
      <c r="AR4"/>
      <c r="AS4"/>
      <c r="AT4"/>
      <c r="AU4"/>
    </row>
    <row r="5" spans="2:47">
      <c r="B5" s="87">
        <f t="shared" ref="B5:B68" si="0">IF(D5="","",M5-F5*0.5)</f>
        <v>-8.3333333333333339</v>
      </c>
      <c r="C5" s="87">
        <f t="shared" ref="C5:C68" si="1">IF(D5="","",M5-F5*0.8)</f>
        <v>-13.333333333333336</v>
      </c>
      <c r="D5" s="10" t="s">
        <v>117</v>
      </c>
      <c r="E5" s="58">
        <v>0</v>
      </c>
      <c r="F5" s="58">
        <v>16.666666666666668</v>
      </c>
      <c r="G5" s="58">
        <v>0</v>
      </c>
      <c r="H5" s="58">
        <v>0</v>
      </c>
      <c r="I5" s="5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C5" s="10" t="s">
        <v>117</v>
      </c>
      <c r="AD5" s="48">
        <v>0</v>
      </c>
      <c r="AE5" s="48">
        <v>0</v>
      </c>
      <c r="AF5" s="48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/>
      <c r="AO5"/>
      <c r="AP5"/>
      <c r="AQ5"/>
      <c r="AR5"/>
      <c r="AS5"/>
      <c r="AT5"/>
      <c r="AU5"/>
    </row>
    <row r="6" spans="2:47">
      <c r="B6" s="87">
        <f t="shared" si="0"/>
        <v>0</v>
      </c>
      <c r="C6" s="87">
        <f t="shared" si="1"/>
        <v>0</v>
      </c>
      <c r="D6" s="10" t="s">
        <v>378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1" t="e">
        <v>#DIV/0!</v>
      </c>
      <c r="Q6" s="11" t="e">
        <v>#DIV/0!</v>
      </c>
      <c r="R6" s="11" t="e">
        <v>#DIV/0!</v>
      </c>
      <c r="S6" s="11" t="e">
        <v>#DIV/0!</v>
      </c>
      <c r="T6" s="11" t="e">
        <v>#DIV/0!</v>
      </c>
      <c r="U6" s="11" t="e">
        <v>#DIV/0!</v>
      </c>
      <c r="V6" s="11" t="e">
        <v>#DIV/0!</v>
      </c>
      <c r="W6" s="11" t="e">
        <v>#DIV/0!</v>
      </c>
      <c r="X6" s="11" t="e">
        <v>#DIV/0!</v>
      </c>
      <c r="Y6" s="11" t="e">
        <v>#DIV/0!</v>
      </c>
      <c r="Z6" s="11" t="e">
        <v>#DIV/0!</v>
      </c>
      <c r="AC6" s="10" t="s">
        <v>378</v>
      </c>
      <c r="AD6" s="48">
        <v>0</v>
      </c>
      <c r="AE6" s="48">
        <v>0</v>
      </c>
      <c r="AF6" s="48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/>
      <c r="AO6"/>
      <c r="AP6"/>
      <c r="AQ6"/>
      <c r="AR6"/>
      <c r="AS6"/>
      <c r="AT6"/>
      <c r="AU6"/>
    </row>
    <row r="7" spans="2:47">
      <c r="B7" s="87">
        <f t="shared" si="0"/>
        <v>-12.166666666666666</v>
      </c>
      <c r="C7" s="87">
        <f t="shared" si="1"/>
        <v>-20.066666666666666</v>
      </c>
      <c r="D7" s="10" t="s">
        <v>290</v>
      </c>
      <c r="E7" s="58">
        <v>7</v>
      </c>
      <c r="F7" s="58">
        <v>26.333333333333332</v>
      </c>
      <c r="G7" s="58">
        <v>0</v>
      </c>
      <c r="H7" s="58">
        <v>0.66666666666666663</v>
      </c>
      <c r="I7" s="58">
        <v>0.33333333333333331</v>
      </c>
      <c r="J7">
        <v>3</v>
      </c>
      <c r="K7">
        <v>1</v>
      </c>
      <c r="L7">
        <v>2</v>
      </c>
      <c r="M7">
        <v>1</v>
      </c>
      <c r="N7">
        <v>0</v>
      </c>
      <c r="O7">
        <v>0</v>
      </c>
      <c r="P7" s="11">
        <v>6.6455696202531653E-2</v>
      </c>
      <c r="Q7" s="11">
        <v>0</v>
      </c>
      <c r="R7" s="11">
        <v>2.5316455696202531E-2</v>
      </c>
      <c r="S7" s="11">
        <v>7.5949367088607597E-2</v>
      </c>
      <c r="T7" s="11">
        <v>1.2658227848101266E-2</v>
      </c>
      <c r="U7" s="11">
        <v>0.1139240506329114</v>
      </c>
      <c r="V7" s="11">
        <v>3.7974683544303799E-2</v>
      </c>
      <c r="W7" s="11">
        <v>7.5949367088607597E-2</v>
      </c>
      <c r="X7" s="11">
        <v>3.7974683544303799E-2</v>
      </c>
      <c r="Y7" s="11">
        <v>0</v>
      </c>
      <c r="Z7" s="11">
        <v>0</v>
      </c>
      <c r="AC7" s="10" t="s">
        <v>290</v>
      </c>
      <c r="AD7" s="48">
        <v>0</v>
      </c>
      <c r="AE7" s="48">
        <v>0</v>
      </c>
      <c r="AF7" s="48">
        <v>0.33333333333333331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/>
      <c r="AO7"/>
      <c r="AP7"/>
      <c r="AQ7"/>
      <c r="AR7"/>
      <c r="AS7"/>
      <c r="AT7"/>
      <c r="AU7"/>
    </row>
    <row r="8" spans="2:47">
      <c r="B8" s="87">
        <f t="shared" si="0"/>
        <v>-14</v>
      </c>
      <c r="C8" s="87">
        <f t="shared" si="1"/>
        <v>-24.200000000000003</v>
      </c>
      <c r="D8" s="10" t="s">
        <v>82</v>
      </c>
      <c r="E8" s="58">
        <v>8</v>
      </c>
      <c r="F8" s="58">
        <v>34</v>
      </c>
      <c r="G8" s="58">
        <v>2</v>
      </c>
      <c r="H8" s="58">
        <v>3</v>
      </c>
      <c r="I8" s="58">
        <v>2.5</v>
      </c>
      <c r="J8">
        <v>1</v>
      </c>
      <c r="K8">
        <v>2</v>
      </c>
      <c r="L8">
        <v>2</v>
      </c>
      <c r="M8">
        <v>3</v>
      </c>
      <c r="N8">
        <v>0</v>
      </c>
      <c r="O8">
        <v>0</v>
      </c>
      <c r="P8" s="11">
        <v>5.8823529411764705E-2</v>
      </c>
      <c r="Q8" s="11">
        <v>5.8823529411764705E-2</v>
      </c>
      <c r="R8" s="11">
        <v>8.8235294117647065E-2</v>
      </c>
      <c r="S8" s="11">
        <v>4.9019607843137254E-2</v>
      </c>
      <c r="T8" s="11">
        <v>2.9411764705882353E-2</v>
      </c>
      <c r="U8" s="11">
        <v>2.9411764705882353E-2</v>
      </c>
      <c r="V8" s="11">
        <v>5.8823529411764705E-2</v>
      </c>
      <c r="W8" s="11">
        <v>5.8823529411764705E-2</v>
      </c>
      <c r="X8" s="11">
        <v>8.8235294117647065E-2</v>
      </c>
      <c r="Y8" s="11">
        <v>0</v>
      </c>
      <c r="Z8" s="11">
        <v>0</v>
      </c>
      <c r="AC8" s="10" t="s">
        <v>82</v>
      </c>
      <c r="AD8" s="48">
        <v>0</v>
      </c>
      <c r="AE8" s="48">
        <v>0.33333333333333331</v>
      </c>
      <c r="AF8" s="4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/>
      <c r="AO8"/>
      <c r="AP8"/>
      <c r="AQ8"/>
      <c r="AR8"/>
      <c r="AS8"/>
      <c r="AT8"/>
      <c r="AU8"/>
    </row>
    <row r="9" spans="2:47">
      <c r="B9" s="87">
        <f t="shared" si="0"/>
        <v>0</v>
      </c>
      <c r="C9" s="87">
        <f t="shared" si="1"/>
        <v>0</v>
      </c>
      <c r="D9" s="10" t="s">
        <v>39</v>
      </c>
      <c r="E9" s="58">
        <v>0</v>
      </c>
      <c r="F9" s="58">
        <v>0</v>
      </c>
      <c r="G9" s="58">
        <v>0</v>
      </c>
      <c r="H9" s="58">
        <v>0</v>
      </c>
      <c r="I9" s="5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1" t="e">
        <v>#DIV/0!</v>
      </c>
      <c r="Q9" s="11" t="e">
        <v>#DIV/0!</v>
      </c>
      <c r="R9" s="11" t="e">
        <v>#DIV/0!</v>
      </c>
      <c r="S9" s="11" t="e">
        <v>#DIV/0!</v>
      </c>
      <c r="T9" s="11" t="e">
        <v>#DIV/0!</v>
      </c>
      <c r="U9" s="11" t="e">
        <v>#DIV/0!</v>
      </c>
      <c r="V9" s="11" t="e">
        <v>#DIV/0!</v>
      </c>
      <c r="W9" s="11" t="e">
        <v>#DIV/0!</v>
      </c>
      <c r="X9" s="11" t="e">
        <v>#DIV/0!</v>
      </c>
      <c r="Y9" s="11" t="e">
        <v>#DIV/0!</v>
      </c>
      <c r="Z9" s="11" t="e">
        <v>#DIV/0!</v>
      </c>
      <c r="AC9" s="10" t="s">
        <v>39</v>
      </c>
      <c r="AD9" s="48">
        <v>0</v>
      </c>
      <c r="AE9" s="48">
        <v>0</v>
      </c>
      <c r="AF9" s="48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/>
      <c r="AO9"/>
      <c r="AP9"/>
      <c r="AQ9"/>
      <c r="AR9"/>
      <c r="AS9"/>
      <c r="AT9"/>
      <c r="AU9"/>
    </row>
    <row r="10" spans="2:47">
      <c r="B10" s="87">
        <f t="shared" si="0"/>
        <v>-2.1666666666666665</v>
      </c>
      <c r="C10" s="87">
        <f t="shared" si="1"/>
        <v>-3.4666666666666668</v>
      </c>
      <c r="D10" s="10" t="s">
        <v>125</v>
      </c>
      <c r="E10" s="58">
        <v>0</v>
      </c>
      <c r="F10" s="58">
        <v>4.333333333333333</v>
      </c>
      <c r="G10" s="58">
        <v>0</v>
      </c>
      <c r="H10" s="58">
        <v>0</v>
      </c>
      <c r="I10" s="5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C10" s="10" t="s">
        <v>125</v>
      </c>
      <c r="AD10" s="48">
        <v>0</v>
      </c>
      <c r="AE10" s="48">
        <v>0</v>
      </c>
      <c r="AF10" s="48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/>
      <c r="AO10"/>
      <c r="AP10"/>
      <c r="AQ10"/>
      <c r="AR10"/>
      <c r="AS10"/>
      <c r="AT10"/>
      <c r="AU10"/>
    </row>
    <row r="11" spans="2:47">
      <c r="B11" s="87">
        <f t="shared" si="0"/>
        <v>-25.833333333333336</v>
      </c>
      <c r="C11" s="87">
        <f t="shared" si="1"/>
        <v>-64.13333333333334</v>
      </c>
      <c r="D11" s="10" t="s">
        <v>27</v>
      </c>
      <c r="E11" s="58">
        <v>170</v>
      </c>
      <c r="F11" s="58">
        <v>127.66666666666667</v>
      </c>
      <c r="G11" s="58">
        <v>42</v>
      </c>
      <c r="H11" s="58">
        <v>45.333333333333336</v>
      </c>
      <c r="I11" s="58">
        <v>43.666666666666664</v>
      </c>
      <c r="J11">
        <v>47</v>
      </c>
      <c r="K11">
        <v>40</v>
      </c>
      <c r="L11">
        <v>45</v>
      </c>
      <c r="M11">
        <v>38</v>
      </c>
      <c r="N11">
        <v>0</v>
      </c>
      <c r="O11">
        <v>0</v>
      </c>
      <c r="P11" s="11">
        <v>0.33289817232375979</v>
      </c>
      <c r="Q11" s="11">
        <v>0.32898172323759789</v>
      </c>
      <c r="R11" s="11">
        <v>0.35509138381201044</v>
      </c>
      <c r="S11" s="11">
        <v>0.34464751958224543</v>
      </c>
      <c r="T11" s="11">
        <v>9.921671018276762E-2</v>
      </c>
      <c r="U11" s="11">
        <v>0.36814621409921672</v>
      </c>
      <c r="V11" s="11">
        <v>0.3133159268929504</v>
      </c>
      <c r="W11" s="11">
        <v>0.35248041775456918</v>
      </c>
      <c r="X11" s="11">
        <v>0.29765013054830286</v>
      </c>
      <c r="Y11" s="11">
        <v>0</v>
      </c>
      <c r="Z11" s="11">
        <v>0</v>
      </c>
      <c r="AC11" s="10" t="s">
        <v>27</v>
      </c>
      <c r="AD11" s="48">
        <v>2.666666666666667</v>
      </c>
      <c r="AE11" s="48">
        <v>3.666666666666667</v>
      </c>
      <c r="AF11" s="48">
        <v>2.3333333333333335</v>
      </c>
      <c r="AG11">
        <v>1</v>
      </c>
      <c r="AH11">
        <v>1</v>
      </c>
      <c r="AI11">
        <v>3</v>
      </c>
      <c r="AJ11">
        <v>3</v>
      </c>
      <c r="AK11">
        <v>1</v>
      </c>
      <c r="AL11">
        <v>0</v>
      </c>
      <c r="AM11">
        <v>0</v>
      </c>
      <c r="AN11"/>
      <c r="AO11"/>
      <c r="AP11"/>
      <c r="AQ11"/>
      <c r="AR11"/>
      <c r="AS11"/>
      <c r="AT11"/>
      <c r="AU11"/>
    </row>
    <row r="12" spans="2:47">
      <c r="B12" s="87">
        <f t="shared" si="0"/>
        <v>-19</v>
      </c>
      <c r="C12" s="87">
        <f t="shared" si="1"/>
        <v>-33.400000000000006</v>
      </c>
      <c r="D12" s="10" t="s">
        <v>69</v>
      </c>
      <c r="E12" s="58">
        <v>19</v>
      </c>
      <c r="F12" s="58">
        <v>48</v>
      </c>
      <c r="G12" s="58">
        <v>3.6666666666666665</v>
      </c>
      <c r="H12" s="58">
        <v>4.333333333333333</v>
      </c>
      <c r="I12" s="58">
        <v>4</v>
      </c>
      <c r="J12">
        <v>4</v>
      </c>
      <c r="K12">
        <v>4</v>
      </c>
      <c r="L12">
        <v>6</v>
      </c>
      <c r="M12">
        <v>5</v>
      </c>
      <c r="N12">
        <v>0</v>
      </c>
      <c r="O12">
        <v>0</v>
      </c>
      <c r="P12" s="11">
        <v>9.8958333333333329E-2</v>
      </c>
      <c r="Q12" s="11">
        <v>7.6388888888888895E-2</v>
      </c>
      <c r="R12" s="11">
        <v>9.0277777777777776E-2</v>
      </c>
      <c r="S12" s="11">
        <v>9.7222222222222224E-2</v>
      </c>
      <c r="T12" s="11">
        <v>3.4722222222222224E-2</v>
      </c>
      <c r="U12" s="11">
        <v>8.3333333333333329E-2</v>
      </c>
      <c r="V12" s="11">
        <v>8.3333333333333329E-2</v>
      </c>
      <c r="W12" s="11">
        <v>0.125</v>
      </c>
      <c r="X12" s="11">
        <v>0.10416666666666667</v>
      </c>
      <c r="Y12" s="11">
        <v>0</v>
      </c>
      <c r="Z12" s="11">
        <v>0</v>
      </c>
      <c r="AC12" s="10" t="s">
        <v>69</v>
      </c>
      <c r="AD12" s="48">
        <v>0.66666666666666663</v>
      </c>
      <c r="AE12" s="48">
        <v>0.33333333333333331</v>
      </c>
      <c r="AF12" s="48">
        <v>1</v>
      </c>
      <c r="AG12">
        <v>1</v>
      </c>
      <c r="AH12">
        <v>1</v>
      </c>
      <c r="AI12">
        <v>0</v>
      </c>
      <c r="AJ12">
        <v>2</v>
      </c>
      <c r="AK12">
        <v>1</v>
      </c>
      <c r="AL12">
        <v>0</v>
      </c>
      <c r="AM12">
        <v>0</v>
      </c>
      <c r="AN12"/>
      <c r="AO12"/>
      <c r="AP12"/>
      <c r="AQ12"/>
      <c r="AR12"/>
      <c r="AS12"/>
      <c r="AT12"/>
      <c r="AU12"/>
    </row>
    <row r="13" spans="2:47">
      <c r="B13" s="87">
        <f t="shared" si="0"/>
        <v>-40.833333333333329</v>
      </c>
      <c r="C13" s="87">
        <f t="shared" si="1"/>
        <v>-113.33333333333334</v>
      </c>
      <c r="D13" s="10" t="s">
        <v>47</v>
      </c>
      <c r="E13" s="58">
        <v>351</v>
      </c>
      <c r="F13" s="58">
        <v>241.66666666666666</v>
      </c>
      <c r="G13" s="58">
        <v>136.66666666666666</v>
      </c>
      <c r="H13" s="58">
        <v>93.666666666666671</v>
      </c>
      <c r="I13" s="58">
        <v>115.16666666666667</v>
      </c>
      <c r="J13">
        <v>115</v>
      </c>
      <c r="K13">
        <v>80</v>
      </c>
      <c r="L13">
        <v>76</v>
      </c>
      <c r="M13">
        <v>80</v>
      </c>
      <c r="N13">
        <v>0</v>
      </c>
      <c r="O13">
        <v>0</v>
      </c>
      <c r="P13" s="11">
        <v>0.36310344827586211</v>
      </c>
      <c r="Q13" s="11">
        <v>0.56551724137931036</v>
      </c>
      <c r="R13" s="11">
        <v>0.38758620689655171</v>
      </c>
      <c r="S13" s="11">
        <v>0.37379310344827588</v>
      </c>
      <c r="T13" s="11">
        <v>0.1103448275862069</v>
      </c>
      <c r="U13" s="11">
        <v>0.47586206896551725</v>
      </c>
      <c r="V13" s="11">
        <v>0.33103448275862069</v>
      </c>
      <c r="W13" s="11">
        <v>0.3144827586206897</v>
      </c>
      <c r="X13" s="11">
        <v>0.33103448275862069</v>
      </c>
      <c r="Y13" s="11">
        <v>0</v>
      </c>
      <c r="Z13" s="11">
        <v>0</v>
      </c>
      <c r="AC13" s="10" t="s">
        <v>47</v>
      </c>
      <c r="AD13" s="48">
        <v>16.666666666666668</v>
      </c>
      <c r="AE13" s="48">
        <v>11.333333333333332</v>
      </c>
      <c r="AF13" s="48">
        <v>9</v>
      </c>
      <c r="AG13">
        <v>3</v>
      </c>
      <c r="AH13">
        <v>9</v>
      </c>
      <c r="AI13">
        <v>7</v>
      </c>
      <c r="AJ13">
        <v>11</v>
      </c>
      <c r="AK13">
        <v>3</v>
      </c>
      <c r="AL13">
        <v>0</v>
      </c>
      <c r="AM13">
        <v>0</v>
      </c>
      <c r="AN13"/>
      <c r="AO13"/>
      <c r="AP13"/>
      <c r="AQ13"/>
      <c r="AR13"/>
      <c r="AS13"/>
      <c r="AT13"/>
      <c r="AU13"/>
    </row>
    <row r="14" spans="2:47">
      <c r="B14" s="87">
        <f t="shared" si="0"/>
        <v>-41.5</v>
      </c>
      <c r="C14" s="87">
        <f t="shared" si="1"/>
        <v>-74.800000000000011</v>
      </c>
      <c r="D14" s="10" t="s">
        <v>96</v>
      </c>
      <c r="E14" s="58">
        <v>58</v>
      </c>
      <c r="F14" s="58">
        <v>111</v>
      </c>
      <c r="G14" s="58">
        <v>13.666666666666666</v>
      </c>
      <c r="H14" s="58">
        <v>9.3333333333333339</v>
      </c>
      <c r="I14" s="58">
        <v>11.5</v>
      </c>
      <c r="J14">
        <v>14</v>
      </c>
      <c r="K14">
        <v>6</v>
      </c>
      <c r="L14">
        <v>24</v>
      </c>
      <c r="M14">
        <v>14</v>
      </c>
      <c r="N14">
        <v>0</v>
      </c>
      <c r="O14">
        <v>0</v>
      </c>
      <c r="P14" s="11">
        <v>0.13063063063063063</v>
      </c>
      <c r="Q14" s="11">
        <v>0.12312312312312312</v>
      </c>
      <c r="R14" s="11">
        <v>8.408408408408409E-2</v>
      </c>
      <c r="S14" s="11">
        <v>0.13213213213213212</v>
      </c>
      <c r="T14" s="11">
        <v>4.2042042042042045E-2</v>
      </c>
      <c r="U14" s="11">
        <v>0.12612612612612611</v>
      </c>
      <c r="V14" s="11">
        <v>5.4054054054054057E-2</v>
      </c>
      <c r="W14" s="11">
        <v>0.21621621621621623</v>
      </c>
      <c r="X14" s="11">
        <v>0.12612612612612611</v>
      </c>
      <c r="Y14" s="11">
        <v>0</v>
      </c>
      <c r="Z14" s="11">
        <v>0</v>
      </c>
      <c r="AC14" s="10" t="s">
        <v>96</v>
      </c>
      <c r="AD14" s="48">
        <v>1</v>
      </c>
      <c r="AE14" s="48">
        <v>0</v>
      </c>
      <c r="AF14" s="48">
        <v>0.66666666666666663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/>
      <c r="AO14"/>
      <c r="AP14"/>
      <c r="AQ14"/>
      <c r="AR14"/>
      <c r="AS14"/>
      <c r="AT14"/>
      <c r="AU14"/>
    </row>
    <row r="15" spans="2:47">
      <c r="B15" s="87">
        <f t="shared" si="0"/>
        <v>-37</v>
      </c>
      <c r="C15" s="87">
        <f t="shared" si="1"/>
        <v>-61</v>
      </c>
      <c r="D15" s="10" t="s">
        <v>43</v>
      </c>
      <c r="E15" s="58">
        <v>11</v>
      </c>
      <c r="F15" s="58">
        <v>80</v>
      </c>
      <c r="G15" s="58">
        <v>10.333333333333334</v>
      </c>
      <c r="H15" s="58">
        <v>2.6666666666666665</v>
      </c>
      <c r="I15" s="58">
        <v>6.5</v>
      </c>
      <c r="J15">
        <v>3</v>
      </c>
      <c r="K15">
        <v>3</v>
      </c>
      <c r="L15">
        <v>2</v>
      </c>
      <c r="M15">
        <v>3</v>
      </c>
      <c r="N15">
        <v>0</v>
      </c>
      <c r="O15">
        <v>0</v>
      </c>
      <c r="P15" s="11">
        <v>3.4375000000000003E-2</v>
      </c>
      <c r="Q15" s="11">
        <v>0.12916666666666668</v>
      </c>
      <c r="R15" s="11">
        <v>3.3333333333333333E-2</v>
      </c>
      <c r="S15" s="11">
        <v>3.3333333333333333E-2</v>
      </c>
      <c r="T15" s="11">
        <v>1.2500000000000001E-2</v>
      </c>
      <c r="U15" s="11">
        <v>3.7499999999999999E-2</v>
      </c>
      <c r="V15" s="11">
        <v>3.7499999999999999E-2</v>
      </c>
      <c r="W15" s="11">
        <v>2.5000000000000001E-2</v>
      </c>
      <c r="X15" s="11">
        <v>3.7499999999999999E-2</v>
      </c>
      <c r="Y15" s="11">
        <v>0</v>
      </c>
      <c r="Z15" s="11">
        <v>0</v>
      </c>
      <c r="AC15" s="10" t="s">
        <v>43</v>
      </c>
      <c r="AD15" s="48">
        <v>0</v>
      </c>
      <c r="AE15" s="48">
        <v>0.33333333333333331</v>
      </c>
      <c r="AF15" s="48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/>
      <c r="AO15"/>
      <c r="AP15"/>
      <c r="AQ15"/>
      <c r="AR15"/>
      <c r="AS15"/>
      <c r="AT15"/>
      <c r="AU15"/>
    </row>
    <row r="16" spans="2:47">
      <c r="B16" s="87">
        <f t="shared" si="0"/>
        <v>-7.333333333333333</v>
      </c>
      <c r="C16" s="87">
        <f t="shared" si="1"/>
        <v>-11.733333333333334</v>
      </c>
      <c r="D16" s="10" t="s">
        <v>45</v>
      </c>
      <c r="E16" s="58">
        <v>0</v>
      </c>
      <c r="F16" s="58">
        <v>14.666666666666666</v>
      </c>
      <c r="G16" s="58">
        <v>0</v>
      </c>
      <c r="H16" s="58">
        <v>0</v>
      </c>
      <c r="I16" s="5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C16" s="10" t="s">
        <v>45</v>
      </c>
      <c r="AD16" s="48">
        <v>0</v>
      </c>
      <c r="AE16" s="48">
        <v>0</v>
      </c>
      <c r="AF16" s="48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/>
      <c r="AO16"/>
      <c r="AP16"/>
      <c r="AQ16"/>
      <c r="AR16"/>
      <c r="AS16"/>
      <c r="AT16"/>
      <c r="AU16"/>
    </row>
    <row r="17" spans="2:47">
      <c r="B17" s="87">
        <f t="shared" si="0"/>
        <v>-29</v>
      </c>
      <c r="C17" s="87">
        <f t="shared" si="1"/>
        <v>-125</v>
      </c>
      <c r="D17" s="10" t="s">
        <v>29</v>
      </c>
      <c r="E17" s="58">
        <v>683</v>
      </c>
      <c r="F17" s="58">
        <v>320</v>
      </c>
      <c r="G17" s="58">
        <v>148</v>
      </c>
      <c r="H17" s="58">
        <v>182.66666666666666</v>
      </c>
      <c r="I17" s="58">
        <v>165.33333333333334</v>
      </c>
      <c r="J17">
        <v>159</v>
      </c>
      <c r="K17">
        <v>195</v>
      </c>
      <c r="L17">
        <v>198</v>
      </c>
      <c r="M17">
        <v>131</v>
      </c>
      <c r="N17">
        <v>0</v>
      </c>
      <c r="O17">
        <v>0</v>
      </c>
      <c r="P17" s="11">
        <v>0.53359374999999998</v>
      </c>
      <c r="Q17" s="11">
        <v>0.46250000000000002</v>
      </c>
      <c r="R17" s="11">
        <v>0.5708333333333333</v>
      </c>
      <c r="S17" s="11">
        <v>0.57499999999999996</v>
      </c>
      <c r="T17" s="11">
        <v>0.13645833333333332</v>
      </c>
      <c r="U17" s="11">
        <v>0.49687500000000001</v>
      </c>
      <c r="V17" s="11">
        <v>0.609375</v>
      </c>
      <c r="W17" s="11">
        <v>0.61875000000000002</v>
      </c>
      <c r="X17" s="11">
        <v>0.40937499999999999</v>
      </c>
      <c r="Y17" s="11">
        <v>0</v>
      </c>
      <c r="Z17" s="11">
        <v>0</v>
      </c>
      <c r="AC17" s="10" t="s">
        <v>29</v>
      </c>
      <c r="AD17" s="48">
        <v>24.333333333333336</v>
      </c>
      <c r="AE17" s="48">
        <v>25.333333333333332</v>
      </c>
      <c r="AF17" s="48">
        <v>27.666666666666664</v>
      </c>
      <c r="AG17">
        <v>15</v>
      </c>
      <c r="AH17">
        <v>29</v>
      </c>
      <c r="AI17">
        <v>21</v>
      </c>
      <c r="AJ17">
        <v>33</v>
      </c>
      <c r="AK17">
        <v>15</v>
      </c>
      <c r="AL17">
        <v>0</v>
      </c>
      <c r="AM17">
        <v>0</v>
      </c>
      <c r="AN17"/>
      <c r="AO17"/>
      <c r="AP17"/>
      <c r="AQ17"/>
      <c r="AR17"/>
      <c r="AS17"/>
      <c r="AT17"/>
      <c r="AU17"/>
    </row>
    <row r="18" spans="2:47">
      <c r="B18" s="87">
        <f t="shared" si="0"/>
        <v>-1.5</v>
      </c>
      <c r="C18" s="87">
        <f t="shared" si="1"/>
        <v>-2.4000000000000004</v>
      </c>
      <c r="D18" s="10" t="s">
        <v>31</v>
      </c>
      <c r="E18" s="58">
        <v>0</v>
      </c>
      <c r="F18" s="58">
        <v>3</v>
      </c>
      <c r="G18" s="58">
        <v>0</v>
      </c>
      <c r="H18" s="58">
        <v>0</v>
      </c>
      <c r="I18" s="5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C18" s="10" t="s">
        <v>31</v>
      </c>
      <c r="AD18" s="48">
        <v>0</v>
      </c>
      <c r="AE18" s="48">
        <v>0</v>
      </c>
      <c r="AF18" s="4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/>
      <c r="AO18"/>
      <c r="AP18"/>
      <c r="AQ18"/>
      <c r="AR18"/>
      <c r="AS18"/>
      <c r="AT18"/>
      <c r="AU18"/>
    </row>
    <row r="19" spans="2:47">
      <c r="B19" s="87">
        <f t="shared" si="0"/>
        <v>-4</v>
      </c>
      <c r="C19" s="87">
        <f t="shared" si="1"/>
        <v>-7</v>
      </c>
      <c r="D19" s="10" t="s">
        <v>37</v>
      </c>
      <c r="E19" s="58">
        <v>4</v>
      </c>
      <c r="F19" s="58">
        <v>10</v>
      </c>
      <c r="G19" s="58">
        <v>0.66666666666666663</v>
      </c>
      <c r="H19" s="58">
        <v>1.6666666666666667</v>
      </c>
      <c r="I19" s="58">
        <v>1.1666666666666667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 s="11">
        <v>0.1</v>
      </c>
      <c r="Q19" s="11">
        <v>6.6666666666666666E-2</v>
      </c>
      <c r="R19" s="11">
        <v>0.16666666666666666</v>
      </c>
      <c r="S19" s="11">
        <v>0.1</v>
      </c>
      <c r="T19" s="11">
        <v>3.3333333333333333E-2</v>
      </c>
      <c r="U19" s="11">
        <v>0.1</v>
      </c>
      <c r="V19" s="11">
        <v>0.1</v>
      </c>
      <c r="W19" s="11">
        <v>0.1</v>
      </c>
      <c r="X19" s="11">
        <v>0.1</v>
      </c>
      <c r="Y19" s="11">
        <v>0</v>
      </c>
      <c r="Z19" s="11">
        <v>0</v>
      </c>
      <c r="AC19" s="10" t="s">
        <v>37</v>
      </c>
      <c r="AD19" s="48">
        <v>0</v>
      </c>
      <c r="AE19" s="48">
        <v>0</v>
      </c>
      <c r="AF19" s="48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/>
      <c r="AO19"/>
      <c r="AP19"/>
      <c r="AQ19"/>
      <c r="AR19"/>
      <c r="AS19"/>
      <c r="AT19"/>
      <c r="AU19"/>
    </row>
    <row r="20" spans="2:47">
      <c r="B20" s="87">
        <f t="shared" si="0"/>
        <v>0</v>
      </c>
      <c r="C20" s="87">
        <f t="shared" si="1"/>
        <v>0</v>
      </c>
      <c r="D20" s="10" t="s">
        <v>21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11" t="e">
        <v>#DIV/0!</v>
      </c>
      <c r="Q20" s="11" t="e">
        <v>#DIV/0!</v>
      </c>
      <c r="R20" s="11" t="e">
        <v>#DIV/0!</v>
      </c>
      <c r="S20" s="11" t="e">
        <v>#DIV/0!</v>
      </c>
      <c r="T20" s="11" t="e">
        <v>#DIV/0!</v>
      </c>
      <c r="U20" s="11" t="e">
        <v>#DIV/0!</v>
      </c>
      <c r="V20" s="11" t="e">
        <v>#DIV/0!</v>
      </c>
      <c r="W20" s="11" t="e">
        <v>#DIV/0!</v>
      </c>
      <c r="X20" s="11" t="e">
        <v>#DIV/0!</v>
      </c>
      <c r="Y20" s="11" t="e">
        <v>#DIV/0!</v>
      </c>
      <c r="Z20" s="11" t="e">
        <v>#DIV/0!</v>
      </c>
      <c r="AC20" s="10" t="s">
        <v>21</v>
      </c>
      <c r="AD20" s="48">
        <v>0</v>
      </c>
      <c r="AE20" s="48">
        <v>0</v>
      </c>
      <c r="AF20" s="48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/>
      <c r="AO20"/>
      <c r="AP20"/>
      <c r="AQ20"/>
      <c r="AR20"/>
      <c r="AS20"/>
      <c r="AT20"/>
      <c r="AU20"/>
    </row>
    <row r="21" spans="2:47">
      <c r="B21" s="87">
        <f t="shared" si="0"/>
        <v>0</v>
      </c>
      <c r="C21" s="87">
        <f t="shared" si="1"/>
        <v>0</v>
      </c>
      <c r="D21" s="10" t="s">
        <v>35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11" t="e">
        <v>#DIV/0!</v>
      </c>
      <c r="Q21" s="11" t="e">
        <v>#DIV/0!</v>
      </c>
      <c r="R21" s="11" t="e">
        <v>#DIV/0!</v>
      </c>
      <c r="S21" s="11" t="e">
        <v>#DIV/0!</v>
      </c>
      <c r="T21" s="11" t="e">
        <v>#DIV/0!</v>
      </c>
      <c r="U21" s="11" t="e">
        <v>#DIV/0!</v>
      </c>
      <c r="V21" s="11" t="e">
        <v>#DIV/0!</v>
      </c>
      <c r="W21" s="11" t="e">
        <v>#DIV/0!</v>
      </c>
      <c r="X21" s="11" t="e">
        <v>#DIV/0!</v>
      </c>
      <c r="Y21" s="11" t="e">
        <v>#DIV/0!</v>
      </c>
      <c r="Z21" s="11" t="e">
        <v>#DIV/0!</v>
      </c>
      <c r="AC21" s="10" t="s">
        <v>35</v>
      </c>
      <c r="AD21" s="48">
        <v>0</v>
      </c>
      <c r="AE21" s="48">
        <v>0</v>
      </c>
      <c r="AF21" s="48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/>
      <c r="AO21"/>
      <c r="AP21"/>
      <c r="AQ21"/>
      <c r="AR21"/>
      <c r="AS21"/>
      <c r="AT21"/>
      <c r="AU21"/>
    </row>
    <row r="22" spans="2:47">
      <c r="B22" s="87">
        <f t="shared" si="0"/>
        <v>-4.833333333333333</v>
      </c>
      <c r="C22" s="87">
        <f t="shared" si="1"/>
        <v>-8.3333333333333339</v>
      </c>
      <c r="D22" s="10" t="s">
        <v>177</v>
      </c>
      <c r="E22" s="58">
        <v>4</v>
      </c>
      <c r="F22" s="58">
        <v>11.666666666666666</v>
      </c>
      <c r="G22" s="58">
        <v>2</v>
      </c>
      <c r="H22" s="58">
        <v>1</v>
      </c>
      <c r="I22" s="58">
        <v>1.5</v>
      </c>
      <c r="J22">
        <v>0</v>
      </c>
      <c r="K22">
        <v>2</v>
      </c>
      <c r="L22">
        <v>1</v>
      </c>
      <c r="M22">
        <v>1</v>
      </c>
      <c r="N22">
        <v>0</v>
      </c>
      <c r="O22">
        <v>0</v>
      </c>
      <c r="P22" s="11">
        <v>8.5714285714285715E-2</v>
      </c>
      <c r="Q22" s="11">
        <v>0.17142857142857143</v>
      </c>
      <c r="R22" s="11">
        <v>8.5714285714285715E-2</v>
      </c>
      <c r="S22" s="11">
        <v>8.5714285714285715E-2</v>
      </c>
      <c r="T22" s="11">
        <v>2.8571428571428571E-2</v>
      </c>
      <c r="U22" s="11">
        <v>0</v>
      </c>
      <c r="V22" s="11">
        <v>0.17142857142857143</v>
      </c>
      <c r="W22" s="11">
        <v>8.5714285714285715E-2</v>
      </c>
      <c r="X22" s="11">
        <v>8.5714285714285715E-2</v>
      </c>
      <c r="Y22" s="11">
        <v>0</v>
      </c>
      <c r="Z22" s="11">
        <v>0</v>
      </c>
      <c r="AC22" s="10" t="s">
        <v>177</v>
      </c>
      <c r="AD22" s="48">
        <v>0</v>
      </c>
      <c r="AE22" s="48">
        <v>0</v>
      </c>
      <c r="AF22" s="48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/>
      <c r="AO22"/>
      <c r="AP22"/>
      <c r="AQ22"/>
      <c r="AR22"/>
      <c r="AS22"/>
      <c r="AT22"/>
      <c r="AU22"/>
    </row>
    <row r="23" spans="2:47">
      <c r="B23" s="87">
        <f t="shared" si="0"/>
        <v>-38</v>
      </c>
      <c r="C23" s="87">
        <f t="shared" si="1"/>
        <v>-60.800000000000004</v>
      </c>
      <c r="D23" s="10" t="s">
        <v>316</v>
      </c>
      <c r="E23" s="58">
        <v>50</v>
      </c>
      <c r="F23" s="58">
        <v>76</v>
      </c>
      <c r="G23" s="58">
        <v>88.666666666666671</v>
      </c>
      <c r="H23" s="58">
        <v>81.666666666666671</v>
      </c>
      <c r="I23" s="58">
        <v>85.166666666666671</v>
      </c>
      <c r="J23">
        <v>20</v>
      </c>
      <c r="K23">
        <v>30</v>
      </c>
      <c r="L23">
        <v>0</v>
      </c>
      <c r="M23">
        <v>0</v>
      </c>
      <c r="N23">
        <v>0</v>
      </c>
      <c r="O23">
        <v>0</v>
      </c>
      <c r="P23" s="11">
        <v>0.16447368421052633</v>
      </c>
      <c r="Q23" s="11">
        <v>1.1666666666666667</v>
      </c>
      <c r="R23" s="11">
        <v>1.0745614035087718</v>
      </c>
      <c r="S23" s="11">
        <v>0.21929824561403508</v>
      </c>
      <c r="T23" s="11">
        <v>0</v>
      </c>
      <c r="U23" s="11">
        <v>0.26315789473684209</v>
      </c>
      <c r="V23" s="11">
        <v>0.39473684210526316</v>
      </c>
      <c r="W23" s="11">
        <v>0</v>
      </c>
      <c r="X23" s="11">
        <v>0</v>
      </c>
      <c r="Y23" s="11">
        <v>0</v>
      </c>
      <c r="Z23" s="11">
        <v>0</v>
      </c>
      <c r="AC23" s="10" t="s">
        <v>316</v>
      </c>
      <c r="AD23" s="48">
        <v>4</v>
      </c>
      <c r="AE23" s="48">
        <v>0.66666666666666663</v>
      </c>
      <c r="AF23" s="48">
        <v>3.3333333333333335</v>
      </c>
      <c r="AG23">
        <v>1</v>
      </c>
      <c r="AH23">
        <v>4</v>
      </c>
      <c r="AI23">
        <v>2</v>
      </c>
      <c r="AJ23">
        <v>4</v>
      </c>
      <c r="AK23">
        <v>1</v>
      </c>
      <c r="AL23">
        <v>0</v>
      </c>
      <c r="AM23">
        <v>0</v>
      </c>
      <c r="AN23"/>
      <c r="AO23"/>
      <c r="AP23"/>
      <c r="AQ23"/>
      <c r="AR23"/>
      <c r="AS23"/>
      <c r="AT23"/>
      <c r="AU23"/>
    </row>
    <row r="24" spans="2:47">
      <c r="B24" s="87">
        <f t="shared" si="0"/>
        <v>12.833333333333334</v>
      </c>
      <c r="C24" s="87">
        <f t="shared" si="1"/>
        <v>11.533333333333333</v>
      </c>
      <c r="D24" s="10" t="s">
        <v>300</v>
      </c>
      <c r="E24" s="58">
        <v>36</v>
      </c>
      <c r="F24" s="58">
        <v>4.333333333333333</v>
      </c>
      <c r="G24" s="58">
        <v>9.6666666666666661</v>
      </c>
      <c r="H24" s="58">
        <v>12.333333333333334</v>
      </c>
      <c r="I24" s="58">
        <v>11</v>
      </c>
      <c r="J24">
        <v>3</v>
      </c>
      <c r="K24">
        <v>12</v>
      </c>
      <c r="L24">
        <v>6</v>
      </c>
      <c r="M24">
        <v>15</v>
      </c>
      <c r="N24">
        <v>0</v>
      </c>
      <c r="O24">
        <v>0</v>
      </c>
      <c r="P24" s="11">
        <v>2.0769230769230771</v>
      </c>
      <c r="Q24" s="11">
        <v>2.2307692307692308</v>
      </c>
      <c r="R24" s="11">
        <v>2.8461538461538463</v>
      </c>
      <c r="S24" s="11">
        <v>1.6153846153846154</v>
      </c>
      <c r="T24" s="11">
        <v>1.1538461538461537</v>
      </c>
      <c r="U24" s="11">
        <v>0.6923076923076924</v>
      </c>
      <c r="V24" s="11">
        <v>2.7692307692307696</v>
      </c>
      <c r="W24" s="11">
        <v>1.3846153846153848</v>
      </c>
      <c r="X24" s="11">
        <v>3.4615384615384617</v>
      </c>
      <c r="Y24" s="11">
        <v>0</v>
      </c>
      <c r="Z24" s="11">
        <v>0</v>
      </c>
      <c r="AC24" s="10" t="s">
        <v>300</v>
      </c>
      <c r="AD24" s="48">
        <v>0</v>
      </c>
      <c r="AE24" s="48">
        <v>0</v>
      </c>
      <c r="AF24" s="48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/>
      <c r="AO24"/>
      <c r="AP24"/>
      <c r="AQ24"/>
      <c r="AR24"/>
      <c r="AS24"/>
      <c r="AT24"/>
      <c r="AU24"/>
    </row>
    <row r="25" spans="2:47">
      <c r="B25" s="87">
        <f t="shared" si="0"/>
        <v>-16</v>
      </c>
      <c r="C25" s="87">
        <f t="shared" si="1"/>
        <v>-35.800000000000004</v>
      </c>
      <c r="D25" s="10" t="s">
        <v>350</v>
      </c>
      <c r="E25" s="58">
        <v>84</v>
      </c>
      <c r="F25" s="58">
        <v>66</v>
      </c>
      <c r="G25" s="58">
        <v>14</v>
      </c>
      <c r="H25" s="58">
        <v>15.666666666666666</v>
      </c>
      <c r="I25" s="58">
        <v>14.833333333333334</v>
      </c>
      <c r="J25">
        <v>16</v>
      </c>
      <c r="K25">
        <v>33</v>
      </c>
      <c r="L25">
        <v>18</v>
      </c>
      <c r="M25">
        <v>17</v>
      </c>
      <c r="N25">
        <v>0</v>
      </c>
      <c r="O25">
        <v>0</v>
      </c>
      <c r="P25" s="11">
        <v>0.31818181818181818</v>
      </c>
      <c r="Q25" s="11">
        <v>0.21212121212121213</v>
      </c>
      <c r="R25" s="11">
        <v>0.23737373737373738</v>
      </c>
      <c r="S25" s="11">
        <v>0.3383838383838384</v>
      </c>
      <c r="T25" s="11">
        <v>8.5858585858585856E-2</v>
      </c>
      <c r="U25" s="11">
        <v>0.24242424242424243</v>
      </c>
      <c r="V25" s="11">
        <v>0.5</v>
      </c>
      <c r="W25" s="11">
        <v>0.27272727272727271</v>
      </c>
      <c r="X25" s="11">
        <v>0.25757575757575757</v>
      </c>
      <c r="Y25" s="11">
        <v>0</v>
      </c>
      <c r="Z25" s="11">
        <v>0</v>
      </c>
      <c r="AC25" s="10" t="s">
        <v>350</v>
      </c>
      <c r="AD25" s="48">
        <v>2.333333333333333</v>
      </c>
      <c r="AE25" s="48">
        <v>1</v>
      </c>
      <c r="AF25" s="48">
        <v>0.33333333333333331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/>
      <c r="AO25"/>
      <c r="AP25"/>
      <c r="AQ25"/>
      <c r="AR25"/>
      <c r="AS25"/>
      <c r="AT25"/>
      <c r="AU25"/>
    </row>
    <row r="26" spans="2:47">
      <c r="B26" s="87">
        <f t="shared" si="0"/>
        <v>-56.833333333333343</v>
      </c>
      <c r="C26" s="87">
        <f t="shared" si="1"/>
        <v>-108.93333333333337</v>
      </c>
      <c r="D26" s="10" t="s">
        <v>346</v>
      </c>
      <c r="E26" s="58">
        <v>419</v>
      </c>
      <c r="F26" s="58">
        <v>173.66666666666669</v>
      </c>
      <c r="G26" s="58">
        <v>161</v>
      </c>
      <c r="H26" s="58">
        <v>75.666666666666671</v>
      </c>
      <c r="I26" s="58">
        <v>118.33333333333333</v>
      </c>
      <c r="J26">
        <v>93</v>
      </c>
      <c r="K26">
        <v>137</v>
      </c>
      <c r="L26">
        <v>159</v>
      </c>
      <c r="M26">
        <v>30</v>
      </c>
      <c r="N26">
        <v>0</v>
      </c>
      <c r="O26">
        <v>0</v>
      </c>
      <c r="P26" s="11">
        <v>0.60316698656429935</v>
      </c>
      <c r="Q26" s="11">
        <v>0.92706333973128596</v>
      </c>
      <c r="R26" s="11">
        <v>0.43570057581573896</v>
      </c>
      <c r="S26" s="11">
        <v>0.74664107485604603</v>
      </c>
      <c r="T26" s="11">
        <v>5.7581573896353169E-2</v>
      </c>
      <c r="U26" s="11">
        <v>0.53550863723608444</v>
      </c>
      <c r="V26" s="11">
        <v>0.7888675623800383</v>
      </c>
      <c r="W26" s="11">
        <v>0.91554702495201523</v>
      </c>
      <c r="X26" s="11">
        <v>0.17274472168905949</v>
      </c>
      <c r="Y26" s="11">
        <v>0</v>
      </c>
      <c r="Z26" s="11">
        <v>0</v>
      </c>
      <c r="AC26" s="10" t="s">
        <v>346</v>
      </c>
      <c r="AD26" s="48">
        <v>7</v>
      </c>
      <c r="AE26" s="48">
        <v>0</v>
      </c>
      <c r="AF26" s="48">
        <v>2.3333333333333335</v>
      </c>
      <c r="AG26">
        <v>3</v>
      </c>
      <c r="AH26">
        <v>2</v>
      </c>
      <c r="AI26">
        <v>2</v>
      </c>
      <c r="AJ26">
        <v>3</v>
      </c>
      <c r="AK26">
        <v>3</v>
      </c>
      <c r="AL26">
        <v>0</v>
      </c>
      <c r="AM26">
        <v>0</v>
      </c>
      <c r="AN26"/>
      <c r="AO26"/>
      <c r="AP26"/>
      <c r="AQ26"/>
      <c r="AR26"/>
      <c r="AS26"/>
      <c r="AT26"/>
      <c r="AU26"/>
    </row>
    <row r="27" spans="2:47">
      <c r="B27" s="87">
        <f t="shared" si="0"/>
        <v>0</v>
      </c>
      <c r="C27" s="87">
        <f t="shared" si="1"/>
        <v>0</v>
      </c>
      <c r="D27" s="10" t="s">
        <v>416</v>
      </c>
      <c r="E27" s="58">
        <v>0</v>
      </c>
      <c r="F27" s="58">
        <v>0</v>
      </c>
      <c r="G27" s="58">
        <v>0.33333333333333331</v>
      </c>
      <c r="H27" s="58">
        <v>0</v>
      </c>
      <c r="I27" s="58">
        <v>0.16666666666666666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11" t="e">
        <v>#DIV/0!</v>
      </c>
      <c r="Q27" s="11" t="e">
        <v>#DIV/0!</v>
      </c>
      <c r="R27" s="11" t="e">
        <v>#DIV/0!</v>
      </c>
      <c r="S27" s="11" t="e">
        <v>#DIV/0!</v>
      </c>
      <c r="T27" s="11" t="e">
        <v>#DIV/0!</v>
      </c>
      <c r="U27" s="11" t="e">
        <v>#DIV/0!</v>
      </c>
      <c r="V27" s="11" t="e">
        <v>#DIV/0!</v>
      </c>
      <c r="W27" s="11" t="e">
        <v>#DIV/0!</v>
      </c>
      <c r="X27" s="11" t="e">
        <v>#DIV/0!</v>
      </c>
      <c r="Y27" s="11" t="e">
        <v>#DIV/0!</v>
      </c>
      <c r="Z27" s="11" t="e">
        <v>#DIV/0!</v>
      </c>
      <c r="AC27" s="10" t="s">
        <v>416</v>
      </c>
      <c r="AD27" s="48">
        <v>0</v>
      </c>
      <c r="AE27" s="48">
        <v>0</v>
      </c>
      <c r="AF27" s="48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/>
      <c r="AO27"/>
      <c r="AP27"/>
      <c r="AQ27"/>
      <c r="AR27"/>
      <c r="AS27"/>
      <c r="AT27"/>
      <c r="AU27"/>
    </row>
    <row r="28" spans="2:47">
      <c r="B28" s="87">
        <f t="shared" si="0"/>
        <v>-11</v>
      </c>
      <c r="C28" s="87">
        <f t="shared" si="1"/>
        <v>-20</v>
      </c>
      <c r="D28" s="10" t="s">
        <v>380</v>
      </c>
      <c r="E28" s="58">
        <v>17</v>
      </c>
      <c r="F28" s="58">
        <v>30</v>
      </c>
      <c r="G28" s="58">
        <v>6</v>
      </c>
      <c r="H28" s="58">
        <v>3.6666666666666665</v>
      </c>
      <c r="I28" s="58">
        <v>4.833333333333333</v>
      </c>
      <c r="J28">
        <v>5</v>
      </c>
      <c r="K28">
        <v>6</v>
      </c>
      <c r="L28">
        <v>2</v>
      </c>
      <c r="M28">
        <v>4</v>
      </c>
      <c r="N28">
        <v>0</v>
      </c>
      <c r="O28">
        <v>0</v>
      </c>
      <c r="P28" s="11">
        <v>0.14166666666666666</v>
      </c>
      <c r="Q28" s="11">
        <v>0.2</v>
      </c>
      <c r="R28" s="11">
        <v>0.12222222222222222</v>
      </c>
      <c r="S28" s="11">
        <v>0.14444444444444443</v>
      </c>
      <c r="T28" s="11">
        <v>4.4444444444444446E-2</v>
      </c>
      <c r="U28" s="11">
        <v>0.16666666666666666</v>
      </c>
      <c r="V28" s="11">
        <v>0.2</v>
      </c>
      <c r="W28" s="11">
        <v>6.6666666666666666E-2</v>
      </c>
      <c r="X28" s="11">
        <v>0.13333333333333333</v>
      </c>
      <c r="Y28" s="11">
        <v>0</v>
      </c>
      <c r="Z28" s="11">
        <v>0</v>
      </c>
      <c r="AC28" s="10" t="s">
        <v>380</v>
      </c>
      <c r="AD28" s="48">
        <v>0.33333333333333331</v>
      </c>
      <c r="AE28" s="48">
        <v>0.66666666666666663</v>
      </c>
      <c r="AF28" s="48">
        <v>0.33333333333333331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/>
      <c r="AO28"/>
      <c r="AP28"/>
      <c r="AQ28"/>
      <c r="AR28"/>
      <c r="AS28"/>
      <c r="AT28"/>
      <c r="AU28"/>
    </row>
    <row r="29" spans="2:47">
      <c r="B29" s="87">
        <f t="shared" si="0"/>
        <v>-10</v>
      </c>
      <c r="C29" s="87">
        <f t="shared" si="1"/>
        <v>-16</v>
      </c>
      <c r="D29" s="10" t="s">
        <v>446</v>
      </c>
      <c r="E29" s="58">
        <v>2</v>
      </c>
      <c r="F29" s="58">
        <v>20</v>
      </c>
      <c r="G29" s="58">
        <v>5</v>
      </c>
      <c r="H29" s="58">
        <v>-2.3333333333333335</v>
      </c>
      <c r="I29" s="58">
        <v>1.3333333333333333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 s="11">
        <v>2.5000000000000001E-2</v>
      </c>
      <c r="Q29" s="11">
        <v>0.25</v>
      </c>
      <c r="R29" s="11">
        <v>-0.11666666666666667</v>
      </c>
      <c r="S29" s="11">
        <v>3.3333333333333333E-2</v>
      </c>
      <c r="T29" s="11">
        <v>0</v>
      </c>
      <c r="U29" s="11">
        <v>0.1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C29" s="10" t="s">
        <v>446</v>
      </c>
      <c r="AD29" s="48">
        <v>0.33333333333333331</v>
      </c>
      <c r="AE29" s="48">
        <v>0.33333333333333331</v>
      </c>
      <c r="AF29" s="48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/>
      <c r="AO29"/>
      <c r="AP29"/>
      <c r="AQ29"/>
      <c r="AR29"/>
      <c r="AS29"/>
      <c r="AT29"/>
      <c r="AU29"/>
    </row>
    <row r="30" spans="2:47">
      <c r="B30" s="87">
        <f t="shared" si="0"/>
        <v>34.666666666666657</v>
      </c>
      <c r="C30" s="87">
        <f t="shared" si="1"/>
        <v>-15.333333333333343</v>
      </c>
      <c r="D30" s="10" t="s">
        <v>330</v>
      </c>
      <c r="E30" s="58">
        <v>654</v>
      </c>
      <c r="F30" s="58">
        <v>166.66666666666669</v>
      </c>
      <c r="G30" s="58">
        <v>181.66666666666666</v>
      </c>
      <c r="H30" s="58">
        <v>122.33333333333333</v>
      </c>
      <c r="I30" s="58">
        <v>152</v>
      </c>
      <c r="J30">
        <v>182</v>
      </c>
      <c r="K30">
        <v>162</v>
      </c>
      <c r="L30">
        <v>192</v>
      </c>
      <c r="M30">
        <v>118</v>
      </c>
      <c r="N30">
        <v>0</v>
      </c>
      <c r="O30">
        <v>0</v>
      </c>
      <c r="P30" s="11">
        <v>0.98099999999999987</v>
      </c>
      <c r="Q30" s="11">
        <v>1.0899999999999999</v>
      </c>
      <c r="R30" s="11">
        <v>0.73399999999999987</v>
      </c>
      <c r="S30" s="11">
        <v>1.0719999999999998</v>
      </c>
      <c r="T30" s="11">
        <v>0.23599999999999996</v>
      </c>
      <c r="U30" s="11">
        <v>1.0919999999999999</v>
      </c>
      <c r="V30" s="11">
        <v>0.97199999999999986</v>
      </c>
      <c r="W30" s="11">
        <v>1.1519999999999999</v>
      </c>
      <c r="X30" s="11">
        <v>0.70799999999999996</v>
      </c>
      <c r="Y30" s="11">
        <v>0</v>
      </c>
      <c r="Z30" s="11">
        <v>0</v>
      </c>
      <c r="AC30" s="10" t="s">
        <v>330</v>
      </c>
      <c r="AD30" s="48">
        <v>11</v>
      </c>
      <c r="AE30" s="48">
        <v>11</v>
      </c>
      <c r="AF30" s="48">
        <v>12</v>
      </c>
      <c r="AG30">
        <v>7</v>
      </c>
      <c r="AH30">
        <v>15</v>
      </c>
      <c r="AI30">
        <v>9</v>
      </c>
      <c r="AJ30">
        <v>12</v>
      </c>
      <c r="AK30">
        <v>7</v>
      </c>
      <c r="AL30">
        <v>0</v>
      </c>
      <c r="AM30">
        <v>0</v>
      </c>
      <c r="AN30"/>
      <c r="AO30"/>
      <c r="AP30"/>
      <c r="AQ30"/>
      <c r="AR30"/>
      <c r="AS30"/>
      <c r="AT30"/>
      <c r="AU30"/>
    </row>
    <row r="31" spans="2:47">
      <c r="B31" s="87">
        <f t="shared" si="0"/>
        <v>18.5</v>
      </c>
      <c r="C31" s="87">
        <f t="shared" si="1"/>
        <v>13.399999999999999</v>
      </c>
      <c r="D31" s="10" t="s">
        <v>390</v>
      </c>
      <c r="E31" s="58">
        <v>95</v>
      </c>
      <c r="F31" s="58">
        <v>17</v>
      </c>
      <c r="G31" s="58">
        <v>17.333333333333332</v>
      </c>
      <c r="H31" s="58">
        <v>10</v>
      </c>
      <c r="I31" s="58">
        <v>13.666666666666666</v>
      </c>
      <c r="J31">
        <v>12</v>
      </c>
      <c r="K31">
        <v>22</v>
      </c>
      <c r="L31">
        <v>34</v>
      </c>
      <c r="M31">
        <v>27</v>
      </c>
      <c r="N31">
        <v>0</v>
      </c>
      <c r="O31">
        <v>0</v>
      </c>
      <c r="P31" s="11">
        <v>1.3970588235294117</v>
      </c>
      <c r="Q31" s="11">
        <v>1.0196078431372548</v>
      </c>
      <c r="R31" s="11">
        <v>0.58823529411764708</v>
      </c>
      <c r="S31" s="11">
        <v>1.3333333333333333</v>
      </c>
      <c r="T31" s="11">
        <v>0.52941176470588236</v>
      </c>
      <c r="U31" s="11">
        <v>0.70588235294117652</v>
      </c>
      <c r="V31" s="11">
        <v>1.2941176470588236</v>
      </c>
      <c r="W31" s="11">
        <v>2</v>
      </c>
      <c r="X31" s="11">
        <v>1.588235294117647</v>
      </c>
      <c r="Y31" s="11">
        <v>0</v>
      </c>
      <c r="Z31" s="11">
        <v>0</v>
      </c>
      <c r="AC31" s="10" t="s">
        <v>390</v>
      </c>
      <c r="AD31" s="48">
        <v>0</v>
      </c>
      <c r="AE31" s="48">
        <v>0</v>
      </c>
      <c r="AF31" s="48">
        <v>0.66666666666666663</v>
      </c>
      <c r="AG31">
        <v>2</v>
      </c>
      <c r="AH31">
        <v>0</v>
      </c>
      <c r="AI31">
        <v>2</v>
      </c>
      <c r="AJ31">
        <v>0</v>
      </c>
      <c r="AK31">
        <v>2</v>
      </c>
      <c r="AL31">
        <v>0</v>
      </c>
      <c r="AM31">
        <v>0</v>
      </c>
      <c r="AN31"/>
      <c r="AO31"/>
      <c r="AP31"/>
      <c r="AQ31"/>
      <c r="AR31"/>
      <c r="AS31"/>
      <c r="AT31"/>
      <c r="AU31"/>
    </row>
    <row r="32" spans="2:47">
      <c r="B32" s="87">
        <f t="shared" si="0"/>
        <v>-4</v>
      </c>
      <c r="C32" s="87">
        <f t="shared" si="1"/>
        <v>-6.4</v>
      </c>
      <c r="D32" s="10" t="s">
        <v>420</v>
      </c>
      <c r="E32" s="58">
        <v>0</v>
      </c>
      <c r="F32" s="58">
        <v>8</v>
      </c>
      <c r="G32" s="58">
        <v>0</v>
      </c>
      <c r="H32" s="58">
        <v>0</v>
      </c>
      <c r="I32" s="58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C32" s="10" t="s">
        <v>420</v>
      </c>
      <c r="AD32" s="48">
        <v>0</v>
      </c>
      <c r="AE32" s="48">
        <v>0</v>
      </c>
      <c r="AF32" s="48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/>
      <c r="AO32"/>
      <c r="AP32"/>
      <c r="AQ32"/>
      <c r="AR32"/>
      <c r="AS32"/>
      <c r="AT32"/>
      <c r="AU32"/>
    </row>
    <row r="33" spans="2:47">
      <c r="B33" s="87">
        <f t="shared" si="0"/>
        <v>10.166666666666666</v>
      </c>
      <c r="C33" s="87">
        <f t="shared" si="1"/>
        <v>4.2666666666666657</v>
      </c>
      <c r="D33" s="10" t="s">
        <v>156</v>
      </c>
      <c r="E33" s="58">
        <v>73</v>
      </c>
      <c r="F33" s="58">
        <v>19.666666666666668</v>
      </c>
      <c r="G33" s="58">
        <v>11</v>
      </c>
      <c r="H33" s="58">
        <v>8</v>
      </c>
      <c r="I33" s="58">
        <v>9.5</v>
      </c>
      <c r="J33">
        <v>13</v>
      </c>
      <c r="K33">
        <v>15</v>
      </c>
      <c r="L33">
        <v>25</v>
      </c>
      <c r="M33">
        <v>20</v>
      </c>
      <c r="N33">
        <v>0</v>
      </c>
      <c r="O33">
        <v>0</v>
      </c>
      <c r="P33" s="11">
        <v>0.92796610169491522</v>
      </c>
      <c r="Q33" s="11">
        <v>0.55932203389830504</v>
      </c>
      <c r="R33" s="11">
        <v>0.40677966101694918</v>
      </c>
      <c r="S33" s="11">
        <v>0.89830508474576276</v>
      </c>
      <c r="T33" s="11">
        <v>0.33898305084745761</v>
      </c>
      <c r="U33" s="11">
        <v>0.66101694915254239</v>
      </c>
      <c r="V33" s="11">
        <v>0.76271186440677963</v>
      </c>
      <c r="W33" s="11">
        <v>1.271186440677966</v>
      </c>
      <c r="X33" s="11">
        <v>1.0169491525423728</v>
      </c>
      <c r="Y33" s="11">
        <v>0</v>
      </c>
      <c r="Z33" s="11">
        <v>0</v>
      </c>
      <c r="AC33" s="10" t="s">
        <v>156</v>
      </c>
      <c r="AD33" s="48">
        <v>0.66666666666666663</v>
      </c>
      <c r="AE33" s="48">
        <v>0</v>
      </c>
      <c r="AF33" s="48">
        <v>0.33333333333333331</v>
      </c>
      <c r="AG33">
        <v>6</v>
      </c>
      <c r="AH33">
        <v>0</v>
      </c>
      <c r="AI33">
        <v>0</v>
      </c>
      <c r="AJ33">
        <v>1</v>
      </c>
      <c r="AK33">
        <v>6</v>
      </c>
      <c r="AL33">
        <v>0</v>
      </c>
      <c r="AM33">
        <v>0</v>
      </c>
      <c r="AN33"/>
      <c r="AO33"/>
      <c r="AP33"/>
      <c r="AQ33"/>
      <c r="AR33"/>
      <c r="AS33"/>
      <c r="AT33"/>
      <c r="AU33"/>
    </row>
    <row r="34" spans="2:47">
      <c r="B34" s="87">
        <f t="shared" si="0"/>
        <v>-3.3333333333333339</v>
      </c>
      <c r="C34" s="87">
        <f t="shared" si="1"/>
        <v>-8.3333333333333357</v>
      </c>
      <c r="D34" s="10" t="s">
        <v>138</v>
      </c>
      <c r="E34" s="58">
        <v>56</v>
      </c>
      <c r="F34" s="58">
        <v>16.666666666666668</v>
      </c>
      <c r="G34" s="58">
        <v>18</v>
      </c>
      <c r="H34" s="58">
        <v>13</v>
      </c>
      <c r="I34" s="58">
        <v>15.5</v>
      </c>
      <c r="J34">
        <v>10</v>
      </c>
      <c r="K34">
        <v>31</v>
      </c>
      <c r="L34">
        <v>10</v>
      </c>
      <c r="M34">
        <v>5</v>
      </c>
      <c r="N34">
        <v>0</v>
      </c>
      <c r="O34">
        <v>0</v>
      </c>
      <c r="P34" s="11">
        <v>0.84</v>
      </c>
      <c r="Q34" s="11">
        <v>1.08</v>
      </c>
      <c r="R34" s="11">
        <v>0.78</v>
      </c>
      <c r="S34" s="11">
        <v>1.02</v>
      </c>
      <c r="T34" s="11">
        <v>0.1</v>
      </c>
      <c r="U34" s="11">
        <v>0.6</v>
      </c>
      <c r="V34" s="11">
        <v>1.8599999999999999</v>
      </c>
      <c r="W34" s="11">
        <v>0.6</v>
      </c>
      <c r="X34" s="11">
        <v>0.3</v>
      </c>
      <c r="Y34" s="11">
        <v>0</v>
      </c>
      <c r="Z34" s="11">
        <v>0</v>
      </c>
      <c r="AC34" s="10" t="s">
        <v>138</v>
      </c>
      <c r="AD34" s="48">
        <v>0</v>
      </c>
      <c r="AE34" s="48">
        <v>0</v>
      </c>
      <c r="AF34" s="48">
        <v>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/>
      <c r="AO34"/>
      <c r="AP34"/>
      <c r="AQ34"/>
      <c r="AR34"/>
      <c r="AS34"/>
      <c r="AT34"/>
      <c r="AU34"/>
    </row>
    <row r="35" spans="2:47">
      <c r="B35" s="87">
        <f t="shared" si="0"/>
        <v>-10.166666666666671</v>
      </c>
      <c r="C35" s="87">
        <f t="shared" si="1"/>
        <v>-70.26666666666668</v>
      </c>
      <c r="D35" s="10" t="s">
        <v>184</v>
      </c>
      <c r="E35" s="58">
        <v>409</v>
      </c>
      <c r="F35" s="58">
        <v>200.33333333333334</v>
      </c>
      <c r="G35" s="58">
        <v>96.666666666666671</v>
      </c>
      <c r="H35" s="58">
        <v>104</v>
      </c>
      <c r="I35" s="58">
        <v>100.33333333333333</v>
      </c>
      <c r="J35">
        <v>111</v>
      </c>
      <c r="K35">
        <v>96</v>
      </c>
      <c r="L35">
        <v>112</v>
      </c>
      <c r="M35">
        <v>90</v>
      </c>
      <c r="N35">
        <v>0</v>
      </c>
      <c r="O35">
        <v>0</v>
      </c>
      <c r="P35" s="11">
        <v>0.51039933444259566</v>
      </c>
      <c r="Q35" s="11">
        <v>0.48252911813643928</v>
      </c>
      <c r="R35" s="11">
        <v>0.51913477537437602</v>
      </c>
      <c r="S35" s="11">
        <v>0.53078202995008317</v>
      </c>
      <c r="T35" s="11">
        <v>0.14975041597337771</v>
      </c>
      <c r="U35" s="11">
        <v>0.55407653910149746</v>
      </c>
      <c r="V35" s="11">
        <v>0.47920133111480862</v>
      </c>
      <c r="W35" s="11">
        <v>0.55906821963394338</v>
      </c>
      <c r="X35" s="11">
        <v>0.4492512479201331</v>
      </c>
      <c r="Y35" s="11">
        <v>0</v>
      </c>
      <c r="Z35" s="11">
        <v>0</v>
      </c>
      <c r="AC35" s="10" t="s">
        <v>184</v>
      </c>
      <c r="AD35" s="48">
        <v>8</v>
      </c>
      <c r="AE35" s="48">
        <v>7</v>
      </c>
      <c r="AF35" s="48">
        <v>3.6666666666666665</v>
      </c>
      <c r="AG35">
        <v>2</v>
      </c>
      <c r="AH35">
        <v>3</v>
      </c>
      <c r="AI35">
        <v>4</v>
      </c>
      <c r="AJ35">
        <v>4</v>
      </c>
      <c r="AK35">
        <v>2</v>
      </c>
      <c r="AL35">
        <v>0</v>
      </c>
      <c r="AM35">
        <v>0</v>
      </c>
      <c r="AN35"/>
      <c r="AO35"/>
      <c r="AP35"/>
      <c r="AQ35"/>
      <c r="AR35"/>
      <c r="AS35"/>
      <c r="AT35"/>
      <c r="AU35"/>
    </row>
    <row r="36" spans="2:47">
      <c r="B36" s="87">
        <f t="shared" si="0"/>
        <v>-1.5</v>
      </c>
      <c r="C36" s="87">
        <f t="shared" si="1"/>
        <v>-3</v>
      </c>
      <c r="D36" s="10" t="s">
        <v>263</v>
      </c>
      <c r="E36" s="58">
        <v>5</v>
      </c>
      <c r="F36" s="58">
        <v>5</v>
      </c>
      <c r="G36" s="58">
        <v>0.33333333333333331</v>
      </c>
      <c r="H36" s="58">
        <v>2</v>
      </c>
      <c r="I36" s="58">
        <v>1.1666666666666667</v>
      </c>
      <c r="J36">
        <v>1</v>
      </c>
      <c r="K36">
        <v>0</v>
      </c>
      <c r="L36">
        <v>3</v>
      </c>
      <c r="M36">
        <v>1</v>
      </c>
      <c r="N36">
        <v>0</v>
      </c>
      <c r="O36">
        <v>0</v>
      </c>
      <c r="P36" s="11">
        <v>0.25</v>
      </c>
      <c r="Q36" s="11">
        <v>6.6666666666666666E-2</v>
      </c>
      <c r="R36" s="11">
        <v>0.4</v>
      </c>
      <c r="S36" s="11">
        <v>0.26666666666666666</v>
      </c>
      <c r="T36" s="11">
        <v>6.6666666666666666E-2</v>
      </c>
      <c r="U36" s="11">
        <v>0.2</v>
      </c>
      <c r="V36" s="11">
        <v>0</v>
      </c>
      <c r="W36" s="11">
        <v>0.6</v>
      </c>
      <c r="X36" s="11">
        <v>0.2</v>
      </c>
      <c r="Y36" s="11">
        <v>0</v>
      </c>
      <c r="Z36" s="11">
        <v>0</v>
      </c>
      <c r="AC36" s="10" t="s">
        <v>263</v>
      </c>
      <c r="AD36" s="48">
        <v>0.33333333333333331</v>
      </c>
      <c r="AE36" s="48">
        <v>0</v>
      </c>
      <c r="AF36" s="48">
        <v>0.33333333333333331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/>
      <c r="AO36"/>
      <c r="AP36"/>
      <c r="AQ36"/>
      <c r="AR36"/>
      <c r="AS36"/>
      <c r="AT36"/>
      <c r="AU36"/>
    </row>
    <row r="37" spans="2:47">
      <c r="B37" s="87">
        <f t="shared" si="0"/>
        <v>13.833333333333332</v>
      </c>
      <c r="C37" s="87">
        <f t="shared" si="1"/>
        <v>11.333333333333332</v>
      </c>
      <c r="D37" s="10" t="s">
        <v>190</v>
      </c>
      <c r="E37" s="58">
        <v>56</v>
      </c>
      <c r="F37" s="58">
        <v>8.3333333333333339</v>
      </c>
      <c r="G37" s="58">
        <v>13.333333333333334</v>
      </c>
      <c r="H37" s="58">
        <v>3.3333333333333335</v>
      </c>
      <c r="I37" s="58">
        <v>8.3333333333333339</v>
      </c>
      <c r="J37">
        <v>13</v>
      </c>
      <c r="K37">
        <v>21</v>
      </c>
      <c r="L37">
        <v>4</v>
      </c>
      <c r="M37">
        <v>18</v>
      </c>
      <c r="N37">
        <v>0</v>
      </c>
      <c r="O37">
        <v>0</v>
      </c>
      <c r="P37" s="11">
        <v>1.68</v>
      </c>
      <c r="Q37" s="11">
        <v>1.6</v>
      </c>
      <c r="R37" s="11">
        <v>0.4</v>
      </c>
      <c r="S37" s="11">
        <v>1.52</v>
      </c>
      <c r="T37" s="11">
        <v>0.72</v>
      </c>
      <c r="U37" s="11">
        <v>1.5599999999999998</v>
      </c>
      <c r="V37" s="11">
        <v>2.52</v>
      </c>
      <c r="W37" s="11">
        <v>0.48</v>
      </c>
      <c r="X37" s="11">
        <v>2.1599999999999997</v>
      </c>
      <c r="Y37" s="11">
        <v>0</v>
      </c>
      <c r="Z37" s="11">
        <v>0</v>
      </c>
      <c r="AC37" s="10" t="s">
        <v>190</v>
      </c>
      <c r="AD37" s="48">
        <v>0.66666666666666663</v>
      </c>
      <c r="AE37" s="48">
        <v>0</v>
      </c>
      <c r="AF37" s="48">
        <v>1.6666666666666667</v>
      </c>
      <c r="AG37">
        <v>1</v>
      </c>
      <c r="AH37">
        <v>3</v>
      </c>
      <c r="AI37">
        <v>1</v>
      </c>
      <c r="AJ37">
        <v>1</v>
      </c>
      <c r="AK37">
        <v>1</v>
      </c>
      <c r="AL37">
        <v>0</v>
      </c>
      <c r="AM37">
        <v>0</v>
      </c>
      <c r="AN37"/>
      <c r="AO37"/>
      <c r="AP37"/>
      <c r="AQ37"/>
      <c r="AR37"/>
      <c r="AS37"/>
      <c r="AT37"/>
      <c r="AU37"/>
    </row>
    <row r="38" spans="2:47">
      <c r="B38" s="87">
        <f t="shared" si="0"/>
        <v>-23.5</v>
      </c>
      <c r="C38" s="87">
        <f t="shared" si="1"/>
        <v>-50.8</v>
      </c>
      <c r="D38" s="10" t="s">
        <v>186</v>
      </c>
      <c r="E38" s="58">
        <v>112</v>
      </c>
      <c r="F38" s="58">
        <v>91</v>
      </c>
      <c r="G38" s="58">
        <v>32.333333333333336</v>
      </c>
      <c r="H38" s="58">
        <v>31.666666666666668</v>
      </c>
      <c r="I38" s="58">
        <v>32</v>
      </c>
      <c r="J38">
        <v>33</v>
      </c>
      <c r="K38">
        <v>29</v>
      </c>
      <c r="L38">
        <v>28</v>
      </c>
      <c r="M38">
        <v>22</v>
      </c>
      <c r="N38">
        <v>0</v>
      </c>
      <c r="O38">
        <v>0</v>
      </c>
      <c r="P38" s="11">
        <v>0.30769230769230771</v>
      </c>
      <c r="Q38" s="11">
        <v>0.35531135531135533</v>
      </c>
      <c r="R38" s="11">
        <v>0.34798534798534797</v>
      </c>
      <c r="S38" s="11">
        <v>0.32967032967032966</v>
      </c>
      <c r="T38" s="11">
        <v>8.0586080586080591E-2</v>
      </c>
      <c r="U38" s="11">
        <v>0.36263736263736263</v>
      </c>
      <c r="V38" s="11">
        <v>0.31868131868131866</v>
      </c>
      <c r="W38" s="11">
        <v>0.30769230769230771</v>
      </c>
      <c r="X38" s="11">
        <v>0.24175824175824176</v>
      </c>
      <c r="Y38" s="11">
        <v>0</v>
      </c>
      <c r="Z38" s="11">
        <v>0</v>
      </c>
      <c r="AC38" s="10" t="s">
        <v>186</v>
      </c>
      <c r="AD38" s="48">
        <v>0.33333333333333331</v>
      </c>
      <c r="AE38" s="48">
        <v>2.3333333333333335</v>
      </c>
      <c r="AF38" s="48">
        <v>1.3333333333333333</v>
      </c>
      <c r="AG38">
        <v>0</v>
      </c>
      <c r="AH38">
        <v>0</v>
      </c>
      <c r="AI38">
        <v>2</v>
      </c>
      <c r="AJ38">
        <v>2</v>
      </c>
      <c r="AK38">
        <v>0</v>
      </c>
      <c r="AL38">
        <v>0</v>
      </c>
      <c r="AM38">
        <v>0</v>
      </c>
      <c r="AN38"/>
      <c r="AO38"/>
      <c r="AP38"/>
      <c r="AQ38"/>
      <c r="AR38"/>
      <c r="AS38"/>
      <c r="AT38"/>
      <c r="AU38"/>
    </row>
    <row r="39" spans="2:47">
      <c r="B39" s="87">
        <f t="shared" si="0"/>
        <v>-20.333333333333336</v>
      </c>
      <c r="C39" s="87">
        <f t="shared" si="1"/>
        <v>-40.333333333333343</v>
      </c>
      <c r="D39" s="10" t="s">
        <v>188</v>
      </c>
      <c r="E39" s="58">
        <v>55</v>
      </c>
      <c r="F39" s="58">
        <v>66.666666666666671</v>
      </c>
      <c r="G39" s="58">
        <v>8</v>
      </c>
      <c r="H39" s="58">
        <v>8.6666666666666661</v>
      </c>
      <c r="I39" s="58">
        <v>8.3333333333333339</v>
      </c>
      <c r="J39">
        <v>16</v>
      </c>
      <c r="K39">
        <v>21</v>
      </c>
      <c r="L39">
        <v>5</v>
      </c>
      <c r="M39">
        <v>13</v>
      </c>
      <c r="N39">
        <v>0</v>
      </c>
      <c r="O39">
        <v>0</v>
      </c>
      <c r="P39" s="11">
        <v>0.20624999999999999</v>
      </c>
      <c r="Q39" s="11">
        <v>0.12</v>
      </c>
      <c r="R39" s="11">
        <v>0.13</v>
      </c>
      <c r="S39" s="11">
        <v>0.21</v>
      </c>
      <c r="T39" s="11">
        <v>6.5000000000000002E-2</v>
      </c>
      <c r="U39" s="11">
        <v>0.24</v>
      </c>
      <c r="V39" s="11">
        <v>0.315</v>
      </c>
      <c r="W39" s="11">
        <v>7.4999999999999997E-2</v>
      </c>
      <c r="X39" s="11">
        <v>0.19499999999999998</v>
      </c>
      <c r="Y39" s="11">
        <v>0</v>
      </c>
      <c r="Z39" s="11">
        <v>0</v>
      </c>
      <c r="AC39" s="10" t="s">
        <v>188</v>
      </c>
      <c r="AD39" s="48">
        <v>0</v>
      </c>
      <c r="AE39" s="48">
        <v>1</v>
      </c>
      <c r="AF39" s="48">
        <v>1</v>
      </c>
      <c r="AG39">
        <v>1</v>
      </c>
      <c r="AH39">
        <v>1</v>
      </c>
      <c r="AI39">
        <v>0</v>
      </c>
      <c r="AJ39">
        <v>2</v>
      </c>
      <c r="AK39">
        <v>1</v>
      </c>
      <c r="AL39">
        <v>0</v>
      </c>
      <c r="AM39">
        <v>0</v>
      </c>
      <c r="AN39"/>
      <c r="AO39"/>
      <c r="AP39"/>
      <c r="AQ39"/>
      <c r="AR39"/>
      <c r="AS39"/>
      <c r="AT39"/>
      <c r="AU39"/>
    </row>
    <row r="40" spans="2:47">
      <c r="B40" s="87">
        <f t="shared" si="0"/>
        <v>-6.333333333333333</v>
      </c>
      <c r="C40" s="87">
        <f t="shared" si="1"/>
        <v>-10.733333333333334</v>
      </c>
      <c r="D40" s="10" t="s">
        <v>192</v>
      </c>
      <c r="E40" s="58">
        <v>9</v>
      </c>
      <c r="F40" s="58">
        <v>14.666666666666666</v>
      </c>
      <c r="G40" s="58">
        <v>2</v>
      </c>
      <c r="H40" s="58">
        <v>2.6666666666666665</v>
      </c>
      <c r="I40" s="58">
        <v>2.3333333333333335</v>
      </c>
      <c r="J40">
        <v>4</v>
      </c>
      <c r="K40">
        <v>2</v>
      </c>
      <c r="L40">
        <v>2</v>
      </c>
      <c r="M40">
        <v>1</v>
      </c>
      <c r="N40">
        <v>0</v>
      </c>
      <c r="O40">
        <v>0</v>
      </c>
      <c r="P40" s="11">
        <v>0.15340909090909091</v>
      </c>
      <c r="Q40" s="11">
        <v>0.13636363636363635</v>
      </c>
      <c r="R40" s="11">
        <v>0.18181818181818182</v>
      </c>
      <c r="S40" s="11">
        <v>0.18181818181818182</v>
      </c>
      <c r="T40" s="11">
        <v>2.2727272727272728E-2</v>
      </c>
      <c r="U40" s="11">
        <v>0.27272727272727276</v>
      </c>
      <c r="V40" s="11">
        <v>0.13636363636363638</v>
      </c>
      <c r="W40" s="11">
        <v>0.13636363636363638</v>
      </c>
      <c r="X40" s="11">
        <v>6.8181818181818191E-2</v>
      </c>
      <c r="Y40" s="11">
        <v>0</v>
      </c>
      <c r="Z40" s="11">
        <v>0</v>
      </c>
      <c r="AC40" s="10" t="s">
        <v>192</v>
      </c>
      <c r="AD40" s="48">
        <v>0</v>
      </c>
      <c r="AE40" s="48">
        <v>0</v>
      </c>
      <c r="AF40" s="48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/>
      <c r="AO40"/>
      <c r="AP40"/>
      <c r="AQ40"/>
      <c r="AR40"/>
      <c r="AS40"/>
      <c r="AT40"/>
      <c r="AU40"/>
    </row>
    <row r="41" spans="2:47">
      <c r="B41" s="87">
        <f t="shared" si="0"/>
        <v>0</v>
      </c>
      <c r="C41" s="87">
        <f t="shared" si="1"/>
        <v>0</v>
      </c>
      <c r="D41" s="10" t="s">
        <v>372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11" t="e">
        <v>#DIV/0!</v>
      </c>
      <c r="Q41" s="11" t="e">
        <v>#DIV/0!</v>
      </c>
      <c r="R41" s="11" t="e">
        <v>#DIV/0!</v>
      </c>
      <c r="S41" s="11" t="e">
        <v>#DIV/0!</v>
      </c>
      <c r="T41" s="11" t="e">
        <v>#DIV/0!</v>
      </c>
      <c r="U41" s="11" t="e">
        <v>#DIV/0!</v>
      </c>
      <c r="V41" s="11" t="e">
        <v>#DIV/0!</v>
      </c>
      <c r="W41" s="11" t="e">
        <v>#DIV/0!</v>
      </c>
      <c r="X41" s="11" t="e">
        <v>#DIV/0!</v>
      </c>
      <c r="Y41" s="11" t="e">
        <v>#DIV/0!</v>
      </c>
      <c r="Z41" s="11" t="e">
        <v>#DIV/0!</v>
      </c>
      <c r="AC41" s="10" t="s">
        <v>372</v>
      </c>
      <c r="AD41" s="48">
        <v>0</v>
      </c>
      <c r="AE41" s="48">
        <v>0</v>
      </c>
      <c r="AF41" s="48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/>
      <c r="AO41"/>
      <c r="AP41"/>
      <c r="AQ41"/>
      <c r="AR41"/>
      <c r="AS41"/>
      <c r="AT41"/>
      <c r="AU41"/>
    </row>
    <row r="42" spans="2:47">
      <c r="B42" s="87">
        <f t="shared" si="0"/>
        <v>0</v>
      </c>
      <c r="C42" s="87">
        <f t="shared" si="1"/>
        <v>0</v>
      </c>
      <c r="D42" s="10" t="s">
        <v>440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11" t="e">
        <v>#DIV/0!</v>
      </c>
      <c r="Q42" s="11" t="e">
        <v>#DIV/0!</v>
      </c>
      <c r="R42" s="11" t="e">
        <v>#DIV/0!</v>
      </c>
      <c r="S42" s="11" t="e">
        <v>#DIV/0!</v>
      </c>
      <c r="T42" s="11" t="e">
        <v>#DIV/0!</v>
      </c>
      <c r="U42" s="11" t="e">
        <v>#DIV/0!</v>
      </c>
      <c r="V42" s="11" t="e">
        <v>#DIV/0!</v>
      </c>
      <c r="W42" s="11" t="e">
        <v>#DIV/0!</v>
      </c>
      <c r="X42" s="11" t="e">
        <v>#DIV/0!</v>
      </c>
      <c r="Y42" s="11" t="e">
        <v>#DIV/0!</v>
      </c>
      <c r="Z42" s="11" t="e">
        <v>#DIV/0!</v>
      </c>
      <c r="AC42" s="10" t="s">
        <v>440</v>
      </c>
      <c r="AD42" s="48">
        <v>0</v>
      </c>
      <c r="AE42" s="48">
        <v>0</v>
      </c>
      <c r="AF42" s="48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/>
      <c r="AO42"/>
      <c r="AP42"/>
      <c r="AQ42"/>
      <c r="AR42"/>
      <c r="AS42"/>
      <c r="AT42"/>
      <c r="AU42"/>
    </row>
    <row r="43" spans="2:47">
      <c r="B43" s="87">
        <f t="shared" si="0"/>
        <v>-14.833333333333334</v>
      </c>
      <c r="C43" s="87">
        <f t="shared" si="1"/>
        <v>-23.733333333333334</v>
      </c>
      <c r="D43" s="10" t="s">
        <v>195</v>
      </c>
      <c r="E43" s="58">
        <v>0</v>
      </c>
      <c r="F43" s="58">
        <v>29.666666666666668</v>
      </c>
      <c r="G43" s="58">
        <v>0</v>
      </c>
      <c r="H43" s="58">
        <v>0</v>
      </c>
      <c r="I43" s="58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C43" s="10" t="s">
        <v>195</v>
      </c>
      <c r="AD43" s="48">
        <v>0</v>
      </c>
      <c r="AE43" s="48">
        <v>0</v>
      </c>
      <c r="AF43" s="48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/>
      <c r="AO43"/>
      <c r="AP43"/>
      <c r="AQ43"/>
      <c r="AR43"/>
      <c r="AS43"/>
      <c r="AT43"/>
      <c r="AU43"/>
    </row>
    <row r="44" spans="2:47">
      <c r="B44" s="87">
        <f t="shared" si="0"/>
        <v>0</v>
      </c>
      <c r="C44" s="87">
        <f t="shared" si="1"/>
        <v>0</v>
      </c>
      <c r="D44" s="10" t="s">
        <v>199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11" t="e">
        <v>#DIV/0!</v>
      </c>
      <c r="Q44" s="11" t="e">
        <v>#DIV/0!</v>
      </c>
      <c r="R44" s="11" t="e">
        <v>#DIV/0!</v>
      </c>
      <c r="S44" s="11" t="e">
        <v>#DIV/0!</v>
      </c>
      <c r="T44" s="11" t="e">
        <v>#DIV/0!</v>
      </c>
      <c r="U44" s="11" t="e">
        <v>#DIV/0!</v>
      </c>
      <c r="V44" s="11" t="e">
        <v>#DIV/0!</v>
      </c>
      <c r="W44" s="11" t="e">
        <v>#DIV/0!</v>
      </c>
      <c r="X44" s="11" t="e">
        <v>#DIV/0!</v>
      </c>
      <c r="Y44" s="11" t="e">
        <v>#DIV/0!</v>
      </c>
      <c r="Z44" s="11" t="e">
        <v>#DIV/0!</v>
      </c>
      <c r="AC44" s="10" t="s">
        <v>199</v>
      </c>
      <c r="AD44" s="48">
        <v>0</v>
      </c>
      <c r="AE44" s="48">
        <v>0</v>
      </c>
      <c r="AF44" s="48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/>
      <c r="AO44"/>
      <c r="AP44"/>
      <c r="AQ44"/>
      <c r="AR44"/>
      <c r="AS44"/>
      <c r="AT44"/>
      <c r="AU44"/>
    </row>
    <row r="45" spans="2:47">
      <c r="B45" s="87">
        <f t="shared" si="0"/>
        <v>0</v>
      </c>
      <c r="C45" s="87">
        <f t="shared" si="1"/>
        <v>0</v>
      </c>
      <c r="D45" s="10" t="s">
        <v>129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11" t="e">
        <v>#DIV/0!</v>
      </c>
      <c r="Q45" s="11" t="e">
        <v>#DIV/0!</v>
      </c>
      <c r="R45" s="11" t="e">
        <v>#DIV/0!</v>
      </c>
      <c r="S45" s="11" t="e">
        <v>#DIV/0!</v>
      </c>
      <c r="T45" s="11" t="e">
        <v>#DIV/0!</v>
      </c>
      <c r="U45" s="11" t="e">
        <v>#DIV/0!</v>
      </c>
      <c r="V45" s="11" t="e">
        <v>#DIV/0!</v>
      </c>
      <c r="W45" s="11" t="e">
        <v>#DIV/0!</v>
      </c>
      <c r="X45" s="11" t="e">
        <v>#DIV/0!</v>
      </c>
      <c r="Y45" s="11" t="e">
        <v>#DIV/0!</v>
      </c>
      <c r="Z45" s="11" t="e">
        <v>#DIV/0!</v>
      </c>
      <c r="AC45" s="10" t="s">
        <v>129</v>
      </c>
      <c r="AD45" s="48">
        <v>0</v>
      </c>
      <c r="AE45" s="48">
        <v>0</v>
      </c>
      <c r="AF45" s="48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/>
      <c r="AO45"/>
      <c r="AP45"/>
      <c r="AQ45"/>
      <c r="AR45"/>
      <c r="AS45"/>
      <c r="AT45"/>
      <c r="AU45"/>
    </row>
    <row r="46" spans="2:47">
      <c r="B46" s="87">
        <f t="shared" si="0"/>
        <v>-0.33333333333333331</v>
      </c>
      <c r="C46" s="87">
        <f t="shared" si="1"/>
        <v>-0.53333333333333333</v>
      </c>
      <c r="D46" s="10" t="s">
        <v>73</v>
      </c>
      <c r="E46" s="58">
        <v>0</v>
      </c>
      <c r="F46" s="58">
        <v>0.66666666666666663</v>
      </c>
      <c r="G46" s="58">
        <v>0</v>
      </c>
      <c r="H46" s="58">
        <v>0</v>
      </c>
      <c r="I46" s="58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C46" s="10" t="s">
        <v>73</v>
      </c>
      <c r="AD46" s="48">
        <v>0</v>
      </c>
      <c r="AE46" s="48">
        <v>0</v>
      </c>
      <c r="AF46" s="48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/>
      <c r="AO46"/>
      <c r="AP46"/>
      <c r="AQ46"/>
      <c r="AR46"/>
      <c r="AS46"/>
      <c r="AT46"/>
      <c r="AU46"/>
    </row>
    <row r="47" spans="2:47">
      <c r="B47" s="87">
        <f t="shared" si="0"/>
        <v>6.3333333333333321</v>
      </c>
      <c r="C47" s="87">
        <f t="shared" si="1"/>
        <v>-4.8666666666666707</v>
      </c>
      <c r="D47" s="10" t="s">
        <v>234</v>
      </c>
      <c r="E47" s="58">
        <v>87</v>
      </c>
      <c r="F47" s="58">
        <v>37.333333333333336</v>
      </c>
      <c r="G47" s="58">
        <v>12.666666666666666</v>
      </c>
      <c r="H47" s="58">
        <v>3.6666666666666665</v>
      </c>
      <c r="I47" s="58">
        <v>8.1666666666666661</v>
      </c>
      <c r="J47">
        <v>37</v>
      </c>
      <c r="K47">
        <v>7</v>
      </c>
      <c r="L47">
        <v>18</v>
      </c>
      <c r="M47">
        <v>25</v>
      </c>
      <c r="N47">
        <v>0</v>
      </c>
      <c r="O47">
        <v>0</v>
      </c>
      <c r="P47" s="11">
        <v>0.5825892857142857</v>
      </c>
      <c r="Q47" s="11">
        <v>0.3392857142857143</v>
      </c>
      <c r="R47" s="11">
        <v>9.8214285714285712E-2</v>
      </c>
      <c r="S47" s="11">
        <v>0.5535714285714286</v>
      </c>
      <c r="T47" s="11">
        <v>0.22321428571428573</v>
      </c>
      <c r="U47" s="11">
        <v>0.99107142857142849</v>
      </c>
      <c r="V47" s="11">
        <v>0.1875</v>
      </c>
      <c r="W47" s="11">
        <v>0.4821428571428571</v>
      </c>
      <c r="X47" s="11">
        <v>0.6696428571428571</v>
      </c>
      <c r="Y47" s="11">
        <v>0</v>
      </c>
      <c r="Z47" s="11">
        <v>0</v>
      </c>
      <c r="AC47" s="10" t="s">
        <v>234</v>
      </c>
      <c r="AD47" s="48">
        <v>0.66666666666666663</v>
      </c>
      <c r="AE47" s="48">
        <v>1</v>
      </c>
      <c r="AF47" s="48">
        <v>1.3333333333333333</v>
      </c>
      <c r="AG47">
        <v>0</v>
      </c>
      <c r="AH47">
        <v>2</v>
      </c>
      <c r="AI47">
        <v>0</v>
      </c>
      <c r="AJ47">
        <v>2</v>
      </c>
      <c r="AK47">
        <v>0</v>
      </c>
      <c r="AL47">
        <v>0</v>
      </c>
      <c r="AM47">
        <v>0</v>
      </c>
      <c r="AN47"/>
      <c r="AO47"/>
      <c r="AP47"/>
      <c r="AQ47"/>
      <c r="AR47"/>
      <c r="AS47"/>
      <c r="AT47"/>
      <c r="AU47"/>
    </row>
    <row r="48" spans="2:47">
      <c r="B48" s="87">
        <f t="shared" si="0"/>
        <v>-6.1666666666666661</v>
      </c>
      <c r="C48" s="87">
        <f t="shared" si="1"/>
        <v>-11.666666666666666</v>
      </c>
      <c r="D48" s="10" t="s">
        <v>230</v>
      </c>
      <c r="E48" s="58">
        <v>14</v>
      </c>
      <c r="F48" s="58">
        <v>18.333333333333332</v>
      </c>
      <c r="G48" s="58">
        <v>8.6666666666666661</v>
      </c>
      <c r="H48" s="58">
        <v>6.333333333333333</v>
      </c>
      <c r="I48" s="58">
        <v>7.5</v>
      </c>
      <c r="J48">
        <v>6</v>
      </c>
      <c r="K48">
        <v>3</v>
      </c>
      <c r="L48">
        <v>2</v>
      </c>
      <c r="M48">
        <v>3</v>
      </c>
      <c r="N48">
        <v>0</v>
      </c>
      <c r="O48">
        <v>0</v>
      </c>
      <c r="P48" s="11">
        <v>0.19090909090909092</v>
      </c>
      <c r="Q48" s="11">
        <v>0.47272727272727272</v>
      </c>
      <c r="R48" s="11">
        <v>0.34545454545454546</v>
      </c>
      <c r="S48" s="11">
        <v>0.2</v>
      </c>
      <c r="T48" s="11">
        <v>5.4545454545454543E-2</v>
      </c>
      <c r="U48" s="11">
        <v>0.32727272727272727</v>
      </c>
      <c r="V48" s="11">
        <v>0.16363636363636364</v>
      </c>
      <c r="W48" s="11">
        <v>0.1090909090909091</v>
      </c>
      <c r="X48" s="11">
        <v>0.16363636363636364</v>
      </c>
      <c r="Y48" s="11">
        <v>0</v>
      </c>
      <c r="Z48" s="11">
        <v>0</v>
      </c>
      <c r="AC48" s="10" t="s">
        <v>230</v>
      </c>
      <c r="AD48" s="48">
        <v>0.33333333333333331</v>
      </c>
      <c r="AE48" s="48">
        <v>0</v>
      </c>
      <c r="AF48" s="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/>
      <c r="AO48"/>
      <c r="AP48"/>
      <c r="AQ48"/>
      <c r="AR48"/>
      <c r="AS48"/>
      <c r="AT48"/>
      <c r="AU48"/>
    </row>
    <row r="49" spans="2:47">
      <c r="B49" s="87">
        <f t="shared" si="0"/>
        <v>-18.833333333333329</v>
      </c>
      <c r="C49" s="87">
        <f t="shared" si="1"/>
        <v>-81.733333333333348</v>
      </c>
      <c r="D49" s="10" t="s">
        <v>232</v>
      </c>
      <c r="E49" s="58">
        <v>417</v>
      </c>
      <c r="F49" s="58">
        <v>209.66666666666666</v>
      </c>
      <c r="G49" s="58">
        <v>84</v>
      </c>
      <c r="H49" s="58">
        <v>86</v>
      </c>
      <c r="I49" s="58">
        <v>85</v>
      </c>
      <c r="J49">
        <v>109</v>
      </c>
      <c r="K49">
        <v>94</v>
      </c>
      <c r="L49">
        <v>128</v>
      </c>
      <c r="M49">
        <v>86</v>
      </c>
      <c r="N49">
        <v>0</v>
      </c>
      <c r="O49">
        <v>0</v>
      </c>
      <c r="P49" s="11">
        <v>0.49721780604133547</v>
      </c>
      <c r="Q49" s="11">
        <v>0.40063593004769477</v>
      </c>
      <c r="R49" s="11">
        <v>0.41017488076311603</v>
      </c>
      <c r="S49" s="11">
        <v>0.52623211446740858</v>
      </c>
      <c r="T49" s="11">
        <v>0.13672496025437203</v>
      </c>
      <c r="U49" s="11">
        <v>0.51987281399046104</v>
      </c>
      <c r="V49" s="11">
        <v>0.44833068362480127</v>
      </c>
      <c r="W49" s="11">
        <v>0.6104928457869635</v>
      </c>
      <c r="X49" s="11">
        <v>0.41017488076311609</v>
      </c>
      <c r="Y49" s="11">
        <v>0</v>
      </c>
      <c r="Z49" s="11">
        <v>0</v>
      </c>
      <c r="AC49" s="10" t="s">
        <v>232</v>
      </c>
      <c r="AD49" s="48">
        <v>4.666666666666667</v>
      </c>
      <c r="AE49" s="48">
        <v>4</v>
      </c>
      <c r="AF49" s="48">
        <v>6.333333333333333</v>
      </c>
      <c r="AG49">
        <v>8</v>
      </c>
      <c r="AH49">
        <v>7</v>
      </c>
      <c r="AI49">
        <v>6</v>
      </c>
      <c r="AJ49">
        <v>6</v>
      </c>
      <c r="AK49">
        <v>8</v>
      </c>
      <c r="AL49">
        <v>0</v>
      </c>
      <c r="AM49">
        <v>0</v>
      </c>
      <c r="AN49"/>
      <c r="AO49"/>
      <c r="AP49"/>
      <c r="AQ49"/>
      <c r="AR49"/>
      <c r="AS49"/>
      <c r="AT49"/>
      <c r="AU49"/>
    </row>
    <row r="50" spans="2:47">
      <c r="B50" s="87">
        <f t="shared" si="0"/>
        <v>-0.33333333333333331</v>
      </c>
      <c r="C50" s="87">
        <f t="shared" si="1"/>
        <v>-0.53333333333333333</v>
      </c>
      <c r="D50" s="10" t="s">
        <v>414</v>
      </c>
      <c r="E50" s="58">
        <v>0</v>
      </c>
      <c r="F50" s="58">
        <v>0.66666666666666663</v>
      </c>
      <c r="G50" s="58">
        <v>0</v>
      </c>
      <c r="H50" s="58">
        <v>0</v>
      </c>
      <c r="I50" s="58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C50" s="10" t="s">
        <v>414</v>
      </c>
      <c r="AD50" s="48">
        <v>0</v>
      </c>
      <c r="AE50" s="48">
        <v>0</v>
      </c>
      <c r="AF50" s="48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/>
      <c r="AO50"/>
      <c r="AP50"/>
      <c r="AQ50"/>
      <c r="AR50"/>
      <c r="AS50"/>
      <c r="AT50"/>
      <c r="AU50"/>
    </row>
    <row r="51" spans="2:47">
      <c r="B51" s="87">
        <f t="shared" si="0"/>
        <v>0</v>
      </c>
      <c r="C51" s="87">
        <f t="shared" si="1"/>
        <v>0</v>
      </c>
      <c r="D51" s="10" t="s">
        <v>106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11" t="e">
        <v>#DIV/0!</v>
      </c>
      <c r="Q51" s="11" t="e">
        <v>#DIV/0!</v>
      </c>
      <c r="R51" s="11" t="e">
        <v>#DIV/0!</v>
      </c>
      <c r="S51" s="11" t="e">
        <v>#DIV/0!</v>
      </c>
      <c r="T51" s="11" t="e">
        <v>#DIV/0!</v>
      </c>
      <c r="U51" s="11" t="e">
        <v>#DIV/0!</v>
      </c>
      <c r="V51" s="11" t="e">
        <v>#DIV/0!</v>
      </c>
      <c r="W51" s="11" t="e">
        <v>#DIV/0!</v>
      </c>
      <c r="X51" s="11" t="e">
        <v>#DIV/0!</v>
      </c>
      <c r="Y51" s="11" t="e">
        <v>#DIV/0!</v>
      </c>
      <c r="Z51" s="11" t="e">
        <v>#DIV/0!</v>
      </c>
      <c r="AC51" s="10" t="s">
        <v>106</v>
      </c>
      <c r="AD51" s="48">
        <v>0</v>
      </c>
      <c r="AE51" s="48">
        <v>0</v>
      </c>
      <c r="AF51" s="48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/>
      <c r="AO51"/>
      <c r="AP51"/>
      <c r="AQ51"/>
      <c r="AR51"/>
      <c r="AS51"/>
      <c r="AT51"/>
      <c r="AU51"/>
    </row>
    <row r="52" spans="2:47">
      <c r="B52" s="87">
        <f t="shared" si="0"/>
        <v>-12.666666666666666</v>
      </c>
      <c r="C52" s="87">
        <f t="shared" si="1"/>
        <v>-21.466666666666669</v>
      </c>
      <c r="D52" s="10" t="s">
        <v>100</v>
      </c>
      <c r="E52" s="58">
        <v>7</v>
      </c>
      <c r="F52" s="58">
        <v>29.333333333333332</v>
      </c>
      <c r="G52" s="58">
        <v>2</v>
      </c>
      <c r="H52" s="58">
        <v>1</v>
      </c>
      <c r="I52" s="58">
        <v>1.5</v>
      </c>
      <c r="J52">
        <v>2</v>
      </c>
      <c r="K52">
        <v>1</v>
      </c>
      <c r="L52">
        <v>2</v>
      </c>
      <c r="M52">
        <v>2</v>
      </c>
      <c r="N52">
        <v>0</v>
      </c>
      <c r="O52">
        <v>0</v>
      </c>
      <c r="P52" s="11">
        <v>5.9659090909090912E-2</v>
      </c>
      <c r="Q52" s="11">
        <v>6.8181818181818177E-2</v>
      </c>
      <c r="R52" s="11">
        <v>3.4090909090909088E-2</v>
      </c>
      <c r="S52" s="11">
        <v>5.6818181818181816E-2</v>
      </c>
      <c r="T52" s="11">
        <v>2.2727272727272728E-2</v>
      </c>
      <c r="U52" s="11">
        <v>6.8181818181818191E-2</v>
      </c>
      <c r="V52" s="11">
        <v>3.4090909090909095E-2</v>
      </c>
      <c r="W52" s="11">
        <v>6.8181818181818191E-2</v>
      </c>
      <c r="X52" s="11">
        <v>6.8181818181818191E-2</v>
      </c>
      <c r="Y52" s="11">
        <v>0</v>
      </c>
      <c r="Z52" s="11">
        <v>0</v>
      </c>
      <c r="AC52" s="10" t="s">
        <v>100</v>
      </c>
      <c r="AD52" s="48">
        <v>0</v>
      </c>
      <c r="AE52" s="48">
        <v>0</v>
      </c>
      <c r="AF52" s="48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/>
      <c r="AO52"/>
      <c r="AP52"/>
      <c r="AQ52"/>
      <c r="AR52"/>
      <c r="AS52"/>
      <c r="AT52"/>
      <c r="AU52"/>
    </row>
    <row r="53" spans="2:47">
      <c r="B53" s="87">
        <f t="shared" si="0"/>
        <v>-0.16666666666666652</v>
      </c>
      <c r="C53" s="87">
        <f t="shared" si="1"/>
        <v>-2.0666666666666664</v>
      </c>
      <c r="D53" s="10" t="s">
        <v>197</v>
      </c>
      <c r="E53" s="58">
        <v>21</v>
      </c>
      <c r="F53" s="58">
        <v>6.333333333333333</v>
      </c>
      <c r="G53" s="58">
        <v>3.6666666666666665</v>
      </c>
      <c r="H53" s="58">
        <v>4</v>
      </c>
      <c r="I53" s="58">
        <v>3.8333333333333335</v>
      </c>
      <c r="J53">
        <v>6</v>
      </c>
      <c r="K53">
        <v>4</v>
      </c>
      <c r="L53">
        <v>8</v>
      </c>
      <c r="M53">
        <v>3</v>
      </c>
      <c r="N53">
        <v>0</v>
      </c>
      <c r="O53">
        <v>0</v>
      </c>
      <c r="P53" s="11">
        <v>0.82894736842105265</v>
      </c>
      <c r="Q53" s="11">
        <v>0.57894736842105265</v>
      </c>
      <c r="R53" s="11">
        <v>0.63157894736842102</v>
      </c>
      <c r="S53" s="11">
        <v>0.94736842105263153</v>
      </c>
      <c r="T53" s="11">
        <v>0.15789473684210525</v>
      </c>
      <c r="U53" s="11">
        <v>0.94736842105263164</v>
      </c>
      <c r="V53" s="11">
        <v>0.63157894736842113</v>
      </c>
      <c r="W53" s="11">
        <v>1.2631578947368423</v>
      </c>
      <c r="X53" s="11">
        <v>0.47368421052631582</v>
      </c>
      <c r="Y53" s="11">
        <v>0</v>
      </c>
      <c r="Z53" s="11">
        <v>0</v>
      </c>
      <c r="AC53" s="10" t="s">
        <v>197</v>
      </c>
      <c r="AD53" s="48">
        <v>0</v>
      </c>
      <c r="AE53" s="48">
        <v>0</v>
      </c>
      <c r="AF53" s="48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/>
      <c r="AO53"/>
      <c r="AP53"/>
      <c r="AQ53"/>
      <c r="AR53"/>
      <c r="AS53"/>
      <c r="AT53"/>
      <c r="AU53"/>
    </row>
    <row r="54" spans="2:47">
      <c r="B54" s="87">
        <f t="shared" si="0"/>
        <v>-5.5</v>
      </c>
      <c r="C54" s="87">
        <f t="shared" si="1"/>
        <v>-11.200000000000001</v>
      </c>
      <c r="D54" s="10" t="s">
        <v>204</v>
      </c>
      <c r="E54" s="58">
        <v>28</v>
      </c>
      <c r="F54" s="58">
        <v>19</v>
      </c>
      <c r="G54" s="58">
        <v>8.3333333333333339</v>
      </c>
      <c r="H54" s="58">
        <v>9.6666666666666661</v>
      </c>
      <c r="I54" s="58">
        <v>9</v>
      </c>
      <c r="J54">
        <v>9</v>
      </c>
      <c r="K54">
        <v>7</v>
      </c>
      <c r="L54">
        <v>8</v>
      </c>
      <c r="M54">
        <v>4</v>
      </c>
      <c r="N54">
        <v>0</v>
      </c>
      <c r="O54">
        <v>0</v>
      </c>
      <c r="P54" s="11">
        <v>0.36842105263157893</v>
      </c>
      <c r="Q54" s="11">
        <v>0.43859649122807015</v>
      </c>
      <c r="R54" s="11">
        <v>0.50877192982456143</v>
      </c>
      <c r="S54" s="11">
        <v>0.42105263157894735</v>
      </c>
      <c r="T54" s="11">
        <v>7.0175438596491224E-2</v>
      </c>
      <c r="U54" s="11">
        <v>0.47368421052631576</v>
      </c>
      <c r="V54" s="11">
        <v>0.36842105263157893</v>
      </c>
      <c r="W54" s="11">
        <v>0.42105263157894735</v>
      </c>
      <c r="X54" s="11">
        <v>0.21052631578947367</v>
      </c>
      <c r="Y54" s="11">
        <v>0</v>
      </c>
      <c r="Z54" s="11">
        <v>0</v>
      </c>
      <c r="AC54" s="10" t="s">
        <v>204</v>
      </c>
      <c r="AD54" s="48">
        <v>0.66666666666666663</v>
      </c>
      <c r="AE54" s="48">
        <v>0.66666666666666663</v>
      </c>
      <c r="AF54" s="48">
        <v>0.33333333333333331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/>
      <c r="AO54"/>
      <c r="AP54"/>
      <c r="AQ54"/>
      <c r="AR54"/>
      <c r="AS54"/>
      <c r="AT54"/>
      <c r="AU54"/>
    </row>
    <row r="55" spans="2:47">
      <c r="B55" s="87">
        <f t="shared" si="0"/>
        <v>0.66666666666666652</v>
      </c>
      <c r="C55" s="87">
        <f t="shared" si="1"/>
        <v>-1.3333333333333339</v>
      </c>
      <c r="D55" s="10" t="s">
        <v>206</v>
      </c>
      <c r="E55" s="58">
        <v>19</v>
      </c>
      <c r="F55" s="58">
        <v>6.666666666666667</v>
      </c>
      <c r="G55" s="58">
        <v>2</v>
      </c>
      <c r="H55" s="58">
        <v>4.333333333333333</v>
      </c>
      <c r="I55" s="58">
        <v>3.1666666666666665</v>
      </c>
      <c r="J55">
        <v>4</v>
      </c>
      <c r="K55">
        <v>4</v>
      </c>
      <c r="L55">
        <v>7</v>
      </c>
      <c r="M55">
        <v>4</v>
      </c>
      <c r="N55">
        <v>0</v>
      </c>
      <c r="O55">
        <v>0</v>
      </c>
      <c r="P55" s="11">
        <v>0.71250000000000002</v>
      </c>
      <c r="Q55" s="11">
        <v>0.3</v>
      </c>
      <c r="R55" s="11">
        <v>0.65</v>
      </c>
      <c r="S55" s="11">
        <v>0.75</v>
      </c>
      <c r="T55" s="11">
        <v>0.2</v>
      </c>
      <c r="U55" s="11">
        <v>0.6</v>
      </c>
      <c r="V55" s="11">
        <v>0.6</v>
      </c>
      <c r="W55" s="11">
        <v>1.05</v>
      </c>
      <c r="X55" s="11">
        <v>0.6</v>
      </c>
      <c r="Y55" s="11">
        <v>0</v>
      </c>
      <c r="Z55" s="11">
        <v>0</v>
      </c>
      <c r="AC55" s="10" t="s">
        <v>206</v>
      </c>
      <c r="AD55" s="48">
        <v>0.33333333333333331</v>
      </c>
      <c r="AE55" s="48">
        <v>0.66666666666666663</v>
      </c>
      <c r="AF55" s="48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/>
      <c r="AO55"/>
      <c r="AP55"/>
      <c r="AQ55"/>
      <c r="AR55"/>
      <c r="AS55"/>
      <c r="AT55"/>
      <c r="AU55"/>
    </row>
    <row r="56" spans="2:47">
      <c r="B56" s="87">
        <f t="shared" si="0"/>
        <v>-0.5</v>
      </c>
      <c r="C56" s="87">
        <f t="shared" si="1"/>
        <v>-7.4000000000000021</v>
      </c>
      <c r="D56" s="10" t="s">
        <v>202</v>
      </c>
      <c r="E56" s="58">
        <v>57</v>
      </c>
      <c r="F56" s="58">
        <v>23</v>
      </c>
      <c r="G56" s="58">
        <v>15</v>
      </c>
      <c r="H56" s="58">
        <v>16.333333333333332</v>
      </c>
      <c r="I56" s="58">
        <v>15.666666666666666</v>
      </c>
      <c r="J56">
        <v>21</v>
      </c>
      <c r="K56">
        <v>12</v>
      </c>
      <c r="L56">
        <v>13</v>
      </c>
      <c r="M56">
        <v>11</v>
      </c>
      <c r="N56">
        <v>0</v>
      </c>
      <c r="O56">
        <v>0</v>
      </c>
      <c r="P56" s="11">
        <v>0.61956521739130432</v>
      </c>
      <c r="Q56" s="11">
        <v>0.65217391304347827</v>
      </c>
      <c r="R56" s="11">
        <v>0.71014492753623193</v>
      </c>
      <c r="S56" s="11">
        <v>0.66666666666666663</v>
      </c>
      <c r="T56" s="11">
        <v>0.15942028985507245</v>
      </c>
      <c r="U56" s="11">
        <v>0.91304347826086951</v>
      </c>
      <c r="V56" s="11">
        <v>0.52173913043478259</v>
      </c>
      <c r="W56" s="11">
        <v>0.56521739130434778</v>
      </c>
      <c r="X56" s="11">
        <v>0.47826086956521741</v>
      </c>
      <c r="Y56" s="11">
        <v>0</v>
      </c>
      <c r="Z56" s="11">
        <v>0</v>
      </c>
      <c r="AC56" s="10" t="s">
        <v>202</v>
      </c>
      <c r="AD56" s="48">
        <v>0.66666666666666663</v>
      </c>
      <c r="AE56" s="48">
        <v>1.6666666666666665</v>
      </c>
      <c r="AF56" s="48">
        <v>0.33333333333333331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/>
      <c r="AO56"/>
      <c r="AP56"/>
      <c r="AQ56"/>
      <c r="AR56"/>
      <c r="AS56"/>
      <c r="AT56"/>
      <c r="AU56"/>
    </row>
    <row r="57" spans="2:47">
      <c r="B57" s="87">
        <f t="shared" si="0"/>
        <v>0</v>
      </c>
      <c r="C57" s="87">
        <f t="shared" si="1"/>
        <v>0</v>
      </c>
      <c r="D57" s="10" t="s">
        <v>208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11" t="e">
        <v>#DIV/0!</v>
      </c>
      <c r="Q57" s="11" t="e">
        <v>#DIV/0!</v>
      </c>
      <c r="R57" s="11" t="e">
        <v>#DIV/0!</v>
      </c>
      <c r="S57" s="11" t="e">
        <v>#DIV/0!</v>
      </c>
      <c r="T57" s="11" t="e">
        <v>#DIV/0!</v>
      </c>
      <c r="U57" s="11" t="e">
        <v>#DIV/0!</v>
      </c>
      <c r="V57" s="11" t="e">
        <v>#DIV/0!</v>
      </c>
      <c r="W57" s="11" t="e">
        <v>#DIV/0!</v>
      </c>
      <c r="X57" s="11" t="e">
        <v>#DIV/0!</v>
      </c>
      <c r="Y57" s="11" t="e">
        <v>#DIV/0!</v>
      </c>
      <c r="Z57" s="11" t="e">
        <v>#DIV/0!</v>
      </c>
      <c r="AC57" s="10" t="s">
        <v>208</v>
      </c>
      <c r="AD57" s="48">
        <v>0</v>
      </c>
      <c r="AE57" s="48">
        <v>0</v>
      </c>
      <c r="AF57" s="48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/>
      <c r="AO57"/>
      <c r="AP57"/>
      <c r="AQ57"/>
      <c r="AR57"/>
      <c r="AS57"/>
      <c r="AT57"/>
      <c r="AU57"/>
    </row>
    <row r="58" spans="2:47">
      <c r="B58" s="87">
        <f t="shared" si="0"/>
        <v>0</v>
      </c>
      <c r="C58" s="87">
        <f t="shared" si="1"/>
        <v>0</v>
      </c>
      <c r="D58" s="10" t="s">
        <v>221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11" t="e">
        <v>#DIV/0!</v>
      </c>
      <c r="Q58" s="11" t="e">
        <v>#DIV/0!</v>
      </c>
      <c r="R58" s="11" t="e">
        <v>#DIV/0!</v>
      </c>
      <c r="S58" s="11" t="e">
        <v>#DIV/0!</v>
      </c>
      <c r="T58" s="11" t="e">
        <v>#DIV/0!</v>
      </c>
      <c r="U58" s="11" t="e">
        <v>#DIV/0!</v>
      </c>
      <c r="V58" s="11" t="e">
        <v>#DIV/0!</v>
      </c>
      <c r="W58" s="11" t="e">
        <v>#DIV/0!</v>
      </c>
      <c r="X58" s="11" t="e">
        <v>#DIV/0!</v>
      </c>
      <c r="Y58" s="11" t="e">
        <v>#DIV/0!</v>
      </c>
      <c r="Z58" s="11" t="e">
        <v>#DIV/0!</v>
      </c>
      <c r="AC58" s="10" t="s">
        <v>221</v>
      </c>
      <c r="AD58" s="48">
        <v>0</v>
      </c>
      <c r="AE58" s="48">
        <v>0</v>
      </c>
      <c r="AF58" s="4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/>
      <c r="AO58"/>
      <c r="AP58"/>
      <c r="AQ58"/>
      <c r="AR58"/>
      <c r="AS58"/>
      <c r="AT58"/>
      <c r="AU58"/>
    </row>
    <row r="59" spans="2:47">
      <c r="B59" s="87">
        <f t="shared" si="0"/>
        <v>15.166666666666668</v>
      </c>
      <c r="C59" s="87">
        <f t="shared" si="1"/>
        <v>0.26666666666666572</v>
      </c>
      <c r="D59" s="10" t="s">
        <v>213</v>
      </c>
      <c r="E59" s="58">
        <v>189</v>
      </c>
      <c r="F59" s="58">
        <v>49.666666666666664</v>
      </c>
      <c r="G59" s="58">
        <v>45.666666666666664</v>
      </c>
      <c r="H59" s="58">
        <v>52.666666666666664</v>
      </c>
      <c r="I59" s="58">
        <v>49.166666666666664</v>
      </c>
      <c r="J59">
        <v>50</v>
      </c>
      <c r="K59">
        <v>49</v>
      </c>
      <c r="L59">
        <v>50</v>
      </c>
      <c r="M59">
        <v>40</v>
      </c>
      <c r="N59">
        <v>0</v>
      </c>
      <c r="O59">
        <v>0</v>
      </c>
      <c r="P59" s="11">
        <v>0.95134228187919467</v>
      </c>
      <c r="Q59" s="11">
        <v>0.91946308724832215</v>
      </c>
      <c r="R59" s="11">
        <v>1.0604026845637584</v>
      </c>
      <c r="S59" s="11">
        <v>1</v>
      </c>
      <c r="T59" s="11">
        <v>0.26845637583892618</v>
      </c>
      <c r="U59" s="11">
        <v>1.0067114093959733</v>
      </c>
      <c r="V59" s="11">
        <v>0.98657718120805371</v>
      </c>
      <c r="W59" s="11">
        <v>1.0067114093959733</v>
      </c>
      <c r="X59" s="11">
        <v>0.80536912751677858</v>
      </c>
      <c r="Y59" s="11">
        <v>0</v>
      </c>
      <c r="Z59" s="11">
        <v>0</v>
      </c>
      <c r="AC59" s="10" t="s">
        <v>213</v>
      </c>
      <c r="AD59" s="48">
        <v>2</v>
      </c>
      <c r="AE59" s="48">
        <v>2.6666666666666665</v>
      </c>
      <c r="AF59" s="48">
        <v>3</v>
      </c>
      <c r="AG59">
        <v>1</v>
      </c>
      <c r="AH59">
        <v>6</v>
      </c>
      <c r="AI59">
        <v>1</v>
      </c>
      <c r="AJ59">
        <v>2</v>
      </c>
      <c r="AK59">
        <v>1</v>
      </c>
      <c r="AL59">
        <v>0</v>
      </c>
      <c r="AM59">
        <v>0</v>
      </c>
      <c r="AN59"/>
      <c r="AO59"/>
      <c r="AP59"/>
      <c r="AQ59"/>
      <c r="AR59"/>
      <c r="AS59"/>
      <c r="AT59"/>
      <c r="AU59"/>
    </row>
    <row r="60" spans="2:47">
      <c r="B60" s="87">
        <f t="shared" si="0"/>
        <v>-9.1666666666666661</v>
      </c>
      <c r="C60" s="87">
        <f t="shared" si="1"/>
        <v>-15.266666666666666</v>
      </c>
      <c r="D60" s="10" t="s">
        <v>215</v>
      </c>
      <c r="E60" s="58">
        <v>8</v>
      </c>
      <c r="F60" s="58">
        <v>20.333333333333332</v>
      </c>
      <c r="G60" s="58">
        <v>3.3333333333333335</v>
      </c>
      <c r="H60" s="58">
        <v>3.3333333333333335</v>
      </c>
      <c r="I60" s="58">
        <v>3.3333333333333335</v>
      </c>
      <c r="J60">
        <v>0</v>
      </c>
      <c r="K60">
        <v>3</v>
      </c>
      <c r="L60">
        <v>4</v>
      </c>
      <c r="M60">
        <v>1</v>
      </c>
      <c r="N60">
        <v>0</v>
      </c>
      <c r="O60">
        <v>0</v>
      </c>
      <c r="P60" s="11">
        <v>9.836065573770493E-2</v>
      </c>
      <c r="Q60" s="11">
        <v>0.16393442622950818</v>
      </c>
      <c r="R60" s="11">
        <v>0.16393442622950818</v>
      </c>
      <c r="S60" s="11">
        <v>0.11475409836065574</v>
      </c>
      <c r="T60" s="11">
        <v>1.6393442622950821E-2</v>
      </c>
      <c r="U60" s="11">
        <v>0</v>
      </c>
      <c r="V60" s="11">
        <v>0.14754098360655737</v>
      </c>
      <c r="W60" s="11">
        <v>0.19672131147540986</v>
      </c>
      <c r="X60" s="11">
        <v>4.9180327868852465E-2</v>
      </c>
      <c r="Y60" s="11">
        <v>0</v>
      </c>
      <c r="Z60" s="11">
        <v>0</v>
      </c>
      <c r="AC60" s="10" t="s">
        <v>215</v>
      </c>
      <c r="AD60" s="48">
        <v>0</v>
      </c>
      <c r="AE60" s="48">
        <v>0</v>
      </c>
      <c r="AF60" s="48">
        <v>0.33333333333333331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/>
      <c r="AO60"/>
      <c r="AP60"/>
      <c r="AQ60"/>
      <c r="AR60"/>
      <c r="AS60"/>
      <c r="AT60"/>
      <c r="AU60"/>
    </row>
    <row r="61" spans="2:47">
      <c r="B61" s="87">
        <f t="shared" si="0"/>
        <v>-3</v>
      </c>
      <c r="C61" s="87">
        <f t="shared" si="1"/>
        <v>-8.4</v>
      </c>
      <c r="D61" s="10" t="s">
        <v>219</v>
      </c>
      <c r="E61" s="58">
        <v>42</v>
      </c>
      <c r="F61" s="58">
        <v>18</v>
      </c>
      <c r="G61" s="58">
        <v>19.666666666666668</v>
      </c>
      <c r="H61" s="58">
        <v>18.666666666666668</v>
      </c>
      <c r="I61" s="58">
        <v>19.166666666666668</v>
      </c>
      <c r="J61">
        <v>16</v>
      </c>
      <c r="K61">
        <v>9</v>
      </c>
      <c r="L61">
        <v>11</v>
      </c>
      <c r="M61">
        <v>6</v>
      </c>
      <c r="N61">
        <v>0</v>
      </c>
      <c r="O61">
        <v>0</v>
      </c>
      <c r="P61" s="11">
        <v>0.58333333333333337</v>
      </c>
      <c r="Q61" s="11">
        <v>1.0925925925925926</v>
      </c>
      <c r="R61" s="11">
        <v>1.037037037037037</v>
      </c>
      <c r="S61" s="11">
        <v>0.66666666666666663</v>
      </c>
      <c r="T61" s="11">
        <v>0.1111111111111111</v>
      </c>
      <c r="U61" s="11">
        <v>0.88888888888888884</v>
      </c>
      <c r="V61" s="11">
        <v>0.5</v>
      </c>
      <c r="W61" s="11">
        <v>0.61111111111111116</v>
      </c>
      <c r="X61" s="11">
        <v>0.33333333333333331</v>
      </c>
      <c r="Y61" s="11">
        <v>0</v>
      </c>
      <c r="Z61" s="11">
        <v>0</v>
      </c>
      <c r="AC61" s="10" t="s">
        <v>219</v>
      </c>
      <c r="AD61" s="48">
        <v>0.66666666666666663</v>
      </c>
      <c r="AE61" s="48">
        <v>1.3333333333333333</v>
      </c>
      <c r="AF61" s="48">
        <v>0.33333333333333331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/>
      <c r="AO61"/>
      <c r="AP61"/>
      <c r="AQ61"/>
      <c r="AR61"/>
      <c r="AS61"/>
      <c r="AT61"/>
      <c r="AU61"/>
    </row>
    <row r="62" spans="2:47">
      <c r="B62" s="87">
        <f t="shared" si="0"/>
        <v>-1</v>
      </c>
      <c r="C62" s="87">
        <f t="shared" si="1"/>
        <v>-1.6</v>
      </c>
      <c r="D62" s="10" t="s">
        <v>210</v>
      </c>
      <c r="E62" s="58">
        <v>0</v>
      </c>
      <c r="F62" s="58">
        <v>2</v>
      </c>
      <c r="G62" s="58">
        <v>0</v>
      </c>
      <c r="H62" s="58">
        <v>0</v>
      </c>
      <c r="I62" s="58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C62" s="10" t="s">
        <v>210</v>
      </c>
      <c r="AD62" s="48">
        <v>0</v>
      </c>
      <c r="AE62" s="48">
        <v>0</v>
      </c>
      <c r="AF62" s="48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/>
      <c r="AO62"/>
      <c r="AP62"/>
      <c r="AQ62"/>
      <c r="AR62"/>
      <c r="AS62"/>
      <c r="AT62"/>
      <c r="AU62"/>
    </row>
    <row r="63" spans="2:47">
      <c r="B63" s="87">
        <f t="shared" si="0"/>
        <v>0</v>
      </c>
      <c r="C63" s="87">
        <f t="shared" si="1"/>
        <v>0</v>
      </c>
      <c r="D63" s="10" t="s">
        <v>259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11" t="e">
        <v>#DIV/0!</v>
      </c>
      <c r="Q63" s="11" t="e">
        <v>#DIV/0!</v>
      </c>
      <c r="R63" s="11" t="e">
        <v>#DIV/0!</v>
      </c>
      <c r="S63" s="11" t="e">
        <v>#DIV/0!</v>
      </c>
      <c r="T63" s="11" t="e">
        <v>#DIV/0!</v>
      </c>
      <c r="U63" s="11" t="e">
        <v>#DIV/0!</v>
      </c>
      <c r="V63" s="11" t="e">
        <v>#DIV/0!</v>
      </c>
      <c r="W63" s="11" t="e">
        <v>#DIV/0!</v>
      </c>
      <c r="X63" s="11" t="e">
        <v>#DIV/0!</v>
      </c>
      <c r="Y63" s="11" t="e">
        <v>#DIV/0!</v>
      </c>
      <c r="Z63" s="11" t="e">
        <v>#DIV/0!</v>
      </c>
      <c r="AC63" s="10" t="s">
        <v>259</v>
      </c>
      <c r="AD63" s="48">
        <v>0</v>
      </c>
      <c r="AE63" s="48">
        <v>0</v>
      </c>
      <c r="AF63" s="48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/>
      <c r="AO63"/>
      <c r="AP63"/>
      <c r="AQ63"/>
      <c r="AR63"/>
      <c r="AS63"/>
      <c r="AT63"/>
      <c r="AU63"/>
    </row>
    <row r="64" spans="2:47">
      <c r="B64" s="87">
        <f t="shared" si="0"/>
        <v>-4.166666666666667</v>
      </c>
      <c r="C64" s="87">
        <f t="shared" si="1"/>
        <v>-6.6666666666666679</v>
      </c>
      <c r="D64" s="10" t="s">
        <v>66</v>
      </c>
      <c r="E64" s="58">
        <v>0</v>
      </c>
      <c r="F64" s="58">
        <v>8.3333333333333339</v>
      </c>
      <c r="G64" s="58">
        <v>0</v>
      </c>
      <c r="H64" s="58">
        <v>0</v>
      </c>
      <c r="I64" s="58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C64" s="10" t="s">
        <v>66</v>
      </c>
      <c r="AD64" s="48">
        <v>0</v>
      </c>
      <c r="AE64" s="48">
        <v>0</v>
      </c>
      <c r="AF64" s="48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/>
      <c r="AO64"/>
      <c r="AP64"/>
      <c r="AQ64"/>
      <c r="AR64"/>
      <c r="AS64"/>
      <c r="AT64"/>
      <c r="AU64"/>
    </row>
    <row r="65" spans="2:47">
      <c r="B65" s="87">
        <f t="shared" si="0"/>
        <v>-4.666666666666667</v>
      </c>
      <c r="C65" s="87">
        <f t="shared" si="1"/>
        <v>-7.4666666666666677</v>
      </c>
      <c r="D65" s="10" t="s">
        <v>64</v>
      </c>
      <c r="E65" s="58">
        <v>0</v>
      </c>
      <c r="F65" s="58">
        <v>9.3333333333333339</v>
      </c>
      <c r="G65" s="58">
        <v>0</v>
      </c>
      <c r="H65" s="58">
        <v>1</v>
      </c>
      <c r="I65" s="58">
        <v>0.5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11">
        <v>0</v>
      </c>
      <c r="Q65" s="11">
        <v>0</v>
      </c>
      <c r="R65" s="11">
        <v>0.10714285714285714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C65" s="10" t="s">
        <v>64</v>
      </c>
      <c r="AD65" s="48">
        <v>0.33333333333333331</v>
      </c>
      <c r="AE65" s="48">
        <v>0.33333333333333331</v>
      </c>
      <c r="AF65" s="48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/>
      <c r="AO65"/>
      <c r="AP65"/>
      <c r="AQ65"/>
      <c r="AR65"/>
      <c r="AS65"/>
      <c r="AT65"/>
      <c r="AU65"/>
    </row>
    <row r="66" spans="2:47">
      <c r="B66" s="87">
        <f t="shared" si="0"/>
        <v>-39</v>
      </c>
      <c r="C66" s="87">
        <f t="shared" si="1"/>
        <v>-65.400000000000006</v>
      </c>
      <c r="D66" s="10" t="s">
        <v>62</v>
      </c>
      <c r="E66" s="58">
        <v>62</v>
      </c>
      <c r="F66" s="58">
        <v>88</v>
      </c>
      <c r="G66" s="58">
        <v>1</v>
      </c>
      <c r="H66" s="58">
        <v>5.333333333333333</v>
      </c>
      <c r="I66" s="58">
        <v>3.1666666666666665</v>
      </c>
      <c r="J66">
        <v>13</v>
      </c>
      <c r="K66">
        <v>21</v>
      </c>
      <c r="L66">
        <v>23</v>
      </c>
      <c r="M66">
        <v>5</v>
      </c>
      <c r="N66">
        <v>0</v>
      </c>
      <c r="O66">
        <v>0</v>
      </c>
      <c r="P66" s="11">
        <v>0.17613636363636365</v>
      </c>
      <c r="Q66" s="11">
        <v>1.1363636363636364E-2</v>
      </c>
      <c r="R66" s="11">
        <v>6.0606060606060608E-2</v>
      </c>
      <c r="S66" s="11">
        <v>0.21590909090909091</v>
      </c>
      <c r="T66" s="11">
        <v>1.893939393939394E-2</v>
      </c>
      <c r="U66" s="11">
        <v>0.14772727272727273</v>
      </c>
      <c r="V66" s="11">
        <v>0.23863636363636365</v>
      </c>
      <c r="W66" s="11">
        <v>0.26136363636363635</v>
      </c>
      <c r="X66" s="11">
        <v>5.6818181818181816E-2</v>
      </c>
      <c r="Y66" s="11">
        <v>0</v>
      </c>
      <c r="Z66" s="11">
        <v>0</v>
      </c>
      <c r="AC66" s="10" t="s">
        <v>62</v>
      </c>
      <c r="AD66" s="48">
        <v>0.66666666666666663</v>
      </c>
      <c r="AE66" s="48">
        <v>1.3333333333333333</v>
      </c>
      <c r="AF66" s="48">
        <v>1.6666666666666665</v>
      </c>
      <c r="AG66">
        <v>0</v>
      </c>
      <c r="AH66">
        <v>3</v>
      </c>
      <c r="AI66">
        <v>1</v>
      </c>
      <c r="AJ66">
        <v>1</v>
      </c>
      <c r="AK66">
        <v>0</v>
      </c>
      <c r="AL66">
        <v>0</v>
      </c>
      <c r="AM66">
        <v>0</v>
      </c>
      <c r="AN66"/>
      <c r="AO66"/>
      <c r="AP66"/>
      <c r="AQ66"/>
      <c r="AR66"/>
      <c r="AS66"/>
      <c r="AT66"/>
      <c r="AU66"/>
    </row>
    <row r="67" spans="2:47">
      <c r="B67" s="87">
        <f t="shared" si="0"/>
        <v>-2</v>
      </c>
      <c r="C67" s="87">
        <f t="shared" si="1"/>
        <v>-3.2</v>
      </c>
      <c r="D67" s="10" t="s">
        <v>261</v>
      </c>
      <c r="E67" s="58">
        <v>0</v>
      </c>
      <c r="F67" s="58">
        <v>4</v>
      </c>
      <c r="G67" s="58">
        <v>0</v>
      </c>
      <c r="H67" s="58">
        <v>0</v>
      </c>
      <c r="I67" s="58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C67" s="10" t="s">
        <v>261</v>
      </c>
      <c r="AD67" s="48">
        <v>0</v>
      </c>
      <c r="AE67" s="48">
        <v>0</v>
      </c>
      <c r="AF67" s="48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/>
      <c r="AO67"/>
      <c r="AP67"/>
      <c r="AQ67"/>
      <c r="AR67"/>
      <c r="AS67"/>
      <c r="AT67"/>
      <c r="AU67"/>
    </row>
    <row r="68" spans="2:47">
      <c r="B68" s="87">
        <f t="shared" si="0"/>
        <v>4.8333333333333339</v>
      </c>
      <c r="C68" s="87">
        <f t="shared" si="1"/>
        <v>3.5333333333333332</v>
      </c>
      <c r="D68" s="10" t="s">
        <v>112</v>
      </c>
      <c r="E68" s="58">
        <v>19</v>
      </c>
      <c r="F68" s="58">
        <v>4.333333333333333</v>
      </c>
      <c r="G68" s="58">
        <v>0.66666666666666663</v>
      </c>
      <c r="H68" s="58">
        <v>3.3333333333333335</v>
      </c>
      <c r="I68" s="58">
        <v>2</v>
      </c>
      <c r="J68">
        <v>5</v>
      </c>
      <c r="K68">
        <v>4</v>
      </c>
      <c r="L68">
        <v>3</v>
      </c>
      <c r="M68">
        <v>7</v>
      </c>
      <c r="N68">
        <v>0</v>
      </c>
      <c r="O68">
        <v>0</v>
      </c>
      <c r="P68" s="11">
        <v>1.0961538461538463</v>
      </c>
      <c r="Q68" s="11">
        <v>0.15384615384615385</v>
      </c>
      <c r="R68" s="11">
        <v>0.76923076923076927</v>
      </c>
      <c r="S68" s="11">
        <v>0.92307692307692313</v>
      </c>
      <c r="T68" s="11">
        <v>0.53846153846153844</v>
      </c>
      <c r="U68" s="11">
        <v>1.153846153846154</v>
      </c>
      <c r="V68" s="11">
        <v>0.92307692307692313</v>
      </c>
      <c r="W68" s="11">
        <v>0.6923076923076924</v>
      </c>
      <c r="X68" s="11">
        <v>1.6153846153846154</v>
      </c>
      <c r="Y68" s="11">
        <v>0</v>
      </c>
      <c r="Z68" s="11">
        <v>0</v>
      </c>
      <c r="AC68" s="10" t="s">
        <v>112</v>
      </c>
      <c r="AD68" s="48">
        <v>0.33333333333333331</v>
      </c>
      <c r="AE68" s="48">
        <v>0.66666666666666663</v>
      </c>
      <c r="AF68" s="48">
        <v>0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/>
      <c r="AO68"/>
      <c r="AP68"/>
      <c r="AQ68"/>
      <c r="AR68"/>
      <c r="AS68"/>
      <c r="AT68"/>
      <c r="AU68"/>
    </row>
    <row r="69" spans="2:47">
      <c r="B69" s="87">
        <f t="shared" ref="B69:B132" si="2">IF(D69="","",M69-F69*0.5)</f>
        <v>-41.666666666666664</v>
      </c>
      <c r="C69" s="87">
        <f t="shared" ref="C69:C132" si="3">IF(D69="","",M69-F69*0.8)</f>
        <v>-73.866666666666674</v>
      </c>
      <c r="D69" s="10" t="s">
        <v>246</v>
      </c>
      <c r="E69" s="58">
        <v>341</v>
      </c>
      <c r="F69" s="58">
        <v>107.33333333333333</v>
      </c>
      <c r="G69" s="58">
        <v>76</v>
      </c>
      <c r="H69" s="58">
        <v>-5.333333333333333</v>
      </c>
      <c r="I69" s="58">
        <v>35.333333333333336</v>
      </c>
      <c r="J69">
        <v>74</v>
      </c>
      <c r="K69">
        <v>155</v>
      </c>
      <c r="L69">
        <v>100</v>
      </c>
      <c r="M69">
        <v>12</v>
      </c>
      <c r="N69">
        <v>0</v>
      </c>
      <c r="O69">
        <v>0</v>
      </c>
      <c r="P69" s="11">
        <v>0.79425465838509324</v>
      </c>
      <c r="Q69" s="11">
        <v>0.70807453416149069</v>
      </c>
      <c r="R69" s="11">
        <v>-4.9689440993788817E-2</v>
      </c>
      <c r="S69" s="11">
        <v>1.0217391304347827</v>
      </c>
      <c r="T69" s="11">
        <v>3.7267080745341616E-2</v>
      </c>
      <c r="U69" s="11">
        <v>0.68944099378881996</v>
      </c>
      <c r="V69" s="11">
        <v>1.4440993788819876</v>
      </c>
      <c r="W69" s="11">
        <v>0.93167701863354047</v>
      </c>
      <c r="X69" s="11">
        <v>0.11180124223602485</v>
      </c>
      <c r="Y69" s="11">
        <v>0</v>
      </c>
      <c r="Z69" s="11">
        <v>0</v>
      </c>
      <c r="AC69" s="10" t="s">
        <v>246</v>
      </c>
      <c r="AD69" s="48">
        <v>6</v>
      </c>
      <c r="AE69" s="48">
        <v>4.666666666666667</v>
      </c>
      <c r="AF69" s="48">
        <v>2</v>
      </c>
      <c r="AG69">
        <v>1</v>
      </c>
      <c r="AH69">
        <v>2</v>
      </c>
      <c r="AI69">
        <v>2</v>
      </c>
      <c r="AJ69">
        <v>2</v>
      </c>
      <c r="AK69">
        <v>1</v>
      </c>
      <c r="AL69">
        <v>0</v>
      </c>
      <c r="AM69">
        <v>0</v>
      </c>
      <c r="AN69"/>
      <c r="AO69"/>
      <c r="AP69"/>
      <c r="AQ69"/>
      <c r="AR69"/>
      <c r="AS69"/>
      <c r="AT69"/>
      <c r="AU69"/>
    </row>
    <row r="70" spans="2:47">
      <c r="B70" s="87">
        <f t="shared" si="2"/>
        <v>-30.833333333333329</v>
      </c>
      <c r="C70" s="87">
        <f t="shared" si="3"/>
        <v>-69.733333333333334</v>
      </c>
      <c r="D70" s="10" t="s">
        <v>236</v>
      </c>
      <c r="E70" s="58">
        <v>208</v>
      </c>
      <c r="F70" s="58">
        <v>129.66666666666666</v>
      </c>
      <c r="G70" s="58">
        <v>44.666666666666664</v>
      </c>
      <c r="H70" s="58">
        <v>55.333333333333336</v>
      </c>
      <c r="I70" s="58">
        <v>50</v>
      </c>
      <c r="J70">
        <v>55</v>
      </c>
      <c r="K70">
        <v>46</v>
      </c>
      <c r="L70">
        <v>73</v>
      </c>
      <c r="M70">
        <v>34</v>
      </c>
      <c r="N70">
        <v>0</v>
      </c>
      <c r="O70">
        <v>0</v>
      </c>
      <c r="P70" s="11">
        <v>0.40102827763496146</v>
      </c>
      <c r="Q70" s="11">
        <v>0.34447300771208228</v>
      </c>
      <c r="R70" s="11">
        <v>0.42673521850899743</v>
      </c>
      <c r="S70" s="11">
        <v>0.4473007712082262</v>
      </c>
      <c r="T70" s="11">
        <v>8.7403598971722368E-2</v>
      </c>
      <c r="U70" s="11">
        <v>0.42416452442159386</v>
      </c>
      <c r="V70" s="11">
        <v>0.35475578406169667</v>
      </c>
      <c r="W70" s="11">
        <v>0.56298200514138819</v>
      </c>
      <c r="X70" s="11">
        <v>0.26221079691516713</v>
      </c>
      <c r="Y70" s="11">
        <v>0</v>
      </c>
      <c r="Z70" s="11">
        <v>0</v>
      </c>
      <c r="AC70" s="10" t="s">
        <v>236</v>
      </c>
      <c r="AD70" s="48">
        <v>2.6666666666666665</v>
      </c>
      <c r="AE70" s="48">
        <v>3.3333333333333335</v>
      </c>
      <c r="AF70" s="48">
        <v>3</v>
      </c>
      <c r="AG70">
        <v>2</v>
      </c>
      <c r="AH70">
        <v>5</v>
      </c>
      <c r="AI70">
        <v>2</v>
      </c>
      <c r="AJ70">
        <v>2</v>
      </c>
      <c r="AK70">
        <v>2</v>
      </c>
      <c r="AL70">
        <v>0</v>
      </c>
      <c r="AM70">
        <v>0</v>
      </c>
      <c r="AN70"/>
      <c r="AO70"/>
      <c r="AP70"/>
      <c r="AQ70"/>
      <c r="AR70"/>
      <c r="AS70"/>
      <c r="AT70"/>
      <c r="AU70"/>
    </row>
    <row r="71" spans="2:47">
      <c r="B71" s="87">
        <f t="shared" si="2"/>
        <v>-0.5</v>
      </c>
      <c r="C71" s="87">
        <f t="shared" si="3"/>
        <v>-0.8</v>
      </c>
      <c r="D71" s="10" t="s">
        <v>226</v>
      </c>
      <c r="E71" s="58">
        <v>0</v>
      </c>
      <c r="F71" s="58">
        <v>1</v>
      </c>
      <c r="G71" s="58">
        <v>0</v>
      </c>
      <c r="H71" s="58">
        <v>0</v>
      </c>
      <c r="I71" s="58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C71" s="10" t="s">
        <v>226</v>
      </c>
      <c r="AD71" s="48">
        <v>0</v>
      </c>
      <c r="AE71" s="48">
        <v>0</v>
      </c>
      <c r="AF71" s="48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/>
      <c r="AO71"/>
      <c r="AP71"/>
      <c r="AQ71"/>
      <c r="AR71"/>
      <c r="AS71"/>
      <c r="AT71"/>
      <c r="AU71"/>
    </row>
    <row r="72" spans="2:47">
      <c r="B72" s="87">
        <f t="shared" si="2"/>
        <v>0</v>
      </c>
      <c r="C72" s="87">
        <f t="shared" si="3"/>
        <v>0</v>
      </c>
      <c r="D72" s="10" t="s">
        <v>250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11" t="e">
        <v>#DIV/0!</v>
      </c>
      <c r="Q72" s="11" t="e">
        <v>#DIV/0!</v>
      </c>
      <c r="R72" s="11" t="e">
        <v>#DIV/0!</v>
      </c>
      <c r="S72" s="11" t="e">
        <v>#DIV/0!</v>
      </c>
      <c r="T72" s="11" t="e">
        <v>#DIV/0!</v>
      </c>
      <c r="U72" s="11" t="e">
        <v>#DIV/0!</v>
      </c>
      <c r="V72" s="11" t="e">
        <v>#DIV/0!</v>
      </c>
      <c r="W72" s="11" t="e">
        <v>#DIV/0!</v>
      </c>
      <c r="X72" s="11" t="e">
        <v>#DIV/0!</v>
      </c>
      <c r="Y72" s="11" t="e">
        <v>#DIV/0!</v>
      </c>
      <c r="Z72" s="11" t="e">
        <v>#DIV/0!</v>
      </c>
      <c r="AC72" s="10" t="s">
        <v>250</v>
      </c>
      <c r="AD72" s="48">
        <v>0</v>
      </c>
      <c r="AE72" s="48">
        <v>0</v>
      </c>
      <c r="AF72" s="48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/>
      <c r="AO72"/>
      <c r="AP72"/>
      <c r="AQ72"/>
      <c r="AR72"/>
      <c r="AS72"/>
      <c r="AT72"/>
      <c r="AU72"/>
    </row>
    <row r="73" spans="2:47">
      <c r="B73" s="87">
        <f t="shared" si="2"/>
        <v>0</v>
      </c>
      <c r="C73" s="87">
        <f t="shared" si="3"/>
        <v>0</v>
      </c>
      <c r="D73" s="10" t="s">
        <v>238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11" t="e">
        <v>#DIV/0!</v>
      </c>
      <c r="Q73" s="11" t="e">
        <v>#DIV/0!</v>
      </c>
      <c r="R73" s="11" t="e">
        <v>#DIV/0!</v>
      </c>
      <c r="S73" s="11" t="e">
        <v>#DIV/0!</v>
      </c>
      <c r="T73" s="11" t="e">
        <v>#DIV/0!</v>
      </c>
      <c r="U73" s="11" t="e">
        <v>#DIV/0!</v>
      </c>
      <c r="V73" s="11" t="e">
        <v>#DIV/0!</v>
      </c>
      <c r="W73" s="11" t="e">
        <v>#DIV/0!</v>
      </c>
      <c r="X73" s="11" t="e">
        <v>#DIV/0!</v>
      </c>
      <c r="Y73" s="11" t="e">
        <v>#DIV/0!</v>
      </c>
      <c r="Z73" s="11" t="e">
        <v>#DIV/0!</v>
      </c>
      <c r="AC73" s="10" t="s">
        <v>238</v>
      </c>
      <c r="AD73" s="48">
        <v>0</v>
      </c>
      <c r="AE73" s="48">
        <v>0</v>
      </c>
      <c r="AF73" s="48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/>
      <c r="AO73"/>
      <c r="AP73"/>
      <c r="AQ73"/>
      <c r="AR73"/>
      <c r="AS73"/>
      <c r="AT73"/>
      <c r="AU73"/>
    </row>
    <row r="74" spans="2:47">
      <c r="B74" s="87">
        <f t="shared" si="2"/>
        <v>-101.5</v>
      </c>
      <c r="C74" s="87">
        <f t="shared" si="3"/>
        <v>-255.40000000000003</v>
      </c>
      <c r="D74" s="10" t="s">
        <v>240</v>
      </c>
      <c r="E74" s="58">
        <v>622.00000000099999</v>
      </c>
      <c r="F74" s="58">
        <v>513</v>
      </c>
      <c r="G74" s="58">
        <v>-110.66666666666667</v>
      </c>
      <c r="H74" s="58">
        <v>89.333333333333329</v>
      </c>
      <c r="I74" s="58">
        <v>-10.666666666666666</v>
      </c>
      <c r="J74">
        <v>192</v>
      </c>
      <c r="K74">
        <v>138.00000000099999</v>
      </c>
      <c r="L74">
        <v>137</v>
      </c>
      <c r="M74">
        <v>155</v>
      </c>
      <c r="N74">
        <v>0</v>
      </c>
      <c r="O74">
        <v>0</v>
      </c>
      <c r="P74" s="11">
        <v>0.30311890838255362</v>
      </c>
      <c r="Q74" s="11">
        <v>-0.2157244964262508</v>
      </c>
      <c r="R74" s="11">
        <v>0.17413905133203378</v>
      </c>
      <c r="S74" s="11">
        <v>0.30344379467251459</v>
      </c>
      <c r="T74" s="11">
        <v>0.10071474983755685</v>
      </c>
      <c r="U74" s="11">
        <v>0.3742690058479532</v>
      </c>
      <c r="V74" s="11">
        <v>0.26900584795516569</v>
      </c>
      <c r="W74" s="11">
        <v>0.26705653021442494</v>
      </c>
      <c r="X74" s="11">
        <v>0.30214424951267055</v>
      </c>
      <c r="Y74" s="11">
        <v>0</v>
      </c>
      <c r="Z74" s="11">
        <v>0</v>
      </c>
      <c r="AC74" s="10" t="s">
        <v>240</v>
      </c>
      <c r="AD74" s="48">
        <v>11.333333333333334</v>
      </c>
      <c r="AE74" s="48">
        <v>9.3333333333333339</v>
      </c>
      <c r="AF74" s="48">
        <v>10.333333333333334</v>
      </c>
      <c r="AG74">
        <v>7</v>
      </c>
      <c r="AH74">
        <v>8</v>
      </c>
      <c r="AI74">
        <v>10</v>
      </c>
      <c r="AJ74">
        <v>13</v>
      </c>
      <c r="AK74">
        <v>7</v>
      </c>
      <c r="AL74">
        <v>0</v>
      </c>
      <c r="AM74">
        <v>0</v>
      </c>
      <c r="AN74"/>
      <c r="AO74"/>
      <c r="AP74"/>
      <c r="AQ74"/>
      <c r="AR74"/>
      <c r="AS74"/>
      <c r="AT74"/>
      <c r="AU74"/>
    </row>
    <row r="75" spans="2:47">
      <c r="B75" s="87">
        <f t="shared" si="2"/>
        <v>-4.333333333333333</v>
      </c>
      <c r="C75" s="87">
        <f t="shared" si="3"/>
        <v>-8.1333333333333329</v>
      </c>
      <c r="D75" s="10" t="s">
        <v>75</v>
      </c>
      <c r="E75" s="58">
        <v>12</v>
      </c>
      <c r="F75" s="58">
        <v>12.666666666666666</v>
      </c>
      <c r="G75" s="58">
        <v>3.6666666666666665</v>
      </c>
      <c r="H75" s="58">
        <v>1</v>
      </c>
      <c r="I75" s="58">
        <v>2.3333333333333335</v>
      </c>
      <c r="J75">
        <v>3</v>
      </c>
      <c r="K75">
        <v>2</v>
      </c>
      <c r="L75">
        <v>5</v>
      </c>
      <c r="M75">
        <v>2</v>
      </c>
      <c r="N75">
        <v>0</v>
      </c>
      <c r="O75">
        <v>0</v>
      </c>
      <c r="P75" s="11">
        <v>0.23684210526315791</v>
      </c>
      <c r="Q75" s="11">
        <v>0.28947368421052633</v>
      </c>
      <c r="R75" s="11">
        <v>7.8947368421052627E-2</v>
      </c>
      <c r="S75" s="11">
        <v>0.26315789473684209</v>
      </c>
      <c r="T75" s="11">
        <v>5.2631578947368418E-2</v>
      </c>
      <c r="U75" s="11">
        <v>0.23684210526315791</v>
      </c>
      <c r="V75" s="11">
        <v>0.15789473684210528</v>
      </c>
      <c r="W75" s="11">
        <v>0.39473684210526316</v>
      </c>
      <c r="X75" s="11">
        <v>0.15789473684210528</v>
      </c>
      <c r="Y75" s="11">
        <v>0</v>
      </c>
      <c r="Z75" s="11">
        <v>0</v>
      </c>
      <c r="AC75" s="10" t="s">
        <v>75</v>
      </c>
      <c r="AD75" s="48">
        <v>0.33333333333333331</v>
      </c>
      <c r="AE75" s="48">
        <v>0</v>
      </c>
      <c r="AF75" s="48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/>
      <c r="AO75"/>
      <c r="AP75"/>
      <c r="AQ75"/>
      <c r="AR75"/>
      <c r="AS75"/>
      <c r="AT75"/>
      <c r="AU75"/>
    </row>
    <row r="76" spans="2:47">
      <c r="B76" s="87">
        <f t="shared" si="2"/>
        <v>1.5</v>
      </c>
      <c r="C76" s="87">
        <f t="shared" si="3"/>
        <v>-2.4000000000000004</v>
      </c>
      <c r="D76" s="10" t="s">
        <v>78</v>
      </c>
      <c r="E76" s="58">
        <v>32</v>
      </c>
      <c r="F76" s="58">
        <v>13</v>
      </c>
      <c r="G76" s="58">
        <v>3</v>
      </c>
      <c r="H76" s="58">
        <v>4.333333333333333</v>
      </c>
      <c r="I76" s="58">
        <v>3.6666666666666665</v>
      </c>
      <c r="J76">
        <v>5</v>
      </c>
      <c r="K76">
        <v>10</v>
      </c>
      <c r="L76">
        <v>9</v>
      </c>
      <c r="M76">
        <v>8</v>
      </c>
      <c r="N76">
        <v>0</v>
      </c>
      <c r="O76">
        <v>0</v>
      </c>
      <c r="P76" s="11">
        <v>0.61538461538461542</v>
      </c>
      <c r="Q76" s="11">
        <v>0.23076923076923078</v>
      </c>
      <c r="R76" s="11">
        <v>0.33333333333333331</v>
      </c>
      <c r="S76" s="11">
        <v>0.61538461538461542</v>
      </c>
      <c r="T76" s="11">
        <v>0.20512820512820512</v>
      </c>
      <c r="U76" s="11">
        <v>0.38461538461538464</v>
      </c>
      <c r="V76" s="11">
        <v>0.76923076923076927</v>
      </c>
      <c r="W76" s="11">
        <v>0.69230769230769229</v>
      </c>
      <c r="X76" s="11">
        <v>0.61538461538461542</v>
      </c>
      <c r="Y76" s="11">
        <v>0</v>
      </c>
      <c r="Z76" s="11">
        <v>0</v>
      </c>
      <c r="AC76" s="10" t="s">
        <v>78</v>
      </c>
      <c r="AD76" s="48">
        <v>0.66666666666666663</v>
      </c>
      <c r="AE76" s="48">
        <v>1</v>
      </c>
      <c r="AF76" s="48">
        <v>1</v>
      </c>
      <c r="AG76">
        <v>1</v>
      </c>
      <c r="AH76">
        <v>1</v>
      </c>
      <c r="AI76">
        <v>2</v>
      </c>
      <c r="AJ76">
        <v>0</v>
      </c>
      <c r="AK76">
        <v>1</v>
      </c>
      <c r="AL76">
        <v>0</v>
      </c>
      <c r="AM76">
        <v>0</v>
      </c>
      <c r="AN76"/>
      <c r="AO76"/>
      <c r="AP76"/>
      <c r="AQ76"/>
      <c r="AR76"/>
      <c r="AS76"/>
      <c r="AT76"/>
      <c r="AU76"/>
    </row>
    <row r="77" spans="2:47">
      <c r="B77" s="87">
        <f t="shared" si="2"/>
        <v>-8.6666666666666679</v>
      </c>
      <c r="C77" s="87">
        <f t="shared" si="3"/>
        <v>-18.666666666666671</v>
      </c>
      <c r="D77" s="10" t="s">
        <v>80</v>
      </c>
      <c r="E77" s="58">
        <v>60</v>
      </c>
      <c r="F77" s="58">
        <v>33.333333333333336</v>
      </c>
      <c r="G77" s="58">
        <v>24.333333333333332</v>
      </c>
      <c r="H77" s="58">
        <v>19</v>
      </c>
      <c r="I77" s="58">
        <v>21.666666666666668</v>
      </c>
      <c r="J77">
        <v>17</v>
      </c>
      <c r="K77">
        <v>20</v>
      </c>
      <c r="L77">
        <v>15</v>
      </c>
      <c r="M77">
        <v>8</v>
      </c>
      <c r="N77">
        <v>0</v>
      </c>
      <c r="O77">
        <v>0</v>
      </c>
      <c r="P77" s="11">
        <v>0.44999999999999996</v>
      </c>
      <c r="Q77" s="11">
        <v>0.73</v>
      </c>
      <c r="R77" s="11">
        <v>0.56999999999999995</v>
      </c>
      <c r="S77" s="11">
        <v>0.52</v>
      </c>
      <c r="T77" s="11">
        <v>0.08</v>
      </c>
      <c r="U77" s="11">
        <v>0.51</v>
      </c>
      <c r="V77" s="11">
        <v>0.6</v>
      </c>
      <c r="W77" s="11">
        <v>0.44999999999999996</v>
      </c>
      <c r="X77" s="11">
        <v>0.24</v>
      </c>
      <c r="Y77" s="11">
        <v>0</v>
      </c>
      <c r="Z77" s="11">
        <v>0</v>
      </c>
      <c r="AC77" s="10" t="s">
        <v>80</v>
      </c>
      <c r="AD77" s="48">
        <v>1</v>
      </c>
      <c r="AE77" s="48">
        <v>1.6666666666666667</v>
      </c>
      <c r="AF77" s="48">
        <v>1.3333333333333333</v>
      </c>
      <c r="AG77">
        <v>0</v>
      </c>
      <c r="AH77">
        <v>2</v>
      </c>
      <c r="AI77">
        <v>1</v>
      </c>
      <c r="AJ77">
        <v>1</v>
      </c>
      <c r="AK77">
        <v>0</v>
      </c>
      <c r="AL77">
        <v>0</v>
      </c>
      <c r="AM77">
        <v>0</v>
      </c>
      <c r="AN77"/>
      <c r="AO77"/>
      <c r="AP77"/>
      <c r="AQ77"/>
      <c r="AR77"/>
      <c r="AS77"/>
      <c r="AT77"/>
      <c r="AU77"/>
    </row>
    <row r="78" spans="2:47">
      <c r="B78" s="87">
        <f t="shared" si="2"/>
        <v>-4.3333333333333339</v>
      </c>
      <c r="C78" s="87">
        <f t="shared" si="3"/>
        <v>-5.7333333333333343</v>
      </c>
      <c r="D78" s="10" t="s">
        <v>255</v>
      </c>
      <c r="E78" s="58">
        <v>25</v>
      </c>
      <c r="F78" s="58">
        <v>4.666666666666667</v>
      </c>
      <c r="G78" s="58">
        <v>22</v>
      </c>
      <c r="H78" s="58">
        <v>11.666666666666666</v>
      </c>
      <c r="I78" s="58">
        <v>16.833333333333332</v>
      </c>
      <c r="J78">
        <v>6</v>
      </c>
      <c r="K78">
        <v>4</v>
      </c>
      <c r="L78">
        <v>17</v>
      </c>
      <c r="M78">
        <v>-2</v>
      </c>
      <c r="N78">
        <v>0</v>
      </c>
      <c r="O78">
        <v>0</v>
      </c>
      <c r="P78" s="11">
        <v>1.3392857142857142</v>
      </c>
      <c r="Q78" s="11">
        <v>4.7142857142857144</v>
      </c>
      <c r="R78" s="11">
        <v>2.5</v>
      </c>
      <c r="S78" s="11">
        <v>1.9285714285714286</v>
      </c>
      <c r="T78" s="11">
        <v>-0.14285714285714285</v>
      </c>
      <c r="U78" s="11">
        <v>1.2857142857142856</v>
      </c>
      <c r="V78" s="11">
        <v>0.8571428571428571</v>
      </c>
      <c r="W78" s="11">
        <v>3.6428571428571428</v>
      </c>
      <c r="X78" s="11">
        <v>-0.42857142857142855</v>
      </c>
      <c r="Y78" s="11">
        <v>0</v>
      </c>
      <c r="Z78" s="11">
        <v>0</v>
      </c>
      <c r="AC78" s="10" t="s">
        <v>255</v>
      </c>
      <c r="AD78" s="48">
        <v>0.66666666666666663</v>
      </c>
      <c r="AE78" s="48">
        <v>0.66666666666666663</v>
      </c>
      <c r="AF78" s="48">
        <v>0.33333333333333331</v>
      </c>
      <c r="AG78">
        <v>1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/>
      <c r="AO78"/>
      <c r="AP78"/>
      <c r="AQ78"/>
      <c r="AR78"/>
      <c r="AS78"/>
      <c r="AT78"/>
      <c r="AU78"/>
    </row>
    <row r="79" spans="2:47">
      <c r="B79" s="87">
        <f t="shared" si="2"/>
        <v>-10.833333333333336</v>
      </c>
      <c r="C79" s="87">
        <f t="shared" si="3"/>
        <v>-32.333333333333343</v>
      </c>
      <c r="D79" s="10" t="s">
        <v>257</v>
      </c>
      <c r="E79" s="58">
        <v>115</v>
      </c>
      <c r="F79" s="58">
        <v>71.666666666666671</v>
      </c>
      <c r="G79" s="58">
        <v>35</v>
      </c>
      <c r="H79" s="58">
        <v>30</v>
      </c>
      <c r="I79" s="58">
        <v>32.5</v>
      </c>
      <c r="J79">
        <v>29</v>
      </c>
      <c r="K79">
        <v>25</v>
      </c>
      <c r="L79">
        <v>36</v>
      </c>
      <c r="M79">
        <v>25</v>
      </c>
      <c r="N79">
        <v>0</v>
      </c>
      <c r="O79">
        <v>0</v>
      </c>
      <c r="P79" s="11">
        <v>0.40116279069767441</v>
      </c>
      <c r="Q79" s="11">
        <v>0.48837209302325579</v>
      </c>
      <c r="R79" s="11">
        <v>0.41860465116279072</v>
      </c>
      <c r="S79" s="11">
        <v>0.41860465116279072</v>
      </c>
      <c r="T79" s="11">
        <v>0.11627906976744186</v>
      </c>
      <c r="U79" s="11">
        <v>0.40465116279069763</v>
      </c>
      <c r="V79" s="11">
        <v>0.34883720930232553</v>
      </c>
      <c r="W79" s="11">
        <v>0.50232558139534877</v>
      </c>
      <c r="X79" s="11">
        <v>0.34883720930232553</v>
      </c>
      <c r="Y79" s="11">
        <v>0</v>
      </c>
      <c r="Z79" s="11">
        <v>0</v>
      </c>
      <c r="AC79" s="10" t="s">
        <v>257</v>
      </c>
      <c r="AD79" s="48">
        <v>1.6666666666666667</v>
      </c>
      <c r="AE79" s="48">
        <v>1.3333333333333333</v>
      </c>
      <c r="AF79" s="48">
        <v>2</v>
      </c>
      <c r="AG79">
        <v>1</v>
      </c>
      <c r="AH79">
        <v>3</v>
      </c>
      <c r="AI79">
        <v>0</v>
      </c>
      <c r="AJ79">
        <v>3</v>
      </c>
      <c r="AK79">
        <v>1</v>
      </c>
      <c r="AL79">
        <v>0</v>
      </c>
      <c r="AM79">
        <v>0</v>
      </c>
      <c r="AN79"/>
      <c r="AO79"/>
      <c r="AP79"/>
      <c r="AQ79"/>
      <c r="AR79"/>
      <c r="AS79"/>
      <c r="AT79"/>
      <c r="AU79"/>
    </row>
    <row r="80" spans="2:47">
      <c r="B80" s="87">
        <f t="shared" si="2"/>
        <v>16</v>
      </c>
      <c r="C80" s="87">
        <f t="shared" si="3"/>
        <v>10</v>
      </c>
      <c r="D80" s="10" t="s">
        <v>87</v>
      </c>
      <c r="E80" s="58">
        <v>120</v>
      </c>
      <c r="F80" s="58">
        <v>20</v>
      </c>
      <c r="G80" s="58">
        <v>18</v>
      </c>
      <c r="H80" s="58">
        <v>27.333333333333332</v>
      </c>
      <c r="I80" s="58">
        <v>22.666666666666668</v>
      </c>
      <c r="J80">
        <v>32</v>
      </c>
      <c r="K80">
        <v>23</v>
      </c>
      <c r="L80">
        <v>39</v>
      </c>
      <c r="M80">
        <v>26</v>
      </c>
      <c r="N80">
        <v>0</v>
      </c>
      <c r="O80">
        <v>0</v>
      </c>
      <c r="P80" s="11">
        <v>1.5</v>
      </c>
      <c r="Q80" s="11">
        <v>0.9</v>
      </c>
      <c r="R80" s="11">
        <v>1.3666666666666667</v>
      </c>
      <c r="S80" s="11">
        <v>1.5666666666666667</v>
      </c>
      <c r="T80" s="11">
        <v>0.43333333333333335</v>
      </c>
      <c r="U80" s="11">
        <v>1.6</v>
      </c>
      <c r="V80" s="11">
        <v>1.1499999999999999</v>
      </c>
      <c r="W80" s="11">
        <v>1.95</v>
      </c>
      <c r="X80" s="11">
        <v>1.3</v>
      </c>
      <c r="Y80" s="11">
        <v>0</v>
      </c>
      <c r="Z80" s="11">
        <v>0</v>
      </c>
      <c r="AC80" s="10" t="s">
        <v>87</v>
      </c>
      <c r="AD80" s="48">
        <v>1.6666666666666665</v>
      </c>
      <c r="AE80" s="48">
        <v>2</v>
      </c>
      <c r="AF80" s="48">
        <v>2</v>
      </c>
      <c r="AG80">
        <v>1</v>
      </c>
      <c r="AH80">
        <v>0</v>
      </c>
      <c r="AI80">
        <v>2</v>
      </c>
      <c r="AJ80">
        <v>4</v>
      </c>
      <c r="AK80">
        <v>1</v>
      </c>
      <c r="AL80">
        <v>0</v>
      </c>
      <c r="AM80">
        <v>0</v>
      </c>
      <c r="AN80"/>
      <c r="AO80"/>
      <c r="AP80"/>
      <c r="AQ80"/>
      <c r="AR80"/>
      <c r="AS80"/>
      <c r="AT80"/>
      <c r="AU80"/>
    </row>
    <row r="81" spans="2:47">
      <c r="B81" s="87">
        <f t="shared" si="2"/>
        <v>14.833333333333336</v>
      </c>
      <c r="C81" s="87">
        <f t="shared" si="3"/>
        <v>-8.6666666666666643</v>
      </c>
      <c r="D81" s="10" t="s">
        <v>89</v>
      </c>
      <c r="E81" s="58">
        <v>173</v>
      </c>
      <c r="F81" s="58">
        <v>78.333333333333329</v>
      </c>
      <c r="G81" s="58">
        <v>38.666666666666664</v>
      </c>
      <c r="H81" s="58">
        <v>20.666666666666668</v>
      </c>
      <c r="I81" s="58">
        <v>29.666666666666668</v>
      </c>
      <c r="J81">
        <v>40</v>
      </c>
      <c r="K81">
        <v>46</v>
      </c>
      <c r="L81">
        <v>33</v>
      </c>
      <c r="M81">
        <v>54</v>
      </c>
      <c r="N81">
        <v>0</v>
      </c>
      <c r="O81">
        <v>0</v>
      </c>
      <c r="P81" s="11">
        <v>0.55212765957446808</v>
      </c>
      <c r="Q81" s="11">
        <v>0.49361702127659574</v>
      </c>
      <c r="R81" s="11">
        <v>0.26382978723404255</v>
      </c>
      <c r="S81" s="11">
        <v>0.50638297872340421</v>
      </c>
      <c r="T81" s="11">
        <v>0.22978723404255319</v>
      </c>
      <c r="U81" s="11">
        <v>0.5106382978723405</v>
      </c>
      <c r="V81" s="11">
        <v>0.58723404255319156</v>
      </c>
      <c r="W81" s="11">
        <v>0.4212765957446809</v>
      </c>
      <c r="X81" s="11">
        <v>0.68936170212765957</v>
      </c>
      <c r="Y81" s="11">
        <v>0</v>
      </c>
      <c r="Z81" s="11">
        <v>0</v>
      </c>
      <c r="AC81" s="10" t="s">
        <v>89</v>
      </c>
      <c r="AD81" s="48">
        <v>4</v>
      </c>
      <c r="AE81" s="48">
        <v>3</v>
      </c>
      <c r="AF81" s="48">
        <v>3.666666666666667</v>
      </c>
      <c r="AG81">
        <v>2</v>
      </c>
      <c r="AH81">
        <v>6</v>
      </c>
      <c r="AI81">
        <v>2</v>
      </c>
      <c r="AJ81">
        <v>3</v>
      </c>
      <c r="AK81">
        <v>2</v>
      </c>
      <c r="AL81">
        <v>0</v>
      </c>
      <c r="AM81">
        <v>0</v>
      </c>
      <c r="AN81"/>
      <c r="AO81"/>
      <c r="AP81"/>
      <c r="AQ81"/>
      <c r="AR81"/>
      <c r="AS81"/>
      <c r="AT81"/>
      <c r="AU81"/>
    </row>
    <row r="82" spans="2:47">
      <c r="B82" s="87">
        <f t="shared" si="2"/>
        <v>-28.166666666666664</v>
      </c>
      <c r="C82" s="87">
        <f t="shared" si="3"/>
        <v>-65.466666666666669</v>
      </c>
      <c r="D82" s="10" t="s">
        <v>94</v>
      </c>
      <c r="E82" s="58">
        <v>168</v>
      </c>
      <c r="F82" s="58">
        <v>124.33333333333333</v>
      </c>
      <c r="G82" s="58">
        <v>51.333333333333336</v>
      </c>
      <c r="H82" s="58">
        <v>49.333333333333336</v>
      </c>
      <c r="I82" s="58">
        <v>50.333333333333336</v>
      </c>
      <c r="J82">
        <v>51</v>
      </c>
      <c r="K82">
        <v>45</v>
      </c>
      <c r="L82">
        <v>38</v>
      </c>
      <c r="M82">
        <v>34</v>
      </c>
      <c r="N82">
        <v>0</v>
      </c>
      <c r="O82">
        <v>0</v>
      </c>
      <c r="P82" s="11">
        <v>0.33780160857908847</v>
      </c>
      <c r="Q82" s="11">
        <v>0.4128686327077748</v>
      </c>
      <c r="R82" s="11">
        <v>0.39678284182305629</v>
      </c>
      <c r="S82" s="11">
        <v>0.35924932975871315</v>
      </c>
      <c r="T82" s="11">
        <v>9.1152815013404831E-2</v>
      </c>
      <c r="U82" s="11">
        <v>0.41018766756032171</v>
      </c>
      <c r="V82" s="11">
        <v>0.36193029490616624</v>
      </c>
      <c r="W82" s="11">
        <v>0.30563002680965151</v>
      </c>
      <c r="X82" s="11">
        <v>0.27345844504021449</v>
      </c>
      <c r="Y82" s="11">
        <v>0</v>
      </c>
      <c r="Z82" s="11">
        <v>0</v>
      </c>
      <c r="AC82" s="10" t="s">
        <v>94</v>
      </c>
      <c r="AD82" s="48">
        <v>6</v>
      </c>
      <c r="AE82" s="48">
        <v>3.6666666666666665</v>
      </c>
      <c r="AF82" s="48">
        <v>5.3333333333333339</v>
      </c>
      <c r="AG82">
        <v>3</v>
      </c>
      <c r="AH82">
        <v>6</v>
      </c>
      <c r="AI82">
        <v>5</v>
      </c>
      <c r="AJ82">
        <v>5</v>
      </c>
      <c r="AK82">
        <v>3</v>
      </c>
      <c r="AL82">
        <v>0</v>
      </c>
      <c r="AM82">
        <v>0</v>
      </c>
      <c r="AN82"/>
      <c r="AO82"/>
      <c r="AP82"/>
      <c r="AQ82"/>
      <c r="AR82"/>
      <c r="AS82"/>
      <c r="AT82"/>
      <c r="AU82"/>
    </row>
    <row r="83" spans="2:47">
      <c r="B83" s="87">
        <f t="shared" si="2"/>
        <v>-2.833333333333333</v>
      </c>
      <c r="C83" s="87">
        <f t="shared" si="3"/>
        <v>-5.7333333333333334</v>
      </c>
      <c r="D83" s="10" t="s">
        <v>131</v>
      </c>
      <c r="E83" s="58">
        <v>9</v>
      </c>
      <c r="F83" s="58">
        <v>9.6666666666666661</v>
      </c>
      <c r="G83" s="58">
        <v>1.3333333333333333</v>
      </c>
      <c r="H83" s="58">
        <v>1.6666666666666667</v>
      </c>
      <c r="I83" s="58">
        <v>1.5</v>
      </c>
      <c r="J83">
        <v>1</v>
      </c>
      <c r="K83">
        <v>3</v>
      </c>
      <c r="L83">
        <v>3</v>
      </c>
      <c r="M83">
        <v>2</v>
      </c>
      <c r="N83">
        <v>0</v>
      </c>
      <c r="O83">
        <v>0</v>
      </c>
      <c r="P83" s="11">
        <v>0.23275862068965519</v>
      </c>
      <c r="Q83" s="11">
        <v>0.13793103448275862</v>
      </c>
      <c r="R83" s="11">
        <v>0.17241379310344829</v>
      </c>
      <c r="S83" s="11">
        <v>0.2413793103448276</v>
      </c>
      <c r="T83" s="11">
        <v>6.8965517241379309E-2</v>
      </c>
      <c r="U83" s="11">
        <v>0.10344827586206898</v>
      </c>
      <c r="V83" s="11">
        <v>0.31034482758620691</v>
      </c>
      <c r="W83" s="11">
        <v>0.31034482758620691</v>
      </c>
      <c r="X83" s="11">
        <v>0.20689655172413796</v>
      </c>
      <c r="Y83" s="11">
        <v>0</v>
      </c>
      <c r="Z83" s="11">
        <v>0</v>
      </c>
      <c r="AC83" s="10" t="s">
        <v>131</v>
      </c>
      <c r="AD83" s="48">
        <v>0</v>
      </c>
      <c r="AE83" s="48">
        <v>0.33333333333333331</v>
      </c>
      <c r="AF83" s="48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/>
      <c r="AO83"/>
      <c r="AP83"/>
      <c r="AQ83"/>
      <c r="AR83"/>
      <c r="AS83"/>
      <c r="AT83"/>
      <c r="AU83"/>
    </row>
    <row r="84" spans="2:47">
      <c r="B84" s="87">
        <f t="shared" si="2"/>
        <v>-23.333333333333332</v>
      </c>
      <c r="C84" s="87">
        <f t="shared" si="3"/>
        <v>-37.333333333333336</v>
      </c>
      <c r="D84" s="10" t="s">
        <v>115</v>
      </c>
      <c r="E84" s="58">
        <v>9</v>
      </c>
      <c r="F84" s="58">
        <v>46.666666666666664</v>
      </c>
      <c r="G84" s="58">
        <v>0</v>
      </c>
      <c r="H84" s="58">
        <v>0.33333333333333331</v>
      </c>
      <c r="I84" s="58">
        <v>0.16666666666666666</v>
      </c>
      <c r="J84">
        <v>9</v>
      </c>
      <c r="K84">
        <v>0</v>
      </c>
      <c r="L84">
        <v>0</v>
      </c>
      <c r="M84">
        <v>0</v>
      </c>
      <c r="N84">
        <v>0</v>
      </c>
      <c r="O84">
        <v>0</v>
      </c>
      <c r="P84" s="11">
        <v>4.8214285714285716E-2</v>
      </c>
      <c r="Q84" s="11">
        <v>0</v>
      </c>
      <c r="R84" s="11">
        <v>7.1428571428571426E-3</v>
      </c>
      <c r="S84" s="11">
        <v>6.4285714285714279E-2</v>
      </c>
      <c r="T84" s="11">
        <v>0</v>
      </c>
      <c r="U84" s="11">
        <v>0.19285714285714287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C84" s="10" t="s">
        <v>115</v>
      </c>
      <c r="AD84" s="48">
        <v>0.33333333333333331</v>
      </c>
      <c r="AE84" s="48">
        <v>0.33333333333333331</v>
      </c>
      <c r="AF84" s="48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/>
      <c r="AO84"/>
      <c r="AP84"/>
      <c r="AQ84"/>
      <c r="AR84"/>
      <c r="AS84"/>
      <c r="AT84"/>
      <c r="AU84"/>
    </row>
    <row r="85" spans="2:47">
      <c r="B85" s="87">
        <f t="shared" si="2"/>
        <v>-2.5</v>
      </c>
      <c r="C85" s="87">
        <f t="shared" si="3"/>
        <v>-4</v>
      </c>
      <c r="D85" s="10" t="s">
        <v>123</v>
      </c>
      <c r="E85" s="58">
        <v>0</v>
      </c>
      <c r="F85" s="58">
        <v>5</v>
      </c>
      <c r="G85" s="58">
        <v>0</v>
      </c>
      <c r="H85" s="58">
        <v>0</v>
      </c>
      <c r="I85" s="58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C85" s="10" t="s">
        <v>123</v>
      </c>
      <c r="AD85" s="48">
        <v>0</v>
      </c>
      <c r="AE85" s="48">
        <v>0</v>
      </c>
      <c r="AF85" s="48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/>
      <c r="AO85"/>
      <c r="AP85"/>
      <c r="AQ85"/>
      <c r="AR85"/>
      <c r="AS85"/>
      <c r="AT85"/>
      <c r="AU85"/>
    </row>
    <row r="86" spans="2:47">
      <c r="B86" s="87">
        <f t="shared" si="2"/>
        <v>-6.3333333333333339</v>
      </c>
      <c r="C86" s="87">
        <f t="shared" si="3"/>
        <v>-11.333333333333336</v>
      </c>
      <c r="D86" s="10" t="s">
        <v>135</v>
      </c>
      <c r="E86" s="58">
        <v>12</v>
      </c>
      <c r="F86" s="58">
        <v>16.666666666666668</v>
      </c>
      <c r="G86" s="58">
        <v>1.6666666666666667</v>
      </c>
      <c r="H86" s="58">
        <v>0.66666666666666663</v>
      </c>
      <c r="I86" s="58">
        <v>1.1666666666666667</v>
      </c>
      <c r="J86">
        <v>4</v>
      </c>
      <c r="K86">
        <v>3</v>
      </c>
      <c r="L86">
        <v>3</v>
      </c>
      <c r="M86">
        <v>2</v>
      </c>
      <c r="N86">
        <v>0</v>
      </c>
      <c r="O86">
        <v>0</v>
      </c>
      <c r="P86" s="11">
        <v>0.18</v>
      </c>
      <c r="Q86" s="11">
        <v>0.1</v>
      </c>
      <c r="R86" s="11">
        <v>0.04</v>
      </c>
      <c r="S86" s="11">
        <v>0.2</v>
      </c>
      <c r="T86" s="11">
        <v>0.04</v>
      </c>
      <c r="U86" s="11">
        <v>0.24</v>
      </c>
      <c r="V86" s="11">
        <v>0.18</v>
      </c>
      <c r="W86" s="11">
        <v>0.18</v>
      </c>
      <c r="X86" s="11">
        <v>0.12</v>
      </c>
      <c r="Y86" s="11">
        <v>0</v>
      </c>
      <c r="Z86" s="11">
        <v>0</v>
      </c>
      <c r="AC86" s="10" t="s">
        <v>135</v>
      </c>
      <c r="AD86" s="48">
        <v>0</v>
      </c>
      <c r="AE86" s="48">
        <v>0</v>
      </c>
      <c r="AF86" s="48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/>
      <c r="AO86"/>
      <c r="AP86"/>
      <c r="AQ86"/>
      <c r="AR86"/>
      <c r="AS86"/>
      <c r="AT86"/>
      <c r="AU86"/>
    </row>
    <row r="87" spans="2:47">
      <c r="B87" s="87">
        <f t="shared" si="2"/>
        <v>-48.5</v>
      </c>
      <c r="C87" s="87">
        <f t="shared" si="3"/>
        <v>-122.60000000000002</v>
      </c>
      <c r="D87" s="10" t="s">
        <v>142</v>
      </c>
      <c r="E87" s="58">
        <v>361</v>
      </c>
      <c r="F87" s="58">
        <v>247</v>
      </c>
      <c r="G87" s="58">
        <v>139</v>
      </c>
      <c r="H87" s="58">
        <v>109</v>
      </c>
      <c r="I87" s="58">
        <v>124</v>
      </c>
      <c r="J87">
        <v>96</v>
      </c>
      <c r="K87">
        <v>85</v>
      </c>
      <c r="L87">
        <v>105</v>
      </c>
      <c r="M87">
        <v>75</v>
      </c>
      <c r="N87">
        <v>0</v>
      </c>
      <c r="O87">
        <v>0</v>
      </c>
      <c r="P87" s="11">
        <v>0.36538461538461536</v>
      </c>
      <c r="Q87" s="11">
        <v>0.56275303643724695</v>
      </c>
      <c r="R87" s="11">
        <v>0.44129554655870445</v>
      </c>
      <c r="S87" s="11">
        <v>0.38596491228070173</v>
      </c>
      <c r="T87" s="11">
        <v>0.10121457489878542</v>
      </c>
      <c r="U87" s="11">
        <v>0.38866396761133604</v>
      </c>
      <c r="V87" s="11">
        <v>0.34412955465587042</v>
      </c>
      <c r="W87" s="11">
        <v>0.4251012145748988</v>
      </c>
      <c r="X87" s="11">
        <v>0.30364372469635625</v>
      </c>
      <c r="Y87" s="11">
        <v>0</v>
      </c>
      <c r="Z87" s="11">
        <v>0</v>
      </c>
      <c r="AC87" s="10" t="s">
        <v>142</v>
      </c>
      <c r="AD87" s="48">
        <v>6.6666666666666661</v>
      </c>
      <c r="AE87" s="48">
        <v>0</v>
      </c>
      <c r="AF87" s="48">
        <v>4.333333333333333</v>
      </c>
      <c r="AG87">
        <v>3</v>
      </c>
      <c r="AH87">
        <v>2</v>
      </c>
      <c r="AI87">
        <v>7</v>
      </c>
      <c r="AJ87">
        <v>4</v>
      </c>
      <c r="AK87">
        <v>3</v>
      </c>
      <c r="AL87">
        <v>0</v>
      </c>
      <c r="AM87">
        <v>0</v>
      </c>
      <c r="AN87"/>
      <c r="AO87"/>
      <c r="AP87"/>
      <c r="AQ87"/>
      <c r="AR87"/>
      <c r="AS87"/>
      <c r="AT87"/>
      <c r="AU87"/>
    </row>
    <row r="88" spans="2:47">
      <c r="B88" s="87">
        <f t="shared" si="2"/>
        <v>0.66666666666666785</v>
      </c>
      <c r="C88" s="87">
        <f t="shared" si="3"/>
        <v>-13.333333333333336</v>
      </c>
      <c r="D88" s="10" t="s">
        <v>146</v>
      </c>
      <c r="E88" s="58">
        <v>100</v>
      </c>
      <c r="F88" s="58">
        <v>46.666666666666664</v>
      </c>
      <c r="G88" s="58">
        <v>23</v>
      </c>
      <c r="H88" s="58">
        <v>21.666666666666668</v>
      </c>
      <c r="I88" s="58">
        <v>22.333333333333332</v>
      </c>
      <c r="J88">
        <v>21</v>
      </c>
      <c r="K88">
        <v>24</v>
      </c>
      <c r="L88">
        <v>31</v>
      </c>
      <c r="M88">
        <v>24</v>
      </c>
      <c r="N88">
        <v>0</v>
      </c>
      <c r="O88">
        <v>0</v>
      </c>
      <c r="P88" s="11">
        <v>0.5357142857142857</v>
      </c>
      <c r="Q88" s="11">
        <v>0.49285714285714288</v>
      </c>
      <c r="R88" s="11">
        <v>0.4642857142857143</v>
      </c>
      <c r="S88" s="11">
        <v>0.54285714285714282</v>
      </c>
      <c r="T88" s="11">
        <v>0.17142857142857143</v>
      </c>
      <c r="U88" s="11">
        <v>0.45</v>
      </c>
      <c r="V88" s="11">
        <v>0.51428571428571435</v>
      </c>
      <c r="W88" s="11">
        <v>0.66428571428571437</v>
      </c>
      <c r="X88" s="11">
        <v>0.51428571428571435</v>
      </c>
      <c r="Y88" s="11">
        <v>0</v>
      </c>
      <c r="Z88" s="11">
        <v>0</v>
      </c>
      <c r="AC88" s="10" t="s">
        <v>146</v>
      </c>
      <c r="AD88" s="48">
        <v>2</v>
      </c>
      <c r="AE88" s="48">
        <v>0</v>
      </c>
      <c r="AF88" s="48">
        <v>2.3333333333333335</v>
      </c>
      <c r="AG88">
        <v>1</v>
      </c>
      <c r="AH88">
        <v>1</v>
      </c>
      <c r="AI88">
        <v>3</v>
      </c>
      <c r="AJ88">
        <v>3</v>
      </c>
      <c r="AK88">
        <v>1</v>
      </c>
      <c r="AL88">
        <v>0</v>
      </c>
      <c r="AM88">
        <v>0</v>
      </c>
      <c r="AN88"/>
      <c r="AO88"/>
      <c r="AP88"/>
      <c r="AQ88"/>
      <c r="AR88"/>
      <c r="AS88"/>
      <c r="AT88"/>
      <c r="AU88"/>
    </row>
    <row r="89" spans="2:47">
      <c r="B89" s="87">
        <f t="shared" si="2"/>
        <v>-12.5</v>
      </c>
      <c r="C89" s="87">
        <f t="shared" si="3"/>
        <v>-20</v>
      </c>
      <c r="D89" s="10" t="s">
        <v>158</v>
      </c>
      <c r="E89" s="58">
        <v>13</v>
      </c>
      <c r="F89" s="58">
        <v>25</v>
      </c>
      <c r="G89" s="58">
        <v>13</v>
      </c>
      <c r="H89" s="58">
        <v>9.3333333333333339</v>
      </c>
      <c r="I89" s="58">
        <v>11.166666666666666</v>
      </c>
      <c r="J89">
        <v>5</v>
      </c>
      <c r="K89">
        <v>8</v>
      </c>
      <c r="L89">
        <v>0</v>
      </c>
      <c r="M89">
        <v>0</v>
      </c>
      <c r="N89">
        <v>0</v>
      </c>
      <c r="O89">
        <v>0</v>
      </c>
      <c r="P89" s="11">
        <v>0.13</v>
      </c>
      <c r="Q89" s="11">
        <v>0.52</v>
      </c>
      <c r="R89" s="11">
        <v>0.37333333333333335</v>
      </c>
      <c r="S89" s="11">
        <v>0.17333333333333334</v>
      </c>
      <c r="T89" s="11">
        <v>0</v>
      </c>
      <c r="U89" s="11">
        <v>0.2</v>
      </c>
      <c r="V89" s="11">
        <v>0.32</v>
      </c>
      <c r="W89" s="11">
        <v>0</v>
      </c>
      <c r="X89" s="11">
        <v>0</v>
      </c>
      <c r="Y89" s="11">
        <v>0</v>
      </c>
      <c r="Z89" s="11">
        <v>0</v>
      </c>
      <c r="AC89" s="10" t="s">
        <v>158</v>
      </c>
      <c r="AD89" s="48">
        <v>1</v>
      </c>
      <c r="AE89" s="48">
        <v>0</v>
      </c>
      <c r="AF89" s="48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/>
      <c r="AO89"/>
      <c r="AP89"/>
      <c r="AQ89"/>
      <c r="AR89"/>
      <c r="AS89"/>
      <c r="AT89"/>
      <c r="AU89"/>
    </row>
    <row r="90" spans="2:47">
      <c r="B90" s="87">
        <f t="shared" si="2"/>
        <v>-25</v>
      </c>
      <c r="C90" s="87">
        <f t="shared" si="3"/>
        <v>-40</v>
      </c>
      <c r="D90" s="10" t="s">
        <v>150</v>
      </c>
      <c r="E90" s="58">
        <v>16</v>
      </c>
      <c r="F90" s="58">
        <v>50</v>
      </c>
      <c r="G90" s="58">
        <v>0</v>
      </c>
      <c r="H90" s="58">
        <v>3</v>
      </c>
      <c r="I90" s="58">
        <v>1.5</v>
      </c>
      <c r="J90">
        <v>0</v>
      </c>
      <c r="K90">
        <v>7</v>
      </c>
      <c r="L90">
        <v>9</v>
      </c>
      <c r="M90">
        <v>0</v>
      </c>
      <c r="N90">
        <v>0</v>
      </c>
      <c r="O90">
        <v>0</v>
      </c>
      <c r="P90" s="11">
        <v>0.08</v>
      </c>
      <c r="Q90" s="11">
        <v>0</v>
      </c>
      <c r="R90" s="11">
        <v>0.06</v>
      </c>
      <c r="S90" s="11">
        <v>0.10666666666666667</v>
      </c>
      <c r="T90" s="11">
        <v>0</v>
      </c>
      <c r="U90" s="11">
        <v>0</v>
      </c>
      <c r="V90" s="11">
        <v>0.14000000000000001</v>
      </c>
      <c r="W90" s="11">
        <v>0.18</v>
      </c>
      <c r="X90" s="11">
        <v>0</v>
      </c>
      <c r="Y90" s="11">
        <v>0</v>
      </c>
      <c r="Z90" s="11">
        <v>0</v>
      </c>
      <c r="AC90" s="10" t="s">
        <v>150</v>
      </c>
      <c r="AD90" s="48">
        <v>0</v>
      </c>
      <c r="AE90" s="48">
        <v>0.33333333333333331</v>
      </c>
      <c r="AF90" s="48">
        <v>0.33333333333333331</v>
      </c>
      <c r="AG90">
        <v>1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/>
      <c r="AO90"/>
      <c r="AP90"/>
      <c r="AQ90"/>
      <c r="AR90"/>
      <c r="AS90"/>
      <c r="AT90"/>
      <c r="AU90"/>
    </row>
    <row r="91" spans="2:47">
      <c r="B91" s="87">
        <f t="shared" si="2"/>
        <v>-8.6666666666666661</v>
      </c>
      <c r="C91" s="87">
        <f t="shared" si="3"/>
        <v>-15.666666666666668</v>
      </c>
      <c r="D91" s="10" t="s">
        <v>148</v>
      </c>
      <c r="E91" s="58">
        <v>24</v>
      </c>
      <c r="F91" s="58">
        <v>23.333333333333332</v>
      </c>
      <c r="G91" s="58">
        <v>6.333333333333333</v>
      </c>
      <c r="H91" s="58">
        <v>6.666666666666667</v>
      </c>
      <c r="I91" s="58">
        <v>6.5</v>
      </c>
      <c r="J91">
        <v>7</v>
      </c>
      <c r="K91">
        <v>7</v>
      </c>
      <c r="L91">
        <v>7</v>
      </c>
      <c r="M91">
        <v>3</v>
      </c>
      <c r="N91">
        <v>0</v>
      </c>
      <c r="O91">
        <v>0</v>
      </c>
      <c r="P91" s="11">
        <v>0.25714285714285717</v>
      </c>
      <c r="Q91" s="11">
        <v>0.27142857142857141</v>
      </c>
      <c r="R91" s="11">
        <v>0.2857142857142857</v>
      </c>
      <c r="S91" s="11">
        <v>0.3</v>
      </c>
      <c r="T91" s="11">
        <v>4.2857142857142858E-2</v>
      </c>
      <c r="U91" s="11">
        <v>0.3</v>
      </c>
      <c r="V91" s="11">
        <v>0.3</v>
      </c>
      <c r="W91" s="11">
        <v>0.3</v>
      </c>
      <c r="X91" s="11">
        <v>0.12857142857142859</v>
      </c>
      <c r="Y91" s="11">
        <v>0</v>
      </c>
      <c r="Z91" s="11">
        <v>0</v>
      </c>
      <c r="AC91" s="10" t="s">
        <v>148</v>
      </c>
      <c r="AD91" s="48">
        <v>0.33333333333333331</v>
      </c>
      <c r="AE91" s="48">
        <v>0</v>
      </c>
      <c r="AF91" s="48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/>
      <c r="AO91"/>
      <c r="AP91"/>
      <c r="AQ91"/>
      <c r="AR91"/>
      <c r="AS91"/>
      <c r="AT91"/>
      <c r="AU91"/>
    </row>
    <row r="92" spans="2:47">
      <c r="B92" s="87">
        <f t="shared" si="2"/>
        <v>-8.3333333333333339</v>
      </c>
      <c r="C92" s="87">
        <f t="shared" si="3"/>
        <v>-13.333333333333336</v>
      </c>
      <c r="D92" s="10" t="s">
        <v>144</v>
      </c>
      <c r="E92" s="58">
        <v>0</v>
      </c>
      <c r="F92" s="58">
        <v>16.666666666666668</v>
      </c>
      <c r="G92" s="58">
        <v>0</v>
      </c>
      <c r="H92" s="58">
        <v>0</v>
      </c>
      <c r="I92" s="58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C92" s="10" t="s">
        <v>144</v>
      </c>
      <c r="AD92" s="48">
        <v>0</v>
      </c>
      <c r="AE92" s="48">
        <v>0</v>
      </c>
      <c r="AF92" s="48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/>
      <c r="AO92"/>
      <c r="AP92"/>
      <c r="AQ92"/>
      <c r="AR92"/>
      <c r="AS92"/>
      <c r="AT92"/>
      <c r="AU92"/>
    </row>
    <row r="93" spans="2:47">
      <c r="B93" s="87">
        <f t="shared" si="2"/>
        <v>-1.1666666666666667</v>
      </c>
      <c r="C93" s="87">
        <f t="shared" si="3"/>
        <v>-1.8666666666666669</v>
      </c>
      <c r="D93" s="10" t="s">
        <v>152</v>
      </c>
      <c r="E93" s="58">
        <v>0</v>
      </c>
      <c r="F93" s="58">
        <v>2.3333333333333335</v>
      </c>
      <c r="G93" s="58">
        <v>0</v>
      </c>
      <c r="H93" s="58">
        <v>0</v>
      </c>
      <c r="I93" s="58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C93" s="10" t="s">
        <v>152</v>
      </c>
      <c r="AD93" s="48">
        <v>0</v>
      </c>
      <c r="AE93" s="48">
        <v>0</v>
      </c>
      <c r="AF93" s="48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/>
      <c r="AO93"/>
      <c r="AP93"/>
      <c r="AQ93"/>
      <c r="AR93"/>
      <c r="AS93"/>
      <c r="AT93"/>
      <c r="AU93"/>
    </row>
    <row r="94" spans="2:47">
      <c r="B94" s="87">
        <f t="shared" si="2"/>
        <v>-0.5</v>
      </c>
      <c r="C94" s="87">
        <f t="shared" si="3"/>
        <v>-0.8</v>
      </c>
      <c r="D94" s="10" t="s">
        <v>286</v>
      </c>
      <c r="E94" s="58">
        <v>0</v>
      </c>
      <c r="F94" s="58">
        <v>1</v>
      </c>
      <c r="G94" s="58">
        <v>0</v>
      </c>
      <c r="H94" s="58">
        <v>0</v>
      </c>
      <c r="I94" s="58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C94" s="10" t="s">
        <v>286</v>
      </c>
      <c r="AD94" s="48">
        <v>0</v>
      </c>
      <c r="AE94" s="48">
        <v>0</v>
      </c>
      <c r="AF94" s="48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/>
      <c r="AO94"/>
      <c r="AP94"/>
      <c r="AQ94"/>
      <c r="AR94"/>
      <c r="AS94"/>
      <c r="AT94"/>
      <c r="AU94"/>
    </row>
    <row r="95" spans="2:47">
      <c r="B95" s="87">
        <f t="shared" si="2"/>
        <v>10.5</v>
      </c>
      <c r="C95" s="87">
        <f t="shared" si="3"/>
        <v>4.7999999999999989</v>
      </c>
      <c r="D95" s="10" t="s">
        <v>402</v>
      </c>
      <c r="E95" s="58">
        <v>71</v>
      </c>
      <c r="F95" s="58">
        <v>19</v>
      </c>
      <c r="G95" s="58">
        <v>24</v>
      </c>
      <c r="H95" s="58">
        <v>17</v>
      </c>
      <c r="I95" s="58">
        <v>20.5</v>
      </c>
      <c r="J95">
        <v>7</v>
      </c>
      <c r="K95">
        <v>15</v>
      </c>
      <c r="L95">
        <v>29</v>
      </c>
      <c r="M95">
        <v>20</v>
      </c>
      <c r="N95">
        <v>0</v>
      </c>
      <c r="O95">
        <v>0</v>
      </c>
      <c r="P95" s="11">
        <v>0.93421052631578949</v>
      </c>
      <c r="Q95" s="11">
        <v>1.263157894736842</v>
      </c>
      <c r="R95" s="11">
        <v>0.89473684210526316</v>
      </c>
      <c r="S95" s="11">
        <v>0.89473684210526316</v>
      </c>
      <c r="T95" s="11">
        <v>0.35087719298245612</v>
      </c>
      <c r="U95" s="11">
        <v>0.36842105263157893</v>
      </c>
      <c r="V95" s="11">
        <v>0.78947368421052633</v>
      </c>
      <c r="W95" s="11">
        <v>1.5263157894736843</v>
      </c>
      <c r="X95" s="11">
        <v>1.0526315789473684</v>
      </c>
      <c r="Y95" s="11">
        <v>0</v>
      </c>
      <c r="Z95" s="11">
        <v>0</v>
      </c>
      <c r="AC95" s="10" t="s">
        <v>402</v>
      </c>
      <c r="AD95" s="48">
        <v>0</v>
      </c>
      <c r="AE95" s="48">
        <v>0</v>
      </c>
      <c r="AF95" s="48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/>
      <c r="AO95"/>
      <c r="AP95"/>
      <c r="AQ95"/>
      <c r="AR95"/>
      <c r="AS95"/>
      <c r="AT95"/>
      <c r="AU95"/>
    </row>
    <row r="96" spans="2:47">
      <c r="B96" s="87">
        <f t="shared" si="2"/>
        <v>-0.83333333333333337</v>
      </c>
      <c r="C96" s="87">
        <f t="shared" si="3"/>
        <v>-1.3333333333333335</v>
      </c>
      <c r="D96" s="10" t="s">
        <v>314</v>
      </c>
      <c r="E96" s="58">
        <v>0</v>
      </c>
      <c r="F96" s="58">
        <v>1.6666666666666667</v>
      </c>
      <c r="G96" s="58">
        <v>0</v>
      </c>
      <c r="H96" s="58">
        <v>0</v>
      </c>
      <c r="I96" s="58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C96" s="10" t="s">
        <v>314</v>
      </c>
      <c r="AD96" s="48">
        <v>0</v>
      </c>
      <c r="AE96" s="48">
        <v>0</v>
      </c>
      <c r="AF96" s="48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/>
      <c r="AO96"/>
      <c r="AP96"/>
      <c r="AQ96"/>
      <c r="AR96"/>
      <c r="AS96"/>
      <c r="AT96"/>
      <c r="AU96"/>
    </row>
    <row r="97" spans="2:47">
      <c r="B97" s="87">
        <f t="shared" si="2"/>
        <v>1.3333333333333339</v>
      </c>
      <c r="C97" s="87">
        <f t="shared" si="3"/>
        <v>-3.8666666666666671</v>
      </c>
      <c r="D97" s="10" t="s">
        <v>396</v>
      </c>
      <c r="E97" s="58">
        <v>59</v>
      </c>
      <c r="F97" s="58">
        <v>17.333333333333332</v>
      </c>
      <c r="G97" s="58">
        <v>14.666666666666666</v>
      </c>
      <c r="H97" s="58">
        <v>11.666666666666666</v>
      </c>
      <c r="I97" s="58">
        <v>13.166666666666666</v>
      </c>
      <c r="J97">
        <v>20</v>
      </c>
      <c r="K97">
        <v>11</v>
      </c>
      <c r="L97">
        <v>18</v>
      </c>
      <c r="M97">
        <v>10</v>
      </c>
      <c r="N97">
        <v>0</v>
      </c>
      <c r="O97">
        <v>0</v>
      </c>
      <c r="P97" s="11">
        <v>0.85096153846153855</v>
      </c>
      <c r="Q97" s="11">
        <v>0.84615384615384615</v>
      </c>
      <c r="R97" s="11">
        <v>0.67307692307692313</v>
      </c>
      <c r="S97" s="11">
        <v>0.94230769230769229</v>
      </c>
      <c r="T97" s="11">
        <v>0.19230769230769232</v>
      </c>
      <c r="U97" s="11">
        <v>1.153846153846154</v>
      </c>
      <c r="V97" s="11">
        <v>0.63461538461538469</v>
      </c>
      <c r="W97" s="11">
        <v>1.0384615384615385</v>
      </c>
      <c r="X97" s="11">
        <v>0.57692307692307698</v>
      </c>
      <c r="Y97" s="11">
        <v>0</v>
      </c>
      <c r="Z97" s="11">
        <v>0</v>
      </c>
      <c r="AC97" s="10" t="s">
        <v>396</v>
      </c>
      <c r="AD97" s="48">
        <v>0</v>
      </c>
      <c r="AE97" s="48">
        <v>0</v>
      </c>
      <c r="AF97" s="48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/>
      <c r="AO97"/>
      <c r="AP97"/>
      <c r="AQ97"/>
      <c r="AR97"/>
      <c r="AS97"/>
      <c r="AT97"/>
      <c r="AU97"/>
    </row>
    <row r="98" spans="2:47">
      <c r="B98" s="87">
        <f t="shared" si="2"/>
        <v>-10.666666666666666</v>
      </c>
      <c r="C98" s="87">
        <f t="shared" si="3"/>
        <v>-17.066666666666666</v>
      </c>
      <c r="D98" s="10" t="s">
        <v>474</v>
      </c>
      <c r="E98" s="58">
        <v>2</v>
      </c>
      <c r="F98" s="58">
        <v>21.333333333333332</v>
      </c>
      <c r="G98" s="58">
        <v>11</v>
      </c>
      <c r="H98" s="58">
        <v>0</v>
      </c>
      <c r="I98" s="58">
        <v>5.5</v>
      </c>
      <c r="J98">
        <v>5</v>
      </c>
      <c r="K98">
        <v>0</v>
      </c>
      <c r="L98">
        <v>-3</v>
      </c>
      <c r="M98">
        <v>0</v>
      </c>
      <c r="N98">
        <v>0</v>
      </c>
      <c r="O98">
        <v>0</v>
      </c>
      <c r="P98" s="11">
        <v>2.34375E-2</v>
      </c>
      <c r="Q98" s="11">
        <v>0.515625</v>
      </c>
      <c r="R98" s="11">
        <v>0</v>
      </c>
      <c r="S98" s="11">
        <v>3.125E-2</v>
      </c>
      <c r="T98" s="11">
        <v>0</v>
      </c>
      <c r="U98" s="11">
        <v>0.234375</v>
      </c>
      <c r="V98" s="11">
        <v>0</v>
      </c>
      <c r="W98" s="11">
        <v>-0.140625</v>
      </c>
      <c r="X98" s="11">
        <v>0</v>
      </c>
      <c r="Y98" s="11">
        <v>0</v>
      </c>
      <c r="Z98" s="11">
        <v>0</v>
      </c>
      <c r="AC98" s="10" t="s">
        <v>474</v>
      </c>
      <c r="AD98" s="48">
        <v>0</v>
      </c>
      <c r="AE98" s="48">
        <v>0</v>
      </c>
      <c r="AF98" s="4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/>
      <c r="AO98"/>
      <c r="AP98"/>
      <c r="AQ98"/>
      <c r="AR98"/>
      <c r="AS98"/>
      <c r="AT98"/>
      <c r="AU98"/>
    </row>
    <row r="99" spans="2:47">
      <c r="B99" s="87">
        <f t="shared" si="2"/>
        <v>-3.3333333333333335</v>
      </c>
      <c r="C99" s="87">
        <f t="shared" si="3"/>
        <v>-5.3333333333333339</v>
      </c>
      <c r="D99" s="10" t="s">
        <v>424</v>
      </c>
      <c r="E99" s="58">
        <v>30</v>
      </c>
      <c r="F99" s="58">
        <v>6.666666666666667</v>
      </c>
      <c r="G99" s="58">
        <v>3.3333333333333335</v>
      </c>
      <c r="H99" s="58">
        <v>4.333333333333333</v>
      </c>
      <c r="I99" s="58">
        <v>3.8333333333333335</v>
      </c>
      <c r="J99">
        <v>30</v>
      </c>
      <c r="K99">
        <v>0</v>
      </c>
      <c r="L99">
        <v>0</v>
      </c>
      <c r="M99">
        <v>0</v>
      </c>
      <c r="N99">
        <v>0</v>
      </c>
      <c r="O99">
        <v>0</v>
      </c>
      <c r="P99" s="11">
        <v>1.125</v>
      </c>
      <c r="Q99" s="11">
        <v>0.5</v>
      </c>
      <c r="R99" s="11">
        <v>0.65</v>
      </c>
      <c r="S99" s="11">
        <v>1.5</v>
      </c>
      <c r="T99" s="11">
        <v>0</v>
      </c>
      <c r="U99" s="11">
        <v>4.5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C99" s="10" t="s">
        <v>424</v>
      </c>
      <c r="AD99" s="48">
        <v>0</v>
      </c>
      <c r="AE99" s="48">
        <v>0</v>
      </c>
      <c r="AF99" s="48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/>
      <c r="AO99"/>
      <c r="AP99"/>
      <c r="AQ99"/>
      <c r="AR99"/>
      <c r="AS99"/>
      <c r="AT99"/>
      <c r="AU99"/>
    </row>
    <row r="100" spans="2:47">
      <c r="B100" s="87">
        <f t="shared" si="2"/>
        <v>6.6666666666666661</v>
      </c>
      <c r="C100" s="87">
        <f t="shared" si="3"/>
        <v>1.6666666666666643</v>
      </c>
      <c r="D100" s="10" t="s">
        <v>388</v>
      </c>
      <c r="E100" s="58">
        <v>70</v>
      </c>
      <c r="F100" s="58">
        <v>16.666666666666668</v>
      </c>
      <c r="G100" s="58">
        <v>8.3333333333333339</v>
      </c>
      <c r="H100" s="58">
        <v>16.333333333333332</v>
      </c>
      <c r="I100" s="58">
        <v>12.333333333333334</v>
      </c>
      <c r="J100">
        <v>20</v>
      </c>
      <c r="K100">
        <v>20</v>
      </c>
      <c r="L100">
        <v>15</v>
      </c>
      <c r="M100">
        <v>15</v>
      </c>
      <c r="N100">
        <v>0</v>
      </c>
      <c r="O100">
        <v>0</v>
      </c>
      <c r="P100" s="11">
        <v>1.0499999999999998</v>
      </c>
      <c r="Q100" s="11">
        <v>0.5</v>
      </c>
      <c r="R100" s="11">
        <v>0.98</v>
      </c>
      <c r="S100" s="11">
        <v>1.1000000000000001</v>
      </c>
      <c r="T100" s="11">
        <v>0.3</v>
      </c>
      <c r="U100" s="11">
        <v>1.2</v>
      </c>
      <c r="V100" s="11">
        <v>1.2</v>
      </c>
      <c r="W100" s="11">
        <v>0.89999999999999991</v>
      </c>
      <c r="X100" s="11">
        <v>0.89999999999999991</v>
      </c>
      <c r="Y100" s="11">
        <v>0</v>
      </c>
      <c r="Z100" s="11">
        <v>0</v>
      </c>
      <c r="AC100" s="10" t="s">
        <v>388</v>
      </c>
      <c r="AD100" s="48">
        <v>0</v>
      </c>
      <c r="AE100" s="48">
        <v>0</v>
      </c>
      <c r="AF100" s="48">
        <v>0.33333333333333331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/>
      <c r="AO100"/>
      <c r="AP100"/>
      <c r="AQ100"/>
      <c r="AR100"/>
      <c r="AS100"/>
      <c r="AT100"/>
      <c r="AU100"/>
    </row>
    <row r="101" spans="2:47">
      <c r="B101" s="87">
        <f t="shared" si="2"/>
        <v>8.3333333333333321</v>
      </c>
      <c r="C101" s="87">
        <f t="shared" si="3"/>
        <v>4.3333333333333321</v>
      </c>
      <c r="D101" s="10" t="s">
        <v>322</v>
      </c>
      <c r="E101" s="58">
        <v>58</v>
      </c>
      <c r="F101" s="58">
        <v>13.333333333333334</v>
      </c>
      <c r="G101" s="58">
        <v>12</v>
      </c>
      <c r="H101" s="58">
        <v>11</v>
      </c>
      <c r="I101" s="58">
        <v>11.5</v>
      </c>
      <c r="J101">
        <v>18</v>
      </c>
      <c r="K101">
        <v>12</v>
      </c>
      <c r="L101">
        <v>13</v>
      </c>
      <c r="M101">
        <v>15</v>
      </c>
      <c r="N101">
        <v>0</v>
      </c>
      <c r="O101">
        <v>0</v>
      </c>
      <c r="P101" s="11">
        <v>1.0874999999999999</v>
      </c>
      <c r="Q101" s="11">
        <v>0.9</v>
      </c>
      <c r="R101" s="11">
        <v>0.82499999999999996</v>
      </c>
      <c r="S101" s="11">
        <v>1.075</v>
      </c>
      <c r="T101" s="11">
        <v>0.375</v>
      </c>
      <c r="U101" s="11">
        <v>1.3499999999999999</v>
      </c>
      <c r="V101" s="11">
        <v>0.89999999999999991</v>
      </c>
      <c r="W101" s="11">
        <v>0.97499999999999998</v>
      </c>
      <c r="X101" s="11">
        <v>1.125</v>
      </c>
      <c r="Y101" s="11">
        <v>0</v>
      </c>
      <c r="Z101" s="11">
        <v>0</v>
      </c>
      <c r="AC101" s="10" t="s">
        <v>322</v>
      </c>
      <c r="AD101" s="48">
        <v>0.66666666666666663</v>
      </c>
      <c r="AE101" s="48">
        <v>1</v>
      </c>
      <c r="AF101" s="48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/>
      <c r="AO101"/>
      <c r="AP101"/>
      <c r="AQ101"/>
      <c r="AR101"/>
      <c r="AS101"/>
      <c r="AT101"/>
      <c r="AU101"/>
    </row>
    <row r="102" spans="2:47">
      <c r="B102" s="87">
        <f t="shared" si="2"/>
        <v>0</v>
      </c>
      <c r="C102" s="87">
        <f t="shared" si="3"/>
        <v>0</v>
      </c>
      <c r="D102" s="10" t="s">
        <v>428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s="11" t="e">
        <v>#DIV/0!</v>
      </c>
      <c r="Q102" s="11" t="e">
        <v>#DIV/0!</v>
      </c>
      <c r="R102" s="11" t="e">
        <v>#DIV/0!</v>
      </c>
      <c r="S102" s="11" t="e">
        <v>#DIV/0!</v>
      </c>
      <c r="T102" s="11" t="e">
        <v>#DIV/0!</v>
      </c>
      <c r="U102" s="11" t="e">
        <v>#DIV/0!</v>
      </c>
      <c r="V102" s="11" t="e">
        <v>#DIV/0!</v>
      </c>
      <c r="W102" s="11" t="e">
        <v>#DIV/0!</v>
      </c>
      <c r="X102" s="11" t="e">
        <v>#DIV/0!</v>
      </c>
      <c r="Y102" s="11" t="e">
        <v>#DIV/0!</v>
      </c>
      <c r="Z102" s="11" t="e">
        <v>#DIV/0!</v>
      </c>
      <c r="AC102" s="10" t="s">
        <v>428</v>
      </c>
      <c r="AD102" s="48">
        <v>0</v>
      </c>
      <c r="AE102" s="48">
        <v>0</v>
      </c>
      <c r="AF102" s="48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/>
      <c r="AO102"/>
      <c r="AP102"/>
      <c r="AQ102"/>
      <c r="AR102"/>
      <c r="AS102"/>
      <c r="AT102"/>
      <c r="AU102"/>
    </row>
    <row r="103" spans="2:47">
      <c r="B103" s="87">
        <f t="shared" si="2"/>
        <v>-1</v>
      </c>
      <c r="C103" s="87">
        <f t="shared" si="3"/>
        <v>-1</v>
      </c>
      <c r="D103" s="10" t="s">
        <v>394</v>
      </c>
      <c r="E103" s="58">
        <v>-1</v>
      </c>
      <c r="F103" s="58">
        <v>0</v>
      </c>
      <c r="G103" s="58">
        <v>0</v>
      </c>
      <c r="H103" s="58">
        <v>0.66666666666666663</v>
      </c>
      <c r="I103" s="58">
        <v>0.33333333333333331</v>
      </c>
      <c r="J103">
        <v>0</v>
      </c>
      <c r="K103">
        <v>0</v>
      </c>
      <c r="L103">
        <v>0</v>
      </c>
      <c r="M103">
        <v>-1</v>
      </c>
      <c r="N103">
        <v>0</v>
      </c>
      <c r="O103">
        <v>0</v>
      </c>
      <c r="P103" s="11" t="e">
        <v>#DIV/0!</v>
      </c>
      <c r="Q103" s="11" t="e">
        <v>#DIV/0!</v>
      </c>
      <c r="R103" s="11" t="e">
        <v>#DIV/0!</v>
      </c>
      <c r="S103" s="11" t="e">
        <v>#DIV/0!</v>
      </c>
      <c r="T103" s="11" t="e">
        <v>#DIV/0!</v>
      </c>
      <c r="U103" s="11" t="e">
        <v>#DIV/0!</v>
      </c>
      <c r="V103" s="11" t="e">
        <v>#DIV/0!</v>
      </c>
      <c r="W103" s="11" t="e">
        <v>#DIV/0!</v>
      </c>
      <c r="X103" s="11" t="e">
        <v>#DIV/0!</v>
      </c>
      <c r="Y103" s="11" t="e">
        <v>#DIV/0!</v>
      </c>
      <c r="Z103" s="11" t="e">
        <v>#DIV/0!</v>
      </c>
      <c r="AC103" s="10" t="s">
        <v>394</v>
      </c>
      <c r="AD103" s="48">
        <v>0</v>
      </c>
      <c r="AE103" s="48">
        <v>0</v>
      </c>
      <c r="AF103" s="48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/>
      <c r="AO103"/>
      <c r="AP103"/>
      <c r="AQ103"/>
      <c r="AR103"/>
      <c r="AS103"/>
      <c r="AT103"/>
      <c r="AU103"/>
    </row>
    <row r="104" spans="2:47">
      <c r="B104" s="87">
        <f t="shared" si="2"/>
        <v>8.3333333333333357</v>
      </c>
      <c r="C104" s="87">
        <f t="shared" si="3"/>
        <v>-22.666666666666671</v>
      </c>
      <c r="D104" s="10" t="s">
        <v>458</v>
      </c>
      <c r="E104" s="58">
        <v>617</v>
      </c>
      <c r="F104" s="58">
        <v>103.33333333333333</v>
      </c>
      <c r="G104" s="58">
        <v>150</v>
      </c>
      <c r="H104" s="58">
        <v>177.66666666666666</v>
      </c>
      <c r="I104" s="58">
        <v>163.83333333333334</v>
      </c>
      <c r="J104">
        <v>200</v>
      </c>
      <c r="K104">
        <v>189</v>
      </c>
      <c r="L104">
        <v>168</v>
      </c>
      <c r="M104">
        <v>60</v>
      </c>
      <c r="N104">
        <v>0</v>
      </c>
      <c r="O104">
        <v>0</v>
      </c>
      <c r="P104" s="11">
        <v>1.4927419354838711</v>
      </c>
      <c r="Q104" s="11">
        <v>1.4516129032258065</v>
      </c>
      <c r="R104" s="11">
        <v>1.7193548387096773</v>
      </c>
      <c r="S104" s="11">
        <v>1.7967741935483872</v>
      </c>
      <c r="T104" s="11">
        <v>0.19354838709677419</v>
      </c>
      <c r="U104" s="11">
        <v>1.935483870967742</v>
      </c>
      <c r="V104" s="11">
        <v>1.8290322580645162</v>
      </c>
      <c r="W104" s="11">
        <v>1.6258064516129034</v>
      </c>
      <c r="X104" s="11">
        <v>0.58064516129032262</v>
      </c>
      <c r="Y104" s="11">
        <v>0</v>
      </c>
      <c r="Z104" s="11">
        <v>0</v>
      </c>
      <c r="AC104" s="10" t="s">
        <v>458</v>
      </c>
      <c r="AD104" s="48">
        <v>5.666666666666667</v>
      </c>
      <c r="AE104" s="48">
        <v>7</v>
      </c>
      <c r="AF104" s="48">
        <v>10.666666666666666</v>
      </c>
      <c r="AG104">
        <v>6</v>
      </c>
      <c r="AH104">
        <v>11</v>
      </c>
      <c r="AI104">
        <v>7</v>
      </c>
      <c r="AJ104">
        <v>14</v>
      </c>
      <c r="AK104">
        <v>6</v>
      </c>
      <c r="AL104">
        <v>0</v>
      </c>
      <c r="AM104">
        <v>0</v>
      </c>
      <c r="AN104"/>
      <c r="AO104"/>
      <c r="AP104"/>
      <c r="AQ104"/>
      <c r="AR104"/>
      <c r="AS104"/>
      <c r="AT104"/>
      <c r="AU104"/>
    </row>
    <row r="105" spans="2:47">
      <c r="B105" s="87">
        <f t="shared" si="2"/>
        <v>1.3333333333333321</v>
      </c>
      <c r="C105" s="87">
        <f t="shared" si="3"/>
        <v>-15.266666666666673</v>
      </c>
      <c r="D105" s="10" t="s">
        <v>460</v>
      </c>
      <c r="E105" s="58">
        <v>153</v>
      </c>
      <c r="F105" s="58">
        <v>55.333333333333336</v>
      </c>
      <c r="G105" s="58">
        <v>38.666666666666664</v>
      </c>
      <c r="H105" s="58">
        <v>35.666666666666664</v>
      </c>
      <c r="I105" s="58">
        <v>37.166666666666664</v>
      </c>
      <c r="J105">
        <v>29</v>
      </c>
      <c r="K105">
        <v>44</v>
      </c>
      <c r="L105">
        <v>51</v>
      </c>
      <c r="M105">
        <v>29</v>
      </c>
      <c r="N105">
        <v>0</v>
      </c>
      <c r="O105">
        <v>0</v>
      </c>
      <c r="P105" s="11">
        <v>0.69126506024096379</v>
      </c>
      <c r="Q105" s="11">
        <v>0.6987951807228916</v>
      </c>
      <c r="R105" s="11">
        <v>0.64457831325301207</v>
      </c>
      <c r="S105" s="11">
        <v>0.74698795180722888</v>
      </c>
      <c r="T105" s="11">
        <v>0.1746987951807229</v>
      </c>
      <c r="U105" s="11">
        <v>0.52409638554216864</v>
      </c>
      <c r="V105" s="11">
        <v>0.79518072289156627</v>
      </c>
      <c r="W105" s="11">
        <v>0.92168674698795172</v>
      </c>
      <c r="X105" s="11">
        <v>0.52409638554216864</v>
      </c>
      <c r="Y105" s="11">
        <v>0</v>
      </c>
      <c r="Z105" s="11">
        <v>0</v>
      </c>
      <c r="AC105" s="10" t="s">
        <v>460</v>
      </c>
      <c r="AD105" s="48">
        <v>0</v>
      </c>
      <c r="AE105" s="48">
        <v>0</v>
      </c>
      <c r="AF105" s="48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/>
      <c r="AO105"/>
      <c r="AP105"/>
      <c r="AQ105"/>
      <c r="AR105"/>
      <c r="AS105"/>
      <c r="AT105"/>
      <c r="AU105"/>
    </row>
    <row r="106" spans="2:47">
      <c r="B106" s="87">
        <f t="shared" si="2"/>
        <v>-138.66666666666666</v>
      </c>
      <c r="C106" s="87">
        <f t="shared" si="3"/>
        <v>-254.26666666666665</v>
      </c>
      <c r="D106" s="10" t="s">
        <v>324</v>
      </c>
      <c r="E106" s="58">
        <v>422</v>
      </c>
      <c r="F106" s="58">
        <v>385.33333333333331</v>
      </c>
      <c r="G106" s="58">
        <v>72.333333333333329</v>
      </c>
      <c r="H106" s="58">
        <v>66.666666666666671</v>
      </c>
      <c r="I106" s="58">
        <v>69.5</v>
      </c>
      <c r="J106">
        <v>90</v>
      </c>
      <c r="K106">
        <v>181</v>
      </c>
      <c r="L106">
        <v>97</v>
      </c>
      <c r="M106">
        <v>54</v>
      </c>
      <c r="N106">
        <v>0</v>
      </c>
      <c r="O106">
        <v>0</v>
      </c>
      <c r="P106" s="11">
        <v>0.27378892733564014</v>
      </c>
      <c r="Q106" s="11">
        <v>0.18771626297577854</v>
      </c>
      <c r="R106" s="11">
        <v>0.17301038062283736</v>
      </c>
      <c r="S106" s="11">
        <v>0.31833910034602075</v>
      </c>
      <c r="T106" s="11">
        <v>4.6712802768166091E-2</v>
      </c>
      <c r="U106" s="11">
        <v>0.23356401384083045</v>
      </c>
      <c r="V106" s="11">
        <v>0.4697231833910035</v>
      </c>
      <c r="W106" s="11">
        <v>0.2517301038062284</v>
      </c>
      <c r="X106" s="11">
        <v>0.14013840830449828</v>
      </c>
      <c r="Y106" s="11">
        <v>0</v>
      </c>
      <c r="Z106" s="11">
        <v>0</v>
      </c>
      <c r="AC106" s="10" t="s">
        <v>324</v>
      </c>
      <c r="AD106" s="48">
        <v>7</v>
      </c>
      <c r="AE106" s="48">
        <v>6</v>
      </c>
      <c r="AF106" s="48">
        <v>3.6666666666666665</v>
      </c>
      <c r="AG106">
        <v>17</v>
      </c>
      <c r="AH106">
        <v>6</v>
      </c>
      <c r="AI106">
        <v>2</v>
      </c>
      <c r="AJ106">
        <v>3</v>
      </c>
      <c r="AK106">
        <v>17</v>
      </c>
      <c r="AL106">
        <v>0</v>
      </c>
      <c r="AM106">
        <v>0</v>
      </c>
      <c r="AN106"/>
      <c r="AO106"/>
      <c r="AP106"/>
      <c r="AQ106"/>
      <c r="AR106"/>
      <c r="AS106"/>
      <c r="AT106"/>
      <c r="AU106"/>
    </row>
    <row r="107" spans="2:47">
      <c r="B107" s="87">
        <f t="shared" si="2"/>
        <v>-4.833333333333333</v>
      </c>
      <c r="C107" s="87">
        <f t="shared" si="3"/>
        <v>-7.7333333333333334</v>
      </c>
      <c r="D107" s="10" t="s">
        <v>464</v>
      </c>
      <c r="E107" s="58">
        <v>0</v>
      </c>
      <c r="F107" s="58">
        <v>9.6666666666666661</v>
      </c>
      <c r="G107" s="58">
        <v>0</v>
      </c>
      <c r="H107" s="58">
        <v>0</v>
      </c>
      <c r="I107" s="58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C107" s="10" t="s">
        <v>464</v>
      </c>
      <c r="AD107" s="48">
        <v>0</v>
      </c>
      <c r="AE107" s="48">
        <v>0</v>
      </c>
      <c r="AF107" s="48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/>
      <c r="AO107"/>
      <c r="AP107"/>
      <c r="AQ107"/>
      <c r="AR107"/>
      <c r="AS107"/>
      <c r="AT107"/>
      <c r="AU107"/>
    </row>
    <row r="108" spans="2:47">
      <c r="B108" s="87">
        <f t="shared" si="2"/>
        <v>-6.5</v>
      </c>
      <c r="C108" s="87">
        <f t="shared" si="3"/>
        <v>-10.4</v>
      </c>
      <c r="D108" s="10" t="s">
        <v>326</v>
      </c>
      <c r="E108" s="58">
        <v>0</v>
      </c>
      <c r="F108" s="58">
        <v>13</v>
      </c>
      <c r="G108" s="58">
        <v>0</v>
      </c>
      <c r="H108" s="58">
        <v>0</v>
      </c>
      <c r="I108" s="5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C108" s="10" t="s">
        <v>326</v>
      </c>
      <c r="AD108" s="48">
        <v>0</v>
      </c>
      <c r="AE108" s="48">
        <v>0</v>
      </c>
      <c r="AF108" s="4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/>
      <c r="AO108"/>
      <c r="AP108"/>
      <c r="AQ108"/>
      <c r="AR108"/>
      <c r="AS108"/>
      <c r="AT108"/>
      <c r="AU108"/>
    </row>
    <row r="109" spans="2:47">
      <c r="B109" s="87">
        <f t="shared" si="2"/>
        <v>-1.9999999999999991</v>
      </c>
      <c r="C109" s="87">
        <f t="shared" si="3"/>
        <v>-6.8</v>
      </c>
      <c r="D109" s="10" t="s">
        <v>382</v>
      </c>
      <c r="E109" s="58">
        <v>12</v>
      </c>
      <c r="F109" s="58">
        <v>16</v>
      </c>
      <c r="G109" s="58">
        <v>0</v>
      </c>
      <c r="H109" s="58">
        <v>0</v>
      </c>
      <c r="I109" s="58">
        <v>0</v>
      </c>
      <c r="J109">
        <v>0</v>
      </c>
      <c r="K109">
        <v>0</v>
      </c>
      <c r="L109">
        <v>6</v>
      </c>
      <c r="M109">
        <v>6.0000000000000009</v>
      </c>
      <c r="N109">
        <v>0</v>
      </c>
      <c r="O109">
        <v>0</v>
      </c>
      <c r="P109" s="11">
        <v>0.1875</v>
      </c>
      <c r="Q109" s="11">
        <v>0</v>
      </c>
      <c r="R109" s="11">
        <v>0</v>
      </c>
      <c r="S109" s="11">
        <v>0.125</v>
      </c>
      <c r="T109" s="11">
        <v>0.12500000000000003</v>
      </c>
      <c r="U109" s="11">
        <v>0</v>
      </c>
      <c r="V109" s="11">
        <v>0</v>
      </c>
      <c r="W109" s="11">
        <v>0.375</v>
      </c>
      <c r="X109" s="11">
        <v>0.37500000000000006</v>
      </c>
      <c r="Y109" s="11">
        <v>0</v>
      </c>
      <c r="Z109" s="11">
        <v>0</v>
      </c>
      <c r="AC109" s="10" t="s">
        <v>382</v>
      </c>
      <c r="AD109" s="48">
        <v>0</v>
      </c>
      <c r="AE109" s="48">
        <v>0</v>
      </c>
      <c r="AF109" s="48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/>
      <c r="AO109"/>
      <c r="AP109"/>
      <c r="AQ109"/>
      <c r="AR109"/>
      <c r="AS109"/>
      <c r="AT109"/>
      <c r="AU109"/>
    </row>
    <row r="110" spans="2:47">
      <c r="B110" s="87">
        <f t="shared" si="2"/>
        <v>-6.3333333333333339</v>
      </c>
      <c r="C110" s="87">
        <f t="shared" si="3"/>
        <v>-11.333333333333336</v>
      </c>
      <c r="D110" s="10" t="s">
        <v>418</v>
      </c>
      <c r="E110" s="58">
        <v>6</v>
      </c>
      <c r="F110" s="58">
        <v>16.666666666666668</v>
      </c>
      <c r="G110" s="58">
        <v>2.6666666666666665</v>
      </c>
      <c r="H110" s="58">
        <v>2</v>
      </c>
      <c r="I110" s="58">
        <v>2.3333333333333335</v>
      </c>
      <c r="J110">
        <v>1</v>
      </c>
      <c r="K110">
        <v>2</v>
      </c>
      <c r="L110">
        <v>1</v>
      </c>
      <c r="M110">
        <v>2</v>
      </c>
      <c r="N110">
        <v>0</v>
      </c>
      <c r="O110">
        <v>0</v>
      </c>
      <c r="P110" s="11">
        <v>0.09</v>
      </c>
      <c r="Q110" s="11">
        <v>0.16</v>
      </c>
      <c r="R110" s="11">
        <v>0.12</v>
      </c>
      <c r="S110" s="11">
        <v>0.08</v>
      </c>
      <c r="T110" s="11">
        <v>0.04</v>
      </c>
      <c r="U110" s="11">
        <v>0.06</v>
      </c>
      <c r="V110" s="11">
        <v>0.12</v>
      </c>
      <c r="W110" s="11">
        <v>0.06</v>
      </c>
      <c r="X110" s="11">
        <v>0.12</v>
      </c>
      <c r="Y110" s="11">
        <v>0</v>
      </c>
      <c r="Z110" s="11">
        <v>0</v>
      </c>
      <c r="AC110" s="10" t="s">
        <v>418</v>
      </c>
      <c r="AD110" s="48">
        <v>0</v>
      </c>
      <c r="AE110" s="48">
        <v>0</v>
      </c>
      <c r="AF110" s="48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/>
      <c r="AO110"/>
      <c r="AP110"/>
      <c r="AQ110"/>
      <c r="AR110"/>
      <c r="AS110"/>
      <c r="AT110"/>
      <c r="AU110"/>
    </row>
    <row r="111" spans="2:47">
      <c r="B111" s="87">
        <f t="shared" si="2"/>
        <v>1.6666666666666661</v>
      </c>
      <c r="C111" s="87">
        <f t="shared" si="3"/>
        <v>-5.7333333333333343</v>
      </c>
      <c r="D111" s="10" t="s">
        <v>344</v>
      </c>
      <c r="E111" s="58">
        <v>79</v>
      </c>
      <c r="F111" s="58">
        <v>24.666666666666668</v>
      </c>
      <c r="G111" s="58">
        <v>12.333333333333334</v>
      </c>
      <c r="H111" s="58">
        <v>13.333333333333334</v>
      </c>
      <c r="I111" s="58">
        <v>12.833333333333334</v>
      </c>
      <c r="J111">
        <v>21</v>
      </c>
      <c r="K111">
        <v>11</v>
      </c>
      <c r="L111">
        <v>33</v>
      </c>
      <c r="M111">
        <v>14</v>
      </c>
      <c r="N111">
        <v>0</v>
      </c>
      <c r="O111">
        <v>0</v>
      </c>
      <c r="P111" s="11">
        <v>0.80067567567567566</v>
      </c>
      <c r="Q111" s="11">
        <v>0.5</v>
      </c>
      <c r="R111" s="11">
        <v>0.54054054054054057</v>
      </c>
      <c r="S111" s="11">
        <v>0.8783783783783784</v>
      </c>
      <c r="T111" s="11">
        <v>0.1891891891891892</v>
      </c>
      <c r="U111" s="11">
        <v>0.85135135135135132</v>
      </c>
      <c r="V111" s="11">
        <v>0.44594594594594594</v>
      </c>
      <c r="W111" s="11">
        <v>1.3378378378378377</v>
      </c>
      <c r="X111" s="11">
        <v>0.56756756756756754</v>
      </c>
      <c r="Y111" s="11">
        <v>0</v>
      </c>
      <c r="Z111" s="11">
        <v>0</v>
      </c>
      <c r="AC111" s="10" t="s">
        <v>344</v>
      </c>
      <c r="AD111" s="48">
        <v>1.3333333333333333</v>
      </c>
      <c r="AE111" s="48">
        <v>1.6666666666666665</v>
      </c>
      <c r="AF111" s="48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/>
      <c r="AO111"/>
      <c r="AP111"/>
      <c r="AQ111"/>
      <c r="AR111"/>
      <c r="AS111"/>
      <c r="AT111"/>
      <c r="AU111"/>
    </row>
    <row r="112" spans="2:47">
      <c r="B112" s="87">
        <f t="shared" si="2"/>
        <v>7.1666666666666643</v>
      </c>
      <c r="C112" s="87">
        <f t="shared" si="3"/>
        <v>-21.533333333333346</v>
      </c>
      <c r="D112" s="10" t="s">
        <v>374</v>
      </c>
      <c r="E112" s="58">
        <v>228</v>
      </c>
      <c r="F112" s="58">
        <v>95.666666666666671</v>
      </c>
      <c r="G112" s="58">
        <v>60</v>
      </c>
      <c r="H112" s="58">
        <v>39</v>
      </c>
      <c r="I112" s="58">
        <v>49.5</v>
      </c>
      <c r="J112">
        <v>44</v>
      </c>
      <c r="K112">
        <v>71</v>
      </c>
      <c r="L112">
        <v>58</v>
      </c>
      <c r="M112">
        <v>55</v>
      </c>
      <c r="N112">
        <v>0</v>
      </c>
      <c r="O112">
        <v>0</v>
      </c>
      <c r="P112" s="11">
        <v>0.59581881533101044</v>
      </c>
      <c r="Q112" s="11">
        <v>0.62717770034843201</v>
      </c>
      <c r="R112" s="11">
        <v>0.40766550522648082</v>
      </c>
      <c r="S112" s="11">
        <v>0.60278745644599308</v>
      </c>
      <c r="T112" s="11">
        <v>0.19163763066202091</v>
      </c>
      <c r="U112" s="11">
        <v>0.45993031358885017</v>
      </c>
      <c r="V112" s="11">
        <v>0.74216027874564461</v>
      </c>
      <c r="W112" s="11">
        <v>0.60627177700348434</v>
      </c>
      <c r="X112" s="11">
        <v>0.57491289198606266</v>
      </c>
      <c r="Y112" s="11">
        <v>0</v>
      </c>
      <c r="Z112" s="11">
        <v>0</v>
      </c>
      <c r="AC112" s="10" t="s">
        <v>374</v>
      </c>
      <c r="AD112" s="48">
        <v>8.3333333333333339</v>
      </c>
      <c r="AE112" s="48">
        <v>5</v>
      </c>
      <c r="AF112" s="48">
        <v>4.333333333333333</v>
      </c>
      <c r="AG112">
        <v>3</v>
      </c>
      <c r="AH112">
        <v>3</v>
      </c>
      <c r="AI112">
        <v>4</v>
      </c>
      <c r="AJ112">
        <v>6</v>
      </c>
      <c r="AK112">
        <v>3</v>
      </c>
      <c r="AL112">
        <v>0</v>
      </c>
      <c r="AM112">
        <v>0</v>
      </c>
      <c r="AN112"/>
      <c r="AO112"/>
      <c r="AP112"/>
      <c r="AQ112"/>
      <c r="AR112"/>
      <c r="AS112"/>
      <c r="AT112"/>
      <c r="AU112"/>
    </row>
    <row r="113" spans="2:47">
      <c r="B113" s="87">
        <f t="shared" si="2"/>
        <v>-2.1666666666666665</v>
      </c>
      <c r="C113" s="87">
        <f t="shared" si="3"/>
        <v>-3.4666666666666668</v>
      </c>
      <c r="D113" s="10" t="s">
        <v>304</v>
      </c>
      <c r="E113" s="58">
        <v>10</v>
      </c>
      <c r="F113" s="58">
        <v>4.333333333333333</v>
      </c>
      <c r="G113" s="58">
        <v>3.3333333333333335</v>
      </c>
      <c r="H113" s="58">
        <v>3.3333333333333335</v>
      </c>
      <c r="I113" s="58">
        <v>3.3333333333333335</v>
      </c>
      <c r="J113">
        <v>5</v>
      </c>
      <c r="K113">
        <v>5</v>
      </c>
      <c r="L113">
        <v>0</v>
      </c>
      <c r="M113">
        <v>0</v>
      </c>
      <c r="N113">
        <v>0</v>
      </c>
      <c r="O113">
        <v>0</v>
      </c>
      <c r="P113" s="11">
        <v>0.57692307692307698</v>
      </c>
      <c r="Q113" s="11">
        <v>0.76923076923076927</v>
      </c>
      <c r="R113" s="11">
        <v>0.76923076923076927</v>
      </c>
      <c r="S113" s="11">
        <v>0.76923076923076927</v>
      </c>
      <c r="T113" s="11">
        <v>0</v>
      </c>
      <c r="U113" s="11">
        <v>1.153846153846154</v>
      </c>
      <c r="V113" s="11">
        <v>1.153846153846154</v>
      </c>
      <c r="W113" s="11">
        <v>0</v>
      </c>
      <c r="X113" s="11">
        <v>0</v>
      </c>
      <c r="Y113" s="11">
        <v>0</v>
      </c>
      <c r="Z113" s="11">
        <v>0</v>
      </c>
      <c r="AC113" s="10" t="s">
        <v>304</v>
      </c>
      <c r="AD113" s="48">
        <v>0</v>
      </c>
      <c r="AE113" s="48">
        <v>0</v>
      </c>
      <c r="AF113" s="48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/>
      <c r="AO113"/>
      <c r="AP113"/>
      <c r="AQ113"/>
      <c r="AR113"/>
      <c r="AS113"/>
      <c r="AT113"/>
      <c r="AU113"/>
    </row>
    <row r="114" spans="2:47">
      <c r="B114" s="87">
        <f t="shared" si="2"/>
        <v>0</v>
      </c>
      <c r="C114" s="87">
        <f t="shared" si="3"/>
        <v>0</v>
      </c>
      <c r="D114" s="10" t="s">
        <v>480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11" t="e">
        <v>#DIV/0!</v>
      </c>
      <c r="Q114" s="11" t="e">
        <v>#DIV/0!</v>
      </c>
      <c r="R114" s="11" t="e">
        <v>#DIV/0!</v>
      </c>
      <c r="S114" s="11" t="e">
        <v>#DIV/0!</v>
      </c>
      <c r="T114" s="11" t="e">
        <v>#DIV/0!</v>
      </c>
      <c r="U114" s="11" t="e">
        <v>#DIV/0!</v>
      </c>
      <c r="V114" s="11" t="e">
        <v>#DIV/0!</v>
      </c>
      <c r="W114" s="11" t="e">
        <v>#DIV/0!</v>
      </c>
      <c r="X114" s="11" t="e">
        <v>#DIV/0!</v>
      </c>
      <c r="Y114" s="11" t="e">
        <v>#DIV/0!</v>
      </c>
      <c r="Z114" s="11" t="e">
        <v>#DIV/0!</v>
      </c>
      <c r="AC114" s="10" t="s">
        <v>480</v>
      </c>
      <c r="AD114" s="48">
        <v>0</v>
      </c>
      <c r="AE114" s="48">
        <v>0</v>
      </c>
      <c r="AF114" s="48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/>
      <c r="AO114"/>
      <c r="AP114"/>
      <c r="AQ114"/>
      <c r="AR114"/>
      <c r="AS114"/>
      <c r="AT114"/>
      <c r="AU114"/>
    </row>
    <row r="115" spans="2:47">
      <c r="B115" s="87">
        <f t="shared" si="2"/>
        <v>-5.5</v>
      </c>
      <c r="C115" s="87">
        <f t="shared" si="3"/>
        <v>-8.8000000000000007</v>
      </c>
      <c r="D115" s="10" t="s">
        <v>454</v>
      </c>
      <c r="E115" s="58">
        <v>50</v>
      </c>
      <c r="F115" s="58">
        <v>11</v>
      </c>
      <c r="G115" s="58">
        <v>8.3333333333333339</v>
      </c>
      <c r="H115" s="58">
        <v>24.333333333333332</v>
      </c>
      <c r="I115" s="58">
        <v>16.333333333333332</v>
      </c>
      <c r="J115">
        <v>50</v>
      </c>
      <c r="K115">
        <v>0</v>
      </c>
      <c r="L115">
        <v>0</v>
      </c>
      <c r="M115">
        <v>0</v>
      </c>
      <c r="N115">
        <v>0</v>
      </c>
      <c r="O115">
        <v>0</v>
      </c>
      <c r="P115" s="11">
        <v>1.1363636363636365</v>
      </c>
      <c r="Q115" s="11">
        <v>0.75757575757575757</v>
      </c>
      <c r="R115" s="11">
        <v>2.2121212121212119</v>
      </c>
      <c r="S115" s="11">
        <v>1.5151515151515151</v>
      </c>
      <c r="T115" s="11">
        <v>0</v>
      </c>
      <c r="U115" s="11">
        <v>4.5454545454545459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C115" s="10" t="s">
        <v>454</v>
      </c>
      <c r="AD115" s="48">
        <v>0</v>
      </c>
      <c r="AE115" s="48">
        <v>0</v>
      </c>
      <c r="AF115" s="48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/>
      <c r="AO115"/>
      <c r="AP115"/>
      <c r="AQ115"/>
      <c r="AR115"/>
      <c r="AS115"/>
      <c r="AT115"/>
      <c r="AU115"/>
    </row>
    <row r="116" spans="2:47">
      <c r="B116" s="87">
        <f t="shared" si="2"/>
        <v>3.3333333333333335</v>
      </c>
      <c r="C116" s="87">
        <f t="shared" si="3"/>
        <v>2.9333333333333336</v>
      </c>
      <c r="D116" s="10" t="s">
        <v>384</v>
      </c>
      <c r="E116" s="58">
        <v>24</v>
      </c>
      <c r="F116" s="58">
        <v>1.3333333333333333</v>
      </c>
      <c r="G116" s="58">
        <v>6.666666666666667</v>
      </c>
      <c r="H116" s="58">
        <v>5.666666666666667</v>
      </c>
      <c r="I116" s="58">
        <v>6.166666666666667</v>
      </c>
      <c r="J116">
        <v>6</v>
      </c>
      <c r="K116">
        <v>11</v>
      </c>
      <c r="L116">
        <v>3</v>
      </c>
      <c r="M116">
        <v>4</v>
      </c>
      <c r="N116">
        <v>0</v>
      </c>
      <c r="O116">
        <v>0</v>
      </c>
      <c r="P116" s="11">
        <v>4.5</v>
      </c>
      <c r="Q116" s="11">
        <v>5</v>
      </c>
      <c r="R116" s="11">
        <v>4.25</v>
      </c>
      <c r="S116" s="11">
        <v>5</v>
      </c>
      <c r="T116" s="11">
        <v>1</v>
      </c>
      <c r="U116" s="11">
        <v>4.5</v>
      </c>
      <c r="V116" s="11">
        <v>8.25</v>
      </c>
      <c r="W116" s="11">
        <v>2.25</v>
      </c>
      <c r="X116" s="11">
        <v>3</v>
      </c>
      <c r="Y116" s="11">
        <v>0</v>
      </c>
      <c r="Z116" s="11">
        <v>0</v>
      </c>
      <c r="AC116" s="10" t="s">
        <v>384</v>
      </c>
      <c r="AD116" s="48">
        <v>0</v>
      </c>
      <c r="AE116" s="48">
        <v>0</v>
      </c>
      <c r="AF116" s="48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/>
      <c r="AO116"/>
      <c r="AP116"/>
      <c r="AQ116"/>
      <c r="AR116"/>
      <c r="AS116"/>
      <c r="AT116"/>
      <c r="AU116"/>
    </row>
    <row r="117" spans="2:47">
      <c r="B117" s="87">
        <f t="shared" si="2"/>
        <v>-5.166666666666667</v>
      </c>
      <c r="C117" s="87">
        <f t="shared" si="3"/>
        <v>-8.2666666666666675</v>
      </c>
      <c r="D117" s="10" t="s">
        <v>448</v>
      </c>
      <c r="E117" s="58">
        <v>3</v>
      </c>
      <c r="F117" s="58">
        <v>10.333333333333334</v>
      </c>
      <c r="G117" s="58">
        <v>2</v>
      </c>
      <c r="H117" s="58">
        <v>0</v>
      </c>
      <c r="I117" s="58">
        <v>1</v>
      </c>
      <c r="J117">
        <v>2</v>
      </c>
      <c r="K117">
        <v>1</v>
      </c>
      <c r="L117">
        <v>0</v>
      </c>
      <c r="M117">
        <v>0</v>
      </c>
      <c r="N117">
        <v>0</v>
      </c>
      <c r="O117">
        <v>0</v>
      </c>
      <c r="P117" s="11">
        <v>7.2580645161290314E-2</v>
      </c>
      <c r="Q117" s="11">
        <v>0.19354838709677419</v>
      </c>
      <c r="R117" s="11">
        <v>0</v>
      </c>
      <c r="S117" s="11">
        <v>9.6774193548387094E-2</v>
      </c>
      <c r="T117" s="11">
        <v>0</v>
      </c>
      <c r="U117" s="11">
        <v>0.19354838709677419</v>
      </c>
      <c r="V117" s="11">
        <v>9.6774193548387094E-2</v>
      </c>
      <c r="W117" s="11">
        <v>0</v>
      </c>
      <c r="X117" s="11">
        <v>0</v>
      </c>
      <c r="Y117" s="11">
        <v>0</v>
      </c>
      <c r="Z117" s="11">
        <v>0</v>
      </c>
      <c r="AC117" s="10" t="s">
        <v>448</v>
      </c>
      <c r="AD117" s="48">
        <v>0</v>
      </c>
      <c r="AE117" s="48">
        <v>0</v>
      </c>
      <c r="AF117" s="48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/>
      <c r="AO117"/>
      <c r="AP117"/>
      <c r="AQ117"/>
      <c r="AR117"/>
      <c r="AS117"/>
      <c r="AT117"/>
      <c r="AU117"/>
    </row>
    <row r="118" spans="2:47">
      <c r="B118" s="87">
        <f t="shared" si="2"/>
        <v>1.6666666666666665</v>
      </c>
      <c r="C118" s="87">
        <f t="shared" si="3"/>
        <v>0.26666666666666616</v>
      </c>
      <c r="D118" s="10" t="s">
        <v>472</v>
      </c>
      <c r="E118" s="58">
        <v>25</v>
      </c>
      <c r="F118" s="58">
        <v>4.666666666666667</v>
      </c>
      <c r="G118" s="58">
        <v>10</v>
      </c>
      <c r="H118" s="58">
        <v>9.3333333333333339</v>
      </c>
      <c r="I118" s="58">
        <v>9.6666666666666661</v>
      </c>
      <c r="J118">
        <v>2</v>
      </c>
      <c r="K118">
        <v>9</v>
      </c>
      <c r="L118">
        <v>10</v>
      </c>
      <c r="M118">
        <v>4</v>
      </c>
      <c r="N118">
        <v>0</v>
      </c>
      <c r="O118">
        <v>0</v>
      </c>
      <c r="P118" s="11">
        <v>1.3392857142857142</v>
      </c>
      <c r="Q118" s="11">
        <v>2.1428571428571428</v>
      </c>
      <c r="R118" s="11">
        <v>2</v>
      </c>
      <c r="S118" s="11">
        <v>1.5</v>
      </c>
      <c r="T118" s="11">
        <v>0.2857142857142857</v>
      </c>
      <c r="U118" s="11">
        <v>0.42857142857142855</v>
      </c>
      <c r="V118" s="11">
        <v>1.9285714285714284</v>
      </c>
      <c r="W118" s="11">
        <v>2.1428571428571428</v>
      </c>
      <c r="X118" s="11">
        <v>0.8571428571428571</v>
      </c>
      <c r="Y118" s="11">
        <v>0</v>
      </c>
      <c r="Z118" s="11">
        <v>0</v>
      </c>
      <c r="AC118" s="10" t="s">
        <v>472</v>
      </c>
      <c r="AD118" s="48">
        <v>0</v>
      </c>
      <c r="AE118" s="48">
        <v>0</v>
      </c>
      <c r="AF118" s="48">
        <v>0.33333333333333331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/>
      <c r="AO118"/>
      <c r="AP118"/>
      <c r="AQ118"/>
      <c r="AR118"/>
      <c r="AS118"/>
      <c r="AT118"/>
      <c r="AU118"/>
    </row>
    <row r="119" spans="2:47">
      <c r="B119" s="87">
        <f t="shared" si="2"/>
        <v>0</v>
      </c>
      <c r="C119" s="87">
        <f t="shared" si="3"/>
        <v>0</v>
      </c>
      <c r="D119" s="10" t="s">
        <v>338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s="11" t="e">
        <v>#DIV/0!</v>
      </c>
      <c r="Q119" s="11" t="e">
        <v>#DIV/0!</v>
      </c>
      <c r="R119" s="11" t="e">
        <v>#DIV/0!</v>
      </c>
      <c r="S119" s="11" t="e">
        <v>#DIV/0!</v>
      </c>
      <c r="T119" s="11" t="e">
        <v>#DIV/0!</v>
      </c>
      <c r="U119" s="11" t="e">
        <v>#DIV/0!</v>
      </c>
      <c r="V119" s="11" t="e">
        <v>#DIV/0!</v>
      </c>
      <c r="W119" s="11" t="e">
        <v>#DIV/0!</v>
      </c>
      <c r="X119" s="11" t="e">
        <v>#DIV/0!</v>
      </c>
      <c r="Y119" s="11" t="e">
        <v>#DIV/0!</v>
      </c>
      <c r="Z119" s="11" t="e">
        <v>#DIV/0!</v>
      </c>
      <c r="AC119" s="10" t="s">
        <v>338</v>
      </c>
      <c r="AD119" s="48">
        <v>0</v>
      </c>
      <c r="AE119" s="48">
        <v>0</v>
      </c>
      <c r="AF119" s="48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/>
      <c r="AO119"/>
      <c r="AP119"/>
      <c r="AQ119"/>
      <c r="AR119"/>
      <c r="AS119"/>
      <c r="AT119"/>
      <c r="AU119"/>
    </row>
    <row r="120" spans="2:47">
      <c r="B120" s="87">
        <f t="shared" si="2"/>
        <v>-43.333333333333336</v>
      </c>
      <c r="C120" s="87">
        <f t="shared" si="3"/>
        <v>-75.333333333333343</v>
      </c>
      <c r="D120" s="10" t="s">
        <v>318</v>
      </c>
      <c r="E120" s="58">
        <v>29</v>
      </c>
      <c r="F120" s="58">
        <v>106.66666666666667</v>
      </c>
      <c r="G120" s="58">
        <v>2.3333333333333335</v>
      </c>
      <c r="H120" s="58">
        <v>4.333333333333333</v>
      </c>
      <c r="I120" s="58">
        <v>3.3333333333333335</v>
      </c>
      <c r="J120">
        <v>9</v>
      </c>
      <c r="K120">
        <v>8</v>
      </c>
      <c r="L120">
        <v>2</v>
      </c>
      <c r="M120">
        <v>10</v>
      </c>
      <c r="N120">
        <v>0</v>
      </c>
      <c r="O120">
        <v>0</v>
      </c>
      <c r="P120" s="11">
        <v>6.7968749999999994E-2</v>
      </c>
      <c r="Q120" s="11">
        <v>2.1874999999999999E-2</v>
      </c>
      <c r="R120" s="11">
        <v>4.0625000000000001E-2</v>
      </c>
      <c r="S120" s="11">
        <v>5.9374999999999997E-2</v>
      </c>
      <c r="T120" s="11">
        <v>3.125E-2</v>
      </c>
      <c r="U120" s="11">
        <v>8.4374999999999992E-2</v>
      </c>
      <c r="V120" s="11">
        <v>7.4999999999999997E-2</v>
      </c>
      <c r="W120" s="11">
        <v>1.8749999999999999E-2</v>
      </c>
      <c r="X120" s="11">
        <v>9.375E-2</v>
      </c>
      <c r="Y120" s="11">
        <v>0</v>
      </c>
      <c r="Z120" s="11">
        <v>0</v>
      </c>
      <c r="AC120" s="10" t="s">
        <v>318</v>
      </c>
      <c r="AD120" s="48">
        <v>0.66666666666666663</v>
      </c>
      <c r="AE120" s="48">
        <v>2</v>
      </c>
      <c r="AF120" s="48">
        <v>1.3333333333333333</v>
      </c>
      <c r="AG120">
        <v>1</v>
      </c>
      <c r="AH120">
        <v>2</v>
      </c>
      <c r="AI120">
        <v>1</v>
      </c>
      <c r="AJ120">
        <v>1</v>
      </c>
      <c r="AK120">
        <v>1</v>
      </c>
      <c r="AL120">
        <v>0</v>
      </c>
      <c r="AM120">
        <v>0</v>
      </c>
      <c r="AN120"/>
      <c r="AO120"/>
      <c r="AP120"/>
      <c r="AQ120"/>
      <c r="AR120"/>
      <c r="AS120"/>
      <c r="AT120"/>
      <c r="AU120"/>
    </row>
    <row r="121" spans="2:47">
      <c r="B121" s="87">
        <f t="shared" si="2"/>
        <v>2.333333333333333</v>
      </c>
      <c r="C121" s="87">
        <f t="shared" si="3"/>
        <v>1.333333333333333</v>
      </c>
      <c r="D121" s="10" t="s">
        <v>444</v>
      </c>
      <c r="E121" s="58">
        <v>8</v>
      </c>
      <c r="F121" s="58">
        <v>3.3333333333333335</v>
      </c>
      <c r="G121" s="58">
        <v>2.6666666666666665</v>
      </c>
      <c r="H121" s="58">
        <v>1.3333333333333333</v>
      </c>
      <c r="I121" s="58">
        <v>2</v>
      </c>
      <c r="J121">
        <v>0</v>
      </c>
      <c r="K121">
        <v>4</v>
      </c>
      <c r="L121">
        <v>0</v>
      </c>
      <c r="M121">
        <v>4</v>
      </c>
      <c r="N121">
        <v>0</v>
      </c>
      <c r="O121">
        <v>0</v>
      </c>
      <c r="P121" s="11">
        <v>0.6</v>
      </c>
      <c r="Q121" s="11">
        <v>0.8</v>
      </c>
      <c r="R121" s="11">
        <v>0.4</v>
      </c>
      <c r="S121" s="11">
        <v>0.4</v>
      </c>
      <c r="T121" s="11">
        <v>0.4</v>
      </c>
      <c r="U121" s="11">
        <v>0</v>
      </c>
      <c r="V121" s="11">
        <v>1.2</v>
      </c>
      <c r="W121" s="11">
        <v>0</v>
      </c>
      <c r="X121" s="11">
        <v>1.2</v>
      </c>
      <c r="Y121" s="11">
        <v>0</v>
      </c>
      <c r="Z121" s="11">
        <v>0</v>
      </c>
      <c r="AC121" s="10" t="s">
        <v>444</v>
      </c>
      <c r="AD121" s="48">
        <v>0</v>
      </c>
      <c r="AE121" s="48">
        <v>0</v>
      </c>
      <c r="AF121" s="48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/>
      <c r="AO121"/>
      <c r="AP121"/>
      <c r="AQ121"/>
      <c r="AR121"/>
      <c r="AS121"/>
      <c r="AT121"/>
      <c r="AU121"/>
    </row>
    <row r="122" spans="2:47">
      <c r="B122" s="87">
        <f t="shared" si="2"/>
        <v>0</v>
      </c>
      <c r="C122" s="87">
        <f t="shared" si="3"/>
        <v>0</v>
      </c>
      <c r="D122" s="10" t="s">
        <v>462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s="11" t="e">
        <v>#DIV/0!</v>
      </c>
      <c r="Q122" s="11" t="e">
        <v>#DIV/0!</v>
      </c>
      <c r="R122" s="11" t="e">
        <v>#DIV/0!</v>
      </c>
      <c r="S122" s="11" t="e">
        <v>#DIV/0!</v>
      </c>
      <c r="T122" s="11" t="e">
        <v>#DIV/0!</v>
      </c>
      <c r="U122" s="11" t="e">
        <v>#DIV/0!</v>
      </c>
      <c r="V122" s="11" t="e">
        <v>#DIV/0!</v>
      </c>
      <c r="W122" s="11" t="e">
        <v>#DIV/0!</v>
      </c>
      <c r="X122" s="11" t="e">
        <v>#DIV/0!</v>
      </c>
      <c r="Y122" s="11" t="e">
        <v>#DIV/0!</v>
      </c>
      <c r="Z122" s="11" t="e">
        <v>#DIV/0!</v>
      </c>
      <c r="AC122" s="10" t="s">
        <v>462</v>
      </c>
      <c r="AD122" s="48">
        <v>0</v>
      </c>
      <c r="AE122" s="48">
        <v>0</v>
      </c>
      <c r="AF122" s="48">
        <v>0.66666666666666663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0</v>
      </c>
      <c r="AM122">
        <v>0</v>
      </c>
      <c r="AN122"/>
      <c r="AO122"/>
      <c r="AP122"/>
      <c r="AQ122"/>
      <c r="AR122"/>
      <c r="AS122"/>
      <c r="AT122"/>
      <c r="AU122"/>
    </row>
    <row r="123" spans="2:47">
      <c r="B123" s="87">
        <f t="shared" si="2"/>
        <v>0.33333333333333393</v>
      </c>
      <c r="C123" s="87">
        <f t="shared" si="3"/>
        <v>-6.0666666666666664</v>
      </c>
      <c r="D123" s="10" t="s">
        <v>336</v>
      </c>
      <c r="E123" s="58">
        <v>45</v>
      </c>
      <c r="F123" s="58">
        <v>21.333333333333332</v>
      </c>
      <c r="G123" s="58">
        <v>12.666666666666666</v>
      </c>
      <c r="H123" s="58">
        <v>12.333333333333334</v>
      </c>
      <c r="I123" s="58">
        <v>12.5</v>
      </c>
      <c r="J123">
        <v>10</v>
      </c>
      <c r="K123">
        <v>10</v>
      </c>
      <c r="L123">
        <v>14</v>
      </c>
      <c r="M123">
        <v>11</v>
      </c>
      <c r="N123">
        <v>0</v>
      </c>
      <c r="O123">
        <v>0</v>
      </c>
      <c r="P123" s="11">
        <v>0.52734375</v>
      </c>
      <c r="Q123" s="11">
        <v>0.59375</v>
      </c>
      <c r="R123" s="11">
        <v>0.578125</v>
      </c>
      <c r="S123" s="11">
        <v>0.53125</v>
      </c>
      <c r="T123" s="11">
        <v>0.171875</v>
      </c>
      <c r="U123" s="11">
        <v>0.46875</v>
      </c>
      <c r="V123" s="11">
        <v>0.46875</v>
      </c>
      <c r="W123" s="11">
        <v>0.65625</v>
      </c>
      <c r="X123" s="11">
        <v>0.515625</v>
      </c>
      <c r="Y123" s="11">
        <v>0</v>
      </c>
      <c r="Z123" s="11">
        <v>0</v>
      </c>
      <c r="AC123" s="10" t="s">
        <v>336</v>
      </c>
      <c r="AD123" s="48">
        <v>2.6666666666666665</v>
      </c>
      <c r="AE123" s="48">
        <v>4</v>
      </c>
      <c r="AF123" s="48">
        <v>1.3333333333333333</v>
      </c>
      <c r="AG123">
        <v>0</v>
      </c>
      <c r="AH123">
        <v>1</v>
      </c>
      <c r="AI123">
        <v>1</v>
      </c>
      <c r="AJ123">
        <v>2</v>
      </c>
      <c r="AK123">
        <v>0</v>
      </c>
      <c r="AL123">
        <v>0</v>
      </c>
      <c r="AM123">
        <v>0</v>
      </c>
      <c r="AN123"/>
      <c r="AO123"/>
      <c r="AP123"/>
      <c r="AQ123"/>
      <c r="AR123"/>
      <c r="AS123"/>
      <c r="AT123"/>
      <c r="AU123"/>
    </row>
    <row r="124" spans="2:47">
      <c r="B124" s="87">
        <f t="shared" si="2"/>
        <v>-1.6666666666666667</v>
      </c>
      <c r="C124" s="87">
        <f t="shared" si="3"/>
        <v>-2.666666666666667</v>
      </c>
      <c r="D124" s="10" t="s">
        <v>408</v>
      </c>
      <c r="E124" s="58">
        <v>2</v>
      </c>
      <c r="F124" s="58">
        <v>3.3333333333333335</v>
      </c>
      <c r="G124" s="58">
        <v>0</v>
      </c>
      <c r="H124" s="58">
        <v>0</v>
      </c>
      <c r="I124" s="58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 s="11">
        <v>0.15</v>
      </c>
      <c r="Q124" s="11">
        <v>0</v>
      </c>
      <c r="R124" s="11">
        <v>0</v>
      </c>
      <c r="S124" s="11">
        <v>0.2</v>
      </c>
      <c r="T124" s="11">
        <v>0</v>
      </c>
      <c r="U124" s="11">
        <v>0.6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C124" s="10" t="s">
        <v>408</v>
      </c>
      <c r="AD124" s="48">
        <v>0</v>
      </c>
      <c r="AE124" s="48">
        <v>0</v>
      </c>
      <c r="AF124" s="48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/>
      <c r="AO124"/>
      <c r="AP124"/>
      <c r="AQ124"/>
      <c r="AR124"/>
      <c r="AS124"/>
      <c r="AT124"/>
      <c r="AU124"/>
    </row>
    <row r="125" spans="2:47">
      <c r="B125" s="87">
        <f t="shared" si="2"/>
        <v>5</v>
      </c>
      <c r="C125" s="87">
        <f t="shared" si="3"/>
        <v>-16</v>
      </c>
      <c r="D125" s="10" t="s">
        <v>360</v>
      </c>
      <c r="E125" s="58">
        <v>226</v>
      </c>
      <c r="F125" s="58">
        <v>70</v>
      </c>
      <c r="G125" s="58">
        <v>70</v>
      </c>
      <c r="H125" s="58">
        <v>63.333333333333336</v>
      </c>
      <c r="I125" s="58">
        <v>66.666666666666671</v>
      </c>
      <c r="J125">
        <v>70</v>
      </c>
      <c r="K125">
        <v>20</v>
      </c>
      <c r="L125">
        <v>96</v>
      </c>
      <c r="M125">
        <v>40</v>
      </c>
      <c r="N125">
        <v>0</v>
      </c>
      <c r="O125">
        <v>0</v>
      </c>
      <c r="P125" s="11">
        <v>0.80714285714285716</v>
      </c>
      <c r="Q125" s="11">
        <v>1</v>
      </c>
      <c r="R125" s="11">
        <v>0.90476190476190477</v>
      </c>
      <c r="S125" s="11">
        <v>0.88571428571428568</v>
      </c>
      <c r="T125" s="11">
        <v>0.19047619047619047</v>
      </c>
      <c r="U125" s="11">
        <v>1</v>
      </c>
      <c r="V125" s="11">
        <v>0.2857142857142857</v>
      </c>
      <c r="W125" s="11">
        <v>1.3714285714285714</v>
      </c>
      <c r="X125" s="11">
        <v>0.5714285714285714</v>
      </c>
      <c r="Y125" s="11">
        <v>0</v>
      </c>
      <c r="Z125" s="11">
        <v>0</v>
      </c>
      <c r="AC125" s="10" t="s">
        <v>360</v>
      </c>
      <c r="AD125" s="48">
        <v>5</v>
      </c>
      <c r="AE125" s="48">
        <v>0.33333333333333331</v>
      </c>
      <c r="AF125" s="48">
        <v>1.6666666666666665</v>
      </c>
      <c r="AG125">
        <v>3</v>
      </c>
      <c r="AH125">
        <v>3</v>
      </c>
      <c r="AI125">
        <v>0</v>
      </c>
      <c r="AJ125">
        <v>2</v>
      </c>
      <c r="AK125">
        <v>3</v>
      </c>
      <c r="AL125">
        <v>0</v>
      </c>
      <c r="AM125">
        <v>0</v>
      </c>
      <c r="AN125"/>
      <c r="AO125"/>
      <c r="AP125"/>
      <c r="AQ125"/>
      <c r="AR125"/>
      <c r="AS125"/>
      <c r="AT125"/>
      <c r="AU125"/>
    </row>
    <row r="126" spans="2:47">
      <c r="B126" s="87">
        <f t="shared" si="2"/>
        <v>0</v>
      </c>
      <c r="C126" s="87">
        <f t="shared" si="3"/>
        <v>0</v>
      </c>
      <c r="D126" s="10" t="s">
        <v>478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s="11" t="e">
        <v>#DIV/0!</v>
      </c>
      <c r="Q126" s="11" t="e">
        <v>#DIV/0!</v>
      </c>
      <c r="R126" s="11" t="e">
        <v>#DIV/0!</v>
      </c>
      <c r="S126" s="11" t="e">
        <v>#DIV/0!</v>
      </c>
      <c r="T126" s="11" t="e">
        <v>#DIV/0!</v>
      </c>
      <c r="U126" s="11" t="e">
        <v>#DIV/0!</v>
      </c>
      <c r="V126" s="11" t="e">
        <v>#DIV/0!</v>
      </c>
      <c r="W126" s="11" t="e">
        <v>#DIV/0!</v>
      </c>
      <c r="X126" s="11" t="e">
        <v>#DIV/0!</v>
      </c>
      <c r="Y126" s="11" t="e">
        <v>#DIV/0!</v>
      </c>
      <c r="Z126" s="11" t="e">
        <v>#DIV/0!</v>
      </c>
      <c r="AC126" s="10" t="s">
        <v>478</v>
      </c>
      <c r="AD126" s="48">
        <v>0</v>
      </c>
      <c r="AE126" s="48">
        <v>0</v>
      </c>
      <c r="AF126" s="48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/>
      <c r="AO126"/>
      <c r="AP126"/>
      <c r="AQ126"/>
      <c r="AR126"/>
      <c r="AS126"/>
      <c r="AT126"/>
      <c r="AU126"/>
    </row>
    <row r="127" spans="2:47">
      <c r="B127" s="87">
        <f t="shared" si="2"/>
        <v>-4</v>
      </c>
      <c r="C127" s="87">
        <f t="shared" si="3"/>
        <v>-6.4</v>
      </c>
      <c r="D127" s="10" t="s">
        <v>368</v>
      </c>
      <c r="E127" s="58">
        <v>0</v>
      </c>
      <c r="F127" s="58">
        <v>8</v>
      </c>
      <c r="G127" s="58">
        <v>0</v>
      </c>
      <c r="H127" s="58">
        <v>0</v>
      </c>
      <c r="I127" s="58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C127" s="10" t="s">
        <v>368</v>
      </c>
      <c r="AD127" s="48">
        <v>2.3333333333333335</v>
      </c>
      <c r="AE127" s="48">
        <v>1.6666666666666667</v>
      </c>
      <c r="AF127" s="48">
        <v>1</v>
      </c>
      <c r="AG127">
        <v>0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  <c r="AN127"/>
      <c r="AO127"/>
      <c r="AP127"/>
      <c r="AQ127"/>
      <c r="AR127"/>
      <c r="AS127"/>
      <c r="AT127"/>
      <c r="AU127"/>
    </row>
    <row r="128" spans="2:47">
      <c r="B128" s="87">
        <f t="shared" si="2"/>
        <v>26.833333333333336</v>
      </c>
      <c r="C128" s="87">
        <f t="shared" si="3"/>
        <v>18.933333333333334</v>
      </c>
      <c r="D128" s="10" t="s">
        <v>348</v>
      </c>
      <c r="E128" s="58">
        <v>392</v>
      </c>
      <c r="F128" s="58">
        <v>26.333333333333332</v>
      </c>
      <c r="G128" s="58">
        <v>118.33333333333333</v>
      </c>
      <c r="H128" s="58">
        <v>31.666666666666668</v>
      </c>
      <c r="I128" s="58">
        <v>75</v>
      </c>
      <c r="J128">
        <v>71</v>
      </c>
      <c r="K128">
        <v>77</v>
      </c>
      <c r="L128">
        <v>204</v>
      </c>
      <c r="M128">
        <v>40</v>
      </c>
      <c r="N128">
        <v>0</v>
      </c>
      <c r="O128">
        <v>0</v>
      </c>
      <c r="P128" s="11">
        <v>3.7215189873417724</v>
      </c>
      <c r="Q128" s="11">
        <v>4.4936708860759493</v>
      </c>
      <c r="R128" s="11">
        <v>1.2025316455696202</v>
      </c>
      <c r="S128" s="11">
        <v>4.4556962025316453</v>
      </c>
      <c r="T128" s="11">
        <v>0.50632911392405067</v>
      </c>
      <c r="U128" s="11">
        <v>2.6962025316455698</v>
      </c>
      <c r="V128" s="11">
        <v>2.9240506329113924</v>
      </c>
      <c r="W128" s="11">
        <v>7.7468354430379751</v>
      </c>
      <c r="X128" s="11">
        <v>1.518987341772152</v>
      </c>
      <c r="Y128" s="11">
        <v>0</v>
      </c>
      <c r="Z128" s="11">
        <v>0</v>
      </c>
      <c r="AC128" s="10" t="s">
        <v>348</v>
      </c>
      <c r="AD128" s="48">
        <v>0</v>
      </c>
      <c r="AE128" s="48">
        <v>0</v>
      </c>
      <c r="AF128" s="48">
        <v>1.6666666666666667</v>
      </c>
      <c r="AG128">
        <v>0</v>
      </c>
      <c r="AH128">
        <v>1</v>
      </c>
      <c r="AI128">
        <v>1</v>
      </c>
      <c r="AJ128">
        <v>3</v>
      </c>
      <c r="AK128">
        <v>0</v>
      </c>
      <c r="AL128">
        <v>0</v>
      </c>
      <c r="AM128">
        <v>0</v>
      </c>
      <c r="AN128"/>
      <c r="AO128"/>
      <c r="AP128"/>
      <c r="AQ128"/>
      <c r="AR128"/>
      <c r="AS128"/>
      <c r="AT128"/>
      <c r="AU128"/>
    </row>
    <row r="129" spans="2:47">
      <c r="B129" s="87">
        <f t="shared" si="2"/>
        <v>-4.5</v>
      </c>
      <c r="C129" s="87">
        <f t="shared" si="3"/>
        <v>-19.200000000000003</v>
      </c>
      <c r="D129" s="10" t="s">
        <v>362</v>
      </c>
      <c r="E129" s="58">
        <v>140</v>
      </c>
      <c r="F129" s="58">
        <v>49</v>
      </c>
      <c r="G129" s="58">
        <v>53</v>
      </c>
      <c r="H129" s="58">
        <v>39.333333333333336</v>
      </c>
      <c r="I129" s="58">
        <v>46.166666666666664</v>
      </c>
      <c r="J129">
        <v>44</v>
      </c>
      <c r="K129">
        <v>33</v>
      </c>
      <c r="L129">
        <v>43</v>
      </c>
      <c r="M129">
        <v>20</v>
      </c>
      <c r="N129">
        <v>0</v>
      </c>
      <c r="O129">
        <v>0</v>
      </c>
      <c r="P129" s="11">
        <v>0.7142857142857143</v>
      </c>
      <c r="Q129" s="11">
        <v>1.0816326530612246</v>
      </c>
      <c r="R129" s="11">
        <v>0.80272108843537415</v>
      </c>
      <c r="S129" s="11">
        <v>0.81632653061224492</v>
      </c>
      <c r="T129" s="11">
        <v>0.1360544217687075</v>
      </c>
      <c r="U129" s="11">
        <v>0.89795918367346939</v>
      </c>
      <c r="V129" s="11">
        <v>0.67346938775510201</v>
      </c>
      <c r="W129" s="11">
        <v>0.87755102040816324</v>
      </c>
      <c r="X129" s="11">
        <v>0.40816326530612246</v>
      </c>
      <c r="Y129" s="11">
        <v>0</v>
      </c>
      <c r="Z129" s="11">
        <v>0</v>
      </c>
      <c r="AC129" s="10" t="s">
        <v>362</v>
      </c>
      <c r="AD129" s="48">
        <v>2.3333333333333335</v>
      </c>
      <c r="AE129" s="48">
        <v>1.3333333333333333</v>
      </c>
      <c r="AF129" s="48">
        <v>2.3333333333333335</v>
      </c>
      <c r="AG129">
        <v>1</v>
      </c>
      <c r="AH129">
        <v>4</v>
      </c>
      <c r="AI129">
        <v>2</v>
      </c>
      <c r="AJ129">
        <v>1</v>
      </c>
      <c r="AK129">
        <v>1</v>
      </c>
      <c r="AL129">
        <v>0</v>
      </c>
      <c r="AM129">
        <v>0</v>
      </c>
      <c r="AN129"/>
      <c r="AO129"/>
      <c r="AP129"/>
      <c r="AQ129"/>
      <c r="AR129"/>
      <c r="AS129"/>
      <c r="AT129"/>
      <c r="AU129"/>
    </row>
    <row r="130" spans="2:47">
      <c r="B130" s="87">
        <f t="shared" si="2"/>
        <v>-4.6666666666666679</v>
      </c>
      <c r="C130" s="87">
        <f t="shared" si="3"/>
        <v>-16.466666666666669</v>
      </c>
      <c r="D130" s="10" t="s">
        <v>442</v>
      </c>
      <c r="E130" s="58">
        <v>95</v>
      </c>
      <c r="F130" s="58">
        <v>39.333333333333336</v>
      </c>
      <c r="G130" s="58">
        <v>34.333333333333336</v>
      </c>
      <c r="H130" s="58">
        <v>29.666666666666668</v>
      </c>
      <c r="I130" s="58">
        <v>32</v>
      </c>
      <c r="J130">
        <v>24</v>
      </c>
      <c r="K130">
        <v>31</v>
      </c>
      <c r="L130">
        <v>25</v>
      </c>
      <c r="M130">
        <v>15</v>
      </c>
      <c r="N130">
        <v>0</v>
      </c>
      <c r="O130">
        <v>0</v>
      </c>
      <c r="P130" s="11">
        <v>0.60381355932203384</v>
      </c>
      <c r="Q130" s="11">
        <v>0.8728813559322034</v>
      </c>
      <c r="R130" s="11">
        <v>0.75423728813559321</v>
      </c>
      <c r="S130" s="11">
        <v>0.67796610169491522</v>
      </c>
      <c r="T130" s="11">
        <v>0.1271186440677966</v>
      </c>
      <c r="U130" s="11">
        <v>0.61016949152542366</v>
      </c>
      <c r="V130" s="11">
        <v>0.78813559322033888</v>
      </c>
      <c r="W130" s="11">
        <v>0.63559322033898302</v>
      </c>
      <c r="X130" s="11">
        <v>0.38135593220338981</v>
      </c>
      <c r="Y130" s="11">
        <v>0</v>
      </c>
      <c r="Z130" s="11">
        <v>0</v>
      </c>
      <c r="AC130" s="10" t="s">
        <v>442</v>
      </c>
      <c r="AD130" s="48">
        <v>0</v>
      </c>
      <c r="AE130" s="48">
        <v>0</v>
      </c>
      <c r="AF130" s="48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/>
      <c r="AO130"/>
      <c r="AP130"/>
      <c r="AQ130"/>
      <c r="AR130"/>
      <c r="AS130"/>
      <c r="AT130"/>
      <c r="AU130"/>
    </row>
    <row r="131" spans="2:47">
      <c r="B131" s="87">
        <f t="shared" si="2"/>
        <v>-8</v>
      </c>
      <c r="C131" s="87">
        <f t="shared" si="3"/>
        <v>-20</v>
      </c>
      <c r="D131" s="10" t="s">
        <v>404</v>
      </c>
      <c r="E131" s="58">
        <v>40</v>
      </c>
      <c r="F131" s="58">
        <v>40</v>
      </c>
      <c r="G131" s="58">
        <v>4.333333333333333</v>
      </c>
      <c r="H131" s="58">
        <v>3.6666666666666665</v>
      </c>
      <c r="I131" s="58">
        <v>4</v>
      </c>
      <c r="J131">
        <v>4</v>
      </c>
      <c r="K131">
        <v>14</v>
      </c>
      <c r="L131">
        <v>10</v>
      </c>
      <c r="M131">
        <v>12</v>
      </c>
      <c r="N131">
        <v>0</v>
      </c>
      <c r="O131">
        <v>0</v>
      </c>
      <c r="P131" s="11">
        <v>0.25</v>
      </c>
      <c r="Q131" s="11">
        <v>0.10833333333333334</v>
      </c>
      <c r="R131" s="11">
        <v>9.166666666666666E-2</v>
      </c>
      <c r="S131" s="11">
        <v>0.23333333333333334</v>
      </c>
      <c r="T131" s="11">
        <v>0.1</v>
      </c>
      <c r="U131" s="11">
        <v>0.1</v>
      </c>
      <c r="V131" s="11">
        <v>0.35</v>
      </c>
      <c r="W131" s="11">
        <v>0.25</v>
      </c>
      <c r="X131" s="11">
        <v>0.3</v>
      </c>
      <c r="Y131" s="11">
        <v>0</v>
      </c>
      <c r="Z131" s="11">
        <v>0</v>
      </c>
      <c r="AC131" s="10" t="s">
        <v>404</v>
      </c>
      <c r="AD131" s="48">
        <v>1.3333333333333333</v>
      </c>
      <c r="AE131" s="48">
        <v>0.33333333333333331</v>
      </c>
      <c r="AF131" s="48">
        <v>0.66666666666666663</v>
      </c>
      <c r="AG131">
        <v>0</v>
      </c>
      <c r="AH131">
        <v>0</v>
      </c>
      <c r="AI131">
        <v>2</v>
      </c>
      <c r="AJ131">
        <v>0</v>
      </c>
      <c r="AK131">
        <v>0</v>
      </c>
      <c r="AL131">
        <v>0</v>
      </c>
      <c r="AM131">
        <v>0</v>
      </c>
      <c r="AN131"/>
      <c r="AO131"/>
      <c r="AP131"/>
      <c r="AQ131"/>
      <c r="AR131"/>
      <c r="AS131"/>
      <c r="AT131"/>
      <c r="AU131"/>
    </row>
    <row r="132" spans="2:47">
      <c r="B132" s="87">
        <f t="shared" si="2"/>
        <v>-1</v>
      </c>
      <c r="C132" s="87">
        <f t="shared" si="3"/>
        <v>-1.6</v>
      </c>
      <c r="D132" s="10" t="s">
        <v>422</v>
      </c>
      <c r="E132" s="58">
        <v>0</v>
      </c>
      <c r="F132" s="58">
        <v>2</v>
      </c>
      <c r="G132" s="58">
        <v>0</v>
      </c>
      <c r="H132" s="58">
        <v>0</v>
      </c>
      <c r="I132" s="58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C132" s="10" t="s">
        <v>422</v>
      </c>
      <c r="AD132" s="48">
        <v>0</v>
      </c>
      <c r="AE132" s="48">
        <v>0</v>
      </c>
      <c r="AF132" s="48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/>
      <c r="AO132"/>
      <c r="AP132"/>
      <c r="AQ132"/>
      <c r="AR132"/>
      <c r="AS132"/>
      <c r="AT132"/>
      <c r="AU132"/>
    </row>
    <row r="133" spans="2:47">
      <c r="B133" s="87">
        <f t="shared" ref="B133:B190" si="4">IF(D133="","",M133-F133*0.5)</f>
        <v>-3.8333333333333335</v>
      </c>
      <c r="C133" s="87">
        <f t="shared" ref="C133:C190" si="5">IF(D133="","",M133-F133*0.8)</f>
        <v>-6.1333333333333337</v>
      </c>
      <c r="D133" s="10" t="s">
        <v>476</v>
      </c>
      <c r="E133" s="58">
        <v>0</v>
      </c>
      <c r="F133" s="58">
        <v>7.666666666666667</v>
      </c>
      <c r="G133" s="58">
        <v>0</v>
      </c>
      <c r="H133" s="58">
        <v>0</v>
      </c>
      <c r="I133" s="58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C133" s="10" t="s">
        <v>476</v>
      </c>
      <c r="AD133" s="48">
        <v>0</v>
      </c>
      <c r="AE133" s="48">
        <v>0</v>
      </c>
      <c r="AF133" s="48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/>
      <c r="AO133"/>
      <c r="AP133"/>
      <c r="AQ133"/>
      <c r="AR133"/>
      <c r="AS133"/>
      <c r="AT133"/>
      <c r="AU133"/>
    </row>
    <row r="134" spans="2:47">
      <c r="B134" s="87">
        <f t="shared" si="4"/>
        <v>0</v>
      </c>
      <c r="C134" s="87">
        <f t="shared" si="5"/>
        <v>0</v>
      </c>
      <c r="D134" s="10" t="s">
        <v>342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s="11" t="e">
        <v>#DIV/0!</v>
      </c>
      <c r="Q134" s="11" t="e">
        <v>#DIV/0!</v>
      </c>
      <c r="R134" s="11" t="e">
        <v>#DIV/0!</v>
      </c>
      <c r="S134" s="11" t="e">
        <v>#DIV/0!</v>
      </c>
      <c r="T134" s="11" t="e">
        <v>#DIV/0!</v>
      </c>
      <c r="U134" s="11" t="e">
        <v>#DIV/0!</v>
      </c>
      <c r="V134" s="11" t="e">
        <v>#DIV/0!</v>
      </c>
      <c r="W134" s="11" t="e">
        <v>#DIV/0!</v>
      </c>
      <c r="X134" s="11" t="e">
        <v>#DIV/0!</v>
      </c>
      <c r="Y134" s="11" t="e">
        <v>#DIV/0!</v>
      </c>
      <c r="Z134" s="11" t="e">
        <v>#DIV/0!</v>
      </c>
      <c r="AC134" s="10" t="s">
        <v>342</v>
      </c>
      <c r="AD134" s="48">
        <v>0</v>
      </c>
      <c r="AE134" s="48">
        <v>0</v>
      </c>
      <c r="AF134" s="48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/>
      <c r="AO134"/>
      <c r="AP134"/>
      <c r="AQ134"/>
      <c r="AR134"/>
      <c r="AS134"/>
      <c r="AT134"/>
      <c r="AU134"/>
    </row>
    <row r="135" spans="2:47">
      <c r="B135" s="87">
        <f t="shared" si="4"/>
        <v>-4.8333333333333339</v>
      </c>
      <c r="C135" s="87">
        <f t="shared" si="5"/>
        <v>-12.533333333333335</v>
      </c>
      <c r="D135" s="10" t="s">
        <v>398</v>
      </c>
      <c r="E135" s="58">
        <v>51</v>
      </c>
      <c r="F135" s="58">
        <v>25.666666666666668</v>
      </c>
      <c r="G135" s="58">
        <v>6.333333333333333</v>
      </c>
      <c r="H135" s="58">
        <v>9</v>
      </c>
      <c r="I135" s="58">
        <v>7.666666666666667</v>
      </c>
      <c r="J135">
        <v>20</v>
      </c>
      <c r="K135">
        <v>17</v>
      </c>
      <c r="L135">
        <v>6</v>
      </c>
      <c r="M135">
        <v>8</v>
      </c>
      <c r="N135">
        <v>0</v>
      </c>
      <c r="O135">
        <v>0</v>
      </c>
      <c r="P135" s="11">
        <v>0.49675324675324672</v>
      </c>
      <c r="Q135" s="11">
        <v>0.24675324675324675</v>
      </c>
      <c r="R135" s="11">
        <v>0.35064935064935066</v>
      </c>
      <c r="S135" s="11">
        <v>0.55844155844155841</v>
      </c>
      <c r="T135" s="11">
        <v>0.1038961038961039</v>
      </c>
      <c r="U135" s="11">
        <v>0.77922077922077915</v>
      </c>
      <c r="V135" s="11">
        <v>0.66233766233766234</v>
      </c>
      <c r="W135" s="11">
        <v>0.23376623376623376</v>
      </c>
      <c r="X135" s="11">
        <v>0.31168831168831168</v>
      </c>
      <c r="Y135" s="11">
        <v>0</v>
      </c>
      <c r="Z135" s="11">
        <v>0</v>
      </c>
      <c r="AC135" s="10" t="s">
        <v>398</v>
      </c>
      <c r="AD135" s="48">
        <v>0</v>
      </c>
      <c r="AE135" s="48">
        <v>0</v>
      </c>
      <c r="AF135" s="48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/>
      <c r="AO135"/>
      <c r="AP135"/>
      <c r="AQ135"/>
      <c r="AR135"/>
      <c r="AS135"/>
      <c r="AT135"/>
      <c r="AU135"/>
    </row>
    <row r="136" spans="2:47">
      <c r="B136" s="87">
        <f t="shared" si="4"/>
        <v>17.333333333333332</v>
      </c>
      <c r="C136" s="87">
        <f t="shared" si="5"/>
        <v>15.733333333333334</v>
      </c>
      <c r="D136" s="10" t="s">
        <v>400</v>
      </c>
      <c r="E136" s="58">
        <v>60</v>
      </c>
      <c r="F136" s="58">
        <v>5.333333333333333</v>
      </c>
      <c r="G136" s="58">
        <v>18.666666666666668</v>
      </c>
      <c r="H136" s="58">
        <v>15.666666666666666</v>
      </c>
      <c r="I136" s="58">
        <v>17.166666666666668</v>
      </c>
      <c r="J136">
        <v>40</v>
      </c>
      <c r="K136">
        <v>0</v>
      </c>
      <c r="L136">
        <v>0</v>
      </c>
      <c r="M136">
        <v>20</v>
      </c>
      <c r="N136">
        <v>0</v>
      </c>
      <c r="O136">
        <v>0</v>
      </c>
      <c r="P136" s="11">
        <v>2.8125</v>
      </c>
      <c r="Q136" s="11">
        <v>3.5</v>
      </c>
      <c r="R136" s="11">
        <v>2.9375</v>
      </c>
      <c r="S136" s="11">
        <v>2.5</v>
      </c>
      <c r="T136" s="11">
        <v>1.25</v>
      </c>
      <c r="U136" s="11">
        <v>7.5</v>
      </c>
      <c r="V136" s="11">
        <v>0</v>
      </c>
      <c r="W136" s="11">
        <v>0</v>
      </c>
      <c r="X136" s="11">
        <v>3.75</v>
      </c>
      <c r="Y136" s="11">
        <v>0</v>
      </c>
      <c r="Z136" s="11">
        <v>0</v>
      </c>
      <c r="AC136" s="10" t="s">
        <v>400</v>
      </c>
      <c r="AD136" s="48">
        <v>0</v>
      </c>
      <c r="AE136" s="48">
        <v>0</v>
      </c>
      <c r="AF136" s="48">
        <v>1</v>
      </c>
      <c r="AG136">
        <v>1</v>
      </c>
      <c r="AH136">
        <v>0</v>
      </c>
      <c r="AI136">
        <v>3</v>
      </c>
      <c r="AJ136">
        <v>0</v>
      </c>
      <c r="AK136">
        <v>1</v>
      </c>
      <c r="AL136">
        <v>0</v>
      </c>
      <c r="AM136">
        <v>0</v>
      </c>
      <c r="AN136"/>
      <c r="AO136"/>
      <c r="AP136"/>
      <c r="AQ136"/>
      <c r="AR136"/>
      <c r="AS136"/>
      <c r="AT136"/>
      <c r="AU136"/>
    </row>
    <row r="137" spans="2:47">
      <c r="B137" s="87">
        <f t="shared" si="4"/>
        <v>8.6666666666666661</v>
      </c>
      <c r="C137" s="87">
        <f t="shared" si="5"/>
        <v>1.8666666666666636</v>
      </c>
      <c r="D137" s="10" t="s">
        <v>352</v>
      </c>
      <c r="E137" s="58">
        <v>88</v>
      </c>
      <c r="F137" s="58">
        <v>22.666666666666668</v>
      </c>
      <c r="G137" s="58">
        <v>36</v>
      </c>
      <c r="H137" s="58">
        <v>28.666666666666668</v>
      </c>
      <c r="I137" s="58">
        <v>32.333333333333336</v>
      </c>
      <c r="J137">
        <v>24</v>
      </c>
      <c r="K137">
        <v>20</v>
      </c>
      <c r="L137">
        <v>24</v>
      </c>
      <c r="M137">
        <v>20</v>
      </c>
      <c r="N137">
        <v>0</v>
      </c>
      <c r="O137">
        <v>0</v>
      </c>
      <c r="P137" s="11">
        <v>0.97058823529411764</v>
      </c>
      <c r="Q137" s="11">
        <v>1.588235294117647</v>
      </c>
      <c r="R137" s="11">
        <v>1.2647058823529411</v>
      </c>
      <c r="S137" s="11">
        <v>1</v>
      </c>
      <c r="T137" s="11">
        <v>0.29411764705882354</v>
      </c>
      <c r="U137" s="11">
        <v>1.0588235294117647</v>
      </c>
      <c r="V137" s="11">
        <v>0.88235294117647056</v>
      </c>
      <c r="W137" s="11">
        <v>1.0588235294117647</v>
      </c>
      <c r="X137" s="11">
        <v>0.88235294117647056</v>
      </c>
      <c r="Y137" s="11">
        <v>0</v>
      </c>
      <c r="Z137" s="11">
        <v>0</v>
      </c>
      <c r="AC137" s="10" t="s">
        <v>352</v>
      </c>
      <c r="AD137" s="48">
        <v>1</v>
      </c>
      <c r="AE137" s="48">
        <v>0</v>
      </c>
      <c r="AF137" s="48">
        <v>0.33333333333333331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/>
      <c r="AO137"/>
      <c r="AP137"/>
      <c r="AQ137"/>
      <c r="AR137"/>
      <c r="AS137"/>
      <c r="AT137"/>
      <c r="AU137"/>
    </row>
    <row r="138" spans="2:47">
      <c r="B138" s="87">
        <f t="shared" si="4"/>
        <v>3</v>
      </c>
      <c r="C138" s="87">
        <f t="shared" si="5"/>
        <v>3</v>
      </c>
      <c r="D138" s="10" t="s">
        <v>312</v>
      </c>
      <c r="E138" s="58">
        <v>20</v>
      </c>
      <c r="F138" s="58">
        <v>0</v>
      </c>
      <c r="G138" s="58">
        <v>8.3333333333333339</v>
      </c>
      <c r="H138" s="58">
        <v>6</v>
      </c>
      <c r="I138" s="58">
        <v>7.166666666666667</v>
      </c>
      <c r="J138">
        <v>6</v>
      </c>
      <c r="K138">
        <v>4</v>
      </c>
      <c r="L138">
        <v>7</v>
      </c>
      <c r="M138">
        <v>3</v>
      </c>
      <c r="N138">
        <v>0</v>
      </c>
      <c r="O138">
        <v>0</v>
      </c>
      <c r="P138" s="11" t="e">
        <v>#DIV/0!</v>
      </c>
      <c r="Q138" s="11" t="e">
        <v>#DIV/0!</v>
      </c>
      <c r="R138" s="11" t="e">
        <v>#DIV/0!</v>
      </c>
      <c r="S138" s="11" t="e">
        <v>#DIV/0!</v>
      </c>
      <c r="T138" s="11" t="e">
        <v>#DIV/0!</v>
      </c>
      <c r="U138" s="11" t="e">
        <v>#DIV/0!</v>
      </c>
      <c r="V138" s="11" t="e">
        <v>#DIV/0!</v>
      </c>
      <c r="W138" s="11" t="e">
        <v>#DIV/0!</v>
      </c>
      <c r="X138" s="11" t="e">
        <v>#DIV/0!</v>
      </c>
      <c r="Y138" s="11" t="e">
        <v>#DIV/0!</v>
      </c>
      <c r="Z138" s="11" t="e">
        <v>#DIV/0!</v>
      </c>
      <c r="AC138" s="10" t="s">
        <v>312</v>
      </c>
      <c r="AD138" s="48">
        <v>0</v>
      </c>
      <c r="AE138" s="48">
        <v>0</v>
      </c>
      <c r="AF138" s="4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/>
      <c r="AO138"/>
      <c r="AP138"/>
      <c r="AQ138"/>
      <c r="AR138"/>
      <c r="AS138"/>
      <c r="AT138"/>
      <c r="AU138"/>
    </row>
    <row r="139" spans="2:47">
      <c r="B139" s="87">
        <f t="shared" si="4"/>
        <v>-15.166666666666668</v>
      </c>
      <c r="C139" s="87">
        <f t="shared" si="5"/>
        <v>-26.666666666666671</v>
      </c>
      <c r="D139" s="10" t="s">
        <v>386</v>
      </c>
      <c r="E139" s="58">
        <v>64</v>
      </c>
      <c r="F139" s="58">
        <v>38.333333333333336</v>
      </c>
      <c r="G139" s="58">
        <v>8</v>
      </c>
      <c r="H139" s="58">
        <v>19.666666666666668</v>
      </c>
      <c r="I139" s="58">
        <v>13.833333333333334</v>
      </c>
      <c r="J139">
        <v>12</v>
      </c>
      <c r="K139">
        <v>28</v>
      </c>
      <c r="L139">
        <v>20</v>
      </c>
      <c r="M139">
        <v>4</v>
      </c>
      <c r="N139">
        <v>0</v>
      </c>
      <c r="O139">
        <v>0</v>
      </c>
      <c r="P139" s="11">
        <v>0.41739130434782606</v>
      </c>
      <c r="Q139" s="11">
        <v>0.20869565217391303</v>
      </c>
      <c r="R139" s="11">
        <v>0.5130434782608696</v>
      </c>
      <c r="S139" s="11">
        <v>0.52173913043478259</v>
      </c>
      <c r="T139" s="11">
        <v>3.4782608695652174E-2</v>
      </c>
      <c r="U139" s="11">
        <v>0.31304347826086953</v>
      </c>
      <c r="V139" s="11">
        <v>0.73043478260869565</v>
      </c>
      <c r="W139" s="11">
        <v>0.52173913043478259</v>
      </c>
      <c r="X139" s="11">
        <v>0.10434782608695652</v>
      </c>
      <c r="Y139" s="11">
        <v>0</v>
      </c>
      <c r="Z139" s="11">
        <v>0</v>
      </c>
      <c r="AC139" s="10" t="s">
        <v>386</v>
      </c>
      <c r="AD139" s="48">
        <v>2.3333333333333335</v>
      </c>
      <c r="AE139" s="48">
        <v>2</v>
      </c>
      <c r="AF139" s="48">
        <v>0.33333333333333331</v>
      </c>
      <c r="AG139">
        <v>1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/>
      <c r="AO139"/>
      <c r="AP139"/>
      <c r="AQ139"/>
      <c r="AR139"/>
      <c r="AS139"/>
      <c r="AT139"/>
      <c r="AU139"/>
    </row>
    <row r="140" spans="2:47">
      <c r="B140" s="87">
        <f t="shared" si="4"/>
        <v>2</v>
      </c>
      <c r="C140" s="87">
        <f t="shared" si="5"/>
        <v>-4</v>
      </c>
      <c r="D140" s="10" t="s">
        <v>406</v>
      </c>
      <c r="E140" s="58">
        <v>40</v>
      </c>
      <c r="F140" s="58">
        <v>20</v>
      </c>
      <c r="G140" s="58">
        <v>5</v>
      </c>
      <c r="H140" s="58">
        <v>13.666666666666666</v>
      </c>
      <c r="I140" s="58">
        <v>9.3333333333333339</v>
      </c>
      <c r="J140">
        <v>9</v>
      </c>
      <c r="K140">
        <v>6</v>
      </c>
      <c r="L140">
        <v>13</v>
      </c>
      <c r="M140">
        <v>12</v>
      </c>
      <c r="N140">
        <v>0</v>
      </c>
      <c r="O140">
        <v>0</v>
      </c>
      <c r="P140" s="11">
        <v>0.5</v>
      </c>
      <c r="Q140" s="11">
        <v>0.25</v>
      </c>
      <c r="R140" s="11">
        <v>0.68333333333333335</v>
      </c>
      <c r="S140" s="11">
        <v>0.46666666666666667</v>
      </c>
      <c r="T140" s="11">
        <v>0.2</v>
      </c>
      <c r="U140" s="11">
        <v>0.45</v>
      </c>
      <c r="V140" s="11">
        <v>0.3</v>
      </c>
      <c r="W140" s="11">
        <v>0.65</v>
      </c>
      <c r="X140" s="11">
        <v>0.6</v>
      </c>
      <c r="Y140" s="11">
        <v>0</v>
      </c>
      <c r="Z140" s="11">
        <v>0</v>
      </c>
      <c r="AC140" s="10" t="s">
        <v>406</v>
      </c>
      <c r="AD140" s="48">
        <v>0</v>
      </c>
      <c r="AE140" s="48">
        <v>0</v>
      </c>
      <c r="AF140" s="48">
        <v>0.33333333333333331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/>
      <c r="AO140"/>
      <c r="AP140"/>
      <c r="AQ140"/>
      <c r="AR140"/>
      <c r="AS140"/>
      <c r="AT140"/>
      <c r="AU140"/>
    </row>
    <row r="141" spans="2:47">
      <c r="B141" s="87">
        <f t="shared" si="4"/>
        <v>3.1666666666666665</v>
      </c>
      <c r="C141" s="87">
        <f t="shared" si="5"/>
        <v>2.6666666666666665</v>
      </c>
      <c r="D141" s="10" t="s">
        <v>410</v>
      </c>
      <c r="E141" s="58">
        <v>25</v>
      </c>
      <c r="F141" s="58">
        <v>1.6666666666666667</v>
      </c>
      <c r="G141" s="58">
        <v>5.333333333333333</v>
      </c>
      <c r="H141" s="58">
        <v>3</v>
      </c>
      <c r="I141" s="58">
        <v>4.166666666666667</v>
      </c>
      <c r="J141">
        <v>10</v>
      </c>
      <c r="K141">
        <v>4</v>
      </c>
      <c r="L141">
        <v>7</v>
      </c>
      <c r="M141">
        <v>4</v>
      </c>
      <c r="N141">
        <v>0</v>
      </c>
      <c r="O141">
        <v>0</v>
      </c>
      <c r="P141" s="11">
        <v>3.75</v>
      </c>
      <c r="Q141" s="11">
        <v>3.2</v>
      </c>
      <c r="R141" s="11">
        <v>1.8</v>
      </c>
      <c r="S141" s="11">
        <v>4.2</v>
      </c>
      <c r="T141" s="11">
        <v>0.8</v>
      </c>
      <c r="U141" s="11">
        <v>6</v>
      </c>
      <c r="V141" s="11">
        <v>2.4</v>
      </c>
      <c r="W141" s="11">
        <v>4.2</v>
      </c>
      <c r="X141" s="11">
        <v>2.4</v>
      </c>
      <c r="Y141" s="11">
        <v>0</v>
      </c>
      <c r="Z141" s="11">
        <v>0</v>
      </c>
      <c r="AC141" s="10" t="s">
        <v>410</v>
      </c>
      <c r="AD141" s="48">
        <v>0.33333333333333331</v>
      </c>
      <c r="AE141" s="48">
        <v>0</v>
      </c>
      <c r="AF141" s="48">
        <v>0.33333333333333331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0</v>
      </c>
      <c r="AM141">
        <v>0</v>
      </c>
      <c r="AN141"/>
      <c r="AO141"/>
      <c r="AP141"/>
      <c r="AQ141"/>
      <c r="AR141"/>
      <c r="AS141"/>
      <c r="AT141"/>
      <c r="AU141"/>
    </row>
    <row r="142" spans="2:47">
      <c r="B142" s="87">
        <f t="shared" si="4"/>
        <v>-0.33333333333333331</v>
      </c>
      <c r="C142" s="87">
        <f t="shared" si="5"/>
        <v>-0.53333333333333333</v>
      </c>
      <c r="D142" s="10" t="s">
        <v>354</v>
      </c>
      <c r="E142" s="58">
        <v>0</v>
      </c>
      <c r="F142" s="58">
        <v>0.66666666666666663</v>
      </c>
      <c r="G142" s="58">
        <v>0</v>
      </c>
      <c r="H142" s="58">
        <v>0</v>
      </c>
      <c r="I142" s="58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C142" s="10" t="s">
        <v>354</v>
      </c>
      <c r="AD142" s="48">
        <v>0</v>
      </c>
      <c r="AE142" s="48">
        <v>0</v>
      </c>
      <c r="AF142" s="48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/>
      <c r="AO142"/>
      <c r="AP142"/>
      <c r="AQ142"/>
      <c r="AR142"/>
      <c r="AS142"/>
      <c r="AT142"/>
      <c r="AU142"/>
    </row>
    <row r="143" spans="2:47">
      <c r="B143" s="87">
        <f t="shared" si="4"/>
        <v>1</v>
      </c>
      <c r="C143" s="87">
        <f t="shared" si="5"/>
        <v>-0.20000000000000018</v>
      </c>
      <c r="D143" s="10" t="s">
        <v>358</v>
      </c>
      <c r="E143" s="58">
        <v>15</v>
      </c>
      <c r="F143" s="58">
        <v>4</v>
      </c>
      <c r="G143" s="58">
        <v>5.333333333333333</v>
      </c>
      <c r="H143" s="58">
        <v>5</v>
      </c>
      <c r="I143" s="58">
        <v>5.166666666666667</v>
      </c>
      <c r="J143">
        <v>4</v>
      </c>
      <c r="K143">
        <v>3</v>
      </c>
      <c r="L143">
        <v>5</v>
      </c>
      <c r="M143">
        <v>3</v>
      </c>
      <c r="N143">
        <v>0</v>
      </c>
      <c r="O143">
        <v>0</v>
      </c>
      <c r="P143" s="11">
        <v>0.9375</v>
      </c>
      <c r="Q143" s="11">
        <v>1.3333333333333333</v>
      </c>
      <c r="R143" s="11">
        <v>1.25</v>
      </c>
      <c r="S143" s="11">
        <v>1</v>
      </c>
      <c r="T143" s="11">
        <v>0.25</v>
      </c>
      <c r="U143" s="11">
        <v>1</v>
      </c>
      <c r="V143" s="11">
        <v>0.75</v>
      </c>
      <c r="W143" s="11">
        <v>1.25</v>
      </c>
      <c r="X143" s="11">
        <v>0.75</v>
      </c>
      <c r="Y143" s="11">
        <v>0</v>
      </c>
      <c r="Z143" s="11">
        <v>0</v>
      </c>
      <c r="AC143" s="10" t="s">
        <v>358</v>
      </c>
      <c r="AD143" s="48">
        <v>0</v>
      </c>
      <c r="AE143" s="48">
        <v>0</v>
      </c>
      <c r="AF143" s="48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/>
      <c r="AO143"/>
      <c r="AP143"/>
      <c r="AQ143"/>
      <c r="AR143"/>
      <c r="AS143"/>
      <c r="AT143"/>
      <c r="AU143"/>
    </row>
    <row r="144" spans="2:47">
      <c r="B144" s="87">
        <f t="shared" si="4"/>
        <v>-2.5</v>
      </c>
      <c r="C144" s="87">
        <f t="shared" si="5"/>
        <v>-7</v>
      </c>
      <c r="D144" s="10" t="s">
        <v>356</v>
      </c>
      <c r="E144" s="58">
        <v>32</v>
      </c>
      <c r="F144" s="58">
        <v>15</v>
      </c>
      <c r="G144" s="58">
        <v>8</v>
      </c>
      <c r="H144" s="58">
        <v>6.333333333333333</v>
      </c>
      <c r="I144" s="58">
        <v>7.166666666666667</v>
      </c>
      <c r="J144">
        <v>6</v>
      </c>
      <c r="K144">
        <v>15</v>
      </c>
      <c r="L144">
        <v>6</v>
      </c>
      <c r="M144">
        <v>5</v>
      </c>
      <c r="N144">
        <v>0</v>
      </c>
      <c r="O144">
        <v>0</v>
      </c>
      <c r="P144" s="11">
        <v>0.53333333333333333</v>
      </c>
      <c r="Q144" s="11">
        <v>0.53333333333333333</v>
      </c>
      <c r="R144" s="11">
        <v>0.42222222222222222</v>
      </c>
      <c r="S144" s="11">
        <v>0.6</v>
      </c>
      <c r="T144" s="11">
        <v>0.1111111111111111</v>
      </c>
      <c r="U144" s="11">
        <v>0.4</v>
      </c>
      <c r="V144" s="11">
        <v>1</v>
      </c>
      <c r="W144" s="11">
        <v>0.4</v>
      </c>
      <c r="X144" s="11">
        <v>0.33333333333333331</v>
      </c>
      <c r="Y144" s="11">
        <v>0</v>
      </c>
      <c r="Z144" s="11">
        <v>0</v>
      </c>
      <c r="AC144" s="10" t="s">
        <v>356</v>
      </c>
      <c r="AD144" s="48">
        <v>0.66666666666666663</v>
      </c>
      <c r="AE144" s="48">
        <v>0.33333333333333331</v>
      </c>
      <c r="AF144" s="48">
        <v>1.3333333333333333</v>
      </c>
      <c r="AG144">
        <v>0</v>
      </c>
      <c r="AH144">
        <v>3</v>
      </c>
      <c r="AI144">
        <v>0</v>
      </c>
      <c r="AJ144">
        <v>1</v>
      </c>
      <c r="AK144">
        <v>0</v>
      </c>
      <c r="AL144">
        <v>0</v>
      </c>
      <c r="AM144">
        <v>0</v>
      </c>
      <c r="AN144"/>
      <c r="AO144"/>
      <c r="AP144"/>
      <c r="AQ144"/>
      <c r="AR144"/>
      <c r="AS144"/>
      <c r="AT144"/>
      <c r="AU144"/>
    </row>
    <row r="145" spans="2:47">
      <c r="B145" s="87">
        <f t="shared" si="4"/>
        <v>-5.833333333333333</v>
      </c>
      <c r="C145" s="87">
        <f t="shared" si="5"/>
        <v>-9.3333333333333339</v>
      </c>
      <c r="D145" s="10" t="s">
        <v>340</v>
      </c>
      <c r="E145" s="58">
        <v>0</v>
      </c>
      <c r="F145" s="58">
        <v>11.666666666666666</v>
      </c>
      <c r="G145" s="58">
        <v>0</v>
      </c>
      <c r="H145" s="58">
        <v>0</v>
      </c>
      <c r="I145" s="58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C145" s="10" t="s">
        <v>340</v>
      </c>
      <c r="AD145" s="48">
        <v>0</v>
      </c>
      <c r="AE145" s="48">
        <v>0</v>
      </c>
      <c r="AF145" s="48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/>
      <c r="AO145"/>
      <c r="AP145"/>
      <c r="AQ145"/>
      <c r="AR145"/>
      <c r="AS145"/>
      <c r="AT145"/>
      <c r="AU145"/>
    </row>
    <row r="146" spans="2:47">
      <c r="B146" s="87">
        <f t="shared" si="4"/>
        <v>-4.333333333333333</v>
      </c>
      <c r="C146" s="87">
        <f t="shared" si="5"/>
        <v>-7.5333333333333332</v>
      </c>
      <c r="D146" s="10" t="s">
        <v>376</v>
      </c>
      <c r="E146" s="58">
        <v>7</v>
      </c>
      <c r="F146" s="58">
        <v>10.666666666666666</v>
      </c>
      <c r="G146" s="58">
        <v>9.6666666666666661</v>
      </c>
      <c r="H146" s="58">
        <v>3.3333333333333335</v>
      </c>
      <c r="I146" s="58">
        <v>6.5</v>
      </c>
      <c r="J146">
        <v>3</v>
      </c>
      <c r="K146">
        <v>2</v>
      </c>
      <c r="L146">
        <v>1</v>
      </c>
      <c r="M146">
        <v>1</v>
      </c>
      <c r="N146">
        <v>0</v>
      </c>
      <c r="O146">
        <v>0</v>
      </c>
      <c r="P146" s="11">
        <v>0.1640625</v>
      </c>
      <c r="Q146" s="11">
        <v>0.90625</v>
      </c>
      <c r="R146" s="11">
        <v>0.3125</v>
      </c>
      <c r="S146" s="11">
        <v>0.1875</v>
      </c>
      <c r="T146" s="11">
        <v>3.125E-2</v>
      </c>
      <c r="U146" s="11">
        <v>0.28125</v>
      </c>
      <c r="V146" s="11">
        <v>0.1875</v>
      </c>
      <c r="W146" s="11">
        <v>9.375E-2</v>
      </c>
      <c r="X146" s="11">
        <v>9.375E-2</v>
      </c>
      <c r="Y146" s="11">
        <v>0</v>
      </c>
      <c r="Z146" s="11">
        <v>0</v>
      </c>
      <c r="AC146" s="10" t="s">
        <v>376</v>
      </c>
      <c r="AD146" s="48">
        <v>0.66666666666666663</v>
      </c>
      <c r="AE146" s="48">
        <v>0</v>
      </c>
      <c r="AF146" s="48">
        <v>0.33333333333333331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/>
      <c r="AO146"/>
      <c r="AP146"/>
      <c r="AQ146"/>
      <c r="AR146"/>
      <c r="AS146"/>
      <c r="AT146"/>
      <c r="AU146"/>
    </row>
    <row r="147" spans="2:47">
      <c r="B147" s="87">
        <f t="shared" si="4"/>
        <v>1</v>
      </c>
      <c r="C147" s="87">
        <f t="shared" si="5"/>
        <v>1</v>
      </c>
      <c r="D147" s="10" t="s">
        <v>366</v>
      </c>
      <c r="E147" s="58">
        <v>4</v>
      </c>
      <c r="F147" s="58">
        <v>0</v>
      </c>
      <c r="G147" s="58">
        <v>0</v>
      </c>
      <c r="H147" s="58">
        <v>0.66666666666666663</v>
      </c>
      <c r="I147" s="58">
        <v>0.33333333333333331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 s="11" t="e">
        <v>#DIV/0!</v>
      </c>
      <c r="Q147" s="11" t="e">
        <v>#DIV/0!</v>
      </c>
      <c r="R147" s="11" t="e">
        <v>#DIV/0!</v>
      </c>
      <c r="S147" s="11" t="e">
        <v>#DIV/0!</v>
      </c>
      <c r="T147" s="11" t="e">
        <v>#DIV/0!</v>
      </c>
      <c r="U147" s="11" t="e">
        <v>#DIV/0!</v>
      </c>
      <c r="V147" s="11" t="e">
        <v>#DIV/0!</v>
      </c>
      <c r="W147" s="11" t="e">
        <v>#DIV/0!</v>
      </c>
      <c r="X147" s="11" t="e">
        <v>#DIV/0!</v>
      </c>
      <c r="Y147" s="11" t="e">
        <v>#DIV/0!</v>
      </c>
      <c r="Z147" s="11" t="e">
        <v>#DIV/0!</v>
      </c>
      <c r="AC147" s="10" t="s">
        <v>366</v>
      </c>
      <c r="AD147" s="48">
        <v>0.33333333333333331</v>
      </c>
      <c r="AE147" s="48">
        <v>0</v>
      </c>
      <c r="AF147" s="48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/>
      <c r="AO147"/>
      <c r="AP147"/>
      <c r="AQ147"/>
      <c r="AR147"/>
      <c r="AS147"/>
      <c r="AT147"/>
      <c r="AU147"/>
    </row>
    <row r="148" spans="2:47">
      <c r="B148" s="87">
        <f t="shared" si="4"/>
        <v>0</v>
      </c>
      <c r="C148" s="87">
        <f t="shared" si="5"/>
        <v>0</v>
      </c>
      <c r="D148" s="10" t="s">
        <v>310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s="11" t="e">
        <v>#DIV/0!</v>
      </c>
      <c r="Q148" s="11" t="e">
        <v>#DIV/0!</v>
      </c>
      <c r="R148" s="11" t="e">
        <v>#DIV/0!</v>
      </c>
      <c r="S148" s="11" t="e">
        <v>#DIV/0!</v>
      </c>
      <c r="T148" s="11" t="e">
        <v>#DIV/0!</v>
      </c>
      <c r="U148" s="11" t="e">
        <v>#DIV/0!</v>
      </c>
      <c r="V148" s="11" t="e">
        <v>#DIV/0!</v>
      </c>
      <c r="W148" s="11" t="e">
        <v>#DIV/0!</v>
      </c>
      <c r="X148" s="11" t="e">
        <v>#DIV/0!</v>
      </c>
      <c r="Y148" s="11" t="e">
        <v>#DIV/0!</v>
      </c>
      <c r="Z148" s="11" t="e">
        <v>#DIV/0!</v>
      </c>
      <c r="AC148" s="10" t="s">
        <v>310</v>
      </c>
      <c r="AD148" s="48">
        <v>0</v>
      </c>
      <c r="AE148" s="48">
        <v>0</v>
      </c>
      <c r="AF148" s="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/>
      <c r="AO148"/>
      <c r="AP148"/>
      <c r="AQ148"/>
      <c r="AR148"/>
      <c r="AS148"/>
      <c r="AT148"/>
      <c r="AU148"/>
    </row>
    <row r="149" spans="2:47">
      <c r="B149" s="87">
        <f t="shared" si="4"/>
        <v>-0.66666666666666663</v>
      </c>
      <c r="C149" s="87">
        <f t="shared" si="5"/>
        <v>-1.0666666666666667</v>
      </c>
      <c r="D149" s="10" t="s">
        <v>392</v>
      </c>
      <c r="E149" s="58">
        <v>0</v>
      </c>
      <c r="F149" s="58">
        <v>1.3333333333333333</v>
      </c>
      <c r="G149" s="58">
        <v>0</v>
      </c>
      <c r="H149" s="58">
        <v>0</v>
      </c>
      <c r="I149" s="58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C149" s="10" t="s">
        <v>392</v>
      </c>
      <c r="AD149" s="48">
        <v>0</v>
      </c>
      <c r="AE149" s="48">
        <v>0</v>
      </c>
      <c r="AF149" s="48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/>
      <c r="AO149"/>
      <c r="AP149"/>
      <c r="AQ149"/>
      <c r="AR149"/>
      <c r="AS149"/>
      <c r="AT149"/>
      <c r="AU149"/>
    </row>
    <row r="150" spans="2:47">
      <c r="B150" s="87">
        <f t="shared" si="4"/>
        <v>-1.6666666666666714</v>
      </c>
      <c r="C150" s="87">
        <f t="shared" si="5"/>
        <v>-44.666666666666686</v>
      </c>
      <c r="D150" s="10" t="s">
        <v>432</v>
      </c>
      <c r="E150" s="58">
        <v>398</v>
      </c>
      <c r="F150" s="58">
        <v>143.33333333333334</v>
      </c>
      <c r="G150" s="58">
        <v>115.33333333333333</v>
      </c>
      <c r="H150" s="58">
        <v>20</v>
      </c>
      <c r="I150" s="58">
        <v>67.666666666666671</v>
      </c>
      <c r="J150">
        <v>190</v>
      </c>
      <c r="K150">
        <v>34</v>
      </c>
      <c r="L150">
        <v>104</v>
      </c>
      <c r="M150">
        <v>70</v>
      </c>
      <c r="N150">
        <v>0</v>
      </c>
      <c r="O150">
        <v>0</v>
      </c>
      <c r="P150" s="11">
        <v>0.69418604651162785</v>
      </c>
      <c r="Q150" s="11">
        <v>0.8046511627906977</v>
      </c>
      <c r="R150" s="11">
        <v>0.13953488372093023</v>
      </c>
      <c r="S150" s="11">
        <v>0.76279069767441865</v>
      </c>
      <c r="T150" s="11">
        <v>0.16279069767441862</v>
      </c>
      <c r="U150" s="11">
        <v>1.3255813953488371</v>
      </c>
      <c r="V150" s="11">
        <v>0.23720930232558138</v>
      </c>
      <c r="W150" s="11">
        <v>0.72558139534883714</v>
      </c>
      <c r="X150" s="11">
        <v>0.48837209302325579</v>
      </c>
      <c r="Y150" s="11">
        <v>0</v>
      </c>
      <c r="Z150" s="11">
        <v>0</v>
      </c>
      <c r="AC150" s="10" t="s">
        <v>432</v>
      </c>
      <c r="AD150" s="48">
        <v>6.333333333333333</v>
      </c>
      <c r="AE150" s="48">
        <v>7.333333333333333</v>
      </c>
      <c r="AF150" s="48">
        <v>5.333333333333333</v>
      </c>
      <c r="AG150">
        <v>6</v>
      </c>
      <c r="AH150">
        <v>6</v>
      </c>
      <c r="AI150">
        <v>4</v>
      </c>
      <c r="AJ150">
        <v>6</v>
      </c>
      <c r="AK150">
        <v>6</v>
      </c>
      <c r="AL150">
        <v>0</v>
      </c>
      <c r="AM150">
        <v>0</v>
      </c>
      <c r="AN150"/>
      <c r="AO150"/>
      <c r="AP150"/>
      <c r="AQ150"/>
      <c r="AR150"/>
      <c r="AS150"/>
      <c r="AT150"/>
      <c r="AU150"/>
    </row>
    <row r="151" spans="2:47">
      <c r="B151" s="87">
        <f t="shared" si="4"/>
        <v>-1.3333333333333333</v>
      </c>
      <c r="C151" s="87">
        <f t="shared" si="5"/>
        <v>-2.1333333333333333</v>
      </c>
      <c r="D151" s="10" t="s">
        <v>412</v>
      </c>
      <c r="E151" s="58">
        <v>0</v>
      </c>
      <c r="F151" s="58">
        <v>2.6666666666666665</v>
      </c>
      <c r="G151" s="58">
        <v>0</v>
      </c>
      <c r="H151" s="58">
        <v>0</v>
      </c>
      <c r="I151" s="58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C151" s="10" t="s">
        <v>412</v>
      </c>
      <c r="AD151" s="48">
        <v>0</v>
      </c>
      <c r="AE151" s="48">
        <v>0</v>
      </c>
      <c r="AF151" s="48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/>
      <c r="AO151"/>
      <c r="AP151"/>
      <c r="AQ151"/>
      <c r="AR151"/>
      <c r="AS151"/>
      <c r="AT151"/>
      <c r="AU151"/>
    </row>
    <row r="152" spans="2:47">
      <c r="B152" s="87">
        <f t="shared" si="4"/>
        <v>-25.833333333333332</v>
      </c>
      <c r="C152" s="87">
        <f t="shared" si="5"/>
        <v>-41.333333333333336</v>
      </c>
      <c r="D152" s="10" t="s">
        <v>438</v>
      </c>
      <c r="E152" s="58">
        <v>0</v>
      </c>
      <c r="F152" s="58">
        <v>51.666666666666664</v>
      </c>
      <c r="G152" s="58">
        <v>0</v>
      </c>
      <c r="H152" s="58">
        <v>0</v>
      </c>
      <c r="I152" s="58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C152" s="10" t="s">
        <v>438</v>
      </c>
      <c r="AD152" s="48">
        <v>0</v>
      </c>
      <c r="AE152" s="48">
        <v>0.33333333333333331</v>
      </c>
      <c r="AF152" s="48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/>
      <c r="AO152"/>
      <c r="AP152"/>
      <c r="AQ152"/>
      <c r="AR152"/>
      <c r="AS152"/>
      <c r="AT152"/>
      <c r="AU152"/>
    </row>
    <row r="153" spans="2:47">
      <c r="B153" s="87">
        <f t="shared" si="4"/>
        <v>0</v>
      </c>
      <c r="C153" s="87">
        <f t="shared" si="5"/>
        <v>0</v>
      </c>
      <c r="D153" s="10" t="s">
        <v>482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s="11" t="e">
        <v>#DIV/0!</v>
      </c>
      <c r="Q153" s="11" t="e">
        <v>#DIV/0!</v>
      </c>
      <c r="R153" s="11" t="e">
        <v>#DIV/0!</v>
      </c>
      <c r="S153" s="11" t="e">
        <v>#DIV/0!</v>
      </c>
      <c r="T153" s="11" t="e">
        <v>#DIV/0!</v>
      </c>
      <c r="U153" s="11" t="e">
        <v>#DIV/0!</v>
      </c>
      <c r="V153" s="11" t="e">
        <v>#DIV/0!</v>
      </c>
      <c r="W153" s="11" t="e">
        <v>#DIV/0!</v>
      </c>
      <c r="X153" s="11" t="e">
        <v>#DIV/0!</v>
      </c>
      <c r="Y153" s="11" t="e">
        <v>#DIV/0!</v>
      </c>
      <c r="Z153" s="11" t="e">
        <v>#DIV/0!</v>
      </c>
      <c r="AC153" s="10" t="s">
        <v>482</v>
      </c>
      <c r="AD153" s="48">
        <v>0</v>
      </c>
      <c r="AE153" s="48">
        <v>0</v>
      </c>
      <c r="AF153" s="48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/>
      <c r="AO153"/>
      <c r="AP153"/>
      <c r="AQ153"/>
      <c r="AR153"/>
      <c r="AS153"/>
      <c r="AT153"/>
      <c r="AU153"/>
    </row>
    <row r="154" spans="2:47">
      <c r="B154" s="87">
        <f t="shared" si="4"/>
        <v>-7.8333333333333321</v>
      </c>
      <c r="C154" s="87">
        <f t="shared" si="5"/>
        <v>-24.533333333333331</v>
      </c>
      <c r="D154" s="10" t="s">
        <v>334</v>
      </c>
      <c r="E154" s="58">
        <v>78</v>
      </c>
      <c r="F154" s="58">
        <v>55.666666666666664</v>
      </c>
      <c r="G154" s="58">
        <v>8.3333333333333339</v>
      </c>
      <c r="H154" s="58">
        <v>13.333333333333334</v>
      </c>
      <c r="I154" s="58">
        <v>10.833333333333334</v>
      </c>
      <c r="J154">
        <v>13</v>
      </c>
      <c r="K154">
        <v>10</v>
      </c>
      <c r="L154">
        <v>35</v>
      </c>
      <c r="M154">
        <v>20</v>
      </c>
      <c r="N154">
        <v>0</v>
      </c>
      <c r="O154">
        <v>0</v>
      </c>
      <c r="P154" s="11">
        <v>0.35029940119760483</v>
      </c>
      <c r="Q154" s="11">
        <v>0.1497005988023952</v>
      </c>
      <c r="R154" s="11">
        <v>0.23952095808383234</v>
      </c>
      <c r="S154" s="11">
        <v>0.3473053892215569</v>
      </c>
      <c r="T154" s="11">
        <v>0.11976047904191617</v>
      </c>
      <c r="U154" s="11">
        <v>0.23353293413173654</v>
      </c>
      <c r="V154" s="11">
        <v>0.17964071856287425</v>
      </c>
      <c r="W154" s="11">
        <v>0.62874251497005995</v>
      </c>
      <c r="X154" s="11">
        <v>0.3592814371257485</v>
      </c>
      <c r="Y154" s="11">
        <v>0</v>
      </c>
      <c r="Z154" s="11">
        <v>0</v>
      </c>
      <c r="AC154" s="10" t="s">
        <v>334</v>
      </c>
      <c r="AD154" s="48">
        <v>1</v>
      </c>
      <c r="AE154" s="48">
        <v>2</v>
      </c>
      <c r="AF154" s="48">
        <v>1.6666666666666667</v>
      </c>
      <c r="AG154">
        <v>2</v>
      </c>
      <c r="AH154">
        <v>0</v>
      </c>
      <c r="AI154">
        <v>1</v>
      </c>
      <c r="AJ154">
        <v>4</v>
      </c>
      <c r="AK154">
        <v>2</v>
      </c>
      <c r="AL154">
        <v>0</v>
      </c>
      <c r="AM154">
        <v>0</v>
      </c>
      <c r="AN154"/>
      <c r="AO154"/>
      <c r="AP154"/>
      <c r="AQ154"/>
      <c r="AR154"/>
      <c r="AS154"/>
      <c r="AT154"/>
      <c r="AU154"/>
    </row>
    <row r="155" spans="2:47">
      <c r="B155" s="87">
        <f t="shared" si="4"/>
        <v>8.5</v>
      </c>
      <c r="C155" s="87">
        <f t="shared" si="5"/>
        <v>2.7999999999999989</v>
      </c>
      <c r="D155" s="10" t="s">
        <v>470</v>
      </c>
      <c r="E155" s="58">
        <v>79</v>
      </c>
      <c r="F155" s="58">
        <v>19</v>
      </c>
      <c r="G155" s="58">
        <v>28.333333333333332</v>
      </c>
      <c r="H155" s="58">
        <v>31</v>
      </c>
      <c r="I155" s="58">
        <v>29.666666666666668</v>
      </c>
      <c r="J155">
        <v>19</v>
      </c>
      <c r="K155">
        <v>30</v>
      </c>
      <c r="L155">
        <v>12</v>
      </c>
      <c r="M155">
        <v>18</v>
      </c>
      <c r="N155">
        <v>0</v>
      </c>
      <c r="O155">
        <v>0</v>
      </c>
      <c r="P155" s="11">
        <v>1.0394736842105263</v>
      </c>
      <c r="Q155" s="11">
        <v>1.4912280701754386</v>
      </c>
      <c r="R155" s="11">
        <v>1.631578947368421</v>
      </c>
      <c r="S155" s="11">
        <v>1.0701754385964912</v>
      </c>
      <c r="T155" s="11">
        <v>0.31578947368421051</v>
      </c>
      <c r="U155" s="11">
        <v>1</v>
      </c>
      <c r="V155" s="11">
        <v>1.5789473684210527</v>
      </c>
      <c r="W155" s="11">
        <v>0.63157894736842102</v>
      </c>
      <c r="X155" s="11">
        <v>0.94736842105263153</v>
      </c>
      <c r="Y155" s="11">
        <v>0</v>
      </c>
      <c r="Z155" s="11">
        <v>0</v>
      </c>
      <c r="AC155" s="10" t="s">
        <v>470</v>
      </c>
      <c r="AD155" s="48">
        <v>1.3333333333333333</v>
      </c>
      <c r="AE155" s="48">
        <v>0.66666666666666663</v>
      </c>
      <c r="AF155" s="48">
        <v>0.66666666666666663</v>
      </c>
      <c r="AG155">
        <v>1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0</v>
      </c>
      <c r="AN155"/>
      <c r="AO155"/>
      <c r="AP155"/>
      <c r="AQ155"/>
      <c r="AR155"/>
      <c r="AS155"/>
      <c r="AT155"/>
      <c r="AU155"/>
    </row>
    <row r="156" spans="2:47">
      <c r="B156" s="87">
        <f t="shared" si="4"/>
        <v>-17.833333333333332</v>
      </c>
      <c r="C156" s="87">
        <f t="shared" si="5"/>
        <v>-28.533333333333331</v>
      </c>
      <c r="D156" s="10" t="s">
        <v>364</v>
      </c>
      <c r="E156" s="58">
        <v>187</v>
      </c>
      <c r="F156" s="58">
        <v>35.666666666666664</v>
      </c>
      <c r="G156" s="58">
        <v>4.666666666666667</v>
      </c>
      <c r="H156" s="58">
        <v>13</v>
      </c>
      <c r="I156" s="58">
        <v>8.8333333333333339</v>
      </c>
      <c r="J156">
        <v>42</v>
      </c>
      <c r="K156">
        <v>20</v>
      </c>
      <c r="L156">
        <v>125</v>
      </c>
      <c r="M156">
        <v>0</v>
      </c>
      <c r="N156">
        <v>0</v>
      </c>
      <c r="O156">
        <v>0</v>
      </c>
      <c r="P156" s="11">
        <v>1.3107476635514019</v>
      </c>
      <c r="Q156" s="11">
        <v>0.13084112149532709</v>
      </c>
      <c r="R156" s="11">
        <v>0.3644859813084112</v>
      </c>
      <c r="S156" s="11">
        <v>1.7476635514018692</v>
      </c>
      <c r="T156" s="11">
        <v>0</v>
      </c>
      <c r="U156" s="11">
        <v>1.1775700934579441</v>
      </c>
      <c r="V156" s="11">
        <v>0.56074766355140193</v>
      </c>
      <c r="W156" s="11">
        <v>3.504672897196262</v>
      </c>
      <c r="X156" s="11">
        <v>0</v>
      </c>
      <c r="Y156" s="11">
        <v>0</v>
      </c>
      <c r="Z156" s="11">
        <v>0</v>
      </c>
      <c r="AC156" s="10" t="s">
        <v>364</v>
      </c>
      <c r="AD156" s="48">
        <v>1.6666666666666667</v>
      </c>
      <c r="AE156" s="48">
        <v>0.33333333333333331</v>
      </c>
      <c r="AF156" s="48">
        <v>0.33333333333333331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/>
      <c r="AO156"/>
      <c r="AP156"/>
      <c r="AQ156"/>
      <c r="AR156"/>
      <c r="AS156"/>
      <c r="AT156"/>
      <c r="AU156"/>
    </row>
    <row r="157" spans="2:47">
      <c r="B157" s="87">
        <f t="shared" si="4"/>
        <v>-7</v>
      </c>
      <c r="C157" s="87">
        <f t="shared" si="5"/>
        <v>-11.200000000000001</v>
      </c>
      <c r="D157" s="10" t="s">
        <v>274</v>
      </c>
      <c r="E157" s="58">
        <v>4</v>
      </c>
      <c r="F157" s="58">
        <v>14</v>
      </c>
      <c r="G157" s="58">
        <v>1.6666666666666667</v>
      </c>
      <c r="H157" s="58">
        <v>1.3333333333333333</v>
      </c>
      <c r="I157" s="58">
        <v>1.5</v>
      </c>
      <c r="J157">
        <v>2</v>
      </c>
      <c r="K157">
        <v>1</v>
      </c>
      <c r="L157">
        <v>1</v>
      </c>
      <c r="M157">
        <v>0</v>
      </c>
      <c r="N157">
        <v>0</v>
      </c>
      <c r="O157">
        <v>0</v>
      </c>
      <c r="P157" s="11">
        <v>7.1428571428571425E-2</v>
      </c>
      <c r="Q157" s="11">
        <v>0.11904761904761904</v>
      </c>
      <c r="R157" s="11">
        <v>9.5238095238095233E-2</v>
      </c>
      <c r="S157" s="11">
        <v>9.5238095238095233E-2</v>
      </c>
      <c r="T157" s="11">
        <v>0</v>
      </c>
      <c r="U157" s="11">
        <v>0.14285714285714285</v>
      </c>
      <c r="V157" s="11">
        <v>7.1428571428571425E-2</v>
      </c>
      <c r="W157" s="11">
        <v>7.1428571428571425E-2</v>
      </c>
      <c r="X157" s="11">
        <v>0</v>
      </c>
      <c r="Y157" s="11">
        <v>0</v>
      </c>
      <c r="Z157" s="11">
        <v>0</v>
      </c>
      <c r="AC157" s="10" t="s">
        <v>274</v>
      </c>
      <c r="AD157" s="48">
        <v>0</v>
      </c>
      <c r="AE157" s="48">
        <v>0</v>
      </c>
      <c r="AF157" s="48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/>
      <c r="AO157"/>
      <c r="AP157"/>
      <c r="AQ157"/>
      <c r="AR157"/>
      <c r="AS157"/>
      <c r="AT157"/>
      <c r="AU157"/>
    </row>
    <row r="158" spans="2:47">
      <c r="B158" s="87">
        <f t="shared" si="4"/>
        <v>-1.6666666666666667</v>
      </c>
      <c r="C158" s="87">
        <f t="shared" si="5"/>
        <v>-2.666666666666667</v>
      </c>
      <c r="D158" s="10" t="s">
        <v>268</v>
      </c>
      <c r="E158" s="58">
        <v>0</v>
      </c>
      <c r="F158" s="58">
        <v>3.3333333333333335</v>
      </c>
      <c r="G158" s="58">
        <v>0</v>
      </c>
      <c r="H158" s="58">
        <v>0</v>
      </c>
      <c r="I158" s="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C158" s="10" t="s">
        <v>268</v>
      </c>
      <c r="AD158" s="48">
        <v>0</v>
      </c>
      <c r="AE158" s="48">
        <v>0</v>
      </c>
      <c r="AF158" s="4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/>
      <c r="AO158"/>
      <c r="AP158"/>
      <c r="AQ158"/>
      <c r="AR158"/>
      <c r="AS158"/>
      <c r="AT158"/>
      <c r="AU158"/>
    </row>
    <row r="159" spans="2:47">
      <c r="B159" s="87">
        <f t="shared" si="4"/>
        <v>-36.5</v>
      </c>
      <c r="C159" s="87">
        <f t="shared" si="5"/>
        <v>-61.400000000000006</v>
      </c>
      <c r="D159" s="10" t="s">
        <v>266</v>
      </c>
      <c r="E159" s="58">
        <v>29</v>
      </c>
      <c r="F159" s="58">
        <v>83</v>
      </c>
      <c r="G159" s="58">
        <v>6</v>
      </c>
      <c r="H159" s="58">
        <v>10.333333333333334</v>
      </c>
      <c r="I159" s="58">
        <v>8.1666666666666661</v>
      </c>
      <c r="J159">
        <v>8</v>
      </c>
      <c r="K159">
        <v>9</v>
      </c>
      <c r="L159">
        <v>7</v>
      </c>
      <c r="M159">
        <v>5</v>
      </c>
      <c r="N159">
        <v>0</v>
      </c>
      <c r="O159">
        <v>0</v>
      </c>
      <c r="P159" s="11">
        <v>8.7349397590361449E-2</v>
      </c>
      <c r="Q159" s="11">
        <v>7.2289156626506021E-2</v>
      </c>
      <c r="R159" s="11">
        <v>0.12449799196787148</v>
      </c>
      <c r="S159" s="11">
        <v>9.6385542168674704E-2</v>
      </c>
      <c r="T159" s="11">
        <v>2.0080321285140562E-2</v>
      </c>
      <c r="U159" s="11">
        <v>9.6385542168674704E-2</v>
      </c>
      <c r="V159" s="11">
        <v>0.10843373493975904</v>
      </c>
      <c r="W159" s="11">
        <v>8.4337349397590355E-2</v>
      </c>
      <c r="X159" s="11">
        <v>6.0240963855421686E-2</v>
      </c>
      <c r="Y159" s="11">
        <v>0</v>
      </c>
      <c r="Z159" s="11">
        <v>0</v>
      </c>
      <c r="AC159" s="10" t="s">
        <v>266</v>
      </c>
      <c r="AD159" s="48">
        <v>0</v>
      </c>
      <c r="AE159" s="48">
        <v>0.66666666666666663</v>
      </c>
      <c r="AF159" s="48">
        <v>0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/>
      <c r="AO159"/>
      <c r="AP159"/>
      <c r="AQ159"/>
      <c r="AR159"/>
      <c r="AS159"/>
      <c r="AT159"/>
      <c r="AU159"/>
    </row>
    <row r="160" spans="2:47">
      <c r="B160" s="87">
        <f t="shared" si="4"/>
        <v>-1.5</v>
      </c>
      <c r="C160" s="87">
        <f t="shared" si="5"/>
        <v>-2.4000000000000004</v>
      </c>
      <c r="D160" s="10" t="s">
        <v>71</v>
      </c>
      <c r="E160" s="58">
        <v>0</v>
      </c>
      <c r="F160" s="58">
        <v>3</v>
      </c>
      <c r="G160" s="58">
        <v>0</v>
      </c>
      <c r="H160" s="58">
        <v>0</v>
      </c>
      <c r="I160" s="58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C160" s="10" t="s">
        <v>71</v>
      </c>
      <c r="AD160" s="48">
        <v>0</v>
      </c>
      <c r="AE160" s="48">
        <v>0</v>
      </c>
      <c r="AF160" s="48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/>
      <c r="AO160"/>
      <c r="AP160"/>
      <c r="AQ160"/>
      <c r="AR160"/>
      <c r="AS160"/>
      <c r="AT160"/>
      <c r="AU160"/>
    </row>
    <row r="161" spans="2:47">
      <c r="B161" s="87">
        <f t="shared" si="4"/>
        <v>-4</v>
      </c>
      <c r="C161" s="87">
        <f t="shared" si="5"/>
        <v>-6.4</v>
      </c>
      <c r="D161" s="10" t="s">
        <v>98</v>
      </c>
      <c r="E161" s="58">
        <v>0</v>
      </c>
      <c r="F161" s="58">
        <v>8</v>
      </c>
      <c r="G161" s="58">
        <v>0</v>
      </c>
      <c r="H161" s="58">
        <v>0</v>
      </c>
      <c r="I161" s="58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C161" s="10" t="s">
        <v>98</v>
      </c>
      <c r="AD161" s="48">
        <v>0</v>
      </c>
      <c r="AE161" s="48">
        <v>0</v>
      </c>
      <c r="AF161" s="48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/>
      <c r="AO161"/>
      <c r="AP161"/>
      <c r="AQ161"/>
      <c r="AR161"/>
      <c r="AS161"/>
      <c r="AT161"/>
      <c r="AU161"/>
    </row>
    <row r="162" spans="2:47">
      <c r="B162" s="87">
        <f t="shared" si="4"/>
        <v>0</v>
      </c>
      <c r="C162" s="87">
        <f t="shared" si="5"/>
        <v>0</v>
      </c>
      <c r="D162" s="10" t="s">
        <v>140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s="11" t="e">
        <v>#DIV/0!</v>
      </c>
      <c r="Q162" s="11" t="e">
        <v>#DIV/0!</v>
      </c>
      <c r="R162" s="11" t="e">
        <v>#DIV/0!</v>
      </c>
      <c r="S162" s="11" t="e">
        <v>#DIV/0!</v>
      </c>
      <c r="T162" s="11" t="e">
        <v>#DIV/0!</v>
      </c>
      <c r="U162" s="11" t="e">
        <v>#DIV/0!</v>
      </c>
      <c r="V162" s="11" t="e">
        <v>#DIV/0!</v>
      </c>
      <c r="W162" s="11" t="e">
        <v>#DIV/0!</v>
      </c>
      <c r="X162" s="11" t="e">
        <v>#DIV/0!</v>
      </c>
      <c r="Y162" s="11" t="e">
        <v>#DIV/0!</v>
      </c>
      <c r="Z162" s="11" t="e">
        <v>#DIV/0!</v>
      </c>
      <c r="AC162" s="10" t="s">
        <v>140</v>
      </c>
      <c r="AD162" s="48">
        <v>0</v>
      </c>
      <c r="AE162" s="48">
        <v>0</v>
      </c>
      <c r="AF162" s="48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/>
      <c r="AO162"/>
      <c r="AP162"/>
      <c r="AQ162"/>
      <c r="AR162"/>
      <c r="AS162"/>
      <c r="AT162"/>
      <c r="AU162"/>
    </row>
    <row r="163" spans="2:47">
      <c r="B163" s="87">
        <f t="shared" si="4"/>
        <v>-0.33333333333333331</v>
      </c>
      <c r="C163" s="87">
        <f t="shared" si="5"/>
        <v>-0.53333333333333333</v>
      </c>
      <c r="D163" s="10" t="s">
        <v>127</v>
      </c>
      <c r="E163" s="58">
        <v>3</v>
      </c>
      <c r="F163" s="58">
        <v>0.66666666666666663</v>
      </c>
      <c r="G163" s="58">
        <v>0</v>
      </c>
      <c r="H163" s="58">
        <v>2</v>
      </c>
      <c r="I163" s="58">
        <v>1</v>
      </c>
      <c r="J163">
        <v>2</v>
      </c>
      <c r="K163">
        <v>0</v>
      </c>
      <c r="L163">
        <v>1</v>
      </c>
      <c r="M163">
        <v>0</v>
      </c>
      <c r="N163">
        <v>0</v>
      </c>
      <c r="O163">
        <v>0</v>
      </c>
      <c r="P163" s="11">
        <v>1.125</v>
      </c>
      <c r="Q163" s="11">
        <v>0</v>
      </c>
      <c r="R163" s="11">
        <v>3</v>
      </c>
      <c r="S163" s="11">
        <v>1.5</v>
      </c>
      <c r="T163" s="11">
        <v>0</v>
      </c>
      <c r="U163" s="11">
        <v>3</v>
      </c>
      <c r="V163" s="11">
        <v>0</v>
      </c>
      <c r="W163" s="11">
        <v>1.5</v>
      </c>
      <c r="X163" s="11">
        <v>0</v>
      </c>
      <c r="Y163" s="11">
        <v>0</v>
      </c>
      <c r="Z163" s="11">
        <v>0</v>
      </c>
      <c r="AC163" s="10" t="s">
        <v>127</v>
      </c>
      <c r="AD163" s="48">
        <v>0</v>
      </c>
      <c r="AE163" s="48">
        <v>0</v>
      </c>
      <c r="AF163" s="48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/>
      <c r="AO163"/>
      <c r="AP163"/>
      <c r="AQ163"/>
      <c r="AR163"/>
      <c r="AS163"/>
      <c r="AT163"/>
      <c r="AU163"/>
    </row>
    <row r="164" spans="2:47">
      <c r="B164" s="87">
        <f t="shared" si="4"/>
        <v>-1.6666666666666667</v>
      </c>
      <c r="C164" s="87">
        <f t="shared" si="5"/>
        <v>-2.666666666666667</v>
      </c>
      <c r="D164" s="10" t="s">
        <v>456</v>
      </c>
      <c r="E164" s="58">
        <v>1</v>
      </c>
      <c r="F164" s="58">
        <v>3.3333333333333335</v>
      </c>
      <c r="G164" s="58">
        <v>1.6666666666666667</v>
      </c>
      <c r="H164" s="58">
        <v>0.33333333333333331</v>
      </c>
      <c r="I164" s="58">
        <v>1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 s="11">
        <v>7.4999999999999997E-2</v>
      </c>
      <c r="Q164" s="11">
        <v>0.5</v>
      </c>
      <c r="R164" s="11">
        <v>0.1</v>
      </c>
      <c r="S164" s="11">
        <v>0.1</v>
      </c>
      <c r="T164" s="11">
        <v>0</v>
      </c>
      <c r="U164" s="11">
        <v>0</v>
      </c>
      <c r="V164" s="11">
        <v>0</v>
      </c>
      <c r="W164" s="11">
        <v>0.3</v>
      </c>
      <c r="X164" s="11">
        <v>0</v>
      </c>
      <c r="Y164" s="11">
        <v>0</v>
      </c>
      <c r="Z164" s="11">
        <v>0</v>
      </c>
      <c r="AC164" s="10" t="s">
        <v>456</v>
      </c>
      <c r="AD164" s="48">
        <v>0</v>
      </c>
      <c r="AE164" s="48">
        <v>0</v>
      </c>
      <c r="AF164" s="48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/>
      <c r="AO164"/>
      <c r="AP164"/>
      <c r="AQ164"/>
      <c r="AR164"/>
      <c r="AS164"/>
      <c r="AT164"/>
      <c r="AU164"/>
    </row>
    <row r="165" spans="2:47">
      <c r="B165" s="87">
        <f t="shared" si="4"/>
        <v>-5</v>
      </c>
      <c r="C165" s="87">
        <f t="shared" si="5"/>
        <v>-8</v>
      </c>
      <c r="D165" s="10" t="s">
        <v>284</v>
      </c>
      <c r="E165" s="58">
        <v>1</v>
      </c>
      <c r="F165" s="58">
        <v>10</v>
      </c>
      <c r="G165" s="58">
        <v>0</v>
      </c>
      <c r="H165" s="58">
        <v>0.66666666666666663</v>
      </c>
      <c r="I165" s="58">
        <v>0.33333333333333331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 s="11">
        <v>2.5000000000000001E-2</v>
      </c>
      <c r="Q165" s="11">
        <v>0</v>
      </c>
      <c r="R165" s="11">
        <v>6.6666666666666666E-2</v>
      </c>
      <c r="S165" s="11">
        <v>3.3333333333333333E-2</v>
      </c>
      <c r="T165" s="11">
        <v>0</v>
      </c>
      <c r="U165" s="11">
        <v>0.1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C165" s="10" t="s">
        <v>284</v>
      </c>
      <c r="AD165" s="48">
        <v>0</v>
      </c>
      <c r="AE165" s="48">
        <v>0</v>
      </c>
      <c r="AF165" s="48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/>
      <c r="AO165"/>
      <c r="AP165"/>
      <c r="AQ165"/>
      <c r="AR165"/>
      <c r="AS165"/>
      <c r="AT165"/>
      <c r="AU165"/>
    </row>
    <row r="166" spans="2:47">
      <c r="B166" s="87">
        <f t="shared" si="4"/>
        <v>0</v>
      </c>
      <c r="C166" s="87">
        <f t="shared" si="5"/>
        <v>0</v>
      </c>
      <c r="D166" s="10" t="s">
        <v>59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1" t="e">
        <v>#DIV/0!</v>
      </c>
      <c r="Q166" s="11" t="e">
        <v>#DIV/0!</v>
      </c>
      <c r="R166" s="11" t="e">
        <v>#DIV/0!</v>
      </c>
      <c r="S166" s="11" t="e">
        <v>#DIV/0!</v>
      </c>
      <c r="T166" s="11" t="e">
        <v>#DIV/0!</v>
      </c>
      <c r="U166" s="11" t="e">
        <v>#DIV/0!</v>
      </c>
      <c r="V166" s="11" t="e">
        <v>#DIV/0!</v>
      </c>
      <c r="W166" s="11" t="e">
        <v>#DIV/0!</v>
      </c>
      <c r="X166" s="11" t="e">
        <v>#DIV/0!</v>
      </c>
      <c r="Y166" s="11" t="e">
        <v>#DIV/0!</v>
      </c>
      <c r="Z166" s="11" t="e">
        <v>#DIV/0!</v>
      </c>
      <c r="AC166" s="10" t="s">
        <v>59</v>
      </c>
      <c r="AD166" s="48">
        <v>0</v>
      </c>
      <c r="AE166" s="48">
        <v>0</v>
      </c>
      <c r="AF166" s="48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/>
      <c r="AO166"/>
      <c r="AP166"/>
      <c r="AQ166"/>
      <c r="AR166"/>
      <c r="AS166"/>
      <c r="AT166"/>
      <c r="AU166"/>
    </row>
    <row r="167" spans="2:47">
      <c r="B167" s="87">
        <f t="shared" si="4"/>
        <v>0.83333333333333348</v>
      </c>
      <c r="C167" s="87">
        <f t="shared" si="5"/>
        <v>-1.0666666666666664</v>
      </c>
      <c r="D167" s="10" t="s">
        <v>217</v>
      </c>
      <c r="E167" s="58">
        <v>11</v>
      </c>
      <c r="F167" s="58">
        <v>6.333333333333333</v>
      </c>
      <c r="G167" s="58">
        <v>1.6666666666666667</v>
      </c>
      <c r="H167" s="58">
        <v>2</v>
      </c>
      <c r="I167" s="58">
        <v>1.8333333333333333</v>
      </c>
      <c r="J167">
        <v>1</v>
      </c>
      <c r="K167">
        <v>2</v>
      </c>
      <c r="L167">
        <v>4</v>
      </c>
      <c r="M167">
        <v>4</v>
      </c>
      <c r="N167">
        <v>0</v>
      </c>
      <c r="O167">
        <v>0</v>
      </c>
      <c r="P167" s="11">
        <v>0.43421052631578949</v>
      </c>
      <c r="Q167" s="11">
        <v>0.26315789473684209</v>
      </c>
      <c r="R167" s="11">
        <v>0.31578947368421051</v>
      </c>
      <c r="S167" s="11">
        <v>0.36842105263157893</v>
      </c>
      <c r="T167" s="11">
        <v>0.21052631578947367</v>
      </c>
      <c r="U167" s="11">
        <v>0.15789473684210528</v>
      </c>
      <c r="V167" s="11">
        <v>0.31578947368421056</v>
      </c>
      <c r="W167" s="11">
        <v>0.63157894736842113</v>
      </c>
      <c r="X167" s="11">
        <v>0.63157894736842113</v>
      </c>
      <c r="Y167" s="11">
        <v>0</v>
      </c>
      <c r="Z167" s="11">
        <v>0</v>
      </c>
      <c r="AC167" s="10" t="s">
        <v>217</v>
      </c>
      <c r="AD167" s="48">
        <v>0</v>
      </c>
      <c r="AE167" s="48">
        <v>0.33333333333333331</v>
      </c>
      <c r="AF167" s="48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/>
      <c r="AO167"/>
      <c r="AP167"/>
      <c r="AQ167"/>
      <c r="AR167"/>
      <c r="AS167"/>
      <c r="AT167"/>
      <c r="AU167"/>
    </row>
    <row r="168" spans="2:47">
      <c r="B168" s="87">
        <f t="shared" si="4"/>
        <v>10</v>
      </c>
      <c r="C168" s="87">
        <f t="shared" si="5"/>
        <v>4</v>
      </c>
      <c r="D168" s="10" t="s">
        <v>277</v>
      </c>
      <c r="E168" s="58">
        <v>90</v>
      </c>
      <c r="F168" s="58">
        <v>20</v>
      </c>
      <c r="G168" s="58">
        <v>5</v>
      </c>
      <c r="H168" s="58">
        <v>15</v>
      </c>
      <c r="I168" s="58">
        <v>10</v>
      </c>
      <c r="J168">
        <v>18</v>
      </c>
      <c r="K168">
        <v>19</v>
      </c>
      <c r="L168">
        <v>33</v>
      </c>
      <c r="M168">
        <v>20</v>
      </c>
      <c r="N168">
        <v>0</v>
      </c>
      <c r="O168">
        <v>0</v>
      </c>
      <c r="P168" s="11">
        <v>1.125</v>
      </c>
      <c r="Q168" s="11">
        <v>0.25</v>
      </c>
      <c r="R168" s="11">
        <v>0.75</v>
      </c>
      <c r="S168" s="11">
        <v>1.1666666666666667</v>
      </c>
      <c r="T168" s="11">
        <v>0.33333333333333331</v>
      </c>
      <c r="U168" s="11">
        <v>0.9</v>
      </c>
      <c r="V168" s="11">
        <v>0.95</v>
      </c>
      <c r="W168" s="11">
        <v>1.65</v>
      </c>
      <c r="X168" s="11">
        <v>1</v>
      </c>
      <c r="Y168" s="11">
        <v>0</v>
      </c>
      <c r="Z168" s="11">
        <v>0</v>
      </c>
      <c r="AC168" s="10" t="s">
        <v>277</v>
      </c>
      <c r="AD168" s="48">
        <v>0</v>
      </c>
      <c r="AE168" s="48">
        <v>2</v>
      </c>
      <c r="AF168" s="48">
        <v>3</v>
      </c>
      <c r="AG168">
        <v>0</v>
      </c>
      <c r="AH168">
        <v>2</v>
      </c>
      <c r="AI168">
        <v>2</v>
      </c>
      <c r="AJ168">
        <v>5</v>
      </c>
      <c r="AK168">
        <v>0</v>
      </c>
      <c r="AL168">
        <v>0</v>
      </c>
      <c r="AM168">
        <v>0</v>
      </c>
      <c r="AN168"/>
      <c r="AO168"/>
      <c r="AP168"/>
      <c r="AQ168"/>
      <c r="AR168"/>
      <c r="AS168"/>
      <c r="AT168"/>
      <c r="AU168"/>
    </row>
    <row r="169" spans="2:47">
      <c r="B169" s="87">
        <f t="shared" si="4"/>
        <v>-0.66666666666666663</v>
      </c>
      <c r="C169" s="87">
        <f t="shared" si="5"/>
        <v>-1.0666666666666667</v>
      </c>
      <c r="D169" s="10" t="s">
        <v>280</v>
      </c>
      <c r="E169" s="58">
        <v>0</v>
      </c>
      <c r="F169" s="58">
        <v>1.3333333333333333</v>
      </c>
      <c r="G169" s="58">
        <v>1.3333333333333333</v>
      </c>
      <c r="H169" s="58">
        <v>0</v>
      </c>
      <c r="I169" s="58">
        <v>0.66666666666666663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s="11">
        <v>0</v>
      </c>
      <c r="Q169" s="11">
        <v>1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C169" s="10" t="s">
        <v>280</v>
      </c>
      <c r="AD169" s="48">
        <v>0</v>
      </c>
      <c r="AE169" s="48">
        <v>0</v>
      </c>
      <c r="AF169" s="48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/>
      <c r="AO169"/>
      <c r="AP169"/>
      <c r="AQ169"/>
      <c r="AR169"/>
      <c r="AS169"/>
      <c r="AT169"/>
      <c r="AU169"/>
    </row>
    <row r="170" spans="2:47">
      <c r="B170" s="87">
        <f t="shared" si="4"/>
        <v>-13.333333333333334</v>
      </c>
      <c r="C170" s="87">
        <f t="shared" si="5"/>
        <v>-22.533333333333335</v>
      </c>
      <c r="D170" s="10" t="s">
        <v>282</v>
      </c>
      <c r="E170" s="58">
        <v>6</v>
      </c>
      <c r="F170" s="58">
        <v>30.666666666666668</v>
      </c>
      <c r="G170" s="58">
        <v>2</v>
      </c>
      <c r="H170" s="58">
        <v>1.3333333333333333</v>
      </c>
      <c r="I170" s="58">
        <v>1.6666666666666667</v>
      </c>
      <c r="J170">
        <v>1</v>
      </c>
      <c r="K170">
        <v>2</v>
      </c>
      <c r="L170">
        <v>1</v>
      </c>
      <c r="M170">
        <v>2</v>
      </c>
      <c r="N170">
        <v>0</v>
      </c>
      <c r="O170">
        <v>0</v>
      </c>
      <c r="P170" s="11">
        <v>4.8913043478260865E-2</v>
      </c>
      <c r="Q170" s="11">
        <v>6.5217391304347824E-2</v>
      </c>
      <c r="R170" s="11">
        <v>4.3478260869565216E-2</v>
      </c>
      <c r="S170" s="11">
        <v>4.3478260869565216E-2</v>
      </c>
      <c r="T170" s="11">
        <v>2.1739130434782608E-2</v>
      </c>
      <c r="U170" s="11">
        <v>3.2608695652173912E-2</v>
      </c>
      <c r="V170" s="11">
        <v>6.5217391304347824E-2</v>
      </c>
      <c r="W170" s="11">
        <v>3.2608695652173912E-2</v>
      </c>
      <c r="X170" s="11">
        <v>6.5217391304347824E-2</v>
      </c>
      <c r="Y170" s="11">
        <v>0</v>
      </c>
      <c r="Z170" s="11">
        <v>0</v>
      </c>
      <c r="AC170" s="10" t="s">
        <v>282</v>
      </c>
      <c r="AD170" s="48">
        <v>0.33333333333333331</v>
      </c>
      <c r="AE170" s="48">
        <v>0</v>
      </c>
      <c r="AF170" s="48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/>
      <c r="AO170"/>
      <c r="AP170"/>
      <c r="AQ170"/>
      <c r="AR170"/>
      <c r="AS170"/>
      <c r="AT170"/>
      <c r="AU170"/>
    </row>
    <row r="171" spans="2:47">
      <c r="B171" s="87">
        <f t="shared" si="4"/>
        <v>0</v>
      </c>
      <c r="C171" s="87">
        <f t="shared" si="5"/>
        <v>0</v>
      </c>
      <c r="D171" s="10" t="s">
        <v>288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s="11" t="e">
        <v>#DIV/0!</v>
      </c>
      <c r="Q171" s="11" t="e">
        <v>#DIV/0!</v>
      </c>
      <c r="R171" s="11" t="e">
        <v>#DIV/0!</v>
      </c>
      <c r="S171" s="11" t="e">
        <v>#DIV/0!</v>
      </c>
      <c r="T171" s="11" t="e">
        <v>#DIV/0!</v>
      </c>
      <c r="U171" s="11" t="e">
        <v>#DIV/0!</v>
      </c>
      <c r="V171" s="11" t="e">
        <v>#DIV/0!</v>
      </c>
      <c r="W171" s="11" t="e">
        <v>#DIV/0!</v>
      </c>
      <c r="X171" s="11" t="e">
        <v>#DIV/0!</v>
      </c>
      <c r="Y171" s="11" t="e">
        <v>#DIV/0!</v>
      </c>
      <c r="Z171" s="11" t="e">
        <v>#DIV/0!</v>
      </c>
      <c r="AC171" s="10" t="s">
        <v>288</v>
      </c>
      <c r="AD171" s="48">
        <v>0</v>
      </c>
      <c r="AE171" s="48">
        <v>0</v>
      </c>
      <c r="AF171" s="48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/>
      <c r="AO171"/>
      <c r="AP171"/>
      <c r="AQ171"/>
      <c r="AR171"/>
      <c r="AS171"/>
      <c r="AT171"/>
      <c r="AU171"/>
    </row>
    <row r="172" spans="2:47">
      <c r="B172" s="87">
        <f t="shared" si="4"/>
        <v>-1</v>
      </c>
      <c r="C172" s="87">
        <f t="shared" si="5"/>
        <v>-3.4000000000000004</v>
      </c>
      <c r="D172" s="10" t="s">
        <v>293</v>
      </c>
      <c r="E172" s="58">
        <v>9</v>
      </c>
      <c r="F172" s="58">
        <v>8</v>
      </c>
      <c r="G172" s="58">
        <v>0</v>
      </c>
      <c r="H172" s="58">
        <v>1.3333333333333333</v>
      </c>
      <c r="I172" s="58">
        <v>0.66666666666666663</v>
      </c>
      <c r="J172">
        <v>2</v>
      </c>
      <c r="K172">
        <v>2</v>
      </c>
      <c r="L172">
        <v>2</v>
      </c>
      <c r="M172">
        <v>3</v>
      </c>
      <c r="N172">
        <v>0</v>
      </c>
      <c r="O172">
        <v>0</v>
      </c>
      <c r="P172" s="11">
        <v>0.28125</v>
      </c>
      <c r="Q172" s="11">
        <v>0</v>
      </c>
      <c r="R172" s="11">
        <v>0.16666666666666666</v>
      </c>
      <c r="S172" s="11">
        <v>0.25</v>
      </c>
      <c r="T172" s="11">
        <v>0.125</v>
      </c>
      <c r="U172" s="11">
        <v>0.25</v>
      </c>
      <c r="V172" s="11">
        <v>0.25</v>
      </c>
      <c r="W172" s="11">
        <v>0.25</v>
      </c>
      <c r="X172" s="11">
        <v>0.375</v>
      </c>
      <c r="Y172" s="11">
        <v>0</v>
      </c>
      <c r="Z172" s="11">
        <v>0</v>
      </c>
      <c r="AC172" s="10" t="s">
        <v>293</v>
      </c>
      <c r="AD172" s="48">
        <v>0</v>
      </c>
      <c r="AE172" s="48">
        <v>0</v>
      </c>
      <c r="AF172" s="48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/>
      <c r="AO172"/>
      <c r="AP172"/>
      <c r="AQ172"/>
      <c r="AR172"/>
      <c r="AS172"/>
      <c r="AT172"/>
      <c r="AU172"/>
    </row>
    <row r="173" spans="2:47">
      <c r="B173" s="87">
        <f t="shared" si="4"/>
        <v>-0.83333333333333337</v>
      </c>
      <c r="C173" s="87">
        <f t="shared" si="5"/>
        <v>-1.3333333333333335</v>
      </c>
      <c r="D173" s="10" t="s">
        <v>121</v>
      </c>
      <c r="E173" s="58">
        <v>0</v>
      </c>
      <c r="F173" s="58">
        <v>1.6666666666666667</v>
      </c>
      <c r="G173" s="58">
        <v>0</v>
      </c>
      <c r="H173" s="58">
        <v>0</v>
      </c>
      <c r="I173" s="58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C173" s="10" t="s">
        <v>121</v>
      </c>
      <c r="AD173" s="48">
        <v>0</v>
      </c>
      <c r="AE173" s="48">
        <v>0</v>
      </c>
      <c r="AF173" s="48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/>
      <c r="AO173"/>
      <c r="AP173"/>
      <c r="AQ173"/>
      <c r="AR173"/>
      <c r="AS173"/>
      <c r="AT173"/>
      <c r="AU173"/>
    </row>
    <row r="174" spans="2:47">
      <c r="B174" s="87">
        <f t="shared" si="4"/>
        <v>-5.333333333333333</v>
      </c>
      <c r="C174" s="87">
        <f t="shared" si="5"/>
        <v>-8.5333333333333332</v>
      </c>
      <c r="D174" s="10" t="s">
        <v>119</v>
      </c>
      <c r="E174" s="58">
        <v>0</v>
      </c>
      <c r="F174" s="58">
        <v>10.666666666666666</v>
      </c>
      <c r="G174" s="58">
        <v>0</v>
      </c>
      <c r="H174" s="58">
        <v>0</v>
      </c>
      <c r="I174" s="58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C174" s="10" t="s">
        <v>119</v>
      </c>
      <c r="AD174" s="48">
        <v>0</v>
      </c>
      <c r="AE174" s="48">
        <v>0</v>
      </c>
      <c r="AF174" s="48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/>
      <c r="AO174"/>
      <c r="AP174"/>
      <c r="AQ174"/>
      <c r="AR174"/>
      <c r="AS174"/>
      <c r="AT174"/>
      <c r="AU174"/>
    </row>
    <row r="175" spans="2:47">
      <c r="B175" s="87">
        <f t="shared" si="4"/>
        <v>-3.666666666666667</v>
      </c>
      <c r="C175" s="87">
        <f t="shared" si="5"/>
        <v>-6.4666666666666677</v>
      </c>
      <c r="D175" s="10" t="s">
        <v>270</v>
      </c>
      <c r="E175" s="58">
        <v>5</v>
      </c>
      <c r="F175" s="58">
        <v>9.3333333333333339</v>
      </c>
      <c r="G175" s="58">
        <v>3.6666666666666665</v>
      </c>
      <c r="H175" s="58">
        <v>2</v>
      </c>
      <c r="I175" s="58">
        <v>2.8333333333333335</v>
      </c>
      <c r="J175">
        <v>2</v>
      </c>
      <c r="K175">
        <v>1</v>
      </c>
      <c r="L175">
        <v>1</v>
      </c>
      <c r="M175">
        <v>1</v>
      </c>
      <c r="N175">
        <v>0</v>
      </c>
      <c r="O175">
        <v>0</v>
      </c>
      <c r="P175" s="11">
        <v>0.13392857142857142</v>
      </c>
      <c r="Q175" s="11">
        <v>0.39285714285714285</v>
      </c>
      <c r="R175" s="11">
        <v>0.21428571428571427</v>
      </c>
      <c r="S175" s="11">
        <v>0.14285714285714285</v>
      </c>
      <c r="T175" s="11">
        <v>3.5714285714285712E-2</v>
      </c>
      <c r="U175" s="11">
        <v>0.21428571428571427</v>
      </c>
      <c r="V175" s="11">
        <v>0.10714285714285714</v>
      </c>
      <c r="W175" s="11">
        <v>0.10714285714285714</v>
      </c>
      <c r="X175" s="11">
        <v>0.10714285714285714</v>
      </c>
      <c r="Y175" s="11">
        <v>0</v>
      </c>
      <c r="Z175" s="11">
        <v>0</v>
      </c>
      <c r="AC175" s="10" t="s">
        <v>270</v>
      </c>
      <c r="AD175" s="48">
        <v>0</v>
      </c>
      <c r="AE175" s="48">
        <v>0</v>
      </c>
      <c r="AF175" s="48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/>
      <c r="AO175"/>
      <c r="AP175"/>
      <c r="AQ175"/>
      <c r="AR175"/>
      <c r="AS175"/>
      <c r="AT175"/>
      <c r="AU175"/>
    </row>
    <row r="176" spans="2:47">
      <c r="B176" s="87">
        <f t="shared" si="4"/>
        <v>0.16666666666666663</v>
      </c>
      <c r="C176" s="87">
        <f t="shared" si="5"/>
        <v>-0.33333333333333348</v>
      </c>
      <c r="D176" s="10" t="s">
        <v>272</v>
      </c>
      <c r="E176" s="58">
        <v>7</v>
      </c>
      <c r="F176" s="58">
        <v>1.6666666666666667</v>
      </c>
      <c r="G176" s="58">
        <v>2.6666666666666665</v>
      </c>
      <c r="H176" s="58">
        <v>3.3333333333333335</v>
      </c>
      <c r="I176" s="58">
        <v>3</v>
      </c>
      <c r="J176">
        <v>3</v>
      </c>
      <c r="K176">
        <v>2</v>
      </c>
      <c r="L176">
        <v>1</v>
      </c>
      <c r="M176">
        <v>1</v>
      </c>
      <c r="N176">
        <v>0</v>
      </c>
      <c r="O176">
        <v>0</v>
      </c>
      <c r="P176" s="11">
        <v>1.05</v>
      </c>
      <c r="Q176" s="11">
        <v>1.6</v>
      </c>
      <c r="R176" s="11">
        <v>2</v>
      </c>
      <c r="S176" s="11">
        <v>1.2</v>
      </c>
      <c r="T176" s="11">
        <v>0.2</v>
      </c>
      <c r="U176" s="11">
        <v>1.7999999999999998</v>
      </c>
      <c r="V176" s="11">
        <v>1.2</v>
      </c>
      <c r="W176" s="11">
        <v>0.6</v>
      </c>
      <c r="X176" s="11">
        <v>0.6</v>
      </c>
      <c r="Y176" s="11">
        <v>0</v>
      </c>
      <c r="Z176" s="11">
        <v>0</v>
      </c>
      <c r="AC176" s="10" t="s">
        <v>272</v>
      </c>
      <c r="AD176" s="48">
        <v>0</v>
      </c>
      <c r="AE176" s="48">
        <v>0</v>
      </c>
      <c r="AF176" s="48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/>
      <c r="AO176"/>
      <c r="AP176"/>
      <c r="AQ176"/>
      <c r="AR176"/>
      <c r="AS176"/>
      <c r="AT176"/>
      <c r="AU176"/>
    </row>
    <row r="177" spans="2:47">
      <c r="B177" s="87">
        <f t="shared" si="4"/>
        <v>0</v>
      </c>
      <c r="C177" s="87">
        <f t="shared" si="5"/>
        <v>0</v>
      </c>
      <c r="D177" s="10" t="s">
        <v>173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s="11" t="e">
        <v>#DIV/0!</v>
      </c>
      <c r="Q177" s="11" t="e">
        <v>#DIV/0!</v>
      </c>
      <c r="R177" s="11" t="e">
        <v>#DIV/0!</v>
      </c>
      <c r="S177" s="11" t="e">
        <v>#DIV/0!</v>
      </c>
      <c r="T177" s="11" t="e">
        <v>#DIV/0!</v>
      </c>
      <c r="U177" s="11" t="e">
        <v>#DIV/0!</v>
      </c>
      <c r="V177" s="11" t="e">
        <v>#DIV/0!</v>
      </c>
      <c r="W177" s="11" t="e">
        <v>#DIV/0!</v>
      </c>
      <c r="X177" s="11" t="e">
        <v>#DIV/0!</v>
      </c>
      <c r="Y177" s="11" t="e">
        <v>#DIV/0!</v>
      </c>
      <c r="Z177" s="11" t="e">
        <v>#DIV/0!</v>
      </c>
      <c r="AC177" s="10" t="s">
        <v>173</v>
      </c>
      <c r="AD177" s="48">
        <v>0</v>
      </c>
      <c r="AE177" s="48">
        <v>0</v>
      </c>
      <c r="AF177" s="48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/>
      <c r="AO177"/>
      <c r="AP177"/>
      <c r="AQ177"/>
      <c r="AR177"/>
      <c r="AS177"/>
      <c r="AT177"/>
      <c r="AU177"/>
    </row>
    <row r="178" spans="2:47">
      <c r="B178" s="87">
        <f t="shared" si="4"/>
        <v>-1.6666666666666665</v>
      </c>
      <c r="C178" s="87">
        <f t="shared" si="5"/>
        <v>-3.8666666666666671</v>
      </c>
      <c r="D178" s="10" t="s">
        <v>167</v>
      </c>
      <c r="E178" s="58">
        <v>14</v>
      </c>
      <c r="F178" s="58">
        <v>7.333333333333333</v>
      </c>
      <c r="G178" s="58">
        <v>6.666666666666667</v>
      </c>
      <c r="H178" s="58">
        <v>2</v>
      </c>
      <c r="I178" s="58">
        <v>4.333333333333333</v>
      </c>
      <c r="J178">
        <v>3</v>
      </c>
      <c r="K178">
        <v>5</v>
      </c>
      <c r="L178">
        <v>4</v>
      </c>
      <c r="M178">
        <v>2</v>
      </c>
      <c r="N178">
        <v>0</v>
      </c>
      <c r="O178">
        <v>0</v>
      </c>
      <c r="P178" s="11">
        <v>0.47727272727272729</v>
      </c>
      <c r="Q178" s="11">
        <v>0.90909090909090906</v>
      </c>
      <c r="R178" s="11">
        <v>0.27272727272727271</v>
      </c>
      <c r="S178" s="11">
        <v>0.54545454545454541</v>
      </c>
      <c r="T178" s="11">
        <v>9.0909090909090912E-2</v>
      </c>
      <c r="U178" s="11">
        <v>0.40909090909090912</v>
      </c>
      <c r="V178" s="11">
        <v>0.68181818181818188</v>
      </c>
      <c r="W178" s="11">
        <v>0.54545454545454553</v>
      </c>
      <c r="X178" s="11">
        <v>0.27272727272727276</v>
      </c>
      <c r="Y178" s="11">
        <v>0</v>
      </c>
      <c r="Z178" s="11">
        <v>0</v>
      </c>
      <c r="AC178" s="10" t="s">
        <v>167</v>
      </c>
      <c r="AD178" s="48">
        <v>0.33333333333333331</v>
      </c>
      <c r="AE178" s="48">
        <v>0</v>
      </c>
      <c r="AF178" s="48">
        <v>0.33333333333333331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/>
      <c r="AO178"/>
      <c r="AP178"/>
      <c r="AQ178"/>
      <c r="AR178"/>
      <c r="AS178"/>
      <c r="AT178"/>
      <c r="AU178"/>
    </row>
    <row r="179" spans="2:47">
      <c r="B179" s="87">
        <f t="shared" si="4"/>
        <v>-2.1666666666666665</v>
      </c>
      <c r="C179" s="87">
        <f t="shared" si="5"/>
        <v>-3.4666666666666668</v>
      </c>
      <c r="D179" s="10" t="s">
        <v>165</v>
      </c>
      <c r="E179" s="58">
        <v>0</v>
      </c>
      <c r="F179" s="58">
        <v>4.333333333333333</v>
      </c>
      <c r="G179" s="58">
        <v>0</v>
      </c>
      <c r="H179" s="58">
        <v>0</v>
      </c>
      <c r="I179" s="58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C179" s="10" t="s">
        <v>165</v>
      </c>
      <c r="AD179" s="48">
        <v>0</v>
      </c>
      <c r="AE179" s="48">
        <v>0</v>
      </c>
      <c r="AF179" s="48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/>
      <c r="AO179"/>
      <c r="AP179"/>
      <c r="AQ179"/>
      <c r="AR179"/>
      <c r="AS179"/>
      <c r="AT179"/>
      <c r="AU179"/>
    </row>
    <row r="180" spans="2:47">
      <c r="B180" s="87">
        <f t="shared" si="4"/>
        <v>0</v>
      </c>
      <c r="C180" s="87">
        <f t="shared" si="5"/>
        <v>0</v>
      </c>
      <c r="D180" s="10" t="s">
        <v>163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11" t="e">
        <v>#DIV/0!</v>
      </c>
      <c r="Q180" s="11" t="e">
        <v>#DIV/0!</v>
      </c>
      <c r="R180" s="11" t="e">
        <v>#DIV/0!</v>
      </c>
      <c r="S180" s="11" t="e">
        <v>#DIV/0!</v>
      </c>
      <c r="T180" s="11" t="e">
        <v>#DIV/0!</v>
      </c>
      <c r="U180" s="11" t="e">
        <v>#DIV/0!</v>
      </c>
      <c r="V180" s="11" t="e">
        <v>#DIV/0!</v>
      </c>
      <c r="W180" s="11" t="e">
        <v>#DIV/0!</v>
      </c>
      <c r="X180" s="11" t="e">
        <v>#DIV/0!</v>
      </c>
      <c r="Y180" s="11" t="e">
        <v>#DIV/0!</v>
      </c>
      <c r="Z180" s="11" t="e">
        <v>#DIV/0!</v>
      </c>
      <c r="AC180" s="10" t="s">
        <v>163</v>
      </c>
      <c r="AD180" s="48">
        <v>0</v>
      </c>
      <c r="AE180" s="48">
        <v>0</v>
      </c>
      <c r="AF180" s="48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/>
      <c r="AO180"/>
      <c r="AP180"/>
      <c r="AQ180"/>
      <c r="AR180"/>
      <c r="AS180"/>
      <c r="AT180"/>
      <c r="AU180"/>
    </row>
    <row r="181" spans="2:47">
      <c r="B181" s="87">
        <f t="shared" si="4"/>
        <v>-34.333333333333336</v>
      </c>
      <c r="C181" s="87">
        <f t="shared" si="5"/>
        <v>-72.333333333333343</v>
      </c>
      <c r="D181" s="10" t="s">
        <v>161</v>
      </c>
      <c r="E181" s="58">
        <v>214</v>
      </c>
      <c r="F181" s="58">
        <v>126.66666666666667</v>
      </c>
      <c r="G181" s="58">
        <v>39.666666666666664</v>
      </c>
      <c r="H181" s="58">
        <v>42.666666666666664</v>
      </c>
      <c r="I181" s="58">
        <v>41.166666666666664</v>
      </c>
      <c r="J181">
        <v>47</v>
      </c>
      <c r="K181">
        <v>82</v>
      </c>
      <c r="L181">
        <v>56</v>
      </c>
      <c r="M181">
        <v>29</v>
      </c>
      <c r="N181">
        <v>0</v>
      </c>
      <c r="O181">
        <v>0</v>
      </c>
      <c r="P181" s="11">
        <v>0.42236842105263156</v>
      </c>
      <c r="Q181" s="11">
        <v>0.31315789473684208</v>
      </c>
      <c r="R181" s="11">
        <v>0.33684210526315789</v>
      </c>
      <c r="S181" s="11">
        <v>0.48684210526315791</v>
      </c>
      <c r="T181" s="11">
        <v>7.6315789473684212E-2</v>
      </c>
      <c r="U181" s="11">
        <v>0.37105263157894736</v>
      </c>
      <c r="V181" s="11">
        <v>0.64736842105263159</v>
      </c>
      <c r="W181" s="11">
        <v>0.44210526315789472</v>
      </c>
      <c r="X181" s="11">
        <v>0.22894736842105262</v>
      </c>
      <c r="Y181" s="11">
        <v>0</v>
      </c>
      <c r="Z181" s="11">
        <v>0</v>
      </c>
      <c r="AC181" s="10" t="s">
        <v>161</v>
      </c>
      <c r="AD181" s="48">
        <v>4</v>
      </c>
      <c r="AE181" s="48">
        <v>2.3333333333333335</v>
      </c>
      <c r="AF181" s="48">
        <v>2.6666666666666665</v>
      </c>
      <c r="AG181">
        <v>2</v>
      </c>
      <c r="AH181">
        <v>1</v>
      </c>
      <c r="AI181">
        <v>2</v>
      </c>
      <c r="AJ181">
        <v>5</v>
      </c>
      <c r="AK181">
        <v>2</v>
      </c>
      <c r="AL181">
        <v>0</v>
      </c>
      <c r="AM181">
        <v>0</v>
      </c>
      <c r="AN181"/>
      <c r="AO181"/>
      <c r="AP181"/>
      <c r="AQ181"/>
      <c r="AR181"/>
      <c r="AS181"/>
      <c r="AT181"/>
      <c r="AU181"/>
    </row>
    <row r="182" spans="2:47">
      <c r="B182" s="87">
        <f t="shared" si="4"/>
        <v>-18.333333333333332</v>
      </c>
      <c r="C182" s="87">
        <f t="shared" si="5"/>
        <v>-29.333333333333332</v>
      </c>
      <c r="D182" s="10" t="s">
        <v>171</v>
      </c>
      <c r="E182" s="58">
        <v>0</v>
      </c>
      <c r="F182" s="58">
        <v>36.666666666666664</v>
      </c>
      <c r="G182" s="58">
        <v>2.3333333333333335</v>
      </c>
      <c r="H182" s="58">
        <v>-2</v>
      </c>
      <c r="I182" s="58">
        <v>0.16666666666666666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1">
        <v>0</v>
      </c>
      <c r="Q182" s="11">
        <v>6.363636363636363E-2</v>
      </c>
      <c r="R182" s="11">
        <v>-5.4545454545454543E-2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C182" s="10" t="s">
        <v>171</v>
      </c>
      <c r="AD182" s="48">
        <v>0.33333333333333331</v>
      </c>
      <c r="AE182" s="48">
        <v>0</v>
      </c>
      <c r="AF182" s="48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/>
      <c r="AO182"/>
      <c r="AP182"/>
      <c r="AQ182"/>
      <c r="AR182"/>
      <c r="AS182"/>
      <c r="AT182"/>
      <c r="AU182"/>
    </row>
    <row r="183" spans="2:47">
      <c r="B183" s="87">
        <f t="shared" si="4"/>
        <v>16.166666666666664</v>
      </c>
      <c r="C183" s="87">
        <f t="shared" si="5"/>
        <v>-11.933333333333337</v>
      </c>
      <c r="D183" s="10" t="s">
        <v>332</v>
      </c>
      <c r="E183" s="58">
        <v>307</v>
      </c>
      <c r="F183" s="58">
        <v>93.666666666666671</v>
      </c>
      <c r="G183" s="58">
        <v>66</v>
      </c>
      <c r="H183" s="58">
        <v>46.333333333333336</v>
      </c>
      <c r="I183" s="58">
        <v>56.166666666666664</v>
      </c>
      <c r="J183">
        <v>61</v>
      </c>
      <c r="K183">
        <v>62</v>
      </c>
      <c r="L183">
        <v>121</v>
      </c>
      <c r="M183">
        <v>63</v>
      </c>
      <c r="N183">
        <v>0</v>
      </c>
      <c r="O183">
        <v>0</v>
      </c>
      <c r="P183" s="11">
        <v>0.81939501779359425</v>
      </c>
      <c r="Q183" s="11">
        <v>0.70462633451957291</v>
      </c>
      <c r="R183" s="11">
        <v>0.49466192170818507</v>
      </c>
      <c r="S183" s="11">
        <v>0.8683274021352313</v>
      </c>
      <c r="T183" s="11">
        <v>0.22419928825622776</v>
      </c>
      <c r="U183" s="11">
        <v>0.6512455516014235</v>
      </c>
      <c r="V183" s="11">
        <v>0.66192170818505336</v>
      </c>
      <c r="W183" s="11">
        <v>1.291814946619217</v>
      </c>
      <c r="X183" s="11">
        <v>0.67259786476868322</v>
      </c>
      <c r="Y183" s="11">
        <v>0</v>
      </c>
      <c r="Z183" s="11">
        <v>0</v>
      </c>
      <c r="AC183" s="10" t="s">
        <v>332</v>
      </c>
      <c r="AD183" s="48">
        <v>6</v>
      </c>
      <c r="AE183" s="48">
        <v>5.333333333333333</v>
      </c>
      <c r="AF183" s="48">
        <v>6.666666666666667</v>
      </c>
      <c r="AG183">
        <v>4</v>
      </c>
      <c r="AH183">
        <v>8</v>
      </c>
      <c r="AI183">
        <v>7</v>
      </c>
      <c r="AJ183">
        <v>5</v>
      </c>
      <c r="AK183">
        <v>4</v>
      </c>
      <c r="AL183">
        <v>0</v>
      </c>
      <c r="AM183">
        <v>0</v>
      </c>
      <c r="AN183"/>
      <c r="AO183"/>
      <c r="AP183"/>
      <c r="AQ183"/>
      <c r="AR183"/>
      <c r="AS183"/>
      <c r="AT183"/>
      <c r="AU183"/>
    </row>
    <row r="184" spans="2:47">
      <c r="B184" s="87">
        <f t="shared" si="4"/>
        <v>-2</v>
      </c>
      <c r="C184" s="87">
        <f t="shared" si="5"/>
        <v>-3.2</v>
      </c>
      <c r="D184" s="10" t="s">
        <v>295</v>
      </c>
      <c r="E184" s="58">
        <v>0</v>
      </c>
      <c r="F184" s="58">
        <v>4</v>
      </c>
      <c r="G184" s="58">
        <v>0</v>
      </c>
      <c r="H184" s="58">
        <v>0</v>
      </c>
      <c r="I184" s="58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C184" s="10" t="s">
        <v>295</v>
      </c>
      <c r="AD184" s="48">
        <v>0</v>
      </c>
      <c r="AE184" s="48">
        <v>0</v>
      </c>
      <c r="AF184" s="48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/>
      <c r="AO184"/>
      <c r="AP184"/>
      <c r="AQ184"/>
      <c r="AR184"/>
      <c r="AS184"/>
      <c r="AT184"/>
      <c r="AU184"/>
    </row>
    <row r="185" spans="2:47">
      <c r="B185" s="87">
        <f t="shared" si="4"/>
        <v>2.6666666666666661</v>
      </c>
      <c r="C185" s="87">
        <f t="shared" si="5"/>
        <v>-4.7333333333333343</v>
      </c>
      <c r="D185" s="10" t="s">
        <v>434</v>
      </c>
      <c r="E185" s="58">
        <v>64</v>
      </c>
      <c r="F185" s="58">
        <v>24.666666666666668</v>
      </c>
      <c r="G185" s="58">
        <v>21.666666666666668</v>
      </c>
      <c r="H185" s="58">
        <v>15</v>
      </c>
      <c r="I185" s="58">
        <v>18.333333333333332</v>
      </c>
      <c r="J185">
        <v>10</v>
      </c>
      <c r="K185">
        <v>24</v>
      </c>
      <c r="L185">
        <v>15</v>
      </c>
      <c r="M185">
        <v>15</v>
      </c>
      <c r="N185">
        <v>0</v>
      </c>
      <c r="O185">
        <v>0</v>
      </c>
      <c r="P185" s="11">
        <v>0.64864864864864857</v>
      </c>
      <c r="Q185" s="11">
        <v>0.8783783783783784</v>
      </c>
      <c r="R185" s="11">
        <v>0.60810810810810811</v>
      </c>
      <c r="S185" s="11">
        <v>0.66216216216216217</v>
      </c>
      <c r="T185" s="11">
        <v>0.20270270270270271</v>
      </c>
      <c r="U185" s="11">
        <v>0.40540540540540537</v>
      </c>
      <c r="V185" s="11">
        <v>0.97297297297297292</v>
      </c>
      <c r="W185" s="11">
        <v>0.60810810810810811</v>
      </c>
      <c r="X185" s="11">
        <v>0.60810810810810811</v>
      </c>
      <c r="Y185" s="11">
        <v>0</v>
      </c>
      <c r="Z185" s="11">
        <v>0</v>
      </c>
      <c r="AC185" s="10" t="s">
        <v>434</v>
      </c>
      <c r="AD185" s="48">
        <v>2.3333333333333335</v>
      </c>
      <c r="AE185" s="48">
        <v>0.33333333333333331</v>
      </c>
      <c r="AF185" s="48">
        <v>0.66666666666666663</v>
      </c>
      <c r="AG185">
        <v>0</v>
      </c>
      <c r="AH185">
        <v>0</v>
      </c>
      <c r="AI185">
        <v>0</v>
      </c>
      <c r="AJ185">
        <v>2</v>
      </c>
      <c r="AK185">
        <v>0</v>
      </c>
      <c r="AL185">
        <v>0</v>
      </c>
      <c r="AM185">
        <v>0</v>
      </c>
      <c r="AN185"/>
      <c r="AO185"/>
      <c r="AP185"/>
      <c r="AQ185"/>
      <c r="AR185"/>
      <c r="AS185"/>
      <c r="AT185"/>
      <c r="AU185"/>
    </row>
    <row r="186" spans="2:47">
      <c r="B186" s="87">
        <f t="shared" si="4"/>
        <v>-11.5</v>
      </c>
      <c r="C186" s="87">
        <f t="shared" si="5"/>
        <v>-18.400000000000002</v>
      </c>
      <c r="D186" s="10" t="s">
        <v>169</v>
      </c>
      <c r="E186" s="58">
        <v>0</v>
      </c>
      <c r="F186" s="58">
        <v>23</v>
      </c>
      <c r="G186" s="58">
        <v>0</v>
      </c>
      <c r="H186" s="58">
        <v>0</v>
      </c>
      <c r="I186" s="58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C186" s="10" t="s">
        <v>169</v>
      </c>
      <c r="AD186" s="48">
        <v>0</v>
      </c>
      <c r="AE186" s="48">
        <v>0</v>
      </c>
      <c r="AF186" s="48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/>
      <c r="AO186"/>
      <c r="AP186"/>
      <c r="AQ186"/>
      <c r="AR186"/>
      <c r="AS186"/>
      <c r="AT186"/>
      <c r="AU186"/>
    </row>
    <row r="187" spans="2:47">
      <c r="B187" s="87">
        <f t="shared" si="4"/>
        <v>-27.166666666666668</v>
      </c>
      <c r="C187" s="87">
        <f t="shared" si="5"/>
        <v>-44.666666666666671</v>
      </c>
      <c r="D187" s="10" t="s">
        <v>51</v>
      </c>
      <c r="E187" s="58">
        <v>30</v>
      </c>
      <c r="F187" s="58">
        <v>58.333333333333336</v>
      </c>
      <c r="G187" s="58">
        <v>0</v>
      </c>
      <c r="H187" s="58">
        <v>0.66666666666666663</v>
      </c>
      <c r="I187" s="58">
        <v>0.33333333333333331</v>
      </c>
      <c r="J187">
        <v>10</v>
      </c>
      <c r="K187">
        <v>17</v>
      </c>
      <c r="L187">
        <v>1</v>
      </c>
      <c r="M187">
        <v>2</v>
      </c>
      <c r="N187">
        <v>0</v>
      </c>
      <c r="O187">
        <v>0</v>
      </c>
      <c r="P187" s="11">
        <v>0.12857142857142856</v>
      </c>
      <c r="Q187" s="11">
        <v>0</v>
      </c>
      <c r="R187" s="11">
        <v>1.1428571428571429E-2</v>
      </c>
      <c r="S187" s="11">
        <v>0.16</v>
      </c>
      <c r="T187" s="11">
        <v>1.1428571428571429E-2</v>
      </c>
      <c r="U187" s="11">
        <v>0.17142857142857143</v>
      </c>
      <c r="V187" s="11">
        <v>0.29142857142857143</v>
      </c>
      <c r="W187" s="11">
        <v>1.7142857142857144E-2</v>
      </c>
      <c r="X187" s="11">
        <v>3.4285714285714287E-2</v>
      </c>
      <c r="Y187" s="11">
        <v>0</v>
      </c>
      <c r="Z187" s="11">
        <v>0</v>
      </c>
      <c r="AC187" s="10" t="s">
        <v>51</v>
      </c>
      <c r="AD187" s="48">
        <v>0</v>
      </c>
      <c r="AE187" s="48">
        <v>0.66666666666666663</v>
      </c>
      <c r="AF187" s="48">
        <v>5.333333333333333</v>
      </c>
      <c r="AG187">
        <v>1</v>
      </c>
      <c r="AH187">
        <v>9</v>
      </c>
      <c r="AI187">
        <v>6</v>
      </c>
      <c r="AJ187">
        <v>1</v>
      </c>
      <c r="AK187">
        <v>1</v>
      </c>
      <c r="AL187">
        <v>0</v>
      </c>
      <c r="AM187">
        <v>0</v>
      </c>
      <c r="AN187"/>
      <c r="AO187"/>
      <c r="AP187"/>
      <c r="AQ187"/>
      <c r="AR187"/>
      <c r="AS187"/>
      <c r="AT187"/>
      <c r="AU187"/>
    </row>
    <row r="188" spans="2:47">
      <c r="B188" s="87">
        <f t="shared" si="4"/>
        <v>9.6666666666666679</v>
      </c>
      <c r="C188" s="87">
        <f t="shared" si="5"/>
        <v>5.8666666666666671</v>
      </c>
      <c r="D188" s="10" t="s">
        <v>298</v>
      </c>
      <c r="E188" s="58">
        <v>54</v>
      </c>
      <c r="F188" s="58">
        <v>12.666666666666666</v>
      </c>
      <c r="G188" s="58">
        <v>33.333333333333336</v>
      </c>
      <c r="H188" s="58">
        <v>4.666666666666667</v>
      </c>
      <c r="I188" s="58">
        <v>19</v>
      </c>
      <c r="J188">
        <v>11</v>
      </c>
      <c r="K188">
        <v>12</v>
      </c>
      <c r="L188">
        <v>15</v>
      </c>
      <c r="M188">
        <v>16</v>
      </c>
      <c r="N188">
        <v>0</v>
      </c>
      <c r="O188">
        <v>0</v>
      </c>
      <c r="P188" s="11">
        <v>1.0657894736842106</v>
      </c>
      <c r="Q188" s="11">
        <v>2.6315789473684212</v>
      </c>
      <c r="R188" s="11">
        <v>0.36842105263157893</v>
      </c>
      <c r="S188" s="11">
        <v>1</v>
      </c>
      <c r="T188" s="11">
        <v>0.42105263157894735</v>
      </c>
      <c r="U188" s="11">
        <v>0.86842105263157898</v>
      </c>
      <c r="V188" s="11">
        <v>0.94736842105263164</v>
      </c>
      <c r="W188" s="11">
        <v>1.1842105263157896</v>
      </c>
      <c r="X188" s="11">
        <v>1.2631578947368423</v>
      </c>
      <c r="Y188" s="11">
        <v>0</v>
      </c>
      <c r="Z188" s="11">
        <v>0</v>
      </c>
      <c r="AC188" s="10" t="s">
        <v>298</v>
      </c>
      <c r="AD188" s="48">
        <v>0</v>
      </c>
      <c r="AE188" s="48">
        <v>0</v>
      </c>
      <c r="AF188" s="4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/>
      <c r="AO188"/>
      <c r="AP188"/>
      <c r="AQ188"/>
      <c r="AR188"/>
      <c r="AS188"/>
      <c r="AT188"/>
      <c r="AU188"/>
    </row>
    <row r="189" spans="2:47">
      <c r="B189" s="87">
        <f t="shared" si="4"/>
        <v>30</v>
      </c>
      <c r="C189" s="87">
        <f t="shared" si="5"/>
        <v>30</v>
      </c>
      <c r="D189" s="10" t="s">
        <v>541</v>
      </c>
      <c r="E189" s="58">
        <v>127</v>
      </c>
      <c r="F189" s="58">
        <v>0</v>
      </c>
      <c r="G189" s="58">
        <v>0</v>
      </c>
      <c r="H189" s="58">
        <v>0</v>
      </c>
      <c r="I189" s="58">
        <v>0</v>
      </c>
      <c r="J189">
        <v>30</v>
      </c>
      <c r="K189">
        <v>30</v>
      </c>
      <c r="L189">
        <v>37</v>
      </c>
      <c r="M189">
        <v>30</v>
      </c>
      <c r="N189">
        <v>0</v>
      </c>
      <c r="O189">
        <v>0</v>
      </c>
      <c r="P189" s="11" t="e">
        <v>#DIV/0!</v>
      </c>
      <c r="Q189" s="11" t="e">
        <v>#DIV/0!</v>
      </c>
      <c r="R189" s="11" t="e">
        <v>#DIV/0!</v>
      </c>
      <c r="S189" s="11" t="e">
        <v>#DIV/0!</v>
      </c>
      <c r="T189" s="11" t="e">
        <v>#DIV/0!</v>
      </c>
      <c r="U189" s="11" t="e">
        <v>#DIV/0!</v>
      </c>
      <c r="V189" s="11" t="e">
        <v>#DIV/0!</v>
      </c>
      <c r="W189" s="11" t="e">
        <v>#DIV/0!</v>
      </c>
      <c r="X189" s="11" t="e">
        <v>#DIV/0!</v>
      </c>
      <c r="Y189" s="11" t="e">
        <v>#DIV/0!</v>
      </c>
      <c r="Z189" s="11" t="e">
        <v>#DIV/0!</v>
      </c>
      <c r="AC189" s="10" t="s">
        <v>541</v>
      </c>
      <c r="AD189" s="48">
        <v>0</v>
      </c>
      <c r="AE189" s="48">
        <v>0</v>
      </c>
      <c r="AF189" s="48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/>
      <c r="AO189"/>
      <c r="AP189"/>
      <c r="AQ189"/>
      <c r="AR189"/>
      <c r="AS189"/>
      <c r="AT189"/>
      <c r="AU189"/>
    </row>
    <row r="190" spans="2:47">
      <c r="B190" s="87">
        <f t="shared" si="4"/>
        <v>-1121.5000000000005</v>
      </c>
      <c r="C190" s="87">
        <f t="shared" si="5"/>
        <v>-3077.2000000000007</v>
      </c>
      <c r="D190" s="10" t="s">
        <v>566</v>
      </c>
      <c r="E190" s="58">
        <v>11856.000000001</v>
      </c>
      <c r="F190" s="58">
        <v>6519.0000000000009</v>
      </c>
      <c r="G190" s="58">
        <v>2821.3333333333335</v>
      </c>
      <c r="H190" s="58">
        <v>2468.3333333333335</v>
      </c>
      <c r="I190" s="58">
        <v>2644.8333333333335</v>
      </c>
      <c r="J190">
        <v>3201</v>
      </c>
      <c r="K190">
        <v>3063.000000001</v>
      </c>
      <c r="L190">
        <v>3454</v>
      </c>
      <c r="M190">
        <v>2138</v>
      </c>
      <c r="N190">
        <v>0</v>
      </c>
      <c r="O190">
        <v>0</v>
      </c>
      <c r="P190" s="11">
        <v>0.45467096180399597</v>
      </c>
      <c r="Q190" s="11">
        <v>0.43278621465459932</v>
      </c>
      <c r="R190" s="11">
        <v>0.37863680523597681</v>
      </c>
      <c r="S190" s="11">
        <v>0.49690647849879832</v>
      </c>
      <c r="T190" s="11">
        <v>0.10932147057319627</v>
      </c>
      <c r="U190" s="11">
        <v>0.49102623101702708</v>
      </c>
      <c r="V190" s="11">
        <v>0.46985734008298813</v>
      </c>
      <c r="W190" s="11">
        <v>0.52983586439637975</v>
      </c>
      <c r="X190" s="11">
        <v>0.32796441171958884</v>
      </c>
      <c r="Y190" s="11">
        <v>0</v>
      </c>
      <c r="Z190" s="11">
        <v>0</v>
      </c>
      <c r="AC190" s="10" t="s">
        <v>566</v>
      </c>
      <c r="AD190" s="48">
        <v>204.33333333333343</v>
      </c>
      <c r="AE190" s="48">
        <v>166.3333333333334</v>
      </c>
      <c r="AF190" s="48">
        <v>180.66666666666666</v>
      </c>
      <c r="AG190">
        <v>132</v>
      </c>
      <c r="AH190">
        <v>191</v>
      </c>
      <c r="AI190">
        <v>152</v>
      </c>
      <c r="AJ190">
        <v>199</v>
      </c>
      <c r="AK190">
        <v>132</v>
      </c>
      <c r="AL190">
        <v>0</v>
      </c>
      <c r="AM190">
        <v>0</v>
      </c>
      <c r="AN190"/>
      <c r="AO190"/>
      <c r="AP190"/>
      <c r="AQ190"/>
      <c r="AR190"/>
      <c r="AS190"/>
      <c r="AT190"/>
      <c r="AU190"/>
    </row>
    <row r="191" spans="2:47">
      <c r="E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E191"/>
      <c r="AF191"/>
      <c r="AG191"/>
      <c r="AJ191"/>
      <c r="AK191"/>
      <c r="AL191"/>
      <c r="AM191"/>
      <c r="AN191"/>
      <c r="AO191"/>
    </row>
  </sheetData>
  <phoneticPr fontId="2" type="noConversion"/>
  <conditionalFormatting pivot="1" sqref="S27:S32 S42 S50 S98:S99 S101:S102 S112 S114 S116 S119:S124 S131:S132 S134 S139 S141 S145:S146 S150 S153:S155 S183 S185 S188">
    <cfRule type="cellIs" dxfId="104" priority="1" operator="lessThan">
      <formula>0.2</formula>
    </cfRule>
  </conditionalFormatting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0370B87-699A-4389-8BFC-F5F3231503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渗透率!AH4:AJ4</xm:f>
              <xm:sqref>AO4</xm:sqref>
            </x14:sparkline>
            <x14:sparkline>
              <xm:f>渗透率!AH5:AJ5</xm:f>
              <xm:sqref>AO5</xm:sqref>
            </x14:sparkline>
            <x14:sparkline>
              <xm:f>渗透率!AH6:AJ6</xm:f>
              <xm:sqref>AO6</xm:sqref>
            </x14:sparkline>
            <x14:sparkline>
              <xm:f>渗透率!AH7:AJ7</xm:f>
              <xm:sqref>AO7</xm:sqref>
            </x14:sparkline>
            <x14:sparkline>
              <xm:f>渗透率!AH8:AJ8</xm:f>
              <xm:sqref>AO8</xm:sqref>
            </x14:sparkline>
            <x14:sparkline>
              <xm:f>渗透率!AH9:AJ9</xm:f>
              <xm:sqref>AO9</xm:sqref>
            </x14:sparkline>
            <x14:sparkline>
              <xm:f>渗透率!AH10:AJ10</xm:f>
              <xm:sqref>AO10</xm:sqref>
            </x14:sparkline>
            <x14:sparkline>
              <xm:f>渗透率!AH11:AJ11</xm:f>
              <xm:sqref>AO11</xm:sqref>
            </x14:sparkline>
            <x14:sparkline>
              <xm:f>渗透率!AH12:AJ12</xm:f>
              <xm:sqref>AO12</xm:sqref>
            </x14:sparkline>
            <x14:sparkline>
              <xm:f>渗透率!AH13:AJ13</xm:f>
              <xm:sqref>AO13</xm:sqref>
            </x14:sparkline>
            <x14:sparkline>
              <xm:f>渗透率!AH14:AJ14</xm:f>
              <xm:sqref>AO14</xm:sqref>
            </x14:sparkline>
            <x14:sparkline>
              <xm:f>渗透率!AH15:AJ15</xm:f>
              <xm:sqref>AO15</xm:sqref>
            </x14:sparkline>
            <x14:sparkline>
              <xm:f>渗透率!AH16:AJ16</xm:f>
              <xm:sqref>AO16</xm:sqref>
            </x14:sparkline>
            <x14:sparkline>
              <xm:f>渗透率!AH17:AJ17</xm:f>
              <xm:sqref>AO17</xm:sqref>
            </x14:sparkline>
            <x14:sparkline>
              <xm:f>渗透率!AH18:AJ18</xm:f>
              <xm:sqref>AO18</xm:sqref>
            </x14:sparkline>
            <x14:sparkline>
              <xm:f>渗透率!AH19:AJ19</xm:f>
              <xm:sqref>AO19</xm:sqref>
            </x14:sparkline>
            <x14:sparkline>
              <xm:f>渗透率!AH20:AJ20</xm:f>
              <xm:sqref>AO20</xm:sqref>
            </x14:sparkline>
            <x14:sparkline>
              <xm:f>渗透率!AH21:AJ21</xm:f>
              <xm:sqref>AO21</xm:sqref>
            </x14:sparkline>
            <x14:sparkline>
              <xm:f>渗透率!AH22:AJ22</xm:f>
              <xm:sqref>AO22</xm:sqref>
            </x14:sparkline>
            <x14:sparkline>
              <xm:f>渗透率!AH23:AJ23</xm:f>
              <xm:sqref>AO23</xm:sqref>
            </x14:sparkline>
            <x14:sparkline>
              <xm:f>渗透率!AH24:AJ24</xm:f>
              <xm:sqref>AO24</xm:sqref>
            </x14:sparkline>
            <x14:sparkline>
              <xm:f>渗透率!AH25:AJ25</xm:f>
              <xm:sqref>AO25</xm:sqref>
            </x14:sparkline>
            <x14:sparkline>
              <xm:f>渗透率!AH26:AJ26</xm:f>
              <xm:sqref>AO26</xm:sqref>
            </x14:sparkline>
            <x14:sparkline>
              <xm:f>渗透率!AH27:AJ27</xm:f>
              <xm:sqref>AO27</xm:sqref>
            </x14:sparkline>
            <x14:sparkline>
              <xm:f>渗透率!AH28:AJ28</xm:f>
              <xm:sqref>AO28</xm:sqref>
            </x14:sparkline>
            <x14:sparkline>
              <xm:f>渗透率!AH29:AJ29</xm:f>
              <xm:sqref>AO29</xm:sqref>
            </x14:sparkline>
            <x14:sparkline>
              <xm:f>渗透率!AH30:AJ30</xm:f>
              <xm:sqref>AO30</xm:sqref>
            </x14:sparkline>
            <x14:sparkline>
              <xm:f>渗透率!AH31:AJ31</xm:f>
              <xm:sqref>AO31</xm:sqref>
            </x14:sparkline>
            <x14:sparkline>
              <xm:f>渗透率!AH32:AJ32</xm:f>
              <xm:sqref>AO32</xm:sqref>
            </x14:sparkline>
            <x14:sparkline>
              <xm:f>渗透率!AH33:AJ33</xm:f>
              <xm:sqref>AO33</xm:sqref>
            </x14:sparkline>
            <x14:sparkline>
              <xm:f>渗透率!AH34:AJ34</xm:f>
              <xm:sqref>AO34</xm:sqref>
            </x14:sparkline>
            <x14:sparkline>
              <xm:f>渗透率!AH35:AJ35</xm:f>
              <xm:sqref>AO35</xm:sqref>
            </x14:sparkline>
            <x14:sparkline>
              <xm:f>渗透率!AH36:AJ36</xm:f>
              <xm:sqref>AO36</xm:sqref>
            </x14:sparkline>
            <x14:sparkline>
              <xm:f>渗透率!AH37:AJ37</xm:f>
              <xm:sqref>AO37</xm:sqref>
            </x14:sparkline>
            <x14:sparkline>
              <xm:f>渗透率!AH38:AJ38</xm:f>
              <xm:sqref>AO38</xm:sqref>
            </x14:sparkline>
            <x14:sparkline>
              <xm:f>渗透率!AH39:AJ39</xm:f>
              <xm:sqref>AO39</xm:sqref>
            </x14:sparkline>
            <x14:sparkline>
              <xm:f>渗透率!AH40:AJ40</xm:f>
              <xm:sqref>AO40</xm:sqref>
            </x14:sparkline>
            <x14:sparkline>
              <xm:f>渗透率!AH41:AJ41</xm:f>
              <xm:sqref>AO41</xm:sqref>
            </x14:sparkline>
            <x14:sparkline>
              <xm:f>渗透率!AH42:AJ42</xm:f>
              <xm:sqref>AO42</xm:sqref>
            </x14:sparkline>
            <x14:sparkline>
              <xm:f>渗透率!AH43:AJ43</xm:f>
              <xm:sqref>AO43</xm:sqref>
            </x14:sparkline>
            <x14:sparkline>
              <xm:f>渗透率!AH44:AJ44</xm:f>
              <xm:sqref>AO44</xm:sqref>
            </x14:sparkline>
            <x14:sparkline>
              <xm:f>渗透率!AH45:AJ45</xm:f>
              <xm:sqref>AO45</xm:sqref>
            </x14:sparkline>
            <x14:sparkline>
              <xm:f>渗透率!AH46:AJ46</xm:f>
              <xm:sqref>AO46</xm:sqref>
            </x14:sparkline>
            <x14:sparkline>
              <xm:f>渗透率!AH47:AJ47</xm:f>
              <xm:sqref>AO47</xm:sqref>
            </x14:sparkline>
            <x14:sparkline>
              <xm:f>渗透率!AH48:AJ48</xm:f>
              <xm:sqref>AO48</xm:sqref>
            </x14:sparkline>
            <x14:sparkline>
              <xm:f>渗透率!AH49:AJ49</xm:f>
              <xm:sqref>AO49</xm:sqref>
            </x14:sparkline>
            <x14:sparkline>
              <xm:f>渗透率!AH50:AJ50</xm:f>
              <xm:sqref>AO50</xm:sqref>
            </x14:sparkline>
            <x14:sparkline>
              <xm:f>渗透率!AH51:AJ51</xm:f>
              <xm:sqref>AO51</xm:sqref>
            </x14:sparkline>
            <x14:sparkline>
              <xm:f>渗透率!AH52:AJ52</xm:f>
              <xm:sqref>AO52</xm:sqref>
            </x14:sparkline>
            <x14:sparkline>
              <xm:f>渗透率!AH53:AJ53</xm:f>
              <xm:sqref>AO53</xm:sqref>
            </x14:sparkline>
            <x14:sparkline>
              <xm:f>渗透率!AH54:AJ54</xm:f>
              <xm:sqref>AO54</xm:sqref>
            </x14:sparkline>
            <x14:sparkline>
              <xm:f>渗透率!AH55:AJ55</xm:f>
              <xm:sqref>AO55</xm:sqref>
            </x14:sparkline>
            <x14:sparkline>
              <xm:f>渗透率!AH56:AJ56</xm:f>
              <xm:sqref>AO56</xm:sqref>
            </x14:sparkline>
            <x14:sparkline>
              <xm:f>渗透率!AH57:AJ57</xm:f>
              <xm:sqref>AO57</xm:sqref>
            </x14:sparkline>
            <x14:sparkline>
              <xm:f>渗透率!AH58:AJ58</xm:f>
              <xm:sqref>AO58</xm:sqref>
            </x14:sparkline>
            <x14:sparkline>
              <xm:f>渗透率!AH59:AJ59</xm:f>
              <xm:sqref>AO59</xm:sqref>
            </x14:sparkline>
            <x14:sparkline>
              <xm:f>渗透率!AH60:AJ60</xm:f>
              <xm:sqref>AO60</xm:sqref>
            </x14:sparkline>
            <x14:sparkline>
              <xm:f>渗透率!AH61:AJ61</xm:f>
              <xm:sqref>AO61</xm:sqref>
            </x14:sparkline>
            <x14:sparkline>
              <xm:f>渗透率!AH62:AJ62</xm:f>
              <xm:sqref>AO62</xm:sqref>
            </x14:sparkline>
            <x14:sparkline>
              <xm:f>渗透率!AH63:AJ63</xm:f>
              <xm:sqref>AO63</xm:sqref>
            </x14:sparkline>
            <x14:sparkline>
              <xm:f>渗透率!AH64:AJ64</xm:f>
              <xm:sqref>AO64</xm:sqref>
            </x14:sparkline>
            <x14:sparkline>
              <xm:f>渗透率!AH65:AJ65</xm:f>
              <xm:sqref>AO65</xm:sqref>
            </x14:sparkline>
            <x14:sparkline>
              <xm:f>渗透率!AH66:AJ66</xm:f>
              <xm:sqref>AO66</xm:sqref>
            </x14:sparkline>
            <x14:sparkline>
              <xm:f>渗透率!AH67:AJ67</xm:f>
              <xm:sqref>AO67</xm:sqref>
            </x14:sparkline>
            <x14:sparkline>
              <xm:f>渗透率!AH68:AJ68</xm:f>
              <xm:sqref>AO68</xm:sqref>
            </x14:sparkline>
            <x14:sparkline>
              <xm:f>渗透率!AH69:AJ69</xm:f>
              <xm:sqref>AO69</xm:sqref>
            </x14:sparkline>
            <x14:sparkline>
              <xm:f>渗透率!AH70:AJ70</xm:f>
              <xm:sqref>AO70</xm:sqref>
            </x14:sparkline>
            <x14:sparkline>
              <xm:f>渗透率!AH71:AJ71</xm:f>
              <xm:sqref>AO71</xm:sqref>
            </x14:sparkline>
            <x14:sparkline>
              <xm:f>渗透率!AH72:AJ72</xm:f>
              <xm:sqref>AO72</xm:sqref>
            </x14:sparkline>
            <x14:sparkline>
              <xm:f>渗透率!AH73:AJ73</xm:f>
              <xm:sqref>AO73</xm:sqref>
            </x14:sparkline>
            <x14:sparkline>
              <xm:f>渗透率!AH74:AJ74</xm:f>
              <xm:sqref>AO74</xm:sqref>
            </x14:sparkline>
            <x14:sparkline>
              <xm:f>渗透率!AH75:AJ75</xm:f>
              <xm:sqref>AO75</xm:sqref>
            </x14:sparkline>
            <x14:sparkline>
              <xm:f>渗透率!AH76:AJ76</xm:f>
              <xm:sqref>AO76</xm:sqref>
            </x14:sparkline>
            <x14:sparkline>
              <xm:f>渗透率!AH77:AJ77</xm:f>
              <xm:sqref>AO77</xm:sqref>
            </x14:sparkline>
            <x14:sparkline>
              <xm:f>渗透率!AH78:AJ78</xm:f>
              <xm:sqref>AO78</xm:sqref>
            </x14:sparkline>
            <x14:sparkline>
              <xm:f>渗透率!AH79:AJ79</xm:f>
              <xm:sqref>AO79</xm:sqref>
            </x14:sparkline>
            <x14:sparkline>
              <xm:f>渗透率!AH80:AJ80</xm:f>
              <xm:sqref>AO80</xm:sqref>
            </x14:sparkline>
            <x14:sparkline>
              <xm:f>渗透率!AH81:AJ81</xm:f>
              <xm:sqref>AO81</xm:sqref>
            </x14:sparkline>
            <x14:sparkline>
              <xm:f>渗透率!AH82:AJ82</xm:f>
              <xm:sqref>AO82</xm:sqref>
            </x14:sparkline>
            <x14:sparkline>
              <xm:f>渗透率!AH83:AJ83</xm:f>
              <xm:sqref>AO83</xm:sqref>
            </x14:sparkline>
            <x14:sparkline>
              <xm:f>渗透率!AH84:AJ84</xm:f>
              <xm:sqref>AO84</xm:sqref>
            </x14:sparkline>
            <x14:sparkline>
              <xm:f>渗透率!AH85:AJ85</xm:f>
              <xm:sqref>AO85</xm:sqref>
            </x14:sparkline>
            <x14:sparkline>
              <xm:f>渗透率!AH86:AJ86</xm:f>
              <xm:sqref>AO86</xm:sqref>
            </x14:sparkline>
            <x14:sparkline>
              <xm:f>渗透率!AH87:AJ87</xm:f>
              <xm:sqref>AO87</xm:sqref>
            </x14:sparkline>
            <x14:sparkline>
              <xm:f>渗透率!AH88:AJ88</xm:f>
              <xm:sqref>AO88</xm:sqref>
            </x14:sparkline>
            <x14:sparkline>
              <xm:f>渗透率!AH89:AJ89</xm:f>
              <xm:sqref>AO89</xm:sqref>
            </x14:sparkline>
            <x14:sparkline>
              <xm:f>渗透率!AH90:AJ90</xm:f>
              <xm:sqref>AO90</xm:sqref>
            </x14:sparkline>
            <x14:sparkline>
              <xm:f>渗透率!AH91:AJ91</xm:f>
              <xm:sqref>AO91</xm:sqref>
            </x14:sparkline>
            <x14:sparkline>
              <xm:f>渗透率!AH92:AJ92</xm:f>
              <xm:sqref>AO92</xm:sqref>
            </x14:sparkline>
            <x14:sparkline>
              <xm:f>渗透率!AH93:AJ93</xm:f>
              <xm:sqref>AO93</xm:sqref>
            </x14:sparkline>
            <x14:sparkline>
              <xm:f>渗透率!AH94:AJ94</xm:f>
              <xm:sqref>AO94</xm:sqref>
            </x14:sparkline>
            <x14:sparkline>
              <xm:f>渗透率!AH95:AJ95</xm:f>
              <xm:sqref>AO95</xm:sqref>
            </x14:sparkline>
            <x14:sparkline>
              <xm:f>渗透率!AH96:AJ96</xm:f>
              <xm:sqref>AO96</xm:sqref>
            </x14:sparkline>
            <x14:sparkline>
              <xm:f>渗透率!AH97:AJ97</xm:f>
              <xm:sqref>AO97</xm:sqref>
            </x14:sparkline>
            <x14:sparkline>
              <xm:f>渗透率!AH98:AJ98</xm:f>
              <xm:sqref>AO98</xm:sqref>
            </x14:sparkline>
            <x14:sparkline>
              <xm:f>渗透率!AH99:AJ99</xm:f>
              <xm:sqref>AO99</xm:sqref>
            </x14:sparkline>
            <x14:sparkline>
              <xm:f>渗透率!AH100:AJ100</xm:f>
              <xm:sqref>AO100</xm:sqref>
            </x14:sparkline>
            <x14:sparkline>
              <xm:f>渗透率!AH101:AJ101</xm:f>
              <xm:sqref>AO101</xm:sqref>
            </x14:sparkline>
            <x14:sparkline>
              <xm:f>渗透率!AH102:AJ102</xm:f>
              <xm:sqref>AO102</xm:sqref>
            </x14:sparkline>
            <x14:sparkline>
              <xm:f>渗透率!AH103:AJ103</xm:f>
              <xm:sqref>AO103</xm:sqref>
            </x14:sparkline>
            <x14:sparkline>
              <xm:f>渗透率!AH104:AJ104</xm:f>
              <xm:sqref>AO104</xm:sqref>
            </x14:sparkline>
            <x14:sparkline>
              <xm:f>渗透率!AH105:AJ105</xm:f>
              <xm:sqref>AO105</xm:sqref>
            </x14:sparkline>
            <x14:sparkline>
              <xm:f>渗透率!AH106:AJ106</xm:f>
              <xm:sqref>AO106</xm:sqref>
            </x14:sparkline>
            <x14:sparkline>
              <xm:f>渗透率!AH107:AJ107</xm:f>
              <xm:sqref>AO107</xm:sqref>
            </x14:sparkline>
            <x14:sparkline>
              <xm:f>渗透率!AH108:AJ108</xm:f>
              <xm:sqref>AO108</xm:sqref>
            </x14:sparkline>
            <x14:sparkline>
              <xm:f>渗透率!AH109:AJ109</xm:f>
              <xm:sqref>AO109</xm:sqref>
            </x14:sparkline>
            <x14:sparkline>
              <xm:f>渗透率!AH110:AJ110</xm:f>
              <xm:sqref>AO110</xm:sqref>
            </x14:sparkline>
            <x14:sparkline>
              <xm:f>渗透率!AH111:AJ111</xm:f>
              <xm:sqref>AO111</xm:sqref>
            </x14:sparkline>
            <x14:sparkline>
              <xm:f>渗透率!AH112:AJ112</xm:f>
              <xm:sqref>AO112</xm:sqref>
            </x14:sparkline>
            <x14:sparkline>
              <xm:f>渗透率!AH113:AJ113</xm:f>
              <xm:sqref>AO113</xm:sqref>
            </x14:sparkline>
            <x14:sparkline>
              <xm:f>渗透率!AH114:AJ114</xm:f>
              <xm:sqref>AO114</xm:sqref>
            </x14:sparkline>
            <x14:sparkline>
              <xm:f>渗透率!AH115:AJ115</xm:f>
              <xm:sqref>AO115</xm:sqref>
            </x14:sparkline>
            <x14:sparkline>
              <xm:f>渗透率!AH116:AJ116</xm:f>
              <xm:sqref>AO116</xm:sqref>
            </x14:sparkline>
            <x14:sparkline>
              <xm:f>渗透率!AH117:AJ117</xm:f>
              <xm:sqref>AO117</xm:sqref>
            </x14:sparkline>
            <x14:sparkline>
              <xm:f>渗透率!AH118:AJ118</xm:f>
              <xm:sqref>AO118</xm:sqref>
            </x14:sparkline>
            <x14:sparkline>
              <xm:f>渗透率!AH119:AJ119</xm:f>
              <xm:sqref>AO119</xm:sqref>
            </x14:sparkline>
            <x14:sparkline>
              <xm:f>渗透率!AH120:AJ120</xm:f>
              <xm:sqref>AO120</xm:sqref>
            </x14:sparkline>
            <x14:sparkline>
              <xm:f>渗透率!AH121:AJ121</xm:f>
              <xm:sqref>AO121</xm:sqref>
            </x14:sparkline>
            <x14:sparkline>
              <xm:f>渗透率!AH122:AJ122</xm:f>
              <xm:sqref>AO122</xm:sqref>
            </x14:sparkline>
            <x14:sparkline>
              <xm:f>渗透率!AH123:AJ123</xm:f>
              <xm:sqref>AO123</xm:sqref>
            </x14:sparkline>
            <x14:sparkline>
              <xm:f>渗透率!AH124:AJ124</xm:f>
              <xm:sqref>AO124</xm:sqref>
            </x14:sparkline>
            <x14:sparkline>
              <xm:f>渗透率!AH125:AJ125</xm:f>
              <xm:sqref>AO125</xm:sqref>
            </x14:sparkline>
            <x14:sparkline>
              <xm:f>渗透率!AH126:AJ126</xm:f>
              <xm:sqref>AO126</xm:sqref>
            </x14:sparkline>
            <x14:sparkline>
              <xm:f>渗透率!AH127:AJ127</xm:f>
              <xm:sqref>AO127</xm:sqref>
            </x14:sparkline>
            <x14:sparkline>
              <xm:f>渗透率!AH128:AJ128</xm:f>
              <xm:sqref>AO128</xm:sqref>
            </x14:sparkline>
            <x14:sparkline>
              <xm:f>渗透率!AH129:AJ129</xm:f>
              <xm:sqref>AO129</xm:sqref>
            </x14:sparkline>
            <x14:sparkline>
              <xm:f>渗透率!AH130:AJ130</xm:f>
              <xm:sqref>AO130</xm:sqref>
            </x14:sparkline>
            <x14:sparkline>
              <xm:f>渗透率!AH131:AJ131</xm:f>
              <xm:sqref>AO131</xm:sqref>
            </x14:sparkline>
            <x14:sparkline>
              <xm:f>渗透率!AH132:AJ132</xm:f>
              <xm:sqref>AO132</xm:sqref>
            </x14:sparkline>
            <x14:sparkline>
              <xm:f>渗透率!AH133:AJ133</xm:f>
              <xm:sqref>AO133</xm:sqref>
            </x14:sparkline>
            <x14:sparkline>
              <xm:f>渗透率!AH134:AJ134</xm:f>
              <xm:sqref>AO134</xm:sqref>
            </x14:sparkline>
            <x14:sparkline>
              <xm:f>渗透率!AH135:AJ135</xm:f>
              <xm:sqref>AO135</xm:sqref>
            </x14:sparkline>
            <x14:sparkline>
              <xm:f>渗透率!AH136:AJ136</xm:f>
              <xm:sqref>AO136</xm:sqref>
            </x14:sparkline>
            <x14:sparkline>
              <xm:f>渗透率!AH137:AJ137</xm:f>
              <xm:sqref>AO137</xm:sqref>
            </x14:sparkline>
            <x14:sparkline>
              <xm:f>渗透率!AH138:AJ138</xm:f>
              <xm:sqref>AO138</xm:sqref>
            </x14:sparkline>
            <x14:sparkline>
              <xm:f>渗透率!AH139:AJ139</xm:f>
              <xm:sqref>AO139</xm:sqref>
            </x14:sparkline>
            <x14:sparkline>
              <xm:f>渗透率!AH140:AJ140</xm:f>
              <xm:sqref>AO140</xm:sqref>
            </x14:sparkline>
            <x14:sparkline>
              <xm:f>渗透率!AH141:AJ141</xm:f>
              <xm:sqref>AO141</xm:sqref>
            </x14:sparkline>
            <x14:sparkline>
              <xm:f>渗透率!AH142:AJ142</xm:f>
              <xm:sqref>AO142</xm:sqref>
            </x14:sparkline>
            <x14:sparkline>
              <xm:f>渗透率!AH143:AJ143</xm:f>
              <xm:sqref>AO143</xm:sqref>
            </x14:sparkline>
            <x14:sparkline>
              <xm:f>渗透率!AH144:AJ144</xm:f>
              <xm:sqref>AO144</xm:sqref>
            </x14:sparkline>
            <x14:sparkline>
              <xm:f>渗透率!AH145:AJ145</xm:f>
              <xm:sqref>AO145</xm:sqref>
            </x14:sparkline>
            <x14:sparkline>
              <xm:f>渗透率!AH146:AJ146</xm:f>
              <xm:sqref>AO146</xm:sqref>
            </x14:sparkline>
            <x14:sparkline>
              <xm:f>渗透率!AH147:AJ147</xm:f>
              <xm:sqref>AO147</xm:sqref>
            </x14:sparkline>
            <x14:sparkline>
              <xm:f>渗透率!AH148:AJ148</xm:f>
              <xm:sqref>AO148</xm:sqref>
            </x14:sparkline>
            <x14:sparkline>
              <xm:f>渗透率!AH149:AJ149</xm:f>
              <xm:sqref>AO149</xm:sqref>
            </x14:sparkline>
            <x14:sparkline>
              <xm:f>渗透率!AH150:AJ150</xm:f>
              <xm:sqref>AO150</xm:sqref>
            </x14:sparkline>
            <x14:sparkline>
              <xm:f>渗透率!AH151:AJ151</xm:f>
              <xm:sqref>AO151</xm:sqref>
            </x14:sparkline>
            <x14:sparkline>
              <xm:f>渗透率!AH152:AJ152</xm:f>
              <xm:sqref>AO152</xm:sqref>
            </x14:sparkline>
            <x14:sparkline>
              <xm:f>渗透率!AH153:AJ153</xm:f>
              <xm:sqref>AO153</xm:sqref>
            </x14:sparkline>
            <x14:sparkline>
              <xm:f>渗透率!AH154:AJ154</xm:f>
              <xm:sqref>AO154</xm:sqref>
            </x14:sparkline>
            <x14:sparkline>
              <xm:f>渗透率!AH155:AJ155</xm:f>
              <xm:sqref>AO155</xm:sqref>
            </x14:sparkline>
            <x14:sparkline>
              <xm:f>渗透率!AH156:AJ156</xm:f>
              <xm:sqref>AO156</xm:sqref>
            </x14:sparkline>
            <x14:sparkline>
              <xm:f>渗透率!AH157:AJ157</xm:f>
              <xm:sqref>AO157</xm:sqref>
            </x14:sparkline>
            <x14:sparkline>
              <xm:f>渗透率!AH158:AJ158</xm:f>
              <xm:sqref>AO158</xm:sqref>
            </x14:sparkline>
            <x14:sparkline>
              <xm:f>渗透率!AH159:AJ159</xm:f>
              <xm:sqref>AO159</xm:sqref>
            </x14:sparkline>
            <x14:sparkline>
              <xm:f>渗透率!AH160:AJ160</xm:f>
              <xm:sqref>AO160</xm:sqref>
            </x14:sparkline>
            <x14:sparkline>
              <xm:f>渗透率!AH161:AJ161</xm:f>
              <xm:sqref>AO161</xm:sqref>
            </x14:sparkline>
            <x14:sparkline>
              <xm:f>渗透率!AH162:AJ162</xm:f>
              <xm:sqref>AO162</xm:sqref>
            </x14:sparkline>
            <x14:sparkline>
              <xm:f>渗透率!AH163:AJ163</xm:f>
              <xm:sqref>AO163</xm:sqref>
            </x14:sparkline>
            <x14:sparkline>
              <xm:f>渗透率!AH164:AJ164</xm:f>
              <xm:sqref>AO164</xm:sqref>
            </x14:sparkline>
            <x14:sparkline>
              <xm:f>渗透率!AH165:AJ165</xm:f>
              <xm:sqref>AO165</xm:sqref>
            </x14:sparkline>
            <x14:sparkline>
              <xm:f>渗透率!AH166:AJ166</xm:f>
              <xm:sqref>AO166</xm:sqref>
            </x14:sparkline>
            <x14:sparkline>
              <xm:f>渗透率!AH167:AJ167</xm:f>
              <xm:sqref>AO167</xm:sqref>
            </x14:sparkline>
            <x14:sparkline>
              <xm:f>渗透率!AH168:AJ168</xm:f>
              <xm:sqref>AO168</xm:sqref>
            </x14:sparkline>
            <x14:sparkline>
              <xm:f>渗透率!AH169:AJ169</xm:f>
              <xm:sqref>AO169</xm:sqref>
            </x14:sparkline>
            <x14:sparkline>
              <xm:f>渗透率!AH170:AJ170</xm:f>
              <xm:sqref>AO170</xm:sqref>
            </x14:sparkline>
            <x14:sparkline>
              <xm:f>渗透率!AH171:AJ171</xm:f>
              <xm:sqref>AO171</xm:sqref>
            </x14:sparkline>
            <x14:sparkline>
              <xm:f>渗透率!AH172:AJ172</xm:f>
              <xm:sqref>AO172</xm:sqref>
            </x14:sparkline>
            <x14:sparkline>
              <xm:f>渗透率!AH173:AJ173</xm:f>
              <xm:sqref>AO173</xm:sqref>
            </x14:sparkline>
            <x14:sparkline>
              <xm:f>渗透率!AH174:AJ174</xm:f>
              <xm:sqref>AO174</xm:sqref>
            </x14:sparkline>
            <x14:sparkline>
              <xm:f>渗透率!AH175:AJ175</xm:f>
              <xm:sqref>AO175</xm:sqref>
            </x14:sparkline>
            <x14:sparkline>
              <xm:f>渗透率!AH176:AJ176</xm:f>
              <xm:sqref>AO176</xm:sqref>
            </x14:sparkline>
            <x14:sparkline>
              <xm:f>渗透率!AH177:AJ177</xm:f>
              <xm:sqref>AO177</xm:sqref>
            </x14:sparkline>
            <x14:sparkline>
              <xm:f>渗透率!AH178:AJ178</xm:f>
              <xm:sqref>AO178</xm:sqref>
            </x14:sparkline>
            <x14:sparkline>
              <xm:f>渗透率!AH179:AJ179</xm:f>
              <xm:sqref>AO179</xm:sqref>
            </x14:sparkline>
            <x14:sparkline>
              <xm:f>渗透率!AH180:AJ180</xm:f>
              <xm:sqref>AO180</xm:sqref>
            </x14:sparkline>
            <x14:sparkline>
              <xm:f>渗透率!AH181:AJ181</xm:f>
              <xm:sqref>AO181</xm:sqref>
            </x14:sparkline>
            <x14:sparkline>
              <xm:f>渗透率!AH182:AJ182</xm:f>
              <xm:sqref>AO182</xm:sqref>
            </x14:sparkline>
            <x14:sparkline>
              <xm:f>渗透率!AH183:AJ183</xm:f>
              <xm:sqref>AO183</xm:sqref>
            </x14:sparkline>
            <x14:sparkline>
              <xm:f>渗透率!AH184:AJ184</xm:f>
              <xm:sqref>AO184</xm:sqref>
            </x14:sparkline>
            <x14:sparkline>
              <xm:f>渗透率!AH185:AJ185</xm:f>
              <xm:sqref>AO185</xm:sqref>
            </x14:sparkline>
            <x14:sparkline>
              <xm:f>渗透率!AH186:AJ186</xm:f>
              <xm:sqref>AO186</xm:sqref>
            </x14:sparkline>
            <x14:sparkline>
              <xm:f>渗透率!AH187:AJ187</xm:f>
              <xm:sqref>AO187</xm:sqref>
            </x14:sparkline>
            <x14:sparkline>
              <xm:f>渗透率!AH188:AJ188</xm:f>
              <xm:sqref>AO188</xm:sqref>
            </x14:sparkline>
            <x14:sparkline>
              <xm:f>渗透率!AH189:AJ189</xm:f>
              <xm:sqref>AO189</xm:sqref>
            </x14:sparkline>
            <x14:sparkline>
              <xm:f>渗透率!AH190:AJ190</xm:f>
              <xm:sqref>AO190</xm:sqref>
            </x14:sparkline>
            <x14:sparkline>
              <xm:f>渗透率!AH191:AJ191</xm:f>
              <xm:sqref>AO191</xm:sqref>
            </x14:sparkline>
          </x14:sparklines>
        </x14:sparklineGroup>
        <x14:sparklineGroup displayEmptyCellsAs="gap" markers="1" xr2:uid="{E43AC010-27D8-42A7-956D-C55110677127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渗透率!AD4:AF4</xm:f>
              <xm:sqref>AN4</xm:sqref>
            </x14:sparkline>
            <x14:sparkline>
              <xm:f>渗透率!AD5:AF5</xm:f>
              <xm:sqref>AN5</xm:sqref>
            </x14:sparkline>
            <x14:sparkline>
              <xm:f>渗透率!AD6:AF6</xm:f>
              <xm:sqref>AN6</xm:sqref>
            </x14:sparkline>
            <x14:sparkline>
              <xm:f>渗透率!AD7:AF7</xm:f>
              <xm:sqref>AN7</xm:sqref>
            </x14:sparkline>
            <x14:sparkline>
              <xm:f>渗透率!AD8:AF8</xm:f>
              <xm:sqref>AN8</xm:sqref>
            </x14:sparkline>
            <x14:sparkline>
              <xm:f>渗透率!AD9:AF9</xm:f>
              <xm:sqref>AN9</xm:sqref>
            </x14:sparkline>
            <x14:sparkline>
              <xm:f>渗透率!AD10:AF10</xm:f>
              <xm:sqref>AN10</xm:sqref>
            </x14:sparkline>
            <x14:sparkline>
              <xm:f>渗透率!AD11:AF11</xm:f>
              <xm:sqref>AN11</xm:sqref>
            </x14:sparkline>
            <x14:sparkline>
              <xm:f>渗透率!AD12:AF12</xm:f>
              <xm:sqref>AN12</xm:sqref>
            </x14:sparkline>
            <x14:sparkline>
              <xm:f>渗透率!AD13:AF13</xm:f>
              <xm:sqref>AN13</xm:sqref>
            </x14:sparkline>
            <x14:sparkline>
              <xm:f>渗透率!AD14:AF14</xm:f>
              <xm:sqref>AN14</xm:sqref>
            </x14:sparkline>
            <x14:sparkline>
              <xm:f>渗透率!AD15:AF15</xm:f>
              <xm:sqref>AN15</xm:sqref>
            </x14:sparkline>
            <x14:sparkline>
              <xm:f>渗透率!AD16:AF16</xm:f>
              <xm:sqref>AN16</xm:sqref>
            </x14:sparkline>
            <x14:sparkline>
              <xm:f>渗透率!AD17:AF17</xm:f>
              <xm:sqref>AN17</xm:sqref>
            </x14:sparkline>
            <x14:sparkline>
              <xm:f>渗透率!AD18:AF18</xm:f>
              <xm:sqref>AN18</xm:sqref>
            </x14:sparkline>
            <x14:sparkline>
              <xm:f>渗透率!AD19:AF19</xm:f>
              <xm:sqref>AN19</xm:sqref>
            </x14:sparkline>
            <x14:sparkline>
              <xm:f>渗透率!AD20:AF20</xm:f>
              <xm:sqref>AN20</xm:sqref>
            </x14:sparkline>
            <x14:sparkline>
              <xm:f>渗透率!AD21:AF21</xm:f>
              <xm:sqref>AN21</xm:sqref>
            </x14:sparkline>
            <x14:sparkline>
              <xm:f>渗透率!AD22:AF22</xm:f>
              <xm:sqref>AN22</xm:sqref>
            </x14:sparkline>
            <x14:sparkline>
              <xm:f>渗透率!AD23:AF23</xm:f>
              <xm:sqref>AN23</xm:sqref>
            </x14:sparkline>
            <x14:sparkline>
              <xm:f>渗透率!AD24:AF24</xm:f>
              <xm:sqref>AN24</xm:sqref>
            </x14:sparkline>
            <x14:sparkline>
              <xm:f>渗透率!AD25:AF25</xm:f>
              <xm:sqref>AN25</xm:sqref>
            </x14:sparkline>
            <x14:sparkline>
              <xm:f>渗透率!AD26:AF26</xm:f>
              <xm:sqref>AN26</xm:sqref>
            </x14:sparkline>
            <x14:sparkline>
              <xm:f>渗透率!AD27:AF27</xm:f>
              <xm:sqref>AN27</xm:sqref>
            </x14:sparkline>
            <x14:sparkline>
              <xm:f>渗透率!AD28:AF28</xm:f>
              <xm:sqref>AN28</xm:sqref>
            </x14:sparkline>
            <x14:sparkline>
              <xm:f>渗透率!AD29:AF29</xm:f>
              <xm:sqref>AN29</xm:sqref>
            </x14:sparkline>
            <x14:sparkline>
              <xm:f>渗透率!AD30:AF30</xm:f>
              <xm:sqref>AN30</xm:sqref>
            </x14:sparkline>
            <x14:sparkline>
              <xm:f>渗透率!AD31:AF31</xm:f>
              <xm:sqref>AN31</xm:sqref>
            </x14:sparkline>
            <x14:sparkline>
              <xm:f>渗透率!AD32:AF32</xm:f>
              <xm:sqref>AN32</xm:sqref>
            </x14:sparkline>
            <x14:sparkline>
              <xm:f>渗透率!AD33:AF33</xm:f>
              <xm:sqref>AN33</xm:sqref>
            </x14:sparkline>
            <x14:sparkline>
              <xm:f>渗透率!AD34:AF34</xm:f>
              <xm:sqref>AN34</xm:sqref>
            </x14:sparkline>
            <x14:sparkline>
              <xm:f>渗透率!AD35:AF35</xm:f>
              <xm:sqref>AN35</xm:sqref>
            </x14:sparkline>
            <x14:sparkline>
              <xm:f>渗透率!AD36:AF36</xm:f>
              <xm:sqref>AN36</xm:sqref>
            </x14:sparkline>
            <x14:sparkline>
              <xm:f>渗透率!AD37:AF37</xm:f>
              <xm:sqref>AN37</xm:sqref>
            </x14:sparkline>
            <x14:sparkline>
              <xm:f>渗透率!AD38:AF38</xm:f>
              <xm:sqref>AN38</xm:sqref>
            </x14:sparkline>
            <x14:sparkline>
              <xm:f>渗透率!AD39:AF39</xm:f>
              <xm:sqref>AN39</xm:sqref>
            </x14:sparkline>
            <x14:sparkline>
              <xm:f>渗透率!AD40:AF40</xm:f>
              <xm:sqref>AN40</xm:sqref>
            </x14:sparkline>
            <x14:sparkline>
              <xm:f>渗透率!AD41:AF41</xm:f>
              <xm:sqref>AN41</xm:sqref>
            </x14:sparkline>
            <x14:sparkline>
              <xm:f>渗透率!AD42:AF42</xm:f>
              <xm:sqref>AN42</xm:sqref>
            </x14:sparkline>
            <x14:sparkline>
              <xm:f>渗透率!AD43:AF43</xm:f>
              <xm:sqref>AN43</xm:sqref>
            </x14:sparkline>
            <x14:sparkline>
              <xm:f>渗透率!AD44:AF44</xm:f>
              <xm:sqref>AN44</xm:sqref>
            </x14:sparkline>
            <x14:sparkline>
              <xm:f>渗透率!AD45:AF45</xm:f>
              <xm:sqref>AN45</xm:sqref>
            </x14:sparkline>
            <x14:sparkline>
              <xm:f>渗透率!AD46:AF46</xm:f>
              <xm:sqref>AN46</xm:sqref>
            </x14:sparkline>
            <x14:sparkline>
              <xm:f>渗透率!AD47:AF47</xm:f>
              <xm:sqref>AN47</xm:sqref>
            </x14:sparkline>
            <x14:sparkline>
              <xm:f>渗透率!AD48:AF48</xm:f>
              <xm:sqref>AN48</xm:sqref>
            </x14:sparkline>
            <x14:sparkline>
              <xm:f>渗透率!AD49:AF49</xm:f>
              <xm:sqref>AN49</xm:sqref>
            </x14:sparkline>
            <x14:sparkline>
              <xm:f>渗透率!AD50:AF50</xm:f>
              <xm:sqref>AN50</xm:sqref>
            </x14:sparkline>
            <x14:sparkline>
              <xm:f>渗透率!AD51:AF51</xm:f>
              <xm:sqref>AN51</xm:sqref>
            </x14:sparkline>
            <x14:sparkline>
              <xm:f>渗透率!AD52:AF52</xm:f>
              <xm:sqref>AN52</xm:sqref>
            </x14:sparkline>
            <x14:sparkline>
              <xm:f>渗透率!AD53:AF53</xm:f>
              <xm:sqref>AN53</xm:sqref>
            </x14:sparkline>
            <x14:sparkline>
              <xm:f>渗透率!AD54:AF54</xm:f>
              <xm:sqref>AN54</xm:sqref>
            </x14:sparkline>
            <x14:sparkline>
              <xm:f>渗透率!AD55:AF55</xm:f>
              <xm:sqref>AN55</xm:sqref>
            </x14:sparkline>
            <x14:sparkline>
              <xm:f>渗透率!AD56:AF56</xm:f>
              <xm:sqref>AN56</xm:sqref>
            </x14:sparkline>
            <x14:sparkline>
              <xm:f>渗透率!AD57:AF57</xm:f>
              <xm:sqref>AN57</xm:sqref>
            </x14:sparkline>
            <x14:sparkline>
              <xm:f>渗透率!AD58:AF58</xm:f>
              <xm:sqref>AN58</xm:sqref>
            </x14:sparkline>
            <x14:sparkline>
              <xm:f>渗透率!AD59:AF59</xm:f>
              <xm:sqref>AN59</xm:sqref>
            </x14:sparkline>
            <x14:sparkline>
              <xm:f>渗透率!AD60:AF60</xm:f>
              <xm:sqref>AN60</xm:sqref>
            </x14:sparkline>
            <x14:sparkline>
              <xm:f>渗透率!AD61:AF61</xm:f>
              <xm:sqref>AN61</xm:sqref>
            </x14:sparkline>
            <x14:sparkline>
              <xm:f>渗透率!AD62:AF62</xm:f>
              <xm:sqref>AN62</xm:sqref>
            </x14:sparkline>
            <x14:sparkline>
              <xm:f>渗透率!AD63:AF63</xm:f>
              <xm:sqref>AN63</xm:sqref>
            </x14:sparkline>
            <x14:sparkline>
              <xm:f>渗透率!AD64:AF64</xm:f>
              <xm:sqref>AN64</xm:sqref>
            </x14:sparkline>
            <x14:sparkline>
              <xm:f>渗透率!AD65:AF65</xm:f>
              <xm:sqref>AN65</xm:sqref>
            </x14:sparkline>
            <x14:sparkline>
              <xm:f>渗透率!AD66:AF66</xm:f>
              <xm:sqref>AN66</xm:sqref>
            </x14:sparkline>
            <x14:sparkline>
              <xm:f>渗透率!AD67:AF67</xm:f>
              <xm:sqref>AN67</xm:sqref>
            </x14:sparkline>
            <x14:sparkline>
              <xm:f>渗透率!AD68:AF68</xm:f>
              <xm:sqref>AN68</xm:sqref>
            </x14:sparkline>
            <x14:sparkline>
              <xm:f>渗透率!AD69:AF69</xm:f>
              <xm:sqref>AN69</xm:sqref>
            </x14:sparkline>
            <x14:sparkline>
              <xm:f>渗透率!AD70:AF70</xm:f>
              <xm:sqref>AN70</xm:sqref>
            </x14:sparkline>
            <x14:sparkline>
              <xm:f>渗透率!AD71:AF71</xm:f>
              <xm:sqref>AN71</xm:sqref>
            </x14:sparkline>
            <x14:sparkline>
              <xm:f>渗透率!AD72:AF72</xm:f>
              <xm:sqref>AN72</xm:sqref>
            </x14:sparkline>
            <x14:sparkline>
              <xm:f>渗透率!AD73:AF73</xm:f>
              <xm:sqref>AN73</xm:sqref>
            </x14:sparkline>
            <x14:sparkline>
              <xm:f>渗透率!AD74:AF74</xm:f>
              <xm:sqref>AN74</xm:sqref>
            </x14:sparkline>
            <x14:sparkline>
              <xm:f>渗透率!AD75:AF75</xm:f>
              <xm:sqref>AN75</xm:sqref>
            </x14:sparkline>
            <x14:sparkline>
              <xm:f>渗透率!AD76:AF76</xm:f>
              <xm:sqref>AN76</xm:sqref>
            </x14:sparkline>
            <x14:sparkline>
              <xm:f>渗透率!AD77:AF77</xm:f>
              <xm:sqref>AN77</xm:sqref>
            </x14:sparkline>
            <x14:sparkline>
              <xm:f>渗透率!AD78:AF78</xm:f>
              <xm:sqref>AN78</xm:sqref>
            </x14:sparkline>
            <x14:sparkline>
              <xm:f>渗透率!AD79:AF79</xm:f>
              <xm:sqref>AN79</xm:sqref>
            </x14:sparkline>
            <x14:sparkline>
              <xm:f>渗透率!AD80:AF80</xm:f>
              <xm:sqref>AN80</xm:sqref>
            </x14:sparkline>
            <x14:sparkline>
              <xm:f>渗透率!AD81:AF81</xm:f>
              <xm:sqref>AN81</xm:sqref>
            </x14:sparkline>
            <x14:sparkline>
              <xm:f>渗透率!AD82:AF82</xm:f>
              <xm:sqref>AN82</xm:sqref>
            </x14:sparkline>
            <x14:sparkline>
              <xm:f>渗透率!AD83:AF83</xm:f>
              <xm:sqref>AN83</xm:sqref>
            </x14:sparkline>
            <x14:sparkline>
              <xm:f>渗透率!AD84:AF84</xm:f>
              <xm:sqref>AN84</xm:sqref>
            </x14:sparkline>
            <x14:sparkline>
              <xm:f>渗透率!AD85:AF85</xm:f>
              <xm:sqref>AN85</xm:sqref>
            </x14:sparkline>
            <x14:sparkline>
              <xm:f>渗透率!AD86:AF86</xm:f>
              <xm:sqref>AN86</xm:sqref>
            </x14:sparkline>
            <x14:sparkline>
              <xm:f>渗透率!AD87:AF87</xm:f>
              <xm:sqref>AN87</xm:sqref>
            </x14:sparkline>
            <x14:sparkline>
              <xm:f>渗透率!AD88:AF88</xm:f>
              <xm:sqref>AN88</xm:sqref>
            </x14:sparkline>
            <x14:sparkline>
              <xm:f>渗透率!AD89:AF89</xm:f>
              <xm:sqref>AN89</xm:sqref>
            </x14:sparkline>
            <x14:sparkline>
              <xm:f>渗透率!AD90:AF90</xm:f>
              <xm:sqref>AN90</xm:sqref>
            </x14:sparkline>
            <x14:sparkline>
              <xm:f>渗透率!AD91:AF91</xm:f>
              <xm:sqref>AN91</xm:sqref>
            </x14:sparkline>
            <x14:sparkline>
              <xm:f>渗透率!AD92:AF92</xm:f>
              <xm:sqref>AN92</xm:sqref>
            </x14:sparkline>
            <x14:sparkline>
              <xm:f>渗透率!AD93:AF93</xm:f>
              <xm:sqref>AN93</xm:sqref>
            </x14:sparkline>
            <x14:sparkline>
              <xm:f>渗透率!AD94:AF94</xm:f>
              <xm:sqref>AN94</xm:sqref>
            </x14:sparkline>
            <x14:sparkline>
              <xm:f>渗透率!AD95:AF95</xm:f>
              <xm:sqref>AN95</xm:sqref>
            </x14:sparkline>
            <x14:sparkline>
              <xm:f>渗透率!AD96:AF96</xm:f>
              <xm:sqref>AN96</xm:sqref>
            </x14:sparkline>
            <x14:sparkline>
              <xm:f>渗透率!AD97:AF97</xm:f>
              <xm:sqref>AN97</xm:sqref>
            </x14:sparkline>
            <x14:sparkline>
              <xm:f>渗透率!AD98:AF98</xm:f>
              <xm:sqref>AN98</xm:sqref>
            </x14:sparkline>
            <x14:sparkline>
              <xm:f>渗透率!AD99:AF99</xm:f>
              <xm:sqref>AN99</xm:sqref>
            </x14:sparkline>
            <x14:sparkline>
              <xm:f>渗透率!AD100:AF100</xm:f>
              <xm:sqref>AN100</xm:sqref>
            </x14:sparkline>
            <x14:sparkline>
              <xm:f>渗透率!AD101:AF101</xm:f>
              <xm:sqref>AN101</xm:sqref>
            </x14:sparkline>
            <x14:sparkline>
              <xm:f>渗透率!AD102:AF102</xm:f>
              <xm:sqref>AN102</xm:sqref>
            </x14:sparkline>
            <x14:sparkline>
              <xm:f>渗透率!AD103:AF103</xm:f>
              <xm:sqref>AN103</xm:sqref>
            </x14:sparkline>
            <x14:sparkline>
              <xm:f>渗透率!AD104:AF104</xm:f>
              <xm:sqref>AN104</xm:sqref>
            </x14:sparkline>
            <x14:sparkline>
              <xm:f>渗透率!AD105:AF105</xm:f>
              <xm:sqref>AN105</xm:sqref>
            </x14:sparkline>
            <x14:sparkline>
              <xm:f>渗透率!AD106:AF106</xm:f>
              <xm:sqref>AN106</xm:sqref>
            </x14:sparkline>
            <x14:sparkline>
              <xm:f>渗透率!AD107:AF107</xm:f>
              <xm:sqref>AN107</xm:sqref>
            </x14:sparkline>
            <x14:sparkline>
              <xm:f>渗透率!AD108:AF108</xm:f>
              <xm:sqref>AN108</xm:sqref>
            </x14:sparkline>
            <x14:sparkline>
              <xm:f>渗透率!AD109:AF109</xm:f>
              <xm:sqref>AN109</xm:sqref>
            </x14:sparkline>
            <x14:sparkline>
              <xm:f>渗透率!AD110:AF110</xm:f>
              <xm:sqref>AN110</xm:sqref>
            </x14:sparkline>
            <x14:sparkline>
              <xm:f>渗透率!AD111:AF111</xm:f>
              <xm:sqref>AN111</xm:sqref>
            </x14:sparkline>
            <x14:sparkline>
              <xm:f>渗透率!AD112:AF112</xm:f>
              <xm:sqref>AN112</xm:sqref>
            </x14:sparkline>
            <x14:sparkline>
              <xm:f>渗透率!AD113:AF113</xm:f>
              <xm:sqref>AN113</xm:sqref>
            </x14:sparkline>
            <x14:sparkline>
              <xm:f>渗透率!AD114:AF114</xm:f>
              <xm:sqref>AN114</xm:sqref>
            </x14:sparkline>
            <x14:sparkline>
              <xm:f>渗透率!AD115:AF115</xm:f>
              <xm:sqref>AN115</xm:sqref>
            </x14:sparkline>
            <x14:sparkline>
              <xm:f>渗透率!AD116:AF116</xm:f>
              <xm:sqref>AN116</xm:sqref>
            </x14:sparkline>
            <x14:sparkline>
              <xm:f>渗透率!AD117:AF117</xm:f>
              <xm:sqref>AN117</xm:sqref>
            </x14:sparkline>
            <x14:sparkline>
              <xm:f>渗透率!AD118:AF118</xm:f>
              <xm:sqref>AN118</xm:sqref>
            </x14:sparkline>
            <x14:sparkline>
              <xm:f>渗透率!AD119:AF119</xm:f>
              <xm:sqref>AN119</xm:sqref>
            </x14:sparkline>
            <x14:sparkline>
              <xm:f>渗透率!AD120:AF120</xm:f>
              <xm:sqref>AN120</xm:sqref>
            </x14:sparkline>
            <x14:sparkline>
              <xm:f>渗透率!AD121:AF121</xm:f>
              <xm:sqref>AN121</xm:sqref>
            </x14:sparkline>
            <x14:sparkline>
              <xm:f>渗透率!AD122:AF122</xm:f>
              <xm:sqref>AN122</xm:sqref>
            </x14:sparkline>
            <x14:sparkline>
              <xm:f>渗透率!AD123:AF123</xm:f>
              <xm:sqref>AN123</xm:sqref>
            </x14:sparkline>
            <x14:sparkline>
              <xm:f>渗透率!AD124:AF124</xm:f>
              <xm:sqref>AN124</xm:sqref>
            </x14:sparkline>
            <x14:sparkline>
              <xm:f>渗透率!AD125:AF125</xm:f>
              <xm:sqref>AN125</xm:sqref>
            </x14:sparkline>
            <x14:sparkline>
              <xm:f>渗透率!AD126:AF126</xm:f>
              <xm:sqref>AN126</xm:sqref>
            </x14:sparkline>
            <x14:sparkline>
              <xm:f>渗透率!AD127:AF127</xm:f>
              <xm:sqref>AN127</xm:sqref>
            </x14:sparkline>
            <x14:sparkline>
              <xm:f>渗透率!AD128:AF128</xm:f>
              <xm:sqref>AN128</xm:sqref>
            </x14:sparkline>
            <x14:sparkline>
              <xm:f>渗透率!AD129:AF129</xm:f>
              <xm:sqref>AN129</xm:sqref>
            </x14:sparkline>
            <x14:sparkline>
              <xm:f>渗透率!AD130:AF130</xm:f>
              <xm:sqref>AN130</xm:sqref>
            </x14:sparkline>
            <x14:sparkline>
              <xm:f>渗透率!AD131:AF131</xm:f>
              <xm:sqref>AN131</xm:sqref>
            </x14:sparkline>
            <x14:sparkline>
              <xm:f>渗透率!AD132:AF132</xm:f>
              <xm:sqref>AN132</xm:sqref>
            </x14:sparkline>
            <x14:sparkline>
              <xm:f>渗透率!AD133:AF133</xm:f>
              <xm:sqref>AN133</xm:sqref>
            </x14:sparkline>
            <x14:sparkline>
              <xm:f>渗透率!AD134:AF134</xm:f>
              <xm:sqref>AN134</xm:sqref>
            </x14:sparkline>
            <x14:sparkline>
              <xm:f>渗透率!AD135:AF135</xm:f>
              <xm:sqref>AN135</xm:sqref>
            </x14:sparkline>
            <x14:sparkline>
              <xm:f>渗透率!AD136:AF136</xm:f>
              <xm:sqref>AN136</xm:sqref>
            </x14:sparkline>
            <x14:sparkline>
              <xm:f>渗透率!AD137:AF137</xm:f>
              <xm:sqref>AN137</xm:sqref>
            </x14:sparkline>
            <x14:sparkline>
              <xm:f>渗透率!AD138:AF138</xm:f>
              <xm:sqref>AN138</xm:sqref>
            </x14:sparkline>
            <x14:sparkline>
              <xm:f>渗透率!AD139:AF139</xm:f>
              <xm:sqref>AN139</xm:sqref>
            </x14:sparkline>
            <x14:sparkline>
              <xm:f>渗透率!AD140:AF140</xm:f>
              <xm:sqref>AN140</xm:sqref>
            </x14:sparkline>
            <x14:sparkline>
              <xm:f>渗透率!AD141:AF141</xm:f>
              <xm:sqref>AN141</xm:sqref>
            </x14:sparkline>
            <x14:sparkline>
              <xm:f>渗透率!AD142:AF142</xm:f>
              <xm:sqref>AN142</xm:sqref>
            </x14:sparkline>
            <x14:sparkline>
              <xm:f>渗透率!AD143:AF143</xm:f>
              <xm:sqref>AN143</xm:sqref>
            </x14:sparkline>
            <x14:sparkline>
              <xm:f>渗透率!AD144:AF144</xm:f>
              <xm:sqref>AN144</xm:sqref>
            </x14:sparkline>
            <x14:sparkline>
              <xm:f>渗透率!AD145:AF145</xm:f>
              <xm:sqref>AN145</xm:sqref>
            </x14:sparkline>
            <x14:sparkline>
              <xm:f>渗透率!AD146:AF146</xm:f>
              <xm:sqref>AN146</xm:sqref>
            </x14:sparkline>
            <x14:sparkline>
              <xm:f>渗透率!AD147:AF147</xm:f>
              <xm:sqref>AN147</xm:sqref>
            </x14:sparkline>
            <x14:sparkline>
              <xm:f>渗透率!AD148:AF148</xm:f>
              <xm:sqref>AN148</xm:sqref>
            </x14:sparkline>
            <x14:sparkline>
              <xm:f>渗透率!AD149:AF149</xm:f>
              <xm:sqref>AN149</xm:sqref>
            </x14:sparkline>
            <x14:sparkline>
              <xm:f>渗透率!AD150:AF150</xm:f>
              <xm:sqref>AN150</xm:sqref>
            </x14:sparkline>
            <x14:sparkline>
              <xm:f>渗透率!AD151:AF151</xm:f>
              <xm:sqref>AN151</xm:sqref>
            </x14:sparkline>
            <x14:sparkline>
              <xm:f>渗透率!AD152:AF152</xm:f>
              <xm:sqref>AN152</xm:sqref>
            </x14:sparkline>
            <x14:sparkline>
              <xm:f>渗透率!AD153:AF153</xm:f>
              <xm:sqref>AN153</xm:sqref>
            </x14:sparkline>
            <x14:sparkline>
              <xm:f>渗透率!AD154:AF154</xm:f>
              <xm:sqref>AN154</xm:sqref>
            </x14:sparkline>
            <x14:sparkline>
              <xm:f>渗透率!AD155:AF155</xm:f>
              <xm:sqref>AN155</xm:sqref>
            </x14:sparkline>
            <x14:sparkline>
              <xm:f>渗透率!AD156:AF156</xm:f>
              <xm:sqref>AN156</xm:sqref>
            </x14:sparkline>
            <x14:sparkline>
              <xm:f>渗透率!AD157:AF157</xm:f>
              <xm:sqref>AN157</xm:sqref>
            </x14:sparkline>
            <x14:sparkline>
              <xm:f>渗透率!AD158:AF158</xm:f>
              <xm:sqref>AN158</xm:sqref>
            </x14:sparkline>
            <x14:sparkline>
              <xm:f>渗透率!AD159:AF159</xm:f>
              <xm:sqref>AN159</xm:sqref>
            </x14:sparkline>
            <x14:sparkline>
              <xm:f>渗透率!AD160:AF160</xm:f>
              <xm:sqref>AN160</xm:sqref>
            </x14:sparkline>
            <x14:sparkline>
              <xm:f>渗透率!AD161:AF161</xm:f>
              <xm:sqref>AN161</xm:sqref>
            </x14:sparkline>
            <x14:sparkline>
              <xm:f>渗透率!AD162:AF162</xm:f>
              <xm:sqref>AN162</xm:sqref>
            </x14:sparkline>
            <x14:sparkline>
              <xm:f>渗透率!AD163:AF163</xm:f>
              <xm:sqref>AN163</xm:sqref>
            </x14:sparkline>
            <x14:sparkline>
              <xm:f>渗透率!AD164:AF164</xm:f>
              <xm:sqref>AN164</xm:sqref>
            </x14:sparkline>
            <x14:sparkline>
              <xm:f>渗透率!AD165:AF165</xm:f>
              <xm:sqref>AN165</xm:sqref>
            </x14:sparkline>
            <x14:sparkline>
              <xm:f>渗透率!AD166:AF166</xm:f>
              <xm:sqref>AN166</xm:sqref>
            </x14:sparkline>
            <x14:sparkline>
              <xm:f>渗透率!AD167:AF167</xm:f>
              <xm:sqref>AN167</xm:sqref>
            </x14:sparkline>
            <x14:sparkline>
              <xm:f>渗透率!AD168:AF168</xm:f>
              <xm:sqref>AN168</xm:sqref>
            </x14:sparkline>
            <x14:sparkline>
              <xm:f>渗透率!AD169:AF169</xm:f>
              <xm:sqref>AN169</xm:sqref>
            </x14:sparkline>
            <x14:sparkline>
              <xm:f>渗透率!AD170:AF170</xm:f>
              <xm:sqref>AN170</xm:sqref>
            </x14:sparkline>
            <x14:sparkline>
              <xm:f>渗透率!AD171:AF171</xm:f>
              <xm:sqref>AN171</xm:sqref>
            </x14:sparkline>
            <x14:sparkline>
              <xm:f>渗透率!AD172:AF172</xm:f>
              <xm:sqref>AN172</xm:sqref>
            </x14:sparkline>
            <x14:sparkline>
              <xm:f>渗透率!AD173:AF173</xm:f>
              <xm:sqref>AN173</xm:sqref>
            </x14:sparkline>
            <x14:sparkline>
              <xm:f>渗透率!AD174:AF174</xm:f>
              <xm:sqref>AN174</xm:sqref>
            </x14:sparkline>
            <x14:sparkline>
              <xm:f>渗透率!AD175:AF175</xm:f>
              <xm:sqref>AN175</xm:sqref>
            </x14:sparkline>
            <x14:sparkline>
              <xm:f>渗透率!AD176:AF176</xm:f>
              <xm:sqref>AN176</xm:sqref>
            </x14:sparkline>
            <x14:sparkline>
              <xm:f>渗透率!AD177:AF177</xm:f>
              <xm:sqref>AN177</xm:sqref>
            </x14:sparkline>
            <x14:sparkline>
              <xm:f>渗透率!AD178:AF178</xm:f>
              <xm:sqref>AN178</xm:sqref>
            </x14:sparkline>
            <x14:sparkline>
              <xm:f>渗透率!AD179:AF179</xm:f>
              <xm:sqref>AN179</xm:sqref>
            </x14:sparkline>
            <x14:sparkline>
              <xm:f>渗透率!AD180:AF180</xm:f>
              <xm:sqref>AN180</xm:sqref>
            </x14:sparkline>
            <x14:sparkline>
              <xm:f>渗透率!AD181:AF181</xm:f>
              <xm:sqref>AN181</xm:sqref>
            </x14:sparkline>
            <x14:sparkline>
              <xm:f>渗透率!AD182:AF182</xm:f>
              <xm:sqref>AN182</xm:sqref>
            </x14:sparkline>
            <x14:sparkline>
              <xm:f>渗透率!AD183:AF183</xm:f>
              <xm:sqref>AN183</xm:sqref>
            </x14:sparkline>
            <x14:sparkline>
              <xm:f>渗透率!AD184:AF184</xm:f>
              <xm:sqref>AN184</xm:sqref>
            </x14:sparkline>
            <x14:sparkline>
              <xm:f>渗透率!AD185:AF185</xm:f>
              <xm:sqref>AN185</xm:sqref>
            </x14:sparkline>
            <x14:sparkline>
              <xm:f>渗透率!AD186:AF186</xm:f>
              <xm:sqref>AN186</xm:sqref>
            </x14:sparkline>
            <x14:sparkline>
              <xm:f>渗透率!AD187:AF187</xm:f>
              <xm:sqref>AN187</xm:sqref>
            </x14:sparkline>
            <x14:sparkline>
              <xm:f>渗透率!AD188:AF188</xm:f>
              <xm:sqref>AN188</xm:sqref>
            </x14:sparkline>
            <x14:sparkline>
              <xm:f>渗透率!AD189:AF189</xm:f>
              <xm:sqref>AN189</xm:sqref>
            </x14:sparkline>
            <x14:sparkline>
              <xm:f>渗透率!AD190:AF190</xm:f>
              <xm:sqref>AN190</xm:sqref>
            </x14:sparkline>
            <x14:sparkline>
              <xm:f>渗透率!AD191:AF191</xm:f>
              <xm:sqref>AN191</xm:sqref>
            </x14:sparkline>
          </x14:sparklines>
        </x14:sparklineGroup>
        <x14:sparklineGroup displayEmptyCellsAs="gap" markers="1" xr2:uid="{57A3E7F8-52A0-4E82-A0BC-555DED724C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渗透率!U4:W4</xm:f>
              <xm:sqref>AB4</xm:sqref>
            </x14:sparkline>
            <x14:sparkline>
              <xm:f>渗透率!U5:W5</xm:f>
              <xm:sqref>AB5</xm:sqref>
            </x14:sparkline>
            <x14:sparkline>
              <xm:f>渗透率!U6:W6</xm:f>
              <xm:sqref>AB6</xm:sqref>
            </x14:sparkline>
            <x14:sparkline>
              <xm:f>渗透率!U7:W7</xm:f>
              <xm:sqref>AB7</xm:sqref>
            </x14:sparkline>
            <x14:sparkline>
              <xm:f>渗透率!U8:W8</xm:f>
              <xm:sqref>AB8</xm:sqref>
            </x14:sparkline>
            <x14:sparkline>
              <xm:f>渗透率!U9:W9</xm:f>
              <xm:sqref>AB9</xm:sqref>
            </x14:sparkline>
            <x14:sparkline>
              <xm:f>渗透率!U10:W10</xm:f>
              <xm:sqref>AB10</xm:sqref>
            </x14:sparkline>
            <x14:sparkline>
              <xm:f>渗透率!U11:W11</xm:f>
              <xm:sqref>AB11</xm:sqref>
            </x14:sparkline>
            <x14:sparkline>
              <xm:f>渗透率!U12:W12</xm:f>
              <xm:sqref>AB12</xm:sqref>
            </x14:sparkline>
            <x14:sparkline>
              <xm:f>渗透率!U13:W13</xm:f>
              <xm:sqref>AB13</xm:sqref>
            </x14:sparkline>
            <x14:sparkline>
              <xm:f>渗透率!U14:W14</xm:f>
              <xm:sqref>AB14</xm:sqref>
            </x14:sparkline>
            <x14:sparkline>
              <xm:f>渗透率!U15:W15</xm:f>
              <xm:sqref>AB15</xm:sqref>
            </x14:sparkline>
            <x14:sparkline>
              <xm:f>渗透率!U16:W16</xm:f>
              <xm:sqref>AB16</xm:sqref>
            </x14:sparkline>
            <x14:sparkline>
              <xm:f>渗透率!U17:W17</xm:f>
              <xm:sqref>AB17</xm:sqref>
            </x14:sparkline>
            <x14:sparkline>
              <xm:f>渗透率!U18:W18</xm:f>
              <xm:sqref>AB18</xm:sqref>
            </x14:sparkline>
            <x14:sparkline>
              <xm:f>渗透率!U19:W19</xm:f>
              <xm:sqref>AB19</xm:sqref>
            </x14:sparkline>
            <x14:sparkline>
              <xm:f>渗透率!U20:W20</xm:f>
              <xm:sqref>AB20</xm:sqref>
            </x14:sparkline>
            <x14:sparkline>
              <xm:f>渗透率!U21:W21</xm:f>
              <xm:sqref>AB21</xm:sqref>
            </x14:sparkline>
            <x14:sparkline>
              <xm:f>渗透率!U22:W22</xm:f>
              <xm:sqref>AB22</xm:sqref>
            </x14:sparkline>
            <x14:sparkline>
              <xm:f>渗透率!U23:W23</xm:f>
              <xm:sqref>AB23</xm:sqref>
            </x14:sparkline>
            <x14:sparkline>
              <xm:f>渗透率!U24:W24</xm:f>
              <xm:sqref>AB24</xm:sqref>
            </x14:sparkline>
            <x14:sparkline>
              <xm:f>渗透率!U25:W25</xm:f>
              <xm:sqref>AB25</xm:sqref>
            </x14:sparkline>
            <x14:sparkline>
              <xm:f>渗透率!U26:W26</xm:f>
              <xm:sqref>AB26</xm:sqref>
            </x14:sparkline>
            <x14:sparkline>
              <xm:f>渗透率!U27:W27</xm:f>
              <xm:sqref>AB27</xm:sqref>
            </x14:sparkline>
            <x14:sparkline>
              <xm:f>渗透率!U28:W28</xm:f>
              <xm:sqref>AB28</xm:sqref>
            </x14:sparkline>
            <x14:sparkline>
              <xm:f>渗透率!U29:W29</xm:f>
              <xm:sqref>AB29</xm:sqref>
            </x14:sparkline>
            <x14:sparkline>
              <xm:f>渗透率!U30:W30</xm:f>
              <xm:sqref>AB30</xm:sqref>
            </x14:sparkline>
            <x14:sparkline>
              <xm:f>渗透率!U31:W31</xm:f>
              <xm:sqref>AB31</xm:sqref>
            </x14:sparkline>
            <x14:sparkline>
              <xm:f>渗透率!U32:W32</xm:f>
              <xm:sqref>AB32</xm:sqref>
            </x14:sparkline>
            <x14:sparkline>
              <xm:f>渗透率!U33:W33</xm:f>
              <xm:sqref>AB33</xm:sqref>
            </x14:sparkline>
            <x14:sparkline>
              <xm:f>渗透率!U34:W34</xm:f>
              <xm:sqref>AB34</xm:sqref>
            </x14:sparkline>
            <x14:sparkline>
              <xm:f>渗透率!U35:W35</xm:f>
              <xm:sqref>AB35</xm:sqref>
            </x14:sparkline>
            <x14:sparkline>
              <xm:f>渗透率!U36:W36</xm:f>
              <xm:sqref>AB36</xm:sqref>
            </x14:sparkline>
            <x14:sparkline>
              <xm:f>渗透率!U37:W37</xm:f>
              <xm:sqref>AB37</xm:sqref>
            </x14:sparkline>
            <x14:sparkline>
              <xm:f>渗透率!U38:W38</xm:f>
              <xm:sqref>AB38</xm:sqref>
            </x14:sparkline>
            <x14:sparkline>
              <xm:f>渗透率!U39:W39</xm:f>
              <xm:sqref>AB39</xm:sqref>
            </x14:sparkline>
            <x14:sparkline>
              <xm:f>渗透率!U40:W40</xm:f>
              <xm:sqref>AB40</xm:sqref>
            </x14:sparkline>
            <x14:sparkline>
              <xm:f>渗透率!U41:W41</xm:f>
              <xm:sqref>AB41</xm:sqref>
            </x14:sparkline>
            <x14:sparkline>
              <xm:f>渗透率!U42:W42</xm:f>
              <xm:sqref>AB42</xm:sqref>
            </x14:sparkline>
            <x14:sparkline>
              <xm:f>渗透率!U43:W43</xm:f>
              <xm:sqref>AB43</xm:sqref>
            </x14:sparkline>
            <x14:sparkline>
              <xm:f>渗透率!U44:W44</xm:f>
              <xm:sqref>AB44</xm:sqref>
            </x14:sparkline>
            <x14:sparkline>
              <xm:f>渗透率!U45:W45</xm:f>
              <xm:sqref>AB45</xm:sqref>
            </x14:sparkline>
            <x14:sparkline>
              <xm:f>渗透率!U46:W46</xm:f>
              <xm:sqref>AB46</xm:sqref>
            </x14:sparkline>
            <x14:sparkline>
              <xm:f>渗透率!U47:W47</xm:f>
              <xm:sqref>AB47</xm:sqref>
            </x14:sparkline>
            <x14:sparkline>
              <xm:f>渗透率!U48:W48</xm:f>
              <xm:sqref>AB48</xm:sqref>
            </x14:sparkline>
            <x14:sparkline>
              <xm:f>渗透率!U49:W49</xm:f>
              <xm:sqref>AB49</xm:sqref>
            </x14:sparkline>
            <x14:sparkline>
              <xm:f>渗透率!U50:W50</xm:f>
              <xm:sqref>AB50</xm:sqref>
            </x14:sparkline>
            <x14:sparkline>
              <xm:f>渗透率!U51:W51</xm:f>
              <xm:sqref>AB51</xm:sqref>
            </x14:sparkline>
            <x14:sparkline>
              <xm:f>渗透率!U52:W52</xm:f>
              <xm:sqref>AB52</xm:sqref>
            </x14:sparkline>
            <x14:sparkline>
              <xm:f>渗透率!U53:W53</xm:f>
              <xm:sqref>AB53</xm:sqref>
            </x14:sparkline>
            <x14:sparkline>
              <xm:f>渗透率!U54:W54</xm:f>
              <xm:sqref>AB54</xm:sqref>
            </x14:sparkline>
            <x14:sparkline>
              <xm:f>渗透率!U55:W55</xm:f>
              <xm:sqref>AB55</xm:sqref>
            </x14:sparkline>
            <x14:sparkline>
              <xm:f>渗透率!U56:W56</xm:f>
              <xm:sqref>AB56</xm:sqref>
            </x14:sparkline>
            <x14:sparkline>
              <xm:f>渗透率!U57:W57</xm:f>
              <xm:sqref>AB57</xm:sqref>
            </x14:sparkline>
            <x14:sparkline>
              <xm:f>渗透率!U58:W58</xm:f>
              <xm:sqref>AB58</xm:sqref>
            </x14:sparkline>
            <x14:sparkline>
              <xm:f>渗透率!U59:W59</xm:f>
              <xm:sqref>AB59</xm:sqref>
            </x14:sparkline>
            <x14:sparkline>
              <xm:f>渗透率!U60:W60</xm:f>
              <xm:sqref>AB60</xm:sqref>
            </x14:sparkline>
            <x14:sparkline>
              <xm:f>渗透率!U61:W61</xm:f>
              <xm:sqref>AB61</xm:sqref>
            </x14:sparkline>
            <x14:sparkline>
              <xm:f>渗透率!U62:W62</xm:f>
              <xm:sqref>AB62</xm:sqref>
            </x14:sparkline>
            <x14:sparkline>
              <xm:f>渗透率!U63:W63</xm:f>
              <xm:sqref>AB63</xm:sqref>
            </x14:sparkline>
            <x14:sparkline>
              <xm:f>渗透率!U64:W64</xm:f>
              <xm:sqref>AB64</xm:sqref>
            </x14:sparkline>
            <x14:sparkline>
              <xm:f>渗透率!U65:W65</xm:f>
              <xm:sqref>AB65</xm:sqref>
            </x14:sparkline>
            <x14:sparkline>
              <xm:f>渗透率!U66:W66</xm:f>
              <xm:sqref>AB66</xm:sqref>
            </x14:sparkline>
            <x14:sparkline>
              <xm:f>渗透率!U67:W67</xm:f>
              <xm:sqref>AB67</xm:sqref>
            </x14:sparkline>
            <x14:sparkline>
              <xm:f>渗透率!U68:W68</xm:f>
              <xm:sqref>AB68</xm:sqref>
            </x14:sparkline>
            <x14:sparkline>
              <xm:f>渗透率!U69:W69</xm:f>
              <xm:sqref>AB69</xm:sqref>
            </x14:sparkline>
            <x14:sparkline>
              <xm:f>渗透率!U70:W70</xm:f>
              <xm:sqref>AB70</xm:sqref>
            </x14:sparkline>
            <x14:sparkline>
              <xm:f>渗透率!U71:W71</xm:f>
              <xm:sqref>AB71</xm:sqref>
            </x14:sparkline>
            <x14:sparkline>
              <xm:f>渗透率!U72:W72</xm:f>
              <xm:sqref>AB72</xm:sqref>
            </x14:sparkline>
            <x14:sparkline>
              <xm:f>渗透率!U73:W73</xm:f>
              <xm:sqref>AB73</xm:sqref>
            </x14:sparkline>
            <x14:sparkline>
              <xm:f>渗透率!U74:W74</xm:f>
              <xm:sqref>AB74</xm:sqref>
            </x14:sparkline>
            <x14:sparkline>
              <xm:f>渗透率!U75:W75</xm:f>
              <xm:sqref>AB75</xm:sqref>
            </x14:sparkline>
            <x14:sparkline>
              <xm:f>渗透率!U76:W76</xm:f>
              <xm:sqref>AB76</xm:sqref>
            </x14:sparkline>
            <x14:sparkline>
              <xm:f>渗透率!U77:W77</xm:f>
              <xm:sqref>AB77</xm:sqref>
            </x14:sparkline>
            <x14:sparkline>
              <xm:f>渗透率!U78:W78</xm:f>
              <xm:sqref>AB78</xm:sqref>
            </x14:sparkline>
            <x14:sparkline>
              <xm:f>渗透率!U79:W79</xm:f>
              <xm:sqref>AB79</xm:sqref>
            </x14:sparkline>
            <x14:sparkline>
              <xm:f>渗透率!U80:W80</xm:f>
              <xm:sqref>AB80</xm:sqref>
            </x14:sparkline>
            <x14:sparkline>
              <xm:f>渗透率!U81:W81</xm:f>
              <xm:sqref>AB81</xm:sqref>
            </x14:sparkline>
            <x14:sparkline>
              <xm:f>渗透率!U82:W82</xm:f>
              <xm:sqref>AB82</xm:sqref>
            </x14:sparkline>
            <x14:sparkline>
              <xm:f>渗透率!U83:W83</xm:f>
              <xm:sqref>AB83</xm:sqref>
            </x14:sparkline>
            <x14:sparkline>
              <xm:f>渗透率!U84:W84</xm:f>
              <xm:sqref>AB84</xm:sqref>
            </x14:sparkline>
            <x14:sparkline>
              <xm:f>渗透率!U85:W85</xm:f>
              <xm:sqref>AB85</xm:sqref>
            </x14:sparkline>
            <x14:sparkline>
              <xm:f>渗透率!U86:W86</xm:f>
              <xm:sqref>AB86</xm:sqref>
            </x14:sparkline>
            <x14:sparkline>
              <xm:f>渗透率!U87:W87</xm:f>
              <xm:sqref>AB87</xm:sqref>
            </x14:sparkline>
            <x14:sparkline>
              <xm:f>渗透率!U88:W88</xm:f>
              <xm:sqref>AB88</xm:sqref>
            </x14:sparkline>
            <x14:sparkline>
              <xm:f>渗透率!U89:W89</xm:f>
              <xm:sqref>AB89</xm:sqref>
            </x14:sparkline>
            <x14:sparkline>
              <xm:f>渗透率!U90:W90</xm:f>
              <xm:sqref>AB90</xm:sqref>
            </x14:sparkline>
            <x14:sparkline>
              <xm:f>渗透率!U91:W91</xm:f>
              <xm:sqref>AB91</xm:sqref>
            </x14:sparkline>
            <x14:sparkline>
              <xm:f>渗透率!U92:W92</xm:f>
              <xm:sqref>AB92</xm:sqref>
            </x14:sparkline>
            <x14:sparkline>
              <xm:f>渗透率!U93:W93</xm:f>
              <xm:sqref>AB93</xm:sqref>
            </x14:sparkline>
            <x14:sparkline>
              <xm:f>渗透率!U94:W94</xm:f>
              <xm:sqref>AB94</xm:sqref>
            </x14:sparkline>
            <x14:sparkline>
              <xm:f>渗透率!U95:W95</xm:f>
              <xm:sqref>AB95</xm:sqref>
            </x14:sparkline>
            <x14:sparkline>
              <xm:f>渗透率!U96:W96</xm:f>
              <xm:sqref>AB96</xm:sqref>
            </x14:sparkline>
            <x14:sparkline>
              <xm:f>渗透率!U97:W97</xm:f>
              <xm:sqref>AB97</xm:sqref>
            </x14:sparkline>
            <x14:sparkline>
              <xm:f>渗透率!U98:W98</xm:f>
              <xm:sqref>AB98</xm:sqref>
            </x14:sparkline>
            <x14:sparkline>
              <xm:f>渗透率!U99:W99</xm:f>
              <xm:sqref>AB99</xm:sqref>
            </x14:sparkline>
            <x14:sparkline>
              <xm:f>渗透率!U100:W100</xm:f>
              <xm:sqref>AB100</xm:sqref>
            </x14:sparkline>
            <x14:sparkline>
              <xm:f>渗透率!U101:W101</xm:f>
              <xm:sqref>AB101</xm:sqref>
            </x14:sparkline>
            <x14:sparkline>
              <xm:f>渗透率!U102:W102</xm:f>
              <xm:sqref>AB102</xm:sqref>
            </x14:sparkline>
            <x14:sparkline>
              <xm:f>渗透率!U103:W103</xm:f>
              <xm:sqref>AB103</xm:sqref>
            </x14:sparkline>
            <x14:sparkline>
              <xm:f>渗透率!U104:W104</xm:f>
              <xm:sqref>AB104</xm:sqref>
            </x14:sparkline>
            <x14:sparkline>
              <xm:f>渗透率!U105:W105</xm:f>
              <xm:sqref>AB105</xm:sqref>
            </x14:sparkline>
            <x14:sparkline>
              <xm:f>渗透率!U106:W106</xm:f>
              <xm:sqref>AB106</xm:sqref>
            </x14:sparkline>
            <x14:sparkline>
              <xm:f>渗透率!U107:W107</xm:f>
              <xm:sqref>AB107</xm:sqref>
            </x14:sparkline>
            <x14:sparkline>
              <xm:f>渗透率!U108:W108</xm:f>
              <xm:sqref>AB108</xm:sqref>
            </x14:sparkline>
            <x14:sparkline>
              <xm:f>渗透率!U109:W109</xm:f>
              <xm:sqref>AB109</xm:sqref>
            </x14:sparkline>
            <x14:sparkline>
              <xm:f>渗透率!U110:W110</xm:f>
              <xm:sqref>AB110</xm:sqref>
            </x14:sparkline>
            <x14:sparkline>
              <xm:f>渗透率!U111:W111</xm:f>
              <xm:sqref>AB111</xm:sqref>
            </x14:sparkline>
            <x14:sparkline>
              <xm:f>渗透率!U112:W112</xm:f>
              <xm:sqref>AB112</xm:sqref>
            </x14:sparkline>
            <x14:sparkline>
              <xm:f>渗透率!U113:W113</xm:f>
              <xm:sqref>AB113</xm:sqref>
            </x14:sparkline>
            <x14:sparkline>
              <xm:f>渗透率!U114:W114</xm:f>
              <xm:sqref>AB114</xm:sqref>
            </x14:sparkline>
            <x14:sparkline>
              <xm:f>渗透率!U115:W115</xm:f>
              <xm:sqref>AB115</xm:sqref>
            </x14:sparkline>
            <x14:sparkline>
              <xm:f>渗透率!U116:W116</xm:f>
              <xm:sqref>AB116</xm:sqref>
            </x14:sparkline>
            <x14:sparkline>
              <xm:f>渗透率!U117:W117</xm:f>
              <xm:sqref>AB117</xm:sqref>
            </x14:sparkline>
            <x14:sparkline>
              <xm:f>渗透率!U118:W118</xm:f>
              <xm:sqref>AB118</xm:sqref>
            </x14:sparkline>
            <x14:sparkline>
              <xm:f>渗透率!U119:W119</xm:f>
              <xm:sqref>AB119</xm:sqref>
            </x14:sparkline>
            <x14:sparkline>
              <xm:f>渗透率!U120:W120</xm:f>
              <xm:sqref>AB120</xm:sqref>
            </x14:sparkline>
            <x14:sparkline>
              <xm:f>渗透率!U121:W121</xm:f>
              <xm:sqref>AB121</xm:sqref>
            </x14:sparkline>
            <x14:sparkline>
              <xm:f>渗透率!U122:W122</xm:f>
              <xm:sqref>AB122</xm:sqref>
            </x14:sparkline>
            <x14:sparkline>
              <xm:f>渗透率!U123:W123</xm:f>
              <xm:sqref>AB123</xm:sqref>
            </x14:sparkline>
            <x14:sparkline>
              <xm:f>渗透率!U124:W124</xm:f>
              <xm:sqref>AB124</xm:sqref>
            </x14:sparkline>
            <x14:sparkline>
              <xm:f>渗透率!U125:W125</xm:f>
              <xm:sqref>AB125</xm:sqref>
            </x14:sparkline>
            <x14:sparkline>
              <xm:f>渗透率!U126:W126</xm:f>
              <xm:sqref>AB126</xm:sqref>
            </x14:sparkline>
            <x14:sparkline>
              <xm:f>渗透率!U127:W127</xm:f>
              <xm:sqref>AB127</xm:sqref>
            </x14:sparkline>
            <x14:sparkline>
              <xm:f>渗透率!U128:W128</xm:f>
              <xm:sqref>AB128</xm:sqref>
            </x14:sparkline>
            <x14:sparkline>
              <xm:f>渗透率!U129:W129</xm:f>
              <xm:sqref>AB129</xm:sqref>
            </x14:sparkline>
            <x14:sparkline>
              <xm:f>渗透率!U130:W130</xm:f>
              <xm:sqref>AB130</xm:sqref>
            </x14:sparkline>
            <x14:sparkline>
              <xm:f>渗透率!U131:W131</xm:f>
              <xm:sqref>AB131</xm:sqref>
            </x14:sparkline>
            <x14:sparkline>
              <xm:f>渗透率!U132:W132</xm:f>
              <xm:sqref>AB132</xm:sqref>
            </x14:sparkline>
            <x14:sparkline>
              <xm:f>渗透率!U133:W133</xm:f>
              <xm:sqref>AB133</xm:sqref>
            </x14:sparkline>
            <x14:sparkline>
              <xm:f>渗透率!U134:W134</xm:f>
              <xm:sqref>AB134</xm:sqref>
            </x14:sparkline>
            <x14:sparkline>
              <xm:f>渗透率!U135:W135</xm:f>
              <xm:sqref>AB135</xm:sqref>
            </x14:sparkline>
            <x14:sparkline>
              <xm:f>渗透率!U136:W136</xm:f>
              <xm:sqref>AB136</xm:sqref>
            </x14:sparkline>
            <x14:sparkline>
              <xm:f>渗透率!U137:W137</xm:f>
              <xm:sqref>AB137</xm:sqref>
            </x14:sparkline>
            <x14:sparkline>
              <xm:f>渗透率!U138:W138</xm:f>
              <xm:sqref>AB138</xm:sqref>
            </x14:sparkline>
            <x14:sparkline>
              <xm:f>渗透率!U139:W139</xm:f>
              <xm:sqref>AB139</xm:sqref>
            </x14:sparkline>
            <x14:sparkline>
              <xm:f>渗透率!U140:W140</xm:f>
              <xm:sqref>AB140</xm:sqref>
            </x14:sparkline>
            <x14:sparkline>
              <xm:f>渗透率!U141:W141</xm:f>
              <xm:sqref>AB141</xm:sqref>
            </x14:sparkline>
            <x14:sparkline>
              <xm:f>渗透率!U142:W142</xm:f>
              <xm:sqref>AB142</xm:sqref>
            </x14:sparkline>
            <x14:sparkline>
              <xm:f>渗透率!U143:W143</xm:f>
              <xm:sqref>AB143</xm:sqref>
            </x14:sparkline>
            <x14:sparkline>
              <xm:f>渗透率!U144:W144</xm:f>
              <xm:sqref>AB144</xm:sqref>
            </x14:sparkline>
            <x14:sparkline>
              <xm:f>渗透率!U145:W145</xm:f>
              <xm:sqref>AB145</xm:sqref>
            </x14:sparkline>
            <x14:sparkline>
              <xm:f>渗透率!U146:W146</xm:f>
              <xm:sqref>AB146</xm:sqref>
            </x14:sparkline>
            <x14:sparkline>
              <xm:f>渗透率!U147:W147</xm:f>
              <xm:sqref>AB147</xm:sqref>
            </x14:sparkline>
            <x14:sparkline>
              <xm:f>渗透率!U148:W148</xm:f>
              <xm:sqref>AB148</xm:sqref>
            </x14:sparkline>
            <x14:sparkline>
              <xm:f>渗透率!U149:W149</xm:f>
              <xm:sqref>AB149</xm:sqref>
            </x14:sparkline>
            <x14:sparkline>
              <xm:f>渗透率!U150:W150</xm:f>
              <xm:sqref>AB150</xm:sqref>
            </x14:sparkline>
            <x14:sparkline>
              <xm:f>渗透率!U151:W151</xm:f>
              <xm:sqref>AB151</xm:sqref>
            </x14:sparkline>
            <x14:sparkline>
              <xm:f>渗透率!U152:W152</xm:f>
              <xm:sqref>AB152</xm:sqref>
            </x14:sparkline>
            <x14:sparkline>
              <xm:f>渗透率!U153:W153</xm:f>
              <xm:sqref>AB153</xm:sqref>
            </x14:sparkline>
            <x14:sparkline>
              <xm:f>渗透率!U154:W154</xm:f>
              <xm:sqref>AB154</xm:sqref>
            </x14:sparkline>
            <x14:sparkline>
              <xm:f>渗透率!U155:W155</xm:f>
              <xm:sqref>AB155</xm:sqref>
            </x14:sparkline>
            <x14:sparkline>
              <xm:f>渗透率!U156:W156</xm:f>
              <xm:sqref>AB156</xm:sqref>
            </x14:sparkline>
            <x14:sparkline>
              <xm:f>渗透率!U157:W157</xm:f>
              <xm:sqref>AB157</xm:sqref>
            </x14:sparkline>
            <x14:sparkline>
              <xm:f>渗透率!U158:W158</xm:f>
              <xm:sqref>AB158</xm:sqref>
            </x14:sparkline>
            <x14:sparkline>
              <xm:f>渗透率!U159:W159</xm:f>
              <xm:sqref>AB159</xm:sqref>
            </x14:sparkline>
            <x14:sparkline>
              <xm:f>渗透率!U160:W160</xm:f>
              <xm:sqref>AB160</xm:sqref>
            </x14:sparkline>
            <x14:sparkline>
              <xm:f>渗透率!U161:W161</xm:f>
              <xm:sqref>AB161</xm:sqref>
            </x14:sparkline>
            <x14:sparkline>
              <xm:f>渗透率!U162:W162</xm:f>
              <xm:sqref>AB162</xm:sqref>
            </x14:sparkline>
            <x14:sparkline>
              <xm:f>渗透率!U163:W163</xm:f>
              <xm:sqref>AB163</xm:sqref>
            </x14:sparkline>
            <x14:sparkline>
              <xm:f>渗透率!U164:W164</xm:f>
              <xm:sqref>AB164</xm:sqref>
            </x14:sparkline>
            <x14:sparkline>
              <xm:f>渗透率!U165:W165</xm:f>
              <xm:sqref>AB165</xm:sqref>
            </x14:sparkline>
            <x14:sparkline>
              <xm:f>渗透率!U166:W166</xm:f>
              <xm:sqref>AB166</xm:sqref>
            </x14:sparkline>
            <x14:sparkline>
              <xm:f>渗透率!U167:W167</xm:f>
              <xm:sqref>AB167</xm:sqref>
            </x14:sparkline>
            <x14:sparkline>
              <xm:f>渗透率!U168:W168</xm:f>
              <xm:sqref>AB168</xm:sqref>
            </x14:sparkline>
            <x14:sparkline>
              <xm:f>渗透率!U169:W169</xm:f>
              <xm:sqref>AB169</xm:sqref>
            </x14:sparkline>
            <x14:sparkline>
              <xm:f>渗透率!U170:W170</xm:f>
              <xm:sqref>AB170</xm:sqref>
            </x14:sparkline>
            <x14:sparkline>
              <xm:f>渗透率!U171:W171</xm:f>
              <xm:sqref>AB171</xm:sqref>
            </x14:sparkline>
            <x14:sparkline>
              <xm:f>渗透率!U172:W172</xm:f>
              <xm:sqref>AB172</xm:sqref>
            </x14:sparkline>
            <x14:sparkline>
              <xm:f>渗透率!U173:W173</xm:f>
              <xm:sqref>AB173</xm:sqref>
            </x14:sparkline>
            <x14:sparkline>
              <xm:f>渗透率!U174:W174</xm:f>
              <xm:sqref>AB174</xm:sqref>
            </x14:sparkline>
            <x14:sparkline>
              <xm:f>渗透率!U175:W175</xm:f>
              <xm:sqref>AB175</xm:sqref>
            </x14:sparkline>
            <x14:sparkline>
              <xm:f>渗透率!U176:W176</xm:f>
              <xm:sqref>AB176</xm:sqref>
            </x14:sparkline>
            <x14:sparkline>
              <xm:f>渗透率!U177:W177</xm:f>
              <xm:sqref>AB177</xm:sqref>
            </x14:sparkline>
            <x14:sparkline>
              <xm:f>渗透率!U178:W178</xm:f>
              <xm:sqref>AB178</xm:sqref>
            </x14:sparkline>
            <x14:sparkline>
              <xm:f>渗透率!U179:W179</xm:f>
              <xm:sqref>AB179</xm:sqref>
            </x14:sparkline>
            <x14:sparkline>
              <xm:f>渗透率!U180:W180</xm:f>
              <xm:sqref>AB180</xm:sqref>
            </x14:sparkline>
            <x14:sparkline>
              <xm:f>渗透率!U181:W181</xm:f>
              <xm:sqref>AB181</xm:sqref>
            </x14:sparkline>
            <x14:sparkline>
              <xm:f>渗透率!U182:W182</xm:f>
              <xm:sqref>AB182</xm:sqref>
            </x14:sparkline>
            <x14:sparkline>
              <xm:f>渗透率!U183:W183</xm:f>
              <xm:sqref>AB183</xm:sqref>
            </x14:sparkline>
            <x14:sparkline>
              <xm:f>渗透率!U184:W184</xm:f>
              <xm:sqref>AB184</xm:sqref>
            </x14:sparkline>
            <x14:sparkline>
              <xm:f>渗透率!U185:W185</xm:f>
              <xm:sqref>AB185</xm:sqref>
            </x14:sparkline>
            <x14:sparkline>
              <xm:f>渗透率!U186:W186</xm:f>
              <xm:sqref>AB186</xm:sqref>
            </x14:sparkline>
            <x14:sparkline>
              <xm:f>渗透率!U187:W187</xm:f>
              <xm:sqref>AB187</xm:sqref>
            </x14:sparkline>
            <x14:sparkline>
              <xm:f>渗透率!U188:W188</xm:f>
              <xm:sqref>AB188</xm:sqref>
            </x14:sparkline>
            <x14:sparkline>
              <xm:f>渗透率!U189:W189</xm:f>
              <xm:sqref>AB189</xm:sqref>
            </x14:sparkline>
            <x14:sparkline>
              <xm:f>渗透率!U190:W190</xm:f>
              <xm:sqref>AB190</xm:sqref>
            </x14:sparkline>
            <x14:sparkline>
              <xm:f>渗透率!U191:W191</xm:f>
              <xm:sqref>AB191</xm:sqref>
            </x14:sparkline>
          </x14:sparklines>
        </x14:sparklineGroup>
        <x14:sparklineGroup displayEmptyCellsAs="gap" markers="1" xr2:uid="{BDCAB868-873A-4DDF-96AE-83689B27471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渗透率!Q4:S4</xm:f>
              <xm:sqref>AA4</xm:sqref>
            </x14:sparkline>
            <x14:sparkline>
              <xm:f>渗透率!Q5:S5</xm:f>
              <xm:sqref>AA5</xm:sqref>
            </x14:sparkline>
            <x14:sparkline>
              <xm:f>渗透率!Q6:S6</xm:f>
              <xm:sqref>AA6</xm:sqref>
            </x14:sparkline>
            <x14:sparkline>
              <xm:f>渗透率!Q7:S7</xm:f>
              <xm:sqref>AA7</xm:sqref>
            </x14:sparkline>
            <x14:sparkline>
              <xm:f>渗透率!Q8:S8</xm:f>
              <xm:sqref>AA8</xm:sqref>
            </x14:sparkline>
            <x14:sparkline>
              <xm:f>渗透率!Q9:S9</xm:f>
              <xm:sqref>AA9</xm:sqref>
            </x14:sparkline>
            <x14:sparkline>
              <xm:f>渗透率!Q10:S10</xm:f>
              <xm:sqref>AA10</xm:sqref>
            </x14:sparkline>
            <x14:sparkline>
              <xm:f>渗透率!Q11:S11</xm:f>
              <xm:sqref>AA11</xm:sqref>
            </x14:sparkline>
            <x14:sparkline>
              <xm:f>渗透率!Q12:S12</xm:f>
              <xm:sqref>AA12</xm:sqref>
            </x14:sparkline>
            <x14:sparkline>
              <xm:f>渗透率!Q13:S13</xm:f>
              <xm:sqref>AA13</xm:sqref>
            </x14:sparkline>
            <x14:sparkline>
              <xm:f>渗透率!Q14:S14</xm:f>
              <xm:sqref>AA14</xm:sqref>
            </x14:sparkline>
            <x14:sparkline>
              <xm:f>渗透率!Q15:S15</xm:f>
              <xm:sqref>AA15</xm:sqref>
            </x14:sparkline>
            <x14:sparkline>
              <xm:f>渗透率!Q16:S16</xm:f>
              <xm:sqref>AA16</xm:sqref>
            </x14:sparkline>
            <x14:sparkline>
              <xm:f>渗透率!Q17:S17</xm:f>
              <xm:sqref>AA17</xm:sqref>
            </x14:sparkline>
            <x14:sparkline>
              <xm:f>渗透率!Q18:S18</xm:f>
              <xm:sqref>AA18</xm:sqref>
            </x14:sparkline>
            <x14:sparkline>
              <xm:f>渗透率!Q19:S19</xm:f>
              <xm:sqref>AA19</xm:sqref>
            </x14:sparkline>
            <x14:sparkline>
              <xm:f>渗透率!Q20:S20</xm:f>
              <xm:sqref>AA20</xm:sqref>
            </x14:sparkline>
            <x14:sparkline>
              <xm:f>渗透率!Q21:S21</xm:f>
              <xm:sqref>AA21</xm:sqref>
            </x14:sparkline>
            <x14:sparkline>
              <xm:f>渗透率!Q22:S22</xm:f>
              <xm:sqref>AA22</xm:sqref>
            </x14:sparkline>
            <x14:sparkline>
              <xm:f>渗透率!Q23:S23</xm:f>
              <xm:sqref>AA23</xm:sqref>
            </x14:sparkline>
            <x14:sparkline>
              <xm:f>渗透率!Q24:S24</xm:f>
              <xm:sqref>AA24</xm:sqref>
            </x14:sparkline>
            <x14:sparkline>
              <xm:f>渗透率!Q25:S25</xm:f>
              <xm:sqref>AA25</xm:sqref>
            </x14:sparkline>
            <x14:sparkline>
              <xm:f>渗透率!Q26:S26</xm:f>
              <xm:sqref>AA26</xm:sqref>
            </x14:sparkline>
            <x14:sparkline>
              <xm:f>渗透率!Q27:S27</xm:f>
              <xm:sqref>AA27</xm:sqref>
            </x14:sparkline>
            <x14:sparkline>
              <xm:f>渗透率!Q28:S28</xm:f>
              <xm:sqref>AA28</xm:sqref>
            </x14:sparkline>
            <x14:sparkline>
              <xm:f>渗透率!Q29:S29</xm:f>
              <xm:sqref>AA29</xm:sqref>
            </x14:sparkline>
            <x14:sparkline>
              <xm:f>渗透率!Q30:S30</xm:f>
              <xm:sqref>AA30</xm:sqref>
            </x14:sparkline>
            <x14:sparkline>
              <xm:f>渗透率!Q31:S31</xm:f>
              <xm:sqref>AA31</xm:sqref>
            </x14:sparkline>
            <x14:sparkline>
              <xm:f>渗透率!Q32:S32</xm:f>
              <xm:sqref>AA32</xm:sqref>
            </x14:sparkline>
            <x14:sparkline>
              <xm:f>渗透率!Q33:S33</xm:f>
              <xm:sqref>AA33</xm:sqref>
            </x14:sparkline>
            <x14:sparkline>
              <xm:f>渗透率!Q34:S34</xm:f>
              <xm:sqref>AA34</xm:sqref>
            </x14:sparkline>
            <x14:sparkline>
              <xm:f>渗透率!Q35:S35</xm:f>
              <xm:sqref>AA35</xm:sqref>
            </x14:sparkline>
            <x14:sparkline>
              <xm:f>渗透率!Q36:S36</xm:f>
              <xm:sqref>AA36</xm:sqref>
            </x14:sparkline>
            <x14:sparkline>
              <xm:f>渗透率!Q37:S37</xm:f>
              <xm:sqref>AA37</xm:sqref>
            </x14:sparkline>
            <x14:sparkline>
              <xm:f>渗透率!Q38:S38</xm:f>
              <xm:sqref>AA38</xm:sqref>
            </x14:sparkline>
            <x14:sparkline>
              <xm:f>渗透率!Q39:S39</xm:f>
              <xm:sqref>AA39</xm:sqref>
            </x14:sparkline>
            <x14:sparkline>
              <xm:f>渗透率!Q40:S40</xm:f>
              <xm:sqref>AA40</xm:sqref>
            </x14:sparkline>
            <x14:sparkline>
              <xm:f>渗透率!Q41:S41</xm:f>
              <xm:sqref>AA41</xm:sqref>
            </x14:sparkline>
            <x14:sparkline>
              <xm:f>渗透率!Q42:S42</xm:f>
              <xm:sqref>AA42</xm:sqref>
            </x14:sparkline>
            <x14:sparkline>
              <xm:f>渗透率!Q43:S43</xm:f>
              <xm:sqref>AA43</xm:sqref>
            </x14:sparkline>
            <x14:sparkline>
              <xm:f>渗透率!Q44:S44</xm:f>
              <xm:sqref>AA44</xm:sqref>
            </x14:sparkline>
            <x14:sparkline>
              <xm:f>渗透率!Q45:S45</xm:f>
              <xm:sqref>AA45</xm:sqref>
            </x14:sparkline>
            <x14:sparkline>
              <xm:f>渗透率!Q46:S46</xm:f>
              <xm:sqref>AA46</xm:sqref>
            </x14:sparkline>
            <x14:sparkline>
              <xm:f>渗透率!Q47:S47</xm:f>
              <xm:sqref>AA47</xm:sqref>
            </x14:sparkline>
            <x14:sparkline>
              <xm:f>渗透率!Q48:S48</xm:f>
              <xm:sqref>AA48</xm:sqref>
            </x14:sparkline>
            <x14:sparkline>
              <xm:f>渗透率!Q49:S49</xm:f>
              <xm:sqref>AA49</xm:sqref>
            </x14:sparkline>
            <x14:sparkline>
              <xm:f>渗透率!Q50:S50</xm:f>
              <xm:sqref>AA50</xm:sqref>
            </x14:sparkline>
            <x14:sparkline>
              <xm:f>渗透率!Q51:S51</xm:f>
              <xm:sqref>AA51</xm:sqref>
            </x14:sparkline>
            <x14:sparkline>
              <xm:f>渗透率!Q52:S52</xm:f>
              <xm:sqref>AA52</xm:sqref>
            </x14:sparkline>
            <x14:sparkline>
              <xm:f>渗透率!Q53:S53</xm:f>
              <xm:sqref>AA53</xm:sqref>
            </x14:sparkline>
            <x14:sparkline>
              <xm:f>渗透率!Q54:S54</xm:f>
              <xm:sqref>AA54</xm:sqref>
            </x14:sparkline>
            <x14:sparkline>
              <xm:f>渗透率!Q55:S55</xm:f>
              <xm:sqref>AA55</xm:sqref>
            </x14:sparkline>
            <x14:sparkline>
              <xm:f>渗透率!Q56:S56</xm:f>
              <xm:sqref>AA56</xm:sqref>
            </x14:sparkline>
            <x14:sparkline>
              <xm:f>渗透率!Q57:S57</xm:f>
              <xm:sqref>AA57</xm:sqref>
            </x14:sparkline>
            <x14:sparkline>
              <xm:f>渗透率!Q58:S58</xm:f>
              <xm:sqref>AA58</xm:sqref>
            </x14:sparkline>
            <x14:sparkline>
              <xm:f>渗透率!Q59:S59</xm:f>
              <xm:sqref>AA59</xm:sqref>
            </x14:sparkline>
            <x14:sparkline>
              <xm:f>渗透率!Q60:S60</xm:f>
              <xm:sqref>AA60</xm:sqref>
            </x14:sparkline>
            <x14:sparkline>
              <xm:f>渗透率!Q61:S61</xm:f>
              <xm:sqref>AA61</xm:sqref>
            </x14:sparkline>
            <x14:sparkline>
              <xm:f>渗透率!Q62:S62</xm:f>
              <xm:sqref>AA62</xm:sqref>
            </x14:sparkline>
            <x14:sparkline>
              <xm:f>渗透率!Q63:S63</xm:f>
              <xm:sqref>AA63</xm:sqref>
            </x14:sparkline>
            <x14:sparkline>
              <xm:f>渗透率!Q64:S64</xm:f>
              <xm:sqref>AA64</xm:sqref>
            </x14:sparkline>
            <x14:sparkline>
              <xm:f>渗透率!Q65:S65</xm:f>
              <xm:sqref>AA65</xm:sqref>
            </x14:sparkline>
            <x14:sparkline>
              <xm:f>渗透率!Q66:S66</xm:f>
              <xm:sqref>AA66</xm:sqref>
            </x14:sparkline>
            <x14:sparkline>
              <xm:f>渗透率!Q67:S67</xm:f>
              <xm:sqref>AA67</xm:sqref>
            </x14:sparkline>
            <x14:sparkline>
              <xm:f>渗透率!Q68:S68</xm:f>
              <xm:sqref>AA68</xm:sqref>
            </x14:sparkline>
            <x14:sparkline>
              <xm:f>渗透率!Q69:S69</xm:f>
              <xm:sqref>AA69</xm:sqref>
            </x14:sparkline>
            <x14:sparkline>
              <xm:f>渗透率!Q70:S70</xm:f>
              <xm:sqref>AA70</xm:sqref>
            </x14:sparkline>
            <x14:sparkline>
              <xm:f>渗透率!Q71:S71</xm:f>
              <xm:sqref>AA71</xm:sqref>
            </x14:sparkline>
            <x14:sparkline>
              <xm:f>渗透率!Q72:S72</xm:f>
              <xm:sqref>AA72</xm:sqref>
            </x14:sparkline>
            <x14:sparkline>
              <xm:f>渗透率!Q73:S73</xm:f>
              <xm:sqref>AA73</xm:sqref>
            </x14:sparkline>
            <x14:sparkline>
              <xm:f>渗透率!Q74:S74</xm:f>
              <xm:sqref>AA74</xm:sqref>
            </x14:sparkline>
            <x14:sparkline>
              <xm:f>渗透率!Q75:S75</xm:f>
              <xm:sqref>AA75</xm:sqref>
            </x14:sparkline>
            <x14:sparkline>
              <xm:f>渗透率!Q76:S76</xm:f>
              <xm:sqref>AA76</xm:sqref>
            </x14:sparkline>
            <x14:sparkline>
              <xm:f>渗透率!Q77:S77</xm:f>
              <xm:sqref>AA77</xm:sqref>
            </x14:sparkline>
            <x14:sparkline>
              <xm:f>渗透率!Q78:S78</xm:f>
              <xm:sqref>AA78</xm:sqref>
            </x14:sparkline>
            <x14:sparkline>
              <xm:f>渗透率!Q79:S79</xm:f>
              <xm:sqref>AA79</xm:sqref>
            </x14:sparkline>
            <x14:sparkline>
              <xm:f>渗透率!Q80:S80</xm:f>
              <xm:sqref>AA80</xm:sqref>
            </x14:sparkline>
            <x14:sparkline>
              <xm:f>渗透率!Q81:S81</xm:f>
              <xm:sqref>AA81</xm:sqref>
            </x14:sparkline>
            <x14:sparkline>
              <xm:f>渗透率!Q82:S82</xm:f>
              <xm:sqref>AA82</xm:sqref>
            </x14:sparkline>
            <x14:sparkline>
              <xm:f>渗透率!Q83:S83</xm:f>
              <xm:sqref>AA83</xm:sqref>
            </x14:sparkline>
            <x14:sparkline>
              <xm:f>渗透率!Q84:S84</xm:f>
              <xm:sqref>AA84</xm:sqref>
            </x14:sparkline>
            <x14:sparkline>
              <xm:f>渗透率!Q85:S85</xm:f>
              <xm:sqref>AA85</xm:sqref>
            </x14:sparkline>
            <x14:sparkline>
              <xm:f>渗透率!Q86:S86</xm:f>
              <xm:sqref>AA86</xm:sqref>
            </x14:sparkline>
            <x14:sparkline>
              <xm:f>渗透率!Q87:S87</xm:f>
              <xm:sqref>AA87</xm:sqref>
            </x14:sparkline>
            <x14:sparkline>
              <xm:f>渗透率!Q88:S88</xm:f>
              <xm:sqref>AA88</xm:sqref>
            </x14:sparkline>
            <x14:sparkline>
              <xm:f>渗透率!Q89:S89</xm:f>
              <xm:sqref>AA89</xm:sqref>
            </x14:sparkline>
            <x14:sparkline>
              <xm:f>渗透率!Q90:S90</xm:f>
              <xm:sqref>AA90</xm:sqref>
            </x14:sparkline>
            <x14:sparkline>
              <xm:f>渗透率!Q91:S91</xm:f>
              <xm:sqref>AA91</xm:sqref>
            </x14:sparkline>
            <x14:sparkline>
              <xm:f>渗透率!Q92:S92</xm:f>
              <xm:sqref>AA92</xm:sqref>
            </x14:sparkline>
            <x14:sparkline>
              <xm:f>渗透率!Q93:S93</xm:f>
              <xm:sqref>AA93</xm:sqref>
            </x14:sparkline>
            <x14:sparkline>
              <xm:f>渗透率!Q94:S94</xm:f>
              <xm:sqref>AA94</xm:sqref>
            </x14:sparkline>
            <x14:sparkline>
              <xm:f>渗透率!Q95:S95</xm:f>
              <xm:sqref>AA95</xm:sqref>
            </x14:sparkline>
            <x14:sparkline>
              <xm:f>渗透率!Q96:S96</xm:f>
              <xm:sqref>AA96</xm:sqref>
            </x14:sparkline>
            <x14:sparkline>
              <xm:f>渗透率!Q97:S97</xm:f>
              <xm:sqref>AA97</xm:sqref>
            </x14:sparkline>
            <x14:sparkline>
              <xm:f>渗透率!Q98:S98</xm:f>
              <xm:sqref>AA98</xm:sqref>
            </x14:sparkline>
            <x14:sparkline>
              <xm:f>渗透率!Q99:S99</xm:f>
              <xm:sqref>AA99</xm:sqref>
            </x14:sparkline>
            <x14:sparkline>
              <xm:f>渗透率!Q100:S100</xm:f>
              <xm:sqref>AA100</xm:sqref>
            </x14:sparkline>
            <x14:sparkline>
              <xm:f>渗透率!Q101:S101</xm:f>
              <xm:sqref>AA101</xm:sqref>
            </x14:sparkline>
            <x14:sparkline>
              <xm:f>渗透率!Q102:S102</xm:f>
              <xm:sqref>AA102</xm:sqref>
            </x14:sparkline>
            <x14:sparkline>
              <xm:f>渗透率!Q103:S103</xm:f>
              <xm:sqref>AA103</xm:sqref>
            </x14:sparkline>
            <x14:sparkline>
              <xm:f>渗透率!Q104:S104</xm:f>
              <xm:sqref>AA104</xm:sqref>
            </x14:sparkline>
            <x14:sparkline>
              <xm:f>渗透率!Q105:S105</xm:f>
              <xm:sqref>AA105</xm:sqref>
            </x14:sparkline>
            <x14:sparkline>
              <xm:f>渗透率!Q106:S106</xm:f>
              <xm:sqref>AA106</xm:sqref>
            </x14:sparkline>
            <x14:sparkline>
              <xm:f>渗透率!Q107:S107</xm:f>
              <xm:sqref>AA107</xm:sqref>
            </x14:sparkline>
            <x14:sparkline>
              <xm:f>渗透率!Q108:S108</xm:f>
              <xm:sqref>AA108</xm:sqref>
            </x14:sparkline>
            <x14:sparkline>
              <xm:f>渗透率!Q109:S109</xm:f>
              <xm:sqref>AA109</xm:sqref>
            </x14:sparkline>
            <x14:sparkline>
              <xm:f>渗透率!Q110:S110</xm:f>
              <xm:sqref>AA110</xm:sqref>
            </x14:sparkline>
            <x14:sparkline>
              <xm:f>渗透率!Q111:S111</xm:f>
              <xm:sqref>AA111</xm:sqref>
            </x14:sparkline>
            <x14:sparkline>
              <xm:f>渗透率!Q112:S112</xm:f>
              <xm:sqref>AA112</xm:sqref>
            </x14:sparkline>
            <x14:sparkline>
              <xm:f>渗透率!Q113:S113</xm:f>
              <xm:sqref>AA113</xm:sqref>
            </x14:sparkline>
            <x14:sparkline>
              <xm:f>渗透率!Q114:S114</xm:f>
              <xm:sqref>AA114</xm:sqref>
            </x14:sparkline>
            <x14:sparkline>
              <xm:f>渗透率!Q115:S115</xm:f>
              <xm:sqref>AA115</xm:sqref>
            </x14:sparkline>
            <x14:sparkline>
              <xm:f>渗透率!Q116:S116</xm:f>
              <xm:sqref>AA116</xm:sqref>
            </x14:sparkline>
            <x14:sparkline>
              <xm:f>渗透率!Q117:S117</xm:f>
              <xm:sqref>AA117</xm:sqref>
            </x14:sparkline>
            <x14:sparkline>
              <xm:f>渗透率!Q118:S118</xm:f>
              <xm:sqref>AA118</xm:sqref>
            </x14:sparkline>
            <x14:sparkline>
              <xm:f>渗透率!Q119:S119</xm:f>
              <xm:sqref>AA119</xm:sqref>
            </x14:sparkline>
            <x14:sparkline>
              <xm:f>渗透率!Q120:S120</xm:f>
              <xm:sqref>AA120</xm:sqref>
            </x14:sparkline>
            <x14:sparkline>
              <xm:f>渗透率!Q121:S121</xm:f>
              <xm:sqref>AA121</xm:sqref>
            </x14:sparkline>
            <x14:sparkline>
              <xm:f>渗透率!Q122:S122</xm:f>
              <xm:sqref>AA122</xm:sqref>
            </x14:sparkline>
            <x14:sparkline>
              <xm:f>渗透率!Q123:S123</xm:f>
              <xm:sqref>AA123</xm:sqref>
            </x14:sparkline>
            <x14:sparkline>
              <xm:f>渗透率!Q124:S124</xm:f>
              <xm:sqref>AA124</xm:sqref>
            </x14:sparkline>
            <x14:sparkline>
              <xm:f>渗透率!Q125:S125</xm:f>
              <xm:sqref>AA125</xm:sqref>
            </x14:sparkline>
            <x14:sparkline>
              <xm:f>渗透率!Q126:S126</xm:f>
              <xm:sqref>AA126</xm:sqref>
            </x14:sparkline>
            <x14:sparkline>
              <xm:f>渗透率!Q127:S127</xm:f>
              <xm:sqref>AA127</xm:sqref>
            </x14:sparkline>
            <x14:sparkline>
              <xm:f>渗透率!Q128:S128</xm:f>
              <xm:sqref>AA128</xm:sqref>
            </x14:sparkline>
            <x14:sparkline>
              <xm:f>渗透率!Q129:S129</xm:f>
              <xm:sqref>AA129</xm:sqref>
            </x14:sparkline>
            <x14:sparkline>
              <xm:f>渗透率!Q130:S130</xm:f>
              <xm:sqref>AA130</xm:sqref>
            </x14:sparkline>
            <x14:sparkline>
              <xm:f>渗透率!Q131:S131</xm:f>
              <xm:sqref>AA131</xm:sqref>
            </x14:sparkline>
            <x14:sparkline>
              <xm:f>渗透率!Q132:S132</xm:f>
              <xm:sqref>AA132</xm:sqref>
            </x14:sparkline>
            <x14:sparkline>
              <xm:f>渗透率!Q133:S133</xm:f>
              <xm:sqref>AA133</xm:sqref>
            </x14:sparkline>
            <x14:sparkline>
              <xm:f>渗透率!Q134:S134</xm:f>
              <xm:sqref>AA134</xm:sqref>
            </x14:sparkline>
            <x14:sparkline>
              <xm:f>渗透率!Q135:S135</xm:f>
              <xm:sqref>AA135</xm:sqref>
            </x14:sparkline>
            <x14:sparkline>
              <xm:f>渗透率!Q136:S136</xm:f>
              <xm:sqref>AA136</xm:sqref>
            </x14:sparkline>
            <x14:sparkline>
              <xm:f>渗透率!Q137:S137</xm:f>
              <xm:sqref>AA137</xm:sqref>
            </x14:sparkline>
            <x14:sparkline>
              <xm:f>渗透率!Q138:S138</xm:f>
              <xm:sqref>AA138</xm:sqref>
            </x14:sparkline>
            <x14:sparkline>
              <xm:f>渗透率!Q139:S139</xm:f>
              <xm:sqref>AA139</xm:sqref>
            </x14:sparkline>
            <x14:sparkline>
              <xm:f>渗透率!Q140:S140</xm:f>
              <xm:sqref>AA140</xm:sqref>
            </x14:sparkline>
            <x14:sparkline>
              <xm:f>渗透率!Q141:S141</xm:f>
              <xm:sqref>AA141</xm:sqref>
            </x14:sparkline>
            <x14:sparkline>
              <xm:f>渗透率!Q142:S142</xm:f>
              <xm:sqref>AA142</xm:sqref>
            </x14:sparkline>
            <x14:sparkline>
              <xm:f>渗透率!Q143:S143</xm:f>
              <xm:sqref>AA143</xm:sqref>
            </x14:sparkline>
            <x14:sparkline>
              <xm:f>渗透率!Q144:S144</xm:f>
              <xm:sqref>AA144</xm:sqref>
            </x14:sparkline>
            <x14:sparkline>
              <xm:f>渗透率!Q145:S145</xm:f>
              <xm:sqref>AA145</xm:sqref>
            </x14:sparkline>
            <x14:sparkline>
              <xm:f>渗透率!Q146:S146</xm:f>
              <xm:sqref>AA146</xm:sqref>
            </x14:sparkline>
            <x14:sparkline>
              <xm:f>渗透率!Q147:S147</xm:f>
              <xm:sqref>AA147</xm:sqref>
            </x14:sparkline>
            <x14:sparkline>
              <xm:f>渗透率!Q148:S148</xm:f>
              <xm:sqref>AA148</xm:sqref>
            </x14:sparkline>
            <x14:sparkline>
              <xm:f>渗透率!Q149:S149</xm:f>
              <xm:sqref>AA149</xm:sqref>
            </x14:sparkline>
            <x14:sparkline>
              <xm:f>渗透率!Q150:S150</xm:f>
              <xm:sqref>AA150</xm:sqref>
            </x14:sparkline>
            <x14:sparkline>
              <xm:f>渗透率!Q151:S151</xm:f>
              <xm:sqref>AA151</xm:sqref>
            </x14:sparkline>
            <x14:sparkline>
              <xm:f>渗透率!Q152:S152</xm:f>
              <xm:sqref>AA152</xm:sqref>
            </x14:sparkline>
            <x14:sparkline>
              <xm:f>渗透率!Q153:S153</xm:f>
              <xm:sqref>AA153</xm:sqref>
            </x14:sparkline>
            <x14:sparkline>
              <xm:f>渗透率!Q154:S154</xm:f>
              <xm:sqref>AA154</xm:sqref>
            </x14:sparkline>
            <x14:sparkline>
              <xm:f>渗透率!Q155:S155</xm:f>
              <xm:sqref>AA155</xm:sqref>
            </x14:sparkline>
            <x14:sparkline>
              <xm:f>渗透率!Q156:S156</xm:f>
              <xm:sqref>AA156</xm:sqref>
            </x14:sparkline>
            <x14:sparkline>
              <xm:f>渗透率!Q157:S157</xm:f>
              <xm:sqref>AA157</xm:sqref>
            </x14:sparkline>
            <x14:sparkline>
              <xm:f>渗透率!Q158:S158</xm:f>
              <xm:sqref>AA158</xm:sqref>
            </x14:sparkline>
            <x14:sparkline>
              <xm:f>渗透率!Q159:S159</xm:f>
              <xm:sqref>AA159</xm:sqref>
            </x14:sparkline>
            <x14:sparkline>
              <xm:f>渗透率!Q160:S160</xm:f>
              <xm:sqref>AA160</xm:sqref>
            </x14:sparkline>
            <x14:sparkline>
              <xm:f>渗透率!Q161:S161</xm:f>
              <xm:sqref>AA161</xm:sqref>
            </x14:sparkline>
            <x14:sparkline>
              <xm:f>渗透率!Q162:S162</xm:f>
              <xm:sqref>AA162</xm:sqref>
            </x14:sparkline>
            <x14:sparkline>
              <xm:f>渗透率!Q163:S163</xm:f>
              <xm:sqref>AA163</xm:sqref>
            </x14:sparkline>
            <x14:sparkline>
              <xm:f>渗透率!Q164:S164</xm:f>
              <xm:sqref>AA164</xm:sqref>
            </x14:sparkline>
            <x14:sparkline>
              <xm:f>渗透率!Q165:S165</xm:f>
              <xm:sqref>AA165</xm:sqref>
            </x14:sparkline>
            <x14:sparkline>
              <xm:f>渗透率!Q166:S166</xm:f>
              <xm:sqref>AA166</xm:sqref>
            </x14:sparkline>
            <x14:sparkline>
              <xm:f>渗透率!Q167:S167</xm:f>
              <xm:sqref>AA167</xm:sqref>
            </x14:sparkline>
            <x14:sparkline>
              <xm:f>渗透率!Q168:S168</xm:f>
              <xm:sqref>AA168</xm:sqref>
            </x14:sparkline>
            <x14:sparkline>
              <xm:f>渗透率!Q169:S169</xm:f>
              <xm:sqref>AA169</xm:sqref>
            </x14:sparkline>
            <x14:sparkline>
              <xm:f>渗透率!Q170:S170</xm:f>
              <xm:sqref>AA170</xm:sqref>
            </x14:sparkline>
            <x14:sparkline>
              <xm:f>渗透率!Q171:S171</xm:f>
              <xm:sqref>AA171</xm:sqref>
            </x14:sparkline>
            <x14:sparkline>
              <xm:f>渗透率!Q172:S172</xm:f>
              <xm:sqref>AA172</xm:sqref>
            </x14:sparkline>
            <x14:sparkline>
              <xm:f>渗透率!Q173:S173</xm:f>
              <xm:sqref>AA173</xm:sqref>
            </x14:sparkline>
            <x14:sparkline>
              <xm:f>渗透率!Q174:S174</xm:f>
              <xm:sqref>AA174</xm:sqref>
            </x14:sparkline>
            <x14:sparkline>
              <xm:f>渗透率!Q175:S175</xm:f>
              <xm:sqref>AA175</xm:sqref>
            </x14:sparkline>
            <x14:sparkline>
              <xm:f>渗透率!Q176:S176</xm:f>
              <xm:sqref>AA176</xm:sqref>
            </x14:sparkline>
            <x14:sparkline>
              <xm:f>渗透率!Q177:S177</xm:f>
              <xm:sqref>AA177</xm:sqref>
            </x14:sparkline>
            <x14:sparkline>
              <xm:f>渗透率!Q178:S178</xm:f>
              <xm:sqref>AA178</xm:sqref>
            </x14:sparkline>
            <x14:sparkline>
              <xm:f>渗透率!Q179:S179</xm:f>
              <xm:sqref>AA179</xm:sqref>
            </x14:sparkline>
            <x14:sparkline>
              <xm:f>渗透率!Q180:S180</xm:f>
              <xm:sqref>AA180</xm:sqref>
            </x14:sparkline>
            <x14:sparkline>
              <xm:f>渗透率!Q181:S181</xm:f>
              <xm:sqref>AA181</xm:sqref>
            </x14:sparkline>
            <x14:sparkline>
              <xm:f>渗透率!Q182:S182</xm:f>
              <xm:sqref>AA182</xm:sqref>
            </x14:sparkline>
            <x14:sparkline>
              <xm:f>渗透率!Q183:S183</xm:f>
              <xm:sqref>AA183</xm:sqref>
            </x14:sparkline>
            <x14:sparkline>
              <xm:f>渗透率!Q184:S184</xm:f>
              <xm:sqref>AA184</xm:sqref>
            </x14:sparkline>
            <x14:sparkline>
              <xm:f>渗透率!Q185:S185</xm:f>
              <xm:sqref>AA185</xm:sqref>
            </x14:sparkline>
            <x14:sparkline>
              <xm:f>渗透率!Q186:S186</xm:f>
              <xm:sqref>AA186</xm:sqref>
            </x14:sparkline>
            <x14:sparkline>
              <xm:f>渗透率!Q187:S187</xm:f>
              <xm:sqref>AA187</xm:sqref>
            </x14:sparkline>
            <x14:sparkline>
              <xm:f>渗透率!Q188:S188</xm:f>
              <xm:sqref>AA188</xm:sqref>
            </x14:sparkline>
            <x14:sparkline>
              <xm:f>渗透率!Q189:S189</xm:f>
              <xm:sqref>AA189</xm:sqref>
            </x14:sparkline>
            <x14:sparkline>
              <xm:f>渗透率!Q190:S190</xm:f>
              <xm:sqref>AA190</xm:sqref>
            </x14:sparkline>
            <x14:sparkline>
              <xm:f>渗透率!Q191:S191</xm:f>
              <xm:sqref>AA191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DBDC-0FF7-4973-A497-C90E9D72AD1C}">
  <dimension ref="A2:H34"/>
  <sheetViews>
    <sheetView workbookViewId="0">
      <selection activeCell="H33" sqref="H33"/>
    </sheetView>
  </sheetViews>
  <sheetFormatPr defaultRowHeight="15.5"/>
  <cols>
    <col min="1" max="1" width="23.6640625" customWidth="1"/>
    <col min="2" max="2" width="12.25" customWidth="1"/>
    <col min="3" max="3" width="15.83203125" customWidth="1"/>
    <col min="6" max="6" width="11.33203125" customWidth="1"/>
  </cols>
  <sheetData>
    <row r="2" spans="1:8">
      <c r="A2" s="2" t="s">
        <v>565</v>
      </c>
      <c r="B2" s="2" t="s">
        <v>1053</v>
      </c>
      <c r="C2" s="2" t="s">
        <v>1054</v>
      </c>
      <c r="D2" s="2" t="s">
        <v>1052</v>
      </c>
      <c r="E2" s="2" t="s">
        <v>536</v>
      </c>
      <c r="F2" s="2" t="s">
        <v>1060</v>
      </c>
      <c r="G2" s="2" t="s">
        <v>1058</v>
      </c>
      <c r="H2" s="2" t="s">
        <v>1059</v>
      </c>
    </row>
    <row r="3" spans="1:8">
      <c r="A3" s="134" t="s">
        <v>284</v>
      </c>
      <c r="B3" s="135">
        <v>7</v>
      </c>
      <c r="C3" s="2">
        <v>1</v>
      </c>
      <c r="D3" s="2" t="s">
        <v>1015</v>
      </c>
      <c r="E3" s="2" t="s">
        <v>555</v>
      </c>
      <c r="F3" s="2"/>
      <c r="G3" s="2">
        <v>3</v>
      </c>
      <c r="H3" s="2">
        <v>1</v>
      </c>
    </row>
    <row r="4" spans="1:8">
      <c r="A4" s="134" t="s">
        <v>282</v>
      </c>
      <c r="B4" s="135">
        <v>31</v>
      </c>
      <c r="C4" s="2">
        <v>5</v>
      </c>
      <c r="D4" s="2" t="s">
        <v>1019</v>
      </c>
      <c r="E4" s="2" t="s">
        <v>555</v>
      </c>
      <c r="F4" s="2"/>
      <c r="G4" s="2">
        <v>10</v>
      </c>
      <c r="H4" s="2">
        <v>7</v>
      </c>
    </row>
    <row r="5" spans="1:8">
      <c r="A5" s="134" t="s">
        <v>195</v>
      </c>
      <c r="B5" s="135">
        <v>34</v>
      </c>
      <c r="C5" s="2">
        <v>0</v>
      </c>
      <c r="D5" s="2" t="s">
        <v>1015</v>
      </c>
      <c r="E5" s="2" t="s">
        <v>555</v>
      </c>
      <c r="F5" s="2"/>
      <c r="G5" s="2">
        <v>23</v>
      </c>
      <c r="H5" s="2">
        <v>16</v>
      </c>
    </row>
    <row r="6" spans="1:8">
      <c r="A6" s="136" t="s">
        <v>117</v>
      </c>
      <c r="B6" s="137">
        <v>6</v>
      </c>
      <c r="C6" s="138">
        <v>0</v>
      </c>
      <c r="D6" s="138" t="s">
        <v>1013</v>
      </c>
      <c r="E6" s="138" t="s">
        <v>549</v>
      </c>
      <c r="F6" s="2"/>
      <c r="G6" s="2">
        <v>0</v>
      </c>
      <c r="H6" s="2">
        <v>0</v>
      </c>
    </row>
    <row r="7" spans="1:8">
      <c r="A7" s="136" t="s">
        <v>31</v>
      </c>
      <c r="B7" s="137">
        <v>7</v>
      </c>
      <c r="C7" s="138">
        <v>0</v>
      </c>
      <c r="D7" s="138" t="s">
        <v>1018</v>
      </c>
      <c r="E7" s="138" t="s">
        <v>549</v>
      </c>
      <c r="F7" s="2"/>
      <c r="G7" s="2">
        <v>3</v>
      </c>
      <c r="H7" s="2">
        <v>0</v>
      </c>
    </row>
    <row r="8" spans="1:8">
      <c r="A8" s="136" t="s">
        <v>119</v>
      </c>
      <c r="B8" s="137">
        <v>9</v>
      </c>
      <c r="C8" s="138">
        <v>0</v>
      </c>
      <c r="D8" s="138" t="s">
        <v>1013</v>
      </c>
      <c r="E8" s="138" t="s">
        <v>549</v>
      </c>
      <c r="F8" s="2"/>
      <c r="G8" s="2">
        <v>7</v>
      </c>
      <c r="H8" s="2">
        <v>0</v>
      </c>
    </row>
    <row r="9" spans="1:8">
      <c r="A9" s="136" t="s">
        <v>125</v>
      </c>
      <c r="B9" s="137">
        <v>9</v>
      </c>
      <c r="C9" s="138">
        <v>0</v>
      </c>
      <c r="D9" s="138" t="s">
        <v>1013</v>
      </c>
      <c r="E9" s="138" t="s">
        <v>549</v>
      </c>
      <c r="F9" s="2"/>
      <c r="G9" s="2">
        <v>6</v>
      </c>
      <c r="H9" s="139">
        <v>12</v>
      </c>
    </row>
    <row r="10" spans="1:8">
      <c r="A10" s="140" t="s">
        <v>1061</v>
      </c>
      <c r="B10" s="141">
        <v>10</v>
      </c>
      <c r="C10" s="142">
        <v>0</v>
      </c>
      <c r="D10" s="142" t="s">
        <v>1055</v>
      </c>
      <c r="E10" s="142" t="s">
        <v>549</v>
      </c>
      <c r="F10" s="2" t="s">
        <v>1062</v>
      </c>
      <c r="G10" s="2">
        <v>10</v>
      </c>
      <c r="H10" s="2">
        <v>0</v>
      </c>
    </row>
    <row r="11" spans="1:8">
      <c r="A11" s="136" t="s">
        <v>37</v>
      </c>
      <c r="B11" s="137">
        <v>10</v>
      </c>
      <c r="C11" s="138">
        <v>3</v>
      </c>
      <c r="D11" s="138" t="s">
        <v>1020</v>
      </c>
      <c r="E11" s="138" t="s">
        <v>549</v>
      </c>
      <c r="F11" s="2"/>
      <c r="G11" s="2">
        <v>0</v>
      </c>
      <c r="H11" s="2">
        <v>0</v>
      </c>
    </row>
    <row r="12" spans="1:8">
      <c r="A12" s="136" t="s">
        <v>45</v>
      </c>
      <c r="B12" s="137">
        <v>14</v>
      </c>
      <c r="C12" s="138">
        <v>0</v>
      </c>
      <c r="D12" s="138" t="s">
        <v>1013</v>
      </c>
      <c r="E12" s="138" t="s">
        <v>549</v>
      </c>
      <c r="F12" s="2"/>
      <c r="G12" s="139">
        <v>15</v>
      </c>
      <c r="H12" s="2">
        <v>13</v>
      </c>
    </row>
    <row r="13" spans="1:8">
      <c r="A13" s="140" t="s">
        <v>98</v>
      </c>
      <c r="B13" s="141">
        <v>24</v>
      </c>
      <c r="C13" s="142">
        <v>0</v>
      </c>
      <c r="D13" s="142" t="s">
        <v>1014</v>
      </c>
      <c r="E13" s="142" t="s">
        <v>549</v>
      </c>
      <c r="F13" s="2" t="s">
        <v>1063</v>
      </c>
      <c r="G13" s="2">
        <v>0</v>
      </c>
      <c r="H13" s="2">
        <v>0</v>
      </c>
    </row>
    <row r="14" spans="1:8">
      <c r="A14" s="136" t="s">
        <v>110</v>
      </c>
      <c r="B14" s="137">
        <v>40</v>
      </c>
      <c r="C14" s="138">
        <v>0</v>
      </c>
      <c r="D14" s="138" t="s">
        <v>1017</v>
      </c>
      <c r="E14" s="138" t="s">
        <v>549</v>
      </c>
      <c r="F14" s="2"/>
      <c r="G14" s="2">
        <v>0</v>
      </c>
      <c r="H14" s="2">
        <v>20</v>
      </c>
    </row>
    <row r="15" spans="1:8">
      <c r="A15" s="136" t="s">
        <v>82</v>
      </c>
      <c r="B15" s="137">
        <v>40</v>
      </c>
      <c r="C15" s="138">
        <v>5</v>
      </c>
      <c r="D15" s="138"/>
      <c r="E15" s="138" t="s">
        <v>549</v>
      </c>
      <c r="F15" s="2"/>
      <c r="G15" s="2">
        <v>40</v>
      </c>
      <c r="H15" s="2">
        <v>0</v>
      </c>
    </row>
    <row r="16" spans="1:8">
      <c r="A16" s="140" t="s">
        <v>100</v>
      </c>
      <c r="B16" s="141">
        <v>87</v>
      </c>
      <c r="C16" s="142">
        <v>5</v>
      </c>
      <c r="D16" s="142" t="s">
        <v>1013</v>
      </c>
      <c r="E16" s="142" t="s">
        <v>549</v>
      </c>
      <c r="F16" s="2" t="s">
        <v>1063</v>
      </c>
      <c r="G16" s="2">
        <v>21</v>
      </c>
      <c r="H16" s="2">
        <v>20</v>
      </c>
    </row>
    <row r="17" spans="1:8">
      <c r="A17" s="134" t="s">
        <v>295</v>
      </c>
      <c r="B17" s="135">
        <v>6</v>
      </c>
      <c r="C17" s="2">
        <v>0</v>
      </c>
      <c r="D17" s="2" t="s">
        <v>1015</v>
      </c>
      <c r="E17" s="2" t="s">
        <v>553</v>
      </c>
      <c r="F17" s="2"/>
      <c r="G17" s="2">
        <v>4</v>
      </c>
      <c r="H17" s="2">
        <v>1</v>
      </c>
    </row>
    <row r="18" spans="1:8">
      <c r="A18" s="134" t="s">
        <v>177</v>
      </c>
      <c r="B18" s="135">
        <v>12</v>
      </c>
      <c r="C18" s="2">
        <v>4</v>
      </c>
      <c r="D18" s="2" t="s">
        <v>1015</v>
      </c>
      <c r="E18" s="2" t="s">
        <v>553</v>
      </c>
      <c r="F18" s="2"/>
      <c r="G18" s="2">
        <v>1</v>
      </c>
      <c r="H18" s="2">
        <v>1</v>
      </c>
    </row>
    <row r="19" spans="1:8">
      <c r="A19" s="134" t="s">
        <v>215</v>
      </c>
      <c r="B19" s="135">
        <v>15</v>
      </c>
      <c r="C19" s="2">
        <v>5</v>
      </c>
      <c r="D19" s="2"/>
      <c r="E19" s="2" t="s">
        <v>553</v>
      </c>
      <c r="F19" s="2"/>
      <c r="G19" s="2">
        <v>4</v>
      </c>
      <c r="H19" s="2">
        <v>15</v>
      </c>
    </row>
    <row r="20" spans="1:8">
      <c r="A20" s="134" t="s">
        <v>290</v>
      </c>
      <c r="B20" s="135">
        <v>29</v>
      </c>
      <c r="C20" s="2">
        <v>6</v>
      </c>
      <c r="D20" s="2" t="s">
        <v>1019</v>
      </c>
      <c r="E20" s="2" t="s">
        <v>553</v>
      </c>
      <c r="F20" s="2"/>
      <c r="G20" s="2">
        <v>0</v>
      </c>
      <c r="H20" s="2">
        <v>0</v>
      </c>
    </row>
    <row r="21" spans="1:8">
      <c r="A21" s="134" t="s">
        <v>152</v>
      </c>
      <c r="B21" s="135">
        <v>5</v>
      </c>
      <c r="C21" s="2">
        <v>0</v>
      </c>
      <c r="D21" s="2"/>
      <c r="E21" s="2" t="s">
        <v>551</v>
      </c>
      <c r="F21" s="2"/>
      <c r="G21" s="2">
        <v>1</v>
      </c>
      <c r="H21" s="2">
        <v>1</v>
      </c>
    </row>
    <row r="22" spans="1:8">
      <c r="A22" s="134" t="s">
        <v>64</v>
      </c>
      <c r="B22" s="135">
        <v>15</v>
      </c>
      <c r="C22" s="2">
        <v>0</v>
      </c>
      <c r="D22" s="2" t="s">
        <v>1014</v>
      </c>
      <c r="E22" s="2" t="s">
        <v>551</v>
      </c>
      <c r="F22" s="2"/>
      <c r="G22" s="2">
        <v>0</v>
      </c>
      <c r="H22" s="2">
        <v>0</v>
      </c>
    </row>
    <row r="23" spans="1:8">
      <c r="A23" s="134" t="s">
        <v>144</v>
      </c>
      <c r="B23" s="135">
        <v>25</v>
      </c>
      <c r="C23" s="2">
        <v>0</v>
      </c>
      <c r="D23" s="2" t="s">
        <v>1016</v>
      </c>
      <c r="E23" s="2" t="s">
        <v>551</v>
      </c>
      <c r="F23" s="2"/>
      <c r="G23" s="2">
        <v>12</v>
      </c>
      <c r="H23" s="2">
        <v>7</v>
      </c>
    </row>
    <row r="24" spans="1:8">
      <c r="A24" s="134" t="s">
        <v>169</v>
      </c>
      <c r="B24" s="135">
        <v>36</v>
      </c>
      <c r="C24" s="2">
        <v>0</v>
      </c>
      <c r="D24" s="2" t="s">
        <v>1014</v>
      </c>
      <c r="E24" s="2" t="s">
        <v>551</v>
      </c>
      <c r="F24" s="2"/>
      <c r="G24" s="2">
        <v>15</v>
      </c>
      <c r="H24" s="2">
        <v>7</v>
      </c>
    </row>
    <row r="25" spans="1:8">
      <c r="A25" s="134" t="s">
        <v>171</v>
      </c>
      <c r="B25" s="135">
        <v>70</v>
      </c>
      <c r="C25" s="2">
        <v>0</v>
      </c>
      <c r="D25" s="2" t="s">
        <v>1017</v>
      </c>
      <c r="E25" s="2" t="s">
        <v>551</v>
      </c>
      <c r="F25" s="2"/>
      <c r="G25" s="2">
        <v>0</v>
      </c>
      <c r="H25" s="2">
        <v>20</v>
      </c>
    </row>
    <row r="26" spans="1:8">
      <c r="A26" s="134" t="s">
        <v>150</v>
      </c>
      <c r="B26" s="135">
        <v>99</v>
      </c>
      <c r="C26" s="2">
        <v>10</v>
      </c>
      <c r="D26" s="2" t="s">
        <v>1021</v>
      </c>
      <c r="E26" s="2" t="s">
        <v>551</v>
      </c>
      <c r="F26" s="2"/>
      <c r="G26" s="2">
        <v>50</v>
      </c>
      <c r="H26" s="2">
        <v>80</v>
      </c>
    </row>
    <row r="27" spans="1:8">
      <c r="A27" s="134" t="s">
        <v>340</v>
      </c>
      <c r="B27" s="135">
        <v>40</v>
      </c>
      <c r="C27" s="2">
        <v>0</v>
      </c>
      <c r="D27" s="2" t="s">
        <v>1071</v>
      </c>
      <c r="E27" s="2" t="s">
        <v>1069</v>
      </c>
      <c r="F27" s="2" t="s">
        <v>743</v>
      </c>
      <c r="G27" s="2"/>
      <c r="H27" s="2"/>
    </row>
    <row r="28" spans="1:8">
      <c r="A28" s="134" t="s">
        <v>446</v>
      </c>
      <c r="B28" s="135">
        <v>36</v>
      </c>
      <c r="C28" s="2">
        <v>2</v>
      </c>
      <c r="D28" s="2" t="s">
        <v>1072</v>
      </c>
      <c r="E28" s="2" t="s">
        <v>1069</v>
      </c>
      <c r="F28" s="2"/>
      <c r="G28" s="2"/>
      <c r="H28" s="2"/>
    </row>
    <row r="29" spans="1:8">
      <c r="A29" s="134" t="s">
        <v>474</v>
      </c>
      <c r="B29" s="135">
        <v>31</v>
      </c>
      <c r="C29" s="2">
        <v>2</v>
      </c>
      <c r="D29" s="2" t="s">
        <v>1073</v>
      </c>
      <c r="E29" s="2" t="s">
        <v>1069</v>
      </c>
      <c r="F29" s="2"/>
      <c r="G29" s="2"/>
      <c r="H29" s="2"/>
    </row>
    <row r="30" spans="1:8">
      <c r="A30" s="134" t="s">
        <v>420</v>
      </c>
      <c r="B30" s="135">
        <v>20</v>
      </c>
      <c r="C30" s="2">
        <v>0</v>
      </c>
      <c r="D30" s="2" t="s">
        <v>1071</v>
      </c>
      <c r="E30" s="2" t="s">
        <v>1069</v>
      </c>
      <c r="F30" s="2" t="s">
        <v>1070</v>
      </c>
      <c r="G30" s="2"/>
      <c r="H30" s="2"/>
    </row>
    <row r="31" spans="1:8">
      <c r="A31" s="134" t="s">
        <v>408</v>
      </c>
      <c r="B31" s="135">
        <v>10</v>
      </c>
      <c r="C31" s="2">
        <v>2</v>
      </c>
      <c r="D31" s="2" t="s">
        <v>1071</v>
      </c>
      <c r="E31" s="2" t="s">
        <v>1069</v>
      </c>
      <c r="F31" s="2"/>
      <c r="G31" s="2"/>
      <c r="H31" s="2"/>
    </row>
    <row r="32" spans="1:8">
      <c r="A32" s="134" t="s">
        <v>444</v>
      </c>
      <c r="B32" s="135">
        <v>10</v>
      </c>
      <c r="C32" s="2">
        <v>4</v>
      </c>
      <c r="D32" s="2" t="s">
        <v>1071</v>
      </c>
      <c r="E32" s="2" t="s">
        <v>1069</v>
      </c>
      <c r="F32" s="2"/>
      <c r="G32" s="2"/>
      <c r="H32" s="2"/>
    </row>
    <row r="33" spans="1:8">
      <c r="A33" s="134" t="s">
        <v>414</v>
      </c>
      <c r="B33" s="135">
        <v>8</v>
      </c>
      <c r="C33" s="2">
        <v>0</v>
      </c>
      <c r="D33" s="2" t="s">
        <v>1071</v>
      </c>
      <c r="E33" s="2" t="s">
        <v>1069</v>
      </c>
      <c r="F33" s="2" t="s">
        <v>743</v>
      </c>
      <c r="G33" s="2"/>
      <c r="H33" s="2"/>
    </row>
    <row r="34" spans="1:8">
      <c r="A34" s="134" t="s">
        <v>422</v>
      </c>
      <c r="B34" s="135">
        <v>5</v>
      </c>
      <c r="C34" s="2">
        <v>0</v>
      </c>
      <c r="D34" s="2" t="s">
        <v>1071</v>
      </c>
      <c r="E34" s="2" t="s">
        <v>1069</v>
      </c>
      <c r="F34" s="2"/>
      <c r="G34" s="2"/>
      <c r="H34" s="2"/>
    </row>
  </sheetData>
  <sortState xmlns:xlrd2="http://schemas.microsoft.com/office/spreadsheetml/2017/richdata2" ref="A3:E26">
    <sortCondition ref="E3:E26"/>
    <sortCondition ref="B3:B26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52E8-C5C7-4914-BFF3-C8DC5A4B3B73}">
  <dimension ref="B1:AJ198"/>
  <sheetViews>
    <sheetView showGridLines="0" zoomScale="106" zoomScaleNormal="106" workbookViewId="0">
      <pane xSplit="5" ySplit="5" topLeftCell="G6" activePane="bottomRight" state="frozen"/>
      <selection pane="topRight" activeCell="F1" sqref="F1"/>
      <selection pane="bottomLeft" activeCell="A6" sqref="A6"/>
      <selection pane="bottomRight" activeCell="I2" sqref="I2"/>
    </sheetView>
  </sheetViews>
  <sheetFormatPr defaultRowHeight="15.5"/>
  <cols>
    <col min="1" max="1" width="22.25" customWidth="1"/>
    <col min="2" max="2" width="5.75" customWidth="1"/>
    <col min="3" max="3" width="5.08203125" customWidth="1"/>
    <col min="4" max="4" width="5.83203125" customWidth="1"/>
    <col min="5" max="5" width="31.08203125" style="72" bestFit="1" customWidth="1"/>
    <col min="6" max="6" width="4.08203125" style="28" hidden="1" customWidth="1"/>
    <col min="7" max="7" width="10.1640625" style="28" bestFit="1" customWidth="1"/>
    <col min="8" max="8" width="4.08203125" style="28" hidden="1" customWidth="1"/>
    <col min="9" max="10" width="6.83203125" style="28" bestFit="1" customWidth="1"/>
    <col min="11" max="12" width="6.83203125" style="13" bestFit="1" customWidth="1"/>
    <col min="13" max="13" width="8" style="66" hidden="1" customWidth="1"/>
    <col min="14" max="14" width="8" style="13" hidden="1" customWidth="1"/>
    <col min="15" max="15" width="31.08203125" hidden="1" customWidth="1"/>
    <col min="16" max="16" width="11" style="28" bestFit="1" customWidth="1"/>
    <col min="17" max="18" width="8.1640625" style="28" bestFit="1" customWidth="1"/>
    <col min="19" max="19" width="4.6640625" style="28" hidden="1" customWidth="1"/>
    <col min="20" max="20" width="3.83203125" style="28" bestFit="1" customWidth="1"/>
    <col min="21" max="22" width="3.83203125" style="13" bestFit="1" customWidth="1"/>
    <col min="23" max="23" width="3.83203125" style="66" bestFit="1" customWidth="1"/>
    <col min="24" max="24" width="4.4140625" style="13" hidden="1" customWidth="1"/>
    <col min="25" max="25" width="4.4140625" hidden="1" customWidth="1"/>
    <col min="26" max="26" width="31.08203125" hidden="1" customWidth="1"/>
    <col min="27" max="27" width="11" style="28" bestFit="1" customWidth="1"/>
    <col min="28" max="29" width="8.1640625" style="28" bestFit="1" customWidth="1"/>
    <col min="30" max="30" width="4.75" style="28" hidden="1" customWidth="1"/>
    <col min="31" max="31" width="4.1640625" style="28" bestFit="1" customWidth="1"/>
    <col min="32" max="33" width="3.83203125" style="13" bestFit="1" customWidth="1"/>
    <col min="34" max="34" width="3.83203125" style="77" bestFit="1" customWidth="1"/>
    <col min="35" max="35" width="6.9140625" style="77" hidden="1" customWidth="1"/>
    <col min="36" max="36" width="6.9140625" style="72" hidden="1" customWidth="1"/>
  </cols>
  <sheetData>
    <row r="1" spans="2:36">
      <c r="E1" s="71"/>
      <c r="K1" s="28"/>
      <c r="L1" s="28"/>
      <c r="M1" s="63"/>
      <c r="N1"/>
      <c r="O1" s="10"/>
      <c r="U1" s="28"/>
      <c r="V1" s="28"/>
      <c r="W1" s="63"/>
      <c r="X1"/>
      <c r="Z1" s="10"/>
      <c r="AF1" s="28"/>
      <c r="AG1" s="28"/>
      <c r="AH1" s="75"/>
      <c r="AI1" s="72"/>
    </row>
    <row r="2" spans="2:36">
      <c r="F2"/>
      <c r="K2"/>
      <c r="L2"/>
      <c r="M2" s="63"/>
      <c r="N2"/>
      <c r="P2"/>
      <c r="U2"/>
      <c r="V2"/>
      <c r="W2" s="63"/>
      <c r="X2"/>
      <c r="AA2"/>
      <c r="AF2"/>
      <c r="AG2"/>
      <c r="AH2" s="72"/>
      <c r="AI2" s="72"/>
    </row>
    <row r="3" spans="2:36">
      <c r="E3" s="73" t="s">
        <v>4</v>
      </c>
      <c r="F3" s="28" t="s">
        <v>13</v>
      </c>
      <c r="M3" s="63"/>
      <c r="N3"/>
      <c r="O3" s="73" t="s">
        <v>5</v>
      </c>
      <c r="P3" s="72" t="s">
        <v>15</v>
      </c>
      <c r="W3" s="63"/>
      <c r="X3"/>
      <c r="Z3" s="9" t="s">
        <v>5</v>
      </c>
      <c r="AA3" s="72" t="s">
        <v>14</v>
      </c>
      <c r="AI3" s="72"/>
    </row>
    <row r="4" spans="2:36">
      <c r="B4" s="16" t="s">
        <v>947</v>
      </c>
      <c r="G4" s="85" t="s">
        <v>945</v>
      </c>
      <c r="H4" s="85"/>
      <c r="I4" s="85"/>
      <c r="J4" s="85"/>
      <c r="K4" s="86"/>
      <c r="L4" s="86"/>
      <c r="M4" s="87"/>
      <c r="N4" s="86"/>
      <c r="O4" s="84"/>
      <c r="P4" s="88" t="s">
        <v>946</v>
      </c>
      <c r="Q4" s="85"/>
      <c r="R4" s="85"/>
      <c r="S4" s="85"/>
      <c r="T4" s="85"/>
      <c r="U4" s="86"/>
      <c r="V4" s="86"/>
      <c r="W4" s="87"/>
      <c r="X4" s="86"/>
      <c r="Y4" s="84"/>
      <c r="Z4" s="84"/>
      <c r="AA4" s="88" t="s">
        <v>798</v>
      </c>
    </row>
    <row r="5" spans="2:36" s="66" customFormat="1">
      <c r="B5" s="74" t="s">
        <v>945</v>
      </c>
      <c r="C5" s="55" t="s">
        <v>946</v>
      </c>
      <c r="D5" s="55" t="s">
        <v>798</v>
      </c>
      <c r="E5" s="73" t="s">
        <v>565</v>
      </c>
      <c r="F5" s="72" t="s">
        <v>932</v>
      </c>
      <c r="G5" s="75" t="s">
        <v>928</v>
      </c>
      <c r="H5" s="75" t="s">
        <v>929</v>
      </c>
      <c r="I5" s="72" t="s">
        <v>598</v>
      </c>
      <c r="J5" s="72" t="s">
        <v>599</v>
      </c>
      <c r="K5" s="72" t="s">
        <v>600</v>
      </c>
      <c r="L5" s="72" t="s">
        <v>601</v>
      </c>
      <c r="M5" s="72" t="s">
        <v>602</v>
      </c>
      <c r="N5" s="72" t="s">
        <v>603</v>
      </c>
      <c r="O5" s="73" t="s">
        <v>565</v>
      </c>
      <c r="P5" s="76" t="s">
        <v>905</v>
      </c>
      <c r="Q5" s="76" t="s">
        <v>906</v>
      </c>
      <c r="R5" s="76" t="s">
        <v>604</v>
      </c>
      <c r="S5" s="76" t="s">
        <v>605</v>
      </c>
      <c r="T5" s="76" t="s">
        <v>907</v>
      </c>
      <c r="U5" s="76" t="s">
        <v>908</v>
      </c>
      <c r="V5" s="76" t="s">
        <v>909</v>
      </c>
      <c r="W5" s="76" t="s">
        <v>719</v>
      </c>
      <c r="X5" s="72" t="s">
        <v>721</v>
      </c>
      <c r="Y5" s="72" t="s">
        <v>723</v>
      </c>
      <c r="Z5" s="73" t="s">
        <v>565</v>
      </c>
      <c r="AA5" s="78" t="s">
        <v>905</v>
      </c>
      <c r="AB5" s="78" t="s">
        <v>906</v>
      </c>
      <c r="AC5" s="78" t="s">
        <v>604</v>
      </c>
      <c r="AD5" s="78" t="s">
        <v>605</v>
      </c>
      <c r="AE5" s="78" t="s">
        <v>907</v>
      </c>
      <c r="AF5" s="78" t="s">
        <v>908</v>
      </c>
      <c r="AG5" s="78" t="s">
        <v>909</v>
      </c>
      <c r="AH5" s="147" t="s">
        <v>719</v>
      </c>
      <c r="AI5" s="72" t="s">
        <v>721</v>
      </c>
      <c r="AJ5" s="72" t="s">
        <v>723</v>
      </c>
    </row>
    <row r="6" spans="2:36" s="66" customFormat="1">
      <c r="E6" s="71" t="s">
        <v>27</v>
      </c>
      <c r="F6" s="75">
        <v>0.25</v>
      </c>
      <c r="G6" s="75">
        <v>0.33333333333333331</v>
      </c>
      <c r="H6" s="75">
        <v>0</v>
      </c>
      <c r="I6" s="75">
        <v>1</v>
      </c>
      <c r="J6" s="75">
        <v>0</v>
      </c>
      <c r="K6" s="75">
        <v>0</v>
      </c>
      <c r="L6" s="75">
        <v>0</v>
      </c>
      <c r="M6" s="75">
        <v>0</v>
      </c>
      <c r="N6" s="75">
        <v>0</v>
      </c>
      <c r="O6" s="71" t="s">
        <v>27</v>
      </c>
      <c r="P6" s="75">
        <v>0</v>
      </c>
      <c r="Q6" s="75">
        <v>0</v>
      </c>
      <c r="R6" s="75">
        <v>1</v>
      </c>
      <c r="S6" s="75">
        <v>0</v>
      </c>
      <c r="T6" s="75">
        <v>1</v>
      </c>
      <c r="U6" s="75">
        <v>0</v>
      </c>
      <c r="V6" s="75">
        <v>2</v>
      </c>
      <c r="W6" s="75">
        <v>0</v>
      </c>
      <c r="X6" s="75">
        <v>0</v>
      </c>
      <c r="Y6" s="75">
        <v>0</v>
      </c>
      <c r="Z6" s="71" t="s">
        <v>27</v>
      </c>
      <c r="AA6" s="75">
        <v>1</v>
      </c>
      <c r="AB6" s="75">
        <v>3</v>
      </c>
      <c r="AC6" s="75">
        <v>0.66666666666666663</v>
      </c>
      <c r="AD6" s="75">
        <v>2</v>
      </c>
      <c r="AE6" s="75">
        <v>2</v>
      </c>
      <c r="AF6" s="75">
        <v>0</v>
      </c>
      <c r="AG6" s="75">
        <v>0</v>
      </c>
      <c r="AH6" s="75">
        <v>2</v>
      </c>
      <c r="AI6" s="75">
        <v>0</v>
      </c>
      <c r="AJ6" s="75">
        <v>0</v>
      </c>
    </row>
    <row r="7" spans="2:36" s="66" customFormat="1">
      <c r="E7" s="71" t="s">
        <v>47</v>
      </c>
      <c r="F7" s="75">
        <v>11.25</v>
      </c>
      <c r="G7" s="75">
        <v>15</v>
      </c>
      <c r="H7" s="75">
        <v>0</v>
      </c>
      <c r="I7" s="75">
        <v>4</v>
      </c>
      <c r="J7" s="75">
        <v>1</v>
      </c>
      <c r="K7" s="75">
        <v>40</v>
      </c>
      <c r="L7" s="75">
        <v>0</v>
      </c>
      <c r="M7" s="75">
        <v>0</v>
      </c>
      <c r="N7" s="75">
        <v>0</v>
      </c>
      <c r="O7" s="71" t="s">
        <v>47</v>
      </c>
      <c r="P7" s="75">
        <v>0.66666666666666663</v>
      </c>
      <c r="Q7" s="75">
        <v>0.66666666666666663</v>
      </c>
      <c r="R7" s="75">
        <v>3</v>
      </c>
      <c r="S7" s="75">
        <v>1</v>
      </c>
      <c r="T7" s="75">
        <v>3</v>
      </c>
      <c r="U7" s="75">
        <v>2</v>
      </c>
      <c r="V7" s="75">
        <v>4</v>
      </c>
      <c r="W7" s="75">
        <v>1</v>
      </c>
      <c r="X7" s="75">
        <v>0</v>
      </c>
      <c r="Y7" s="75">
        <v>0</v>
      </c>
      <c r="Z7" s="71" t="s">
        <v>47</v>
      </c>
      <c r="AA7" s="75">
        <v>4.666666666666667</v>
      </c>
      <c r="AB7" s="75">
        <v>10</v>
      </c>
      <c r="AC7" s="75">
        <v>4.333333333333333</v>
      </c>
      <c r="AD7" s="75">
        <v>6</v>
      </c>
      <c r="AE7" s="75">
        <v>5</v>
      </c>
      <c r="AF7" s="75">
        <v>5</v>
      </c>
      <c r="AG7" s="75">
        <v>3</v>
      </c>
      <c r="AH7" s="75">
        <v>6</v>
      </c>
      <c r="AI7" s="75">
        <v>0</v>
      </c>
      <c r="AJ7" s="75">
        <v>0</v>
      </c>
    </row>
    <row r="8" spans="2:36" s="66" customFormat="1">
      <c r="E8" s="71" t="s">
        <v>96</v>
      </c>
      <c r="F8" s="75">
        <v>1.5</v>
      </c>
      <c r="G8" s="75">
        <v>1.6666666666666667</v>
      </c>
      <c r="H8" s="75">
        <v>1</v>
      </c>
      <c r="I8" s="75">
        <v>5</v>
      </c>
      <c r="J8" s="75">
        <v>0</v>
      </c>
      <c r="K8" s="75">
        <v>0</v>
      </c>
      <c r="L8" s="75">
        <v>1</v>
      </c>
      <c r="M8" s="75">
        <v>0</v>
      </c>
      <c r="N8" s="75">
        <v>0</v>
      </c>
      <c r="O8" s="71" t="s">
        <v>96</v>
      </c>
      <c r="P8" s="75">
        <v>0</v>
      </c>
      <c r="Q8" s="75">
        <v>0</v>
      </c>
      <c r="R8" s="75">
        <v>0.33333333333333331</v>
      </c>
      <c r="S8" s="75">
        <v>1</v>
      </c>
      <c r="T8" s="75">
        <v>1</v>
      </c>
      <c r="U8" s="75">
        <v>0</v>
      </c>
      <c r="V8" s="75">
        <v>0</v>
      </c>
      <c r="W8" s="75">
        <v>1</v>
      </c>
      <c r="X8" s="75">
        <v>0</v>
      </c>
      <c r="Y8" s="75">
        <v>0</v>
      </c>
      <c r="Z8" s="71" t="s">
        <v>96</v>
      </c>
      <c r="AA8" s="75">
        <v>2</v>
      </c>
      <c r="AB8" s="75">
        <v>1.6666666666666667</v>
      </c>
      <c r="AC8" s="75">
        <v>4.666666666666667</v>
      </c>
      <c r="AD8" s="75">
        <v>3</v>
      </c>
      <c r="AE8" s="75">
        <v>6</v>
      </c>
      <c r="AF8" s="75">
        <v>1</v>
      </c>
      <c r="AG8" s="75">
        <v>7</v>
      </c>
      <c r="AH8" s="75">
        <v>3</v>
      </c>
      <c r="AI8" s="75">
        <v>0</v>
      </c>
      <c r="AJ8" s="75">
        <v>0</v>
      </c>
    </row>
    <row r="9" spans="2:36" s="66" customFormat="1">
      <c r="E9" s="71" t="s">
        <v>43</v>
      </c>
      <c r="F9" s="75">
        <v>3.75</v>
      </c>
      <c r="G9" s="75">
        <v>5</v>
      </c>
      <c r="H9" s="75">
        <v>0</v>
      </c>
      <c r="I9" s="75">
        <v>2</v>
      </c>
      <c r="J9" s="75">
        <v>9</v>
      </c>
      <c r="K9" s="75">
        <v>4</v>
      </c>
      <c r="L9" s="75">
        <v>0</v>
      </c>
      <c r="M9" s="75">
        <v>0</v>
      </c>
      <c r="N9" s="75">
        <v>0</v>
      </c>
      <c r="O9" s="71" t="s">
        <v>43</v>
      </c>
      <c r="P9" s="75">
        <v>0</v>
      </c>
      <c r="Q9" s="75">
        <v>0</v>
      </c>
      <c r="R9" s="75">
        <v>2.3333333333333335</v>
      </c>
      <c r="S9" s="75">
        <v>0</v>
      </c>
      <c r="T9" s="75">
        <v>3</v>
      </c>
      <c r="U9" s="75">
        <v>3</v>
      </c>
      <c r="V9" s="75">
        <v>1</v>
      </c>
      <c r="W9" s="75">
        <v>0</v>
      </c>
      <c r="X9" s="75">
        <v>0</v>
      </c>
      <c r="Y9" s="75">
        <v>0</v>
      </c>
      <c r="Z9" s="71" t="s">
        <v>43</v>
      </c>
      <c r="AA9" s="75">
        <v>1.6666666666666667</v>
      </c>
      <c r="AB9" s="75">
        <v>1.3333333333333333</v>
      </c>
      <c r="AC9" s="75">
        <v>2.3333333333333335</v>
      </c>
      <c r="AD9" s="75">
        <v>3</v>
      </c>
      <c r="AE9" s="75">
        <v>1</v>
      </c>
      <c r="AF9" s="75">
        <v>3</v>
      </c>
      <c r="AG9" s="75">
        <v>3</v>
      </c>
      <c r="AH9" s="75">
        <v>3</v>
      </c>
      <c r="AI9" s="75">
        <v>0</v>
      </c>
      <c r="AJ9" s="75">
        <v>0</v>
      </c>
    </row>
    <row r="10" spans="2:36" s="66" customFormat="1">
      <c r="E10" s="71" t="s">
        <v>29</v>
      </c>
      <c r="F10" s="75">
        <v>13.25</v>
      </c>
      <c r="G10" s="75">
        <v>10.333333333333334</v>
      </c>
      <c r="H10" s="75">
        <v>22</v>
      </c>
      <c r="I10" s="75">
        <v>11</v>
      </c>
      <c r="J10" s="75">
        <v>8</v>
      </c>
      <c r="K10" s="75">
        <v>12</v>
      </c>
      <c r="L10" s="75">
        <v>22</v>
      </c>
      <c r="M10" s="75">
        <v>0</v>
      </c>
      <c r="N10" s="75">
        <v>0</v>
      </c>
      <c r="O10" s="71" t="s">
        <v>29</v>
      </c>
      <c r="P10" s="75">
        <v>0</v>
      </c>
      <c r="Q10" s="75">
        <v>0</v>
      </c>
      <c r="R10" s="75">
        <v>5.666666666666667</v>
      </c>
      <c r="S10" s="75">
        <v>6</v>
      </c>
      <c r="T10" s="75">
        <v>4</v>
      </c>
      <c r="U10" s="75">
        <v>8</v>
      </c>
      <c r="V10" s="75">
        <v>5</v>
      </c>
      <c r="W10" s="75">
        <v>6</v>
      </c>
      <c r="X10" s="75">
        <v>0</v>
      </c>
      <c r="Y10" s="75">
        <v>0</v>
      </c>
      <c r="Z10" s="71" t="s">
        <v>29</v>
      </c>
      <c r="AA10" s="75">
        <v>9</v>
      </c>
      <c r="AB10" s="75">
        <v>13</v>
      </c>
      <c r="AC10" s="75">
        <v>19</v>
      </c>
      <c r="AD10" s="75">
        <v>11</v>
      </c>
      <c r="AE10" s="75">
        <v>25</v>
      </c>
      <c r="AF10" s="75">
        <v>14</v>
      </c>
      <c r="AG10" s="75">
        <v>18</v>
      </c>
      <c r="AH10" s="75">
        <v>11</v>
      </c>
      <c r="AI10" s="75">
        <v>0</v>
      </c>
      <c r="AJ10" s="75">
        <v>0</v>
      </c>
    </row>
    <row r="11" spans="2:36" s="66" customFormat="1">
      <c r="E11" s="71" t="s">
        <v>316</v>
      </c>
      <c r="F11" s="75">
        <v>6</v>
      </c>
      <c r="G11" s="75">
        <v>6</v>
      </c>
      <c r="H11" s="75">
        <v>6</v>
      </c>
      <c r="I11" s="75">
        <v>0</v>
      </c>
      <c r="J11" s="75">
        <v>12</v>
      </c>
      <c r="K11" s="75">
        <v>6</v>
      </c>
      <c r="L11" s="75">
        <v>6</v>
      </c>
      <c r="M11" s="75">
        <v>0</v>
      </c>
      <c r="N11" s="75">
        <v>0</v>
      </c>
      <c r="O11" s="71" t="s">
        <v>316</v>
      </c>
      <c r="P11" s="75">
        <v>0.33333333333333331</v>
      </c>
      <c r="Q11" s="75">
        <v>0.33333333333333331</v>
      </c>
      <c r="R11" s="75">
        <v>0.33333333333333331</v>
      </c>
      <c r="S11" s="75">
        <v>1</v>
      </c>
      <c r="T11" s="75">
        <v>1</v>
      </c>
      <c r="U11" s="75">
        <v>0</v>
      </c>
      <c r="V11" s="75">
        <v>0</v>
      </c>
      <c r="W11" s="75">
        <v>1</v>
      </c>
      <c r="X11" s="75">
        <v>0</v>
      </c>
      <c r="Y11" s="75">
        <v>0</v>
      </c>
      <c r="Z11" s="71" t="s">
        <v>316</v>
      </c>
      <c r="AA11" s="75">
        <v>2</v>
      </c>
      <c r="AB11" s="75">
        <v>1</v>
      </c>
      <c r="AC11" s="75">
        <v>0.33333333333333331</v>
      </c>
      <c r="AD11" s="75">
        <v>0</v>
      </c>
      <c r="AE11" s="75">
        <v>0</v>
      </c>
      <c r="AF11" s="75">
        <v>0</v>
      </c>
      <c r="AG11" s="75">
        <v>1</v>
      </c>
      <c r="AH11" s="75">
        <v>0</v>
      </c>
      <c r="AI11" s="75">
        <v>0</v>
      </c>
      <c r="AJ11" s="75">
        <v>0</v>
      </c>
    </row>
    <row r="12" spans="2:36" s="66" customFormat="1">
      <c r="E12" s="71" t="s">
        <v>346</v>
      </c>
      <c r="F12" s="75">
        <v>11.75</v>
      </c>
      <c r="G12" s="75">
        <v>10</v>
      </c>
      <c r="H12" s="75">
        <v>17</v>
      </c>
      <c r="I12" s="75">
        <v>14</v>
      </c>
      <c r="J12" s="75">
        <v>1</v>
      </c>
      <c r="K12" s="75">
        <v>15</v>
      </c>
      <c r="L12" s="75">
        <v>17</v>
      </c>
      <c r="M12" s="75">
        <v>0</v>
      </c>
      <c r="N12" s="75">
        <v>0</v>
      </c>
      <c r="O12" s="71" t="s">
        <v>346</v>
      </c>
      <c r="P12" s="75">
        <v>1</v>
      </c>
      <c r="Q12" s="75">
        <v>1</v>
      </c>
      <c r="R12" s="75">
        <v>2</v>
      </c>
      <c r="S12" s="75">
        <v>1</v>
      </c>
      <c r="T12" s="75">
        <v>3</v>
      </c>
      <c r="U12" s="75">
        <v>1</v>
      </c>
      <c r="V12" s="75">
        <v>2</v>
      </c>
      <c r="W12" s="75">
        <v>1</v>
      </c>
      <c r="X12" s="75">
        <v>0</v>
      </c>
      <c r="Y12" s="75">
        <v>0</v>
      </c>
      <c r="Z12" s="71" t="s">
        <v>346</v>
      </c>
      <c r="AA12" s="75">
        <v>2.6666666666666665</v>
      </c>
      <c r="AB12" s="75">
        <v>1.3333333333333333</v>
      </c>
      <c r="AC12" s="75">
        <v>3</v>
      </c>
      <c r="AD12" s="75">
        <v>9</v>
      </c>
      <c r="AE12" s="75">
        <v>5</v>
      </c>
      <c r="AF12" s="75">
        <v>2</v>
      </c>
      <c r="AG12" s="75">
        <v>2</v>
      </c>
      <c r="AH12" s="75">
        <v>9</v>
      </c>
      <c r="AI12" s="75">
        <v>0</v>
      </c>
      <c r="AJ12" s="75">
        <v>0</v>
      </c>
    </row>
    <row r="13" spans="2:36" s="66" customFormat="1">
      <c r="E13" s="71" t="s">
        <v>330</v>
      </c>
      <c r="F13" s="75">
        <v>16.25</v>
      </c>
      <c r="G13" s="75">
        <v>21.666666666666668</v>
      </c>
      <c r="H13" s="75">
        <v>0</v>
      </c>
      <c r="I13" s="75">
        <v>64</v>
      </c>
      <c r="J13" s="75">
        <v>0</v>
      </c>
      <c r="K13" s="75">
        <v>1</v>
      </c>
      <c r="L13" s="75">
        <v>0</v>
      </c>
      <c r="M13" s="75">
        <v>0</v>
      </c>
      <c r="N13" s="75">
        <v>0</v>
      </c>
      <c r="O13" s="71" t="s">
        <v>330</v>
      </c>
      <c r="P13" s="75">
        <v>0</v>
      </c>
      <c r="Q13" s="75">
        <v>0</v>
      </c>
      <c r="R13" s="75">
        <v>1.6666666666666667</v>
      </c>
      <c r="S13" s="75">
        <v>2</v>
      </c>
      <c r="T13" s="75">
        <v>1</v>
      </c>
      <c r="U13" s="75">
        <v>2</v>
      </c>
      <c r="V13" s="75">
        <v>2</v>
      </c>
      <c r="W13" s="75">
        <v>2</v>
      </c>
      <c r="X13" s="75">
        <v>0</v>
      </c>
      <c r="Y13" s="75">
        <v>0</v>
      </c>
      <c r="Z13" s="71" t="s">
        <v>330</v>
      </c>
      <c r="AA13" s="75">
        <v>6.333333333333333</v>
      </c>
      <c r="AB13" s="75">
        <v>4.333333333333333</v>
      </c>
      <c r="AC13" s="75">
        <v>5.666666666666667</v>
      </c>
      <c r="AD13" s="75">
        <v>3</v>
      </c>
      <c r="AE13" s="75">
        <v>8</v>
      </c>
      <c r="AF13" s="75">
        <v>5</v>
      </c>
      <c r="AG13" s="75">
        <v>4</v>
      </c>
      <c r="AH13" s="75">
        <v>3</v>
      </c>
      <c r="AI13" s="75">
        <v>0</v>
      </c>
      <c r="AJ13" s="75">
        <v>0</v>
      </c>
    </row>
    <row r="14" spans="2:36" s="66" customFormat="1">
      <c r="E14" s="71" t="s">
        <v>184</v>
      </c>
      <c r="F14" s="75">
        <v>0.5</v>
      </c>
      <c r="G14" s="75">
        <v>0</v>
      </c>
      <c r="H14" s="75">
        <v>2</v>
      </c>
      <c r="I14" s="75">
        <v>0</v>
      </c>
      <c r="J14" s="75">
        <v>0</v>
      </c>
      <c r="K14" s="75">
        <v>0</v>
      </c>
      <c r="L14" s="75">
        <v>2</v>
      </c>
      <c r="M14" s="75">
        <v>0</v>
      </c>
      <c r="N14" s="75">
        <v>0</v>
      </c>
      <c r="O14" s="71" t="s">
        <v>184</v>
      </c>
      <c r="P14" s="75">
        <v>0</v>
      </c>
      <c r="Q14" s="75">
        <v>0</v>
      </c>
      <c r="R14" s="75">
        <v>0</v>
      </c>
      <c r="S14" s="75">
        <v>1</v>
      </c>
      <c r="T14" s="75">
        <v>0</v>
      </c>
      <c r="U14" s="75">
        <v>0</v>
      </c>
      <c r="V14" s="75">
        <v>0</v>
      </c>
      <c r="W14" s="75">
        <v>1</v>
      </c>
      <c r="X14" s="75">
        <v>0</v>
      </c>
      <c r="Y14" s="75">
        <v>0</v>
      </c>
      <c r="Z14" s="71" t="s">
        <v>184</v>
      </c>
      <c r="AA14" s="75">
        <v>2.3333333333333335</v>
      </c>
      <c r="AB14" s="75">
        <v>1.3333333333333333</v>
      </c>
      <c r="AC14" s="75">
        <v>1.6666666666666667</v>
      </c>
      <c r="AD14" s="75">
        <v>1</v>
      </c>
      <c r="AE14" s="75">
        <v>1</v>
      </c>
      <c r="AF14" s="75">
        <v>2</v>
      </c>
      <c r="AG14" s="75">
        <v>2</v>
      </c>
      <c r="AH14" s="75">
        <v>1</v>
      </c>
      <c r="AI14" s="75">
        <v>0</v>
      </c>
      <c r="AJ14" s="75">
        <v>0</v>
      </c>
    </row>
    <row r="15" spans="2:36" s="66" customFormat="1">
      <c r="E15" s="71" t="s">
        <v>232</v>
      </c>
      <c r="F15" s="75">
        <v>5.25</v>
      </c>
      <c r="G15" s="75">
        <v>7</v>
      </c>
      <c r="H15" s="75">
        <v>0</v>
      </c>
      <c r="I15" s="75">
        <v>14</v>
      </c>
      <c r="J15" s="75">
        <v>2</v>
      </c>
      <c r="K15" s="75">
        <v>5</v>
      </c>
      <c r="L15" s="75">
        <v>0</v>
      </c>
      <c r="M15" s="75">
        <v>0</v>
      </c>
      <c r="N15" s="75">
        <v>0</v>
      </c>
      <c r="O15" s="71" t="s">
        <v>232</v>
      </c>
      <c r="P15" s="75">
        <v>0</v>
      </c>
      <c r="Q15" s="75">
        <v>0</v>
      </c>
      <c r="R15" s="75">
        <v>2.3333333333333335</v>
      </c>
      <c r="S15" s="75">
        <v>0</v>
      </c>
      <c r="T15" s="75">
        <v>4</v>
      </c>
      <c r="U15" s="75">
        <v>2</v>
      </c>
      <c r="V15" s="75">
        <v>1</v>
      </c>
      <c r="W15" s="75">
        <v>0</v>
      </c>
      <c r="X15" s="75">
        <v>0</v>
      </c>
      <c r="Y15" s="75">
        <v>0</v>
      </c>
      <c r="Z15" s="71" t="s">
        <v>232</v>
      </c>
      <c r="AA15" s="75">
        <v>3.6666666666666665</v>
      </c>
      <c r="AB15" s="75">
        <v>5</v>
      </c>
      <c r="AC15" s="75">
        <v>3.6666666666666665</v>
      </c>
      <c r="AD15" s="75">
        <v>3</v>
      </c>
      <c r="AE15" s="75">
        <v>7</v>
      </c>
      <c r="AF15" s="75">
        <v>0</v>
      </c>
      <c r="AG15" s="75">
        <v>4</v>
      </c>
      <c r="AH15" s="75">
        <v>3</v>
      </c>
      <c r="AI15" s="75">
        <v>0</v>
      </c>
      <c r="AJ15" s="75">
        <v>0</v>
      </c>
    </row>
    <row r="16" spans="2:36" s="66" customFormat="1">
      <c r="E16" s="71" t="s">
        <v>236</v>
      </c>
      <c r="F16" s="75">
        <v>4.25</v>
      </c>
      <c r="G16" s="75">
        <v>4.333333333333333</v>
      </c>
      <c r="H16" s="75">
        <v>4</v>
      </c>
      <c r="I16" s="75">
        <v>6</v>
      </c>
      <c r="J16" s="75">
        <v>4</v>
      </c>
      <c r="K16" s="75">
        <v>3</v>
      </c>
      <c r="L16" s="75">
        <v>4</v>
      </c>
      <c r="M16" s="75">
        <v>0</v>
      </c>
      <c r="N16" s="75">
        <v>0</v>
      </c>
      <c r="O16" s="71" t="s">
        <v>236</v>
      </c>
      <c r="P16" s="75">
        <v>0</v>
      </c>
      <c r="Q16" s="75">
        <v>0</v>
      </c>
      <c r="R16" s="75">
        <v>1</v>
      </c>
      <c r="S16" s="75">
        <v>0</v>
      </c>
      <c r="T16" s="75">
        <v>2</v>
      </c>
      <c r="U16" s="75">
        <v>0</v>
      </c>
      <c r="V16" s="75">
        <v>1</v>
      </c>
      <c r="W16" s="75">
        <v>0</v>
      </c>
      <c r="X16" s="75">
        <v>0</v>
      </c>
      <c r="Y16" s="75">
        <v>0</v>
      </c>
      <c r="Z16" s="71" t="s">
        <v>236</v>
      </c>
      <c r="AA16" s="75">
        <v>1.3333333333333333</v>
      </c>
      <c r="AB16" s="75">
        <v>1.3333333333333333</v>
      </c>
      <c r="AC16" s="75">
        <v>1.6666666666666667</v>
      </c>
      <c r="AD16" s="75">
        <v>3</v>
      </c>
      <c r="AE16" s="75">
        <v>2</v>
      </c>
      <c r="AF16" s="75">
        <v>0</v>
      </c>
      <c r="AG16" s="75">
        <v>3</v>
      </c>
      <c r="AH16" s="75">
        <v>3</v>
      </c>
      <c r="AI16" s="75">
        <v>0</v>
      </c>
      <c r="AJ16" s="75">
        <v>0</v>
      </c>
    </row>
    <row r="17" spans="5:36" s="66" customFormat="1">
      <c r="E17" s="71" t="s">
        <v>240</v>
      </c>
      <c r="F17" s="75">
        <v>13.5</v>
      </c>
      <c r="G17" s="75">
        <v>12</v>
      </c>
      <c r="H17" s="75">
        <v>18</v>
      </c>
      <c r="I17" s="75">
        <v>27</v>
      </c>
      <c r="J17" s="75">
        <v>0</v>
      </c>
      <c r="K17" s="75">
        <v>9</v>
      </c>
      <c r="L17" s="75">
        <v>18</v>
      </c>
      <c r="M17" s="75">
        <v>0</v>
      </c>
      <c r="N17" s="75">
        <v>0</v>
      </c>
      <c r="O17" s="71" t="s">
        <v>240</v>
      </c>
      <c r="P17" s="75">
        <v>0</v>
      </c>
      <c r="Q17" s="75">
        <v>0</v>
      </c>
      <c r="R17" s="75">
        <v>4.666666666666667</v>
      </c>
      <c r="S17" s="75">
        <v>1</v>
      </c>
      <c r="T17" s="75">
        <v>5</v>
      </c>
      <c r="U17" s="75">
        <v>3</v>
      </c>
      <c r="V17" s="75">
        <v>6</v>
      </c>
      <c r="W17" s="75">
        <v>1</v>
      </c>
      <c r="X17" s="75">
        <v>0</v>
      </c>
      <c r="Y17" s="75">
        <v>0</v>
      </c>
      <c r="Z17" s="71" t="s">
        <v>240</v>
      </c>
      <c r="AA17" s="75">
        <v>15.333333333333334</v>
      </c>
      <c r="AB17" s="75">
        <v>14</v>
      </c>
      <c r="AC17" s="75">
        <v>13.666666666666666</v>
      </c>
      <c r="AD17" s="75">
        <v>12</v>
      </c>
      <c r="AE17" s="75">
        <v>23</v>
      </c>
      <c r="AF17" s="75">
        <v>5</v>
      </c>
      <c r="AG17" s="75">
        <v>13</v>
      </c>
      <c r="AH17" s="75">
        <v>12</v>
      </c>
      <c r="AI17" s="75">
        <v>0</v>
      </c>
      <c r="AJ17" s="75">
        <v>0</v>
      </c>
    </row>
    <row r="18" spans="5:36" s="66" customFormat="1">
      <c r="E18" s="71" t="s">
        <v>142</v>
      </c>
      <c r="F18" s="75">
        <v>6</v>
      </c>
      <c r="G18" s="75">
        <v>5.666666666666667</v>
      </c>
      <c r="H18" s="75">
        <v>7</v>
      </c>
      <c r="I18" s="75">
        <v>0</v>
      </c>
      <c r="J18" s="75">
        <v>3</v>
      </c>
      <c r="K18" s="75">
        <v>14</v>
      </c>
      <c r="L18" s="75">
        <v>7</v>
      </c>
      <c r="M18" s="75">
        <v>0</v>
      </c>
      <c r="N18" s="75">
        <v>0</v>
      </c>
      <c r="O18" s="71" t="s">
        <v>142</v>
      </c>
      <c r="P18" s="75">
        <v>0</v>
      </c>
      <c r="Q18" s="75">
        <v>0</v>
      </c>
      <c r="R18" s="75">
        <v>1.3333333333333333</v>
      </c>
      <c r="S18" s="75">
        <v>2</v>
      </c>
      <c r="T18" s="75">
        <v>0</v>
      </c>
      <c r="U18" s="75">
        <v>2</v>
      </c>
      <c r="V18" s="75">
        <v>2</v>
      </c>
      <c r="W18" s="75">
        <v>2</v>
      </c>
      <c r="X18" s="75">
        <v>0</v>
      </c>
      <c r="Y18" s="75">
        <v>0</v>
      </c>
      <c r="Z18" s="71" t="s">
        <v>142</v>
      </c>
      <c r="AA18" s="75">
        <v>4.666666666666667</v>
      </c>
      <c r="AB18" s="75">
        <v>1</v>
      </c>
      <c r="AC18" s="75">
        <v>4.333333333333333</v>
      </c>
      <c r="AD18" s="75">
        <v>0</v>
      </c>
      <c r="AE18" s="75">
        <v>0</v>
      </c>
      <c r="AF18" s="75">
        <v>6</v>
      </c>
      <c r="AG18" s="75">
        <v>7</v>
      </c>
      <c r="AH18" s="75">
        <v>0</v>
      </c>
      <c r="AI18" s="75">
        <v>0</v>
      </c>
      <c r="AJ18" s="75">
        <v>0</v>
      </c>
    </row>
    <row r="19" spans="5:36" s="66" customFormat="1">
      <c r="E19" s="71" t="s">
        <v>458</v>
      </c>
      <c r="F19" s="75">
        <v>1.75</v>
      </c>
      <c r="G19" s="75">
        <v>1.3333333333333333</v>
      </c>
      <c r="H19" s="75">
        <v>3</v>
      </c>
      <c r="I19" s="75">
        <v>0</v>
      </c>
      <c r="J19" s="75">
        <v>2</v>
      </c>
      <c r="K19" s="75">
        <v>2</v>
      </c>
      <c r="L19" s="75">
        <v>3</v>
      </c>
      <c r="M19" s="75">
        <v>0</v>
      </c>
      <c r="N19" s="75">
        <v>0</v>
      </c>
      <c r="O19" s="71" t="s">
        <v>458</v>
      </c>
      <c r="P19" s="75">
        <v>0.33333333333333331</v>
      </c>
      <c r="Q19" s="75">
        <v>0.33333333333333331</v>
      </c>
      <c r="R19" s="75">
        <v>1.3333333333333333</v>
      </c>
      <c r="S19" s="75">
        <v>0</v>
      </c>
      <c r="T19" s="75">
        <v>3</v>
      </c>
      <c r="U19" s="75">
        <v>0</v>
      </c>
      <c r="V19" s="75">
        <v>1</v>
      </c>
      <c r="W19" s="75">
        <v>0</v>
      </c>
      <c r="X19" s="75">
        <v>0</v>
      </c>
      <c r="Y19" s="75">
        <v>0</v>
      </c>
      <c r="Z19" s="71" t="s">
        <v>458</v>
      </c>
      <c r="AA19" s="75">
        <v>9.6666666666666661</v>
      </c>
      <c r="AB19" s="75">
        <v>6</v>
      </c>
      <c r="AC19" s="75">
        <v>4.666666666666667</v>
      </c>
      <c r="AD19" s="75">
        <v>5</v>
      </c>
      <c r="AE19" s="75">
        <v>6</v>
      </c>
      <c r="AF19" s="75">
        <v>4</v>
      </c>
      <c r="AG19" s="75">
        <v>4</v>
      </c>
      <c r="AH19" s="75">
        <v>5</v>
      </c>
      <c r="AI19" s="75">
        <v>0</v>
      </c>
      <c r="AJ19" s="75">
        <v>0</v>
      </c>
    </row>
    <row r="20" spans="5:36" s="66" customFormat="1">
      <c r="E20" s="71" t="s">
        <v>324</v>
      </c>
      <c r="F20" s="75">
        <v>4.5</v>
      </c>
      <c r="G20" s="75">
        <v>3.6666666666666665</v>
      </c>
      <c r="H20" s="75">
        <v>7</v>
      </c>
      <c r="I20" s="75">
        <v>0</v>
      </c>
      <c r="J20" s="75">
        <v>11</v>
      </c>
      <c r="K20" s="75">
        <v>0</v>
      </c>
      <c r="L20" s="75">
        <v>7</v>
      </c>
      <c r="M20" s="75">
        <v>0</v>
      </c>
      <c r="N20" s="75">
        <v>0</v>
      </c>
      <c r="O20" s="71" t="s">
        <v>324</v>
      </c>
      <c r="P20" s="75">
        <v>0.33333333333333331</v>
      </c>
      <c r="Q20" s="75">
        <v>0.33333333333333331</v>
      </c>
      <c r="R20" s="75">
        <v>1.6666666666666667</v>
      </c>
      <c r="S20" s="75">
        <v>1</v>
      </c>
      <c r="T20" s="75">
        <v>2</v>
      </c>
      <c r="U20" s="75">
        <v>1</v>
      </c>
      <c r="V20" s="75">
        <v>2</v>
      </c>
      <c r="W20" s="75">
        <v>1</v>
      </c>
      <c r="X20" s="75">
        <v>0</v>
      </c>
      <c r="Y20" s="75">
        <v>0</v>
      </c>
      <c r="Z20" s="71" t="s">
        <v>324</v>
      </c>
      <c r="AA20" s="75">
        <v>4</v>
      </c>
      <c r="AB20" s="75">
        <v>12</v>
      </c>
      <c r="AC20" s="75">
        <v>10</v>
      </c>
      <c r="AD20" s="75">
        <v>12</v>
      </c>
      <c r="AE20" s="75">
        <v>11</v>
      </c>
      <c r="AF20" s="75">
        <v>8</v>
      </c>
      <c r="AG20" s="75">
        <v>11</v>
      </c>
      <c r="AH20" s="75">
        <v>12</v>
      </c>
      <c r="AI20" s="75">
        <v>0</v>
      </c>
      <c r="AJ20" s="75">
        <v>0</v>
      </c>
    </row>
    <row r="21" spans="5:36" s="66" customFormat="1">
      <c r="E21" s="71" t="s">
        <v>318</v>
      </c>
      <c r="F21" s="75">
        <v>0.75</v>
      </c>
      <c r="G21" s="75">
        <v>0.33333333333333331</v>
      </c>
      <c r="H21" s="75">
        <v>2</v>
      </c>
      <c r="I21" s="75">
        <v>0</v>
      </c>
      <c r="J21" s="75">
        <v>0</v>
      </c>
      <c r="K21" s="75">
        <v>1</v>
      </c>
      <c r="L21" s="75">
        <v>2</v>
      </c>
      <c r="M21" s="75">
        <v>0</v>
      </c>
      <c r="N21" s="75">
        <v>0</v>
      </c>
      <c r="O21" s="71" t="s">
        <v>318</v>
      </c>
      <c r="P21" s="75">
        <v>0</v>
      </c>
      <c r="Q21" s="75">
        <v>0</v>
      </c>
      <c r="R21" s="75">
        <v>0.33333333333333331</v>
      </c>
      <c r="S21" s="75">
        <v>0</v>
      </c>
      <c r="T21" s="75">
        <v>0</v>
      </c>
      <c r="U21" s="75">
        <v>0</v>
      </c>
      <c r="V21" s="75">
        <v>1</v>
      </c>
      <c r="W21" s="75">
        <v>0</v>
      </c>
      <c r="X21" s="75">
        <v>0</v>
      </c>
      <c r="Y21" s="75">
        <v>0</v>
      </c>
      <c r="Z21" s="71" t="s">
        <v>318</v>
      </c>
      <c r="AA21" s="75">
        <v>1.6666666666666667</v>
      </c>
      <c r="AB21" s="75">
        <v>0.66666666666666663</v>
      </c>
      <c r="AC21" s="75">
        <v>3.3333333333333335</v>
      </c>
      <c r="AD21" s="75">
        <v>3</v>
      </c>
      <c r="AE21" s="75">
        <v>1</v>
      </c>
      <c r="AF21" s="75">
        <v>5</v>
      </c>
      <c r="AG21" s="75">
        <v>4</v>
      </c>
      <c r="AH21" s="75">
        <v>3</v>
      </c>
      <c r="AI21" s="75">
        <v>0</v>
      </c>
      <c r="AJ21" s="75">
        <v>0</v>
      </c>
    </row>
    <row r="22" spans="5:36" s="66" customFormat="1">
      <c r="E22" s="71" t="s">
        <v>360</v>
      </c>
      <c r="F22" s="75">
        <v>6.5</v>
      </c>
      <c r="G22" s="75">
        <v>7</v>
      </c>
      <c r="H22" s="75">
        <v>5</v>
      </c>
      <c r="I22" s="75">
        <v>5</v>
      </c>
      <c r="J22" s="75">
        <v>6</v>
      </c>
      <c r="K22" s="75">
        <v>10</v>
      </c>
      <c r="L22" s="75">
        <v>5</v>
      </c>
      <c r="M22" s="75">
        <v>0</v>
      </c>
      <c r="N22" s="75">
        <v>0</v>
      </c>
      <c r="O22" s="71" t="s">
        <v>360</v>
      </c>
      <c r="P22" s="75">
        <v>0.33333333333333331</v>
      </c>
      <c r="Q22" s="75">
        <v>0.33333333333333331</v>
      </c>
      <c r="R22" s="75">
        <v>0.66666666666666663</v>
      </c>
      <c r="S22" s="75">
        <v>0</v>
      </c>
      <c r="T22" s="75">
        <v>2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  <c r="Z22" s="71" t="s">
        <v>360</v>
      </c>
      <c r="AA22" s="75">
        <v>1</v>
      </c>
      <c r="AB22" s="75">
        <v>2</v>
      </c>
      <c r="AC22" s="75">
        <v>2.6666666666666665</v>
      </c>
      <c r="AD22" s="75">
        <v>1</v>
      </c>
      <c r="AE22" s="75">
        <v>5</v>
      </c>
      <c r="AF22" s="75">
        <v>3</v>
      </c>
      <c r="AG22" s="75">
        <v>0</v>
      </c>
      <c r="AH22" s="75">
        <v>1</v>
      </c>
      <c r="AI22" s="75">
        <v>0</v>
      </c>
      <c r="AJ22" s="75">
        <v>0</v>
      </c>
    </row>
    <row r="23" spans="5:36" s="66" customFormat="1">
      <c r="E23" s="71" t="s">
        <v>432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1" t="s">
        <v>432</v>
      </c>
      <c r="P23" s="75">
        <v>0</v>
      </c>
      <c r="Q23" s="75">
        <v>0</v>
      </c>
      <c r="R23" s="75">
        <v>1</v>
      </c>
      <c r="S23" s="75">
        <v>0</v>
      </c>
      <c r="T23" s="75">
        <v>1</v>
      </c>
      <c r="U23" s="75">
        <v>1</v>
      </c>
      <c r="V23" s="75">
        <v>1</v>
      </c>
      <c r="W23" s="75">
        <v>0</v>
      </c>
      <c r="X23" s="75">
        <v>0</v>
      </c>
      <c r="Y23" s="75">
        <v>0</v>
      </c>
      <c r="Z23" s="71" t="s">
        <v>432</v>
      </c>
      <c r="AA23" s="75">
        <v>2</v>
      </c>
      <c r="AB23" s="75">
        <v>3</v>
      </c>
      <c r="AC23" s="75">
        <v>0.33333333333333331</v>
      </c>
      <c r="AD23" s="75">
        <v>0</v>
      </c>
      <c r="AE23" s="75">
        <v>1</v>
      </c>
      <c r="AF23" s="75">
        <v>0</v>
      </c>
      <c r="AG23" s="75">
        <v>0</v>
      </c>
      <c r="AH23" s="75">
        <v>0</v>
      </c>
      <c r="AI23" s="75">
        <v>0</v>
      </c>
      <c r="AJ23" s="75">
        <v>0</v>
      </c>
    </row>
    <row r="24" spans="5:36" s="66" customFormat="1">
      <c r="E24" s="71" t="s">
        <v>161</v>
      </c>
      <c r="F24" s="75">
        <v>1</v>
      </c>
      <c r="G24" s="75">
        <v>0.66666666666666663</v>
      </c>
      <c r="H24" s="75">
        <v>2</v>
      </c>
      <c r="I24" s="75">
        <v>1</v>
      </c>
      <c r="J24" s="75">
        <v>0</v>
      </c>
      <c r="K24" s="75">
        <v>1</v>
      </c>
      <c r="L24" s="75">
        <v>2</v>
      </c>
      <c r="M24" s="75">
        <v>0</v>
      </c>
      <c r="N24" s="75">
        <v>0</v>
      </c>
      <c r="O24" s="71" t="s">
        <v>161</v>
      </c>
      <c r="P24" s="75">
        <v>0.33333333333333331</v>
      </c>
      <c r="Q24" s="75">
        <v>0.33333333333333331</v>
      </c>
      <c r="R24" s="75">
        <v>0</v>
      </c>
      <c r="S24" s="75">
        <v>2</v>
      </c>
      <c r="T24" s="75">
        <v>0</v>
      </c>
      <c r="U24" s="75">
        <v>0</v>
      </c>
      <c r="V24" s="75">
        <v>0</v>
      </c>
      <c r="W24" s="75">
        <v>2</v>
      </c>
      <c r="X24" s="75">
        <v>0</v>
      </c>
      <c r="Y24" s="75">
        <v>0</v>
      </c>
      <c r="Z24" s="71" t="s">
        <v>161</v>
      </c>
      <c r="AA24" s="75">
        <v>0.33333333333333331</v>
      </c>
      <c r="AB24" s="75">
        <v>1.3333333333333333</v>
      </c>
      <c r="AC24" s="75">
        <v>1.3333333333333333</v>
      </c>
      <c r="AD24" s="75">
        <v>1</v>
      </c>
      <c r="AE24" s="75">
        <v>2</v>
      </c>
      <c r="AF24" s="75">
        <v>0</v>
      </c>
      <c r="AG24" s="75">
        <v>2</v>
      </c>
      <c r="AH24" s="75">
        <v>1</v>
      </c>
      <c r="AI24" s="75">
        <v>0</v>
      </c>
      <c r="AJ24" s="75">
        <v>0</v>
      </c>
    </row>
    <row r="25" spans="5:36" s="66" customFormat="1">
      <c r="E25" s="71" t="s">
        <v>332</v>
      </c>
      <c r="F25" s="75">
        <v>2</v>
      </c>
      <c r="G25" s="75">
        <v>2.6666666666666665</v>
      </c>
      <c r="H25" s="75">
        <v>0</v>
      </c>
      <c r="I25" s="75">
        <v>4</v>
      </c>
      <c r="J25" s="75">
        <v>4</v>
      </c>
      <c r="K25" s="75">
        <v>0</v>
      </c>
      <c r="L25" s="75">
        <v>0</v>
      </c>
      <c r="M25" s="75">
        <v>0</v>
      </c>
      <c r="N25" s="75">
        <v>0</v>
      </c>
      <c r="O25" s="71" t="s">
        <v>332</v>
      </c>
      <c r="P25" s="75">
        <v>0.33333333333333331</v>
      </c>
      <c r="Q25" s="75">
        <v>0.33333333333333331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1" t="s">
        <v>332</v>
      </c>
      <c r="AA25" s="75">
        <v>1.3333333333333333</v>
      </c>
      <c r="AB25" s="75">
        <v>0.66666666666666663</v>
      </c>
      <c r="AC25" s="75">
        <v>1.3333333333333333</v>
      </c>
      <c r="AD25" s="75">
        <v>0</v>
      </c>
      <c r="AE25" s="75">
        <v>2</v>
      </c>
      <c r="AF25" s="75">
        <v>0</v>
      </c>
      <c r="AG25" s="75">
        <v>2</v>
      </c>
      <c r="AH25" s="75">
        <v>0</v>
      </c>
      <c r="AI25" s="75">
        <v>0</v>
      </c>
      <c r="AJ25" s="75">
        <v>0</v>
      </c>
    </row>
    <row r="26" spans="5:36" s="66" customFormat="1">
      <c r="E26" s="71" t="s">
        <v>566</v>
      </c>
      <c r="F26" s="75">
        <v>110</v>
      </c>
      <c r="G26" s="75">
        <v>114.66666666666667</v>
      </c>
      <c r="H26" s="75">
        <v>96</v>
      </c>
      <c r="I26" s="75">
        <v>158</v>
      </c>
      <c r="J26" s="75">
        <v>63</v>
      </c>
      <c r="K26" s="75">
        <v>123</v>
      </c>
      <c r="L26" s="75">
        <v>96</v>
      </c>
      <c r="M26" s="75">
        <v>0</v>
      </c>
      <c r="N26" s="75">
        <v>0</v>
      </c>
      <c r="O26" s="71" t="s">
        <v>566</v>
      </c>
      <c r="P26" s="75">
        <v>3.6666666666666674</v>
      </c>
      <c r="Q26" s="75">
        <v>3.6666666666666674</v>
      </c>
      <c r="R26" s="75">
        <v>30.666666666666664</v>
      </c>
      <c r="S26" s="75">
        <v>19</v>
      </c>
      <c r="T26" s="75">
        <v>36</v>
      </c>
      <c r="U26" s="75">
        <v>25</v>
      </c>
      <c r="V26" s="75">
        <v>31</v>
      </c>
      <c r="W26" s="75">
        <v>19</v>
      </c>
      <c r="X26" s="75">
        <v>0</v>
      </c>
      <c r="Y26" s="75">
        <v>0</v>
      </c>
      <c r="Z26" s="71" t="s">
        <v>566</v>
      </c>
      <c r="AA26" s="75">
        <v>76.666666666666671</v>
      </c>
      <c r="AB26" s="75">
        <v>84.000000000000014</v>
      </c>
      <c r="AC26" s="75">
        <v>88.666666666666643</v>
      </c>
      <c r="AD26" s="75">
        <v>78</v>
      </c>
      <c r="AE26" s="75">
        <v>113</v>
      </c>
      <c r="AF26" s="75">
        <v>63</v>
      </c>
      <c r="AG26" s="75">
        <v>90</v>
      </c>
      <c r="AH26" s="75">
        <v>78</v>
      </c>
      <c r="AI26" s="75">
        <v>0</v>
      </c>
      <c r="AJ26" s="75">
        <v>0</v>
      </c>
    </row>
    <row r="27" spans="5:36" s="66" customFormat="1">
      <c r="E27" s="72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 s="72"/>
      <c r="AI27" s="72"/>
      <c r="AJ27" s="72"/>
    </row>
    <row r="28" spans="5:36" s="66" customFormat="1">
      <c r="E28" s="72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s="72"/>
      <c r="AI28" s="72"/>
      <c r="AJ28" s="72"/>
    </row>
    <row r="29" spans="5:36" s="66" customFormat="1">
      <c r="E29" s="72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s="72"/>
      <c r="AI29" s="72"/>
      <c r="AJ29" s="72"/>
    </row>
    <row r="30" spans="5:36" s="66" customFormat="1">
      <c r="E30" s="72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 s="72"/>
      <c r="AI30" s="72"/>
      <c r="AJ30" s="72"/>
    </row>
    <row r="31" spans="5:36" s="66" customFormat="1">
      <c r="E31" s="72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72"/>
      <c r="AI31" s="72"/>
      <c r="AJ31" s="72"/>
    </row>
    <row r="32" spans="5:36" s="66" customFormat="1">
      <c r="E32" s="7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 s="72"/>
      <c r="AI32" s="72"/>
      <c r="AJ32" s="72"/>
    </row>
    <row r="33" spans="2:36" s="66" customFormat="1">
      <c r="E33" s="72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s="72"/>
      <c r="AI33" s="72"/>
      <c r="AJ33" s="72"/>
    </row>
    <row r="34" spans="2:36" s="66" customFormat="1">
      <c r="E34" s="72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s="72"/>
      <c r="AI34" s="72"/>
      <c r="AJ34" s="72"/>
    </row>
    <row r="35" spans="2:36" s="66" customFormat="1">
      <c r="E35" s="72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s="72"/>
      <c r="AI35" s="72"/>
      <c r="AJ35" s="72"/>
    </row>
    <row r="36" spans="2:36" s="13" customFormat="1">
      <c r="B36" s="66"/>
      <c r="C36" s="66"/>
      <c r="D36" s="66"/>
      <c r="E36" s="7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s="72"/>
      <c r="AI36" s="72"/>
      <c r="AJ36" s="72"/>
    </row>
    <row r="37" spans="2:36" s="13" customFormat="1">
      <c r="B37" s="66"/>
      <c r="C37" s="66"/>
      <c r="D37" s="66"/>
      <c r="E37" s="72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s="72"/>
      <c r="AI37" s="72"/>
      <c r="AJ37" s="72"/>
    </row>
    <row r="38" spans="2:36" s="13" customFormat="1">
      <c r="B38" s="66"/>
      <c r="C38" s="66"/>
      <c r="D38" s="66"/>
      <c r="E38" s="7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s="72"/>
      <c r="AI38" s="72"/>
      <c r="AJ38" s="72"/>
    </row>
    <row r="39" spans="2:36" s="13" customFormat="1">
      <c r="B39" s="66"/>
      <c r="C39" s="66"/>
      <c r="D39" s="66"/>
      <c r="E39" s="72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s="72"/>
      <c r="AI39" s="72"/>
      <c r="AJ39" s="72"/>
    </row>
    <row r="40" spans="2:36" s="13" customFormat="1">
      <c r="B40" s="66"/>
      <c r="C40" s="66"/>
      <c r="D40" s="66"/>
      <c r="E40" s="7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s="72"/>
      <c r="AI40" s="72"/>
      <c r="AJ40" s="72"/>
    </row>
    <row r="41" spans="2:36" s="13" customFormat="1">
      <c r="B41" s="66"/>
      <c r="C41" s="66"/>
      <c r="D41" s="66"/>
      <c r="E41" s="72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s="72"/>
      <c r="AI41" s="72"/>
      <c r="AJ41" s="72"/>
    </row>
    <row r="42" spans="2:36" s="13" customFormat="1">
      <c r="B42" s="66"/>
      <c r="C42" s="66"/>
      <c r="D42" s="66"/>
      <c r="E42" s="7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s="72"/>
      <c r="AI42" s="72"/>
      <c r="AJ42" s="72"/>
    </row>
    <row r="43" spans="2:36" s="13" customFormat="1">
      <c r="B43" s="66"/>
      <c r="C43" s="66"/>
      <c r="D43" s="66"/>
      <c r="E43" s="72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 s="72"/>
      <c r="AI43" s="72"/>
      <c r="AJ43" s="72"/>
    </row>
    <row r="44" spans="2:36" s="13" customFormat="1">
      <c r="B44" s="66"/>
      <c r="C44" s="66"/>
      <c r="D44" s="66"/>
      <c r="E44" s="72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 s="72"/>
      <c r="AI44" s="72"/>
      <c r="AJ44" s="72"/>
    </row>
    <row r="45" spans="2:36" s="13" customFormat="1">
      <c r="B45" s="66"/>
      <c r="C45" s="66"/>
      <c r="D45" s="66"/>
      <c r="E45" s="72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 s="72"/>
      <c r="AI45" s="72"/>
      <c r="AJ45" s="72"/>
    </row>
    <row r="46" spans="2:36" s="13" customFormat="1">
      <c r="B46" s="66"/>
      <c r="C46" s="66"/>
      <c r="D46" s="66"/>
      <c r="E46" s="72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 s="72"/>
      <c r="AI46" s="72"/>
      <c r="AJ46" s="72"/>
    </row>
    <row r="47" spans="2:36" s="13" customFormat="1">
      <c r="B47" s="66"/>
      <c r="C47" s="66"/>
      <c r="D47" s="66"/>
      <c r="E47" s="72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s="72"/>
      <c r="AI47" s="72"/>
      <c r="AJ47" s="72"/>
    </row>
    <row r="48" spans="2:36" s="13" customFormat="1">
      <c r="B48" s="66"/>
      <c r="C48" s="66"/>
      <c r="D48" s="66"/>
      <c r="E48" s="72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 s="72"/>
      <c r="AI48" s="72"/>
      <c r="AJ48" s="72"/>
    </row>
    <row r="49" spans="2:36" s="13" customFormat="1">
      <c r="B49" s="66"/>
      <c r="C49" s="66"/>
      <c r="D49" s="66"/>
      <c r="E49" s="72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 s="72"/>
      <c r="AI49" s="72"/>
      <c r="AJ49" s="72"/>
    </row>
    <row r="50" spans="2:36" s="13" customFormat="1">
      <c r="B50" s="66"/>
      <c r="C50" s="66"/>
      <c r="D50" s="66"/>
      <c r="E50" s="72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 s="72"/>
      <c r="AI50" s="72"/>
      <c r="AJ50" s="72"/>
    </row>
    <row r="51" spans="2:36" s="13" customFormat="1">
      <c r="B51" s="66"/>
      <c r="C51" s="66"/>
      <c r="D51" s="66"/>
      <c r="E51" s="72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 s="72"/>
      <c r="AI51" s="72"/>
      <c r="AJ51" s="72"/>
    </row>
    <row r="52" spans="2:36" s="13" customFormat="1">
      <c r="B52" s="66"/>
      <c r="C52" s="66"/>
      <c r="D52" s="66"/>
      <c r="E52" s="7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 s="72"/>
      <c r="AI52" s="72"/>
      <c r="AJ52" s="72"/>
    </row>
    <row r="53" spans="2:36" s="13" customFormat="1">
      <c r="B53" s="66"/>
      <c r="C53" s="66"/>
      <c r="D53" s="66"/>
      <c r="E53" s="72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s="72"/>
      <c r="AI53" s="72"/>
      <c r="AJ53" s="72"/>
    </row>
    <row r="54" spans="2:36" s="13" customFormat="1">
      <c r="B54" s="66"/>
      <c r="C54" s="66"/>
      <c r="D54" s="66"/>
      <c r="E54" s="7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 s="72"/>
      <c r="AI54" s="72"/>
      <c r="AJ54" s="72"/>
    </row>
    <row r="55" spans="2:36" s="13" customFormat="1">
      <c r="B55" s="66"/>
      <c r="C55" s="66"/>
      <c r="D55" s="66"/>
      <c r="E55" s="72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 s="72"/>
      <c r="AI55" s="72"/>
      <c r="AJ55" s="72"/>
    </row>
    <row r="56" spans="2:36" s="13" customFormat="1">
      <c r="B56" s="66"/>
      <c r="C56" s="66"/>
      <c r="D56" s="66"/>
      <c r="E56" s="7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 s="72"/>
      <c r="AI56" s="72"/>
      <c r="AJ56" s="72"/>
    </row>
    <row r="57" spans="2:36" s="13" customFormat="1">
      <c r="B57" s="66"/>
      <c r="C57" s="66"/>
      <c r="D57" s="66"/>
      <c r="E57" s="72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 s="72"/>
      <c r="AI57" s="72"/>
      <c r="AJ57" s="72"/>
    </row>
    <row r="58" spans="2:36" s="13" customFormat="1">
      <c r="B58" s="66"/>
      <c r="C58" s="66"/>
      <c r="D58" s="66"/>
      <c r="E58" s="72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s="72"/>
      <c r="AI58" s="72"/>
      <c r="AJ58" s="72"/>
    </row>
    <row r="59" spans="2:36" s="13" customFormat="1">
      <c r="B59" s="66"/>
      <c r="C59" s="66"/>
      <c r="D59" s="66"/>
      <c r="E59" s="72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 s="72"/>
      <c r="AI59" s="72"/>
      <c r="AJ59" s="72"/>
    </row>
    <row r="60" spans="2:36" s="13" customFormat="1">
      <c r="B60" s="66"/>
      <c r="C60" s="66"/>
      <c r="D60" s="66"/>
      <c r="E60" s="7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 s="72"/>
      <c r="AI60" s="72"/>
      <c r="AJ60" s="72"/>
    </row>
    <row r="61" spans="2:36" s="13" customFormat="1">
      <c r="B61" s="66"/>
      <c r="C61" s="66"/>
      <c r="D61" s="66"/>
      <c r="E61" s="72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 s="72"/>
      <c r="AI61" s="72"/>
      <c r="AJ61" s="72"/>
    </row>
    <row r="62" spans="2:36" s="13" customFormat="1">
      <c r="B62" s="66"/>
      <c r="C62" s="66"/>
      <c r="D62" s="66"/>
      <c r="E62" s="7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 s="72"/>
      <c r="AI62" s="72"/>
      <c r="AJ62" s="72"/>
    </row>
    <row r="63" spans="2:36" s="13" customFormat="1">
      <c r="B63" s="66"/>
      <c r="C63" s="66"/>
      <c r="D63" s="66"/>
      <c r="E63" s="72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 s="72"/>
      <c r="AI63" s="72"/>
      <c r="AJ63" s="72"/>
    </row>
    <row r="64" spans="2:36" s="13" customFormat="1">
      <c r="B64" s="66"/>
      <c r="C64" s="66"/>
      <c r="D64" s="66"/>
      <c r="E64" s="72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 s="72"/>
      <c r="AI64" s="72"/>
      <c r="AJ64" s="72"/>
    </row>
    <row r="65" spans="2:36" s="13" customFormat="1">
      <c r="B65" s="66"/>
      <c r="C65" s="66"/>
      <c r="D65" s="66"/>
      <c r="E65" s="72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 s="72"/>
      <c r="AI65" s="72"/>
      <c r="AJ65" s="72"/>
    </row>
    <row r="66" spans="2:36" s="13" customFormat="1">
      <c r="B66" s="66"/>
      <c r="C66" s="66"/>
      <c r="D66" s="66"/>
      <c r="E66" s="72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 s="72"/>
      <c r="AI66" s="72"/>
      <c r="AJ66" s="72"/>
    </row>
    <row r="67" spans="2:36" s="13" customFormat="1">
      <c r="B67" s="66"/>
      <c r="C67" s="66"/>
      <c r="D67" s="66"/>
      <c r="E67" s="72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 s="72"/>
      <c r="AI67" s="72"/>
      <c r="AJ67" s="72"/>
    </row>
    <row r="68" spans="2:36" s="13" customFormat="1">
      <c r="B68" s="66"/>
      <c r="C68" s="66"/>
      <c r="D68" s="66"/>
      <c r="E68" s="72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 s="72"/>
      <c r="AI68" s="72"/>
      <c r="AJ68" s="72"/>
    </row>
    <row r="69" spans="2:36" s="13" customFormat="1">
      <c r="B69" s="66"/>
      <c r="C69" s="66"/>
      <c r="D69" s="66"/>
      <c r="E69" s="72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 s="72"/>
      <c r="AI69" s="72"/>
      <c r="AJ69" s="72"/>
    </row>
    <row r="70" spans="2:36" s="13" customFormat="1">
      <c r="B70" s="66"/>
      <c r="C70" s="66"/>
      <c r="D70" s="66"/>
      <c r="E70" s="72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 s="72"/>
      <c r="AI70" s="72"/>
      <c r="AJ70" s="72"/>
    </row>
    <row r="71" spans="2:36" s="13" customFormat="1">
      <c r="B71" s="66"/>
      <c r="C71" s="66"/>
      <c r="D71" s="66"/>
      <c r="E71" s="72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 s="72"/>
      <c r="AI71" s="72"/>
      <c r="AJ71" s="72"/>
    </row>
    <row r="72" spans="2:36" s="13" customFormat="1">
      <c r="B72" s="66"/>
      <c r="C72" s="66"/>
      <c r="D72" s="66"/>
      <c r="E72" s="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 s="72"/>
      <c r="AI72" s="72"/>
      <c r="AJ72" s="72"/>
    </row>
    <row r="73" spans="2:36" s="13" customFormat="1">
      <c r="B73" s="66"/>
      <c r="C73" s="66"/>
      <c r="D73" s="66"/>
      <c r="E73" s="72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 s="72"/>
      <c r="AI73" s="72"/>
      <c r="AJ73" s="72"/>
    </row>
    <row r="74" spans="2:36" s="13" customFormat="1">
      <c r="B74" s="66"/>
      <c r="C74" s="66"/>
      <c r="D74" s="66"/>
      <c r="E74" s="72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 s="72"/>
      <c r="AI74" s="72"/>
      <c r="AJ74" s="72"/>
    </row>
    <row r="75" spans="2:36" s="13" customFormat="1">
      <c r="B75" s="66"/>
      <c r="C75" s="66"/>
      <c r="D75" s="66"/>
      <c r="E75" s="72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 s="72"/>
      <c r="AI75" s="72"/>
      <c r="AJ75" s="72"/>
    </row>
    <row r="76" spans="2:36" s="13" customFormat="1">
      <c r="B76" s="66"/>
      <c r="C76" s="66"/>
      <c r="D76" s="66"/>
      <c r="E76" s="72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 s="72"/>
      <c r="AI76" s="72"/>
      <c r="AJ76" s="72"/>
    </row>
    <row r="77" spans="2:36" s="13" customFormat="1">
      <c r="B77" s="66"/>
      <c r="C77" s="66"/>
      <c r="D77" s="66"/>
      <c r="E77" s="72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 s="72"/>
      <c r="AI77" s="72"/>
      <c r="AJ77" s="72"/>
    </row>
    <row r="78" spans="2:36" s="13" customFormat="1">
      <c r="B78" s="66"/>
      <c r="C78" s="66"/>
      <c r="D78" s="66"/>
      <c r="E78" s="72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 s="72"/>
      <c r="AI78" s="72"/>
      <c r="AJ78" s="72"/>
    </row>
    <row r="79" spans="2:36" s="13" customFormat="1">
      <c r="B79" s="66"/>
      <c r="C79" s="66"/>
      <c r="D79" s="66"/>
      <c r="E79" s="72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 s="72"/>
      <c r="AI79" s="72"/>
      <c r="AJ79" s="72"/>
    </row>
    <row r="80" spans="2:36" s="13" customFormat="1">
      <c r="B80" s="66"/>
      <c r="C80" s="66"/>
      <c r="D80" s="66"/>
      <c r="E80" s="72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 s="72"/>
      <c r="AI80" s="72"/>
      <c r="AJ80" s="72"/>
    </row>
    <row r="81" spans="2:36" s="13" customFormat="1">
      <c r="B81" s="66"/>
      <c r="C81" s="66"/>
      <c r="D81" s="66"/>
      <c r="E81" s="72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 s="72"/>
      <c r="AI81" s="72"/>
      <c r="AJ81" s="72"/>
    </row>
    <row r="82" spans="2:36" s="13" customFormat="1">
      <c r="B82" s="66"/>
      <c r="C82" s="66"/>
      <c r="D82" s="66"/>
      <c r="E82" s="7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 s="72"/>
      <c r="AI82" s="72"/>
      <c r="AJ82" s="72"/>
    </row>
    <row r="83" spans="2:36" s="13" customFormat="1">
      <c r="B83" s="66"/>
      <c r="C83" s="66"/>
      <c r="D83" s="66"/>
      <c r="E83" s="72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 s="72"/>
      <c r="AI83" s="72"/>
      <c r="AJ83" s="72"/>
    </row>
    <row r="84" spans="2:36" s="13" customFormat="1">
      <c r="B84" s="66"/>
      <c r="C84" s="66"/>
      <c r="D84" s="66"/>
      <c r="E84" s="72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 s="72"/>
      <c r="AI84" s="72"/>
      <c r="AJ84" s="72"/>
    </row>
    <row r="85" spans="2:36" s="13" customFormat="1">
      <c r="B85" s="66"/>
      <c r="C85" s="66"/>
      <c r="D85" s="66"/>
      <c r="E85" s="72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 s="72"/>
      <c r="AI85" s="72"/>
      <c r="AJ85" s="72"/>
    </row>
    <row r="86" spans="2:36" s="13" customFormat="1">
      <c r="B86" s="66"/>
      <c r="C86" s="66"/>
      <c r="D86" s="66"/>
      <c r="E86" s="72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s="72"/>
      <c r="AI86" s="72"/>
      <c r="AJ86" s="72"/>
    </row>
    <row r="87" spans="2:36" s="13" customFormat="1">
      <c r="B87" s="66"/>
      <c r="C87" s="66"/>
      <c r="D87" s="66"/>
      <c r="E87" s="72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 s="72"/>
      <c r="AI87" s="72"/>
      <c r="AJ87" s="72"/>
    </row>
    <row r="88" spans="2:36" s="13" customFormat="1">
      <c r="B88" s="66"/>
      <c r="C88" s="66"/>
      <c r="D88" s="66"/>
      <c r="E88" s="72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 s="72"/>
      <c r="AI88" s="72"/>
      <c r="AJ88" s="72"/>
    </row>
    <row r="89" spans="2:36" s="13" customFormat="1">
      <c r="B89" s="66"/>
      <c r="C89" s="66"/>
      <c r="D89" s="66"/>
      <c r="E89" s="72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 s="72"/>
      <c r="AI89" s="72"/>
      <c r="AJ89" s="72"/>
    </row>
    <row r="90" spans="2:36" s="13" customFormat="1">
      <c r="B90" s="66"/>
      <c r="C90" s="66"/>
      <c r="D90" s="66"/>
      <c r="E90" s="72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 s="72"/>
      <c r="AI90" s="72"/>
      <c r="AJ90" s="72"/>
    </row>
    <row r="91" spans="2:36" s="13" customFormat="1">
      <c r="B91" s="66"/>
      <c r="C91" s="66"/>
      <c r="D91" s="66"/>
      <c r="E91" s="72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 s="72"/>
      <c r="AI91" s="72"/>
      <c r="AJ91" s="72"/>
    </row>
    <row r="92" spans="2:36" s="13" customFormat="1">
      <c r="B92" s="66"/>
      <c r="C92" s="66"/>
      <c r="D92" s="66"/>
      <c r="E92" s="7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 s="72"/>
      <c r="AI92" s="72"/>
      <c r="AJ92" s="72"/>
    </row>
    <row r="93" spans="2:36" s="13" customFormat="1">
      <c r="B93" s="66"/>
      <c r="C93" s="66"/>
      <c r="D93" s="66"/>
      <c r="E93" s="72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 s="72"/>
      <c r="AI93" s="72"/>
      <c r="AJ93" s="72"/>
    </row>
    <row r="94" spans="2:36" s="13" customFormat="1">
      <c r="B94" s="66"/>
      <c r="C94" s="66"/>
      <c r="D94" s="66"/>
      <c r="E94" s="72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 s="72"/>
      <c r="AI94" s="72"/>
      <c r="AJ94" s="72"/>
    </row>
    <row r="95" spans="2:36" s="13" customFormat="1">
      <c r="B95" s="66"/>
      <c r="C95" s="66"/>
      <c r="D95" s="66"/>
      <c r="E95" s="72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 s="72"/>
      <c r="AI95" s="72"/>
      <c r="AJ95" s="72"/>
    </row>
    <row r="96" spans="2:36" s="13" customFormat="1">
      <c r="B96" s="66"/>
      <c r="C96" s="66"/>
      <c r="D96" s="66"/>
      <c r="E96" s="72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 s="72"/>
      <c r="AI96" s="72"/>
      <c r="AJ96" s="72"/>
    </row>
    <row r="97" spans="2:36" s="13" customFormat="1">
      <c r="B97" s="66"/>
      <c r="C97" s="66"/>
      <c r="D97" s="66"/>
      <c r="E97" s="72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 s="72"/>
      <c r="AI97" s="72"/>
      <c r="AJ97" s="72"/>
    </row>
    <row r="98" spans="2:36" s="13" customFormat="1">
      <c r="B98" s="66"/>
      <c r="C98" s="66"/>
      <c r="D98" s="66"/>
      <c r="E98" s="72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 s="72"/>
      <c r="AI98" s="72"/>
      <c r="AJ98" s="72"/>
    </row>
    <row r="99" spans="2:36" s="13" customFormat="1">
      <c r="B99" s="66"/>
      <c r="C99" s="66"/>
      <c r="D99" s="66"/>
      <c r="E99" s="72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s="72"/>
      <c r="AI99" s="72"/>
      <c r="AJ99" s="72"/>
    </row>
    <row r="100" spans="2:36" s="13" customFormat="1">
      <c r="B100" s="66"/>
      <c r="C100" s="66"/>
      <c r="D100" s="66"/>
      <c r="E100" s="72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 s="72"/>
      <c r="AI100" s="72"/>
      <c r="AJ100" s="72"/>
    </row>
    <row r="101" spans="2:36" s="13" customFormat="1">
      <c r="B101" s="66"/>
      <c r="C101" s="66"/>
      <c r="D101" s="66"/>
      <c r="E101" s="72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 s="72"/>
      <c r="AI101" s="72"/>
      <c r="AJ101" s="72"/>
    </row>
    <row r="102" spans="2:36" s="13" customFormat="1">
      <c r="B102" s="66"/>
      <c r="C102" s="66"/>
      <c r="D102" s="66"/>
      <c r="E102" s="7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 s="72"/>
      <c r="AI102" s="72"/>
      <c r="AJ102" s="72"/>
    </row>
    <row r="103" spans="2:36" s="13" customFormat="1">
      <c r="B103" s="66"/>
      <c r="C103" s="66"/>
      <c r="D103" s="66"/>
      <c r="E103" s="72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 s="72"/>
      <c r="AI103" s="72"/>
      <c r="AJ103" s="72"/>
    </row>
    <row r="104" spans="2:36" s="13" customFormat="1">
      <c r="B104" s="66"/>
      <c r="C104" s="66"/>
      <c r="D104" s="66"/>
      <c r="E104" s="72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 s="72"/>
      <c r="AI104" s="72"/>
      <c r="AJ104" s="72"/>
    </row>
    <row r="105" spans="2:36" s="13" customFormat="1">
      <c r="B105" s="66"/>
      <c r="C105" s="66"/>
      <c r="D105" s="66"/>
      <c r="E105" s="72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 s="72"/>
      <c r="AI105" s="72"/>
      <c r="AJ105" s="72"/>
    </row>
    <row r="106" spans="2:36" s="13" customFormat="1">
      <c r="B106" s="66"/>
      <c r="C106" s="66"/>
      <c r="D106" s="66"/>
      <c r="E106" s="72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 s="72"/>
      <c r="AI106" s="72"/>
      <c r="AJ106" s="72"/>
    </row>
    <row r="107" spans="2:36" s="13" customFormat="1">
      <c r="B107" s="66"/>
      <c r="C107" s="66"/>
      <c r="D107" s="66"/>
      <c r="E107" s="72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 s="72"/>
      <c r="AI107" s="72"/>
      <c r="AJ107" s="72"/>
    </row>
    <row r="108" spans="2:36" s="13" customFormat="1">
      <c r="B108" s="66"/>
      <c r="C108" s="66"/>
      <c r="D108" s="66"/>
      <c r="E108" s="72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 s="72"/>
      <c r="AI108" s="72"/>
      <c r="AJ108" s="72"/>
    </row>
    <row r="109" spans="2:36" s="13" customFormat="1">
      <c r="B109" s="66"/>
      <c r="C109" s="66"/>
      <c r="D109" s="66"/>
      <c r="E109" s="72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 s="72"/>
      <c r="AI109" s="72"/>
      <c r="AJ109" s="72"/>
    </row>
    <row r="110" spans="2:36" s="13" customFormat="1">
      <c r="B110" s="66"/>
      <c r="C110" s="66"/>
      <c r="D110" s="66"/>
      <c r="E110" s="72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 s="72"/>
      <c r="AI110" s="72"/>
      <c r="AJ110" s="72"/>
    </row>
    <row r="111" spans="2:36" s="13" customFormat="1">
      <c r="B111" s="66"/>
      <c r="C111" s="66"/>
      <c r="D111" s="66"/>
      <c r="E111" s="72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 s="72"/>
      <c r="AI111" s="72"/>
      <c r="AJ111" s="72"/>
    </row>
    <row r="112" spans="2:36" s="13" customFormat="1">
      <c r="B112" s="66"/>
      <c r="C112" s="66"/>
      <c r="D112" s="66"/>
      <c r="E112" s="7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 s="72"/>
      <c r="AI112" s="72"/>
      <c r="AJ112" s="72"/>
    </row>
    <row r="113" spans="2:36" s="13" customFormat="1">
      <c r="B113" s="66"/>
      <c r="C113" s="66"/>
      <c r="D113" s="66"/>
      <c r="E113" s="72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 s="72"/>
      <c r="AI113" s="72"/>
      <c r="AJ113" s="72"/>
    </row>
    <row r="114" spans="2:36" s="13" customFormat="1">
      <c r="B114" s="66"/>
      <c r="C114" s="66"/>
      <c r="D114" s="66"/>
      <c r="E114" s="72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 s="72"/>
      <c r="AI114" s="72"/>
      <c r="AJ114" s="72"/>
    </row>
    <row r="115" spans="2:36" s="13" customFormat="1">
      <c r="B115" s="66"/>
      <c r="C115" s="66"/>
      <c r="D115" s="66"/>
      <c r="E115" s="72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s="72"/>
      <c r="AI115" s="72"/>
      <c r="AJ115" s="72"/>
    </row>
    <row r="116" spans="2:36" s="13" customFormat="1">
      <c r="B116" s="66"/>
      <c r="C116" s="66"/>
      <c r="D116" s="66"/>
      <c r="E116" s="72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 s="72"/>
      <c r="AI116" s="72"/>
      <c r="AJ116" s="72"/>
    </row>
    <row r="117" spans="2:36" s="13" customFormat="1">
      <c r="B117" s="66"/>
      <c r="C117" s="66"/>
      <c r="D117" s="66"/>
      <c r="E117" s="72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 s="72"/>
      <c r="AI117" s="72"/>
      <c r="AJ117" s="72"/>
    </row>
    <row r="118" spans="2:36" s="13" customFormat="1">
      <c r="B118" s="66"/>
      <c r="C118" s="66"/>
      <c r="D118" s="66"/>
      <c r="E118" s="72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 s="72"/>
      <c r="AI118" s="72"/>
      <c r="AJ118" s="72"/>
    </row>
    <row r="119" spans="2:36" s="13" customFormat="1">
      <c r="B119" s="66"/>
      <c r="C119" s="66"/>
      <c r="D119" s="66"/>
      <c r="E119" s="72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 s="72"/>
      <c r="AI119" s="72"/>
      <c r="AJ119" s="72"/>
    </row>
    <row r="120" spans="2:36" s="13" customFormat="1">
      <c r="B120" s="66"/>
      <c r="C120" s="66"/>
      <c r="D120" s="66"/>
      <c r="E120" s="72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 s="72"/>
      <c r="AI120" s="72"/>
      <c r="AJ120" s="72"/>
    </row>
    <row r="121" spans="2:36" s="13" customFormat="1">
      <c r="B121" s="66"/>
      <c r="C121" s="66"/>
      <c r="D121" s="66"/>
      <c r="E121" s="72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 s="72"/>
      <c r="AI121" s="72"/>
      <c r="AJ121" s="72"/>
    </row>
    <row r="122" spans="2:36" s="13" customFormat="1">
      <c r="B122" s="66"/>
      <c r="C122" s="66"/>
      <c r="D122" s="66"/>
      <c r="E122" s="7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 s="72"/>
      <c r="AI122" s="72"/>
      <c r="AJ122" s="72"/>
    </row>
    <row r="123" spans="2:36" s="13" customFormat="1">
      <c r="B123" s="66"/>
      <c r="C123" s="66"/>
      <c r="D123" s="66"/>
      <c r="E123" s="72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 s="72"/>
      <c r="AI123" s="72"/>
      <c r="AJ123" s="72"/>
    </row>
    <row r="124" spans="2:36" s="13" customFormat="1">
      <c r="B124" s="66"/>
      <c r="C124" s="66"/>
      <c r="D124" s="66"/>
      <c r="E124" s="72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 s="72"/>
      <c r="AI124" s="72"/>
      <c r="AJ124" s="72"/>
    </row>
    <row r="125" spans="2:36" s="13" customFormat="1">
      <c r="B125" s="66"/>
      <c r="C125" s="66"/>
      <c r="D125" s="66"/>
      <c r="E125" s="72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 s="72"/>
      <c r="AI125" s="72"/>
      <c r="AJ125" s="72"/>
    </row>
    <row r="126" spans="2:36" s="13" customFormat="1">
      <c r="B126" s="66"/>
      <c r="C126" s="66"/>
      <c r="D126" s="66"/>
      <c r="E126" s="72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 s="72"/>
      <c r="AI126" s="72"/>
      <c r="AJ126" s="72"/>
    </row>
    <row r="127" spans="2:36" s="13" customFormat="1">
      <c r="B127" s="66"/>
      <c r="C127" s="66"/>
      <c r="D127" s="66"/>
      <c r="E127" s="72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 s="72"/>
      <c r="AI127" s="72"/>
      <c r="AJ127" s="72"/>
    </row>
    <row r="128" spans="2:36" s="13" customFormat="1">
      <c r="B128" s="66"/>
      <c r="C128" s="66"/>
      <c r="D128" s="66"/>
      <c r="E128" s="72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 s="72"/>
      <c r="AI128" s="72"/>
      <c r="AJ128" s="72"/>
    </row>
    <row r="129" spans="2:36" s="13" customFormat="1">
      <c r="B129" s="66"/>
      <c r="C129" s="66"/>
      <c r="D129" s="66"/>
      <c r="E129" s="72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 s="72"/>
      <c r="AI129" s="72"/>
      <c r="AJ129" s="72"/>
    </row>
    <row r="130" spans="2:36" s="13" customFormat="1">
      <c r="B130" s="66"/>
      <c r="C130" s="66"/>
      <c r="D130" s="66"/>
      <c r="E130" s="72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 s="72"/>
      <c r="AI130" s="72"/>
      <c r="AJ130" s="72"/>
    </row>
    <row r="131" spans="2:36" s="13" customFormat="1">
      <c r="B131" s="66"/>
      <c r="C131" s="66"/>
      <c r="D131" s="66"/>
      <c r="E131" s="72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 s="72"/>
      <c r="AI131" s="72"/>
      <c r="AJ131" s="72"/>
    </row>
    <row r="132" spans="2:36" s="13" customFormat="1">
      <c r="B132" s="66"/>
      <c r="C132" s="66"/>
      <c r="D132" s="66"/>
      <c r="E132" s="7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 s="72"/>
      <c r="AI132" s="72"/>
      <c r="AJ132" s="72"/>
    </row>
    <row r="133" spans="2:36" s="13" customFormat="1">
      <c r="B133" s="66"/>
      <c r="C133" s="66"/>
      <c r="D133" s="66"/>
      <c r="E133" s="72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 s="72"/>
      <c r="AI133" s="72"/>
      <c r="AJ133" s="72"/>
    </row>
    <row r="134" spans="2:36" s="13" customFormat="1">
      <c r="B134" s="66"/>
      <c r="C134" s="66"/>
      <c r="D134" s="66"/>
      <c r="E134" s="72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 s="72"/>
      <c r="AI134" s="72"/>
      <c r="AJ134" s="72"/>
    </row>
    <row r="135" spans="2:36" s="13" customFormat="1">
      <c r="B135" s="66"/>
      <c r="C135" s="66"/>
      <c r="D135" s="66"/>
      <c r="E135" s="72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 s="72"/>
      <c r="AI135" s="72"/>
      <c r="AJ135" s="72"/>
    </row>
    <row r="136" spans="2:36" s="13" customFormat="1">
      <c r="B136" s="66"/>
      <c r="C136" s="66"/>
      <c r="D136" s="66"/>
      <c r="E136" s="72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 s="72"/>
      <c r="AI136" s="72"/>
      <c r="AJ136" s="72"/>
    </row>
    <row r="137" spans="2:36" s="13" customFormat="1">
      <c r="B137" s="66"/>
      <c r="C137" s="66"/>
      <c r="D137" s="66"/>
      <c r="E137" s="72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 s="72"/>
      <c r="AI137" s="72"/>
      <c r="AJ137" s="72"/>
    </row>
    <row r="138" spans="2:36" s="13" customFormat="1">
      <c r="B138" s="66"/>
      <c r="C138" s="66"/>
      <c r="D138" s="66"/>
      <c r="E138" s="72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 s="72"/>
      <c r="AI138" s="72"/>
      <c r="AJ138" s="72"/>
    </row>
    <row r="139" spans="2:36" s="13" customFormat="1">
      <c r="B139" s="66"/>
      <c r="C139" s="66"/>
      <c r="D139" s="66"/>
      <c r="E139" s="72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 s="72"/>
      <c r="AI139" s="72"/>
      <c r="AJ139" s="72"/>
    </row>
    <row r="140" spans="2:36" s="13" customFormat="1">
      <c r="B140" s="66"/>
      <c r="C140" s="66"/>
      <c r="D140" s="66"/>
      <c r="E140" s="72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 s="72"/>
      <c r="AI140" s="72"/>
      <c r="AJ140" s="72"/>
    </row>
    <row r="141" spans="2:36" s="13" customFormat="1">
      <c r="B141" s="66"/>
      <c r="C141" s="66"/>
      <c r="D141" s="66"/>
      <c r="E141" s="72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 s="72"/>
      <c r="AI141" s="72"/>
      <c r="AJ141" s="72"/>
    </row>
    <row r="142" spans="2:36" s="13" customFormat="1">
      <c r="B142" s="66"/>
      <c r="C142" s="66"/>
      <c r="D142" s="66"/>
      <c r="E142" s="7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 s="72"/>
      <c r="AI142" s="72"/>
      <c r="AJ142" s="72"/>
    </row>
    <row r="143" spans="2:36" s="13" customFormat="1">
      <c r="B143" s="66"/>
      <c r="C143" s="66"/>
      <c r="D143" s="66"/>
      <c r="E143" s="72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 s="72"/>
      <c r="AI143" s="72"/>
      <c r="AJ143" s="72"/>
    </row>
    <row r="144" spans="2:36" s="13" customFormat="1">
      <c r="B144" s="66"/>
      <c r="C144" s="66"/>
      <c r="D144" s="66"/>
      <c r="E144" s="72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 s="72"/>
      <c r="AI144" s="72"/>
      <c r="AJ144" s="72"/>
    </row>
    <row r="145" spans="2:36" s="13" customFormat="1">
      <c r="B145" s="66"/>
      <c r="C145" s="66"/>
      <c r="D145" s="66"/>
      <c r="E145" s="72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 s="72"/>
      <c r="AI145" s="72"/>
      <c r="AJ145" s="72"/>
    </row>
    <row r="146" spans="2:36" s="13" customFormat="1">
      <c r="B146" s="66"/>
      <c r="C146" s="66"/>
      <c r="D146" s="66"/>
      <c r="E146" s="72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 s="72"/>
      <c r="AI146" s="72"/>
      <c r="AJ146" s="72"/>
    </row>
    <row r="147" spans="2:36" s="13" customFormat="1">
      <c r="B147" s="66"/>
      <c r="C147" s="66"/>
      <c r="D147" s="66"/>
      <c r="E147" s="72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 s="72"/>
      <c r="AI147" s="72"/>
      <c r="AJ147" s="72"/>
    </row>
    <row r="148" spans="2:36" s="13" customFormat="1">
      <c r="B148" s="66"/>
      <c r="C148" s="66"/>
      <c r="D148" s="66"/>
      <c r="E148" s="72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 s="72"/>
      <c r="AI148" s="72"/>
      <c r="AJ148" s="72"/>
    </row>
    <row r="149" spans="2:36" s="13" customFormat="1">
      <c r="B149" s="66"/>
      <c r="C149" s="66"/>
      <c r="D149" s="66"/>
      <c r="E149" s="72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 s="72"/>
      <c r="AI149" s="72"/>
      <c r="AJ149" s="72"/>
    </row>
    <row r="150" spans="2:36" s="13" customFormat="1">
      <c r="B150" s="66"/>
      <c r="C150" s="66"/>
      <c r="D150" s="66"/>
      <c r="E150" s="72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 s="72"/>
      <c r="AI150" s="72"/>
      <c r="AJ150" s="72"/>
    </row>
    <row r="151" spans="2:36" s="13" customFormat="1">
      <c r="B151" s="66"/>
      <c r="C151" s="66"/>
      <c r="D151" s="66"/>
      <c r="E151" s="72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 s="72"/>
      <c r="AI151" s="72"/>
      <c r="AJ151" s="72"/>
    </row>
    <row r="152" spans="2:36" s="13" customFormat="1">
      <c r="B152" s="66"/>
      <c r="C152" s="66"/>
      <c r="D152" s="66"/>
      <c r="E152" s="7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 s="72"/>
      <c r="AI152" s="72"/>
      <c r="AJ152" s="72"/>
    </row>
    <row r="153" spans="2:36" s="13" customFormat="1">
      <c r="B153" s="66"/>
      <c r="C153" s="66"/>
      <c r="D153" s="66"/>
      <c r="E153" s="72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 s="72"/>
      <c r="AI153" s="72"/>
      <c r="AJ153" s="72"/>
    </row>
    <row r="154" spans="2:36" s="13" customFormat="1">
      <c r="B154" s="66"/>
      <c r="C154" s="66"/>
      <c r="D154" s="66"/>
      <c r="E154" s="72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 s="72"/>
      <c r="AI154" s="72"/>
      <c r="AJ154" s="72"/>
    </row>
    <row r="155" spans="2:36" s="13" customFormat="1">
      <c r="B155" s="66"/>
      <c r="C155" s="66"/>
      <c r="D155" s="66"/>
      <c r="E155" s="72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 s="72"/>
      <c r="AI155" s="72"/>
      <c r="AJ155" s="72"/>
    </row>
    <row r="156" spans="2:36" s="13" customFormat="1">
      <c r="B156" s="66"/>
      <c r="C156" s="66"/>
      <c r="D156" s="66"/>
      <c r="E156" s="72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s="72"/>
      <c r="AI156" s="72"/>
      <c r="AJ156" s="72"/>
    </row>
    <row r="157" spans="2:36" s="13" customFormat="1">
      <c r="B157" s="66"/>
      <c r="C157" s="66"/>
      <c r="D157" s="66"/>
      <c r="E157" s="72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 s="72"/>
      <c r="AI157" s="72"/>
      <c r="AJ157" s="72"/>
    </row>
    <row r="158" spans="2:36" s="13" customFormat="1">
      <c r="B158" s="66"/>
      <c r="C158" s="66"/>
      <c r="D158" s="66"/>
      <c r="E158" s="72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 s="72"/>
      <c r="AI158" s="72"/>
      <c r="AJ158" s="72"/>
    </row>
    <row r="159" spans="2:36" s="13" customFormat="1">
      <c r="B159" s="66"/>
      <c r="C159" s="66"/>
      <c r="D159" s="66"/>
      <c r="E159" s="72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 s="72"/>
      <c r="AI159" s="72"/>
      <c r="AJ159" s="72"/>
    </row>
    <row r="160" spans="2:36" s="13" customFormat="1">
      <c r="B160" s="66"/>
      <c r="C160" s="66"/>
      <c r="D160" s="66"/>
      <c r="E160" s="72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 s="72"/>
      <c r="AI160" s="72"/>
      <c r="AJ160" s="72"/>
    </row>
    <row r="161" spans="2:36" s="13" customFormat="1">
      <c r="B161" s="66"/>
      <c r="C161" s="66"/>
      <c r="D161" s="66"/>
      <c r="E161" s="72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 s="72"/>
      <c r="AI161" s="72"/>
      <c r="AJ161" s="72"/>
    </row>
    <row r="162" spans="2:36" s="13" customFormat="1">
      <c r="B162" s="66"/>
      <c r="C162" s="66"/>
      <c r="D162" s="66"/>
      <c r="E162" s="7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 s="72"/>
      <c r="AI162" s="72"/>
      <c r="AJ162" s="72"/>
    </row>
    <row r="163" spans="2:36" s="13" customFormat="1">
      <c r="B163" s="66"/>
      <c r="C163" s="66"/>
      <c r="D163" s="66"/>
      <c r="E163" s="72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 s="72"/>
      <c r="AI163" s="72"/>
      <c r="AJ163" s="72"/>
    </row>
    <row r="164" spans="2:36" s="13" customFormat="1">
      <c r="B164" s="66"/>
      <c r="C164" s="66"/>
      <c r="D164" s="66"/>
      <c r="E164" s="72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 s="72"/>
      <c r="AI164" s="72"/>
      <c r="AJ164" s="72"/>
    </row>
    <row r="165" spans="2:36" s="13" customFormat="1">
      <c r="B165" s="66"/>
      <c r="C165" s="66"/>
      <c r="D165" s="66"/>
      <c r="E165" s="72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 s="72"/>
      <c r="AI165" s="72"/>
      <c r="AJ165" s="72"/>
    </row>
    <row r="166" spans="2:36" s="13" customFormat="1">
      <c r="B166" s="66"/>
      <c r="C166" s="66"/>
      <c r="D166" s="66"/>
      <c r="E166" s="72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 s="72"/>
      <c r="AI166" s="72"/>
      <c r="AJ166" s="72"/>
    </row>
    <row r="167" spans="2:36" s="13" customFormat="1">
      <c r="B167" s="66"/>
      <c r="C167" s="66"/>
      <c r="D167" s="66"/>
      <c r="E167" s="72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 s="72"/>
      <c r="AI167" s="72"/>
      <c r="AJ167" s="72"/>
    </row>
    <row r="168" spans="2:36" s="13" customFormat="1">
      <c r="B168" s="66"/>
      <c r="C168" s="66"/>
      <c r="D168" s="66"/>
      <c r="E168" s="72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 s="72"/>
      <c r="AI168" s="72"/>
      <c r="AJ168" s="72"/>
    </row>
    <row r="169" spans="2:36" s="13" customFormat="1">
      <c r="B169" s="66"/>
      <c r="C169" s="66"/>
      <c r="D169" s="66"/>
      <c r="E169" s="72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 s="72"/>
      <c r="AI169" s="72"/>
      <c r="AJ169" s="72"/>
    </row>
    <row r="170" spans="2:36" s="13" customFormat="1">
      <c r="B170" s="66"/>
      <c r="C170" s="66"/>
      <c r="D170" s="66"/>
      <c r="E170" s="72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s="72"/>
      <c r="AI170" s="72"/>
      <c r="AJ170" s="72"/>
    </row>
    <row r="171" spans="2:36" s="13" customFormat="1">
      <c r="B171" s="66"/>
      <c r="C171" s="66"/>
      <c r="D171" s="66"/>
      <c r="E171" s="72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 s="72"/>
      <c r="AI171" s="72"/>
      <c r="AJ171" s="72"/>
    </row>
    <row r="172" spans="2:36" s="13" customFormat="1">
      <c r="B172" s="66"/>
      <c r="C172" s="66"/>
      <c r="D172" s="66"/>
      <c r="E172" s="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 s="72"/>
      <c r="AI172" s="72"/>
      <c r="AJ172" s="72"/>
    </row>
    <row r="173" spans="2:36" s="13" customFormat="1">
      <c r="B173" s="66"/>
      <c r="C173" s="66"/>
      <c r="D173" s="66"/>
      <c r="E173" s="72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 s="72"/>
      <c r="AI173" s="72"/>
      <c r="AJ173" s="72"/>
    </row>
    <row r="174" spans="2:36" s="13" customFormat="1">
      <c r="B174" s="66"/>
      <c r="C174" s="66"/>
      <c r="D174" s="66"/>
      <c r="E174" s="72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 s="72"/>
      <c r="AI174" s="72"/>
      <c r="AJ174" s="72"/>
    </row>
    <row r="175" spans="2:36" s="13" customFormat="1">
      <c r="B175" s="66"/>
      <c r="C175" s="66"/>
      <c r="D175" s="66"/>
      <c r="E175" s="72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 s="72"/>
      <c r="AI175" s="72"/>
      <c r="AJ175" s="72"/>
    </row>
    <row r="176" spans="2:36" s="13" customFormat="1">
      <c r="B176" s="66"/>
      <c r="C176" s="66"/>
      <c r="D176" s="66"/>
      <c r="E176" s="72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 s="72"/>
      <c r="AI176" s="72"/>
      <c r="AJ176" s="72"/>
    </row>
    <row r="177" spans="2:36" s="13" customFormat="1">
      <c r="B177" s="66"/>
      <c r="C177" s="66"/>
      <c r="D177" s="66"/>
      <c r="E177" s="72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 s="72"/>
      <c r="AI177" s="72"/>
      <c r="AJ177" s="72"/>
    </row>
    <row r="178" spans="2:36" s="13" customFormat="1">
      <c r="B178" s="66"/>
      <c r="C178" s="66"/>
      <c r="D178" s="66"/>
      <c r="E178" s="72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 s="72"/>
      <c r="AI178" s="72"/>
      <c r="AJ178" s="72"/>
    </row>
    <row r="179" spans="2:36" s="13" customFormat="1">
      <c r="B179" s="66"/>
      <c r="C179" s="66"/>
      <c r="D179" s="66"/>
      <c r="E179" s="72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 s="72"/>
      <c r="AI179" s="72"/>
      <c r="AJ179" s="72"/>
    </row>
    <row r="180" spans="2:36" s="13" customFormat="1">
      <c r="B180" s="66"/>
      <c r="C180" s="66"/>
      <c r="D180" s="66"/>
      <c r="E180" s="72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 s="72"/>
      <c r="AI180" s="72"/>
      <c r="AJ180" s="72"/>
    </row>
    <row r="181" spans="2:36" s="13" customFormat="1">
      <c r="B181" s="66"/>
      <c r="C181" s="66"/>
      <c r="D181" s="66"/>
      <c r="E181" s="72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 s="72"/>
      <c r="AI181" s="72"/>
      <c r="AJ181" s="72"/>
    </row>
    <row r="182" spans="2:36" s="13" customFormat="1">
      <c r="B182" s="66"/>
      <c r="C182" s="66"/>
      <c r="D182" s="66"/>
      <c r="E182" s="7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 s="72"/>
      <c r="AI182" s="72"/>
      <c r="AJ182" s="72"/>
    </row>
    <row r="183" spans="2:36" s="13" customFormat="1">
      <c r="B183" s="66"/>
      <c r="C183" s="66"/>
      <c r="D183" s="66"/>
      <c r="E183" s="72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 s="72"/>
      <c r="AI183" s="72"/>
      <c r="AJ183" s="72"/>
    </row>
    <row r="184" spans="2:36" s="13" customFormat="1">
      <c r="B184" s="66"/>
      <c r="C184" s="66"/>
      <c r="D184" s="66"/>
      <c r="E184" s="72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 s="72"/>
      <c r="AI184" s="72"/>
      <c r="AJ184" s="72"/>
    </row>
    <row r="185" spans="2:36" s="13" customFormat="1">
      <c r="B185" s="66"/>
      <c r="C185" s="66"/>
      <c r="D185" s="66"/>
      <c r="E185" s="72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 s="72"/>
      <c r="AI185" s="72"/>
      <c r="AJ185" s="72"/>
    </row>
    <row r="186" spans="2:36" s="13" customFormat="1">
      <c r="B186" s="66"/>
      <c r="C186" s="66"/>
      <c r="D186" s="66"/>
      <c r="E186" s="72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 s="72"/>
      <c r="AI186" s="72"/>
      <c r="AJ186" s="72"/>
    </row>
    <row r="187" spans="2:36" s="13" customFormat="1">
      <c r="B187" s="66"/>
      <c r="C187" s="66"/>
      <c r="D187" s="66"/>
      <c r="E187" s="72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 s="72"/>
      <c r="AI187" s="72"/>
      <c r="AJ187" s="72"/>
    </row>
    <row r="188" spans="2:36" s="13" customFormat="1">
      <c r="B188" s="66"/>
      <c r="C188" s="66"/>
      <c r="D188" s="66"/>
      <c r="E188" s="72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 s="72"/>
      <c r="AI188" s="72"/>
      <c r="AJ188" s="72"/>
    </row>
    <row r="189" spans="2:36" s="13" customFormat="1">
      <c r="B189" s="66"/>
      <c r="C189" s="66"/>
      <c r="D189" s="66"/>
      <c r="E189" s="72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 s="72"/>
      <c r="AI189" s="72"/>
      <c r="AJ189" s="72"/>
    </row>
    <row r="190" spans="2:36" s="13" customFormat="1">
      <c r="B190" s="66"/>
      <c r="C190" s="66"/>
      <c r="D190" s="66"/>
      <c r="E190" s="72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 s="72"/>
      <c r="AI190" s="72"/>
      <c r="AJ190" s="72"/>
    </row>
    <row r="191" spans="2:36" s="13" customFormat="1">
      <c r="B191" s="66"/>
      <c r="C191" s="66"/>
      <c r="D191" s="66"/>
      <c r="E191" s="72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s="72"/>
      <c r="AI191" s="72"/>
      <c r="AJ191" s="72"/>
    </row>
    <row r="192" spans="2:36" s="13" customFormat="1">
      <c r="E192" s="72"/>
      <c r="F192"/>
      <c r="G192"/>
      <c r="H192"/>
      <c r="I192"/>
      <c r="J192"/>
      <c r="K192"/>
      <c r="L192"/>
      <c r="M192" s="66"/>
      <c r="O192"/>
      <c r="P192"/>
      <c r="Q192"/>
      <c r="R192"/>
      <c r="S192"/>
      <c r="T192"/>
      <c r="U192"/>
      <c r="V192"/>
      <c r="W192" s="66"/>
      <c r="Z192"/>
      <c r="AA192"/>
      <c r="AB192"/>
      <c r="AC192"/>
      <c r="AD192"/>
      <c r="AE192"/>
      <c r="AF192"/>
      <c r="AG192"/>
      <c r="AH192" s="72"/>
      <c r="AI192" s="77"/>
      <c r="AJ192" s="77"/>
    </row>
    <row r="193" spans="5:36" s="13" customFormat="1">
      <c r="E193" s="72"/>
      <c r="F193"/>
      <c r="G193"/>
      <c r="H193"/>
      <c r="I193"/>
      <c r="J193"/>
      <c r="K193"/>
      <c r="L193"/>
      <c r="M193" s="66"/>
      <c r="O193"/>
      <c r="P193"/>
      <c r="Q193"/>
      <c r="R193"/>
      <c r="S193"/>
      <c r="T193"/>
      <c r="U193"/>
      <c r="V193"/>
      <c r="W193" s="66"/>
      <c r="Z193"/>
      <c r="AA193"/>
      <c r="AB193"/>
      <c r="AC193"/>
      <c r="AD193"/>
      <c r="AE193"/>
      <c r="AF193"/>
      <c r="AG193"/>
      <c r="AH193" s="72"/>
      <c r="AI193" s="77"/>
      <c r="AJ193" s="77"/>
    </row>
    <row r="194" spans="5:36" s="13" customFormat="1">
      <c r="E194" s="72"/>
      <c r="F194"/>
      <c r="G194"/>
      <c r="H194"/>
      <c r="I194"/>
      <c r="J194"/>
      <c r="K194"/>
      <c r="L194"/>
      <c r="M194" s="66"/>
      <c r="O194"/>
      <c r="P194"/>
      <c r="Q194"/>
      <c r="R194"/>
      <c r="S194"/>
      <c r="T194"/>
      <c r="U194"/>
      <c r="V194"/>
      <c r="W194" s="66"/>
      <c r="Z194"/>
      <c r="AA194"/>
      <c r="AB194"/>
      <c r="AC194"/>
      <c r="AD194"/>
      <c r="AE194"/>
      <c r="AF194"/>
      <c r="AG194"/>
      <c r="AH194" s="72"/>
      <c r="AI194" s="77"/>
      <c r="AJ194" s="77"/>
    </row>
    <row r="195" spans="5:36" s="13" customFormat="1">
      <c r="E195" s="72"/>
      <c r="F195"/>
      <c r="G195"/>
      <c r="H195"/>
      <c r="I195"/>
      <c r="J195"/>
      <c r="K195"/>
      <c r="L195"/>
      <c r="M195" s="66"/>
      <c r="O195"/>
      <c r="P195"/>
      <c r="Q195"/>
      <c r="R195"/>
      <c r="S195"/>
      <c r="T195"/>
      <c r="U195"/>
      <c r="V195"/>
      <c r="W195" s="66"/>
      <c r="Z195"/>
      <c r="AA195"/>
      <c r="AB195"/>
      <c r="AC195"/>
      <c r="AD195"/>
      <c r="AE195"/>
      <c r="AF195"/>
      <c r="AG195"/>
      <c r="AH195" s="72"/>
      <c r="AI195" s="77"/>
      <c r="AJ195" s="77"/>
    </row>
    <row r="196" spans="5:36" s="13" customFormat="1">
      <c r="E196" s="72"/>
      <c r="F196"/>
      <c r="G196"/>
      <c r="H196"/>
      <c r="I196"/>
      <c r="J196"/>
      <c r="K196"/>
      <c r="L196"/>
      <c r="M196" s="66"/>
      <c r="O196"/>
      <c r="P196"/>
      <c r="Q196"/>
      <c r="R196"/>
      <c r="S196"/>
      <c r="T196"/>
      <c r="U196"/>
      <c r="V196"/>
      <c r="W196" s="66"/>
      <c r="Z196"/>
      <c r="AA196"/>
      <c r="AB196"/>
      <c r="AC196"/>
      <c r="AD196"/>
      <c r="AE196"/>
      <c r="AF196"/>
      <c r="AG196"/>
      <c r="AH196" s="72"/>
      <c r="AI196" s="77"/>
      <c r="AJ196" s="77"/>
    </row>
    <row r="197" spans="5:36" s="13" customFormat="1">
      <c r="E197" s="72"/>
      <c r="F197"/>
      <c r="G197"/>
      <c r="H197"/>
      <c r="I197"/>
      <c r="J197"/>
      <c r="K197"/>
      <c r="L197"/>
      <c r="M197" s="66"/>
      <c r="O197"/>
      <c r="P197"/>
      <c r="Q197"/>
      <c r="R197"/>
      <c r="S197"/>
      <c r="T197"/>
      <c r="U197"/>
      <c r="V197"/>
      <c r="W197" s="66"/>
      <c r="Z197"/>
      <c r="AA197"/>
      <c r="AB197"/>
      <c r="AC197"/>
      <c r="AD197"/>
      <c r="AE197"/>
      <c r="AF197"/>
      <c r="AG197"/>
      <c r="AH197" s="72"/>
      <c r="AI197" s="77"/>
      <c r="AJ197" s="77"/>
    </row>
    <row r="198" spans="5:36" s="13" customFormat="1">
      <c r="E198" s="72"/>
      <c r="F198"/>
      <c r="G198"/>
      <c r="H198"/>
      <c r="I198"/>
      <c r="J198"/>
      <c r="K198"/>
      <c r="L198"/>
      <c r="M198" s="66"/>
      <c r="O198"/>
      <c r="P198"/>
      <c r="Q198"/>
      <c r="R198"/>
      <c r="S198"/>
      <c r="T198"/>
      <c r="U198"/>
      <c r="V198"/>
      <c r="W198" s="66"/>
      <c r="Z198"/>
      <c r="AA198"/>
      <c r="AB198"/>
      <c r="AC198"/>
      <c r="AD198"/>
      <c r="AE198"/>
      <c r="AF198"/>
      <c r="AG198"/>
      <c r="AH198" s="72"/>
      <c r="AI198" s="77"/>
      <c r="AJ198" s="77"/>
    </row>
  </sheetData>
  <phoneticPr fontId="2" type="noConversion"/>
  <pageMargins left="0.7" right="0.7" top="0.75" bottom="0.75" header="0.3" footer="0.3"/>
  <drawing r:id="rId4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CD454675-D314-48CE-8CC6-0E4510E39A0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伊赫莱!I6:K6</xm:f>
              <xm:sqref>B6</xm:sqref>
            </x14:sparkline>
            <x14:sparkline>
              <xm:f>伊赫莱!I7:K7</xm:f>
              <xm:sqref>B7</xm:sqref>
            </x14:sparkline>
            <x14:sparkline>
              <xm:f>伊赫莱!I8:K8</xm:f>
              <xm:sqref>B8</xm:sqref>
            </x14:sparkline>
            <x14:sparkline>
              <xm:f>伊赫莱!I9:K9</xm:f>
              <xm:sqref>B9</xm:sqref>
            </x14:sparkline>
            <x14:sparkline>
              <xm:f>伊赫莱!I10:K10</xm:f>
              <xm:sqref>B10</xm:sqref>
            </x14:sparkline>
            <x14:sparkline>
              <xm:f>伊赫莱!I11:K11</xm:f>
              <xm:sqref>B11</xm:sqref>
            </x14:sparkline>
            <x14:sparkline>
              <xm:f>伊赫莱!I12:K12</xm:f>
              <xm:sqref>B12</xm:sqref>
            </x14:sparkline>
            <x14:sparkline>
              <xm:f>伊赫莱!I13:K13</xm:f>
              <xm:sqref>B13</xm:sqref>
            </x14:sparkline>
            <x14:sparkline>
              <xm:f>伊赫莱!I14:K14</xm:f>
              <xm:sqref>B14</xm:sqref>
            </x14:sparkline>
            <x14:sparkline>
              <xm:f>伊赫莱!I15:K15</xm:f>
              <xm:sqref>B15</xm:sqref>
            </x14:sparkline>
            <x14:sparkline>
              <xm:f>伊赫莱!I16:K16</xm:f>
              <xm:sqref>B16</xm:sqref>
            </x14:sparkline>
            <x14:sparkline>
              <xm:f>伊赫莱!I17:K17</xm:f>
              <xm:sqref>B17</xm:sqref>
            </x14:sparkline>
            <x14:sparkline>
              <xm:f>伊赫莱!I18:K18</xm:f>
              <xm:sqref>B18</xm:sqref>
            </x14:sparkline>
            <x14:sparkline>
              <xm:f>伊赫莱!I19:K19</xm:f>
              <xm:sqref>B19</xm:sqref>
            </x14:sparkline>
            <x14:sparkline>
              <xm:f>伊赫莱!I20:K20</xm:f>
              <xm:sqref>B20</xm:sqref>
            </x14:sparkline>
            <x14:sparkline>
              <xm:f>伊赫莱!I21:K21</xm:f>
              <xm:sqref>B21</xm:sqref>
            </x14:sparkline>
            <x14:sparkline>
              <xm:f>伊赫莱!I22:K22</xm:f>
              <xm:sqref>B22</xm:sqref>
            </x14:sparkline>
            <x14:sparkline>
              <xm:f>伊赫莱!I23:K23</xm:f>
              <xm:sqref>B23</xm:sqref>
            </x14:sparkline>
            <x14:sparkline>
              <xm:f>伊赫莱!I24:K24</xm:f>
              <xm:sqref>B24</xm:sqref>
            </x14:sparkline>
            <x14:sparkline>
              <xm:f>伊赫莱!I25:K25</xm:f>
              <xm:sqref>B25</xm:sqref>
            </x14:sparkline>
            <x14:sparkline>
              <xm:f>伊赫莱!I26:K26</xm:f>
              <xm:sqref>B26</xm:sqref>
            </x14:sparkline>
            <x14:sparkline>
              <xm:f>伊赫莱!I27:K27</xm:f>
              <xm:sqref>B27</xm:sqref>
            </x14:sparkline>
            <x14:sparkline>
              <xm:f>伊赫莱!I28:K28</xm:f>
              <xm:sqref>B28</xm:sqref>
            </x14:sparkline>
            <x14:sparkline>
              <xm:f>伊赫莱!I29:K29</xm:f>
              <xm:sqref>B29</xm:sqref>
            </x14:sparkline>
            <x14:sparkline>
              <xm:f>伊赫莱!I30:K30</xm:f>
              <xm:sqref>B30</xm:sqref>
            </x14:sparkline>
            <x14:sparkline>
              <xm:f>伊赫莱!I31:K31</xm:f>
              <xm:sqref>B31</xm:sqref>
            </x14:sparkline>
            <x14:sparkline>
              <xm:f>伊赫莱!I32:K32</xm:f>
              <xm:sqref>B32</xm:sqref>
            </x14:sparkline>
            <x14:sparkline>
              <xm:f>伊赫莱!I33:K33</xm:f>
              <xm:sqref>B33</xm:sqref>
            </x14:sparkline>
            <x14:sparkline>
              <xm:f>伊赫莱!I34:K34</xm:f>
              <xm:sqref>B34</xm:sqref>
            </x14:sparkline>
            <x14:sparkline>
              <xm:f>伊赫莱!I35:K35</xm:f>
              <xm:sqref>B35</xm:sqref>
            </x14:sparkline>
            <x14:sparkline>
              <xm:f>伊赫莱!I36:K36</xm:f>
              <xm:sqref>B36</xm:sqref>
            </x14:sparkline>
            <x14:sparkline>
              <xm:f>伊赫莱!I37:K37</xm:f>
              <xm:sqref>B37</xm:sqref>
            </x14:sparkline>
            <x14:sparkline>
              <xm:f>伊赫莱!I38:K38</xm:f>
              <xm:sqref>B38</xm:sqref>
            </x14:sparkline>
            <x14:sparkline>
              <xm:f>伊赫莱!I39:K39</xm:f>
              <xm:sqref>B39</xm:sqref>
            </x14:sparkline>
            <x14:sparkline>
              <xm:f>伊赫莱!I40:K40</xm:f>
              <xm:sqref>B40</xm:sqref>
            </x14:sparkline>
            <x14:sparkline>
              <xm:f>伊赫莱!I41:K41</xm:f>
              <xm:sqref>B41</xm:sqref>
            </x14:sparkline>
            <x14:sparkline>
              <xm:f>伊赫莱!I42:K42</xm:f>
              <xm:sqref>B42</xm:sqref>
            </x14:sparkline>
            <x14:sparkline>
              <xm:f>伊赫莱!I43:K43</xm:f>
              <xm:sqref>B43</xm:sqref>
            </x14:sparkline>
            <x14:sparkline>
              <xm:f>伊赫莱!I44:K44</xm:f>
              <xm:sqref>B44</xm:sqref>
            </x14:sparkline>
            <x14:sparkline>
              <xm:f>伊赫莱!I45:K45</xm:f>
              <xm:sqref>B45</xm:sqref>
            </x14:sparkline>
            <x14:sparkline>
              <xm:f>伊赫莱!I46:K46</xm:f>
              <xm:sqref>B46</xm:sqref>
            </x14:sparkline>
            <x14:sparkline>
              <xm:f>伊赫莱!I47:K47</xm:f>
              <xm:sqref>B47</xm:sqref>
            </x14:sparkline>
            <x14:sparkline>
              <xm:f>伊赫莱!I48:K48</xm:f>
              <xm:sqref>B48</xm:sqref>
            </x14:sparkline>
            <x14:sparkline>
              <xm:f>伊赫莱!I49:K49</xm:f>
              <xm:sqref>B49</xm:sqref>
            </x14:sparkline>
            <x14:sparkline>
              <xm:f>伊赫莱!I50:K50</xm:f>
              <xm:sqref>B50</xm:sqref>
            </x14:sparkline>
            <x14:sparkline>
              <xm:f>伊赫莱!I51:K51</xm:f>
              <xm:sqref>B51</xm:sqref>
            </x14:sparkline>
            <x14:sparkline>
              <xm:f>伊赫莱!I52:K52</xm:f>
              <xm:sqref>B52</xm:sqref>
            </x14:sparkline>
            <x14:sparkline>
              <xm:f>伊赫莱!I53:K53</xm:f>
              <xm:sqref>B53</xm:sqref>
            </x14:sparkline>
            <x14:sparkline>
              <xm:f>伊赫莱!I54:K54</xm:f>
              <xm:sqref>B54</xm:sqref>
            </x14:sparkline>
            <x14:sparkline>
              <xm:f>伊赫莱!I55:K55</xm:f>
              <xm:sqref>B55</xm:sqref>
            </x14:sparkline>
            <x14:sparkline>
              <xm:f>伊赫莱!I56:K56</xm:f>
              <xm:sqref>B56</xm:sqref>
            </x14:sparkline>
            <x14:sparkline>
              <xm:f>伊赫莱!I57:K57</xm:f>
              <xm:sqref>B57</xm:sqref>
            </x14:sparkline>
            <x14:sparkline>
              <xm:f>伊赫莱!I58:K58</xm:f>
              <xm:sqref>B58</xm:sqref>
            </x14:sparkline>
            <x14:sparkline>
              <xm:f>伊赫莱!I59:K59</xm:f>
              <xm:sqref>B59</xm:sqref>
            </x14:sparkline>
            <x14:sparkline>
              <xm:f>伊赫莱!I60:K60</xm:f>
              <xm:sqref>B60</xm:sqref>
            </x14:sparkline>
            <x14:sparkline>
              <xm:f>伊赫莱!I61:K61</xm:f>
              <xm:sqref>B61</xm:sqref>
            </x14:sparkline>
            <x14:sparkline>
              <xm:f>伊赫莱!I62:K62</xm:f>
              <xm:sqref>B62</xm:sqref>
            </x14:sparkline>
            <x14:sparkline>
              <xm:f>伊赫莱!I63:K63</xm:f>
              <xm:sqref>B63</xm:sqref>
            </x14:sparkline>
            <x14:sparkline>
              <xm:f>伊赫莱!I64:K64</xm:f>
              <xm:sqref>B64</xm:sqref>
            </x14:sparkline>
            <x14:sparkline>
              <xm:f>伊赫莱!I65:K65</xm:f>
              <xm:sqref>B65</xm:sqref>
            </x14:sparkline>
            <x14:sparkline>
              <xm:f>伊赫莱!I66:K66</xm:f>
              <xm:sqref>B66</xm:sqref>
            </x14:sparkline>
            <x14:sparkline>
              <xm:f>伊赫莱!I67:K67</xm:f>
              <xm:sqref>B67</xm:sqref>
            </x14:sparkline>
            <x14:sparkline>
              <xm:f>伊赫莱!I68:K68</xm:f>
              <xm:sqref>B68</xm:sqref>
            </x14:sparkline>
            <x14:sparkline>
              <xm:f>伊赫莱!I69:K69</xm:f>
              <xm:sqref>B69</xm:sqref>
            </x14:sparkline>
            <x14:sparkline>
              <xm:f>伊赫莱!I70:K70</xm:f>
              <xm:sqref>B70</xm:sqref>
            </x14:sparkline>
            <x14:sparkline>
              <xm:f>伊赫莱!I71:K71</xm:f>
              <xm:sqref>B71</xm:sqref>
            </x14:sparkline>
            <x14:sparkline>
              <xm:f>伊赫莱!I72:K72</xm:f>
              <xm:sqref>B72</xm:sqref>
            </x14:sparkline>
            <x14:sparkline>
              <xm:f>伊赫莱!I73:K73</xm:f>
              <xm:sqref>B73</xm:sqref>
            </x14:sparkline>
            <x14:sparkline>
              <xm:f>伊赫莱!I74:K74</xm:f>
              <xm:sqref>B74</xm:sqref>
            </x14:sparkline>
            <x14:sparkline>
              <xm:f>伊赫莱!I75:K75</xm:f>
              <xm:sqref>B75</xm:sqref>
            </x14:sparkline>
            <x14:sparkline>
              <xm:f>伊赫莱!I76:K76</xm:f>
              <xm:sqref>B76</xm:sqref>
            </x14:sparkline>
            <x14:sparkline>
              <xm:f>伊赫莱!I77:K77</xm:f>
              <xm:sqref>B77</xm:sqref>
            </x14:sparkline>
            <x14:sparkline>
              <xm:f>伊赫莱!I78:K78</xm:f>
              <xm:sqref>B78</xm:sqref>
            </x14:sparkline>
            <x14:sparkline>
              <xm:f>伊赫莱!I79:K79</xm:f>
              <xm:sqref>B79</xm:sqref>
            </x14:sparkline>
            <x14:sparkline>
              <xm:f>伊赫莱!I80:K80</xm:f>
              <xm:sqref>B80</xm:sqref>
            </x14:sparkline>
            <x14:sparkline>
              <xm:f>伊赫莱!I81:K81</xm:f>
              <xm:sqref>B81</xm:sqref>
            </x14:sparkline>
            <x14:sparkline>
              <xm:f>伊赫莱!I82:K82</xm:f>
              <xm:sqref>B82</xm:sqref>
            </x14:sparkline>
            <x14:sparkline>
              <xm:f>伊赫莱!I83:K83</xm:f>
              <xm:sqref>B83</xm:sqref>
            </x14:sparkline>
            <x14:sparkline>
              <xm:f>伊赫莱!I84:K84</xm:f>
              <xm:sqref>B84</xm:sqref>
            </x14:sparkline>
            <x14:sparkline>
              <xm:f>伊赫莱!I85:K85</xm:f>
              <xm:sqref>B85</xm:sqref>
            </x14:sparkline>
            <x14:sparkline>
              <xm:f>伊赫莱!I86:K86</xm:f>
              <xm:sqref>B86</xm:sqref>
            </x14:sparkline>
            <x14:sparkline>
              <xm:f>伊赫莱!I87:K87</xm:f>
              <xm:sqref>B87</xm:sqref>
            </x14:sparkline>
            <x14:sparkline>
              <xm:f>伊赫莱!I88:K88</xm:f>
              <xm:sqref>B88</xm:sqref>
            </x14:sparkline>
            <x14:sparkline>
              <xm:f>伊赫莱!I89:K89</xm:f>
              <xm:sqref>B89</xm:sqref>
            </x14:sparkline>
            <x14:sparkline>
              <xm:f>伊赫莱!I90:K90</xm:f>
              <xm:sqref>B90</xm:sqref>
            </x14:sparkline>
            <x14:sparkline>
              <xm:f>伊赫莱!I91:K91</xm:f>
              <xm:sqref>B91</xm:sqref>
            </x14:sparkline>
            <x14:sparkline>
              <xm:f>伊赫莱!I92:K92</xm:f>
              <xm:sqref>B92</xm:sqref>
            </x14:sparkline>
            <x14:sparkline>
              <xm:f>伊赫莱!I93:K93</xm:f>
              <xm:sqref>B93</xm:sqref>
            </x14:sparkline>
            <x14:sparkline>
              <xm:f>伊赫莱!I94:K94</xm:f>
              <xm:sqref>B94</xm:sqref>
            </x14:sparkline>
            <x14:sparkline>
              <xm:f>伊赫莱!I95:K95</xm:f>
              <xm:sqref>B95</xm:sqref>
            </x14:sparkline>
            <x14:sparkline>
              <xm:f>伊赫莱!I96:K96</xm:f>
              <xm:sqref>B96</xm:sqref>
            </x14:sparkline>
            <x14:sparkline>
              <xm:f>伊赫莱!I97:K97</xm:f>
              <xm:sqref>B97</xm:sqref>
            </x14:sparkline>
            <x14:sparkline>
              <xm:f>伊赫莱!I98:K98</xm:f>
              <xm:sqref>B98</xm:sqref>
            </x14:sparkline>
            <x14:sparkline>
              <xm:f>伊赫莱!I99:K99</xm:f>
              <xm:sqref>B99</xm:sqref>
            </x14:sparkline>
            <x14:sparkline>
              <xm:f>伊赫莱!I100:K100</xm:f>
              <xm:sqref>B100</xm:sqref>
            </x14:sparkline>
            <x14:sparkline>
              <xm:f>伊赫莱!I101:K101</xm:f>
              <xm:sqref>B101</xm:sqref>
            </x14:sparkline>
            <x14:sparkline>
              <xm:f>伊赫莱!I102:K102</xm:f>
              <xm:sqref>B102</xm:sqref>
            </x14:sparkline>
            <x14:sparkline>
              <xm:f>伊赫莱!I103:K103</xm:f>
              <xm:sqref>B103</xm:sqref>
            </x14:sparkline>
            <x14:sparkline>
              <xm:f>伊赫莱!I104:K104</xm:f>
              <xm:sqref>B104</xm:sqref>
            </x14:sparkline>
            <x14:sparkline>
              <xm:f>伊赫莱!I105:K105</xm:f>
              <xm:sqref>B105</xm:sqref>
            </x14:sparkline>
            <x14:sparkline>
              <xm:f>伊赫莱!I106:K106</xm:f>
              <xm:sqref>B106</xm:sqref>
            </x14:sparkline>
            <x14:sparkline>
              <xm:f>伊赫莱!I107:K107</xm:f>
              <xm:sqref>B107</xm:sqref>
            </x14:sparkline>
            <x14:sparkline>
              <xm:f>伊赫莱!I108:K108</xm:f>
              <xm:sqref>B108</xm:sqref>
            </x14:sparkline>
            <x14:sparkline>
              <xm:f>伊赫莱!I109:K109</xm:f>
              <xm:sqref>B109</xm:sqref>
            </x14:sparkline>
            <x14:sparkline>
              <xm:f>伊赫莱!I110:K110</xm:f>
              <xm:sqref>B110</xm:sqref>
            </x14:sparkline>
            <x14:sparkline>
              <xm:f>伊赫莱!I111:K111</xm:f>
              <xm:sqref>B111</xm:sqref>
            </x14:sparkline>
            <x14:sparkline>
              <xm:f>伊赫莱!I112:K112</xm:f>
              <xm:sqref>B112</xm:sqref>
            </x14:sparkline>
            <x14:sparkline>
              <xm:f>伊赫莱!I113:K113</xm:f>
              <xm:sqref>B113</xm:sqref>
            </x14:sparkline>
            <x14:sparkline>
              <xm:f>伊赫莱!I114:K114</xm:f>
              <xm:sqref>B114</xm:sqref>
            </x14:sparkline>
            <x14:sparkline>
              <xm:f>伊赫莱!I115:K115</xm:f>
              <xm:sqref>B115</xm:sqref>
            </x14:sparkline>
            <x14:sparkline>
              <xm:f>伊赫莱!I116:K116</xm:f>
              <xm:sqref>B116</xm:sqref>
            </x14:sparkline>
            <x14:sparkline>
              <xm:f>伊赫莱!I117:K117</xm:f>
              <xm:sqref>B117</xm:sqref>
            </x14:sparkline>
            <x14:sparkline>
              <xm:f>伊赫莱!I118:K118</xm:f>
              <xm:sqref>B118</xm:sqref>
            </x14:sparkline>
            <x14:sparkline>
              <xm:f>伊赫莱!I119:K119</xm:f>
              <xm:sqref>B119</xm:sqref>
            </x14:sparkline>
            <x14:sparkline>
              <xm:f>伊赫莱!I120:K120</xm:f>
              <xm:sqref>B120</xm:sqref>
            </x14:sparkline>
            <x14:sparkline>
              <xm:f>伊赫莱!I121:K121</xm:f>
              <xm:sqref>B121</xm:sqref>
            </x14:sparkline>
            <x14:sparkline>
              <xm:f>伊赫莱!I122:K122</xm:f>
              <xm:sqref>B122</xm:sqref>
            </x14:sparkline>
            <x14:sparkline>
              <xm:f>伊赫莱!I123:K123</xm:f>
              <xm:sqref>B123</xm:sqref>
            </x14:sparkline>
            <x14:sparkline>
              <xm:f>伊赫莱!I124:K124</xm:f>
              <xm:sqref>B124</xm:sqref>
            </x14:sparkline>
            <x14:sparkline>
              <xm:f>伊赫莱!I125:K125</xm:f>
              <xm:sqref>B125</xm:sqref>
            </x14:sparkline>
            <x14:sparkline>
              <xm:f>伊赫莱!I126:K126</xm:f>
              <xm:sqref>B126</xm:sqref>
            </x14:sparkline>
            <x14:sparkline>
              <xm:f>伊赫莱!I127:K127</xm:f>
              <xm:sqref>B127</xm:sqref>
            </x14:sparkline>
            <x14:sparkline>
              <xm:f>伊赫莱!I128:K128</xm:f>
              <xm:sqref>B128</xm:sqref>
            </x14:sparkline>
            <x14:sparkline>
              <xm:f>伊赫莱!I129:K129</xm:f>
              <xm:sqref>B129</xm:sqref>
            </x14:sparkline>
            <x14:sparkline>
              <xm:f>伊赫莱!I130:K130</xm:f>
              <xm:sqref>B130</xm:sqref>
            </x14:sparkline>
            <x14:sparkline>
              <xm:f>伊赫莱!I131:K131</xm:f>
              <xm:sqref>B131</xm:sqref>
            </x14:sparkline>
            <x14:sparkline>
              <xm:f>伊赫莱!I132:K132</xm:f>
              <xm:sqref>B132</xm:sqref>
            </x14:sparkline>
            <x14:sparkline>
              <xm:f>伊赫莱!I133:K133</xm:f>
              <xm:sqref>B133</xm:sqref>
            </x14:sparkline>
            <x14:sparkline>
              <xm:f>伊赫莱!I134:K134</xm:f>
              <xm:sqref>B134</xm:sqref>
            </x14:sparkline>
            <x14:sparkline>
              <xm:f>伊赫莱!I135:K135</xm:f>
              <xm:sqref>B135</xm:sqref>
            </x14:sparkline>
            <x14:sparkline>
              <xm:f>伊赫莱!I136:K136</xm:f>
              <xm:sqref>B136</xm:sqref>
            </x14:sparkline>
            <x14:sparkline>
              <xm:f>伊赫莱!I137:K137</xm:f>
              <xm:sqref>B137</xm:sqref>
            </x14:sparkline>
            <x14:sparkline>
              <xm:f>伊赫莱!I138:K138</xm:f>
              <xm:sqref>B138</xm:sqref>
            </x14:sparkline>
            <x14:sparkline>
              <xm:f>伊赫莱!I139:K139</xm:f>
              <xm:sqref>B139</xm:sqref>
            </x14:sparkline>
            <x14:sparkline>
              <xm:f>伊赫莱!I140:K140</xm:f>
              <xm:sqref>B140</xm:sqref>
            </x14:sparkline>
            <x14:sparkline>
              <xm:f>伊赫莱!I141:K141</xm:f>
              <xm:sqref>B141</xm:sqref>
            </x14:sparkline>
            <x14:sparkline>
              <xm:f>伊赫莱!I142:K142</xm:f>
              <xm:sqref>B142</xm:sqref>
            </x14:sparkline>
            <x14:sparkline>
              <xm:f>伊赫莱!I143:K143</xm:f>
              <xm:sqref>B143</xm:sqref>
            </x14:sparkline>
            <x14:sparkline>
              <xm:f>伊赫莱!I144:K144</xm:f>
              <xm:sqref>B144</xm:sqref>
            </x14:sparkline>
            <x14:sparkline>
              <xm:f>伊赫莱!I145:K145</xm:f>
              <xm:sqref>B145</xm:sqref>
            </x14:sparkline>
            <x14:sparkline>
              <xm:f>伊赫莱!I146:K146</xm:f>
              <xm:sqref>B146</xm:sqref>
            </x14:sparkline>
            <x14:sparkline>
              <xm:f>伊赫莱!I147:K147</xm:f>
              <xm:sqref>B147</xm:sqref>
            </x14:sparkline>
            <x14:sparkline>
              <xm:f>伊赫莱!I148:K148</xm:f>
              <xm:sqref>B148</xm:sqref>
            </x14:sparkline>
            <x14:sparkline>
              <xm:f>伊赫莱!I149:K149</xm:f>
              <xm:sqref>B149</xm:sqref>
            </x14:sparkline>
            <x14:sparkline>
              <xm:f>伊赫莱!I150:K150</xm:f>
              <xm:sqref>B150</xm:sqref>
            </x14:sparkline>
            <x14:sparkline>
              <xm:f>伊赫莱!I151:K151</xm:f>
              <xm:sqref>B151</xm:sqref>
            </x14:sparkline>
            <x14:sparkline>
              <xm:f>伊赫莱!I152:K152</xm:f>
              <xm:sqref>B152</xm:sqref>
            </x14:sparkline>
            <x14:sparkline>
              <xm:f>伊赫莱!I153:K153</xm:f>
              <xm:sqref>B153</xm:sqref>
            </x14:sparkline>
            <x14:sparkline>
              <xm:f>伊赫莱!I154:K154</xm:f>
              <xm:sqref>B154</xm:sqref>
            </x14:sparkline>
            <x14:sparkline>
              <xm:f>伊赫莱!I155:K155</xm:f>
              <xm:sqref>B155</xm:sqref>
            </x14:sparkline>
            <x14:sparkline>
              <xm:f>伊赫莱!I156:K156</xm:f>
              <xm:sqref>B156</xm:sqref>
            </x14:sparkline>
            <x14:sparkline>
              <xm:f>伊赫莱!I157:K157</xm:f>
              <xm:sqref>B157</xm:sqref>
            </x14:sparkline>
            <x14:sparkline>
              <xm:f>伊赫莱!I158:K158</xm:f>
              <xm:sqref>B158</xm:sqref>
            </x14:sparkline>
            <x14:sparkline>
              <xm:f>伊赫莱!I159:K159</xm:f>
              <xm:sqref>B159</xm:sqref>
            </x14:sparkline>
            <x14:sparkline>
              <xm:f>伊赫莱!I160:K160</xm:f>
              <xm:sqref>B160</xm:sqref>
            </x14:sparkline>
            <x14:sparkline>
              <xm:f>伊赫莱!I161:K161</xm:f>
              <xm:sqref>B161</xm:sqref>
            </x14:sparkline>
            <x14:sparkline>
              <xm:f>伊赫莱!I162:K162</xm:f>
              <xm:sqref>B162</xm:sqref>
            </x14:sparkline>
            <x14:sparkline>
              <xm:f>伊赫莱!I163:K163</xm:f>
              <xm:sqref>B163</xm:sqref>
            </x14:sparkline>
            <x14:sparkline>
              <xm:f>伊赫莱!I164:K164</xm:f>
              <xm:sqref>B164</xm:sqref>
            </x14:sparkline>
            <x14:sparkline>
              <xm:f>伊赫莱!I165:K165</xm:f>
              <xm:sqref>B165</xm:sqref>
            </x14:sparkline>
            <x14:sparkline>
              <xm:f>伊赫莱!I166:K166</xm:f>
              <xm:sqref>B166</xm:sqref>
            </x14:sparkline>
            <x14:sparkline>
              <xm:f>伊赫莱!I167:K167</xm:f>
              <xm:sqref>B167</xm:sqref>
            </x14:sparkline>
            <x14:sparkline>
              <xm:f>伊赫莱!I168:K168</xm:f>
              <xm:sqref>B168</xm:sqref>
            </x14:sparkline>
            <x14:sparkline>
              <xm:f>伊赫莱!I169:K169</xm:f>
              <xm:sqref>B169</xm:sqref>
            </x14:sparkline>
            <x14:sparkline>
              <xm:f>伊赫莱!I170:K170</xm:f>
              <xm:sqref>B170</xm:sqref>
            </x14:sparkline>
            <x14:sparkline>
              <xm:f>伊赫莱!I171:K171</xm:f>
              <xm:sqref>B171</xm:sqref>
            </x14:sparkline>
            <x14:sparkline>
              <xm:f>伊赫莱!I172:K172</xm:f>
              <xm:sqref>B172</xm:sqref>
            </x14:sparkline>
            <x14:sparkline>
              <xm:f>伊赫莱!I173:K173</xm:f>
              <xm:sqref>B173</xm:sqref>
            </x14:sparkline>
            <x14:sparkline>
              <xm:f>伊赫莱!I174:K174</xm:f>
              <xm:sqref>B174</xm:sqref>
            </x14:sparkline>
            <x14:sparkline>
              <xm:f>伊赫莱!I175:K175</xm:f>
              <xm:sqref>B175</xm:sqref>
            </x14:sparkline>
            <x14:sparkline>
              <xm:f>伊赫莱!I176:K176</xm:f>
              <xm:sqref>B176</xm:sqref>
            </x14:sparkline>
            <x14:sparkline>
              <xm:f>伊赫莱!I177:K177</xm:f>
              <xm:sqref>B177</xm:sqref>
            </x14:sparkline>
            <x14:sparkline>
              <xm:f>伊赫莱!I178:K178</xm:f>
              <xm:sqref>B178</xm:sqref>
            </x14:sparkline>
            <x14:sparkline>
              <xm:f>伊赫莱!I179:K179</xm:f>
              <xm:sqref>B179</xm:sqref>
            </x14:sparkline>
            <x14:sparkline>
              <xm:f>伊赫莱!I180:K180</xm:f>
              <xm:sqref>B180</xm:sqref>
            </x14:sparkline>
            <x14:sparkline>
              <xm:f>伊赫莱!I181:K181</xm:f>
              <xm:sqref>B181</xm:sqref>
            </x14:sparkline>
            <x14:sparkline>
              <xm:f>伊赫莱!I182:K182</xm:f>
              <xm:sqref>B182</xm:sqref>
            </x14:sparkline>
            <x14:sparkline>
              <xm:f>伊赫莱!I183:K183</xm:f>
              <xm:sqref>B183</xm:sqref>
            </x14:sparkline>
            <x14:sparkline>
              <xm:f>伊赫莱!I184:K184</xm:f>
              <xm:sqref>B184</xm:sqref>
            </x14:sparkline>
            <x14:sparkline>
              <xm:f>伊赫莱!I185:K185</xm:f>
              <xm:sqref>B185</xm:sqref>
            </x14:sparkline>
            <x14:sparkline>
              <xm:f>伊赫莱!I186:K186</xm:f>
              <xm:sqref>B186</xm:sqref>
            </x14:sparkline>
            <x14:sparkline>
              <xm:f>伊赫莱!I187:K187</xm:f>
              <xm:sqref>B187</xm:sqref>
            </x14:sparkline>
            <x14:sparkline>
              <xm:f>伊赫莱!I188:K188</xm:f>
              <xm:sqref>B188</xm:sqref>
            </x14:sparkline>
            <x14:sparkline>
              <xm:f>伊赫莱!I189:K189</xm:f>
              <xm:sqref>B189</xm:sqref>
            </x14:sparkline>
            <x14:sparkline>
              <xm:f>伊赫莱!I190:K190</xm:f>
              <xm:sqref>B190</xm:sqref>
            </x14:sparkline>
            <x14:sparkline>
              <xm:f>伊赫莱!I191:K191</xm:f>
              <xm:sqref>B191</xm:sqref>
            </x14:sparkline>
          </x14:sparklines>
        </x14:sparklineGroup>
        <x14:sparklineGroup displayEmptyCellsAs="gap" markers="1" xr2:uid="{6E66E5DA-B3FE-43C5-B75E-944FBD29FC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伊赫莱!T6:V6</xm:f>
              <xm:sqref>C6</xm:sqref>
            </x14:sparkline>
            <x14:sparkline>
              <xm:f>伊赫莱!T7:V7</xm:f>
              <xm:sqref>C7</xm:sqref>
            </x14:sparkline>
            <x14:sparkline>
              <xm:f>伊赫莱!T8:V8</xm:f>
              <xm:sqref>C8</xm:sqref>
            </x14:sparkline>
            <x14:sparkline>
              <xm:f>伊赫莱!T9:V9</xm:f>
              <xm:sqref>C9</xm:sqref>
            </x14:sparkline>
            <x14:sparkline>
              <xm:f>伊赫莱!T10:V10</xm:f>
              <xm:sqref>C10</xm:sqref>
            </x14:sparkline>
            <x14:sparkline>
              <xm:f>伊赫莱!T11:V11</xm:f>
              <xm:sqref>C11</xm:sqref>
            </x14:sparkline>
            <x14:sparkline>
              <xm:f>伊赫莱!T12:V12</xm:f>
              <xm:sqref>C12</xm:sqref>
            </x14:sparkline>
            <x14:sparkline>
              <xm:f>伊赫莱!T13:V13</xm:f>
              <xm:sqref>C13</xm:sqref>
            </x14:sparkline>
            <x14:sparkline>
              <xm:f>伊赫莱!T14:V14</xm:f>
              <xm:sqref>C14</xm:sqref>
            </x14:sparkline>
            <x14:sparkline>
              <xm:f>伊赫莱!T15:V15</xm:f>
              <xm:sqref>C15</xm:sqref>
            </x14:sparkline>
            <x14:sparkline>
              <xm:f>伊赫莱!T16:V16</xm:f>
              <xm:sqref>C16</xm:sqref>
            </x14:sparkline>
            <x14:sparkline>
              <xm:f>伊赫莱!T17:V17</xm:f>
              <xm:sqref>C17</xm:sqref>
            </x14:sparkline>
            <x14:sparkline>
              <xm:f>伊赫莱!T18:V18</xm:f>
              <xm:sqref>C18</xm:sqref>
            </x14:sparkline>
            <x14:sparkline>
              <xm:f>伊赫莱!T19:V19</xm:f>
              <xm:sqref>C19</xm:sqref>
            </x14:sparkline>
            <x14:sparkline>
              <xm:f>伊赫莱!T20:V20</xm:f>
              <xm:sqref>C20</xm:sqref>
            </x14:sparkline>
            <x14:sparkline>
              <xm:f>伊赫莱!T21:V21</xm:f>
              <xm:sqref>C21</xm:sqref>
            </x14:sparkline>
            <x14:sparkline>
              <xm:f>伊赫莱!T22:V22</xm:f>
              <xm:sqref>C22</xm:sqref>
            </x14:sparkline>
            <x14:sparkline>
              <xm:f>伊赫莱!T23:V23</xm:f>
              <xm:sqref>C23</xm:sqref>
            </x14:sparkline>
            <x14:sparkline>
              <xm:f>伊赫莱!T24:V24</xm:f>
              <xm:sqref>C24</xm:sqref>
            </x14:sparkline>
            <x14:sparkline>
              <xm:f>伊赫莱!T25:V25</xm:f>
              <xm:sqref>C25</xm:sqref>
            </x14:sparkline>
            <x14:sparkline>
              <xm:f>伊赫莱!T26:V26</xm:f>
              <xm:sqref>C26</xm:sqref>
            </x14:sparkline>
            <x14:sparkline>
              <xm:f>伊赫莱!T27:V27</xm:f>
              <xm:sqref>C27</xm:sqref>
            </x14:sparkline>
            <x14:sparkline>
              <xm:f>伊赫莱!T28:V28</xm:f>
              <xm:sqref>C28</xm:sqref>
            </x14:sparkline>
            <x14:sparkline>
              <xm:f>伊赫莱!T29:V29</xm:f>
              <xm:sqref>C29</xm:sqref>
            </x14:sparkline>
            <x14:sparkline>
              <xm:f>伊赫莱!T30:V30</xm:f>
              <xm:sqref>C30</xm:sqref>
            </x14:sparkline>
            <x14:sparkline>
              <xm:f>伊赫莱!T31:V31</xm:f>
              <xm:sqref>C31</xm:sqref>
            </x14:sparkline>
            <x14:sparkline>
              <xm:f>伊赫莱!T32:V32</xm:f>
              <xm:sqref>C32</xm:sqref>
            </x14:sparkline>
            <x14:sparkline>
              <xm:f>伊赫莱!T33:V33</xm:f>
              <xm:sqref>C33</xm:sqref>
            </x14:sparkline>
            <x14:sparkline>
              <xm:f>伊赫莱!T34:V34</xm:f>
              <xm:sqref>C34</xm:sqref>
            </x14:sparkline>
            <x14:sparkline>
              <xm:f>伊赫莱!T35:V35</xm:f>
              <xm:sqref>C35</xm:sqref>
            </x14:sparkline>
            <x14:sparkline>
              <xm:f>伊赫莱!T36:V36</xm:f>
              <xm:sqref>C36</xm:sqref>
            </x14:sparkline>
            <x14:sparkline>
              <xm:f>伊赫莱!T37:V37</xm:f>
              <xm:sqref>C37</xm:sqref>
            </x14:sparkline>
            <x14:sparkline>
              <xm:f>伊赫莱!T38:V38</xm:f>
              <xm:sqref>C38</xm:sqref>
            </x14:sparkline>
            <x14:sparkline>
              <xm:f>伊赫莱!T39:V39</xm:f>
              <xm:sqref>C39</xm:sqref>
            </x14:sparkline>
            <x14:sparkline>
              <xm:f>伊赫莱!T40:V40</xm:f>
              <xm:sqref>C40</xm:sqref>
            </x14:sparkline>
            <x14:sparkline>
              <xm:f>伊赫莱!T41:V41</xm:f>
              <xm:sqref>C41</xm:sqref>
            </x14:sparkline>
            <x14:sparkline>
              <xm:f>伊赫莱!T42:V42</xm:f>
              <xm:sqref>C42</xm:sqref>
            </x14:sparkline>
            <x14:sparkline>
              <xm:f>伊赫莱!T43:V43</xm:f>
              <xm:sqref>C43</xm:sqref>
            </x14:sparkline>
            <x14:sparkline>
              <xm:f>伊赫莱!T44:V44</xm:f>
              <xm:sqref>C44</xm:sqref>
            </x14:sparkline>
            <x14:sparkline>
              <xm:f>伊赫莱!T45:V45</xm:f>
              <xm:sqref>C45</xm:sqref>
            </x14:sparkline>
            <x14:sparkline>
              <xm:f>伊赫莱!T46:V46</xm:f>
              <xm:sqref>C46</xm:sqref>
            </x14:sparkline>
            <x14:sparkline>
              <xm:f>伊赫莱!T47:V47</xm:f>
              <xm:sqref>C47</xm:sqref>
            </x14:sparkline>
            <x14:sparkline>
              <xm:f>伊赫莱!T48:V48</xm:f>
              <xm:sqref>C48</xm:sqref>
            </x14:sparkline>
            <x14:sparkline>
              <xm:f>伊赫莱!T49:V49</xm:f>
              <xm:sqref>C49</xm:sqref>
            </x14:sparkline>
            <x14:sparkline>
              <xm:f>伊赫莱!T50:V50</xm:f>
              <xm:sqref>C50</xm:sqref>
            </x14:sparkline>
            <x14:sparkline>
              <xm:f>伊赫莱!T51:V51</xm:f>
              <xm:sqref>C51</xm:sqref>
            </x14:sparkline>
            <x14:sparkline>
              <xm:f>伊赫莱!T52:V52</xm:f>
              <xm:sqref>C52</xm:sqref>
            </x14:sparkline>
            <x14:sparkline>
              <xm:f>伊赫莱!T53:V53</xm:f>
              <xm:sqref>C53</xm:sqref>
            </x14:sparkline>
            <x14:sparkline>
              <xm:f>伊赫莱!T54:V54</xm:f>
              <xm:sqref>C54</xm:sqref>
            </x14:sparkline>
            <x14:sparkline>
              <xm:f>伊赫莱!T55:V55</xm:f>
              <xm:sqref>C55</xm:sqref>
            </x14:sparkline>
            <x14:sparkline>
              <xm:f>伊赫莱!T56:V56</xm:f>
              <xm:sqref>C56</xm:sqref>
            </x14:sparkline>
            <x14:sparkline>
              <xm:f>伊赫莱!T57:V57</xm:f>
              <xm:sqref>C57</xm:sqref>
            </x14:sparkline>
            <x14:sparkline>
              <xm:f>伊赫莱!T58:V58</xm:f>
              <xm:sqref>C58</xm:sqref>
            </x14:sparkline>
            <x14:sparkline>
              <xm:f>伊赫莱!T59:V59</xm:f>
              <xm:sqref>C59</xm:sqref>
            </x14:sparkline>
            <x14:sparkline>
              <xm:f>伊赫莱!T60:V60</xm:f>
              <xm:sqref>C60</xm:sqref>
            </x14:sparkline>
            <x14:sparkline>
              <xm:f>伊赫莱!T61:V61</xm:f>
              <xm:sqref>C61</xm:sqref>
            </x14:sparkline>
            <x14:sparkline>
              <xm:f>伊赫莱!T62:V62</xm:f>
              <xm:sqref>C62</xm:sqref>
            </x14:sparkline>
            <x14:sparkline>
              <xm:f>伊赫莱!T63:V63</xm:f>
              <xm:sqref>C63</xm:sqref>
            </x14:sparkline>
            <x14:sparkline>
              <xm:f>伊赫莱!T64:V64</xm:f>
              <xm:sqref>C64</xm:sqref>
            </x14:sparkline>
            <x14:sparkline>
              <xm:f>伊赫莱!T65:V65</xm:f>
              <xm:sqref>C65</xm:sqref>
            </x14:sparkline>
            <x14:sparkline>
              <xm:f>伊赫莱!T66:V66</xm:f>
              <xm:sqref>C66</xm:sqref>
            </x14:sparkline>
            <x14:sparkline>
              <xm:f>伊赫莱!T67:V67</xm:f>
              <xm:sqref>C67</xm:sqref>
            </x14:sparkline>
            <x14:sparkline>
              <xm:f>伊赫莱!T68:V68</xm:f>
              <xm:sqref>C68</xm:sqref>
            </x14:sparkline>
            <x14:sparkline>
              <xm:f>伊赫莱!T69:V69</xm:f>
              <xm:sqref>C69</xm:sqref>
            </x14:sparkline>
            <x14:sparkline>
              <xm:f>伊赫莱!T70:V70</xm:f>
              <xm:sqref>C70</xm:sqref>
            </x14:sparkline>
            <x14:sparkline>
              <xm:f>伊赫莱!T71:V71</xm:f>
              <xm:sqref>C71</xm:sqref>
            </x14:sparkline>
            <x14:sparkline>
              <xm:f>伊赫莱!T72:V72</xm:f>
              <xm:sqref>C72</xm:sqref>
            </x14:sparkline>
            <x14:sparkline>
              <xm:f>伊赫莱!T73:V73</xm:f>
              <xm:sqref>C73</xm:sqref>
            </x14:sparkline>
            <x14:sparkline>
              <xm:f>伊赫莱!T74:V74</xm:f>
              <xm:sqref>C74</xm:sqref>
            </x14:sparkline>
            <x14:sparkline>
              <xm:f>伊赫莱!T75:V75</xm:f>
              <xm:sqref>C75</xm:sqref>
            </x14:sparkline>
            <x14:sparkline>
              <xm:f>伊赫莱!T76:V76</xm:f>
              <xm:sqref>C76</xm:sqref>
            </x14:sparkline>
            <x14:sparkline>
              <xm:f>伊赫莱!T77:V77</xm:f>
              <xm:sqref>C77</xm:sqref>
            </x14:sparkline>
            <x14:sparkline>
              <xm:f>伊赫莱!T78:V78</xm:f>
              <xm:sqref>C78</xm:sqref>
            </x14:sparkline>
            <x14:sparkline>
              <xm:f>伊赫莱!T79:V79</xm:f>
              <xm:sqref>C79</xm:sqref>
            </x14:sparkline>
            <x14:sparkline>
              <xm:f>伊赫莱!T80:V80</xm:f>
              <xm:sqref>C80</xm:sqref>
            </x14:sparkline>
            <x14:sparkline>
              <xm:f>伊赫莱!T81:V81</xm:f>
              <xm:sqref>C81</xm:sqref>
            </x14:sparkline>
            <x14:sparkline>
              <xm:f>伊赫莱!T82:V82</xm:f>
              <xm:sqref>C82</xm:sqref>
            </x14:sparkline>
            <x14:sparkline>
              <xm:f>伊赫莱!T83:V83</xm:f>
              <xm:sqref>C83</xm:sqref>
            </x14:sparkline>
            <x14:sparkline>
              <xm:f>伊赫莱!T84:V84</xm:f>
              <xm:sqref>C84</xm:sqref>
            </x14:sparkline>
            <x14:sparkline>
              <xm:f>伊赫莱!T85:V85</xm:f>
              <xm:sqref>C85</xm:sqref>
            </x14:sparkline>
            <x14:sparkline>
              <xm:f>伊赫莱!T86:V86</xm:f>
              <xm:sqref>C86</xm:sqref>
            </x14:sparkline>
            <x14:sparkline>
              <xm:f>伊赫莱!T87:V87</xm:f>
              <xm:sqref>C87</xm:sqref>
            </x14:sparkline>
            <x14:sparkline>
              <xm:f>伊赫莱!T88:V88</xm:f>
              <xm:sqref>C88</xm:sqref>
            </x14:sparkline>
            <x14:sparkline>
              <xm:f>伊赫莱!T89:V89</xm:f>
              <xm:sqref>C89</xm:sqref>
            </x14:sparkline>
            <x14:sparkline>
              <xm:f>伊赫莱!T90:V90</xm:f>
              <xm:sqref>C90</xm:sqref>
            </x14:sparkline>
            <x14:sparkline>
              <xm:f>伊赫莱!T91:V91</xm:f>
              <xm:sqref>C91</xm:sqref>
            </x14:sparkline>
            <x14:sparkline>
              <xm:f>伊赫莱!T92:V92</xm:f>
              <xm:sqref>C92</xm:sqref>
            </x14:sparkline>
            <x14:sparkline>
              <xm:f>伊赫莱!T93:V93</xm:f>
              <xm:sqref>C93</xm:sqref>
            </x14:sparkline>
            <x14:sparkline>
              <xm:f>伊赫莱!T94:V94</xm:f>
              <xm:sqref>C94</xm:sqref>
            </x14:sparkline>
            <x14:sparkline>
              <xm:f>伊赫莱!T95:V95</xm:f>
              <xm:sqref>C95</xm:sqref>
            </x14:sparkline>
            <x14:sparkline>
              <xm:f>伊赫莱!T96:V96</xm:f>
              <xm:sqref>C96</xm:sqref>
            </x14:sparkline>
            <x14:sparkline>
              <xm:f>伊赫莱!T97:V97</xm:f>
              <xm:sqref>C97</xm:sqref>
            </x14:sparkline>
            <x14:sparkline>
              <xm:f>伊赫莱!T98:V98</xm:f>
              <xm:sqref>C98</xm:sqref>
            </x14:sparkline>
            <x14:sparkline>
              <xm:f>伊赫莱!T99:V99</xm:f>
              <xm:sqref>C99</xm:sqref>
            </x14:sparkline>
            <x14:sparkline>
              <xm:f>伊赫莱!T100:V100</xm:f>
              <xm:sqref>C100</xm:sqref>
            </x14:sparkline>
            <x14:sparkline>
              <xm:f>伊赫莱!T101:V101</xm:f>
              <xm:sqref>C101</xm:sqref>
            </x14:sparkline>
            <x14:sparkline>
              <xm:f>伊赫莱!T102:V102</xm:f>
              <xm:sqref>C102</xm:sqref>
            </x14:sparkline>
            <x14:sparkline>
              <xm:f>伊赫莱!T103:V103</xm:f>
              <xm:sqref>C103</xm:sqref>
            </x14:sparkline>
            <x14:sparkline>
              <xm:f>伊赫莱!T104:V104</xm:f>
              <xm:sqref>C104</xm:sqref>
            </x14:sparkline>
            <x14:sparkline>
              <xm:f>伊赫莱!T105:V105</xm:f>
              <xm:sqref>C105</xm:sqref>
            </x14:sparkline>
            <x14:sparkline>
              <xm:f>伊赫莱!T106:V106</xm:f>
              <xm:sqref>C106</xm:sqref>
            </x14:sparkline>
            <x14:sparkline>
              <xm:f>伊赫莱!T107:V107</xm:f>
              <xm:sqref>C107</xm:sqref>
            </x14:sparkline>
            <x14:sparkline>
              <xm:f>伊赫莱!T108:V108</xm:f>
              <xm:sqref>C108</xm:sqref>
            </x14:sparkline>
            <x14:sparkline>
              <xm:f>伊赫莱!T109:V109</xm:f>
              <xm:sqref>C109</xm:sqref>
            </x14:sparkline>
            <x14:sparkline>
              <xm:f>伊赫莱!T110:V110</xm:f>
              <xm:sqref>C110</xm:sqref>
            </x14:sparkline>
            <x14:sparkline>
              <xm:f>伊赫莱!T111:V111</xm:f>
              <xm:sqref>C111</xm:sqref>
            </x14:sparkline>
            <x14:sparkline>
              <xm:f>伊赫莱!T112:V112</xm:f>
              <xm:sqref>C112</xm:sqref>
            </x14:sparkline>
            <x14:sparkline>
              <xm:f>伊赫莱!T113:V113</xm:f>
              <xm:sqref>C113</xm:sqref>
            </x14:sparkline>
            <x14:sparkline>
              <xm:f>伊赫莱!T114:V114</xm:f>
              <xm:sqref>C114</xm:sqref>
            </x14:sparkline>
            <x14:sparkline>
              <xm:f>伊赫莱!T115:V115</xm:f>
              <xm:sqref>C115</xm:sqref>
            </x14:sparkline>
            <x14:sparkline>
              <xm:f>伊赫莱!T116:V116</xm:f>
              <xm:sqref>C116</xm:sqref>
            </x14:sparkline>
            <x14:sparkline>
              <xm:f>伊赫莱!T117:V117</xm:f>
              <xm:sqref>C117</xm:sqref>
            </x14:sparkline>
            <x14:sparkline>
              <xm:f>伊赫莱!T118:V118</xm:f>
              <xm:sqref>C118</xm:sqref>
            </x14:sparkline>
            <x14:sparkline>
              <xm:f>伊赫莱!T119:V119</xm:f>
              <xm:sqref>C119</xm:sqref>
            </x14:sparkline>
            <x14:sparkline>
              <xm:f>伊赫莱!T120:V120</xm:f>
              <xm:sqref>C120</xm:sqref>
            </x14:sparkline>
            <x14:sparkline>
              <xm:f>伊赫莱!T121:V121</xm:f>
              <xm:sqref>C121</xm:sqref>
            </x14:sparkline>
            <x14:sparkline>
              <xm:f>伊赫莱!T122:V122</xm:f>
              <xm:sqref>C122</xm:sqref>
            </x14:sparkline>
            <x14:sparkline>
              <xm:f>伊赫莱!T123:V123</xm:f>
              <xm:sqref>C123</xm:sqref>
            </x14:sparkline>
            <x14:sparkline>
              <xm:f>伊赫莱!T124:V124</xm:f>
              <xm:sqref>C124</xm:sqref>
            </x14:sparkline>
            <x14:sparkline>
              <xm:f>伊赫莱!T125:V125</xm:f>
              <xm:sqref>C125</xm:sqref>
            </x14:sparkline>
            <x14:sparkline>
              <xm:f>伊赫莱!T126:V126</xm:f>
              <xm:sqref>C126</xm:sqref>
            </x14:sparkline>
            <x14:sparkline>
              <xm:f>伊赫莱!T127:V127</xm:f>
              <xm:sqref>C127</xm:sqref>
            </x14:sparkline>
            <x14:sparkline>
              <xm:f>伊赫莱!T128:V128</xm:f>
              <xm:sqref>C128</xm:sqref>
            </x14:sparkline>
            <x14:sparkline>
              <xm:f>伊赫莱!T129:V129</xm:f>
              <xm:sqref>C129</xm:sqref>
            </x14:sparkline>
            <x14:sparkline>
              <xm:f>伊赫莱!T130:V130</xm:f>
              <xm:sqref>C130</xm:sqref>
            </x14:sparkline>
            <x14:sparkline>
              <xm:f>伊赫莱!T131:V131</xm:f>
              <xm:sqref>C131</xm:sqref>
            </x14:sparkline>
            <x14:sparkline>
              <xm:f>伊赫莱!T132:V132</xm:f>
              <xm:sqref>C132</xm:sqref>
            </x14:sparkline>
            <x14:sparkline>
              <xm:f>伊赫莱!T133:V133</xm:f>
              <xm:sqref>C133</xm:sqref>
            </x14:sparkline>
            <x14:sparkline>
              <xm:f>伊赫莱!T134:V134</xm:f>
              <xm:sqref>C134</xm:sqref>
            </x14:sparkline>
            <x14:sparkline>
              <xm:f>伊赫莱!T135:V135</xm:f>
              <xm:sqref>C135</xm:sqref>
            </x14:sparkline>
            <x14:sparkline>
              <xm:f>伊赫莱!T136:V136</xm:f>
              <xm:sqref>C136</xm:sqref>
            </x14:sparkline>
            <x14:sparkline>
              <xm:f>伊赫莱!T137:V137</xm:f>
              <xm:sqref>C137</xm:sqref>
            </x14:sparkline>
            <x14:sparkline>
              <xm:f>伊赫莱!T138:V138</xm:f>
              <xm:sqref>C138</xm:sqref>
            </x14:sparkline>
            <x14:sparkline>
              <xm:f>伊赫莱!T139:V139</xm:f>
              <xm:sqref>C139</xm:sqref>
            </x14:sparkline>
            <x14:sparkline>
              <xm:f>伊赫莱!T140:V140</xm:f>
              <xm:sqref>C140</xm:sqref>
            </x14:sparkline>
            <x14:sparkline>
              <xm:f>伊赫莱!T141:V141</xm:f>
              <xm:sqref>C141</xm:sqref>
            </x14:sparkline>
            <x14:sparkline>
              <xm:f>伊赫莱!T142:V142</xm:f>
              <xm:sqref>C142</xm:sqref>
            </x14:sparkline>
            <x14:sparkline>
              <xm:f>伊赫莱!T143:V143</xm:f>
              <xm:sqref>C143</xm:sqref>
            </x14:sparkline>
            <x14:sparkline>
              <xm:f>伊赫莱!T144:V144</xm:f>
              <xm:sqref>C144</xm:sqref>
            </x14:sparkline>
            <x14:sparkline>
              <xm:f>伊赫莱!T145:V145</xm:f>
              <xm:sqref>C145</xm:sqref>
            </x14:sparkline>
            <x14:sparkline>
              <xm:f>伊赫莱!T146:V146</xm:f>
              <xm:sqref>C146</xm:sqref>
            </x14:sparkline>
            <x14:sparkline>
              <xm:f>伊赫莱!T147:V147</xm:f>
              <xm:sqref>C147</xm:sqref>
            </x14:sparkline>
            <x14:sparkline>
              <xm:f>伊赫莱!T148:V148</xm:f>
              <xm:sqref>C148</xm:sqref>
            </x14:sparkline>
            <x14:sparkline>
              <xm:f>伊赫莱!T149:V149</xm:f>
              <xm:sqref>C149</xm:sqref>
            </x14:sparkline>
            <x14:sparkline>
              <xm:f>伊赫莱!T150:V150</xm:f>
              <xm:sqref>C150</xm:sqref>
            </x14:sparkline>
            <x14:sparkline>
              <xm:f>伊赫莱!T151:V151</xm:f>
              <xm:sqref>C151</xm:sqref>
            </x14:sparkline>
            <x14:sparkline>
              <xm:f>伊赫莱!T152:V152</xm:f>
              <xm:sqref>C152</xm:sqref>
            </x14:sparkline>
            <x14:sparkline>
              <xm:f>伊赫莱!T153:V153</xm:f>
              <xm:sqref>C153</xm:sqref>
            </x14:sparkline>
            <x14:sparkline>
              <xm:f>伊赫莱!T154:V154</xm:f>
              <xm:sqref>C154</xm:sqref>
            </x14:sparkline>
            <x14:sparkline>
              <xm:f>伊赫莱!T155:V155</xm:f>
              <xm:sqref>C155</xm:sqref>
            </x14:sparkline>
            <x14:sparkline>
              <xm:f>伊赫莱!T156:V156</xm:f>
              <xm:sqref>C156</xm:sqref>
            </x14:sparkline>
            <x14:sparkline>
              <xm:f>伊赫莱!T157:V157</xm:f>
              <xm:sqref>C157</xm:sqref>
            </x14:sparkline>
            <x14:sparkline>
              <xm:f>伊赫莱!T158:V158</xm:f>
              <xm:sqref>C158</xm:sqref>
            </x14:sparkline>
            <x14:sparkline>
              <xm:f>伊赫莱!T159:V159</xm:f>
              <xm:sqref>C159</xm:sqref>
            </x14:sparkline>
            <x14:sparkline>
              <xm:f>伊赫莱!T160:V160</xm:f>
              <xm:sqref>C160</xm:sqref>
            </x14:sparkline>
            <x14:sparkline>
              <xm:f>伊赫莱!T161:V161</xm:f>
              <xm:sqref>C161</xm:sqref>
            </x14:sparkline>
            <x14:sparkline>
              <xm:f>伊赫莱!T162:V162</xm:f>
              <xm:sqref>C162</xm:sqref>
            </x14:sparkline>
            <x14:sparkline>
              <xm:f>伊赫莱!T163:V163</xm:f>
              <xm:sqref>C163</xm:sqref>
            </x14:sparkline>
            <x14:sparkline>
              <xm:f>伊赫莱!T164:V164</xm:f>
              <xm:sqref>C164</xm:sqref>
            </x14:sparkline>
            <x14:sparkline>
              <xm:f>伊赫莱!T165:V165</xm:f>
              <xm:sqref>C165</xm:sqref>
            </x14:sparkline>
            <x14:sparkline>
              <xm:f>伊赫莱!T166:V166</xm:f>
              <xm:sqref>C166</xm:sqref>
            </x14:sparkline>
            <x14:sparkline>
              <xm:f>伊赫莱!T167:V167</xm:f>
              <xm:sqref>C167</xm:sqref>
            </x14:sparkline>
            <x14:sparkline>
              <xm:f>伊赫莱!T168:V168</xm:f>
              <xm:sqref>C168</xm:sqref>
            </x14:sparkline>
            <x14:sparkline>
              <xm:f>伊赫莱!T169:V169</xm:f>
              <xm:sqref>C169</xm:sqref>
            </x14:sparkline>
            <x14:sparkline>
              <xm:f>伊赫莱!T170:V170</xm:f>
              <xm:sqref>C170</xm:sqref>
            </x14:sparkline>
            <x14:sparkline>
              <xm:f>伊赫莱!T171:V171</xm:f>
              <xm:sqref>C171</xm:sqref>
            </x14:sparkline>
            <x14:sparkline>
              <xm:f>伊赫莱!T172:V172</xm:f>
              <xm:sqref>C172</xm:sqref>
            </x14:sparkline>
            <x14:sparkline>
              <xm:f>伊赫莱!T173:V173</xm:f>
              <xm:sqref>C173</xm:sqref>
            </x14:sparkline>
            <x14:sparkline>
              <xm:f>伊赫莱!T174:V174</xm:f>
              <xm:sqref>C174</xm:sqref>
            </x14:sparkline>
            <x14:sparkline>
              <xm:f>伊赫莱!T175:V175</xm:f>
              <xm:sqref>C175</xm:sqref>
            </x14:sparkline>
            <x14:sparkline>
              <xm:f>伊赫莱!T176:V176</xm:f>
              <xm:sqref>C176</xm:sqref>
            </x14:sparkline>
            <x14:sparkline>
              <xm:f>伊赫莱!T177:V177</xm:f>
              <xm:sqref>C177</xm:sqref>
            </x14:sparkline>
            <x14:sparkline>
              <xm:f>伊赫莱!T178:V178</xm:f>
              <xm:sqref>C178</xm:sqref>
            </x14:sparkline>
            <x14:sparkline>
              <xm:f>伊赫莱!T179:V179</xm:f>
              <xm:sqref>C179</xm:sqref>
            </x14:sparkline>
            <x14:sparkline>
              <xm:f>伊赫莱!T180:V180</xm:f>
              <xm:sqref>C180</xm:sqref>
            </x14:sparkline>
            <x14:sparkline>
              <xm:f>伊赫莱!T181:V181</xm:f>
              <xm:sqref>C181</xm:sqref>
            </x14:sparkline>
            <x14:sparkline>
              <xm:f>伊赫莱!T182:V182</xm:f>
              <xm:sqref>C182</xm:sqref>
            </x14:sparkline>
            <x14:sparkline>
              <xm:f>伊赫莱!T183:V183</xm:f>
              <xm:sqref>C183</xm:sqref>
            </x14:sparkline>
            <x14:sparkline>
              <xm:f>伊赫莱!T184:V184</xm:f>
              <xm:sqref>C184</xm:sqref>
            </x14:sparkline>
            <x14:sparkline>
              <xm:f>伊赫莱!T185:V185</xm:f>
              <xm:sqref>C185</xm:sqref>
            </x14:sparkline>
            <x14:sparkline>
              <xm:f>伊赫莱!T186:V186</xm:f>
              <xm:sqref>C186</xm:sqref>
            </x14:sparkline>
            <x14:sparkline>
              <xm:f>伊赫莱!T187:V187</xm:f>
              <xm:sqref>C187</xm:sqref>
            </x14:sparkline>
            <x14:sparkline>
              <xm:f>伊赫莱!T188:V188</xm:f>
              <xm:sqref>C188</xm:sqref>
            </x14:sparkline>
            <x14:sparkline>
              <xm:f>伊赫莱!T189:V189</xm:f>
              <xm:sqref>C189</xm:sqref>
            </x14:sparkline>
            <x14:sparkline>
              <xm:f>伊赫莱!T190:V190</xm:f>
              <xm:sqref>C190</xm:sqref>
            </x14:sparkline>
            <x14:sparkline>
              <xm:f>伊赫莱!T191:V191</xm:f>
              <xm:sqref>C191</xm:sqref>
            </x14:sparkline>
          </x14:sparklines>
        </x14:sparklineGroup>
        <x14:sparklineGroup displayEmptyCellsAs="gap" markers="1" xr2:uid="{1A99FEEC-4245-40A3-B2E2-A204B55BD7B8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伊赫莱!AE6:AG6</xm:f>
              <xm:sqref>D6</xm:sqref>
            </x14:sparkline>
            <x14:sparkline>
              <xm:f>伊赫莱!AE7:AG7</xm:f>
              <xm:sqref>D7</xm:sqref>
            </x14:sparkline>
            <x14:sparkline>
              <xm:f>伊赫莱!AE8:AG8</xm:f>
              <xm:sqref>D8</xm:sqref>
            </x14:sparkline>
            <x14:sparkline>
              <xm:f>伊赫莱!AE9:AG9</xm:f>
              <xm:sqref>D9</xm:sqref>
            </x14:sparkline>
            <x14:sparkline>
              <xm:f>伊赫莱!AE10:AG10</xm:f>
              <xm:sqref>D10</xm:sqref>
            </x14:sparkline>
            <x14:sparkline>
              <xm:f>伊赫莱!AE11:AG11</xm:f>
              <xm:sqref>D11</xm:sqref>
            </x14:sparkline>
            <x14:sparkline>
              <xm:f>伊赫莱!AE12:AG12</xm:f>
              <xm:sqref>D12</xm:sqref>
            </x14:sparkline>
            <x14:sparkline>
              <xm:f>伊赫莱!AE13:AG13</xm:f>
              <xm:sqref>D13</xm:sqref>
            </x14:sparkline>
            <x14:sparkline>
              <xm:f>伊赫莱!AE14:AG14</xm:f>
              <xm:sqref>D14</xm:sqref>
            </x14:sparkline>
            <x14:sparkline>
              <xm:f>伊赫莱!AE15:AG15</xm:f>
              <xm:sqref>D15</xm:sqref>
            </x14:sparkline>
            <x14:sparkline>
              <xm:f>伊赫莱!AE16:AG16</xm:f>
              <xm:sqref>D16</xm:sqref>
            </x14:sparkline>
            <x14:sparkline>
              <xm:f>伊赫莱!AE17:AG17</xm:f>
              <xm:sqref>D17</xm:sqref>
            </x14:sparkline>
            <x14:sparkline>
              <xm:f>伊赫莱!AE18:AG18</xm:f>
              <xm:sqref>D18</xm:sqref>
            </x14:sparkline>
            <x14:sparkline>
              <xm:f>伊赫莱!AE19:AG19</xm:f>
              <xm:sqref>D19</xm:sqref>
            </x14:sparkline>
            <x14:sparkline>
              <xm:f>伊赫莱!AE20:AG20</xm:f>
              <xm:sqref>D20</xm:sqref>
            </x14:sparkline>
            <x14:sparkline>
              <xm:f>伊赫莱!AE21:AG21</xm:f>
              <xm:sqref>D21</xm:sqref>
            </x14:sparkline>
            <x14:sparkline>
              <xm:f>伊赫莱!AE22:AG22</xm:f>
              <xm:sqref>D22</xm:sqref>
            </x14:sparkline>
            <x14:sparkline>
              <xm:f>伊赫莱!AE23:AG23</xm:f>
              <xm:sqref>D23</xm:sqref>
            </x14:sparkline>
            <x14:sparkline>
              <xm:f>伊赫莱!AE24:AG24</xm:f>
              <xm:sqref>D24</xm:sqref>
            </x14:sparkline>
            <x14:sparkline>
              <xm:f>伊赫莱!AE25:AG25</xm:f>
              <xm:sqref>D25</xm:sqref>
            </x14:sparkline>
            <x14:sparkline>
              <xm:f>伊赫莱!AE26:AG26</xm:f>
              <xm:sqref>D26</xm:sqref>
            </x14:sparkline>
            <x14:sparkline>
              <xm:f>伊赫莱!AE27:AG27</xm:f>
              <xm:sqref>D27</xm:sqref>
            </x14:sparkline>
            <x14:sparkline>
              <xm:f>伊赫莱!AE28:AG28</xm:f>
              <xm:sqref>D28</xm:sqref>
            </x14:sparkline>
            <x14:sparkline>
              <xm:f>伊赫莱!AE29:AG29</xm:f>
              <xm:sqref>D29</xm:sqref>
            </x14:sparkline>
            <x14:sparkline>
              <xm:f>伊赫莱!AE30:AG30</xm:f>
              <xm:sqref>D30</xm:sqref>
            </x14:sparkline>
            <x14:sparkline>
              <xm:f>伊赫莱!AE31:AG31</xm:f>
              <xm:sqref>D31</xm:sqref>
            </x14:sparkline>
            <x14:sparkline>
              <xm:f>伊赫莱!AE32:AG32</xm:f>
              <xm:sqref>D32</xm:sqref>
            </x14:sparkline>
            <x14:sparkline>
              <xm:f>伊赫莱!AE33:AG33</xm:f>
              <xm:sqref>D33</xm:sqref>
            </x14:sparkline>
            <x14:sparkline>
              <xm:f>伊赫莱!AE34:AG34</xm:f>
              <xm:sqref>D34</xm:sqref>
            </x14:sparkline>
            <x14:sparkline>
              <xm:f>伊赫莱!AE35:AG35</xm:f>
              <xm:sqref>D35</xm:sqref>
            </x14:sparkline>
            <x14:sparkline>
              <xm:f>伊赫莱!AE36:AG36</xm:f>
              <xm:sqref>D36</xm:sqref>
            </x14:sparkline>
            <x14:sparkline>
              <xm:f>伊赫莱!AE37:AG37</xm:f>
              <xm:sqref>D37</xm:sqref>
            </x14:sparkline>
            <x14:sparkline>
              <xm:f>伊赫莱!AE38:AG38</xm:f>
              <xm:sqref>D38</xm:sqref>
            </x14:sparkline>
            <x14:sparkline>
              <xm:f>伊赫莱!AE39:AG39</xm:f>
              <xm:sqref>D39</xm:sqref>
            </x14:sparkline>
            <x14:sparkline>
              <xm:f>伊赫莱!AE40:AG40</xm:f>
              <xm:sqref>D40</xm:sqref>
            </x14:sparkline>
            <x14:sparkline>
              <xm:f>伊赫莱!AE41:AG41</xm:f>
              <xm:sqref>D41</xm:sqref>
            </x14:sparkline>
            <x14:sparkline>
              <xm:f>伊赫莱!AE42:AG42</xm:f>
              <xm:sqref>D42</xm:sqref>
            </x14:sparkline>
            <x14:sparkline>
              <xm:f>伊赫莱!AE43:AG43</xm:f>
              <xm:sqref>D43</xm:sqref>
            </x14:sparkline>
            <x14:sparkline>
              <xm:f>伊赫莱!AE44:AG44</xm:f>
              <xm:sqref>D44</xm:sqref>
            </x14:sparkline>
            <x14:sparkline>
              <xm:f>伊赫莱!AE45:AG45</xm:f>
              <xm:sqref>D45</xm:sqref>
            </x14:sparkline>
            <x14:sparkline>
              <xm:f>伊赫莱!AE46:AG46</xm:f>
              <xm:sqref>D46</xm:sqref>
            </x14:sparkline>
            <x14:sparkline>
              <xm:f>伊赫莱!AE47:AG47</xm:f>
              <xm:sqref>D47</xm:sqref>
            </x14:sparkline>
            <x14:sparkline>
              <xm:f>伊赫莱!AE48:AG48</xm:f>
              <xm:sqref>D48</xm:sqref>
            </x14:sparkline>
            <x14:sparkline>
              <xm:f>伊赫莱!AE49:AG49</xm:f>
              <xm:sqref>D49</xm:sqref>
            </x14:sparkline>
            <x14:sparkline>
              <xm:f>伊赫莱!AE50:AG50</xm:f>
              <xm:sqref>D50</xm:sqref>
            </x14:sparkline>
            <x14:sparkline>
              <xm:f>伊赫莱!AE51:AG51</xm:f>
              <xm:sqref>D51</xm:sqref>
            </x14:sparkline>
            <x14:sparkline>
              <xm:f>伊赫莱!AE52:AG52</xm:f>
              <xm:sqref>D52</xm:sqref>
            </x14:sparkline>
            <x14:sparkline>
              <xm:f>伊赫莱!AE53:AG53</xm:f>
              <xm:sqref>D53</xm:sqref>
            </x14:sparkline>
            <x14:sparkline>
              <xm:f>伊赫莱!AE54:AG54</xm:f>
              <xm:sqref>D54</xm:sqref>
            </x14:sparkline>
            <x14:sparkline>
              <xm:f>伊赫莱!AE55:AG55</xm:f>
              <xm:sqref>D55</xm:sqref>
            </x14:sparkline>
            <x14:sparkline>
              <xm:f>伊赫莱!AE56:AG56</xm:f>
              <xm:sqref>D56</xm:sqref>
            </x14:sparkline>
            <x14:sparkline>
              <xm:f>伊赫莱!AE57:AG57</xm:f>
              <xm:sqref>D57</xm:sqref>
            </x14:sparkline>
            <x14:sparkline>
              <xm:f>伊赫莱!AE58:AG58</xm:f>
              <xm:sqref>D58</xm:sqref>
            </x14:sparkline>
            <x14:sparkline>
              <xm:f>伊赫莱!AE59:AG59</xm:f>
              <xm:sqref>D59</xm:sqref>
            </x14:sparkline>
            <x14:sparkline>
              <xm:f>伊赫莱!AE60:AG60</xm:f>
              <xm:sqref>D60</xm:sqref>
            </x14:sparkline>
            <x14:sparkline>
              <xm:f>伊赫莱!AE61:AG61</xm:f>
              <xm:sqref>D61</xm:sqref>
            </x14:sparkline>
            <x14:sparkline>
              <xm:f>伊赫莱!AE62:AG62</xm:f>
              <xm:sqref>D62</xm:sqref>
            </x14:sparkline>
            <x14:sparkline>
              <xm:f>伊赫莱!AE63:AG63</xm:f>
              <xm:sqref>D63</xm:sqref>
            </x14:sparkline>
            <x14:sparkline>
              <xm:f>伊赫莱!AE64:AG64</xm:f>
              <xm:sqref>D64</xm:sqref>
            </x14:sparkline>
            <x14:sparkline>
              <xm:f>伊赫莱!AE65:AG65</xm:f>
              <xm:sqref>D65</xm:sqref>
            </x14:sparkline>
            <x14:sparkline>
              <xm:f>伊赫莱!AE66:AG66</xm:f>
              <xm:sqref>D66</xm:sqref>
            </x14:sparkline>
            <x14:sparkline>
              <xm:f>伊赫莱!AE67:AG67</xm:f>
              <xm:sqref>D67</xm:sqref>
            </x14:sparkline>
            <x14:sparkline>
              <xm:f>伊赫莱!AE68:AG68</xm:f>
              <xm:sqref>D68</xm:sqref>
            </x14:sparkline>
            <x14:sparkline>
              <xm:f>伊赫莱!AE69:AG69</xm:f>
              <xm:sqref>D69</xm:sqref>
            </x14:sparkline>
            <x14:sparkline>
              <xm:f>伊赫莱!AE70:AG70</xm:f>
              <xm:sqref>D70</xm:sqref>
            </x14:sparkline>
            <x14:sparkline>
              <xm:f>伊赫莱!AE71:AG71</xm:f>
              <xm:sqref>D71</xm:sqref>
            </x14:sparkline>
            <x14:sparkline>
              <xm:f>伊赫莱!AE72:AG72</xm:f>
              <xm:sqref>D72</xm:sqref>
            </x14:sparkline>
            <x14:sparkline>
              <xm:f>伊赫莱!AE73:AG73</xm:f>
              <xm:sqref>D73</xm:sqref>
            </x14:sparkline>
            <x14:sparkline>
              <xm:f>伊赫莱!AE74:AG74</xm:f>
              <xm:sqref>D74</xm:sqref>
            </x14:sparkline>
            <x14:sparkline>
              <xm:f>伊赫莱!AE75:AG75</xm:f>
              <xm:sqref>D75</xm:sqref>
            </x14:sparkline>
            <x14:sparkline>
              <xm:f>伊赫莱!AE76:AG76</xm:f>
              <xm:sqref>D76</xm:sqref>
            </x14:sparkline>
            <x14:sparkline>
              <xm:f>伊赫莱!AE77:AG77</xm:f>
              <xm:sqref>D77</xm:sqref>
            </x14:sparkline>
            <x14:sparkline>
              <xm:f>伊赫莱!AE78:AG78</xm:f>
              <xm:sqref>D78</xm:sqref>
            </x14:sparkline>
            <x14:sparkline>
              <xm:f>伊赫莱!AE79:AG79</xm:f>
              <xm:sqref>D79</xm:sqref>
            </x14:sparkline>
            <x14:sparkline>
              <xm:f>伊赫莱!AE80:AG80</xm:f>
              <xm:sqref>D80</xm:sqref>
            </x14:sparkline>
            <x14:sparkline>
              <xm:f>伊赫莱!AE81:AG81</xm:f>
              <xm:sqref>D81</xm:sqref>
            </x14:sparkline>
            <x14:sparkline>
              <xm:f>伊赫莱!AE82:AG82</xm:f>
              <xm:sqref>D82</xm:sqref>
            </x14:sparkline>
            <x14:sparkline>
              <xm:f>伊赫莱!AE83:AG83</xm:f>
              <xm:sqref>D83</xm:sqref>
            </x14:sparkline>
            <x14:sparkline>
              <xm:f>伊赫莱!AE84:AG84</xm:f>
              <xm:sqref>D84</xm:sqref>
            </x14:sparkline>
            <x14:sparkline>
              <xm:f>伊赫莱!AE85:AG85</xm:f>
              <xm:sqref>D85</xm:sqref>
            </x14:sparkline>
            <x14:sparkline>
              <xm:f>伊赫莱!AE86:AG86</xm:f>
              <xm:sqref>D86</xm:sqref>
            </x14:sparkline>
            <x14:sparkline>
              <xm:f>伊赫莱!AE87:AG87</xm:f>
              <xm:sqref>D87</xm:sqref>
            </x14:sparkline>
            <x14:sparkline>
              <xm:f>伊赫莱!AE88:AG88</xm:f>
              <xm:sqref>D88</xm:sqref>
            </x14:sparkline>
            <x14:sparkline>
              <xm:f>伊赫莱!AE89:AG89</xm:f>
              <xm:sqref>D89</xm:sqref>
            </x14:sparkline>
            <x14:sparkline>
              <xm:f>伊赫莱!AE90:AG90</xm:f>
              <xm:sqref>D90</xm:sqref>
            </x14:sparkline>
            <x14:sparkline>
              <xm:f>伊赫莱!AE91:AG91</xm:f>
              <xm:sqref>D91</xm:sqref>
            </x14:sparkline>
            <x14:sparkline>
              <xm:f>伊赫莱!AE92:AG92</xm:f>
              <xm:sqref>D92</xm:sqref>
            </x14:sparkline>
            <x14:sparkline>
              <xm:f>伊赫莱!AE93:AG93</xm:f>
              <xm:sqref>D93</xm:sqref>
            </x14:sparkline>
            <x14:sparkline>
              <xm:f>伊赫莱!AE94:AG94</xm:f>
              <xm:sqref>D94</xm:sqref>
            </x14:sparkline>
            <x14:sparkline>
              <xm:f>伊赫莱!AE95:AG95</xm:f>
              <xm:sqref>D95</xm:sqref>
            </x14:sparkline>
            <x14:sparkline>
              <xm:f>伊赫莱!AE96:AG96</xm:f>
              <xm:sqref>D96</xm:sqref>
            </x14:sparkline>
            <x14:sparkline>
              <xm:f>伊赫莱!AE97:AG97</xm:f>
              <xm:sqref>D97</xm:sqref>
            </x14:sparkline>
            <x14:sparkline>
              <xm:f>伊赫莱!AE98:AG98</xm:f>
              <xm:sqref>D98</xm:sqref>
            </x14:sparkline>
            <x14:sparkline>
              <xm:f>伊赫莱!AE99:AG99</xm:f>
              <xm:sqref>D99</xm:sqref>
            </x14:sparkline>
            <x14:sparkline>
              <xm:f>伊赫莱!AE100:AG100</xm:f>
              <xm:sqref>D100</xm:sqref>
            </x14:sparkline>
            <x14:sparkline>
              <xm:f>伊赫莱!AE101:AG101</xm:f>
              <xm:sqref>D101</xm:sqref>
            </x14:sparkline>
            <x14:sparkline>
              <xm:f>伊赫莱!AE102:AG102</xm:f>
              <xm:sqref>D102</xm:sqref>
            </x14:sparkline>
            <x14:sparkline>
              <xm:f>伊赫莱!AE103:AG103</xm:f>
              <xm:sqref>D103</xm:sqref>
            </x14:sparkline>
            <x14:sparkline>
              <xm:f>伊赫莱!AE104:AG104</xm:f>
              <xm:sqref>D104</xm:sqref>
            </x14:sparkline>
            <x14:sparkline>
              <xm:f>伊赫莱!AE105:AG105</xm:f>
              <xm:sqref>D105</xm:sqref>
            </x14:sparkline>
            <x14:sparkline>
              <xm:f>伊赫莱!AE106:AG106</xm:f>
              <xm:sqref>D106</xm:sqref>
            </x14:sparkline>
            <x14:sparkline>
              <xm:f>伊赫莱!AE107:AG107</xm:f>
              <xm:sqref>D107</xm:sqref>
            </x14:sparkline>
            <x14:sparkline>
              <xm:f>伊赫莱!AE108:AG108</xm:f>
              <xm:sqref>D108</xm:sqref>
            </x14:sparkline>
            <x14:sparkline>
              <xm:f>伊赫莱!AE109:AG109</xm:f>
              <xm:sqref>D109</xm:sqref>
            </x14:sparkline>
            <x14:sparkline>
              <xm:f>伊赫莱!AE110:AG110</xm:f>
              <xm:sqref>D110</xm:sqref>
            </x14:sparkline>
            <x14:sparkline>
              <xm:f>伊赫莱!AE111:AG111</xm:f>
              <xm:sqref>D111</xm:sqref>
            </x14:sparkline>
            <x14:sparkline>
              <xm:f>伊赫莱!AE112:AG112</xm:f>
              <xm:sqref>D112</xm:sqref>
            </x14:sparkline>
            <x14:sparkline>
              <xm:f>伊赫莱!AE113:AG113</xm:f>
              <xm:sqref>D113</xm:sqref>
            </x14:sparkline>
            <x14:sparkline>
              <xm:f>伊赫莱!AE114:AG114</xm:f>
              <xm:sqref>D114</xm:sqref>
            </x14:sparkline>
            <x14:sparkline>
              <xm:f>伊赫莱!AE115:AG115</xm:f>
              <xm:sqref>D115</xm:sqref>
            </x14:sparkline>
            <x14:sparkline>
              <xm:f>伊赫莱!AE116:AG116</xm:f>
              <xm:sqref>D116</xm:sqref>
            </x14:sparkline>
            <x14:sparkline>
              <xm:f>伊赫莱!AE117:AG117</xm:f>
              <xm:sqref>D117</xm:sqref>
            </x14:sparkline>
            <x14:sparkline>
              <xm:f>伊赫莱!AE118:AG118</xm:f>
              <xm:sqref>D118</xm:sqref>
            </x14:sparkline>
            <x14:sparkline>
              <xm:f>伊赫莱!AE119:AG119</xm:f>
              <xm:sqref>D119</xm:sqref>
            </x14:sparkline>
            <x14:sparkline>
              <xm:f>伊赫莱!AE120:AG120</xm:f>
              <xm:sqref>D120</xm:sqref>
            </x14:sparkline>
            <x14:sparkline>
              <xm:f>伊赫莱!AE121:AG121</xm:f>
              <xm:sqref>D121</xm:sqref>
            </x14:sparkline>
            <x14:sparkline>
              <xm:f>伊赫莱!AE122:AG122</xm:f>
              <xm:sqref>D122</xm:sqref>
            </x14:sparkline>
            <x14:sparkline>
              <xm:f>伊赫莱!AE123:AG123</xm:f>
              <xm:sqref>D123</xm:sqref>
            </x14:sparkline>
            <x14:sparkline>
              <xm:f>伊赫莱!AE124:AG124</xm:f>
              <xm:sqref>D124</xm:sqref>
            </x14:sparkline>
            <x14:sparkline>
              <xm:f>伊赫莱!AE125:AG125</xm:f>
              <xm:sqref>D125</xm:sqref>
            </x14:sparkline>
            <x14:sparkline>
              <xm:f>伊赫莱!AE126:AG126</xm:f>
              <xm:sqref>D126</xm:sqref>
            </x14:sparkline>
            <x14:sparkline>
              <xm:f>伊赫莱!AE127:AG127</xm:f>
              <xm:sqref>D127</xm:sqref>
            </x14:sparkline>
            <x14:sparkline>
              <xm:f>伊赫莱!AE128:AG128</xm:f>
              <xm:sqref>D128</xm:sqref>
            </x14:sparkline>
            <x14:sparkline>
              <xm:f>伊赫莱!AE129:AG129</xm:f>
              <xm:sqref>D129</xm:sqref>
            </x14:sparkline>
            <x14:sparkline>
              <xm:f>伊赫莱!AE130:AG130</xm:f>
              <xm:sqref>D130</xm:sqref>
            </x14:sparkline>
            <x14:sparkline>
              <xm:f>伊赫莱!AE131:AG131</xm:f>
              <xm:sqref>D131</xm:sqref>
            </x14:sparkline>
            <x14:sparkline>
              <xm:f>伊赫莱!AE132:AG132</xm:f>
              <xm:sqref>D132</xm:sqref>
            </x14:sparkline>
            <x14:sparkline>
              <xm:f>伊赫莱!AE133:AG133</xm:f>
              <xm:sqref>D133</xm:sqref>
            </x14:sparkline>
            <x14:sparkline>
              <xm:f>伊赫莱!AE134:AG134</xm:f>
              <xm:sqref>D134</xm:sqref>
            </x14:sparkline>
            <x14:sparkline>
              <xm:f>伊赫莱!AE135:AG135</xm:f>
              <xm:sqref>D135</xm:sqref>
            </x14:sparkline>
            <x14:sparkline>
              <xm:f>伊赫莱!AE136:AG136</xm:f>
              <xm:sqref>D136</xm:sqref>
            </x14:sparkline>
            <x14:sparkline>
              <xm:f>伊赫莱!AE137:AG137</xm:f>
              <xm:sqref>D137</xm:sqref>
            </x14:sparkline>
            <x14:sparkline>
              <xm:f>伊赫莱!AE138:AG138</xm:f>
              <xm:sqref>D138</xm:sqref>
            </x14:sparkline>
            <x14:sparkline>
              <xm:f>伊赫莱!AE139:AG139</xm:f>
              <xm:sqref>D139</xm:sqref>
            </x14:sparkline>
            <x14:sparkline>
              <xm:f>伊赫莱!AE140:AG140</xm:f>
              <xm:sqref>D140</xm:sqref>
            </x14:sparkline>
            <x14:sparkline>
              <xm:f>伊赫莱!AE141:AG141</xm:f>
              <xm:sqref>D141</xm:sqref>
            </x14:sparkline>
            <x14:sparkline>
              <xm:f>伊赫莱!AE142:AG142</xm:f>
              <xm:sqref>D142</xm:sqref>
            </x14:sparkline>
            <x14:sparkline>
              <xm:f>伊赫莱!AE143:AG143</xm:f>
              <xm:sqref>D143</xm:sqref>
            </x14:sparkline>
            <x14:sparkline>
              <xm:f>伊赫莱!AE144:AG144</xm:f>
              <xm:sqref>D144</xm:sqref>
            </x14:sparkline>
            <x14:sparkline>
              <xm:f>伊赫莱!AE145:AG145</xm:f>
              <xm:sqref>D145</xm:sqref>
            </x14:sparkline>
            <x14:sparkline>
              <xm:f>伊赫莱!AE146:AG146</xm:f>
              <xm:sqref>D146</xm:sqref>
            </x14:sparkline>
            <x14:sparkline>
              <xm:f>伊赫莱!AE147:AG147</xm:f>
              <xm:sqref>D147</xm:sqref>
            </x14:sparkline>
            <x14:sparkline>
              <xm:f>伊赫莱!AE148:AG148</xm:f>
              <xm:sqref>D148</xm:sqref>
            </x14:sparkline>
            <x14:sparkline>
              <xm:f>伊赫莱!AE149:AG149</xm:f>
              <xm:sqref>D149</xm:sqref>
            </x14:sparkline>
            <x14:sparkline>
              <xm:f>伊赫莱!AE150:AG150</xm:f>
              <xm:sqref>D150</xm:sqref>
            </x14:sparkline>
            <x14:sparkline>
              <xm:f>伊赫莱!AE151:AG151</xm:f>
              <xm:sqref>D151</xm:sqref>
            </x14:sparkline>
            <x14:sparkline>
              <xm:f>伊赫莱!AE152:AG152</xm:f>
              <xm:sqref>D152</xm:sqref>
            </x14:sparkline>
            <x14:sparkline>
              <xm:f>伊赫莱!AE153:AG153</xm:f>
              <xm:sqref>D153</xm:sqref>
            </x14:sparkline>
            <x14:sparkline>
              <xm:f>伊赫莱!AE154:AG154</xm:f>
              <xm:sqref>D154</xm:sqref>
            </x14:sparkline>
            <x14:sparkline>
              <xm:f>伊赫莱!AE155:AG155</xm:f>
              <xm:sqref>D155</xm:sqref>
            </x14:sparkline>
            <x14:sparkline>
              <xm:f>伊赫莱!AE156:AG156</xm:f>
              <xm:sqref>D156</xm:sqref>
            </x14:sparkline>
            <x14:sparkline>
              <xm:f>伊赫莱!AE157:AG157</xm:f>
              <xm:sqref>D157</xm:sqref>
            </x14:sparkline>
            <x14:sparkline>
              <xm:f>伊赫莱!AE158:AG158</xm:f>
              <xm:sqref>D158</xm:sqref>
            </x14:sparkline>
            <x14:sparkline>
              <xm:f>伊赫莱!AE159:AG159</xm:f>
              <xm:sqref>D159</xm:sqref>
            </x14:sparkline>
            <x14:sparkline>
              <xm:f>伊赫莱!AE160:AG160</xm:f>
              <xm:sqref>D160</xm:sqref>
            </x14:sparkline>
            <x14:sparkline>
              <xm:f>伊赫莱!AE161:AG161</xm:f>
              <xm:sqref>D161</xm:sqref>
            </x14:sparkline>
            <x14:sparkline>
              <xm:f>伊赫莱!AE162:AG162</xm:f>
              <xm:sqref>D162</xm:sqref>
            </x14:sparkline>
            <x14:sparkline>
              <xm:f>伊赫莱!AE163:AG163</xm:f>
              <xm:sqref>D163</xm:sqref>
            </x14:sparkline>
            <x14:sparkline>
              <xm:f>伊赫莱!AE164:AG164</xm:f>
              <xm:sqref>D164</xm:sqref>
            </x14:sparkline>
            <x14:sparkline>
              <xm:f>伊赫莱!AE165:AG165</xm:f>
              <xm:sqref>D165</xm:sqref>
            </x14:sparkline>
            <x14:sparkline>
              <xm:f>伊赫莱!AE166:AG166</xm:f>
              <xm:sqref>D166</xm:sqref>
            </x14:sparkline>
            <x14:sparkline>
              <xm:f>伊赫莱!AE167:AG167</xm:f>
              <xm:sqref>D167</xm:sqref>
            </x14:sparkline>
            <x14:sparkline>
              <xm:f>伊赫莱!AE168:AG168</xm:f>
              <xm:sqref>D168</xm:sqref>
            </x14:sparkline>
            <x14:sparkline>
              <xm:f>伊赫莱!AE169:AG169</xm:f>
              <xm:sqref>D169</xm:sqref>
            </x14:sparkline>
            <x14:sparkline>
              <xm:f>伊赫莱!AE170:AG170</xm:f>
              <xm:sqref>D170</xm:sqref>
            </x14:sparkline>
            <x14:sparkline>
              <xm:f>伊赫莱!AE171:AG171</xm:f>
              <xm:sqref>D171</xm:sqref>
            </x14:sparkline>
            <x14:sparkline>
              <xm:f>伊赫莱!AE172:AG172</xm:f>
              <xm:sqref>D172</xm:sqref>
            </x14:sparkline>
            <x14:sparkline>
              <xm:f>伊赫莱!AE173:AG173</xm:f>
              <xm:sqref>D173</xm:sqref>
            </x14:sparkline>
            <x14:sparkline>
              <xm:f>伊赫莱!AE174:AG174</xm:f>
              <xm:sqref>D174</xm:sqref>
            </x14:sparkline>
            <x14:sparkline>
              <xm:f>伊赫莱!AE175:AG175</xm:f>
              <xm:sqref>D175</xm:sqref>
            </x14:sparkline>
            <x14:sparkline>
              <xm:f>伊赫莱!AE176:AG176</xm:f>
              <xm:sqref>D176</xm:sqref>
            </x14:sparkline>
            <x14:sparkline>
              <xm:f>伊赫莱!AE177:AG177</xm:f>
              <xm:sqref>D177</xm:sqref>
            </x14:sparkline>
            <x14:sparkline>
              <xm:f>伊赫莱!AE178:AG178</xm:f>
              <xm:sqref>D178</xm:sqref>
            </x14:sparkline>
            <x14:sparkline>
              <xm:f>伊赫莱!AE179:AG179</xm:f>
              <xm:sqref>D179</xm:sqref>
            </x14:sparkline>
            <x14:sparkline>
              <xm:f>伊赫莱!AE180:AG180</xm:f>
              <xm:sqref>D180</xm:sqref>
            </x14:sparkline>
            <x14:sparkline>
              <xm:f>伊赫莱!AE181:AG181</xm:f>
              <xm:sqref>D181</xm:sqref>
            </x14:sparkline>
            <x14:sparkline>
              <xm:f>伊赫莱!AE182:AG182</xm:f>
              <xm:sqref>D182</xm:sqref>
            </x14:sparkline>
            <x14:sparkline>
              <xm:f>伊赫莱!AE183:AG183</xm:f>
              <xm:sqref>D183</xm:sqref>
            </x14:sparkline>
            <x14:sparkline>
              <xm:f>伊赫莱!AE184:AG184</xm:f>
              <xm:sqref>D184</xm:sqref>
            </x14:sparkline>
            <x14:sparkline>
              <xm:f>伊赫莱!AE185:AG185</xm:f>
              <xm:sqref>D185</xm:sqref>
            </x14:sparkline>
            <x14:sparkline>
              <xm:f>伊赫莱!AE186:AG186</xm:f>
              <xm:sqref>D186</xm:sqref>
            </x14:sparkline>
            <x14:sparkline>
              <xm:f>伊赫莱!AE187:AG187</xm:f>
              <xm:sqref>D187</xm:sqref>
            </x14:sparkline>
            <x14:sparkline>
              <xm:f>伊赫莱!AE188:AG188</xm:f>
              <xm:sqref>D188</xm:sqref>
            </x14:sparkline>
            <x14:sparkline>
              <xm:f>伊赫莱!AE189:AG189</xm:f>
              <xm:sqref>D189</xm:sqref>
            </x14:sparkline>
            <x14:sparkline>
              <xm:f>伊赫莱!AE190:AG190</xm:f>
              <xm:sqref>D190</xm:sqref>
            </x14:sparkline>
            <x14:sparkline>
              <xm:f>伊赫莱!AE191:AG191</xm:f>
              <xm:sqref>D191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EBA4-20F2-4B15-BCCF-C2ABA13C585D}">
  <dimension ref="A1:Q40"/>
  <sheetViews>
    <sheetView workbookViewId="0">
      <selection activeCell="F21" sqref="F21"/>
    </sheetView>
  </sheetViews>
  <sheetFormatPr defaultRowHeight="15.5"/>
  <cols>
    <col min="1" max="1" width="12.08203125" style="13" bestFit="1" customWidth="1"/>
    <col min="2" max="2" width="8.1640625" style="13" bestFit="1" customWidth="1"/>
    <col min="3" max="6" width="8.4140625" style="13" bestFit="1" customWidth="1"/>
    <col min="7" max="7" width="8.33203125" style="13" bestFit="1" customWidth="1"/>
    <col min="8" max="8" width="8.33203125" style="13" customWidth="1"/>
    <col min="9" max="9" width="12.08203125" bestFit="1" customWidth="1"/>
    <col min="10" max="10" width="8.1640625" style="13" bestFit="1" customWidth="1"/>
    <col min="11" max="14" width="8.4140625" style="13" bestFit="1" customWidth="1"/>
    <col min="15" max="15" width="8.33203125" style="13" bestFit="1" customWidth="1"/>
    <col min="16" max="17" width="8" style="13" bestFit="1" customWidth="1"/>
    <col min="18" max="19" width="8" bestFit="1" customWidth="1"/>
  </cols>
  <sheetData>
    <row r="1" spans="1:17" ht="16.5">
      <c r="A1" s="9" t="s">
        <v>535</v>
      </c>
      <c r="B1" t="s">
        <v>564</v>
      </c>
      <c r="C1" s="65" t="s">
        <v>927</v>
      </c>
      <c r="I1" s="9" t="s">
        <v>4</v>
      </c>
      <c r="J1" t="s">
        <v>564</v>
      </c>
      <c r="K1" s="65" t="s">
        <v>926</v>
      </c>
    </row>
    <row r="2" spans="1:17">
      <c r="A2"/>
    </row>
    <row r="3" spans="1:17">
      <c r="A3" s="9" t="s">
        <v>565</v>
      </c>
      <c r="B3" t="s">
        <v>913</v>
      </c>
      <c r="C3" t="s">
        <v>914</v>
      </c>
      <c r="D3" t="s">
        <v>915</v>
      </c>
      <c r="E3" t="s">
        <v>916</v>
      </c>
      <c r="F3" t="s">
        <v>917</v>
      </c>
      <c r="G3" t="s">
        <v>918</v>
      </c>
      <c r="H3"/>
      <c r="I3" s="9" t="s">
        <v>565</v>
      </c>
      <c r="J3" t="s">
        <v>913</v>
      </c>
      <c r="K3" t="s">
        <v>914</v>
      </c>
      <c r="L3" t="s">
        <v>915</v>
      </c>
      <c r="M3" t="s">
        <v>916</v>
      </c>
      <c r="N3" t="s">
        <v>917</v>
      </c>
      <c r="O3" t="s">
        <v>918</v>
      </c>
      <c r="P3"/>
      <c r="Q3"/>
    </row>
    <row r="4" spans="1:17">
      <c r="A4" s="10" t="s">
        <v>11</v>
      </c>
      <c r="B4" s="64">
        <v>0.16242977722721141</v>
      </c>
      <c r="C4" s="64">
        <v>0.1629998780119003</v>
      </c>
      <c r="D4" s="64">
        <v>0.14882916755226136</v>
      </c>
      <c r="E4" s="64">
        <v>0.13539360494834862</v>
      </c>
      <c r="F4" s="64">
        <v>0.18232745434370928</v>
      </c>
      <c r="G4" s="64">
        <v>0.14451583031648432</v>
      </c>
      <c r="H4" s="64"/>
      <c r="I4" s="10" t="s">
        <v>296</v>
      </c>
      <c r="J4" s="64">
        <v>0.48285212713631132</v>
      </c>
      <c r="K4" s="64">
        <v>0.51138427747934723</v>
      </c>
      <c r="L4" s="64">
        <v>0.51720003822137905</v>
      </c>
      <c r="M4" s="64">
        <v>0.53231671828860327</v>
      </c>
      <c r="N4" s="64">
        <v>0.50473580273550656</v>
      </c>
      <c r="O4" s="64">
        <v>0.526981509392623</v>
      </c>
      <c r="P4"/>
      <c r="Q4"/>
    </row>
    <row r="5" spans="1:17">
      <c r="A5" s="10" t="s">
        <v>12</v>
      </c>
      <c r="B5" s="64">
        <v>0.16898870054832846</v>
      </c>
      <c r="C5" s="64">
        <v>0.14533587394305872</v>
      </c>
      <c r="D5" s="64">
        <v>0.13737748426043472</v>
      </c>
      <c r="E5" s="64">
        <v>0.12343715473413168</v>
      </c>
      <c r="F5" s="64">
        <v>0.1401873510955963</v>
      </c>
      <c r="G5" s="64">
        <v>0.12669278085767122</v>
      </c>
      <c r="H5" s="64"/>
      <c r="I5" s="12" t="s">
        <v>557</v>
      </c>
      <c r="J5" s="64">
        <v>0.17489082159357197</v>
      </c>
      <c r="K5" s="64">
        <v>0.18666432391257881</v>
      </c>
      <c r="L5" s="64">
        <v>0.16448360335135212</v>
      </c>
      <c r="M5" s="64">
        <v>0.19118145533349859</v>
      </c>
      <c r="N5" s="64">
        <v>0.20840438638601735</v>
      </c>
      <c r="O5" s="64">
        <v>0.19451303200974623</v>
      </c>
      <c r="P5"/>
      <c r="Q5"/>
    </row>
    <row r="6" spans="1:17">
      <c r="A6" s="10" t="s">
        <v>13</v>
      </c>
      <c r="B6" s="64">
        <v>1.2263924101430018E-3</v>
      </c>
      <c r="C6" s="64">
        <v>1.5324478679293926E-3</v>
      </c>
      <c r="D6" s="64">
        <v>3.4679784509149374E-3</v>
      </c>
      <c r="E6" s="64">
        <v>3.8049460222541263E-2</v>
      </c>
      <c r="F6" s="64">
        <v>5.0453555314439354E-2</v>
      </c>
      <c r="G6" s="64">
        <v>4.0460363065027184E-2</v>
      </c>
      <c r="H6" s="64"/>
      <c r="I6" s="12" t="s">
        <v>886</v>
      </c>
      <c r="J6" s="64">
        <v>0.30796130554273937</v>
      </c>
      <c r="K6" s="64">
        <v>0.32471995356676847</v>
      </c>
      <c r="L6" s="64">
        <v>0.35271643487002696</v>
      </c>
      <c r="M6" s="64">
        <v>0.34113526295510466</v>
      </c>
      <c r="N6" s="64">
        <v>0.29633141634948923</v>
      </c>
      <c r="O6" s="64">
        <v>0.33246847738287677</v>
      </c>
      <c r="P6"/>
      <c r="Q6"/>
    </row>
    <row r="7" spans="1:17">
      <c r="A7" s="10" t="s">
        <v>16</v>
      </c>
      <c r="B7" s="64">
        <v>0.32335266436396554</v>
      </c>
      <c r="C7" s="64">
        <v>0.28500297032225891</v>
      </c>
      <c r="D7" s="64">
        <v>0.24470630111718786</v>
      </c>
      <c r="E7" s="64">
        <v>0.20044662943277167</v>
      </c>
      <c r="F7" s="64">
        <v>0.16832912961211413</v>
      </c>
      <c r="G7" s="64">
        <v>0.19420416103523902</v>
      </c>
      <c r="H7" s="64"/>
      <c r="I7" s="10" t="s">
        <v>7</v>
      </c>
      <c r="J7" s="64">
        <v>0.31145312706132017</v>
      </c>
      <c r="K7" s="64">
        <v>0.32660518588381271</v>
      </c>
      <c r="L7" s="64">
        <v>0.29736627493998607</v>
      </c>
      <c r="M7" s="64">
        <v>0.27730300123664819</v>
      </c>
      <c r="N7" s="64">
        <v>0.29901119914791946</v>
      </c>
      <c r="O7" s="64">
        <v>0.28150220087485273</v>
      </c>
      <c r="P7"/>
      <c r="Q7"/>
    </row>
    <row r="8" spans="1:17">
      <c r="A8" s="10" t="s">
        <v>17</v>
      </c>
      <c r="B8" s="64">
        <v>0.34400246545035157</v>
      </c>
      <c r="C8" s="64">
        <v>0.40512882985485266</v>
      </c>
      <c r="D8" s="64">
        <v>0.46561906861920122</v>
      </c>
      <c r="E8" s="64">
        <v>0.50267315066220675</v>
      </c>
      <c r="F8" s="64">
        <v>0.45870250963414105</v>
      </c>
      <c r="G8" s="64">
        <v>0.49412686472557826</v>
      </c>
      <c r="H8" s="64"/>
      <c r="I8" s="12" t="s">
        <v>549</v>
      </c>
      <c r="J8" s="64">
        <v>0.15550985370366421</v>
      </c>
      <c r="K8" s="64">
        <v>0.16724886957710741</v>
      </c>
      <c r="L8" s="64">
        <v>0.14945807299490751</v>
      </c>
      <c r="M8" s="64">
        <v>0.1492643543700003</v>
      </c>
      <c r="N8" s="64">
        <v>0.15087502721048651</v>
      </c>
      <c r="O8" s="64">
        <v>0.14957592038928391</v>
      </c>
      <c r="P8"/>
      <c r="Q8"/>
    </row>
    <row r="9" spans="1:17">
      <c r="A9" s="10" t="s">
        <v>566</v>
      </c>
      <c r="B9" s="64">
        <v>1</v>
      </c>
      <c r="C9" s="64">
        <v>1</v>
      </c>
      <c r="D9" s="64">
        <v>1</v>
      </c>
      <c r="E9" s="64">
        <v>1</v>
      </c>
      <c r="F9" s="64">
        <v>1</v>
      </c>
      <c r="G9" s="64">
        <v>1</v>
      </c>
      <c r="H9" s="64"/>
      <c r="I9" s="12" t="s">
        <v>551</v>
      </c>
      <c r="J9" s="64">
        <v>0.15594327335765593</v>
      </c>
      <c r="K9" s="64">
        <v>0.15935631630670533</v>
      </c>
      <c r="L9" s="64">
        <v>0.14790820194507853</v>
      </c>
      <c r="M9" s="64">
        <v>0.12803864686664784</v>
      </c>
      <c r="N9" s="64">
        <v>0.14813617193743295</v>
      </c>
      <c r="O9" s="64">
        <v>0.13192628048556879</v>
      </c>
      <c r="P9"/>
      <c r="Q9"/>
    </row>
    <row r="10" spans="1:17">
      <c r="A10"/>
      <c r="B10"/>
      <c r="C10"/>
      <c r="D10"/>
      <c r="E10"/>
      <c r="F10"/>
      <c r="G10"/>
      <c r="H10"/>
      <c r="I10" s="10" t="s">
        <v>174</v>
      </c>
      <c r="J10" s="64">
        <v>0.20569474580236857</v>
      </c>
      <c r="K10" s="64">
        <v>0.16201053663683995</v>
      </c>
      <c r="L10" s="64">
        <v>0.18543368683863473</v>
      </c>
      <c r="M10" s="64">
        <v>0.19038028047474845</v>
      </c>
      <c r="N10" s="64">
        <v>0.19625299811657401</v>
      </c>
      <c r="O10" s="64">
        <v>0.19151628973252424</v>
      </c>
      <c r="P10"/>
      <c r="Q10"/>
    </row>
    <row r="11" spans="1:17">
      <c r="A11"/>
      <c r="B11"/>
      <c r="C11"/>
      <c r="I11" s="12" t="s">
        <v>555</v>
      </c>
      <c r="J11" s="64">
        <v>0.12024119352147511</v>
      </c>
      <c r="K11" s="64">
        <v>0.12749127705792937</v>
      </c>
      <c r="L11" s="64">
        <v>0.11074513676314182</v>
      </c>
      <c r="M11" s="64">
        <v>0.11187328863304839</v>
      </c>
      <c r="N11" s="64">
        <v>9.6468134388636467E-2</v>
      </c>
      <c r="O11" s="64">
        <v>0.10889333984162751</v>
      </c>
      <c r="P11"/>
      <c r="Q11"/>
    </row>
    <row r="12" spans="1:17">
      <c r="A12"/>
      <c r="I12" s="12" t="s">
        <v>553</v>
      </c>
      <c r="J12" s="64">
        <v>8.5453552280893449E-2</v>
      </c>
      <c r="K12" s="64">
        <v>3.451925957891061E-2</v>
      </c>
      <c r="L12" s="64">
        <v>7.468855007549291E-2</v>
      </c>
      <c r="M12" s="64">
        <v>7.8506991841700069E-2</v>
      </c>
      <c r="N12" s="64">
        <v>9.9784863727937573E-2</v>
      </c>
      <c r="O12" s="64">
        <v>8.2622949890896746E-2</v>
      </c>
      <c r="P12"/>
      <c r="Q12"/>
    </row>
    <row r="13" spans="1:17">
      <c r="A13"/>
      <c r="B13"/>
      <c r="C13"/>
      <c r="D13"/>
      <c r="E13"/>
      <c r="F13"/>
      <c r="G13"/>
      <c r="H13"/>
      <c r="I13" s="10" t="s">
        <v>566</v>
      </c>
      <c r="J13" s="64">
        <v>1</v>
      </c>
      <c r="K13" s="64">
        <v>1</v>
      </c>
      <c r="L13" s="64">
        <v>1</v>
      </c>
      <c r="M13" s="64">
        <v>1</v>
      </c>
      <c r="N13" s="64">
        <v>1</v>
      </c>
      <c r="O13" s="64">
        <v>1</v>
      </c>
      <c r="P13"/>
      <c r="Q13"/>
    </row>
    <row r="14" spans="1:17">
      <c r="A14"/>
      <c r="B14"/>
      <c r="C14"/>
      <c r="D14"/>
      <c r="E14"/>
      <c r="F14"/>
      <c r="G14"/>
      <c r="H14"/>
      <c r="J14"/>
      <c r="K14"/>
      <c r="L14"/>
      <c r="M14"/>
      <c r="N14"/>
      <c r="O14"/>
      <c r="P14"/>
      <c r="Q14"/>
    </row>
    <row r="15" spans="1:17">
      <c r="A15"/>
      <c r="B15"/>
      <c r="C15"/>
      <c r="D15"/>
      <c r="E15"/>
      <c r="F15"/>
      <c r="G15"/>
      <c r="H15"/>
      <c r="J15"/>
      <c r="K15"/>
      <c r="L15"/>
      <c r="M15"/>
      <c r="N15"/>
      <c r="O15"/>
      <c r="P15"/>
      <c r="Q15"/>
    </row>
    <row r="16" spans="1:17" ht="16.5">
      <c r="A16" s="9" t="s">
        <v>4</v>
      </c>
      <c r="B16" t="s">
        <v>606</v>
      </c>
      <c r="C16" s="65" t="s">
        <v>924</v>
      </c>
      <c r="I16" s="9" t="s">
        <v>4</v>
      </c>
      <c r="J16" t="s">
        <v>606</v>
      </c>
      <c r="K16" s="65" t="s">
        <v>925</v>
      </c>
      <c r="P16"/>
      <c r="Q16"/>
    </row>
    <row r="17" spans="1:17">
      <c r="A17"/>
      <c r="P17"/>
      <c r="Q17"/>
    </row>
    <row r="18" spans="1:17">
      <c r="A18" s="9" t="s">
        <v>565</v>
      </c>
      <c r="B18" t="s">
        <v>590</v>
      </c>
      <c r="C18" t="s">
        <v>919</v>
      </c>
      <c r="D18" t="s">
        <v>920</v>
      </c>
      <c r="E18" t="s">
        <v>921</v>
      </c>
      <c r="F18" t="s">
        <v>922</v>
      </c>
      <c r="G18" t="s">
        <v>923</v>
      </c>
      <c r="H18"/>
      <c r="I18" s="9" t="s">
        <v>565</v>
      </c>
      <c r="J18" t="s">
        <v>590</v>
      </c>
      <c r="K18" t="s">
        <v>919</v>
      </c>
      <c r="L18" t="s">
        <v>920</v>
      </c>
      <c r="M18" t="s">
        <v>921</v>
      </c>
      <c r="N18" t="s">
        <v>922</v>
      </c>
      <c r="O18" t="s">
        <v>923</v>
      </c>
      <c r="P18"/>
      <c r="Q18"/>
    </row>
    <row r="19" spans="1:17">
      <c r="A19" s="10" t="s">
        <v>296</v>
      </c>
      <c r="B19" s="64">
        <v>0.51179149503974009</v>
      </c>
      <c r="C19" s="64">
        <v>0.52943487288848978</v>
      </c>
      <c r="D19" s="64">
        <v>0.52297655745931604</v>
      </c>
      <c r="E19" s="64">
        <v>0.54462989840345033</v>
      </c>
      <c r="F19" s="64">
        <v>0.49570200573065903</v>
      </c>
      <c r="G19" s="64">
        <v>0.53474232773593244</v>
      </c>
      <c r="H19" s="64"/>
      <c r="I19" s="10" t="s">
        <v>296</v>
      </c>
      <c r="J19" s="64">
        <v>0.45985629956472479</v>
      </c>
      <c r="K19" s="64">
        <v>0.50741787354291767</v>
      </c>
      <c r="L19" s="64">
        <v>0.50800435188063409</v>
      </c>
      <c r="M19" s="64">
        <v>0.51463018161388585</v>
      </c>
      <c r="N19" s="64">
        <v>0.4973024436686766</v>
      </c>
      <c r="O19" s="64">
        <v>0.51159399900233482</v>
      </c>
      <c r="P19"/>
      <c r="Q19"/>
    </row>
    <row r="20" spans="1:17">
      <c r="A20" s="12" t="s">
        <v>557</v>
      </c>
      <c r="B20" s="64">
        <v>0.1826013807507107</v>
      </c>
      <c r="C20" s="64">
        <v>0.18996576687805153</v>
      </c>
      <c r="D20" s="64">
        <v>0.16431285396802639</v>
      </c>
      <c r="E20" s="64">
        <v>0.18517174649249002</v>
      </c>
      <c r="F20" s="64">
        <v>0.1991404011461318</v>
      </c>
      <c r="G20" s="64">
        <v>0.18799459563789866</v>
      </c>
      <c r="H20" s="64"/>
      <c r="I20" s="12" t="s">
        <v>557</v>
      </c>
      <c r="J20" s="64">
        <v>0.16619462166835611</v>
      </c>
      <c r="K20" s="64">
        <v>0.18580007064641468</v>
      </c>
      <c r="L20" s="64">
        <v>0.15721168790798881</v>
      </c>
      <c r="M20" s="64">
        <v>0.1895225259421765</v>
      </c>
      <c r="N20" s="64">
        <v>0.20691843859092351</v>
      </c>
      <c r="O20" s="64">
        <v>0.19257065418968319</v>
      </c>
      <c r="P20"/>
      <c r="Q20"/>
    </row>
    <row r="21" spans="1:17">
      <c r="A21" s="12" t="s">
        <v>886</v>
      </c>
      <c r="B21" s="64">
        <v>0.32919011428902939</v>
      </c>
      <c r="C21" s="64">
        <v>0.33946910601043828</v>
      </c>
      <c r="D21" s="64">
        <v>0.35866370349128968</v>
      </c>
      <c r="E21" s="64">
        <v>0.35945815191096037</v>
      </c>
      <c r="F21" s="64">
        <v>0.29656160458452724</v>
      </c>
      <c r="G21" s="64">
        <v>0.34674773209803383</v>
      </c>
      <c r="H21" s="64"/>
      <c r="I21" s="12" t="s">
        <v>886</v>
      </c>
      <c r="J21" s="64">
        <v>0.29366167789636866</v>
      </c>
      <c r="K21" s="64">
        <v>0.32161780289650299</v>
      </c>
      <c r="L21" s="64">
        <v>0.3507926639726453</v>
      </c>
      <c r="M21" s="64">
        <v>0.32510765567170935</v>
      </c>
      <c r="N21" s="64">
        <v>0.29038400507775308</v>
      </c>
      <c r="O21" s="64">
        <v>0.3190233448126516</v>
      </c>
      <c r="P21"/>
      <c r="Q21"/>
    </row>
    <row r="22" spans="1:17">
      <c r="A22" s="10" t="s">
        <v>7</v>
      </c>
      <c r="B22" s="64">
        <v>0.2941637175842664</v>
      </c>
      <c r="C22" s="64">
        <v>0.31668443795948148</v>
      </c>
      <c r="D22" s="64">
        <v>0.29414294931536311</v>
      </c>
      <c r="E22" s="64">
        <v>0.25798258345426595</v>
      </c>
      <c r="F22" s="64">
        <v>0.30491881566380136</v>
      </c>
      <c r="G22" s="64">
        <v>0.26746767033389945</v>
      </c>
      <c r="H22" s="64"/>
      <c r="I22" s="10" t="s">
        <v>7</v>
      </c>
      <c r="J22" s="64">
        <v>0.31366644803529897</v>
      </c>
      <c r="K22" s="64">
        <v>0.32373719533733664</v>
      </c>
      <c r="L22" s="64">
        <v>0.29522847373329186</v>
      </c>
      <c r="M22" s="64">
        <v>0.28701436959652982</v>
      </c>
      <c r="N22" s="64">
        <v>0.28562361155188831</v>
      </c>
      <c r="O22" s="64">
        <v>0.28677067965815661</v>
      </c>
      <c r="P22"/>
      <c r="Q22"/>
    </row>
    <row r="23" spans="1:17">
      <c r="A23" s="12" t="s">
        <v>549</v>
      </c>
      <c r="B23" s="64">
        <v>0.12908278702790504</v>
      </c>
      <c r="C23" s="64">
        <v>0.14276895448678378</v>
      </c>
      <c r="D23" s="64">
        <v>0.1331278227829952</v>
      </c>
      <c r="E23" s="64">
        <v>0.1237905176584347</v>
      </c>
      <c r="F23" s="64">
        <v>0.14637058261700095</v>
      </c>
      <c r="G23" s="64">
        <v>0.1283535996911731</v>
      </c>
      <c r="H23" s="64"/>
      <c r="I23" s="12" t="s">
        <v>549</v>
      </c>
      <c r="J23" s="64">
        <v>0.17402063085087349</v>
      </c>
      <c r="K23" s="64">
        <v>0.18320970210761803</v>
      </c>
      <c r="L23" s="64">
        <v>0.16801367733913583</v>
      </c>
      <c r="M23" s="64">
        <v>0.17516169420056013</v>
      </c>
      <c r="N23" s="64">
        <v>0.15677562678514756</v>
      </c>
      <c r="O23" s="64">
        <v>0.17194007009948037</v>
      </c>
      <c r="P23"/>
      <c r="Q23"/>
    </row>
    <row r="24" spans="1:17">
      <c r="A24" s="12" t="s">
        <v>551</v>
      </c>
      <c r="B24" s="64">
        <v>0.16508093055636133</v>
      </c>
      <c r="C24" s="64">
        <v>0.17391548347269767</v>
      </c>
      <c r="D24" s="64">
        <v>0.16101512653236791</v>
      </c>
      <c r="E24" s="64">
        <v>0.13419206579583126</v>
      </c>
      <c r="F24" s="64">
        <v>0.15854823304680038</v>
      </c>
      <c r="G24" s="64">
        <v>0.13911407064272635</v>
      </c>
      <c r="H24" s="64"/>
      <c r="I24" s="12" t="s">
        <v>551</v>
      </c>
      <c r="J24" s="64">
        <v>0.13964581718442545</v>
      </c>
      <c r="K24" s="64">
        <v>0.14052749322971858</v>
      </c>
      <c r="L24" s="64">
        <v>0.12721479639415603</v>
      </c>
      <c r="M24" s="64">
        <v>0.11185267539596969</v>
      </c>
      <c r="N24" s="64">
        <v>0.12884798476674073</v>
      </c>
      <c r="O24" s="64">
        <v>0.11483060955867624</v>
      </c>
      <c r="P24"/>
      <c r="Q24"/>
    </row>
    <row r="25" spans="1:17">
      <c r="A25" s="10" t="s">
        <v>174</v>
      </c>
      <c r="B25" s="64">
        <v>0.19404478737599343</v>
      </c>
      <c r="C25" s="64">
        <v>0.15388068915202874</v>
      </c>
      <c r="D25" s="64">
        <v>0.18288049322532082</v>
      </c>
      <c r="E25" s="64">
        <v>0.19738751814228364</v>
      </c>
      <c r="F25" s="64">
        <v>0.19937917860553964</v>
      </c>
      <c r="G25" s="64">
        <v>0.19779000193016805</v>
      </c>
      <c r="H25" s="64"/>
      <c r="I25" s="10" t="s">
        <v>174</v>
      </c>
      <c r="J25" s="64">
        <v>0.2264772523999761</v>
      </c>
      <c r="K25" s="64">
        <v>0.16884493111974566</v>
      </c>
      <c r="L25" s="64">
        <v>0.196767174386074</v>
      </c>
      <c r="M25" s="64">
        <v>0.19835544878958439</v>
      </c>
      <c r="N25" s="64">
        <v>0.21707394477943509</v>
      </c>
      <c r="O25" s="64">
        <v>0.20163532133950862</v>
      </c>
      <c r="P25"/>
      <c r="Q25"/>
    </row>
    <row r="26" spans="1:17">
      <c r="A26" s="12" t="s">
        <v>555</v>
      </c>
      <c r="B26" s="64">
        <v>0.10351279224923131</v>
      </c>
      <c r="C26" s="64">
        <v>0.105954318424154</v>
      </c>
      <c r="D26" s="64">
        <v>0.11183597390493942</v>
      </c>
      <c r="E26" s="64">
        <v>0.11695694242863347</v>
      </c>
      <c r="F26" s="64">
        <v>0.10458452722063037</v>
      </c>
      <c r="G26" s="64">
        <v>0.11445666859679046</v>
      </c>
      <c r="H26" s="64"/>
      <c r="I26" s="12" t="s">
        <v>555</v>
      </c>
      <c r="J26" s="64">
        <v>0.14054021823385604</v>
      </c>
      <c r="K26" s="64">
        <v>0.15371482397268338</v>
      </c>
      <c r="L26" s="64">
        <v>0.11579110972956171</v>
      </c>
      <c r="M26" s="64">
        <v>0.11920164562994238</v>
      </c>
      <c r="N26" s="64">
        <v>0.10536337670580768</v>
      </c>
      <c r="O26" s="64">
        <v>0.11677689107661991</v>
      </c>
      <c r="P26"/>
      <c r="Q26"/>
    </row>
    <row r="27" spans="1:17">
      <c r="A27" s="12" t="s">
        <v>553</v>
      </c>
      <c r="B27" s="64">
        <v>9.0531995126762146E-2</v>
      </c>
      <c r="C27" s="64">
        <v>4.7926370727874743E-2</v>
      </c>
      <c r="D27" s="64">
        <v>7.1044519320381389E-2</v>
      </c>
      <c r="E27" s="64">
        <v>8.0430575713650185E-2</v>
      </c>
      <c r="F27" s="64">
        <v>9.4794651384909265E-2</v>
      </c>
      <c r="G27" s="64">
        <v>8.3333333333377557E-2</v>
      </c>
      <c r="H27" s="64"/>
      <c r="I27" s="12" t="s">
        <v>553</v>
      </c>
      <c r="J27" s="64">
        <v>8.5937034166120072E-2</v>
      </c>
      <c r="K27" s="64">
        <v>1.5130107147062286E-2</v>
      </c>
      <c r="L27" s="64">
        <v>8.0976064656512275E-2</v>
      </c>
      <c r="M27" s="64">
        <v>7.9153803159642003E-2</v>
      </c>
      <c r="N27" s="64">
        <v>0.11171056807362742</v>
      </c>
      <c r="O27" s="64">
        <v>8.4858430262888709E-2</v>
      </c>
      <c r="P27"/>
      <c r="Q27"/>
    </row>
    <row r="28" spans="1:17">
      <c r="A28" s="10" t="s">
        <v>566</v>
      </c>
      <c r="B28" s="64">
        <v>1</v>
      </c>
      <c r="C28" s="64">
        <v>1</v>
      </c>
      <c r="D28" s="64">
        <v>1</v>
      </c>
      <c r="E28" s="64">
        <v>1</v>
      </c>
      <c r="F28" s="64">
        <v>1</v>
      </c>
      <c r="G28" s="64">
        <v>1</v>
      </c>
      <c r="H28" s="64"/>
      <c r="I28" s="10" t="s">
        <v>566</v>
      </c>
      <c r="J28" s="64">
        <v>1</v>
      </c>
      <c r="K28" s="64">
        <v>1</v>
      </c>
      <c r="L28" s="64">
        <v>1</v>
      </c>
      <c r="M28" s="64">
        <v>1</v>
      </c>
      <c r="N28" s="64">
        <v>1</v>
      </c>
      <c r="O28" s="64">
        <v>1</v>
      </c>
      <c r="P28"/>
      <c r="Q28"/>
    </row>
    <row r="29" spans="1:17">
      <c r="A29"/>
      <c r="B29"/>
      <c r="C29"/>
      <c r="D29"/>
      <c r="E29"/>
      <c r="F29"/>
      <c r="G29"/>
      <c r="H29"/>
      <c r="P29"/>
      <c r="Q29"/>
    </row>
    <row r="30" spans="1:17">
      <c r="A30"/>
      <c r="B30"/>
      <c r="C30"/>
      <c r="D30"/>
      <c r="E30"/>
      <c r="F30"/>
      <c r="G30"/>
      <c r="H30"/>
      <c r="P30"/>
      <c r="Q30"/>
    </row>
    <row r="31" spans="1:17">
      <c r="A31"/>
      <c r="B31"/>
      <c r="C31"/>
      <c r="D31"/>
      <c r="E31"/>
      <c r="F31"/>
      <c r="G31"/>
      <c r="H31"/>
      <c r="P31"/>
      <c r="Q31"/>
    </row>
    <row r="32" spans="1:17">
      <c r="A32"/>
      <c r="B32"/>
      <c r="C32"/>
      <c r="D32"/>
      <c r="E32"/>
      <c r="F32"/>
      <c r="G32"/>
      <c r="H32"/>
      <c r="P32"/>
      <c r="Q32"/>
    </row>
    <row r="33" spans="1:17">
      <c r="A33"/>
      <c r="B33"/>
      <c r="C33"/>
      <c r="D33"/>
      <c r="E33"/>
      <c r="F33"/>
      <c r="G33"/>
      <c r="H33"/>
      <c r="P33"/>
      <c r="Q33"/>
    </row>
    <row r="34" spans="1:17">
      <c r="A34"/>
      <c r="B34"/>
      <c r="C34"/>
      <c r="D34"/>
      <c r="E34"/>
      <c r="F34"/>
      <c r="G34"/>
      <c r="H34"/>
      <c r="P34"/>
      <c r="Q34"/>
    </row>
    <row r="35" spans="1:17">
      <c r="A35"/>
      <c r="B35"/>
      <c r="C35"/>
      <c r="D35"/>
      <c r="E35"/>
      <c r="F35"/>
      <c r="G35"/>
      <c r="H35"/>
      <c r="P35"/>
      <c r="Q35"/>
    </row>
    <row r="36" spans="1:17">
      <c r="A36"/>
      <c r="B36"/>
      <c r="C36"/>
      <c r="D36"/>
      <c r="E36"/>
      <c r="F36"/>
      <c r="G36"/>
      <c r="H36"/>
      <c r="P36"/>
      <c r="Q36"/>
    </row>
    <row r="37" spans="1:17">
      <c r="A37"/>
      <c r="B37"/>
      <c r="C37"/>
      <c r="D37"/>
      <c r="E37"/>
      <c r="F37"/>
      <c r="G37"/>
      <c r="H37"/>
      <c r="P37"/>
      <c r="Q37"/>
    </row>
    <row r="38" spans="1:17">
      <c r="A38"/>
      <c r="B38"/>
      <c r="C38"/>
      <c r="D38"/>
      <c r="E38"/>
      <c r="F38"/>
      <c r="G38"/>
      <c r="H38"/>
      <c r="P38"/>
      <c r="Q38"/>
    </row>
    <row r="39" spans="1:17">
      <c r="A39"/>
      <c r="B39"/>
      <c r="C39"/>
      <c r="D39"/>
      <c r="E39"/>
      <c r="F39"/>
      <c r="G39"/>
      <c r="H39"/>
      <c r="P39"/>
      <c r="Q39"/>
    </row>
    <row r="40" spans="1:17">
      <c r="A40"/>
      <c r="B40"/>
      <c r="C40"/>
      <c r="D40"/>
      <c r="E40"/>
      <c r="F40"/>
      <c r="G40"/>
      <c r="H40"/>
      <c r="P40"/>
      <c r="Q4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031A-13B6-41A6-AF32-35E834FFDDE4}">
  <dimension ref="B2:Q191"/>
  <sheetViews>
    <sheetView showGridLines="0" topLeftCell="A16" workbookViewId="0">
      <selection activeCell="O39" sqref="O39"/>
    </sheetView>
  </sheetViews>
  <sheetFormatPr defaultColWidth="24.08203125" defaultRowHeight="15.5"/>
  <cols>
    <col min="2" max="2" width="47.75" bestFit="1" customWidth="1"/>
    <col min="3" max="3" width="7.6640625" style="13" bestFit="1" customWidth="1"/>
    <col min="4" max="4" width="7.25" style="13" bestFit="1" customWidth="1"/>
    <col min="5" max="5" width="9.58203125" style="13" bestFit="1" customWidth="1"/>
    <col min="6" max="11" width="8" style="13" hidden="1" customWidth="1"/>
    <col min="12" max="17" width="8" style="13" bestFit="1" customWidth="1"/>
  </cols>
  <sheetData>
    <row r="2" spans="2:17">
      <c r="B2" s="9" t="s">
        <v>565</v>
      </c>
      <c r="C2" s="13" t="s">
        <v>589</v>
      </c>
      <c r="D2" s="13" t="s">
        <v>590</v>
      </c>
      <c r="E2" s="13" t="s">
        <v>591</v>
      </c>
      <c r="F2" s="13" t="s">
        <v>592</v>
      </c>
      <c r="G2" s="13" t="s">
        <v>593</v>
      </c>
      <c r="H2" s="13" t="s">
        <v>594</v>
      </c>
      <c r="I2" s="13" t="s">
        <v>595</v>
      </c>
      <c r="J2" s="13" t="s">
        <v>596</v>
      </c>
      <c r="K2" s="13" t="s">
        <v>597</v>
      </c>
      <c r="L2" s="13" t="s">
        <v>598</v>
      </c>
      <c r="M2" s="13" t="s">
        <v>599</v>
      </c>
      <c r="N2" s="13" t="s">
        <v>600</v>
      </c>
      <c r="O2" s="13" t="s">
        <v>601</v>
      </c>
      <c r="P2" s="13" t="s">
        <v>602</v>
      </c>
      <c r="Q2" s="13" t="s">
        <v>603</v>
      </c>
    </row>
    <row r="3" spans="2:17">
      <c r="B3" s="10" t="s">
        <v>378</v>
      </c>
      <c r="C3" s="13">
        <v>10</v>
      </c>
      <c r="D3" s="13">
        <v>7.5</v>
      </c>
      <c r="E3" s="13">
        <v>8.3333333333333339</v>
      </c>
      <c r="F3" s="13">
        <v>10</v>
      </c>
      <c r="G3" s="13">
        <v>5</v>
      </c>
      <c r="H3" s="13">
        <v>10</v>
      </c>
      <c r="I3" s="13">
        <v>10</v>
      </c>
      <c r="J3" s="13">
        <v>10</v>
      </c>
      <c r="K3" s="13">
        <v>5</v>
      </c>
      <c r="L3" s="13">
        <v>15</v>
      </c>
      <c r="M3" s="13">
        <v>5</v>
      </c>
      <c r="N3" s="13">
        <v>8</v>
      </c>
      <c r="O3" s="13">
        <v>15</v>
      </c>
      <c r="P3" s="13">
        <v>0</v>
      </c>
      <c r="Q3" s="13">
        <v>0</v>
      </c>
    </row>
    <row r="4" spans="2:17">
      <c r="B4" s="10" t="s">
        <v>316</v>
      </c>
      <c r="C4" s="13">
        <v>0</v>
      </c>
      <c r="D4" s="13">
        <v>-15.916666666666666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</row>
    <row r="5" spans="2:17">
      <c r="B5" s="10" t="s">
        <v>300</v>
      </c>
      <c r="C5" s="13">
        <v>5</v>
      </c>
      <c r="D5" s="13">
        <v>0.41666666666666669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</row>
    <row r="6" spans="2:17">
      <c r="B6" s="10" t="s">
        <v>350</v>
      </c>
      <c r="C6" s="13">
        <v>80</v>
      </c>
      <c r="D6" s="13">
        <v>48</v>
      </c>
      <c r="E6" s="13">
        <v>32</v>
      </c>
      <c r="F6" s="13">
        <v>42</v>
      </c>
      <c r="G6" s="13">
        <v>30</v>
      </c>
      <c r="H6" s="13">
        <v>60</v>
      </c>
      <c r="I6" s="13">
        <v>0</v>
      </c>
      <c r="J6" s="13">
        <v>30</v>
      </c>
      <c r="K6" s="13">
        <v>30</v>
      </c>
      <c r="L6" s="13">
        <v>20</v>
      </c>
      <c r="M6" s="13">
        <v>26</v>
      </c>
      <c r="N6" s="13">
        <v>5</v>
      </c>
      <c r="O6" s="13">
        <v>10</v>
      </c>
      <c r="P6" s="13">
        <v>0</v>
      </c>
      <c r="Q6" s="13">
        <v>0</v>
      </c>
    </row>
    <row r="7" spans="2:17">
      <c r="B7" s="10" t="s">
        <v>346</v>
      </c>
      <c r="C7" s="13">
        <v>267</v>
      </c>
      <c r="D7" s="13">
        <v>158.25</v>
      </c>
      <c r="E7" s="13">
        <v>133.66666666666666</v>
      </c>
      <c r="F7" s="13">
        <v>148</v>
      </c>
      <c r="G7" s="13">
        <v>112</v>
      </c>
      <c r="H7" s="13">
        <v>220</v>
      </c>
      <c r="I7" s="13">
        <v>105</v>
      </c>
      <c r="J7" s="13">
        <v>108</v>
      </c>
      <c r="K7" s="13">
        <v>109</v>
      </c>
      <c r="L7" s="13">
        <v>115</v>
      </c>
      <c r="M7" s="13">
        <v>105</v>
      </c>
      <c r="N7" s="13">
        <v>0</v>
      </c>
      <c r="O7" s="13">
        <v>0</v>
      </c>
      <c r="P7" s="13">
        <v>0</v>
      </c>
      <c r="Q7" s="13">
        <v>0</v>
      </c>
    </row>
    <row r="8" spans="2:17">
      <c r="B8" s="10" t="s">
        <v>372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</row>
    <row r="9" spans="2:17">
      <c r="B9" s="10" t="s">
        <v>402</v>
      </c>
      <c r="C9" s="13">
        <v>20</v>
      </c>
      <c r="D9" s="13">
        <v>7.75</v>
      </c>
      <c r="E9" s="13">
        <v>7.666666666666667</v>
      </c>
      <c r="F9" s="13">
        <v>7</v>
      </c>
      <c r="G9" s="13">
        <v>7</v>
      </c>
      <c r="H9" s="13">
        <v>10</v>
      </c>
      <c r="I9" s="13">
        <v>7</v>
      </c>
      <c r="J9" s="13">
        <v>10</v>
      </c>
      <c r="K9" s="13">
        <v>5</v>
      </c>
      <c r="L9" s="13">
        <v>5</v>
      </c>
      <c r="M9" s="13">
        <v>5</v>
      </c>
      <c r="N9" s="13">
        <v>5</v>
      </c>
      <c r="O9" s="13">
        <v>13</v>
      </c>
      <c r="P9" s="13">
        <v>0</v>
      </c>
      <c r="Q9" s="13">
        <v>0</v>
      </c>
    </row>
    <row r="10" spans="2:17">
      <c r="B10" s="10" t="s">
        <v>314</v>
      </c>
      <c r="C10" s="13">
        <v>6</v>
      </c>
      <c r="D10" s="13">
        <v>1.0833333333333333</v>
      </c>
      <c r="E10" s="13">
        <v>1.1666666666666667</v>
      </c>
      <c r="F10" s="13">
        <v>6</v>
      </c>
      <c r="G10" s="13">
        <v>0</v>
      </c>
      <c r="H10" s="13">
        <v>0</v>
      </c>
      <c r="I10" s="13">
        <v>0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</row>
    <row r="11" spans="2:17">
      <c r="B11" s="10" t="s">
        <v>396</v>
      </c>
      <c r="C11" s="13">
        <v>20</v>
      </c>
      <c r="D11" s="13">
        <v>10.416666666666666</v>
      </c>
      <c r="E11" s="13">
        <v>8.3333333333333339</v>
      </c>
      <c r="F11" s="13">
        <v>10</v>
      </c>
      <c r="G11" s="13">
        <v>10</v>
      </c>
      <c r="H11" s="13">
        <v>10</v>
      </c>
      <c r="I11" s="13">
        <v>0</v>
      </c>
      <c r="J11" s="13">
        <v>5</v>
      </c>
      <c r="K11" s="13">
        <v>15</v>
      </c>
      <c r="L11" s="13">
        <v>10</v>
      </c>
      <c r="M11" s="13">
        <v>15</v>
      </c>
      <c r="N11" s="13">
        <v>20</v>
      </c>
      <c r="O11" s="13">
        <v>10</v>
      </c>
      <c r="P11" s="13">
        <v>0</v>
      </c>
      <c r="Q11" s="13">
        <v>0</v>
      </c>
    </row>
    <row r="12" spans="2:17">
      <c r="B12" s="10" t="s">
        <v>388</v>
      </c>
      <c r="C12" s="13">
        <v>13</v>
      </c>
      <c r="D12" s="13">
        <v>5</v>
      </c>
      <c r="E12" s="13">
        <v>3</v>
      </c>
      <c r="F12" s="13">
        <v>5</v>
      </c>
      <c r="G12" s="13">
        <v>2</v>
      </c>
      <c r="H12" s="13">
        <v>5</v>
      </c>
      <c r="I12" s="13">
        <v>1</v>
      </c>
      <c r="J12" s="13">
        <v>1</v>
      </c>
      <c r="K12" s="13">
        <v>4</v>
      </c>
      <c r="L12" s="13">
        <v>1</v>
      </c>
      <c r="M12" s="13">
        <v>1</v>
      </c>
      <c r="N12" s="13">
        <v>0</v>
      </c>
      <c r="O12" s="13">
        <v>0</v>
      </c>
      <c r="P12" s="13">
        <v>0</v>
      </c>
      <c r="Q12" s="13">
        <v>0</v>
      </c>
    </row>
    <row r="13" spans="2:17">
      <c r="B13" s="10" t="s">
        <v>394</v>
      </c>
      <c r="C13" s="13">
        <v>4</v>
      </c>
      <c r="D13" s="13">
        <v>0.58333333333333337</v>
      </c>
      <c r="E13" s="13">
        <v>1.1666666666666667</v>
      </c>
      <c r="F13" s="13">
        <v>0</v>
      </c>
      <c r="G13" s="13">
        <v>0</v>
      </c>
      <c r="H13" s="13">
        <v>0</v>
      </c>
      <c r="I13" s="13">
        <v>3</v>
      </c>
      <c r="J13" s="13">
        <v>4</v>
      </c>
      <c r="K13" s="13">
        <v>0</v>
      </c>
      <c r="L13" s="13">
        <v>0</v>
      </c>
      <c r="M13" s="13">
        <v>0</v>
      </c>
      <c r="N13" s="13">
        <v>0</v>
      </c>
      <c r="O13" s="13">
        <v>-3</v>
      </c>
      <c r="P13" s="13">
        <v>0</v>
      </c>
      <c r="Q13" s="13">
        <v>0</v>
      </c>
    </row>
    <row r="14" spans="2:17">
      <c r="B14" s="10" t="s">
        <v>458</v>
      </c>
      <c r="C14" s="13">
        <v>175</v>
      </c>
      <c r="D14" s="13">
        <v>57.916666666666664</v>
      </c>
      <c r="E14" s="13">
        <v>24.166666666666668</v>
      </c>
      <c r="F14" s="13">
        <v>20</v>
      </c>
      <c r="G14" s="13">
        <v>30</v>
      </c>
      <c r="H14" s="13">
        <v>0</v>
      </c>
      <c r="I14" s="13">
        <v>65</v>
      </c>
      <c r="J14" s="13">
        <v>0</v>
      </c>
      <c r="K14" s="13">
        <v>30</v>
      </c>
      <c r="L14" s="13">
        <v>20</v>
      </c>
      <c r="M14" s="13">
        <v>20</v>
      </c>
      <c r="N14" s="13">
        <v>40</v>
      </c>
      <c r="O14" s="13">
        <v>10</v>
      </c>
      <c r="P14" s="13">
        <v>0</v>
      </c>
      <c r="Q14" s="13">
        <v>0</v>
      </c>
    </row>
    <row r="15" spans="2:17">
      <c r="B15" s="10" t="s">
        <v>460</v>
      </c>
      <c r="C15" s="13">
        <v>57</v>
      </c>
      <c r="D15" s="13">
        <v>20.833333333333332</v>
      </c>
      <c r="E15" s="13">
        <v>1.1666666666666667</v>
      </c>
      <c r="F15" s="13">
        <v>0</v>
      </c>
      <c r="G15" s="13">
        <v>0</v>
      </c>
      <c r="H15" s="13">
        <v>0</v>
      </c>
      <c r="I15" s="13">
        <v>0</v>
      </c>
      <c r="J15" s="13">
        <v>4</v>
      </c>
      <c r="K15" s="13">
        <v>3</v>
      </c>
      <c r="L15" s="13">
        <v>1</v>
      </c>
      <c r="M15" s="13">
        <v>2</v>
      </c>
      <c r="N15" s="13">
        <v>1</v>
      </c>
      <c r="O15" s="13">
        <v>0</v>
      </c>
      <c r="P15" s="13">
        <v>0</v>
      </c>
      <c r="Q15" s="13">
        <v>0</v>
      </c>
    </row>
    <row r="16" spans="2:17">
      <c r="B16" s="10" t="s">
        <v>324</v>
      </c>
      <c r="C16" s="13">
        <v>365</v>
      </c>
      <c r="D16" s="13">
        <v>321.66666666666669</v>
      </c>
      <c r="E16" s="13">
        <v>311.66666666666669</v>
      </c>
      <c r="F16" s="13">
        <v>330</v>
      </c>
      <c r="G16" s="13">
        <v>330</v>
      </c>
      <c r="H16" s="13">
        <v>300</v>
      </c>
      <c r="I16" s="13">
        <v>280</v>
      </c>
      <c r="J16" s="13">
        <v>265</v>
      </c>
      <c r="K16" s="13">
        <v>365</v>
      </c>
      <c r="L16" s="13">
        <v>305</v>
      </c>
      <c r="M16" s="13">
        <v>225</v>
      </c>
      <c r="N16" s="13">
        <v>285</v>
      </c>
      <c r="O16" s="13">
        <v>260</v>
      </c>
      <c r="P16" s="13">
        <v>0</v>
      </c>
      <c r="Q16" s="13">
        <v>0</v>
      </c>
    </row>
    <row r="17" spans="2:17">
      <c r="B17" s="10" t="s">
        <v>464</v>
      </c>
      <c r="C17" s="13">
        <v>28</v>
      </c>
      <c r="D17" s="13">
        <v>20.416666666666668</v>
      </c>
      <c r="E17" s="13">
        <v>24.5</v>
      </c>
      <c r="F17" s="13">
        <v>22</v>
      </c>
      <c r="G17" s="13">
        <v>28</v>
      </c>
      <c r="H17" s="13">
        <v>35</v>
      </c>
      <c r="I17" s="13">
        <v>15</v>
      </c>
      <c r="J17" s="13">
        <v>24</v>
      </c>
      <c r="K17" s="13">
        <v>23</v>
      </c>
      <c r="L17" s="13">
        <v>34</v>
      </c>
      <c r="M17" s="13">
        <v>17</v>
      </c>
      <c r="N17" s="13">
        <v>27</v>
      </c>
      <c r="O17" s="13">
        <v>19</v>
      </c>
      <c r="P17" s="13">
        <v>0</v>
      </c>
      <c r="Q17" s="13">
        <v>0</v>
      </c>
    </row>
    <row r="18" spans="2:17">
      <c r="B18" s="10" t="s">
        <v>326</v>
      </c>
      <c r="C18" s="13">
        <v>17</v>
      </c>
      <c r="D18" s="13">
        <v>13.666666666666666</v>
      </c>
      <c r="E18" s="13">
        <v>12.666666666666666</v>
      </c>
      <c r="F18" s="13">
        <v>14</v>
      </c>
      <c r="G18" s="13">
        <v>12</v>
      </c>
      <c r="H18" s="13">
        <v>15</v>
      </c>
      <c r="I18" s="13">
        <v>10</v>
      </c>
      <c r="J18" s="13">
        <v>13</v>
      </c>
      <c r="K18" s="13">
        <v>12</v>
      </c>
      <c r="L18" s="13">
        <v>11</v>
      </c>
      <c r="M18" s="13">
        <v>8</v>
      </c>
      <c r="N18" s="13">
        <v>11</v>
      </c>
      <c r="O18" s="13">
        <v>7</v>
      </c>
      <c r="P18" s="13">
        <v>0</v>
      </c>
      <c r="Q18" s="13">
        <v>0</v>
      </c>
    </row>
    <row r="19" spans="2:17">
      <c r="B19" s="10" t="s">
        <v>382</v>
      </c>
      <c r="C19" s="13">
        <v>30</v>
      </c>
      <c r="D19" s="13">
        <v>20</v>
      </c>
      <c r="E19" s="13">
        <v>26.333333333333332</v>
      </c>
      <c r="F19" s="13">
        <v>24</v>
      </c>
      <c r="G19" s="13">
        <v>30</v>
      </c>
      <c r="H19" s="13">
        <v>29</v>
      </c>
      <c r="I19" s="13">
        <v>23</v>
      </c>
      <c r="J19" s="13">
        <v>23</v>
      </c>
      <c r="K19" s="13">
        <v>29</v>
      </c>
      <c r="L19" s="13">
        <v>25</v>
      </c>
      <c r="M19" s="13">
        <v>29</v>
      </c>
      <c r="N19" s="13">
        <v>8</v>
      </c>
      <c r="O19" s="13">
        <v>14.000000000000002</v>
      </c>
      <c r="P19" s="13">
        <v>0</v>
      </c>
      <c r="Q19" s="13">
        <v>0</v>
      </c>
    </row>
    <row r="20" spans="2:17">
      <c r="B20" s="10" t="s">
        <v>418</v>
      </c>
      <c r="C20" s="13">
        <v>20</v>
      </c>
      <c r="D20" s="13">
        <v>8.5833333333333339</v>
      </c>
      <c r="E20" s="13">
        <v>8.8333333333333339</v>
      </c>
      <c r="F20" s="13">
        <v>15</v>
      </c>
      <c r="G20" s="13">
        <v>6</v>
      </c>
      <c r="H20" s="13">
        <v>10</v>
      </c>
      <c r="I20" s="13">
        <v>0</v>
      </c>
      <c r="J20" s="13">
        <v>6</v>
      </c>
      <c r="K20" s="13">
        <v>16</v>
      </c>
      <c r="L20" s="13">
        <v>0</v>
      </c>
      <c r="M20" s="13">
        <v>12</v>
      </c>
      <c r="N20" s="13">
        <v>10</v>
      </c>
      <c r="O20" s="13">
        <v>10</v>
      </c>
      <c r="P20" s="13">
        <v>0</v>
      </c>
      <c r="Q20" s="13">
        <v>0</v>
      </c>
    </row>
    <row r="21" spans="2:17">
      <c r="B21" s="10" t="s">
        <v>344</v>
      </c>
      <c r="C21" s="13">
        <v>32</v>
      </c>
      <c r="D21" s="13">
        <v>21.75</v>
      </c>
      <c r="E21" s="13">
        <v>19.333333333333332</v>
      </c>
      <c r="F21" s="13">
        <v>25</v>
      </c>
      <c r="G21" s="13">
        <v>13</v>
      </c>
      <c r="H21" s="13">
        <v>18</v>
      </c>
      <c r="I21" s="13">
        <v>13</v>
      </c>
      <c r="J21" s="13">
        <v>15</v>
      </c>
      <c r="K21" s="13">
        <v>32</v>
      </c>
      <c r="L21" s="13">
        <v>5</v>
      </c>
      <c r="M21" s="13">
        <v>16</v>
      </c>
      <c r="N21" s="13">
        <v>21</v>
      </c>
      <c r="O21" s="13">
        <v>10</v>
      </c>
      <c r="P21" s="13">
        <v>0</v>
      </c>
      <c r="Q21" s="13">
        <v>0</v>
      </c>
    </row>
    <row r="22" spans="2:17">
      <c r="B22" s="10" t="s">
        <v>304</v>
      </c>
      <c r="C22" s="13">
        <v>35</v>
      </c>
      <c r="D22" s="13">
        <v>9.9166666666666661</v>
      </c>
      <c r="E22" s="13">
        <v>8.3333333333333339</v>
      </c>
      <c r="F22" s="13">
        <v>10</v>
      </c>
      <c r="G22" s="13">
        <v>10</v>
      </c>
      <c r="H22" s="13">
        <v>10</v>
      </c>
      <c r="I22" s="13">
        <v>0</v>
      </c>
      <c r="J22" s="13">
        <v>20</v>
      </c>
      <c r="K22" s="13">
        <v>0</v>
      </c>
      <c r="L22" s="13">
        <v>10</v>
      </c>
      <c r="M22" s="13">
        <v>0</v>
      </c>
      <c r="N22" s="13">
        <v>10</v>
      </c>
      <c r="O22" s="13">
        <v>10</v>
      </c>
      <c r="P22" s="13">
        <v>0</v>
      </c>
      <c r="Q22" s="13">
        <v>0</v>
      </c>
    </row>
    <row r="23" spans="2:17">
      <c r="B23" s="10" t="s">
        <v>454</v>
      </c>
      <c r="C23" s="13">
        <v>26</v>
      </c>
      <c r="D23" s="13">
        <v>6.166666666666667</v>
      </c>
      <c r="E23" s="13">
        <v>2.8333333333333335</v>
      </c>
      <c r="F23" s="13">
        <v>0</v>
      </c>
      <c r="G23" s="13">
        <v>10</v>
      </c>
      <c r="H23" s="13">
        <v>0</v>
      </c>
      <c r="I23" s="13">
        <v>0</v>
      </c>
      <c r="J23" s="13">
        <v>1</v>
      </c>
      <c r="K23" s="13">
        <v>6</v>
      </c>
      <c r="L23" s="13">
        <v>0</v>
      </c>
      <c r="M23" s="13">
        <v>3</v>
      </c>
      <c r="N23" s="13">
        <v>0</v>
      </c>
      <c r="O23" s="13">
        <v>0</v>
      </c>
      <c r="P23" s="13">
        <v>0</v>
      </c>
      <c r="Q23" s="13">
        <v>0</v>
      </c>
    </row>
    <row r="24" spans="2:17">
      <c r="B24" s="10" t="s">
        <v>448</v>
      </c>
      <c r="C24" s="13">
        <v>9</v>
      </c>
      <c r="D24" s="13">
        <v>3.5</v>
      </c>
      <c r="E24" s="13">
        <v>3.3333333333333335</v>
      </c>
      <c r="F24" s="13">
        <v>2</v>
      </c>
      <c r="G24" s="13">
        <v>0</v>
      </c>
      <c r="H24" s="13">
        <v>3</v>
      </c>
      <c r="I24" s="13">
        <v>7</v>
      </c>
      <c r="J24" s="13">
        <v>6</v>
      </c>
      <c r="K24" s="13">
        <v>2</v>
      </c>
      <c r="L24" s="13">
        <v>7</v>
      </c>
      <c r="M24" s="13">
        <v>8</v>
      </c>
      <c r="N24" s="13">
        <v>10</v>
      </c>
      <c r="O24" s="13">
        <v>4</v>
      </c>
      <c r="P24" s="13">
        <v>0</v>
      </c>
      <c r="Q24" s="13">
        <v>0</v>
      </c>
    </row>
    <row r="25" spans="2:17">
      <c r="B25" s="10" t="s">
        <v>472</v>
      </c>
      <c r="C25" s="13">
        <v>7</v>
      </c>
      <c r="D25" s="13">
        <v>2.0833333333333335</v>
      </c>
      <c r="E25" s="13">
        <v>3</v>
      </c>
      <c r="F25" s="13">
        <v>6</v>
      </c>
      <c r="G25" s="13">
        <v>3</v>
      </c>
      <c r="H25" s="13">
        <v>0</v>
      </c>
      <c r="I25" s="13">
        <v>5</v>
      </c>
      <c r="J25" s="13">
        <v>4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</row>
    <row r="26" spans="2:17">
      <c r="B26" s="10" t="s">
        <v>360</v>
      </c>
      <c r="C26" s="13">
        <v>90</v>
      </c>
      <c r="D26" s="13">
        <v>43.75</v>
      </c>
      <c r="E26" s="13">
        <v>29.166666666666668</v>
      </c>
      <c r="F26" s="13">
        <v>55</v>
      </c>
      <c r="G26" s="13">
        <v>70</v>
      </c>
      <c r="H26" s="13">
        <v>5</v>
      </c>
      <c r="I26" s="13">
        <v>45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</row>
    <row r="27" spans="2:17">
      <c r="B27" s="10" t="s">
        <v>478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</row>
    <row r="28" spans="2:17">
      <c r="B28" s="10" t="s">
        <v>368</v>
      </c>
      <c r="C28" s="13">
        <v>19</v>
      </c>
      <c r="D28" s="13">
        <v>2.6666666666666665</v>
      </c>
      <c r="E28" s="13">
        <v>0.33333333333333331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2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</row>
    <row r="29" spans="2:17">
      <c r="B29" s="10" t="s">
        <v>348</v>
      </c>
      <c r="C29" s="13">
        <v>48</v>
      </c>
      <c r="D29" s="13">
        <v>14.333333333333334</v>
      </c>
      <c r="E29" s="13">
        <v>3.3333333333333335</v>
      </c>
      <c r="F29" s="13">
        <v>6</v>
      </c>
      <c r="G29" s="13">
        <v>3</v>
      </c>
      <c r="H29" s="13">
        <v>3</v>
      </c>
      <c r="I29" s="13">
        <v>3</v>
      </c>
      <c r="J29" s="13">
        <v>2</v>
      </c>
      <c r="K29" s="13">
        <v>3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</row>
    <row r="30" spans="2:17">
      <c r="B30" s="10" t="s">
        <v>362</v>
      </c>
      <c r="C30" s="13">
        <v>55</v>
      </c>
      <c r="D30" s="13">
        <v>19</v>
      </c>
      <c r="E30" s="13">
        <v>10.5</v>
      </c>
      <c r="F30" s="13">
        <v>11</v>
      </c>
      <c r="G30" s="13">
        <v>12</v>
      </c>
      <c r="H30" s="13">
        <v>13</v>
      </c>
      <c r="I30" s="13">
        <v>5</v>
      </c>
      <c r="J30" s="13">
        <v>11</v>
      </c>
      <c r="K30" s="13">
        <v>11</v>
      </c>
      <c r="L30" s="13">
        <v>7</v>
      </c>
      <c r="M30" s="13">
        <v>8</v>
      </c>
      <c r="N30" s="13">
        <v>26</v>
      </c>
      <c r="O30" s="13">
        <v>9</v>
      </c>
      <c r="P30" s="13">
        <v>0</v>
      </c>
      <c r="Q30" s="13">
        <v>0</v>
      </c>
    </row>
    <row r="31" spans="2:17">
      <c r="B31" s="10" t="s">
        <v>442</v>
      </c>
      <c r="C31" s="13">
        <v>38</v>
      </c>
      <c r="D31" s="13">
        <v>22.833333333333332</v>
      </c>
      <c r="E31" s="13">
        <v>17</v>
      </c>
      <c r="F31" s="13">
        <v>19</v>
      </c>
      <c r="G31" s="13">
        <v>15</v>
      </c>
      <c r="H31" s="13">
        <v>20</v>
      </c>
      <c r="I31" s="13">
        <v>13</v>
      </c>
      <c r="J31" s="13">
        <v>14</v>
      </c>
      <c r="K31" s="13">
        <v>21</v>
      </c>
      <c r="L31" s="13">
        <v>12</v>
      </c>
      <c r="M31" s="13">
        <v>18</v>
      </c>
      <c r="N31" s="13">
        <v>24</v>
      </c>
      <c r="O31" s="13">
        <v>8</v>
      </c>
      <c r="P31" s="13">
        <v>0</v>
      </c>
      <c r="Q31" s="13">
        <v>0</v>
      </c>
    </row>
    <row r="32" spans="2:17">
      <c r="B32" s="10" t="s">
        <v>476</v>
      </c>
      <c r="C32" s="13">
        <v>7</v>
      </c>
      <c r="D32" s="13">
        <v>4.5</v>
      </c>
      <c r="E32" s="13">
        <v>3.5</v>
      </c>
      <c r="F32" s="13">
        <v>3</v>
      </c>
      <c r="G32" s="13">
        <v>3</v>
      </c>
      <c r="H32" s="13">
        <v>2</v>
      </c>
      <c r="I32" s="13">
        <v>2</v>
      </c>
      <c r="J32" s="13">
        <v>5</v>
      </c>
      <c r="K32" s="13">
        <v>6</v>
      </c>
      <c r="L32" s="13">
        <v>11</v>
      </c>
      <c r="M32" s="13">
        <v>4</v>
      </c>
      <c r="N32" s="13">
        <v>6</v>
      </c>
      <c r="O32" s="13">
        <v>1</v>
      </c>
      <c r="P32" s="13">
        <v>0</v>
      </c>
      <c r="Q32" s="13">
        <v>0</v>
      </c>
    </row>
    <row r="33" spans="2:17">
      <c r="B33" s="10" t="s">
        <v>398</v>
      </c>
      <c r="C33" s="13">
        <v>21</v>
      </c>
      <c r="D33" s="13">
        <v>7.25</v>
      </c>
      <c r="E33" s="13">
        <v>7.166666666666667</v>
      </c>
      <c r="F33" s="13">
        <v>14</v>
      </c>
      <c r="G33" s="13">
        <v>8</v>
      </c>
      <c r="H33" s="13">
        <v>8</v>
      </c>
      <c r="I33" s="13">
        <v>8</v>
      </c>
      <c r="J33" s="13">
        <v>5</v>
      </c>
      <c r="K33" s="13">
        <v>0</v>
      </c>
      <c r="L33" s="13">
        <v>8</v>
      </c>
      <c r="M33" s="13">
        <v>5</v>
      </c>
      <c r="N33" s="13">
        <v>-8</v>
      </c>
      <c r="O33" s="13">
        <v>0</v>
      </c>
      <c r="P33" s="13">
        <v>0</v>
      </c>
      <c r="Q33" s="13">
        <v>0</v>
      </c>
    </row>
    <row r="34" spans="2:17">
      <c r="B34" s="10" t="s">
        <v>400</v>
      </c>
      <c r="C34" s="13">
        <v>10</v>
      </c>
      <c r="D34" s="13">
        <v>5.166666666666667</v>
      </c>
      <c r="E34" s="13">
        <v>3.6666666666666665</v>
      </c>
      <c r="F34" s="13">
        <v>5</v>
      </c>
      <c r="G34" s="13">
        <v>7</v>
      </c>
      <c r="H34" s="13">
        <v>0</v>
      </c>
      <c r="I34" s="13">
        <v>0</v>
      </c>
      <c r="J34" s="13">
        <v>5</v>
      </c>
      <c r="K34" s="13">
        <v>5</v>
      </c>
      <c r="L34" s="13">
        <v>5</v>
      </c>
      <c r="M34" s="13">
        <v>0</v>
      </c>
      <c r="N34" s="13">
        <v>5</v>
      </c>
      <c r="O34" s="13">
        <v>10</v>
      </c>
      <c r="P34" s="13">
        <v>0</v>
      </c>
      <c r="Q34" s="13">
        <v>0</v>
      </c>
    </row>
    <row r="35" spans="2:17">
      <c r="B35" s="10" t="s">
        <v>352</v>
      </c>
      <c r="C35" s="13">
        <v>50</v>
      </c>
      <c r="D35" s="13">
        <v>11.5</v>
      </c>
      <c r="E35" s="13">
        <v>-2.1666666666666665</v>
      </c>
      <c r="F35" s="13">
        <v>0</v>
      </c>
      <c r="G35" s="13">
        <v>0</v>
      </c>
      <c r="H35" s="13">
        <v>0</v>
      </c>
      <c r="I35" s="13">
        <v>-24</v>
      </c>
      <c r="J35" s="13">
        <v>6</v>
      </c>
      <c r="K35" s="13">
        <v>5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</row>
    <row r="36" spans="2:17">
      <c r="B36" s="10" t="s">
        <v>312</v>
      </c>
      <c r="C36" s="13">
        <v>3</v>
      </c>
      <c r="D36" s="13">
        <v>0.25</v>
      </c>
      <c r="E36" s="13">
        <v>-0.33333333333333331</v>
      </c>
      <c r="F36" s="13">
        <v>0</v>
      </c>
      <c r="G36" s="13">
        <v>0</v>
      </c>
      <c r="H36" s="13">
        <v>-2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</row>
    <row r="37" spans="2:17">
      <c r="B37" s="10" t="s">
        <v>406</v>
      </c>
      <c r="C37" s="13">
        <v>49</v>
      </c>
      <c r="D37" s="13">
        <v>2.3333333333333335</v>
      </c>
      <c r="E37" s="13">
        <v>-3.5</v>
      </c>
      <c r="F37" s="13">
        <v>0</v>
      </c>
      <c r="G37" s="13">
        <v>0</v>
      </c>
      <c r="H37" s="13">
        <v>0</v>
      </c>
      <c r="I37" s="13">
        <v>0</v>
      </c>
      <c r="J37" s="13">
        <v>-21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</row>
    <row r="38" spans="2:17">
      <c r="B38" s="10" t="s">
        <v>354</v>
      </c>
      <c r="C38" s="13">
        <v>3</v>
      </c>
      <c r="D38" s="13">
        <v>1.0833333333333333</v>
      </c>
      <c r="E38" s="13">
        <v>1.6666666666666667</v>
      </c>
      <c r="F38" s="13">
        <v>1</v>
      </c>
      <c r="G38" s="13">
        <v>1</v>
      </c>
      <c r="H38" s="13">
        <v>2</v>
      </c>
      <c r="I38" s="13">
        <v>3</v>
      </c>
      <c r="J38" s="13">
        <v>0</v>
      </c>
      <c r="K38" s="13">
        <v>3</v>
      </c>
      <c r="L38" s="13">
        <v>3</v>
      </c>
      <c r="M38" s="13">
        <v>6</v>
      </c>
      <c r="N38" s="13">
        <v>6</v>
      </c>
      <c r="O38" s="13">
        <v>5</v>
      </c>
      <c r="P38" s="13">
        <v>0</v>
      </c>
      <c r="Q38" s="13">
        <v>0</v>
      </c>
    </row>
    <row r="39" spans="2:17">
      <c r="B39" s="10" t="s">
        <v>358</v>
      </c>
      <c r="C39" s="13">
        <v>10</v>
      </c>
      <c r="D39" s="13">
        <v>4.916666666666667</v>
      </c>
      <c r="E39" s="13">
        <v>6.5</v>
      </c>
      <c r="F39" s="13">
        <v>8</v>
      </c>
      <c r="G39" s="13">
        <v>1</v>
      </c>
      <c r="H39" s="13">
        <v>7</v>
      </c>
      <c r="I39" s="13">
        <v>5</v>
      </c>
      <c r="J39" s="13">
        <v>8</v>
      </c>
      <c r="K39" s="13">
        <v>10</v>
      </c>
      <c r="L39" s="13">
        <v>4</v>
      </c>
      <c r="M39" s="13">
        <v>3</v>
      </c>
      <c r="N39" s="13">
        <v>0</v>
      </c>
      <c r="O39" s="13">
        <v>3</v>
      </c>
      <c r="P39" s="13">
        <v>0</v>
      </c>
      <c r="Q39" s="13">
        <v>0</v>
      </c>
    </row>
    <row r="40" spans="2:17">
      <c r="B40" s="10" t="s">
        <v>356</v>
      </c>
      <c r="C40" s="13">
        <v>29</v>
      </c>
      <c r="D40" s="13">
        <v>18.583333333333332</v>
      </c>
      <c r="E40" s="13">
        <v>22.166666666666668</v>
      </c>
      <c r="F40" s="13">
        <v>19</v>
      </c>
      <c r="G40" s="13">
        <v>15</v>
      </c>
      <c r="H40" s="13">
        <v>30</v>
      </c>
      <c r="I40" s="13">
        <v>25</v>
      </c>
      <c r="J40" s="13">
        <v>15</v>
      </c>
      <c r="K40" s="13">
        <v>29</v>
      </c>
      <c r="L40" s="13">
        <v>10</v>
      </c>
      <c r="M40" s="13">
        <v>16</v>
      </c>
      <c r="N40" s="13">
        <v>5</v>
      </c>
      <c r="O40" s="13">
        <v>0</v>
      </c>
      <c r="P40" s="13">
        <v>0</v>
      </c>
      <c r="Q40" s="13">
        <v>0</v>
      </c>
    </row>
    <row r="41" spans="2:17">
      <c r="B41" s="10" t="s">
        <v>366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</row>
    <row r="42" spans="2:17">
      <c r="B42" s="10" t="s">
        <v>310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</row>
    <row r="43" spans="2:17">
      <c r="B43" s="10" t="s">
        <v>392</v>
      </c>
      <c r="C43" s="13">
        <v>20</v>
      </c>
      <c r="D43" s="13">
        <v>2.5833333333333335</v>
      </c>
      <c r="E43" s="13">
        <v>4.166666666666667</v>
      </c>
      <c r="F43" s="13">
        <v>0</v>
      </c>
      <c r="G43" s="13">
        <v>20</v>
      </c>
      <c r="H43" s="13">
        <v>5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</row>
    <row r="44" spans="2:17">
      <c r="B44" s="10" t="s">
        <v>412</v>
      </c>
      <c r="C44" s="13">
        <v>5</v>
      </c>
      <c r="D44" s="13">
        <v>0.91666666666666663</v>
      </c>
      <c r="E44" s="13">
        <v>1</v>
      </c>
      <c r="F44" s="13">
        <v>0</v>
      </c>
      <c r="G44" s="13">
        <v>2</v>
      </c>
      <c r="H44" s="13">
        <v>2</v>
      </c>
      <c r="I44" s="13">
        <v>0</v>
      </c>
      <c r="J44" s="13">
        <v>0</v>
      </c>
      <c r="K44" s="13">
        <v>2</v>
      </c>
      <c r="L44" s="13">
        <v>2</v>
      </c>
      <c r="M44" s="13">
        <v>0</v>
      </c>
      <c r="N44" s="13">
        <v>2</v>
      </c>
      <c r="O44" s="13">
        <v>0</v>
      </c>
      <c r="P44" s="13">
        <v>0</v>
      </c>
      <c r="Q44" s="13">
        <v>0</v>
      </c>
    </row>
    <row r="45" spans="2:17">
      <c r="B45" s="10" t="s">
        <v>438</v>
      </c>
      <c r="C45" s="13">
        <v>70</v>
      </c>
      <c r="D45" s="13">
        <v>50.5</v>
      </c>
      <c r="E45" s="13">
        <v>54.333333333333336</v>
      </c>
      <c r="F45" s="13">
        <v>50</v>
      </c>
      <c r="G45" s="13">
        <v>60</v>
      </c>
      <c r="H45" s="13">
        <v>60</v>
      </c>
      <c r="I45" s="13">
        <v>40</v>
      </c>
      <c r="J45" s="13">
        <v>60</v>
      </c>
      <c r="K45" s="13">
        <v>56</v>
      </c>
      <c r="L45" s="13">
        <v>65</v>
      </c>
      <c r="M45" s="13">
        <v>45</v>
      </c>
      <c r="N45" s="13">
        <v>50</v>
      </c>
      <c r="O45" s="13">
        <v>30</v>
      </c>
      <c r="P45" s="13">
        <v>0</v>
      </c>
      <c r="Q45" s="13">
        <v>0</v>
      </c>
    </row>
    <row r="46" spans="2:17">
      <c r="B46" s="10" t="s">
        <v>364</v>
      </c>
      <c r="C46" s="13">
        <v>105</v>
      </c>
      <c r="D46" s="13">
        <v>9.5833333333333339</v>
      </c>
      <c r="E46" s="13">
        <v>1.6666666666666667</v>
      </c>
      <c r="F46" s="13">
        <v>10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20</v>
      </c>
      <c r="N46" s="13">
        <v>10</v>
      </c>
      <c r="O46" s="13">
        <v>10</v>
      </c>
      <c r="P46" s="13">
        <v>0</v>
      </c>
      <c r="Q46" s="13">
        <v>0</v>
      </c>
    </row>
    <row r="47" spans="2:17">
      <c r="B47" s="10" t="s">
        <v>456</v>
      </c>
      <c r="C47" s="13">
        <v>3</v>
      </c>
      <c r="D47" s="13">
        <v>0.75</v>
      </c>
      <c r="E47" s="13">
        <v>0.16666666666666666</v>
      </c>
      <c r="F47" s="13">
        <v>1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</row>
    <row r="48" spans="2:17">
      <c r="B48" s="10" t="s">
        <v>566</v>
      </c>
      <c r="C48" s="13">
        <v>1861</v>
      </c>
      <c r="D48" s="13">
        <v>952.08333333333337</v>
      </c>
      <c r="E48" s="13">
        <v>801.83333333333337</v>
      </c>
      <c r="F48" s="13">
        <v>898</v>
      </c>
      <c r="G48" s="13">
        <v>855</v>
      </c>
      <c r="H48" s="13">
        <v>890</v>
      </c>
      <c r="I48" s="13">
        <v>669</v>
      </c>
      <c r="J48" s="13">
        <v>660</v>
      </c>
      <c r="K48" s="13">
        <v>839</v>
      </c>
      <c r="L48" s="13">
        <v>711</v>
      </c>
      <c r="M48" s="13">
        <v>622</v>
      </c>
      <c r="N48" s="13">
        <v>587</v>
      </c>
      <c r="O48" s="13">
        <v>465</v>
      </c>
      <c r="P48" s="13">
        <v>0</v>
      </c>
      <c r="Q48" s="13">
        <v>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1" customFormat="1"/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0A64-FD99-4F17-97F6-26277376974E}">
  <dimension ref="A1:O211"/>
  <sheetViews>
    <sheetView topLeftCell="A12" workbookViewId="0">
      <selection activeCell="G21" sqref="G21"/>
    </sheetView>
  </sheetViews>
  <sheetFormatPr defaultRowHeight="15.5"/>
  <cols>
    <col min="1" max="1" width="37.9140625" bestFit="1" customWidth="1"/>
    <col min="2" max="2" width="7.9140625" style="28" bestFit="1" customWidth="1"/>
    <col min="3" max="3" width="9.58203125" style="28" bestFit="1" customWidth="1"/>
    <col min="4" max="4" width="12.1640625" style="28" hidden="1" customWidth="1"/>
    <col min="5" max="6" width="12.25" style="28" bestFit="1" customWidth="1"/>
    <col min="7" max="7" width="12.25" style="13" bestFit="1" customWidth="1"/>
    <col min="8" max="8" width="12.25" style="13" customWidth="1"/>
    <col min="9" max="9" width="11.6640625" style="13" customWidth="1"/>
    <col min="10" max="10" width="15.1640625" style="66" customWidth="1"/>
    <col min="11" max="11" width="14.08203125" style="66" customWidth="1"/>
    <col min="12" max="12" width="16.33203125" style="66" customWidth="1"/>
    <col min="13" max="15" width="8" style="13" bestFit="1" customWidth="1"/>
    <col min="16" max="17" width="8" bestFit="1" customWidth="1"/>
  </cols>
  <sheetData>
    <row r="1" spans="1:15">
      <c r="A1" s="9" t="s">
        <v>4</v>
      </c>
      <c r="B1" s="28" t="s">
        <v>606</v>
      </c>
    </row>
    <row r="3" spans="1:15" ht="16.5">
      <c r="A3" s="9" t="s">
        <v>565</v>
      </c>
      <c r="B3" s="28" t="s">
        <v>590</v>
      </c>
      <c r="C3" s="28" t="s">
        <v>591</v>
      </c>
      <c r="D3" t="s">
        <v>932</v>
      </c>
      <c r="E3" t="s">
        <v>930</v>
      </c>
      <c r="F3" t="s">
        <v>931</v>
      </c>
      <c r="G3" s="28" t="s">
        <v>928</v>
      </c>
      <c r="H3" s="28" t="s">
        <v>929</v>
      </c>
      <c r="I3" s="25" t="s">
        <v>933</v>
      </c>
      <c r="J3" s="67" t="s">
        <v>935</v>
      </c>
      <c r="K3" s="67" t="s">
        <v>934</v>
      </c>
      <c r="L3" s="63"/>
      <c r="M3"/>
      <c r="N3"/>
      <c r="O3"/>
    </row>
    <row r="4" spans="1:15">
      <c r="A4" s="10" t="s">
        <v>296</v>
      </c>
      <c r="B4" s="28">
        <v>2940.5833333333339</v>
      </c>
      <c r="C4" s="28">
        <v>2788.1666666666665</v>
      </c>
      <c r="D4" s="28">
        <v>2770.5</v>
      </c>
      <c r="E4" s="28">
        <v>3144.6666666666665</v>
      </c>
      <c r="F4" s="28">
        <v>2431.6666666666665</v>
      </c>
      <c r="G4" s="28">
        <v>3002</v>
      </c>
      <c r="H4" s="28">
        <v>2076</v>
      </c>
      <c r="I4"/>
      <c r="J4" s="68">
        <f>G4-C4</f>
        <v>213.83333333333348</v>
      </c>
      <c r="K4" s="68">
        <f>G4-B4</f>
        <v>61.41666666666606</v>
      </c>
      <c r="L4" s="63"/>
      <c r="M4"/>
      <c r="N4"/>
      <c r="O4"/>
    </row>
    <row r="5" spans="1:15">
      <c r="A5" s="12" t="s">
        <v>557</v>
      </c>
      <c r="B5" s="28">
        <v>1049.166666666667</v>
      </c>
      <c r="C5" s="28">
        <v>946.16666666666663</v>
      </c>
      <c r="D5" s="28">
        <v>974</v>
      </c>
      <c r="E5" s="28">
        <v>1128.3333333333333</v>
      </c>
      <c r="F5" s="28">
        <v>764</v>
      </c>
      <c r="G5" s="28">
        <v>1020.6666666666666</v>
      </c>
      <c r="H5" s="28">
        <v>834</v>
      </c>
      <c r="I5"/>
      <c r="J5" s="68">
        <f t="shared" ref="J5:J13" si="0">G5-C5</f>
        <v>74.5</v>
      </c>
      <c r="K5" s="68">
        <f t="shared" ref="K5:K13" si="1">G5-B5</f>
        <v>-28.500000000000341</v>
      </c>
      <c r="L5" s="63"/>
      <c r="M5"/>
      <c r="N5"/>
      <c r="O5"/>
    </row>
    <row r="6" spans="1:15">
      <c r="A6" s="12" t="s">
        <v>886</v>
      </c>
      <c r="B6" s="28">
        <v>1891.416666666667</v>
      </c>
      <c r="C6" s="28">
        <v>1842</v>
      </c>
      <c r="D6" s="28">
        <v>1796.5</v>
      </c>
      <c r="E6" s="28">
        <v>2016.3333333333333</v>
      </c>
      <c r="F6" s="28">
        <v>1667.6666666666667</v>
      </c>
      <c r="G6" s="28">
        <v>1981.3333333333333</v>
      </c>
      <c r="H6" s="28">
        <v>1242</v>
      </c>
      <c r="I6"/>
      <c r="J6" s="68">
        <f t="shared" si="0"/>
        <v>139.33333333333326</v>
      </c>
      <c r="K6" s="68">
        <f t="shared" si="1"/>
        <v>89.916666666666288</v>
      </c>
      <c r="L6" s="63"/>
      <c r="M6"/>
      <c r="N6"/>
      <c r="O6"/>
    </row>
    <row r="7" spans="1:15">
      <c r="A7" s="10" t="s">
        <v>7</v>
      </c>
      <c r="B7" s="28">
        <v>1690.166666666667</v>
      </c>
      <c r="C7" s="28">
        <v>1624.3333333333333</v>
      </c>
      <c r="D7" s="28">
        <v>1385.75</v>
      </c>
      <c r="E7" s="28">
        <v>1881</v>
      </c>
      <c r="F7" s="28">
        <v>1367.6666666666667</v>
      </c>
      <c r="G7" s="28">
        <v>1422</v>
      </c>
      <c r="H7" s="28">
        <v>1277</v>
      </c>
      <c r="I7"/>
      <c r="J7" s="68">
        <f t="shared" si="0"/>
        <v>-202.33333333333326</v>
      </c>
      <c r="K7" s="68">
        <f t="shared" si="1"/>
        <v>-268.16666666666697</v>
      </c>
      <c r="L7" s="63"/>
      <c r="M7"/>
      <c r="N7"/>
      <c r="O7"/>
    </row>
    <row r="8" spans="1:15">
      <c r="A8" s="12" t="s">
        <v>549</v>
      </c>
      <c r="B8" s="28">
        <v>741.66666666666663</v>
      </c>
      <c r="C8" s="28">
        <v>733.5</v>
      </c>
      <c r="D8" s="28">
        <v>665</v>
      </c>
      <c r="E8" s="28">
        <v>848</v>
      </c>
      <c r="F8" s="28">
        <v>619</v>
      </c>
      <c r="G8" s="28">
        <v>682.33333333333337</v>
      </c>
      <c r="H8" s="28">
        <v>613</v>
      </c>
      <c r="I8"/>
      <c r="J8" s="68">
        <f t="shared" si="0"/>
        <v>-51.166666666666629</v>
      </c>
      <c r="K8" s="68">
        <f t="shared" si="1"/>
        <v>-59.333333333333258</v>
      </c>
      <c r="L8" s="63"/>
      <c r="M8"/>
      <c r="N8"/>
      <c r="O8"/>
    </row>
    <row r="9" spans="1:15">
      <c r="A9" s="12" t="s">
        <v>551</v>
      </c>
      <c r="B9" s="28">
        <v>948.50000000000023</v>
      </c>
      <c r="C9" s="28">
        <v>890.83333333333337</v>
      </c>
      <c r="D9" s="28">
        <v>720.75</v>
      </c>
      <c r="E9" s="28">
        <v>1033</v>
      </c>
      <c r="F9" s="28">
        <v>748.66666666666663</v>
      </c>
      <c r="G9" s="28">
        <v>739.66666666666663</v>
      </c>
      <c r="H9" s="28">
        <v>664</v>
      </c>
      <c r="I9"/>
      <c r="J9" s="68">
        <f t="shared" si="0"/>
        <v>-151.16666666666674</v>
      </c>
      <c r="K9" s="68">
        <f t="shared" si="1"/>
        <v>-208.8333333333336</v>
      </c>
      <c r="L9" s="63"/>
      <c r="M9"/>
      <c r="N9"/>
      <c r="O9"/>
    </row>
    <row r="10" spans="1:15">
      <c r="A10" s="10" t="s">
        <v>174</v>
      </c>
      <c r="B10" s="28">
        <v>1114.9166666666665</v>
      </c>
      <c r="C10" s="28">
        <v>882.16666666666663</v>
      </c>
      <c r="D10" s="28">
        <v>1024.7500000002501</v>
      </c>
      <c r="E10" s="28">
        <v>914</v>
      </c>
      <c r="F10" s="28">
        <v>850.33333333333337</v>
      </c>
      <c r="G10" s="28">
        <v>1088.0000000003333</v>
      </c>
      <c r="H10" s="28">
        <v>835</v>
      </c>
      <c r="I10"/>
      <c r="J10" s="68">
        <f t="shared" si="0"/>
        <v>205.8333333336667</v>
      </c>
      <c r="K10" s="68">
        <f t="shared" si="1"/>
        <v>-26.916666666333185</v>
      </c>
      <c r="L10" s="63"/>
      <c r="M10"/>
      <c r="N10"/>
      <c r="O10"/>
    </row>
    <row r="11" spans="1:15">
      <c r="A11" s="12" t="s">
        <v>555</v>
      </c>
      <c r="B11" s="28">
        <v>594.75000000000011</v>
      </c>
      <c r="C11" s="28">
        <v>574.66666666666663</v>
      </c>
      <c r="D11" s="28">
        <v>593</v>
      </c>
      <c r="E11" s="28">
        <v>629.33333333333337</v>
      </c>
      <c r="F11" s="28">
        <v>520</v>
      </c>
      <c r="G11" s="28">
        <v>644.66666666666663</v>
      </c>
      <c r="H11" s="28">
        <v>438</v>
      </c>
      <c r="I11"/>
      <c r="J11" s="68">
        <f t="shared" si="0"/>
        <v>70</v>
      </c>
      <c r="K11" s="68">
        <f t="shared" si="1"/>
        <v>49.916666666666515</v>
      </c>
      <c r="L11" s="63"/>
      <c r="M11"/>
      <c r="N11"/>
      <c r="O11"/>
    </row>
    <row r="12" spans="1:15">
      <c r="A12" s="12" t="s">
        <v>553</v>
      </c>
      <c r="B12" s="28">
        <v>520.16666666666652</v>
      </c>
      <c r="C12" s="28">
        <v>307.5</v>
      </c>
      <c r="D12" s="28">
        <v>431.75000000025</v>
      </c>
      <c r="E12" s="28">
        <v>284.66666666666669</v>
      </c>
      <c r="F12" s="28">
        <v>330.33333333333331</v>
      </c>
      <c r="G12" s="28">
        <v>443.33333333366664</v>
      </c>
      <c r="H12" s="28">
        <v>397</v>
      </c>
      <c r="I12"/>
      <c r="J12" s="68">
        <f t="shared" si="0"/>
        <v>135.83333333366664</v>
      </c>
      <c r="K12" s="68">
        <f t="shared" si="1"/>
        <v>-76.833333332999871</v>
      </c>
      <c r="L12" s="63"/>
      <c r="M12"/>
      <c r="N12"/>
      <c r="O12"/>
    </row>
    <row r="13" spans="1:15">
      <c r="A13" s="10" t="s">
        <v>566</v>
      </c>
      <c r="B13" s="28">
        <v>5745.6666666666679</v>
      </c>
      <c r="C13" s="28">
        <v>5294.666666666667</v>
      </c>
      <c r="D13" s="28">
        <v>5181.0000000002501</v>
      </c>
      <c r="E13" s="28">
        <v>5939.666666666667</v>
      </c>
      <c r="F13" s="28">
        <v>4649.666666666667</v>
      </c>
      <c r="G13" s="28">
        <v>5512.0000000003338</v>
      </c>
      <c r="H13" s="28">
        <v>4188</v>
      </c>
      <c r="I13"/>
      <c r="J13" s="68">
        <f t="shared" si="0"/>
        <v>217.33333333366681</v>
      </c>
      <c r="K13" s="68">
        <f t="shared" si="1"/>
        <v>-233.66666666633409</v>
      </c>
      <c r="L13" s="63"/>
      <c r="M13"/>
      <c r="N13"/>
      <c r="O13"/>
    </row>
    <row r="14" spans="1:15">
      <c r="A14" s="10"/>
      <c r="G14" s="28"/>
      <c r="H14" s="28"/>
      <c r="I14"/>
      <c r="J14" s="68"/>
      <c r="K14" s="68"/>
      <c r="L14" s="63"/>
      <c r="M14"/>
      <c r="N14"/>
      <c r="O14"/>
    </row>
    <row r="15" spans="1:15">
      <c r="A15" s="9" t="s">
        <v>807</v>
      </c>
      <c r="B15" t="s">
        <v>542</v>
      </c>
      <c r="G15"/>
      <c r="H15"/>
      <c r="I15"/>
      <c r="J15" s="68"/>
      <c r="K15" s="68"/>
      <c r="L15" s="63"/>
      <c r="M15"/>
      <c r="N15"/>
      <c r="O15"/>
    </row>
    <row r="16" spans="1:15">
      <c r="A16" s="9" t="s">
        <v>4</v>
      </c>
      <c r="B16" s="28" t="s">
        <v>606</v>
      </c>
      <c r="L16" s="63"/>
      <c r="M16"/>
      <c r="N16"/>
      <c r="O16"/>
    </row>
    <row r="18" spans="1:11" ht="16.5">
      <c r="A18" s="9" t="s">
        <v>565</v>
      </c>
      <c r="B18" s="28" t="s">
        <v>590</v>
      </c>
      <c r="C18" s="28" t="s">
        <v>591</v>
      </c>
      <c r="D18" t="s">
        <v>932</v>
      </c>
      <c r="E18" t="s">
        <v>930</v>
      </c>
      <c r="F18" t="s">
        <v>931</v>
      </c>
      <c r="G18" s="28" t="s">
        <v>928</v>
      </c>
      <c r="H18" s="28" t="s">
        <v>929</v>
      </c>
      <c r="I18" s="25" t="s">
        <v>933</v>
      </c>
      <c r="J18" s="67" t="s">
        <v>935</v>
      </c>
      <c r="K18" s="67" t="s">
        <v>934</v>
      </c>
    </row>
    <row r="19" spans="1:11">
      <c r="A19" s="10" t="s">
        <v>324</v>
      </c>
      <c r="B19" s="28">
        <v>497.66666666666669</v>
      </c>
      <c r="C19" s="28">
        <v>508.5</v>
      </c>
      <c r="D19" s="28">
        <v>558.5</v>
      </c>
      <c r="E19" s="28">
        <v>498.33333333333331</v>
      </c>
      <c r="F19" s="28">
        <v>518.66666666666663</v>
      </c>
      <c r="G19" s="28">
        <v>582.66666666666663</v>
      </c>
      <c r="H19" s="28">
        <v>486</v>
      </c>
      <c r="I19"/>
      <c r="J19" s="68">
        <f>G19-C19</f>
        <v>74.166666666666629</v>
      </c>
      <c r="K19" s="68">
        <f>G19-B19</f>
        <v>84.999999999999943</v>
      </c>
    </row>
    <row r="20" spans="1:11">
      <c r="A20" s="10" t="s">
        <v>47</v>
      </c>
      <c r="B20" s="28">
        <v>266.66666666666669</v>
      </c>
      <c r="C20" s="28">
        <v>233.5</v>
      </c>
      <c r="D20" s="28">
        <v>169.5</v>
      </c>
      <c r="E20" s="28">
        <v>283.66666666666669</v>
      </c>
      <c r="F20" s="28">
        <v>183.33333333333334</v>
      </c>
      <c r="G20" s="28">
        <v>172.66666666666666</v>
      </c>
      <c r="H20" s="28">
        <v>160</v>
      </c>
      <c r="I20"/>
      <c r="J20" s="68">
        <f t="shared" ref="J20:J28" si="2">G20-C20</f>
        <v>-60.833333333333343</v>
      </c>
      <c r="K20" s="68">
        <f t="shared" ref="K20:K28" si="3">G20-B20</f>
        <v>-94.000000000000028</v>
      </c>
    </row>
    <row r="21" spans="1:11">
      <c r="A21" s="10" t="s">
        <v>240</v>
      </c>
      <c r="B21" s="28">
        <v>244.58333333333331</v>
      </c>
      <c r="C21" s="28">
        <v>44.166666666666664</v>
      </c>
      <c r="D21" s="28">
        <v>207.00000000025</v>
      </c>
      <c r="E21" s="28">
        <v>11.666666666666666</v>
      </c>
      <c r="F21" s="28">
        <v>76.666666666666671</v>
      </c>
      <c r="G21" s="28">
        <v>208.00000000033333</v>
      </c>
      <c r="H21" s="28">
        <v>204</v>
      </c>
      <c r="I21"/>
      <c r="J21" s="68">
        <f t="shared" si="2"/>
        <v>163.83333333366667</v>
      </c>
      <c r="K21" s="68">
        <f t="shared" si="3"/>
        <v>-36.583333332999985</v>
      </c>
    </row>
    <row r="22" spans="1:11">
      <c r="A22" s="10" t="s">
        <v>142</v>
      </c>
      <c r="B22" s="28">
        <v>229.66666666666666</v>
      </c>
      <c r="C22" s="28">
        <v>212.33333333333334</v>
      </c>
      <c r="D22" s="28">
        <v>138.75</v>
      </c>
      <c r="E22" s="28">
        <v>244.66666666666666</v>
      </c>
      <c r="F22" s="28">
        <v>180</v>
      </c>
      <c r="G22" s="28">
        <v>149.33333333333334</v>
      </c>
      <c r="H22" s="28">
        <v>107</v>
      </c>
      <c r="I22"/>
      <c r="J22" s="68">
        <f t="shared" si="2"/>
        <v>-63</v>
      </c>
      <c r="K22" s="68">
        <f t="shared" si="3"/>
        <v>-80.333333333333314</v>
      </c>
    </row>
    <row r="23" spans="1:11">
      <c r="A23" s="10" t="s">
        <v>330</v>
      </c>
      <c r="B23" s="28">
        <v>220.16666666666666</v>
      </c>
      <c r="C23" s="28">
        <v>216.66666666666666</v>
      </c>
      <c r="D23" s="28">
        <v>215</v>
      </c>
      <c r="E23" s="28">
        <v>246.66666666666666</v>
      </c>
      <c r="F23" s="28">
        <v>186.66666666666666</v>
      </c>
      <c r="G23" s="28">
        <v>232</v>
      </c>
      <c r="H23" s="28">
        <v>164</v>
      </c>
      <c r="I23"/>
      <c r="J23" s="68">
        <f t="shared" si="2"/>
        <v>15.333333333333343</v>
      </c>
      <c r="K23" s="68">
        <f t="shared" si="3"/>
        <v>11.833333333333343</v>
      </c>
    </row>
    <row r="24" spans="1:11">
      <c r="A24" s="10" t="s">
        <v>346</v>
      </c>
      <c r="B24" s="28">
        <v>190.33333333333331</v>
      </c>
      <c r="C24" s="28">
        <v>171.16666666666666</v>
      </c>
      <c r="D24" s="28">
        <v>149.25</v>
      </c>
      <c r="E24" s="28">
        <v>238.33333333333334</v>
      </c>
      <c r="F24" s="28">
        <v>104</v>
      </c>
      <c r="G24" s="28">
        <v>173.33333333333334</v>
      </c>
      <c r="H24" s="28">
        <v>77</v>
      </c>
      <c r="I24"/>
      <c r="J24" s="68">
        <f t="shared" si="2"/>
        <v>2.1666666666666856</v>
      </c>
      <c r="K24" s="68">
        <f t="shared" si="3"/>
        <v>-16.999999999999972</v>
      </c>
    </row>
    <row r="25" spans="1:11">
      <c r="A25" s="10" t="s">
        <v>458</v>
      </c>
      <c r="B25" s="28">
        <v>167.08333333333331</v>
      </c>
      <c r="C25" s="28">
        <v>194.33333333333334</v>
      </c>
      <c r="D25" s="28">
        <v>190.75</v>
      </c>
      <c r="E25" s="28">
        <v>181</v>
      </c>
      <c r="F25" s="28">
        <v>207.66666666666666</v>
      </c>
      <c r="G25" s="28">
        <v>234.33333333333334</v>
      </c>
      <c r="H25" s="28">
        <v>60</v>
      </c>
      <c r="I25"/>
      <c r="J25" s="68">
        <f t="shared" si="2"/>
        <v>40</v>
      </c>
      <c r="K25" s="68">
        <f t="shared" si="3"/>
        <v>67.250000000000028</v>
      </c>
    </row>
    <row r="26" spans="1:11">
      <c r="A26" s="10" t="s">
        <v>29</v>
      </c>
      <c r="B26" s="28">
        <v>147.49999999999997</v>
      </c>
      <c r="C26" s="28">
        <v>191.33333333333334</v>
      </c>
      <c r="D26" s="28">
        <v>208.25</v>
      </c>
      <c r="E26" s="28">
        <v>200</v>
      </c>
      <c r="F26" s="28">
        <v>182.66666666666666</v>
      </c>
      <c r="G26" s="28">
        <v>223.33333333333334</v>
      </c>
      <c r="H26" s="28">
        <v>163</v>
      </c>
      <c r="I26"/>
      <c r="J26" s="68">
        <f t="shared" si="2"/>
        <v>32</v>
      </c>
      <c r="K26" s="68">
        <f t="shared" si="3"/>
        <v>75.833333333333371</v>
      </c>
    </row>
    <row r="27" spans="1:11">
      <c r="A27" s="10" t="s">
        <v>432</v>
      </c>
      <c r="B27" s="28">
        <v>141.25</v>
      </c>
      <c r="C27" s="28">
        <v>91.666666666666671</v>
      </c>
      <c r="D27" s="28">
        <v>118.5</v>
      </c>
      <c r="E27" s="28">
        <v>142.66666666666666</v>
      </c>
      <c r="F27" s="28">
        <v>40.666666666666664</v>
      </c>
      <c r="G27" s="28">
        <v>126.33333333333333</v>
      </c>
      <c r="H27" s="28">
        <v>95</v>
      </c>
      <c r="I27"/>
      <c r="J27" s="68">
        <f t="shared" si="2"/>
        <v>34.666666666666657</v>
      </c>
      <c r="K27" s="68">
        <f t="shared" si="3"/>
        <v>-14.916666666666671</v>
      </c>
    </row>
    <row r="28" spans="1:11">
      <c r="A28" s="10" t="s">
        <v>232</v>
      </c>
      <c r="B28" s="28">
        <v>122.33333333333334</v>
      </c>
      <c r="C28" s="28">
        <v>140.83333333333334</v>
      </c>
      <c r="D28" s="28">
        <v>145.25</v>
      </c>
      <c r="E28" s="28">
        <v>139.33333333333334</v>
      </c>
      <c r="F28" s="28">
        <v>142.33333333333334</v>
      </c>
      <c r="G28" s="28">
        <v>155.66666666666666</v>
      </c>
      <c r="H28" s="28">
        <v>114</v>
      </c>
      <c r="I28"/>
      <c r="J28" s="68">
        <f t="shared" si="2"/>
        <v>14.833333333333314</v>
      </c>
      <c r="K28" s="68">
        <f t="shared" si="3"/>
        <v>33.333333333333314</v>
      </c>
    </row>
    <row r="29" spans="1:11">
      <c r="A29" s="10" t="s">
        <v>184</v>
      </c>
      <c r="B29" s="28">
        <v>96.750000000000014</v>
      </c>
      <c r="C29" s="28">
        <v>106</v>
      </c>
      <c r="D29" s="28">
        <v>109.5</v>
      </c>
      <c r="E29" s="28">
        <v>103</v>
      </c>
      <c r="F29" s="28">
        <v>109</v>
      </c>
      <c r="G29" s="28">
        <v>112</v>
      </c>
      <c r="H29" s="28">
        <v>102</v>
      </c>
      <c r="I29"/>
      <c r="J29" s="68">
        <f t="shared" ref="J29:J39" si="4">G29-C29</f>
        <v>6</v>
      </c>
      <c r="K29" s="68">
        <f t="shared" ref="K29:K39" si="5">G29-B29</f>
        <v>15.249999999999986</v>
      </c>
    </row>
    <row r="30" spans="1:11">
      <c r="A30" s="10" t="s">
        <v>318</v>
      </c>
      <c r="B30" s="28">
        <v>93.833333333333343</v>
      </c>
      <c r="C30" s="28">
        <v>56</v>
      </c>
      <c r="D30" s="28">
        <v>59</v>
      </c>
      <c r="E30" s="28">
        <v>54.333333333333336</v>
      </c>
      <c r="F30" s="28">
        <v>57.666666666666664</v>
      </c>
      <c r="G30" s="28">
        <v>60.333333333333336</v>
      </c>
      <c r="H30" s="28">
        <v>55</v>
      </c>
      <c r="I30"/>
      <c r="J30" s="68">
        <f t="shared" si="4"/>
        <v>4.3333333333333357</v>
      </c>
      <c r="K30" s="68">
        <f t="shared" si="5"/>
        <v>-33.500000000000007</v>
      </c>
    </row>
    <row r="31" spans="1:11">
      <c r="A31" s="10" t="s">
        <v>332</v>
      </c>
      <c r="B31" s="28">
        <v>89.833333333333329</v>
      </c>
      <c r="C31" s="28">
        <v>79</v>
      </c>
      <c r="D31" s="28">
        <v>95.5</v>
      </c>
      <c r="E31" s="28">
        <v>83.333333333333329</v>
      </c>
      <c r="F31" s="28">
        <v>74.666666666666671</v>
      </c>
      <c r="G31" s="28">
        <v>101</v>
      </c>
      <c r="H31" s="28">
        <v>79</v>
      </c>
      <c r="I31"/>
      <c r="J31" s="68">
        <f t="shared" si="4"/>
        <v>22</v>
      </c>
      <c r="K31" s="68">
        <f t="shared" si="5"/>
        <v>11.166666666666671</v>
      </c>
    </row>
    <row r="32" spans="1:11">
      <c r="A32" s="10" t="s">
        <v>316</v>
      </c>
      <c r="B32" s="28">
        <v>83.666666666666671</v>
      </c>
      <c r="C32" s="28">
        <v>84.5</v>
      </c>
      <c r="D32" s="28">
        <v>12.5</v>
      </c>
      <c r="E32" s="28">
        <v>83.666666666666671</v>
      </c>
      <c r="F32" s="28">
        <v>85.333333333333329</v>
      </c>
      <c r="G32" s="28">
        <v>16.666666666666668</v>
      </c>
      <c r="H32" s="28">
        <v>0</v>
      </c>
      <c r="I32"/>
      <c r="J32" s="68">
        <f t="shared" si="4"/>
        <v>-67.833333333333329</v>
      </c>
      <c r="K32" s="68">
        <f t="shared" si="5"/>
        <v>-67</v>
      </c>
    </row>
    <row r="33" spans="1:11">
      <c r="A33" s="10" t="s">
        <v>236</v>
      </c>
      <c r="B33" s="28">
        <v>73.25</v>
      </c>
      <c r="C33" s="28">
        <v>71.5</v>
      </c>
      <c r="D33" s="28">
        <v>62</v>
      </c>
      <c r="E33" s="28">
        <v>68.333333333333329</v>
      </c>
      <c r="F33" s="28">
        <v>74.666666666666671</v>
      </c>
      <c r="G33" s="28">
        <v>68.333333333333329</v>
      </c>
      <c r="H33" s="28">
        <v>43</v>
      </c>
      <c r="I33"/>
      <c r="J33" s="68">
        <f t="shared" si="4"/>
        <v>-3.1666666666666714</v>
      </c>
      <c r="K33" s="68">
        <f t="shared" si="5"/>
        <v>-4.9166666666666714</v>
      </c>
    </row>
    <row r="34" spans="1:11">
      <c r="A34" s="10" t="s">
        <v>161</v>
      </c>
      <c r="B34" s="28">
        <v>71.75</v>
      </c>
      <c r="C34" s="28">
        <v>64.833333333333329</v>
      </c>
      <c r="D34" s="28">
        <v>66.25</v>
      </c>
      <c r="E34" s="28">
        <v>73.333333333333329</v>
      </c>
      <c r="F34" s="28">
        <v>56.333333333333336</v>
      </c>
      <c r="G34" s="28">
        <v>73</v>
      </c>
      <c r="H34" s="28">
        <v>46</v>
      </c>
      <c r="I34"/>
      <c r="J34" s="68">
        <f t="shared" si="4"/>
        <v>8.1666666666666714</v>
      </c>
      <c r="K34" s="68">
        <f t="shared" si="5"/>
        <v>1.25</v>
      </c>
    </row>
    <row r="35" spans="1:11">
      <c r="A35" s="10" t="s">
        <v>360</v>
      </c>
      <c r="B35" s="28">
        <v>71</v>
      </c>
      <c r="C35" s="28">
        <v>71.166666666666671</v>
      </c>
      <c r="D35" s="28">
        <v>57</v>
      </c>
      <c r="E35" s="28">
        <v>73.333333333333329</v>
      </c>
      <c r="F35" s="28">
        <v>69</v>
      </c>
      <c r="G35" s="28">
        <v>62.666666666666664</v>
      </c>
      <c r="H35" s="28">
        <v>40</v>
      </c>
      <c r="I35"/>
      <c r="J35" s="68">
        <f t="shared" si="4"/>
        <v>-8.5000000000000071</v>
      </c>
      <c r="K35" s="68">
        <f t="shared" si="5"/>
        <v>-8.3333333333333357</v>
      </c>
    </row>
    <row r="36" spans="1:11">
      <c r="A36" s="10" t="s">
        <v>27</v>
      </c>
      <c r="B36" s="28">
        <v>65.25</v>
      </c>
      <c r="C36" s="28">
        <v>59</v>
      </c>
      <c r="D36" s="28">
        <v>45.75</v>
      </c>
      <c r="E36" s="28">
        <v>69.666666666666671</v>
      </c>
      <c r="F36" s="28">
        <v>48.333333333333336</v>
      </c>
      <c r="G36" s="28">
        <v>44.666666666666664</v>
      </c>
      <c r="H36" s="28">
        <v>49</v>
      </c>
      <c r="I36"/>
      <c r="J36" s="68">
        <f t="shared" si="4"/>
        <v>-14.333333333333336</v>
      </c>
      <c r="K36" s="68">
        <f t="shared" si="5"/>
        <v>-20.583333333333336</v>
      </c>
    </row>
    <row r="37" spans="1:11">
      <c r="A37" s="10" t="s">
        <v>43</v>
      </c>
      <c r="B37" s="28">
        <v>57.666666666666664</v>
      </c>
      <c r="C37" s="28">
        <v>53.166666666666664</v>
      </c>
      <c r="D37" s="28">
        <v>22.25</v>
      </c>
      <c r="E37" s="28">
        <v>70.666666666666671</v>
      </c>
      <c r="F37" s="28">
        <v>35.666666666666664</v>
      </c>
      <c r="G37" s="28">
        <v>16.666666666666668</v>
      </c>
      <c r="H37" s="28">
        <v>39</v>
      </c>
      <c r="I37"/>
      <c r="J37" s="68">
        <f t="shared" si="4"/>
        <v>-36.5</v>
      </c>
      <c r="K37" s="68">
        <f t="shared" si="5"/>
        <v>-41</v>
      </c>
    </row>
    <row r="38" spans="1:11">
      <c r="A38" s="10" t="s">
        <v>96</v>
      </c>
      <c r="B38" s="28">
        <v>31.833333333333332</v>
      </c>
      <c r="C38" s="28">
        <v>23.333333333333332</v>
      </c>
      <c r="D38" s="28">
        <v>18.75</v>
      </c>
      <c r="E38" s="28">
        <v>42.666666666666664</v>
      </c>
      <c r="F38" s="28">
        <v>4</v>
      </c>
      <c r="G38" s="28">
        <v>19.333333333333332</v>
      </c>
      <c r="H38" s="28">
        <v>17</v>
      </c>
      <c r="I38"/>
      <c r="J38" s="68">
        <f t="shared" si="4"/>
        <v>-4</v>
      </c>
      <c r="K38" s="68">
        <f t="shared" si="5"/>
        <v>-12.5</v>
      </c>
    </row>
    <row r="39" spans="1:11">
      <c r="A39" s="10" t="s">
        <v>566</v>
      </c>
      <c r="B39" s="28">
        <v>2962.0833333333335</v>
      </c>
      <c r="C39" s="28">
        <v>2673</v>
      </c>
      <c r="D39" s="28">
        <v>2649.2500000002501</v>
      </c>
      <c r="E39" s="28">
        <v>2908.6666666666665</v>
      </c>
      <c r="F39" s="28">
        <v>2437.3333333333335</v>
      </c>
      <c r="G39" s="28">
        <v>2832.3333333336668</v>
      </c>
      <c r="H39" s="28">
        <v>2100</v>
      </c>
      <c r="I39"/>
      <c r="J39" s="68">
        <f t="shared" si="4"/>
        <v>159.33333333366681</v>
      </c>
      <c r="K39" s="68">
        <f t="shared" si="5"/>
        <v>-129.74999999966667</v>
      </c>
    </row>
    <row r="40" spans="1:11">
      <c r="B40"/>
      <c r="C40"/>
      <c r="D40"/>
      <c r="E40"/>
      <c r="F40"/>
      <c r="G40"/>
      <c r="H40"/>
    </row>
    <row r="41" spans="1:11">
      <c r="B41"/>
      <c r="C41"/>
      <c r="D41"/>
      <c r="E41"/>
      <c r="F41"/>
      <c r="G41"/>
      <c r="H41"/>
    </row>
    <row r="42" spans="1:11">
      <c r="B42"/>
      <c r="C42"/>
      <c r="D42"/>
      <c r="E42"/>
      <c r="F42"/>
      <c r="G42"/>
      <c r="H42"/>
    </row>
    <row r="43" spans="1:11">
      <c r="B43"/>
      <c r="C43"/>
      <c r="D43"/>
      <c r="E43"/>
      <c r="F43"/>
      <c r="G43"/>
      <c r="H43"/>
    </row>
    <row r="44" spans="1:11">
      <c r="B44"/>
      <c r="C44"/>
      <c r="D44"/>
      <c r="E44"/>
      <c r="F44"/>
      <c r="G44"/>
      <c r="H44"/>
    </row>
    <row r="45" spans="1:11">
      <c r="B45"/>
      <c r="C45"/>
      <c r="D45"/>
      <c r="E45"/>
      <c r="F45"/>
      <c r="G45"/>
      <c r="H45"/>
    </row>
    <row r="46" spans="1:11">
      <c r="B46"/>
      <c r="C46"/>
      <c r="D46"/>
      <c r="E46"/>
      <c r="F46"/>
      <c r="G46"/>
      <c r="H46"/>
    </row>
    <row r="47" spans="1:11">
      <c r="B47"/>
      <c r="C47"/>
      <c r="D47"/>
      <c r="E47"/>
      <c r="F47"/>
      <c r="G47"/>
      <c r="H47"/>
    </row>
    <row r="48" spans="1:11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B52"/>
      <c r="C52"/>
      <c r="D52"/>
      <c r="E52"/>
      <c r="F52"/>
      <c r="G52"/>
      <c r="H52"/>
    </row>
    <row r="53" spans="2:8">
      <c r="B53"/>
      <c r="C53"/>
      <c r="D53"/>
      <c r="E53"/>
      <c r="F53"/>
      <c r="G53"/>
      <c r="H53"/>
    </row>
    <row r="54" spans="2:8">
      <c r="B54"/>
      <c r="C54"/>
      <c r="D54"/>
      <c r="E54"/>
      <c r="F54"/>
      <c r="G54"/>
      <c r="H54"/>
    </row>
    <row r="55" spans="2:8">
      <c r="B55"/>
      <c r="C55"/>
      <c r="D55"/>
      <c r="E55"/>
      <c r="F55"/>
      <c r="G55"/>
      <c r="H55"/>
    </row>
    <row r="56" spans="2:8">
      <c r="B56"/>
      <c r="C56"/>
      <c r="D56"/>
      <c r="E56"/>
      <c r="F56"/>
      <c r="G56"/>
      <c r="H56"/>
    </row>
    <row r="57" spans="2:8">
      <c r="B57"/>
      <c r="C57"/>
      <c r="D57"/>
      <c r="E57"/>
      <c r="F57"/>
      <c r="G57"/>
      <c r="H57"/>
    </row>
    <row r="58" spans="2:8">
      <c r="B58"/>
      <c r="C58"/>
      <c r="D58"/>
      <c r="E58"/>
      <c r="F58"/>
      <c r="G58"/>
      <c r="H58"/>
    </row>
    <row r="59" spans="2:8">
      <c r="B59"/>
      <c r="C59"/>
      <c r="D59"/>
      <c r="E59"/>
      <c r="F59"/>
      <c r="G59"/>
      <c r="H59"/>
    </row>
    <row r="60" spans="2:8">
      <c r="B60"/>
      <c r="C60"/>
      <c r="D60"/>
      <c r="E60"/>
      <c r="F60"/>
      <c r="G60"/>
      <c r="H60"/>
    </row>
    <row r="61" spans="2:8">
      <c r="B61"/>
      <c r="C61"/>
      <c r="D61"/>
      <c r="E61"/>
      <c r="F61"/>
      <c r="G61"/>
      <c r="H61"/>
    </row>
    <row r="62" spans="2:8">
      <c r="B62"/>
      <c r="C62"/>
      <c r="D62"/>
      <c r="E62"/>
      <c r="F62"/>
      <c r="G62"/>
      <c r="H62"/>
    </row>
    <row r="63" spans="2:8">
      <c r="B63"/>
      <c r="C63"/>
      <c r="D63"/>
      <c r="E63"/>
      <c r="F63"/>
      <c r="G63"/>
      <c r="H63"/>
    </row>
    <row r="64" spans="2:8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</sheetData>
  <phoneticPr fontId="2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74CA580-AF44-4A0D-B9C8-0A832D38A9C8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HF月均趋势!E19:G19</xm:f>
              <xm:sqref>I19</xm:sqref>
            </x14:sparkline>
            <x14:sparkline>
              <xm:f>HF月均趋势!E20:G20</xm:f>
              <xm:sqref>I20</xm:sqref>
            </x14:sparkline>
            <x14:sparkline>
              <xm:f>HF月均趋势!E21:G21</xm:f>
              <xm:sqref>I21</xm:sqref>
            </x14:sparkline>
            <x14:sparkline>
              <xm:f>HF月均趋势!E22:G22</xm:f>
              <xm:sqref>I22</xm:sqref>
            </x14:sparkline>
            <x14:sparkline>
              <xm:f>HF月均趋势!E23:G23</xm:f>
              <xm:sqref>I23</xm:sqref>
            </x14:sparkline>
            <x14:sparkline>
              <xm:f>HF月均趋势!E24:G24</xm:f>
              <xm:sqref>I24</xm:sqref>
            </x14:sparkline>
            <x14:sparkline>
              <xm:f>HF月均趋势!E25:G25</xm:f>
              <xm:sqref>I25</xm:sqref>
            </x14:sparkline>
            <x14:sparkline>
              <xm:f>HF月均趋势!E26:G26</xm:f>
              <xm:sqref>I26</xm:sqref>
            </x14:sparkline>
            <x14:sparkline>
              <xm:f>HF月均趋势!E27:G27</xm:f>
              <xm:sqref>I27</xm:sqref>
            </x14:sparkline>
            <x14:sparkline>
              <xm:f>HF月均趋势!E28:G28</xm:f>
              <xm:sqref>I28</xm:sqref>
            </x14:sparkline>
            <x14:sparkline>
              <xm:f>HF月均趋势!E29:G29</xm:f>
              <xm:sqref>I29</xm:sqref>
            </x14:sparkline>
            <x14:sparkline>
              <xm:f>HF月均趋势!E30:G30</xm:f>
              <xm:sqref>I30</xm:sqref>
            </x14:sparkline>
            <x14:sparkline>
              <xm:f>HF月均趋势!E31:G31</xm:f>
              <xm:sqref>I31</xm:sqref>
            </x14:sparkline>
            <x14:sparkline>
              <xm:f>HF月均趋势!E32:G32</xm:f>
              <xm:sqref>I32</xm:sqref>
            </x14:sparkline>
            <x14:sparkline>
              <xm:f>HF月均趋势!E33:G33</xm:f>
              <xm:sqref>I33</xm:sqref>
            </x14:sparkline>
            <x14:sparkline>
              <xm:f>HF月均趋势!E34:G34</xm:f>
              <xm:sqref>I34</xm:sqref>
            </x14:sparkline>
            <x14:sparkline>
              <xm:f>HF月均趋势!E35:G35</xm:f>
              <xm:sqref>I35</xm:sqref>
            </x14:sparkline>
            <x14:sparkline>
              <xm:f>HF月均趋势!E36:G36</xm:f>
              <xm:sqref>I36</xm:sqref>
            </x14:sparkline>
            <x14:sparkline>
              <xm:f>HF月均趋势!E37:G37</xm:f>
              <xm:sqref>I37</xm:sqref>
            </x14:sparkline>
            <x14:sparkline>
              <xm:f>HF月均趋势!E38:G38</xm:f>
              <xm:sqref>I38</xm:sqref>
            </x14:sparkline>
            <x14:sparkline>
              <xm:f>HF月均趋势!E39:G39</xm:f>
              <xm:sqref>I39</xm:sqref>
            </x14:sparkline>
          </x14:sparklines>
        </x14:sparklineGroup>
        <x14:sparklineGroup displayEmptyCellsAs="gap" markers="1" xr2:uid="{247D1C34-84B3-48EF-853F-83E7A6E8229E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HF月均趋势!E4:G4</xm:f>
              <xm:sqref>I4</xm:sqref>
            </x14:sparkline>
            <x14:sparkline>
              <xm:f>HF月均趋势!E5:G5</xm:f>
              <xm:sqref>I5</xm:sqref>
            </x14:sparkline>
            <x14:sparkline>
              <xm:f>HF月均趋势!E6:G6</xm:f>
              <xm:sqref>I6</xm:sqref>
            </x14:sparkline>
            <x14:sparkline>
              <xm:f>HF月均趋势!E7:G7</xm:f>
              <xm:sqref>I7</xm:sqref>
            </x14:sparkline>
            <x14:sparkline>
              <xm:f>HF月均趋势!E8:G8</xm:f>
              <xm:sqref>I8</xm:sqref>
            </x14:sparkline>
            <x14:sparkline>
              <xm:f>HF月均趋势!E9:G9</xm:f>
              <xm:sqref>I9</xm:sqref>
            </x14:sparkline>
            <x14:sparkline>
              <xm:f>HF月均趋势!E10:G10</xm:f>
              <xm:sqref>I10</xm:sqref>
            </x14:sparkline>
            <x14:sparkline>
              <xm:f>HF月均趋势!E11:G11</xm:f>
              <xm:sqref>I11</xm:sqref>
            </x14:sparkline>
            <x14:sparkline>
              <xm:f>HF月均趋势!E12:G12</xm:f>
              <xm:sqref>I12</xm:sqref>
            </x14:sparkline>
            <x14:sparkline>
              <xm:f>HF月均趋势!E13:G13</xm:f>
              <xm:sqref>I13</xm:sqref>
            </x14:sparkline>
            <x14:sparkline>
              <xm:f>HF月均趋势!E14:G14</xm:f>
              <xm:sqref>I14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3FD0-96C7-4C86-A245-54780A7FE4BF}">
  <dimension ref="A1:P206"/>
  <sheetViews>
    <sheetView workbookViewId="0">
      <selection activeCell="D8" sqref="D8"/>
    </sheetView>
  </sheetViews>
  <sheetFormatPr defaultRowHeight="15.5"/>
  <cols>
    <col min="1" max="1" width="37.9140625" bestFit="1" customWidth="1"/>
    <col min="2" max="2" width="10.83203125" style="28" bestFit="1" customWidth="1"/>
    <col min="3" max="3" width="7.25" style="28" bestFit="1" customWidth="1"/>
    <col min="4" max="4" width="9.58203125" style="28" bestFit="1" customWidth="1"/>
    <col min="5" max="5" width="12.1640625" style="28" bestFit="1" customWidth="1"/>
    <col min="6" max="6" width="12.25" style="28" bestFit="1" customWidth="1"/>
    <col min="7" max="9" width="12.25" style="13" bestFit="1" customWidth="1"/>
    <col min="10" max="10" width="11.6640625" style="13" customWidth="1"/>
    <col min="11" max="11" width="15.1640625" style="66" customWidth="1"/>
    <col min="12" max="12" width="14.08203125" style="66" customWidth="1"/>
    <col min="13" max="13" width="16.33203125" style="66" customWidth="1"/>
    <col min="14" max="16" width="8" style="13" bestFit="1" customWidth="1"/>
    <col min="17" max="18" width="8" bestFit="1" customWidth="1"/>
  </cols>
  <sheetData>
    <row r="1" spans="1:16">
      <c r="A1" s="9" t="s">
        <v>4</v>
      </c>
      <c r="B1" s="28" t="s">
        <v>606</v>
      </c>
      <c r="K1" s="68"/>
      <c r="L1" s="68"/>
      <c r="M1" s="63"/>
      <c r="N1"/>
      <c r="O1"/>
      <c r="P1"/>
    </row>
    <row r="2" spans="1:16">
      <c r="K2" s="68"/>
      <c r="L2" s="68"/>
      <c r="M2" s="63"/>
      <c r="N2"/>
      <c r="O2"/>
      <c r="P2"/>
    </row>
    <row r="3" spans="1:16" ht="16.5">
      <c r="A3" s="9" t="s">
        <v>565</v>
      </c>
      <c r="B3" t="s">
        <v>936</v>
      </c>
      <c r="C3" s="28" t="s">
        <v>590</v>
      </c>
      <c r="D3" s="28" t="s">
        <v>591</v>
      </c>
      <c r="E3" t="s">
        <v>932</v>
      </c>
      <c r="F3" t="s">
        <v>930</v>
      </c>
      <c r="G3" t="s">
        <v>931</v>
      </c>
      <c r="H3" s="28" t="s">
        <v>928</v>
      </c>
      <c r="I3" s="28" t="s">
        <v>929</v>
      </c>
      <c r="J3" s="25" t="s">
        <v>933</v>
      </c>
      <c r="K3" s="67" t="s">
        <v>937</v>
      </c>
      <c r="L3" s="67" t="s">
        <v>934</v>
      </c>
      <c r="M3" s="67" t="s">
        <v>935</v>
      </c>
      <c r="N3"/>
      <c r="O3"/>
      <c r="P3"/>
    </row>
    <row r="4" spans="1:16">
      <c r="A4" s="10" t="s">
        <v>7</v>
      </c>
      <c r="B4" s="28">
        <v>2245.0000000000005</v>
      </c>
      <c r="C4" s="28">
        <v>1753.4999999999998</v>
      </c>
      <c r="D4" s="28">
        <v>1549.6666666666667</v>
      </c>
      <c r="E4" s="28">
        <v>1289.25</v>
      </c>
      <c r="F4" s="28">
        <v>1833</v>
      </c>
      <c r="G4" s="28">
        <v>1266.3333333333333</v>
      </c>
      <c r="H4" s="28">
        <v>1419</v>
      </c>
      <c r="I4" s="28">
        <v>900</v>
      </c>
      <c r="J4"/>
      <c r="K4" s="68">
        <f>$H4-B4</f>
        <v>-826.00000000000045</v>
      </c>
      <c r="L4" s="68">
        <f>$H4-C4</f>
        <v>-334.49999999999977</v>
      </c>
      <c r="M4" s="68">
        <f>$H4-D4</f>
        <v>-130.66666666666674</v>
      </c>
      <c r="N4"/>
      <c r="O4"/>
      <c r="P4"/>
    </row>
    <row r="5" spans="1:16">
      <c r="A5" s="12" t="s">
        <v>549</v>
      </c>
      <c r="B5" s="28">
        <v>1252.3333333333337</v>
      </c>
      <c r="C5" s="28">
        <v>972.83333333333326</v>
      </c>
      <c r="D5" s="28">
        <v>879</v>
      </c>
      <c r="E5" s="28">
        <v>773</v>
      </c>
      <c r="F5" s="28">
        <v>1037.3333333333333</v>
      </c>
      <c r="G5" s="28">
        <v>720.66666666666663</v>
      </c>
      <c r="H5" s="28">
        <v>866</v>
      </c>
      <c r="I5" s="28">
        <v>494</v>
      </c>
      <c r="J5"/>
      <c r="K5" s="68">
        <f t="shared" ref="K5:K39" si="0">$H5-B5</f>
        <v>-386.33333333333371</v>
      </c>
      <c r="L5" s="68">
        <f t="shared" ref="L5:L39" si="1">$H5-C5</f>
        <v>-106.83333333333326</v>
      </c>
      <c r="M5" s="68">
        <f t="shared" ref="M5:M39" si="2">$H5-D5</f>
        <v>-13</v>
      </c>
      <c r="N5"/>
      <c r="O5"/>
      <c r="P5"/>
    </row>
    <row r="6" spans="1:16">
      <c r="A6" s="12" t="s">
        <v>551</v>
      </c>
      <c r="B6" s="28">
        <v>992.66666666666663</v>
      </c>
      <c r="C6" s="28">
        <v>780.66666666666652</v>
      </c>
      <c r="D6" s="28">
        <v>670.66666666666663</v>
      </c>
      <c r="E6" s="28">
        <v>516.25</v>
      </c>
      <c r="F6" s="28">
        <v>795.66666666666663</v>
      </c>
      <c r="G6" s="28">
        <v>545.66666666666663</v>
      </c>
      <c r="H6" s="28">
        <v>553</v>
      </c>
      <c r="I6" s="28">
        <v>406</v>
      </c>
      <c r="J6"/>
      <c r="K6" s="68">
        <f t="shared" si="0"/>
        <v>-439.66666666666663</v>
      </c>
      <c r="L6" s="68">
        <f t="shared" si="1"/>
        <v>-227.66666666666652</v>
      </c>
      <c r="M6" s="68">
        <f t="shared" si="2"/>
        <v>-117.66666666666663</v>
      </c>
      <c r="N6"/>
      <c r="O6"/>
      <c r="P6"/>
    </row>
    <row r="7" spans="1:16">
      <c r="A7" s="10" t="s">
        <v>174</v>
      </c>
      <c r="B7" s="28">
        <v>1888</v>
      </c>
      <c r="C7" s="28">
        <v>1266.0833333333333</v>
      </c>
      <c r="D7" s="28">
        <v>900</v>
      </c>
      <c r="E7" s="28">
        <v>906.50250000050005</v>
      </c>
      <c r="F7" s="28">
        <v>956</v>
      </c>
      <c r="G7" s="28">
        <v>844</v>
      </c>
      <c r="H7" s="28">
        <v>980.67000000066673</v>
      </c>
      <c r="I7" s="28">
        <v>684</v>
      </c>
      <c r="J7"/>
      <c r="K7" s="68">
        <f t="shared" si="0"/>
        <v>-907.32999999933327</v>
      </c>
      <c r="L7" s="68">
        <f t="shared" si="1"/>
        <v>-285.41333333266653</v>
      </c>
      <c r="M7" s="68">
        <f t="shared" si="2"/>
        <v>80.670000000666732</v>
      </c>
      <c r="N7"/>
      <c r="O7"/>
      <c r="P7"/>
    </row>
    <row r="8" spans="1:16">
      <c r="A8" s="12" t="s">
        <v>555</v>
      </c>
      <c r="B8" s="28">
        <v>1013</v>
      </c>
      <c r="C8" s="28">
        <v>785.66666666666663</v>
      </c>
      <c r="D8" s="28">
        <v>683.5</v>
      </c>
      <c r="E8" s="28">
        <v>525</v>
      </c>
      <c r="F8" s="28">
        <v>870.33333333333337</v>
      </c>
      <c r="G8" s="28">
        <v>496.66666666666669</v>
      </c>
      <c r="H8" s="28">
        <v>589.33333333333337</v>
      </c>
      <c r="I8" s="28">
        <v>332</v>
      </c>
      <c r="J8"/>
      <c r="K8" s="68">
        <f t="shared" si="0"/>
        <v>-423.66666666666663</v>
      </c>
      <c r="L8" s="68">
        <f t="shared" si="1"/>
        <v>-196.33333333333326</v>
      </c>
      <c r="M8" s="68">
        <f t="shared" si="2"/>
        <v>-94.166666666666629</v>
      </c>
      <c r="N8"/>
      <c r="O8"/>
      <c r="P8"/>
    </row>
    <row r="9" spans="1:16">
      <c r="A9" s="12" t="s">
        <v>553</v>
      </c>
      <c r="B9" s="28">
        <v>875</v>
      </c>
      <c r="C9" s="28">
        <v>480.41666666666663</v>
      </c>
      <c r="D9" s="28">
        <v>216.5</v>
      </c>
      <c r="E9" s="28">
        <v>381.50250000049999</v>
      </c>
      <c r="F9" s="28">
        <v>85.666666666666671</v>
      </c>
      <c r="G9" s="28">
        <v>347.33333333333331</v>
      </c>
      <c r="H9" s="28">
        <v>391.3366666673333</v>
      </c>
      <c r="I9" s="28">
        <v>352</v>
      </c>
      <c r="J9"/>
      <c r="K9" s="68">
        <f t="shared" si="0"/>
        <v>-483.6633333326667</v>
      </c>
      <c r="L9" s="68">
        <f t="shared" si="1"/>
        <v>-89.079999999333324</v>
      </c>
      <c r="M9" s="68">
        <f t="shared" si="2"/>
        <v>174.8366666673333</v>
      </c>
      <c r="N9"/>
      <c r="O9"/>
      <c r="P9"/>
    </row>
    <row r="10" spans="1:16">
      <c r="A10" s="10" t="s">
        <v>296</v>
      </c>
      <c r="B10" s="28">
        <v>2386</v>
      </c>
      <c r="C10" s="28">
        <v>2570.75</v>
      </c>
      <c r="D10" s="28">
        <v>2526</v>
      </c>
      <c r="E10" s="28">
        <v>2300</v>
      </c>
      <c r="F10" s="28">
        <v>2873</v>
      </c>
      <c r="G10" s="28">
        <v>2179</v>
      </c>
      <c r="H10" s="28">
        <v>2544.3333333333335</v>
      </c>
      <c r="I10" s="28">
        <v>1567</v>
      </c>
      <c r="J10"/>
      <c r="K10" s="68">
        <f t="shared" si="0"/>
        <v>158.33333333333348</v>
      </c>
      <c r="L10" s="68">
        <f t="shared" si="1"/>
        <v>-26.416666666666515</v>
      </c>
      <c r="M10" s="68">
        <f t="shared" si="2"/>
        <v>18.333333333333485</v>
      </c>
      <c r="N10"/>
      <c r="O10"/>
      <c r="P10"/>
    </row>
    <row r="11" spans="1:16">
      <c r="A11" s="12" t="s">
        <v>557</v>
      </c>
      <c r="B11" s="28">
        <v>968.66666666666674</v>
      </c>
      <c r="C11" s="28">
        <v>929.0833333333336</v>
      </c>
      <c r="D11" s="28">
        <v>863.16666666666663</v>
      </c>
      <c r="E11" s="28">
        <v>865.75</v>
      </c>
      <c r="F11" s="28">
        <v>1052</v>
      </c>
      <c r="G11" s="28">
        <v>674.33333333333337</v>
      </c>
      <c r="H11" s="28">
        <v>937</v>
      </c>
      <c r="I11" s="28">
        <v>652</v>
      </c>
      <c r="J11"/>
      <c r="K11" s="68">
        <f t="shared" si="0"/>
        <v>-31.666666666666742</v>
      </c>
      <c r="L11" s="68">
        <f t="shared" si="1"/>
        <v>7.9166666666664014</v>
      </c>
      <c r="M11" s="68">
        <f t="shared" si="2"/>
        <v>73.833333333333371</v>
      </c>
      <c r="N11"/>
      <c r="O11"/>
      <c r="P11"/>
    </row>
    <row r="12" spans="1:16">
      <c r="A12" s="12" t="s">
        <v>886</v>
      </c>
      <c r="B12" s="28">
        <v>1417.333333333333</v>
      </c>
      <c r="C12" s="28">
        <v>1641.6666666666665</v>
      </c>
      <c r="D12" s="28">
        <v>1662.8333333333333</v>
      </c>
      <c r="E12" s="28">
        <v>1434.25</v>
      </c>
      <c r="F12" s="28">
        <v>1821</v>
      </c>
      <c r="G12" s="28">
        <v>1504.6666666666667</v>
      </c>
      <c r="H12" s="28">
        <v>1607.3333333333333</v>
      </c>
      <c r="I12" s="28">
        <v>915</v>
      </c>
      <c r="J12"/>
      <c r="K12" s="68">
        <f t="shared" si="0"/>
        <v>190.00000000000023</v>
      </c>
      <c r="L12" s="68">
        <f t="shared" si="1"/>
        <v>-34.333333333333258</v>
      </c>
      <c r="M12" s="68">
        <f t="shared" si="2"/>
        <v>-55.5</v>
      </c>
      <c r="N12"/>
      <c r="O12"/>
      <c r="P12"/>
    </row>
    <row r="13" spans="1:16">
      <c r="A13" s="10" t="s">
        <v>566</v>
      </c>
      <c r="B13" s="28">
        <v>6519</v>
      </c>
      <c r="C13" s="28">
        <v>5590.333333333333</v>
      </c>
      <c r="D13" s="28">
        <v>4975.666666666667</v>
      </c>
      <c r="E13" s="28">
        <v>4495.7525000004998</v>
      </c>
      <c r="F13" s="28">
        <v>5662</v>
      </c>
      <c r="G13" s="28">
        <v>4289.333333333333</v>
      </c>
      <c r="H13" s="28">
        <v>4944.0033333339998</v>
      </c>
      <c r="I13" s="28">
        <v>3151</v>
      </c>
      <c r="J13" s="69"/>
      <c r="K13" s="70">
        <f t="shared" si="0"/>
        <v>-1574.9966666660002</v>
      </c>
      <c r="L13" s="70">
        <f t="shared" si="1"/>
        <v>-646.32999999933327</v>
      </c>
      <c r="M13" s="70">
        <f t="shared" si="2"/>
        <v>-31.663333332667207</v>
      </c>
    </row>
    <row r="14" spans="1:16">
      <c r="J14"/>
      <c r="K14" s="68"/>
      <c r="L14" s="68"/>
      <c r="M14" s="68"/>
    </row>
    <row r="15" spans="1:16">
      <c r="A15" s="9" t="s">
        <v>807</v>
      </c>
      <c r="B15" t="s">
        <v>542</v>
      </c>
      <c r="J15"/>
      <c r="K15" s="68"/>
      <c r="L15" s="68"/>
      <c r="M15" s="68"/>
    </row>
    <row r="16" spans="1:16">
      <c r="A16" s="9" t="s">
        <v>4</v>
      </c>
      <c r="B16" s="28" t="s">
        <v>606</v>
      </c>
      <c r="J16"/>
      <c r="K16" s="68"/>
      <c r="L16" s="68"/>
      <c r="M16" s="68"/>
    </row>
    <row r="17" spans="1:13">
      <c r="J17"/>
      <c r="K17" s="68"/>
      <c r="L17" s="68"/>
      <c r="M17" s="68"/>
    </row>
    <row r="18" spans="1:13" ht="16.5">
      <c r="A18" s="9" t="s">
        <v>565</v>
      </c>
      <c r="B18" t="s">
        <v>936</v>
      </c>
      <c r="C18" s="28" t="s">
        <v>590</v>
      </c>
      <c r="D18" s="28" t="s">
        <v>591</v>
      </c>
      <c r="E18" t="s">
        <v>932</v>
      </c>
      <c r="F18" t="s">
        <v>930</v>
      </c>
      <c r="G18" t="s">
        <v>931</v>
      </c>
      <c r="H18" s="28" t="s">
        <v>928</v>
      </c>
      <c r="I18" s="28" t="s">
        <v>929</v>
      </c>
      <c r="J18" s="25" t="s">
        <v>933</v>
      </c>
      <c r="K18" s="67" t="s">
        <v>937</v>
      </c>
      <c r="L18" s="67" t="s">
        <v>934</v>
      </c>
      <c r="M18" s="67" t="s">
        <v>935</v>
      </c>
    </row>
    <row r="19" spans="1:13">
      <c r="A19" s="10" t="s">
        <v>324</v>
      </c>
      <c r="B19" s="28">
        <v>385.33333333333331</v>
      </c>
      <c r="C19" s="28">
        <v>368.33333333333337</v>
      </c>
      <c r="D19" s="28">
        <v>378.5</v>
      </c>
      <c r="E19" s="28">
        <v>368.5</v>
      </c>
      <c r="F19" s="28">
        <v>388.33333333333331</v>
      </c>
      <c r="G19" s="28">
        <v>368.66666666666669</v>
      </c>
      <c r="H19" s="28">
        <v>387.66666666666669</v>
      </c>
      <c r="I19" s="28">
        <v>311</v>
      </c>
      <c r="J19"/>
      <c r="K19" s="68">
        <f t="shared" si="0"/>
        <v>2.3333333333333712</v>
      </c>
      <c r="L19" s="68">
        <f t="shared" si="1"/>
        <v>19.333333333333314</v>
      </c>
      <c r="M19" s="68">
        <f t="shared" si="2"/>
        <v>9.1666666666666856</v>
      </c>
    </row>
    <row r="20" spans="1:13">
      <c r="A20" s="10" t="s">
        <v>240</v>
      </c>
      <c r="B20" s="28">
        <v>513</v>
      </c>
      <c r="C20" s="28">
        <v>246.66666666666669</v>
      </c>
      <c r="D20" s="28">
        <v>25.166666666666668</v>
      </c>
      <c r="E20" s="28">
        <v>223.25250000049999</v>
      </c>
      <c r="F20" s="28">
        <v>-109.66666666666667</v>
      </c>
      <c r="G20" s="28">
        <v>160</v>
      </c>
      <c r="H20" s="28">
        <v>223.33666666733333</v>
      </c>
      <c r="I20" s="28">
        <v>223</v>
      </c>
      <c r="J20"/>
      <c r="K20" s="68">
        <f t="shared" si="0"/>
        <v>-289.66333333266664</v>
      </c>
      <c r="L20" s="68">
        <f t="shared" si="1"/>
        <v>-23.329999999333353</v>
      </c>
      <c r="M20" s="68">
        <f t="shared" si="2"/>
        <v>198.17000000066668</v>
      </c>
    </row>
    <row r="21" spans="1:13">
      <c r="A21" s="10" t="s">
        <v>29</v>
      </c>
      <c r="B21" s="28">
        <v>320</v>
      </c>
      <c r="C21" s="28">
        <v>245.83333333333337</v>
      </c>
      <c r="D21" s="28">
        <v>257.83333333333331</v>
      </c>
      <c r="E21" s="28">
        <v>272.5</v>
      </c>
      <c r="F21" s="28">
        <v>320</v>
      </c>
      <c r="G21" s="28">
        <v>195.66666666666666</v>
      </c>
      <c r="H21" s="28">
        <v>295.33333333333331</v>
      </c>
      <c r="I21" s="28">
        <v>204</v>
      </c>
      <c r="J21"/>
      <c r="K21" s="68">
        <f t="shared" si="0"/>
        <v>-24.666666666666686</v>
      </c>
      <c r="L21" s="68">
        <f t="shared" si="1"/>
        <v>49.499999999999943</v>
      </c>
      <c r="M21" s="68">
        <f t="shared" si="2"/>
        <v>37.5</v>
      </c>
    </row>
    <row r="22" spans="1:13">
      <c r="A22" s="10" t="s">
        <v>346</v>
      </c>
      <c r="B22" s="28">
        <v>173.66666666666666</v>
      </c>
      <c r="C22" s="28">
        <v>233.83333333333334</v>
      </c>
      <c r="D22" s="28">
        <v>247</v>
      </c>
      <c r="E22" s="28">
        <v>156.75</v>
      </c>
      <c r="F22" s="28">
        <v>316.66666666666669</v>
      </c>
      <c r="G22" s="28">
        <v>177.33333333333334</v>
      </c>
      <c r="H22" s="28">
        <v>199</v>
      </c>
      <c r="I22" s="28">
        <v>30</v>
      </c>
      <c r="J22"/>
      <c r="K22" s="68">
        <f t="shared" si="0"/>
        <v>25.333333333333343</v>
      </c>
      <c r="L22" s="68">
        <f t="shared" si="1"/>
        <v>-34.833333333333343</v>
      </c>
      <c r="M22" s="68">
        <f t="shared" si="2"/>
        <v>-48</v>
      </c>
    </row>
    <row r="23" spans="1:13">
      <c r="A23" s="10" t="s">
        <v>47</v>
      </c>
      <c r="B23" s="28">
        <v>241.66666666666666</v>
      </c>
      <c r="C23" s="28">
        <v>190.58333333333331</v>
      </c>
      <c r="D23" s="28">
        <v>158.66666666666666</v>
      </c>
      <c r="E23" s="28">
        <v>69.5</v>
      </c>
      <c r="F23" s="28">
        <v>227.33333333333334</v>
      </c>
      <c r="G23" s="28">
        <v>90</v>
      </c>
      <c r="H23" s="28">
        <v>66</v>
      </c>
      <c r="I23" s="28">
        <v>80</v>
      </c>
      <c r="J23"/>
      <c r="K23" s="68">
        <f t="shared" si="0"/>
        <v>-175.66666666666666</v>
      </c>
      <c r="L23" s="68">
        <f t="shared" si="1"/>
        <v>-124.58333333333331</v>
      </c>
      <c r="M23" s="68">
        <f t="shared" si="2"/>
        <v>-92.666666666666657</v>
      </c>
    </row>
    <row r="24" spans="1:13">
      <c r="A24" s="10" t="s">
        <v>458</v>
      </c>
      <c r="B24" s="28">
        <v>103.33333333333333</v>
      </c>
      <c r="C24" s="28">
        <v>159.08333333333331</v>
      </c>
      <c r="D24" s="28">
        <v>174.33333333333334</v>
      </c>
      <c r="E24" s="28">
        <v>166.25</v>
      </c>
      <c r="F24" s="28">
        <v>152.66666666666666</v>
      </c>
      <c r="G24" s="28">
        <v>196</v>
      </c>
      <c r="H24" s="28">
        <v>198.33333333333334</v>
      </c>
      <c r="I24" s="28">
        <v>70</v>
      </c>
      <c r="J24"/>
      <c r="K24" s="68">
        <f t="shared" si="0"/>
        <v>95.000000000000014</v>
      </c>
      <c r="L24" s="68">
        <f t="shared" si="1"/>
        <v>39.250000000000028</v>
      </c>
      <c r="M24" s="68">
        <f t="shared" si="2"/>
        <v>24</v>
      </c>
    </row>
    <row r="25" spans="1:13">
      <c r="A25" s="10" t="s">
        <v>330</v>
      </c>
      <c r="B25" s="28">
        <v>166.66666666666669</v>
      </c>
      <c r="C25" s="28">
        <v>156</v>
      </c>
      <c r="D25" s="28">
        <v>153.5</v>
      </c>
      <c r="E25" s="28">
        <v>171.5</v>
      </c>
      <c r="F25" s="28">
        <v>184.66666666666666</v>
      </c>
      <c r="G25" s="28">
        <v>122.33333333333333</v>
      </c>
      <c r="H25" s="28">
        <v>178</v>
      </c>
      <c r="I25" s="28">
        <v>152</v>
      </c>
      <c r="J25"/>
      <c r="K25" s="68">
        <f t="shared" si="0"/>
        <v>11.333333333333314</v>
      </c>
      <c r="L25" s="68">
        <f t="shared" si="1"/>
        <v>22</v>
      </c>
      <c r="M25" s="68">
        <f t="shared" si="2"/>
        <v>24.5</v>
      </c>
    </row>
    <row r="26" spans="1:13">
      <c r="A26" s="10" t="s">
        <v>232</v>
      </c>
      <c r="B26" s="28">
        <v>209.66666666666666</v>
      </c>
      <c r="C26" s="28">
        <v>147.83333333333334</v>
      </c>
      <c r="D26" s="28">
        <v>135.83333333333334</v>
      </c>
      <c r="E26" s="28">
        <v>100.5</v>
      </c>
      <c r="F26" s="28">
        <v>166</v>
      </c>
      <c r="G26" s="28">
        <v>105.66666666666667</v>
      </c>
      <c r="H26" s="28">
        <v>119.66666666666667</v>
      </c>
      <c r="I26" s="28">
        <v>43</v>
      </c>
      <c r="J26"/>
      <c r="K26" s="68">
        <f t="shared" si="0"/>
        <v>-89.999999999999986</v>
      </c>
      <c r="L26" s="68">
        <f t="shared" si="1"/>
        <v>-28.166666666666671</v>
      </c>
      <c r="M26" s="68">
        <f t="shared" si="2"/>
        <v>-16.166666666666671</v>
      </c>
    </row>
    <row r="27" spans="1:13">
      <c r="A27" s="10" t="s">
        <v>142</v>
      </c>
      <c r="B27" s="28">
        <v>247</v>
      </c>
      <c r="C27" s="28">
        <v>147.66666666666666</v>
      </c>
      <c r="D27" s="28">
        <v>125.33333333333333</v>
      </c>
      <c r="E27" s="28">
        <v>87.5</v>
      </c>
      <c r="F27" s="28">
        <v>139.33333333333334</v>
      </c>
      <c r="G27" s="28">
        <v>111.33333333333333</v>
      </c>
      <c r="H27" s="28">
        <v>95.333333333333329</v>
      </c>
      <c r="I27" s="28">
        <v>64</v>
      </c>
      <c r="J27"/>
      <c r="K27" s="68">
        <f t="shared" si="0"/>
        <v>-151.66666666666669</v>
      </c>
      <c r="L27" s="68">
        <f t="shared" si="1"/>
        <v>-52.333333333333329</v>
      </c>
      <c r="M27" s="68">
        <f t="shared" si="2"/>
        <v>-30</v>
      </c>
    </row>
    <row r="28" spans="1:13">
      <c r="A28" s="10" t="s">
        <v>184</v>
      </c>
      <c r="B28" s="28">
        <v>200.33333333333334</v>
      </c>
      <c r="C28" s="28">
        <v>129.16666666666669</v>
      </c>
      <c r="D28" s="28">
        <v>134.33333333333334</v>
      </c>
      <c r="E28" s="28">
        <v>114.25</v>
      </c>
      <c r="F28" s="28">
        <v>144.33333333333334</v>
      </c>
      <c r="G28" s="28">
        <v>124.33333333333333</v>
      </c>
      <c r="H28" s="28">
        <v>115.66666666666667</v>
      </c>
      <c r="I28" s="28">
        <v>110</v>
      </c>
      <c r="J28"/>
      <c r="K28" s="68">
        <f t="shared" si="0"/>
        <v>-84.666666666666671</v>
      </c>
      <c r="L28" s="68">
        <f t="shared" si="1"/>
        <v>-13.500000000000014</v>
      </c>
      <c r="M28" s="68">
        <f t="shared" si="2"/>
        <v>-18.666666666666671</v>
      </c>
    </row>
    <row r="29" spans="1:13">
      <c r="A29" s="10" t="s">
        <v>318</v>
      </c>
      <c r="B29" s="28">
        <v>106.66666666666667</v>
      </c>
      <c r="C29" s="28">
        <v>123.33333333333334</v>
      </c>
      <c r="D29" s="28">
        <v>109.83333333333333</v>
      </c>
      <c r="E29" s="28">
        <v>115.5</v>
      </c>
      <c r="F29" s="28">
        <v>122.33333333333333</v>
      </c>
      <c r="G29" s="28">
        <v>97.333333333333329</v>
      </c>
      <c r="H29" s="28">
        <v>134.33333333333334</v>
      </c>
      <c r="I29" s="28">
        <v>59</v>
      </c>
      <c r="J29"/>
      <c r="K29" s="68">
        <f t="shared" si="0"/>
        <v>27.666666666666671</v>
      </c>
      <c r="L29" s="68">
        <f t="shared" si="1"/>
        <v>11</v>
      </c>
      <c r="M29" s="68">
        <f t="shared" si="2"/>
        <v>24.500000000000014</v>
      </c>
    </row>
    <row r="30" spans="1:13">
      <c r="A30" s="10" t="s">
        <v>27</v>
      </c>
      <c r="B30" s="28">
        <v>127.66666666666667</v>
      </c>
      <c r="C30" s="28">
        <v>121.75</v>
      </c>
      <c r="D30" s="28">
        <v>128.66666666666666</v>
      </c>
      <c r="E30" s="28">
        <v>92.75</v>
      </c>
      <c r="F30" s="28">
        <v>144.33333333333334</v>
      </c>
      <c r="G30" s="28">
        <v>113</v>
      </c>
      <c r="H30" s="28">
        <v>112</v>
      </c>
      <c r="I30" s="28">
        <v>35</v>
      </c>
      <c r="J30"/>
      <c r="K30" s="68">
        <f t="shared" si="0"/>
        <v>-15.666666666666671</v>
      </c>
      <c r="L30" s="68">
        <f t="shared" si="1"/>
        <v>-9.75</v>
      </c>
      <c r="M30" s="68">
        <f t="shared" si="2"/>
        <v>-16.666666666666657</v>
      </c>
    </row>
    <row r="31" spans="1:13">
      <c r="A31" s="10" t="s">
        <v>432</v>
      </c>
      <c r="B31" s="28">
        <v>143.33333333333334</v>
      </c>
      <c r="C31" s="28">
        <v>109.25</v>
      </c>
      <c r="D31" s="28">
        <v>53.333333333333336</v>
      </c>
      <c r="E31" s="28">
        <v>97.25</v>
      </c>
      <c r="F31" s="28">
        <v>90.666666666666671</v>
      </c>
      <c r="G31" s="28">
        <v>16</v>
      </c>
      <c r="H31" s="28">
        <v>106.33333333333333</v>
      </c>
      <c r="I31" s="28">
        <v>70</v>
      </c>
      <c r="J31"/>
      <c r="K31" s="68">
        <f t="shared" si="0"/>
        <v>-37.000000000000014</v>
      </c>
      <c r="L31" s="68">
        <f t="shared" si="1"/>
        <v>-2.9166666666666714</v>
      </c>
      <c r="M31" s="68">
        <f t="shared" si="2"/>
        <v>52.999999999999993</v>
      </c>
    </row>
    <row r="32" spans="1:13">
      <c r="A32" s="10" t="s">
        <v>161</v>
      </c>
      <c r="B32" s="28">
        <v>126.66666666666667</v>
      </c>
      <c r="C32" s="28">
        <v>105.91666666666666</v>
      </c>
      <c r="D32" s="28">
        <v>93.833333333333329</v>
      </c>
      <c r="E32" s="28">
        <v>70.75</v>
      </c>
      <c r="F32" s="28">
        <v>118.66666666666667</v>
      </c>
      <c r="G32" s="28">
        <v>69</v>
      </c>
      <c r="H32" s="28">
        <v>86</v>
      </c>
      <c r="I32" s="28">
        <v>25</v>
      </c>
      <c r="J32"/>
      <c r="K32" s="68">
        <f t="shared" si="0"/>
        <v>-40.666666666666671</v>
      </c>
      <c r="L32" s="68">
        <f t="shared" si="1"/>
        <v>-19.916666666666657</v>
      </c>
      <c r="M32" s="68">
        <f t="shared" si="2"/>
        <v>-7.8333333333333286</v>
      </c>
    </row>
    <row r="33" spans="1:13">
      <c r="A33" s="10" t="s">
        <v>236</v>
      </c>
      <c r="B33" s="28">
        <v>129.66666666666666</v>
      </c>
      <c r="C33" s="28">
        <v>101.16666666666667</v>
      </c>
      <c r="D33" s="28">
        <v>88.833333333333329</v>
      </c>
      <c r="E33" s="28">
        <v>53.25</v>
      </c>
      <c r="F33" s="28">
        <v>99</v>
      </c>
      <c r="G33" s="28">
        <v>78.666666666666671</v>
      </c>
      <c r="H33" s="28">
        <v>58</v>
      </c>
      <c r="I33" s="28">
        <v>39</v>
      </c>
      <c r="J33"/>
      <c r="K33" s="68">
        <f t="shared" si="0"/>
        <v>-71.666666666666657</v>
      </c>
      <c r="L33" s="68">
        <f t="shared" si="1"/>
        <v>-43.166666666666671</v>
      </c>
      <c r="M33" s="68">
        <f t="shared" si="2"/>
        <v>-30.833333333333329</v>
      </c>
    </row>
    <row r="34" spans="1:13">
      <c r="A34" s="10" t="s">
        <v>360</v>
      </c>
      <c r="B34" s="28">
        <v>70</v>
      </c>
      <c r="C34" s="28">
        <v>93.75</v>
      </c>
      <c r="D34" s="28">
        <v>95</v>
      </c>
      <c r="E34" s="28">
        <v>54.5</v>
      </c>
      <c r="F34" s="28">
        <v>113.33333333333333</v>
      </c>
      <c r="G34" s="28">
        <v>76.666666666666671</v>
      </c>
      <c r="H34" s="28">
        <v>59.333333333333336</v>
      </c>
      <c r="I34" s="28">
        <v>40</v>
      </c>
      <c r="J34"/>
      <c r="K34" s="68">
        <f t="shared" si="0"/>
        <v>-10.666666666666664</v>
      </c>
      <c r="L34" s="68">
        <f t="shared" si="1"/>
        <v>-34.416666666666664</v>
      </c>
      <c r="M34" s="68">
        <f t="shared" si="2"/>
        <v>-35.666666666666664</v>
      </c>
    </row>
    <row r="35" spans="1:13">
      <c r="A35" s="10" t="s">
        <v>332</v>
      </c>
      <c r="B35" s="28">
        <v>93.666666666666671</v>
      </c>
      <c r="C35" s="28">
        <v>82.083333333333343</v>
      </c>
      <c r="D35" s="28">
        <v>83.166666666666671</v>
      </c>
      <c r="E35" s="28">
        <v>89.5</v>
      </c>
      <c r="F35" s="28">
        <v>104</v>
      </c>
      <c r="G35" s="28">
        <v>62.333333333333336</v>
      </c>
      <c r="H35" s="28">
        <v>94</v>
      </c>
      <c r="I35" s="28">
        <v>76</v>
      </c>
      <c r="J35"/>
      <c r="K35" s="68">
        <f t="shared" si="0"/>
        <v>0.3333333333333286</v>
      </c>
      <c r="L35" s="68">
        <f t="shared" si="1"/>
        <v>11.916666666666657</v>
      </c>
      <c r="M35" s="68">
        <f t="shared" si="2"/>
        <v>10.833333333333329</v>
      </c>
    </row>
    <row r="36" spans="1:13">
      <c r="A36" s="10" t="s">
        <v>43</v>
      </c>
      <c r="B36" s="28">
        <v>80</v>
      </c>
      <c r="C36" s="28">
        <v>81.666666666666671</v>
      </c>
      <c r="D36" s="28">
        <v>41.166666666666664</v>
      </c>
      <c r="E36" s="28">
        <v>20.25</v>
      </c>
      <c r="F36" s="28">
        <v>73.333333333333329</v>
      </c>
      <c r="G36" s="28">
        <v>9</v>
      </c>
      <c r="H36" s="28">
        <v>19.333333333333332</v>
      </c>
      <c r="I36" s="28">
        <v>23</v>
      </c>
      <c r="J36"/>
      <c r="K36" s="68">
        <f t="shared" si="0"/>
        <v>-60.666666666666671</v>
      </c>
      <c r="L36" s="68">
        <f t="shared" si="1"/>
        <v>-62.333333333333343</v>
      </c>
      <c r="M36" s="68">
        <f t="shared" si="2"/>
        <v>-21.833333333333332</v>
      </c>
    </row>
    <row r="37" spans="1:13">
      <c r="A37" s="10" t="s">
        <v>316</v>
      </c>
      <c r="B37" s="28">
        <v>76</v>
      </c>
      <c r="C37" s="28">
        <v>75.75</v>
      </c>
      <c r="D37" s="28">
        <v>84.5</v>
      </c>
      <c r="E37" s="28">
        <v>12.5</v>
      </c>
      <c r="F37" s="28">
        <v>83.666666666666671</v>
      </c>
      <c r="G37" s="28">
        <v>85.333333333333329</v>
      </c>
      <c r="H37" s="28">
        <v>16.666666666666668</v>
      </c>
      <c r="I37" s="28">
        <v>0</v>
      </c>
      <c r="J37"/>
      <c r="K37" s="68">
        <f t="shared" si="0"/>
        <v>-59.333333333333329</v>
      </c>
      <c r="L37" s="68">
        <f t="shared" si="1"/>
        <v>-59.083333333333329</v>
      </c>
      <c r="M37" s="68">
        <f t="shared" si="2"/>
        <v>-67.833333333333329</v>
      </c>
    </row>
    <row r="38" spans="1:13">
      <c r="A38" s="10" t="s">
        <v>96</v>
      </c>
      <c r="B38" s="28">
        <v>111</v>
      </c>
      <c r="C38" s="28">
        <v>57.666666666666664</v>
      </c>
      <c r="D38" s="28">
        <v>26</v>
      </c>
      <c r="E38" s="28">
        <v>12.5</v>
      </c>
      <c r="F38" s="28">
        <v>52.666666666666664</v>
      </c>
      <c r="G38" s="28">
        <v>-0.66666666666666663</v>
      </c>
      <c r="H38" s="28">
        <v>14.333333333333334</v>
      </c>
      <c r="I38" s="28">
        <v>7</v>
      </c>
      <c r="J38"/>
      <c r="K38" s="68">
        <f t="shared" si="0"/>
        <v>-96.666666666666671</v>
      </c>
      <c r="L38" s="68">
        <f t="shared" si="1"/>
        <v>-43.333333333333329</v>
      </c>
      <c r="M38" s="68">
        <f t="shared" si="2"/>
        <v>-11.666666666666666</v>
      </c>
    </row>
    <row r="39" spans="1:13">
      <c r="A39" s="10" t="s">
        <v>566</v>
      </c>
      <c r="B39" s="28">
        <v>3625.3333333333335</v>
      </c>
      <c r="C39" s="28">
        <v>2977.3333333333339</v>
      </c>
      <c r="D39" s="28">
        <v>2594.8333333333335</v>
      </c>
      <c r="E39" s="28">
        <v>2349.2525000004998</v>
      </c>
      <c r="F39" s="28">
        <v>2931.6666666666665</v>
      </c>
      <c r="G39" s="28">
        <v>2258</v>
      </c>
      <c r="H39" s="28">
        <v>2578.6700000006667</v>
      </c>
      <c r="I39" s="28">
        <v>1661</v>
      </c>
      <c r="J39" s="69"/>
      <c r="K39" s="70">
        <f t="shared" si="0"/>
        <v>-1046.6633333326668</v>
      </c>
      <c r="L39" s="70">
        <f t="shared" si="1"/>
        <v>-398.66333333266721</v>
      </c>
      <c r="M39" s="70">
        <f t="shared" si="2"/>
        <v>-16.163333332666753</v>
      </c>
    </row>
    <row r="40" spans="1:13">
      <c r="B40"/>
      <c r="C40"/>
      <c r="D40"/>
      <c r="E40"/>
      <c r="F40"/>
      <c r="G40"/>
      <c r="H40"/>
      <c r="I40"/>
    </row>
    <row r="41" spans="1:13">
      <c r="B41"/>
      <c r="C41"/>
      <c r="D41"/>
      <c r="E41"/>
      <c r="F41"/>
      <c r="G41"/>
      <c r="H41"/>
      <c r="I41"/>
    </row>
    <row r="42" spans="1:13">
      <c r="B42"/>
      <c r="C42"/>
      <c r="D42"/>
      <c r="E42"/>
      <c r="F42"/>
      <c r="G42"/>
      <c r="H42"/>
      <c r="I42"/>
    </row>
    <row r="43" spans="1:13">
      <c r="B43"/>
      <c r="C43"/>
      <c r="D43"/>
      <c r="E43"/>
      <c r="F43"/>
      <c r="G43"/>
      <c r="H43"/>
      <c r="I43"/>
    </row>
    <row r="44" spans="1:13">
      <c r="B44"/>
      <c r="C44"/>
      <c r="D44"/>
      <c r="E44"/>
      <c r="F44"/>
      <c r="G44"/>
      <c r="H44"/>
      <c r="I44"/>
    </row>
    <row r="45" spans="1:13">
      <c r="B45"/>
      <c r="C45"/>
      <c r="D45"/>
      <c r="E45"/>
      <c r="F45"/>
      <c r="G45"/>
      <c r="H45"/>
      <c r="I45"/>
    </row>
    <row r="46" spans="1:13">
      <c r="B46"/>
      <c r="C46"/>
      <c r="D46"/>
      <c r="E46"/>
      <c r="F46"/>
      <c r="G46"/>
      <c r="H46"/>
      <c r="I46"/>
    </row>
    <row r="47" spans="1:13">
      <c r="B47"/>
      <c r="C47"/>
      <c r="D47"/>
      <c r="E47"/>
      <c r="F47"/>
      <c r="G47"/>
      <c r="H47"/>
      <c r="I47"/>
    </row>
    <row r="48" spans="1:13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</sheetData>
  <phoneticPr fontId="2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994E0F6B-E86D-4C7C-A61A-B02A449AD298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PF月均趋势!F4:H4</xm:f>
              <xm:sqref>J4</xm:sqref>
            </x14:sparkline>
            <x14:sparkline>
              <xm:f>PF月均趋势!F5:H5</xm:f>
              <xm:sqref>J5</xm:sqref>
            </x14:sparkline>
            <x14:sparkline>
              <xm:f>PF月均趋势!F6:H6</xm:f>
              <xm:sqref>J6</xm:sqref>
            </x14:sparkline>
            <x14:sparkline>
              <xm:f>PF月均趋势!F7:H7</xm:f>
              <xm:sqref>J7</xm:sqref>
            </x14:sparkline>
            <x14:sparkline>
              <xm:f>PF月均趋势!F8:H8</xm:f>
              <xm:sqref>J8</xm:sqref>
            </x14:sparkline>
            <x14:sparkline>
              <xm:f>PF月均趋势!F9:H9</xm:f>
              <xm:sqref>J9</xm:sqref>
            </x14:sparkline>
            <x14:sparkline>
              <xm:f>PF月均趋势!F10:H10</xm:f>
              <xm:sqref>J10</xm:sqref>
            </x14:sparkline>
            <x14:sparkline>
              <xm:f>PF月均趋势!F11:H11</xm:f>
              <xm:sqref>J11</xm:sqref>
            </x14:sparkline>
            <x14:sparkline>
              <xm:f>PF月均趋势!F12:H12</xm:f>
              <xm:sqref>J12</xm:sqref>
            </x14:sparkline>
            <x14:sparkline>
              <xm:f>PF月均趋势!F13:H13</xm:f>
              <xm:sqref>J13</xm:sqref>
            </x14:sparkline>
            <x14:sparkline>
              <xm:f>PF月均趋势!F14:H14</xm:f>
              <xm:sqref>J14</xm:sqref>
            </x14:sparkline>
            <x14:sparkline>
              <xm:f>PF月均趋势!F15:H15</xm:f>
              <xm:sqref>J15</xm:sqref>
            </x14:sparkline>
            <x14:sparkline>
              <xm:f>PF月均趋势!F16:H16</xm:f>
              <xm:sqref>J16</xm:sqref>
            </x14:sparkline>
            <x14:sparkline>
              <xm:f>PF月均趋势!F17:H17</xm:f>
              <xm:sqref>J17</xm:sqref>
            </x14:sparkline>
            <x14:sparkline>
              <xm:f>PF月均趋势!F19:H19</xm:f>
              <xm:sqref>J19</xm:sqref>
            </x14:sparkline>
            <x14:sparkline>
              <xm:f>PF月均趋势!F20:H20</xm:f>
              <xm:sqref>J20</xm:sqref>
            </x14:sparkline>
            <x14:sparkline>
              <xm:f>PF月均趋势!F21:H21</xm:f>
              <xm:sqref>J21</xm:sqref>
            </x14:sparkline>
            <x14:sparkline>
              <xm:f>PF月均趋势!F22:H22</xm:f>
              <xm:sqref>J22</xm:sqref>
            </x14:sparkline>
            <x14:sparkline>
              <xm:f>PF月均趋势!F23:H23</xm:f>
              <xm:sqref>J23</xm:sqref>
            </x14:sparkline>
            <x14:sparkline>
              <xm:f>PF月均趋势!F24:H24</xm:f>
              <xm:sqref>J24</xm:sqref>
            </x14:sparkline>
            <x14:sparkline>
              <xm:f>PF月均趋势!F25:H25</xm:f>
              <xm:sqref>J25</xm:sqref>
            </x14:sparkline>
            <x14:sparkline>
              <xm:f>PF月均趋势!F26:H26</xm:f>
              <xm:sqref>J26</xm:sqref>
            </x14:sparkline>
            <x14:sparkline>
              <xm:f>PF月均趋势!F27:H27</xm:f>
              <xm:sqref>J27</xm:sqref>
            </x14:sparkline>
            <x14:sparkline>
              <xm:f>PF月均趋势!F28:H28</xm:f>
              <xm:sqref>J28</xm:sqref>
            </x14:sparkline>
            <x14:sparkline>
              <xm:f>PF月均趋势!F29:H29</xm:f>
              <xm:sqref>J29</xm:sqref>
            </x14:sparkline>
            <x14:sparkline>
              <xm:f>PF月均趋势!F30:H30</xm:f>
              <xm:sqref>J30</xm:sqref>
            </x14:sparkline>
            <x14:sparkline>
              <xm:f>PF月均趋势!F31:H31</xm:f>
              <xm:sqref>J31</xm:sqref>
            </x14:sparkline>
            <x14:sparkline>
              <xm:f>PF月均趋势!F32:H32</xm:f>
              <xm:sqref>J32</xm:sqref>
            </x14:sparkline>
            <x14:sparkline>
              <xm:f>PF月均趋势!F33:H33</xm:f>
              <xm:sqref>J33</xm:sqref>
            </x14:sparkline>
            <x14:sparkline>
              <xm:f>PF月均趋势!F34:H34</xm:f>
              <xm:sqref>J34</xm:sqref>
            </x14:sparkline>
            <x14:sparkline>
              <xm:f>PF月均趋势!F35:H35</xm:f>
              <xm:sqref>J35</xm:sqref>
            </x14:sparkline>
            <x14:sparkline>
              <xm:f>PF月均趋势!F36:H36</xm:f>
              <xm:sqref>J36</xm:sqref>
            </x14:sparkline>
            <x14:sparkline>
              <xm:f>PF月均趋势!F37:H37</xm:f>
              <xm:sqref>J37</xm:sqref>
            </x14:sparkline>
            <x14:sparkline>
              <xm:f>PF月均趋势!F38:H38</xm:f>
              <xm:sqref>J38</xm:sqref>
            </x14:sparkline>
            <x14:sparkline>
              <xm:f>PF月均趋势!F39:H39</xm:f>
              <xm:sqref>J39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6605-F0F7-42A4-8014-7060D8DBBB2C}">
  <dimension ref="A3:P40"/>
  <sheetViews>
    <sheetView workbookViewId="0">
      <selection activeCell="R14" sqref="R14"/>
    </sheetView>
  </sheetViews>
  <sheetFormatPr defaultRowHeight="15.5"/>
  <cols>
    <col min="1" max="1" width="15.58203125" bestFit="1" customWidth="1"/>
    <col min="2" max="2" width="7.6640625" style="13" bestFit="1" customWidth="1"/>
    <col min="3" max="3" width="7.25" style="13" bestFit="1" customWidth="1"/>
    <col min="4" max="4" width="9.58203125" style="13" bestFit="1" customWidth="1"/>
    <col min="5" max="16" width="8" style="13" bestFit="1" customWidth="1"/>
    <col min="17" max="18" width="8" bestFit="1" customWidth="1"/>
  </cols>
  <sheetData>
    <row r="3" spans="1:16">
      <c r="A3" s="9" t="s">
        <v>565</v>
      </c>
      <c r="B3" s="13" t="s">
        <v>589</v>
      </c>
      <c r="C3" s="13" t="s">
        <v>590</v>
      </c>
      <c r="D3" s="13" t="s">
        <v>591</v>
      </c>
      <c r="E3" s="13" t="s">
        <v>592</v>
      </c>
      <c r="F3" s="13" t="s">
        <v>593</v>
      </c>
      <c r="G3" s="13" t="s">
        <v>594</v>
      </c>
      <c r="H3" s="13" t="s">
        <v>595</v>
      </c>
      <c r="I3" s="13" t="s">
        <v>596</v>
      </c>
      <c r="J3" s="13" t="s">
        <v>597</v>
      </c>
      <c r="K3" s="13" t="s">
        <v>598</v>
      </c>
      <c r="L3" s="13" t="s">
        <v>599</v>
      </c>
      <c r="M3" s="13" t="s">
        <v>600</v>
      </c>
      <c r="N3" s="13" t="s">
        <v>601</v>
      </c>
      <c r="O3" s="13" t="s">
        <v>602</v>
      </c>
      <c r="P3" s="13" t="s">
        <v>603</v>
      </c>
    </row>
    <row r="4" spans="1:16">
      <c r="A4" s="10" t="s">
        <v>555</v>
      </c>
      <c r="B4" s="13">
        <v>2346</v>
      </c>
      <c r="C4" s="13">
        <v>1080.9166666666665</v>
      </c>
      <c r="D4" s="13">
        <v>896.33333333333337</v>
      </c>
      <c r="E4" s="13">
        <v>1088</v>
      </c>
      <c r="F4" s="13">
        <v>984</v>
      </c>
      <c r="G4" s="13">
        <v>1241</v>
      </c>
      <c r="H4" s="13">
        <v>611</v>
      </c>
      <c r="I4" s="13">
        <v>712</v>
      </c>
      <c r="J4" s="13">
        <v>742</v>
      </c>
      <c r="K4" s="13">
        <v>743</v>
      </c>
      <c r="L4" s="13">
        <v>736</v>
      </c>
      <c r="M4" s="13">
        <v>805</v>
      </c>
      <c r="N4" s="13">
        <v>477</v>
      </c>
      <c r="O4" s="13">
        <v>0</v>
      </c>
      <c r="P4" s="13">
        <v>0</v>
      </c>
    </row>
    <row r="5" spans="1:16">
      <c r="A5" s="12" t="s">
        <v>11</v>
      </c>
      <c r="B5" s="13">
        <v>200</v>
      </c>
      <c r="C5" s="13">
        <v>89.833333333333343</v>
      </c>
      <c r="D5" s="13">
        <v>90</v>
      </c>
      <c r="E5" s="13">
        <v>83</v>
      </c>
      <c r="F5" s="13">
        <v>69</v>
      </c>
      <c r="G5" s="13">
        <v>142</v>
      </c>
      <c r="H5" s="13">
        <v>63</v>
      </c>
      <c r="I5" s="13">
        <v>67</v>
      </c>
      <c r="J5" s="13">
        <v>116</v>
      </c>
      <c r="K5" s="13">
        <v>68</v>
      </c>
      <c r="L5" s="13">
        <v>61</v>
      </c>
      <c r="M5" s="13">
        <v>70</v>
      </c>
      <c r="N5" s="13">
        <v>49</v>
      </c>
      <c r="O5" s="13">
        <v>0</v>
      </c>
      <c r="P5" s="13">
        <v>0</v>
      </c>
    </row>
    <row r="6" spans="1:16">
      <c r="A6" s="12" t="s">
        <v>12</v>
      </c>
      <c r="B6" s="13">
        <v>500</v>
      </c>
      <c r="C6" s="13">
        <v>204.24999999999997</v>
      </c>
      <c r="D6" s="13">
        <v>120.66666666666667</v>
      </c>
      <c r="E6" s="13">
        <v>143</v>
      </c>
      <c r="F6" s="13">
        <v>121</v>
      </c>
      <c r="G6" s="13">
        <v>139</v>
      </c>
      <c r="H6" s="13">
        <v>119</v>
      </c>
      <c r="I6" s="13">
        <v>105</v>
      </c>
      <c r="J6" s="13">
        <v>97</v>
      </c>
      <c r="K6" s="13">
        <v>113</v>
      </c>
      <c r="L6" s="13">
        <v>73</v>
      </c>
      <c r="M6" s="13">
        <v>84</v>
      </c>
      <c r="N6" s="13">
        <v>85</v>
      </c>
      <c r="O6" s="13">
        <v>0</v>
      </c>
      <c r="P6" s="13">
        <v>0</v>
      </c>
    </row>
    <row r="7" spans="1:16">
      <c r="A7" s="12" t="s">
        <v>13</v>
      </c>
      <c r="B7" s="13">
        <v>8</v>
      </c>
      <c r="C7" s="13">
        <v>1.1666666666666665</v>
      </c>
      <c r="D7" s="13">
        <v>2.1666666666666665</v>
      </c>
      <c r="E7" s="13">
        <v>2</v>
      </c>
      <c r="F7" s="13">
        <v>2</v>
      </c>
      <c r="G7" s="13">
        <v>1</v>
      </c>
      <c r="H7" s="13">
        <v>1</v>
      </c>
      <c r="I7" s="13">
        <v>0</v>
      </c>
      <c r="J7" s="13">
        <v>7</v>
      </c>
      <c r="K7" s="13">
        <v>24</v>
      </c>
      <c r="L7" s="13">
        <v>10</v>
      </c>
      <c r="M7" s="13">
        <v>13</v>
      </c>
      <c r="N7" s="13">
        <v>11</v>
      </c>
      <c r="O7" s="13">
        <v>0</v>
      </c>
      <c r="P7" s="13">
        <v>0</v>
      </c>
    </row>
    <row r="8" spans="1:16">
      <c r="A8" s="12" t="s">
        <v>16</v>
      </c>
      <c r="B8" s="13">
        <v>1022</v>
      </c>
      <c r="C8" s="13">
        <v>485</v>
      </c>
      <c r="D8" s="13">
        <v>319.5</v>
      </c>
      <c r="E8" s="13">
        <v>572</v>
      </c>
      <c r="F8" s="13">
        <v>347</v>
      </c>
      <c r="G8" s="13">
        <v>501</v>
      </c>
      <c r="H8" s="13">
        <v>117</v>
      </c>
      <c r="I8" s="13">
        <v>189</v>
      </c>
      <c r="J8" s="13">
        <v>191</v>
      </c>
      <c r="K8" s="13">
        <v>91</v>
      </c>
      <c r="L8" s="13">
        <v>99</v>
      </c>
      <c r="M8" s="13">
        <v>113</v>
      </c>
      <c r="N8" s="13">
        <v>28</v>
      </c>
      <c r="O8" s="13">
        <v>0</v>
      </c>
      <c r="P8" s="13">
        <v>0</v>
      </c>
    </row>
    <row r="9" spans="1:16">
      <c r="A9" s="12" t="s">
        <v>17</v>
      </c>
      <c r="B9" s="13">
        <v>616</v>
      </c>
      <c r="C9" s="13">
        <v>300.66666666666663</v>
      </c>
      <c r="D9" s="13">
        <v>364</v>
      </c>
      <c r="E9" s="13">
        <v>288</v>
      </c>
      <c r="F9" s="13">
        <v>445</v>
      </c>
      <c r="G9" s="13">
        <v>458</v>
      </c>
      <c r="H9" s="13">
        <v>311</v>
      </c>
      <c r="I9" s="13">
        <v>351</v>
      </c>
      <c r="J9" s="13">
        <v>331</v>
      </c>
      <c r="K9" s="13">
        <v>447</v>
      </c>
      <c r="L9" s="13">
        <v>493</v>
      </c>
      <c r="M9" s="13">
        <v>525</v>
      </c>
      <c r="N9" s="13">
        <v>304</v>
      </c>
      <c r="O9" s="13">
        <v>0</v>
      </c>
      <c r="P9" s="13">
        <v>0</v>
      </c>
    </row>
    <row r="10" spans="1:16">
      <c r="A10" s="10" t="s">
        <v>549</v>
      </c>
      <c r="B10" s="13">
        <v>3672</v>
      </c>
      <c r="C10" s="13">
        <v>1457</v>
      </c>
      <c r="D10" s="13">
        <v>1256.3333333333333</v>
      </c>
      <c r="E10" s="13">
        <v>1129</v>
      </c>
      <c r="F10" s="13">
        <v>1353</v>
      </c>
      <c r="G10" s="13">
        <v>2123</v>
      </c>
      <c r="H10" s="13">
        <v>834</v>
      </c>
      <c r="I10" s="13">
        <v>1427</v>
      </c>
      <c r="J10" s="13">
        <v>672</v>
      </c>
      <c r="K10" s="13">
        <v>1248</v>
      </c>
      <c r="L10" s="13">
        <v>1089</v>
      </c>
      <c r="M10" s="13">
        <v>1164</v>
      </c>
      <c r="N10" s="13">
        <v>817</v>
      </c>
      <c r="O10" s="13">
        <v>0</v>
      </c>
      <c r="P10" s="13">
        <v>0</v>
      </c>
    </row>
    <row r="11" spans="1:16">
      <c r="A11" s="12" t="s">
        <v>11</v>
      </c>
      <c r="B11" s="13">
        <v>636</v>
      </c>
      <c r="C11" s="13">
        <v>256.91666666666669</v>
      </c>
      <c r="D11" s="13">
        <v>222.66666666666666</v>
      </c>
      <c r="E11" s="13">
        <v>273</v>
      </c>
      <c r="F11" s="13">
        <v>215</v>
      </c>
      <c r="G11" s="13">
        <v>437</v>
      </c>
      <c r="H11" s="13">
        <v>84</v>
      </c>
      <c r="I11" s="13">
        <v>236</v>
      </c>
      <c r="J11" s="13">
        <v>91</v>
      </c>
      <c r="K11" s="13">
        <v>228</v>
      </c>
      <c r="L11" s="13">
        <v>131</v>
      </c>
      <c r="M11" s="13">
        <v>162</v>
      </c>
      <c r="N11" s="13">
        <v>212</v>
      </c>
      <c r="O11" s="13">
        <v>0</v>
      </c>
      <c r="P11" s="13">
        <v>0</v>
      </c>
    </row>
    <row r="12" spans="1:16">
      <c r="A12" s="12" t="s">
        <v>12</v>
      </c>
      <c r="B12" s="13">
        <v>525</v>
      </c>
      <c r="C12" s="13">
        <v>226.75000000000003</v>
      </c>
      <c r="D12" s="13">
        <v>153.66666666666666</v>
      </c>
      <c r="E12" s="13">
        <v>161</v>
      </c>
      <c r="F12" s="13">
        <v>161</v>
      </c>
      <c r="G12" s="13">
        <v>243</v>
      </c>
      <c r="H12" s="13">
        <v>92</v>
      </c>
      <c r="I12" s="13">
        <v>194</v>
      </c>
      <c r="J12" s="13">
        <v>71</v>
      </c>
      <c r="K12" s="13">
        <v>96</v>
      </c>
      <c r="L12" s="13">
        <v>124</v>
      </c>
      <c r="M12" s="13">
        <v>103</v>
      </c>
      <c r="N12" s="13">
        <v>86</v>
      </c>
      <c r="O12" s="13">
        <v>0</v>
      </c>
      <c r="P12" s="13">
        <v>0</v>
      </c>
    </row>
    <row r="13" spans="1:16">
      <c r="A13" s="12" t="s">
        <v>13</v>
      </c>
      <c r="B13" s="13">
        <v>2</v>
      </c>
      <c r="C13" s="13">
        <v>0.5</v>
      </c>
      <c r="D13" s="13">
        <v>1</v>
      </c>
      <c r="E13" s="13">
        <v>1</v>
      </c>
      <c r="F13" s="13">
        <v>0</v>
      </c>
      <c r="G13" s="13">
        <v>2</v>
      </c>
      <c r="H13" s="13">
        <v>1</v>
      </c>
      <c r="I13" s="13">
        <v>1</v>
      </c>
      <c r="J13" s="13">
        <v>1</v>
      </c>
      <c r="K13" s="13">
        <v>19</v>
      </c>
      <c r="L13" s="13">
        <v>23</v>
      </c>
      <c r="M13" s="13">
        <v>17</v>
      </c>
      <c r="N13" s="13">
        <v>25</v>
      </c>
      <c r="O13" s="13">
        <v>0</v>
      </c>
      <c r="P13" s="13">
        <v>0</v>
      </c>
    </row>
    <row r="14" spans="1:16">
      <c r="A14" s="12" t="s">
        <v>16</v>
      </c>
      <c r="B14" s="13">
        <v>1960</v>
      </c>
      <c r="C14" s="13">
        <v>714.83333333333326</v>
      </c>
      <c r="D14" s="13">
        <v>521.83333333333337</v>
      </c>
      <c r="E14" s="13">
        <v>357</v>
      </c>
      <c r="F14" s="13">
        <v>649</v>
      </c>
      <c r="G14" s="13">
        <v>1052</v>
      </c>
      <c r="H14" s="13">
        <v>265</v>
      </c>
      <c r="I14" s="13">
        <v>651</v>
      </c>
      <c r="J14" s="13">
        <v>157</v>
      </c>
      <c r="K14" s="13">
        <v>514</v>
      </c>
      <c r="L14" s="13">
        <v>404</v>
      </c>
      <c r="M14" s="13">
        <v>477</v>
      </c>
      <c r="N14" s="13">
        <v>179</v>
      </c>
      <c r="O14" s="13">
        <v>0</v>
      </c>
      <c r="P14" s="13">
        <v>0</v>
      </c>
    </row>
    <row r="15" spans="1:16">
      <c r="A15" s="12" t="s">
        <v>17</v>
      </c>
      <c r="B15" s="13">
        <v>549</v>
      </c>
      <c r="C15" s="13">
        <v>258.00000000000006</v>
      </c>
      <c r="D15" s="13">
        <v>357.16666666666669</v>
      </c>
      <c r="E15" s="13">
        <v>337</v>
      </c>
      <c r="F15" s="13">
        <v>328</v>
      </c>
      <c r="G15" s="13">
        <v>389</v>
      </c>
      <c r="H15" s="13">
        <v>392</v>
      </c>
      <c r="I15" s="13">
        <v>345</v>
      </c>
      <c r="J15" s="13">
        <v>352</v>
      </c>
      <c r="K15" s="13">
        <v>391</v>
      </c>
      <c r="L15" s="13">
        <v>407</v>
      </c>
      <c r="M15" s="13">
        <v>405</v>
      </c>
      <c r="N15" s="13">
        <v>315</v>
      </c>
      <c r="O15" s="13">
        <v>0</v>
      </c>
      <c r="P15" s="13">
        <v>0</v>
      </c>
    </row>
    <row r="16" spans="1:16">
      <c r="A16" s="10" t="s">
        <v>553</v>
      </c>
      <c r="B16" s="13">
        <v>3802</v>
      </c>
      <c r="C16" s="13">
        <v>743.08333333333337</v>
      </c>
      <c r="D16" s="13">
        <v>412</v>
      </c>
      <c r="E16" s="13">
        <v>118</v>
      </c>
      <c r="F16" s="13">
        <v>103</v>
      </c>
      <c r="G16" s="13">
        <v>858</v>
      </c>
      <c r="H16" s="13">
        <v>533</v>
      </c>
      <c r="I16" s="13">
        <v>491</v>
      </c>
      <c r="J16" s="13">
        <v>369</v>
      </c>
      <c r="K16" s="13">
        <v>658.01</v>
      </c>
      <c r="L16" s="13">
        <v>507.00000000199998</v>
      </c>
      <c r="M16" s="13">
        <v>548</v>
      </c>
      <c r="N16" s="13">
        <v>513</v>
      </c>
      <c r="O16" s="13">
        <v>0</v>
      </c>
      <c r="P16" s="13">
        <v>0</v>
      </c>
    </row>
    <row r="17" spans="1:16">
      <c r="A17" s="12" t="s">
        <v>11</v>
      </c>
      <c r="B17" s="13">
        <v>299</v>
      </c>
      <c r="C17" s="13">
        <v>98.999999999999986</v>
      </c>
      <c r="D17" s="13">
        <v>87.166666666666671</v>
      </c>
      <c r="E17" s="13">
        <v>107</v>
      </c>
      <c r="F17" s="13">
        <v>77</v>
      </c>
      <c r="G17" s="13">
        <v>119</v>
      </c>
      <c r="H17" s="13">
        <v>-15</v>
      </c>
      <c r="I17" s="13">
        <v>147</v>
      </c>
      <c r="J17" s="13">
        <v>88</v>
      </c>
      <c r="K17" s="13">
        <v>58</v>
      </c>
      <c r="L17" s="13">
        <v>66</v>
      </c>
      <c r="M17" s="13">
        <v>81</v>
      </c>
      <c r="N17" s="13">
        <v>66</v>
      </c>
      <c r="O17" s="13">
        <v>0</v>
      </c>
      <c r="P17" s="13">
        <v>0</v>
      </c>
    </row>
    <row r="18" spans="1:16">
      <c r="A18" s="12" t="s">
        <v>12</v>
      </c>
      <c r="B18" s="13">
        <v>743</v>
      </c>
      <c r="C18" s="13">
        <v>163</v>
      </c>
      <c r="D18" s="13">
        <v>107.33333333333333</v>
      </c>
      <c r="E18" s="13">
        <v>87</v>
      </c>
      <c r="F18" s="13">
        <v>111</v>
      </c>
      <c r="G18" s="13">
        <v>317</v>
      </c>
      <c r="H18" s="13">
        <v>26</v>
      </c>
      <c r="I18" s="13">
        <v>61</v>
      </c>
      <c r="J18" s="13">
        <v>42</v>
      </c>
      <c r="K18" s="13">
        <v>112</v>
      </c>
      <c r="L18" s="13">
        <v>88</v>
      </c>
      <c r="M18" s="13">
        <v>97</v>
      </c>
      <c r="N18" s="13">
        <v>75</v>
      </c>
      <c r="O18" s="13">
        <v>0</v>
      </c>
      <c r="P18" s="13">
        <v>0</v>
      </c>
    </row>
    <row r="19" spans="1:16">
      <c r="A19" s="12" t="s">
        <v>13</v>
      </c>
      <c r="B19" s="13">
        <v>4</v>
      </c>
      <c r="C19" s="13">
        <v>0.66666666666666663</v>
      </c>
      <c r="D19" s="13">
        <v>1</v>
      </c>
      <c r="E19" s="13">
        <v>1</v>
      </c>
      <c r="F19" s="13">
        <v>2</v>
      </c>
      <c r="G19" s="13">
        <v>1</v>
      </c>
      <c r="H19" s="13">
        <v>0</v>
      </c>
      <c r="I19" s="13">
        <v>0</v>
      </c>
      <c r="J19" s="13">
        <v>2</v>
      </c>
      <c r="K19" s="13">
        <v>27</v>
      </c>
      <c r="L19" s="13">
        <v>0</v>
      </c>
      <c r="M19" s="13">
        <v>10</v>
      </c>
      <c r="N19" s="13">
        <v>20</v>
      </c>
      <c r="O19" s="13">
        <v>0</v>
      </c>
      <c r="P19" s="13">
        <v>0</v>
      </c>
    </row>
    <row r="20" spans="1:16">
      <c r="A20" s="12" t="s">
        <v>16</v>
      </c>
      <c r="B20" s="13">
        <v>1113</v>
      </c>
      <c r="C20" s="13">
        <v>222.25</v>
      </c>
      <c r="D20" s="13">
        <v>103.5</v>
      </c>
      <c r="E20" s="13">
        <v>4</v>
      </c>
      <c r="F20" s="13">
        <v>-31</v>
      </c>
      <c r="G20" s="13">
        <v>248</v>
      </c>
      <c r="H20" s="13">
        <v>245.00000000000003</v>
      </c>
      <c r="I20" s="13">
        <v>105</v>
      </c>
      <c r="J20" s="13">
        <v>50</v>
      </c>
      <c r="K20" s="13">
        <v>126.00999999999999</v>
      </c>
      <c r="L20" s="13">
        <v>111.000000001</v>
      </c>
      <c r="M20" s="13">
        <v>109</v>
      </c>
      <c r="N20" s="13">
        <v>96</v>
      </c>
      <c r="O20" s="13">
        <v>0</v>
      </c>
      <c r="P20" s="13">
        <v>0</v>
      </c>
    </row>
    <row r="21" spans="1:16">
      <c r="A21" s="12" t="s">
        <v>17</v>
      </c>
      <c r="B21" s="13">
        <v>1643</v>
      </c>
      <c r="C21" s="13">
        <v>258.16666666666669</v>
      </c>
      <c r="D21" s="13">
        <v>113</v>
      </c>
      <c r="E21" s="13">
        <v>-81</v>
      </c>
      <c r="F21" s="13">
        <v>-56</v>
      </c>
      <c r="G21" s="13">
        <v>173</v>
      </c>
      <c r="H21" s="13">
        <v>277</v>
      </c>
      <c r="I21" s="13">
        <v>178</v>
      </c>
      <c r="J21" s="13">
        <v>187</v>
      </c>
      <c r="K21" s="13">
        <v>335</v>
      </c>
      <c r="L21" s="13">
        <v>242.00000000099999</v>
      </c>
      <c r="M21" s="13">
        <v>251</v>
      </c>
      <c r="N21" s="13">
        <v>256</v>
      </c>
      <c r="O21" s="13">
        <v>0</v>
      </c>
      <c r="P21" s="13">
        <v>0</v>
      </c>
    </row>
    <row r="22" spans="1:16">
      <c r="A22" s="10" t="s">
        <v>551</v>
      </c>
      <c r="B22" s="13">
        <v>2926</v>
      </c>
      <c r="C22" s="13">
        <v>1445</v>
      </c>
      <c r="D22" s="13">
        <v>1222.3333333333333</v>
      </c>
      <c r="E22" s="13">
        <v>1314</v>
      </c>
      <c r="F22" s="13">
        <v>1337</v>
      </c>
      <c r="G22" s="13">
        <v>1702</v>
      </c>
      <c r="H22" s="13">
        <v>780</v>
      </c>
      <c r="I22" s="13">
        <v>1033</v>
      </c>
      <c r="J22" s="13">
        <v>1168</v>
      </c>
      <c r="K22" s="13">
        <v>1094</v>
      </c>
      <c r="L22" s="13">
        <v>915</v>
      </c>
      <c r="M22" s="13">
        <v>969</v>
      </c>
      <c r="N22" s="13">
        <v>857</v>
      </c>
      <c r="O22" s="13">
        <v>0</v>
      </c>
      <c r="P22" s="13">
        <v>0</v>
      </c>
    </row>
    <row r="23" spans="1:16">
      <c r="A23" s="12" t="s">
        <v>11</v>
      </c>
      <c r="B23" s="13">
        <v>666</v>
      </c>
      <c r="C23" s="13">
        <v>351</v>
      </c>
      <c r="D23" s="13">
        <v>292.16666666666669</v>
      </c>
      <c r="E23" s="13">
        <v>204</v>
      </c>
      <c r="F23" s="13">
        <v>257</v>
      </c>
      <c r="G23" s="13">
        <v>514</v>
      </c>
      <c r="H23" s="13">
        <v>112</v>
      </c>
      <c r="I23" s="13">
        <v>311</v>
      </c>
      <c r="J23" s="13">
        <v>355</v>
      </c>
      <c r="K23" s="13">
        <v>301</v>
      </c>
      <c r="L23" s="13">
        <v>234</v>
      </c>
      <c r="M23" s="13">
        <v>215</v>
      </c>
      <c r="N23" s="13">
        <v>292</v>
      </c>
      <c r="O23" s="13">
        <v>0</v>
      </c>
      <c r="P23" s="13">
        <v>0</v>
      </c>
    </row>
    <row r="24" spans="1:16">
      <c r="A24" s="12" t="s">
        <v>12</v>
      </c>
      <c r="B24" s="13">
        <v>622</v>
      </c>
      <c r="C24" s="13">
        <v>311.66666666666663</v>
      </c>
      <c r="D24" s="13">
        <v>256.66666666666669</v>
      </c>
      <c r="E24" s="13">
        <v>358</v>
      </c>
      <c r="F24" s="13">
        <v>290</v>
      </c>
      <c r="G24" s="13">
        <v>334</v>
      </c>
      <c r="H24" s="13">
        <v>186</v>
      </c>
      <c r="I24" s="13">
        <v>186</v>
      </c>
      <c r="J24" s="13">
        <v>186</v>
      </c>
      <c r="K24" s="13">
        <v>172</v>
      </c>
      <c r="L24" s="13">
        <v>170</v>
      </c>
      <c r="M24" s="13">
        <v>148</v>
      </c>
      <c r="N24" s="13">
        <v>146</v>
      </c>
      <c r="O24" s="13">
        <v>0</v>
      </c>
      <c r="P24" s="13">
        <v>0</v>
      </c>
    </row>
    <row r="25" spans="1:16">
      <c r="A25" s="12" t="s">
        <v>13</v>
      </c>
      <c r="B25" s="13">
        <v>8</v>
      </c>
      <c r="C25" s="13">
        <v>1.6666666666666667</v>
      </c>
      <c r="D25" s="13">
        <v>2.8333333333333335</v>
      </c>
      <c r="E25" s="13">
        <v>3</v>
      </c>
      <c r="F25" s="13">
        <v>2</v>
      </c>
      <c r="G25" s="13">
        <v>4</v>
      </c>
      <c r="H25" s="13">
        <v>1</v>
      </c>
      <c r="I25" s="13">
        <v>2</v>
      </c>
      <c r="J25" s="13">
        <v>5</v>
      </c>
      <c r="K25" s="13">
        <v>12</v>
      </c>
      <c r="L25" s="13">
        <v>7</v>
      </c>
      <c r="M25" s="13">
        <v>60</v>
      </c>
      <c r="N25" s="13">
        <v>13</v>
      </c>
      <c r="O25" s="13">
        <v>0</v>
      </c>
      <c r="P25" s="13">
        <v>0</v>
      </c>
    </row>
    <row r="26" spans="1:16">
      <c r="A26" s="12" t="s">
        <v>16</v>
      </c>
      <c r="B26" s="13">
        <v>1174</v>
      </c>
      <c r="C26" s="13">
        <v>494.83333333333343</v>
      </c>
      <c r="D26" s="13">
        <v>328.66666666666669</v>
      </c>
      <c r="E26" s="13">
        <v>390</v>
      </c>
      <c r="F26" s="13">
        <v>428</v>
      </c>
      <c r="G26" s="13">
        <v>427</v>
      </c>
      <c r="H26" s="13">
        <v>190</v>
      </c>
      <c r="I26" s="13">
        <v>238</v>
      </c>
      <c r="J26" s="13">
        <v>299</v>
      </c>
      <c r="K26" s="13">
        <v>287</v>
      </c>
      <c r="L26" s="13">
        <v>156</v>
      </c>
      <c r="M26" s="13">
        <v>237</v>
      </c>
      <c r="N26" s="13">
        <v>180</v>
      </c>
      <c r="O26" s="13">
        <v>0</v>
      </c>
      <c r="P26" s="13">
        <v>0</v>
      </c>
    </row>
    <row r="27" spans="1:16">
      <c r="A27" s="12" t="s">
        <v>17</v>
      </c>
      <c r="B27" s="13">
        <v>456</v>
      </c>
      <c r="C27" s="13">
        <v>285.83333333333337</v>
      </c>
      <c r="D27" s="13">
        <v>342</v>
      </c>
      <c r="E27" s="13">
        <v>359</v>
      </c>
      <c r="F27" s="13">
        <v>360</v>
      </c>
      <c r="G27" s="13">
        <v>423</v>
      </c>
      <c r="H27" s="13">
        <v>291</v>
      </c>
      <c r="I27" s="13">
        <v>296</v>
      </c>
      <c r="J27" s="13">
        <v>323</v>
      </c>
      <c r="K27" s="13">
        <v>322</v>
      </c>
      <c r="L27" s="13">
        <v>348</v>
      </c>
      <c r="M27" s="13">
        <v>309</v>
      </c>
      <c r="N27" s="13">
        <v>226</v>
      </c>
      <c r="O27" s="13">
        <v>0</v>
      </c>
      <c r="P27" s="13">
        <v>0</v>
      </c>
    </row>
    <row r="28" spans="1:16">
      <c r="A28" s="10" t="s">
        <v>557</v>
      </c>
      <c r="B28" s="13">
        <v>3296</v>
      </c>
      <c r="C28" s="13">
        <v>1545.0833333333335</v>
      </c>
      <c r="D28" s="13">
        <v>1352</v>
      </c>
      <c r="E28" s="13">
        <v>1278</v>
      </c>
      <c r="F28" s="13">
        <v>1421</v>
      </c>
      <c r="G28" s="13">
        <v>2102</v>
      </c>
      <c r="H28" s="13">
        <v>943</v>
      </c>
      <c r="I28" s="13">
        <v>1216</v>
      </c>
      <c r="J28" s="13">
        <v>1152</v>
      </c>
      <c r="K28" s="13">
        <v>1660</v>
      </c>
      <c r="L28" s="13">
        <v>1241</v>
      </c>
      <c r="M28" s="13">
        <v>1411</v>
      </c>
      <c r="N28" s="13">
        <v>1114</v>
      </c>
      <c r="O28" s="13">
        <v>0</v>
      </c>
      <c r="P28" s="13">
        <v>0</v>
      </c>
    </row>
    <row r="29" spans="1:16">
      <c r="A29" s="12" t="s">
        <v>11</v>
      </c>
      <c r="B29" s="13">
        <v>702</v>
      </c>
      <c r="C29" s="13">
        <v>319.08333333333331</v>
      </c>
      <c r="D29" s="13">
        <v>264</v>
      </c>
      <c r="E29" s="13">
        <v>227</v>
      </c>
      <c r="F29" s="13">
        <v>247</v>
      </c>
      <c r="G29" s="13">
        <v>461</v>
      </c>
      <c r="H29" s="13">
        <v>148</v>
      </c>
      <c r="I29" s="13">
        <v>232</v>
      </c>
      <c r="J29" s="13">
        <v>269</v>
      </c>
      <c r="K29" s="13">
        <v>304</v>
      </c>
      <c r="L29" s="13">
        <v>209</v>
      </c>
      <c r="M29" s="13">
        <v>205</v>
      </c>
      <c r="N29" s="13">
        <v>187</v>
      </c>
      <c r="O29" s="13">
        <v>0</v>
      </c>
      <c r="P29" s="13">
        <v>0</v>
      </c>
    </row>
    <row r="30" spans="1:16">
      <c r="A30" s="12" t="s">
        <v>12</v>
      </c>
      <c r="B30" s="13">
        <v>728</v>
      </c>
      <c r="C30" s="13">
        <v>293.41666666666669</v>
      </c>
      <c r="D30" s="13">
        <v>219.66666666666666</v>
      </c>
      <c r="E30" s="13">
        <v>251</v>
      </c>
      <c r="F30" s="13">
        <v>163</v>
      </c>
      <c r="G30" s="13">
        <v>278</v>
      </c>
      <c r="H30" s="13">
        <v>224</v>
      </c>
      <c r="I30" s="13">
        <v>181</v>
      </c>
      <c r="J30" s="13">
        <v>221</v>
      </c>
      <c r="K30" s="13">
        <v>265</v>
      </c>
      <c r="L30" s="13">
        <v>184</v>
      </c>
      <c r="M30" s="13">
        <v>177</v>
      </c>
      <c r="N30" s="13">
        <v>203</v>
      </c>
      <c r="O30" s="13">
        <v>0</v>
      </c>
      <c r="P30" s="13">
        <v>0</v>
      </c>
    </row>
    <row r="31" spans="1:16">
      <c r="A31" s="12" t="s">
        <v>13</v>
      </c>
      <c r="B31" s="13">
        <v>16</v>
      </c>
      <c r="C31" s="13">
        <v>3.5000000000000004</v>
      </c>
      <c r="D31" s="13">
        <v>5.166666666666667</v>
      </c>
      <c r="E31" s="13">
        <v>1</v>
      </c>
      <c r="F31" s="13">
        <v>6</v>
      </c>
      <c r="G31" s="13">
        <v>11</v>
      </c>
      <c r="H31" s="13">
        <v>5</v>
      </c>
      <c r="I31" s="13">
        <v>4</v>
      </c>
      <c r="J31" s="13">
        <v>4</v>
      </c>
      <c r="K31" s="13">
        <v>84</v>
      </c>
      <c r="L31" s="13">
        <v>23</v>
      </c>
      <c r="M31" s="13">
        <v>50</v>
      </c>
      <c r="N31" s="13">
        <v>72</v>
      </c>
      <c r="O31" s="13">
        <v>0</v>
      </c>
      <c r="P31" s="13">
        <v>0</v>
      </c>
    </row>
    <row r="32" spans="1:16">
      <c r="A32" s="12" t="s">
        <v>16</v>
      </c>
      <c r="B32" s="13">
        <v>1010</v>
      </c>
      <c r="C32" s="13">
        <v>492.41666666666674</v>
      </c>
      <c r="D32" s="13">
        <v>400.66666666666669</v>
      </c>
      <c r="E32" s="13">
        <v>454</v>
      </c>
      <c r="F32" s="13">
        <v>464</v>
      </c>
      <c r="G32" s="13">
        <v>480</v>
      </c>
      <c r="H32" s="13">
        <v>311</v>
      </c>
      <c r="I32" s="13">
        <v>399</v>
      </c>
      <c r="J32" s="13">
        <v>296</v>
      </c>
      <c r="K32" s="13">
        <v>387</v>
      </c>
      <c r="L32" s="13">
        <v>346</v>
      </c>
      <c r="M32" s="13">
        <v>360</v>
      </c>
      <c r="N32" s="13">
        <v>208</v>
      </c>
      <c r="O32" s="13">
        <v>0</v>
      </c>
      <c r="P32" s="13">
        <v>0</v>
      </c>
    </row>
    <row r="33" spans="1:16">
      <c r="A33" s="12" t="s">
        <v>17</v>
      </c>
      <c r="B33" s="13">
        <v>840</v>
      </c>
      <c r="C33" s="13">
        <v>436.6666666666668</v>
      </c>
      <c r="D33" s="13">
        <v>462.5</v>
      </c>
      <c r="E33" s="13">
        <v>345</v>
      </c>
      <c r="F33" s="13">
        <v>541</v>
      </c>
      <c r="G33" s="13">
        <v>872</v>
      </c>
      <c r="H33" s="13">
        <v>255</v>
      </c>
      <c r="I33" s="13">
        <v>400</v>
      </c>
      <c r="J33" s="13">
        <v>362</v>
      </c>
      <c r="K33" s="13">
        <v>620</v>
      </c>
      <c r="L33" s="13">
        <v>479</v>
      </c>
      <c r="M33" s="13">
        <v>619</v>
      </c>
      <c r="N33" s="13">
        <v>444</v>
      </c>
      <c r="O33" s="13">
        <v>0</v>
      </c>
      <c r="P33" s="13">
        <v>0</v>
      </c>
    </row>
    <row r="34" spans="1:16">
      <c r="A34" s="10" t="s">
        <v>886</v>
      </c>
      <c r="B34" s="13">
        <v>6026</v>
      </c>
      <c r="C34" s="13">
        <v>2846.7500000000005</v>
      </c>
      <c r="D34" s="13">
        <v>2649.1666666666665</v>
      </c>
      <c r="E34" s="13">
        <v>2616</v>
      </c>
      <c r="F34" s="13">
        <v>2537</v>
      </c>
      <c r="G34" s="13">
        <v>3554</v>
      </c>
      <c r="H34" s="13">
        <v>2106</v>
      </c>
      <c r="I34" s="13">
        <v>2384</v>
      </c>
      <c r="J34" s="13">
        <v>2698</v>
      </c>
      <c r="K34" s="13">
        <v>2714</v>
      </c>
      <c r="L34" s="13">
        <v>2504</v>
      </c>
      <c r="M34" s="13">
        <v>2834</v>
      </c>
      <c r="N34" s="13">
        <v>1759</v>
      </c>
      <c r="O34" s="13">
        <v>0</v>
      </c>
      <c r="P34" s="13">
        <v>0</v>
      </c>
    </row>
    <row r="35" spans="1:16">
      <c r="A35" s="12" t="s">
        <v>11</v>
      </c>
      <c r="B35" s="13">
        <v>736</v>
      </c>
      <c r="C35" s="13">
        <v>368.08333333333337</v>
      </c>
      <c r="D35" s="13">
        <v>319.66666666666669</v>
      </c>
      <c r="E35" s="13">
        <v>381</v>
      </c>
      <c r="F35" s="13">
        <v>186</v>
      </c>
      <c r="G35" s="13">
        <v>517</v>
      </c>
      <c r="H35" s="13">
        <v>179</v>
      </c>
      <c r="I35" s="13">
        <v>311</v>
      </c>
      <c r="J35" s="13">
        <v>344</v>
      </c>
      <c r="K35" s="13">
        <v>309</v>
      </c>
      <c r="L35" s="13">
        <v>308</v>
      </c>
      <c r="M35" s="13">
        <v>285</v>
      </c>
      <c r="N35" s="13">
        <v>256</v>
      </c>
      <c r="O35" s="13">
        <v>0</v>
      </c>
      <c r="P35" s="13">
        <v>0</v>
      </c>
    </row>
    <row r="36" spans="1:16">
      <c r="A36" s="12" t="s">
        <v>12</v>
      </c>
      <c r="B36" s="13">
        <v>1601</v>
      </c>
      <c r="C36" s="13">
        <v>833.74999999999989</v>
      </c>
      <c r="D36" s="13">
        <v>661.33333333333337</v>
      </c>
      <c r="E36" s="13">
        <v>540</v>
      </c>
      <c r="F36" s="13">
        <v>629</v>
      </c>
      <c r="G36" s="13">
        <v>976</v>
      </c>
      <c r="H36" s="13">
        <v>557</v>
      </c>
      <c r="I36" s="13">
        <v>579</v>
      </c>
      <c r="J36" s="13">
        <v>687</v>
      </c>
      <c r="K36" s="13">
        <v>734</v>
      </c>
      <c r="L36" s="13">
        <v>613</v>
      </c>
      <c r="M36" s="13">
        <v>793</v>
      </c>
      <c r="N36" s="13">
        <v>536</v>
      </c>
      <c r="O36" s="13">
        <v>0</v>
      </c>
      <c r="P36" s="13">
        <v>0</v>
      </c>
    </row>
    <row r="37" spans="1:16">
      <c r="A37" s="12" t="s">
        <v>13</v>
      </c>
      <c r="B37" s="13">
        <v>20</v>
      </c>
      <c r="C37" s="13">
        <v>3.2500000000000004</v>
      </c>
      <c r="D37" s="13">
        <v>5.333333333333333</v>
      </c>
      <c r="E37" s="13">
        <v>5</v>
      </c>
      <c r="F37" s="13">
        <v>4</v>
      </c>
      <c r="G37" s="13">
        <v>6</v>
      </c>
      <c r="H37" s="13">
        <v>3</v>
      </c>
      <c r="I37" s="13">
        <v>4</v>
      </c>
      <c r="J37" s="13">
        <v>10</v>
      </c>
      <c r="K37" s="13">
        <v>54</v>
      </c>
      <c r="L37" s="13">
        <v>70</v>
      </c>
      <c r="M37" s="13">
        <v>64</v>
      </c>
      <c r="N37" s="13">
        <v>52</v>
      </c>
      <c r="O37" s="13">
        <v>0</v>
      </c>
      <c r="P37" s="13">
        <v>0</v>
      </c>
    </row>
    <row r="38" spans="1:16">
      <c r="A38" s="12" t="s">
        <v>16</v>
      </c>
      <c r="B38" s="13">
        <v>1861</v>
      </c>
      <c r="C38" s="13">
        <v>952.08333333333348</v>
      </c>
      <c r="D38" s="13">
        <v>801.83333333333337</v>
      </c>
      <c r="E38" s="13">
        <v>898</v>
      </c>
      <c r="F38" s="13">
        <v>855</v>
      </c>
      <c r="G38" s="13">
        <v>890</v>
      </c>
      <c r="H38" s="13">
        <v>669</v>
      </c>
      <c r="I38" s="13">
        <v>660</v>
      </c>
      <c r="J38" s="13">
        <v>839</v>
      </c>
      <c r="K38" s="13">
        <v>711</v>
      </c>
      <c r="L38" s="13">
        <v>622</v>
      </c>
      <c r="M38" s="13">
        <v>587</v>
      </c>
      <c r="N38" s="13">
        <v>465</v>
      </c>
      <c r="O38" s="13">
        <v>0</v>
      </c>
      <c r="P38" s="13">
        <v>0</v>
      </c>
    </row>
    <row r="39" spans="1:16">
      <c r="A39" s="12" t="s">
        <v>17</v>
      </c>
      <c r="B39" s="13">
        <v>1808</v>
      </c>
      <c r="C39" s="13">
        <v>689.5833333333336</v>
      </c>
      <c r="D39" s="13">
        <v>861</v>
      </c>
      <c r="E39" s="13">
        <v>792</v>
      </c>
      <c r="F39" s="13">
        <v>863</v>
      </c>
      <c r="G39" s="13">
        <v>1165</v>
      </c>
      <c r="H39" s="13">
        <v>698</v>
      </c>
      <c r="I39" s="13">
        <v>830</v>
      </c>
      <c r="J39" s="13">
        <v>818</v>
      </c>
      <c r="K39" s="13">
        <v>906</v>
      </c>
      <c r="L39" s="13">
        <v>891</v>
      </c>
      <c r="M39" s="13">
        <v>1105</v>
      </c>
      <c r="N39" s="13">
        <v>450</v>
      </c>
      <c r="O39" s="13">
        <v>0</v>
      </c>
      <c r="P39" s="13">
        <v>0</v>
      </c>
    </row>
    <row r="40" spans="1:16">
      <c r="A40" s="10" t="s">
        <v>566</v>
      </c>
      <c r="B40" s="13">
        <v>22068</v>
      </c>
      <c r="C40" s="13">
        <v>9117.8333333333339</v>
      </c>
      <c r="D40" s="13">
        <v>7788.166666666667</v>
      </c>
      <c r="E40" s="13">
        <v>7543</v>
      </c>
      <c r="F40" s="13">
        <v>7735</v>
      </c>
      <c r="G40" s="13">
        <v>11580</v>
      </c>
      <c r="H40" s="13">
        <v>5807</v>
      </c>
      <c r="I40" s="13">
        <v>7263</v>
      </c>
      <c r="J40" s="13">
        <v>6801</v>
      </c>
      <c r="K40" s="13">
        <v>8117.01</v>
      </c>
      <c r="L40" s="13">
        <v>6992.000000002</v>
      </c>
      <c r="M40" s="13">
        <v>7731</v>
      </c>
      <c r="N40" s="13">
        <v>5537</v>
      </c>
      <c r="O40" s="13">
        <v>0</v>
      </c>
      <c r="P40" s="13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AA41-B93A-4A08-8D47-9C530E2913D8}">
  <dimension ref="B1:R191"/>
  <sheetViews>
    <sheetView workbookViewId="0">
      <selection activeCell="J32" sqref="J32:J33"/>
    </sheetView>
  </sheetViews>
  <sheetFormatPr defaultRowHeight="15.5"/>
  <cols>
    <col min="1" max="1" width="24.6640625" customWidth="1"/>
    <col min="2" max="2" width="47.75" bestFit="1" customWidth="1"/>
    <col min="3" max="3" width="13.5" style="13" bestFit="1" customWidth="1"/>
    <col min="4" max="4" width="7.25" style="13" bestFit="1" customWidth="1"/>
    <col min="5" max="5" width="9.58203125" style="13" bestFit="1" customWidth="1"/>
    <col min="6" max="6" width="12.1640625" style="13" hidden="1" customWidth="1"/>
    <col min="7" max="7" width="12.25" style="13" bestFit="1" customWidth="1"/>
    <col min="8" max="8" width="12.25" style="13" hidden="1" customWidth="1"/>
    <col min="9" max="9" width="7.58203125" style="13" bestFit="1" customWidth="1"/>
    <col min="10" max="10" width="7.6640625" style="11" bestFit="1" customWidth="1"/>
    <col min="11" max="11" width="8.9140625" style="11" bestFit="1" customWidth="1"/>
    <col min="12" max="12" width="6.08203125" style="13" customWidth="1"/>
    <col min="13" max="18" width="8" style="13" bestFit="1" customWidth="1"/>
    <col min="19" max="20" width="8" bestFit="1" customWidth="1"/>
  </cols>
  <sheetData>
    <row r="1" spans="2:18">
      <c r="C1"/>
      <c r="P1" s="15" t="s">
        <v>612</v>
      </c>
      <c r="Q1" s="13">
        <f ca="1">NETWORKDAYS(DATE(YEAR(TODAY()), MONTH(TODAY()), 1), TODAY(), P2:P12)-1</f>
        <v>18</v>
      </c>
      <c r="R1" s="13">
        <f ca="1">NETWORKDAYS(DATE(YEAR(TODAY()), MONTH(TODAY()), 1), EOMONTH(TODAY(), 0),P2:P12)</f>
        <v>21</v>
      </c>
    </row>
    <row r="2" spans="2:18">
      <c r="B2" s="9" t="s">
        <v>5</v>
      </c>
      <c r="C2" t="s">
        <v>18</v>
      </c>
      <c r="P2" s="50">
        <v>46118</v>
      </c>
    </row>
    <row r="3" spans="2:18">
      <c r="C3"/>
      <c r="D3"/>
      <c r="E3"/>
      <c r="F3"/>
      <c r="G3"/>
      <c r="H3"/>
      <c r="I3"/>
      <c r="L3" t="s">
        <v>614</v>
      </c>
      <c r="M3"/>
      <c r="N3"/>
      <c r="O3"/>
      <c r="P3" s="50"/>
      <c r="Q3"/>
      <c r="R3"/>
    </row>
    <row r="4" spans="2:18">
      <c r="B4" s="9" t="s">
        <v>565</v>
      </c>
      <c r="C4" s="13" t="s">
        <v>589</v>
      </c>
      <c r="D4" s="13" t="s">
        <v>590</v>
      </c>
      <c r="E4" s="13" t="s">
        <v>591</v>
      </c>
      <c r="F4" t="s">
        <v>932</v>
      </c>
      <c r="G4" t="s">
        <v>928</v>
      </c>
      <c r="H4" t="s">
        <v>929</v>
      </c>
      <c r="I4" t="s">
        <v>609</v>
      </c>
      <c r="J4" t="s">
        <v>610</v>
      </c>
      <c r="K4" s="11" t="s">
        <v>611</v>
      </c>
      <c r="L4" s="16" t="s">
        <v>613</v>
      </c>
      <c r="M4"/>
      <c r="N4"/>
      <c r="O4"/>
      <c r="P4" s="50"/>
      <c r="Q4"/>
      <c r="R4"/>
    </row>
    <row r="5" spans="2:18">
      <c r="B5" s="10" t="s">
        <v>378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1.6438957276147923E-6</v>
      </c>
      <c r="J5" s="13">
        <v>0</v>
      </c>
      <c r="K5" s="11">
        <v>0</v>
      </c>
      <c r="L5" s="17" t="str">
        <f ca="1">IFERROR(J5/(C5/$R$1*$Q$1),"-")</f>
        <v>-</v>
      </c>
      <c r="M5"/>
      <c r="N5" t="s">
        <v>1009</v>
      </c>
      <c r="O5"/>
      <c r="P5" s="50"/>
      <c r="Q5"/>
      <c r="R5"/>
    </row>
    <row r="6" spans="2:18">
      <c r="B6" s="10" t="s">
        <v>316</v>
      </c>
      <c r="C6" s="13">
        <v>236</v>
      </c>
      <c r="D6" s="13">
        <v>87.25</v>
      </c>
      <c r="E6" s="13">
        <v>83.833333333333329</v>
      </c>
      <c r="F6" s="13">
        <v>12.5</v>
      </c>
      <c r="G6" s="13">
        <v>16.666666666666668</v>
      </c>
      <c r="H6" s="13">
        <v>0</v>
      </c>
      <c r="I6" s="13">
        <v>88.680093585649715</v>
      </c>
      <c r="J6" s="13">
        <v>0</v>
      </c>
      <c r="K6" s="11">
        <v>0</v>
      </c>
      <c r="L6" s="17">
        <f t="shared" ref="L6:L69" ca="1" si="0">IFERROR(J6/(C6/$R$1*$Q$1),"-")</f>
        <v>0</v>
      </c>
      <c r="M6"/>
      <c r="N6" s="16" t="s">
        <v>1010</v>
      </c>
      <c r="O6"/>
      <c r="P6" s="50"/>
      <c r="Q6"/>
      <c r="R6"/>
    </row>
    <row r="7" spans="2:18">
      <c r="B7" s="10" t="s">
        <v>300</v>
      </c>
      <c r="C7" s="13">
        <v>17</v>
      </c>
      <c r="D7" s="13">
        <v>10.583333333333334</v>
      </c>
      <c r="E7" s="13">
        <v>10.666666666666666</v>
      </c>
      <c r="F7" s="13">
        <v>7.5</v>
      </c>
      <c r="G7" s="13">
        <v>7</v>
      </c>
      <c r="H7" s="13">
        <v>9</v>
      </c>
      <c r="I7" s="13">
        <v>8.8051341932295379</v>
      </c>
      <c r="J7" s="13">
        <v>9</v>
      </c>
      <c r="K7" s="11">
        <v>1.0221309298068733</v>
      </c>
      <c r="L7" s="17">
        <f t="shared" ca="1" si="0"/>
        <v>0.61764705882352944</v>
      </c>
      <c r="M7"/>
      <c r="N7"/>
      <c r="O7"/>
      <c r="P7" s="50"/>
      <c r="Q7"/>
      <c r="R7"/>
    </row>
    <row r="8" spans="2:18">
      <c r="B8" s="10" t="s">
        <v>350</v>
      </c>
      <c r="C8" s="13">
        <v>22</v>
      </c>
      <c r="D8" s="13">
        <v>8.4166666666666661</v>
      </c>
      <c r="E8" s="13">
        <v>14.5</v>
      </c>
      <c r="F8" s="13">
        <v>21</v>
      </c>
      <c r="G8" s="13">
        <v>22.333333333333332</v>
      </c>
      <c r="H8" s="13">
        <v>17</v>
      </c>
      <c r="I8" s="13">
        <v>20.500354149029132</v>
      </c>
      <c r="J8" s="13">
        <v>17</v>
      </c>
      <c r="K8" s="11">
        <v>0.82925396685427977</v>
      </c>
      <c r="L8" s="17">
        <f t="shared" ca="1" si="0"/>
        <v>0.90151515151515149</v>
      </c>
      <c r="M8"/>
      <c r="N8"/>
      <c r="O8"/>
      <c r="P8" s="50"/>
      <c r="Q8"/>
      <c r="R8"/>
    </row>
    <row r="9" spans="2:18">
      <c r="B9" s="10" t="s">
        <v>346</v>
      </c>
      <c r="C9" s="13">
        <v>202</v>
      </c>
      <c r="D9" s="13">
        <v>70.083333333333329</v>
      </c>
      <c r="E9" s="13">
        <v>108.33333333333333</v>
      </c>
      <c r="F9" s="13">
        <v>98.75</v>
      </c>
      <c r="G9" s="13">
        <v>121.66666666666667</v>
      </c>
      <c r="H9" s="13">
        <v>30</v>
      </c>
      <c r="I9" s="13">
        <v>127.5184767698325</v>
      </c>
      <c r="J9" s="13">
        <v>30</v>
      </c>
      <c r="K9" s="11">
        <v>0.23526002474252583</v>
      </c>
      <c r="L9" s="17">
        <f t="shared" ca="1" si="0"/>
        <v>0.17326732673267328</v>
      </c>
      <c r="M9"/>
      <c r="N9"/>
      <c r="O9"/>
      <c r="P9" s="50"/>
      <c r="Q9"/>
      <c r="R9"/>
    </row>
    <row r="10" spans="2:18">
      <c r="B10" s="10" t="s">
        <v>372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1.6438957276147923E-6</v>
      </c>
      <c r="J10" s="13">
        <v>0</v>
      </c>
      <c r="K10" s="11">
        <v>0</v>
      </c>
      <c r="L10" s="17" t="str">
        <f t="shared" ca="1" si="0"/>
        <v>-</v>
      </c>
      <c r="M10"/>
      <c r="N10"/>
      <c r="O10"/>
      <c r="P10" s="50"/>
      <c r="Q10"/>
      <c r="R10"/>
    </row>
    <row r="11" spans="2:18">
      <c r="B11" s="10" t="s">
        <v>402</v>
      </c>
      <c r="C11" s="13">
        <v>29</v>
      </c>
      <c r="D11" s="13">
        <v>17.25</v>
      </c>
      <c r="E11" s="13">
        <v>19.5</v>
      </c>
      <c r="F11" s="13">
        <v>16.75</v>
      </c>
      <c r="G11" s="13">
        <v>15.666666666666666</v>
      </c>
      <c r="H11" s="13">
        <v>20</v>
      </c>
      <c r="I11" s="13">
        <v>20.988953431829231</v>
      </c>
      <c r="J11" s="13">
        <v>20</v>
      </c>
      <c r="K11" s="11">
        <v>0.95288219419604281</v>
      </c>
      <c r="L11" s="17">
        <f t="shared" ca="1" si="0"/>
        <v>0.8045977011494253</v>
      </c>
      <c r="M11"/>
      <c r="N11"/>
      <c r="O11"/>
      <c r="P11" s="50"/>
      <c r="Q11"/>
      <c r="R11"/>
    </row>
    <row r="12" spans="2:18">
      <c r="B12" s="10" t="s">
        <v>314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5.4045901323316339E-2</v>
      </c>
      <c r="J12" s="13">
        <v>0</v>
      </c>
      <c r="K12" s="11">
        <v>0</v>
      </c>
      <c r="L12" s="17" t="str">
        <f t="shared" ca="1" si="0"/>
        <v>-</v>
      </c>
      <c r="M12"/>
      <c r="N12"/>
      <c r="O12"/>
      <c r="P12" s="50"/>
      <c r="Q12"/>
      <c r="R12"/>
    </row>
    <row r="13" spans="2:18">
      <c r="B13" s="10" t="s">
        <v>396</v>
      </c>
      <c r="C13" s="13">
        <v>15</v>
      </c>
      <c r="D13" s="13">
        <v>8.8333333333333339</v>
      </c>
      <c r="E13" s="13">
        <v>12.5</v>
      </c>
      <c r="F13" s="13">
        <v>14.75</v>
      </c>
      <c r="G13" s="13">
        <v>16.333333333333332</v>
      </c>
      <c r="H13" s="13">
        <v>10</v>
      </c>
      <c r="I13" s="13">
        <v>12.291168213871154</v>
      </c>
      <c r="J13" s="13">
        <v>10</v>
      </c>
      <c r="K13" s="11">
        <v>0.81359231490417117</v>
      </c>
      <c r="L13" s="17">
        <f t="shared" ca="1" si="0"/>
        <v>0.77777777777777779</v>
      </c>
      <c r="M13"/>
      <c r="N13"/>
      <c r="O13"/>
      <c r="P13"/>
      <c r="Q13"/>
      <c r="R13"/>
    </row>
    <row r="14" spans="2:18">
      <c r="B14" s="10" t="s">
        <v>388</v>
      </c>
      <c r="C14" s="13">
        <v>15</v>
      </c>
      <c r="D14" s="13">
        <v>8.1666666666666661</v>
      </c>
      <c r="E14" s="13">
        <v>9.3333333333333339</v>
      </c>
      <c r="F14" s="13">
        <v>17.5</v>
      </c>
      <c r="G14" s="13">
        <v>18.333333333333332</v>
      </c>
      <c r="H14" s="13">
        <v>15</v>
      </c>
      <c r="I14" s="13">
        <v>9.7639635044295083</v>
      </c>
      <c r="J14" s="13">
        <v>15</v>
      </c>
      <c r="K14" s="11">
        <v>1.5362613751265168</v>
      </c>
      <c r="L14" s="17">
        <f t="shared" ca="1" si="0"/>
        <v>1.1666666666666665</v>
      </c>
      <c r="M14"/>
      <c r="N14"/>
      <c r="O14"/>
      <c r="P14"/>
      <c r="Q14"/>
      <c r="R14"/>
    </row>
    <row r="15" spans="2:18">
      <c r="B15" s="10" t="s">
        <v>394</v>
      </c>
      <c r="C15" s="13">
        <v>2</v>
      </c>
      <c r="D15" s="13">
        <v>0.16666666666666666</v>
      </c>
      <c r="E15" s="13">
        <v>0.33333333333333331</v>
      </c>
      <c r="F15" s="13">
        <v>-0.25</v>
      </c>
      <c r="G15" s="13">
        <v>0</v>
      </c>
      <c r="H15" s="13">
        <v>-1</v>
      </c>
      <c r="I15" s="13">
        <v>0.41445255912401496</v>
      </c>
      <c r="J15" s="13">
        <v>-1</v>
      </c>
      <c r="K15" s="11">
        <v>-2.4128213904954414</v>
      </c>
      <c r="L15" s="17">
        <f t="shared" ca="1" si="0"/>
        <v>-0.58333333333333337</v>
      </c>
      <c r="M15"/>
      <c r="N15"/>
      <c r="O15"/>
      <c r="P15"/>
      <c r="Q15"/>
      <c r="R15"/>
    </row>
    <row r="16" spans="2:18">
      <c r="B16" s="10" t="s">
        <v>458</v>
      </c>
      <c r="C16" s="13">
        <v>180</v>
      </c>
      <c r="D16" s="13">
        <v>92.083333333333329</v>
      </c>
      <c r="E16" s="13">
        <v>136.5</v>
      </c>
      <c r="F16" s="13">
        <v>133.25</v>
      </c>
      <c r="G16" s="13">
        <v>157.66666666666666</v>
      </c>
      <c r="H16" s="13">
        <v>60</v>
      </c>
      <c r="I16" s="13">
        <v>144.58378603230068</v>
      </c>
      <c r="J16" s="13">
        <v>60</v>
      </c>
      <c r="K16" s="11">
        <v>0.41498429143773924</v>
      </c>
      <c r="L16" s="17">
        <f t="shared" ca="1" si="0"/>
        <v>0.3888888888888889</v>
      </c>
      <c r="M16"/>
      <c r="N16"/>
      <c r="O16"/>
      <c r="P16"/>
      <c r="Q16"/>
      <c r="R16"/>
    </row>
    <row r="17" spans="2:18">
      <c r="B17" s="10" t="s">
        <v>460</v>
      </c>
      <c r="C17" s="13">
        <v>65</v>
      </c>
      <c r="D17" s="13">
        <v>25.333333333333332</v>
      </c>
      <c r="E17" s="13">
        <v>28.833333333333332</v>
      </c>
      <c r="F17" s="13">
        <v>30.25</v>
      </c>
      <c r="G17" s="13">
        <v>30.666666666666668</v>
      </c>
      <c r="H17" s="13">
        <v>29</v>
      </c>
      <c r="I17" s="13">
        <v>51.489147396067445</v>
      </c>
      <c r="J17" s="13">
        <v>29</v>
      </c>
      <c r="K17" s="11">
        <v>0.5632254847205902</v>
      </c>
      <c r="L17" s="17">
        <f t="shared" ca="1" si="0"/>
        <v>0.52051282051282055</v>
      </c>
      <c r="M17"/>
      <c r="N17"/>
      <c r="O17"/>
      <c r="P17"/>
      <c r="Q17"/>
      <c r="R17"/>
    </row>
    <row r="18" spans="2:18">
      <c r="B18" s="10" t="s">
        <v>324</v>
      </c>
      <c r="C18" s="13">
        <v>68</v>
      </c>
      <c r="D18" s="13">
        <v>44.75</v>
      </c>
      <c r="E18" s="13">
        <v>64.166666666666671</v>
      </c>
      <c r="F18" s="13">
        <v>94</v>
      </c>
      <c r="G18" s="13">
        <v>109.33333333333333</v>
      </c>
      <c r="H18" s="13">
        <v>48</v>
      </c>
      <c r="I18" s="13">
        <v>100.39830153049948</v>
      </c>
      <c r="J18" s="13">
        <v>48</v>
      </c>
      <c r="K18" s="11">
        <v>0.47809573736083899</v>
      </c>
      <c r="L18" s="17">
        <f t="shared" ca="1" si="0"/>
        <v>0.82352941176470584</v>
      </c>
      <c r="M18"/>
      <c r="N18"/>
      <c r="O18"/>
      <c r="P18"/>
      <c r="Q18"/>
      <c r="R18"/>
    </row>
    <row r="19" spans="2:18">
      <c r="B19" s="10" t="s">
        <v>464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0.65934202566081579</v>
      </c>
      <c r="J19" s="13">
        <v>0</v>
      </c>
      <c r="K19" s="11">
        <v>0</v>
      </c>
      <c r="L19" s="17" t="str">
        <f t="shared" ca="1" si="0"/>
        <v>-</v>
      </c>
      <c r="M19"/>
      <c r="N19"/>
      <c r="O19"/>
      <c r="P19"/>
      <c r="Q19"/>
      <c r="R19"/>
    </row>
    <row r="20" spans="2:18">
      <c r="B20" s="10" t="s">
        <v>326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1.5456684932582594</v>
      </c>
      <c r="J20" s="13">
        <v>0</v>
      </c>
      <c r="K20" s="11">
        <v>0</v>
      </c>
      <c r="L20" s="17" t="str">
        <f t="shared" ca="1" si="0"/>
        <v>-</v>
      </c>
      <c r="M20"/>
      <c r="N20"/>
      <c r="O20"/>
      <c r="P20"/>
      <c r="Q20"/>
      <c r="R20"/>
    </row>
    <row r="21" spans="2:18">
      <c r="B21" s="10" t="s">
        <v>382</v>
      </c>
      <c r="C21" s="13">
        <v>0</v>
      </c>
      <c r="D21" s="13">
        <v>0</v>
      </c>
      <c r="E21" s="13">
        <v>0</v>
      </c>
      <c r="F21" s="13">
        <v>3</v>
      </c>
      <c r="G21" s="13">
        <v>2</v>
      </c>
      <c r="H21" s="13">
        <v>6.0000000000000009</v>
      </c>
      <c r="I21" s="13">
        <v>2.2158177736578697</v>
      </c>
      <c r="J21" s="13">
        <v>6.0000000000000009</v>
      </c>
      <c r="K21" s="11">
        <v>2.7078038958479906</v>
      </c>
      <c r="L21" s="17" t="str">
        <f t="shared" ca="1" si="0"/>
        <v>-</v>
      </c>
      <c r="M21"/>
      <c r="N21"/>
      <c r="O21"/>
      <c r="P21"/>
      <c r="Q21"/>
      <c r="R21"/>
    </row>
    <row r="22" spans="2:18">
      <c r="B22" s="10" t="s">
        <v>418</v>
      </c>
      <c r="C22" s="13">
        <v>4</v>
      </c>
      <c r="D22" s="13">
        <v>1.5</v>
      </c>
      <c r="E22" s="13">
        <v>2.3333333333333335</v>
      </c>
      <c r="F22" s="13">
        <v>1</v>
      </c>
      <c r="G22" s="13">
        <v>1.3333333333333333</v>
      </c>
      <c r="H22" s="13">
        <v>0</v>
      </c>
      <c r="I22" s="13">
        <v>3.9413050280292108</v>
      </c>
      <c r="J22" s="13">
        <v>0</v>
      </c>
      <c r="K22" s="11">
        <v>0</v>
      </c>
      <c r="L22" s="17">
        <f t="shared" ca="1" si="0"/>
        <v>0</v>
      </c>
      <c r="M22"/>
      <c r="N22"/>
      <c r="O22"/>
      <c r="P22"/>
      <c r="Q22"/>
      <c r="R22"/>
    </row>
    <row r="23" spans="2:18">
      <c r="B23" s="10" t="s">
        <v>344</v>
      </c>
      <c r="C23" s="13">
        <v>16</v>
      </c>
      <c r="D23" s="13">
        <v>6.833333333333333</v>
      </c>
      <c r="E23" s="13">
        <v>9.8333333333333339</v>
      </c>
      <c r="F23" s="13">
        <v>16.25</v>
      </c>
      <c r="G23" s="13">
        <v>18.333333333333332</v>
      </c>
      <c r="H23" s="13">
        <v>10</v>
      </c>
      <c r="I23" s="13">
        <v>13.330876434329204</v>
      </c>
      <c r="J23" s="13">
        <v>10</v>
      </c>
      <c r="K23" s="11">
        <v>0.75013822603953872</v>
      </c>
      <c r="L23" s="17">
        <f t="shared" ca="1" si="0"/>
        <v>0.72916666666666674</v>
      </c>
      <c r="M23"/>
      <c r="N23"/>
      <c r="O23"/>
      <c r="P23"/>
      <c r="Q23"/>
      <c r="R23"/>
    </row>
    <row r="24" spans="2:18">
      <c r="B24" s="10" t="s">
        <v>304</v>
      </c>
      <c r="C24" s="13">
        <v>5</v>
      </c>
      <c r="D24" s="13">
        <v>2.5</v>
      </c>
      <c r="E24" s="13">
        <v>3.6666666666666665</v>
      </c>
      <c r="F24" s="13">
        <v>2.5</v>
      </c>
      <c r="G24" s="13">
        <v>3.3333333333333335</v>
      </c>
      <c r="H24" s="13">
        <v>0</v>
      </c>
      <c r="I24" s="13">
        <v>3.7814174423297557</v>
      </c>
      <c r="J24" s="13">
        <v>0</v>
      </c>
      <c r="K24" s="11">
        <v>0</v>
      </c>
      <c r="L24" s="17">
        <f t="shared" ca="1" si="0"/>
        <v>0</v>
      </c>
      <c r="M24"/>
      <c r="N24"/>
      <c r="O24"/>
      <c r="P24"/>
      <c r="Q24"/>
      <c r="R24"/>
    </row>
    <row r="25" spans="2:18">
      <c r="B25" s="10" t="s">
        <v>454</v>
      </c>
      <c r="C25" s="13">
        <v>30</v>
      </c>
      <c r="D25" s="13">
        <v>18.583333333333332</v>
      </c>
      <c r="E25" s="13">
        <v>19.666666666666668</v>
      </c>
      <c r="F25" s="13">
        <v>12.5</v>
      </c>
      <c r="G25" s="13">
        <v>16.666666666666668</v>
      </c>
      <c r="H25" s="13">
        <v>0</v>
      </c>
      <c r="I25" s="13">
        <v>17.080692304629121</v>
      </c>
      <c r="J25" s="13">
        <v>0</v>
      </c>
      <c r="K25" s="11">
        <v>0</v>
      </c>
      <c r="L25" s="17">
        <f t="shared" ca="1" si="0"/>
        <v>0</v>
      </c>
      <c r="M25"/>
      <c r="N25"/>
      <c r="O25"/>
      <c r="P25"/>
      <c r="Q25"/>
      <c r="R25"/>
    </row>
    <row r="26" spans="2:18">
      <c r="B26" s="10" t="s">
        <v>448</v>
      </c>
      <c r="C26" s="13">
        <v>4</v>
      </c>
      <c r="D26" s="13">
        <v>1.6666666666666667</v>
      </c>
      <c r="E26" s="13">
        <v>1.6666666666666667</v>
      </c>
      <c r="F26" s="13">
        <v>0.75</v>
      </c>
      <c r="G26" s="13">
        <v>1</v>
      </c>
      <c r="H26" s="13">
        <v>0</v>
      </c>
      <c r="I26" s="13">
        <v>3.3588152640246336</v>
      </c>
      <c r="J26" s="13">
        <v>0</v>
      </c>
      <c r="K26" s="11">
        <v>0</v>
      </c>
      <c r="L26" s="17">
        <f t="shared" ca="1" si="0"/>
        <v>0</v>
      </c>
      <c r="M26"/>
      <c r="N26"/>
      <c r="O26"/>
      <c r="P26"/>
      <c r="Q26"/>
      <c r="R26"/>
    </row>
    <row r="27" spans="2:18">
      <c r="B27" s="10" t="s">
        <v>472</v>
      </c>
      <c r="C27" s="13">
        <v>16</v>
      </c>
      <c r="D27" s="13">
        <v>7.333333333333333</v>
      </c>
      <c r="E27" s="13">
        <v>7.666666666666667</v>
      </c>
      <c r="F27" s="13">
        <v>5.25</v>
      </c>
      <c r="G27" s="13">
        <v>6.333333333333333</v>
      </c>
      <c r="H27" s="13">
        <v>2</v>
      </c>
      <c r="I27" s="13">
        <v>7.6839840676292157</v>
      </c>
      <c r="J27" s="13">
        <v>2</v>
      </c>
      <c r="K27" s="11">
        <v>0.26028164327220837</v>
      </c>
      <c r="L27" s="17">
        <f t="shared" ca="1" si="0"/>
        <v>0.14583333333333334</v>
      </c>
      <c r="M27"/>
      <c r="N27"/>
      <c r="O27"/>
      <c r="P27"/>
      <c r="Q27"/>
      <c r="R27"/>
    </row>
    <row r="28" spans="2:18">
      <c r="B28" s="10" t="s">
        <v>360</v>
      </c>
      <c r="C28" s="13">
        <v>70</v>
      </c>
      <c r="D28" s="13">
        <v>46.833333333333336</v>
      </c>
      <c r="E28" s="13">
        <v>65</v>
      </c>
      <c r="F28" s="13">
        <v>52.5</v>
      </c>
      <c r="G28" s="13">
        <v>56.666666666666664</v>
      </c>
      <c r="H28" s="13">
        <v>40</v>
      </c>
      <c r="I28" s="13">
        <v>95.936796332849283</v>
      </c>
      <c r="J28" s="13">
        <v>40</v>
      </c>
      <c r="K28" s="11">
        <v>0.41694116886310684</v>
      </c>
      <c r="L28" s="17">
        <f t="shared" ca="1" si="0"/>
        <v>0.66666666666666663</v>
      </c>
      <c r="M28"/>
      <c r="N28"/>
      <c r="O28"/>
      <c r="P28"/>
      <c r="Q28"/>
      <c r="R28"/>
    </row>
    <row r="29" spans="2:18">
      <c r="B29" s="10" t="s">
        <v>478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1.6438957276147923E-6</v>
      </c>
      <c r="J29" s="13">
        <v>0</v>
      </c>
      <c r="K29" s="11">
        <v>0</v>
      </c>
      <c r="L29" s="17" t="str">
        <f t="shared" ca="1" si="0"/>
        <v>-</v>
      </c>
      <c r="M29"/>
      <c r="N29"/>
      <c r="O29"/>
      <c r="P29"/>
      <c r="Q29"/>
      <c r="R29"/>
    </row>
    <row r="30" spans="2:18">
      <c r="B30" s="10" t="s">
        <v>368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1.5132419150234193</v>
      </c>
      <c r="J30" s="13">
        <v>0</v>
      </c>
      <c r="K30" s="11">
        <v>0</v>
      </c>
      <c r="L30" s="17" t="str">
        <f t="shared" ca="1" si="0"/>
        <v>-</v>
      </c>
      <c r="M30"/>
      <c r="N30"/>
      <c r="O30"/>
      <c r="P30"/>
      <c r="Q30"/>
      <c r="R30"/>
    </row>
    <row r="31" spans="2:18">
      <c r="B31" s="10" t="s">
        <v>348</v>
      </c>
      <c r="C31" s="13">
        <v>80</v>
      </c>
      <c r="D31" s="13">
        <v>49.75</v>
      </c>
      <c r="E31" s="13">
        <v>66.666666666666671</v>
      </c>
      <c r="F31" s="13">
        <v>93</v>
      </c>
      <c r="G31" s="13">
        <v>110.66666666666667</v>
      </c>
      <c r="H31" s="13">
        <v>40</v>
      </c>
      <c r="I31" s="13">
        <v>51.224399878281218</v>
      </c>
      <c r="J31" s="13">
        <v>40</v>
      </c>
      <c r="K31" s="11">
        <v>0.78087786474897714</v>
      </c>
      <c r="L31" s="17">
        <f t="shared" ca="1" si="0"/>
        <v>0.58333333333333337</v>
      </c>
      <c r="M31"/>
      <c r="N31"/>
      <c r="O31"/>
      <c r="P31"/>
      <c r="Q31"/>
      <c r="R31"/>
    </row>
    <row r="32" spans="2:18">
      <c r="B32" s="10" t="s">
        <v>362</v>
      </c>
      <c r="C32" s="13">
        <v>46</v>
      </c>
      <c r="D32" s="13">
        <v>31.583333333333332</v>
      </c>
      <c r="E32" s="13">
        <v>39.833333333333336</v>
      </c>
      <c r="F32" s="13">
        <v>28.5</v>
      </c>
      <c r="G32" s="13">
        <v>32</v>
      </c>
      <c r="H32" s="13">
        <v>18</v>
      </c>
      <c r="I32" s="13">
        <v>47.173781935738859</v>
      </c>
      <c r="J32" s="13">
        <v>18</v>
      </c>
      <c r="K32" s="11">
        <v>0.38156788074613113</v>
      </c>
      <c r="L32" s="17">
        <f t="shared" ca="1" si="0"/>
        <v>0.45652173913043476</v>
      </c>
      <c r="M32"/>
      <c r="N32"/>
      <c r="O32"/>
      <c r="P32"/>
      <c r="Q32"/>
      <c r="R32"/>
    </row>
    <row r="33" spans="2:18">
      <c r="B33" s="10" t="s">
        <v>442</v>
      </c>
      <c r="C33" s="13">
        <v>31</v>
      </c>
      <c r="D33" s="13">
        <v>20.333333333333332</v>
      </c>
      <c r="E33" s="13">
        <v>28.333333333333332</v>
      </c>
      <c r="F33" s="13">
        <v>21.75</v>
      </c>
      <c r="G33" s="13">
        <v>24</v>
      </c>
      <c r="H33" s="13">
        <v>15</v>
      </c>
      <c r="I33" s="13">
        <v>33.101439344134448</v>
      </c>
      <c r="J33" s="13">
        <v>15</v>
      </c>
      <c r="K33" s="11">
        <v>0.45315250022981218</v>
      </c>
      <c r="L33" s="17">
        <f t="shared" ca="1" si="0"/>
        <v>0.56451612903225801</v>
      </c>
      <c r="M33"/>
      <c r="N33"/>
      <c r="O33"/>
      <c r="P33"/>
      <c r="Q33"/>
      <c r="R33"/>
    </row>
    <row r="34" spans="2:18">
      <c r="B34" s="10" t="s">
        <v>476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0.79985719722339454</v>
      </c>
      <c r="J34" s="13">
        <v>0</v>
      </c>
      <c r="K34" s="11">
        <v>0</v>
      </c>
      <c r="L34" s="17" t="str">
        <f t="shared" ca="1" si="0"/>
        <v>-</v>
      </c>
      <c r="M34"/>
      <c r="N34"/>
      <c r="O34"/>
      <c r="P34"/>
      <c r="Q34"/>
      <c r="R34"/>
    </row>
    <row r="35" spans="2:18">
      <c r="B35" s="10" t="s">
        <v>398</v>
      </c>
      <c r="C35" s="13">
        <v>7</v>
      </c>
      <c r="D35" s="13">
        <v>2.4166666666666665</v>
      </c>
      <c r="E35" s="13">
        <v>4.666666666666667</v>
      </c>
      <c r="F35" s="13">
        <v>9.25</v>
      </c>
      <c r="G35" s="13">
        <v>9.6666666666666661</v>
      </c>
      <c r="H35" s="13">
        <v>8</v>
      </c>
      <c r="I35" s="13">
        <v>7.1064624271293502</v>
      </c>
      <c r="J35" s="13">
        <v>8</v>
      </c>
      <c r="K35" s="11">
        <v>1.1257359174178585</v>
      </c>
      <c r="L35" s="17">
        <f t="shared" ca="1" si="0"/>
        <v>1.3333333333333333</v>
      </c>
      <c r="M35"/>
      <c r="N35"/>
      <c r="O35"/>
      <c r="P35"/>
      <c r="Q35"/>
      <c r="R35"/>
    </row>
    <row r="36" spans="2:18">
      <c r="B36" s="10" t="s">
        <v>400</v>
      </c>
      <c r="C36" s="13">
        <v>22</v>
      </c>
      <c r="D36" s="13">
        <v>9.0833333333333339</v>
      </c>
      <c r="E36" s="13">
        <v>13.166666666666666</v>
      </c>
      <c r="F36" s="13">
        <v>12.5</v>
      </c>
      <c r="G36" s="13">
        <v>10</v>
      </c>
      <c r="H36" s="13">
        <v>20</v>
      </c>
      <c r="I36" s="13">
        <v>18.400059049328714</v>
      </c>
      <c r="J36" s="13">
        <v>20</v>
      </c>
      <c r="K36" s="11">
        <v>1.0869530334865776</v>
      </c>
      <c r="L36" s="17">
        <f t="shared" ca="1" si="0"/>
        <v>1.0606060606060606</v>
      </c>
      <c r="M36"/>
      <c r="N36"/>
      <c r="O36"/>
      <c r="P36"/>
      <c r="Q36"/>
      <c r="R36"/>
    </row>
    <row r="37" spans="2:18">
      <c r="B37" s="10" t="s">
        <v>352</v>
      </c>
      <c r="C37" s="13">
        <v>60</v>
      </c>
      <c r="D37" s="13">
        <v>22.5</v>
      </c>
      <c r="E37" s="13">
        <v>30</v>
      </c>
      <c r="F37" s="13">
        <v>20</v>
      </c>
      <c r="G37" s="13">
        <v>20</v>
      </c>
      <c r="H37" s="13">
        <v>20</v>
      </c>
      <c r="I37" s="13">
        <v>33.107678867334606</v>
      </c>
      <c r="J37" s="13">
        <v>20</v>
      </c>
      <c r="K37" s="11">
        <v>0.60408946456626478</v>
      </c>
      <c r="L37" s="17">
        <f t="shared" ca="1" si="0"/>
        <v>0.3888888888888889</v>
      </c>
      <c r="M37"/>
      <c r="N37"/>
      <c r="O37"/>
      <c r="P37"/>
      <c r="Q37"/>
      <c r="R37"/>
    </row>
    <row r="38" spans="2:18">
      <c r="B38" s="10" t="s">
        <v>312</v>
      </c>
      <c r="C38" s="13">
        <v>12</v>
      </c>
      <c r="D38" s="13">
        <v>4.416666666666667</v>
      </c>
      <c r="E38" s="13">
        <v>7.166666666666667</v>
      </c>
      <c r="F38" s="13">
        <v>5</v>
      </c>
      <c r="G38" s="13">
        <v>5.666666666666667</v>
      </c>
      <c r="H38" s="13">
        <v>3</v>
      </c>
      <c r="I38" s="13">
        <v>5.4762513024292083</v>
      </c>
      <c r="J38" s="13">
        <v>3</v>
      </c>
      <c r="K38" s="11">
        <v>0.54782000210056669</v>
      </c>
      <c r="L38" s="17">
        <f t="shared" ca="1" si="0"/>
        <v>0.29166666666666669</v>
      </c>
      <c r="M38"/>
      <c r="N38"/>
      <c r="O38"/>
      <c r="P38"/>
      <c r="Q38"/>
      <c r="R38"/>
    </row>
    <row r="39" spans="2:18">
      <c r="B39" s="10" t="s">
        <v>406</v>
      </c>
      <c r="C39" s="13">
        <v>17</v>
      </c>
      <c r="D39" s="13">
        <v>5.333333333333333</v>
      </c>
      <c r="E39" s="13">
        <v>7.666666666666667</v>
      </c>
      <c r="F39" s="13">
        <v>9</v>
      </c>
      <c r="G39" s="13">
        <v>8.6666666666666661</v>
      </c>
      <c r="H39" s="13">
        <v>10</v>
      </c>
      <c r="I39" s="13">
        <v>8.4061542978288131</v>
      </c>
      <c r="J39" s="13">
        <v>10</v>
      </c>
      <c r="K39" s="11">
        <v>1.1896046212930989</v>
      </c>
      <c r="L39" s="17">
        <f t="shared" ca="1" si="0"/>
        <v>0.68627450980392157</v>
      </c>
      <c r="M39"/>
      <c r="N39"/>
      <c r="O39"/>
      <c r="P39"/>
      <c r="Q39"/>
      <c r="R39"/>
    </row>
    <row r="40" spans="2:18">
      <c r="B40" s="10" t="s">
        <v>354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1.2622838351238033</v>
      </c>
      <c r="J40" s="13">
        <v>0</v>
      </c>
      <c r="K40" s="11">
        <v>0</v>
      </c>
      <c r="L40" s="17" t="str">
        <f t="shared" ca="1" si="0"/>
        <v>-</v>
      </c>
      <c r="M40"/>
      <c r="N40"/>
      <c r="O40"/>
      <c r="P40"/>
      <c r="Q40"/>
      <c r="R40"/>
    </row>
    <row r="41" spans="2:18">
      <c r="B41" s="10" t="s">
        <v>358</v>
      </c>
      <c r="C41" s="13">
        <v>6</v>
      </c>
      <c r="D41" s="13">
        <v>3.3333333333333335</v>
      </c>
      <c r="E41" s="13">
        <v>5.166666666666667</v>
      </c>
      <c r="F41" s="13">
        <v>3.75</v>
      </c>
      <c r="G41" s="13">
        <v>4</v>
      </c>
      <c r="H41" s="13">
        <v>3</v>
      </c>
      <c r="I41" s="13">
        <v>4.6068849723286176</v>
      </c>
      <c r="J41" s="13">
        <v>3</v>
      </c>
      <c r="K41" s="11">
        <v>0.65119924157420539</v>
      </c>
      <c r="L41" s="17">
        <f t="shared" ca="1" si="0"/>
        <v>0.58333333333333337</v>
      </c>
      <c r="M41"/>
      <c r="N41"/>
      <c r="O41"/>
      <c r="P41"/>
      <c r="Q41"/>
      <c r="R41"/>
    </row>
    <row r="42" spans="2:18">
      <c r="B42" s="10" t="s">
        <v>356</v>
      </c>
      <c r="C42" s="13">
        <v>16</v>
      </c>
      <c r="D42" s="13">
        <v>3.8333333333333335</v>
      </c>
      <c r="E42" s="13">
        <v>6.166666666666667</v>
      </c>
      <c r="F42" s="13">
        <v>7</v>
      </c>
      <c r="G42" s="13">
        <v>7.666666666666667</v>
      </c>
      <c r="H42" s="13">
        <v>5</v>
      </c>
      <c r="I42" s="13">
        <v>7.7991092596296259</v>
      </c>
      <c r="J42" s="13">
        <v>5</v>
      </c>
      <c r="K42" s="11">
        <v>0.64109885290124102</v>
      </c>
      <c r="L42" s="17">
        <f t="shared" ca="1" si="0"/>
        <v>0.36458333333333337</v>
      </c>
      <c r="M42"/>
      <c r="N42"/>
      <c r="O42"/>
      <c r="P42"/>
      <c r="Q42"/>
      <c r="R42"/>
    </row>
    <row r="43" spans="2:18">
      <c r="B43" s="10" t="s">
        <v>366</v>
      </c>
      <c r="C43" s="13">
        <v>1</v>
      </c>
      <c r="D43" s="13">
        <v>0.16666666666666666</v>
      </c>
      <c r="E43" s="13">
        <v>0.33333333333333331</v>
      </c>
      <c r="F43" s="13">
        <v>1</v>
      </c>
      <c r="G43" s="13">
        <v>1</v>
      </c>
      <c r="H43" s="13">
        <v>1</v>
      </c>
      <c r="I43" s="13">
        <v>0.41445255912401496</v>
      </c>
      <c r="J43" s="13">
        <v>1</v>
      </c>
      <c r="K43" s="11">
        <v>2.4128213904954414</v>
      </c>
      <c r="L43" s="17">
        <f t="shared" ca="1" si="0"/>
        <v>1.1666666666666667</v>
      </c>
      <c r="M43"/>
      <c r="N43"/>
      <c r="O43"/>
      <c r="P43"/>
      <c r="Q43"/>
      <c r="R43"/>
    </row>
    <row r="44" spans="2:18">
      <c r="B44" s="10" t="s">
        <v>310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1.6438957276147923E-6</v>
      </c>
      <c r="J44" s="13">
        <v>0</v>
      </c>
      <c r="K44" s="11">
        <v>0</v>
      </c>
      <c r="L44" s="17" t="str">
        <f t="shared" ca="1" si="0"/>
        <v>-</v>
      </c>
      <c r="M44"/>
      <c r="N44"/>
      <c r="O44"/>
      <c r="P44"/>
      <c r="Q44"/>
      <c r="R44"/>
    </row>
    <row r="45" spans="2:18">
      <c r="B45" s="10" t="s">
        <v>392</v>
      </c>
      <c r="C45" s="13">
        <v>1</v>
      </c>
      <c r="D45" s="13">
        <v>8.3333333333333329E-2</v>
      </c>
      <c r="E45" s="13">
        <v>0</v>
      </c>
      <c r="F45" s="13">
        <v>0</v>
      </c>
      <c r="G45" s="13">
        <v>0</v>
      </c>
      <c r="H45" s="13">
        <v>0</v>
      </c>
      <c r="I45" s="13">
        <v>4.3237041923470054E-2</v>
      </c>
      <c r="J45" s="13">
        <v>0</v>
      </c>
      <c r="K45" s="11">
        <v>0</v>
      </c>
      <c r="L45" s="17">
        <f t="shared" ca="1" si="0"/>
        <v>0</v>
      </c>
      <c r="M45"/>
      <c r="N45"/>
      <c r="O45"/>
      <c r="P45"/>
      <c r="Q45"/>
      <c r="R45"/>
    </row>
    <row r="46" spans="2:18">
      <c r="B46" s="10" t="s">
        <v>412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0.17294335422419838</v>
      </c>
      <c r="J46" s="13">
        <v>0</v>
      </c>
      <c r="K46" s="11">
        <v>0</v>
      </c>
      <c r="L46" s="17" t="str">
        <f t="shared" ca="1" si="0"/>
        <v>-</v>
      </c>
      <c r="M46"/>
      <c r="N46"/>
      <c r="O46"/>
      <c r="P46"/>
      <c r="Q46"/>
      <c r="R46"/>
    </row>
    <row r="47" spans="2:18">
      <c r="B47" s="10" t="s">
        <v>438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5.7932754476297603</v>
      </c>
      <c r="J47" s="13">
        <v>0</v>
      </c>
      <c r="K47" s="11">
        <v>0</v>
      </c>
      <c r="L47" s="17" t="str">
        <f t="shared" ca="1" si="0"/>
        <v>-</v>
      </c>
      <c r="M47"/>
      <c r="N47"/>
      <c r="O47"/>
      <c r="P47"/>
      <c r="Q47"/>
      <c r="R47"/>
    </row>
    <row r="48" spans="2:18">
      <c r="B48" s="10" t="s">
        <v>364</v>
      </c>
      <c r="C48" s="13">
        <v>280</v>
      </c>
      <c r="D48" s="13">
        <v>28.083333333333332</v>
      </c>
      <c r="E48" s="13">
        <v>5.833333333333333</v>
      </c>
      <c r="F48" s="13">
        <v>46.25</v>
      </c>
      <c r="G48" s="13">
        <v>61.666666666666664</v>
      </c>
      <c r="H48" s="13">
        <v>0</v>
      </c>
      <c r="I48" s="13">
        <v>9.9611068402296503</v>
      </c>
      <c r="J48" s="13">
        <v>0</v>
      </c>
      <c r="K48" s="11">
        <v>0</v>
      </c>
      <c r="L48" s="17">
        <f t="shared" ca="1" si="0"/>
        <v>0</v>
      </c>
      <c r="M48"/>
      <c r="N48"/>
      <c r="O48"/>
      <c r="P48"/>
      <c r="Q48"/>
      <c r="R48"/>
    </row>
    <row r="49" spans="2:12" customFormat="1">
      <c r="B49" s="10" t="s">
        <v>456</v>
      </c>
      <c r="C49" s="13">
        <v>6</v>
      </c>
      <c r="D49" s="13">
        <v>1.3333333333333333</v>
      </c>
      <c r="E49" s="13">
        <v>1</v>
      </c>
      <c r="F49" s="13">
        <v>0.25</v>
      </c>
      <c r="G49" s="13">
        <v>0.33333333333333331</v>
      </c>
      <c r="H49" s="13">
        <v>0</v>
      </c>
      <c r="I49" s="13">
        <v>1.2736192746246433</v>
      </c>
      <c r="J49" s="13">
        <v>0</v>
      </c>
      <c r="K49" s="11">
        <v>0</v>
      </c>
      <c r="L49" s="17">
        <f t="shared" ca="1" si="0"/>
        <v>0</v>
      </c>
    </row>
    <row r="50" spans="2:12" customFormat="1">
      <c r="B50" s="10" t="s">
        <v>566</v>
      </c>
      <c r="C50" s="13">
        <v>1581</v>
      </c>
      <c r="D50" s="13">
        <v>640.41666666666674</v>
      </c>
      <c r="E50" s="13">
        <v>814.33333333333337</v>
      </c>
      <c r="F50" s="13">
        <v>797</v>
      </c>
      <c r="G50" s="13">
        <v>916.66666666666663</v>
      </c>
      <c r="H50" s="13">
        <v>438</v>
      </c>
      <c r="I50" s="13">
        <v>972.65883780845581</v>
      </c>
      <c r="J50" s="13">
        <v>438</v>
      </c>
      <c r="K50" s="11">
        <v>0.45031205493066689</v>
      </c>
      <c r="L50" s="17">
        <f t="shared" ca="1" si="0"/>
        <v>0.323213156230234</v>
      </c>
    </row>
    <row r="51" spans="2:12" customFormat="1">
      <c r="L51" s="17" t="str">
        <f t="shared" ca="1" si="0"/>
        <v>-</v>
      </c>
    </row>
    <row r="52" spans="2:12" customFormat="1">
      <c r="L52" s="17" t="str">
        <f t="shared" ca="1" si="0"/>
        <v>-</v>
      </c>
    </row>
    <row r="53" spans="2:12" customFormat="1">
      <c r="L53" s="17" t="str">
        <f t="shared" ca="1" si="0"/>
        <v>-</v>
      </c>
    </row>
    <row r="54" spans="2:12" customFormat="1">
      <c r="L54" s="17" t="str">
        <f t="shared" ca="1" si="0"/>
        <v>-</v>
      </c>
    </row>
    <row r="55" spans="2:12" customFormat="1">
      <c r="L55" s="17" t="str">
        <f t="shared" ca="1" si="0"/>
        <v>-</v>
      </c>
    </row>
    <row r="56" spans="2:12" customFormat="1">
      <c r="L56" s="17" t="str">
        <f t="shared" ca="1" si="0"/>
        <v>-</v>
      </c>
    </row>
    <row r="57" spans="2:12" customFormat="1">
      <c r="L57" s="17" t="str">
        <f t="shared" ca="1" si="0"/>
        <v>-</v>
      </c>
    </row>
    <row r="58" spans="2:12" customFormat="1">
      <c r="L58" s="17" t="str">
        <f t="shared" ca="1" si="0"/>
        <v>-</v>
      </c>
    </row>
    <row r="59" spans="2:12" customFormat="1">
      <c r="L59" s="17" t="str">
        <f t="shared" ca="1" si="0"/>
        <v>-</v>
      </c>
    </row>
    <row r="60" spans="2:12" customFormat="1">
      <c r="L60" s="17" t="str">
        <f t="shared" ca="1" si="0"/>
        <v>-</v>
      </c>
    </row>
    <row r="61" spans="2:12" customFormat="1">
      <c r="L61" s="17" t="str">
        <f t="shared" ca="1" si="0"/>
        <v>-</v>
      </c>
    </row>
    <row r="62" spans="2:12" customFormat="1">
      <c r="L62" s="17" t="str">
        <f t="shared" ca="1" si="0"/>
        <v>-</v>
      </c>
    </row>
    <row r="63" spans="2:12" customFormat="1">
      <c r="L63" s="17" t="str">
        <f t="shared" ca="1" si="0"/>
        <v>-</v>
      </c>
    </row>
    <row r="64" spans="2:12" customFormat="1">
      <c r="L64" s="17" t="str">
        <f t="shared" ca="1" si="0"/>
        <v>-</v>
      </c>
    </row>
    <row r="65" spans="12:12" customFormat="1">
      <c r="L65" s="17" t="str">
        <f t="shared" ca="1" si="0"/>
        <v>-</v>
      </c>
    </row>
    <row r="66" spans="12:12" customFormat="1">
      <c r="L66" s="17" t="str">
        <f t="shared" ca="1" si="0"/>
        <v>-</v>
      </c>
    </row>
    <row r="67" spans="12:12" customFormat="1">
      <c r="L67" s="17" t="str">
        <f t="shared" ca="1" si="0"/>
        <v>-</v>
      </c>
    </row>
    <row r="68" spans="12:12" customFormat="1">
      <c r="L68" s="17" t="str">
        <f t="shared" ca="1" si="0"/>
        <v>-</v>
      </c>
    </row>
    <row r="69" spans="12:12" customFormat="1">
      <c r="L69" s="17" t="str">
        <f t="shared" ca="1" si="0"/>
        <v>-</v>
      </c>
    </row>
    <row r="70" spans="12:12" customFormat="1">
      <c r="L70" s="17" t="str">
        <f t="shared" ref="L70:L133" ca="1" si="1">IFERROR(J70/(C70/$R$1*$Q$1),"-")</f>
        <v>-</v>
      </c>
    </row>
    <row r="71" spans="12:12" customFormat="1">
      <c r="L71" s="17" t="str">
        <f t="shared" ca="1" si="1"/>
        <v>-</v>
      </c>
    </row>
    <row r="72" spans="12:12" customFormat="1">
      <c r="L72" s="17" t="str">
        <f t="shared" ca="1" si="1"/>
        <v>-</v>
      </c>
    </row>
    <row r="73" spans="12:12" customFormat="1">
      <c r="L73" s="17" t="str">
        <f t="shared" ca="1" si="1"/>
        <v>-</v>
      </c>
    </row>
    <row r="74" spans="12:12" customFormat="1">
      <c r="L74" s="17" t="str">
        <f t="shared" ca="1" si="1"/>
        <v>-</v>
      </c>
    </row>
    <row r="75" spans="12:12" customFormat="1">
      <c r="L75" s="17" t="str">
        <f t="shared" ca="1" si="1"/>
        <v>-</v>
      </c>
    </row>
    <row r="76" spans="12:12" customFormat="1">
      <c r="L76" s="17" t="str">
        <f t="shared" ca="1" si="1"/>
        <v>-</v>
      </c>
    </row>
    <row r="77" spans="12:12" customFormat="1">
      <c r="L77" s="17" t="str">
        <f t="shared" ca="1" si="1"/>
        <v>-</v>
      </c>
    </row>
    <row r="78" spans="12:12" customFormat="1">
      <c r="L78" s="17" t="str">
        <f t="shared" ca="1" si="1"/>
        <v>-</v>
      </c>
    </row>
    <row r="79" spans="12:12" customFormat="1">
      <c r="L79" s="17" t="str">
        <f t="shared" ca="1" si="1"/>
        <v>-</v>
      </c>
    </row>
    <row r="80" spans="12:12" customFormat="1">
      <c r="L80" s="17" t="str">
        <f t="shared" ca="1" si="1"/>
        <v>-</v>
      </c>
    </row>
    <row r="81" spans="12:12" customFormat="1">
      <c r="L81" s="17" t="str">
        <f t="shared" ca="1" si="1"/>
        <v>-</v>
      </c>
    </row>
    <row r="82" spans="12:12" customFormat="1">
      <c r="L82" s="17" t="str">
        <f t="shared" ca="1" si="1"/>
        <v>-</v>
      </c>
    </row>
    <row r="83" spans="12:12" customFormat="1">
      <c r="L83" s="17" t="str">
        <f t="shared" ca="1" si="1"/>
        <v>-</v>
      </c>
    </row>
    <row r="84" spans="12:12" customFormat="1">
      <c r="L84" s="17" t="str">
        <f t="shared" ca="1" si="1"/>
        <v>-</v>
      </c>
    </row>
    <row r="85" spans="12:12" customFormat="1">
      <c r="L85" s="17" t="str">
        <f t="shared" ca="1" si="1"/>
        <v>-</v>
      </c>
    </row>
    <row r="86" spans="12:12" customFormat="1">
      <c r="L86" s="17" t="str">
        <f t="shared" ca="1" si="1"/>
        <v>-</v>
      </c>
    </row>
    <row r="87" spans="12:12" customFormat="1">
      <c r="L87" s="17" t="str">
        <f t="shared" ca="1" si="1"/>
        <v>-</v>
      </c>
    </row>
    <row r="88" spans="12:12" customFormat="1">
      <c r="L88" s="17" t="str">
        <f t="shared" ca="1" si="1"/>
        <v>-</v>
      </c>
    </row>
    <row r="89" spans="12:12" customFormat="1">
      <c r="L89" s="17" t="str">
        <f t="shared" ca="1" si="1"/>
        <v>-</v>
      </c>
    </row>
    <row r="90" spans="12:12" customFormat="1">
      <c r="L90" s="17" t="str">
        <f t="shared" ca="1" si="1"/>
        <v>-</v>
      </c>
    </row>
    <row r="91" spans="12:12" customFormat="1">
      <c r="L91" s="17" t="str">
        <f t="shared" ca="1" si="1"/>
        <v>-</v>
      </c>
    </row>
    <row r="92" spans="12:12" customFormat="1">
      <c r="L92" s="17" t="str">
        <f t="shared" ca="1" si="1"/>
        <v>-</v>
      </c>
    </row>
    <row r="93" spans="12:12" customFormat="1">
      <c r="L93" s="17" t="str">
        <f t="shared" ca="1" si="1"/>
        <v>-</v>
      </c>
    </row>
    <row r="94" spans="12:12" customFormat="1">
      <c r="L94" s="17" t="str">
        <f t="shared" ca="1" si="1"/>
        <v>-</v>
      </c>
    </row>
    <row r="95" spans="12:12" customFormat="1">
      <c r="L95" s="17" t="str">
        <f t="shared" ca="1" si="1"/>
        <v>-</v>
      </c>
    </row>
    <row r="96" spans="12:12" customFormat="1">
      <c r="L96" s="17" t="str">
        <f t="shared" ca="1" si="1"/>
        <v>-</v>
      </c>
    </row>
    <row r="97" spans="12:12" customFormat="1">
      <c r="L97" s="17" t="str">
        <f t="shared" ca="1" si="1"/>
        <v>-</v>
      </c>
    </row>
    <row r="98" spans="12:12" customFormat="1">
      <c r="L98" s="17" t="str">
        <f t="shared" ca="1" si="1"/>
        <v>-</v>
      </c>
    </row>
    <row r="99" spans="12:12" customFormat="1">
      <c r="L99" s="17" t="str">
        <f t="shared" ca="1" si="1"/>
        <v>-</v>
      </c>
    </row>
    <row r="100" spans="12:12" customFormat="1">
      <c r="L100" s="17" t="str">
        <f t="shared" ca="1" si="1"/>
        <v>-</v>
      </c>
    </row>
    <row r="101" spans="12:12" customFormat="1">
      <c r="L101" s="17" t="str">
        <f t="shared" ca="1" si="1"/>
        <v>-</v>
      </c>
    </row>
    <row r="102" spans="12:12" customFormat="1">
      <c r="L102" s="17" t="str">
        <f t="shared" ca="1" si="1"/>
        <v>-</v>
      </c>
    </row>
    <row r="103" spans="12:12" customFormat="1">
      <c r="L103" s="17" t="str">
        <f t="shared" ca="1" si="1"/>
        <v>-</v>
      </c>
    </row>
    <row r="104" spans="12:12" customFormat="1">
      <c r="L104" s="17" t="str">
        <f t="shared" ca="1" si="1"/>
        <v>-</v>
      </c>
    </row>
    <row r="105" spans="12:12" customFormat="1">
      <c r="L105" s="17" t="str">
        <f t="shared" ca="1" si="1"/>
        <v>-</v>
      </c>
    </row>
    <row r="106" spans="12:12" customFormat="1">
      <c r="L106" s="17" t="str">
        <f t="shared" ca="1" si="1"/>
        <v>-</v>
      </c>
    </row>
    <row r="107" spans="12:12" customFormat="1">
      <c r="L107" s="17" t="str">
        <f t="shared" ca="1" si="1"/>
        <v>-</v>
      </c>
    </row>
    <row r="108" spans="12:12" customFormat="1">
      <c r="L108" s="17" t="str">
        <f t="shared" ca="1" si="1"/>
        <v>-</v>
      </c>
    </row>
    <row r="109" spans="12:12" customFormat="1">
      <c r="L109" s="17" t="str">
        <f t="shared" ca="1" si="1"/>
        <v>-</v>
      </c>
    </row>
    <row r="110" spans="12:12" customFormat="1">
      <c r="L110" s="17" t="str">
        <f t="shared" ca="1" si="1"/>
        <v>-</v>
      </c>
    </row>
    <row r="111" spans="12:12" customFormat="1">
      <c r="L111" s="17" t="str">
        <f t="shared" ca="1" si="1"/>
        <v>-</v>
      </c>
    </row>
    <row r="112" spans="12:12" customFormat="1">
      <c r="L112" s="17" t="str">
        <f t="shared" ca="1" si="1"/>
        <v>-</v>
      </c>
    </row>
    <row r="113" spans="12:12" customFormat="1">
      <c r="L113" s="17" t="str">
        <f t="shared" ca="1" si="1"/>
        <v>-</v>
      </c>
    </row>
    <row r="114" spans="12:12" customFormat="1">
      <c r="L114" s="17" t="str">
        <f t="shared" ca="1" si="1"/>
        <v>-</v>
      </c>
    </row>
    <row r="115" spans="12:12" customFormat="1">
      <c r="L115" s="17" t="str">
        <f t="shared" ca="1" si="1"/>
        <v>-</v>
      </c>
    </row>
    <row r="116" spans="12:12" customFormat="1">
      <c r="L116" s="17" t="str">
        <f t="shared" ca="1" si="1"/>
        <v>-</v>
      </c>
    </row>
    <row r="117" spans="12:12" customFormat="1">
      <c r="L117" s="17" t="str">
        <f t="shared" ca="1" si="1"/>
        <v>-</v>
      </c>
    </row>
    <row r="118" spans="12:12" customFormat="1">
      <c r="L118" s="17" t="str">
        <f t="shared" ca="1" si="1"/>
        <v>-</v>
      </c>
    </row>
    <row r="119" spans="12:12" customFormat="1">
      <c r="L119" s="17" t="str">
        <f t="shared" ca="1" si="1"/>
        <v>-</v>
      </c>
    </row>
    <row r="120" spans="12:12" customFormat="1">
      <c r="L120" s="17" t="str">
        <f t="shared" ca="1" si="1"/>
        <v>-</v>
      </c>
    </row>
    <row r="121" spans="12:12" customFormat="1">
      <c r="L121" s="17" t="str">
        <f t="shared" ca="1" si="1"/>
        <v>-</v>
      </c>
    </row>
    <row r="122" spans="12:12" customFormat="1">
      <c r="L122" s="17" t="str">
        <f t="shared" ca="1" si="1"/>
        <v>-</v>
      </c>
    </row>
    <row r="123" spans="12:12" customFormat="1">
      <c r="L123" s="17" t="str">
        <f t="shared" ca="1" si="1"/>
        <v>-</v>
      </c>
    </row>
    <row r="124" spans="12:12" customFormat="1">
      <c r="L124" s="17" t="str">
        <f t="shared" ca="1" si="1"/>
        <v>-</v>
      </c>
    </row>
    <row r="125" spans="12:12" customFormat="1">
      <c r="L125" s="17" t="str">
        <f t="shared" ca="1" si="1"/>
        <v>-</v>
      </c>
    </row>
    <row r="126" spans="12:12" customFormat="1">
      <c r="L126" s="17" t="str">
        <f t="shared" ca="1" si="1"/>
        <v>-</v>
      </c>
    </row>
    <row r="127" spans="12:12" customFormat="1">
      <c r="L127" s="17" t="str">
        <f t="shared" ca="1" si="1"/>
        <v>-</v>
      </c>
    </row>
    <row r="128" spans="12:12" customFormat="1">
      <c r="L128" s="17" t="str">
        <f t="shared" ca="1" si="1"/>
        <v>-</v>
      </c>
    </row>
    <row r="129" spans="12:12" customFormat="1">
      <c r="L129" s="17" t="str">
        <f t="shared" ca="1" si="1"/>
        <v>-</v>
      </c>
    </row>
    <row r="130" spans="12:12" customFormat="1">
      <c r="L130" s="17" t="str">
        <f t="shared" ca="1" si="1"/>
        <v>-</v>
      </c>
    </row>
    <row r="131" spans="12:12" customFormat="1">
      <c r="L131" s="17" t="str">
        <f t="shared" ca="1" si="1"/>
        <v>-</v>
      </c>
    </row>
    <row r="132" spans="12:12" customFormat="1">
      <c r="L132" s="17" t="str">
        <f t="shared" ca="1" si="1"/>
        <v>-</v>
      </c>
    </row>
    <row r="133" spans="12:12" customFormat="1">
      <c r="L133" s="17" t="str">
        <f t="shared" ca="1" si="1"/>
        <v>-</v>
      </c>
    </row>
    <row r="134" spans="12:12" customFormat="1">
      <c r="L134" s="17" t="str">
        <f t="shared" ref="L134:L191" ca="1" si="2">IFERROR(J134/(C134/$R$1*$Q$1),"-")</f>
        <v>-</v>
      </c>
    </row>
    <row r="135" spans="12:12" customFormat="1">
      <c r="L135" s="17" t="str">
        <f t="shared" ca="1" si="2"/>
        <v>-</v>
      </c>
    </row>
    <row r="136" spans="12:12" customFormat="1">
      <c r="L136" s="17" t="str">
        <f t="shared" ca="1" si="2"/>
        <v>-</v>
      </c>
    </row>
    <row r="137" spans="12:12" customFormat="1">
      <c r="L137" s="17" t="str">
        <f t="shared" ca="1" si="2"/>
        <v>-</v>
      </c>
    </row>
    <row r="138" spans="12:12" customFormat="1">
      <c r="L138" s="17" t="str">
        <f t="shared" ca="1" si="2"/>
        <v>-</v>
      </c>
    </row>
    <row r="139" spans="12:12" customFormat="1">
      <c r="L139" s="17" t="str">
        <f t="shared" ca="1" si="2"/>
        <v>-</v>
      </c>
    </row>
    <row r="140" spans="12:12" customFormat="1">
      <c r="L140" s="17" t="str">
        <f t="shared" ca="1" si="2"/>
        <v>-</v>
      </c>
    </row>
    <row r="141" spans="12:12" customFormat="1">
      <c r="L141" s="17" t="str">
        <f t="shared" ca="1" si="2"/>
        <v>-</v>
      </c>
    </row>
    <row r="142" spans="12:12" customFormat="1">
      <c r="L142" s="17" t="str">
        <f t="shared" ca="1" si="2"/>
        <v>-</v>
      </c>
    </row>
    <row r="143" spans="12:12" customFormat="1">
      <c r="L143" s="17" t="str">
        <f t="shared" ca="1" si="2"/>
        <v>-</v>
      </c>
    </row>
    <row r="144" spans="12:12" customFormat="1">
      <c r="L144" s="17" t="str">
        <f t="shared" ca="1" si="2"/>
        <v>-</v>
      </c>
    </row>
    <row r="145" spans="12:12" customFormat="1">
      <c r="L145" s="17" t="str">
        <f t="shared" ca="1" si="2"/>
        <v>-</v>
      </c>
    </row>
    <row r="146" spans="12:12" customFormat="1">
      <c r="L146" s="17" t="str">
        <f t="shared" ca="1" si="2"/>
        <v>-</v>
      </c>
    </row>
    <row r="147" spans="12:12" customFormat="1">
      <c r="L147" s="17" t="str">
        <f t="shared" ca="1" si="2"/>
        <v>-</v>
      </c>
    </row>
    <row r="148" spans="12:12" customFormat="1">
      <c r="L148" s="17" t="str">
        <f t="shared" ca="1" si="2"/>
        <v>-</v>
      </c>
    </row>
    <row r="149" spans="12:12" customFormat="1">
      <c r="L149" s="17" t="str">
        <f t="shared" ca="1" si="2"/>
        <v>-</v>
      </c>
    </row>
    <row r="150" spans="12:12" customFormat="1">
      <c r="L150" s="17" t="str">
        <f t="shared" ca="1" si="2"/>
        <v>-</v>
      </c>
    </row>
    <row r="151" spans="12:12" customFormat="1">
      <c r="L151" s="17" t="str">
        <f t="shared" ca="1" si="2"/>
        <v>-</v>
      </c>
    </row>
    <row r="152" spans="12:12" customFormat="1">
      <c r="L152" s="17" t="str">
        <f t="shared" ca="1" si="2"/>
        <v>-</v>
      </c>
    </row>
    <row r="153" spans="12:12" customFormat="1">
      <c r="L153" s="17" t="str">
        <f t="shared" ca="1" si="2"/>
        <v>-</v>
      </c>
    </row>
    <row r="154" spans="12:12" customFormat="1">
      <c r="L154" s="17" t="str">
        <f t="shared" ca="1" si="2"/>
        <v>-</v>
      </c>
    </row>
    <row r="155" spans="12:12" customFormat="1">
      <c r="L155" s="17" t="str">
        <f t="shared" ca="1" si="2"/>
        <v>-</v>
      </c>
    </row>
    <row r="156" spans="12:12" customFormat="1">
      <c r="L156" s="17" t="str">
        <f t="shared" ca="1" si="2"/>
        <v>-</v>
      </c>
    </row>
    <row r="157" spans="12:12" customFormat="1">
      <c r="L157" s="17" t="str">
        <f t="shared" ca="1" si="2"/>
        <v>-</v>
      </c>
    </row>
    <row r="158" spans="12:12" customFormat="1">
      <c r="L158" s="17" t="str">
        <f t="shared" ca="1" si="2"/>
        <v>-</v>
      </c>
    </row>
    <row r="159" spans="12:12" customFormat="1">
      <c r="L159" s="17" t="str">
        <f t="shared" ca="1" si="2"/>
        <v>-</v>
      </c>
    </row>
    <row r="160" spans="12:12" customFormat="1">
      <c r="L160" s="17" t="str">
        <f t="shared" ca="1" si="2"/>
        <v>-</v>
      </c>
    </row>
    <row r="161" spans="12:12" customFormat="1">
      <c r="L161" s="17" t="str">
        <f t="shared" ca="1" si="2"/>
        <v>-</v>
      </c>
    </row>
    <row r="162" spans="12:12" customFormat="1">
      <c r="L162" s="17" t="str">
        <f t="shared" ca="1" si="2"/>
        <v>-</v>
      </c>
    </row>
    <row r="163" spans="12:12" customFormat="1">
      <c r="L163" s="17" t="str">
        <f t="shared" ca="1" si="2"/>
        <v>-</v>
      </c>
    </row>
    <row r="164" spans="12:12" customFormat="1">
      <c r="L164" s="17" t="str">
        <f t="shared" ca="1" si="2"/>
        <v>-</v>
      </c>
    </row>
    <row r="165" spans="12:12" customFormat="1">
      <c r="L165" s="17" t="str">
        <f t="shared" ca="1" si="2"/>
        <v>-</v>
      </c>
    </row>
    <row r="166" spans="12:12" customFormat="1">
      <c r="L166" s="17" t="str">
        <f t="shared" ca="1" si="2"/>
        <v>-</v>
      </c>
    </row>
    <row r="167" spans="12:12" customFormat="1">
      <c r="L167" s="17" t="str">
        <f t="shared" ca="1" si="2"/>
        <v>-</v>
      </c>
    </row>
    <row r="168" spans="12:12" customFormat="1">
      <c r="L168" s="17" t="str">
        <f t="shared" ca="1" si="2"/>
        <v>-</v>
      </c>
    </row>
    <row r="169" spans="12:12" customFormat="1">
      <c r="L169" s="17" t="str">
        <f t="shared" ca="1" si="2"/>
        <v>-</v>
      </c>
    </row>
    <row r="170" spans="12:12" customFormat="1">
      <c r="L170" s="17" t="str">
        <f t="shared" ca="1" si="2"/>
        <v>-</v>
      </c>
    </row>
    <row r="171" spans="12:12" customFormat="1">
      <c r="L171" s="17" t="str">
        <f t="shared" ca="1" si="2"/>
        <v>-</v>
      </c>
    </row>
    <row r="172" spans="12:12" customFormat="1">
      <c r="L172" s="17" t="str">
        <f t="shared" ca="1" si="2"/>
        <v>-</v>
      </c>
    </row>
    <row r="173" spans="12:12" customFormat="1">
      <c r="L173" s="17" t="str">
        <f t="shared" ca="1" si="2"/>
        <v>-</v>
      </c>
    </row>
    <row r="174" spans="12:12" customFormat="1">
      <c r="L174" s="17" t="str">
        <f t="shared" ca="1" si="2"/>
        <v>-</v>
      </c>
    </row>
    <row r="175" spans="12:12" customFormat="1">
      <c r="L175" s="17" t="str">
        <f t="shared" ca="1" si="2"/>
        <v>-</v>
      </c>
    </row>
    <row r="176" spans="12:12" customFormat="1">
      <c r="L176" s="17" t="str">
        <f t="shared" ca="1" si="2"/>
        <v>-</v>
      </c>
    </row>
    <row r="177" spans="12:12" customFormat="1">
      <c r="L177" s="17" t="str">
        <f t="shared" ca="1" si="2"/>
        <v>-</v>
      </c>
    </row>
    <row r="178" spans="12:12" customFormat="1">
      <c r="L178" s="17" t="str">
        <f t="shared" ca="1" si="2"/>
        <v>-</v>
      </c>
    </row>
    <row r="179" spans="12:12" customFormat="1">
      <c r="L179" s="17" t="str">
        <f t="shared" ca="1" si="2"/>
        <v>-</v>
      </c>
    </row>
    <row r="180" spans="12:12" customFormat="1">
      <c r="L180" s="17" t="str">
        <f t="shared" ca="1" si="2"/>
        <v>-</v>
      </c>
    </row>
    <row r="181" spans="12:12" customFormat="1">
      <c r="L181" s="17" t="str">
        <f t="shared" ca="1" si="2"/>
        <v>-</v>
      </c>
    </row>
    <row r="182" spans="12:12" customFormat="1">
      <c r="L182" s="17" t="str">
        <f t="shared" ca="1" si="2"/>
        <v>-</v>
      </c>
    </row>
    <row r="183" spans="12:12" customFormat="1">
      <c r="L183" s="17" t="str">
        <f t="shared" ca="1" si="2"/>
        <v>-</v>
      </c>
    </row>
    <row r="184" spans="12:12" customFormat="1">
      <c r="L184" s="17" t="str">
        <f t="shared" ca="1" si="2"/>
        <v>-</v>
      </c>
    </row>
    <row r="185" spans="12:12" customFormat="1">
      <c r="L185" s="17" t="str">
        <f t="shared" ca="1" si="2"/>
        <v>-</v>
      </c>
    </row>
    <row r="186" spans="12:12" customFormat="1">
      <c r="L186" s="17" t="str">
        <f t="shared" ca="1" si="2"/>
        <v>-</v>
      </c>
    </row>
    <row r="187" spans="12:12" customFormat="1">
      <c r="L187" s="17" t="str">
        <f t="shared" ca="1" si="2"/>
        <v>-</v>
      </c>
    </row>
    <row r="188" spans="12:12" customFormat="1">
      <c r="L188" s="17" t="str">
        <f t="shared" ca="1" si="2"/>
        <v>-</v>
      </c>
    </row>
    <row r="189" spans="12:12" customFormat="1">
      <c r="L189" s="17" t="str">
        <f t="shared" ca="1" si="2"/>
        <v>-</v>
      </c>
    </row>
    <row r="190" spans="12:12" customFormat="1">
      <c r="L190" s="17" t="str">
        <f t="shared" ca="1" si="2"/>
        <v>-</v>
      </c>
    </row>
    <row r="191" spans="12:12" customFormat="1">
      <c r="L191" s="17" t="str">
        <f t="shared" ca="1" si="2"/>
        <v>-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007D-548C-46DA-9B5B-906ACE0C9375}">
  <dimension ref="A1:W56"/>
  <sheetViews>
    <sheetView workbookViewId="0">
      <selection activeCell="F6" sqref="F6"/>
    </sheetView>
  </sheetViews>
  <sheetFormatPr defaultRowHeight="15.5"/>
  <cols>
    <col min="2" max="2" width="21.4140625" customWidth="1"/>
    <col min="4" max="4" width="6.08203125" customWidth="1"/>
    <col min="5" max="5" width="12.83203125" customWidth="1"/>
    <col min="6" max="6" width="8.5" customWidth="1"/>
    <col min="7" max="7" width="13" customWidth="1"/>
    <col min="10" max="10" width="7.33203125" customWidth="1"/>
    <col min="12" max="12" width="12.75" bestFit="1" customWidth="1"/>
    <col min="13" max="13" width="8.75" bestFit="1" customWidth="1"/>
    <col min="14" max="16" width="4" bestFit="1" customWidth="1"/>
    <col min="17" max="17" width="6" bestFit="1" customWidth="1"/>
    <col min="18" max="18" width="4.83203125" bestFit="1" customWidth="1"/>
    <col min="20" max="20" width="12.75" bestFit="1" customWidth="1"/>
    <col min="21" max="21" width="8.75" bestFit="1" customWidth="1"/>
    <col min="22" max="22" width="2.75" bestFit="1" customWidth="1"/>
    <col min="23" max="24" width="4.83203125" bestFit="1" customWidth="1"/>
  </cols>
  <sheetData>
    <row r="1" spans="1:23">
      <c r="A1" s="14" t="s">
        <v>536</v>
      </c>
      <c r="B1" s="14" t="s">
        <v>565</v>
      </c>
      <c r="C1" s="14" t="s">
        <v>725</v>
      </c>
      <c r="D1" s="14" t="s">
        <v>726</v>
      </c>
      <c r="E1" s="25" t="s">
        <v>727</v>
      </c>
      <c r="F1" s="25" t="s">
        <v>610</v>
      </c>
      <c r="G1" s="26" t="s">
        <v>728</v>
      </c>
      <c r="H1" s="25" t="s">
        <v>729</v>
      </c>
      <c r="I1" s="27" t="s">
        <v>730</v>
      </c>
      <c r="J1" s="16" t="s">
        <v>731</v>
      </c>
      <c r="K1" s="16" t="s">
        <v>732</v>
      </c>
      <c r="T1" s="9" t="s">
        <v>733</v>
      </c>
      <c r="U1" t="s">
        <v>606</v>
      </c>
    </row>
    <row r="2" spans="1:23">
      <c r="A2" s="10" t="s">
        <v>555</v>
      </c>
      <c r="B2" s="24" t="s">
        <v>246</v>
      </c>
      <c r="C2" s="10" t="s">
        <v>545</v>
      </c>
      <c r="D2" s="28">
        <v>13</v>
      </c>
      <c r="E2" s="28">
        <f>_xlfn.XLOOKUP(B2,大妥进度!B:B,大妥进度!I:I,0)</f>
        <v>0</v>
      </c>
      <c r="F2" s="28">
        <f>_xlfn.XLOOKUP(B2,大妥进度!B:B,大妥进度!J:J,0)</f>
        <v>0</v>
      </c>
      <c r="G2" s="11" t="str">
        <f>IFERROR(F2/E2,"")</f>
        <v/>
      </c>
      <c r="H2" s="28">
        <f>IF(F2&gt;0,1,0)</f>
        <v>0</v>
      </c>
      <c r="I2" s="29" t="s">
        <v>734</v>
      </c>
      <c r="J2" t="s">
        <v>735</v>
      </c>
    </row>
    <row r="3" spans="1:23">
      <c r="A3" s="10" t="s">
        <v>555</v>
      </c>
      <c r="B3" s="24" t="s">
        <v>188</v>
      </c>
      <c r="C3" s="10" t="s">
        <v>545</v>
      </c>
      <c r="D3" s="28">
        <v>4</v>
      </c>
      <c r="E3" s="28">
        <f>_xlfn.XLOOKUP(B3,大妥进度!B:B,大妥进度!I:I,0)</f>
        <v>0</v>
      </c>
      <c r="F3" s="28">
        <f>_xlfn.XLOOKUP(B3,大妥进度!B:B,大妥进度!J:J,0)</f>
        <v>0</v>
      </c>
      <c r="G3" s="11" t="str">
        <f t="shared" ref="G3:G56" si="0">IFERROR(F3/E3,"")</f>
        <v/>
      </c>
      <c r="H3" s="28">
        <f t="shared" ref="H3:H56" si="1">IF(F3&gt;0,1,0)</f>
        <v>0</v>
      </c>
      <c r="I3" s="29" t="s">
        <v>734</v>
      </c>
      <c r="J3" t="s">
        <v>736</v>
      </c>
      <c r="L3" s="9" t="s">
        <v>737</v>
      </c>
      <c r="M3" s="9" t="s">
        <v>711</v>
      </c>
      <c r="T3" s="9" t="s">
        <v>737</v>
      </c>
      <c r="U3" s="9" t="s">
        <v>711</v>
      </c>
    </row>
    <row r="4" spans="1:23">
      <c r="A4" s="10" t="s">
        <v>555</v>
      </c>
      <c r="B4" s="10" t="s">
        <v>280</v>
      </c>
      <c r="C4" s="10" t="s">
        <v>543</v>
      </c>
      <c r="D4" s="28">
        <v>1</v>
      </c>
      <c r="E4" s="28">
        <f>_xlfn.XLOOKUP(B4,大妥进度!B:B,大妥进度!I:I,0)</f>
        <v>0</v>
      </c>
      <c r="F4" s="28">
        <f>_xlfn.XLOOKUP(B4,大妥进度!B:B,大妥进度!J:J,0)</f>
        <v>0</v>
      </c>
      <c r="G4" s="11" t="str">
        <f t="shared" si="0"/>
        <v/>
      </c>
      <c r="H4" s="28">
        <f t="shared" si="1"/>
        <v>0</v>
      </c>
      <c r="I4" s="29" t="s">
        <v>559</v>
      </c>
      <c r="K4" t="s">
        <v>738</v>
      </c>
      <c r="L4" s="9" t="s">
        <v>565</v>
      </c>
      <c r="M4" t="s">
        <v>739</v>
      </c>
      <c r="N4" t="s">
        <v>740</v>
      </c>
      <c r="O4" t="s">
        <v>741</v>
      </c>
      <c r="P4" t="s">
        <v>742</v>
      </c>
      <c r="Q4" t="s">
        <v>629</v>
      </c>
      <c r="R4" t="s">
        <v>566</v>
      </c>
      <c r="T4" s="9" t="s">
        <v>565</v>
      </c>
      <c r="U4" s="28">
        <v>0</v>
      </c>
      <c r="V4" s="28">
        <v>1</v>
      </c>
      <c r="W4" s="28" t="s">
        <v>566</v>
      </c>
    </row>
    <row r="5" spans="1:23">
      <c r="A5" s="10" t="s">
        <v>555</v>
      </c>
      <c r="B5" s="10" t="s">
        <v>282</v>
      </c>
      <c r="C5" s="10" t="s">
        <v>545</v>
      </c>
      <c r="D5" s="28">
        <v>1</v>
      </c>
      <c r="E5" s="28">
        <f>_xlfn.XLOOKUP(B5,大妥进度!B:B,大妥进度!I:I,0)</f>
        <v>0</v>
      </c>
      <c r="F5" s="28">
        <f>_xlfn.XLOOKUP(B5,大妥进度!B:B,大妥进度!J:J,0)</f>
        <v>0</v>
      </c>
      <c r="G5" s="11" t="str">
        <f t="shared" si="0"/>
        <v/>
      </c>
      <c r="H5" s="28">
        <f t="shared" si="1"/>
        <v>0</v>
      </c>
      <c r="I5" s="29" t="s">
        <v>743</v>
      </c>
      <c r="J5" t="s">
        <v>744</v>
      </c>
      <c r="K5" t="s">
        <v>745</v>
      </c>
      <c r="L5" s="10" t="s">
        <v>555</v>
      </c>
      <c r="M5">
        <v>2</v>
      </c>
      <c r="N5">
        <v>1</v>
      </c>
      <c r="R5">
        <v>3</v>
      </c>
      <c r="T5" s="10" t="s">
        <v>555</v>
      </c>
      <c r="U5">
        <v>3</v>
      </c>
      <c r="W5">
        <v>3</v>
      </c>
    </row>
    <row r="6" spans="1:23">
      <c r="A6" s="10" t="s">
        <v>549</v>
      </c>
      <c r="B6" s="10" t="s">
        <v>89</v>
      </c>
      <c r="C6" s="10" t="s">
        <v>545</v>
      </c>
      <c r="D6" s="28">
        <v>10</v>
      </c>
      <c r="E6" s="28">
        <f>_xlfn.XLOOKUP(B6,大妥进度!B:B,大妥进度!I:I,0)</f>
        <v>0</v>
      </c>
      <c r="F6" s="28">
        <f>_xlfn.XLOOKUP(B6,大妥进度!B:B,大妥进度!J:J,0)</f>
        <v>0</v>
      </c>
      <c r="G6" s="11" t="str">
        <f t="shared" si="0"/>
        <v/>
      </c>
      <c r="H6" s="28">
        <f t="shared" si="1"/>
        <v>0</v>
      </c>
      <c r="I6" s="29" t="s">
        <v>743</v>
      </c>
      <c r="J6" s="30" t="s">
        <v>746</v>
      </c>
      <c r="K6" s="30" t="s">
        <v>747</v>
      </c>
      <c r="L6" s="10" t="s">
        <v>549</v>
      </c>
      <c r="N6">
        <v>6</v>
      </c>
      <c r="O6">
        <v>1</v>
      </c>
      <c r="R6">
        <v>7</v>
      </c>
      <c r="T6" s="10" t="s">
        <v>549</v>
      </c>
      <c r="U6">
        <v>5</v>
      </c>
      <c r="V6">
        <v>2</v>
      </c>
      <c r="W6">
        <v>7</v>
      </c>
    </row>
    <row r="7" spans="1:23">
      <c r="A7" s="10" t="s">
        <v>549</v>
      </c>
      <c r="B7" s="10" t="s">
        <v>96</v>
      </c>
      <c r="C7" s="10" t="s">
        <v>542</v>
      </c>
      <c r="D7" s="28">
        <v>5</v>
      </c>
      <c r="E7" s="28">
        <f>_xlfn.XLOOKUP(B7,大妥进度!B:B,大妥进度!I:I,0)</f>
        <v>0</v>
      </c>
      <c r="F7" s="28">
        <f>_xlfn.XLOOKUP(B7,大妥进度!B:B,大妥进度!J:J,0)</f>
        <v>0</v>
      </c>
      <c r="G7" s="11" t="str">
        <f t="shared" si="0"/>
        <v/>
      </c>
      <c r="H7" s="28">
        <f t="shared" si="1"/>
        <v>0</v>
      </c>
      <c r="I7" s="29" t="s">
        <v>743</v>
      </c>
      <c r="J7" s="30" t="s">
        <v>748</v>
      </c>
      <c r="K7" s="31" t="s">
        <v>749</v>
      </c>
      <c r="L7" s="10" t="s">
        <v>553</v>
      </c>
      <c r="N7">
        <v>4</v>
      </c>
      <c r="O7">
        <v>1</v>
      </c>
      <c r="P7">
        <v>1</v>
      </c>
      <c r="R7">
        <v>6</v>
      </c>
      <c r="T7" s="10" t="s">
        <v>553</v>
      </c>
      <c r="U7">
        <v>5</v>
      </c>
      <c r="V7">
        <v>1</v>
      </c>
      <c r="W7">
        <v>6</v>
      </c>
    </row>
    <row r="8" spans="1:23">
      <c r="A8" s="10" t="s">
        <v>549</v>
      </c>
      <c r="B8" s="10" t="s">
        <v>80</v>
      </c>
      <c r="C8" s="10" t="s">
        <v>545</v>
      </c>
      <c r="D8" s="28">
        <v>3</v>
      </c>
      <c r="E8" s="28">
        <f>_xlfn.XLOOKUP(B8,大妥进度!B:B,大妥进度!I:I,0)</f>
        <v>0</v>
      </c>
      <c r="F8" s="28">
        <f>_xlfn.XLOOKUP(B8,大妥进度!B:B,大妥进度!J:J,0)</f>
        <v>0</v>
      </c>
      <c r="G8" s="11" t="str">
        <f t="shared" si="0"/>
        <v/>
      </c>
      <c r="H8" s="28">
        <f t="shared" si="1"/>
        <v>0</v>
      </c>
      <c r="I8" s="29" t="s">
        <v>743</v>
      </c>
      <c r="J8" s="32">
        <v>46127</v>
      </c>
      <c r="K8" s="30" t="s">
        <v>750</v>
      </c>
      <c r="L8" s="10" t="s">
        <v>551</v>
      </c>
      <c r="M8">
        <v>1</v>
      </c>
      <c r="N8">
        <v>3</v>
      </c>
      <c r="Q8">
        <v>1</v>
      </c>
      <c r="R8">
        <v>5</v>
      </c>
      <c r="T8" s="10" t="s">
        <v>551</v>
      </c>
      <c r="U8">
        <v>5</v>
      </c>
      <c r="W8">
        <v>5</v>
      </c>
    </row>
    <row r="9" spans="1:23">
      <c r="A9" s="10" t="s">
        <v>549</v>
      </c>
      <c r="B9" s="10" t="s">
        <v>115</v>
      </c>
      <c r="C9" s="10" t="s">
        <v>545</v>
      </c>
      <c r="D9" s="28">
        <v>2</v>
      </c>
      <c r="E9" s="28">
        <f>_xlfn.XLOOKUP(B9,大妥进度!B:B,大妥进度!I:I,0)</f>
        <v>0</v>
      </c>
      <c r="F9" s="28">
        <f>_xlfn.XLOOKUP(B9,大妥进度!B:B,大妥进度!J:J,0)</f>
        <v>0</v>
      </c>
      <c r="G9" s="11" t="str">
        <f t="shared" si="0"/>
        <v/>
      </c>
      <c r="H9" s="28">
        <f t="shared" si="1"/>
        <v>0</v>
      </c>
      <c r="I9" s="29" t="s">
        <v>751</v>
      </c>
      <c r="J9" s="30" t="s">
        <v>752</v>
      </c>
      <c r="K9" s="31" t="s">
        <v>753</v>
      </c>
      <c r="L9" s="10" t="s">
        <v>557</v>
      </c>
      <c r="M9">
        <v>6</v>
      </c>
      <c r="N9">
        <v>4</v>
      </c>
      <c r="O9">
        <v>1</v>
      </c>
      <c r="R9">
        <v>11</v>
      </c>
      <c r="T9" s="10" t="s">
        <v>557</v>
      </c>
      <c r="U9">
        <v>8</v>
      </c>
      <c r="V9">
        <v>3</v>
      </c>
      <c r="W9">
        <v>11</v>
      </c>
    </row>
    <row r="10" spans="1:23" ht="16.5">
      <c r="A10" s="10" t="s">
        <v>549</v>
      </c>
      <c r="B10" s="10" t="s">
        <v>45</v>
      </c>
      <c r="C10" s="10" t="s">
        <v>543</v>
      </c>
      <c r="D10" s="28">
        <v>1</v>
      </c>
      <c r="E10" s="28">
        <f>_xlfn.XLOOKUP(B10,大妥进度!B:B,大妥进度!I:I,0)</f>
        <v>0</v>
      </c>
      <c r="F10" s="28">
        <f>_xlfn.XLOOKUP(B10,大妥进度!B:B,大妥进度!J:J,0)</f>
        <v>0</v>
      </c>
      <c r="G10" s="11" t="str">
        <f t="shared" si="0"/>
        <v/>
      </c>
      <c r="H10" s="28">
        <f t="shared" si="1"/>
        <v>0</v>
      </c>
      <c r="I10" s="29" t="s">
        <v>743</v>
      </c>
      <c r="J10" s="30" t="s">
        <v>754</v>
      </c>
      <c r="K10" s="33" t="s">
        <v>755</v>
      </c>
      <c r="L10" s="10" t="s">
        <v>886</v>
      </c>
      <c r="M10">
        <v>2</v>
      </c>
      <c r="N10">
        <v>4</v>
      </c>
      <c r="R10">
        <v>6</v>
      </c>
      <c r="T10" s="10" t="s">
        <v>886</v>
      </c>
      <c r="U10">
        <v>5</v>
      </c>
      <c r="V10">
        <v>1</v>
      </c>
      <c r="W10">
        <v>6</v>
      </c>
    </row>
    <row r="11" spans="1:23" ht="16.5">
      <c r="A11" s="10" t="s">
        <v>549</v>
      </c>
      <c r="B11" s="10" t="s">
        <v>112</v>
      </c>
      <c r="C11" s="10" t="s">
        <v>543</v>
      </c>
      <c r="D11" s="28">
        <v>1</v>
      </c>
      <c r="E11" s="28">
        <f>_xlfn.XLOOKUP(B11,大妥进度!B:B,大妥进度!I:I,0)</f>
        <v>0</v>
      </c>
      <c r="F11" s="28">
        <f>_xlfn.XLOOKUP(B11,大妥进度!B:B,大妥进度!J:J,0)</f>
        <v>0</v>
      </c>
      <c r="G11" s="11" t="str">
        <f t="shared" si="0"/>
        <v/>
      </c>
      <c r="H11" s="28">
        <f t="shared" si="1"/>
        <v>0</v>
      </c>
      <c r="I11" s="29" t="s">
        <v>743</v>
      </c>
      <c r="J11" s="30" t="s">
        <v>756</v>
      </c>
      <c r="K11" s="34" t="s">
        <v>757</v>
      </c>
      <c r="L11" s="10" t="s">
        <v>566</v>
      </c>
      <c r="M11">
        <v>11</v>
      </c>
      <c r="N11">
        <v>22</v>
      </c>
      <c r="O11">
        <v>3</v>
      </c>
      <c r="P11">
        <v>1</v>
      </c>
      <c r="Q11">
        <v>1</v>
      </c>
      <c r="R11">
        <v>38</v>
      </c>
      <c r="T11" s="10" t="s">
        <v>566</v>
      </c>
      <c r="U11">
        <v>31</v>
      </c>
      <c r="V11">
        <v>7</v>
      </c>
      <c r="W11">
        <v>38</v>
      </c>
    </row>
    <row r="12" spans="1:23">
      <c r="A12" s="10" t="s">
        <v>549</v>
      </c>
      <c r="B12" s="10" t="s">
        <v>75</v>
      </c>
      <c r="C12" s="10" t="s">
        <v>543</v>
      </c>
      <c r="D12" s="28">
        <v>1</v>
      </c>
      <c r="E12" s="28">
        <f>_xlfn.XLOOKUP(B12,大妥进度!B:B,大妥进度!I:I,0)</f>
        <v>0</v>
      </c>
      <c r="F12" s="28">
        <f>_xlfn.XLOOKUP(B12,大妥进度!B:B,大妥进度!J:J,0)</f>
        <v>0</v>
      </c>
      <c r="G12" s="11" t="str">
        <f t="shared" si="0"/>
        <v/>
      </c>
      <c r="H12" s="28">
        <f t="shared" si="1"/>
        <v>0</v>
      </c>
      <c r="I12" s="29" t="s">
        <v>559</v>
      </c>
      <c r="J12" s="30"/>
      <c r="K12" s="30" t="s">
        <v>758</v>
      </c>
    </row>
    <row r="13" spans="1:23">
      <c r="A13" s="10" t="s">
        <v>549</v>
      </c>
      <c r="B13" s="10" t="s">
        <v>78</v>
      </c>
      <c r="C13" s="10" t="s">
        <v>545</v>
      </c>
      <c r="D13" s="28">
        <v>1</v>
      </c>
      <c r="E13" s="28">
        <f>_xlfn.XLOOKUP(B13,大妥进度!B:B,大妥进度!I:I,0)</f>
        <v>0</v>
      </c>
      <c r="F13" s="28">
        <f>_xlfn.XLOOKUP(B13,大妥进度!B:B,大妥进度!J:J,0)</f>
        <v>0</v>
      </c>
      <c r="G13" s="11" t="str">
        <f t="shared" si="0"/>
        <v/>
      </c>
      <c r="H13" s="28">
        <f t="shared" si="1"/>
        <v>0</v>
      </c>
      <c r="I13" s="29" t="s">
        <v>743</v>
      </c>
      <c r="J13" s="32">
        <v>46132</v>
      </c>
      <c r="K13" s="30" t="s">
        <v>759</v>
      </c>
    </row>
    <row r="14" spans="1:23">
      <c r="A14" s="46" t="s">
        <v>887</v>
      </c>
      <c r="B14" s="24" t="s">
        <v>454</v>
      </c>
      <c r="C14" s="10" t="s">
        <v>545</v>
      </c>
      <c r="D14" s="28">
        <v>15</v>
      </c>
      <c r="E14" s="28">
        <f>_xlfn.XLOOKUP(B14,大妥进度!B:B,大妥进度!I:I,0)</f>
        <v>17.080692304629121</v>
      </c>
      <c r="F14" s="28">
        <f>_xlfn.XLOOKUP(B14,大妥进度!B:B,大妥进度!J:J,0)</f>
        <v>0</v>
      </c>
      <c r="G14" s="11">
        <f t="shared" si="0"/>
        <v>0</v>
      </c>
      <c r="H14" s="28">
        <f t="shared" si="1"/>
        <v>0</v>
      </c>
      <c r="I14" s="29" t="s">
        <v>734</v>
      </c>
      <c r="J14" t="s">
        <v>760</v>
      </c>
      <c r="K14" t="s">
        <v>761</v>
      </c>
    </row>
    <row r="15" spans="1:23">
      <c r="A15" s="46" t="s">
        <v>887</v>
      </c>
      <c r="B15" s="10" t="s">
        <v>316</v>
      </c>
      <c r="C15" s="10" t="s">
        <v>542</v>
      </c>
      <c r="D15" s="28">
        <v>33</v>
      </c>
      <c r="E15" s="28">
        <f>_xlfn.XLOOKUP(B15,大妥进度!B:B,大妥进度!I:I,0)</f>
        <v>88.680093585649715</v>
      </c>
      <c r="F15" s="28">
        <f>_xlfn.XLOOKUP(B15,大妥进度!B:B,大妥进度!J:J,0)</f>
        <v>0</v>
      </c>
      <c r="G15" s="11">
        <f t="shared" si="0"/>
        <v>0</v>
      </c>
      <c r="H15" s="28">
        <f t="shared" si="1"/>
        <v>0</v>
      </c>
      <c r="I15" s="29" t="s">
        <v>559</v>
      </c>
      <c r="J15" t="s">
        <v>762</v>
      </c>
      <c r="K15" t="s">
        <v>763</v>
      </c>
    </row>
    <row r="16" spans="1:23">
      <c r="A16" s="46" t="s">
        <v>887</v>
      </c>
      <c r="B16" s="10" t="s">
        <v>300</v>
      </c>
      <c r="C16" s="10" t="s">
        <v>543</v>
      </c>
      <c r="D16" s="28">
        <v>9</v>
      </c>
      <c r="E16" s="28">
        <f>_xlfn.XLOOKUP(B16,大妥进度!B:B,大妥进度!I:I,0)</f>
        <v>8.8051341932295379</v>
      </c>
      <c r="F16" s="28">
        <f>_xlfn.XLOOKUP(B16,大妥进度!B:B,大妥进度!J:J,0)</f>
        <v>9</v>
      </c>
      <c r="G16" s="11">
        <f t="shared" si="0"/>
        <v>1.0221309298068733</v>
      </c>
      <c r="H16" s="28">
        <f t="shared" si="1"/>
        <v>1</v>
      </c>
      <c r="I16" s="29" t="s">
        <v>743</v>
      </c>
      <c r="J16" s="35">
        <v>46137</v>
      </c>
      <c r="K16" t="s">
        <v>764</v>
      </c>
    </row>
    <row r="17" spans="1:11">
      <c r="A17" s="46" t="s">
        <v>887</v>
      </c>
      <c r="B17" s="10" t="s">
        <v>388</v>
      </c>
      <c r="C17" s="10" t="s">
        <v>543</v>
      </c>
      <c r="D17" s="28">
        <v>8</v>
      </c>
      <c r="E17" s="28">
        <f>_xlfn.XLOOKUP(B17,大妥进度!B:B,大妥进度!I:I,0)</f>
        <v>9.7639635044295083</v>
      </c>
      <c r="F17" s="28">
        <f>_xlfn.XLOOKUP(B17,大妥进度!B:B,大妥进度!J:J,0)</f>
        <v>15</v>
      </c>
      <c r="G17" s="11">
        <f t="shared" si="0"/>
        <v>1.5362613751265168</v>
      </c>
      <c r="H17" s="28">
        <f t="shared" si="1"/>
        <v>1</v>
      </c>
      <c r="I17" s="29" t="s">
        <v>559</v>
      </c>
      <c r="K17" t="s">
        <v>765</v>
      </c>
    </row>
    <row r="18" spans="1:11">
      <c r="A18" s="46" t="s">
        <v>887</v>
      </c>
      <c r="B18" s="24" t="s">
        <v>362</v>
      </c>
      <c r="C18" s="10" t="s">
        <v>545</v>
      </c>
      <c r="D18" s="28">
        <v>6</v>
      </c>
      <c r="E18" s="28">
        <f>_xlfn.XLOOKUP(B18,大妥进度!B:B,大妥进度!I:I,0)</f>
        <v>47.173781935738859</v>
      </c>
      <c r="F18" s="28">
        <f>_xlfn.XLOOKUP(B18,大妥进度!B:B,大妥进度!J:J,0)</f>
        <v>18</v>
      </c>
      <c r="G18" s="11">
        <f t="shared" si="0"/>
        <v>0.38156788074613113</v>
      </c>
      <c r="H18" s="28">
        <f t="shared" si="1"/>
        <v>1</v>
      </c>
      <c r="I18" s="29" t="s">
        <v>734</v>
      </c>
      <c r="J18" t="s">
        <v>766</v>
      </c>
      <c r="K18" t="s">
        <v>767</v>
      </c>
    </row>
    <row r="19" spans="1:11">
      <c r="A19" s="46" t="s">
        <v>887</v>
      </c>
      <c r="B19" s="10" t="s">
        <v>364</v>
      </c>
      <c r="C19" s="10" t="s">
        <v>545</v>
      </c>
      <c r="D19" s="28">
        <v>6</v>
      </c>
      <c r="E19" s="28">
        <f>_xlfn.XLOOKUP(B19,大妥进度!B:B,大妥进度!I:I,0)</f>
        <v>9.9611068402296503</v>
      </c>
      <c r="F19" s="28">
        <f>_xlfn.XLOOKUP(B19,大妥进度!B:B,大妥进度!J:J,0)</f>
        <v>0</v>
      </c>
      <c r="G19" s="11">
        <f t="shared" si="0"/>
        <v>0</v>
      </c>
      <c r="H19" s="28">
        <f t="shared" si="1"/>
        <v>0</v>
      </c>
      <c r="I19" s="29" t="s">
        <v>743</v>
      </c>
      <c r="J19" s="35">
        <v>46128</v>
      </c>
    </row>
    <row r="20" spans="1:11">
      <c r="A20" s="46" t="s">
        <v>887</v>
      </c>
      <c r="B20" s="10" t="s">
        <v>356</v>
      </c>
      <c r="C20" s="10" t="s">
        <v>545</v>
      </c>
      <c r="D20" s="28">
        <v>5</v>
      </c>
      <c r="E20" s="28">
        <f>_xlfn.XLOOKUP(B20,大妥进度!B:B,大妥进度!I:I,0)</f>
        <v>7.7991092596296259</v>
      </c>
      <c r="F20" s="28">
        <f>_xlfn.XLOOKUP(B20,大妥进度!B:B,大妥进度!J:J,0)</f>
        <v>5</v>
      </c>
      <c r="G20" s="11">
        <f t="shared" si="0"/>
        <v>0.64109885290124102</v>
      </c>
      <c r="H20" s="28">
        <f t="shared" si="1"/>
        <v>1</v>
      </c>
      <c r="I20" s="29" t="s">
        <v>559</v>
      </c>
      <c r="K20" t="s">
        <v>768</v>
      </c>
    </row>
    <row r="21" spans="1:11">
      <c r="A21" s="46" t="s">
        <v>887</v>
      </c>
      <c r="B21" s="10" t="s">
        <v>400</v>
      </c>
      <c r="C21" s="10" t="s">
        <v>543</v>
      </c>
      <c r="D21" s="28">
        <v>5</v>
      </c>
      <c r="E21" s="28">
        <f>_xlfn.XLOOKUP(B21,大妥进度!B:B,大妥进度!I:I,0)</f>
        <v>18.400059049328714</v>
      </c>
      <c r="F21" s="28">
        <f>_xlfn.XLOOKUP(B21,大妥进度!B:B,大妥进度!J:J,0)</f>
        <v>20</v>
      </c>
      <c r="G21" s="11">
        <f t="shared" si="0"/>
        <v>1.0869530334865776</v>
      </c>
      <c r="H21" s="28">
        <f t="shared" si="1"/>
        <v>1</v>
      </c>
      <c r="I21" s="29" t="s">
        <v>743</v>
      </c>
      <c r="J21" s="35">
        <v>46120</v>
      </c>
      <c r="K21" t="s">
        <v>769</v>
      </c>
    </row>
    <row r="22" spans="1:11">
      <c r="A22" s="46" t="s">
        <v>887</v>
      </c>
      <c r="B22" s="10" t="s">
        <v>406</v>
      </c>
      <c r="C22" s="10" t="s">
        <v>543</v>
      </c>
      <c r="D22" s="28">
        <v>5</v>
      </c>
      <c r="E22" s="28">
        <f>_xlfn.XLOOKUP(B22,大妥进度!B:B,大妥进度!I:I,0)</f>
        <v>8.4061542978288131</v>
      </c>
      <c r="F22" s="28">
        <f>_xlfn.XLOOKUP(B22,大妥进度!B:B,大妥进度!J:J,0)</f>
        <v>10</v>
      </c>
      <c r="G22" s="11">
        <f t="shared" si="0"/>
        <v>1.1896046212930989</v>
      </c>
      <c r="H22" s="28">
        <f t="shared" si="1"/>
        <v>1</v>
      </c>
      <c r="I22" s="29" t="s">
        <v>743</v>
      </c>
      <c r="J22" t="s">
        <v>770</v>
      </c>
      <c r="K22" t="s">
        <v>771</v>
      </c>
    </row>
    <row r="23" spans="1:11">
      <c r="A23" s="46" t="s">
        <v>887</v>
      </c>
      <c r="B23" s="10" t="s">
        <v>398</v>
      </c>
      <c r="C23" s="10" t="s">
        <v>543</v>
      </c>
      <c r="D23" s="28">
        <v>3</v>
      </c>
      <c r="E23" s="28">
        <f>_xlfn.XLOOKUP(B23,大妥进度!B:B,大妥进度!I:I,0)</f>
        <v>7.1064624271293502</v>
      </c>
      <c r="F23" s="28">
        <f>_xlfn.XLOOKUP(B23,大妥进度!B:B,大妥进度!J:J,0)</f>
        <v>8</v>
      </c>
      <c r="G23" s="11">
        <f t="shared" si="0"/>
        <v>1.1257359174178585</v>
      </c>
      <c r="H23" s="28">
        <f t="shared" si="1"/>
        <v>1</v>
      </c>
      <c r="I23" s="29" t="s">
        <v>559</v>
      </c>
      <c r="K23" t="s">
        <v>765</v>
      </c>
    </row>
    <row r="24" spans="1:11">
      <c r="A24" s="46" t="s">
        <v>887</v>
      </c>
      <c r="B24" s="10" t="s">
        <v>472</v>
      </c>
      <c r="C24" s="10" t="s">
        <v>543</v>
      </c>
      <c r="D24" s="28">
        <v>2</v>
      </c>
      <c r="E24" s="28">
        <f>_xlfn.XLOOKUP(B24,大妥进度!B:B,大妥进度!I:I,0)</f>
        <v>7.6839840676292157</v>
      </c>
      <c r="F24" s="28">
        <f>_xlfn.XLOOKUP(B24,大妥进度!B:B,大妥进度!J:J,0)</f>
        <v>2</v>
      </c>
      <c r="G24" s="11">
        <f t="shared" si="0"/>
        <v>0.26028164327220837</v>
      </c>
      <c r="H24" s="28">
        <f t="shared" si="1"/>
        <v>1</v>
      </c>
      <c r="I24" s="29" t="s">
        <v>559</v>
      </c>
      <c r="K24" t="s">
        <v>765</v>
      </c>
    </row>
    <row r="25" spans="1:11">
      <c r="A25" s="46" t="s">
        <v>887</v>
      </c>
      <c r="B25" s="10" t="s">
        <v>304</v>
      </c>
      <c r="C25" s="10" t="s">
        <v>543</v>
      </c>
      <c r="D25" s="28">
        <v>2</v>
      </c>
      <c r="E25" s="28">
        <f>_xlfn.XLOOKUP(B25,大妥进度!B:B,大妥进度!I:I,0)</f>
        <v>3.7814174423297557</v>
      </c>
      <c r="F25" s="28">
        <f>_xlfn.XLOOKUP(B25,大妥进度!B:B,大妥进度!J:J,0)</f>
        <v>0</v>
      </c>
      <c r="G25" s="11">
        <f t="shared" si="0"/>
        <v>0</v>
      </c>
      <c r="H25" s="28">
        <f t="shared" si="1"/>
        <v>0</v>
      </c>
      <c r="I25" s="29" t="s">
        <v>559</v>
      </c>
      <c r="K25" t="s">
        <v>772</v>
      </c>
    </row>
    <row r="26" spans="1:11">
      <c r="A26" s="46" t="s">
        <v>887</v>
      </c>
      <c r="B26" s="10" t="s">
        <v>448</v>
      </c>
      <c r="C26" s="10" t="s">
        <v>543</v>
      </c>
      <c r="D26" s="28">
        <v>2</v>
      </c>
      <c r="E26" s="28">
        <f>_xlfn.XLOOKUP(B26,大妥进度!B:B,大妥进度!I:I,0)</f>
        <v>3.3588152640246336</v>
      </c>
      <c r="F26" s="28">
        <f>_xlfn.XLOOKUP(B26,大妥进度!B:B,大妥进度!J:J,0)</f>
        <v>0</v>
      </c>
      <c r="G26" s="11">
        <f t="shared" si="0"/>
        <v>0</v>
      </c>
      <c r="H26" s="28">
        <f t="shared" si="1"/>
        <v>0</v>
      </c>
      <c r="I26" s="29" t="s">
        <v>559</v>
      </c>
      <c r="K26" t="s">
        <v>765</v>
      </c>
    </row>
    <row r="27" spans="1:11">
      <c r="A27" s="46" t="s">
        <v>887</v>
      </c>
      <c r="B27" s="10" t="s">
        <v>350</v>
      </c>
      <c r="C27" s="10" t="s">
        <v>545</v>
      </c>
      <c r="D27" s="28">
        <v>1</v>
      </c>
      <c r="E27" s="28">
        <f>_xlfn.XLOOKUP(B27,大妥进度!B:B,大妥进度!I:I,0)</f>
        <v>20.500354149029132</v>
      </c>
      <c r="F27" s="28">
        <f>_xlfn.XLOOKUP(B27,大妥进度!B:B,大妥进度!J:J,0)</f>
        <v>17</v>
      </c>
      <c r="G27" s="11">
        <f t="shared" si="0"/>
        <v>0.82925396685427977</v>
      </c>
      <c r="H27" s="28">
        <f t="shared" si="1"/>
        <v>1</v>
      </c>
      <c r="I27" s="29" t="s">
        <v>541</v>
      </c>
      <c r="K27" t="s">
        <v>773</v>
      </c>
    </row>
    <row r="28" spans="1:11">
      <c r="A28" s="46" t="s">
        <v>887</v>
      </c>
      <c r="B28" s="10" t="s">
        <v>396</v>
      </c>
      <c r="C28" s="10" t="s">
        <v>545</v>
      </c>
      <c r="D28" s="28">
        <v>1</v>
      </c>
      <c r="E28" s="28">
        <f>_xlfn.XLOOKUP(B28,大妥进度!B:B,大妥进度!I:I,0)</f>
        <v>12.291168213871154</v>
      </c>
      <c r="F28" s="28">
        <f>_xlfn.XLOOKUP(B28,大妥进度!B:B,大妥进度!J:J,0)</f>
        <v>10</v>
      </c>
      <c r="G28" s="11">
        <f t="shared" si="0"/>
        <v>0.81359231490417117</v>
      </c>
      <c r="H28" s="28">
        <f t="shared" si="1"/>
        <v>1</v>
      </c>
      <c r="I28" s="29" t="s">
        <v>559</v>
      </c>
      <c r="K28" t="s">
        <v>774</v>
      </c>
    </row>
    <row r="29" spans="1:11">
      <c r="A29" s="10" t="s">
        <v>553</v>
      </c>
      <c r="B29" s="10" t="s">
        <v>234</v>
      </c>
      <c r="C29" s="10" t="s">
        <v>543</v>
      </c>
      <c r="D29" s="28">
        <v>4</v>
      </c>
      <c r="E29" s="28">
        <f>_xlfn.XLOOKUP(B29,大妥进度!B:B,大妥进度!I:I,0)</f>
        <v>0</v>
      </c>
      <c r="F29" s="28">
        <f>_xlfn.XLOOKUP(B29,大妥进度!B:B,大妥进度!J:J,0)</f>
        <v>0</v>
      </c>
      <c r="G29" s="11" t="str">
        <f t="shared" si="0"/>
        <v/>
      </c>
      <c r="H29" s="28">
        <f t="shared" si="1"/>
        <v>0</v>
      </c>
      <c r="I29" s="29" t="s">
        <v>743</v>
      </c>
      <c r="J29" t="s">
        <v>775</v>
      </c>
    </row>
    <row r="30" spans="1:11">
      <c r="A30" s="10" t="s">
        <v>553</v>
      </c>
      <c r="B30" s="10" t="s">
        <v>202</v>
      </c>
      <c r="C30" s="10" t="s">
        <v>545</v>
      </c>
      <c r="D30" s="28">
        <v>3</v>
      </c>
      <c r="E30" s="28">
        <f>_xlfn.XLOOKUP(B30,大妥进度!B:B,大妥进度!I:I,0)</f>
        <v>0</v>
      </c>
      <c r="F30" s="28">
        <f>_xlfn.XLOOKUP(B30,大妥进度!B:B,大妥进度!J:J,0)</f>
        <v>0</v>
      </c>
      <c r="G30" s="11" t="str">
        <f t="shared" si="0"/>
        <v/>
      </c>
      <c r="H30" s="28">
        <f t="shared" si="1"/>
        <v>0</v>
      </c>
      <c r="I30" s="29" t="s">
        <v>743</v>
      </c>
      <c r="J30" t="s">
        <v>744</v>
      </c>
    </row>
    <row r="31" spans="1:11">
      <c r="A31" s="10" t="s">
        <v>553</v>
      </c>
      <c r="B31" s="10" t="s">
        <v>219</v>
      </c>
      <c r="C31" s="10" t="s">
        <v>545</v>
      </c>
      <c r="D31" s="28">
        <v>2</v>
      </c>
      <c r="E31" s="28">
        <f>_xlfn.XLOOKUP(B31,大妥进度!B:B,大妥进度!I:I,0)</f>
        <v>0</v>
      </c>
      <c r="F31" s="28">
        <f>_xlfn.XLOOKUP(B31,大妥进度!B:B,大妥进度!J:J,0)</f>
        <v>0</v>
      </c>
      <c r="G31" s="11" t="str">
        <f t="shared" si="0"/>
        <v/>
      </c>
      <c r="H31" s="28">
        <f t="shared" si="1"/>
        <v>0</v>
      </c>
      <c r="I31" s="29" t="s">
        <v>743</v>
      </c>
      <c r="J31" t="s">
        <v>744</v>
      </c>
    </row>
    <row r="32" spans="1:11">
      <c r="A32" s="10" t="s">
        <v>553</v>
      </c>
      <c r="B32" s="10" t="s">
        <v>293</v>
      </c>
      <c r="C32" s="10" t="s">
        <v>543</v>
      </c>
      <c r="D32" s="28">
        <v>1</v>
      </c>
      <c r="E32" s="28">
        <f>_xlfn.XLOOKUP(B32,大妥进度!B:B,大妥进度!I:I,0)</f>
        <v>0</v>
      </c>
      <c r="F32" s="28">
        <f>_xlfn.XLOOKUP(B32,大妥进度!B:B,大妥进度!J:J,0)</f>
        <v>0</v>
      </c>
      <c r="G32" s="11" t="str">
        <f t="shared" si="0"/>
        <v/>
      </c>
      <c r="H32" s="28">
        <f t="shared" si="1"/>
        <v>0</v>
      </c>
      <c r="I32" s="29" t="s">
        <v>559</v>
      </c>
      <c r="K32" t="s">
        <v>776</v>
      </c>
    </row>
    <row r="33" spans="1:11">
      <c r="A33" s="10" t="s">
        <v>553</v>
      </c>
      <c r="B33" s="10" t="s">
        <v>217</v>
      </c>
      <c r="C33" s="10" t="s">
        <v>543</v>
      </c>
      <c r="D33" s="28">
        <v>1</v>
      </c>
      <c r="E33" s="28">
        <f>_xlfn.XLOOKUP(B33,大妥进度!B:B,大妥进度!I:I,0)</f>
        <v>0</v>
      </c>
      <c r="F33" s="28">
        <f>_xlfn.XLOOKUP(B33,大妥进度!B:B,大妥进度!J:J,0)</f>
        <v>0</v>
      </c>
      <c r="G33" s="11" t="str">
        <f t="shared" si="0"/>
        <v/>
      </c>
      <c r="H33" s="28">
        <f t="shared" si="1"/>
        <v>0</v>
      </c>
      <c r="I33" s="29" t="s">
        <v>559</v>
      </c>
      <c r="K33" t="s">
        <v>777</v>
      </c>
    </row>
    <row r="34" spans="1:11">
      <c r="A34" s="10" t="s">
        <v>553</v>
      </c>
      <c r="B34" s="10" t="s">
        <v>206</v>
      </c>
      <c r="C34" s="10" t="s">
        <v>543</v>
      </c>
      <c r="D34" s="28">
        <v>1</v>
      </c>
      <c r="E34" s="28">
        <f>_xlfn.XLOOKUP(B34,大妥进度!B:B,大妥进度!I:I,0)</f>
        <v>0</v>
      </c>
      <c r="F34" s="28">
        <f>_xlfn.XLOOKUP(B34,大妥进度!B:B,大妥进度!J:J,0)</f>
        <v>0</v>
      </c>
      <c r="G34" s="11" t="str">
        <f t="shared" si="0"/>
        <v/>
      </c>
      <c r="H34" s="28">
        <f t="shared" si="1"/>
        <v>0</v>
      </c>
      <c r="I34" s="29" t="s">
        <v>751</v>
      </c>
      <c r="J34" t="s">
        <v>778</v>
      </c>
      <c r="K34" t="s">
        <v>779</v>
      </c>
    </row>
    <row r="35" spans="1:11">
      <c r="A35" s="10" t="s">
        <v>553</v>
      </c>
      <c r="B35" s="10" t="s">
        <v>204</v>
      </c>
      <c r="C35" s="10" t="s">
        <v>543</v>
      </c>
      <c r="D35" s="28">
        <v>1</v>
      </c>
      <c r="E35" s="28">
        <f>_xlfn.XLOOKUP(B35,大妥进度!B:B,大妥进度!I:I,0)</f>
        <v>0</v>
      </c>
      <c r="F35" s="28">
        <f>_xlfn.XLOOKUP(B35,大妥进度!B:B,大妥进度!J:J,0)</f>
        <v>0</v>
      </c>
      <c r="G35" s="11" t="str">
        <f t="shared" si="0"/>
        <v/>
      </c>
      <c r="H35" s="28">
        <f t="shared" si="1"/>
        <v>0</v>
      </c>
      <c r="I35" s="29" t="s">
        <v>780</v>
      </c>
      <c r="J35" t="s">
        <v>781</v>
      </c>
      <c r="K35" t="s">
        <v>782</v>
      </c>
    </row>
    <row r="36" spans="1:11">
      <c r="A36" s="10" t="s">
        <v>553</v>
      </c>
      <c r="B36" s="10" t="s">
        <v>230</v>
      </c>
      <c r="C36" s="10" t="s">
        <v>543</v>
      </c>
      <c r="D36" s="28">
        <v>1</v>
      </c>
      <c r="E36" s="28">
        <f>_xlfn.XLOOKUP(B36,大妥进度!B:B,大妥进度!I:I,0)</f>
        <v>0</v>
      </c>
      <c r="F36" s="28">
        <f>_xlfn.XLOOKUP(B36,大妥进度!B:B,大妥进度!J:J,0)</f>
        <v>0</v>
      </c>
      <c r="G36" s="11" t="str">
        <f t="shared" si="0"/>
        <v/>
      </c>
      <c r="H36" s="28">
        <f t="shared" si="1"/>
        <v>0</v>
      </c>
      <c r="I36" s="29" t="s">
        <v>743</v>
      </c>
      <c r="J36" t="s">
        <v>744</v>
      </c>
    </row>
    <row r="37" spans="1:11">
      <c r="A37" s="10" t="s">
        <v>551</v>
      </c>
      <c r="B37" s="10" t="s">
        <v>138</v>
      </c>
      <c r="C37" s="10" t="s">
        <v>543</v>
      </c>
      <c r="D37" s="28">
        <v>4</v>
      </c>
      <c r="E37" s="28">
        <f>_xlfn.XLOOKUP(B37,大妥进度!B:B,大妥进度!I:I,0)</f>
        <v>0</v>
      </c>
      <c r="F37" s="28">
        <f>_xlfn.XLOOKUP(B37,大妥进度!B:B,大妥进度!J:J,0)</f>
        <v>0</v>
      </c>
      <c r="G37" s="11" t="str">
        <f t="shared" si="0"/>
        <v/>
      </c>
      <c r="H37" s="28">
        <f t="shared" si="1"/>
        <v>0</v>
      </c>
      <c r="I37" s="29" t="s">
        <v>743</v>
      </c>
      <c r="J37" s="36">
        <v>46118</v>
      </c>
    </row>
    <row r="38" spans="1:11">
      <c r="A38" s="10" t="s">
        <v>551</v>
      </c>
      <c r="B38" s="10" t="s">
        <v>167</v>
      </c>
      <c r="C38" s="10" t="s">
        <v>543</v>
      </c>
      <c r="D38" s="28">
        <v>3</v>
      </c>
      <c r="E38" s="28">
        <f>_xlfn.XLOOKUP(B38,大妥进度!B:B,大妥进度!I:I,0)</f>
        <v>0</v>
      </c>
      <c r="F38" s="28">
        <f>_xlfn.XLOOKUP(B38,大妥进度!B:B,大妥进度!J:J,0)</f>
        <v>0</v>
      </c>
      <c r="G38" s="11" t="str">
        <f t="shared" si="0"/>
        <v/>
      </c>
      <c r="H38" s="28">
        <f t="shared" si="1"/>
        <v>0</v>
      </c>
      <c r="I38" s="29" t="s">
        <v>559</v>
      </c>
      <c r="K38" t="s">
        <v>783</v>
      </c>
    </row>
    <row r="39" spans="1:11">
      <c r="A39" s="10" t="s">
        <v>551</v>
      </c>
      <c r="B39" s="10" t="s">
        <v>148</v>
      </c>
      <c r="C39" s="10" t="s">
        <v>545</v>
      </c>
      <c r="D39" s="28">
        <v>2</v>
      </c>
      <c r="E39" s="28">
        <f>_xlfn.XLOOKUP(B39,大妥进度!B:B,大妥进度!I:I,0)</f>
        <v>0</v>
      </c>
      <c r="F39" s="28">
        <f>_xlfn.XLOOKUP(B39,大妥进度!B:B,大妥进度!J:J,0)</f>
        <v>0</v>
      </c>
      <c r="G39" s="11" t="str">
        <f t="shared" si="0"/>
        <v/>
      </c>
      <c r="H39" s="28">
        <f t="shared" si="1"/>
        <v>0</v>
      </c>
      <c r="I39" s="29"/>
    </row>
    <row r="40" spans="1:11">
      <c r="A40" s="10" t="s">
        <v>551</v>
      </c>
      <c r="B40" s="10" t="s">
        <v>62</v>
      </c>
      <c r="C40" s="10" t="s">
        <v>545</v>
      </c>
      <c r="D40" s="28">
        <v>2</v>
      </c>
      <c r="E40" s="28">
        <f>_xlfn.XLOOKUP(B40,大妥进度!B:B,大妥进度!I:I,0)</f>
        <v>0</v>
      </c>
      <c r="F40" s="28">
        <f>_xlfn.XLOOKUP(B40,大妥进度!B:B,大妥进度!J:J,0)</f>
        <v>0</v>
      </c>
      <c r="G40" s="11" t="str">
        <f t="shared" si="0"/>
        <v/>
      </c>
      <c r="H40" s="28">
        <f t="shared" si="1"/>
        <v>0</v>
      </c>
      <c r="I40" s="29" t="s">
        <v>734</v>
      </c>
      <c r="J40" s="36">
        <v>46105</v>
      </c>
    </row>
    <row r="41" spans="1:11">
      <c r="A41" s="10" t="s">
        <v>551</v>
      </c>
      <c r="B41" s="10" t="s">
        <v>150</v>
      </c>
      <c r="C41" s="10" t="s">
        <v>545</v>
      </c>
      <c r="D41" s="28">
        <v>1</v>
      </c>
      <c r="E41" s="28">
        <f>_xlfn.XLOOKUP(B41,大妥进度!B:B,大妥进度!I:I,0)</f>
        <v>0</v>
      </c>
      <c r="F41" s="28">
        <f>_xlfn.XLOOKUP(B41,大妥进度!B:B,大妥进度!J:J,0)</f>
        <v>0</v>
      </c>
      <c r="G41" s="11" t="str">
        <f t="shared" si="0"/>
        <v/>
      </c>
      <c r="H41" s="28">
        <f t="shared" si="1"/>
        <v>0</v>
      </c>
      <c r="I41" s="29" t="s">
        <v>743</v>
      </c>
      <c r="J41" t="s">
        <v>740</v>
      </c>
      <c r="K41" t="s">
        <v>784</v>
      </c>
    </row>
    <row r="42" spans="1:11">
      <c r="A42" s="10" t="s">
        <v>551</v>
      </c>
      <c r="B42" s="10" t="s">
        <v>158</v>
      </c>
      <c r="C42" s="10" t="s">
        <v>545</v>
      </c>
      <c r="D42" s="28">
        <v>1</v>
      </c>
      <c r="E42" s="28">
        <f>_xlfn.XLOOKUP(B42,大妥进度!B:B,大妥进度!I:I,0)</f>
        <v>0</v>
      </c>
      <c r="F42" s="28">
        <f>_xlfn.XLOOKUP(B42,大妥进度!B:B,大妥进度!J:J,0)</f>
        <v>0</v>
      </c>
      <c r="G42" s="11" t="str">
        <f t="shared" si="0"/>
        <v/>
      </c>
      <c r="H42" s="28">
        <f t="shared" si="1"/>
        <v>0</v>
      </c>
      <c r="I42" s="29" t="s">
        <v>743</v>
      </c>
      <c r="J42" t="s">
        <v>740</v>
      </c>
    </row>
    <row r="43" spans="1:11">
      <c r="A43" s="10" t="s">
        <v>557</v>
      </c>
      <c r="B43" s="10" t="s">
        <v>336</v>
      </c>
      <c r="C43" s="10" t="s">
        <v>545</v>
      </c>
      <c r="D43" s="28">
        <v>10</v>
      </c>
      <c r="E43" s="28">
        <f>_xlfn.XLOOKUP(B43,大妥进度!B:B,大妥进度!I:I,0)</f>
        <v>0</v>
      </c>
      <c r="F43" s="28">
        <f>_xlfn.XLOOKUP(B43,大妥进度!B:B,大妥进度!J:J,0)</f>
        <v>0</v>
      </c>
      <c r="G43" s="11" t="str">
        <f t="shared" si="0"/>
        <v/>
      </c>
      <c r="H43" s="28">
        <f t="shared" si="1"/>
        <v>0</v>
      </c>
      <c r="I43" s="29" t="s">
        <v>734</v>
      </c>
      <c r="J43" t="s">
        <v>734</v>
      </c>
    </row>
    <row r="44" spans="1:11">
      <c r="A44" s="10" t="s">
        <v>557</v>
      </c>
      <c r="B44" s="10" t="s">
        <v>470</v>
      </c>
      <c r="C44" s="10" t="s">
        <v>545</v>
      </c>
      <c r="D44" s="28">
        <v>6</v>
      </c>
      <c r="E44" s="28">
        <f>_xlfn.XLOOKUP(B44,大妥进度!B:B,大妥进度!I:I,0)</f>
        <v>0</v>
      </c>
      <c r="F44" s="28">
        <f>_xlfn.XLOOKUP(B44,大妥进度!B:B,大妥进度!J:J,0)</f>
        <v>0</v>
      </c>
      <c r="G44" s="11" t="str">
        <f t="shared" si="0"/>
        <v/>
      </c>
      <c r="H44" s="28">
        <f t="shared" si="1"/>
        <v>0</v>
      </c>
      <c r="I44" s="29" t="s">
        <v>734</v>
      </c>
      <c r="J44" t="s">
        <v>785</v>
      </c>
    </row>
    <row r="45" spans="1:11">
      <c r="A45" s="10" t="s">
        <v>557</v>
      </c>
      <c r="B45" s="10" t="s">
        <v>434</v>
      </c>
      <c r="C45" s="10" t="s">
        <v>543</v>
      </c>
      <c r="D45" s="28">
        <v>6</v>
      </c>
      <c r="E45" s="28">
        <f>_xlfn.XLOOKUP(B45,大妥进度!B:B,大妥进度!I:I,0)</f>
        <v>0</v>
      </c>
      <c r="F45" s="28">
        <f>_xlfn.XLOOKUP(B45,大妥进度!B:B,大妥进度!J:J,0)</f>
        <v>0</v>
      </c>
      <c r="G45" s="11" t="str">
        <f t="shared" si="0"/>
        <v/>
      </c>
      <c r="H45" s="28">
        <f t="shared" si="1"/>
        <v>0</v>
      </c>
      <c r="I45" s="29" t="s">
        <v>734</v>
      </c>
      <c r="J45" t="s">
        <v>785</v>
      </c>
      <c r="K45" t="s">
        <v>786</v>
      </c>
    </row>
    <row r="46" spans="1:11">
      <c r="A46" s="10" t="s">
        <v>557</v>
      </c>
      <c r="B46" s="10" t="s">
        <v>298</v>
      </c>
      <c r="C46" s="10" t="s">
        <v>543</v>
      </c>
      <c r="D46" s="28">
        <v>6</v>
      </c>
      <c r="E46" s="28">
        <f>_xlfn.XLOOKUP(B46,大妥进度!B:B,大妥进度!I:I,0)</f>
        <v>0</v>
      </c>
      <c r="F46" s="28">
        <f>_xlfn.XLOOKUP(B46,大妥进度!B:B,大妥进度!J:J,0)</f>
        <v>0</v>
      </c>
      <c r="G46" s="11" t="str">
        <f t="shared" si="0"/>
        <v/>
      </c>
      <c r="H46" s="28">
        <f t="shared" si="1"/>
        <v>0</v>
      </c>
      <c r="I46" s="29" t="s">
        <v>559</v>
      </c>
      <c r="K46" t="s">
        <v>787</v>
      </c>
    </row>
    <row r="47" spans="1:11">
      <c r="A47" s="10" t="s">
        <v>557</v>
      </c>
      <c r="B47" s="10" t="s">
        <v>334</v>
      </c>
      <c r="C47" s="10" t="s">
        <v>545</v>
      </c>
      <c r="D47" s="28">
        <v>5</v>
      </c>
      <c r="E47" s="28">
        <f>_xlfn.XLOOKUP(B47,大妥进度!B:B,大妥进度!I:I,0)</f>
        <v>0</v>
      </c>
      <c r="F47" s="28">
        <f>_xlfn.XLOOKUP(B47,大妥进度!B:B,大妥进度!J:J,0)</f>
        <v>0</v>
      </c>
      <c r="G47" s="11" t="str">
        <f t="shared" si="0"/>
        <v/>
      </c>
      <c r="H47" s="28">
        <f t="shared" si="1"/>
        <v>0</v>
      </c>
      <c r="I47" s="29" t="s">
        <v>743</v>
      </c>
      <c r="J47" t="s">
        <v>788</v>
      </c>
      <c r="K47" t="s">
        <v>789</v>
      </c>
    </row>
    <row r="48" spans="1:11">
      <c r="A48" s="10" t="s">
        <v>557</v>
      </c>
      <c r="B48" s="10" t="s">
        <v>404</v>
      </c>
      <c r="C48" s="10" t="s">
        <v>545</v>
      </c>
      <c r="D48" s="28">
        <v>5</v>
      </c>
      <c r="E48" s="28">
        <f>_xlfn.XLOOKUP(B48,大妥进度!B:B,大妥进度!I:I,0)</f>
        <v>0</v>
      </c>
      <c r="F48" s="28">
        <f>_xlfn.XLOOKUP(B48,大妥进度!B:B,大妥进度!J:J,0)</f>
        <v>0</v>
      </c>
      <c r="G48" s="11" t="str">
        <f t="shared" si="0"/>
        <v/>
      </c>
      <c r="H48" s="28">
        <f t="shared" si="1"/>
        <v>0</v>
      </c>
      <c r="I48" s="29" t="s">
        <v>743</v>
      </c>
      <c r="J48" t="s">
        <v>790</v>
      </c>
    </row>
    <row r="49" spans="1:11">
      <c r="A49" s="10" t="s">
        <v>557</v>
      </c>
      <c r="B49" s="10" t="s">
        <v>386</v>
      </c>
      <c r="C49" s="10" t="s">
        <v>545</v>
      </c>
      <c r="D49" s="28">
        <v>4</v>
      </c>
      <c r="E49" s="28">
        <f>_xlfn.XLOOKUP(B49,大妥进度!B:B,大妥进度!I:I,0)</f>
        <v>0</v>
      </c>
      <c r="F49" s="28">
        <f>_xlfn.XLOOKUP(B49,大妥进度!B:B,大妥进度!J:J,0)</f>
        <v>0</v>
      </c>
      <c r="G49" s="11" t="str">
        <f t="shared" si="0"/>
        <v/>
      </c>
      <c r="H49" s="28">
        <f t="shared" si="1"/>
        <v>0</v>
      </c>
      <c r="I49" s="29" t="s">
        <v>734</v>
      </c>
      <c r="J49" t="s">
        <v>785</v>
      </c>
      <c r="K49" t="s">
        <v>791</v>
      </c>
    </row>
    <row r="50" spans="1:11">
      <c r="A50" s="10" t="s">
        <v>557</v>
      </c>
      <c r="B50" s="10" t="s">
        <v>376</v>
      </c>
      <c r="C50" s="10" t="s">
        <v>543</v>
      </c>
      <c r="D50" s="28">
        <v>3</v>
      </c>
      <c r="E50" s="28">
        <f>_xlfn.XLOOKUP(B50,大妥进度!B:B,大妥进度!I:I,0)</f>
        <v>0</v>
      </c>
      <c r="F50" s="28">
        <f>_xlfn.XLOOKUP(B50,大妥进度!B:B,大妥进度!J:J,0)</f>
        <v>0</v>
      </c>
      <c r="G50" s="11" t="str">
        <f t="shared" si="0"/>
        <v/>
      </c>
      <c r="H50" s="28">
        <f t="shared" si="1"/>
        <v>0</v>
      </c>
      <c r="I50" s="29" t="s">
        <v>734</v>
      </c>
      <c r="J50" t="s">
        <v>792</v>
      </c>
      <c r="K50" t="s">
        <v>793</v>
      </c>
    </row>
    <row r="51" spans="1:11">
      <c r="A51" s="10" t="s">
        <v>557</v>
      </c>
      <c r="B51" s="10" t="s">
        <v>322</v>
      </c>
      <c r="C51" s="10" t="s">
        <v>545</v>
      </c>
      <c r="D51" s="28">
        <v>3</v>
      </c>
      <c r="E51" s="28">
        <f>_xlfn.XLOOKUP(B51,大妥进度!B:B,大妥进度!I:I,0)</f>
        <v>0</v>
      </c>
      <c r="F51" s="28">
        <f>_xlfn.XLOOKUP(B51,大妥进度!B:B,大妥进度!J:J,0)</f>
        <v>0</v>
      </c>
      <c r="G51" s="11" t="str">
        <f t="shared" si="0"/>
        <v/>
      </c>
      <c r="H51" s="28">
        <f t="shared" si="1"/>
        <v>0</v>
      </c>
      <c r="I51" s="29" t="s">
        <v>734</v>
      </c>
      <c r="J51" t="s">
        <v>785</v>
      </c>
    </row>
    <row r="52" spans="1:11">
      <c r="A52" s="10" t="s">
        <v>557</v>
      </c>
      <c r="B52" s="10" t="s">
        <v>446</v>
      </c>
      <c r="C52" s="10" t="s">
        <v>543</v>
      </c>
      <c r="D52" s="28">
        <v>2</v>
      </c>
      <c r="E52" s="28">
        <f>_xlfn.XLOOKUP(B52,大妥进度!B:B,大妥进度!I:I,0)</f>
        <v>0</v>
      </c>
      <c r="F52" s="28">
        <f>_xlfn.XLOOKUP(B52,大妥进度!B:B,大妥进度!J:J,0)</f>
        <v>0</v>
      </c>
      <c r="G52" s="11" t="str">
        <f t="shared" si="0"/>
        <v/>
      </c>
      <c r="H52" s="28">
        <f t="shared" si="1"/>
        <v>0</v>
      </c>
      <c r="I52" s="29" t="s">
        <v>559</v>
      </c>
      <c r="K52" t="s">
        <v>794</v>
      </c>
    </row>
    <row r="53" spans="1:11">
      <c r="A53" s="10" t="s">
        <v>557</v>
      </c>
      <c r="B53" s="10" t="s">
        <v>318</v>
      </c>
      <c r="C53" s="10" t="s">
        <v>542</v>
      </c>
      <c r="D53" s="28">
        <v>1</v>
      </c>
      <c r="E53" s="28">
        <f>_xlfn.XLOOKUP(B53,大妥进度!B:B,大妥进度!I:I,0)</f>
        <v>0</v>
      </c>
      <c r="F53" s="28">
        <f>_xlfn.XLOOKUP(B53,大妥进度!B:B,大妥进度!J:J,0)</f>
        <v>0</v>
      </c>
      <c r="G53" s="11" t="str">
        <f t="shared" si="0"/>
        <v/>
      </c>
      <c r="H53" s="28">
        <f t="shared" si="1"/>
        <v>0</v>
      </c>
      <c r="I53" s="29" t="s">
        <v>743</v>
      </c>
      <c r="J53" t="s">
        <v>795</v>
      </c>
    </row>
    <row r="54" spans="1:11">
      <c r="A54" s="10" t="s">
        <v>557</v>
      </c>
      <c r="B54" s="10" t="s">
        <v>384</v>
      </c>
      <c r="C54" s="10" t="s">
        <v>543</v>
      </c>
      <c r="D54" s="28">
        <v>1</v>
      </c>
      <c r="E54" s="28">
        <f>_xlfn.XLOOKUP(B54,大妥进度!B:B,大妥进度!I:I,0)</f>
        <v>0</v>
      </c>
      <c r="F54" s="28">
        <f>_xlfn.XLOOKUP(B54,大妥进度!B:B,大妥进度!J:J,0)</f>
        <v>0</v>
      </c>
      <c r="G54" s="11" t="str">
        <f t="shared" si="0"/>
        <v/>
      </c>
      <c r="H54" s="28">
        <f t="shared" si="1"/>
        <v>0</v>
      </c>
      <c r="I54" s="29" t="s">
        <v>559</v>
      </c>
      <c r="K54" t="s">
        <v>796</v>
      </c>
    </row>
    <row r="55" spans="1:11">
      <c r="A55" s="10" t="s">
        <v>557</v>
      </c>
      <c r="B55" s="10" t="s">
        <v>380</v>
      </c>
      <c r="C55" s="10" t="s">
        <v>543</v>
      </c>
      <c r="D55" s="28">
        <v>1</v>
      </c>
      <c r="E55" s="28">
        <f>_xlfn.XLOOKUP(B55,大妥进度!B:B,大妥进度!I:I,0)</f>
        <v>0</v>
      </c>
      <c r="F55" s="28">
        <f>_xlfn.XLOOKUP(B55,大妥进度!B:B,大妥进度!J:J,0)</f>
        <v>0</v>
      </c>
      <c r="G55" s="11" t="str">
        <f t="shared" si="0"/>
        <v/>
      </c>
      <c r="H55" s="28">
        <f t="shared" si="1"/>
        <v>0</v>
      </c>
      <c r="I55" s="29" t="s">
        <v>743</v>
      </c>
      <c r="J55" t="s">
        <v>790</v>
      </c>
    </row>
    <row r="56" spans="1:11">
      <c r="A56" s="10" t="s">
        <v>557</v>
      </c>
      <c r="B56" s="10" t="s">
        <v>410</v>
      </c>
      <c r="C56" s="10" t="s">
        <v>543</v>
      </c>
      <c r="D56" s="28">
        <v>1</v>
      </c>
      <c r="E56" s="28">
        <f>_xlfn.XLOOKUP(B56,大妥进度!B:B,大妥进度!I:I,0)</f>
        <v>0</v>
      </c>
      <c r="F56" s="28">
        <f>_xlfn.XLOOKUP(B56,大妥进度!B:B,大妥进度!J:J,0)</f>
        <v>0</v>
      </c>
      <c r="G56" s="11" t="str">
        <f t="shared" si="0"/>
        <v/>
      </c>
      <c r="H56" s="28">
        <f t="shared" si="1"/>
        <v>0</v>
      </c>
      <c r="I56" s="29" t="s">
        <v>751</v>
      </c>
      <c r="J56" t="s">
        <v>792</v>
      </c>
      <c r="K56" t="s">
        <v>797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B999113-4929-440C-926C-8F54DC3D82D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5Quarters" iconId="0"/>
              <x14:cfIcon iconSet="5Quarters" iconId="0"/>
              <x14:cfIcon iconSet="3Symbols2" iconId="2"/>
            </x14:iconSet>
          </x14:cfRule>
          <xm:sqref>H1:H56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D3B9-B9F8-4D9E-B6A0-21D2C4F23816}">
  <dimension ref="A1:AA181"/>
  <sheetViews>
    <sheetView workbookViewId="0">
      <selection activeCell="H7" sqref="H7"/>
    </sheetView>
  </sheetViews>
  <sheetFormatPr defaultRowHeight="15.5"/>
  <cols>
    <col min="3" max="3" width="16.25" customWidth="1"/>
    <col min="5" max="5" width="9.5" customWidth="1"/>
    <col min="17" max="17" width="8.75" bestFit="1" customWidth="1"/>
    <col min="18" max="18" width="8.9140625" bestFit="1" customWidth="1"/>
    <col min="19" max="19" width="12.75" bestFit="1" customWidth="1"/>
    <col min="20" max="20" width="5.25" bestFit="1" customWidth="1"/>
    <col min="21" max="21" width="8.9140625" bestFit="1" customWidth="1"/>
    <col min="22" max="22" width="5.25" bestFit="1" customWidth="1"/>
    <col min="23" max="24" width="4" bestFit="1" customWidth="1"/>
    <col min="25" max="25" width="6" bestFit="1" customWidth="1"/>
    <col min="26" max="26" width="12.75" bestFit="1" customWidth="1"/>
    <col min="27" max="27" width="8.9140625" bestFit="1" customWidth="1"/>
  </cols>
  <sheetData>
    <row r="1" spans="1:27">
      <c r="A1" s="37" t="s">
        <v>615</v>
      </c>
      <c r="B1" s="37" t="s">
        <v>2</v>
      </c>
      <c r="C1" s="37" t="s">
        <v>3</v>
      </c>
      <c r="D1" s="37" t="s">
        <v>725</v>
      </c>
      <c r="E1" s="38" t="s">
        <v>884</v>
      </c>
      <c r="F1" s="38" t="s">
        <v>885</v>
      </c>
      <c r="G1" s="39" t="s">
        <v>798</v>
      </c>
      <c r="H1" s="40" t="s">
        <v>799</v>
      </c>
      <c r="I1" s="40" t="s">
        <v>800</v>
      </c>
      <c r="J1" s="40" t="s">
        <v>801</v>
      </c>
      <c r="K1" s="40" t="s">
        <v>802</v>
      </c>
      <c r="L1" s="40" t="s">
        <v>803</v>
      </c>
      <c r="M1" s="41" t="s">
        <v>804</v>
      </c>
      <c r="N1" s="41" t="s">
        <v>805</v>
      </c>
      <c r="O1" s="41" t="s">
        <v>806</v>
      </c>
      <c r="P1" s="42"/>
      <c r="Q1" s="9" t="s">
        <v>807</v>
      </c>
      <c r="R1" t="s">
        <v>606</v>
      </c>
      <c r="S1" s="42" t="s">
        <v>808</v>
      </c>
      <c r="T1" s="42"/>
      <c r="U1" s="42"/>
      <c r="V1" s="42"/>
      <c r="W1" s="42"/>
      <c r="X1" s="42"/>
      <c r="Y1" s="42"/>
      <c r="Z1" s="42"/>
      <c r="AA1" s="42"/>
    </row>
    <row r="2" spans="1:27">
      <c r="A2" s="18" t="s">
        <v>555</v>
      </c>
      <c r="B2" s="18" t="s">
        <v>183</v>
      </c>
      <c r="C2" s="2" t="s">
        <v>184</v>
      </c>
      <c r="D2" s="2" t="s">
        <v>542</v>
      </c>
      <c r="E2" s="2">
        <f>_xlfn.XLOOKUP(B2,Sheet1!A:A,Sheet1!N:N,0)</f>
        <v>6</v>
      </c>
      <c r="F2" s="2">
        <f>_xlfn.XLOOKUP(B2,Sheet1!A:A,Sheet1!O:O,0)</f>
        <v>1</v>
      </c>
      <c r="G2" s="2"/>
      <c r="H2" s="2">
        <v>1</v>
      </c>
      <c r="I2" s="2">
        <f t="shared" ref="I2:I33" si="0">IF(AND(G2=1,E2&gt;0),1,0)</f>
        <v>0</v>
      </c>
      <c r="J2" s="2">
        <f t="shared" ref="J2:J33" si="1">IF(AND(H2=1,F2&gt;0),1,0)</f>
        <v>1</v>
      </c>
      <c r="K2" s="2"/>
      <c r="L2" s="2" t="s">
        <v>809</v>
      </c>
      <c r="M2" s="2"/>
      <c r="N2" s="2" t="s">
        <v>810</v>
      </c>
      <c r="O2" s="2"/>
    </row>
    <row r="3" spans="1:27">
      <c r="A3" s="18" t="s">
        <v>555</v>
      </c>
      <c r="B3" s="18" t="s">
        <v>181</v>
      </c>
      <c r="C3" s="2" t="s">
        <v>182</v>
      </c>
      <c r="D3" s="2" t="s">
        <v>815</v>
      </c>
      <c r="E3" s="2">
        <f>_xlfn.XLOOKUP(B3,Sheet1!A:A,Sheet1!N:N,0)</f>
        <v>0</v>
      </c>
      <c r="F3" s="2">
        <f>_xlfn.XLOOKUP(B3,Sheet1!A:A,Sheet1!O:O,0)</f>
        <v>0</v>
      </c>
      <c r="G3" s="2">
        <v>1</v>
      </c>
      <c r="H3" s="2">
        <v>1</v>
      </c>
      <c r="I3" s="2">
        <f t="shared" si="0"/>
        <v>0</v>
      </c>
      <c r="J3" s="2">
        <f t="shared" si="1"/>
        <v>0</v>
      </c>
      <c r="K3" s="2"/>
      <c r="L3" s="2"/>
      <c r="M3" s="2"/>
      <c r="N3" s="2"/>
      <c r="O3" s="2"/>
      <c r="Q3" s="9" t="s">
        <v>565</v>
      </c>
      <c r="R3" t="s">
        <v>811</v>
      </c>
      <c r="S3" t="s">
        <v>812</v>
      </c>
      <c r="T3" t="s">
        <v>813</v>
      </c>
      <c r="U3" t="s">
        <v>814</v>
      </c>
    </row>
    <row r="4" spans="1:27">
      <c r="A4" s="18" t="s">
        <v>555</v>
      </c>
      <c r="B4" s="18" t="s">
        <v>179</v>
      </c>
      <c r="C4" s="2" t="s">
        <v>180</v>
      </c>
      <c r="D4" s="2" t="s">
        <v>815</v>
      </c>
      <c r="E4" s="2">
        <f>_xlfn.XLOOKUP(B4,Sheet1!A:A,Sheet1!N:N,0)</f>
        <v>0</v>
      </c>
      <c r="F4" s="2">
        <f>_xlfn.XLOOKUP(B4,Sheet1!A:A,Sheet1!O:O,0)</f>
        <v>0</v>
      </c>
      <c r="G4" s="2">
        <v>1</v>
      </c>
      <c r="H4" s="2">
        <v>1</v>
      </c>
      <c r="I4" s="2">
        <f t="shared" si="0"/>
        <v>0</v>
      </c>
      <c r="J4" s="2">
        <f t="shared" si="1"/>
        <v>0</v>
      </c>
      <c r="K4" s="2" t="s">
        <v>809</v>
      </c>
      <c r="L4" s="2" t="s">
        <v>809</v>
      </c>
      <c r="M4" s="2" t="s">
        <v>816</v>
      </c>
      <c r="N4" s="2" t="s">
        <v>817</v>
      </c>
      <c r="O4" s="2"/>
      <c r="Q4" s="10" t="s">
        <v>555</v>
      </c>
      <c r="R4">
        <v>1</v>
      </c>
      <c r="S4">
        <v>0</v>
      </c>
      <c r="T4">
        <v>3</v>
      </c>
      <c r="U4">
        <v>0</v>
      </c>
    </row>
    <row r="5" spans="1:27">
      <c r="A5" s="18" t="s">
        <v>555</v>
      </c>
      <c r="B5" s="18" t="s">
        <v>185</v>
      </c>
      <c r="C5" s="2" t="s">
        <v>186</v>
      </c>
      <c r="D5" s="2" t="s">
        <v>545</v>
      </c>
      <c r="E5" s="2">
        <f>_xlfn.XLOOKUP(B5,Sheet1!A:A,Sheet1!N:N,0)</f>
        <v>1</v>
      </c>
      <c r="F5" s="2">
        <f>_xlfn.XLOOKUP(B5,Sheet1!A:A,Sheet1!O:O,0)</f>
        <v>0</v>
      </c>
      <c r="G5" s="2"/>
      <c r="H5" s="2">
        <v>1</v>
      </c>
      <c r="I5" s="2">
        <f t="shared" si="0"/>
        <v>0</v>
      </c>
      <c r="J5" s="2">
        <f t="shared" si="1"/>
        <v>0</v>
      </c>
      <c r="K5" s="2"/>
      <c r="L5" s="2"/>
      <c r="M5" s="2"/>
      <c r="N5" s="2"/>
      <c r="O5" s="2"/>
      <c r="Q5" s="10" t="s">
        <v>549</v>
      </c>
      <c r="R5">
        <v>9</v>
      </c>
      <c r="S5">
        <v>0</v>
      </c>
      <c r="T5">
        <v>11</v>
      </c>
      <c r="U5">
        <v>0</v>
      </c>
    </row>
    <row r="6" spans="1:27">
      <c r="A6" s="18" t="s">
        <v>555</v>
      </c>
      <c r="B6" s="18" t="s">
        <v>194</v>
      </c>
      <c r="C6" s="2" t="s">
        <v>195</v>
      </c>
      <c r="D6" s="2" t="s">
        <v>545</v>
      </c>
      <c r="E6" s="2">
        <f>_xlfn.XLOOKUP(B6,Sheet1!A:A,Sheet1!N:N,0)</f>
        <v>0</v>
      </c>
      <c r="F6" s="2">
        <f>_xlfn.XLOOKUP(B6,Sheet1!A:A,Sheet1!O:O,0)</f>
        <v>0</v>
      </c>
      <c r="G6" s="2">
        <v>1</v>
      </c>
      <c r="H6" s="2">
        <v>1</v>
      </c>
      <c r="I6" s="2">
        <f t="shared" si="0"/>
        <v>0</v>
      </c>
      <c r="J6" s="2">
        <f t="shared" si="1"/>
        <v>0</v>
      </c>
      <c r="K6" s="2"/>
      <c r="L6" s="2"/>
      <c r="M6" s="2"/>
      <c r="N6" s="2"/>
      <c r="O6" s="2"/>
      <c r="Q6" s="10" t="s">
        <v>553</v>
      </c>
      <c r="R6">
        <v>5</v>
      </c>
      <c r="S6">
        <v>0</v>
      </c>
      <c r="T6">
        <v>6</v>
      </c>
      <c r="U6">
        <v>0</v>
      </c>
    </row>
    <row r="7" spans="1:27">
      <c r="A7" s="18" t="s">
        <v>555</v>
      </c>
      <c r="B7" s="18" t="s">
        <v>225</v>
      </c>
      <c r="C7" s="2" t="s">
        <v>226</v>
      </c>
      <c r="D7" s="2" t="s">
        <v>815</v>
      </c>
      <c r="E7" s="2">
        <f>_xlfn.XLOOKUP(B7,Sheet1!A:A,Sheet1!N:N,0)</f>
        <v>0</v>
      </c>
      <c r="F7" s="2">
        <f>_xlfn.XLOOKUP(B7,Sheet1!A:A,Sheet1!O:O,0)</f>
        <v>0</v>
      </c>
      <c r="G7" s="2">
        <v>1</v>
      </c>
      <c r="H7" s="2">
        <v>1</v>
      </c>
      <c r="I7" s="2">
        <f t="shared" si="0"/>
        <v>0</v>
      </c>
      <c r="J7" s="2">
        <f t="shared" si="1"/>
        <v>0</v>
      </c>
      <c r="K7" s="2"/>
      <c r="L7" s="2"/>
      <c r="M7" s="2"/>
      <c r="N7" s="2"/>
      <c r="O7" s="2"/>
      <c r="Q7" s="10" t="s">
        <v>551</v>
      </c>
      <c r="R7">
        <v>5</v>
      </c>
      <c r="S7">
        <v>0</v>
      </c>
      <c r="T7">
        <v>8</v>
      </c>
      <c r="U7">
        <v>1</v>
      </c>
    </row>
    <row r="8" spans="1:27">
      <c r="A8" s="18" t="s">
        <v>555</v>
      </c>
      <c r="B8" s="18" t="s">
        <v>198</v>
      </c>
      <c r="C8" s="2" t="s">
        <v>199</v>
      </c>
      <c r="D8" s="2" t="s">
        <v>543</v>
      </c>
      <c r="E8" s="2">
        <f>_xlfn.XLOOKUP(B8,Sheet1!A:A,Sheet1!N:N,0)</f>
        <v>0</v>
      </c>
      <c r="F8" s="2">
        <f>_xlfn.XLOOKUP(B8,Sheet1!A:A,Sheet1!O:O,0)</f>
        <v>0</v>
      </c>
      <c r="G8" s="2">
        <v>1</v>
      </c>
      <c r="H8" s="2">
        <v>1</v>
      </c>
      <c r="I8" s="2">
        <f t="shared" si="0"/>
        <v>0</v>
      </c>
      <c r="J8" s="2">
        <f t="shared" si="1"/>
        <v>0</v>
      </c>
      <c r="K8" s="2"/>
      <c r="L8" s="2"/>
      <c r="M8" s="2"/>
      <c r="N8" s="2"/>
      <c r="O8" s="2"/>
      <c r="Q8" s="10" t="s">
        <v>557</v>
      </c>
      <c r="R8">
        <v>4</v>
      </c>
      <c r="S8">
        <v>0</v>
      </c>
      <c r="T8">
        <v>5</v>
      </c>
      <c r="U8">
        <v>0</v>
      </c>
    </row>
    <row r="9" spans="1:27">
      <c r="A9" s="18" t="s">
        <v>555</v>
      </c>
      <c r="B9" s="18" t="s">
        <v>237</v>
      </c>
      <c r="C9" s="2" t="s">
        <v>238</v>
      </c>
      <c r="D9" s="2" t="s">
        <v>543</v>
      </c>
      <c r="E9" s="2">
        <f>_xlfn.XLOOKUP(B9,Sheet1!A:A,Sheet1!N:N,0)</f>
        <v>0</v>
      </c>
      <c r="F9" s="2">
        <f>_xlfn.XLOOKUP(B9,Sheet1!A:A,Sheet1!O:O,0)</f>
        <v>0</v>
      </c>
      <c r="G9" s="2">
        <v>1</v>
      </c>
      <c r="H9" s="2">
        <v>1</v>
      </c>
      <c r="I9" s="2">
        <f t="shared" si="0"/>
        <v>0</v>
      </c>
      <c r="J9" s="2">
        <f t="shared" si="1"/>
        <v>0</v>
      </c>
      <c r="K9" s="2"/>
      <c r="L9" s="2"/>
      <c r="M9" s="2"/>
      <c r="N9" s="2"/>
      <c r="O9" s="2"/>
      <c r="Q9" s="10" t="s">
        <v>886</v>
      </c>
      <c r="R9">
        <v>12</v>
      </c>
      <c r="S9">
        <v>2</v>
      </c>
      <c r="T9">
        <v>8</v>
      </c>
      <c r="U9">
        <v>0</v>
      </c>
    </row>
    <row r="10" spans="1:27">
      <c r="A10" s="18" t="s">
        <v>555</v>
      </c>
      <c r="B10" s="18" t="s">
        <v>258</v>
      </c>
      <c r="C10" s="2" t="s">
        <v>259</v>
      </c>
      <c r="D10" s="2" t="s">
        <v>543</v>
      </c>
      <c r="E10" s="2">
        <f>_xlfn.XLOOKUP(B10,Sheet1!A:A,Sheet1!N:N,0)</f>
        <v>0</v>
      </c>
      <c r="F10" s="2">
        <f>_xlfn.XLOOKUP(B10,Sheet1!A:A,Sheet1!O:O,0)</f>
        <v>0</v>
      </c>
      <c r="G10" s="2">
        <v>1</v>
      </c>
      <c r="H10" s="2">
        <v>1</v>
      </c>
      <c r="I10" s="2">
        <f t="shared" si="0"/>
        <v>0</v>
      </c>
      <c r="J10" s="2">
        <f t="shared" si="1"/>
        <v>0</v>
      </c>
      <c r="K10" s="2"/>
      <c r="L10" s="2"/>
      <c r="M10" s="2"/>
      <c r="N10" s="2"/>
      <c r="O10" s="2"/>
      <c r="Q10" s="10" t="s">
        <v>566</v>
      </c>
      <c r="R10">
        <v>36</v>
      </c>
      <c r="S10">
        <v>2</v>
      </c>
      <c r="T10">
        <v>41</v>
      </c>
      <c r="U10">
        <v>1</v>
      </c>
    </row>
    <row r="11" spans="1:27">
      <c r="A11" s="18" t="s">
        <v>555</v>
      </c>
      <c r="B11" s="18" t="s">
        <v>279</v>
      </c>
      <c r="C11" s="2" t="s">
        <v>280</v>
      </c>
      <c r="D11" s="2" t="s">
        <v>543</v>
      </c>
      <c r="E11" s="2">
        <f>_xlfn.XLOOKUP(B11,Sheet1!A:A,Sheet1!N:N,0)</f>
        <v>0</v>
      </c>
      <c r="F11" s="2">
        <f>_xlfn.XLOOKUP(B11,Sheet1!A:A,Sheet1!O:O,0)</f>
        <v>0</v>
      </c>
      <c r="G11" s="2">
        <v>1</v>
      </c>
      <c r="H11" s="2">
        <v>1</v>
      </c>
      <c r="I11" s="2">
        <f t="shared" si="0"/>
        <v>0</v>
      </c>
      <c r="J11" s="2">
        <f t="shared" si="1"/>
        <v>0</v>
      </c>
      <c r="K11" s="2"/>
      <c r="L11" s="2"/>
      <c r="M11" s="2"/>
      <c r="N11" s="2"/>
      <c r="O11" s="2"/>
    </row>
    <row r="12" spans="1:27">
      <c r="A12" s="18" t="s">
        <v>555</v>
      </c>
      <c r="B12" s="18" t="s">
        <v>189</v>
      </c>
      <c r="C12" s="2" t="s">
        <v>190</v>
      </c>
      <c r="D12" s="2" t="s">
        <v>543</v>
      </c>
      <c r="E12" s="2">
        <f>_xlfn.XLOOKUP(B12,Sheet1!A:A,Sheet1!N:N,0)</f>
        <v>0</v>
      </c>
      <c r="F12" s="2">
        <f>_xlfn.XLOOKUP(B12,Sheet1!A:A,Sheet1!O:O,0)</f>
        <v>1</v>
      </c>
      <c r="G12" s="2">
        <v>1</v>
      </c>
      <c r="H12" s="2">
        <v>0</v>
      </c>
      <c r="I12" s="2">
        <f t="shared" si="0"/>
        <v>0</v>
      </c>
      <c r="J12" s="2">
        <f t="shared" si="1"/>
        <v>0</v>
      </c>
      <c r="K12" s="2"/>
      <c r="L12" s="2"/>
      <c r="M12" s="2"/>
      <c r="N12" s="2"/>
      <c r="O12" s="2"/>
      <c r="Q12" s="9" t="s">
        <v>807</v>
      </c>
      <c r="R12" t="s">
        <v>606</v>
      </c>
      <c r="S12" s="42"/>
      <c r="T12" s="42"/>
      <c r="U12" s="42"/>
    </row>
    <row r="13" spans="1:27">
      <c r="A13" s="18" t="s">
        <v>555</v>
      </c>
      <c r="B13" s="18" t="s">
        <v>254</v>
      </c>
      <c r="C13" s="2" t="s">
        <v>255</v>
      </c>
      <c r="D13" s="2" t="s">
        <v>543</v>
      </c>
      <c r="E13" s="2">
        <f>_xlfn.XLOOKUP(B13,Sheet1!A:A,Sheet1!N:N,0)</f>
        <v>1</v>
      </c>
      <c r="F13" s="2">
        <f>_xlfn.XLOOKUP(B13,Sheet1!A:A,Sheet1!O:O,0)</f>
        <v>0</v>
      </c>
      <c r="G13" s="2"/>
      <c r="H13" s="2">
        <v>1</v>
      </c>
      <c r="I13" s="2">
        <f t="shared" si="0"/>
        <v>0</v>
      </c>
      <c r="J13" s="2">
        <f t="shared" si="1"/>
        <v>0</v>
      </c>
      <c r="K13" s="2"/>
      <c r="L13" s="2"/>
      <c r="M13" s="2"/>
      <c r="N13" s="2"/>
      <c r="O13" s="2"/>
    </row>
    <row r="14" spans="1:27">
      <c r="A14" s="18" t="s">
        <v>555</v>
      </c>
      <c r="B14" s="18" t="s">
        <v>260</v>
      </c>
      <c r="C14" s="2" t="s">
        <v>261</v>
      </c>
      <c r="D14" s="2" t="s">
        <v>543</v>
      </c>
      <c r="E14" s="2">
        <f>_xlfn.XLOOKUP(B14,Sheet1!A:A,Sheet1!N:N,0)</f>
        <v>0</v>
      </c>
      <c r="F14" s="2">
        <f>_xlfn.XLOOKUP(B14,Sheet1!A:A,Sheet1!O:O,0)</f>
        <v>0</v>
      </c>
      <c r="G14" s="2">
        <v>1</v>
      </c>
      <c r="H14" s="2">
        <v>1</v>
      </c>
      <c r="I14" s="2">
        <f t="shared" si="0"/>
        <v>0</v>
      </c>
      <c r="J14" s="2">
        <f t="shared" si="1"/>
        <v>0</v>
      </c>
      <c r="K14" s="2"/>
      <c r="L14" s="2"/>
      <c r="M14" s="2"/>
      <c r="N14" s="2"/>
      <c r="O14" s="2"/>
      <c r="R14" s="9" t="s">
        <v>711</v>
      </c>
    </row>
    <row r="15" spans="1:27">
      <c r="A15" s="18" t="s">
        <v>555</v>
      </c>
      <c r="B15" s="18" t="s">
        <v>283</v>
      </c>
      <c r="C15" s="2" t="s">
        <v>284</v>
      </c>
      <c r="D15" s="2" t="s">
        <v>543</v>
      </c>
      <c r="E15" s="2">
        <f>_xlfn.XLOOKUP(B15,Sheet1!A:A,Sheet1!N:N,0)</f>
        <v>0</v>
      </c>
      <c r="F15" s="2">
        <f>_xlfn.XLOOKUP(B15,Sheet1!A:A,Sheet1!O:O,0)</f>
        <v>0</v>
      </c>
      <c r="G15" s="2">
        <v>1</v>
      </c>
      <c r="H15" s="2">
        <v>1</v>
      </c>
      <c r="I15" s="2">
        <f t="shared" si="0"/>
        <v>0</v>
      </c>
      <c r="J15" s="2">
        <f t="shared" si="1"/>
        <v>0</v>
      </c>
      <c r="K15" s="2"/>
      <c r="L15" s="2"/>
      <c r="M15" s="2"/>
      <c r="N15" s="2"/>
      <c r="O15" s="2"/>
      <c r="R15" t="s">
        <v>811</v>
      </c>
      <c r="V15" t="s">
        <v>813</v>
      </c>
      <c r="Z15" t="s">
        <v>818</v>
      </c>
      <c r="AA15" t="s">
        <v>819</v>
      </c>
    </row>
    <row r="16" spans="1:27">
      <c r="A16" s="18" t="s">
        <v>555</v>
      </c>
      <c r="B16" s="18" t="s">
        <v>285</v>
      </c>
      <c r="C16" s="2" t="s">
        <v>286</v>
      </c>
      <c r="D16" s="2" t="s">
        <v>543</v>
      </c>
      <c r="E16" s="2">
        <f>_xlfn.XLOOKUP(B16,Sheet1!A:A,Sheet1!N:N,0)</f>
        <v>0</v>
      </c>
      <c r="F16" s="2">
        <f>_xlfn.XLOOKUP(B16,Sheet1!A:A,Sheet1!O:O,0)</f>
        <v>0</v>
      </c>
      <c r="G16" s="2">
        <v>1</v>
      </c>
      <c r="H16" s="2">
        <v>1</v>
      </c>
      <c r="I16" s="2">
        <f t="shared" si="0"/>
        <v>0</v>
      </c>
      <c r="J16" s="2">
        <f t="shared" si="1"/>
        <v>0</v>
      </c>
      <c r="K16" s="2"/>
      <c r="L16" s="2"/>
      <c r="M16" s="2"/>
      <c r="N16" s="2"/>
      <c r="O16" s="2"/>
      <c r="Q16" s="9" t="s">
        <v>565</v>
      </c>
      <c r="R16" t="s">
        <v>739</v>
      </c>
      <c r="S16" t="s">
        <v>740</v>
      </c>
      <c r="T16" t="s">
        <v>741</v>
      </c>
      <c r="U16" t="s">
        <v>629</v>
      </c>
      <c r="V16" t="s">
        <v>739</v>
      </c>
      <c r="W16" t="s">
        <v>740</v>
      </c>
      <c r="X16" t="s">
        <v>741</v>
      </c>
      <c r="Y16" t="s">
        <v>629</v>
      </c>
    </row>
    <row r="17" spans="1:27">
      <c r="A17" s="18" t="s">
        <v>555</v>
      </c>
      <c r="B17" s="18" t="s">
        <v>191</v>
      </c>
      <c r="C17" s="2" t="s">
        <v>192</v>
      </c>
      <c r="D17" s="2" t="s">
        <v>543</v>
      </c>
      <c r="E17" s="2">
        <f>_xlfn.XLOOKUP(B17,Sheet1!A:A,Sheet1!N:N,0)</f>
        <v>0</v>
      </c>
      <c r="F17" s="2">
        <f>_xlfn.XLOOKUP(B17,Sheet1!A:A,Sheet1!O:O,0)</f>
        <v>0</v>
      </c>
      <c r="G17" s="2">
        <v>1</v>
      </c>
      <c r="H17" s="2">
        <v>1</v>
      </c>
      <c r="I17" s="2">
        <f t="shared" si="0"/>
        <v>0</v>
      </c>
      <c r="J17" s="2">
        <f t="shared" si="1"/>
        <v>0</v>
      </c>
      <c r="K17" s="2" t="s">
        <v>809</v>
      </c>
      <c r="L17" s="2"/>
      <c r="M17" s="2" t="s">
        <v>820</v>
      </c>
      <c r="N17" s="2"/>
      <c r="O17" s="2"/>
      <c r="Q17" s="10" t="s">
        <v>555</v>
      </c>
      <c r="U17">
        <v>1</v>
      </c>
      <c r="Y17">
        <v>3</v>
      </c>
      <c r="Z17">
        <v>1</v>
      </c>
      <c r="AA17">
        <v>3</v>
      </c>
    </row>
    <row r="18" spans="1:27">
      <c r="A18" s="18" t="s">
        <v>555</v>
      </c>
      <c r="B18" s="18" t="s">
        <v>196</v>
      </c>
      <c r="C18" s="2" t="s">
        <v>197</v>
      </c>
      <c r="D18" s="2" t="s">
        <v>543</v>
      </c>
      <c r="E18" s="2">
        <f>_xlfn.XLOOKUP(B18,Sheet1!A:A,Sheet1!N:N,0)</f>
        <v>0</v>
      </c>
      <c r="F18" s="2">
        <f>_xlfn.XLOOKUP(B18,Sheet1!A:A,Sheet1!O:O,0)</f>
        <v>0</v>
      </c>
      <c r="G18" s="2">
        <v>1</v>
      </c>
      <c r="H18" s="2">
        <v>1</v>
      </c>
      <c r="I18" s="2">
        <f t="shared" si="0"/>
        <v>0</v>
      </c>
      <c r="J18" s="2">
        <f t="shared" si="1"/>
        <v>0</v>
      </c>
      <c r="K18" s="2"/>
      <c r="L18" s="2"/>
      <c r="M18" s="2"/>
      <c r="N18" s="2"/>
      <c r="O18" s="2"/>
      <c r="Q18" s="10" t="s">
        <v>549</v>
      </c>
      <c r="S18">
        <v>1</v>
      </c>
      <c r="T18">
        <v>2</v>
      </c>
      <c r="U18">
        <v>6</v>
      </c>
      <c r="W18">
        <v>1</v>
      </c>
      <c r="X18">
        <v>2</v>
      </c>
      <c r="Y18">
        <v>8</v>
      </c>
      <c r="Z18">
        <v>9</v>
      </c>
      <c r="AA18">
        <v>11</v>
      </c>
    </row>
    <row r="19" spans="1:27">
      <c r="A19" s="18" t="s">
        <v>555</v>
      </c>
      <c r="B19" s="18" t="s">
        <v>262</v>
      </c>
      <c r="C19" s="2" t="s">
        <v>263</v>
      </c>
      <c r="D19" s="2" t="s">
        <v>543</v>
      </c>
      <c r="E19" s="2">
        <f>_xlfn.XLOOKUP(B19,Sheet1!A:A,Sheet1!N:N,0)</f>
        <v>0</v>
      </c>
      <c r="F19" s="2">
        <f>_xlfn.XLOOKUP(B19,Sheet1!A:A,Sheet1!O:O,0)</f>
        <v>0</v>
      </c>
      <c r="G19" s="2">
        <v>1</v>
      </c>
      <c r="H19" s="2">
        <v>1</v>
      </c>
      <c r="I19" s="2">
        <f t="shared" si="0"/>
        <v>0</v>
      </c>
      <c r="J19" s="2">
        <f t="shared" si="1"/>
        <v>0</v>
      </c>
      <c r="K19" s="2"/>
      <c r="L19" s="2"/>
      <c r="M19" s="2"/>
      <c r="N19" s="2"/>
      <c r="O19" s="2"/>
      <c r="Q19" s="10" t="s">
        <v>553</v>
      </c>
      <c r="R19">
        <v>1</v>
      </c>
      <c r="S19">
        <v>3</v>
      </c>
      <c r="U19">
        <v>1</v>
      </c>
      <c r="V19">
        <v>1</v>
      </c>
      <c r="W19">
        <v>4</v>
      </c>
      <c r="Y19">
        <v>1</v>
      </c>
      <c r="Z19">
        <v>5</v>
      </c>
      <c r="AA19">
        <v>6</v>
      </c>
    </row>
    <row r="20" spans="1:27">
      <c r="A20" s="18" t="s">
        <v>555</v>
      </c>
      <c r="B20" s="18" t="s">
        <v>287</v>
      </c>
      <c r="C20" s="2" t="s">
        <v>288</v>
      </c>
      <c r="D20" s="2" t="s">
        <v>543</v>
      </c>
      <c r="E20" s="2">
        <f>_xlfn.XLOOKUP(B20,Sheet1!A:A,Sheet1!N:N,0)</f>
        <v>0</v>
      </c>
      <c r="F20" s="2">
        <f>_xlfn.XLOOKUP(B20,Sheet1!A:A,Sheet1!O:O,0)</f>
        <v>0</v>
      </c>
      <c r="G20" s="2">
        <v>1</v>
      </c>
      <c r="H20" s="2">
        <v>1</v>
      </c>
      <c r="I20" s="2">
        <f t="shared" si="0"/>
        <v>0</v>
      </c>
      <c r="J20" s="2">
        <f t="shared" si="1"/>
        <v>0</v>
      </c>
      <c r="K20" s="2"/>
      <c r="L20" s="2"/>
      <c r="M20" s="2"/>
      <c r="N20" s="2"/>
      <c r="O20" s="2"/>
      <c r="Q20" s="10" t="s">
        <v>551</v>
      </c>
      <c r="U20">
        <v>5</v>
      </c>
      <c r="Y20">
        <v>8</v>
      </c>
      <c r="Z20">
        <v>5</v>
      </c>
      <c r="AA20">
        <v>8</v>
      </c>
    </row>
    <row r="21" spans="1:27">
      <c r="A21" s="19" t="s">
        <v>555</v>
      </c>
      <c r="B21" s="18" t="s">
        <v>249</v>
      </c>
      <c r="C21" s="2" t="s">
        <v>250</v>
      </c>
      <c r="D21" s="2" t="s">
        <v>543</v>
      </c>
      <c r="E21" s="2">
        <f>_xlfn.XLOOKUP(B21,Sheet1!A:A,Sheet1!N:N,0)</f>
        <v>0</v>
      </c>
      <c r="F21" s="2">
        <f>_xlfn.XLOOKUP(B21,Sheet1!A:A,Sheet1!O:O,0)</f>
        <v>0</v>
      </c>
      <c r="G21" s="2">
        <v>1</v>
      </c>
      <c r="H21" s="2">
        <v>1</v>
      </c>
      <c r="I21" s="2">
        <f t="shared" si="0"/>
        <v>0</v>
      </c>
      <c r="J21" s="2">
        <f t="shared" si="1"/>
        <v>0</v>
      </c>
      <c r="K21" s="2"/>
      <c r="L21" s="2"/>
      <c r="M21" s="2"/>
      <c r="N21" s="2"/>
      <c r="O21" s="2"/>
      <c r="Q21" s="10" t="s">
        <v>557</v>
      </c>
      <c r="R21">
        <v>1</v>
      </c>
      <c r="S21">
        <v>1</v>
      </c>
      <c r="U21">
        <v>2</v>
      </c>
      <c r="V21">
        <v>2</v>
      </c>
      <c r="W21">
        <v>1</v>
      </c>
      <c r="Y21">
        <v>2</v>
      </c>
      <c r="Z21">
        <v>4</v>
      </c>
      <c r="AA21">
        <v>5</v>
      </c>
    </row>
    <row r="22" spans="1:27">
      <c r="A22" s="18" t="s">
        <v>549</v>
      </c>
      <c r="B22" s="18" t="s">
        <v>22</v>
      </c>
      <c r="C22" s="2" t="s">
        <v>23</v>
      </c>
      <c r="D22" s="2" t="s">
        <v>815</v>
      </c>
      <c r="E22" s="2">
        <f>_xlfn.XLOOKUP(B22,Sheet1!A:A,Sheet1!N:N,0)</f>
        <v>0</v>
      </c>
      <c r="F22" s="2">
        <f>_xlfn.XLOOKUP(B22,Sheet1!A:A,Sheet1!O:O,0)</f>
        <v>0</v>
      </c>
      <c r="G22" s="2">
        <v>1</v>
      </c>
      <c r="H22" s="2">
        <v>1</v>
      </c>
      <c r="I22" s="2">
        <f t="shared" si="0"/>
        <v>0</v>
      </c>
      <c r="J22" s="2">
        <f t="shared" si="1"/>
        <v>0</v>
      </c>
      <c r="K22" s="2"/>
      <c r="L22" s="2"/>
      <c r="M22" s="43"/>
      <c r="N22" s="43"/>
      <c r="O22" s="43"/>
      <c r="Q22" s="10" t="s">
        <v>886</v>
      </c>
      <c r="S22">
        <v>6</v>
      </c>
      <c r="U22">
        <v>6</v>
      </c>
      <c r="W22">
        <v>3</v>
      </c>
      <c r="Y22">
        <v>5</v>
      </c>
      <c r="Z22">
        <v>12</v>
      </c>
      <c r="AA22">
        <v>8</v>
      </c>
    </row>
    <row r="23" spans="1:27">
      <c r="A23" s="18" t="s">
        <v>549</v>
      </c>
      <c r="B23" s="18" t="s">
        <v>24</v>
      </c>
      <c r="C23" s="2" t="s">
        <v>25</v>
      </c>
      <c r="D23" s="2" t="s">
        <v>543</v>
      </c>
      <c r="E23" s="2">
        <f>_xlfn.XLOOKUP(B23,Sheet1!A:A,Sheet1!N:N,0)</f>
        <v>0</v>
      </c>
      <c r="F23" s="2">
        <f>_xlfn.XLOOKUP(B23,Sheet1!A:A,Sheet1!O:O,0)</f>
        <v>0</v>
      </c>
      <c r="G23" s="2">
        <v>1</v>
      </c>
      <c r="H23" s="2">
        <v>1</v>
      </c>
      <c r="I23" s="2">
        <f t="shared" si="0"/>
        <v>0</v>
      </c>
      <c r="J23" s="2">
        <f t="shared" si="1"/>
        <v>0</v>
      </c>
      <c r="K23" s="43" t="s">
        <v>752</v>
      </c>
      <c r="L23" s="43" t="s">
        <v>821</v>
      </c>
      <c r="M23" s="43" t="s">
        <v>752</v>
      </c>
      <c r="N23" s="43" t="s">
        <v>821</v>
      </c>
      <c r="O23" s="43" t="s">
        <v>822</v>
      </c>
      <c r="Q23" s="10" t="s">
        <v>566</v>
      </c>
      <c r="R23">
        <v>2</v>
      </c>
      <c r="S23">
        <v>11</v>
      </c>
      <c r="T23">
        <v>2</v>
      </c>
      <c r="U23">
        <v>21</v>
      </c>
      <c r="V23">
        <v>3</v>
      </c>
      <c r="W23">
        <v>9</v>
      </c>
      <c r="X23">
        <v>2</v>
      </c>
      <c r="Y23">
        <v>27</v>
      </c>
      <c r="Z23">
        <v>36</v>
      </c>
      <c r="AA23">
        <v>41</v>
      </c>
    </row>
    <row r="24" spans="1:27">
      <c r="A24" s="18" t="s">
        <v>549</v>
      </c>
      <c r="B24" s="18" t="s">
        <v>48</v>
      </c>
      <c r="C24" s="2" t="s">
        <v>49</v>
      </c>
      <c r="D24" s="2" t="s">
        <v>815</v>
      </c>
      <c r="E24" s="2">
        <f>_xlfn.XLOOKUP(B24,Sheet1!A:A,Sheet1!N:N,0)</f>
        <v>0</v>
      </c>
      <c r="F24" s="2">
        <f>_xlfn.XLOOKUP(B24,Sheet1!A:A,Sheet1!O:O,0)</f>
        <v>0</v>
      </c>
      <c r="G24" s="2">
        <v>1</v>
      </c>
      <c r="H24" s="2">
        <v>1</v>
      </c>
      <c r="I24" s="2">
        <f t="shared" si="0"/>
        <v>0</v>
      </c>
      <c r="J24" s="2">
        <f t="shared" si="1"/>
        <v>0</v>
      </c>
      <c r="K24" s="2"/>
      <c r="L24" s="2"/>
      <c r="M24" s="43"/>
      <c r="N24" s="43"/>
      <c r="O24" s="43" t="s">
        <v>823</v>
      </c>
    </row>
    <row r="25" spans="1:27">
      <c r="A25" s="18" t="s">
        <v>549</v>
      </c>
      <c r="B25" s="18" t="s">
        <v>56</v>
      </c>
      <c r="C25" s="2" t="s">
        <v>57</v>
      </c>
      <c r="D25" s="2" t="s">
        <v>543</v>
      </c>
      <c r="E25" s="2">
        <f>_xlfn.XLOOKUP(B25,Sheet1!A:A,Sheet1!N:N,0)</f>
        <v>0</v>
      </c>
      <c r="F25" s="2">
        <f>_xlfn.XLOOKUP(B25,Sheet1!A:A,Sheet1!O:O,0)</f>
        <v>0</v>
      </c>
      <c r="G25" s="2">
        <v>1</v>
      </c>
      <c r="H25" s="2">
        <v>1</v>
      </c>
      <c r="I25" s="2">
        <f t="shared" si="0"/>
        <v>0</v>
      </c>
      <c r="J25" s="2">
        <f t="shared" si="1"/>
        <v>0</v>
      </c>
      <c r="K25" s="2"/>
      <c r="L25" s="2"/>
      <c r="M25" s="43"/>
      <c r="N25" s="43"/>
      <c r="O25" s="43" t="s">
        <v>772</v>
      </c>
    </row>
    <row r="26" spans="1:27">
      <c r="A26" s="18" t="s">
        <v>549</v>
      </c>
      <c r="B26" s="18" t="s">
        <v>54</v>
      </c>
      <c r="C26" s="2" t="s">
        <v>55</v>
      </c>
      <c r="D26" s="2" t="s">
        <v>543</v>
      </c>
      <c r="E26" s="2">
        <f>_xlfn.XLOOKUP(B26,Sheet1!A:A,Sheet1!N:N,0)</f>
        <v>0</v>
      </c>
      <c r="F26" s="2">
        <f>_xlfn.XLOOKUP(B26,Sheet1!A:A,Sheet1!O:O,0)</f>
        <v>0</v>
      </c>
      <c r="G26" s="2">
        <v>1</v>
      </c>
      <c r="H26" s="2">
        <v>1</v>
      </c>
      <c r="I26" s="2">
        <f t="shared" si="0"/>
        <v>0</v>
      </c>
      <c r="J26" s="2">
        <f t="shared" si="1"/>
        <v>0</v>
      </c>
      <c r="K26" s="2"/>
      <c r="L26" s="2"/>
      <c r="M26" s="43"/>
      <c r="N26" s="43"/>
      <c r="O26" s="43"/>
    </row>
    <row r="27" spans="1:27">
      <c r="A27" s="18" t="s">
        <v>549</v>
      </c>
      <c r="B27" s="18" t="s">
        <v>32</v>
      </c>
      <c r="C27" s="2" t="s">
        <v>33</v>
      </c>
      <c r="D27" s="2" t="s">
        <v>543</v>
      </c>
      <c r="E27" s="2">
        <f>_xlfn.XLOOKUP(B27,Sheet1!A:A,Sheet1!N:N,0)</f>
        <v>0</v>
      </c>
      <c r="F27" s="2">
        <f>_xlfn.XLOOKUP(B27,Sheet1!A:A,Sheet1!O:O,0)</f>
        <v>2</v>
      </c>
      <c r="G27" s="2">
        <v>1</v>
      </c>
      <c r="H27" s="2">
        <v>0</v>
      </c>
      <c r="I27" s="2">
        <f t="shared" si="0"/>
        <v>0</v>
      </c>
      <c r="J27" s="2">
        <f t="shared" si="1"/>
        <v>0</v>
      </c>
      <c r="K27" s="2"/>
      <c r="L27" s="2"/>
      <c r="M27" s="43"/>
      <c r="N27" s="43"/>
      <c r="O27" s="43"/>
    </row>
    <row r="28" spans="1:27">
      <c r="A28" s="18" t="s">
        <v>549</v>
      </c>
      <c r="B28" s="18" t="s">
        <v>52</v>
      </c>
      <c r="C28" s="2" t="s">
        <v>53</v>
      </c>
      <c r="D28" s="2" t="s">
        <v>545</v>
      </c>
      <c r="E28" s="2">
        <f>_xlfn.XLOOKUP(B28,Sheet1!A:A,Sheet1!N:N,0)</f>
        <v>0</v>
      </c>
      <c r="F28" s="2">
        <f>_xlfn.XLOOKUP(B28,Sheet1!A:A,Sheet1!O:O,0)</f>
        <v>0</v>
      </c>
      <c r="G28" s="2">
        <v>1</v>
      </c>
      <c r="H28" s="2">
        <v>1</v>
      </c>
      <c r="I28" s="2">
        <f t="shared" si="0"/>
        <v>0</v>
      </c>
      <c r="J28" s="2">
        <f t="shared" si="1"/>
        <v>0</v>
      </c>
      <c r="K28" s="2"/>
      <c r="L28" s="2"/>
      <c r="M28" s="43"/>
      <c r="N28" s="43"/>
      <c r="O28" s="43" t="s">
        <v>824</v>
      </c>
    </row>
    <row r="29" spans="1:27">
      <c r="A29" s="18" t="s">
        <v>549</v>
      </c>
      <c r="B29" s="18" t="s">
        <v>40</v>
      </c>
      <c r="C29" s="2" t="s">
        <v>41</v>
      </c>
      <c r="D29" s="2" t="s">
        <v>543</v>
      </c>
      <c r="E29" s="2">
        <f>_xlfn.XLOOKUP(B29,Sheet1!A:A,Sheet1!N:N,0)</f>
        <v>0</v>
      </c>
      <c r="F29" s="2">
        <f>_xlfn.XLOOKUP(B29,Sheet1!A:A,Sheet1!O:O,0)</f>
        <v>0</v>
      </c>
      <c r="G29" s="2">
        <v>1</v>
      </c>
      <c r="H29" s="2">
        <v>1</v>
      </c>
      <c r="I29" s="2">
        <f t="shared" si="0"/>
        <v>0</v>
      </c>
      <c r="J29" s="2">
        <f t="shared" si="1"/>
        <v>0</v>
      </c>
      <c r="K29" s="43" t="s">
        <v>825</v>
      </c>
      <c r="L29" s="43" t="s">
        <v>752</v>
      </c>
      <c r="M29" s="43" t="s">
        <v>825</v>
      </c>
      <c r="N29" s="43" t="s">
        <v>752</v>
      </c>
      <c r="O29" s="43"/>
    </row>
    <row r="30" spans="1:27">
      <c r="A30" s="18" t="s">
        <v>549</v>
      </c>
      <c r="B30" s="18" t="s">
        <v>83</v>
      </c>
      <c r="C30" s="2" t="s">
        <v>84</v>
      </c>
      <c r="D30" s="2" t="s">
        <v>543</v>
      </c>
      <c r="E30" s="2">
        <f>_xlfn.XLOOKUP(B30,Sheet1!A:A,Sheet1!N:N,0)</f>
        <v>0</v>
      </c>
      <c r="F30" s="2">
        <f>_xlfn.XLOOKUP(B30,Sheet1!A:A,Sheet1!O:O,0)</f>
        <v>0</v>
      </c>
      <c r="G30" s="2">
        <v>1</v>
      </c>
      <c r="H30" s="2">
        <v>1</v>
      </c>
      <c r="I30" s="2">
        <f t="shared" si="0"/>
        <v>0</v>
      </c>
      <c r="J30" s="2">
        <f t="shared" si="1"/>
        <v>0</v>
      </c>
      <c r="K30" s="43" t="s">
        <v>741</v>
      </c>
      <c r="L30" s="43" t="s">
        <v>742</v>
      </c>
      <c r="M30" s="43" t="s">
        <v>741</v>
      </c>
      <c r="N30" s="43" t="s">
        <v>742</v>
      </c>
      <c r="O30" s="43" t="s">
        <v>826</v>
      </c>
    </row>
    <row r="31" spans="1:27">
      <c r="A31" s="18" t="s">
        <v>549</v>
      </c>
      <c r="B31" s="18" t="s">
        <v>103</v>
      </c>
      <c r="C31" s="2" t="s">
        <v>104</v>
      </c>
      <c r="D31" s="2" t="s">
        <v>543</v>
      </c>
      <c r="E31" s="2">
        <f>_xlfn.XLOOKUP(B31,Sheet1!A:A,Sheet1!N:N,0)</f>
        <v>0</v>
      </c>
      <c r="F31" s="2">
        <f>_xlfn.XLOOKUP(B31,Sheet1!A:A,Sheet1!O:O,0)</f>
        <v>0</v>
      </c>
      <c r="G31" s="2">
        <v>1</v>
      </c>
      <c r="H31" s="2">
        <v>1</v>
      </c>
      <c r="I31" s="2">
        <f t="shared" si="0"/>
        <v>0</v>
      </c>
      <c r="J31" s="2">
        <f t="shared" si="1"/>
        <v>0</v>
      </c>
      <c r="K31" s="2"/>
      <c r="L31" s="2"/>
      <c r="M31" s="43"/>
      <c r="N31" s="43"/>
      <c r="O31" s="43" t="s">
        <v>823</v>
      </c>
    </row>
    <row r="32" spans="1:27">
      <c r="A32" s="18" t="s">
        <v>549</v>
      </c>
      <c r="B32" s="18" t="s">
        <v>81</v>
      </c>
      <c r="C32" s="2" t="s">
        <v>82</v>
      </c>
      <c r="D32" s="2" t="s">
        <v>545</v>
      </c>
      <c r="E32" s="2">
        <f>_xlfn.XLOOKUP(B32,Sheet1!A:A,Sheet1!N:N,0)</f>
        <v>0</v>
      </c>
      <c r="F32" s="2">
        <f>_xlfn.XLOOKUP(B32,Sheet1!A:A,Sheet1!O:O,0)</f>
        <v>0</v>
      </c>
      <c r="G32" s="2">
        <v>1</v>
      </c>
      <c r="H32" s="2">
        <v>1</v>
      </c>
      <c r="I32" s="2">
        <f t="shared" si="0"/>
        <v>0</v>
      </c>
      <c r="J32" s="2">
        <f t="shared" si="1"/>
        <v>0</v>
      </c>
      <c r="K32" s="43" t="s">
        <v>741</v>
      </c>
      <c r="L32" s="43" t="s">
        <v>742</v>
      </c>
      <c r="M32" s="43" t="s">
        <v>741</v>
      </c>
      <c r="N32" s="43" t="s">
        <v>742</v>
      </c>
      <c r="O32" s="43" t="s">
        <v>827</v>
      </c>
    </row>
    <row r="33" spans="1:15">
      <c r="A33" s="18" t="s">
        <v>549</v>
      </c>
      <c r="B33" s="18" t="s">
        <v>68</v>
      </c>
      <c r="C33" s="2" t="s">
        <v>69</v>
      </c>
      <c r="D33" s="2" t="s">
        <v>545</v>
      </c>
      <c r="E33" s="2">
        <f>_xlfn.XLOOKUP(B33,Sheet1!A:A,Sheet1!N:N,0)</f>
        <v>0</v>
      </c>
      <c r="F33" s="2">
        <f>_xlfn.XLOOKUP(B33,Sheet1!A:A,Sheet1!O:O,0)</f>
        <v>0</v>
      </c>
      <c r="G33" s="2">
        <v>1</v>
      </c>
      <c r="H33" s="2">
        <v>1</v>
      </c>
      <c r="I33" s="2">
        <f t="shared" si="0"/>
        <v>0</v>
      </c>
      <c r="J33" s="2">
        <f t="shared" si="1"/>
        <v>0</v>
      </c>
      <c r="K33" s="43" t="s">
        <v>825</v>
      </c>
      <c r="L33" s="2"/>
      <c r="M33" s="43" t="s">
        <v>825</v>
      </c>
      <c r="N33" s="43"/>
      <c r="O33" s="43" t="s">
        <v>828</v>
      </c>
    </row>
    <row r="34" spans="1:15">
      <c r="A34" s="18" t="s">
        <v>549</v>
      </c>
      <c r="B34" s="18" t="s">
        <v>101</v>
      </c>
      <c r="C34" s="2" t="s">
        <v>102</v>
      </c>
      <c r="D34" s="2" t="s">
        <v>545</v>
      </c>
      <c r="E34" s="2">
        <f>_xlfn.XLOOKUP(B34,Sheet1!A:A,Sheet1!N:N,0)</f>
        <v>0</v>
      </c>
      <c r="F34" s="2">
        <f>_xlfn.XLOOKUP(B34,Sheet1!A:A,Sheet1!O:O,0)</f>
        <v>0</v>
      </c>
      <c r="G34" s="2">
        <v>1</v>
      </c>
      <c r="H34" s="2">
        <v>1</v>
      </c>
      <c r="I34" s="2">
        <f t="shared" ref="I34:I65" si="2">IF(AND(G34=1,E34&gt;0),1,0)</f>
        <v>0</v>
      </c>
      <c r="J34" s="2">
        <f t="shared" ref="J34:J65" si="3">IF(AND(H34=1,F34&gt;0),1,0)</f>
        <v>0</v>
      </c>
      <c r="K34" s="2"/>
      <c r="L34" s="2"/>
      <c r="M34" s="43"/>
      <c r="N34" s="43"/>
      <c r="O34" s="43"/>
    </row>
    <row r="35" spans="1:15">
      <c r="A35" s="18" t="s">
        <v>549</v>
      </c>
      <c r="B35" s="18" t="s">
        <v>130</v>
      </c>
      <c r="C35" s="2" t="s">
        <v>131</v>
      </c>
      <c r="D35" s="2" t="s">
        <v>545</v>
      </c>
      <c r="E35" s="2">
        <f>_xlfn.XLOOKUP(B35,Sheet1!A:A,Sheet1!N:N,0)</f>
        <v>0</v>
      </c>
      <c r="F35" s="2">
        <f>_xlfn.XLOOKUP(B35,Sheet1!A:A,Sheet1!O:O,0)</f>
        <v>0</v>
      </c>
      <c r="G35" s="2">
        <v>1</v>
      </c>
      <c r="H35" s="2">
        <v>1</v>
      </c>
      <c r="I35" s="2">
        <f t="shared" si="2"/>
        <v>0</v>
      </c>
      <c r="J35" s="2">
        <f t="shared" si="3"/>
        <v>0</v>
      </c>
      <c r="K35" s="2"/>
      <c r="L35" s="2"/>
      <c r="M35" s="43"/>
      <c r="N35" s="43"/>
      <c r="O35" s="43" t="s">
        <v>829</v>
      </c>
    </row>
    <row r="36" spans="1:15">
      <c r="A36" s="18" t="s">
        <v>549</v>
      </c>
      <c r="B36" s="18" t="s">
        <v>114</v>
      </c>
      <c r="C36" s="2" t="s">
        <v>115</v>
      </c>
      <c r="D36" s="2" t="s">
        <v>545</v>
      </c>
      <c r="E36" s="2">
        <f>_xlfn.XLOOKUP(B36,Sheet1!A:A,Sheet1!N:N,0)</f>
        <v>1</v>
      </c>
      <c r="F36" s="2">
        <f>_xlfn.XLOOKUP(B36,Sheet1!A:A,Sheet1!O:O,0)</f>
        <v>0</v>
      </c>
      <c r="G36" s="2"/>
      <c r="H36" s="2">
        <v>1</v>
      </c>
      <c r="I36" s="2">
        <f t="shared" si="2"/>
        <v>0</v>
      </c>
      <c r="J36" s="2">
        <f t="shared" si="3"/>
        <v>0</v>
      </c>
      <c r="K36" s="2"/>
      <c r="L36" s="2"/>
      <c r="M36" s="43"/>
      <c r="N36" s="43"/>
      <c r="O36" s="43"/>
    </row>
    <row r="37" spans="1:15">
      <c r="A37" s="18" t="s">
        <v>549</v>
      </c>
      <c r="B37" s="18" t="s">
        <v>99</v>
      </c>
      <c r="C37" s="2" t="s">
        <v>100</v>
      </c>
      <c r="D37" s="2" t="s">
        <v>545</v>
      </c>
      <c r="E37" s="2">
        <f>_xlfn.XLOOKUP(B37,Sheet1!A:A,Sheet1!N:N,0)</f>
        <v>0</v>
      </c>
      <c r="F37" s="2">
        <f>_xlfn.XLOOKUP(B37,Sheet1!A:A,Sheet1!O:O,0)</f>
        <v>0</v>
      </c>
      <c r="G37" s="2">
        <v>1</v>
      </c>
      <c r="H37" s="2">
        <v>1</v>
      </c>
      <c r="I37" s="2">
        <f t="shared" si="2"/>
        <v>0</v>
      </c>
      <c r="J37" s="2">
        <f t="shared" si="3"/>
        <v>0</v>
      </c>
      <c r="K37" s="43" t="s">
        <v>752</v>
      </c>
      <c r="L37" s="2"/>
      <c r="M37" s="43" t="s">
        <v>752</v>
      </c>
      <c r="N37" s="43"/>
      <c r="O37" s="43" t="s">
        <v>830</v>
      </c>
    </row>
    <row r="38" spans="1:15">
      <c r="A38" s="18" t="s">
        <v>549</v>
      </c>
      <c r="B38" s="18" t="s">
        <v>107</v>
      </c>
      <c r="C38" s="2" t="s">
        <v>108</v>
      </c>
      <c r="D38" s="2" t="s">
        <v>543</v>
      </c>
      <c r="E38" s="2">
        <f>_xlfn.XLOOKUP(B38,Sheet1!A:A,Sheet1!N:N,0)</f>
        <v>0</v>
      </c>
      <c r="F38" s="2">
        <f>_xlfn.XLOOKUP(B38,Sheet1!A:A,Sheet1!O:O,0)</f>
        <v>0</v>
      </c>
      <c r="G38" s="2">
        <v>1</v>
      </c>
      <c r="H38" s="2">
        <v>1</v>
      </c>
      <c r="I38" s="2">
        <f t="shared" si="2"/>
        <v>0</v>
      </c>
      <c r="J38" s="2">
        <f t="shared" si="3"/>
        <v>0</v>
      </c>
      <c r="K38" s="2"/>
      <c r="L38" s="2"/>
      <c r="M38" s="43"/>
      <c r="N38" s="43"/>
      <c r="O38" s="43" t="s">
        <v>823</v>
      </c>
    </row>
    <row r="39" spans="1:15">
      <c r="A39" s="18" t="s">
        <v>549</v>
      </c>
      <c r="B39" s="18" t="s">
        <v>90</v>
      </c>
      <c r="C39" s="2" t="s">
        <v>91</v>
      </c>
      <c r="D39" s="2" t="s">
        <v>545</v>
      </c>
      <c r="E39" s="2">
        <f>_xlfn.XLOOKUP(B39,Sheet1!A:A,Sheet1!N:N,0)</f>
        <v>0</v>
      </c>
      <c r="F39" s="2">
        <f>_xlfn.XLOOKUP(B39,Sheet1!A:A,Sheet1!O:O,0)</f>
        <v>0</v>
      </c>
      <c r="G39" s="2">
        <v>1</v>
      </c>
      <c r="H39" s="2">
        <v>1</v>
      </c>
      <c r="I39" s="2">
        <f t="shared" si="2"/>
        <v>0</v>
      </c>
      <c r="J39" s="2">
        <f t="shared" si="3"/>
        <v>0</v>
      </c>
      <c r="K39" s="2"/>
      <c r="L39" s="2"/>
      <c r="M39" s="43"/>
      <c r="N39" s="43"/>
      <c r="O39" s="43" t="s">
        <v>823</v>
      </c>
    </row>
    <row r="40" spans="1:15">
      <c r="A40" s="18" t="s">
        <v>549</v>
      </c>
      <c r="B40" s="18" t="s">
        <v>50</v>
      </c>
      <c r="C40" s="2" t="s">
        <v>51</v>
      </c>
      <c r="D40" s="2" t="s">
        <v>545</v>
      </c>
      <c r="E40" s="2">
        <f>_xlfn.XLOOKUP(B40,Sheet1!A:A,Sheet1!N:N,0)</f>
        <v>1</v>
      </c>
      <c r="F40" s="2">
        <f>_xlfn.XLOOKUP(B40,Sheet1!A:A,Sheet1!O:O,0)</f>
        <v>0</v>
      </c>
      <c r="G40" s="2"/>
      <c r="H40" s="2">
        <v>1</v>
      </c>
      <c r="I40" s="2">
        <f t="shared" si="2"/>
        <v>0</v>
      </c>
      <c r="J40" s="2">
        <f t="shared" si="3"/>
        <v>0</v>
      </c>
      <c r="K40" s="2"/>
      <c r="L40" s="2"/>
      <c r="M40" s="43"/>
      <c r="N40" s="43"/>
      <c r="O40" s="43"/>
    </row>
    <row r="41" spans="1:15">
      <c r="A41" s="18" t="s">
        <v>549</v>
      </c>
      <c r="B41" s="18" t="s">
        <v>88</v>
      </c>
      <c r="C41" s="2" t="s">
        <v>89</v>
      </c>
      <c r="D41" s="2" t="s">
        <v>545</v>
      </c>
      <c r="E41" s="2">
        <f>_xlfn.XLOOKUP(B41,Sheet1!A:A,Sheet1!N:N,0)</f>
        <v>0</v>
      </c>
      <c r="F41" s="2">
        <f>_xlfn.XLOOKUP(B41,Sheet1!A:A,Sheet1!O:O,0)</f>
        <v>1</v>
      </c>
      <c r="G41" s="2">
        <v>1</v>
      </c>
      <c r="H41" s="2">
        <v>0</v>
      </c>
      <c r="I41" s="2">
        <f t="shared" si="2"/>
        <v>0</v>
      </c>
      <c r="J41" s="2">
        <f t="shared" si="3"/>
        <v>0</v>
      </c>
      <c r="K41" s="2"/>
      <c r="L41" s="2"/>
      <c r="M41" s="43"/>
      <c r="N41" s="43"/>
      <c r="O41" s="43"/>
    </row>
    <row r="42" spans="1:15">
      <c r="A42" s="18" t="s">
        <v>549</v>
      </c>
      <c r="B42" s="18" t="s">
        <v>77</v>
      </c>
      <c r="C42" s="2" t="s">
        <v>78</v>
      </c>
      <c r="D42" s="2" t="s">
        <v>545</v>
      </c>
      <c r="E42" s="2">
        <f>_xlfn.XLOOKUP(B42,Sheet1!A:A,Sheet1!N:N,0)</f>
        <v>0</v>
      </c>
      <c r="F42" s="2">
        <f>_xlfn.XLOOKUP(B42,Sheet1!A:A,Sheet1!O:O,0)</f>
        <v>0</v>
      </c>
      <c r="G42" s="2">
        <v>1</v>
      </c>
      <c r="H42" s="2">
        <v>1</v>
      </c>
      <c r="I42" s="2">
        <f t="shared" si="2"/>
        <v>0</v>
      </c>
      <c r="J42" s="2">
        <f t="shared" si="3"/>
        <v>0</v>
      </c>
      <c r="K42" s="2"/>
      <c r="L42" s="2"/>
      <c r="M42" s="43"/>
      <c r="N42" s="43"/>
      <c r="O42" s="43" t="s">
        <v>831</v>
      </c>
    </row>
    <row r="43" spans="1:15">
      <c r="A43" s="18" t="s">
        <v>549</v>
      </c>
      <c r="B43" s="18" t="s">
        <v>86</v>
      </c>
      <c r="C43" s="2" t="s">
        <v>87</v>
      </c>
      <c r="D43" s="2" t="s">
        <v>545</v>
      </c>
      <c r="E43" s="2">
        <f>_xlfn.XLOOKUP(B43,Sheet1!A:A,Sheet1!N:N,0)</f>
        <v>2</v>
      </c>
      <c r="F43" s="2">
        <f>_xlfn.XLOOKUP(B43,Sheet1!A:A,Sheet1!O:O,0)</f>
        <v>0</v>
      </c>
      <c r="G43" s="2"/>
      <c r="H43" s="2">
        <v>1</v>
      </c>
      <c r="I43" s="2">
        <f t="shared" si="2"/>
        <v>0</v>
      </c>
      <c r="J43" s="2">
        <f t="shared" si="3"/>
        <v>0</v>
      </c>
      <c r="K43" s="2"/>
      <c r="L43" s="2"/>
      <c r="M43" s="43"/>
      <c r="N43" s="43"/>
      <c r="O43" s="43"/>
    </row>
    <row r="44" spans="1:15">
      <c r="A44" s="18" t="s">
        <v>549</v>
      </c>
      <c r="B44" s="18" t="s">
        <v>97</v>
      </c>
      <c r="C44" s="2" t="s">
        <v>98</v>
      </c>
      <c r="D44" s="2" t="s">
        <v>543</v>
      </c>
      <c r="E44" s="2">
        <f>_xlfn.XLOOKUP(B44,Sheet1!A:A,Sheet1!N:N,0)</f>
        <v>0</v>
      </c>
      <c r="F44" s="2">
        <f>_xlfn.XLOOKUP(B44,Sheet1!A:A,Sheet1!O:O,0)</f>
        <v>0</v>
      </c>
      <c r="G44" s="2">
        <v>1</v>
      </c>
      <c r="H44" s="2">
        <v>1</v>
      </c>
      <c r="I44" s="2">
        <f t="shared" si="2"/>
        <v>0</v>
      </c>
      <c r="J44" s="2">
        <f t="shared" si="3"/>
        <v>0</v>
      </c>
      <c r="K44" s="2"/>
      <c r="L44" s="2"/>
      <c r="M44" s="43"/>
      <c r="N44" s="43"/>
      <c r="O44" s="43" t="s">
        <v>832</v>
      </c>
    </row>
    <row r="45" spans="1:15">
      <c r="A45" s="18" t="s">
        <v>549</v>
      </c>
      <c r="B45" s="18" t="s">
        <v>20</v>
      </c>
      <c r="C45" s="2" t="s">
        <v>21</v>
      </c>
      <c r="D45" s="2" t="s">
        <v>815</v>
      </c>
      <c r="E45" s="2">
        <f>_xlfn.XLOOKUP(B45,Sheet1!A:A,Sheet1!N:N,0)</f>
        <v>0</v>
      </c>
      <c r="F45" s="2">
        <f>_xlfn.XLOOKUP(B45,Sheet1!A:A,Sheet1!O:O,0)</f>
        <v>0</v>
      </c>
      <c r="G45" s="2">
        <v>1</v>
      </c>
      <c r="H45" s="2">
        <v>1</v>
      </c>
      <c r="I45" s="2">
        <f t="shared" si="2"/>
        <v>0</v>
      </c>
      <c r="J45" s="2">
        <f t="shared" si="3"/>
        <v>0</v>
      </c>
      <c r="K45" s="2"/>
      <c r="L45" s="2"/>
      <c r="M45" s="43"/>
      <c r="N45" s="43"/>
      <c r="O45" s="43" t="s">
        <v>823</v>
      </c>
    </row>
    <row r="46" spans="1:15">
      <c r="A46" s="18" t="s">
        <v>549</v>
      </c>
      <c r="B46" s="18" t="s">
        <v>30</v>
      </c>
      <c r="C46" s="2" t="s">
        <v>31</v>
      </c>
      <c r="D46" s="2" t="s">
        <v>815</v>
      </c>
      <c r="E46" s="2">
        <f>_xlfn.XLOOKUP(B46,Sheet1!A:A,Sheet1!N:N,0)</f>
        <v>0</v>
      </c>
      <c r="F46" s="2">
        <f>_xlfn.XLOOKUP(B46,Sheet1!A:A,Sheet1!O:O,0)</f>
        <v>0</v>
      </c>
      <c r="G46" s="2">
        <v>1</v>
      </c>
      <c r="H46" s="2">
        <v>1</v>
      </c>
      <c r="I46" s="2">
        <f t="shared" si="2"/>
        <v>0</v>
      </c>
      <c r="J46" s="2">
        <f t="shared" si="3"/>
        <v>0</v>
      </c>
      <c r="K46" s="2"/>
      <c r="L46" s="2"/>
      <c r="M46" s="43"/>
      <c r="N46" s="43"/>
      <c r="O46" s="43" t="s">
        <v>833</v>
      </c>
    </row>
    <row r="47" spans="1:15">
      <c r="A47" s="18" t="s">
        <v>549</v>
      </c>
      <c r="B47" s="18" t="s">
        <v>34</v>
      </c>
      <c r="C47" s="2" t="s">
        <v>35</v>
      </c>
      <c r="D47" s="2" t="s">
        <v>543</v>
      </c>
      <c r="E47" s="2">
        <f>_xlfn.XLOOKUP(B47,Sheet1!A:A,Sheet1!N:N,0)</f>
        <v>0</v>
      </c>
      <c r="F47" s="2">
        <f>_xlfn.XLOOKUP(B47,Sheet1!A:A,Sheet1!O:O,0)</f>
        <v>0</v>
      </c>
      <c r="G47" s="2">
        <v>1</v>
      </c>
      <c r="H47" s="2">
        <v>1</v>
      </c>
      <c r="I47" s="2">
        <f t="shared" si="2"/>
        <v>0</v>
      </c>
      <c r="J47" s="2">
        <f t="shared" si="3"/>
        <v>0</v>
      </c>
      <c r="K47" s="2"/>
      <c r="L47" s="2"/>
      <c r="M47" s="43"/>
      <c r="N47" s="43"/>
      <c r="O47" s="43" t="s">
        <v>823</v>
      </c>
    </row>
    <row r="48" spans="1:15">
      <c r="A48" s="18" t="s">
        <v>549</v>
      </c>
      <c r="B48" s="18" t="s">
        <v>58</v>
      </c>
      <c r="C48" s="2" t="s">
        <v>59</v>
      </c>
      <c r="D48" s="2" t="s">
        <v>815</v>
      </c>
      <c r="E48" s="2">
        <f>_xlfn.XLOOKUP(B48,Sheet1!A:A,Sheet1!N:N,0)</f>
        <v>0</v>
      </c>
      <c r="F48" s="2">
        <f>_xlfn.XLOOKUP(B48,Sheet1!A:A,Sheet1!O:O,0)</f>
        <v>1</v>
      </c>
      <c r="G48" s="2">
        <v>1</v>
      </c>
      <c r="H48" s="2"/>
      <c r="I48" s="2">
        <f t="shared" si="2"/>
        <v>0</v>
      </c>
      <c r="J48" s="2">
        <f t="shared" si="3"/>
        <v>0</v>
      </c>
      <c r="K48" s="2"/>
      <c r="L48" s="2"/>
      <c r="M48" s="43"/>
      <c r="N48" s="43"/>
      <c r="O48" s="43"/>
    </row>
    <row r="49" spans="1:15">
      <c r="A49" s="18" t="s">
        <v>549</v>
      </c>
      <c r="B49" s="18" t="s">
        <v>70</v>
      </c>
      <c r="C49" s="2" t="s">
        <v>71</v>
      </c>
      <c r="D49" s="2" t="s">
        <v>543</v>
      </c>
      <c r="E49" s="2">
        <f>_xlfn.XLOOKUP(B49,Sheet1!A:A,Sheet1!N:N,0)</f>
        <v>0</v>
      </c>
      <c r="F49" s="2">
        <f>_xlfn.XLOOKUP(B49,Sheet1!A:A,Sheet1!O:O,0)</f>
        <v>0</v>
      </c>
      <c r="G49" s="2">
        <v>1</v>
      </c>
      <c r="H49" s="2">
        <v>1</v>
      </c>
      <c r="I49" s="2">
        <f t="shared" si="2"/>
        <v>0</v>
      </c>
      <c r="J49" s="2">
        <f t="shared" si="3"/>
        <v>0</v>
      </c>
      <c r="K49" s="2"/>
      <c r="L49" s="2"/>
      <c r="M49" s="43"/>
      <c r="N49" s="43"/>
      <c r="O49" s="43" t="s">
        <v>834</v>
      </c>
    </row>
    <row r="50" spans="1:15">
      <c r="A50" s="18" t="s">
        <v>549</v>
      </c>
      <c r="B50" s="18" t="s">
        <v>72</v>
      </c>
      <c r="C50" s="2" t="s">
        <v>73</v>
      </c>
      <c r="D50" s="2" t="s">
        <v>543</v>
      </c>
      <c r="E50" s="2">
        <f>_xlfn.XLOOKUP(B50,Sheet1!A:A,Sheet1!N:N,0)</f>
        <v>0</v>
      </c>
      <c r="F50" s="2">
        <f>_xlfn.XLOOKUP(B50,Sheet1!A:A,Sheet1!O:O,0)</f>
        <v>0</v>
      </c>
      <c r="G50" s="2">
        <v>1</v>
      </c>
      <c r="H50" s="2">
        <v>1</v>
      </c>
      <c r="I50" s="2">
        <f t="shared" si="2"/>
        <v>0</v>
      </c>
      <c r="J50" s="2">
        <f t="shared" si="3"/>
        <v>0</v>
      </c>
      <c r="K50" s="2"/>
      <c r="L50" s="2"/>
      <c r="M50" s="43"/>
      <c r="N50" s="43"/>
      <c r="O50" s="43" t="s">
        <v>835</v>
      </c>
    </row>
    <row r="51" spans="1:15">
      <c r="A51" s="18" t="s">
        <v>549</v>
      </c>
      <c r="B51" s="18" t="s">
        <v>105</v>
      </c>
      <c r="C51" s="2" t="s">
        <v>106</v>
      </c>
      <c r="D51" s="2" t="s">
        <v>815</v>
      </c>
      <c r="E51" s="2">
        <f>_xlfn.XLOOKUP(B51,Sheet1!A:A,Sheet1!N:N,0)</f>
        <v>0</v>
      </c>
      <c r="F51" s="2">
        <f>_xlfn.XLOOKUP(B51,Sheet1!A:A,Sheet1!O:O,0)</f>
        <v>0</v>
      </c>
      <c r="G51" s="2">
        <v>1</v>
      </c>
      <c r="H51" s="2">
        <v>1</v>
      </c>
      <c r="I51" s="2">
        <f t="shared" si="2"/>
        <v>0</v>
      </c>
      <c r="J51" s="2">
        <f t="shared" si="3"/>
        <v>0</v>
      </c>
      <c r="K51" s="2"/>
      <c r="L51" s="2"/>
      <c r="M51" s="43"/>
      <c r="N51" s="43"/>
      <c r="O51" s="43" t="s">
        <v>836</v>
      </c>
    </row>
    <row r="52" spans="1:15">
      <c r="A52" s="18" t="s">
        <v>549</v>
      </c>
      <c r="B52" s="18" t="s">
        <v>116</v>
      </c>
      <c r="C52" s="2" t="s">
        <v>117</v>
      </c>
      <c r="D52" s="2" t="s">
        <v>543</v>
      </c>
      <c r="E52" s="2">
        <f>_xlfn.XLOOKUP(B52,Sheet1!A:A,Sheet1!N:N,0)</f>
        <v>0</v>
      </c>
      <c r="F52" s="2">
        <f>_xlfn.XLOOKUP(B52,Sheet1!A:A,Sheet1!O:O,0)</f>
        <v>0</v>
      </c>
      <c r="G52" s="2">
        <v>1</v>
      </c>
      <c r="H52" s="2">
        <v>1</v>
      </c>
      <c r="I52" s="2">
        <f t="shared" si="2"/>
        <v>0</v>
      </c>
      <c r="J52" s="2">
        <f t="shared" si="3"/>
        <v>0</v>
      </c>
      <c r="K52" s="2"/>
      <c r="L52" s="2"/>
      <c r="M52" s="43"/>
      <c r="N52" s="43"/>
      <c r="O52" s="43" t="s">
        <v>835</v>
      </c>
    </row>
    <row r="53" spans="1:15">
      <c r="A53" s="18" t="s">
        <v>549</v>
      </c>
      <c r="B53" s="18" t="s">
        <v>118</v>
      </c>
      <c r="C53" s="2" t="s">
        <v>119</v>
      </c>
      <c r="D53" s="2" t="s">
        <v>543</v>
      </c>
      <c r="E53" s="2">
        <f>_xlfn.XLOOKUP(B53,Sheet1!A:A,Sheet1!N:N,0)</f>
        <v>0</v>
      </c>
      <c r="F53" s="2">
        <f>_xlfn.XLOOKUP(B53,Sheet1!A:A,Sheet1!O:O,0)</f>
        <v>0</v>
      </c>
      <c r="G53" s="2">
        <v>1</v>
      </c>
      <c r="H53" s="2">
        <v>1</v>
      </c>
      <c r="I53" s="2">
        <f t="shared" si="2"/>
        <v>0</v>
      </c>
      <c r="J53" s="2">
        <f t="shared" si="3"/>
        <v>0</v>
      </c>
      <c r="K53" s="2"/>
      <c r="L53" s="2"/>
      <c r="M53" s="43"/>
      <c r="N53" s="43"/>
      <c r="O53" s="43" t="s">
        <v>835</v>
      </c>
    </row>
    <row r="54" spans="1:15">
      <c r="A54" s="18" t="s">
        <v>549</v>
      </c>
      <c r="B54" s="18" t="s">
        <v>120</v>
      </c>
      <c r="C54" s="2" t="s">
        <v>121</v>
      </c>
      <c r="D54" s="2" t="s">
        <v>543</v>
      </c>
      <c r="E54" s="2">
        <f>_xlfn.XLOOKUP(B54,Sheet1!A:A,Sheet1!N:N,0)</f>
        <v>0</v>
      </c>
      <c r="F54" s="2">
        <f>_xlfn.XLOOKUP(B54,Sheet1!A:A,Sheet1!O:O,0)</f>
        <v>0</v>
      </c>
      <c r="G54" s="2">
        <v>1</v>
      </c>
      <c r="H54" s="2">
        <v>1</v>
      </c>
      <c r="I54" s="2">
        <f t="shared" si="2"/>
        <v>0</v>
      </c>
      <c r="J54" s="2">
        <f t="shared" si="3"/>
        <v>0</v>
      </c>
      <c r="K54" s="2"/>
      <c r="L54" s="2"/>
      <c r="M54" s="43"/>
      <c r="N54" s="43"/>
      <c r="O54" s="43" t="s">
        <v>835</v>
      </c>
    </row>
    <row r="55" spans="1:15">
      <c r="A55" s="18" t="s">
        <v>549</v>
      </c>
      <c r="B55" s="18" t="s">
        <v>122</v>
      </c>
      <c r="C55" s="2" t="s">
        <v>123</v>
      </c>
      <c r="D55" s="2" t="s">
        <v>543</v>
      </c>
      <c r="E55" s="2">
        <f>_xlfn.XLOOKUP(B55,Sheet1!A:A,Sheet1!N:N,0)</f>
        <v>0</v>
      </c>
      <c r="F55" s="2">
        <f>_xlfn.XLOOKUP(B55,Sheet1!A:A,Sheet1!O:O,0)</f>
        <v>0</v>
      </c>
      <c r="G55" s="2">
        <v>1</v>
      </c>
      <c r="H55" s="2">
        <v>1</v>
      </c>
      <c r="I55" s="2">
        <f t="shared" si="2"/>
        <v>0</v>
      </c>
      <c r="J55" s="2">
        <f t="shared" si="3"/>
        <v>0</v>
      </c>
      <c r="K55" s="2"/>
      <c r="L55" s="2"/>
      <c r="M55" s="43"/>
      <c r="N55" s="43"/>
      <c r="O55" s="43" t="s">
        <v>835</v>
      </c>
    </row>
    <row r="56" spans="1:15">
      <c r="A56" s="18" t="s">
        <v>549</v>
      </c>
      <c r="B56" s="18" t="s">
        <v>126</v>
      </c>
      <c r="C56" s="2" t="s">
        <v>127</v>
      </c>
      <c r="D56" s="2" t="s">
        <v>543</v>
      </c>
      <c r="E56" s="2">
        <f>_xlfn.XLOOKUP(B56,Sheet1!A:A,Sheet1!N:N,0)</f>
        <v>0</v>
      </c>
      <c r="F56" s="2">
        <f>_xlfn.XLOOKUP(B56,Sheet1!A:A,Sheet1!O:O,0)</f>
        <v>0</v>
      </c>
      <c r="G56" s="2">
        <v>1</v>
      </c>
      <c r="H56" s="2">
        <v>1</v>
      </c>
      <c r="I56" s="2">
        <f t="shared" si="2"/>
        <v>0</v>
      </c>
      <c r="J56" s="2">
        <f t="shared" si="3"/>
        <v>0</v>
      </c>
      <c r="K56" s="2"/>
      <c r="L56" s="2"/>
      <c r="M56" s="43"/>
      <c r="N56" s="43"/>
      <c r="O56" s="43" t="s">
        <v>835</v>
      </c>
    </row>
    <row r="57" spans="1:15">
      <c r="A57" s="18" t="s">
        <v>549</v>
      </c>
      <c r="B57" s="18" t="s">
        <v>109</v>
      </c>
      <c r="C57" s="2" t="s">
        <v>110</v>
      </c>
      <c r="D57" s="2" t="s">
        <v>543</v>
      </c>
      <c r="E57" s="2">
        <f>_xlfn.XLOOKUP(B57,Sheet1!A:A,Sheet1!N:N,0)</f>
        <v>0</v>
      </c>
      <c r="F57" s="2">
        <f>_xlfn.XLOOKUP(B57,Sheet1!A:A,Sheet1!O:O,0)</f>
        <v>0</v>
      </c>
      <c r="G57" s="2">
        <v>1</v>
      </c>
      <c r="H57" s="2">
        <v>1</v>
      </c>
      <c r="I57" s="2">
        <f t="shared" si="2"/>
        <v>0</v>
      </c>
      <c r="J57" s="2">
        <f t="shared" si="3"/>
        <v>0</v>
      </c>
      <c r="K57" s="43" t="s">
        <v>825</v>
      </c>
      <c r="L57" s="2"/>
      <c r="M57" s="43" t="s">
        <v>825</v>
      </c>
      <c r="N57" s="43"/>
      <c r="O57" s="43" t="s">
        <v>837</v>
      </c>
    </row>
    <row r="58" spans="1:15">
      <c r="A58" s="18" t="s">
        <v>549</v>
      </c>
      <c r="B58" s="18" t="s">
        <v>111</v>
      </c>
      <c r="C58" s="2" t="s">
        <v>112</v>
      </c>
      <c r="D58" s="2" t="s">
        <v>543</v>
      </c>
      <c r="E58" s="2">
        <f>_xlfn.XLOOKUP(B58,Sheet1!A:A,Sheet1!N:N,0)</f>
        <v>0</v>
      </c>
      <c r="F58" s="2">
        <f>_xlfn.XLOOKUP(B58,Sheet1!A:A,Sheet1!O:O,0)</f>
        <v>0</v>
      </c>
      <c r="G58" s="2">
        <v>1</v>
      </c>
      <c r="H58" s="2">
        <v>1</v>
      </c>
      <c r="I58" s="2">
        <f t="shared" si="2"/>
        <v>0</v>
      </c>
      <c r="J58" s="2">
        <f t="shared" si="3"/>
        <v>0</v>
      </c>
      <c r="K58" s="43" t="s">
        <v>752</v>
      </c>
      <c r="L58" s="2"/>
      <c r="M58" s="43" t="s">
        <v>752</v>
      </c>
      <c r="N58" s="43"/>
      <c r="O58" s="43" t="s">
        <v>838</v>
      </c>
    </row>
    <row r="59" spans="1:15">
      <c r="A59" s="18" t="s">
        <v>549</v>
      </c>
      <c r="B59" s="18" t="s">
        <v>44</v>
      </c>
      <c r="C59" s="2" t="s">
        <v>45</v>
      </c>
      <c r="D59" s="2" t="s">
        <v>543</v>
      </c>
      <c r="E59" s="2">
        <f>_xlfn.XLOOKUP(B59,Sheet1!A:A,Sheet1!N:N,0)</f>
        <v>0</v>
      </c>
      <c r="F59" s="2">
        <f>_xlfn.XLOOKUP(B59,Sheet1!A:A,Sheet1!O:O,0)</f>
        <v>0</v>
      </c>
      <c r="G59" s="2">
        <v>1</v>
      </c>
      <c r="H59" s="2">
        <v>1</v>
      </c>
      <c r="I59" s="2">
        <f t="shared" si="2"/>
        <v>0</v>
      </c>
      <c r="J59" s="2">
        <f t="shared" si="3"/>
        <v>0</v>
      </c>
      <c r="K59" s="43" t="s">
        <v>825</v>
      </c>
      <c r="L59" s="2"/>
      <c r="M59" s="43" t="s">
        <v>839</v>
      </c>
      <c r="N59" s="43"/>
      <c r="O59" s="43" t="s">
        <v>840</v>
      </c>
    </row>
    <row r="60" spans="1:15">
      <c r="A60" s="18" t="s">
        <v>549</v>
      </c>
      <c r="B60" s="18" t="s">
        <v>74</v>
      </c>
      <c r="C60" s="2" t="s">
        <v>75</v>
      </c>
      <c r="D60" s="2" t="s">
        <v>543</v>
      </c>
      <c r="E60" s="2">
        <f>_xlfn.XLOOKUP(B60,Sheet1!A:A,Sheet1!N:N,0)</f>
        <v>0</v>
      </c>
      <c r="F60" s="2">
        <f>_xlfn.XLOOKUP(B60,Sheet1!A:A,Sheet1!O:O,0)</f>
        <v>0</v>
      </c>
      <c r="G60" s="2">
        <v>1</v>
      </c>
      <c r="H60" s="2">
        <v>1</v>
      </c>
      <c r="I60" s="2">
        <f t="shared" si="2"/>
        <v>0</v>
      </c>
      <c r="J60" s="2">
        <f t="shared" si="3"/>
        <v>0</v>
      </c>
      <c r="K60" s="2"/>
      <c r="L60" s="2"/>
      <c r="M60" s="43"/>
      <c r="N60" s="43"/>
      <c r="O60" s="43" t="s">
        <v>772</v>
      </c>
    </row>
    <row r="61" spans="1:15">
      <c r="A61" s="18" t="s">
        <v>549</v>
      </c>
      <c r="B61" s="18" t="s">
        <v>36</v>
      </c>
      <c r="C61" s="2" t="s">
        <v>37</v>
      </c>
      <c r="D61" s="2" t="s">
        <v>543</v>
      </c>
      <c r="E61" s="2">
        <f>_xlfn.XLOOKUP(B61,Sheet1!A:A,Sheet1!N:N,0)</f>
        <v>0</v>
      </c>
      <c r="F61" s="2">
        <f>_xlfn.XLOOKUP(B61,Sheet1!A:A,Sheet1!O:O,0)</f>
        <v>0</v>
      </c>
      <c r="G61" s="2">
        <v>1</v>
      </c>
      <c r="H61" s="2">
        <v>1</v>
      </c>
      <c r="I61" s="2">
        <f t="shared" si="2"/>
        <v>0</v>
      </c>
      <c r="J61" s="2">
        <f t="shared" si="3"/>
        <v>0</v>
      </c>
      <c r="K61" s="2"/>
      <c r="L61" s="2"/>
      <c r="M61" s="43"/>
      <c r="N61" s="43"/>
      <c r="O61" s="43" t="s">
        <v>841</v>
      </c>
    </row>
    <row r="62" spans="1:15">
      <c r="A62" s="18" t="s">
        <v>549</v>
      </c>
      <c r="B62" s="18" t="s">
        <v>134</v>
      </c>
      <c r="C62" s="2" t="s">
        <v>135</v>
      </c>
      <c r="D62" s="2" t="s">
        <v>543</v>
      </c>
      <c r="E62" s="2">
        <f>_xlfn.XLOOKUP(B62,Sheet1!A:A,Sheet1!N:N,0)</f>
        <v>0</v>
      </c>
      <c r="F62" s="2">
        <f>_xlfn.XLOOKUP(B62,Sheet1!A:A,Sheet1!O:O,0)</f>
        <v>0</v>
      </c>
      <c r="G62" s="2">
        <v>1</v>
      </c>
      <c r="H62" s="2">
        <v>1</v>
      </c>
      <c r="I62" s="2">
        <f t="shared" si="2"/>
        <v>0</v>
      </c>
      <c r="J62" s="2">
        <f t="shared" si="3"/>
        <v>0</v>
      </c>
      <c r="K62" s="2"/>
      <c r="L62" s="2"/>
      <c r="M62" s="43"/>
      <c r="N62" s="43"/>
      <c r="O62" s="43" t="s">
        <v>835</v>
      </c>
    </row>
    <row r="63" spans="1:15">
      <c r="A63" s="18" t="s">
        <v>549</v>
      </c>
      <c r="B63" s="18" t="s">
        <v>124</v>
      </c>
      <c r="C63" s="2" t="s">
        <v>125</v>
      </c>
      <c r="D63" s="2" t="s">
        <v>543</v>
      </c>
      <c r="E63" s="2">
        <f>_xlfn.XLOOKUP(B63,Sheet1!A:A,Sheet1!N:N,0)</f>
        <v>0</v>
      </c>
      <c r="F63" s="2">
        <f>_xlfn.XLOOKUP(B63,Sheet1!A:A,Sheet1!O:O,0)</f>
        <v>0</v>
      </c>
      <c r="G63" s="2">
        <v>1</v>
      </c>
      <c r="H63" s="2">
        <v>1</v>
      </c>
      <c r="I63" s="2">
        <f t="shared" si="2"/>
        <v>0</v>
      </c>
      <c r="J63" s="2">
        <f t="shared" si="3"/>
        <v>0</v>
      </c>
      <c r="K63" s="2"/>
      <c r="L63" s="2"/>
      <c r="M63" s="43"/>
      <c r="N63" s="43"/>
      <c r="O63" s="43" t="s">
        <v>835</v>
      </c>
    </row>
    <row r="64" spans="1:15">
      <c r="A64" s="19" t="s">
        <v>549</v>
      </c>
      <c r="B64" s="18" t="s">
        <v>128</v>
      </c>
      <c r="C64" s="2" t="s">
        <v>129</v>
      </c>
      <c r="D64" s="2" t="s">
        <v>543</v>
      </c>
      <c r="E64" s="2">
        <f>_xlfn.XLOOKUP(B64,Sheet1!A:A,Sheet1!N:N,0)</f>
        <v>0</v>
      </c>
      <c r="F64" s="2">
        <f>_xlfn.XLOOKUP(B64,Sheet1!A:A,Sheet1!O:O,0)</f>
        <v>0</v>
      </c>
      <c r="G64" s="2">
        <v>1</v>
      </c>
      <c r="H64" s="2">
        <v>1</v>
      </c>
      <c r="I64" s="2">
        <f t="shared" si="2"/>
        <v>0</v>
      </c>
      <c r="J64" s="2">
        <f t="shared" si="3"/>
        <v>0</v>
      </c>
      <c r="K64" s="2"/>
      <c r="L64" s="2"/>
      <c r="M64" s="43"/>
      <c r="N64" s="43"/>
      <c r="O64" s="43"/>
    </row>
    <row r="65" spans="1:15">
      <c r="A65" s="18" t="s">
        <v>887</v>
      </c>
      <c r="B65" s="18" t="s">
        <v>369</v>
      </c>
      <c r="C65" s="2" t="s">
        <v>370</v>
      </c>
      <c r="D65" s="2" t="s">
        <v>543</v>
      </c>
      <c r="E65" s="2">
        <f>_xlfn.XLOOKUP(B65,Sheet1!A:A,Sheet1!N:N,0)</f>
        <v>0</v>
      </c>
      <c r="F65" s="2">
        <f>_xlfn.XLOOKUP(B65,Sheet1!A:A,Sheet1!O:O,0)</f>
        <v>0</v>
      </c>
      <c r="G65" s="2">
        <v>1</v>
      </c>
      <c r="H65" s="2">
        <v>1</v>
      </c>
      <c r="I65" s="2">
        <f t="shared" si="2"/>
        <v>0</v>
      </c>
      <c r="J65" s="2">
        <f t="shared" si="3"/>
        <v>0</v>
      </c>
      <c r="K65" s="2" t="s">
        <v>809</v>
      </c>
      <c r="L65" s="2" t="s">
        <v>809</v>
      </c>
      <c r="M65" s="2" t="s">
        <v>842</v>
      </c>
      <c r="N65" s="2" t="s">
        <v>842</v>
      </c>
      <c r="O65" s="2"/>
    </row>
    <row r="66" spans="1:15">
      <c r="A66" s="18" t="s">
        <v>887</v>
      </c>
      <c r="B66" s="18" t="s">
        <v>315</v>
      </c>
      <c r="C66" s="2" t="s">
        <v>316</v>
      </c>
      <c r="D66" s="2" t="s">
        <v>542</v>
      </c>
      <c r="E66" s="2">
        <f>_xlfn.XLOOKUP(B66,Sheet1!A:A,Sheet1!N:N,0)</f>
        <v>1</v>
      </c>
      <c r="F66" s="2">
        <f>_xlfn.XLOOKUP(B66,Sheet1!A:A,Sheet1!O:O,0)</f>
        <v>2</v>
      </c>
      <c r="G66" s="2">
        <v>1</v>
      </c>
      <c r="H66" s="2"/>
      <c r="I66" s="2">
        <f t="shared" ref="I66:I97" si="4">IF(AND(G66=1,E66&gt;0),1,0)</f>
        <v>1</v>
      </c>
      <c r="J66" s="2">
        <f t="shared" ref="J66:J97" si="5">IF(AND(H66=1,F66&gt;0),1,0)</f>
        <v>0</v>
      </c>
      <c r="K66" s="2" t="s">
        <v>809</v>
      </c>
      <c r="L66" s="2" t="s">
        <v>809</v>
      </c>
      <c r="M66" s="2" t="s">
        <v>842</v>
      </c>
      <c r="N66" s="2" t="s">
        <v>842</v>
      </c>
      <c r="O66" s="2" t="s">
        <v>843</v>
      </c>
    </row>
    <row r="67" spans="1:15">
      <c r="A67" s="18" t="s">
        <v>887</v>
      </c>
      <c r="B67" s="18" t="s">
        <v>467</v>
      </c>
      <c r="C67" s="2" t="s">
        <v>468</v>
      </c>
      <c r="D67" s="2" t="s">
        <v>543</v>
      </c>
      <c r="E67" s="2">
        <f>_xlfn.XLOOKUP(B67,Sheet1!A:A,Sheet1!N:N,0)</f>
        <v>0</v>
      </c>
      <c r="F67" s="2">
        <f>_xlfn.XLOOKUP(B67,Sheet1!A:A,Sheet1!O:O,0)</f>
        <v>0</v>
      </c>
      <c r="G67" s="2">
        <v>1</v>
      </c>
      <c r="H67" s="2">
        <v>1</v>
      </c>
      <c r="I67" s="2">
        <f t="shared" si="4"/>
        <v>0</v>
      </c>
      <c r="J67" s="2">
        <f t="shared" si="5"/>
        <v>0</v>
      </c>
      <c r="K67" s="2" t="s">
        <v>809</v>
      </c>
      <c r="L67" s="2" t="s">
        <v>809</v>
      </c>
      <c r="M67" s="2" t="s">
        <v>842</v>
      </c>
      <c r="N67" s="2" t="s">
        <v>842</v>
      </c>
      <c r="O67" s="2"/>
    </row>
    <row r="68" spans="1:15">
      <c r="A68" s="18" t="s">
        <v>887</v>
      </c>
      <c r="B68" s="18" t="s">
        <v>425</v>
      </c>
      <c r="C68" s="2" t="s">
        <v>426</v>
      </c>
      <c r="D68" s="2" t="s">
        <v>543</v>
      </c>
      <c r="E68" s="2">
        <f>_xlfn.XLOOKUP(B68,Sheet1!A:A,Sheet1!N:N,0)</f>
        <v>0</v>
      </c>
      <c r="F68" s="2">
        <f>_xlfn.XLOOKUP(B68,Sheet1!A:A,Sheet1!O:O,0)</f>
        <v>0</v>
      </c>
      <c r="G68" s="2">
        <v>1</v>
      </c>
      <c r="H68" s="2">
        <v>1</v>
      </c>
      <c r="I68" s="2">
        <f t="shared" si="4"/>
        <v>0</v>
      </c>
      <c r="J68" s="2">
        <f t="shared" si="5"/>
        <v>0</v>
      </c>
      <c r="K68" s="2"/>
      <c r="L68" s="2"/>
      <c r="M68" s="2"/>
      <c r="N68" s="2"/>
      <c r="O68" s="2"/>
    </row>
    <row r="69" spans="1:15">
      <c r="A69" s="18" t="s">
        <v>887</v>
      </c>
      <c r="B69" s="18" t="s">
        <v>355</v>
      </c>
      <c r="C69" s="2" t="s">
        <v>356</v>
      </c>
      <c r="D69" s="2" t="s">
        <v>545</v>
      </c>
      <c r="E69" s="2">
        <f>_xlfn.XLOOKUP(B69,Sheet1!A:A,Sheet1!N:N,0)</f>
        <v>1</v>
      </c>
      <c r="F69" s="2">
        <f>_xlfn.XLOOKUP(B69,Sheet1!A:A,Sheet1!O:O,0)</f>
        <v>0</v>
      </c>
      <c r="G69" s="2">
        <v>1</v>
      </c>
      <c r="H69" s="2">
        <v>1</v>
      </c>
      <c r="I69" s="2">
        <f t="shared" si="4"/>
        <v>1</v>
      </c>
      <c r="J69" s="2">
        <f t="shared" si="5"/>
        <v>0</v>
      </c>
      <c r="K69" s="2" t="s">
        <v>809</v>
      </c>
      <c r="L69" s="2" t="s">
        <v>809</v>
      </c>
      <c r="M69" s="2" t="s">
        <v>842</v>
      </c>
      <c r="N69" s="2" t="s">
        <v>842</v>
      </c>
      <c r="O69" s="2"/>
    </row>
    <row r="70" spans="1:15">
      <c r="A70" s="18" t="s">
        <v>887</v>
      </c>
      <c r="B70" s="18" t="s">
        <v>441</v>
      </c>
      <c r="C70" s="2" t="s">
        <v>442</v>
      </c>
      <c r="D70" s="2" t="s">
        <v>545</v>
      </c>
      <c r="E70" s="2">
        <f>_xlfn.XLOOKUP(B70,Sheet1!A:A,Sheet1!N:N,0)</f>
        <v>1</v>
      </c>
      <c r="F70" s="2">
        <f>_xlfn.XLOOKUP(B70,Sheet1!A:A,Sheet1!O:O,0)</f>
        <v>1</v>
      </c>
      <c r="G70" s="2">
        <v>1</v>
      </c>
      <c r="H70" s="2"/>
      <c r="I70" s="2">
        <f t="shared" si="4"/>
        <v>1</v>
      </c>
      <c r="J70" s="2">
        <f t="shared" si="5"/>
        <v>0</v>
      </c>
      <c r="K70" s="2" t="s">
        <v>809</v>
      </c>
      <c r="L70" s="2" t="s">
        <v>809</v>
      </c>
      <c r="M70" s="2" t="s">
        <v>844</v>
      </c>
      <c r="N70" s="2" t="s">
        <v>844</v>
      </c>
      <c r="O70" s="2"/>
    </row>
    <row r="71" spans="1:15">
      <c r="A71" s="18" t="s">
        <v>887</v>
      </c>
      <c r="B71" s="18" t="s">
        <v>453</v>
      </c>
      <c r="C71" s="2" t="s">
        <v>454</v>
      </c>
      <c r="D71" s="2" t="s">
        <v>545</v>
      </c>
      <c r="E71" s="2">
        <f>_xlfn.XLOOKUP(B71,Sheet1!A:A,Sheet1!N:N,0)</f>
        <v>0</v>
      </c>
      <c r="F71" s="2">
        <f>_xlfn.XLOOKUP(B71,Sheet1!A:A,Sheet1!O:O,0)</f>
        <v>0</v>
      </c>
      <c r="G71" s="2">
        <v>1</v>
      </c>
      <c r="H71" s="2">
        <v>1</v>
      </c>
      <c r="I71" s="2">
        <f t="shared" si="4"/>
        <v>0</v>
      </c>
      <c r="J71" s="2">
        <f t="shared" si="5"/>
        <v>0</v>
      </c>
      <c r="K71" s="2"/>
      <c r="L71" s="2"/>
      <c r="M71" s="2"/>
      <c r="N71" s="2"/>
      <c r="O71" s="2" t="s">
        <v>845</v>
      </c>
    </row>
    <row r="72" spans="1:15">
      <c r="A72" s="18" t="s">
        <v>887</v>
      </c>
      <c r="B72" s="18" t="s">
        <v>363</v>
      </c>
      <c r="C72" s="2" t="s">
        <v>364</v>
      </c>
      <c r="D72" s="2" t="s">
        <v>545</v>
      </c>
      <c r="E72" s="2">
        <f>_xlfn.XLOOKUP(B72,Sheet1!A:A,Sheet1!N:N,0)</f>
        <v>1</v>
      </c>
      <c r="F72" s="2">
        <f>_xlfn.XLOOKUP(B72,Sheet1!A:A,Sheet1!O:O,0)</f>
        <v>1</v>
      </c>
      <c r="G72" s="2">
        <v>1</v>
      </c>
      <c r="H72" s="2">
        <v>0</v>
      </c>
      <c r="I72" s="2">
        <f t="shared" si="4"/>
        <v>1</v>
      </c>
      <c r="J72" s="2">
        <f t="shared" si="5"/>
        <v>0</v>
      </c>
      <c r="K72" s="2" t="s">
        <v>809</v>
      </c>
      <c r="L72" s="2" t="s">
        <v>809</v>
      </c>
      <c r="M72" s="2" t="s">
        <v>846</v>
      </c>
      <c r="N72" s="2" t="s">
        <v>846</v>
      </c>
      <c r="O72" s="2"/>
    </row>
    <row r="73" spans="1:15">
      <c r="A73" s="18" t="s">
        <v>887</v>
      </c>
      <c r="B73" s="18" t="s">
        <v>417</v>
      </c>
      <c r="C73" s="2" t="s">
        <v>418</v>
      </c>
      <c r="D73" s="2" t="s">
        <v>545</v>
      </c>
      <c r="E73" s="2">
        <f>_xlfn.XLOOKUP(B73,Sheet1!A:A,Sheet1!N:N,0)</f>
        <v>0</v>
      </c>
      <c r="F73" s="2">
        <f>_xlfn.XLOOKUP(B73,Sheet1!A:A,Sheet1!O:O,0)</f>
        <v>0</v>
      </c>
      <c r="G73" s="2">
        <v>1</v>
      </c>
      <c r="H73" s="2">
        <v>1</v>
      </c>
      <c r="I73" s="2">
        <f t="shared" si="4"/>
        <v>0</v>
      </c>
      <c r="J73" s="2">
        <f t="shared" si="5"/>
        <v>0</v>
      </c>
      <c r="K73" s="2"/>
      <c r="L73" s="2"/>
      <c r="M73" s="2"/>
      <c r="N73" s="2"/>
      <c r="O73" s="2" t="s">
        <v>847</v>
      </c>
    </row>
    <row r="74" spans="1:15">
      <c r="A74" s="18" t="s">
        <v>887</v>
      </c>
      <c r="B74" s="18" t="s">
        <v>351</v>
      </c>
      <c r="C74" s="2" t="s">
        <v>352</v>
      </c>
      <c r="D74" s="2" t="s">
        <v>545</v>
      </c>
      <c r="E74" s="2">
        <f>_xlfn.XLOOKUP(B74,Sheet1!A:A,Sheet1!N:N,0)</f>
        <v>0</v>
      </c>
      <c r="F74" s="2">
        <f>_xlfn.XLOOKUP(B74,Sheet1!A:A,Sheet1!O:O,0)</f>
        <v>1</v>
      </c>
      <c r="G74" s="2">
        <v>1</v>
      </c>
      <c r="H74" s="2">
        <v>0</v>
      </c>
      <c r="I74" s="2">
        <f t="shared" si="4"/>
        <v>0</v>
      </c>
      <c r="J74" s="2">
        <f t="shared" si="5"/>
        <v>0</v>
      </c>
      <c r="K74" s="2"/>
      <c r="L74" s="2"/>
      <c r="M74" s="2"/>
      <c r="N74" s="2"/>
      <c r="O74" s="2"/>
    </row>
    <row r="75" spans="1:15">
      <c r="A75" s="18" t="s">
        <v>887</v>
      </c>
      <c r="B75" s="18" t="s">
        <v>347</v>
      </c>
      <c r="C75" s="2" t="s">
        <v>348</v>
      </c>
      <c r="D75" s="2" t="s">
        <v>545</v>
      </c>
      <c r="E75" s="2">
        <f>_xlfn.XLOOKUP(B75,Sheet1!A:A,Sheet1!N:N,0)</f>
        <v>0</v>
      </c>
      <c r="F75" s="2">
        <f>_xlfn.XLOOKUP(B75,Sheet1!A:A,Sheet1!O:O,0)</f>
        <v>0</v>
      </c>
      <c r="G75" s="2">
        <v>1</v>
      </c>
      <c r="H75" s="2">
        <v>1</v>
      </c>
      <c r="I75" s="2">
        <f t="shared" si="4"/>
        <v>0</v>
      </c>
      <c r="J75" s="2">
        <f t="shared" si="5"/>
        <v>0</v>
      </c>
      <c r="K75" s="2" t="s">
        <v>809</v>
      </c>
      <c r="L75" s="2" t="s">
        <v>809</v>
      </c>
      <c r="M75" s="2" t="s">
        <v>842</v>
      </c>
      <c r="N75" s="2" t="s">
        <v>842</v>
      </c>
      <c r="O75" s="2" t="s">
        <v>848</v>
      </c>
    </row>
    <row r="76" spans="1:15">
      <c r="A76" s="18" t="s">
        <v>887</v>
      </c>
      <c r="B76" s="18" t="s">
        <v>401</v>
      </c>
      <c r="C76" s="2" t="s">
        <v>402</v>
      </c>
      <c r="D76" s="2" t="s">
        <v>545</v>
      </c>
      <c r="E76" s="2">
        <f>_xlfn.XLOOKUP(B76,Sheet1!A:A,Sheet1!N:N,0)</f>
        <v>0</v>
      </c>
      <c r="F76" s="2">
        <f>_xlfn.XLOOKUP(B76,Sheet1!A:A,Sheet1!O:O,0)</f>
        <v>0</v>
      </c>
      <c r="G76" s="2">
        <v>1</v>
      </c>
      <c r="H76" s="2">
        <v>1</v>
      </c>
      <c r="I76" s="2">
        <f t="shared" si="4"/>
        <v>0</v>
      </c>
      <c r="J76" s="2">
        <f t="shared" si="5"/>
        <v>0</v>
      </c>
      <c r="K76" s="2"/>
      <c r="L76" s="2"/>
      <c r="M76" s="2"/>
      <c r="N76" s="2"/>
      <c r="O76" s="2" t="s">
        <v>849</v>
      </c>
    </row>
    <row r="77" spans="1:15">
      <c r="A77" s="18" t="s">
        <v>887</v>
      </c>
      <c r="B77" s="18" t="s">
        <v>343</v>
      </c>
      <c r="C77" s="2" t="s">
        <v>344</v>
      </c>
      <c r="D77" s="2" t="s">
        <v>545</v>
      </c>
      <c r="E77" s="2">
        <f>_xlfn.XLOOKUP(B77,Sheet1!A:A,Sheet1!N:N,0)</f>
        <v>0</v>
      </c>
      <c r="F77" s="2">
        <f>_xlfn.XLOOKUP(B77,Sheet1!A:A,Sheet1!O:O,0)</f>
        <v>0</v>
      </c>
      <c r="G77" s="2">
        <v>1</v>
      </c>
      <c r="H77" s="2">
        <v>1</v>
      </c>
      <c r="I77" s="2">
        <f t="shared" si="4"/>
        <v>0</v>
      </c>
      <c r="J77" s="2">
        <f t="shared" si="5"/>
        <v>0</v>
      </c>
      <c r="K77" s="2" t="s">
        <v>809</v>
      </c>
      <c r="L77" s="2" t="s">
        <v>809</v>
      </c>
      <c r="M77" s="2" t="s">
        <v>850</v>
      </c>
      <c r="N77" s="2" t="s">
        <v>851</v>
      </c>
      <c r="O77" s="2" t="s">
        <v>852</v>
      </c>
    </row>
    <row r="78" spans="1:15">
      <c r="A78" s="18" t="s">
        <v>887</v>
      </c>
      <c r="B78" s="18" t="s">
        <v>395</v>
      </c>
      <c r="C78" s="2" t="s">
        <v>396</v>
      </c>
      <c r="D78" s="2" t="s">
        <v>545</v>
      </c>
      <c r="E78" s="2">
        <f>_xlfn.XLOOKUP(B78,Sheet1!A:A,Sheet1!N:N,0)</f>
        <v>0</v>
      </c>
      <c r="F78" s="2">
        <f>_xlfn.XLOOKUP(B78,Sheet1!A:A,Sheet1!O:O,0)</f>
        <v>0</v>
      </c>
      <c r="G78" s="2">
        <v>1</v>
      </c>
      <c r="H78" s="2">
        <v>1</v>
      </c>
      <c r="I78" s="2">
        <f t="shared" si="4"/>
        <v>0</v>
      </c>
      <c r="J78" s="2">
        <f t="shared" si="5"/>
        <v>0</v>
      </c>
      <c r="K78" s="2"/>
      <c r="L78" s="2"/>
      <c r="M78" s="2"/>
      <c r="N78" s="2"/>
      <c r="O78" s="2" t="s">
        <v>853</v>
      </c>
    </row>
    <row r="79" spans="1:15">
      <c r="A79" s="18" t="s">
        <v>887</v>
      </c>
      <c r="B79" s="18" t="s">
        <v>309</v>
      </c>
      <c r="C79" s="2" t="s">
        <v>310</v>
      </c>
      <c r="D79" s="2" t="s">
        <v>815</v>
      </c>
      <c r="E79" s="2">
        <f>_xlfn.XLOOKUP(B79,Sheet1!A:A,Sheet1!N:N,0)</f>
        <v>0</v>
      </c>
      <c r="F79" s="2">
        <f>_xlfn.XLOOKUP(B79,Sheet1!A:A,Sheet1!O:O,0)</f>
        <v>0</v>
      </c>
      <c r="G79" s="2">
        <v>1</v>
      </c>
      <c r="H79" s="2">
        <v>1</v>
      </c>
      <c r="I79" s="2">
        <f t="shared" si="4"/>
        <v>0</v>
      </c>
      <c r="J79" s="2">
        <f t="shared" si="5"/>
        <v>0</v>
      </c>
      <c r="K79" s="2"/>
      <c r="L79" s="2"/>
      <c r="M79" s="2"/>
      <c r="N79" s="2"/>
      <c r="O79" s="2" t="s">
        <v>772</v>
      </c>
    </row>
    <row r="80" spans="1:15">
      <c r="A80" s="18" t="s">
        <v>887</v>
      </c>
      <c r="B80" s="18" t="s">
        <v>313</v>
      </c>
      <c r="C80" s="2" t="s">
        <v>314</v>
      </c>
      <c r="D80" s="2" t="s">
        <v>543</v>
      </c>
      <c r="E80" s="2">
        <f>_xlfn.XLOOKUP(B80,Sheet1!A:A,Sheet1!N:N,0)</f>
        <v>0</v>
      </c>
      <c r="F80" s="2">
        <f>_xlfn.XLOOKUP(B80,Sheet1!A:A,Sheet1!O:O,0)</f>
        <v>0</v>
      </c>
      <c r="G80" s="2">
        <v>1</v>
      </c>
      <c r="H80" s="2">
        <v>1</v>
      </c>
      <c r="I80" s="2">
        <f t="shared" si="4"/>
        <v>0</v>
      </c>
      <c r="J80" s="2">
        <f t="shared" si="5"/>
        <v>0</v>
      </c>
      <c r="K80" s="2"/>
      <c r="L80" s="2"/>
      <c r="M80" s="2"/>
      <c r="N80" s="2"/>
      <c r="O80" s="2" t="s">
        <v>854</v>
      </c>
    </row>
    <row r="81" spans="1:15">
      <c r="A81" s="18" t="s">
        <v>887</v>
      </c>
      <c r="B81" s="18" t="s">
        <v>365</v>
      </c>
      <c r="C81" s="2" t="s">
        <v>366</v>
      </c>
      <c r="D81" s="2" t="s">
        <v>543</v>
      </c>
      <c r="E81" s="2">
        <f>_xlfn.XLOOKUP(B81,Sheet1!A:A,Sheet1!N:N,0)</f>
        <v>0</v>
      </c>
      <c r="F81" s="2">
        <f>_xlfn.XLOOKUP(B81,Sheet1!A:A,Sheet1!O:O,0)</f>
        <v>0</v>
      </c>
      <c r="G81" s="2">
        <v>1</v>
      </c>
      <c r="H81" s="2">
        <v>1</v>
      </c>
      <c r="I81" s="2">
        <f t="shared" si="4"/>
        <v>0</v>
      </c>
      <c r="J81" s="2">
        <f t="shared" si="5"/>
        <v>0</v>
      </c>
      <c r="K81" s="2"/>
      <c r="L81" s="2"/>
      <c r="M81" s="2"/>
      <c r="N81" s="2"/>
      <c r="O81" s="2" t="s">
        <v>847</v>
      </c>
    </row>
    <row r="82" spans="1:15">
      <c r="A82" s="18" t="s">
        <v>887</v>
      </c>
      <c r="B82" s="18" t="s">
        <v>367</v>
      </c>
      <c r="C82" s="2" t="s">
        <v>368</v>
      </c>
      <c r="D82" s="2" t="s">
        <v>543</v>
      </c>
      <c r="E82" s="2">
        <f>_xlfn.XLOOKUP(B82,Sheet1!A:A,Sheet1!N:N,0)</f>
        <v>1</v>
      </c>
      <c r="F82" s="2">
        <f>_xlfn.XLOOKUP(B82,Sheet1!A:A,Sheet1!O:O,0)</f>
        <v>0</v>
      </c>
      <c r="G82" s="2"/>
      <c r="H82" s="2">
        <v>1</v>
      </c>
      <c r="I82" s="2">
        <f t="shared" si="4"/>
        <v>0</v>
      </c>
      <c r="J82" s="2">
        <f t="shared" si="5"/>
        <v>0</v>
      </c>
      <c r="K82" s="2"/>
      <c r="L82" s="2"/>
      <c r="M82" s="2"/>
      <c r="N82" s="2"/>
      <c r="O82" s="2"/>
    </row>
    <row r="83" spans="1:15">
      <c r="A83" s="18" t="s">
        <v>887</v>
      </c>
      <c r="B83" s="18" t="s">
        <v>391</v>
      </c>
      <c r="C83" s="2" t="s">
        <v>392</v>
      </c>
      <c r="D83" s="2" t="s">
        <v>543</v>
      </c>
      <c r="E83" s="2">
        <f>_xlfn.XLOOKUP(B83,Sheet1!A:A,Sheet1!N:N,0)</f>
        <v>0</v>
      </c>
      <c r="F83" s="2">
        <f>_xlfn.XLOOKUP(B83,Sheet1!A:A,Sheet1!O:O,0)</f>
        <v>0</v>
      </c>
      <c r="G83" s="2">
        <v>1</v>
      </c>
      <c r="H83" s="2">
        <v>1</v>
      </c>
      <c r="I83" s="2">
        <f t="shared" si="4"/>
        <v>0</v>
      </c>
      <c r="J83" s="2">
        <f t="shared" si="5"/>
        <v>0</v>
      </c>
      <c r="K83" s="2"/>
      <c r="L83" s="2"/>
      <c r="M83" s="2"/>
      <c r="N83" s="2"/>
      <c r="O83" s="2" t="s">
        <v>855</v>
      </c>
    </row>
    <row r="84" spans="1:15">
      <c r="A84" s="18" t="s">
        <v>887</v>
      </c>
      <c r="B84" s="18" t="s">
        <v>393</v>
      </c>
      <c r="C84" s="2" t="s">
        <v>394</v>
      </c>
      <c r="D84" s="2" t="s">
        <v>543</v>
      </c>
      <c r="E84" s="2">
        <f>_xlfn.XLOOKUP(B84,Sheet1!A:A,Sheet1!N:N,0)</f>
        <v>0</v>
      </c>
      <c r="F84" s="2">
        <f>_xlfn.XLOOKUP(B84,Sheet1!A:A,Sheet1!O:O,0)</f>
        <v>0</v>
      </c>
      <c r="G84" s="2">
        <v>1</v>
      </c>
      <c r="H84" s="2">
        <v>1</v>
      </c>
      <c r="I84" s="2">
        <f t="shared" si="4"/>
        <v>0</v>
      </c>
      <c r="J84" s="2">
        <f t="shared" si="5"/>
        <v>0</v>
      </c>
      <c r="K84" s="2"/>
      <c r="L84" s="2"/>
      <c r="M84" s="2"/>
      <c r="N84" s="2"/>
      <c r="O84" s="2" t="s">
        <v>847</v>
      </c>
    </row>
    <row r="85" spans="1:15">
      <c r="A85" s="18" t="s">
        <v>887</v>
      </c>
      <c r="B85" s="18" t="s">
        <v>411</v>
      </c>
      <c r="C85" s="2" t="s">
        <v>412</v>
      </c>
      <c r="D85" s="2" t="s">
        <v>543</v>
      </c>
      <c r="E85" s="2">
        <f>_xlfn.XLOOKUP(B85,Sheet1!A:A,Sheet1!N:N,0)</f>
        <v>0</v>
      </c>
      <c r="F85" s="2">
        <f>_xlfn.XLOOKUP(B85,Sheet1!A:A,Sheet1!O:O,0)</f>
        <v>0</v>
      </c>
      <c r="G85" s="2">
        <v>1</v>
      </c>
      <c r="H85" s="2">
        <v>1</v>
      </c>
      <c r="I85" s="2">
        <f t="shared" si="4"/>
        <v>0</v>
      </c>
      <c r="J85" s="2">
        <f t="shared" si="5"/>
        <v>0</v>
      </c>
      <c r="K85" s="2"/>
      <c r="L85" s="2"/>
      <c r="M85" s="2"/>
      <c r="N85" s="2"/>
      <c r="O85" s="2" t="s">
        <v>847</v>
      </c>
    </row>
    <row r="86" spans="1:15">
      <c r="A86" s="18" t="s">
        <v>887</v>
      </c>
      <c r="B86" s="18" t="s">
        <v>455</v>
      </c>
      <c r="C86" s="2" t="s">
        <v>456</v>
      </c>
      <c r="D86" s="2" t="s">
        <v>815</v>
      </c>
      <c r="E86" s="2">
        <f>_xlfn.XLOOKUP(B86,Sheet1!A:A,Sheet1!N:N,0)</f>
        <v>0</v>
      </c>
      <c r="F86" s="2">
        <f>_xlfn.XLOOKUP(B86,Sheet1!A:A,Sheet1!O:O,0)</f>
        <v>0</v>
      </c>
      <c r="G86" s="2">
        <v>1</v>
      </c>
      <c r="H86" s="2">
        <v>1</v>
      </c>
      <c r="I86" s="2">
        <f t="shared" si="4"/>
        <v>0</v>
      </c>
      <c r="J86" s="2">
        <f t="shared" si="5"/>
        <v>0</v>
      </c>
      <c r="K86" s="2"/>
      <c r="L86" s="2"/>
      <c r="M86" s="2"/>
      <c r="N86" s="2"/>
      <c r="O86" s="2" t="s">
        <v>856</v>
      </c>
    </row>
    <row r="87" spans="1:15">
      <c r="A87" s="18" t="s">
        <v>887</v>
      </c>
      <c r="B87" s="18" t="s">
        <v>477</v>
      </c>
      <c r="C87" s="2" t="s">
        <v>478</v>
      </c>
      <c r="D87" s="2" t="s">
        <v>543</v>
      </c>
      <c r="E87" s="2">
        <f>_xlfn.XLOOKUP(B87,Sheet1!A:A,Sheet1!N:N,0)</f>
        <v>0</v>
      </c>
      <c r="F87" s="2">
        <f>_xlfn.XLOOKUP(B87,Sheet1!A:A,Sheet1!O:O,0)</f>
        <v>0</v>
      </c>
      <c r="G87" s="2">
        <v>1</v>
      </c>
      <c r="H87" s="2">
        <v>1</v>
      </c>
      <c r="I87" s="2">
        <f t="shared" si="4"/>
        <v>0</v>
      </c>
      <c r="J87" s="2">
        <f t="shared" si="5"/>
        <v>0</v>
      </c>
      <c r="K87" s="2"/>
      <c r="L87" s="2"/>
      <c r="M87" s="2"/>
      <c r="N87" s="2"/>
      <c r="O87" s="2" t="s">
        <v>855</v>
      </c>
    </row>
    <row r="88" spans="1:15">
      <c r="A88" s="18" t="s">
        <v>887</v>
      </c>
      <c r="B88" s="18" t="s">
        <v>319</v>
      </c>
      <c r="C88" s="2" t="s">
        <v>320</v>
      </c>
      <c r="D88" s="2" t="s">
        <v>545</v>
      </c>
      <c r="E88" s="2">
        <f>_xlfn.XLOOKUP(B88,Sheet1!A:A,Sheet1!N:N,0)</f>
        <v>0</v>
      </c>
      <c r="F88" s="2">
        <f>_xlfn.XLOOKUP(B88,Sheet1!A:A,Sheet1!O:O,0)</f>
        <v>0</v>
      </c>
      <c r="G88" s="2">
        <v>1</v>
      </c>
      <c r="H88" s="2">
        <v>1</v>
      </c>
      <c r="I88" s="2">
        <f t="shared" si="4"/>
        <v>0</v>
      </c>
      <c r="J88" s="2">
        <f t="shared" si="5"/>
        <v>0</v>
      </c>
      <c r="K88" s="2"/>
      <c r="L88" s="2"/>
      <c r="M88" s="2"/>
      <c r="N88" s="2"/>
      <c r="O88" s="2" t="s">
        <v>857</v>
      </c>
    </row>
    <row r="89" spans="1:15">
      <c r="A89" s="18" t="s">
        <v>887</v>
      </c>
      <c r="B89" s="18" t="s">
        <v>397</v>
      </c>
      <c r="C89" s="2" t="s">
        <v>398</v>
      </c>
      <c r="D89" s="2" t="s">
        <v>815</v>
      </c>
      <c r="E89" s="2">
        <f>_xlfn.XLOOKUP(B89,Sheet1!A:A,Sheet1!N:N,0)</f>
        <v>0</v>
      </c>
      <c r="F89" s="2">
        <f>_xlfn.XLOOKUP(B89,Sheet1!A:A,Sheet1!O:O,0)</f>
        <v>0</v>
      </c>
      <c r="G89" s="2">
        <v>1</v>
      </c>
      <c r="H89" s="2">
        <v>1</v>
      </c>
      <c r="I89" s="2">
        <f t="shared" si="4"/>
        <v>0</v>
      </c>
      <c r="J89" s="2">
        <f t="shared" si="5"/>
        <v>0</v>
      </c>
      <c r="K89" s="2"/>
      <c r="L89" s="2"/>
      <c r="M89" s="2"/>
      <c r="N89" s="2"/>
      <c r="O89" s="2" t="s">
        <v>858</v>
      </c>
    </row>
    <row r="90" spans="1:15">
      <c r="A90" s="18" t="s">
        <v>887</v>
      </c>
      <c r="B90" s="18" t="s">
        <v>459</v>
      </c>
      <c r="C90" s="2" t="s">
        <v>460</v>
      </c>
      <c r="D90" s="2" t="s">
        <v>543</v>
      </c>
      <c r="E90" s="2">
        <f>_xlfn.XLOOKUP(B90,Sheet1!A:A,Sheet1!N:N,0)</f>
        <v>0</v>
      </c>
      <c r="F90" s="2">
        <f>_xlfn.XLOOKUP(B90,Sheet1!A:A,Sheet1!O:O,0)</f>
        <v>0</v>
      </c>
      <c r="G90" s="2">
        <v>1</v>
      </c>
      <c r="H90" s="2">
        <v>1</v>
      </c>
      <c r="I90" s="2">
        <f t="shared" si="4"/>
        <v>0</v>
      </c>
      <c r="J90" s="2">
        <f t="shared" si="5"/>
        <v>0</v>
      </c>
      <c r="K90" s="2" t="s">
        <v>809</v>
      </c>
      <c r="L90" s="2" t="s">
        <v>809</v>
      </c>
      <c r="M90" s="2">
        <v>4.0999999999999996</v>
      </c>
      <c r="N90" s="2">
        <v>4.2300000000000004</v>
      </c>
      <c r="O90" s="2"/>
    </row>
    <row r="91" spans="1:15">
      <c r="A91" s="18" t="s">
        <v>887</v>
      </c>
      <c r="B91" s="18" t="s">
        <v>399</v>
      </c>
      <c r="C91" s="2" t="s">
        <v>400</v>
      </c>
      <c r="D91" s="2" t="s">
        <v>543</v>
      </c>
      <c r="E91" s="2">
        <f>_xlfn.XLOOKUP(B91,Sheet1!A:A,Sheet1!N:N,0)</f>
        <v>0</v>
      </c>
      <c r="F91" s="2">
        <f>_xlfn.XLOOKUP(B91,Sheet1!A:A,Sheet1!O:O,0)</f>
        <v>0</v>
      </c>
      <c r="G91" s="2">
        <v>1</v>
      </c>
      <c r="H91" s="2">
        <v>1</v>
      </c>
      <c r="I91" s="2">
        <f t="shared" si="4"/>
        <v>0</v>
      </c>
      <c r="J91" s="2">
        <f t="shared" si="5"/>
        <v>0</v>
      </c>
      <c r="K91" s="2"/>
      <c r="L91" s="2"/>
      <c r="M91" s="2"/>
      <c r="N91" s="2"/>
      <c r="O91" s="2" t="s">
        <v>858</v>
      </c>
    </row>
    <row r="92" spans="1:15">
      <c r="A92" s="18" t="s">
        <v>887</v>
      </c>
      <c r="B92" s="18" t="s">
        <v>357</v>
      </c>
      <c r="C92" s="2" t="s">
        <v>358</v>
      </c>
      <c r="D92" s="2" t="s">
        <v>543</v>
      </c>
      <c r="E92" s="2">
        <f>_xlfn.XLOOKUP(B92,Sheet1!A:A,Sheet1!N:N,0)</f>
        <v>0</v>
      </c>
      <c r="F92" s="2">
        <f>_xlfn.XLOOKUP(B92,Sheet1!A:A,Sheet1!O:O,0)</f>
        <v>0</v>
      </c>
      <c r="G92" s="2">
        <v>1</v>
      </c>
      <c r="H92" s="2">
        <v>1</v>
      </c>
      <c r="I92" s="2">
        <f t="shared" si="4"/>
        <v>0</v>
      </c>
      <c r="J92" s="2">
        <f t="shared" si="5"/>
        <v>0</v>
      </c>
      <c r="K92" s="2"/>
      <c r="L92" s="2"/>
      <c r="M92" s="2"/>
      <c r="N92" s="2"/>
      <c r="O92" s="2" t="s">
        <v>859</v>
      </c>
    </row>
    <row r="93" spans="1:15">
      <c r="A93" s="18" t="s">
        <v>887</v>
      </c>
      <c r="B93" s="18" t="s">
        <v>299</v>
      </c>
      <c r="C93" s="2" t="s">
        <v>300</v>
      </c>
      <c r="D93" s="2" t="s">
        <v>543</v>
      </c>
      <c r="E93" s="2">
        <f>_xlfn.XLOOKUP(B93,Sheet1!A:A,Sheet1!N:N,0)</f>
        <v>0</v>
      </c>
      <c r="F93" s="2">
        <f>_xlfn.XLOOKUP(B93,Sheet1!A:A,Sheet1!O:O,0)</f>
        <v>0</v>
      </c>
      <c r="G93" s="2">
        <v>1</v>
      </c>
      <c r="H93" s="2">
        <v>1</v>
      </c>
      <c r="I93" s="2">
        <f t="shared" si="4"/>
        <v>0</v>
      </c>
      <c r="J93" s="2">
        <f t="shared" si="5"/>
        <v>0</v>
      </c>
      <c r="K93" s="2"/>
      <c r="L93" s="2"/>
      <c r="M93" s="2"/>
      <c r="N93" s="2"/>
      <c r="O93" s="2" t="s">
        <v>860</v>
      </c>
    </row>
    <row r="94" spans="1:15">
      <c r="A94" s="18" t="s">
        <v>887</v>
      </c>
      <c r="B94" s="18" t="s">
        <v>405</v>
      </c>
      <c r="C94" s="2" t="s">
        <v>406</v>
      </c>
      <c r="D94" s="2" t="s">
        <v>543</v>
      </c>
      <c r="E94" s="2">
        <f>_xlfn.XLOOKUP(B94,Sheet1!A:A,Sheet1!N:N,0)</f>
        <v>0</v>
      </c>
      <c r="F94" s="2">
        <f>_xlfn.XLOOKUP(B94,Sheet1!A:A,Sheet1!O:O,0)</f>
        <v>0</v>
      </c>
      <c r="G94" s="2">
        <v>1</v>
      </c>
      <c r="H94" s="2">
        <v>1</v>
      </c>
      <c r="I94" s="2">
        <f t="shared" si="4"/>
        <v>0</v>
      </c>
      <c r="J94" s="2">
        <f t="shared" si="5"/>
        <v>0</v>
      </c>
      <c r="K94" s="2" t="s">
        <v>809</v>
      </c>
      <c r="L94" s="2" t="s">
        <v>809</v>
      </c>
      <c r="M94" s="2" t="s">
        <v>846</v>
      </c>
      <c r="N94" s="2" t="s">
        <v>842</v>
      </c>
      <c r="O94" s="2"/>
    </row>
    <row r="95" spans="1:15">
      <c r="A95" s="18" t="s">
        <v>887</v>
      </c>
      <c r="B95" s="18" t="s">
        <v>325</v>
      </c>
      <c r="C95" s="2" t="s">
        <v>326</v>
      </c>
      <c r="D95" s="2" t="s">
        <v>543</v>
      </c>
      <c r="E95" s="2">
        <f>_xlfn.XLOOKUP(B95,Sheet1!A:A,Sheet1!N:N,0)</f>
        <v>0</v>
      </c>
      <c r="F95" s="2">
        <f>_xlfn.XLOOKUP(B95,Sheet1!A:A,Sheet1!O:O,0)</f>
        <v>0</v>
      </c>
      <c r="G95" s="2">
        <v>1</v>
      </c>
      <c r="H95" s="2">
        <v>1</v>
      </c>
      <c r="I95" s="2">
        <f t="shared" si="4"/>
        <v>0</v>
      </c>
      <c r="J95" s="2">
        <f t="shared" si="5"/>
        <v>0</v>
      </c>
      <c r="K95" s="2"/>
      <c r="L95" s="2"/>
      <c r="M95" s="2"/>
      <c r="N95" s="2"/>
      <c r="O95" s="2" t="s">
        <v>861</v>
      </c>
    </row>
    <row r="96" spans="1:15">
      <c r="A96" s="18" t="s">
        <v>887</v>
      </c>
      <c r="B96" s="18" t="s">
        <v>377</v>
      </c>
      <c r="C96" s="2" t="s">
        <v>378</v>
      </c>
      <c r="D96" s="2" t="s">
        <v>815</v>
      </c>
      <c r="E96" s="2">
        <f>_xlfn.XLOOKUP(B96,Sheet1!A:A,Sheet1!N:N,0)</f>
        <v>0</v>
      </c>
      <c r="F96" s="2">
        <f>_xlfn.XLOOKUP(B96,Sheet1!A:A,Sheet1!O:O,0)</f>
        <v>0</v>
      </c>
      <c r="G96" s="2">
        <v>1</v>
      </c>
      <c r="H96" s="2">
        <v>1</v>
      </c>
      <c r="I96" s="2">
        <f t="shared" si="4"/>
        <v>0</v>
      </c>
      <c r="J96" s="2">
        <f t="shared" si="5"/>
        <v>0</v>
      </c>
      <c r="K96" s="2"/>
      <c r="L96" s="2"/>
      <c r="M96" s="2"/>
      <c r="N96" s="2"/>
      <c r="O96" s="2" t="s">
        <v>862</v>
      </c>
    </row>
    <row r="97" spans="1:15">
      <c r="A97" s="18" t="s">
        <v>887</v>
      </c>
      <c r="B97" s="18" t="s">
        <v>381</v>
      </c>
      <c r="C97" s="2" t="s">
        <v>382</v>
      </c>
      <c r="D97" s="2" t="s">
        <v>543</v>
      </c>
      <c r="E97" s="2">
        <f>_xlfn.XLOOKUP(B97,Sheet1!A:A,Sheet1!N:N,0)</f>
        <v>0</v>
      </c>
      <c r="F97" s="2">
        <f>_xlfn.XLOOKUP(B97,Sheet1!A:A,Sheet1!O:O,0)</f>
        <v>0</v>
      </c>
      <c r="G97" s="2">
        <v>1</v>
      </c>
      <c r="H97" s="2">
        <v>1</v>
      </c>
      <c r="I97" s="2">
        <f t="shared" si="4"/>
        <v>0</v>
      </c>
      <c r="J97" s="2">
        <f t="shared" si="5"/>
        <v>0</v>
      </c>
      <c r="K97" s="2"/>
      <c r="L97" s="2"/>
      <c r="M97" s="2"/>
      <c r="N97" s="2"/>
      <c r="O97" s="2" t="s">
        <v>863</v>
      </c>
    </row>
    <row r="98" spans="1:15">
      <c r="A98" s="18" t="s">
        <v>887</v>
      </c>
      <c r="B98" s="18" t="s">
        <v>387</v>
      </c>
      <c r="C98" s="2" t="s">
        <v>388</v>
      </c>
      <c r="D98" s="2" t="s">
        <v>543</v>
      </c>
      <c r="E98" s="2">
        <f>_xlfn.XLOOKUP(B98,Sheet1!A:A,Sheet1!N:N,0)</f>
        <v>0</v>
      </c>
      <c r="F98" s="2">
        <f>_xlfn.XLOOKUP(B98,Sheet1!A:A,Sheet1!O:O,0)</f>
        <v>0</v>
      </c>
      <c r="G98" s="2">
        <v>1</v>
      </c>
      <c r="H98" s="2">
        <v>1</v>
      </c>
      <c r="I98" s="2">
        <f t="shared" ref="I98:I129" si="6">IF(AND(G98=1,E98&gt;0),1,0)</f>
        <v>0</v>
      </c>
      <c r="J98" s="2">
        <f t="shared" ref="J98:J129" si="7">IF(AND(H98=1,F98&gt;0),1,0)</f>
        <v>0</v>
      </c>
      <c r="K98" s="2" t="s">
        <v>809</v>
      </c>
      <c r="L98" s="2"/>
      <c r="M98" s="2" t="s">
        <v>842</v>
      </c>
      <c r="N98" s="2"/>
      <c r="O98" s="2" t="s">
        <v>848</v>
      </c>
    </row>
    <row r="99" spans="1:15">
      <c r="A99" s="18" t="s">
        <v>887</v>
      </c>
      <c r="B99" s="18" t="s">
        <v>303</v>
      </c>
      <c r="C99" s="2" t="s">
        <v>304</v>
      </c>
      <c r="D99" s="2" t="s">
        <v>543</v>
      </c>
      <c r="E99" s="2">
        <f>_xlfn.XLOOKUP(B99,Sheet1!A:A,Sheet1!N:N,0)</f>
        <v>0</v>
      </c>
      <c r="F99" s="2">
        <f>_xlfn.XLOOKUP(B99,Sheet1!A:A,Sheet1!O:O,0)</f>
        <v>0</v>
      </c>
      <c r="G99" s="2">
        <v>1</v>
      </c>
      <c r="H99" s="2">
        <v>1</v>
      </c>
      <c r="I99" s="2">
        <f t="shared" si="6"/>
        <v>0</v>
      </c>
      <c r="J99" s="2">
        <f t="shared" si="7"/>
        <v>0</v>
      </c>
      <c r="K99" s="2"/>
      <c r="L99" s="2"/>
      <c r="M99" s="2"/>
      <c r="N99" s="2"/>
      <c r="O99" s="2" t="s">
        <v>864</v>
      </c>
    </row>
    <row r="100" spans="1:15">
      <c r="A100" s="18" t="s">
        <v>887</v>
      </c>
      <c r="B100" s="18" t="s">
        <v>311</v>
      </c>
      <c r="C100" s="2" t="s">
        <v>312</v>
      </c>
      <c r="D100" s="2" t="s">
        <v>815</v>
      </c>
      <c r="E100" s="2">
        <f>_xlfn.XLOOKUP(B100,Sheet1!A:A,Sheet1!N:N,0)</f>
        <v>0</v>
      </c>
      <c r="F100" s="2">
        <f>_xlfn.XLOOKUP(B100,Sheet1!A:A,Sheet1!O:O,0)</f>
        <v>0</v>
      </c>
      <c r="G100" s="2">
        <v>1</v>
      </c>
      <c r="H100" s="2">
        <v>1</v>
      </c>
      <c r="I100" s="2">
        <f t="shared" si="6"/>
        <v>0</v>
      </c>
      <c r="J100" s="2">
        <f t="shared" si="7"/>
        <v>0</v>
      </c>
      <c r="K100" s="2"/>
      <c r="L100" s="2"/>
      <c r="M100" s="2"/>
      <c r="N100" s="2"/>
      <c r="O100" s="2" t="s">
        <v>865</v>
      </c>
    </row>
    <row r="101" spans="1:15">
      <c r="A101" s="18" t="s">
        <v>887</v>
      </c>
      <c r="B101" s="18" t="s">
        <v>471</v>
      </c>
      <c r="C101" s="2" t="s">
        <v>472</v>
      </c>
      <c r="D101" s="2" t="s">
        <v>543</v>
      </c>
      <c r="E101" s="2">
        <f>_xlfn.XLOOKUP(B101,Sheet1!A:A,Sheet1!N:N,0)</f>
        <v>0</v>
      </c>
      <c r="F101" s="2">
        <f>_xlfn.XLOOKUP(B101,Sheet1!A:A,Sheet1!O:O,0)</f>
        <v>0</v>
      </c>
      <c r="G101" s="2">
        <v>1</v>
      </c>
      <c r="H101" s="2">
        <v>1</v>
      </c>
      <c r="I101" s="2">
        <f t="shared" si="6"/>
        <v>0</v>
      </c>
      <c r="J101" s="2">
        <f t="shared" si="7"/>
        <v>0</v>
      </c>
      <c r="K101" s="2"/>
      <c r="L101" s="2"/>
      <c r="M101" s="2"/>
      <c r="N101" s="2"/>
      <c r="O101" s="2" t="s">
        <v>859</v>
      </c>
    </row>
    <row r="102" spans="1:15">
      <c r="A102" s="18" t="s">
        <v>887</v>
      </c>
      <c r="B102" s="18" t="s">
        <v>475</v>
      </c>
      <c r="C102" s="2" t="s">
        <v>476</v>
      </c>
      <c r="D102" s="2" t="s">
        <v>543</v>
      </c>
      <c r="E102" s="2">
        <f>_xlfn.XLOOKUP(B102,Sheet1!A:A,Sheet1!N:N,0)</f>
        <v>0</v>
      </c>
      <c r="F102" s="2">
        <f>_xlfn.XLOOKUP(B102,Sheet1!A:A,Sheet1!O:O,0)</f>
        <v>0</v>
      </c>
      <c r="G102" s="2">
        <v>1</v>
      </c>
      <c r="H102" s="2">
        <v>1</v>
      </c>
      <c r="I102" s="2">
        <f t="shared" si="6"/>
        <v>0</v>
      </c>
      <c r="J102" s="2">
        <f t="shared" si="7"/>
        <v>0</v>
      </c>
      <c r="K102" s="2"/>
      <c r="L102" s="2"/>
      <c r="M102" s="2"/>
      <c r="N102" s="2"/>
      <c r="O102" s="2" t="s">
        <v>859</v>
      </c>
    </row>
    <row r="103" spans="1:15">
      <c r="A103" s="18" t="s">
        <v>887</v>
      </c>
      <c r="B103" s="18" t="s">
        <v>371</v>
      </c>
      <c r="C103" s="2" t="s">
        <v>372</v>
      </c>
      <c r="D103" s="2" t="s">
        <v>543</v>
      </c>
      <c r="E103" s="2">
        <f>_xlfn.XLOOKUP(B103,Sheet1!A:A,Sheet1!N:N,0)</f>
        <v>0</v>
      </c>
      <c r="F103" s="2">
        <f>_xlfn.XLOOKUP(B103,Sheet1!A:A,Sheet1!O:O,0)</f>
        <v>0</v>
      </c>
      <c r="G103" s="2">
        <v>1</v>
      </c>
      <c r="H103" s="2">
        <v>1</v>
      </c>
      <c r="I103" s="2">
        <f t="shared" si="6"/>
        <v>0</v>
      </c>
      <c r="J103" s="2">
        <f t="shared" si="7"/>
        <v>0</v>
      </c>
      <c r="K103" s="2"/>
      <c r="L103" s="2"/>
      <c r="M103" s="2"/>
      <c r="N103" s="2"/>
      <c r="O103" s="2" t="s">
        <v>866</v>
      </c>
    </row>
    <row r="104" spans="1:15">
      <c r="A104" s="18" t="s">
        <v>887</v>
      </c>
      <c r="B104" s="18" t="s">
        <v>463</v>
      </c>
      <c r="C104" s="2" t="s">
        <v>464</v>
      </c>
      <c r="D104" s="2" t="s">
        <v>543</v>
      </c>
      <c r="E104" s="2">
        <f>_xlfn.XLOOKUP(B104,Sheet1!A:A,Sheet1!N:N,0)</f>
        <v>0</v>
      </c>
      <c r="F104" s="2">
        <f>_xlfn.XLOOKUP(B104,Sheet1!A:A,Sheet1!O:O,0)</f>
        <v>0</v>
      </c>
      <c r="G104" s="2">
        <v>1</v>
      </c>
      <c r="H104" s="2">
        <v>1</v>
      </c>
      <c r="I104" s="2">
        <f t="shared" si="6"/>
        <v>0</v>
      </c>
      <c r="J104" s="2">
        <f t="shared" si="7"/>
        <v>0</v>
      </c>
      <c r="K104" s="2" t="s">
        <v>809</v>
      </c>
      <c r="L104" s="2" t="s">
        <v>809</v>
      </c>
      <c r="M104" s="2">
        <v>4.0999999999999996</v>
      </c>
      <c r="N104" s="2">
        <v>4.22</v>
      </c>
      <c r="O104" s="2"/>
    </row>
    <row r="105" spans="1:15">
      <c r="A105" s="18" t="s">
        <v>887</v>
      </c>
      <c r="B105" s="18" t="s">
        <v>353</v>
      </c>
      <c r="C105" s="2" t="s">
        <v>354</v>
      </c>
      <c r="D105" s="2" t="s">
        <v>543</v>
      </c>
      <c r="E105" s="2">
        <f>_xlfn.XLOOKUP(B105,Sheet1!A:A,Sheet1!N:N,0)</f>
        <v>0</v>
      </c>
      <c r="F105" s="2">
        <f>_xlfn.XLOOKUP(B105,Sheet1!A:A,Sheet1!O:O,0)</f>
        <v>0</v>
      </c>
      <c r="G105" s="2">
        <v>1</v>
      </c>
      <c r="H105" s="2">
        <v>1</v>
      </c>
      <c r="I105" s="2">
        <f t="shared" si="6"/>
        <v>0</v>
      </c>
      <c r="J105" s="2">
        <f t="shared" si="7"/>
        <v>0</v>
      </c>
      <c r="K105" s="2"/>
      <c r="L105" s="2"/>
      <c r="M105" s="2"/>
      <c r="N105" s="2"/>
      <c r="O105" s="2" t="s">
        <v>859</v>
      </c>
    </row>
    <row r="106" spans="1:15">
      <c r="A106" s="18" t="s">
        <v>553</v>
      </c>
      <c r="B106" s="18" t="s">
        <v>223</v>
      </c>
      <c r="C106" s="2" t="s">
        <v>224</v>
      </c>
      <c r="D106" s="2" t="s">
        <v>543</v>
      </c>
      <c r="E106" s="2">
        <f>_xlfn.XLOOKUP(B106,Sheet1!A:A,Sheet1!N:N,0)</f>
        <v>0</v>
      </c>
      <c r="F106" s="2">
        <f>_xlfn.XLOOKUP(B106,Sheet1!A:A,Sheet1!O:O,0)</f>
        <v>0</v>
      </c>
      <c r="G106" s="2">
        <v>1</v>
      </c>
      <c r="H106" s="2">
        <v>1</v>
      </c>
      <c r="I106" s="2">
        <f t="shared" si="6"/>
        <v>0</v>
      </c>
      <c r="J106" s="2">
        <f t="shared" si="7"/>
        <v>0</v>
      </c>
      <c r="K106" s="2"/>
      <c r="L106" s="2"/>
      <c r="M106" s="2"/>
      <c r="N106" s="2"/>
      <c r="O106" s="2" t="s">
        <v>772</v>
      </c>
    </row>
    <row r="107" spans="1:15">
      <c r="A107" s="18" t="s">
        <v>553</v>
      </c>
      <c r="B107" s="18" t="s">
        <v>247</v>
      </c>
      <c r="C107" s="2" t="s">
        <v>248</v>
      </c>
      <c r="D107" s="2" t="s">
        <v>815</v>
      </c>
      <c r="E107" s="2">
        <f>_xlfn.XLOOKUP(B107,Sheet1!A:A,Sheet1!N:N,0)</f>
        <v>0</v>
      </c>
      <c r="F107" s="2">
        <f>_xlfn.XLOOKUP(B107,Sheet1!A:A,Sheet1!O:O,0)</f>
        <v>0</v>
      </c>
      <c r="G107" s="2">
        <v>1</v>
      </c>
      <c r="H107" s="2"/>
      <c r="I107" s="2">
        <f t="shared" si="6"/>
        <v>0</v>
      </c>
      <c r="J107" s="2">
        <f t="shared" si="7"/>
        <v>0</v>
      </c>
      <c r="K107" s="2"/>
      <c r="L107" s="2"/>
      <c r="M107" s="2"/>
      <c r="N107" s="2"/>
      <c r="O107" s="2" t="s">
        <v>867</v>
      </c>
    </row>
    <row r="108" spans="1:15">
      <c r="A108" s="18" t="s">
        <v>553</v>
      </c>
      <c r="B108" s="18" t="s">
        <v>227</v>
      </c>
      <c r="C108" s="2" t="s">
        <v>228</v>
      </c>
      <c r="D108" s="2" t="s">
        <v>815</v>
      </c>
      <c r="E108" s="2">
        <f>_xlfn.XLOOKUP(B108,Sheet1!A:A,Sheet1!N:N,0)</f>
        <v>0</v>
      </c>
      <c r="F108" s="2">
        <f>_xlfn.XLOOKUP(B108,Sheet1!A:A,Sheet1!O:O,0)</f>
        <v>0</v>
      </c>
      <c r="G108" s="2">
        <v>1</v>
      </c>
      <c r="H108" s="2"/>
      <c r="I108" s="2">
        <f t="shared" si="6"/>
        <v>0</v>
      </c>
      <c r="J108" s="2">
        <f t="shared" si="7"/>
        <v>0</v>
      </c>
      <c r="K108" s="2"/>
      <c r="L108" s="2"/>
      <c r="M108" s="2"/>
      <c r="N108" s="2"/>
      <c r="O108" s="2" t="s">
        <v>868</v>
      </c>
    </row>
    <row r="109" spans="1:15">
      <c r="A109" s="18" t="s">
        <v>553</v>
      </c>
      <c r="B109" s="18" t="s">
        <v>243</v>
      </c>
      <c r="C109" s="2" t="s">
        <v>244</v>
      </c>
      <c r="D109" s="2" t="s">
        <v>815</v>
      </c>
      <c r="E109" s="2">
        <f>_xlfn.XLOOKUP(B109,Sheet1!A:A,Sheet1!N:N,0)</f>
        <v>0</v>
      </c>
      <c r="F109" s="2">
        <f>_xlfn.XLOOKUP(B109,Sheet1!A:A,Sheet1!O:O,0)</f>
        <v>0</v>
      </c>
      <c r="G109" s="2">
        <v>1</v>
      </c>
      <c r="H109" s="2"/>
      <c r="I109" s="2">
        <f t="shared" si="6"/>
        <v>0</v>
      </c>
      <c r="J109" s="2">
        <f t="shared" si="7"/>
        <v>0</v>
      </c>
      <c r="K109" s="2"/>
      <c r="L109" s="2"/>
      <c r="M109" s="2"/>
      <c r="N109" s="2"/>
      <c r="O109" s="2" t="s">
        <v>772</v>
      </c>
    </row>
    <row r="110" spans="1:15">
      <c r="A110" s="18" t="s">
        <v>553</v>
      </c>
      <c r="B110" s="18" t="s">
        <v>289</v>
      </c>
      <c r="C110" s="2" t="s">
        <v>290</v>
      </c>
      <c r="D110" s="2" t="s">
        <v>545</v>
      </c>
      <c r="E110" s="2">
        <f>_xlfn.XLOOKUP(B110,Sheet1!A:A,Sheet1!N:N,0)</f>
        <v>4</v>
      </c>
      <c r="F110" s="2">
        <f>_xlfn.XLOOKUP(B110,Sheet1!A:A,Sheet1!O:O,0)</f>
        <v>0</v>
      </c>
      <c r="G110" s="2"/>
      <c r="H110" s="2">
        <v>1</v>
      </c>
      <c r="I110" s="2">
        <f t="shared" si="6"/>
        <v>0</v>
      </c>
      <c r="J110" s="2">
        <f t="shared" si="7"/>
        <v>0</v>
      </c>
      <c r="K110" s="2" t="s">
        <v>809</v>
      </c>
      <c r="L110" s="2"/>
      <c r="M110" s="2" t="s">
        <v>869</v>
      </c>
      <c r="N110" s="2"/>
      <c r="O110" s="2"/>
    </row>
    <row r="111" spans="1:15">
      <c r="A111" s="18" t="s">
        <v>553</v>
      </c>
      <c r="B111" s="18" t="s">
        <v>265</v>
      </c>
      <c r="C111" s="2" t="s">
        <v>266</v>
      </c>
      <c r="D111" s="2" t="s">
        <v>545</v>
      </c>
      <c r="E111" s="2">
        <f>_xlfn.XLOOKUP(B111,Sheet1!A:A,Sheet1!N:N,0)</f>
        <v>0</v>
      </c>
      <c r="F111" s="2">
        <f>_xlfn.XLOOKUP(B111,Sheet1!A:A,Sheet1!O:O,0)</f>
        <v>0</v>
      </c>
      <c r="G111" s="2">
        <v>1</v>
      </c>
      <c r="H111" s="2">
        <v>1</v>
      </c>
      <c r="I111" s="2">
        <f t="shared" si="6"/>
        <v>0</v>
      </c>
      <c r="J111" s="2">
        <f t="shared" si="7"/>
        <v>0</v>
      </c>
      <c r="K111" s="2" t="s">
        <v>870</v>
      </c>
      <c r="L111" s="2" t="s">
        <v>809</v>
      </c>
      <c r="M111" s="2" t="s">
        <v>871</v>
      </c>
      <c r="N111" s="2" t="s">
        <v>744</v>
      </c>
      <c r="O111" s="2" t="s">
        <v>872</v>
      </c>
    </row>
    <row r="112" spans="1:15">
      <c r="A112" s="18" t="s">
        <v>553</v>
      </c>
      <c r="B112" s="18" t="s">
        <v>201</v>
      </c>
      <c r="C112" s="2" t="s">
        <v>202</v>
      </c>
      <c r="D112" s="2" t="s">
        <v>545</v>
      </c>
      <c r="E112" s="2">
        <f>_xlfn.XLOOKUP(B112,Sheet1!A:A,Sheet1!N:N,0)</f>
        <v>0</v>
      </c>
      <c r="F112" s="2">
        <f>_xlfn.XLOOKUP(B112,Sheet1!A:A,Sheet1!O:O,0)</f>
        <v>0</v>
      </c>
      <c r="G112" s="2">
        <v>1</v>
      </c>
      <c r="H112" s="2">
        <v>1</v>
      </c>
      <c r="I112" s="2">
        <f t="shared" si="6"/>
        <v>0</v>
      </c>
      <c r="J112" s="2">
        <f t="shared" si="7"/>
        <v>0</v>
      </c>
      <c r="K112" s="2" t="s">
        <v>809</v>
      </c>
      <c r="L112" s="2" t="s">
        <v>873</v>
      </c>
      <c r="M112" s="2" t="s">
        <v>874</v>
      </c>
      <c r="N112" s="2" t="s">
        <v>875</v>
      </c>
      <c r="O112" s="2" t="s">
        <v>876</v>
      </c>
    </row>
    <row r="113" spans="1:15">
      <c r="A113" s="18" t="s">
        <v>553</v>
      </c>
      <c r="B113" s="18" t="s">
        <v>214</v>
      </c>
      <c r="C113" s="2" t="s">
        <v>215</v>
      </c>
      <c r="D113" s="2" t="s">
        <v>545</v>
      </c>
      <c r="E113" s="2">
        <f>_xlfn.XLOOKUP(B113,Sheet1!A:A,Sheet1!N:N,0)</f>
        <v>0</v>
      </c>
      <c r="F113" s="2">
        <f>_xlfn.XLOOKUP(B113,Sheet1!A:A,Sheet1!O:O,0)</f>
        <v>0</v>
      </c>
      <c r="G113" s="2">
        <v>1</v>
      </c>
      <c r="H113" s="2">
        <v>1</v>
      </c>
      <c r="I113" s="2">
        <f t="shared" si="6"/>
        <v>0</v>
      </c>
      <c r="J113" s="2">
        <f t="shared" si="7"/>
        <v>0</v>
      </c>
      <c r="K113" s="2" t="s">
        <v>809</v>
      </c>
      <c r="L113" s="2"/>
      <c r="M113" s="2" t="s">
        <v>874</v>
      </c>
      <c r="N113" s="2"/>
      <c r="O113" s="2"/>
    </row>
    <row r="114" spans="1:15">
      <c r="A114" s="18" t="s">
        <v>553</v>
      </c>
      <c r="B114" s="18" t="s">
        <v>218</v>
      </c>
      <c r="C114" s="2" t="s">
        <v>219</v>
      </c>
      <c r="D114" s="2" t="s">
        <v>545</v>
      </c>
      <c r="E114" s="2">
        <f>_xlfn.XLOOKUP(B114,Sheet1!A:A,Sheet1!N:N,0)</f>
        <v>0</v>
      </c>
      <c r="F114" s="2">
        <f>_xlfn.XLOOKUP(B114,Sheet1!A:A,Sheet1!O:O,0)</f>
        <v>0</v>
      </c>
      <c r="G114" s="2">
        <v>1</v>
      </c>
      <c r="H114" s="2">
        <v>1</v>
      </c>
      <c r="I114" s="2">
        <f t="shared" si="6"/>
        <v>0</v>
      </c>
      <c r="J114" s="2">
        <f t="shared" si="7"/>
        <v>0</v>
      </c>
      <c r="K114" s="2" t="s">
        <v>809</v>
      </c>
      <c r="L114" s="2"/>
      <c r="M114" s="2" t="s">
        <v>744</v>
      </c>
      <c r="N114" s="2"/>
      <c r="O114" s="2"/>
    </row>
    <row r="115" spans="1:15">
      <c r="A115" s="18" t="s">
        <v>553</v>
      </c>
      <c r="B115" s="18" t="s">
        <v>273</v>
      </c>
      <c r="C115" s="2" t="s">
        <v>274</v>
      </c>
      <c r="D115" s="2" t="s">
        <v>545</v>
      </c>
      <c r="E115" s="2">
        <f>_xlfn.XLOOKUP(B115,Sheet1!A:A,Sheet1!N:N,0)</f>
        <v>0</v>
      </c>
      <c r="F115" s="2">
        <f>_xlfn.XLOOKUP(B115,Sheet1!A:A,Sheet1!O:O,0)</f>
        <v>0</v>
      </c>
      <c r="G115" s="2">
        <v>1</v>
      </c>
      <c r="H115" s="2">
        <v>1</v>
      </c>
      <c r="I115" s="2">
        <f t="shared" si="6"/>
        <v>0</v>
      </c>
      <c r="J115" s="2">
        <f t="shared" si="7"/>
        <v>0</v>
      </c>
      <c r="K115" s="2"/>
      <c r="L115" s="2"/>
      <c r="M115" s="2"/>
      <c r="N115" s="2"/>
      <c r="O115" s="2"/>
    </row>
    <row r="116" spans="1:15">
      <c r="A116" s="18" t="s">
        <v>553</v>
      </c>
      <c r="B116" s="18" t="s">
        <v>176</v>
      </c>
      <c r="C116" s="2" t="s">
        <v>177</v>
      </c>
      <c r="D116" s="2" t="s">
        <v>543</v>
      </c>
      <c r="E116" s="2">
        <f>_xlfn.XLOOKUP(B116,Sheet1!A:A,Sheet1!N:N,0)</f>
        <v>1</v>
      </c>
      <c r="F116" s="2">
        <f>_xlfn.XLOOKUP(B116,Sheet1!A:A,Sheet1!O:O,0)</f>
        <v>0</v>
      </c>
      <c r="G116" s="2"/>
      <c r="H116" s="2">
        <v>1</v>
      </c>
      <c r="I116" s="2">
        <f t="shared" si="6"/>
        <v>0</v>
      </c>
      <c r="J116" s="2">
        <f t="shared" si="7"/>
        <v>0</v>
      </c>
      <c r="K116" s="2"/>
      <c r="L116" s="2"/>
      <c r="M116" s="2"/>
      <c r="N116" s="2"/>
      <c r="O116" s="2"/>
    </row>
    <row r="117" spans="1:15">
      <c r="A117" s="18" t="s">
        <v>553</v>
      </c>
      <c r="B117" s="18" t="s">
        <v>207</v>
      </c>
      <c r="C117" s="2" t="s">
        <v>208</v>
      </c>
      <c r="D117" s="2" t="s">
        <v>543</v>
      </c>
      <c r="E117" s="2">
        <f>_xlfn.XLOOKUP(B117,Sheet1!A:A,Sheet1!N:N,0)</f>
        <v>0</v>
      </c>
      <c r="F117" s="2">
        <f>_xlfn.XLOOKUP(B117,Sheet1!A:A,Sheet1!O:O,0)</f>
        <v>0</v>
      </c>
      <c r="G117" s="2">
        <v>1</v>
      </c>
      <c r="H117" s="2">
        <v>1</v>
      </c>
      <c r="I117" s="2">
        <f t="shared" si="6"/>
        <v>0</v>
      </c>
      <c r="J117" s="2">
        <f t="shared" si="7"/>
        <v>0</v>
      </c>
      <c r="K117" s="2"/>
      <c r="L117" s="2"/>
      <c r="M117" s="2"/>
      <c r="N117" s="2"/>
      <c r="O117" s="2"/>
    </row>
    <row r="118" spans="1:15">
      <c r="A118" s="18" t="s">
        <v>553</v>
      </c>
      <c r="B118" s="18" t="s">
        <v>209</v>
      </c>
      <c r="C118" s="2" t="s">
        <v>210</v>
      </c>
      <c r="D118" s="2" t="s">
        <v>543</v>
      </c>
      <c r="E118" s="2">
        <f>_xlfn.XLOOKUP(B118,Sheet1!A:A,Sheet1!N:N,0)</f>
        <v>0</v>
      </c>
      <c r="F118" s="2">
        <f>_xlfn.XLOOKUP(B118,Sheet1!A:A,Sheet1!O:O,0)</f>
        <v>0</v>
      </c>
      <c r="G118" s="2">
        <v>1</v>
      </c>
      <c r="H118" s="2">
        <v>1</v>
      </c>
      <c r="I118" s="2">
        <f t="shared" si="6"/>
        <v>0</v>
      </c>
      <c r="J118" s="2">
        <f t="shared" si="7"/>
        <v>0</v>
      </c>
      <c r="K118" s="2"/>
      <c r="L118" s="2"/>
      <c r="M118" s="2"/>
      <c r="N118" s="2"/>
      <c r="O118" s="2"/>
    </row>
    <row r="119" spans="1:15">
      <c r="A119" s="18" t="s">
        <v>553</v>
      </c>
      <c r="B119" s="18" t="s">
        <v>220</v>
      </c>
      <c r="C119" s="2" t="s">
        <v>221</v>
      </c>
      <c r="D119" s="2" t="s">
        <v>543</v>
      </c>
      <c r="E119" s="2">
        <f>_xlfn.XLOOKUP(B119,Sheet1!A:A,Sheet1!N:N,0)</f>
        <v>0</v>
      </c>
      <c r="F119" s="2">
        <f>_xlfn.XLOOKUP(B119,Sheet1!A:A,Sheet1!O:O,0)</f>
        <v>0</v>
      </c>
      <c r="G119" s="2">
        <v>1</v>
      </c>
      <c r="H119" s="2">
        <v>1</v>
      </c>
      <c r="I119" s="2">
        <f t="shared" si="6"/>
        <v>0</v>
      </c>
      <c r="J119" s="2">
        <f t="shared" si="7"/>
        <v>0</v>
      </c>
      <c r="K119" s="2"/>
      <c r="L119" s="2"/>
      <c r="M119" s="2"/>
      <c r="N119" s="2"/>
      <c r="O119" s="2" t="s">
        <v>877</v>
      </c>
    </row>
    <row r="120" spans="1:15">
      <c r="A120" s="18" t="s">
        <v>553</v>
      </c>
      <c r="B120" s="18" t="s">
        <v>271</v>
      </c>
      <c r="C120" s="2" t="s">
        <v>272</v>
      </c>
      <c r="D120" s="2" t="s">
        <v>543</v>
      </c>
      <c r="E120" s="2">
        <f>_xlfn.XLOOKUP(B120,Sheet1!A:A,Sheet1!N:N,0)</f>
        <v>0</v>
      </c>
      <c r="F120" s="2">
        <f>_xlfn.XLOOKUP(B120,Sheet1!A:A,Sheet1!O:O,0)</f>
        <v>0</v>
      </c>
      <c r="G120" s="2">
        <v>1</v>
      </c>
      <c r="H120" s="2">
        <v>1</v>
      </c>
      <c r="I120" s="2">
        <f t="shared" si="6"/>
        <v>0</v>
      </c>
      <c r="J120" s="2">
        <f t="shared" si="7"/>
        <v>0</v>
      </c>
      <c r="K120" s="2" t="s">
        <v>809</v>
      </c>
      <c r="L120" s="2"/>
      <c r="M120" s="2" t="s">
        <v>744</v>
      </c>
      <c r="N120" s="2"/>
      <c r="O120" s="2"/>
    </row>
    <row r="121" spans="1:15">
      <c r="A121" s="18" t="s">
        <v>553</v>
      </c>
      <c r="B121" s="18" t="s">
        <v>203</v>
      </c>
      <c r="C121" s="2" t="s">
        <v>204</v>
      </c>
      <c r="D121" s="2" t="s">
        <v>543</v>
      </c>
      <c r="E121" s="2">
        <f>_xlfn.XLOOKUP(B121,Sheet1!A:A,Sheet1!N:N,0)</f>
        <v>0</v>
      </c>
      <c r="F121" s="2">
        <f>_xlfn.XLOOKUP(B121,Sheet1!A:A,Sheet1!O:O,0)</f>
        <v>0</v>
      </c>
      <c r="G121" s="2">
        <v>1</v>
      </c>
      <c r="H121" s="2">
        <v>1</v>
      </c>
      <c r="I121" s="2">
        <f t="shared" si="6"/>
        <v>0</v>
      </c>
      <c r="J121" s="2">
        <f t="shared" si="7"/>
        <v>0</v>
      </c>
      <c r="K121" s="2" t="s">
        <v>809</v>
      </c>
      <c r="L121" s="2"/>
      <c r="M121" s="2" t="s">
        <v>874</v>
      </c>
      <c r="N121" s="2"/>
      <c r="O121" s="2" t="s">
        <v>876</v>
      </c>
    </row>
    <row r="122" spans="1:15">
      <c r="A122" s="18" t="s">
        <v>553</v>
      </c>
      <c r="B122" s="18" t="s">
        <v>294</v>
      </c>
      <c r="C122" s="2" t="s">
        <v>295</v>
      </c>
      <c r="D122" s="2" t="s">
        <v>543</v>
      </c>
      <c r="E122" s="2">
        <f>_xlfn.XLOOKUP(B122,Sheet1!A:A,Sheet1!N:N,0)</f>
        <v>0</v>
      </c>
      <c r="F122" s="2">
        <f>_xlfn.XLOOKUP(B122,Sheet1!A:A,Sheet1!O:O,0)</f>
        <v>0</v>
      </c>
      <c r="G122" s="2">
        <v>1</v>
      </c>
      <c r="H122" s="2">
        <v>1</v>
      </c>
      <c r="I122" s="2">
        <f t="shared" si="6"/>
        <v>0</v>
      </c>
      <c r="J122" s="2">
        <f t="shared" si="7"/>
        <v>0</v>
      </c>
      <c r="K122" s="2" t="s">
        <v>809</v>
      </c>
      <c r="L122" s="2"/>
      <c r="M122" s="2" t="s">
        <v>744</v>
      </c>
      <c r="N122" s="2"/>
      <c r="O122" s="2"/>
    </row>
    <row r="123" spans="1:15">
      <c r="A123" s="18" t="s">
        <v>553</v>
      </c>
      <c r="B123" s="18" t="s">
        <v>292</v>
      </c>
      <c r="C123" s="2" t="s">
        <v>293</v>
      </c>
      <c r="D123" s="2" t="s">
        <v>543</v>
      </c>
      <c r="E123" s="2">
        <f>_xlfn.XLOOKUP(B123,Sheet1!A:A,Sheet1!N:N,0)</f>
        <v>0</v>
      </c>
      <c r="F123" s="2">
        <f>_xlfn.XLOOKUP(B123,Sheet1!A:A,Sheet1!O:O,0)</f>
        <v>0</v>
      </c>
      <c r="G123" s="2">
        <v>1</v>
      </c>
      <c r="H123" s="2">
        <v>1</v>
      </c>
      <c r="I123" s="2">
        <f t="shared" si="6"/>
        <v>0</v>
      </c>
      <c r="J123" s="2">
        <f t="shared" si="7"/>
        <v>0</v>
      </c>
      <c r="K123" s="2" t="s">
        <v>809</v>
      </c>
      <c r="L123" s="2"/>
      <c r="M123" s="2" t="s">
        <v>744</v>
      </c>
      <c r="N123" s="2"/>
      <c r="O123" s="2"/>
    </row>
    <row r="124" spans="1:15">
      <c r="A124" s="18" t="s">
        <v>553</v>
      </c>
      <c r="B124" s="18" t="s">
        <v>216</v>
      </c>
      <c r="C124" s="2" t="s">
        <v>217</v>
      </c>
      <c r="D124" s="2" t="s">
        <v>543</v>
      </c>
      <c r="E124" s="2">
        <f>_xlfn.XLOOKUP(B124,Sheet1!A:A,Sheet1!N:N,0)</f>
        <v>0</v>
      </c>
      <c r="F124" s="2">
        <f>_xlfn.XLOOKUP(B124,Sheet1!A:A,Sheet1!O:O,0)</f>
        <v>0</v>
      </c>
      <c r="G124" s="2">
        <v>1</v>
      </c>
      <c r="H124" s="2">
        <v>1</v>
      </c>
      <c r="I124" s="2">
        <f t="shared" si="6"/>
        <v>0</v>
      </c>
      <c r="J124" s="2">
        <f t="shared" si="7"/>
        <v>0</v>
      </c>
      <c r="K124" s="2" t="s">
        <v>809</v>
      </c>
      <c r="L124" s="2"/>
      <c r="M124" s="2" t="s">
        <v>744</v>
      </c>
      <c r="N124" s="2"/>
      <c r="O124" s="2"/>
    </row>
    <row r="125" spans="1:15">
      <c r="A125" s="18" t="s">
        <v>553</v>
      </c>
      <c r="B125" s="18" t="s">
        <v>233</v>
      </c>
      <c r="C125" s="2" t="s">
        <v>234</v>
      </c>
      <c r="D125" s="2" t="s">
        <v>543</v>
      </c>
      <c r="E125" s="2">
        <f>_xlfn.XLOOKUP(B125,Sheet1!A:A,Sheet1!N:N,0)</f>
        <v>0</v>
      </c>
      <c r="F125" s="2">
        <f>_xlfn.XLOOKUP(B125,Sheet1!A:A,Sheet1!O:O,0)</f>
        <v>0</v>
      </c>
      <c r="G125" s="2">
        <v>1</v>
      </c>
      <c r="H125" s="2">
        <v>1</v>
      </c>
      <c r="I125" s="2">
        <f t="shared" si="6"/>
        <v>0</v>
      </c>
      <c r="J125" s="2">
        <f t="shared" si="7"/>
        <v>0</v>
      </c>
      <c r="K125" s="2" t="s">
        <v>873</v>
      </c>
      <c r="L125" s="2"/>
      <c r="M125" s="2" t="s">
        <v>878</v>
      </c>
      <c r="N125" s="2"/>
      <c r="O125" s="2"/>
    </row>
    <row r="126" spans="1:15">
      <c r="A126" s="18" t="s">
        <v>553</v>
      </c>
      <c r="B126" s="18" t="s">
        <v>205</v>
      </c>
      <c r="C126" s="2" t="s">
        <v>206</v>
      </c>
      <c r="D126" s="2" t="s">
        <v>543</v>
      </c>
      <c r="E126" s="2">
        <f>_xlfn.XLOOKUP(B126,Sheet1!A:A,Sheet1!N:N,0)</f>
        <v>0</v>
      </c>
      <c r="F126" s="2">
        <f>_xlfn.XLOOKUP(B126,Sheet1!A:A,Sheet1!O:O,0)</f>
        <v>0</v>
      </c>
      <c r="G126" s="2">
        <v>1</v>
      </c>
      <c r="H126" s="2">
        <v>1</v>
      </c>
      <c r="I126" s="2">
        <f t="shared" si="6"/>
        <v>0</v>
      </c>
      <c r="J126" s="2">
        <f t="shared" si="7"/>
        <v>0</v>
      </c>
      <c r="K126" s="2" t="s">
        <v>809</v>
      </c>
      <c r="L126" s="2"/>
      <c r="M126" s="2" t="s">
        <v>744</v>
      </c>
      <c r="N126" s="2"/>
      <c r="O126" s="2"/>
    </row>
    <row r="127" spans="1:15">
      <c r="A127" s="18" t="s">
        <v>553</v>
      </c>
      <c r="B127" s="18" t="s">
        <v>269</v>
      </c>
      <c r="C127" s="2" t="s">
        <v>270</v>
      </c>
      <c r="D127" s="2" t="s">
        <v>543</v>
      </c>
      <c r="E127" s="2">
        <f>_xlfn.XLOOKUP(B127,Sheet1!A:A,Sheet1!N:N,0)</f>
        <v>0</v>
      </c>
      <c r="F127" s="2">
        <f>_xlfn.XLOOKUP(B127,Sheet1!A:A,Sheet1!O:O,0)</f>
        <v>0</v>
      </c>
      <c r="G127" s="2">
        <v>1</v>
      </c>
      <c r="H127" s="2">
        <v>1</v>
      </c>
      <c r="I127" s="2">
        <f t="shared" si="6"/>
        <v>0</v>
      </c>
      <c r="J127" s="2">
        <f t="shared" si="7"/>
        <v>0</v>
      </c>
      <c r="K127" s="2" t="s">
        <v>809</v>
      </c>
      <c r="L127" s="2"/>
      <c r="M127" s="2" t="s">
        <v>744</v>
      </c>
      <c r="N127" s="2"/>
      <c r="O127" s="2"/>
    </row>
    <row r="128" spans="1:15">
      <c r="A128" s="19" t="s">
        <v>553</v>
      </c>
      <c r="B128" s="18" t="s">
        <v>267</v>
      </c>
      <c r="C128" s="2" t="s">
        <v>268</v>
      </c>
      <c r="D128" s="2" t="s">
        <v>543</v>
      </c>
      <c r="E128" s="2">
        <f>_xlfn.XLOOKUP(B128,Sheet1!A:A,Sheet1!N:N,0)</f>
        <v>0</v>
      </c>
      <c r="F128" s="2">
        <f>_xlfn.XLOOKUP(B128,Sheet1!A:A,Sheet1!O:O,0)</f>
        <v>0</v>
      </c>
      <c r="G128" s="2">
        <v>1</v>
      </c>
      <c r="H128" s="2">
        <v>1</v>
      </c>
      <c r="I128" s="2">
        <f t="shared" si="6"/>
        <v>0</v>
      </c>
      <c r="J128" s="2">
        <f t="shared" si="7"/>
        <v>0</v>
      </c>
      <c r="K128" s="2" t="s">
        <v>809</v>
      </c>
      <c r="L128" s="2"/>
      <c r="M128" s="2" t="s">
        <v>744</v>
      </c>
      <c r="N128" s="2"/>
      <c r="O128" s="2"/>
    </row>
    <row r="129" spans="1:15">
      <c r="A129" s="18" t="s">
        <v>551</v>
      </c>
      <c r="B129" s="18" t="s">
        <v>160</v>
      </c>
      <c r="C129" s="2" t="s">
        <v>161</v>
      </c>
      <c r="D129" s="2" t="s">
        <v>542</v>
      </c>
      <c r="E129" s="2">
        <f>_xlfn.XLOOKUP(B129,Sheet1!A:A,Sheet1!N:N,0)</f>
        <v>5</v>
      </c>
      <c r="F129" s="2">
        <f>_xlfn.XLOOKUP(B129,Sheet1!A:A,Sheet1!O:O,0)</f>
        <v>2</v>
      </c>
      <c r="G129" s="2"/>
      <c r="H129" s="2">
        <v>1</v>
      </c>
      <c r="I129" s="2">
        <f t="shared" si="6"/>
        <v>0</v>
      </c>
      <c r="J129" s="2">
        <f t="shared" si="7"/>
        <v>1</v>
      </c>
      <c r="K129" s="2"/>
      <c r="L129" s="44"/>
      <c r="M129" s="2"/>
      <c r="N129" s="2"/>
      <c r="O129" s="2"/>
    </row>
    <row r="130" spans="1:15">
      <c r="A130" s="18" t="s">
        <v>551</v>
      </c>
      <c r="B130" s="18" t="s">
        <v>63</v>
      </c>
      <c r="C130" s="2" t="s">
        <v>64</v>
      </c>
      <c r="D130" s="2" t="s">
        <v>545</v>
      </c>
      <c r="E130" s="2">
        <f>_xlfn.XLOOKUP(B130,Sheet1!A:A,Sheet1!N:N,0)</f>
        <v>0</v>
      </c>
      <c r="F130" s="2">
        <f>_xlfn.XLOOKUP(B130,Sheet1!A:A,Sheet1!O:O,0)</f>
        <v>0</v>
      </c>
      <c r="G130" s="2">
        <v>1</v>
      </c>
      <c r="H130" s="2">
        <v>1</v>
      </c>
      <c r="I130" s="2">
        <f t="shared" ref="I130:I161" si="8">IF(AND(G130=1,E130&gt;0),1,0)</f>
        <v>0</v>
      </c>
      <c r="J130" s="2">
        <f t="shared" ref="J130:J161" si="9">IF(AND(H130=1,F130&gt;0),1,0)</f>
        <v>0</v>
      </c>
      <c r="K130" s="2"/>
      <c r="L130" s="2"/>
      <c r="M130" s="2"/>
      <c r="N130" s="2"/>
      <c r="O130" s="2"/>
    </row>
    <row r="131" spans="1:15">
      <c r="A131" s="18" t="s">
        <v>551</v>
      </c>
      <c r="B131" s="18" t="s">
        <v>147</v>
      </c>
      <c r="C131" s="2" t="s">
        <v>148</v>
      </c>
      <c r="D131" s="2" t="s">
        <v>545</v>
      </c>
      <c r="E131" s="2">
        <f>_xlfn.XLOOKUP(B131,Sheet1!A:A,Sheet1!N:N,0)</f>
        <v>0</v>
      </c>
      <c r="F131" s="2">
        <f>_xlfn.XLOOKUP(B131,Sheet1!A:A,Sheet1!O:O,0)</f>
        <v>0</v>
      </c>
      <c r="G131" s="2">
        <v>1</v>
      </c>
      <c r="H131" s="2">
        <v>1</v>
      </c>
      <c r="I131" s="2">
        <f t="shared" si="8"/>
        <v>0</v>
      </c>
      <c r="J131" s="2">
        <f t="shared" si="9"/>
        <v>0</v>
      </c>
      <c r="K131" s="2"/>
      <c r="L131" s="2"/>
      <c r="M131" s="2"/>
      <c r="N131" s="2"/>
      <c r="O131" s="2"/>
    </row>
    <row r="132" spans="1:15">
      <c r="A132" s="18" t="s">
        <v>551</v>
      </c>
      <c r="B132" s="18" t="s">
        <v>157</v>
      </c>
      <c r="C132" s="2" t="s">
        <v>158</v>
      </c>
      <c r="D132" s="2" t="s">
        <v>545</v>
      </c>
      <c r="E132" s="2">
        <f>_xlfn.XLOOKUP(B132,Sheet1!A:A,Sheet1!N:N,0)</f>
        <v>1</v>
      </c>
      <c r="F132" s="2">
        <f>_xlfn.XLOOKUP(B132,Sheet1!A:A,Sheet1!O:O,0)</f>
        <v>0</v>
      </c>
      <c r="G132" s="2"/>
      <c r="H132" s="2">
        <v>1</v>
      </c>
      <c r="I132" s="2">
        <f t="shared" si="8"/>
        <v>0</v>
      </c>
      <c r="J132" s="2">
        <f t="shared" si="9"/>
        <v>0</v>
      </c>
      <c r="K132" s="2"/>
      <c r="L132" s="2"/>
      <c r="M132" s="2"/>
      <c r="N132" s="2"/>
      <c r="O132" s="2"/>
    </row>
    <row r="133" spans="1:15">
      <c r="A133" s="18" t="s">
        <v>551</v>
      </c>
      <c r="B133" s="18" t="s">
        <v>61</v>
      </c>
      <c r="C133" s="2" t="s">
        <v>62</v>
      </c>
      <c r="D133" s="2" t="s">
        <v>545</v>
      </c>
      <c r="E133" s="2">
        <f>_xlfn.XLOOKUP(B133,Sheet1!A:A,Sheet1!N:N,0)</f>
        <v>3</v>
      </c>
      <c r="F133" s="2">
        <f>_xlfn.XLOOKUP(B133,Sheet1!A:A,Sheet1!O:O,0)</f>
        <v>1</v>
      </c>
      <c r="G133" s="2"/>
      <c r="H133" s="2">
        <v>1</v>
      </c>
      <c r="I133" s="2">
        <f t="shared" si="8"/>
        <v>0</v>
      </c>
      <c r="J133" s="2">
        <f t="shared" si="9"/>
        <v>1</v>
      </c>
      <c r="K133" s="2"/>
      <c r="L133" s="2" t="s">
        <v>870</v>
      </c>
      <c r="M133" s="2"/>
      <c r="N133" s="45">
        <v>46107</v>
      </c>
      <c r="O133" s="2" t="s">
        <v>879</v>
      </c>
    </row>
    <row r="134" spans="1:15">
      <c r="A134" s="18" t="s">
        <v>551</v>
      </c>
      <c r="B134" s="18" t="s">
        <v>149</v>
      </c>
      <c r="C134" s="2" t="s">
        <v>150</v>
      </c>
      <c r="D134" s="2" t="s">
        <v>545</v>
      </c>
      <c r="E134" s="2">
        <f>_xlfn.XLOOKUP(B134,Sheet1!A:A,Sheet1!N:N,0)</f>
        <v>0</v>
      </c>
      <c r="F134" s="2">
        <f>_xlfn.XLOOKUP(B134,Sheet1!A:A,Sheet1!O:O,0)</f>
        <v>0</v>
      </c>
      <c r="G134" s="2">
        <v>1</v>
      </c>
      <c r="H134" s="2">
        <v>1</v>
      </c>
      <c r="I134" s="2">
        <f t="shared" si="8"/>
        <v>0</v>
      </c>
      <c r="J134" s="2">
        <f t="shared" si="9"/>
        <v>0</v>
      </c>
      <c r="K134" s="2"/>
      <c r="L134" s="2"/>
      <c r="M134" s="2"/>
      <c r="N134" s="2"/>
      <c r="O134" s="2"/>
    </row>
    <row r="135" spans="1:15">
      <c r="A135" s="18" t="s">
        <v>551</v>
      </c>
      <c r="B135" s="18" t="s">
        <v>170</v>
      </c>
      <c r="C135" s="2" t="s">
        <v>171</v>
      </c>
      <c r="D135" s="2" t="s">
        <v>545</v>
      </c>
      <c r="E135" s="2">
        <f>_xlfn.XLOOKUP(B135,Sheet1!A:A,Sheet1!N:N,0)</f>
        <v>0</v>
      </c>
      <c r="F135" s="2">
        <f>_xlfn.XLOOKUP(B135,Sheet1!A:A,Sheet1!O:O,0)</f>
        <v>0</v>
      </c>
      <c r="G135" s="2">
        <v>1</v>
      </c>
      <c r="H135" s="2">
        <v>1</v>
      </c>
      <c r="I135" s="2">
        <f t="shared" si="8"/>
        <v>0</v>
      </c>
      <c r="J135" s="2">
        <f t="shared" si="9"/>
        <v>0</v>
      </c>
      <c r="K135" s="2"/>
      <c r="L135" s="2"/>
      <c r="M135" s="2"/>
      <c r="N135" s="2"/>
      <c r="O135" s="2"/>
    </row>
    <row r="136" spans="1:15">
      <c r="A136" s="18" t="s">
        <v>551</v>
      </c>
      <c r="B136" s="18" t="s">
        <v>155</v>
      </c>
      <c r="C136" s="2" t="s">
        <v>156</v>
      </c>
      <c r="D136" s="2" t="s">
        <v>545</v>
      </c>
      <c r="E136" s="2">
        <f>_xlfn.XLOOKUP(B136,Sheet1!A:A,Sheet1!N:N,0)</f>
        <v>0</v>
      </c>
      <c r="F136" s="2">
        <f>_xlfn.XLOOKUP(B136,Sheet1!A:A,Sheet1!O:O,0)</f>
        <v>0</v>
      </c>
      <c r="G136" s="2">
        <v>1</v>
      </c>
      <c r="H136" s="2">
        <v>1</v>
      </c>
      <c r="I136" s="2">
        <f t="shared" si="8"/>
        <v>0</v>
      </c>
      <c r="J136" s="2">
        <f t="shared" si="9"/>
        <v>0</v>
      </c>
      <c r="K136" s="2"/>
      <c r="L136" s="2"/>
      <c r="M136" s="2"/>
      <c r="N136" s="2"/>
      <c r="O136" s="2"/>
    </row>
    <row r="137" spans="1:15">
      <c r="A137" s="18" t="s">
        <v>551</v>
      </c>
      <c r="B137" s="18" t="s">
        <v>65</v>
      </c>
      <c r="C137" s="2" t="s">
        <v>66</v>
      </c>
      <c r="D137" s="2" t="s">
        <v>543</v>
      </c>
      <c r="E137" s="2">
        <f>_xlfn.XLOOKUP(B137,Sheet1!A:A,Sheet1!N:N,0)</f>
        <v>0</v>
      </c>
      <c r="F137" s="2">
        <f>_xlfn.XLOOKUP(B137,Sheet1!A:A,Sheet1!O:O,0)</f>
        <v>0</v>
      </c>
      <c r="G137" s="2">
        <v>1</v>
      </c>
      <c r="H137" s="2">
        <v>1</v>
      </c>
      <c r="I137" s="2">
        <f t="shared" si="8"/>
        <v>0</v>
      </c>
      <c r="J137" s="2">
        <f t="shared" si="9"/>
        <v>0</v>
      </c>
      <c r="K137" s="2"/>
      <c r="L137" s="2"/>
      <c r="M137" s="2"/>
      <c r="N137" s="2"/>
      <c r="O137" s="2"/>
    </row>
    <row r="138" spans="1:15">
      <c r="A138" s="18" t="s">
        <v>551</v>
      </c>
      <c r="B138" s="18" t="s">
        <v>162</v>
      </c>
      <c r="C138" s="2" t="s">
        <v>163</v>
      </c>
      <c r="D138" s="2" t="s">
        <v>543</v>
      </c>
      <c r="E138" s="2">
        <f>_xlfn.XLOOKUP(B138,Sheet1!A:A,Sheet1!N:N,0)</f>
        <v>0</v>
      </c>
      <c r="F138" s="2">
        <f>_xlfn.XLOOKUP(B138,Sheet1!A:A,Sheet1!O:O,0)</f>
        <v>0</v>
      </c>
      <c r="G138" s="2">
        <v>1</v>
      </c>
      <c r="H138" s="2">
        <v>1</v>
      </c>
      <c r="I138" s="2">
        <f t="shared" si="8"/>
        <v>0</v>
      </c>
      <c r="J138" s="2">
        <f t="shared" si="9"/>
        <v>0</v>
      </c>
      <c r="K138" s="2"/>
      <c r="L138" s="2"/>
      <c r="M138" s="2"/>
      <c r="N138" s="2"/>
      <c r="O138" s="2"/>
    </row>
    <row r="139" spans="1:15">
      <c r="A139" s="18" t="s">
        <v>551</v>
      </c>
      <c r="B139" s="18" t="s">
        <v>172</v>
      </c>
      <c r="C139" s="2" t="s">
        <v>173</v>
      </c>
      <c r="D139" s="2" t="s">
        <v>543</v>
      </c>
      <c r="E139" s="2">
        <f>_xlfn.XLOOKUP(B139,Sheet1!A:A,Sheet1!N:N,0)</f>
        <v>0</v>
      </c>
      <c r="F139" s="2">
        <f>_xlfn.XLOOKUP(B139,Sheet1!A:A,Sheet1!O:O,0)</f>
        <v>0</v>
      </c>
      <c r="G139" s="2">
        <v>1</v>
      </c>
      <c r="H139" s="2">
        <v>1</v>
      </c>
      <c r="I139" s="2">
        <f t="shared" si="8"/>
        <v>0</v>
      </c>
      <c r="J139" s="2">
        <f t="shared" si="9"/>
        <v>0</v>
      </c>
      <c r="K139" s="2"/>
      <c r="L139" s="2"/>
      <c r="M139" s="2"/>
      <c r="N139" s="2"/>
      <c r="O139" s="2"/>
    </row>
    <row r="140" spans="1:15">
      <c r="A140" s="18" t="s">
        <v>551</v>
      </c>
      <c r="B140" s="18" t="s">
        <v>166</v>
      </c>
      <c r="C140" s="2" t="s">
        <v>167</v>
      </c>
      <c r="D140" s="2" t="s">
        <v>543</v>
      </c>
      <c r="E140" s="2">
        <f>_xlfn.XLOOKUP(B140,Sheet1!A:A,Sheet1!N:N,0)</f>
        <v>0</v>
      </c>
      <c r="F140" s="2">
        <f>_xlfn.XLOOKUP(B140,Sheet1!A:A,Sheet1!O:O,0)</f>
        <v>0</v>
      </c>
      <c r="G140" s="2">
        <v>1</v>
      </c>
      <c r="H140" s="2">
        <v>1</v>
      </c>
      <c r="I140" s="2">
        <f t="shared" si="8"/>
        <v>0</v>
      </c>
      <c r="J140" s="2">
        <f t="shared" si="9"/>
        <v>0</v>
      </c>
      <c r="K140" s="2"/>
      <c r="L140" s="2"/>
      <c r="M140" s="2"/>
      <c r="N140" s="2"/>
      <c r="O140" s="2"/>
    </row>
    <row r="141" spans="1:15">
      <c r="A141" s="18" t="s">
        <v>551</v>
      </c>
      <c r="B141" s="18" t="s">
        <v>143</v>
      </c>
      <c r="C141" s="2" t="s">
        <v>144</v>
      </c>
      <c r="D141" s="2" t="s">
        <v>543</v>
      </c>
      <c r="E141" s="2">
        <f>_xlfn.XLOOKUP(B141,Sheet1!A:A,Sheet1!N:N,0)</f>
        <v>0</v>
      </c>
      <c r="F141" s="2">
        <f>_xlfn.XLOOKUP(B141,Sheet1!A:A,Sheet1!O:O,0)</f>
        <v>0</v>
      </c>
      <c r="G141" s="2">
        <v>1</v>
      </c>
      <c r="H141" s="2">
        <v>1</v>
      </c>
      <c r="I141" s="2">
        <f t="shared" si="8"/>
        <v>0</v>
      </c>
      <c r="J141" s="2">
        <f t="shared" si="9"/>
        <v>0</v>
      </c>
      <c r="K141" s="2"/>
      <c r="L141" s="2"/>
      <c r="M141" s="2"/>
      <c r="N141" s="2"/>
      <c r="O141" s="2"/>
    </row>
    <row r="142" spans="1:15">
      <c r="A142" s="18" t="s">
        <v>551</v>
      </c>
      <c r="B142" s="18" t="s">
        <v>38</v>
      </c>
      <c r="C142" s="2" t="s">
        <v>39</v>
      </c>
      <c r="D142" s="2" t="s">
        <v>543</v>
      </c>
      <c r="E142" s="2">
        <f>_xlfn.XLOOKUP(B142,Sheet1!A:A,Sheet1!N:N,0)</f>
        <v>0</v>
      </c>
      <c r="F142" s="2">
        <f>_xlfn.XLOOKUP(B142,Sheet1!A:A,Sheet1!O:O,0)</f>
        <v>2</v>
      </c>
      <c r="G142" s="2">
        <v>1</v>
      </c>
      <c r="H142" s="2"/>
      <c r="I142" s="2">
        <f t="shared" si="8"/>
        <v>0</v>
      </c>
      <c r="J142" s="2">
        <f t="shared" si="9"/>
        <v>0</v>
      </c>
      <c r="K142" s="2"/>
      <c r="L142" s="2"/>
      <c r="M142" s="2"/>
      <c r="N142" s="2"/>
      <c r="O142" s="2"/>
    </row>
    <row r="143" spans="1:15">
      <c r="A143" s="18" t="s">
        <v>551</v>
      </c>
      <c r="B143" s="18" t="s">
        <v>137</v>
      </c>
      <c r="C143" s="2" t="s">
        <v>138</v>
      </c>
      <c r="D143" s="2" t="s">
        <v>543</v>
      </c>
      <c r="E143" s="2">
        <f>_xlfn.XLOOKUP(B143,Sheet1!A:A,Sheet1!N:N,0)</f>
        <v>1</v>
      </c>
      <c r="F143" s="2">
        <f>_xlfn.XLOOKUP(B143,Sheet1!A:A,Sheet1!O:O,0)</f>
        <v>2</v>
      </c>
      <c r="G143" s="2">
        <v>1</v>
      </c>
      <c r="H143" s="2"/>
      <c r="I143" s="2">
        <f t="shared" si="8"/>
        <v>1</v>
      </c>
      <c r="J143" s="2">
        <f t="shared" si="9"/>
        <v>0</v>
      </c>
      <c r="K143" s="2"/>
      <c r="L143" s="2"/>
      <c r="M143" s="2"/>
      <c r="N143" s="2"/>
      <c r="O143" s="2"/>
    </row>
    <row r="144" spans="1:15">
      <c r="A144" s="18" t="s">
        <v>551</v>
      </c>
      <c r="B144" s="18" t="s">
        <v>164</v>
      </c>
      <c r="C144" s="2" t="s">
        <v>165</v>
      </c>
      <c r="D144" s="2" t="s">
        <v>543</v>
      </c>
      <c r="E144" s="2">
        <f>_xlfn.XLOOKUP(B144,Sheet1!A:A,Sheet1!N:N,0)</f>
        <v>0</v>
      </c>
      <c r="F144" s="2">
        <f>_xlfn.XLOOKUP(B144,Sheet1!A:A,Sheet1!O:O,0)</f>
        <v>0</v>
      </c>
      <c r="G144" s="2">
        <v>1</v>
      </c>
      <c r="H144" s="2">
        <v>1</v>
      </c>
      <c r="I144" s="2">
        <f t="shared" si="8"/>
        <v>0</v>
      </c>
      <c r="J144" s="2">
        <f t="shared" si="9"/>
        <v>0</v>
      </c>
      <c r="K144" s="2"/>
      <c r="L144" s="2"/>
      <c r="M144" s="2"/>
      <c r="N144" s="2"/>
      <c r="O144" s="2"/>
    </row>
    <row r="145" spans="1:15">
      <c r="A145" s="18" t="s">
        <v>551</v>
      </c>
      <c r="B145" s="18" t="s">
        <v>168</v>
      </c>
      <c r="C145" s="2" t="s">
        <v>169</v>
      </c>
      <c r="D145" s="2" t="s">
        <v>543</v>
      </c>
      <c r="E145" s="2">
        <f>_xlfn.XLOOKUP(B145,Sheet1!A:A,Sheet1!N:N,0)</f>
        <v>0</v>
      </c>
      <c r="F145" s="2">
        <f>_xlfn.XLOOKUP(B145,Sheet1!A:A,Sheet1!O:O,0)</f>
        <v>0</v>
      </c>
      <c r="G145" s="2">
        <v>1</v>
      </c>
      <c r="H145" s="2">
        <v>1</v>
      </c>
      <c r="I145" s="2">
        <f t="shared" si="8"/>
        <v>0</v>
      </c>
      <c r="J145" s="2">
        <f t="shared" si="9"/>
        <v>0</v>
      </c>
      <c r="K145" s="2"/>
      <c r="L145" s="2"/>
      <c r="M145" s="2"/>
      <c r="N145" s="2"/>
      <c r="O145" s="2"/>
    </row>
    <row r="146" spans="1:15">
      <c r="A146" s="18" t="s">
        <v>551</v>
      </c>
      <c r="B146" s="18" t="s">
        <v>151</v>
      </c>
      <c r="C146" s="2" t="s">
        <v>152</v>
      </c>
      <c r="D146" s="2" t="s">
        <v>543</v>
      </c>
      <c r="E146" s="2">
        <f>_xlfn.XLOOKUP(B146,Sheet1!A:A,Sheet1!N:N,0)</f>
        <v>0</v>
      </c>
      <c r="F146" s="2">
        <f>_xlfn.XLOOKUP(B146,Sheet1!A:A,Sheet1!O:O,0)</f>
        <v>0</v>
      </c>
      <c r="G146" s="2">
        <v>1</v>
      </c>
      <c r="H146" s="2">
        <v>1</v>
      </c>
      <c r="I146" s="2">
        <f t="shared" si="8"/>
        <v>0</v>
      </c>
      <c r="J146" s="2">
        <f t="shared" si="9"/>
        <v>0</v>
      </c>
      <c r="K146" s="2"/>
      <c r="L146" s="2"/>
      <c r="M146" s="2"/>
      <c r="N146" s="2"/>
      <c r="O146" s="2"/>
    </row>
    <row r="147" spans="1:15">
      <c r="A147" s="19" t="s">
        <v>551</v>
      </c>
      <c r="B147" s="18" t="s">
        <v>139</v>
      </c>
      <c r="C147" s="2" t="s">
        <v>140</v>
      </c>
      <c r="D147" s="2" t="s">
        <v>543</v>
      </c>
      <c r="E147" s="2">
        <f>_xlfn.XLOOKUP(B147,Sheet1!A:A,Sheet1!N:N,0)</f>
        <v>0</v>
      </c>
      <c r="F147" s="2">
        <f>_xlfn.XLOOKUP(B147,Sheet1!A:A,Sheet1!O:O,0)</f>
        <v>0</v>
      </c>
      <c r="G147" s="2">
        <v>1</v>
      </c>
      <c r="H147" s="2">
        <v>1</v>
      </c>
      <c r="I147" s="2">
        <f t="shared" si="8"/>
        <v>0</v>
      </c>
      <c r="J147" s="2">
        <f t="shared" si="9"/>
        <v>0</v>
      </c>
      <c r="K147" s="2"/>
      <c r="L147" s="2"/>
      <c r="M147" s="2"/>
      <c r="N147" s="2"/>
      <c r="O147" s="2"/>
    </row>
    <row r="148" spans="1:15">
      <c r="A148" s="18" t="s">
        <v>557</v>
      </c>
      <c r="B148" s="18" t="s">
        <v>331</v>
      </c>
      <c r="C148" s="2" t="s">
        <v>332</v>
      </c>
      <c r="D148" s="2" t="s">
        <v>542</v>
      </c>
      <c r="E148" s="2">
        <f>_xlfn.XLOOKUP(B148,Sheet1!A:A,Sheet1!N:N,0)</f>
        <v>4</v>
      </c>
      <c r="F148" s="2">
        <f>_xlfn.XLOOKUP(B148,Sheet1!A:A,Sheet1!O:O,0)</f>
        <v>0</v>
      </c>
      <c r="G148" s="2"/>
      <c r="H148" s="2">
        <v>1</v>
      </c>
      <c r="I148" s="2">
        <f t="shared" si="8"/>
        <v>0</v>
      </c>
      <c r="J148" s="2">
        <f t="shared" si="9"/>
        <v>0</v>
      </c>
      <c r="K148" s="2"/>
      <c r="L148" s="2" t="s">
        <v>809</v>
      </c>
      <c r="M148" s="2"/>
      <c r="N148" s="2" t="s">
        <v>790</v>
      </c>
      <c r="O148" s="2"/>
    </row>
    <row r="149" spans="1:15">
      <c r="A149" s="18" t="s">
        <v>557</v>
      </c>
      <c r="B149" s="18" t="s">
        <v>435</v>
      </c>
      <c r="C149" s="2" t="s">
        <v>436</v>
      </c>
      <c r="D149" s="2" t="s">
        <v>543</v>
      </c>
      <c r="E149" s="2">
        <f>_xlfn.XLOOKUP(B149,Sheet1!A:A,Sheet1!N:N,0)</f>
        <v>0</v>
      </c>
      <c r="F149" s="2">
        <f>_xlfn.XLOOKUP(B149,Sheet1!A:A,Sheet1!O:O,0)</f>
        <v>0</v>
      </c>
      <c r="G149" s="2">
        <v>1</v>
      </c>
      <c r="H149" s="2">
        <v>1</v>
      </c>
      <c r="I149" s="2">
        <f t="shared" si="8"/>
        <v>0</v>
      </c>
      <c r="J149" s="2">
        <f t="shared" si="9"/>
        <v>0</v>
      </c>
      <c r="K149" s="2"/>
      <c r="L149" s="2"/>
      <c r="M149" s="2"/>
      <c r="N149" s="2"/>
      <c r="O149" s="2"/>
    </row>
    <row r="150" spans="1:15">
      <c r="A150" s="18" t="s">
        <v>557</v>
      </c>
      <c r="B150" s="18" t="s">
        <v>301</v>
      </c>
      <c r="C150" s="2" t="s">
        <v>302</v>
      </c>
      <c r="D150" s="2" t="s">
        <v>543</v>
      </c>
      <c r="E150" s="2">
        <f>_xlfn.XLOOKUP(B150,Sheet1!A:A,Sheet1!N:N,0)</f>
        <v>0</v>
      </c>
      <c r="F150" s="2">
        <f>_xlfn.XLOOKUP(B150,Sheet1!A:A,Sheet1!O:O,0)</f>
        <v>0</v>
      </c>
      <c r="G150" s="2">
        <v>1</v>
      </c>
      <c r="H150" s="2">
        <v>1</v>
      </c>
      <c r="I150" s="2">
        <f t="shared" si="8"/>
        <v>0</v>
      </c>
      <c r="J150" s="2">
        <f t="shared" si="9"/>
        <v>0</v>
      </c>
      <c r="K150" s="2"/>
      <c r="L150" s="2"/>
      <c r="M150" s="2"/>
      <c r="N150" s="2"/>
      <c r="O150" s="2"/>
    </row>
    <row r="151" spans="1:15">
      <c r="A151" s="18" t="s">
        <v>557</v>
      </c>
      <c r="B151" s="18" t="s">
        <v>327</v>
      </c>
      <c r="C151" s="2" t="s">
        <v>328</v>
      </c>
      <c r="D151" s="2" t="s">
        <v>543</v>
      </c>
      <c r="E151" s="2">
        <f>_xlfn.XLOOKUP(B151,Sheet1!A:A,Sheet1!N:N,0)</f>
        <v>0</v>
      </c>
      <c r="F151" s="2">
        <f>_xlfn.XLOOKUP(B151,Sheet1!A:A,Sheet1!O:O,0)</f>
        <v>0</v>
      </c>
      <c r="G151" s="2">
        <v>1</v>
      </c>
      <c r="H151" s="2">
        <v>1</v>
      </c>
      <c r="I151" s="2">
        <f t="shared" si="8"/>
        <v>0</v>
      </c>
      <c r="J151" s="2">
        <f t="shared" si="9"/>
        <v>0</v>
      </c>
      <c r="K151" s="2"/>
      <c r="L151" s="2"/>
      <c r="M151" s="2"/>
      <c r="N151" s="2"/>
      <c r="O151" s="2"/>
    </row>
    <row r="152" spans="1:15">
      <c r="A152" s="18" t="s">
        <v>557</v>
      </c>
      <c r="B152" s="18" t="s">
        <v>451</v>
      </c>
      <c r="C152" s="2" t="s">
        <v>452</v>
      </c>
      <c r="D152" s="2" t="s">
        <v>543</v>
      </c>
      <c r="E152" s="2">
        <f>_xlfn.XLOOKUP(B152,Sheet1!A:A,Sheet1!N:N,0)</f>
        <v>0</v>
      </c>
      <c r="F152" s="2">
        <f>_xlfn.XLOOKUP(B152,Sheet1!A:A,Sheet1!O:O,0)</f>
        <v>0</v>
      </c>
      <c r="G152" s="2">
        <v>1</v>
      </c>
      <c r="H152" s="2">
        <v>1</v>
      </c>
      <c r="I152" s="2">
        <f t="shared" si="8"/>
        <v>0</v>
      </c>
      <c r="J152" s="2">
        <f t="shared" si="9"/>
        <v>0</v>
      </c>
      <c r="K152" s="2"/>
      <c r="L152" s="2"/>
      <c r="M152" s="2"/>
      <c r="N152" s="2"/>
      <c r="O152" s="2"/>
    </row>
    <row r="153" spans="1:15">
      <c r="A153" s="18" t="s">
        <v>557</v>
      </c>
      <c r="B153" s="18" t="s">
        <v>473</v>
      </c>
      <c r="C153" s="2" t="s">
        <v>474</v>
      </c>
      <c r="D153" s="2" t="s">
        <v>545</v>
      </c>
      <c r="E153" s="2">
        <f>_xlfn.XLOOKUP(B153,Sheet1!A:A,Sheet1!N:N,0)</f>
        <v>0</v>
      </c>
      <c r="F153" s="2">
        <f>_xlfn.XLOOKUP(B153,Sheet1!A:A,Sheet1!O:O,0)</f>
        <v>0</v>
      </c>
      <c r="G153" s="2">
        <v>1</v>
      </c>
      <c r="H153" s="2">
        <v>1</v>
      </c>
      <c r="I153" s="2">
        <f t="shared" si="8"/>
        <v>0</v>
      </c>
      <c r="J153" s="2">
        <f t="shared" si="9"/>
        <v>0</v>
      </c>
      <c r="K153" s="2"/>
      <c r="L153" s="2"/>
      <c r="M153" s="2"/>
      <c r="N153" s="2"/>
      <c r="O153" s="2" t="s">
        <v>880</v>
      </c>
    </row>
    <row r="154" spans="1:15">
      <c r="A154" s="18" t="s">
        <v>557</v>
      </c>
      <c r="B154" s="18" t="s">
        <v>403</v>
      </c>
      <c r="C154" s="2" t="s">
        <v>404</v>
      </c>
      <c r="D154" s="2" t="s">
        <v>545</v>
      </c>
      <c r="E154" s="2">
        <f>_xlfn.XLOOKUP(B154,Sheet1!A:A,Sheet1!N:N,0)</f>
        <v>2</v>
      </c>
      <c r="F154" s="2">
        <f>_xlfn.XLOOKUP(B154,Sheet1!A:A,Sheet1!O:O,0)</f>
        <v>0</v>
      </c>
      <c r="G154" s="2">
        <v>1</v>
      </c>
      <c r="H154" s="2">
        <v>1</v>
      </c>
      <c r="I154" s="2">
        <f t="shared" si="8"/>
        <v>1</v>
      </c>
      <c r="J154" s="2">
        <f t="shared" si="9"/>
        <v>0</v>
      </c>
      <c r="K154" s="2" t="s">
        <v>809</v>
      </c>
      <c r="L154" s="2" t="s">
        <v>809</v>
      </c>
      <c r="M154" s="2" t="s">
        <v>790</v>
      </c>
      <c r="N154" s="2" t="s">
        <v>842</v>
      </c>
      <c r="O154" s="2"/>
    </row>
    <row r="155" spans="1:15">
      <c r="A155" s="18" t="s">
        <v>557</v>
      </c>
      <c r="B155" s="18" t="s">
        <v>465</v>
      </c>
      <c r="C155" s="2" t="s">
        <v>466</v>
      </c>
      <c r="D155" s="2" t="s">
        <v>545</v>
      </c>
      <c r="E155" s="2">
        <f>_xlfn.XLOOKUP(B155,Sheet1!A:A,Sheet1!N:N,0)</f>
        <v>2</v>
      </c>
      <c r="F155" s="2">
        <f>_xlfn.XLOOKUP(B155,Sheet1!A:A,Sheet1!O:O,0)</f>
        <v>6</v>
      </c>
      <c r="G155" s="2">
        <v>1</v>
      </c>
      <c r="H155" s="2">
        <v>0</v>
      </c>
      <c r="I155" s="2">
        <f t="shared" si="8"/>
        <v>1</v>
      </c>
      <c r="J155" s="2">
        <f t="shared" si="9"/>
        <v>0</v>
      </c>
      <c r="K155" s="2"/>
      <c r="L155" s="2"/>
      <c r="M155" s="2"/>
      <c r="N155" s="2"/>
      <c r="O155" s="2"/>
    </row>
    <row r="156" spans="1:15">
      <c r="A156" s="18" t="s">
        <v>557</v>
      </c>
      <c r="B156" s="18" t="s">
        <v>321</v>
      </c>
      <c r="C156" s="2" t="s">
        <v>322</v>
      </c>
      <c r="D156" s="2" t="s">
        <v>545</v>
      </c>
      <c r="E156" s="2">
        <f>_xlfn.XLOOKUP(B156,Sheet1!A:A,Sheet1!N:N,0)</f>
        <v>0</v>
      </c>
      <c r="F156" s="2">
        <f>_xlfn.XLOOKUP(B156,Sheet1!A:A,Sheet1!O:O,0)</f>
        <v>0</v>
      </c>
      <c r="G156" s="2">
        <v>1</v>
      </c>
      <c r="H156" s="2">
        <v>1</v>
      </c>
      <c r="I156" s="2">
        <f t="shared" si="8"/>
        <v>0</v>
      </c>
      <c r="J156" s="2">
        <f t="shared" si="9"/>
        <v>0</v>
      </c>
      <c r="K156" s="2" t="s">
        <v>870</v>
      </c>
      <c r="L156" s="2" t="s">
        <v>809</v>
      </c>
      <c r="M156" s="2" t="s">
        <v>881</v>
      </c>
      <c r="N156" s="2" t="s">
        <v>795</v>
      </c>
      <c r="O156" s="2"/>
    </row>
    <row r="157" spans="1:15">
      <c r="A157" s="18" t="s">
        <v>557</v>
      </c>
      <c r="B157" s="18" t="s">
        <v>469</v>
      </c>
      <c r="C157" s="2" t="s">
        <v>470</v>
      </c>
      <c r="D157" s="2" t="s">
        <v>545</v>
      </c>
      <c r="E157" s="2">
        <f>_xlfn.XLOOKUP(B157,Sheet1!A:A,Sheet1!N:N,0)</f>
        <v>1</v>
      </c>
      <c r="F157" s="2">
        <f>_xlfn.XLOOKUP(B157,Sheet1!A:A,Sheet1!O:O,0)</f>
        <v>0</v>
      </c>
      <c r="G157" s="2"/>
      <c r="H157" s="2">
        <v>1</v>
      </c>
      <c r="I157" s="2">
        <f t="shared" si="8"/>
        <v>0</v>
      </c>
      <c r="J157" s="2">
        <f t="shared" si="9"/>
        <v>0</v>
      </c>
      <c r="K157" s="2" t="s">
        <v>870</v>
      </c>
      <c r="L157" s="2"/>
      <c r="M157" s="2" t="s">
        <v>882</v>
      </c>
      <c r="N157" s="2"/>
      <c r="O157" s="2"/>
    </row>
    <row r="158" spans="1:15">
      <c r="A158" s="18" t="s">
        <v>557</v>
      </c>
      <c r="B158" s="18" t="s">
        <v>305</v>
      </c>
      <c r="C158" s="2" t="s">
        <v>306</v>
      </c>
      <c r="D158" s="2" t="s">
        <v>815</v>
      </c>
      <c r="E158" s="2">
        <f>_xlfn.XLOOKUP(B158,Sheet1!A:A,Sheet1!N:N,0)</f>
        <v>0</v>
      </c>
      <c r="F158" s="2">
        <f>_xlfn.XLOOKUP(B158,Sheet1!A:A,Sheet1!O:O,0)</f>
        <v>0</v>
      </c>
      <c r="G158" s="2">
        <v>1</v>
      </c>
      <c r="H158" s="2">
        <v>1</v>
      </c>
      <c r="I158" s="2">
        <f t="shared" si="8"/>
        <v>0</v>
      </c>
      <c r="J158" s="2">
        <f t="shared" si="9"/>
        <v>0</v>
      </c>
      <c r="K158" s="2"/>
      <c r="L158" s="2"/>
      <c r="M158" s="2"/>
      <c r="N158" s="2"/>
      <c r="O158" s="2"/>
    </row>
    <row r="159" spans="1:15">
      <c r="A159" s="18" t="s">
        <v>557</v>
      </c>
      <c r="B159" s="18" t="s">
        <v>337</v>
      </c>
      <c r="C159" s="2" t="s">
        <v>338</v>
      </c>
      <c r="D159" s="2" t="s">
        <v>815</v>
      </c>
      <c r="E159" s="2">
        <f>_xlfn.XLOOKUP(B159,Sheet1!A:A,Sheet1!N:N,0)</f>
        <v>0</v>
      </c>
      <c r="F159" s="2">
        <f>_xlfn.XLOOKUP(B159,Sheet1!A:A,Sheet1!O:O,0)</f>
        <v>0</v>
      </c>
      <c r="G159" s="2">
        <v>1</v>
      </c>
      <c r="H159" s="2">
        <v>1</v>
      </c>
      <c r="I159" s="2">
        <f t="shared" si="8"/>
        <v>0</v>
      </c>
      <c r="J159" s="2">
        <f t="shared" si="9"/>
        <v>0</v>
      </c>
      <c r="K159" s="2"/>
      <c r="L159" s="2"/>
      <c r="M159" s="2"/>
      <c r="N159" s="2"/>
      <c r="O159" s="2"/>
    </row>
    <row r="160" spans="1:15">
      <c r="A160" s="18" t="s">
        <v>557</v>
      </c>
      <c r="B160" s="18" t="s">
        <v>341</v>
      </c>
      <c r="C160" s="2" t="s">
        <v>342</v>
      </c>
      <c r="D160" s="2" t="s">
        <v>543</v>
      </c>
      <c r="E160" s="2">
        <f>_xlfn.XLOOKUP(B160,Sheet1!A:A,Sheet1!N:N,0)</f>
        <v>0</v>
      </c>
      <c r="F160" s="2">
        <f>_xlfn.XLOOKUP(B160,Sheet1!A:A,Sheet1!O:O,0)</f>
        <v>0</v>
      </c>
      <c r="G160" s="2">
        <v>1</v>
      </c>
      <c r="H160" s="2">
        <v>1</v>
      </c>
      <c r="I160" s="2">
        <f t="shared" si="8"/>
        <v>0</v>
      </c>
      <c r="J160" s="2">
        <f t="shared" si="9"/>
        <v>0</v>
      </c>
      <c r="K160" s="2"/>
      <c r="L160" s="2"/>
      <c r="M160" s="2"/>
      <c r="N160" s="2"/>
      <c r="O160" s="2"/>
    </row>
    <row r="161" spans="1:15">
      <c r="A161" s="18" t="s">
        <v>557</v>
      </c>
      <c r="B161" s="18" t="s">
        <v>407</v>
      </c>
      <c r="C161" s="2" t="s">
        <v>408</v>
      </c>
      <c r="D161" s="2" t="s">
        <v>543</v>
      </c>
      <c r="E161" s="2">
        <f>_xlfn.XLOOKUP(B161,Sheet1!A:A,Sheet1!N:N,0)</f>
        <v>0</v>
      </c>
      <c r="F161" s="2">
        <f>_xlfn.XLOOKUP(B161,Sheet1!A:A,Sheet1!O:O,0)</f>
        <v>0</v>
      </c>
      <c r="G161" s="2">
        <v>1</v>
      </c>
      <c r="H161" s="2">
        <v>1</v>
      </c>
      <c r="I161" s="2">
        <f t="shared" si="8"/>
        <v>0</v>
      </c>
      <c r="J161" s="2">
        <f t="shared" si="9"/>
        <v>0</v>
      </c>
      <c r="K161" s="2"/>
      <c r="L161" s="2"/>
      <c r="M161" s="2"/>
      <c r="N161" s="2"/>
      <c r="O161" s="2"/>
    </row>
    <row r="162" spans="1:15">
      <c r="A162" s="18" t="s">
        <v>557</v>
      </c>
      <c r="B162" s="18" t="s">
        <v>415</v>
      </c>
      <c r="C162" s="2" t="s">
        <v>416</v>
      </c>
      <c r="D162" s="2" t="s">
        <v>543</v>
      </c>
      <c r="E162" s="2">
        <f>_xlfn.XLOOKUP(B162,Sheet1!A:A,Sheet1!N:N,0)</f>
        <v>0</v>
      </c>
      <c r="F162" s="2">
        <f>_xlfn.XLOOKUP(B162,Sheet1!A:A,Sheet1!O:O,0)</f>
        <v>0</v>
      </c>
      <c r="G162" s="2">
        <v>1</v>
      </c>
      <c r="H162" s="2">
        <v>1</v>
      </c>
      <c r="I162" s="2">
        <f t="shared" ref="I162:I181" si="10">IF(AND(G162=1,E162&gt;0),1,0)</f>
        <v>0</v>
      </c>
      <c r="J162" s="2">
        <f t="shared" ref="J162:J181" si="11">IF(AND(H162=1,F162&gt;0),1,0)</f>
        <v>0</v>
      </c>
      <c r="K162" s="2"/>
      <c r="L162" s="2"/>
      <c r="M162" s="2"/>
      <c r="N162" s="2"/>
      <c r="O162" s="2" t="s">
        <v>883</v>
      </c>
    </row>
    <row r="163" spans="1:15">
      <c r="A163" s="18" t="s">
        <v>557</v>
      </c>
      <c r="B163" s="18" t="s">
        <v>421</v>
      </c>
      <c r="C163" s="2" t="s">
        <v>422</v>
      </c>
      <c r="D163" s="2" t="s">
        <v>543</v>
      </c>
      <c r="E163" s="2">
        <f>_xlfn.XLOOKUP(B163,Sheet1!A:A,Sheet1!N:N,0)</f>
        <v>0</v>
      </c>
      <c r="F163" s="2">
        <f>_xlfn.XLOOKUP(B163,Sheet1!A:A,Sheet1!O:O,0)</f>
        <v>0</v>
      </c>
      <c r="G163" s="2">
        <v>1</v>
      </c>
      <c r="H163" s="2">
        <v>1</v>
      </c>
      <c r="I163" s="2">
        <f t="shared" si="10"/>
        <v>0</v>
      </c>
      <c r="J163" s="2">
        <f t="shared" si="11"/>
        <v>0</v>
      </c>
      <c r="K163" s="2"/>
      <c r="L163" s="2"/>
      <c r="M163" s="2"/>
      <c r="N163" s="2"/>
      <c r="O163" s="2"/>
    </row>
    <row r="164" spans="1:15">
      <c r="A164" s="18" t="s">
        <v>557</v>
      </c>
      <c r="B164" s="18" t="s">
        <v>423</v>
      </c>
      <c r="C164" s="2" t="s">
        <v>424</v>
      </c>
      <c r="D164" s="2" t="s">
        <v>543</v>
      </c>
      <c r="E164" s="2">
        <f>_xlfn.XLOOKUP(B164,Sheet1!A:A,Sheet1!N:N,0)</f>
        <v>0</v>
      </c>
      <c r="F164" s="2">
        <f>_xlfn.XLOOKUP(B164,Sheet1!A:A,Sheet1!O:O,0)</f>
        <v>0</v>
      </c>
      <c r="G164" s="2">
        <v>1</v>
      </c>
      <c r="H164" s="2">
        <v>1</v>
      </c>
      <c r="I164" s="2">
        <f t="shared" si="10"/>
        <v>0</v>
      </c>
      <c r="J164" s="2">
        <f t="shared" si="11"/>
        <v>0</v>
      </c>
      <c r="K164" s="2"/>
      <c r="L164" s="2"/>
      <c r="M164" s="2"/>
      <c r="N164" s="2"/>
      <c r="O164" s="2"/>
    </row>
    <row r="165" spans="1:15">
      <c r="A165" s="18" t="s">
        <v>557</v>
      </c>
      <c r="B165" s="18" t="s">
        <v>427</v>
      </c>
      <c r="C165" s="2" t="s">
        <v>428</v>
      </c>
      <c r="D165" s="2" t="s">
        <v>815</v>
      </c>
      <c r="E165" s="2">
        <f>_xlfn.XLOOKUP(B165,Sheet1!A:A,Sheet1!N:N,0)</f>
        <v>0</v>
      </c>
      <c r="F165" s="2">
        <f>_xlfn.XLOOKUP(B165,Sheet1!A:A,Sheet1!O:O,0)</f>
        <v>0</v>
      </c>
      <c r="G165" s="2">
        <v>1</v>
      </c>
      <c r="H165" s="2">
        <v>1</v>
      </c>
      <c r="I165" s="2">
        <f t="shared" si="10"/>
        <v>0</v>
      </c>
      <c r="J165" s="2">
        <f t="shared" si="11"/>
        <v>0</v>
      </c>
      <c r="K165" s="2"/>
      <c r="L165" s="2"/>
      <c r="M165" s="2"/>
      <c r="N165" s="2"/>
      <c r="O165" s="2"/>
    </row>
    <row r="166" spans="1:15">
      <c r="A166" s="18" t="s">
        <v>557</v>
      </c>
      <c r="B166" s="18" t="s">
        <v>439</v>
      </c>
      <c r="C166" s="2" t="s">
        <v>440</v>
      </c>
      <c r="D166" s="2" t="s">
        <v>543</v>
      </c>
      <c r="E166" s="2">
        <f>_xlfn.XLOOKUP(B166,Sheet1!A:A,Sheet1!N:N,0)</f>
        <v>0</v>
      </c>
      <c r="F166" s="2">
        <f>_xlfn.XLOOKUP(B166,Sheet1!A:A,Sheet1!O:O,0)</f>
        <v>0</v>
      </c>
      <c r="G166" s="2">
        <v>1</v>
      </c>
      <c r="H166" s="2">
        <v>1</v>
      </c>
      <c r="I166" s="2">
        <f t="shared" si="10"/>
        <v>0</v>
      </c>
      <c r="J166" s="2">
        <f t="shared" si="11"/>
        <v>0</v>
      </c>
      <c r="K166" s="2"/>
      <c r="L166" s="2"/>
      <c r="M166" s="2"/>
      <c r="N166" s="2"/>
      <c r="O166" s="2"/>
    </row>
    <row r="167" spans="1:15">
      <c r="A167" s="18" t="s">
        <v>557</v>
      </c>
      <c r="B167" s="18" t="s">
        <v>443</v>
      </c>
      <c r="C167" s="2" t="s">
        <v>444</v>
      </c>
      <c r="D167" s="2" t="s">
        <v>543</v>
      </c>
      <c r="E167" s="2">
        <f>_xlfn.XLOOKUP(B167,Sheet1!A:A,Sheet1!N:N,0)</f>
        <v>0</v>
      </c>
      <c r="F167" s="2">
        <f>_xlfn.XLOOKUP(B167,Sheet1!A:A,Sheet1!O:O,0)</f>
        <v>0</v>
      </c>
      <c r="G167" s="2">
        <v>1</v>
      </c>
      <c r="H167" s="2">
        <v>1</v>
      </c>
      <c r="I167" s="2">
        <f t="shared" si="10"/>
        <v>0</v>
      </c>
      <c r="J167" s="2">
        <f t="shared" si="11"/>
        <v>0</v>
      </c>
      <c r="K167" s="2"/>
      <c r="L167" s="2"/>
      <c r="M167" s="2"/>
      <c r="N167" s="2"/>
      <c r="O167" s="2"/>
    </row>
    <row r="168" spans="1:15">
      <c r="A168" s="18" t="s">
        <v>557</v>
      </c>
      <c r="B168" s="18" t="s">
        <v>445</v>
      </c>
      <c r="C168" s="2" t="s">
        <v>446</v>
      </c>
      <c r="D168" s="2" t="s">
        <v>543</v>
      </c>
      <c r="E168" s="2">
        <f>_xlfn.XLOOKUP(B168,Sheet1!A:A,Sheet1!N:N,0)</f>
        <v>0</v>
      </c>
      <c r="F168" s="2">
        <f>_xlfn.XLOOKUP(B168,Sheet1!A:A,Sheet1!O:O,0)</f>
        <v>0</v>
      </c>
      <c r="G168" s="2">
        <v>1</v>
      </c>
      <c r="H168" s="2">
        <v>1</v>
      </c>
      <c r="I168" s="2">
        <f t="shared" si="10"/>
        <v>0</v>
      </c>
      <c r="J168" s="2">
        <f t="shared" si="11"/>
        <v>0</v>
      </c>
      <c r="K168" s="2"/>
      <c r="L168" s="2"/>
      <c r="M168" s="2"/>
      <c r="N168" s="2"/>
      <c r="O168" s="2"/>
    </row>
    <row r="169" spans="1:15">
      <c r="A169" s="18" t="s">
        <v>557</v>
      </c>
      <c r="B169" s="18" t="s">
        <v>461</v>
      </c>
      <c r="C169" s="2" t="s">
        <v>462</v>
      </c>
      <c r="D169" s="2" t="s">
        <v>543</v>
      </c>
      <c r="E169" s="2">
        <f>_xlfn.XLOOKUP(B169,Sheet1!A:A,Sheet1!N:N,0)</f>
        <v>0</v>
      </c>
      <c r="F169" s="2">
        <f>_xlfn.XLOOKUP(B169,Sheet1!A:A,Sheet1!O:O,0)</f>
        <v>0</v>
      </c>
      <c r="G169" s="2">
        <v>1</v>
      </c>
      <c r="H169" s="2">
        <v>1</v>
      </c>
      <c r="I169" s="2">
        <f t="shared" si="10"/>
        <v>0</v>
      </c>
      <c r="J169" s="2">
        <f t="shared" si="11"/>
        <v>0</v>
      </c>
      <c r="K169" s="2"/>
      <c r="L169" s="2"/>
      <c r="M169" s="2"/>
      <c r="N169" s="2"/>
      <c r="O169" s="2"/>
    </row>
    <row r="170" spans="1:15">
      <c r="A170" s="18" t="s">
        <v>557</v>
      </c>
      <c r="B170" s="18" t="s">
        <v>479</v>
      </c>
      <c r="C170" s="2" t="s">
        <v>480</v>
      </c>
      <c r="D170" s="2" t="s">
        <v>815</v>
      </c>
      <c r="E170" s="2">
        <f>_xlfn.XLOOKUP(B170,Sheet1!A:A,Sheet1!N:N,0)</f>
        <v>0</v>
      </c>
      <c r="F170" s="2">
        <f>_xlfn.XLOOKUP(B170,Sheet1!A:A,Sheet1!O:O,0)</f>
        <v>0</v>
      </c>
      <c r="G170" s="2">
        <v>1</v>
      </c>
      <c r="H170" s="2">
        <v>1</v>
      </c>
      <c r="I170" s="2">
        <f t="shared" si="10"/>
        <v>0</v>
      </c>
      <c r="J170" s="2">
        <f t="shared" si="11"/>
        <v>0</v>
      </c>
      <c r="K170" s="2"/>
      <c r="L170" s="2"/>
      <c r="M170" s="2"/>
      <c r="N170" s="2"/>
      <c r="O170" s="2"/>
    </row>
    <row r="171" spans="1:15">
      <c r="A171" s="18" t="s">
        <v>557</v>
      </c>
      <c r="B171" s="18" t="s">
        <v>481</v>
      </c>
      <c r="C171" s="2" t="s">
        <v>482</v>
      </c>
      <c r="D171" s="2" t="s">
        <v>815</v>
      </c>
      <c r="E171" s="2">
        <f>_xlfn.XLOOKUP(B171,Sheet1!A:A,Sheet1!N:N,0)</f>
        <v>0</v>
      </c>
      <c r="F171" s="2">
        <f>_xlfn.XLOOKUP(B171,Sheet1!A:A,Sheet1!O:O,0)</f>
        <v>0</v>
      </c>
      <c r="G171" s="2">
        <v>1</v>
      </c>
      <c r="H171" s="2">
        <v>1</v>
      </c>
      <c r="I171" s="2">
        <f t="shared" si="10"/>
        <v>0</v>
      </c>
      <c r="J171" s="2">
        <f t="shared" si="11"/>
        <v>0</v>
      </c>
      <c r="K171" s="2"/>
      <c r="L171" s="2"/>
      <c r="M171" s="2"/>
      <c r="N171" s="2"/>
      <c r="O171" s="2"/>
    </row>
    <row r="172" spans="1:15">
      <c r="A172" s="18" t="s">
        <v>557</v>
      </c>
      <c r="B172" s="18" t="s">
        <v>375</v>
      </c>
      <c r="C172" s="2" t="s">
        <v>376</v>
      </c>
      <c r="D172" s="2" t="s">
        <v>543</v>
      </c>
      <c r="E172" s="2">
        <f>_xlfn.XLOOKUP(B172,Sheet1!A:A,Sheet1!N:N,0)</f>
        <v>0</v>
      </c>
      <c r="F172" s="2">
        <f>_xlfn.XLOOKUP(B172,Sheet1!A:A,Sheet1!O:O,0)</f>
        <v>1</v>
      </c>
      <c r="G172" s="2">
        <v>1</v>
      </c>
      <c r="H172" s="2"/>
      <c r="I172" s="2">
        <f t="shared" si="10"/>
        <v>0</v>
      </c>
      <c r="J172" s="2">
        <f t="shared" si="11"/>
        <v>0</v>
      </c>
      <c r="K172" s="2"/>
      <c r="L172" s="2"/>
      <c r="M172" s="2"/>
      <c r="N172" s="2"/>
      <c r="O172" s="2"/>
    </row>
    <row r="173" spans="1:15">
      <c r="A173" s="18" t="s">
        <v>557</v>
      </c>
      <c r="B173" s="18" t="s">
        <v>433</v>
      </c>
      <c r="C173" s="2" t="s">
        <v>434</v>
      </c>
      <c r="D173" s="2" t="s">
        <v>543</v>
      </c>
      <c r="E173" s="2">
        <f>_xlfn.XLOOKUP(B173,Sheet1!A:A,Sheet1!N:N,0)</f>
        <v>0</v>
      </c>
      <c r="F173" s="2">
        <f>_xlfn.XLOOKUP(B173,Sheet1!A:A,Sheet1!O:O,0)</f>
        <v>0</v>
      </c>
      <c r="G173" s="2">
        <v>1</v>
      </c>
      <c r="H173" s="2">
        <v>1</v>
      </c>
      <c r="I173" s="2">
        <f t="shared" si="10"/>
        <v>0</v>
      </c>
      <c r="J173" s="2">
        <f t="shared" si="11"/>
        <v>0</v>
      </c>
      <c r="K173" s="2"/>
      <c r="L173" s="2"/>
      <c r="M173" s="2"/>
      <c r="N173" s="2"/>
      <c r="O173" s="2"/>
    </row>
    <row r="174" spans="1:15">
      <c r="A174" s="18" t="s">
        <v>557</v>
      </c>
      <c r="B174" s="18" t="s">
        <v>409</v>
      </c>
      <c r="C174" s="2" t="s">
        <v>410</v>
      </c>
      <c r="D174" s="2" t="s">
        <v>543</v>
      </c>
      <c r="E174" s="2">
        <f>_xlfn.XLOOKUP(B174,Sheet1!A:A,Sheet1!N:N,0)</f>
        <v>0</v>
      </c>
      <c r="F174" s="2">
        <f>_xlfn.XLOOKUP(B174,Sheet1!A:A,Sheet1!O:O,0)</f>
        <v>0</v>
      </c>
      <c r="G174" s="2">
        <v>1</v>
      </c>
      <c r="H174" s="2">
        <v>1</v>
      </c>
      <c r="I174" s="2">
        <f t="shared" si="10"/>
        <v>0</v>
      </c>
      <c r="J174" s="2">
        <f t="shared" si="11"/>
        <v>0</v>
      </c>
      <c r="K174" s="2"/>
      <c r="L174" s="2"/>
      <c r="M174" s="2"/>
      <c r="N174" s="2"/>
      <c r="O174" s="2"/>
    </row>
    <row r="175" spans="1:15">
      <c r="A175" s="18" t="s">
        <v>557</v>
      </c>
      <c r="B175" s="18" t="s">
        <v>419</v>
      </c>
      <c r="C175" s="2" t="s">
        <v>420</v>
      </c>
      <c r="D175" s="2" t="s">
        <v>543</v>
      </c>
      <c r="E175" s="2">
        <f>_xlfn.XLOOKUP(B175,Sheet1!A:A,Sheet1!N:N,0)</f>
        <v>0</v>
      </c>
      <c r="F175" s="2">
        <f>_xlfn.XLOOKUP(B175,Sheet1!A:A,Sheet1!O:O,0)</f>
        <v>0</v>
      </c>
      <c r="G175" s="2">
        <v>1</v>
      </c>
      <c r="H175" s="2">
        <v>1</v>
      </c>
      <c r="I175" s="2">
        <f t="shared" si="10"/>
        <v>0</v>
      </c>
      <c r="J175" s="2">
        <f t="shared" si="11"/>
        <v>0</v>
      </c>
      <c r="K175" s="2"/>
      <c r="L175" s="2"/>
      <c r="M175" s="2"/>
      <c r="N175" s="2"/>
      <c r="O175" s="2"/>
    </row>
    <row r="176" spans="1:15">
      <c r="A176" s="18" t="s">
        <v>557</v>
      </c>
      <c r="B176" s="18" t="s">
        <v>379</v>
      </c>
      <c r="C176" s="2" t="s">
        <v>380</v>
      </c>
      <c r="D176" s="2" t="s">
        <v>543</v>
      </c>
      <c r="E176" s="2">
        <f>_xlfn.XLOOKUP(B176,Sheet1!A:A,Sheet1!N:N,0)</f>
        <v>0</v>
      </c>
      <c r="F176" s="2">
        <f>_xlfn.XLOOKUP(B176,Sheet1!A:A,Sheet1!O:O,0)</f>
        <v>1</v>
      </c>
      <c r="G176" s="2">
        <v>1</v>
      </c>
      <c r="H176" s="2">
        <v>1</v>
      </c>
      <c r="I176" s="2">
        <f t="shared" si="10"/>
        <v>0</v>
      </c>
      <c r="J176" s="2">
        <f t="shared" si="11"/>
        <v>1</v>
      </c>
      <c r="K176" s="2"/>
      <c r="L176" s="2"/>
      <c r="M176" s="2"/>
      <c r="N176" s="2"/>
      <c r="O176" s="2"/>
    </row>
    <row r="177" spans="1:15">
      <c r="A177" s="18" t="s">
        <v>557</v>
      </c>
      <c r="B177" s="18" t="s">
        <v>383</v>
      </c>
      <c r="C177" s="2" t="s">
        <v>384</v>
      </c>
      <c r="D177" s="2" t="s">
        <v>815</v>
      </c>
      <c r="E177" s="2">
        <f>_xlfn.XLOOKUP(B177,Sheet1!A:A,Sheet1!N:N,0)</f>
        <v>0</v>
      </c>
      <c r="F177" s="2">
        <f>_xlfn.XLOOKUP(B177,Sheet1!A:A,Sheet1!O:O,0)</f>
        <v>0</v>
      </c>
      <c r="G177" s="2">
        <v>1</v>
      </c>
      <c r="H177" s="2">
        <v>1</v>
      </c>
      <c r="I177" s="2">
        <f t="shared" si="10"/>
        <v>0</v>
      </c>
      <c r="J177" s="2">
        <f t="shared" si="11"/>
        <v>0</v>
      </c>
      <c r="K177" s="2"/>
      <c r="L177" s="2"/>
      <c r="M177" s="2"/>
      <c r="N177" s="2"/>
      <c r="O177" s="2"/>
    </row>
    <row r="178" spans="1:15">
      <c r="A178" s="18" t="s">
        <v>557</v>
      </c>
      <c r="B178" s="18" t="s">
        <v>339</v>
      </c>
      <c r="C178" s="2" t="s">
        <v>340</v>
      </c>
      <c r="D178" s="2" t="s">
        <v>543</v>
      </c>
      <c r="E178" s="2">
        <f>_xlfn.XLOOKUP(B178,Sheet1!A:A,Sheet1!N:N,0)</f>
        <v>1</v>
      </c>
      <c r="F178" s="2">
        <f>_xlfn.XLOOKUP(B178,Sheet1!A:A,Sheet1!O:O,0)</f>
        <v>0</v>
      </c>
      <c r="G178" s="2"/>
      <c r="H178" s="2">
        <v>1</v>
      </c>
      <c r="I178" s="2">
        <f t="shared" si="10"/>
        <v>0</v>
      </c>
      <c r="J178" s="2">
        <f t="shared" si="11"/>
        <v>0</v>
      </c>
      <c r="K178" s="2"/>
      <c r="L178" s="2"/>
      <c r="M178" s="2"/>
      <c r="N178" s="2"/>
      <c r="O178" s="2" t="s">
        <v>883</v>
      </c>
    </row>
    <row r="179" spans="1:15">
      <c r="A179" s="18" t="s">
        <v>557</v>
      </c>
      <c r="B179" s="18" t="s">
        <v>297</v>
      </c>
      <c r="C179" s="2" t="s">
        <v>298</v>
      </c>
      <c r="D179" s="2" t="s">
        <v>815</v>
      </c>
      <c r="E179" s="2">
        <f>_xlfn.XLOOKUP(B179,Sheet1!A:A,Sheet1!N:N,0)</f>
        <v>0</v>
      </c>
      <c r="F179" s="2">
        <f>_xlfn.XLOOKUP(B179,Sheet1!A:A,Sheet1!O:O,0)</f>
        <v>0</v>
      </c>
      <c r="G179" s="2">
        <v>1</v>
      </c>
      <c r="H179" s="2">
        <v>1</v>
      </c>
      <c r="I179" s="2">
        <f t="shared" si="10"/>
        <v>0</v>
      </c>
      <c r="J179" s="2">
        <f t="shared" si="11"/>
        <v>0</v>
      </c>
      <c r="K179" s="2"/>
      <c r="L179" s="2"/>
      <c r="M179" s="2"/>
      <c r="N179" s="2"/>
      <c r="O179" s="2"/>
    </row>
    <row r="180" spans="1:15">
      <c r="A180" s="18" t="s">
        <v>557</v>
      </c>
      <c r="B180" s="18" t="s">
        <v>389</v>
      </c>
      <c r="C180" s="2" t="s">
        <v>390</v>
      </c>
      <c r="D180" s="2" t="s">
        <v>543</v>
      </c>
      <c r="E180" s="2">
        <f>_xlfn.XLOOKUP(B180,Sheet1!A:A,Sheet1!N:N,0)</f>
        <v>0</v>
      </c>
      <c r="F180" s="2">
        <f>_xlfn.XLOOKUP(B180,Sheet1!A:A,Sheet1!O:O,0)</f>
        <v>0</v>
      </c>
      <c r="G180" s="2">
        <v>1</v>
      </c>
      <c r="H180" s="2">
        <v>1</v>
      </c>
      <c r="I180" s="2">
        <f t="shared" si="10"/>
        <v>0</v>
      </c>
      <c r="J180" s="2">
        <f t="shared" si="11"/>
        <v>0</v>
      </c>
      <c r="K180" s="2"/>
      <c r="L180" s="2"/>
      <c r="M180" s="2"/>
      <c r="N180" s="2"/>
      <c r="O180" s="2"/>
    </row>
    <row r="181" spans="1:15">
      <c r="A181" s="19" t="s">
        <v>557</v>
      </c>
      <c r="B181" s="18" t="s">
        <v>413</v>
      </c>
      <c r="C181" s="2" t="s">
        <v>414</v>
      </c>
      <c r="D181" s="2" t="s">
        <v>543</v>
      </c>
      <c r="E181" s="2">
        <f>_xlfn.XLOOKUP(B181,Sheet1!A:A,Sheet1!N:N,0)</f>
        <v>0</v>
      </c>
      <c r="F181" s="2">
        <f>_xlfn.XLOOKUP(B181,Sheet1!A:A,Sheet1!O:O,0)</f>
        <v>0</v>
      </c>
      <c r="G181" s="2">
        <v>1</v>
      </c>
      <c r="H181" s="2">
        <v>1</v>
      </c>
      <c r="I181" s="2">
        <f t="shared" si="10"/>
        <v>0</v>
      </c>
      <c r="J181" s="2">
        <f t="shared" si="11"/>
        <v>0</v>
      </c>
      <c r="K181" s="2"/>
      <c r="L181" s="2"/>
      <c r="M181" s="2"/>
      <c r="N181" s="2"/>
      <c r="O181" s="2"/>
    </row>
  </sheetData>
  <phoneticPr fontId="2" type="noConversion"/>
  <conditionalFormatting sqref="G1:H18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D9AB-2641-4AB9-A545-AC71A4D0E69A}">
  <dimension ref="A3:O229"/>
  <sheetViews>
    <sheetView topLeftCell="G1" workbookViewId="0">
      <selection activeCell="Q6" sqref="Q6"/>
    </sheetView>
  </sheetViews>
  <sheetFormatPr defaultRowHeight="15.5"/>
  <cols>
    <col min="1" max="1" width="11.83203125" bestFit="1" customWidth="1"/>
    <col min="2" max="2" width="11.25" bestFit="1" customWidth="1"/>
    <col min="3" max="7" width="9.9140625" bestFit="1" customWidth="1"/>
    <col min="8" max="8" width="11.25" bestFit="1" customWidth="1"/>
    <col min="9" max="13" width="9.9140625" bestFit="1" customWidth="1"/>
    <col min="14" max="14" width="2.83203125" customWidth="1"/>
    <col min="15" max="15" width="3.5" customWidth="1"/>
    <col min="16" max="19" width="13.83203125" bestFit="1" customWidth="1"/>
  </cols>
  <sheetData>
    <row r="3" spans="1:15">
      <c r="B3" s="9" t="s">
        <v>711</v>
      </c>
    </row>
    <row r="4" spans="1:15">
      <c r="B4" t="s">
        <v>14</v>
      </c>
      <c r="H4" t="s">
        <v>15</v>
      </c>
    </row>
    <row r="5" spans="1:15">
      <c r="A5" s="9" t="s">
        <v>565</v>
      </c>
      <c r="B5" t="s">
        <v>1022</v>
      </c>
      <c r="C5" t="s">
        <v>1023</v>
      </c>
      <c r="D5" t="s">
        <v>1024</v>
      </c>
      <c r="E5" t="s">
        <v>1025</v>
      </c>
      <c r="F5" t="s">
        <v>1026</v>
      </c>
      <c r="G5" t="s">
        <v>1027</v>
      </c>
      <c r="H5" t="s">
        <v>1022</v>
      </c>
      <c r="I5" t="s">
        <v>1023</v>
      </c>
      <c r="J5" t="s">
        <v>1024</v>
      </c>
      <c r="K5" t="s">
        <v>1025</v>
      </c>
      <c r="L5" t="s">
        <v>1026</v>
      </c>
      <c r="M5" t="s">
        <v>1027</v>
      </c>
    </row>
    <row r="6" spans="1:15">
      <c r="A6" s="10" t="s">
        <v>541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>SUM(B6:G6)</f>
        <v>0</v>
      </c>
      <c r="O6">
        <f>SUM(H6:M6)</f>
        <v>0</v>
      </c>
    </row>
    <row r="7" spans="1:15">
      <c r="A7" s="10" t="s">
        <v>179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 t="shared" ref="N7:N70" si="0">SUM(B7:G7)</f>
        <v>0</v>
      </c>
      <c r="O7">
        <f t="shared" ref="O7:O70" si="1">SUM(H7:M7)</f>
        <v>0</v>
      </c>
    </row>
    <row r="8" spans="1:15">
      <c r="A8" s="10" t="s">
        <v>297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0</v>
      </c>
      <c r="O8">
        <f t="shared" si="1"/>
        <v>0</v>
      </c>
    </row>
    <row r="9" spans="1:15">
      <c r="A9" s="10" t="s">
        <v>299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 t="shared" si="0"/>
        <v>0</v>
      </c>
      <c r="O9">
        <f t="shared" si="1"/>
        <v>0</v>
      </c>
    </row>
    <row r="10" spans="1:15">
      <c r="A10" s="10" t="s">
        <v>137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f t="shared" si="0"/>
        <v>1</v>
      </c>
      <c r="O10">
        <f t="shared" si="1"/>
        <v>2</v>
      </c>
    </row>
    <row r="11" spans="1:15">
      <c r="A11" s="10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0"/>
        <v>0</v>
      </c>
      <c r="O11">
        <f t="shared" si="1"/>
        <v>0</v>
      </c>
    </row>
    <row r="12" spans="1:15">
      <c r="A12" s="10" t="s">
        <v>181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 t="shared" si="0"/>
        <v>0</v>
      </c>
      <c r="O12">
        <f t="shared" si="1"/>
        <v>0</v>
      </c>
    </row>
    <row r="13" spans="1:15">
      <c r="A13" s="10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 t="shared" si="0"/>
        <v>0</v>
      </c>
      <c r="O13">
        <f t="shared" si="1"/>
        <v>0</v>
      </c>
    </row>
    <row r="14" spans="1:15">
      <c r="A14" s="10" t="s">
        <v>301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f t="shared" si="0"/>
        <v>0</v>
      </c>
      <c r="O14">
        <f t="shared" si="1"/>
        <v>0</v>
      </c>
    </row>
    <row r="15" spans="1:15">
      <c r="A15" s="10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 t="shared" si="0"/>
        <v>0</v>
      </c>
      <c r="O15">
        <f t="shared" si="1"/>
        <v>0</v>
      </c>
    </row>
    <row r="16" spans="1:15">
      <c r="A16" s="10" t="s">
        <v>303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 t="shared" si="0"/>
        <v>0</v>
      </c>
      <c r="O16">
        <f t="shared" si="1"/>
        <v>0</v>
      </c>
    </row>
    <row r="17" spans="1:15">
      <c r="A17" s="10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f t="shared" si="0"/>
        <v>0</v>
      </c>
      <c r="O17">
        <f t="shared" si="1"/>
        <v>0</v>
      </c>
    </row>
    <row r="18" spans="1:15">
      <c r="A18" s="10" t="s">
        <v>305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 t="shared" si="0"/>
        <v>0</v>
      </c>
      <c r="O18">
        <f t="shared" si="1"/>
        <v>0</v>
      </c>
    </row>
    <row r="19" spans="1:15">
      <c r="A19" s="10" t="s">
        <v>307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 t="shared" si="0"/>
        <v>0</v>
      </c>
      <c r="O19">
        <f t="shared" si="1"/>
        <v>0</v>
      </c>
    </row>
    <row r="20" spans="1:15">
      <c r="A20" s="10" t="s">
        <v>309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 t="shared" si="0"/>
        <v>0</v>
      </c>
      <c r="O20">
        <f t="shared" si="1"/>
        <v>0</v>
      </c>
    </row>
    <row r="21" spans="1:15">
      <c r="A21" s="10" t="s">
        <v>311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 t="shared" si="0"/>
        <v>0</v>
      </c>
      <c r="O21">
        <f t="shared" si="1"/>
        <v>0</v>
      </c>
    </row>
    <row r="22" spans="1:15">
      <c r="A22" s="10" t="s">
        <v>313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 t="shared" si="0"/>
        <v>0</v>
      </c>
      <c r="O22">
        <f t="shared" si="1"/>
        <v>0</v>
      </c>
    </row>
    <row r="23" spans="1:15">
      <c r="A23" s="10" t="s">
        <v>139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f t="shared" si="0"/>
        <v>0</v>
      </c>
      <c r="O23">
        <f t="shared" si="1"/>
        <v>0</v>
      </c>
    </row>
    <row r="24" spans="1:15">
      <c r="A24" s="10" t="s">
        <v>223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 t="shared" si="0"/>
        <v>0</v>
      </c>
      <c r="O24">
        <f t="shared" si="1"/>
        <v>0</v>
      </c>
    </row>
    <row r="25" spans="1:15">
      <c r="A25" s="10" t="s">
        <v>225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f t="shared" si="0"/>
        <v>0</v>
      </c>
      <c r="O25">
        <f t="shared" si="1"/>
        <v>0</v>
      </c>
    </row>
    <row r="26" spans="1:15">
      <c r="A26" s="10" t="s">
        <v>227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 t="shared" si="0"/>
        <v>0</v>
      </c>
      <c r="O26">
        <f t="shared" si="1"/>
        <v>0</v>
      </c>
    </row>
    <row r="27" spans="1:15">
      <c r="A27" s="10" t="s">
        <v>26</v>
      </c>
      <c r="B27">
        <v>2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2</v>
      </c>
      <c r="K27">
        <v>0</v>
      </c>
      <c r="L27">
        <v>0</v>
      </c>
      <c r="M27">
        <v>0</v>
      </c>
      <c r="N27">
        <f t="shared" si="0"/>
        <v>3</v>
      </c>
      <c r="O27">
        <f t="shared" si="1"/>
        <v>3</v>
      </c>
    </row>
    <row r="28" spans="1:15">
      <c r="A28" s="10" t="s">
        <v>28</v>
      </c>
      <c r="B28">
        <v>25</v>
      </c>
      <c r="C28">
        <v>14</v>
      </c>
      <c r="D28">
        <v>18</v>
      </c>
      <c r="E28">
        <v>7</v>
      </c>
      <c r="F28">
        <v>0</v>
      </c>
      <c r="G28">
        <v>0</v>
      </c>
      <c r="H28">
        <v>4</v>
      </c>
      <c r="I28">
        <v>8</v>
      </c>
      <c r="J28">
        <v>5</v>
      </c>
      <c r="K28">
        <v>6</v>
      </c>
      <c r="L28">
        <v>0</v>
      </c>
      <c r="M28">
        <v>0</v>
      </c>
      <c r="N28">
        <f t="shared" si="0"/>
        <v>64</v>
      </c>
      <c r="O28">
        <f t="shared" si="1"/>
        <v>23</v>
      </c>
    </row>
    <row r="29" spans="1:15">
      <c r="A29" s="10" t="s">
        <v>30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f t="shared" si="0"/>
        <v>0</v>
      </c>
      <c r="O29">
        <f t="shared" si="1"/>
        <v>0</v>
      </c>
    </row>
    <row r="30" spans="1:15">
      <c r="A30" s="10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f t="shared" si="0"/>
        <v>0</v>
      </c>
      <c r="O30">
        <f t="shared" si="1"/>
        <v>2</v>
      </c>
    </row>
    <row r="31" spans="1:15">
      <c r="A31" s="10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f t="shared" si="0"/>
        <v>0</v>
      </c>
      <c r="O31">
        <f t="shared" si="1"/>
        <v>0</v>
      </c>
    </row>
    <row r="32" spans="1:15">
      <c r="A32" s="10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f t="shared" si="0"/>
        <v>0</v>
      </c>
      <c r="O32">
        <f t="shared" si="1"/>
        <v>0</v>
      </c>
    </row>
    <row r="33" spans="1:15">
      <c r="A33" s="10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f t="shared" si="0"/>
        <v>0</v>
      </c>
      <c r="O33">
        <f t="shared" si="1"/>
        <v>2</v>
      </c>
    </row>
    <row r="34" spans="1:15">
      <c r="A34" s="10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f t="shared" si="0"/>
        <v>0</v>
      </c>
      <c r="O34">
        <f t="shared" si="1"/>
        <v>0</v>
      </c>
    </row>
    <row r="35" spans="1:15">
      <c r="A35" s="10" t="s">
        <v>42</v>
      </c>
      <c r="B35">
        <v>1</v>
      </c>
      <c r="C35">
        <v>3</v>
      </c>
      <c r="D35">
        <v>3</v>
      </c>
      <c r="E35">
        <v>2</v>
      </c>
      <c r="F35">
        <v>0</v>
      </c>
      <c r="G35">
        <v>0</v>
      </c>
      <c r="H35">
        <v>1</v>
      </c>
      <c r="I35">
        <v>3</v>
      </c>
      <c r="J35">
        <v>1</v>
      </c>
      <c r="K35">
        <v>0</v>
      </c>
      <c r="L35">
        <v>0</v>
      </c>
      <c r="M35">
        <v>0</v>
      </c>
      <c r="N35">
        <f t="shared" si="0"/>
        <v>9</v>
      </c>
      <c r="O35">
        <f t="shared" si="1"/>
        <v>5</v>
      </c>
    </row>
    <row r="36" spans="1:15">
      <c r="A36" s="10" t="s">
        <v>44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f t="shared" si="0"/>
        <v>0</v>
      </c>
      <c r="O36">
        <f t="shared" si="1"/>
        <v>0</v>
      </c>
    </row>
    <row r="37" spans="1:15">
      <c r="A37" s="10" t="s">
        <v>46</v>
      </c>
      <c r="B37">
        <v>5</v>
      </c>
      <c r="C37">
        <v>5</v>
      </c>
      <c r="D37">
        <v>3</v>
      </c>
      <c r="E37">
        <v>3</v>
      </c>
      <c r="F37">
        <v>0</v>
      </c>
      <c r="G37">
        <v>0</v>
      </c>
      <c r="H37">
        <v>3</v>
      </c>
      <c r="I37">
        <v>2</v>
      </c>
      <c r="J37">
        <v>4</v>
      </c>
      <c r="K37">
        <v>1</v>
      </c>
      <c r="L37">
        <v>0</v>
      </c>
      <c r="M37">
        <v>0</v>
      </c>
      <c r="N37">
        <f t="shared" si="0"/>
        <v>16</v>
      </c>
      <c r="O37">
        <f t="shared" si="1"/>
        <v>10</v>
      </c>
    </row>
    <row r="38" spans="1:15">
      <c r="A38" s="10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f t="shared" si="0"/>
        <v>0</v>
      </c>
      <c r="O38">
        <f t="shared" si="1"/>
        <v>0</v>
      </c>
    </row>
    <row r="39" spans="1:15">
      <c r="A39" s="10" t="s">
        <v>50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f t="shared" si="0"/>
        <v>1</v>
      </c>
      <c r="O39">
        <f t="shared" si="1"/>
        <v>0</v>
      </c>
    </row>
    <row r="40" spans="1:15">
      <c r="A40" s="1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 t="shared" si="0"/>
        <v>0</v>
      </c>
      <c r="O40">
        <f t="shared" si="1"/>
        <v>0</v>
      </c>
    </row>
    <row r="41" spans="1:15">
      <c r="A41" s="10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 t="shared" si="0"/>
        <v>0</v>
      </c>
      <c r="O41">
        <f t="shared" si="1"/>
        <v>0</v>
      </c>
    </row>
    <row r="42" spans="1:15">
      <c r="A42" s="10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 t="shared" si="0"/>
        <v>0</v>
      </c>
      <c r="O42">
        <f t="shared" si="1"/>
        <v>0</v>
      </c>
    </row>
    <row r="43" spans="1:15">
      <c r="A43" s="10" t="s">
        <v>58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f t="shared" si="0"/>
        <v>0</v>
      </c>
      <c r="O43">
        <f t="shared" si="1"/>
        <v>1</v>
      </c>
    </row>
    <row r="44" spans="1:15">
      <c r="A44" s="10" t="s">
        <v>61</v>
      </c>
      <c r="B44">
        <v>1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f t="shared" si="0"/>
        <v>3</v>
      </c>
      <c r="O44">
        <f t="shared" si="1"/>
        <v>1</v>
      </c>
    </row>
    <row r="45" spans="1:15">
      <c r="A45" s="10" t="s">
        <v>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f t="shared" si="0"/>
        <v>0</v>
      </c>
      <c r="O45">
        <f t="shared" si="1"/>
        <v>0</v>
      </c>
    </row>
    <row r="46" spans="1:15">
      <c r="A46" s="10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f t="shared" si="0"/>
        <v>0</v>
      </c>
      <c r="O46">
        <f t="shared" si="1"/>
        <v>0</v>
      </c>
    </row>
    <row r="47" spans="1:15">
      <c r="A47" s="10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f t="shared" si="0"/>
        <v>0</v>
      </c>
      <c r="O47">
        <f t="shared" si="1"/>
        <v>0</v>
      </c>
    </row>
    <row r="48" spans="1:15">
      <c r="A48" s="10" t="s">
        <v>79</v>
      </c>
      <c r="B48">
        <v>2</v>
      </c>
      <c r="C48">
        <v>1</v>
      </c>
      <c r="D48">
        <v>3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f t="shared" si="0"/>
        <v>6</v>
      </c>
      <c r="O48">
        <f t="shared" si="1"/>
        <v>1</v>
      </c>
    </row>
    <row r="49" spans="1:15">
      <c r="A49" s="10" t="s">
        <v>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 t="shared" si="0"/>
        <v>0</v>
      </c>
      <c r="O49">
        <f t="shared" si="1"/>
        <v>0</v>
      </c>
    </row>
    <row r="50" spans="1:15">
      <c r="A50" s="10" t="s">
        <v>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f t="shared" si="0"/>
        <v>0</v>
      </c>
      <c r="O50">
        <f t="shared" si="1"/>
        <v>0</v>
      </c>
    </row>
    <row r="51" spans="1:15">
      <c r="A51" s="10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 t="shared" si="0"/>
        <v>0</v>
      </c>
      <c r="O51">
        <f t="shared" si="1"/>
        <v>0</v>
      </c>
    </row>
    <row r="52" spans="1:15">
      <c r="A52" s="10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 t="shared" si="0"/>
        <v>0</v>
      </c>
      <c r="O52">
        <f t="shared" si="1"/>
        <v>0</v>
      </c>
    </row>
    <row r="53" spans="1:15">
      <c r="A53" s="10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f t="shared" si="0"/>
        <v>0</v>
      </c>
      <c r="O53">
        <f t="shared" si="1"/>
        <v>0</v>
      </c>
    </row>
    <row r="54" spans="1:15">
      <c r="A54" s="10" t="s">
        <v>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 t="shared" si="0"/>
        <v>0</v>
      </c>
      <c r="O54">
        <f t="shared" si="1"/>
        <v>0</v>
      </c>
    </row>
    <row r="55" spans="1:15">
      <c r="A55" s="10" t="s">
        <v>86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 t="shared" si="0"/>
        <v>2</v>
      </c>
      <c r="O55">
        <f t="shared" si="1"/>
        <v>0</v>
      </c>
    </row>
    <row r="56" spans="1:15">
      <c r="A56" s="10" t="s">
        <v>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f t="shared" si="0"/>
        <v>0</v>
      </c>
      <c r="O56">
        <f t="shared" si="1"/>
        <v>1</v>
      </c>
    </row>
    <row r="57" spans="1:15">
      <c r="A57" s="10" t="s">
        <v>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f t="shared" si="0"/>
        <v>0</v>
      </c>
      <c r="O57">
        <f t="shared" si="1"/>
        <v>0</v>
      </c>
    </row>
    <row r="58" spans="1:15">
      <c r="A58" s="10" t="s">
        <v>93</v>
      </c>
      <c r="B58">
        <v>3</v>
      </c>
      <c r="C58">
        <v>2</v>
      </c>
      <c r="D58">
        <v>1</v>
      </c>
      <c r="E58">
        <v>1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f t="shared" si="0"/>
        <v>7</v>
      </c>
      <c r="O58">
        <f t="shared" si="1"/>
        <v>1</v>
      </c>
    </row>
    <row r="59" spans="1:15">
      <c r="A59" s="10" t="s">
        <v>95</v>
      </c>
      <c r="B59">
        <v>6</v>
      </c>
      <c r="C59">
        <v>1</v>
      </c>
      <c r="D59">
        <v>7</v>
      </c>
      <c r="E59">
        <v>3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f t="shared" si="0"/>
        <v>17</v>
      </c>
      <c r="O59">
        <f t="shared" si="1"/>
        <v>2</v>
      </c>
    </row>
    <row r="60" spans="1:15">
      <c r="A60" s="10" t="s">
        <v>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f t="shared" si="0"/>
        <v>0</v>
      </c>
      <c r="O60">
        <f t="shared" si="1"/>
        <v>0</v>
      </c>
    </row>
    <row r="61" spans="1:15">
      <c r="A61" s="10" t="s">
        <v>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f t="shared" si="0"/>
        <v>0</v>
      </c>
      <c r="O61">
        <f t="shared" si="1"/>
        <v>0</v>
      </c>
    </row>
    <row r="62" spans="1:15">
      <c r="A62" s="10" t="s">
        <v>101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f t="shared" si="0"/>
        <v>0</v>
      </c>
      <c r="O62">
        <f t="shared" si="1"/>
        <v>0</v>
      </c>
    </row>
    <row r="63" spans="1:15">
      <c r="A63" s="10" t="s">
        <v>103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f t="shared" si="0"/>
        <v>0</v>
      </c>
      <c r="O63">
        <f t="shared" si="1"/>
        <v>0</v>
      </c>
    </row>
    <row r="64" spans="1:15">
      <c r="A64" s="10" t="s">
        <v>105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f t="shared" si="0"/>
        <v>0</v>
      </c>
      <c r="O64">
        <f t="shared" si="1"/>
        <v>0</v>
      </c>
    </row>
    <row r="65" spans="1:15">
      <c r="A65" s="10" t="s">
        <v>107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f t="shared" si="0"/>
        <v>0</v>
      </c>
      <c r="O65">
        <f t="shared" si="1"/>
        <v>0</v>
      </c>
    </row>
    <row r="66" spans="1:15">
      <c r="A66" s="10" t="s">
        <v>114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f t="shared" si="0"/>
        <v>1</v>
      </c>
      <c r="O66">
        <f t="shared" si="1"/>
        <v>0</v>
      </c>
    </row>
    <row r="67" spans="1:15">
      <c r="A67" s="10" t="s">
        <v>116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f t="shared" si="0"/>
        <v>0</v>
      </c>
      <c r="O67">
        <f t="shared" si="1"/>
        <v>0</v>
      </c>
    </row>
    <row r="68" spans="1:15">
      <c r="A68" s="10" t="s">
        <v>118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f t="shared" si="0"/>
        <v>0</v>
      </c>
      <c r="O68">
        <f t="shared" si="1"/>
        <v>0</v>
      </c>
    </row>
    <row r="69" spans="1:15">
      <c r="A69" s="10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f t="shared" si="0"/>
        <v>0</v>
      </c>
      <c r="O69">
        <f t="shared" si="1"/>
        <v>0</v>
      </c>
    </row>
    <row r="70" spans="1:15">
      <c r="A70" s="10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f t="shared" si="0"/>
        <v>0</v>
      </c>
      <c r="O70">
        <f t="shared" si="1"/>
        <v>0</v>
      </c>
    </row>
    <row r="71" spans="1:15">
      <c r="A71" s="10" t="s">
        <v>124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f t="shared" ref="N71:N134" si="2">SUM(B71:G71)</f>
        <v>0</v>
      </c>
      <c r="O71">
        <f t="shared" ref="O71:O134" si="3">SUM(H71:M71)</f>
        <v>0</v>
      </c>
    </row>
    <row r="72" spans="1:15">
      <c r="A72" s="10" t="s">
        <v>126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f t="shared" si="2"/>
        <v>0</v>
      </c>
      <c r="O72">
        <f t="shared" si="3"/>
        <v>0</v>
      </c>
    </row>
    <row r="73" spans="1:15">
      <c r="A73" s="10" t="s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f t="shared" si="2"/>
        <v>0</v>
      </c>
      <c r="O73">
        <f t="shared" si="3"/>
        <v>0</v>
      </c>
    </row>
    <row r="74" spans="1:15">
      <c r="A74" s="10" t="s">
        <v>130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f t="shared" si="2"/>
        <v>0</v>
      </c>
      <c r="O74">
        <f t="shared" si="3"/>
        <v>0</v>
      </c>
    </row>
    <row r="75" spans="1:15">
      <c r="A75" s="10" t="s">
        <v>132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f t="shared" si="2"/>
        <v>0</v>
      </c>
      <c r="O75">
        <f t="shared" si="3"/>
        <v>0</v>
      </c>
    </row>
    <row r="76" spans="1:15">
      <c r="A76" s="10" t="s">
        <v>134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f t="shared" si="2"/>
        <v>0</v>
      </c>
      <c r="O76">
        <f t="shared" si="3"/>
        <v>0</v>
      </c>
    </row>
    <row r="77" spans="1:15">
      <c r="A77" s="10" t="s">
        <v>141</v>
      </c>
      <c r="B77">
        <v>0</v>
      </c>
      <c r="C77">
        <v>6</v>
      </c>
      <c r="D77">
        <v>7</v>
      </c>
      <c r="E77">
        <v>0</v>
      </c>
      <c r="F77">
        <v>0</v>
      </c>
      <c r="G77">
        <v>0</v>
      </c>
      <c r="H77">
        <v>0</v>
      </c>
      <c r="I77">
        <v>2</v>
      </c>
      <c r="J77">
        <v>2</v>
      </c>
      <c r="K77">
        <v>2</v>
      </c>
      <c r="L77">
        <v>0</v>
      </c>
      <c r="M77">
        <v>0</v>
      </c>
      <c r="N77">
        <f t="shared" si="2"/>
        <v>13</v>
      </c>
      <c r="O77">
        <f t="shared" si="3"/>
        <v>6</v>
      </c>
    </row>
    <row r="78" spans="1:15">
      <c r="A78" s="10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f t="shared" si="2"/>
        <v>0</v>
      </c>
      <c r="O78">
        <f t="shared" si="3"/>
        <v>0</v>
      </c>
    </row>
    <row r="79" spans="1:15">
      <c r="A79" s="10" t="s">
        <v>145</v>
      </c>
      <c r="B79">
        <v>3</v>
      </c>
      <c r="C79">
        <v>2</v>
      </c>
      <c r="D79">
        <v>3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f t="shared" si="2"/>
        <v>8</v>
      </c>
      <c r="O79">
        <f t="shared" si="3"/>
        <v>1</v>
      </c>
    </row>
    <row r="80" spans="1:15">
      <c r="A80" s="10" t="s">
        <v>147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f t="shared" si="2"/>
        <v>0</v>
      </c>
      <c r="O80">
        <f t="shared" si="3"/>
        <v>0</v>
      </c>
    </row>
    <row r="81" spans="1:15">
      <c r="A81" s="10" t="s">
        <v>149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f t="shared" si="2"/>
        <v>0</v>
      </c>
      <c r="O81">
        <f t="shared" si="3"/>
        <v>0</v>
      </c>
    </row>
    <row r="82" spans="1:15">
      <c r="A82" s="10" t="s">
        <v>151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f t="shared" si="2"/>
        <v>0</v>
      </c>
      <c r="O82">
        <f t="shared" si="3"/>
        <v>0</v>
      </c>
    </row>
    <row r="83" spans="1:15">
      <c r="A83" s="10" t="s">
        <v>153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f t="shared" si="2"/>
        <v>0</v>
      </c>
      <c r="O83">
        <f t="shared" si="3"/>
        <v>0</v>
      </c>
    </row>
    <row r="84" spans="1:15">
      <c r="A84" s="10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f t="shared" si="2"/>
        <v>0</v>
      </c>
      <c r="O84">
        <f t="shared" si="3"/>
        <v>0</v>
      </c>
    </row>
    <row r="85" spans="1:15">
      <c r="A85" s="10" t="s">
        <v>157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 t="shared" si="2"/>
        <v>1</v>
      </c>
      <c r="O85">
        <f t="shared" si="3"/>
        <v>0</v>
      </c>
    </row>
    <row r="86" spans="1:15">
      <c r="A86" s="10" t="s">
        <v>160</v>
      </c>
      <c r="B86">
        <v>2</v>
      </c>
      <c r="C86">
        <v>0</v>
      </c>
      <c r="D86">
        <v>2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f t="shared" si="2"/>
        <v>5</v>
      </c>
      <c r="O86">
        <f t="shared" si="3"/>
        <v>2</v>
      </c>
    </row>
    <row r="87" spans="1:15">
      <c r="A87" s="10" t="s">
        <v>162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f t="shared" si="2"/>
        <v>0</v>
      </c>
      <c r="O87">
        <f t="shared" si="3"/>
        <v>0</v>
      </c>
    </row>
    <row r="88" spans="1:15">
      <c r="A88" s="10" t="s">
        <v>164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f t="shared" si="2"/>
        <v>0</v>
      </c>
      <c r="O88">
        <f t="shared" si="3"/>
        <v>0</v>
      </c>
    </row>
    <row r="89" spans="1:15">
      <c r="A89" s="10" t="s">
        <v>166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f t="shared" si="2"/>
        <v>0</v>
      </c>
      <c r="O89">
        <f t="shared" si="3"/>
        <v>0</v>
      </c>
    </row>
    <row r="90" spans="1:15">
      <c r="A90" s="10" t="s">
        <v>168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f t="shared" si="2"/>
        <v>0</v>
      </c>
      <c r="O90">
        <f t="shared" si="3"/>
        <v>0</v>
      </c>
    </row>
    <row r="91" spans="1:15">
      <c r="A91" s="10" t="s">
        <v>170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f t="shared" si="2"/>
        <v>0</v>
      </c>
      <c r="O91">
        <f t="shared" si="3"/>
        <v>0</v>
      </c>
    </row>
    <row r="92" spans="1:15">
      <c r="A92" s="10" t="s">
        <v>172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f t="shared" si="2"/>
        <v>0</v>
      </c>
      <c r="O92">
        <f t="shared" si="3"/>
        <v>0</v>
      </c>
    </row>
    <row r="93" spans="1:15">
      <c r="A93" s="10" t="s">
        <v>109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f t="shared" si="2"/>
        <v>0</v>
      </c>
      <c r="O93">
        <f t="shared" si="3"/>
        <v>0</v>
      </c>
    </row>
    <row r="94" spans="1:15">
      <c r="A94" s="10" t="s">
        <v>111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f t="shared" si="2"/>
        <v>0</v>
      </c>
      <c r="O94">
        <f t="shared" si="3"/>
        <v>0</v>
      </c>
    </row>
    <row r="95" spans="1:15">
      <c r="A95" s="10" t="s">
        <v>176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f t="shared" si="2"/>
        <v>1</v>
      </c>
      <c r="O95">
        <f t="shared" si="3"/>
        <v>0</v>
      </c>
    </row>
    <row r="96" spans="1:15">
      <c r="A96" s="10" t="s">
        <v>183</v>
      </c>
      <c r="B96">
        <v>1</v>
      </c>
      <c r="C96">
        <v>2</v>
      </c>
      <c r="D96">
        <v>2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f t="shared" si="2"/>
        <v>6</v>
      </c>
      <c r="O96">
        <f t="shared" si="3"/>
        <v>1</v>
      </c>
    </row>
    <row r="97" spans="1:15">
      <c r="A97" s="10" t="s">
        <v>185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f t="shared" si="2"/>
        <v>1</v>
      </c>
      <c r="O97">
        <f t="shared" si="3"/>
        <v>0</v>
      </c>
    </row>
    <row r="98" spans="1:15">
      <c r="A98" s="10" t="s">
        <v>187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f t="shared" si="2"/>
        <v>4</v>
      </c>
      <c r="O98">
        <f t="shared" si="3"/>
        <v>1</v>
      </c>
    </row>
    <row r="99" spans="1:15">
      <c r="A99" s="10" t="s">
        <v>189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f t="shared" si="2"/>
        <v>0</v>
      </c>
      <c r="O99">
        <f t="shared" si="3"/>
        <v>1</v>
      </c>
    </row>
    <row r="100" spans="1:15">
      <c r="A100" s="10" t="s">
        <v>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f t="shared" si="2"/>
        <v>0</v>
      </c>
      <c r="O100">
        <f t="shared" si="3"/>
        <v>0</v>
      </c>
    </row>
    <row r="101" spans="1:15">
      <c r="A101" s="10" t="s">
        <v>194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f t="shared" si="2"/>
        <v>0</v>
      </c>
      <c r="O101">
        <f t="shared" si="3"/>
        <v>0</v>
      </c>
    </row>
    <row r="102" spans="1:15">
      <c r="A102" s="10" t="s">
        <v>196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f t="shared" si="2"/>
        <v>0</v>
      </c>
      <c r="O102">
        <f t="shared" si="3"/>
        <v>0</v>
      </c>
    </row>
    <row r="103" spans="1:15">
      <c r="A103" s="10" t="s">
        <v>198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f t="shared" si="2"/>
        <v>0</v>
      </c>
      <c r="O103">
        <f t="shared" si="3"/>
        <v>0</v>
      </c>
    </row>
    <row r="104" spans="1:15">
      <c r="A104" s="10" t="s">
        <v>201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f t="shared" si="2"/>
        <v>0</v>
      </c>
      <c r="O104">
        <f t="shared" si="3"/>
        <v>0</v>
      </c>
    </row>
    <row r="105" spans="1:15">
      <c r="A105" s="10" t="s">
        <v>203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f t="shared" si="2"/>
        <v>0</v>
      </c>
      <c r="O105">
        <f t="shared" si="3"/>
        <v>0</v>
      </c>
    </row>
    <row r="106" spans="1:15">
      <c r="A106" s="10" t="s">
        <v>205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f t="shared" si="2"/>
        <v>0</v>
      </c>
      <c r="O106">
        <f t="shared" si="3"/>
        <v>0</v>
      </c>
    </row>
    <row r="107" spans="1:15">
      <c r="A107" s="10" t="s">
        <v>207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f t="shared" si="2"/>
        <v>0</v>
      </c>
      <c r="O107">
        <f t="shared" si="3"/>
        <v>0</v>
      </c>
    </row>
    <row r="108" spans="1:15">
      <c r="A108" s="10" t="s">
        <v>209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f t="shared" si="2"/>
        <v>0</v>
      </c>
      <c r="O108">
        <f t="shared" si="3"/>
        <v>0</v>
      </c>
    </row>
    <row r="109" spans="1:15">
      <c r="A109" s="10" t="s">
        <v>212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0</v>
      </c>
      <c r="N109">
        <f t="shared" si="2"/>
        <v>1</v>
      </c>
      <c r="O109">
        <f t="shared" si="3"/>
        <v>2</v>
      </c>
    </row>
    <row r="110" spans="1:15">
      <c r="A110" s="10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f t="shared" si="2"/>
        <v>0</v>
      </c>
      <c r="O110">
        <f t="shared" si="3"/>
        <v>0</v>
      </c>
    </row>
    <row r="111" spans="1:15">
      <c r="A111" s="10" t="s">
        <v>216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f t="shared" si="2"/>
        <v>0</v>
      </c>
      <c r="O111">
        <f t="shared" si="3"/>
        <v>0</v>
      </c>
    </row>
    <row r="112" spans="1:15">
      <c r="A112" s="10" t="s">
        <v>218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f t="shared" si="2"/>
        <v>0</v>
      </c>
      <c r="O112">
        <f t="shared" si="3"/>
        <v>0</v>
      </c>
    </row>
    <row r="113" spans="1:15">
      <c r="A113" s="10" t="s">
        <v>220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f t="shared" si="2"/>
        <v>0</v>
      </c>
      <c r="O113">
        <f t="shared" si="3"/>
        <v>0</v>
      </c>
    </row>
    <row r="114" spans="1:15">
      <c r="A114" s="10" t="s">
        <v>229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2</v>
      </c>
      <c r="I114">
        <v>1</v>
      </c>
      <c r="J114">
        <v>2</v>
      </c>
      <c r="K114">
        <v>0</v>
      </c>
      <c r="L114">
        <v>0</v>
      </c>
      <c r="M114">
        <v>0</v>
      </c>
      <c r="N114">
        <f t="shared" si="2"/>
        <v>2</v>
      </c>
      <c r="O114">
        <f t="shared" si="3"/>
        <v>5</v>
      </c>
    </row>
    <row r="115" spans="1:15">
      <c r="A115" s="10" t="s">
        <v>231</v>
      </c>
      <c r="B115">
        <v>7</v>
      </c>
      <c r="C115">
        <v>0</v>
      </c>
      <c r="D115">
        <v>4</v>
      </c>
      <c r="E115">
        <v>1</v>
      </c>
      <c r="F115">
        <v>0</v>
      </c>
      <c r="G115">
        <v>0</v>
      </c>
      <c r="H115">
        <v>4</v>
      </c>
      <c r="I115">
        <v>2</v>
      </c>
      <c r="J115">
        <v>1</v>
      </c>
      <c r="K115">
        <v>0</v>
      </c>
      <c r="L115">
        <v>0</v>
      </c>
      <c r="M115">
        <v>0</v>
      </c>
      <c r="N115">
        <f t="shared" si="2"/>
        <v>12</v>
      </c>
      <c r="O115">
        <f t="shared" si="3"/>
        <v>7</v>
      </c>
    </row>
    <row r="116" spans="1:15">
      <c r="A116" s="10" t="s">
        <v>233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 t="shared" si="2"/>
        <v>0</v>
      </c>
      <c r="O116">
        <f t="shared" si="3"/>
        <v>0</v>
      </c>
    </row>
    <row r="117" spans="1:15">
      <c r="A117" s="10" t="s">
        <v>235</v>
      </c>
      <c r="B117">
        <v>2</v>
      </c>
      <c r="C117">
        <v>0</v>
      </c>
      <c r="D117">
        <v>3</v>
      </c>
      <c r="E117">
        <v>3</v>
      </c>
      <c r="F117">
        <v>0</v>
      </c>
      <c r="G117">
        <v>0</v>
      </c>
      <c r="H117">
        <v>2</v>
      </c>
      <c r="I117">
        <v>0</v>
      </c>
      <c r="J117">
        <v>1</v>
      </c>
      <c r="K117">
        <v>0</v>
      </c>
      <c r="L117">
        <v>0</v>
      </c>
      <c r="M117">
        <v>0</v>
      </c>
      <c r="N117">
        <f t="shared" si="2"/>
        <v>8</v>
      </c>
      <c r="O117">
        <f t="shared" si="3"/>
        <v>3</v>
      </c>
    </row>
    <row r="118" spans="1:15">
      <c r="A118" s="10" t="s">
        <v>237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f t="shared" si="2"/>
        <v>0</v>
      </c>
      <c r="O118">
        <f t="shared" si="3"/>
        <v>0</v>
      </c>
    </row>
    <row r="119" spans="1:15">
      <c r="A119" s="10" t="s">
        <v>239</v>
      </c>
      <c r="B119">
        <v>23</v>
      </c>
      <c r="C119">
        <v>5</v>
      </c>
      <c r="D119">
        <v>13</v>
      </c>
      <c r="E119">
        <v>10</v>
      </c>
      <c r="F119">
        <v>0</v>
      </c>
      <c r="G119">
        <v>0</v>
      </c>
      <c r="H119">
        <v>5</v>
      </c>
      <c r="I119">
        <v>3</v>
      </c>
      <c r="J119">
        <v>6</v>
      </c>
      <c r="K119">
        <v>1</v>
      </c>
      <c r="L119">
        <v>0</v>
      </c>
      <c r="M119">
        <v>0</v>
      </c>
      <c r="N119">
        <f t="shared" si="2"/>
        <v>51</v>
      </c>
      <c r="O119">
        <f t="shared" si="3"/>
        <v>15</v>
      </c>
    </row>
    <row r="120" spans="1:15">
      <c r="A120" s="10" t="s">
        <v>241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f t="shared" si="2"/>
        <v>0</v>
      </c>
      <c r="O120">
        <f t="shared" si="3"/>
        <v>0</v>
      </c>
    </row>
    <row r="121" spans="1:15">
      <c r="A121" s="10" t="s">
        <v>243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f t="shared" si="2"/>
        <v>0</v>
      </c>
      <c r="O121">
        <f t="shared" si="3"/>
        <v>0</v>
      </c>
    </row>
    <row r="122" spans="1:15">
      <c r="A122" s="10" t="s">
        <v>245</v>
      </c>
      <c r="B122">
        <v>3</v>
      </c>
      <c r="C122">
        <v>2</v>
      </c>
      <c r="D122">
        <v>2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f t="shared" si="2"/>
        <v>8</v>
      </c>
      <c r="O122">
        <f t="shared" si="3"/>
        <v>3</v>
      </c>
    </row>
    <row r="123" spans="1:15">
      <c r="A123" s="10" t="s">
        <v>247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f t="shared" si="2"/>
        <v>0</v>
      </c>
      <c r="O123">
        <f t="shared" si="3"/>
        <v>0</v>
      </c>
    </row>
    <row r="124" spans="1:15">
      <c r="A124" s="10" t="s">
        <v>249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f t="shared" si="2"/>
        <v>0</v>
      </c>
      <c r="O124">
        <f t="shared" si="3"/>
        <v>0</v>
      </c>
    </row>
    <row r="125" spans="1:15">
      <c r="A125" s="10" t="s">
        <v>251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f t="shared" si="2"/>
        <v>0</v>
      </c>
      <c r="O125">
        <f t="shared" si="3"/>
        <v>0</v>
      </c>
    </row>
    <row r="126" spans="1:15">
      <c r="A126" s="10" t="s">
        <v>254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f t="shared" si="2"/>
        <v>1</v>
      </c>
      <c r="O126">
        <f t="shared" si="3"/>
        <v>0</v>
      </c>
    </row>
    <row r="127" spans="1:15">
      <c r="A127" s="10" t="s">
        <v>256</v>
      </c>
      <c r="B127">
        <v>0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f t="shared" si="2"/>
        <v>3</v>
      </c>
      <c r="O127">
        <f t="shared" si="3"/>
        <v>1</v>
      </c>
    </row>
    <row r="128" spans="1:15">
      <c r="A128" s="10" t="s">
        <v>258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f t="shared" si="2"/>
        <v>0</v>
      </c>
      <c r="O128">
        <f t="shared" si="3"/>
        <v>0</v>
      </c>
    </row>
    <row r="129" spans="1:15">
      <c r="A129" s="10" t="s">
        <v>260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f t="shared" si="2"/>
        <v>0</v>
      </c>
      <c r="O129">
        <f t="shared" si="3"/>
        <v>0</v>
      </c>
    </row>
    <row r="130" spans="1:15">
      <c r="A130" s="10" t="s">
        <v>262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f t="shared" si="2"/>
        <v>0</v>
      </c>
      <c r="O130">
        <f t="shared" si="3"/>
        <v>0</v>
      </c>
    </row>
    <row r="131" spans="1:15">
      <c r="A131" s="10" t="s">
        <v>265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f t="shared" si="2"/>
        <v>0</v>
      </c>
      <c r="O131">
        <f t="shared" si="3"/>
        <v>0</v>
      </c>
    </row>
    <row r="132" spans="1:15">
      <c r="A132" s="10" t="s">
        <v>267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f t="shared" si="2"/>
        <v>0</v>
      </c>
      <c r="O132">
        <f t="shared" si="3"/>
        <v>0</v>
      </c>
    </row>
    <row r="133" spans="1:15">
      <c r="A133" s="10" t="s">
        <v>269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f t="shared" si="2"/>
        <v>0</v>
      </c>
      <c r="O133">
        <f t="shared" si="3"/>
        <v>0</v>
      </c>
    </row>
    <row r="134" spans="1:15">
      <c r="A134" s="10" t="s">
        <v>271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f t="shared" si="2"/>
        <v>0</v>
      </c>
      <c r="O134">
        <f t="shared" si="3"/>
        <v>0</v>
      </c>
    </row>
    <row r="135" spans="1:15">
      <c r="A135" s="10" t="s">
        <v>273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f t="shared" ref="N135:N198" si="4">SUM(B135:G135)</f>
        <v>0</v>
      </c>
      <c r="O135">
        <f t="shared" ref="O135:O198" si="5">SUM(H135:M135)</f>
        <v>0</v>
      </c>
    </row>
    <row r="136" spans="1:15">
      <c r="A136" s="10" t="s">
        <v>276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f t="shared" si="4"/>
        <v>1</v>
      </c>
      <c r="O136">
        <f t="shared" si="5"/>
        <v>1</v>
      </c>
    </row>
    <row r="137" spans="1:15">
      <c r="A137" s="10" t="s">
        <v>279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f t="shared" si="4"/>
        <v>0</v>
      </c>
      <c r="O137">
        <f t="shared" si="5"/>
        <v>0</v>
      </c>
    </row>
    <row r="138" spans="1:15">
      <c r="A138" s="10" t="s">
        <v>281</v>
      </c>
      <c r="B138">
        <v>3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f t="shared" si="4"/>
        <v>5</v>
      </c>
      <c r="O138">
        <f t="shared" si="5"/>
        <v>2</v>
      </c>
    </row>
    <row r="139" spans="1:15">
      <c r="A139" s="10" t="s">
        <v>283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f t="shared" si="4"/>
        <v>0</v>
      </c>
      <c r="O139">
        <f t="shared" si="5"/>
        <v>0</v>
      </c>
    </row>
    <row r="140" spans="1:15">
      <c r="A140" s="10" t="s">
        <v>285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f t="shared" si="4"/>
        <v>0</v>
      </c>
      <c r="O140">
        <f t="shared" si="5"/>
        <v>0</v>
      </c>
    </row>
    <row r="141" spans="1:15">
      <c r="A141" s="10" t="s">
        <v>287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f t="shared" si="4"/>
        <v>0</v>
      </c>
      <c r="O141">
        <f t="shared" si="5"/>
        <v>0</v>
      </c>
    </row>
    <row r="142" spans="1:15">
      <c r="A142" s="10" t="s">
        <v>289</v>
      </c>
      <c r="B142">
        <v>3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f t="shared" si="4"/>
        <v>4</v>
      </c>
      <c r="O142">
        <f t="shared" si="5"/>
        <v>0</v>
      </c>
    </row>
    <row r="143" spans="1:15">
      <c r="A143" s="10" t="s">
        <v>292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f t="shared" si="4"/>
        <v>0</v>
      </c>
      <c r="O143">
        <f t="shared" si="5"/>
        <v>0</v>
      </c>
    </row>
    <row r="144" spans="1:15">
      <c r="A144" s="10" t="s">
        <v>294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f t="shared" si="4"/>
        <v>0</v>
      </c>
      <c r="O144">
        <f t="shared" si="5"/>
        <v>0</v>
      </c>
    </row>
    <row r="145" spans="1:15">
      <c r="A145" s="10" t="s">
        <v>315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f t="shared" si="4"/>
        <v>1</v>
      </c>
      <c r="O145">
        <f t="shared" si="5"/>
        <v>2</v>
      </c>
    </row>
    <row r="146" spans="1:15">
      <c r="A146" s="10" t="s">
        <v>317</v>
      </c>
      <c r="B146">
        <v>1</v>
      </c>
      <c r="C146">
        <v>5</v>
      </c>
      <c r="D146">
        <v>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f t="shared" si="4"/>
        <v>13</v>
      </c>
      <c r="O146">
        <f t="shared" si="5"/>
        <v>1</v>
      </c>
    </row>
    <row r="147" spans="1:15">
      <c r="A147" s="10" t="s">
        <v>319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f t="shared" si="4"/>
        <v>0</v>
      </c>
      <c r="O147">
        <f t="shared" si="5"/>
        <v>0</v>
      </c>
    </row>
    <row r="148" spans="1:15">
      <c r="A148" s="10" t="s">
        <v>321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f t="shared" si="4"/>
        <v>0</v>
      </c>
      <c r="O148">
        <f t="shared" si="5"/>
        <v>0</v>
      </c>
    </row>
    <row r="149" spans="1:15">
      <c r="A149" s="10" t="s">
        <v>323</v>
      </c>
      <c r="B149">
        <v>11</v>
      </c>
      <c r="C149">
        <v>8</v>
      </c>
      <c r="D149">
        <v>11</v>
      </c>
      <c r="E149">
        <v>9</v>
      </c>
      <c r="F149">
        <v>0</v>
      </c>
      <c r="G149">
        <v>0</v>
      </c>
      <c r="H149">
        <v>2</v>
      </c>
      <c r="I149">
        <v>1</v>
      </c>
      <c r="J149">
        <v>2</v>
      </c>
      <c r="K149">
        <v>1</v>
      </c>
      <c r="L149">
        <v>0</v>
      </c>
      <c r="M149">
        <v>0</v>
      </c>
      <c r="N149">
        <f t="shared" si="4"/>
        <v>39</v>
      </c>
      <c r="O149">
        <f t="shared" si="5"/>
        <v>6</v>
      </c>
    </row>
    <row r="150" spans="1:15">
      <c r="A150" s="10" t="s">
        <v>325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f t="shared" si="4"/>
        <v>0</v>
      </c>
      <c r="O150">
        <f t="shared" si="5"/>
        <v>0</v>
      </c>
    </row>
    <row r="151" spans="1:15">
      <c r="A151" s="10" t="s">
        <v>327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f t="shared" si="4"/>
        <v>0</v>
      </c>
      <c r="O151">
        <f t="shared" si="5"/>
        <v>0</v>
      </c>
    </row>
    <row r="152" spans="1:15">
      <c r="A152" s="10" t="s">
        <v>329</v>
      </c>
      <c r="B152">
        <v>8</v>
      </c>
      <c r="C152">
        <v>5</v>
      </c>
      <c r="D152">
        <v>4</v>
      </c>
      <c r="E152">
        <v>2</v>
      </c>
      <c r="F152">
        <v>0</v>
      </c>
      <c r="G152">
        <v>0</v>
      </c>
      <c r="H152">
        <v>1</v>
      </c>
      <c r="I152">
        <v>2</v>
      </c>
      <c r="J152">
        <v>2</v>
      </c>
      <c r="K152">
        <v>2</v>
      </c>
      <c r="L152">
        <v>0</v>
      </c>
      <c r="M152">
        <v>0</v>
      </c>
      <c r="N152">
        <f t="shared" si="4"/>
        <v>19</v>
      </c>
      <c r="O152">
        <f t="shared" si="5"/>
        <v>7</v>
      </c>
    </row>
    <row r="153" spans="1:15">
      <c r="A153" s="10" t="s">
        <v>331</v>
      </c>
      <c r="B153">
        <v>2</v>
      </c>
      <c r="C153">
        <v>0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f t="shared" si="4"/>
        <v>4</v>
      </c>
      <c r="O153">
        <f t="shared" si="5"/>
        <v>0</v>
      </c>
    </row>
    <row r="154" spans="1:15">
      <c r="A154" s="10" t="s">
        <v>333</v>
      </c>
      <c r="B154">
        <v>1</v>
      </c>
      <c r="C154">
        <v>0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f t="shared" si="4"/>
        <v>4</v>
      </c>
      <c r="O154">
        <f t="shared" si="5"/>
        <v>1</v>
      </c>
    </row>
    <row r="155" spans="1:15">
      <c r="A155" s="10" t="s">
        <v>335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f t="shared" si="4"/>
        <v>1</v>
      </c>
      <c r="O155">
        <f t="shared" si="5"/>
        <v>1</v>
      </c>
    </row>
    <row r="156" spans="1:15">
      <c r="A156" s="10" t="s">
        <v>337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f t="shared" si="4"/>
        <v>0</v>
      </c>
      <c r="O156">
        <f t="shared" si="5"/>
        <v>0</v>
      </c>
    </row>
    <row r="157" spans="1:15">
      <c r="A157" s="10" t="s">
        <v>339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f t="shared" si="4"/>
        <v>1</v>
      </c>
      <c r="O157">
        <f t="shared" si="5"/>
        <v>0</v>
      </c>
    </row>
    <row r="158" spans="1:15">
      <c r="A158" s="10" t="s">
        <v>341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f t="shared" si="4"/>
        <v>0</v>
      </c>
      <c r="O158">
        <f t="shared" si="5"/>
        <v>0</v>
      </c>
    </row>
    <row r="159" spans="1:15">
      <c r="A159" s="10" t="s">
        <v>343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f t="shared" si="4"/>
        <v>0</v>
      </c>
      <c r="O159">
        <f t="shared" si="5"/>
        <v>0</v>
      </c>
    </row>
    <row r="160" spans="1:15">
      <c r="A160" s="10" t="s">
        <v>345</v>
      </c>
      <c r="B160">
        <v>5</v>
      </c>
      <c r="C160">
        <v>2</v>
      </c>
      <c r="D160">
        <v>2</v>
      </c>
      <c r="E160">
        <v>6</v>
      </c>
      <c r="F160">
        <v>0</v>
      </c>
      <c r="G160">
        <v>0</v>
      </c>
      <c r="H160">
        <v>3</v>
      </c>
      <c r="I160">
        <v>1</v>
      </c>
      <c r="J160">
        <v>2</v>
      </c>
      <c r="K160">
        <v>1</v>
      </c>
      <c r="L160">
        <v>0</v>
      </c>
      <c r="M160">
        <v>0</v>
      </c>
      <c r="N160">
        <f t="shared" si="4"/>
        <v>15</v>
      </c>
      <c r="O160">
        <f t="shared" si="5"/>
        <v>7</v>
      </c>
    </row>
    <row r="161" spans="1:15">
      <c r="A161" s="10" t="s">
        <v>347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f t="shared" si="4"/>
        <v>0</v>
      </c>
      <c r="O161">
        <f t="shared" si="5"/>
        <v>0</v>
      </c>
    </row>
    <row r="162" spans="1:15">
      <c r="A162" s="10" t="s">
        <v>349</v>
      </c>
      <c r="B162">
        <v>0</v>
      </c>
      <c r="C162">
        <v>0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f t="shared" si="4"/>
        <v>3</v>
      </c>
      <c r="O162">
        <f t="shared" si="5"/>
        <v>2</v>
      </c>
    </row>
    <row r="163" spans="1:15">
      <c r="A163" s="10" t="s">
        <v>351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f t="shared" si="4"/>
        <v>0</v>
      </c>
      <c r="O163">
        <f t="shared" si="5"/>
        <v>1</v>
      </c>
    </row>
    <row r="164" spans="1:15">
      <c r="A164" s="10" t="s">
        <v>353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f t="shared" si="4"/>
        <v>0</v>
      </c>
      <c r="O164">
        <f t="shared" si="5"/>
        <v>0</v>
      </c>
    </row>
    <row r="165" spans="1:15">
      <c r="A165" s="10" t="s">
        <v>355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f t="shared" si="4"/>
        <v>1</v>
      </c>
      <c r="O165">
        <f t="shared" si="5"/>
        <v>0</v>
      </c>
    </row>
    <row r="166" spans="1:15">
      <c r="A166" s="10" t="s">
        <v>357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f t="shared" si="4"/>
        <v>0</v>
      </c>
      <c r="O166">
        <f t="shared" si="5"/>
        <v>0</v>
      </c>
    </row>
    <row r="167" spans="1:15">
      <c r="A167" s="10" t="s">
        <v>359</v>
      </c>
      <c r="B167">
        <v>5</v>
      </c>
      <c r="C167">
        <v>3</v>
      </c>
      <c r="D167">
        <v>0</v>
      </c>
      <c r="E167">
        <v>1</v>
      </c>
      <c r="F167">
        <v>0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f t="shared" si="4"/>
        <v>9</v>
      </c>
      <c r="O167">
        <f t="shared" si="5"/>
        <v>2</v>
      </c>
    </row>
    <row r="168" spans="1:15">
      <c r="A168" s="10" t="s">
        <v>361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f t="shared" si="4"/>
        <v>2</v>
      </c>
      <c r="O168">
        <f t="shared" si="5"/>
        <v>3</v>
      </c>
    </row>
    <row r="169" spans="1:15">
      <c r="A169" s="10" t="s">
        <v>363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f t="shared" si="4"/>
        <v>1</v>
      </c>
      <c r="O169">
        <f t="shared" si="5"/>
        <v>1</v>
      </c>
    </row>
    <row r="170" spans="1:15">
      <c r="A170" s="10" t="s">
        <v>365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f t="shared" si="4"/>
        <v>0</v>
      </c>
      <c r="O170">
        <f t="shared" si="5"/>
        <v>0</v>
      </c>
    </row>
    <row r="171" spans="1:15">
      <c r="A171" s="10" t="s">
        <v>367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f t="shared" si="4"/>
        <v>1</v>
      </c>
      <c r="O171">
        <f t="shared" si="5"/>
        <v>0</v>
      </c>
    </row>
    <row r="172" spans="1:15">
      <c r="A172" s="10" t="s">
        <v>369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f t="shared" si="4"/>
        <v>0</v>
      </c>
      <c r="O172">
        <f t="shared" si="5"/>
        <v>0</v>
      </c>
    </row>
    <row r="173" spans="1:15">
      <c r="A173" s="10" t="s">
        <v>371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f t="shared" si="4"/>
        <v>0</v>
      </c>
      <c r="O173">
        <f t="shared" si="5"/>
        <v>0</v>
      </c>
    </row>
    <row r="174" spans="1:15">
      <c r="A174" s="10" t="s">
        <v>373</v>
      </c>
      <c r="B174">
        <v>2</v>
      </c>
      <c r="C174">
        <v>0</v>
      </c>
      <c r="D174">
        <v>2</v>
      </c>
      <c r="E174">
        <v>1</v>
      </c>
      <c r="F174">
        <v>0</v>
      </c>
      <c r="G174">
        <v>0</v>
      </c>
      <c r="H174">
        <v>3</v>
      </c>
      <c r="I174">
        <v>0</v>
      </c>
      <c r="J174">
        <v>1</v>
      </c>
      <c r="K174">
        <v>0</v>
      </c>
      <c r="L174">
        <v>0</v>
      </c>
      <c r="M174">
        <v>0</v>
      </c>
      <c r="N174">
        <f t="shared" si="4"/>
        <v>5</v>
      </c>
      <c r="O174">
        <f t="shared" si="5"/>
        <v>4</v>
      </c>
    </row>
    <row r="175" spans="1:15">
      <c r="A175" s="10" t="s">
        <v>375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f t="shared" si="4"/>
        <v>0</v>
      </c>
      <c r="O175">
        <f t="shared" si="5"/>
        <v>1</v>
      </c>
    </row>
    <row r="176" spans="1:15">
      <c r="A176" s="10" t="s">
        <v>377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f t="shared" si="4"/>
        <v>0</v>
      </c>
      <c r="O176">
        <f t="shared" si="5"/>
        <v>0</v>
      </c>
    </row>
    <row r="177" spans="1:15">
      <c r="A177" s="10" t="s">
        <v>379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f t="shared" si="4"/>
        <v>0</v>
      </c>
      <c r="O177">
        <f t="shared" si="5"/>
        <v>1</v>
      </c>
    </row>
    <row r="178" spans="1:15">
      <c r="A178" s="10" t="s">
        <v>381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f t="shared" si="4"/>
        <v>0</v>
      </c>
      <c r="O178">
        <f t="shared" si="5"/>
        <v>0</v>
      </c>
    </row>
    <row r="179" spans="1:15">
      <c r="A179" s="10" t="s">
        <v>383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f t="shared" si="4"/>
        <v>0</v>
      </c>
      <c r="O179">
        <f t="shared" si="5"/>
        <v>0</v>
      </c>
    </row>
    <row r="180" spans="1:15">
      <c r="A180" s="10" t="s">
        <v>385</v>
      </c>
      <c r="B180">
        <v>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f t="shared" si="4"/>
        <v>4</v>
      </c>
      <c r="O180">
        <f t="shared" si="5"/>
        <v>2</v>
      </c>
    </row>
    <row r="181" spans="1:15">
      <c r="A181" s="10" t="s">
        <v>387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f t="shared" si="4"/>
        <v>0</v>
      </c>
      <c r="O181">
        <f t="shared" si="5"/>
        <v>0</v>
      </c>
    </row>
    <row r="182" spans="1:15">
      <c r="A182" s="10" t="s">
        <v>389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f t="shared" si="4"/>
        <v>0</v>
      </c>
      <c r="O182">
        <f t="shared" si="5"/>
        <v>0</v>
      </c>
    </row>
    <row r="183" spans="1:15">
      <c r="A183" s="10" t="s">
        <v>391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f t="shared" si="4"/>
        <v>0</v>
      </c>
      <c r="O183">
        <f t="shared" si="5"/>
        <v>0</v>
      </c>
    </row>
    <row r="184" spans="1:15">
      <c r="A184" s="10" t="s">
        <v>393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f t="shared" si="4"/>
        <v>0</v>
      </c>
      <c r="O184">
        <f t="shared" si="5"/>
        <v>0</v>
      </c>
    </row>
    <row r="185" spans="1:15">
      <c r="A185" s="10" t="s">
        <v>395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f t="shared" si="4"/>
        <v>0</v>
      </c>
      <c r="O185">
        <f t="shared" si="5"/>
        <v>0</v>
      </c>
    </row>
    <row r="186" spans="1:15">
      <c r="A186" s="10" t="s">
        <v>397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f t="shared" si="4"/>
        <v>0</v>
      </c>
      <c r="O186">
        <f t="shared" si="5"/>
        <v>0</v>
      </c>
    </row>
    <row r="187" spans="1:15">
      <c r="A187" s="10" t="s">
        <v>399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f t="shared" si="4"/>
        <v>0</v>
      </c>
      <c r="O187">
        <f t="shared" si="5"/>
        <v>0</v>
      </c>
    </row>
    <row r="188" spans="1:15">
      <c r="A188" s="10" t="s">
        <v>401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f t="shared" si="4"/>
        <v>0</v>
      </c>
      <c r="O188">
        <f t="shared" si="5"/>
        <v>0</v>
      </c>
    </row>
    <row r="189" spans="1:15">
      <c r="A189" s="10" t="s">
        <v>403</v>
      </c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f t="shared" si="4"/>
        <v>2</v>
      </c>
      <c r="O189">
        <f t="shared" si="5"/>
        <v>0</v>
      </c>
    </row>
    <row r="190" spans="1:15">
      <c r="A190" s="10" t="s">
        <v>405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f t="shared" si="4"/>
        <v>0</v>
      </c>
      <c r="O190">
        <f t="shared" si="5"/>
        <v>0</v>
      </c>
    </row>
    <row r="191" spans="1:15">
      <c r="A191" s="10" t="s">
        <v>407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f t="shared" si="4"/>
        <v>0</v>
      </c>
      <c r="O191">
        <f t="shared" si="5"/>
        <v>0</v>
      </c>
    </row>
    <row r="192" spans="1:15">
      <c r="A192" s="10" t="s">
        <v>409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f t="shared" si="4"/>
        <v>0</v>
      </c>
      <c r="O192">
        <f t="shared" si="5"/>
        <v>0</v>
      </c>
    </row>
    <row r="193" spans="1:15">
      <c r="A193" s="10" t="s">
        <v>411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f t="shared" si="4"/>
        <v>0</v>
      </c>
      <c r="O193">
        <f t="shared" si="5"/>
        <v>0</v>
      </c>
    </row>
    <row r="194" spans="1:15">
      <c r="A194" s="10" t="s">
        <v>413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f t="shared" si="4"/>
        <v>0</v>
      </c>
      <c r="O194">
        <f t="shared" si="5"/>
        <v>0</v>
      </c>
    </row>
    <row r="195" spans="1:15">
      <c r="A195" s="10" t="s">
        <v>415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f t="shared" si="4"/>
        <v>0</v>
      </c>
      <c r="O195">
        <f t="shared" si="5"/>
        <v>0</v>
      </c>
    </row>
    <row r="196" spans="1:15">
      <c r="A196" s="10" t="s">
        <v>417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f t="shared" si="4"/>
        <v>0</v>
      </c>
      <c r="O196">
        <f t="shared" si="5"/>
        <v>0</v>
      </c>
    </row>
    <row r="197" spans="1:15">
      <c r="A197" s="10" t="s">
        <v>419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f t="shared" si="4"/>
        <v>0</v>
      </c>
      <c r="O197">
        <f t="shared" si="5"/>
        <v>0</v>
      </c>
    </row>
    <row r="198" spans="1:15">
      <c r="A198" s="10" t="s">
        <v>421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f t="shared" si="4"/>
        <v>0</v>
      </c>
      <c r="O198">
        <f t="shared" si="5"/>
        <v>0</v>
      </c>
    </row>
    <row r="199" spans="1:15">
      <c r="A199" s="10" t="s">
        <v>423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f t="shared" ref="N199:N229" si="6">SUM(B199:G199)</f>
        <v>0</v>
      </c>
      <c r="O199">
        <f t="shared" ref="O199:O229" si="7">SUM(H199:M199)</f>
        <v>0</v>
      </c>
    </row>
    <row r="200" spans="1:15">
      <c r="A200" s="10" t="s">
        <v>425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f t="shared" si="6"/>
        <v>0</v>
      </c>
      <c r="O200">
        <f t="shared" si="7"/>
        <v>0</v>
      </c>
    </row>
    <row r="201" spans="1:15">
      <c r="A201" s="10" t="s">
        <v>427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f t="shared" si="6"/>
        <v>0</v>
      </c>
      <c r="O201">
        <f t="shared" si="7"/>
        <v>0</v>
      </c>
    </row>
    <row r="202" spans="1:15">
      <c r="A202" s="10" t="s">
        <v>429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f t="shared" si="6"/>
        <v>0</v>
      </c>
      <c r="O202">
        <f t="shared" si="7"/>
        <v>0</v>
      </c>
    </row>
    <row r="203" spans="1:15">
      <c r="A203" s="10" t="s">
        <v>431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f t="shared" si="6"/>
        <v>1</v>
      </c>
      <c r="O203">
        <f t="shared" si="7"/>
        <v>3</v>
      </c>
    </row>
    <row r="204" spans="1:15">
      <c r="A204" s="10" t="s">
        <v>433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f t="shared" si="6"/>
        <v>0</v>
      </c>
      <c r="O204">
        <f t="shared" si="7"/>
        <v>0</v>
      </c>
    </row>
    <row r="205" spans="1:15">
      <c r="A205" s="10" t="s">
        <v>435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f t="shared" si="6"/>
        <v>0</v>
      </c>
      <c r="O205">
        <f t="shared" si="7"/>
        <v>0</v>
      </c>
    </row>
    <row r="206" spans="1:15">
      <c r="A206" s="10" t="s">
        <v>437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f t="shared" si="6"/>
        <v>1</v>
      </c>
      <c r="O206">
        <f t="shared" si="7"/>
        <v>1</v>
      </c>
    </row>
    <row r="207" spans="1:15">
      <c r="A207" s="10" t="s">
        <v>439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f t="shared" si="6"/>
        <v>0</v>
      </c>
      <c r="O207">
        <f t="shared" si="7"/>
        <v>0</v>
      </c>
    </row>
    <row r="208" spans="1:15">
      <c r="A208" s="10" t="s">
        <v>441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f t="shared" si="6"/>
        <v>1</v>
      </c>
      <c r="O208">
        <f t="shared" si="7"/>
        <v>1</v>
      </c>
    </row>
    <row r="209" spans="1:15">
      <c r="A209" s="10" t="s">
        <v>443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f t="shared" si="6"/>
        <v>0</v>
      </c>
      <c r="O209">
        <f t="shared" si="7"/>
        <v>0</v>
      </c>
    </row>
    <row r="210" spans="1:15">
      <c r="A210" s="10" t="s">
        <v>445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f t="shared" si="6"/>
        <v>0</v>
      </c>
      <c r="O210">
        <f t="shared" si="7"/>
        <v>0</v>
      </c>
    </row>
    <row r="211" spans="1:15">
      <c r="A211" s="10" t="s">
        <v>447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f t="shared" si="6"/>
        <v>2</v>
      </c>
      <c r="O211">
        <f t="shared" si="7"/>
        <v>1</v>
      </c>
    </row>
    <row r="212" spans="1:15">
      <c r="A212" s="10" t="s">
        <v>449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f t="shared" si="6"/>
        <v>0</v>
      </c>
      <c r="O212">
        <f t="shared" si="7"/>
        <v>0</v>
      </c>
    </row>
    <row r="213" spans="1:15">
      <c r="A213" s="10" t="s">
        <v>451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f t="shared" si="6"/>
        <v>0</v>
      </c>
      <c r="O213">
        <f t="shared" si="7"/>
        <v>0</v>
      </c>
    </row>
    <row r="214" spans="1:15">
      <c r="A214" s="10" t="s">
        <v>453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f t="shared" si="6"/>
        <v>0</v>
      </c>
      <c r="O214">
        <f t="shared" si="7"/>
        <v>0</v>
      </c>
    </row>
    <row r="215" spans="1:15">
      <c r="A215" s="10" t="s">
        <v>455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f t="shared" si="6"/>
        <v>0</v>
      </c>
      <c r="O215">
        <f t="shared" si="7"/>
        <v>0</v>
      </c>
    </row>
    <row r="216" spans="1:15">
      <c r="A216" s="10" t="s">
        <v>457</v>
      </c>
      <c r="B216">
        <v>6</v>
      </c>
      <c r="C216">
        <v>4</v>
      </c>
      <c r="D216">
        <v>4</v>
      </c>
      <c r="E216">
        <v>4</v>
      </c>
      <c r="F216">
        <v>0</v>
      </c>
      <c r="G216">
        <v>0</v>
      </c>
      <c r="H216">
        <v>3</v>
      </c>
      <c r="I216">
        <v>0</v>
      </c>
      <c r="J216">
        <v>1</v>
      </c>
      <c r="K216">
        <v>0</v>
      </c>
      <c r="L216">
        <v>0</v>
      </c>
      <c r="M216">
        <v>0</v>
      </c>
      <c r="N216">
        <f t="shared" si="6"/>
        <v>18</v>
      </c>
      <c r="O216">
        <f t="shared" si="7"/>
        <v>4</v>
      </c>
    </row>
    <row r="217" spans="1:15">
      <c r="A217" s="10" t="s">
        <v>459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f t="shared" si="6"/>
        <v>0</v>
      </c>
      <c r="O217">
        <f t="shared" si="7"/>
        <v>0</v>
      </c>
    </row>
    <row r="218" spans="1:15">
      <c r="A218" s="10" t="s">
        <v>461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f t="shared" si="6"/>
        <v>0</v>
      </c>
      <c r="O218">
        <f t="shared" si="7"/>
        <v>0</v>
      </c>
    </row>
    <row r="219" spans="1:15">
      <c r="A219" s="10" t="s">
        <v>463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f t="shared" si="6"/>
        <v>0</v>
      </c>
      <c r="O219">
        <f t="shared" si="7"/>
        <v>0</v>
      </c>
    </row>
    <row r="220" spans="1:15">
      <c r="A220" s="10" t="s">
        <v>465</v>
      </c>
      <c r="B220">
        <v>0</v>
      </c>
      <c r="C220">
        <v>0</v>
      </c>
      <c r="D220">
        <v>0</v>
      </c>
      <c r="E220">
        <v>2</v>
      </c>
      <c r="F220">
        <v>0</v>
      </c>
      <c r="G220">
        <v>0</v>
      </c>
      <c r="H220">
        <v>1</v>
      </c>
      <c r="I220">
        <v>0</v>
      </c>
      <c r="J220">
        <v>4</v>
      </c>
      <c r="K220">
        <v>1</v>
      </c>
      <c r="L220">
        <v>0</v>
      </c>
      <c r="M220">
        <v>0</v>
      </c>
      <c r="N220">
        <f t="shared" si="6"/>
        <v>2</v>
      </c>
      <c r="O220">
        <f t="shared" si="7"/>
        <v>6</v>
      </c>
    </row>
    <row r="221" spans="1:15">
      <c r="A221" s="10" t="s">
        <v>467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f t="shared" si="6"/>
        <v>0</v>
      </c>
      <c r="O221">
        <f t="shared" si="7"/>
        <v>0</v>
      </c>
    </row>
    <row r="222" spans="1:15">
      <c r="A222" s="10" t="s">
        <v>469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f t="shared" si="6"/>
        <v>1</v>
      </c>
      <c r="O222">
        <f t="shared" si="7"/>
        <v>0</v>
      </c>
    </row>
    <row r="223" spans="1:15">
      <c r="A223" s="10" t="s">
        <v>471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f t="shared" si="6"/>
        <v>0</v>
      </c>
      <c r="O223">
        <f t="shared" si="7"/>
        <v>0</v>
      </c>
    </row>
    <row r="224" spans="1:15">
      <c r="A224" s="10" t="s">
        <v>473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f t="shared" si="6"/>
        <v>0</v>
      </c>
      <c r="O224">
        <f t="shared" si="7"/>
        <v>0</v>
      </c>
    </row>
    <row r="225" spans="1:15">
      <c r="A225" s="10" t="s">
        <v>475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f t="shared" si="6"/>
        <v>0</v>
      </c>
      <c r="O225">
        <f t="shared" si="7"/>
        <v>0</v>
      </c>
    </row>
    <row r="226" spans="1:15">
      <c r="A226" s="10" t="s">
        <v>477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f t="shared" si="6"/>
        <v>0</v>
      </c>
      <c r="O226">
        <f t="shared" si="7"/>
        <v>0</v>
      </c>
    </row>
    <row r="227" spans="1:15">
      <c r="A227" s="10" t="s">
        <v>479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f t="shared" si="6"/>
        <v>0</v>
      </c>
      <c r="O227">
        <f t="shared" si="7"/>
        <v>0</v>
      </c>
    </row>
    <row r="228" spans="1:15">
      <c r="A228" s="10" t="s">
        <v>481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f t="shared" si="6"/>
        <v>0</v>
      </c>
      <c r="O228">
        <f t="shared" si="7"/>
        <v>0</v>
      </c>
    </row>
    <row r="229" spans="1:15">
      <c r="A229" s="10" t="s">
        <v>566</v>
      </c>
      <c r="B229">
        <v>149</v>
      </c>
      <c r="C229">
        <v>74</v>
      </c>
      <c r="D229">
        <v>121</v>
      </c>
      <c r="E229">
        <v>72</v>
      </c>
      <c r="F229">
        <v>0</v>
      </c>
      <c r="G229">
        <v>0</v>
      </c>
      <c r="H229">
        <v>58</v>
      </c>
      <c r="I229">
        <v>30</v>
      </c>
      <c r="J229">
        <v>49</v>
      </c>
      <c r="K229">
        <v>26</v>
      </c>
      <c r="L229">
        <v>0</v>
      </c>
      <c r="M229">
        <v>0</v>
      </c>
      <c r="N229">
        <f t="shared" si="6"/>
        <v>416</v>
      </c>
      <c r="O229">
        <f t="shared" si="7"/>
        <v>163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6101-5231-4C5E-A1C3-1594FD644BAB}">
  <sheetPr filterMode="1"/>
  <dimension ref="A1:H190"/>
  <sheetViews>
    <sheetView workbookViewId="0">
      <selection activeCell="E191" sqref="B191:E197"/>
    </sheetView>
  </sheetViews>
  <sheetFormatPr defaultRowHeight="15.5"/>
  <cols>
    <col min="1" max="1" width="41.83203125" bestFit="1" customWidth="1"/>
    <col min="2" max="2" width="13.4140625" bestFit="1" customWidth="1"/>
    <col min="3" max="3" width="13.75" bestFit="1" customWidth="1"/>
    <col min="4" max="4" width="13.75" customWidth="1"/>
    <col min="7" max="7" width="47.75" bestFit="1" customWidth="1"/>
    <col min="8" max="8" width="14.1640625" bestFit="1" customWidth="1"/>
  </cols>
  <sheetData>
    <row r="1" spans="1:8">
      <c r="A1" s="9" t="s">
        <v>535</v>
      </c>
      <c r="B1" t="s">
        <v>557</v>
      </c>
      <c r="G1" s="9" t="s">
        <v>5</v>
      </c>
      <c r="H1" t="s">
        <v>18</v>
      </c>
    </row>
    <row r="2" spans="1:8" hidden="1">
      <c r="A2" s="9" t="s">
        <v>0</v>
      </c>
      <c r="B2" t="s">
        <v>296</v>
      </c>
    </row>
    <row r="3" spans="1:8" hidden="1">
      <c r="A3" s="9" t="s">
        <v>5</v>
      </c>
      <c r="B3" t="s">
        <v>16</v>
      </c>
      <c r="G3" s="9" t="s">
        <v>565</v>
      </c>
      <c r="H3" t="s">
        <v>1012</v>
      </c>
    </row>
    <row r="4" spans="1:8" hidden="1">
      <c r="B4" t="s">
        <v>1064</v>
      </c>
      <c r="C4">
        <v>202506</v>
      </c>
      <c r="D4">
        <v>202509</v>
      </c>
      <c r="E4" t="s">
        <v>1065</v>
      </c>
      <c r="G4" s="10" t="s">
        <v>541</v>
      </c>
      <c r="H4" s="58">
        <v>107</v>
      </c>
    </row>
    <row r="5" spans="1:8" hidden="1">
      <c r="A5" s="9" t="s">
        <v>565</v>
      </c>
      <c r="B5" t="s">
        <v>1011</v>
      </c>
      <c r="C5" t="s">
        <v>1056</v>
      </c>
      <c r="D5" t="s">
        <v>1057</v>
      </c>
      <c r="E5" t="str">
        <f>_xlfn.XLOOKUP(A5,G:G,H:H,0)</f>
        <v>求和项:26H1SU</v>
      </c>
      <c r="G5" s="10" t="s">
        <v>110</v>
      </c>
      <c r="H5" s="58">
        <v>0</v>
      </c>
    </row>
    <row r="6" spans="1:8" hidden="1">
      <c r="A6" s="10" t="s">
        <v>432</v>
      </c>
      <c r="B6" s="58">
        <v>155</v>
      </c>
      <c r="C6">
        <v>5</v>
      </c>
      <c r="D6">
        <v>-7</v>
      </c>
      <c r="E6">
        <f t="shared" ref="E6:E68" si="0">_xlfn.XLOOKUP(A6,G:G,H:H,0)</f>
        <v>290</v>
      </c>
      <c r="G6" s="10" t="s">
        <v>117</v>
      </c>
      <c r="H6" s="58">
        <v>0</v>
      </c>
    </row>
    <row r="7" spans="1:8" hidden="1">
      <c r="A7" s="10" t="s">
        <v>318</v>
      </c>
      <c r="B7" s="58">
        <v>155</v>
      </c>
      <c r="C7">
        <v>170</v>
      </c>
      <c r="D7">
        <v>120</v>
      </c>
      <c r="E7">
        <f t="shared" si="0"/>
        <v>25</v>
      </c>
      <c r="G7" s="10" t="s">
        <v>378</v>
      </c>
      <c r="H7" s="58">
        <v>0</v>
      </c>
    </row>
    <row r="8" spans="1:8" hidden="1">
      <c r="A8" s="10" t="s">
        <v>334</v>
      </c>
      <c r="B8" s="58">
        <v>80</v>
      </c>
      <c r="C8">
        <v>25</v>
      </c>
      <c r="D8">
        <v>73</v>
      </c>
      <c r="E8">
        <f t="shared" si="0"/>
        <v>44</v>
      </c>
      <c r="G8" s="10" t="s">
        <v>290</v>
      </c>
      <c r="H8" s="58">
        <v>6</v>
      </c>
    </row>
    <row r="9" spans="1:8" hidden="1">
      <c r="A9" s="10" t="s">
        <v>332</v>
      </c>
      <c r="B9" s="58">
        <v>75</v>
      </c>
      <c r="C9">
        <v>69</v>
      </c>
      <c r="D9">
        <v>42</v>
      </c>
      <c r="E9">
        <f t="shared" si="0"/>
        <v>222</v>
      </c>
      <c r="G9" s="10" t="s">
        <v>82</v>
      </c>
      <c r="H9" s="58">
        <v>6</v>
      </c>
    </row>
    <row r="10" spans="1:8" hidden="1">
      <c r="A10" s="10" t="s">
        <v>374</v>
      </c>
      <c r="B10" s="58">
        <v>73</v>
      </c>
      <c r="C10">
        <v>66</v>
      </c>
      <c r="D10">
        <v>44</v>
      </c>
      <c r="E10">
        <f t="shared" si="0"/>
        <v>158</v>
      </c>
      <c r="G10" s="10" t="s">
        <v>39</v>
      </c>
      <c r="H10" s="58">
        <v>0</v>
      </c>
    </row>
    <row r="11" spans="1:8" hidden="1">
      <c r="A11" s="10" t="s">
        <v>404</v>
      </c>
      <c r="B11" s="58">
        <v>71</v>
      </c>
      <c r="C11">
        <v>22</v>
      </c>
      <c r="D11">
        <v>32</v>
      </c>
      <c r="E11">
        <f t="shared" si="0"/>
        <v>33</v>
      </c>
      <c r="G11" s="10" t="s">
        <v>125</v>
      </c>
      <c r="H11" s="58">
        <v>0</v>
      </c>
    </row>
    <row r="12" spans="1:8" hidden="1">
      <c r="A12" s="10" t="s">
        <v>336</v>
      </c>
      <c r="B12" s="58">
        <v>44</v>
      </c>
      <c r="C12">
        <v>39</v>
      </c>
      <c r="D12">
        <v>16</v>
      </c>
      <c r="E12">
        <f t="shared" si="0"/>
        <v>33</v>
      </c>
      <c r="G12" s="10" t="s">
        <v>27</v>
      </c>
      <c r="H12" s="58">
        <v>135</v>
      </c>
    </row>
    <row r="13" spans="1:8">
      <c r="A13" s="133" t="s">
        <v>340</v>
      </c>
      <c r="B13" s="131">
        <v>40</v>
      </c>
      <c r="C13">
        <v>20</v>
      </c>
      <c r="D13">
        <v>20</v>
      </c>
      <c r="E13" s="132">
        <f>_xlfn.XLOOKUP(A13,G:G,H:H,0)</f>
        <v>0</v>
      </c>
      <c r="F13" s="16" t="s">
        <v>1066</v>
      </c>
      <c r="G13" s="10" t="s">
        <v>69</v>
      </c>
      <c r="H13" s="58">
        <v>13</v>
      </c>
    </row>
    <row r="14" spans="1:8" hidden="1">
      <c r="A14" s="10" t="s">
        <v>386</v>
      </c>
      <c r="B14" s="58">
        <v>40</v>
      </c>
      <c r="C14">
        <v>10</v>
      </c>
      <c r="D14">
        <v>20</v>
      </c>
      <c r="E14">
        <f t="shared" si="0"/>
        <v>56</v>
      </c>
      <c r="G14" s="10" t="s">
        <v>47</v>
      </c>
      <c r="H14" s="58">
        <v>275</v>
      </c>
    </row>
    <row r="15" spans="1:8">
      <c r="A15" s="24" t="s">
        <v>446</v>
      </c>
      <c r="B15" s="131">
        <v>36</v>
      </c>
      <c r="C15">
        <v>12</v>
      </c>
      <c r="D15">
        <v>0</v>
      </c>
      <c r="E15" s="132">
        <f t="shared" si="0"/>
        <v>2</v>
      </c>
      <c r="F15" s="16" t="s">
        <v>1067</v>
      </c>
      <c r="G15" s="10" t="s">
        <v>96</v>
      </c>
      <c r="H15" s="58">
        <v>42</v>
      </c>
    </row>
    <row r="16" spans="1:8">
      <c r="A16" s="24" t="s">
        <v>474</v>
      </c>
      <c r="B16" s="131">
        <v>31</v>
      </c>
      <c r="C16">
        <v>25</v>
      </c>
      <c r="D16">
        <v>20</v>
      </c>
      <c r="E16" s="132">
        <f t="shared" si="0"/>
        <v>2</v>
      </c>
      <c r="F16" s="16" t="s">
        <v>1068</v>
      </c>
      <c r="G16" s="10" t="s">
        <v>43</v>
      </c>
      <c r="H16" s="58">
        <v>10</v>
      </c>
    </row>
    <row r="17" spans="1:8" hidden="1">
      <c r="A17" s="10" t="s">
        <v>434</v>
      </c>
      <c r="B17" s="58">
        <v>30</v>
      </c>
      <c r="C17">
        <v>5</v>
      </c>
      <c r="D17">
        <v>12</v>
      </c>
      <c r="E17">
        <f t="shared" si="0"/>
        <v>44</v>
      </c>
      <c r="G17" s="10" t="s">
        <v>45</v>
      </c>
      <c r="H17" s="58">
        <v>0</v>
      </c>
    </row>
    <row r="18" spans="1:8" hidden="1">
      <c r="A18" s="10" t="s">
        <v>380</v>
      </c>
      <c r="B18" s="58">
        <v>27</v>
      </c>
      <c r="C18">
        <v>16</v>
      </c>
      <c r="D18">
        <v>18</v>
      </c>
      <c r="E18">
        <f t="shared" si="0"/>
        <v>15</v>
      </c>
      <c r="G18" s="10" t="s">
        <v>29</v>
      </c>
      <c r="H18" s="58">
        <v>561</v>
      </c>
    </row>
    <row r="19" spans="1:8" hidden="1">
      <c r="A19" s="10" t="s">
        <v>470</v>
      </c>
      <c r="B19" s="58">
        <v>22</v>
      </c>
      <c r="C19">
        <v>0</v>
      </c>
      <c r="D19">
        <v>18</v>
      </c>
      <c r="E19">
        <f t="shared" si="0"/>
        <v>67</v>
      </c>
      <c r="G19" s="10" t="s">
        <v>31</v>
      </c>
      <c r="H19" s="58">
        <v>0</v>
      </c>
    </row>
    <row r="20" spans="1:8" hidden="1">
      <c r="A20" s="10" t="s">
        <v>330</v>
      </c>
      <c r="B20" s="58">
        <v>22</v>
      </c>
      <c r="C20">
        <v>20</v>
      </c>
      <c r="D20">
        <v>10</v>
      </c>
      <c r="E20">
        <f t="shared" si="0"/>
        <v>503</v>
      </c>
      <c r="F20" s="16"/>
      <c r="G20" s="10" t="s">
        <v>37</v>
      </c>
      <c r="H20" s="58">
        <v>3</v>
      </c>
    </row>
    <row r="21" spans="1:8">
      <c r="A21" s="133" t="s">
        <v>420</v>
      </c>
      <c r="B21" s="131">
        <v>20</v>
      </c>
      <c r="C21">
        <v>7</v>
      </c>
      <c r="D21">
        <v>13</v>
      </c>
      <c r="E21" s="132">
        <f t="shared" si="0"/>
        <v>0</v>
      </c>
      <c r="F21" s="16" t="s">
        <v>1066</v>
      </c>
      <c r="G21" s="10" t="s">
        <v>21</v>
      </c>
      <c r="H21" s="58">
        <v>0</v>
      </c>
    </row>
    <row r="22" spans="1:8" hidden="1">
      <c r="A22" s="10" t="s">
        <v>298</v>
      </c>
      <c r="B22" s="58">
        <v>17</v>
      </c>
      <c r="C22">
        <v>0</v>
      </c>
      <c r="D22">
        <v>4</v>
      </c>
      <c r="E22">
        <f t="shared" si="0"/>
        <v>54</v>
      </c>
      <c r="G22" s="10" t="s">
        <v>35</v>
      </c>
      <c r="H22" s="58">
        <v>0</v>
      </c>
    </row>
    <row r="23" spans="1:8" hidden="1">
      <c r="A23" s="10" t="s">
        <v>390</v>
      </c>
      <c r="B23" s="58">
        <v>12</v>
      </c>
      <c r="C23">
        <v>7</v>
      </c>
      <c r="D23">
        <v>8</v>
      </c>
      <c r="E23">
        <f t="shared" si="0"/>
        <v>54</v>
      </c>
      <c r="F23" s="16"/>
      <c r="G23" s="10" t="s">
        <v>177</v>
      </c>
      <c r="H23" s="58">
        <v>4</v>
      </c>
    </row>
    <row r="24" spans="1:8" hidden="1">
      <c r="A24" s="10" t="s">
        <v>322</v>
      </c>
      <c r="B24" s="58">
        <v>11</v>
      </c>
      <c r="C24">
        <v>0</v>
      </c>
      <c r="D24">
        <v>0</v>
      </c>
      <c r="E24">
        <f t="shared" si="0"/>
        <v>49</v>
      </c>
      <c r="G24" s="10" t="s">
        <v>316</v>
      </c>
      <c r="H24" s="58">
        <v>50</v>
      </c>
    </row>
    <row r="25" spans="1:8">
      <c r="A25" s="24" t="s">
        <v>408</v>
      </c>
      <c r="B25" s="131">
        <v>10</v>
      </c>
      <c r="C25">
        <v>5</v>
      </c>
      <c r="D25">
        <v>0</v>
      </c>
      <c r="E25" s="132">
        <f t="shared" si="0"/>
        <v>2</v>
      </c>
      <c r="F25" s="16" t="s">
        <v>1066</v>
      </c>
      <c r="G25" s="10" t="s">
        <v>300</v>
      </c>
      <c r="H25" s="58">
        <v>27</v>
      </c>
    </row>
    <row r="26" spans="1:8">
      <c r="A26" s="24" t="s">
        <v>444</v>
      </c>
      <c r="B26" s="131">
        <v>10</v>
      </c>
      <c r="C26">
        <v>10</v>
      </c>
      <c r="D26">
        <v>0</v>
      </c>
      <c r="E26" s="132">
        <f t="shared" si="0"/>
        <v>4</v>
      </c>
      <c r="F26" s="16" t="s">
        <v>1066</v>
      </c>
      <c r="G26" s="10" t="s">
        <v>350</v>
      </c>
      <c r="H26" s="58">
        <v>79</v>
      </c>
    </row>
    <row r="27" spans="1:8">
      <c r="A27" s="133" t="s">
        <v>414</v>
      </c>
      <c r="B27" s="131">
        <v>8</v>
      </c>
      <c r="C27">
        <v>0</v>
      </c>
      <c r="D27">
        <v>4</v>
      </c>
      <c r="E27" s="132">
        <f t="shared" si="0"/>
        <v>0</v>
      </c>
      <c r="F27" s="16" t="s">
        <v>1066</v>
      </c>
      <c r="G27" s="10" t="s">
        <v>346</v>
      </c>
      <c r="H27" s="58">
        <v>375</v>
      </c>
    </row>
    <row r="28" spans="1:8" hidden="1">
      <c r="A28" s="10" t="s">
        <v>376</v>
      </c>
      <c r="B28" s="58">
        <v>8</v>
      </c>
      <c r="C28">
        <v>3</v>
      </c>
      <c r="D28">
        <v>13</v>
      </c>
      <c r="E28">
        <f t="shared" si="0"/>
        <v>7</v>
      </c>
      <c r="F28" s="16"/>
      <c r="G28" s="10" t="s">
        <v>416</v>
      </c>
      <c r="H28" s="58">
        <v>0</v>
      </c>
    </row>
    <row r="29" spans="1:8" hidden="1">
      <c r="A29" s="10" t="s">
        <v>424</v>
      </c>
      <c r="B29" s="58">
        <v>6</v>
      </c>
      <c r="C29">
        <v>5</v>
      </c>
      <c r="D29">
        <v>0</v>
      </c>
      <c r="E29">
        <f t="shared" si="0"/>
        <v>30</v>
      </c>
      <c r="G29" s="10" t="s">
        <v>380</v>
      </c>
      <c r="H29" s="58">
        <v>15</v>
      </c>
    </row>
    <row r="30" spans="1:8">
      <c r="A30" s="24" t="s">
        <v>422</v>
      </c>
      <c r="B30" s="131">
        <v>5</v>
      </c>
      <c r="C30">
        <v>10</v>
      </c>
      <c r="D30">
        <v>0</v>
      </c>
      <c r="E30" s="132">
        <f t="shared" si="0"/>
        <v>0</v>
      </c>
      <c r="F30" s="16" t="s">
        <v>1066</v>
      </c>
      <c r="G30" s="10" t="s">
        <v>446</v>
      </c>
      <c r="H30" s="58">
        <v>2</v>
      </c>
    </row>
    <row r="31" spans="1:8" hidden="1">
      <c r="A31" s="10" t="s">
        <v>384</v>
      </c>
      <c r="B31" s="58">
        <v>2</v>
      </c>
      <c r="C31">
        <v>0</v>
      </c>
      <c r="D31">
        <v>0</v>
      </c>
      <c r="E31">
        <f t="shared" si="0"/>
        <v>20</v>
      </c>
      <c r="G31" s="10" t="s">
        <v>330</v>
      </c>
      <c r="H31" s="58">
        <v>503</v>
      </c>
    </row>
    <row r="32" spans="1:8" hidden="1">
      <c r="A32" s="10" t="s">
        <v>482</v>
      </c>
      <c r="B32" s="58">
        <v>0</v>
      </c>
      <c r="C32">
        <v>0</v>
      </c>
      <c r="D32">
        <v>0</v>
      </c>
      <c r="E32">
        <f t="shared" si="0"/>
        <v>0</v>
      </c>
      <c r="G32" s="10" t="s">
        <v>390</v>
      </c>
      <c r="H32" s="58">
        <v>54</v>
      </c>
    </row>
    <row r="33" spans="1:8" hidden="1">
      <c r="A33" s="10" t="s">
        <v>410</v>
      </c>
      <c r="B33" s="58">
        <v>0</v>
      </c>
      <c r="C33">
        <v>0</v>
      </c>
      <c r="D33">
        <v>0</v>
      </c>
      <c r="E33">
        <f t="shared" si="0"/>
        <v>17</v>
      </c>
      <c r="G33" s="10" t="s">
        <v>420</v>
      </c>
      <c r="H33" s="58">
        <v>0</v>
      </c>
    </row>
    <row r="34" spans="1:8" hidden="1">
      <c r="A34" s="10" t="s">
        <v>480</v>
      </c>
      <c r="B34" s="58">
        <v>0</v>
      </c>
      <c r="C34">
        <v>0</v>
      </c>
      <c r="D34">
        <v>0</v>
      </c>
      <c r="E34">
        <f t="shared" si="0"/>
        <v>0</v>
      </c>
      <c r="G34" s="10" t="s">
        <v>156</v>
      </c>
      <c r="H34" s="58">
        <v>58</v>
      </c>
    </row>
    <row r="35" spans="1:8" hidden="1">
      <c r="A35" s="10" t="s">
        <v>416</v>
      </c>
      <c r="B35" s="58">
        <v>0</v>
      </c>
      <c r="C35">
        <v>-1</v>
      </c>
      <c r="D35">
        <v>0</v>
      </c>
      <c r="E35">
        <f t="shared" si="0"/>
        <v>0</v>
      </c>
      <c r="F35" s="16"/>
      <c r="G35" s="10" t="s">
        <v>138</v>
      </c>
      <c r="H35" s="58">
        <v>50</v>
      </c>
    </row>
    <row r="36" spans="1:8" hidden="1">
      <c r="A36" s="10" t="s">
        <v>462</v>
      </c>
      <c r="B36" s="58">
        <v>0</v>
      </c>
      <c r="C36">
        <v>0</v>
      </c>
      <c r="D36">
        <v>0</v>
      </c>
      <c r="E36">
        <f t="shared" si="0"/>
        <v>0</v>
      </c>
      <c r="F36" s="16"/>
      <c r="G36" s="10" t="s">
        <v>184</v>
      </c>
      <c r="H36" s="58">
        <v>346</v>
      </c>
    </row>
    <row r="37" spans="1:8" hidden="1">
      <c r="A37" s="10" t="s">
        <v>428</v>
      </c>
      <c r="B37" s="58">
        <v>0</v>
      </c>
      <c r="C37">
        <v>0</v>
      </c>
      <c r="D37">
        <v>0</v>
      </c>
      <c r="E37">
        <f t="shared" si="0"/>
        <v>0</v>
      </c>
      <c r="G37" s="10" t="s">
        <v>263</v>
      </c>
      <c r="H37" s="58">
        <v>3</v>
      </c>
    </row>
    <row r="38" spans="1:8" hidden="1">
      <c r="A38" s="10" t="s">
        <v>440</v>
      </c>
      <c r="B38" s="58">
        <v>0</v>
      </c>
      <c r="C38">
        <v>0</v>
      </c>
      <c r="D38">
        <v>0</v>
      </c>
      <c r="E38">
        <f t="shared" si="0"/>
        <v>0</v>
      </c>
      <c r="F38" s="16"/>
      <c r="G38" s="10" t="s">
        <v>190</v>
      </c>
      <c r="H38" s="58">
        <v>44</v>
      </c>
    </row>
    <row r="39" spans="1:8" hidden="1">
      <c r="A39" s="10" t="s">
        <v>342</v>
      </c>
      <c r="B39" s="58">
        <v>0</v>
      </c>
      <c r="C39">
        <v>0</v>
      </c>
      <c r="D39">
        <v>0</v>
      </c>
      <c r="E39">
        <f t="shared" si="0"/>
        <v>0</v>
      </c>
      <c r="G39" s="10" t="s">
        <v>186</v>
      </c>
      <c r="H39" s="58">
        <v>89</v>
      </c>
    </row>
    <row r="40" spans="1:8" hidden="1">
      <c r="A40" s="10" t="s">
        <v>338</v>
      </c>
      <c r="B40" s="58">
        <v>0</v>
      </c>
      <c r="C40">
        <v>0</v>
      </c>
      <c r="D40">
        <v>0</v>
      </c>
      <c r="E40">
        <f t="shared" si="0"/>
        <v>0</v>
      </c>
      <c r="F40" s="16"/>
      <c r="G40" s="10" t="s">
        <v>188</v>
      </c>
      <c r="H40" s="58">
        <v>43</v>
      </c>
    </row>
    <row r="41" spans="1:8" hidden="1">
      <c r="A41" s="10" t="s">
        <v>566</v>
      </c>
      <c r="B41" s="58">
        <v>1010</v>
      </c>
      <c r="C41">
        <v>550</v>
      </c>
      <c r="D41">
        <v>480</v>
      </c>
      <c r="E41">
        <f t="shared" si="0"/>
        <v>9621.0000000010004</v>
      </c>
      <c r="G41" s="10" t="s">
        <v>192</v>
      </c>
      <c r="H41" s="58">
        <v>9</v>
      </c>
    </row>
    <row r="42" spans="1:8" hidden="1">
      <c r="E42">
        <f t="shared" si="0"/>
        <v>0</v>
      </c>
      <c r="G42" s="10" t="s">
        <v>372</v>
      </c>
      <c r="H42" s="58">
        <v>0</v>
      </c>
    </row>
    <row r="43" spans="1:8" hidden="1">
      <c r="E43">
        <f t="shared" si="0"/>
        <v>0</v>
      </c>
      <c r="G43" s="10" t="s">
        <v>440</v>
      </c>
      <c r="H43" s="58">
        <v>0</v>
      </c>
    </row>
    <row r="44" spans="1:8" hidden="1">
      <c r="E44">
        <f t="shared" si="0"/>
        <v>0</v>
      </c>
      <c r="G44" s="10" t="s">
        <v>195</v>
      </c>
      <c r="H44" s="58">
        <v>0</v>
      </c>
    </row>
    <row r="45" spans="1:8" hidden="1">
      <c r="E45">
        <f t="shared" si="0"/>
        <v>0</v>
      </c>
      <c r="F45" s="16"/>
      <c r="G45" s="10" t="s">
        <v>199</v>
      </c>
      <c r="H45" s="58">
        <v>0</v>
      </c>
    </row>
    <row r="46" spans="1:8" hidden="1">
      <c r="E46">
        <f t="shared" si="0"/>
        <v>0</v>
      </c>
      <c r="G46" s="10" t="s">
        <v>129</v>
      </c>
      <c r="H46" s="58">
        <v>0</v>
      </c>
    </row>
    <row r="47" spans="1:8" hidden="1">
      <c r="E47">
        <f t="shared" si="0"/>
        <v>0</v>
      </c>
      <c r="G47" s="10" t="s">
        <v>73</v>
      </c>
      <c r="H47" s="58">
        <v>0</v>
      </c>
    </row>
    <row r="48" spans="1:8" hidden="1">
      <c r="E48">
        <f t="shared" si="0"/>
        <v>0</v>
      </c>
      <c r="F48" s="16"/>
      <c r="G48" s="10" t="s">
        <v>234</v>
      </c>
      <c r="H48" s="58">
        <v>49</v>
      </c>
    </row>
    <row r="49" spans="5:8" hidden="1">
      <c r="E49">
        <f t="shared" si="0"/>
        <v>0</v>
      </c>
      <c r="G49" s="10" t="s">
        <v>230</v>
      </c>
      <c r="H49" s="58">
        <v>12</v>
      </c>
    </row>
    <row r="50" spans="5:8" hidden="1">
      <c r="E50">
        <f t="shared" si="0"/>
        <v>0</v>
      </c>
      <c r="F50" s="16"/>
      <c r="G50" s="10" t="s">
        <v>232</v>
      </c>
      <c r="H50" s="58">
        <v>329</v>
      </c>
    </row>
    <row r="51" spans="5:8" hidden="1">
      <c r="E51">
        <f t="shared" si="0"/>
        <v>0</v>
      </c>
      <c r="G51" s="10" t="s">
        <v>414</v>
      </c>
      <c r="H51" s="58">
        <v>0</v>
      </c>
    </row>
    <row r="52" spans="5:8" hidden="1">
      <c r="E52">
        <f t="shared" si="0"/>
        <v>0</v>
      </c>
      <c r="G52" s="10" t="s">
        <v>106</v>
      </c>
      <c r="H52" s="58">
        <v>0</v>
      </c>
    </row>
    <row r="53" spans="5:8" hidden="1">
      <c r="E53">
        <f t="shared" si="0"/>
        <v>0</v>
      </c>
      <c r="G53" s="10" t="s">
        <v>100</v>
      </c>
      <c r="H53" s="58">
        <v>6</v>
      </c>
    </row>
    <row r="54" spans="5:8" hidden="1">
      <c r="E54">
        <f t="shared" si="0"/>
        <v>0</v>
      </c>
      <c r="G54" s="10" t="s">
        <v>197</v>
      </c>
      <c r="H54" s="58">
        <v>19</v>
      </c>
    </row>
    <row r="55" spans="5:8" hidden="1">
      <c r="E55">
        <f t="shared" si="0"/>
        <v>0</v>
      </c>
      <c r="G55" s="10" t="s">
        <v>204</v>
      </c>
      <c r="H55" s="58">
        <v>24</v>
      </c>
    </row>
    <row r="56" spans="5:8" hidden="1">
      <c r="E56">
        <f t="shared" si="0"/>
        <v>0</v>
      </c>
      <c r="G56" s="10" t="s">
        <v>206</v>
      </c>
      <c r="H56" s="58">
        <v>17</v>
      </c>
    </row>
    <row r="57" spans="5:8" hidden="1">
      <c r="E57">
        <f t="shared" si="0"/>
        <v>0</v>
      </c>
      <c r="G57" s="10" t="s">
        <v>202</v>
      </c>
      <c r="H57" s="58">
        <v>53</v>
      </c>
    </row>
    <row r="58" spans="5:8" hidden="1">
      <c r="E58">
        <f t="shared" si="0"/>
        <v>0</v>
      </c>
      <c r="F58" s="16"/>
      <c r="G58" s="10" t="s">
        <v>208</v>
      </c>
      <c r="H58" s="58">
        <v>0</v>
      </c>
    </row>
    <row r="59" spans="5:8" hidden="1">
      <c r="E59">
        <f t="shared" si="0"/>
        <v>0</v>
      </c>
      <c r="G59" s="10" t="s">
        <v>221</v>
      </c>
      <c r="H59" s="58">
        <v>0</v>
      </c>
    </row>
    <row r="60" spans="5:8" hidden="1">
      <c r="E60">
        <f t="shared" si="0"/>
        <v>0</v>
      </c>
      <c r="G60" s="10" t="s">
        <v>213</v>
      </c>
      <c r="H60" s="58">
        <v>154</v>
      </c>
    </row>
    <row r="61" spans="5:8" hidden="1">
      <c r="E61">
        <f t="shared" si="0"/>
        <v>0</v>
      </c>
      <c r="G61" s="10" t="s">
        <v>215</v>
      </c>
      <c r="H61" s="58">
        <v>5</v>
      </c>
    </row>
    <row r="62" spans="5:8" hidden="1">
      <c r="E62">
        <f t="shared" si="0"/>
        <v>0</v>
      </c>
      <c r="G62" s="10" t="s">
        <v>219</v>
      </c>
      <c r="H62" s="58">
        <v>37</v>
      </c>
    </row>
    <row r="63" spans="5:8" hidden="1">
      <c r="E63">
        <f t="shared" si="0"/>
        <v>0</v>
      </c>
      <c r="G63" s="10" t="s">
        <v>210</v>
      </c>
      <c r="H63" s="58">
        <v>0</v>
      </c>
    </row>
    <row r="64" spans="5:8" hidden="1">
      <c r="E64">
        <f t="shared" si="0"/>
        <v>0</v>
      </c>
      <c r="F64" s="16"/>
      <c r="G64" s="10" t="s">
        <v>259</v>
      </c>
      <c r="H64" s="58">
        <v>0</v>
      </c>
    </row>
    <row r="65" spans="5:8" hidden="1">
      <c r="E65">
        <f t="shared" si="0"/>
        <v>0</v>
      </c>
      <c r="G65" s="10" t="s">
        <v>66</v>
      </c>
      <c r="H65" s="58">
        <v>0</v>
      </c>
    </row>
    <row r="66" spans="5:8" hidden="1">
      <c r="E66">
        <f t="shared" si="0"/>
        <v>0</v>
      </c>
      <c r="F66" s="16"/>
      <c r="G66" s="10" t="s">
        <v>64</v>
      </c>
      <c r="H66" s="58">
        <v>0</v>
      </c>
    </row>
    <row r="67" spans="5:8" hidden="1">
      <c r="E67">
        <f t="shared" si="0"/>
        <v>0</v>
      </c>
      <c r="G67" s="10" t="s">
        <v>62</v>
      </c>
      <c r="H67" s="58">
        <v>52</v>
      </c>
    </row>
    <row r="68" spans="5:8" hidden="1">
      <c r="E68">
        <f t="shared" si="0"/>
        <v>0</v>
      </c>
      <c r="G68" s="10" t="s">
        <v>261</v>
      </c>
      <c r="H68" s="58">
        <v>0</v>
      </c>
    </row>
    <row r="69" spans="5:8" hidden="1">
      <c r="E69">
        <f t="shared" ref="E69:E132" si="1">_xlfn.XLOOKUP(A69,G:G,H:H,0)</f>
        <v>0</v>
      </c>
      <c r="F69" s="16"/>
      <c r="G69" s="10" t="s">
        <v>112</v>
      </c>
      <c r="H69" s="58">
        <v>16</v>
      </c>
    </row>
    <row r="70" spans="5:8" hidden="1">
      <c r="E70">
        <f t="shared" si="1"/>
        <v>0</v>
      </c>
      <c r="G70" s="10" t="s">
        <v>246</v>
      </c>
      <c r="H70" s="58">
        <v>305</v>
      </c>
    </row>
    <row r="71" spans="5:8" hidden="1">
      <c r="E71">
        <f t="shared" si="1"/>
        <v>0</v>
      </c>
      <c r="G71" s="10" t="s">
        <v>236</v>
      </c>
      <c r="H71" s="58">
        <v>169</v>
      </c>
    </row>
    <row r="72" spans="5:8" hidden="1">
      <c r="E72">
        <f t="shared" si="1"/>
        <v>0</v>
      </c>
      <c r="G72" s="10" t="s">
        <v>226</v>
      </c>
      <c r="H72" s="58">
        <v>0</v>
      </c>
    </row>
    <row r="73" spans="5:8" hidden="1">
      <c r="E73">
        <f t="shared" si="1"/>
        <v>0</v>
      </c>
      <c r="F73" s="16"/>
      <c r="G73" s="10" t="s">
        <v>250</v>
      </c>
      <c r="H73" s="58">
        <v>0</v>
      </c>
    </row>
    <row r="74" spans="5:8" hidden="1">
      <c r="E74">
        <f t="shared" si="1"/>
        <v>0</v>
      </c>
      <c r="F74" s="16"/>
      <c r="G74" s="10" t="s">
        <v>238</v>
      </c>
      <c r="H74" s="58">
        <v>0</v>
      </c>
    </row>
    <row r="75" spans="5:8" hidden="1">
      <c r="E75">
        <f t="shared" si="1"/>
        <v>0</v>
      </c>
      <c r="G75" s="10" t="s">
        <v>240</v>
      </c>
      <c r="H75" s="58">
        <v>476.00000000099999</v>
      </c>
    </row>
    <row r="76" spans="5:8" hidden="1">
      <c r="E76">
        <f t="shared" si="1"/>
        <v>0</v>
      </c>
      <c r="G76" s="10" t="s">
        <v>75</v>
      </c>
      <c r="H76" s="58">
        <v>10</v>
      </c>
    </row>
    <row r="77" spans="5:8" hidden="1">
      <c r="E77">
        <f t="shared" si="1"/>
        <v>0</v>
      </c>
      <c r="F77" s="16"/>
      <c r="G77" s="10" t="s">
        <v>78</v>
      </c>
      <c r="H77" s="58">
        <v>23</v>
      </c>
    </row>
    <row r="78" spans="5:8" hidden="1">
      <c r="E78">
        <f t="shared" si="1"/>
        <v>0</v>
      </c>
      <c r="G78" s="10" t="s">
        <v>80</v>
      </c>
      <c r="H78" s="58">
        <v>58</v>
      </c>
    </row>
    <row r="79" spans="5:8" hidden="1">
      <c r="E79">
        <f t="shared" si="1"/>
        <v>0</v>
      </c>
      <c r="G79" s="10" t="s">
        <v>255</v>
      </c>
      <c r="H79" s="58">
        <v>35</v>
      </c>
    </row>
    <row r="80" spans="5:8" hidden="1">
      <c r="E80">
        <f t="shared" si="1"/>
        <v>0</v>
      </c>
      <c r="G80" s="10" t="s">
        <v>257</v>
      </c>
      <c r="H80" s="58">
        <v>90</v>
      </c>
    </row>
    <row r="81" spans="5:8" hidden="1">
      <c r="E81">
        <f t="shared" si="1"/>
        <v>0</v>
      </c>
      <c r="G81" s="10" t="s">
        <v>87</v>
      </c>
      <c r="H81" s="58">
        <v>95</v>
      </c>
    </row>
    <row r="82" spans="5:8" hidden="1">
      <c r="E82">
        <f t="shared" si="1"/>
        <v>0</v>
      </c>
      <c r="G82" s="10" t="s">
        <v>89</v>
      </c>
      <c r="H82" s="58">
        <v>128</v>
      </c>
    </row>
    <row r="83" spans="5:8" hidden="1">
      <c r="E83">
        <f t="shared" si="1"/>
        <v>0</v>
      </c>
      <c r="G83" s="10" t="s">
        <v>94</v>
      </c>
      <c r="H83" s="58">
        <v>143</v>
      </c>
    </row>
    <row r="84" spans="5:8" hidden="1">
      <c r="E84">
        <f t="shared" si="1"/>
        <v>0</v>
      </c>
      <c r="G84" s="10" t="s">
        <v>131</v>
      </c>
      <c r="H84" s="58">
        <v>7</v>
      </c>
    </row>
    <row r="85" spans="5:8" hidden="1">
      <c r="E85">
        <f t="shared" si="1"/>
        <v>0</v>
      </c>
      <c r="G85" s="10" t="s">
        <v>115</v>
      </c>
      <c r="H85" s="58">
        <v>9</v>
      </c>
    </row>
    <row r="86" spans="5:8" hidden="1">
      <c r="E86">
        <f t="shared" si="1"/>
        <v>0</v>
      </c>
      <c r="G86" s="10" t="s">
        <v>123</v>
      </c>
      <c r="H86" s="58">
        <v>0</v>
      </c>
    </row>
    <row r="87" spans="5:8" hidden="1">
      <c r="E87">
        <f t="shared" si="1"/>
        <v>0</v>
      </c>
      <c r="G87" s="10" t="s">
        <v>135</v>
      </c>
      <c r="H87" s="58">
        <v>11</v>
      </c>
    </row>
    <row r="88" spans="5:8" hidden="1">
      <c r="E88">
        <f t="shared" si="1"/>
        <v>0</v>
      </c>
      <c r="G88" s="10" t="s">
        <v>142</v>
      </c>
      <c r="H88" s="58">
        <v>280</v>
      </c>
    </row>
    <row r="89" spans="5:8" hidden="1">
      <c r="E89">
        <f t="shared" si="1"/>
        <v>0</v>
      </c>
      <c r="G89" s="10" t="s">
        <v>146</v>
      </c>
      <c r="H89" s="58">
        <v>79</v>
      </c>
    </row>
    <row r="90" spans="5:8" hidden="1">
      <c r="E90">
        <f t="shared" si="1"/>
        <v>0</v>
      </c>
      <c r="G90" s="10" t="s">
        <v>158</v>
      </c>
      <c r="H90" s="58">
        <v>13</v>
      </c>
    </row>
    <row r="91" spans="5:8" hidden="1">
      <c r="E91">
        <f t="shared" si="1"/>
        <v>0</v>
      </c>
      <c r="G91" s="10" t="s">
        <v>150</v>
      </c>
      <c r="H91" s="58">
        <v>10</v>
      </c>
    </row>
    <row r="92" spans="5:8" hidden="1">
      <c r="E92">
        <f t="shared" si="1"/>
        <v>0</v>
      </c>
      <c r="G92" s="10" t="s">
        <v>148</v>
      </c>
      <c r="H92" s="58">
        <v>23</v>
      </c>
    </row>
    <row r="93" spans="5:8" hidden="1">
      <c r="E93">
        <f t="shared" si="1"/>
        <v>0</v>
      </c>
      <c r="G93" s="10" t="s">
        <v>144</v>
      </c>
      <c r="H93" s="58">
        <v>0</v>
      </c>
    </row>
    <row r="94" spans="5:8" hidden="1">
      <c r="E94">
        <f t="shared" si="1"/>
        <v>0</v>
      </c>
      <c r="G94" s="10" t="s">
        <v>152</v>
      </c>
      <c r="H94" s="58">
        <v>0</v>
      </c>
    </row>
    <row r="95" spans="5:8" hidden="1">
      <c r="E95">
        <f t="shared" si="1"/>
        <v>0</v>
      </c>
      <c r="G95" s="10" t="s">
        <v>286</v>
      </c>
      <c r="H95" s="58">
        <v>0</v>
      </c>
    </row>
    <row r="96" spans="5:8" hidden="1">
      <c r="E96">
        <f t="shared" si="1"/>
        <v>0</v>
      </c>
      <c r="G96" s="10" t="s">
        <v>402</v>
      </c>
      <c r="H96" s="58">
        <v>67</v>
      </c>
    </row>
    <row r="97" spans="5:8" hidden="1">
      <c r="E97">
        <f t="shared" si="1"/>
        <v>0</v>
      </c>
      <c r="G97" s="10" t="s">
        <v>314</v>
      </c>
      <c r="H97" s="58">
        <v>0</v>
      </c>
    </row>
    <row r="98" spans="5:8" hidden="1">
      <c r="E98">
        <f t="shared" si="1"/>
        <v>0</v>
      </c>
      <c r="G98" s="10" t="s">
        <v>396</v>
      </c>
      <c r="H98" s="58">
        <v>49</v>
      </c>
    </row>
    <row r="99" spans="5:8" hidden="1">
      <c r="E99">
        <f t="shared" si="1"/>
        <v>0</v>
      </c>
      <c r="G99" s="10" t="s">
        <v>474</v>
      </c>
      <c r="H99" s="58">
        <v>2</v>
      </c>
    </row>
    <row r="100" spans="5:8" hidden="1">
      <c r="E100">
        <f t="shared" si="1"/>
        <v>0</v>
      </c>
      <c r="G100" s="10" t="s">
        <v>424</v>
      </c>
      <c r="H100" s="58">
        <v>30</v>
      </c>
    </row>
    <row r="101" spans="5:8" hidden="1">
      <c r="E101">
        <f t="shared" si="1"/>
        <v>0</v>
      </c>
      <c r="G101" s="10" t="s">
        <v>388</v>
      </c>
      <c r="H101" s="58">
        <v>65</v>
      </c>
    </row>
    <row r="102" spans="5:8" hidden="1">
      <c r="E102">
        <f t="shared" si="1"/>
        <v>0</v>
      </c>
      <c r="G102" s="10" t="s">
        <v>322</v>
      </c>
      <c r="H102" s="58">
        <v>49</v>
      </c>
    </row>
    <row r="103" spans="5:8" hidden="1">
      <c r="E103">
        <f t="shared" si="1"/>
        <v>0</v>
      </c>
      <c r="G103" s="10" t="s">
        <v>428</v>
      </c>
      <c r="H103" s="58">
        <v>0</v>
      </c>
    </row>
    <row r="104" spans="5:8" hidden="1">
      <c r="E104">
        <f t="shared" si="1"/>
        <v>0</v>
      </c>
      <c r="G104" s="10" t="s">
        <v>394</v>
      </c>
      <c r="H104" s="58">
        <v>-1</v>
      </c>
    </row>
    <row r="105" spans="5:8" hidden="1">
      <c r="E105">
        <f t="shared" si="1"/>
        <v>0</v>
      </c>
      <c r="G105" s="10" t="s">
        <v>458</v>
      </c>
      <c r="H105" s="58">
        <v>503</v>
      </c>
    </row>
    <row r="106" spans="5:8" hidden="1">
      <c r="E106">
        <f t="shared" si="1"/>
        <v>0</v>
      </c>
      <c r="G106" s="10" t="s">
        <v>460</v>
      </c>
      <c r="H106" s="58">
        <v>108</v>
      </c>
    </row>
    <row r="107" spans="5:8" hidden="1">
      <c r="E107">
        <f t="shared" si="1"/>
        <v>0</v>
      </c>
      <c r="G107" s="10" t="s">
        <v>324</v>
      </c>
      <c r="H107" s="58">
        <v>372</v>
      </c>
    </row>
    <row r="108" spans="5:8" hidden="1">
      <c r="E108">
        <f t="shared" si="1"/>
        <v>0</v>
      </c>
      <c r="G108" s="10" t="s">
        <v>464</v>
      </c>
      <c r="H108" s="58">
        <v>0</v>
      </c>
    </row>
    <row r="109" spans="5:8" hidden="1">
      <c r="E109">
        <f t="shared" si="1"/>
        <v>0</v>
      </c>
      <c r="G109" s="10" t="s">
        <v>326</v>
      </c>
      <c r="H109" s="58">
        <v>0</v>
      </c>
    </row>
    <row r="110" spans="5:8" hidden="1">
      <c r="E110">
        <f t="shared" si="1"/>
        <v>0</v>
      </c>
      <c r="G110" s="10" t="s">
        <v>382</v>
      </c>
      <c r="H110" s="58">
        <v>12</v>
      </c>
    </row>
    <row r="111" spans="5:8" hidden="1">
      <c r="E111">
        <f t="shared" si="1"/>
        <v>0</v>
      </c>
      <c r="G111" s="10" t="s">
        <v>418</v>
      </c>
      <c r="H111" s="58">
        <v>4</v>
      </c>
    </row>
    <row r="112" spans="5:8" hidden="1">
      <c r="E112">
        <f t="shared" si="1"/>
        <v>0</v>
      </c>
      <c r="G112" s="10" t="s">
        <v>344</v>
      </c>
      <c r="H112" s="58">
        <v>65</v>
      </c>
    </row>
    <row r="113" spans="5:8" hidden="1">
      <c r="E113">
        <f t="shared" si="1"/>
        <v>0</v>
      </c>
      <c r="G113" s="10" t="s">
        <v>374</v>
      </c>
      <c r="H113" s="58">
        <v>158</v>
      </c>
    </row>
    <row r="114" spans="5:8" hidden="1">
      <c r="E114">
        <f t="shared" si="1"/>
        <v>0</v>
      </c>
      <c r="G114" s="10" t="s">
        <v>304</v>
      </c>
      <c r="H114" s="58">
        <v>10</v>
      </c>
    </row>
    <row r="115" spans="5:8" hidden="1">
      <c r="E115">
        <f t="shared" si="1"/>
        <v>0</v>
      </c>
      <c r="G115" s="10" t="s">
        <v>480</v>
      </c>
      <c r="H115" s="58">
        <v>0</v>
      </c>
    </row>
    <row r="116" spans="5:8" hidden="1">
      <c r="E116">
        <f t="shared" si="1"/>
        <v>0</v>
      </c>
      <c r="G116" s="10" t="s">
        <v>454</v>
      </c>
      <c r="H116" s="58">
        <v>50</v>
      </c>
    </row>
    <row r="117" spans="5:8" hidden="1">
      <c r="E117">
        <f t="shared" si="1"/>
        <v>0</v>
      </c>
      <c r="G117" s="10" t="s">
        <v>384</v>
      </c>
      <c r="H117" s="58">
        <v>20</v>
      </c>
    </row>
    <row r="118" spans="5:8" hidden="1">
      <c r="E118">
        <f t="shared" si="1"/>
        <v>0</v>
      </c>
      <c r="G118" s="10" t="s">
        <v>448</v>
      </c>
      <c r="H118" s="58">
        <v>3</v>
      </c>
    </row>
    <row r="119" spans="5:8" hidden="1">
      <c r="E119">
        <f t="shared" si="1"/>
        <v>0</v>
      </c>
      <c r="G119" s="10" t="s">
        <v>472</v>
      </c>
      <c r="H119" s="58">
        <v>19</v>
      </c>
    </row>
    <row r="120" spans="5:8" hidden="1">
      <c r="E120">
        <f t="shared" si="1"/>
        <v>0</v>
      </c>
      <c r="G120" s="10" t="s">
        <v>338</v>
      </c>
      <c r="H120" s="58">
        <v>0</v>
      </c>
    </row>
    <row r="121" spans="5:8" hidden="1">
      <c r="E121">
        <f t="shared" si="1"/>
        <v>0</v>
      </c>
      <c r="G121" s="10" t="s">
        <v>318</v>
      </c>
      <c r="H121" s="58">
        <v>25</v>
      </c>
    </row>
    <row r="122" spans="5:8" hidden="1">
      <c r="E122">
        <f t="shared" si="1"/>
        <v>0</v>
      </c>
      <c r="G122" s="10" t="s">
        <v>444</v>
      </c>
      <c r="H122" s="58">
        <v>4</v>
      </c>
    </row>
    <row r="123" spans="5:8" hidden="1">
      <c r="E123">
        <f t="shared" si="1"/>
        <v>0</v>
      </c>
      <c r="G123" s="10" t="s">
        <v>462</v>
      </c>
      <c r="H123" s="58">
        <v>0</v>
      </c>
    </row>
    <row r="124" spans="5:8" hidden="1">
      <c r="E124">
        <f t="shared" si="1"/>
        <v>0</v>
      </c>
      <c r="G124" s="10" t="s">
        <v>336</v>
      </c>
      <c r="H124" s="58">
        <v>33</v>
      </c>
    </row>
    <row r="125" spans="5:8" hidden="1">
      <c r="E125">
        <f t="shared" si="1"/>
        <v>0</v>
      </c>
      <c r="G125" s="10" t="s">
        <v>408</v>
      </c>
      <c r="H125" s="58">
        <v>2</v>
      </c>
    </row>
    <row r="126" spans="5:8" hidden="1">
      <c r="E126">
        <f t="shared" si="1"/>
        <v>0</v>
      </c>
      <c r="G126" s="10" t="s">
        <v>360</v>
      </c>
      <c r="H126" s="58">
        <v>190</v>
      </c>
    </row>
    <row r="127" spans="5:8" hidden="1">
      <c r="E127">
        <f t="shared" si="1"/>
        <v>0</v>
      </c>
      <c r="G127" s="10" t="s">
        <v>478</v>
      </c>
      <c r="H127" s="58">
        <v>0</v>
      </c>
    </row>
    <row r="128" spans="5:8" hidden="1">
      <c r="E128">
        <f t="shared" si="1"/>
        <v>0</v>
      </c>
      <c r="G128" s="10" t="s">
        <v>368</v>
      </c>
      <c r="H128" s="58">
        <v>0</v>
      </c>
    </row>
    <row r="129" spans="5:8" hidden="1">
      <c r="E129">
        <f t="shared" si="1"/>
        <v>0</v>
      </c>
      <c r="G129" s="10" t="s">
        <v>348</v>
      </c>
      <c r="H129" s="58">
        <v>372</v>
      </c>
    </row>
    <row r="130" spans="5:8" hidden="1">
      <c r="E130">
        <f t="shared" si="1"/>
        <v>0</v>
      </c>
      <c r="G130" s="10" t="s">
        <v>362</v>
      </c>
      <c r="H130" s="58">
        <v>102</v>
      </c>
    </row>
    <row r="131" spans="5:8" hidden="1">
      <c r="E131">
        <f t="shared" si="1"/>
        <v>0</v>
      </c>
      <c r="G131" s="10" t="s">
        <v>442</v>
      </c>
      <c r="H131" s="58">
        <v>87</v>
      </c>
    </row>
    <row r="132" spans="5:8" hidden="1">
      <c r="E132">
        <f t="shared" si="1"/>
        <v>0</v>
      </c>
      <c r="G132" s="10" t="s">
        <v>404</v>
      </c>
      <c r="H132" s="58">
        <v>33</v>
      </c>
    </row>
    <row r="133" spans="5:8" hidden="1">
      <c r="E133">
        <f t="shared" ref="E133:E190" si="2">_xlfn.XLOOKUP(A133,G:G,H:H,0)</f>
        <v>0</v>
      </c>
      <c r="G133" s="10" t="s">
        <v>422</v>
      </c>
      <c r="H133" s="58">
        <v>0</v>
      </c>
    </row>
    <row r="134" spans="5:8" hidden="1">
      <c r="E134">
        <f t="shared" si="2"/>
        <v>0</v>
      </c>
      <c r="G134" s="10" t="s">
        <v>476</v>
      </c>
      <c r="H134" s="58">
        <v>0</v>
      </c>
    </row>
    <row r="135" spans="5:8" hidden="1">
      <c r="E135">
        <f t="shared" si="2"/>
        <v>0</v>
      </c>
      <c r="G135" s="10" t="s">
        <v>342</v>
      </c>
      <c r="H135" s="58">
        <v>0</v>
      </c>
    </row>
    <row r="136" spans="5:8" hidden="1">
      <c r="E136">
        <f t="shared" si="2"/>
        <v>0</v>
      </c>
      <c r="G136" s="10" t="s">
        <v>398</v>
      </c>
      <c r="H136" s="58">
        <v>33</v>
      </c>
    </row>
    <row r="137" spans="5:8" hidden="1">
      <c r="E137">
        <f t="shared" si="2"/>
        <v>0</v>
      </c>
      <c r="G137" s="10" t="s">
        <v>400</v>
      </c>
      <c r="H137" s="58">
        <v>30</v>
      </c>
    </row>
    <row r="138" spans="5:8" hidden="1">
      <c r="E138">
        <f t="shared" si="2"/>
        <v>0</v>
      </c>
      <c r="G138" s="10" t="s">
        <v>352</v>
      </c>
      <c r="H138" s="58">
        <v>60</v>
      </c>
    </row>
    <row r="139" spans="5:8" hidden="1">
      <c r="E139">
        <f t="shared" si="2"/>
        <v>0</v>
      </c>
      <c r="G139" s="10" t="s">
        <v>312</v>
      </c>
      <c r="H139" s="58">
        <v>17</v>
      </c>
    </row>
    <row r="140" spans="5:8" hidden="1">
      <c r="E140">
        <f t="shared" si="2"/>
        <v>0</v>
      </c>
      <c r="G140" s="10" t="s">
        <v>386</v>
      </c>
      <c r="H140" s="58">
        <v>56</v>
      </c>
    </row>
    <row r="141" spans="5:8" hidden="1">
      <c r="E141">
        <f t="shared" si="2"/>
        <v>0</v>
      </c>
      <c r="G141" s="10" t="s">
        <v>406</v>
      </c>
      <c r="H141" s="58">
        <v>30</v>
      </c>
    </row>
    <row r="142" spans="5:8" hidden="1">
      <c r="E142">
        <f t="shared" si="2"/>
        <v>0</v>
      </c>
      <c r="G142" s="10" t="s">
        <v>410</v>
      </c>
      <c r="H142" s="58">
        <v>17</v>
      </c>
    </row>
    <row r="143" spans="5:8" hidden="1">
      <c r="E143">
        <f t="shared" si="2"/>
        <v>0</v>
      </c>
      <c r="G143" s="10" t="s">
        <v>354</v>
      </c>
      <c r="H143" s="58">
        <v>0</v>
      </c>
    </row>
    <row r="144" spans="5:8" hidden="1">
      <c r="E144">
        <f t="shared" si="2"/>
        <v>0</v>
      </c>
      <c r="G144" s="10" t="s">
        <v>358</v>
      </c>
      <c r="H144" s="58">
        <v>13</v>
      </c>
    </row>
    <row r="145" spans="5:8" hidden="1">
      <c r="E145">
        <f t="shared" si="2"/>
        <v>0</v>
      </c>
      <c r="G145" s="10" t="s">
        <v>356</v>
      </c>
      <c r="H145" s="58">
        <v>23</v>
      </c>
    </row>
    <row r="146" spans="5:8" hidden="1">
      <c r="E146">
        <f t="shared" si="2"/>
        <v>0</v>
      </c>
      <c r="G146" s="10" t="s">
        <v>340</v>
      </c>
      <c r="H146" s="58">
        <v>0</v>
      </c>
    </row>
    <row r="147" spans="5:8" hidden="1">
      <c r="E147">
        <f t="shared" si="2"/>
        <v>0</v>
      </c>
      <c r="G147" s="10" t="s">
        <v>376</v>
      </c>
      <c r="H147" s="58">
        <v>7</v>
      </c>
    </row>
    <row r="148" spans="5:8" hidden="1">
      <c r="E148">
        <f t="shared" si="2"/>
        <v>0</v>
      </c>
      <c r="G148" s="10" t="s">
        <v>366</v>
      </c>
      <c r="H148" s="58">
        <v>4</v>
      </c>
    </row>
    <row r="149" spans="5:8" hidden="1">
      <c r="E149">
        <f t="shared" si="2"/>
        <v>0</v>
      </c>
      <c r="G149" s="10" t="s">
        <v>310</v>
      </c>
      <c r="H149" s="58">
        <v>0</v>
      </c>
    </row>
    <row r="150" spans="5:8" hidden="1">
      <c r="E150">
        <f t="shared" si="2"/>
        <v>0</v>
      </c>
      <c r="G150" s="10" t="s">
        <v>392</v>
      </c>
      <c r="H150" s="58">
        <v>0</v>
      </c>
    </row>
    <row r="151" spans="5:8" hidden="1">
      <c r="E151">
        <f t="shared" si="2"/>
        <v>0</v>
      </c>
      <c r="G151" s="10" t="s">
        <v>432</v>
      </c>
      <c r="H151" s="58">
        <v>290</v>
      </c>
    </row>
    <row r="152" spans="5:8" hidden="1">
      <c r="E152">
        <f t="shared" si="2"/>
        <v>0</v>
      </c>
      <c r="G152" s="10" t="s">
        <v>412</v>
      </c>
      <c r="H152" s="58">
        <v>0</v>
      </c>
    </row>
    <row r="153" spans="5:8" hidden="1">
      <c r="E153">
        <f t="shared" si="2"/>
        <v>0</v>
      </c>
      <c r="G153" s="10" t="s">
        <v>438</v>
      </c>
      <c r="H153" s="58">
        <v>0</v>
      </c>
    </row>
    <row r="154" spans="5:8" hidden="1">
      <c r="E154">
        <f t="shared" si="2"/>
        <v>0</v>
      </c>
      <c r="G154" s="10" t="s">
        <v>482</v>
      </c>
      <c r="H154" s="58">
        <v>0</v>
      </c>
    </row>
    <row r="155" spans="5:8" hidden="1">
      <c r="E155">
        <f t="shared" si="2"/>
        <v>0</v>
      </c>
      <c r="G155" s="10" t="s">
        <v>334</v>
      </c>
      <c r="H155" s="58">
        <v>44</v>
      </c>
    </row>
    <row r="156" spans="5:8" hidden="1">
      <c r="E156">
        <f t="shared" si="2"/>
        <v>0</v>
      </c>
      <c r="G156" s="10" t="s">
        <v>470</v>
      </c>
      <c r="H156" s="58">
        <v>67</v>
      </c>
    </row>
    <row r="157" spans="5:8" hidden="1">
      <c r="E157">
        <f t="shared" si="2"/>
        <v>0</v>
      </c>
      <c r="G157" s="10" t="s">
        <v>364</v>
      </c>
      <c r="H157" s="58">
        <v>185</v>
      </c>
    </row>
    <row r="158" spans="5:8" hidden="1">
      <c r="E158">
        <f t="shared" si="2"/>
        <v>0</v>
      </c>
      <c r="G158" s="10" t="s">
        <v>274</v>
      </c>
      <c r="H158" s="58">
        <v>4</v>
      </c>
    </row>
    <row r="159" spans="5:8" hidden="1">
      <c r="E159">
        <f t="shared" si="2"/>
        <v>0</v>
      </c>
      <c r="G159" s="10" t="s">
        <v>268</v>
      </c>
      <c r="H159" s="58">
        <v>0</v>
      </c>
    </row>
    <row r="160" spans="5:8" hidden="1">
      <c r="E160">
        <f t="shared" si="2"/>
        <v>0</v>
      </c>
      <c r="G160" s="10" t="s">
        <v>266</v>
      </c>
      <c r="H160" s="58">
        <v>24</v>
      </c>
    </row>
    <row r="161" spans="5:8" hidden="1">
      <c r="E161">
        <f t="shared" si="2"/>
        <v>0</v>
      </c>
      <c r="G161" s="10" t="s">
        <v>71</v>
      </c>
      <c r="H161" s="58">
        <v>0</v>
      </c>
    </row>
    <row r="162" spans="5:8" hidden="1">
      <c r="E162">
        <f t="shared" si="2"/>
        <v>0</v>
      </c>
      <c r="G162" s="10" t="s">
        <v>98</v>
      </c>
      <c r="H162" s="58">
        <v>0</v>
      </c>
    </row>
    <row r="163" spans="5:8" hidden="1">
      <c r="E163">
        <f t="shared" si="2"/>
        <v>0</v>
      </c>
      <c r="G163" s="10" t="s">
        <v>140</v>
      </c>
      <c r="H163" s="58">
        <v>0</v>
      </c>
    </row>
    <row r="164" spans="5:8" hidden="1">
      <c r="E164">
        <f t="shared" si="2"/>
        <v>0</v>
      </c>
      <c r="G164" s="10" t="s">
        <v>127</v>
      </c>
      <c r="H164" s="58">
        <v>3</v>
      </c>
    </row>
    <row r="165" spans="5:8" hidden="1">
      <c r="E165">
        <f t="shared" si="2"/>
        <v>0</v>
      </c>
      <c r="G165" s="10" t="s">
        <v>456</v>
      </c>
      <c r="H165" s="58">
        <v>1</v>
      </c>
    </row>
    <row r="166" spans="5:8" hidden="1">
      <c r="E166">
        <f t="shared" si="2"/>
        <v>0</v>
      </c>
      <c r="G166" s="10" t="s">
        <v>284</v>
      </c>
      <c r="H166" s="58">
        <v>1</v>
      </c>
    </row>
    <row r="167" spans="5:8" hidden="1">
      <c r="E167">
        <f t="shared" si="2"/>
        <v>0</v>
      </c>
      <c r="G167" s="10" t="s">
        <v>59</v>
      </c>
      <c r="H167" s="58">
        <v>0</v>
      </c>
    </row>
    <row r="168" spans="5:8" hidden="1">
      <c r="E168">
        <f t="shared" si="2"/>
        <v>0</v>
      </c>
      <c r="G168" s="10" t="s">
        <v>217</v>
      </c>
      <c r="H168" s="58">
        <v>9</v>
      </c>
    </row>
    <row r="169" spans="5:8" hidden="1">
      <c r="E169">
        <f t="shared" si="2"/>
        <v>0</v>
      </c>
      <c r="G169" s="10" t="s">
        <v>277</v>
      </c>
      <c r="H169" s="58">
        <v>64</v>
      </c>
    </row>
    <row r="170" spans="5:8" hidden="1">
      <c r="E170">
        <f t="shared" si="2"/>
        <v>0</v>
      </c>
      <c r="G170" s="10" t="s">
        <v>280</v>
      </c>
      <c r="H170" s="58">
        <v>0</v>
      </c>
    </row>
    <row r="171" spans="5:8" hidden="1">
      <c r="E171">
        <f t="shared" si="2"/>
        <v>0</v>
      </c>
      <c r="G171" s="10" t="s">
        <v>282</v>
      </c>
      <c r="H171" s="58">
        <v>5</v>
      </c>
    </row>
    <row r="172" spans="5:8" hidden="1">
      <c r="E172">
        <f t="shared" si="2"/>
        <v>0</v>
      </c>
      <c r="G172" s="10" t="s">
        <v>288</v>
      </c>
      <c r="H172" s="58">
        <v>0</v>
      </c>
    </row>
    <row r="173" spans="5:8" hidden="1">
      <c r="E173">
        <f t="shared" si="2"/>
        <v>0</v>
      </c>
      <c r="G173" s="10" t="s">
        <v>293</v>
      </c>
      <c r="H173" s="58">
        <v>8</v>
      </c>
    </row>
    <row r="174" spans="5:8" hidden="1">
      <c r="E174">
        <f t="shared" si="2"/>
        <v>0</v>
      </c>
      <c r="G174" s="10" t="s">
        <v>121</v>
      </c>
      <c r="H174" s="58">
        <v>0</v>
      </c>
    </row>
    <row r="175" spans="5:8" hidden="1">
      <c r="E175">
        <f t="shared" si="2"/>
        <v>0</v>
      </c>
      <c r="G175" s="10" t="s">
        <v>119</v>
      </c>
      <c r="H175" s="58">
        <v>0</v>
      </c>
    </row>
    <row r="176" spans="5:8" hidden="1">
      <c r="E176">
        <f t="shared" si="2"/>
        <v>0</v>
      </c>
      <c r="G176" s="10" t="s">
        <v>270</v>
      </c>
      <c r="H176" s="58">
        <v>5</v>
      </c>
    </row>
    <row r="177" spans="5:8" hidden="1">
      <c r="E177">
        <f t="shared" si="2"/>
        <v>0</v>
      </c>
      <c r="G177" s="10" t="s">
        <v>272</v>
      </c>
      <c r="H177" s="58">
        <v>7</v>
      </c>
    </row>
    <row r="178" spans="5:8" hidden="1">
      <c r="E178">
        <f t="shared" si="2"/>
        <v>0</v>
      </c>
      <c r="G178" s="10" t="s">
        <v>173</v>
      </c>
      <c r="H178" s="58">
        <v>0</v>
      </c>
    </row>
    <row r="179" spans="5:8" hidden="1">
      <c r="E179">
        <f t="shared" si="2"/>
        <v>0</v>
      </c>
      <c r="G179" s="10" t="s">
        <v>167</v>
      </c>
      <c r="H179" s="58">
        <v>14</v>
      </c>
    </row>
    <row r="180" spans="5:8" hidden="1">
      <c r="E180">
        <f t="shared" si="2"/>
        <v>0</v>
      </c>
      <c r="G180" s="10" t="s">
        <v>165</v>
      </c>
      <c r="H180" s="58">
        <v>0</v>
      </c>
    </row>
    <row r="181" spans="5:8" hidden="1">
      <c r="E181">
        <f t="shared" si="2"/>
        <v>0</v>
      </c>
      <c r="G181" s="10" t="s">
        <v>163</v>
      </c>
      <c r="H181" s="58">
        <v>0</v>
      </c>
    </row>
    <row r="182" spans="5:8" hidden="1">
      <c r="E182">
        <f t="shared" si="2"/>
        <v>0</v>
      </c>
      <c r="G182" s="10" t="s">
        <v>161</v>
      </c>
      <c r="H182" s="58">
        <v>181</v>
      </c>
    </row>
    <row r="183" spans="5:8" hidden="1">
      <c r="E183">
        <f t="shared" si="2"/>
        <v>0</v>
      </c>
      <c r="G183" s="10" t="s">
        <v>171</v>
      </c>
      <c r="H183" s="58">
        <v>0</v>
      </c>
    </row>
    <row r="184" spans="5:8" hidden="1">
      <c r="E184">
        <f t="shared" si="2"/>
        <v>0</v>
      </c>
      <c r="G184" s="10" t="s">
        <v>332</v>
      </c>
      <c r="H184" s="58">
        <v>222</v>
      </c>
    </row>
    <row r="185" spans="5:8" hidden="1">
      <c r="E185">
        <f t="shared" si="2"/>
        <v>0</v>
      </c>
      <c r="G185" s="10" t="s">
        <v>295</v>
      </c>
      <c r="H185" s="58">
        <v>0</v>
      </c>
    </row>
    <row r="186" spans="5:8" hidden="1">
      <c r="E186">
        <f t="shared" si="2"/>
        <v>0</v>
      </c>
      <c r="G186" s="10" t="s">
        <v>434</v>
      </c>
      <c r="H186" s="58">
        <v>44</v>
      </c>
    </row>
    <row r="187" spans="5:8" hidden="1">
      <c r="E187">
        <f t="shared" si="2"/>
        <v>0</v>
      </c>
      <c r="G187" s="10" t="s">
        <v>169</v>
      </c>
      <c r="H187" s="58">
        <v>0</v>
      </c>
    </row>
    <row r="188" spans="5:8" hidden="1">
      <c r="E188">
        <f t="shared" si="2"/>
        <v>0</v>
      </c>
      <c r="G188" s="10" t="s">
        <v>51</v>
      </c>
      <c r="H188" s="58">
        <v>20</v>
      </c>
    </row>
    <row r="189" spans="5:8" hidden="1">
      <c r="E189">
        <f t="shared" si="2"/>
        <v>0</v>
      </c>
      <c r="G189" s="10" t="s">
        <v>298</v>
      </c>
      <c r="H189" s="58">
        <v>54</v>
      </c>
    </row>
    <row r="190" spans="5:8" hidden="1">
      <c r="E190">
        <f t="shared" si="2"/>
        <v>0</v>
      </c>
      <c r="G190" s="10" t="s">
        <v>566</v>
      </c>
      <c r="H190" s="58">
        <v>9621.0000000010004</v>
      </c>
    </row>
  </sheetData>
  <autoFilter ref="A1:E190" xr:uid="{7FF36101-5231-4C5E-A1C3-1594FD644BAB}">
    <filterColumn colId="4">
      <colorFilter dxfId="15"/>
    </filterColumn>
  </autoFilter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09B7-CE9B-49A9-8CB6-1C8195E91E06}">
  <dimension ref="A1:CO1576"/>
  <sheetViews>
    <sheetView topLeftCell="AQ1" zoomScaleNormal="100" workbookViewId="0">
      <selection activeCell="AC2" sqref="AC2:AC1576"/>
    </sheetView>
  </sheetViews>
  <sheetFormatPr defaultRowHeight="15.5"/>
  <cols>
    <col min="1" max="1" width="4.5" style="2" customWidth="1"/>
    <col min="2" max="2" width="8.08203125" style="2" customWidth="1"/>
    <col min="3" max="5" width="4.5" style="2" customWidth="1"/>
    <col min="6" max="6" width="10.08203125" style="2" customWidth="1"/>
    <col min="7" max="7" width="30.83203125" style="2" customWidth="1"/>
    <col min="8" max="8" width="6.25" style="2" customWidth="1"/>
    <col min="9" max="9" width="11.83203125" style="2" customWidth="1"/>
    <col min="10" max="10" width="5.1640625" style="2" customWidth="1"/>
    <col min="11" max="16" width="4.5" style="2" customWidth="1"/>
    <col min="17" max="28" width="4.5" style="42" customWidth="1"/>
    <col min="29" max="29" width="4.25" style="42" customWidth="1"/>
    <col min="30" max="63" width="4.5" style="42" customWidth="1"/>
    <col min="64" max="64" width="5.25" style="42" customWidth="1"/>
    <col min="65" max="65" width="5.4140625" style="42" customWidth="1"/>
    <col min="66" max="67" width="7.1640625" style="42" customWidth="1"/>
    <col min="68" max="78" width="4.5" style="42" customWidth="1"/>
    <col min="79" max="79" width="7.58203125" style="42" customWidth="1"/>
    <col min="80" max="80" width="5.75" style="42" customWidth="1"/>
    <col min="81" max="81" width="6.58203125" style="42" customWidth="1"/>
    <col min="82" max="93" width="4.5" style="42" customWidth="1"/>
  </cols>
  <sheetData>
    <row r="1" spans="1:93" s="1" customFormat="1" ht="24">
      <c r="A1" s="4" t="s">
        <v>888</v>
      </c>
      <c r="B1" s="4" t="s">
        <v>534</v>
      </c>
      <c r="C1" s="4" t="s">
        <v>536</v>
      </c>
      <c r="D1" s="5" t="s">
        <v>0</v>
      </c>
      <c r="E1" s="5" t="s">
        <v>1</v>
      </c>
      <c r="F1" s="5" t="s">
        <v>2</v>
      </c>
      <c r="G1" s="5" t="s">
        <v>3</v>
      </c>
      <c r="H1" s="6" t="s">
        <v>537</v>
      </c>
      <c r="I1" s="6" t="s">
        <v>538</v>
      </c>
      <c r="J1" s="6" t="s">
        <v>560</v>
      </c>
      <c r="K1" s="6" t="s">
        <v>539</v>
      </c>
      <c r="L1" s="6" t="s">
        <v>938</v>
      </c>
      <c r="M1" s="6" t="s">
        <v>540</v>
      </c>
      <c r="N1" s="5" t="s">
        <v>4</v>
      </c>
      <c r="O1" s="5" t="s">
        <v>5</v>
      </c>
      <c r="P1" s="5" t="s">
        <v>6</v>
      </c>
      <c r="Q1" s="55" t="s">
        <v>483</v>
      </c>
      <c r="R1" s="55" t="s">
        <v>484</v>
      </c>
      <c r="S1" s="55" t="s">
        <v>485</v>
      </c>
      <c r="T1" s="55" t="s">
        <v>486</v>
      </c>
      <c r="U1" s="55" t="s">
        <v>487</v>
      </c>
      <c r="V1" s="55" t="s">
        <v>488</v>
      </c>
      <c r="W1" s="55" t="s">
        <v>489</v>
      </c>
      <c r="X1" s="55" t="s">
        <v>490</v>
      </c>
      <c r="Y1" s="55" t="s">
        <v>491</v>
      </c>
      <c r="Z1" s="56" t="s">
        <v>492</v>
      </c>
      <c r="AA1" s="56" t="s">
        <v>493</v>
      </c>
      <c r="AB1" s="56" t="s">
        <v>494</v>
      </c>
      <c r="AC1" s="51" t="s">
        <v>495</v>
      </c>
      <c r="AD1" s="56" t="s">
        <v>496</v>
      </c>
      <c r="AE1" s="56" t="s">
        <v>497</v>
      </c>
      <c r="AF1" s="56" t="s">
        <v>498</v>
      </c>
      <c r="AG1" s="56" t="s">
        <v>499</v>
      </c>
      <c r="AH1" s="56" t="s">
        <v>500</v>
      </c>
      <c r="AI1" s="55" t="s">
        <v>501</v>
      </c>
      <c r="AJ1" s="55" t="s">
        <v>502</v>
      </c>
      <c r="AK1" s="55" t="s">
        <v>503</v>
      </c>
      <c r="AL1" s="55" t="s">
        <v>504</v>
      </c>
      <c r="AM1" s="55" t="s">
        <v>505</v>
      </c>
      <c r="AN1" s="55" t="s">
        <v>506</v>
      </c>
      <c r="AO1" s="55" t="s">
        <v>507</v>
      </c>
      <c r="AP1" s="55" t="s">
        <v>508</v>
      </c>
      <c r="AQ1" s="55" t="s">
        <v>509</v>
      </c>
      <c r="AR1" s="56" t="s">
        <v>510</v>
      </c>
      <c r="AS1" s="56" t="s">
        <v>511</v>
      </c>
      <c r="AT1" s="56" t="s">
        <v>512</v>
      </c>
      <c r="AU1" s="56" t="s">
        <v>513</v>
      </c>
      <c r="AV1" s="56" t="s">
        <v>514</v>
      </c>
      <c r="AW1" s="56" t="s">
        <v>515</v>
      </c>
      <c r="AX1" s="56" t="s">
        <v>516</v>
      </c>
      <c r="AY1" s="56" t="s">
        <v>517</v>
      </c>
      <c r="AZ1" s="56" t="s">
        <v>518</v>
      </c>
      <c r="BA1" s="51" t="s">
        <v>607</v>
      </c>
      <c r="BB1" s="51" t="s">
        <v>608</v>
      </c>
      <c r="BC1" s="52" t="s">
        <v>890</v>
      </c>
      <c r="BD1" s="52" t="s">
        <v>891</v>
      </c>
      <c r="BE1" s="52" t="s">
        <v>567</v>
      </c>
      <c r="BF1" s="52" t="s">
        <v>568</v>
      </c>
      <c r="BG1" s="52" t="s">
        <v>569</v>
      </c>
      <c r="BH1" s="52" t="s">
        <v>570</v>
      </c>
      <c r="BI1" s="52" t="s">
        <v>571</v>
      </c>
      <c r="BJ1" s="52" t="s">
        <v>572</v>
      </c>
      <c r="BK1" s="52" t="s">
        <v>573</v>
      </c>
      <c r="BL1" s="53" t="s">
        <v>894</v>
      </c>
      <c r="BM1" s="53" t="s">
        <v>895</v>
      </c>
      <c r="BN1" s="53" t="s">
        <v>898</v>
      </c>
      <c r="BO1" s="53" t="s">
        <v>904</v>
      </c>
      <c r="BP1" s="53" t="s">
        <v>896</v>
      </c>
      <c r="BQ1" s="53" t="s">
        <v>897</v>
      </c>
      <c r="BR1" s="53" t="s">
        <v>739</v>
      </c>
      <c r="BS1" s="53" t="s">
        <v>740</v>
      </c>
      <c r="BT1" s="53" t="s">
        <v>741</v>
      </c>
      <c r="BU1" s="53" t="s">
        <v>742</v>
      </c>
      <c r="BV1" s="53" t="s">
        <v>912</v>
      </c>
      <c r="BW1" s="53" t="s">
        <v>910</v>
      </c>
      <c r="BX1" s="53" t="s">
        <v>911</v>
      </c>
      <c r="BY1" s="57" t="s">
        <v>892</v>
      </c>
      <c r="BZ1" s="57" t="s">
        <v>893</v>
      </c>
      <c r="CA1" s="57" t="s">
        <v>519</v>
      </c>
      <c r="CB1" s="57" t="s">
        <v>520</v>
      </c>
      <c r="CC1" s="57" t="s">
        <v>521</v>
      </c>
      <c r="CD1" s="57" t="s">
        <v>522</v>
      </c>
      <c r="CE1" s="57" t="s">
        <v>523</v>
      </c>
      <c r="CF1" s="57" t="s">
        <v>524</v>
      </c>
      <c r="CG1" s="57" t="s">
        <v>525</v>
      </c>
      <c r="CH1" s="57" t="s">
        <v>526</v>
      </c>
      <c r="CI1" s="57" t="s">
        <v>527</v>
      </c>
      <c r="CJ1" s="57" t="s">
        <v>528</v>
      </c>
      <c r="CK1" s="57" t="s">
        <v>529</v>
      </c>
      <c r="CL1" s="57" t="s">
        <v>530</v>
      </c>
      <c r="CM1" s="57" t="s">
        <v>531</v>
      </c>
      <c r="CN1" s="57" t="s">
        <v>532</v>
      </c>
      <c r="CO1" s="57" t="s">
        <v>533</v>
      </c>
    </row>
    <row r="2" spans="1:93">
      <c r="A2" s="3" t="str">
        <f>F2&amp;O2</f>
        <v>028NPoWHerceptin IV</v>
      </c>
      <c r="B2" s="3" t="s">
        <v>548</v>
      </c>
      <c r="C2" s="3" t="s">
        <v>549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42</v>
      </c>
      <c r="I2" s="3" t="s">
        <v>43</v>
      </c>
      <c r="J2" s="3" t="s">
        <v>541</v>
      </c>
      <c r="K2" s="3" t="s">
        <v>541</v>
      </c>
      <c r="L2" s="3"/>
      <c r="M2" s="3" t="s">
        <v>542</v>
      </c>
      <c r="N2" s="3" t="s">
        <v>11</v>
      </c>
      <c r="O2" s="3" t="s">
        <v>11</v>
      </c>
      <c r="P2" s="3">
        <v>4535.5</v>
      </c>
      <c r="Q2" s="54">
        <v>0</v>
      </c>
      <c r="R2" s="54">
        <v>0</v>
      </c>
      <c r="S2" s="54">
        <v>0</v>
      </c>
      <c r="T2" s="54">
        <v>0</v>
      </c>
      <c r="U2" s="54">
        <v>0</v>
      </c>
      <c r="V2" s="54">
        <v>0</v>
      </c>
      <c r="W2" s="54">
        <v>0</v>
      </c>
      <c r="X2" s="54">
        <v>0</v>
      </c>
      <c r="Y2" s="54">
        <v>0</v>
      </c>
      <c r="Z2" s="54">
        <v>0</v>
      </c>
      <c r="AA2" s="54">
        <v>0</v>
      </c>
      <c r="AB2" s="54">
        <v>0</v>
      </c>
      <c r="AC2" s="54">
        <v>0</v>
      </c>
      <c r="AD2" s="54">
        <v>0</v>
      </c>
      <c r="AE2" s="54">
        <v>0</v>
      </c>
      <c r="AF2" s="54">
        <f>SUM(Z2:AB2)</f>
        <v>0</v>
      </c>
      <c r="AG2" s="54">
        <f>SUM(AC2:AE2)</f>
        <v>0</v>
      </c>
      <c r="AH2" s="54">
        <f>SUM(AF2:AG2)</f>
        <v>0</v>
      </c>
      <c r="AI2" s="54">
        <v>0</v>
      </c>
      <c r="AJ2" s="54">
        <v>0</v>
      </c>
      <c r="AK2" s="54">
        <v>0</v>
      </c>
      <c r="AL2" s="54">
        <v>0</v>
      </c>
      <c r="AM2" s="54">
        <v>0</v>
      </c>
      <c r="AN2" s="54">
        <v>0</v>
      </c>
      <c r="AO2" s="54">
        <v>0</v>
      </c>
      <c r="AP2" s="54">
        <v>0</v>
      </c>
      <c r="AQ2" s="54">
        <v>0</v>
      </c>
      <c r="AR2" s="54">
        <f t="shared" ref="AR2:AW2" si="0">Z2*$P2</f>
        <v>0</v>
      </c>
      <c r="AS2" s="54">
        <f t="shared" si="0"/>
        <v>0</v>
      </c>
      <c r="AT2" s="54">
        <f t="shared" si="0"/>
        <v>0</v>
      </c>
      <c r="AU2" s="54">
        <f t="shared" si="0"/>
        <v>0</v>
      </c>
      <c r="AV2" s="54">
        <f t="shared" si="0"/>
        <v>0</v>
      </c>
      <c r="AW2" s="54">
        <f t="shared" si="0"/>
        <v>0</v>
      </c>
      <c r="AX2" s="54">
        <f>SUM(AR2:AT2)</f>
        <v>0</v>
      </c>
      <c r="AY2" s="54">
        <f>SUM(AU2:AW2)</f>
        <v>0</v>
      </c>
      <c r="AZ2" s="54">
        <f>SUM(AR2:AW2)</f>
        <v>0</v>
      </c>
      <c r="BA2" s="54">
        <f t="shared" ref="BA2:BA65" si="1">T2</f>
        <v>0</v>
      </c>
      <c r="BB2" s="54">
        <f t="shared" ref="BB2:BB65" si="2">AC2</f>
        <v>0</v>
      </c>
      <c r="BC2" s="54"/>
      <c r="BD2" s="54"/>
      <c r="BE2" s="54">
        <f>SUM(BF2:BK2)</f>
        <v>0</v>
      </c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>
        <f>CC2*P2</f>
        <v>0</v>
      </c>
      <c r="BW2" s="54">
        <f>BY2*P2</f>
        <v>0</v>
      </c>
      <c r="BX2" s="54">
        <f>BZ2*P2</f>
        <v>0</v>
      </c>
      <c r="BY2" s="54">
        <f>SUM(CJ2:CL2)</f>
        <v>0</v>
      </c>
      <c r="BZ2" s="54">
        <f>SUM(CM2:CO2)</f>
        <v>0</v>
      </c>
      <c r="CA2" s="54">
        <v>0</v>
      </c>
      <c r="CB2" s="54">
        <f>MAX(CD2:CH2,CJ2:CK2,CM2:CO2)</f>
        <v>0</v>
      </c>
      <c r="CC2" s="54">
        <f>SUM(CD2:CO2)/12</f>
        <v>0</v>
      </c>
      <c r="CD2" s="54">
        <v>0</v>
      </c>
      <c r="CE2" s="54">
        <v>0</v>
      </c>
      <c r="CF2" s="54">
        <v>0</v>
      </c>
      <c r="CG2" s="54">
        <v>0</v>
      </c>
      <c r="CH2" s="54">
        <v>0</v>
      </c>
      <c r="CI2" s="54">
        <v>0</v>
      </c>
      <c r="CJ2" s="54">
        <v>0</v>
      </c>
      <c r="CK2" s="54">
        <v>0</v>
      </c>
      <c r="CL2" s="54">
        <v>0</v>
      </c>
      <c r="CM2" s="54">
        <v>0</v>
      </c>
      <c r="CN2" s="54">
        <v>0</v>
      </c>
      <c r="CO2" s="54">
        <v>0</v>
      </c>
    </row>
    <row r="3" spans="1:93">
      <c r="A3" s="3" t="str">
        <f t="shared" ref="A3:A66" si="3">F3&amp;O3</f>
        <v>028NPoWHerceptin SC</v>
      </c>
      <c r="B3" s="3" t="s">
        <v>548</v>
      </c>
      <c r="C3" s="3" t="s">
        <v>549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42</v>
      </c>
      <c r="I3" s="3" t="s">
        <v>43</v>
      </c>
      <c r="J3" s="3" t="s">
        <v>541</v>
      </c>
      <c r="K3" s="3" t="s">
        <v>541</v>
      </c>
      <c r="L3" s="3"/>
      <c r="M3" s="3" t="s">
        <v>542</v>
      </c>
      <c r="N3" s="3" t="s">
        <v>12</v>
      </c>
      <c r="O3" s="3" t="s">
        <v>12</v>
      </c>
      <c r="P3" s="3">
        <v>3444.49</v>
      </c>
      <c r="Q3" s="54">
        <v>0</v>
      </c>
      <c r="R3" s="54">
        <v>0</v>
      </c>
      <c r="S3" s="54">
        <v>0</v>
      </c>
      <c r="T3" s="54">
        <v>0</v>
      </c>
      <c r="U3" s="54">
        <v>0</v>
      </c>
      <c r="V3" s="54">
        <v>0</v>
      </c>
      <c r="W3" s="54">
        <v>0</v>
      </c>
      <c r="X3" s="54">
        <v>0</v>
      </c>
      <c r="Y3" s="54">
        <v>0</v>
      </c>
      <c r="Z3" s="54">
        <v>0</v>
      </c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f t="shared" ref="AF3:AF66" si="4">SUM(Z3:AB3)</f>
        <v>0</v>
      </c>
      <c r="AG3" s="54">
        <f t="shared" ref="AG3:AG66" si="5">SUM(AC3:AE3)</f>
        <v>0</v>
      </c>
      <c r="AH3" s="54">
        <f t="shared" ref="AH3:AH66" si="6">SUM(AF3:AG3)</f>
        <v>0</v>
      </c>
      <c r="AI3" s="54">
        <v>0</v>
      </c>
      <c r="AJ3" s="54">
        <v>0</v>
      </c>
      <c r="AK3" s="54">
        <v>0</v>
      </c>
      <c r="AL3" s="54">
        <v>0</v>
      </c>
      <c r="AM3" s="54">
        <v>0</v>
      </c>
      <c r="AN3" s="54">
        <v>0</v>
      </c>
      <c r="AO3" s="54">
        <v>0</v>
      </c>
      <c r="AP3" s="54">
        <v>0</v>
      </c>
      <c r="AQ3" s="54">
        <v>0</v>
      </c>
      <c r="AR3" s="54">
        <f t="shared" ref="AR3:AR66" si="7">Z3*$P3</f>
        <v>0</v>
      </c>
      <c r="AS3" s="54">
        <f t="shared" ref="AS3:AS66" si="8">AA3*$P3</f>
        <v>0</v>
      </c>
      <c r="AT3" s="54">
        <f t="shared" ref="AT3:AT66" si="9">AB3*$P3</f>
        <v>0</v>
      </c>
      <c r="AU3" s="54">
        <f t="shared" ref="AU3:AU66" si="10">AC3*$P3</f>
        <v>0</v>
      </c>
      <c r="AV3" s="54">
        <f t="shared" ref="AV3:AV66" si="11">AD3*$P3</f>
        <v>0</v>
      </c>
      <c r="AW3" s="54">
        <f t="shared" ref="AW3:AW66" si="12">AE3*$P3</f>
        <v>0</v>
      </c>
      <c r="AX3" s="54">
        <f t="shared" ref="AX3:AX66" si="13">SUM(AR3:AT3)</f>
        <v>0</v>
      </c>
      <c r="AY3" s="54">
        <f t="shared" ref="AY3:AY66" si="14">SUM(AU3:AW3)</f>
        <v>0</v>
      </c>
      <c r="AZ3" s="54">
        <f t="shared" ref="AZ3:AZ66" si="15">SUM(AR3:AW3)</f>
        <v>0</v>
      </c>
      <c r="BA3" s="54">
        <f t="shared" si="1"/>
        <v>0</v>
      </c>
      <c r="BB3" s="54">
        <f t="shared" si="2"/>
        <v>0</v>
      </c>
      <c r="BC3" s="54"/>
      <c r="BD3" s="54"/>
      <c r="BE3" s="54">
        <f t="shared" ref="BE3:BE66" si="16">SUM(BF3:BK3)</f>
        <v>0</v>
      </c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>
        <f t="shared" ref="BV3:BV66" si="17">CC3*P3</f>
        <v>0</v>
      </c>
      <c r="BW3" s="54">
        <f t="shared" ref="BW3:BW66" si="18">BY3*P3</f>
        <v>0</v>
      </c>
      <c r="BX3" s="54">
        <f t="shared" ref="BX3:BX66" si="19">BZ3*P3</f>
        <v>0</v>
      </c>
      <c r="BY3" s="54">
        <f t="shared" ref="BY3:BY66" si="20">SUM(CJ3:CL3)</f>
        <v>0</v>
      </c>
      <c r="BZ3" s="54">
        <f t="shared" ref="BZ3:BZ66" si="21">SUM(CM3:CO3)</f>
        <v>0</v>
      </c>
      <c r="CA3" s="54">
        <v>0</v>
      </c>
      <c r="CB3" s="54">
        <f t="shared" ref="CB3:CB66" si="22">MAX(CD3:CH3,CJ3:CK3,CM3:CO3)</f>
        <v>0</v>
      </c>
      <c r="CC3" s="54">
        <f t="shared" ref="CC3:CC66" si="23">SUM(CD3:CO3)/12</f>
        <v>0</v>
      </c>
      <c r="CD3" s="54">
        <v>0</v>
      </c>
      <c r="CE3" s="54">
        <v>0</v>
      </c>
      <c r="CF3" s="54">
        <v>0</v>
      </c>
      <c r="CG3" s="54">
        <v>0</v>
      </c>
      <c r="CH3" s="54">
        <v>0</v>
      </c>
      <c r="CI3" s="54">
        <v>0</v>
      </c>
      <c r="CJ3" s="54">
        <v>0</v>
      </c>
      <c r="CK3" s="54">
        <v>0</v>
      </c>
      <c r="CL3" s="54">
        <v>0</v>
      </c>
      <c r="CM3" s="54">
        <v>0</v>
      </c>
      <c r="CN3" s="54">
        <v>0</v>
      </c>
      <c r="CO3" s="54">
        <v>0</v>
      </c>
    </row>
    <row r="4" spans="1:93">
      <c r="A4" s="3" t="str">
        <f t="shared" si="3"/>
        <v>028NPoWItovebi 3mg</v>
      </c>
      <c r="B4" s="3" t="s">
        <v>548</v>
      </c>
      <c r="C4" s="3" t="s">
        <v>549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42</v>
      </c>
      <c r="I4" s="3" t="s">
        <v>43</v>
      </c>
      <c r="J4" s="3" t="s">
        <v>541</v>
      </c>
      <c r="K4" s="3" t="s">
        <v>541</v>
      </c>
      <c r="L4" s="3"/>
      <c r="M4" s="3" t="s">
        <v>542</v>
      </c>
      <c r="N4" s="3" t="s">
        <v>13</v>
      </c>
      <c r="O4" s="3" t="s">
        <v>14</v>
      </c>
      <c r="P4" s="3">
        <v>3566.02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f t="shared" si="4"/>
        <v>0</v>
      </c>
      <c r="AG4" s="54">
        <f t="shared" si="5"/>
        <v>0</v>
      </c>
      <c r="AH4" s="54">
        <f t="shared" si="6"/>
        <v>0</v>
      </c>
      <c r="AI4" s="54">
        <v>0</v>
      </c>
      <c r="AJ4" s="54">
        <v>0</v>
      </c>
      <c r="AK4" s="54">
        <v>0</v>
      </c>
      <c r="AL4" s="54">
        <v>0</v>
      </c>
      <c r="AM4" s="54">
        <v>0</v>
      </c>
      <c r="AN4" s="54">
        <v>0</v>
      </c>
      <c r="AO4" s="54">
        <v>0</v>
      </c>
      <c r="AP4" s="54">
        <v>0</v>
      </c>
      <c r="AQ4" s="54">
        <v>0</v>
      </c>
      <c r="AR4" s="54">
        <f t="shared" si="7"/>
        <v>0</v>
      </c>
      <c r="AS4" s="54">
        <f t="shared" si="8"/>
        <v>0</v>
      </c>
      <c r="AT4" s="54">
        <f t="shared" si="9"/>
        <v>0</v>
      </c>
      <c r="AU4" s="54">
        <f t="shared" si="10"/>
        <v>0</v>
      </c>
      <c r="AV4" s="54">
        <f t="shared" si="11"/>
        <v>0</v>
      </c>
      <c r="AW4" s="54">
        <f t="shared" si="12"/>
        <v>0</v>
      </c>
      <c r="AX4" s="54">
        <f t="shared" si="13"/>
        <v>0</v>
      </c>
      <c r="AY4" s="54">
        <f t="shared" si="14"/>
        <v>0</v>
      </c>
      <c r="AZ4" s="54">
        <f t="shared" si="15"/>
        <v>0</v>
      </c>
      <c r="BA4" s="54">
        <f t="shared" si="1"/>
        <v>0</v>
      </c>
      <c r="BB4" s="54">
        <f t="shared" si="2"/>
        <v>0</v>
      </c>
      <c r="BC4" s="54"/>
      <c r="BD4" s="54"/>
      <c r="BE4" s="54">
        <f t="shared" si="16"/>
        <v>0</v>
      </c>
      <c r="BF4" s="54"/>
      <c r="BG4" s="54"/>
      <c r="BH4" s="54"/>
      <c r="BI4" s="54"/>
      <c r="BJ4" s="54"/>
      <c r="BK4" s="54"/>
      <c r="BL4" s="54">
        <v>0</v>
      </c>
      <c r="BM4" s="54">
        <v>0</v>
      </c>
      <c r="BN4" s="54">
        <f>AVERAGE(BP4:BR4)</f>
        <v>0</v>
      </c>
      <c r="BO4" s="54">
        <f>SUM(BS4:BU4)/1</f>
        <v>0</v>
      </c>
      <c r="BP4" s="54">
        <v>0</v>
      </c>
      <c r="BQ4" s="54">
        <v>0</v>
      </c>
      <c r="BR4" s="54">
        <v>0</v>
      </c>
      <c r="BS4" s="54">
        <v>0</v>
      </c>
      <c r="BT4" s="54">
        <v>0</v>
      </c>
      <c r="BU4" s="54">
        <v>0</v>
      </c>
      <c r="BV4" s="54">
        <f t="shared" si="17"/>
        <v>0</v>
      </c>
      <c r="BW4" s="54">
        <f t="shared" si="18"/>
        <v>0</v>
      </c>
      <c r="BX4" s="54">
        <f t="shared" si="19"/>
        <v>0</v>
      </c>
      <c r="BY4" s="54">
        <f t="shared" si="20"/>
        <v>0</v>
      </c>
      <c r="BZ4" s="54">
        <f t="shared" si="21"/>
        <v>0</v>
      </c>
      <c r="CA4" s="54">
        <v>0</v>
      </c>
      <c r="CB4" s="54">
        <f t="shared" si="22"/>
        <v>0</v>
      </c>
      <c r="CC4" s="54">
        <f t="shared" si="23"/>
        <v>0</v>
      </c>
      <c r="CD4" s="54">
        <v>0</v>
      </c>
      <c r="CE4" s="54">
        <v>0</v>
      </c>
      <c r="CF4" s="54">
        <v>0</v>
      </c>
      <c r="CG4" s="54">
        <v>0</v>
      </c>
      <c r="CH4" s="54">
        <v>0</v>
      </c>
      <c r="CI4" s="54">
        <v>0</v>
      </c>
      <c r="CJ4" s="54">
        <v>0</v>
      </c>
      <c r="CK4" s="54">
        <v>0</v>
      </c>
      <c r="CL4" s="54">
        <v>0</v>
      </c>
      <c r="CM4" s="54">
        <v>0</v>
      </c>
      <c r="CN4" s="54">
        <v>0</v>
      </c>
      <c r="CO4" s="54">
        <v>0</v>
      </c>
    </row>
    <row r="5" spans="1:93">
      <c r="A5" s="3" t="str">
        <f t="shared" si="3"/>
        <v>028NPoWItovebi 9mg</v>
      </c>
      <c r="B5" s="3" t="s">
        <v>548</v>
      </c>
      <c r="C5" s="3" t="s">
        <v>549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42</v>
      </c>
      <c r="I5" s="3" t="s">
        <v>43</v>
      </c>
      <c r="J5" s="3" t="s">
        <v>541</v>
      </c>
      <c r="K5" s="3" t="s">
        <v>541</v>
      </c>
      <c r="L5" s="3"/>
      <c r="M5" s="3" t="s">
        <v>542</v>
      </c>
      <c r="N5" s="3" t="s">
        <v>13</v>
      </c>
      <c r="O5" s="3" t="s">
        <v>15</v>
      </c>
      <c r="P5" s="3">
        <v>10698.05</v>
      </c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f t="shared" si="4"/>
        <v>0</v>
      </c>
      <c r="AG5" s="54">
        <f t="shared" si="5"/>
        <v>0</v>
      </c>
      <c r="AH5" s="54">
        <f t="shared" si="6"/>
        <v>0</v>
      </c>
      <c r="AI5" s="54">
        <v>0</v>
      </c>
      <c r="AJ5" s="54">
        <v>0</v>
      </c>
      <c r="AK5" s="54">
        <v>0</v>
      </c>
      <c r="AL5" s="54">
        <v>0</v>
      </c>
      <c r="AM5" s="54">
        <v>0</v>
      </c>
      <c r="AN5" s="54">
        <v>0</v>
      </c>
      <c r="AO5" s="54">
        <v>0</v>
      </c>
      <c r="AP5" s="54">
        <v>0</v>
      </c>
      <c r="AQ5" s="54">
        <v>0</v>
      </c>
      <c r="AR5" s="54">
        <f t="shared" si="7"/>
        <v>0</v>
      </c>
      <c r="AS5" s="54">
        <f t="shared" si="8"/>
        <v>0</v>
      </c>
      <c r="AT5" s="54">
        <f t="shared" si="9"/>
        <v>0</v>
      </c>
      <c r="AU5" s="54">
        <f t="shared" si="10"/>
        <v>0</v>
      </c>
      <c r="AV5" s="54">
        <f t="shared" si="11"/>
        <v>0</v>
      </c>
      <c r="AW5" s="54">
        <f t="shared" si="12"/>
        <v>0</v>
      </c>
      <c r="AX5" s="54">
        <f t="shared" si="13"/>
        <v>0</v>
      </c>
      <c r="AY5" s="54">
        <f t="shared" si="14"/>
        <v>0</v>
      </c>
      <c r="AZ5" s="54">
        <f t="shared" si="15"/>
        <v>0</v>
      </c>
      <c r="BA5" s="54">
        <f t="shared" si="1"/>
        <v>0</v>
      </c>
      <c r="BB5" s="54">
        <f t="shared" si="2"/>
        <v>0</v>
      </c>
      <c r="BC5" s="54"/>
      <c r="BD5" s="54"/>
      <c r="BE5" s="54">
        <f t="shared" si="16"/>
        <v>0</v>
      </c>
      <c r="BF5" s="54"/>
      <c r="BG5" s="54"/>
      <c r="BH5" s="54"/>
      <c r="BI5" s="54"/>
      <c r="BJ5" s="54"/>
      <c r="BK5" s="54"/>
      <c r="BL5" s="54">
        <v>0</v>
      </c>
      <c r="BM5" s="54">
        <v>0</v>
      </c>
      <c r="BN5" s="54">
        <f>AVERAGE(BP5:BR5)</f>
        <v>0</v>
      </c>
      <c r="BO5" s="54">
        <f>SUM(BS5:BU5)/1</f>
        <v>0</v>
      </c>
      <c r="BP5" s="54">
        <v>0</v>
      </c>
      <c r="BQ5" s="54">
        <v>0</v>
      </c>
      <c r="BR5" s="54">
        <v>0</v>
      </c>
      <c r="BS5" s="54">
        <v>0</v>
      </c>
      <c r="BT5" s="54">
        <v>0</v>
      </c>
      <c r="BU5" s="54">
        <v>0</v>
      </c>
      <c r="BV5" s="54">
        <f t="shared" si="17"/>
        <v>0</v>
      </c>
      <c r="BW5" s="54">
        <f t="shared" si="18"/>
        <v>0</v>
      </c>
      <c r="BX5" s="54">
        <f t="shared" si="19"/>
        <v>0</v>
      </c>
      <c r="BY5" s="54">
        <f t="shared" si="20"/>
        <v>0</v>
      </c>
      <c r="BZ5" s="54">
        <f t="shared" si="21"/>
        <v>0</v>
      </c>
      <c r="CA5" s="54">
        <v>0</v>
      </c>
      <c r="CB5" s="54">
        <f t="shared" si="22"/>
        <v>0</v>
      </c>
      <c r="CC5" s="54">
        <f t="shared" si="23"/>
        <v>0</v>
      </c>
      <c r="CD5" s="54">
        <v>0</v>
      </c>
      <c r="CE5" s="54">
        <v>0</v>
      </c>
      <c r="CF5" s="54">
        <v>0</v>
      </c>
      <c r="CG5" s="54">
        <v>0</v>
      </c>
      <c r="CH5" s="54">
        <v>0</v>
      </c>
      <c r="CI5" s="54">
        <v>0</v>
      </c>
      <c r="CJ5" s="54">
        <v>0</v>
      </c>
      <c r="CK5" s="54">
        <v>0</v>
      </c>
      <c r="CL5" s="54">
        <v>0</v>
      </c>
      <c r="CM5" s="54">
        <v>0</v>
      </c>
      <c r="CN5" s="54">
        <v>0</v>
      </c>
      <c r="CO5" s="54">
        <v>0</v>
      </c>
    </row>
    <row r="6" spans="1:93">
      <c r="A6" s="3" t="str">
        <f t="shared" si="3"/>
        <v>028NPoWPerjeta</v>
      </c>
      <c r="B6" s="3" t="s">
        <v>548</v>
      </c>
      <c r="C6" s="3" t="s">
        <v>549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42</v>
      </c>
      <c r="I6" s="3" t="s">
        <v>43</v>
      </c>
      <c r="J6" s="3" t="s">
        <v>541</v>
      </c>
      <c r="K6" s="3" t="s">
        <v>541</v>
      </c>
      <c r="L6" s="3"/>
      <c r="M6" s="3" t="s">
        <v>542</v>
      </c>
      <c r="N6" s="3" t="s">
        <v>16</v>
      </c>
      <c r="O6" s="3" t="s">
        <v>16</v>
      </c>
      <c r="P6" s="3">
        <v>3985.87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f t="shared" si="4"/>
        <v>0</v>
      </c>
      <c r="AG6" s="54">
        <f t="shared" si="5"/>
        <v>0</v>
      </c>
      <c r="AH6" s="54">
        <f t="shared" si="6"/>
        <v>0</v>
      </c>
      <c r="AI6" s="54">
        <v>0</v>
      </c>
      <c r="AJ6" s="54">
        <v>0</v>
      </c>
      <c r="AK6" s="54">
        <v>0</v>
      </c>
      <c r="AL6" s="54">
        <v>0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  <c r="AR6" s="54">
        <f t="shared" si="7"/>
        <v>0</v>
      </c>
      <c r="AS6" s="54">
        <f t="shared" si="8"/>
        <v>0</v>
      </c>
      <c r="AT6" s="54">
        <f t="shared" si="9"/>
        <v>0</v>
      </c>
      <c r="AU6" s="54">
        <f t="shared" si="10"/>
        <v>0</v>
      </c>
      <c r="AV6" s="54">
        <f t="shared" si="11"/>
        <v>0</v>
      </c>
      <c r="AW6" s="54">
        <f t="shared" si="12"/>
        <v>0</v>
      </c>
      <c r="AX6" s="54">
        <f t="shared" si="13"/>
        <v>0</v>
      </c>
      <c r="AY6" s="54">
        <f t="shared" si="14"/>
        <v>0</v>
      </c>
      <c r="AZ6" s="54">
        <f t="shared" si="15"/>
        <v>0</v>
      </c>
      <c r="BA6" s="54">
        <f t="shared" si="1"/>
        <v>0</v>
      </c>
      <c r="BB6" s="54">
        <f t="shared" si="2"/>
        <v>0</v>
      </c>
      <c r="BC6" s="54"/>
      <c r="BD6" s="54"/>
      <c r="BE6" s="54">
        <f t="shared" si="16"/>
        <v>0</v>
      </c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>
        <f t="shared" si="17"/>
        <v>0</v>
      </c>
      <c r="BW6" s="54">
        <f t="shared" si="18"/>
        <v>0</v>
      </c>
      <c r="BX6" s="54">
        <f t="shared" si="19"/>
        <v>0</v>
      </c>
      <c r="BY6" s="54">
        <f t="shared" si="20"/>
        <v>0</v>
      </c>
      <c r="BZ6" s="54">
        <f t="shared" si="21"/>
        <v>0</v>
      </c>
      <c r="CA6" s="54">
        <v>0</v>
      </c>
      <c r="CB6" s="54">
        <f t="shared" si="22"/>
        <v>0</v>
      </c>
      <c r="CC6" s="54">
        <f t="shared" si="23"/>
        <v>0</v>
      </c>
      <c r="CD6" s="54">
        <v>0</v>
      </c>
      <c r="CE6" s="54">
        <v>0</v>
      </c>
      <c r="CF6" s="54">
        <v>0</v>
      </c>
      <c r="CG6" s="54">
        <v>0</v>
      </c>
      <c r="CH6" s="54">
        <v>0</v>
      </c>
      <c r="CI6" s="54">
        <v>0</v>
      </c>
      <c r="CJ6" s="54">
        <v>0</v>
      </c>
      <c r="CK6" s="54">
        <v>0</v>
      </c>
      <c r="CL6" s="54">
        <v>0</v>
      </c>
      <c r="CM6" s="54">
        <v>0</v>
      </c>
      <c r="CN6" s="54">
        <v>0</v>
      </c>
      <c r="CO6" s="54">
        <v>0</v>
      </c>
    </row>
    <row r="7" spans="1:93">
      <c r="A7" s="3" t="str">
        <f t="shared" si="3"/>
        <v>028NPoWPhesgo 10ml</v>
      </c>
      <c r="B7" s="3" t="s">
        <v>548</v>
      </c>
      <c r="C7" s="3" t="s">
        <v>549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42</v>
      </c>
      <c r="I7" s="3" t="s">
        <v>43</v>
      </c>
      <c r="J7" s="3" t="s">
        <v>541</v>
      </c>
      <c r="K7" s="3" t="s">
        <v>541</v>
      </c>
      <c r="L7" s="3"/>
      <c r="M7" s="3" t="s">
        <v>542</v>
      </c>
      <c r="N7" s="3" t="s">
        <v>17</v>
      </c>
      <c r="O7" s="3" t="s">
        <v>18</v>
      </c>
      <c r="P7" s="3">
        <v>6232.07</v>
      </c>
      <c r="Q7" s="54">
        <v>0</v>
      </c>
      <c r="R7" s="54">
        <v>0</v>
      </c>
      <c r="S7" s="54">
        <v>0</v>
      </c>
      <c r="T7" s="54">
        <v>0</v>
      </c>
      <c r="U7" s="54">
        <v>0</v>
      </c>
      <c r="V7" s="54">
        <v>0</v>
      </c>
      <c r="W7" s="54">
        <v>0</v>
      </c>
      <c r="X7" s="54">
        <v>0</v>
      </c>
      <c r="Y7" s="54">
        <v>0</v>
      </c>
      <c r="Z7" s="54">
        <v>0</v>
      </c>
      <c r="AA7" s="54">
        <v>0</v>
      </c>
      <c r="AB7" s="54">
        <v>0</v>
      </c>
      <c r="AC7" s="54">
        <v>0</v>
      </c>
      <c r="AD7" s="54">
        <v>0</v>
      </c>
      <c r="AE7" s="54">
        <v>0</v>
      </c>
      <c r="AF7" s="54">
        <f t="shared" si="4"/>
        <v>0</v>
      </c>
      <c r="AG7" s="54">
        <f t="shared" si="5"/>
        <v>0</v>
      </c>
      <c r="AH7" s="54">
        <f t="shared" si="6"/>
        <v>0</v>
      </c>
      <c r="AI7" s="54">
        <v>0</v>
      </c>
      <c r="AJ7" s="54">
        <v>0</v>
      </c>
      <c r="AK7" s="54">
        <v>0</v>
      </c>
      <c r="AL7" s="54">
        <v>0</v>
      </c>
      <c r="AM7" s="54">
        <v>0</v>
      </c>
      <c r="AN7" s="54">
        <v>0</v>
      </c>
      <c r="AO7" s="54">
        <v>0</v>
      </c>
      <c r="AP7" s="54">
        <v>0</v>
      </c>
      <c r="AQ7" s="54">
        <v>0</v>
      </c>
      <c r="AR7" s="54">
        <f t="shared" si="7"/>
        <v>0</v>
      </c>
      <c r="AS7" s="54">
        <f t="shared" si="8"/>
        <v>0</v>
      </c>
      <c r="AT7" s="54">
        <f t="shared" si="9"/>
        <v>0</v>
      </c>
      <c r="AU7" s="54">
        <f t="shared" si="10"/>
        <v>0</v>
      </c>
      <c r="AV7" s="54">
        <f t="shared" si="11"/>
        <v>0</v>
      </c>
      <c r="AW7" s="54">
        <f t="shared" si="12"/>
        <v>0</v>
      </c>
      <c r="AX7" s="54">
        <f t="shared" si="13"/>
        <v>0</v>
      </c>
      <c r="AY7" s="54">
        <f t="shared" si="14"/>
        <v>0</v>
      </c>
      <c r="AZ7" s="54">
        <f t="shared" si="15"/>
        <v>0</v>
      </c>
      <c r="BA7" s="54">
        <f t="shared" si="1"/>
        <v>0</v>
      </c>
      <c r="BB7" s="54">
        <f t="shared" si="2"/>
        <v>0</v>
      </c>
      <c r="BC7" s="54">
        <f>SUM(CJ7:CL7)</f>
        <v>0</v>
      </c>
      <c r="BD7" s="54">
        <f>SUM(CM7:CO7)</f>
        <v>0</v>
      </c>
      <c r="BE7" s="54">
        <f t="shared" si="16"/>
        <v>0</v>
      </c>
      <c r="BF7" s="54">
        <f t="shared" ref="BF7:BK7" si="24">Z7</f>
        <v>0</v>
      </c>
      <c r="BG7" s="54">
        <f t="shared" si="24"/>
        <v>0</v>
      </c>
      <c r="BH7" s="54">
        <f t="shared" si="24"/>
        <v>0</v>
      </c>
      <c r="BI7" s="54">
        <f t="shared" si="24"/>
        <v>0</v>
      </c>
      <c r="BJ7" s="54">
        <f t="shared" si="24"/>
        <v>0</v>
      </c>
      <c r="BK7" s="54">
        <f t="shared" si="24"/>
        <v>0</v>
      </c>
      <c r="BL7" s="54">
        <v>0</v>
      </c>
      <c r="BM7" s="54">
        <v>0</v>
      </c>
      <c r="BN7" s="54">
        <f t="shared" ref="BN7:BN8" si="25">AVERAGE(BP7:BR7)</f>
        <v>0</v>
      </c>
      <c r="BO7" s="54">
        <f t="shared" ref="BO7:BO8" si="26">SUM(BS7:BU7)/1</f>
        <v>0</v>
      </c>
      <c r="BP7" s="54">
        <v>0</v>
      </c>
      <c r="BQ7" s="54">
        <v>0</v>
      </c>
      <c r="BR7" s="54">
        <v>0</v>
      </c>
      <c r="BS7" s="54">
        <v>0</v>
      </c>
      <c r="BT7" s="54">
        <v>0</v>
      </c>
      <c r="BU7" s="54">
        <v>0</v>
      </c>
      <c r="BV7" s="54">
        <f t="shared" si="17"/>
        <v>0</v>
      </c>
      <c r="BW7" s="54">
        <f t="shared" si="18"/>
        <v>0</v>
      </c>
      <c r="BX7" s="54">
        <f t="shared" si="19"/>
        <v>0</v>
      </c>
      <c r="BY7" s="54">
        <f t="shared" si="20"/>
        <v>0</v>
      </c>
      <c r="BZ7" s="54">
        <f t="shared" si="21"/>
        <v>0</v>
      </c>
      <c r="CA7" s="54">
        <v>0</v>
      </c>
      <c r="CB7" s="54">
        <f t="shared" si="22"/>
        <v>0</v>
      </c>
      <c r="CC7" s="54">
        <f t="shared" si="23"/>
        <v>0</v>
      </c>
      <c r="CD7" s="54">
        <v>0</v>
      </c>
      <c r="CE7" s="54">
        <v>0</v>
      </c>
      <c r="CF7" s="54">
        <v>0</v>
      </c>
      <c r="CG7" s="54">
        <v>0</v>
      </c>
      <c r="CH7" s="54">
        <v>0</v>
      </c>
      <c r="CI7" s="54">
        <v>0</v>
      </c>
      <c r="CJ7" s="54">
        <v>0</v>
      </c>
      <c r="CK7" s="54">
        <v>0</v>
      </c>
      <c r="CL7" s="54">
        <v>0</v>
      </c>
      <c r="CM7" s="54">
        <v>0</v>
      </c>
      <c r="CN7" s="54">
        <v>0</v>
      </c>
      <c r="CO7" s="54">
        <v>0</v>
      </c>
    </row>
    <row r="8" spans="1:93">
      <c r="A8" s="3" t="str">
        <f t="shared" si="3"/>
        <v>028NPoWPhesgo 15ml</v>
      </c>
      <c r="B8" s="3" t="s">
        <v>548</v>
      </c>
      <c r="C8" s="3" t="s">
        <v>549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42</v>
      </c>
      <c r="I8" s="3" t="s">
        <v>43</v>
      </c>
      <c r="J8" s="3" t="s">
        <v>541</v>
      </c>
      <c r="K8" s="3" t="s">
        <v>541</v>
      </c>
      <c r="L8" s="3"/>
      <c r="M8" s="3" t="s">
        <v>542</v>
      </c>
      <c r="N8" s="3" t="s">
        <v>17</v>
      </c>
      <c r="O8" s="3" t="s">
        <v>19</v>
      </c>
      <c r="P8" s="3">
        <v>8489.27</v>
      </c>
      <c r="Q8" s="54">
        <v>0</v>
      </c>
      <c r="R8" s="54">
        <v>0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f t="shared" si="4"/>
        <v>0</v>
      </c>
      <c r="AG8" s="54">
        <f t="shared" si="5"/>
        <v>0</v>
      </c>
      <c r="AH8" s="54">
        <f t="shared" si="6"/>
        <v>0</v>
      </c>
      <c r="AI8" s="54">
        <v>0</v>
      </c>
      <c r="AJ8" s="54">
        <v>0</v>
      </c>
      <c r="AK8" s="54">
        <v>0</v>
      </c>
      <c r="AL8" s="54">
        <v>0</v>
      </c>
      <c r="AM8" s="54">
        <v>0</v>
      </c>
      <c r="AN8" s="54">
        <v>0</v>
      </c>
      <c r="AO8" s="54">
        <v>0</v>
      </c>
      <c r="AP8" s="54">
        <v>0</v>
      </c>
      <c r="AQ8" s="54">
        <v>0</v>
      </c>
      <c r="AR8" s="54">
        <f t="shared" si="7"/>
        <v>0</v>
      </c>
      <c r="AS8" s="54">
        <f t="shared" si="8"/>
        <v>0</v>
      </c>
      <c r="AT8" s="54">
        <f t="shared" si="9"/>
        <v>0</v>
      </c>
      <c r="AU8" s="54">
        <f t="shared" si="10"/>
        <v>0</v>
      </c>
      <c r="AV8" s="54">
        <f t="shared" si="11"/>
        <v>0</v>
      </c>
      <c r="AW8" s="54">
        <f t="shared" si="12"/>
        <v>0</v>
      </c>
      <c r="AX8" s="54">
        <f t="shared" si="13"/>
        <v>0</v>
      </c>
      <c r="AY8" s="54">
        <f t="shared" si="14"/>
        <v>0</v>
      </c>
      <c r="AZ8" s="54">
        <f t="shared" si="15"/>
        <v>0</v>
      </c>
      <c r="BA8" s="54">
        <f t="shared" si="1"/>
        <v>0</v>
      </c>
      <c r="BB8" s="54">
        <f t="shared" si="2"/>
        <v>0</v>
      </c>
      <c r="BC8" s="54">
        <f>SUM(CJ8:CL8)*2</f>
        <v>0</v>
      </c>
      <c r="BD8" s="54">
        <f>SUM(CM8:CO8)*2</f>
        <v>0</v>
      </c>
      <c r="BE8" s="54">
        <f t="shared" si="16"/>
        <v>0</v>
      </c>
      <c r="BF8" s="54">
        <f t="shared" ref="BF8:BK8" si="27">Z8*2</f>
        <v>0</v>
      </c>
      <c r="BG8" s="54">
        <f t="shared" si="27"/>
        <v>0</v>
      </c>
      <c r="BH8" s="54">
        <f t="shared" si="27"/>
        <v>0</v>
      </c>
      <c r="BI8" s="54">
        <f t="shared" si="27"/>
        <v>0</v>
      </c>
      <c r="BJ8" s="54">
        <f t="shared" si="27"/>
        <v>0</v>
      </c>
      <c r="BK8" s="54">
        <f t="shared" si="27"/>
        <v>0</v>
      </c>
      <c r="BL8" s="54">
        <v>0</v>
      </c>
      <c r="BM8" s="54">
        <v>0</v>
      </c>
      <c r="BN8" s="54">
        <f t="shared" si="25"/>
        <v>0</v>
      </c>
      <c r="BO8" s="54">
        <f t="shared" si="26"/>
        <v>0</v>
      </c>
      <c r="BP8" s="54">
        <v>0</v>
      </c>
      <c r="BQ8" s="54">
        <v>0</v>
      </c>
      <c r="BR8" s="54">
        <v>0</v>
      </c>
      <c r="BS8" s="54">
        <v>0</v>
      </c>
      <c r="BT8" s="54">
        <v>0</v>
      </c>
      <c r="BU8" s="54">
        <v>0</v>
      </c>
      <c r="BV8" s="54">
        <f t="shared" si="17"/>
        <v>0</v>
      </c>
      <c r="BW8" s="54">
        <f t="shared" si="18"/>
        <v>0</v>
      </c>
      <c r="BX8" s="54">
        <f t="shared" si="19"/>
        <v>0</v>
      </c>
      <c r="BY8" s="54">
        <f t="shared" si="20"/>
        <v>0</v>
      </c>
      <c r="BZ8" s="54">
        <f t="shared" si="21"/>
        <v>0</v>
      </c>
      <c r="CA8" s="54">
        <v>0</v>
      </c>
      <c r="CB8" s="54">
        <f t="shared" si="22"/>
        <v>0</v>
      </c>
      <c r="CC8" s="54">
        <f t="shared" si="23"/>
        <v>0</v>
      </c>
      <c r="CD8" s="54">
        <v>0</v>
      </c>
      <c r="CE8" s="54">
        <v>0</v>
      </c>
      <c r="CF8" s="54">
        <v>0</v>
      </c>
      <c r="CG8" s="54">
        <v>0</v>
      </c>
      <c r="CH8" s="54">
        <v>0</v>
      </c>
      <c r="CI8" s="54">
        <v>0</v>
      </c>
      <c r="CJ8" s="54">
        <v>0</v>
      </c>
      <c r="CK8" s="54">
        <v>0</v>
      </c>
      <c r="CL8" s="54">
        <v>0</v>
      </c>
      <c r="CM8" s="54">
        <v>0</v>
      </c>
      <c r="CN8" s="54">
        <v>0</v>
      </c>
      <c r="CO8" s="54">
        <v>0</v>
      </c>
    </row>
    <row r="9" spans="1:93">
      <c r="A9" s="3" t="str">
        <f t="shared" si="3"/>
        <v>02OExrEHerceptin IV</v>
      </c>
      <c r="B9" s="3" t="s">
        <v>548</v>
      </c>
      <c r="C9" s="3" t="s">
        <v>549</v>
      </c>
      <c r="D9" s="3" t="s">
        <v>7</v>
      </c>
      <c r="E9" s="3" t="s">
        <v>8</v>
      </c>
      <c r="F9" s="3" t="s">
        <v>20</v>
      </c>
      <c r="G9" s="3" t="s">
        <v>21</v>
      </c>
      <c r="H9" s="3" t="s">
        <v>20</v>
      </c>
      <c r="I9" s="3" t="s">
        <v>21</v>
      </c>
      <c r="J9" s="3" t="s">
        <v>541</v>
      </c>
      <c r="K9" s="3" t="s">
        <v>541</v>
      </c>
      <c r="L9" s="3"/>
      <c r="M9" s="3" t="s">
        <v>543</v>
      </c>
      <c r="N9" s="3" t="s">
        <v>11</v>
      </c>
      <c r="O9" s="3" t="s">
        <v>11</v>
      </c>
      <c r="P9" s="3">
        <v>4535.5</v>
      </c>
      <c r="Q9" s="54">
        <v>2.4822376098080742E-7</v>
      </c>
      <c r="R9" s="54">
        <v>1.7782878168674339E-7</v>
      </c>
      <c r="S9" s="54">
        <v>1.6542114214001052E-7</v>
      </c>
      <c r="T9" s="54">
        <v>1.1681063360424579E-7</v>
      </c>
      <c r="U9" s="54">
        <v>1.0643066396940739E-7</v>
      </c>
      <c r="V9" s="54">
        <v>1.8528501761878564E-7</v>
      </c>
      <c r="W9" s="54">
        <v>5.9147368480756133E-7</v>
      </c>
      <c r="X9" s="54">
        <v>4.0852631519243884E-7</v>
      </c>
      <c r="Y9" s="54">
        <v>1.0000000000000002E-6</v>
      </c>
      <c r="Z9" s="54">
        <v>0</v>
      </c>
      <c r="AA9" s="54">
        <v>0</v>
      </c>
      <c r="AB9" s="54">
        <v>0</v>
      </c>
      <c r="AC9" s="54">
        <v>0</v>
      </c>
      <c r="AD9" s="54">
        <v>0</v>
      </c>
      <c r="AE9" s="54">
        <v>0</v>
      </c>
      <c r="AF9" s="54">
        <f t="shared" si="4"/>
        <v>0</v>
      </c>
      <c r="AG9" s="54">
        <f t="shared" si="5"/>
        <v>0</v>
      </c>
      <c r="AH9" s="54">
        <f t="shared" si="6"/>
        <v>0</v>
      </c>
      <c r="AI9" s="54">
        <v>1.1258188679284522E-3</v>
      </c>
      <c r="AJ9" s="54">
        <v>8.0654243934022462E-4</v>
      </c>
      <c r="AK9" s="54">
        <v>7.5026759017601764E-4</v>
      </c>
      <c r="AL9" s="54">
        <v>5.297946287120568E-4</v>
      </c>
      <c r="AM9" s="54">
        <v>4.8271627643324723E-4</v>
      </c>
      <c r="AN9" s="54">
        <v>8.4036019741000226E-4</v>
      </c>
      <c r="AO9" s="54">
        <v>2.6826288974446943E-3</v>
      </c>
      <c r="AP9" s="54">
        <v>1.8528711025553063E-3</v>
      </c>
      <c r="AQ9" s="54">
        <v>4.5355000000000005E-3</v>
      </c>
      <c r="AR9" s="54">
        <f t="shared" si="7"/>
        <v>0</v>
      </c>
      <c r="AS9" s="54">
        <f t="shared" si="8"/>
        <v>0</v>
      </c>
      <c r="AT9" s="54">
        <f t="shared" si="9"/>
        <v>0</v>
      </c>
      <c r="AU9" s="54">
        <f t="shared" si="10"/>
        <v>0</v>
      </c>
      <c r="AV9" s="54">
        <f t="shared" si="11"/>
        <v>0</v>
      </c>
      <c r="AW9" s="54">
        <f t="shared" si="12"/>
        <v>0</v>
      </c>
      <c r="AX9" s="54">
        <f t="shared" si="13"/>
        <v>0</v>
      </c>
      <c r="AY9" s="54">
        <f t="shared" si="14"/>
        <v>0</v>
      </c>
      <c r="AZ9" s="54">
        <f t="shared" si="15"/>
        <v>0</v>
      </c>
      <c r="BA9" s="54">
        <f t="shared" si="1"/>
        <v>1.1681063360424579E-7</v>
      </c>
      <c r="BB9" s="54">
        <f t="shared" si="2"/>
        <v>0</v>
      </c>
      <c r="BC9" s="54"/>
      <c r="BD9" s="54"/>
      <c r="BE9" s="54">
        <f t="shared" si="16"/>
        <v>0</v>
      </c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>
        <f t="shared" si="17"/>
        <v>0</v>
      </c>
      <c r="BW9" s="54">
        <f t="shared" si="18"/>
        <v>0</v>
      </c>
      <c r="BX9" s="54">
        <f t="shared" si="19"/>
        <v>0</v>
      </c>
      <c r="BY9" s="54">
        <f t="shared" si="20"/>
        <v>0</v>
      </c>
      <c r="BZ9" s="54">
        <f t="shared" si="21"/>
        <v>0</v>
      </c>
      <c r="CA9" s="54">
        <v>0</v>
      </c>
      <c r="CB9" s="54">
        <f t="shared" si="22"/>
        <v>0</v>
      </c>
      <c r="CC9" s="54">
        <f t="shared" si="23"/>
        <v>0</v>
      </c>
      <c r="CD9" s="54">
        <v>0</v>
      </c>
      <c r="CE9" s="54">
        <v>0</v>
      </c>
      <c r="CF9" s="54">
        <v>0</v>
      </c>
      <c r="CG9" s="54">
        <v>0</v>
      </c>
      <c r="CH9" s="54">
        <v>0</v>
      </c>
      <c r="CI9" s="54">
        <v>0</v>
      </c>
      <c r="CJ9" s="54">
        <v>0</v>
      </c>
      <c r="CK9" s="54">
        <v>0</v>
      </c>
      <c r="CL9" s="54">
        <v>0</v>
      </c>
      <c r="CM9" s="54">
        <v>0</v>
      </c>
      <c r="CN9" s="54">
        <v>0</v>
      </c>
      <c r="CO9" s="54">
        <v>0</v>
      </c>
    </row>
    <row r="10" spans="1:93">
      <c r="A10" s="3" t="str">
        <f t="shared" si="3"/>
        <v>02OExrEHerceptin SC</v>
      </c>
      <c r="B10" s="3" t="s">
        <v>548</v>
      </c>
      <c r="C10" s="3" t="s">
        <v>549</v>
      </c>
      <c r="D10" s="3" t="s">
        <v>7</v>
      </c>
      <c r="E10" s="3" t="s">
        <v>8</v>
      </c>
      <c r="F10" s="3" t="s">
        <v>20</v>
      </c>
      <c r="G10" s="3" t="s">
        <v>21</v>
      </c>
      <c r="H10" s="3" t="s">
        <v>20</v>
      </c>
      <c r="I10" s="3" t="s">
        <v>21</v>
      </c>
      <c r="J10" s="3" t="s">
        <v>541</v>
      </c>
      <c r="K10" s="3" t="s">
        <v>541</v>
      </c>
      <c r="L10" s="3"/>
      <c r="M10" s="3" t="s">
        <v>543</v>
      </c>
      <c r="N10" s="3" t="s">
        <v>12</v>
      </c>
      <c r="O10" s="3" t="s">
        <v>12</v>
      </c>
      <c r="P10" s="3">
        <v>3444.49</v>
      </c>
      <c r="Q10" s="54">
        <v>1.2869445629604544E-7</v>
      </c>
      <c r="R10" s="54">
        <v>1.1923834167284972E-7</v>
      </c>
      <c r="S10" s="54">
        <v>1.8086442832285226E-7</v>
      </c>
      <c r="T10" s="54">
        <v>1.8512626147397511E-7</v>
      </c>
      <c r="U10" s="54">
        <v>1.6668434004097236E-7</v>
      </c>
      <c r="V10" s="54">
        <v>2.193921721933052E-7</v>
      </c>
      <c r="W10" s="54">
        <v>4.2879722629174739E-7</v>
      </c>
      <c r="X10" s="54">
        <v>5.7120277370825267E-7</v>
      </c>
      <c r="Y10" s="54">
        <v>1.0000000000000002E-6</v>
      </c>
      <c r="Z10" s="54">
        <v>0</v>
      </c>
      <c r="AA10" s="54">
        <v>0</v>
      </c>
      <c r="AB10" s="54">
        <v>0</v>
      </c>
      <c r="AC10" s="54">
        <v>0</v>
      </c>
      <c r="AD10" s="54">
        <v>0</v>
      </c>
      <c r="AE10" s="54">
        <v>0</v>
      </c>
      <c r="AF10" s="54">
        <f t="shared" si="4"/>
        <v>0</v>
      </c>
      <c r="AG10" s="54">
        <f t="shared" si="5"/>
        <v>0</v>
      </c>
      <c r="AH10" s="54">
        <f t="shared" si="6"/>
        <v>0</v>
      </c>
      <c r="AI10" s="54">
        <v>4.4328676776716558E-4</v>
      </c>
      <c r="AJ10" s="54">
        <v>4.1071527550871412E-4</v>
      </c>
      <c r="AK10" s="54">
        <v>6.2298571471378138E-4</v>
      </c>
      <c r="AL10" s="54">
        <v>6.3766555638449256E-4</v>
      </c>
      <c r="AM10" s="54">
        <v>5.7414254242772885E-4</v>
      </c>
      <c r="AN10" s="54">
        <v>7.5569414319811776E-4</v>
      </c>
      <c r="AO10" s="54">
        <v>1.476987757989661E-3</v>
      </c>
      <c r="AP10" s="54">
        <v>1.9675022420103392E-3</v>
      </c>
      <c r="AQ10" s="54">
        <v>3.4444900000000001E-3</v>
      </c>
      <c r="AR10" s="54">
        <f t="shared" si="7"/>
        <v>0</v>
      </c>
      <c r="AS10" s="54">
        <f t="shared" si="8"/>
        <v>0</v>
      </c>
      <c r="AT10" s="54">
        <f t="shared" si="9"/>
        <v>0</v>
      </c>
      <c r="AU10" s="54">
        <f t="shared" si="10"/>
        <v>0</v>
      </c>
      <c r="AV10" s="54">
        <f t="shared" si="11"/>
        <v>0</v>
      </c>
      <c r="AW10" s="54">
        <f t="shared" si="12"/>
        <v>0</v>
      </c>
      <c r="AX10" s="54">
        <f t="shared" si="13"/>
        <v>0</v>
      </c>
      <c r="AY10" s="54">
        <f t="shared" si="14"/>
        <v>0</v>
      </c>
      <c r="AZ10" s="54">
        <f t="shared" si="15"/>
        <v>0</v>
      </c>
      <c r="BA10" s="54">
        <f t="shared" si="1"/>
        <v>1.8512626147397511E-7</v>
      </c>
      <c r="BB10" s="54">
        <f t="shared" si="2"/>
        <v>0</v>
      </c>
      <c r="BC10" s="54"/>
      <c r="BD10" s="54"/>
      <c r="BE10" s="54">
        <f t="shared" si="16"/>
        <v>0</v>
      </c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>
        <f t="shared" si="17"/>
        <v>0</v>
      </c>
      <c r="BW10" s="54">
        <f t="shared" si="18"/>
        <v>0</v>
      </c>
      <c r="BX10" s="54">
        <f t="shared" si="19"/>
        <v>0</v>
      </c>
      <c r="BY10" s="54">
        <f t="shared" si="20"/>
        <v>0</v>
      </c>
      <c r="BZ10" s="54">
        <f t="shared" si="21"/>
        <v>0</v>
      </c>
      <c r="CA10" s="54">
        <v>0</v>
      </c>
      <c r="CB10" s="54">
        <f t="shared" si="22"/>
        <v>0</v>
      </c>
      <c r="CC10" s="54">
        <f t="shared" si="23"/>
        <v>0</v>
      </c>
      <c r="CD10" s="54">
        <v>0</v>
      </c>
      <c r="CE10" s="54">
        <v>0</v>
      </c>
      <c r="CF10" s="54">
        <v>0</v>
      </c>
      <c r="CG10" s="54">
        <v>0</v>
      </c>
      <c r="CH10" s="54">
        <v>0</v>
      </c>
      <c r="CI10" s="54">
        <v>0</v>
      </c>
      <c r="CJ10" s="54">
        <v>0</v>
      </c>
      <c r="CK10" s="54">
        <v>0</v>
      </c>
      <c r="CL10" s="54">
        <v>0</v>
      </c>
      <c r="CM10" s="54">
        <v>0</v>
      </c>
      <c r="CN10" s="54">
        <v>0</v>
      </c>
      <c r="CO10" s="54">
        <v>0</v>
      </c>
    </row>
    <row r="11" spans="1:93">
      <c r="A11" s="3" t="str">
        <f t="shared" si="3"/>
        <v>02OExrEItovebi 3mg</v>
      </c>
      <c r="B11" s="3" t="s">
        <v>548</v>
      </c>
      <c r="C11" s="3" t="s">
        <v>549</v>
      </c>
      <c r="D11" s="3" t="s">
        <v>7</v>
      </c>
      <c r="E11" s="3" t="s">
        <v>8</v>
      </c>
      <c r="F11" s="3" t="s">
        <v>20</v>
      </c>
      <c r="G11" s="3" t="s">
        <v>21</v>
      </c>
      <c r="H11" s="3" t="s">
        <v>20</v>
      </c>
      <c r="I11" s="3" t="s">
        <v>21</v>
      </c>
      <c r="J11" s="3" t="s">
        <v>541</v>
      </c>
      <c r="K11" s="3" t="s">
        <v>541</v>
      </c>
      <c r="L11" s="3"/>
      <c r="M11" s="3" t="s">
        <v>543</v>
      </c>
      <c r="N11" s="3" t="s">
        <v>13</v>
      </c>
      <c r="O11" s="3" t="s">
        <v>14</v>
      </c>
      <c r="P11" s="3">
        <v>3566.02</v>
      </c>
      <c r="Q11" s="54">
        <v>7.5423782997919166E-8</v>
      </c>
      <c r="R11" s="54">
        <v>8.6118364644595899E-8</v>
      </c>
      <c r="S11" s="54">
        <v>1.7430625086372233E-7</v>
      </c>
      <c r="T11" s="54">
        <v>1.7644957539816278E-7</v>
      </c>
      <c r="U11" s="54">
        <v>2.1451535630448561E-7</v>
      </c>
      <c r="V11" s="54">
        <v>2.7318666979111423E-7</v>
      </c>
      <c r="W11" s="54">
        <v>3.3584839850623739E-7</v>
      </c>
      <c r="X11" s="54">
        <v>6.6415160149376262E-7</v>
      </c>
      <c r="Y11" s="54">
        <v>9.9999999999999995E-7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f t="shared" si="4"/>
        <v>0</v>
      </c>
      <c r="AG11" s="54">
        <f t="shared" si="5"/>
        <v>0</v>
      </c>
      <c r="AH11" s="54">
        <f t="shared" si="6"/>
        <v>0</v>
      </c>
      <c r="AI11" s="54">
        <v>2.6896271864623972E-4</v>
      </c>
      <c r="AJ11" s="54">
        <v>3.0709981068992184E-4</v>
      </c>
      <c r="AK11" s="54">
        <v>6.2157957670505104E-4</v>
      </c>
      <c r="AL11" s="54">
        <v>6.2922271486135634E-4</v>
      </c>
      <c r="AM11" s="54">
        <v>7.6496605088892172E-4</v>
      </c>
      <c r="AN11" s="54">
        <v>9.74189128208509E-4</v>
      </c>
      <c r="AO11" s="54">
        <v>1.1976421060412126E-3</v>
      </c>
      <c r="AP11" s="54">
        <v>2.3683778939587868E-3</v>
      </c>
      <c r="AQ11" s="54">
        <v>3.5660199999999996E-3</v>
      </c>
      <c r="AR11" s="54">
        <f t="shared" si="7"/>
        <v>0</v>
      </c>
      <c r="AS11" s="54">
        <f t="shared" si="8"/>
        <v>0</v>
      </c>
      <c r="AT11" s="54">
        <f t="shared" si="9"/>
        <v>0</v>
      </c>
      <c r="AU11" s="54">
        <f t="shared" si="10"/>
        <v>0</v>
      </c>
      <c r="AV11" s="54">
        <f t="shared" si="11"/>
        <v>0</v>
      </c>
      <c r="AW11" s="54">
        <f t="shared" si="12"/>
        <v>0</v>
      </c>
      <c r="AX11" s="54">
        <f t="shared" si="13"/>
        <v>0</v>
      </c>
      <c r="AY11" s="54">
        <f t="shared" si="14"/>
        <v>0</v>
      </c>
      <c r="AZ11" s="54">
        <f t="shared" si="15"/>
        <v>0</v>
      </c>
      <c r="BA11" s="54">
        <f t="shared" si="1"/>
        <v>1.7644957539816278E-7</v>
      </c>
      <c r="BB11" s="54">
        <f t="shared" si="2"/>
        <v>0</v>
      </c>
      <c r="BC11" s="54"/>
      <c r="BD11" s="54"/>
      <c r="BE11" s="54">
        <f t="shared" si="16"/>
        <v>0</v>
      </c>
      <c r="BF11" s="54"/>
      <c r="BG11" s="54"/>
      <c r="BH11" s="54"/>
      <c r="BI11" s="54"/>
      <c r="BJ11" s="54"/>
      <c r="BK11" s="54"/>
      <c r="BL11" s="54">
        <v>0</v>
      </c>
      <c r="BM11" s="54">
        <v>0</v>
      </c>
      <c r="BN11" s="54">
        <f t="shared" ref="BN11:BN12" si="28">AVERAGE(BP11:BR11)</f>
        <v>0</v>
      </c>
      <c r="BO11" s="54">
        <f t="shared" ref="BO11:BO12" si="29">SUM(BS11:BU11)/1</f>
        <v>0</v>
      </c>
      <c r="BP11" s="54">
        <v>0</v>
      </c>
      <c r="BQ11" s="54">
        <v>0</v>
      </c>
      <c r="BR11" s="54">
        <v>0</v>
      </c>
      <c r="BS11" s="54">
        <v>0</v>
      </c>
      <c r="BT11" s="54">
        <v>0</v>
      </c>
      <c r="BU11" s="54">
        <v>0</v>
      </c>
      <c r="BV11" s="54">
        <f t="shared" si="17"/>
        <v>0</v>
      </c>
      <c r="BW11" s="54">
        <f t="shared" si="18"/>
        <v>0</v>
      </c>
      <c r="BX11" s="54">
        <f t="shared" si="19"/>
        <v>0</v>
      </c>
      <c r="BY11" s="54">
        <f t="shared" si="20"/>
        <v>0</v>
      </c>
      <c r="BZ11" s="54">
        <f t="shared" si="21"/>
        <v>0</v>
      </c>
      <c r="CA11" s="54">
        <v>0</v>
      </c>
      <c r="CB11" s="54">
        <f t="shared" si="22"/>
        <v>0</v>
      </c>
      <c r="CC11" s="54">
        <f t="shared" si="23"/>
        <v>0</v>
      </c>
      <c r="CD11" s="54">
        <v>0</v>
      </c>
      <c r="CE11" s="54">
        <v>0</v>
      </c>
      <c r="CF11" s="54">
        <v>0</v>
      </c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54">
        <v>0</v>
      </c>
      <c r="CN11" s="54">
        <v>0</v>
      </c>
      <c r="CO11" s="54">
        <v>0</v>
      </c>
    </row>
    <row r="12" spans="1:93">
      <c r="A12" s="3" t="str">
        <f t="shared" si="3"/>
        <v>02OExrEItovebi 9mg</v>
      </c>
      <c r="B12" s="3" t="s">
        <v>548</v>
      </c>
      <c r="C12" s="3" t="s">
        <v>549</v>
      </c>
      <c r="D12" s="3" t="s">
        <v>7</v>
      </c>
      <c r="E12" s="3" t="s">
        <v>8</v>
      </c>
      <c r="F12" s="3" t="s">
        <v>20</v>
      </c>
      <c r="G12" s="3" t="s">
        <v>21</v>
      </c>
      <c r="H12" s="3" t="s">
        <v>20</v>
      </c>
      <c r="I12" s="3" t="s">
        <v>21</v>
      </c>
      <c r="J12" s="3" t="s">
        <v>541</v>
      </c>
      <c r="K12" s="3" t="s">
        <v>541</v>
      </c>
      <c r="L12" s="3"/>
      <c r="M12" s="3" t="s">
        <v>543</v>
      </c>
      <c r="N12" s="3" t="s">
        <v>13</v>
      </c>
      <c r="O12" s="3" t="s">
        <v>15</v>
      </c>
      <c r="P12" s="3">
        <v>10698.05</v>
      </c>
      <c r="Q12" s="54"/>
      <c r="R12" s="54"/>
      <c r="S12" s="54"/>
      <c r="T12" s="54"/>
      <c r="U12" s="54"/>
      <c r="V12" s="54"/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f t="shared" si="4"/>
        <v>0</v>
      </c>
      <c r="AG12" s="54">
        <f t="shared" si="5"/>
        <v>0</v>
      </c>
      <c r="AH12" s="54">
        <f t="shared" si="6"/>
        <v>0</v>
      </c>
      <c r="AI12" s="54"/>
      <c r="AJ12" s="54"/>
      <c r="AK12" s="54"/>
      <c r="AL12" s="54"/>
      <c r="AM12" s="54"/>
      <c r="AN12" s="54"/>
      <c r="AO12" s="54">
        <v>0</v>
      </c>
      <c r="AP12" s="54">
        <v>0</v>
      </c>
      <c r="AQ12" s="54">
        <v>0</v>
      </c>
      <c r="AR12" s="54">
        <f t="shared" si="7"/>
        <v>0</v>
      </c>
      <c r="AS12" s="54">
        <f t="shared" si="8"/>
        <v>0</v>
      </c>
      <c r="AT12" s="54">
        <f t="shared" si="9"/>
        <v>0</v>
      </c>
      <c r="AU12" s="54">
        <f t="shared" si="10"/>
        <v>0</v>
      </c>
      <c r="AV12" s="54">
        <f t="shared" si="11"/>
        <v>0</v>
      </c>
      <c r="AW12" s="54">
        <f t="shared" si="12"/>
        <v>0</v>
      </c>
      <c r="AX12" s="54">
        <f t="shared" si="13"/>
        <v>0</v>
      </c>
      <c r="AY12" s="54">
        <f t="shared" si="14"/>
        <v>0</v>
      </c>
      <c r="AZ12" s="54">
        <f t="shared" si="15"/>
        <v>0</v>
      </c>
      <c r="BA12" s="54">
        <f t="shared" si="1"/>
        <v>0</v>
      </c>
      <c r="BB12" s="54">
        <f t="shared" si="2"/>
        <v>0</v>
      </c>
      <c r="BC12" s="54"/>
      <c r="BD12" s="54"/>
      <c r="BE12" s="54">
        <f t="shared" si="16"/>
        <v>0</v>
      </c>
      <c r="BF12" s="54"/>
      <c r="BG12" s="54"/>
      <c r="BH12" s="54"/>
      <c r="BI12" s="54"/>
      <c r="BJ12" s="54"/>
      <c r="BK12" s="54"/>
      <c r="BL12" s="54">
        <v>0</v>
      </c>
      <c r="BM12" s="54">
        <v>0</v>
      </c>
      <c r="BN12" s="54">
        <f t="shared" si="28"/>
        <v>0</v>
      </c>
      <c r="BO12" s="54">
        <f t="shared" si="29"/>
        <v>0</v>
      </c>
      <c r="BP12" s="54">
        <v>0</v>
      </c>
      <c r="BQ12" s="54">
        <v>0</v>
      </c>
      <c r="BR12" s="54">
        <v>0</v>
      </c>
      <c r="BS12" s="54">
        <v>0</v>
      </c>
      <c r="BT12" s="54">
        <v>0</v>
      </c>
      <c r="BU12" s="54">
        <v>0</v>
      </c>
      <c r="BV12" s="54">
        <f t="shared" si="17"/>
        <v>0</v>
      </c>
      <c r="BW12" s="54">
        <f t="shared" si="18"/>
        <v>0</v>
      </c>
      <c r="BX12" s="54">
        <f t="shared" si="19"/>
        <v>0</v>
      </c>
      <c r="BY12" s="54">
        <f t="shared" si="20"/>
        <v>0</v>
      </c>
      <c r="BZ12" s="54">
        <f t="shared" si="21"/>
        <v>0</v>
      </c>
      <c r="CA12" s="54">
        <v>0</v>
      </c>
      <c r="CB12" s="54">
        <f t="shared" si="22"/>
        <v>0</v>
      </c>
      <c r="CC12" s="54">
        <f t="shared" si="23"/>
        <v>0</v>
      </c>
      <c r="CD12" s="54">
        <v>0</v>
      </c>
      <c r="CE12" s="54">
        <v>0</v>
      </c>
      <c r="CF12" s="54">
        <v>0</v>
      </c>
      <c r="CG12" s="54">
        <v>0</v>
      </c>
      <c r="CH12" s="54">
        <v>0</v>
      </c>
      <c r="CI12" s="54">
        <v>0</v>
      </c>
      <c r="CJ12" s="54">
        <v>0</v>
      </c>
      <c r="CK12" s="54">
        <v>0</v>
      </c>
      <c r="CL12" s="54">
        <v>0</v>
      </c>
      <c r="CM12" s="54">
        <v>0</v>
      </c>
      <c r="CN12" s="54">
        <v>0</v>
      </c>
      <c r="CO12" s="54">
        <v>0</v>
      </c>
    </row>
    <row r="13" spans="1:93">
      <c r="A13" s="3" t="str">
        <f t="shared" si="3"/>
        <v>02OExrEPerjeta</v>
      </c>
      <c r="B13" s="3" t="s">
        <v>548</v>
      </c>
      <c r="C13" s="3" t="s">
        <v>549</v>
      </c>
      <c r="D13" s="3" t="s">
        <v>7</v>
      </c>
      <c r="E13" s="3" t="s">
        <v>8</v>
      </c>
      <c r="F13" s="3" t="s">
        <v>20</v>
      </c>
      <c r="G13" s="3" t="s">
        <v>21</v>
      </c>
      <c r="H13" s="3" t="s">
        <v>20</v>
      </c>
      <c r="I13" s="3" t="s">
        <v>21</v>
      </c>
      <c r="J13" s="3" t="s">
        <v>541</v>
      </c>
      <c r="K13" s="3" t="s">
        <v>541</v>
      </c>
      <c r="L13" s="3"/>
      <c r="M13" s="3" t="s">
        <v>543</v>
      </c>
      <c r="N13" s="3" t="s">
        <v>16</v>
      </c>
      <c r="O13" s="3" t="s">
        <v>16</v>
      </c>
      <c r="P13" s="3">
        <v>3985.87</v>
      </c>
      <c r="Q13" s="54">
        <v>1.6888929003967906E-7</v>
      </c>
      <c r="R13" s="54">
        <v>1.4266332016741506E-7</v>
      </c>
      <c r="S13" s="54">
        <v>2.1653308367937681E-7</v>
      </c>
      <c r="T13" s="54">
        <v>1.3084463911762523E-7</v>
      </c>
      <c r="U13" s="54">
        <v>1.5881012017085546E-7</v>
      </c>
      <c r="V13" s="54">
        <v>1.8225954682504841E-7</v>
      </c>
      <c r="W13" s="54">
        <v>5.2808569388647097E-7</v>
      </c>
      <c r="X13" s="54">
        <v>4.7191430611352909E-7</v>
      </c>
      <c r="Y13" s="54">
        <v>1.0000000000000002E-6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f t="shared" si="4"/>
        <v>0</v>
      </c>
      <c r="AG13" s="54">
        <f t="shared" si="5"/>
        <v>0</v>
      </c>
      <c r="AH13" s="54">
        <f t="shared" si="6"/>
        <v>0</v>
      </c>
      <c r="AI13" s="54">
        <v>6.7317075449045553E-4</v>
      </c>
      <c r="AJ13" s="54">
        <v>5.6863744795569466E-4</v>
      </c>
      <c r="AK13" s="54">
        <v>8.6307272224511765E-4</v>
      </c>
      <c r="AL13" s="54">
        <v>5.2152972171976887E-4</v>
      </c>
      <c r="AM13" s="54">
        <v>6.3299649368540769E-4</v>
      </c>
      <c r="AN13" s="54">
        <v>7.2646285990355568E-4</v>
      </c>
      <c r="AO13" s="54">
        <v>2.1048809246912679E-3</v>
      </c>
      <c r="AP13" s="54">
        <v>1.8809890753087324E-3</v>
      </c>
      <c r="AQ13" s="54">
        <v>3.9858700000000007E-3</v>
      </c>
      <c r="AR13" s="54">
        <f t="shared" si="7"/>
        <v>0</v>
      </c>
      <c r="AS13" s="54">
        <f t="shared" si="8"/>
        <v>0</v>
      </c>
      <c r="AT13" s="54">
        <f t="shared" si="9"/>
        <v>0</v>
      </c>
      <c r="AU13" s="54">
        <f t="shared" si="10"/>
        <v>0</v>
      </c>
      <c r="AV13" s="54">
        <f t="shared" si="11"/>
        <v>0</v>
      </c>
      <c r="AW13" s="54">
        <f t="shared" si="12"/>
        <v>0</v>
      </c>
      <c r="AX13" s="54">
        <f t="shared" si="13"/>
        <v>0</v>
      </c>
      <c r="AY13" s="54">
        <f t="shared" si="14"/>
        <v>0</v>
      </c>
      <c r="AZ13" s="54">
        <f t="shared" si="15"/>
        <v>0</v>
      </c>
      <c r="BA13" s="54">
        <f t="shared" si="1"/>
        <v>1.3084463911762523E-7</v>
      </c>
      <c r="BB13" s="54">
        <f t="shared" si="2"/>
        <v>0</v>
      </c>
      <c r="BC13" s="54"/>
      <c r="BD13" s="54"/>
      <c r="BE13" s="54">
        <f t="shared" si="16"/>
        <v>0</v>
      </c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>
        <f t="shared" si="17"/>
        <v>0</v>
      </c>
      <c r="BW13" s="54">
        <f t="shared" si="18"/>
        <v>0</v>
      </c>
      <c r="BX13" s="54">
        <f t="shared" si="19"/>
        <v>0</v>
      </c>
      <c r="BY13" s="54">
        <f t="shared" si="20"/>
        <v>0</v>
      </c>
      <c r="BZ13" s="54">
        <f t="shared" si="21"/>
        <v>0</v>
      </c>
      <c r="CA13" s="54">
        <v>0</v>
      </c>
      <c r="CB13" s="54">
        <f t="shared" si="22"/>
        <v>0</v>
      </c>
      <c r="CC13" s="54">
        <f t="shared" si="23"/>
        <v>0</v>
      </c>
      <c r="CD13" s="54">
        <v>0</v>
      </c>
      <c r="CE13" s="54">
        <v>0</v>
      </c>
      <c r="CF13" s="54">
        <v>0</v>
      </c>
      <c r="CG13" s="54">
        <v>0</v>
      </c>
      <c r="CH13" s="54">
        <v>0</v>
      </c>
      <c r="CI13" s="54">
        <v>0</v>
      </c>
      <c r="CJ13" s="54">
        <v>0</v>
      </c>
      <c r="CK13" s="54">
        <v>0</v>
      </c>
      <c r="CL13" s="54">
        <v>0</v>
      </c>
      <c r="CM13" s="54">
        <v>0</v>
      </c>
      <c r="CN13" s="54">
        <v>0</v>
      </c>
      <c r="CO13" s="54">
        <v>0</v>
      </c>
    </row>
    <row r="14" spans="1:93">
      <c r="A14" s="3" t="str">
        <f t="shared" si="3"/>
        <v>02OExrEPhesgo 10ml</v>
      </c>
      <c r="B14" s="3" t="s">
        <v>548</v>
      </c>
      <c r="C14" s="3" t="s">
        <v>549</v>
      </c>
      <c r="D14" s="3" t="s">
        <v>7</v>
      </c>
      <c r="E14" s="3" t="s">
        <v>8</v>
      </c>
      <c r="F14" s="3" t="s">
        <v>20</v>
      </c>
      <c r="G14" s="3" t="s">
        <v>21</v>
      </c>
      <c r="H14" s="3" t="s">
        <v>20</v>
      </c>
      <c r="I14" s="3" t="s">
        <v>21</v>
      </c>
      <c r="J14" s="3" t="s">
        <v>541</v>
      </c>
      <c r="K14" s="3" t="s">
        <v>541</v>
      </c>
      <c r="L14" s="3"/>
      <c r="M14" s="3" t="s">
        <v>543</v>
      </c>
      <c r="N14" s="3" t="s">
        <v>17</v>
      </c>
      <c r="O14" s="3" t="s">
        <v>18</v>
      </c>
      <c r="P14" s="3">
        <v>6232.07</v>
      </c>
      <c r="Q14" s="54">
        <v>1.3688951515407721E-6</v>
      </c>
      <c r="R14" s="54">
        <v>1.2654877779580292E-6</v>
      </c>
      <c r="S14" s="54">
        <v>1.8760355506336405E-6</v>
      </c>
      <c r="T14" s="54">
        <v>1.6438957276147923E-6</v>
      </c>
      <c r="U14" s="54">
        <v>1.5083220670144609E-6</v>
      </c>
      <c r="V14" s="54">
        <v>1.9649834406779579E-6</v>
      </c>
      <c r="W14" s="54">
        <v>4.5104184801324422E-6</v>
      </c>
      <c r="X14" s="54">
        <v>5.1172012353072115E-6</v>
      </c>
      <c r="Y14" s="54">
        <v>9.6276197154396546E-6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f t="shared" si="4"/>
        <v>0</v>
      </c>
      <c r="AG14" s="54">
        <f t="shared" si="5"/>
        <v>0</v>
      </c>
      <c r="AH14" s="54">
        <f t="shared" si="6"/>
        <v>0</v>
      </c>
      <c r="AI14" s="54">
        <v>8.5310504070626996E-3</v>
      </c>
      <c r="AJ14" s="54">
        <v>7.8866084163788947E-3</v>
      </c>
      <c r="AK14" s="54">
        <v>1.1691584874037391E-2</v>
      </c>
      <c r="AL14" s="54">
        <v>1.0244873247196319E-2</v>
      </c>
      <c r="AM14" s="54">
        <v>9.3999687041788106E-3</v>
      </c>
      <c r="AN14" s="54">
        <v>1.224591435114588E-2</v>
      </c>
      <c r="AO14" s="54">
        <v>2.8109243697478983E-2</v>
      </c>
      <c r="AP14" s="54">
        <v>3.1890756302521008E-2</v>
      </c>
      <c r="AQ14" s="54">
        <v>5.9999999999999991E-2</v>
      </c>
      <c r="AR14" s="54">
        <f t="shared" si="7"/>
        <v>0</v>
      </c>
      <c r="AS14" s="54">
        <f t="shared" si="8"/>
        <v>0</v>
      </c>
      <c r="AT14" s="54">
        <f t="shared" si="9"/>
        <v>0</v>
      </c>
      <c r="AU14" s="54">
        <f t="shared" si="10"/>
        <v>0</v>
      </c>
      <c r="AV14" s="54">
        <f t="shared" si="11"/>
        <v>0</v>
      </c>
      <c r="AW14" s="54">
        <f t="shared" si="12"/>
        <v>0</v>
      </c>
      <c r="AX14" s="54">
        <f t="shared" si="13"/>
        <v>0</v>
      </c>
      <c r="AY14" s="54">
        <f t="shared" si="14"/>
        <v>0</v>
      </c>
      <c r="AZ14" s="54">
        <f t="shared" si="15"/>
        <v>0</v>
      </c>
      <c r="BA14" s="54">
        <f t="shared" si="1"/>
        <v>1.6438957276147923E-6</v>
      </c>
      <c r="BB14" s="54">
        <f t="shared" si="2"/>
        <v>0</v>
      </c>
      <c r="BC14" s="54">
        <f>SUM(CJ14:CL14)</f>
        <v>0</v>
      </c>
      <c r="BD14" s="54">
        <f>SUM(CM14:CO14)</f>
        <v>0</v>
      </c>
      <c r="BE14" s="54">
        <f t="shared" si="16"/>
        <v>0</v>
      </c>
      <c r="BF14" s="54">
        <f t="shared" ref="BF14:BK14" si="30">Z14</f>
        <v>0</v>
      </c>
      <c r="BG14" s="54">
        <f t="shared" si="30"/>
        <v>0</v>
      </c>
      <c r="BH14" s="54">
        <f t="shared" si="30"/>
        <v>0</v>
      </c>
      <c r="BI14" s="54">
        <f t="shared" si="30"/>
        <v>0</v>
      </c>
      <c r="BJ14" s="54">
        <f t="shared" si="30"/>
        <v>0</v>
      </c>
      <c r="BK14" s="54">
        <f t="shared" si="30"/>
        <v>0</v>
      </c>
      <c r="BL14" s="54">
        <v>0</v>
      </c>
      <c r="BM14" s="54">
        <v>0</v>
      </c>
      <c r="BN14" s="54">
        <f t="shared" ref="BN14:BN15" si="31">AVERAGE(BP14:BR14)</f>
        <v>0</v>
      </c>
      <c r="BO14" s="54">
        <f t="shared" ref="BO14:BO15" si="32">SUM(BS14:BU14)/1</f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0</v>
      </c>
      <c r="BV14" s="54">
        <f t="shared" si="17"/>
        <v>0</v>
      </c>
      <c r="BW14" s="54">
        <f t="shared" si="18"/>
        <v>0</v>
      </c>
      <c r="BX14" s="54">
        <f t="shared" si="19"/>
        <v>0</v>
      </c>
      <c r="BY14" s="54">
        <f t="shared" si="20"/>
        <v>0</v>
      </c>
      <c r="BZ14" s="54">
        <f t="shared" si="21"/>
        <v>0</v>
      </c>
      <c r="CA14" s="54">
        <v>0</v>
      </c>
      <c r="CB14" s="54">
        <f t="shared" si="22"/>
        <v>0</v>
      </c>
      <c r="CC14" s="54">
        <f t="shared" si="23"/>
        <v>0</v>
      </c>
      <c r="CD14" s="54">
        <v>0</v>
      </c>
      <c r="CE14" s="54">
        <v>0</v>
      </c>
      <c r="CF14" s="54">
        <v>0</v>
      </c>
      <c r="CG14" s="54">
        <v>0</v>
      </c>
      <c r="CH14" s="54">
        <v>0</v>
      </c>
      <c r="CI14" s="54">
        <v>0</v>
      </c>
      <c r="CJ14" s="54">
        <v>0</v>
      </c>
      <c r="CK14" s="54">
        <v>0</v>
      </c>
      <c r="CL14" s="54">
        <v>0</v>
      </c>
      <c r="CM14" s="54">
        <v>0</v>
      </c>
      <c r="CN14" s="54">
        <v>0</v>
      </c>
      <c r="CO14" s="54">
        <v>0</v>
      </c>
    </row>
    <row r="15" spans="1:93">
      <c r="A15" s="3" t="str">
        <f t="shared" si="3"/>
        <v>02OExrEPhesgo 15ml</v>
      </c>
      <c r="B15" s="3" t="s">
        <v>548</v>
      </c>
      <c r="C15" s="3" t="s">
        <v>549</v>
      </c>
      <c r="D15" s="3" t="s">
        <v>7</v>
      </c>
      <c r="E15" s="3" t="s">
        <v>8</v>
      </c>
      <c r="F15" s="3" t="s">
        <v>20</v>
      </c>
      <c r="G15" s="3" t="s">
        <v>21</v>
      </c>
      <c r="H15" s="3" t="s">
        <v>20</v>
      </c>
      <c r="I15" s="3" t="s">
        <v>21</v>
      </c>
      <c r="J15" s="3" t="s">
        <v>541</v>
      </c>
      <c r="K15" s="3" t="s">
        <v>541</v>
      </c>
      <c r="L15" s="3"/>
      <c r="M15" s="3" t="s">
        <v>543</v>
      </c>
      <c r="N15" s="3" t="s">
        <v>17</v>
      </c>
      <c r="O15" s="3" t="s">
        <v>19</v>
      </c>
      <c r="P15" s="3">
        <v>8489.27</v>
      </c>
      <c r="Q15" s="54">
        <v>1.1779575864591419E-6</v>
      </c>
      <c r="R15" s="54">
        <v>1.1779575864591419E-6</v>
      </c>
      <c r="S15" s="54">
        <v>1.1779575864591419E-6</v>
      </c>
      <c r="T15" s="54">
        <v>1.1779575864591419E-6</v>
      </c>
      <c r="U15" s="54">
        <v>1.1779575864591419E-6</v>
      </c>
      <c r="V15" s="54">
        <v>1.1779575864591419E-6</v>
      </c>
      <c r="W15" s="54">
        <v>3.5338727593774257E-6</v>
      </c>
      <c r="X15" s="54">
        <v>3.5338727593774257E-6</v>
      </c>
      <c r="Y15" s="54">
        <v>7.0677455187548515E-6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f t="shared" si="4"/>
        <v>0</v>
      </c>
      <c r="AG15" s="54">
        <f t="shared" si="5"/>
        <v>0</v>
      </c>
      <c r="AH15" s="54">
        <f t="shared" si="6"/>
        <v>0</v>
      </c>
      <c r="AI15" s="54">
        <v>0.01</v>
      </c>
      <c r="AJ15" s="54">
        <v>0.01</v>
      </c>
      <c r="AK15" s="54">
        <v>0.01</v>
      </c>
      <c r="AL15" s="54">
        <v>0.01</v>
      </c>
      <c r="AM15" s="54">
        <v>0.01</v>
      </c>
      <c r="AN15" s="54">
        <v>0.01</v>
      </c>
      <c r="AO15" s="54">
        <v>0.03</v>
      </c>
      <c r="AP15" s="54">
        <v>0.03</v>
      </c>
      <c r="AQ15" s="54">
        <v>0.06</v>
      </c>
      <c r="AR15" s="54">
        <f t="shared" si="7"/>
        <v>0</v>
      </c>
      <c r="AS15" s="54">
        <f t="shared" si="8"/>
        <v>0</v>
      </c>
      <c r="AT15" s="54">
        <f t="shared" si="9"/>
        <v>0</v>
      </c>
      <c r="AU15" s="54">
        <f t="shared" si="10"/>
        <v>0</v>
      </c>
      <c r="AV15" s="54">
        <f t="shared" si="11"/>
        <v>0</v>
      </c>
      <c r="AW15" s="54">
        <f t="shared" si="12"/>
        <v>0</v>
      </c>
      <c r="AX15" s="54">
        <f t="shared" si="13"/>
        <v>0</v>
      </c>
      <c r="AY15" s="54">
        <f t="shared" si="14"/>
        <v>0</v>
      </c>
      <c r="AZ15" s="54">
        <f t="shared" si="15"/>
        <v>0</v>
      </c>
      <c r="BA15" s="54">
        <f t="shared" si="1"/>
        <v>1.1779575864591419E-6</v>
      </c>
      <c r="BB15" s="54">
        <f t="shared" si="2"/>
        <v>0</v>
      </c>
      <c r="BC15" s="54">
        <f>SUM(CJ15:CL15)*2</f>
        <v>0</v>
      </c>
      <c r="BD15" s="54">
        <f>SUM(CM15:CO15)*2</f>
        <v>0</v>
      </c>
      <c r="BE15" s="54">
        <f t="shared" si="16"/>
        <v>0</v>
      </c>
      <c r="BF15" s="54">
        <f t="shared" ref="BF15:BK15" si="33">Z15*2</f>
        <v>0</v>
      </c>
      <c r="BG15" s="54">
        <f t="shared" si="33"/>
        <v>0</v>
      </c>
      <c r="BH15" s="54">
        <f t="shared" si="33"/>
        <v>0</v>
      </c>
      <c r="BI15" s="54">
        <f t="shared" si="33"/>
        <v>0</v>
      </c>
      <c r="BJ15" s="54">
        <f t="shared" si="33"/>
        <v>0</v>
      </c>
      <c r="BK15" s="54">
        <f t="shared" si="33"/>
        <v>0</v>
      </c>
      <c r="BL15" s="54">
        <v>0</v>
      </c>
      <c r="BM15" s="54">
        <v>0</v>
      </c>
      <c r="BN15" s="54">
        <f t="shared" si="31"/>
        <v>0</v>
      </c>
      <c r="BO15" s="54">
        <f t="shared" si="32"/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0</v>
      </c>
      <c r="BV15" s="54">
        <f t="shared" si="17"/>
        <v>0</v>
      </c>
      <c r="BW15" s="54">
        <f t="shared" si="18"/>
        <v>0</v>
      </c>
      <c r="BX15" s="54">
        <f t="shared" si="19"/>
        <v>0</v>
      </c>
      <c r="BY15" s="54">
        <f t="shared" si="20"/>
        <v>0</v>
      </c>
      <c r="BZ15" s="54">
        <f t="shared" si="21"/>
        <v>0</v>
      </c>
      <c r="CA15" s="54">
        <v>0</v>
      </c>
      <c r="CB15" s="54">
        <f t="shared" si="22"/>
        <v>0</v>
      </c>
      <c r="CC15" s="54">
        <f t="shared" si="23"/>
        <v>0</v>
      </c>
      <c r="CD15" s="54">
        <v>0</v>
      </c>
      <c r="CE15" s="54">
        <v>0</v>
      </c>
      <c r="CF15" s="54">
        <v>0</v>
      </c>
      <c r="CG15" s="54">
        <v>0</v>
      </c>
      <c r="CH15" s="54">
        <v>0</v>
      </c>
      <c r="CI15" s="54">
        <v>0</v>
      </c>
      <c r="CJ15" s="54">
        <v>0</v>
      </c>
      <c r="CK15" s="54">
        <v>0</v>
      </c>
      <c r="CL15" s="54">
        <v>0</v>
      </c>
      <c r="CM15" s="54">
        <v>0</v>
      </c>
      <c r="CN15" s="54">
        <v>0</v>
      </c>
      <c r="CO15" s="54">
        <v>0</v>
      </c>
    </row>
    <row r="16" spans="1:93">
      <c r="A16" s="3" t="str">
        <f t="shared" si="3"/>
        <v>04X1BG5Herceptin IV</v>
      </c>
      <c r="B16" s="3" t="s">
        <v>548</v>
      </c>
      <c r="C16" s="3" t="s">
        <v>549</v>
      </c>
      <c r="D16" s="3" t="s">
        <v>7</v>
      </c>
      <c r="E16" s="3" t="s">
        <v>8</v>
      </c>
      <c r="F16" s="3" t="s">
        <v>22</v>
      </c>
      <c r="G16" s="3" t="s">
        <v>23</v>
      </c>
      <c r="H16" s="3" t="s">
        <v>28</v>
      </c>
      <c r="I16" s="3" t="s">
        <v>29</v>
      </c>
      <c r="J16" s="3" t="s">
        <v>561</v>
      </c>
      <c r="K16" s="3" t="s">
        <v>544</v>
      </c>
      <c r="L16" s="3" t="s">
        <v>939</v>
      </c>
      <c r="M16" s="3" t="s">
        <v>542</v>
      </c>
      <c r="N16" s="3" t="s">
        <v>11</v>
      </c>
      <c r="O16" s="3" t="s">
        <v>11</v>
      </c>
      <c r="P16" s="3">
        <v>4535.5</v>
      </c>
      <c r="Q16" s="54">
        <v>4.9644754678399101</v>
      </c>
      <c r="R16" s="54">
        <v>3.5565758115636501</v>
      </c>
      <c r="S16" s="54">
        <v>3.3084230082213528</v>
      </c>
      <c r="T16" s="54">
        <v>2.33621278889555</v>
      </c>
      <c r="U16" s="54">
        <v>2.1286133858188121</v>
      </c>
      <c r="V16" s="54">
        <v>3.7057005376607308</v>
      </c>
      <c r="W16" s="54">
        <v>11.829474287624912</v>
      </c>
      <c r="X16" s="54">
        <v>8.1705267123750929</v>
      </c>
      <c r="Y16" s="54">
        <v>20.000001000000005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f t="shared" si="4"/>
        <v>0</v>
      </c>
      <c r="AG16" s="54">
        <f t="shared" si="5"/>
        <v>0</v>
      </c>
      <c r="AH16" s="54">
        <f t="shared" si="6"/>
        <v>0</v>
      </c>
      <c r="AI16" s="54">
        <v>22516.378484387911</v>
      </c>
      <c r="AJ16" s="54">
        <v>16130.849593346935</v>
      </c>
      <c r="AK16" s="54">
        <v>15005.352553787945</v>
      </c>
      <c r="AL16" s="54">
        <v>10595.893104035766</v>
      </c>
      <c r="AM16" s="54">
        <v>9654.3260113812212</v>
      </c>
      <c r="AN16" s="54">
        <v>16807.204788560244</v>
      </c>
      <c r="AO16" s="54">
        <v>53652.580631522796</v>
      </c>
      <c r="AP16" s="54">
        <v>37057.423903977229</v>
      </c>
      <c r="AQ16" s="54">
        <v>90710.004535500018</v>
      </c>
      <c r="AR16" s="54">
        <f t="shared" si="7"/>
        <v>0</v>
      </c>
      <c r="AS16" s="54">
        <f t="shared" si="8"/>
        <v>0</v>
      </c>
      <c r="AT16" s="54">
        <f t="shared" si="9"/>
        <v>0</v>
      </c>
      <c r="AU16" s="54">
        <f t="shared" si="10"/>
        <v>0</v>
      </c>
      <c r="AV16" s="54">
        <f t="shared" si="11"/>
        <v>0</v>
      </c>
      <c r="AW16" s="54">
        <f t="shared" si="12"/>
        <v>0</v>
      </c>
      <c r="AX16" s="54">
        <f t="shared" si="13"/>
        <v>0</v>
      </c>
      <c r="AY16" s="54">
        <f t="shared" si="14"/>
        <v>0</v>
      </c>
      <c r="AZ16" s="54">
        <f t="shared" si="15"/>
        <v>0</v>
      </c>
      <c r="BA16" s="54">
        <f t="shared" si="1"/>
        <v>2.33621278889555</v>
      </c>
      <c r="BB16" s="54">
        <f t="shared" si="2"/>
        <v>0</v>
      </c>
      <c r="BC16" s="54"/>
      <c r="BD16" s="54"/>
      <c r="BE16" s="54">
        <f t="shared" si="16"/>
        <v>0</v>
      </c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>
        <f t="shared" si="17"/>
        <v>0</v>
      </c>
      <c r="BW16" s="54">
        <f t="shared" si="18"/>
        <v>0</v>
      </c>
      <c r="BX16" s="54">
        <f t="shared" si="19"/>
        <v>0</v>
      </c>
      <c r="BY16" s="54">
        <f t="shared" si="20"/>
        <v>0</v>
      </c>
      <c r="BZ16" s="54">
        <f t="shared" si="21"/>
        <v>0</v>
      </c>
      <c r="CA16" s="54">
        <v>0</v>
      </c>
      <c r="CB16" s="54">
        <f t="shared" si="22"/>
        <v>0</v>
      </c>
      <c r="CC16" s="54">
        <f t="shared" si="23"/>
        <v>0</v>
      </c>
      <c r="CD16" s="54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</row>
    <row r="17" spans="1:93">
      <c r="A17" s="3" t="str">
        <f t="shared" si="3"/>
        <v>04X1BG5Herceptin SC</v>
      </c>
      <c r="B17" s="3" t="s">
        <v>548</v>
      </c>
      <c r="C17" s="3" t="s">
        <v>549</v>
      </c>
      <c r="D17" s="3" t="s">
        <v>7</v>
      </c>
      <c r="E17" s="3" t="s">
        <v>8</v>
      </c>
      <c r="F17" s="3" t="s">
        <v>22</v>
      </c>
      <c r="G17" s="3" t="s">
        <v>23</v>
      </c>
      <c r="H17" s="3" t="s">
        <v>28</v>
      </c>
      <c r="I17" s="3" t="s">
        <v>29</v>
      </c>
      <c r="J17" s="3" t="s">
        <v>561</v>
      </c>
      <c r="K17" s="3" t="s">
        <v>544</v>
      </c>
      <c r="L17" s="3" t="s">
        <v>939</v>
      </c>
      <c r="M17" s="3" t="s">
        <v>542</v>
      </c>
      <c r="N17" s="3" t="s">
        <v>12</v>
      </c>
      <c r="O17" s="3" t="s">
        <v>12</v>
      </c>
      <c r="P17" s="3">
        <v>3444.49</v>
      </c>
      <c r="Q17" s="54">
        <v>1.2869445629604544E-7</v>
      </c>
      <c r="R17" s="54">
        <v>1.1923834167284972E-7</v>
      </c>
      <c r="S17" s="54">
        <v>1.8086442832285226E-7</v>
      </c>
      <c r="T17" s="54">
        <v>1.8512626147397511E-7</v>
      </c>
      <c r="U17" s="54">
        <v>1.6668434004097236E-7</v>
      </c>
      <c r="V17" s="54">
        <v>2.193921721933052E-7</v>
      </c>
      <c r="W17" s="54">
        <v>4.2879722629174739E-7</v>
      </c>
      <c r="X17" s="54">
        <v>5.7120277370825267E-7</v>
      </c>
      <c r="Y17" s="54">
        <v>1.0000000000000002E-6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f t="shared" si="4"/>
        <v>0</v>
      </c>
      <c r="AG17" s="54">
        <f t="shared" si="5"/>
        <v>0</v>
      </c>
      <c r="AH17" s="54">
        <f t="shared" si="6"/>
        <v>0</v>
      </c>
      <c r="AI17" s="54">
        <v>4.4328676776716558E-4</v>
      </c>
      <c r="AJ17" s="54">
        <v>4.1071527550871412E-4</v>
      </c>
      <c r="AK17" s="54">
        <v>6.2298571471378138E-4</v>
      </c>
      <c r="AL17" s="54">
        <v>6.3766555638449256E-4</v>
      </c>
      <c r="AM17" s="54">
        <v>5.7414254242772885E-4</v>
      </c>
      <c r="AN17" s="54">
        <v>7.5569414319811776E-4</v>
      </c>
      <c r="AO17" s="54">
        <v>1.476987757989661E-3</v>
      </c>
      <c r="AP17" s="54">
        <v>1.9675022420103392E-3</v>
      </c>
      <c r="AQ17" s="54">
        <v>3.4444900000000001E-3</v>
      </c>
      <c r="AR17" s="54">
        <f t="shared" si="7"/>
        <v>0</v>
      </c>
      <c r="AS17" s="54">
        <f t="shared" si="8"/>
        <v>0</v>
      </c>
      <c r="AT17" s="54">
        <f t="shared" si="9"/>
        <v>0</v>
      </c>
      <c r="AU17" s="54">
        <f t="shared" si="10"/>
        <v>0</v>
      </c>
      <c r="AV17" s="54">
        <f t="shared" si="11"/>
        <v>0</v>
      </c>
      <c r="AW17" s="54">
        <f t="shared" si="12"/>
        <v>0</v>
      </c>
      <c r="AX17" s="54">
        <f t="shared" si="13"/>
        <v>0</v>
      </c>
      <c r="AY17" s="54">
        <f t="shared" si="14"/>
        <v>0</v>
      </c>
      <c r="AZ17" s="54">
        <f t="shared" si="15"/>
        <v>0</v>
      </c>
      <c r="BA17" s="54">
        <f t="shared" si="1"/>
        <v>1.8512626147397511E-7</v>
      </c>
      <c r="BB17" s="54">
        <f t="shared" si="2"/>
        <v>0</v>
      </c>
      <c r="BC17" s="54"/>
      <c r="BD17" s="54"/>
      <c r="BE17" s="54">
        <f t="shared" si="16"/>
        <v>0</v>
      </c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>
        <f t="shared" si="17"/>
        <v>0</v>
      </c>
      <c r="BW17" s="54">
        <f t="shared" si="18"/>
        <v>0</v>
      </c>
      <c r="BX17" s="54">
        <f t="shared" si="19"/>
        <v>0</v>
      </c>
      <c r="BY17" s="54">
        <f t="shared" si="20"/>
        <v>0</v>
      </c>
      <c r="BZ17" s="54">
        <f t="shared" si="21"/>
        <v>0</v>
      </c>
      <c r="CA17" s="54">
        <v>0</v>
      </c>
      <c r="CB17" s="54">
        <f t="shared" si="22"/>
        <v>0</v>
      </c>
      <c r="CC17" s="54">
        <f t="shared" si="23"/>
        <v>0</v>
      </c>
      <c r="CD17" s="54">
        <v>0</v>
      </c>
      <c r="CE17" s="54">
        <v>0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</row>
    <row r="18" spans="1:93">
      <c r="A18" s="3" t="str">
        <f t="shared" si="3"/>
        <v>04X1BG5Itovebi 3mg</v>
      </c>
      <c r="B18" s="3" t="s">
        <v>548</v>
      </c>
      <c r="C18" s="3" t="s">
        <v>549</v>
      </c>
      <c r="D18" s="3" t="s">
        <v>7</v>
      </c>
      <c r="E18" s="3" t="s">
        <v>8</v>
      </c>
      <c r="F18" s="3" t="s">
        <v>22</v>
      </c>
      <c r="G18" s="3" t="s">
        <v>23</v>
      </c>
      <c r="H18" s="3" t="s">
        <v>28</v>
      </c>
      <c r="I18" s="3" t="s">
        <v>29</v>
      </c>
      <c r="J18" s="3" t="s">
        <v>561</v>
      </c>
      <c r="K18" s="3" t="s">
        <v>544</v>
      </c>
      <c r="L18" s="3" t="s">
        <v>939</v>
      </c>
      <c r="M18" s="3" t="s">
        <v>542</v>
      </c>
      <c r="N18" s="3" t="s">
        <v>13</v>
      </c>
      <c r="O18" s="3" t="s">
        <v>14</v>
      </c>
      <c r="P18" s="3">
        <v>3566.02</v>
      </c>
      <c r="Q18" s="54">
        <v>7.5423782997919166E-8</v>
      </c>
      <c r="R18" s="54">
        <v>8.6118364644595899E-8</v>
      </c>
      <c r="S18" s="54">
        <v>1.7430625086372233E-7</v>
      </c>
      <c r="T18" s="54">
        <v>1.7644957539816278E-7</v>
      </c>
      <c r="U18" s="54">
        <v>2.1451535630448561E-7</v>
      </c>
      <c r="V18" s="54">
        <v>2.7318666979111423E-7</v>
      </c>
      <c r="W18" s="54">
        <v>3.3584839850623739E-7</v>
      </c>
      <c r="X18" s="54">
        <v>6.6415160149376262E-7</v>
      </c>
      <c r="Y18" s="54">
        <v>9.9999999999999995E-7</v>
      </c>
      <c r="Z18" s="54">
        <v>3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f t="shared" si="4"/>
        <v>3</v>
      </c>
      <c r="AG18" s="54">
        <f t="shared" si="5"/>
        <v>0</v>
      </c>
      <c r="AH18" s="54">
        <f t="shared" si="6"/>
        <v>3</v>
      </c>
      <c r="AI18" s="54">
        <v>2.6896271864623972E-4</v>
      </c>
      <c r="AJ18" s="54">
        <v>3.0709981068992184E-4</v>
      </c>
      <c r="AK18" s="54">
        <v>6.2157957670505104E-4</v>
      </c>
      <c r="AL18" s="54">
        <v>6.2922271486135634E-4</v>
      </c>
      <c r="AM18" s="54">
        <v>7.6496605088892172E-4</v>
      </c>
      <c r="AN18" s="54">
        <v>9.74189128208509E-4</v>
      </c>
      <c r="AO18" s="54">
        <v>1.1976421060412126E-3</v>
      </c>
      <c r="AP18" s="54">
        <v>2.3683778939587868E-3</v>
      </c>
      <c r="AQ18" s="54">
        <v>3.5660199999999996E-3</v>
      </c>
      <c r="AR18" s="54">
        <f t="shared" si="7"/>
        <v>10698.06</v>
      </c>
      <c r="AS18" s="54">
        <f t="shared" si="8"/>
        <v>0</v>
      </c>
      <c r="AT18" s="54">
        <f t="shared" si="9"/>
        <v>0</v>
      </c>
      <c r="AU18" s="54">
        <f t="shared" si="10"/>
        <v>0</v>
      </c>
      <c r="AV18" s="54">
        <f t="shared" si="11"/>
        <v>0</v>
      </c>
      <c r="AW18" s="54">
        <f t="shared" si="12"/>
        <v>0</v>
      </c>
      <c r="AX18" s="54">
        <f t="shared" si="13"/>
        <v>10698.06</v>
      </c>
      <c r="AY18" s="54">
        <f t="shared" si="14"/>
        <v>0</v>
      </c>
      <c r="AZ18" s="54">
        <f t="shared" si="15"/>
        <v>10698.06</v>
      </c>
      <c r="BA18" s="54">
        <f t="shared" si="1"/>
        <v>1.7644957539816278E-7</v>
      </c>
      <c r="BB18" s="54">
        <f t="shared" si="2"/>
        <v>0</v>
      </c>
      <c r="BC18" s="54"/>
      <c r="BD18" s="54"/>
      <c r="BE18" s="54">
        <f t="shared" si="16"/>
        <v>0</v>
      </c>
      <c r="BF18" s="54"/>
      <c r="BG18" s="54"/>
      <c r="BH18" s="54"/>
      <c r="BI18" s="54"/>
      <c r="BJ18" s="54"/>
      <c r="BK18" s="54"/>
      <c r="BL18" s="54">
        <v>0</v>
      </c>
      <c r="BM18" s="54">
        <v>0</v>
      </c>
      <c r="BN18" s="54">
        <f t="shared" ref="BN18:BN19" si="34">AVERAGE(BP18:BR18)</f>
        <v>0</v>
      </c>
      <c r="BO18" s="54">
        <f t="shared" ref="BO18:BO19" si="35">SUM(BS18:BU18)/1</f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f t="shared" si="17"/>
        <v>0</v>
      </c>
      <c r="BW18" s="54">
        <f t="shared" si="18"/>
        <v>0</v>
      </c>
      <c r="BX18" s="54">
        <f t="shared" si="19"/>
        <v>0</v>
      </c>
      <c r="BY18" s="54">
        <f t="shared" si="20"/>
        <v>0</v>
      </c>
      <c r="BZ18" s="54">
        <f t="shared" si="21"/>
        <v>0</v>
      </c>
      <c r="CA18" s="54">
        <v>0</v>
      </c>
      <c r="CB18" s="54">
        <f t="shared" si="22"/>
        <v>0</v>
      </c>
      <c r="CC18" s="54">
        <f t="shared" si="23"/>
        <v>0</v>
      </c>
      <c r="CD18" s="54">
        <v>0</v>
      </c>
      <c r="CE18" s="54">
        <v>0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</row>
    <row r="19" spans="1:93">
      <c r="A19" s="3" t="str">
        <f t="shared" si="3"/>
        <v>04X1BG5Itovebi 9mg</v>
      </c>
      <c r="B19" s="3" t="s">
        <v>548</v>
      </c>
      <c r="C19" s="3" t="s">
        <v>549</v>
      </c>
      <c r="D19" s="3" t="s">
        <v>7</v>
      </c>
      <c r="E19" s="3" t="s">
        <v>8</v>
      </c>
      <c r="F19" s="3" t="s">
        <v>22</v>
      </c>
      <c r="G19" s="3" t="s">
        <v>23</v>
      </c>
      <c r="H19" s="3" t="s">
        <v>28</v>
      </c>
      <c r="I19" s="3" t="s">
        <v>29</v>
      </c>
      <c r="J19" s="3" t="s">
        <v>561</v>
      </c>
      <c r="K19" s="3" t="s">
        <v>544</v>
      </c>
      <c r="L19" s="3" t="s">
        <v>939</v>
      </c>
      <c r="M19" s="3" t="s">
        <v>542</v>
      </c>
      <c r="N19" s="3" t="s">
        <v>13</v>
      </c>
      <c r="O19" s="3" t="s">
        <v>15</v>
      </c>
      <c r="P19" s="3">
        <v>10698.05</v>
      </c>
      <c r="Q19" s="54"/>
      <c r="R19" s="54"/>
      <c r="S19" s="54"/>
      <c r="T19" s="54"/>
      <c r="U19" s="54"/>
      <c r="V19" s="54"/>
      <c r="W19" s="54">
        <v>0</v>
      </c>
      <c r="X19" s="54">
        <v>0</v>
      </c>
      <c r="Y19" s="54">
        <v>0</v>
      </c>
      <c r="Z19" s="54">
        <v>3</v>
      </c>
      <c r="AA19" s="54">
        <v>0</v>
      </c>
      <c r="AB19" s="54">
        <v>2</v>
      </c>
      <c r="AC19" s="54">
        <v>0</v>
      </c>
      <c r="AD19" s="54">
        <v>0</v>
      </c>
      <c r="AE19" s="54">
        <v>0</v>
      </c>
      <c r="AF19" s="54">
        <f t="shared" si="4"/>
        <v>5</v>
      </c>
      <c r="AG19" s="54">
        <f t="shared" si="5"/>
        <v>0</v>
      </c>
      <c r="AH19" s="54">
        <f t="shared" si="6"/>
        <v>5</v>
      </c>
      <c r="AI19" s="54"/>
      <c r="AJ19" s="54"/>
      <c r="AK19" s="54"/>
      <c r="AL19" s="54"/>
      <c r="AM19" s="54"/>
      <c r="AN19" s="54"/>
      <c r="AO19" s="54">
        <v>0</v>
      </c>
      <c r="AP19" s="54">
        <v>0</v>
      </c>
      <c r="AQ19" s="54">
        <v>0</v>
      </c>
      <c r="AR19" s="54">
        <f t="shared" si="7"/>
        <v>32094.149999999998</v>
      </c>
      <c r="AS19" s="54">
        <f t="shared" si="8"/>
        <v>0</v>
      </c>
      <c r="AT19" s="54">
        <f t="shared" si="9"/>
        <v>21396.1</v>
      </c>
      <c r="AU19" s="54">
        <f t="shared" si="10"/>
        <v>0</v>
      </c>
      <c r="AV19" s="54">
        <f t="shared" si="11"/>
        <v>0</v>
      </c>
      <c r="AW19" s="54">
        <f t="shared" si="12"/>
        <v>0</v>
      </c>
      <c r="AX19" s="54">
        <f t="shared" si="13"/>
        <v>53490.25</v>
      </c>
      <c r="AY19" s="54">
        <f t="shared" si="14"/>
        <v>0</v>
      </c>
      <c r="AZ19" s="54">
        <f t="shared" si="15"/>
        <v>53490.25</v>
      </c>
      <c r="BA19" s="54">
        <f t="shared" si="1"/>
        <v>0</v>
      </c>
      <c r="BB19" s="54">
        <f t="shared" si="2"/>
        <v>0</v>
      </c>
      <c r="BC19" s="54"/>
      <c r="BD19" s="54"/>
      <c r="BE19" s="54">
        <f t="shared" si="16"/>
        <v>0</v>
      </c>
      <c r="BF19" s="54"/>
      <c r="BG19" s="54"/>
      <c r="BH19" s="54"/>
      <c r="BI19" s="54"/>
      <c r="BJ19" s="54"/>
      <c r="BK19" s="54"/>
      <c r="BL19" s="54">
        <v>0</v>
      </c>
      <c r="BM19" s="54">
        <v>0</v>
      </c>
      <c r="BN19" s="54">
        <f t="shared" si="34"/>
        <v>0</v>
      </c>
      <c r="BO19" s="54">
        <f t="shared" si="35"/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f t="shared" si="17"/>
        <v>0</v>
      </c>
      <c r="BW19" s="54">
        <f t="shared" si="18"/>
        <v>0</v>
      </c>
      <c r="BX19" s="54">
        <f t="shared" si="19"/>
        <v>0</v>
      </c>
      <c r="BY19" s="54">
        <f t="shared" si="20"/>
        <v>0</v>
      </c>
      <c r="BZ19" s="54">
        <f t="shared" si="21"/>
        <v>0</v>
      </c>
      <c r="CA19" s="54">
        <v>0</v>
      </c>
      <c r="CB19" s="54">
        <f t="shared" si="22"/>
        <v>0</v>
      </c>
      <c r="CC19" s="54">
        <f t="shared" si="23"/>
        <v>0</v>
      </c>
      <c r="CD19" s="54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</row>
    <row r="20" spans="1:93">
      <c r="A20" s="3" t="str">
        <f t="shared" si="3"/>
        <v>04X1BG5Perjeta</v>
      </c>
      <c r="B20" s="3" t="s">
        <v>548</v>
      </c>
      <c r="C20" s="3" t="s">
        <v>549</v>
      </c>
      <c r="D20" s="3" t="s">
        <v>7</v>
      </c>
      <c r="E20" s="3" t="s">
        <v>8</v>
      </c>
      <c r="F20" s="3" t="s">
        <v>22</v>
      </c>
      <c r="G20" s="3" t="s">
        <v>23</v>
      </c>
      <c r="H20" s="3" t="s">
        <v>28</v>
      </c>
      <c r="I20" s="3" t="s">
        <v>29</v>
      </c>
      <c r="J20" s="3" t="s">
        <v>561</v>
      </c>
      <c r="K20" s="3" t="s">
        <v>544</v>
      </c>
      <c r="L20" s="3" t="s">
        <v>939</v>
      </c>
      <c r="M20" s="3" t="s">
        <v>542</v>
      </c>
      <c r="N20" s="3" t="s">
        <v>16</v>
      </c>
      <c r="O20" s="3" t="s">
        <v>16</v>
      </c>
      <c r="P20" s="3">
        <v>3985.87</v>
      </c>
      <c r="Q20" s="54">
        <v>1.6888929003967906E-7</v>
      </c>
      <c r="R20" s="54">
        <v>1.4266332016741506E-7</v>
      </c>
      <c r="S20" s="54">
        <v>2.1653308367937681E-7</v>
      </c>
      <c r="T20" s="54">
        <v>1.3084463911762523E-7</v>
      </c>
      <c r="U20" s="54">
        <v>1.5881012017085546E-7</v>
      </c>
      <c r="V20" s="54">
        <v>1.8225954682504841E-7</v>
      </c>
      <c r="W20" s="54">
        <v>5.2808569388647097E-7</v>
      </c>
      <c r="X20" s="54">
        <v>4.7191430611352909E-7</v>
      </c>
      <c r="Y20" s="54">
        <v>1.0000000000000002E-6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f t="shared" si="4"/>
        <v>0</v>
      </c>
      <c r="AG20" s="54">
        <f t="shared" si="5"/>
        <v>0</v>
      </c>
      <c r="AH20" s="54">
        <f t="shared" si="6"/>
        <v>0</v>
      </c>
      <c r="AI20" s="54">
        <v>6.7317075449045553E-4</v>
      </c>
      <c r="AJ20" s="54">
        <v>5.6863744795569466E-4</v>
      </c>
      <c r="AK20" s="54">
        <v>8.6307272224511765E-4</v>
      </c>
      <c r="AL20" s="54">
        <v>5.2152972171976887E-4</v>
      </c>
      <c r="AM20" s="54">
        <v>6.3299649368540769E-4</v>
      </c>
      <c r="AN20" s="54">
        <v>7.2646285990355568E-4</v>
      </c>
      <c r="AO20" s="54">
        <v>2.1048809246912679E-3</v>
      </c>
      <c r="AP20" s="54">
        <v>1.8809890753087324E-3</v>
      </c>
      <c r="AQ20" s="54">
        <v>3.9858700000000007E-3</v>
      </c>
      <c r="AR20" s="54">
        <f t="shared" si="7"/>
        <v>0</v>
      </c>
      <c r="AS20" s="54">
        <f t="shared" si="8"/>
        <v>0</v>
      </c>
      <c r="AT20" s="54">
        <f t="shared" si="9"/>
        <v>0</v>
      </c>
      <c r="AU20" s="54">
        <f t="shared" si="10"/>
        <v>0</v>
      </c>
      <c r="AV20" s="54">
        <f t="shared" si="11"/>
        <v>0</v>
      </c>
      <c r="AW20" s="54">
        <f t="shared" si="12"/>
        <v>0</v>
      </c>
      <c r="AX20" s="54">
        <f t="shared" si="13"/>
        <v>0</v>
      </c>
      <c r="AY20" s="54">
        <f t="shared" si="14"/>
        <v>0</v>
      </c>
      <c r="AZ20" s="54">
        <f t="shared" si="15"/>
        <v>0</v>
      </c>
      <c r="BA20" s="54">
        <f t="shared" si="1"/>
        <v>1.3084463911762523E-7</v>
      </c>
      <c r="BB20" s="54">
        <f t="shared" si="2"/>
        <v>0</v>
      </c>
      <c r="BC20" s="54"/>
      <c r="BD20" s="54"/>
      <c r="BE20" s="54">
        <f t="shared" si="16"/>
        <v>0</v>
      </c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>
        <f t="shared" si="17"/>
        <v>0</v>
      </c>
      <c r="BW20" s="54">
        <f t="shared" si="18"/>
        <v>0</v>
      </c>
      <c r="BX20" s="54">
        <f t="shared" si="19"/>
        <v>0</v>
      </c>
      <c r="BY20" s="54">
        <f t="shared" si="20"/>
        <v>0</v>
      </c>
      <c r="BZ20" s="54">
        <f t="shared" si="21"/>
        <v>0</v>
      </c>
      <c r="CA20" s="54">
        <v>0</v>
      </c>
      <c r="CB20" s="54">
        <f t="shared" si="22"/>
        <v>0</v>
      </c>
      <c r="CC20" s="54">
        <f t="shared" si="23"/>
        <v>0</v>
      </c>
      <c r="CD20" s="54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</row>
    <row r="21" spans="1:93">
      <c r="A21" s="3" t="str">
        <f t="shared" si="3"/>
        <v>04X1BG5Phesgo 10ml</v>
      </c>
      <c r="B21" s="3" t="s">
        <v>548</v>
      </c>
      <c r="C21" s="3" t="s">
        <v>549</v>
      </c>
      <c r="D21" s="3" t="s">
        <v>7</v>
      </c>
      <c r="E21" s="3" t="s">
        <v>8</v>
      </c>
      <c r="F21" s="3" t="s">
        <v>22</v>
      </c>
      <c r="G21" s="3" t="s">
        <v>23</v>
      </c>
      <c r="H21" s="3" t="s">
        <v>28</v>
      </c>
      <c r="I21" s="3" t="s">
        <v>29</v>
      </c>
      <c r="J21" s="3" t="s">
        <v>561</v>
      </c>
      <c r="K21" s="3" t="s">
        <v>544</v>
      </c>
      <c r="L21" s="3" t="s">
        <v>939</v>
      </c>
      <c r="M21" s="3" t="s">
        <v>542</v>
      </c>
      <c r="N21" s="3" t="s">
        <v>17</v>
      </c>
      <c r="O21" s="3" t="s">
        <v>18</v>
      </c>
      <c r="P21" s="3">
        <v>6232.07</v>
      </c>
      <c r="Q21" s="54">
        <v>1.3688951515407721E-6</v>
      </c>
      <c r="R21" s="54">
        <v>1.2654877779580292E-6</v>
      </c>
      <c r="S21" s="54">
        <v>1.8760355506336405E-6</v>
      </c>
      <c r="T21" s="54">
        <v>1.6438957276147923E-6</v>
      </c>
      <c r="U21" s="54">
        <v>1.5083220670144609E-6</v>
      </c>
      <c r="V21" s="54">
        <v>1.9649834406779579E-6</v>
      </c>
      <c r="W21" s="54">
        <v>4.5104184801324422E-6</v>
      </c>
      <c r="X21" s="54">
        <v>5.1172012353072115E-6</v>
      </c>
      <c r="Y21" s="54">
        <v>9.6276197154396546E-6</v>
      </c>
      <c r="Z21" s="54">
        <v>0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f t="shared" si="4"/>
        <v>0</v>
      </c>
      <c r="AG21" s="54">
        <f t="shared" si="5"/>
        <v>0</v>
      </c>
      <c r="AH21" s="54">
        <f t="shared" si="6"/>
        <v>0</v>
      </c>
      <c r="AI21" s="54">
        <v>8.5310504070626996E-3</v>
      </c>
      <c r="AJ21" s="54">
        <v>7.8866084163788947E-3</v>
      </c>
      <c r="AK21" s="54">
        <v>1.1691584874037391E-2</v>
      </c>
      <c r="AL21" s="54">
        <v>1.0244873247196319E-2</v>
      </c>
      <c r="AM21" s="54">
        <v>9.3999687041788106E-3</v>
      </c>
      <c r="AN21" s="54">
        <v>1.224591435114588E-2</v>
      </c>
      <c r="AO21" s="54">
        <v>2.8109243697478983E-2</v>
      </c>
      <c r="AP21" s="54">
        <v>3.1890756302521008E-2</v>
      </c>
      <c r="AQ21" s="54">
        <v>5.9999999999999991E-2</v>
      </c>
      <c r="AR21" s="54">
        <f t="shared" si="7"/>
        <v>0</v>
      </c>
      <c r="AS21" s="54">
        <f t="shared" si="8"/>
        <v>0</v>
      </c>
      <c r="AT21" s="54">
        <f t="shared" si="9"/>
        <v>0</v>
      </c>
      <c r="AU21" s="54">
        <f t="shared" si="10"/>
        <v>0</v>
      </c>
      <c r="AV21" s="54">
        <f t="shared" si="11"/>
        <v>0</v>
      </c>
      <c r="AW21" s="54">
        <f t="shared" si="12"/>
        <v>0</v>
      </c>
      <c r="AX21" s="54">
        <f t="shared" si="13"/>
        <v>0</v>
      </c>
      <c r="AY21" s="54">
        <f t="shared" si="14"/>
        <v>0</v>
      </c>
      <c r="AZ21" s="54">
        <f t="shared" si="15"/>
        <v>0</v>
      </c>
      <c r="BA21" s="54">
        <f t="shared" si="1"/>
        <v>1.6438957276147923E-6</v>
      </c>
      <c r="BB21" s="54">
        <f t="shared" si="2"/>
        <v>0</v>
      </c>
      <c r="BC21" s="54">
        <f>SUM(CJ21:CL21)</f>
        <v>0</v>
      </c>
      <c r="BD21" s="54">
        <f>SUM(CM21:CO21)</f>
        <v>0</v>
      </c>
      <c r="BE21" s="54">
        <f t="shared" si="16"/>
        <v>0</v>
      </c>
      <c r="BF21" s="54">
        <f t="shared" ref="BF21:BK21" si="36">Z21</f>
        <v>0</v>
      </c>
      <c r="BG21" s="54">
        <f t="shared" si="36"/>
        <v>0</v>
      </c>
      <c r="BH21" s="54">
        <f t="shared" si="36"/>
        <v>0</v>
      </c>
      <c r="BI21" s="54">
        <f t="shared" si="36"/>
        <v>0</v>
      </c>
      <c r="BJ21" s="54">
        <f t="shared" si="36"/>
        <v>0</v>
      </c>
      <c r="BK21" s="54">
        <f t="shared" si="36"/>
        <v>0</v>
      </c>
      <c r="BL21" s="54">
        <v>0</v>
      </c>
      <c r="BM21" s="54">
        <v>0</v>
      </c>
      <c r="BN21" s="54">
        <f t="shared" ref="BN21:BN22" si="37">AVERAGE(BP21:BR21)</f>
        <v>0</v>
      </c>
      <c r="BO21" s="54">
        <f t="shared" ref="BO21:BO22" si="38">SUM(BS21:BU21)/1</f>
        <v>0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0</v>
      </c>
      <c r="BV21" s="54">
        <f t="shared" si="17"/>
        <v>0</v>
      </c>
      <c r="BW21" s="54">
        <f t="shared" si="18"/>
        <v>0</v>
      </c>
      <c r="BX21" s="54">
        <f t="shared" si="19"/>
        <v>0</v>
      </c>
      <c r="BY21" s="54">
        <f t="shared" si="20"/>
        <v>0</v>
      </c>
      <c r="BZ21" s="54">
        <f t="shared" si="21"/>
        <v>0</v>
      </c>
      <c r="CA21" s="54">
        <v>0</v>
      </c>
      <c r="CB21" s="54">
        <f t="shared" si="22"/>
        <v>0</v>
      </c>
      <c r="CC21" s="54">
        <f t="shared" si="23"/>
        <v>0</v>
      </c>
      <c r="CD21" s="54">
        <v>0</v>
      </c>
      <c r="CE21" s="54">
        <v>0</v>
      </c>
      <c r="CF21" s="54">
        <v>0</v>
      </c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54">
        <v>0</v>
      </c>
      <c r="CN21" s="54">
        <v>0</v>
      </c>
      <c r="CO21" s="54">
        <v>0</v>
      </c>
    </row>
    <row r="22" spans="1:93">
      <c r="A22" s="3" t="str">
        <f t="shared" si="3"/>
        <v>04X1BG5Phesgo 15ml</v>
      </c>
      <c r="B22" s="3" t="s">
        <v>548</v>
      </c>
      <c r="C22" s="3" t="s">
        <v>549</v>
      </c>
      <c r="D22" s="3" t="s">
        <v>7</v>
      </c>
      <c r="E22" s="3" t="s">
        <v>8</v>
      </c>
      <c r="F22" s="3" t="s">
        <v>22</v>
      </c>
      <c r="G22" s="3" t="s">
        <v>23</v>
      </c>
      <c r="H22" s="3" t="s">
        <v>28</v>
      </c>
      <c r="I22" s="3" t="s">
        <v>29</v>
      </c>
      <c r="J22" s="3" t="s">
        <v>561</v>
      </c>
      <c r="K22" s="3" t="s">
        <v>544</v>
      </c>
      <c r="L22" s="3" t="s">
        <v>939</v>
      </c>
      <c r="M22" s="3" t="s">
        <v>542</v>
      </c>
      <c r="N22" s="3" t="s">
        <v>17</v>
      </c>
      <c r="O22" s="3" t="s">
        <v>19</v>
      </c>
      <c r="P22" s="3">
        <v>8489.27</v>
      </c>
      <c r="Q22" s="54">
        <v>1.1779575864591419E-6</v>
      </c>
      <c r="R22" s="54">
        <v>1.1779575864591419E-6</v>
      </c>
      <c r="S22" s="54">
        <v>1.1779575864591419E-6</v>
      </c>
      <c r="T22" s="54">
        <v>1.1779575864591419E-6</v>
      </c>
      <c r="U22" s="54">
        <v>1.1779575864591419E-6</v>
      </c>
      <c r="V22" s="54">
        <v>1.1779575864591419E-6</v>
      </c>
      <c r="W22" s="54">
        <v>3.5338727593774257E-6</v>
      </c>
      <c r="X22" s="54">
        <v>3.5338727593774257E-6</v>
      </c>
      <c r="Y22" s="54">
        <v>7.0677455187548515E-6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f t="shared" si="4"/>
        <v>0</v>
      </c>
      <c r="AG22" s="54">
        <f t="shared" si="5"/>
        <v>0</v>
      </c>
      <c r="AH22" s="54">
        <f t="shared" si="6"/>
        <v>0</v>
      </c>
      <c r="AI22" s="54">
        <v>0.01</v>
      </c>
      <c r="AJ22" s="54">
        <v>0.01</v>
      </c>
      <c r="AK22" s="54">
        <v>0.01</v>
      </c>
      <c r="AL22" s="54">
        <v>0.01</v>
      </c>
      <c r="AM22" s="54">
        <v>0.01</v>
      </c>
      <c r="AN22" s="54">
        <v>0.01</v>
      </c>
      <c r="AO22" s="54">
        <v>0.03</v>
      </c>
      <c r="AP22" s="54">
        <v>0.03</v>
      </c>
      <c r="AQ22" s="54">
        <v>0.06</v>
      </c>
      <c r="AR22" s="54">
        <f t="shared" si="7"/>
        <v>0</v>
      </c>
      <c r="AS22" s="54">
        <f t="shared" si="8"/>
        <v>0</v>
      </c>
      <c r="AT22" s="54">
        <f t="shared" si="9"/>
        <v>0</v>
      </c>
      <c r="AU22" s="54">
        <f t="shared" si="10"/>
        <v>0</v>
      </c>
      <c r="AV22" s="54">
        <f t="shared" si="11"/>
        <v>0</v>
      </c>
      <c r="AW22" s="54">
        <f t="shared" si="12"/>
        <v>0</v>
      </c>
      <c r="AX22" s="54">
        <f t="shared" si="13"/>
        <v>0</v>
      </c>
      <c r="AY22" s="54">
        <f t="shared" si="14"/>
        <v>0</v>
      </c>
      <c r="AZ22" s="54">
        <f t="shared" si="15"/>
        <v>0</v>
      </c>
      <c r="BA22" s="54">
        <f t="shared" si="1"/>
        <v>1.1779575864591419E-6</v>
      </c>
      <c r="BB22" s="54">
        <f t="shared" si="2"/>
        <v>0</v>
      </c>
      <c r="BC22" s="54">
        <f>SUM(CJ22:CL22)*2</f>
        <v>0</v>
      </c>
      <c r="BD22" s="54">
        <f>SUM(CM22:CO22)*2</f>
        <v>0</v>
      </c>
      <c r="BE22" s="54">
        <f t="shared" si="16"/>
        <v>0</v>
      </c>
      <c r="BF22" s="54">
        <f t="shared" ref="BF22:BK22" si="39">Z22*2</f>
        <v>0</v>
      </c>
      <c r="BG22" s="54">
        <f t="shared" si="39"/>
        <v>0</v>
      </c>
      <c r="BH22" s="54">
        <f t="shared" si="39"/>
        <v>0</v>
      </c>
      <c r="BI22" s="54">
        <f t="shared" si="39"/>
        <v>0</v>
      </c>
      <c r="BJ22" s="54">
        <f t="shared" si="39"/>
        <v>0</v>
      </c>
      <c r="BK22" s="54">
        <f t="shared" si="39"/>
        <v>0</v>
      </c>
      <c r="BL22" s="54">
        <v>0</v>
      </c>
      <c r="BM22" s="54">
        <v>0</v>
      </c>
      <c r="BN22" s="54">
        <f t="shared" si="37"/>
        <v>0</v>
      </c>
      <c r="BO22" s="54">
        <f t="shared" si="38"/>
        <v>0</v>
      </c>
      <c r="BP22" s="54">
        <v>0</v>
      </c>
      <c r="BQ22" s="54">
        <v>0</v>
      </c>
      <c r="BR22" s="54">
        <v>0</v>
      </c>
      <c r="BS22" s="54">
        <v>0</v>
      </c>
      <c r="BT22" s="54">
        <v>0</v>
      </c>
      <c r="BU22" s="54">
        <v>0</v>
      </c>
      <c r="BV22" s="54">
        <f t="shared" si="17"/>
        <v>0</v>
      </c>
      <c r="BW22" s="54">
        <f t="shared" si="18"/>
        <v>0</v>
      </c>
      <c r="BX22" s="54">
        <f t="shared" si="19"/>
        <v>0</v>
      </c>
      <c r="BY22" s="54">
        <f t="shared" si="20"/>
        <v>0</v>
      </c>
      <c r="BZ22" s="54">
        <f t="shared" si="21"/>
        <v>0</v>
      </c>
      <c r="CA22" s="54">
        <v>0</v>
      </c>
      <c r="CB22" s="54">
        <f t="shared" si="22"/>
        <v>0</v>
      </c>
      <c r="CC22" s="54">
        <f t="shared" si="23"/>
        <v>0</v>
      </c>
      <c r="CD22" s="54">
        <v>0</v>
      </c>
      <c r="CE22" s="54">
        <v>0</v>
      </c>
      <c r="CF22" s="54">
        <v>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0</v>
      </c>
      <c r="CM22" s="54">
        <v>0</v>
      </c>
      <c r="CN22" s="54">
        <v>0</v>
      </c>
      <c r="CO22" s="54">
        <v>0</v>
      </c>
    </row>
    <row r="23" spans="1:93">
      <c r="A23" s="3" t="str">
        <f t="shared" si="3"/>
        <v>053yVewHerceptin IV</v>
      </c>
      <c r="B23" s="3" t="s">
        <v>548</v>
      </c>
      <c r="C23" s="3" t="s">
        <v>549</v>
      </c>
      <c r="D23" s="3" t="s">
        <v>7</v>
      </c>
      <c r="E23" s="3" t="s">
        <v>8</v>
      </c>
      <c r="F23" s="3" t="s">
        <v>24</v>
      </c>
      <c r="G23" s="3" t="s">
        <v>25</v>
      </c>
      <c r="H23" s="3" t="s">
        <v>28</v>
      </c>
      <c r="I23" s="3" t="s">
        <v>29</v>
      </c>
      <c r="J23" s="3" t="s">
        <v>561</v>
      </c>
      <c r="K23" s="3" t="s">
        <v>544</v>
      </c>
      <c r="L23" s="3" t="s">
        <v>939</v>
      </c>
      <c r="M23" s="3" t="s">
        <v>542</v>
      </c>
      <c r="N23" s="3" t="s">
        <v>11</v>
      </c>
      <c r="O23" s="3" t="s">
        <v>11</v>
      </c>
      <c r="P23" s="3">
        <v>4535.5</v>
      </c>
      <c r="Q23" s="54">
        <v>0.59050521263955225</v>
      </c>
      <c r="R23" s="54">
        <v>0.42304097773896093</v>
      </c>
      <c r="S23" s="54">
        <v>0.39352415872071667</v>
      </c>
      <c r="T23" s="54">
        <v>0.27788350221786096</v>
      </c>
      <c r="U23" s="54">
        <v>0.25319035377714311</v>
      </c>
      <c r="V23" s="54">
        <v>0.44077878884593918</v>
      </c>
      <c r="W23" s="54">
        <v>1.40707034909923</v>
      </c>
      <c r="X23" s="54">
        <v>0.97185264484094325</v>
      </c>
      <c r="Y23" s="54">
        <v>2.378922993940173</v>
      </c>
      <c r="Z23" s="54">
        <v>1</v>
      </c>
      <c r="AA23" s="54">
        <v>2</v>
      </c>
      <c r="AB23" s="54">
        <v>0</v>
      </c>
      <c r="AC23" s="54">
        <v>1</v>
      </c>
      <c r="AD23" s="54">
        <v>0</v>
      </c>
      <c r="AE23" s="54">
        <v>0</v>
      </c>
      <c r="AF23" s="54">
        <f t="shared" si="4"/>
        <v>3</v>
      </c>
      <c r="AG23" s="54">
        <f t="shared" si="5"/>
        <v>1</v>
      </c>
      <c r="AH23" s="54">
        <f t="shared" si="6"/>
        <v>4</v>
      </c>
      <c r="AI23" s="54">
        <v>2678.2363919266891</v>
      </c>
      <c r="AJ23" s="54">
        <v>1918.7023545350573</v>
      </c>
      <c r="AK23" s="54">
        <v>1784.8288218778105</v>
      </c>
      <c r="AL23" s="54">
        <v>1260.3406243091083</v>
      </c>
      <c r="AM23" s="54">
        <v>1148.3448495562325</v>
      </c>
      <c r="AN23" s="54">
        <v>1999.1521968107572</v>
      </c>
      <c r="AO23" s="54">
        <v>6381.7675683395573</v>
      </c>
      <c r="AP23" s="54">
        <v>4407.8376706760982</v>
      </c>
      <c r="AQ23" s="54">
        <v>10789.605239015655</v>
      </c>
      <c r="AR23" s="54">
        <f t="shared" si="7"/>
        <v>4535.5</v>
      </c>
      <c r="AS23" s="54">
        <f t="shared" si="8"/>
        <v>9071</v>
      </c>
      <c r="AT23" s="54">
        <f t="shared" si="9"/>
        <v>0</v>
      </c>
      <c r="AU23" s="54">
        <f t="shared" si="10"/>
        <v>4535.5</v>
      </c>
      <c r="AV23" s="54">
        <f t="shared" si="11"/>
        <v>0</v>
      </c>
      <c r="AW23" s="54">
        <f t="shared" si="12"/>
        <v>0</v>
      </c>
      <c r="AX23" s="54">
        <f t="shared" si="13"/>
        <v>13606.5</v>
      </c>
      <c r="AY23" s="54">
        <f t="shared" si="14"/>
        <v>4535.5</v>
      </c>
      <c r="AZ23" s="54">
        <f t="shared" si="15"/>
        <v>18142</v>
      </c>
      <c r="BA23" s="54">
        <f t="shared" si="1"/>
        <v>0.27788350221786096</v>
      </c>
      <c r="BB23" s="54">
        <f t="shared" si="2"/>
        <v>1</v>
      </c>
      <c r="BC23" s="54"/>
      <c r="BD23" s="54"/>
      <c r="BE23" s="54">
        <f t="shared" si="16"/>
        <v>0</v>
      </c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>
        <f t="shared" si="17"/>
        <v>4157.5416666666661</v>
      </c>
      <c r="BW23" s="54">
        <f t="shared" si="18"/>
        <v>18142</v>
      </c>
      <c r="BX23" s="54">
        <f t="shared" si="19"/>
        <v>13606.5</v>
      </c>
      <c r="BY23" s="54">
        <f t="shared" si="20"/>
        <v>4</v>
      </c>
      <c r="BZ23" s="54">
        <f t="shared" si="21"/>
        <v>3</v>
      </c>
      <c r="CA23" s="54">
        <v>0</v>
      </c>
      <c r="CB23" s="54">
        <f t="shared" si="22"/>
        <v>4</v>
      </c>
      <c r="CC23" s="54">
        <f t="shared" si="23"/>
        <v>0.91666666666666663</v>
      </c>
      <c r="CD23" s="54">
        <v>4</v>
      </c>
      <c r="CE23" s="54">
        <v>0</v>
      </c>
      <c r="CF23" s="54">
        <v>0</v>
      </c>
      <c r="CG23" s="54">
        <v>0</v>
      </c>
      <c r="CH23" s="54">
        <v>0</v>
      </c>
      <c r="CI23" s="54">
        <v>0</v>
      </c>
      <c r="CJ23" s="54">
        <v>2</v>
      </c>
      <c r="CK23" s="54">
        <v>0</v>
      </c>
      <c r="CL23" s="54">
        <v>2</v>
      </c>
      <c r="CM23" s="54">
        <v>1</v>
      </c>
      <c r="CN23" s="54">
        <v>1</v>
      </c>
      <c r="CO23" s="54">
        <v>1</v>
      </c>
    </row>
    <row r="24" spans="1:93">
      <c r="A24" s="3" t="str">
        <f t="shared" si="3"/>
        <v>053yVewHerceptin SC</v>
      </c>
      <c r="B24" s="3" t="s">
        <v>548</v>
      </c>
      <c r="C24" s="3" t="s">
        <v>549</v>
      </c>
      <c r="D24" s="3" t="s">
        <v>7</v>
      </c>
      <c r="E24" s="3" t="s">
        <v>8</v>
      </c>
      <c r="F24" s="3" t="s">
        <v>24</v>
      </c>
      <c r="G24" s="3" t="s">
        <v>25</v>
      </c>
      <c r="H24" s="3" t="s">
        <v>28</v>
      </c>
      <c r="I24" s="3" t="s">
        <v>29</v>
      </c>
      <c r="J24" s="3" t="s">
        <v>561</v>
      </c>
      <c r="K24" s="3" t="s">
        <v>544</v>
      </c>
      <c r="L24" s="3" t="s">
        <v>939</v>
      </c>
      <c r="M24" s="3" t="s">
        <v>542</v>
      </c>
      <c r="N24" s="3" t="s">
        <v>12</v>
      </c>
      <c r="O24" s="3" t="s">
        <v>12</v>
      </c>
      <c r="P24" s="3">
        <v>3444.49</v>
      </c>
      <c r="Q24" s="54">
        <v>1.2869445629604544E-7</v>
      </c>
      <c r="R24" s="54">
        <v>1.1923834167284972E-7</v>
      </c>
      <c r="S24" s="54">
        <v>1.8086442832285226E-7</v>
      </c>
      <c r="T24" s="54">
        <v>1.8512626147397511E-7</v>
      </c>
      <c r="U24" s="54">
        <v>1.6668434004097236E-7</v>
      </c>
      <c r="V24" s="54">
        <v>2.193921721933052E-7</v>
      </c>
      <c r="W24" s="54">
        <v>4.2879722629174739E-7</v>
      </c>
      <c r="X24" s="54">
        <v>5.7120277370825267E-7</v>
      </c>
      <c r="Y24" s="54">
        <v>1.0000000000000002E-6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f t="shared" si="4"/>
        <v>0</v>
      </c>
      <c r="AG24" s="54">
        <f t="shared" si="5"/>
        <v>0</v>
      </c>
      <c r="AH24" s="54">
        <f t="shared" si="6"/>
        <v>0</v>
      </c>
      <c r="AI24" s="54">
        <v>4.4328676776716558E-4</v>
      </c>
      <c r="AJ24" s="54">
        <v>4.1071527550871412E-4</v>
      </c>
      <c r="AK24" s="54">
        <v>6.2298571471378138E-4</v>
      </c>
      <c r="AL24" s="54">
        <v>6.3766555638449256E-4</v>
      </c>
      <c r="AM24" s="54">
        <v>5.7414254242772885E-4</v>
      </c>
      <c r="AN24" s="54">
        <v>7.5569414319811776E-4</v>
      </c>
      <c r="AO24" s="54">
        <v>1.476987757989661E-3</v>
      </c>
      <c r="AP24" s="54">
        <v>1.9675022420103392E-3</v>
      </c>
      <c r="AQ24" s="54">
        <v>3.4444900000000001E-3</v>
      </c>
      <c r="AR24" s="54">
        <f t="shared" si="7"/>
        <v>0</v>
      </c>
      <c r="AS24" s="54">
        <f t="shared" si="8"/>
        <v>0</v>
      </c>
      <c r="AT24" s="54">
        <f t="shared" si="9"/>
        <v>0</v>
      </c>
      <c r="AU24" s="54">
        <f t="shared" si="10"/>
        <v>0</v>
      </c>
      <c r="AV24" s="54">
        <f t="shared" si="11"/>
        <v>0</v>
      </c>
      <c r="AW24" s="54">
        <f t="shared" si="12"/>
        <v>0</v>
      </c>
      <c r="AX24" s="54">
        <f t="shared" si="13"/>
        <v>0</v>
      </c>
      <c r="AY24" s="54">
        <f t="shared" si="14"/>
        <v>0</v>
      </c>
      <c r="AZ24" s="54">
        <f t="shared" si="15"/>
        <v>0</v>
      </c>
      <c r="BA24" s="54">
        <f t="shared" si="1"/>
        <v>1.8512626147397511E-7</v>
      </c>
      <c r="BB24" s="54">
        <f t="shared" si="2"/>
        <v>0</v>
      </c>
      <c r="BC24" s="54"/>
      <c r="BD24" s="54"/>
      <c r="BE24" s="54">
        <f t="shared" si="16"/>
        <v>0</v>
      </c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>
        <f t="shared" si="17"/>
        <v>0</v>
      </c>
      <c r="BW24" s="54">
        <f t="shared" si="18"/>
        <v>0</v>
      </c>
      <c r="BX24" s="54">
        <f t="shared" si="19"/>
        <v>0</v>
      </c>
      <c r="BY24" s="54">
        <f t="shared" si="20"/>
        <v>0</v>
      </c>
      <c r="BZ24" s="54">
        <f t="shared" si="21"/>
        <v>0</v>
      </c>
      <c r="CA24" s="54">
        <v>0</v>
      </c>
      <c r="CB24" s="54">
        <f t="shared" si="22"/>
        <v>0</v>
      </c>
      <c r="CC24" s="54">
        <f t="shared" si="23"/>
        <v>0</v>
      </c>
      <c r="CD24" s="54">
        <v>0</v>
      </c>
      <c r="CE24" s="54">
        <v>0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</row>
    <row r="25" spans="1:93">
      <c r="A25" s="3" t="str">
        <f t="shared" si="3"/>
        <v>053yVewItovebi 3mg</v>
      </c>
      <c r="B25" s="3" t="s">
        <v>548</v>
      </c>
      <c r="C25" s="3" t="s">
        <v>549</v>
      </c>
      <c r="D25" s="3" t="s">
        <v>7</v>
      </c>
      <c r="E25" s="3" t="s">
        <v>8</v>
      </c>
      <c r="F25" s="3" t="s">
        <v>24</v>
      </c>
      <c r="G25" s="3" t="s">
        <v>25</v>
      </c>
      <c r="H25" s="3" t="s">
        <v>28</v>
      </c>
      <c r="I25" s="3" t="s">
        <v>29</v>
      </c>
      <c r="J25" s="3" t="s">
        <v>561</v>
      </c>
      <c r="K25" s="3" t="s">
        <v>544</v>
      </c>
      <c r="L25" s="3" t="s">
        <v>939</v>
      </c>
      <c r="M25" s="3" t="s">
        <v>542</v>
      </c>
      <c r="N25" s="3" t="s">
        <v>13</v>
      </c>
      <c r="O25" s="3" t="s">
        <v>14</v>
      </c>
      <c r="P25" s="3">
        <v>3566.02</v>
      </c>
      <c r="Q25" s="54">
        <v>7.5423782997919166E-8</v>
      </c>
      <c r="R25" s="54">
        <v>8.6118364644595899E-8</v>
      </c>
      <c r="S25" s="54">
        <v>1.7430625086372233E-7</v>
      </c>
      <c r="T25" s="54">
        <v>1.7644957539816278E-7</v>
      </c>
      <c r="U25" s="54">
        <v>2.1451535630448561E-7</v>
      </c>
      <c r="V25" s="54">
        <v>2.7318666979111423E-7</v>
      </c>
      <c r="W25" s="54">
        <v>3.3584839850623739E-7</v>
      </c>
      <c r="X25" s="54">
        <v>6.6415160149376262E-7</v>
      </c>
      <c r="Y25" s="54">
        <v>9.9999999999999995E-7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0</v>
      </c>
      <c r="AF25" s="54">
        <f t="shared" si="4"/>
        <v>0</v>
      </c>
      <c r="AG25" s="54">
        <f t="shared" si="5"/>
        <v>0</v>
      </c>
      <c r="AH25" s="54">
        <f t="shared" si="6"/>
        <v>0</v>
      </c>
      <c r="AI25" s="54">
        <v>2.6896271864623972E-4</v>
      </c>
      <c r="AJ25" s="54">
        <v>3.0709981068992184E-4</v>
      </c>
      <c r="AK25" s="54">
        <v>6.2157957670505104E-4</v>
      </c>
      <c r="AL25" s="54">
        <v>6.2922271486135634E-4</v>
      </c>
      <c r="AM25" s="54">
        <v>7.6496605088892172E-4</v>
      </c>
      <c r="AN25" s="54">
        <v>9.74189128208509E-4</v>
      </c>
      <c r="AO25" s="54">
        <v>1.1976421060412126E-3</v>
      </c>
      <c r="AP25" s="54">
        <v>2.3683778939587868E-3</v>
      </c>
      <c r="AQ25" s="54">
        <v>3.5660199999999996E-3</v>
      </c>
      <c r="AR25" s="54">
        <f t="shared" si="7"/>
        <v>0</v>
      </c>
      <c r="AS25" s="54">
        <f t="shared" si="8"/>
        <v>0</v>
      </c>
      <c r="AT25" s="54">
        <f t="shared" si="9"/>
        <v>0</v>
      </c>
      <c r="AU25" s="54">
        <f t="shared" si="10"/>
        <v>0</v>
      </c>
      <c r="AV25" s="54">
        <f t="shared" si="11"/>
        <v>0</v>
      </c>
      <c r="AW25" s="54">
        <f t="shared" si="12"/>
        <v>0</v>
      </c>
      <c r="AX25" s="54">
        <f t="shared" si="13"/>
        <v>0</v>
      </c>
      <c r="AY25" s="54">
        <f t="shared" si="14"/>
        <v>0</v>
      </c>
      <c r="AZ25" s="54">
        <f t="shared" si="15"/>
        <v>0</v>
      </c>
      <c r="BA25" s="54">
        <f t="shared" si="1"/>
        <v>1.7644957539816278E-7</v>
      </c>
      <c r="BB25" s="54">
        <f t="shared" si="2"/>
        <v>0</v>
      </c>
      <c r="BC25" s="54"/>
      <c r="BD25" s="54"/>
      <c r="BE25" s="54">
        <f t="shared" si="16"/>
        <v>0</v>
      </c>
      <c r="BF25" s="54"/>
      <c r="BG25" s="54"/>
      <c r="BH25" s="54"/>
      <c r="BI25" s="54"/>
      <c r="BJ25" s="54"/>
      <c r="BK25" s="54"/>
      <c r="BL25" s="54">
        <v>0</v>
      </c>
      <c r="BM25" s="54">
        <v>0</v>
      </c>
      <c r="BN25" s="54">
        <f t="shared" ref="BN25:BN26" si="40">AVERAGE(BP25:BR25)</f>
        <v>0</v>
      </c>
      <c r="BO25" s="54">
        <f t="shared" ref="BO25:BO26" si="41">SUM(BS25:BU25)/1</f>
        <v>0</v>
      </c>
      <c r="BP25" s="54">
        <v>0</v>
      </c>
      <c r="BQ25" s="54">
        <v>0</v>
      </c>
      <c r="BR25" s="54">
        <v>0</v>
      </c>
      <c r="BS25" s="54">
        <v>0</v>
      </c>
      <c r="BT25" s="54">
        <v>0</v>
      </c>
      <c r="BU25" s="54">
        <v>0</v>
      </c>
      <c r="BV25" s="54">
        <f t="shared" si="17"/>
        <v>0</v>
      </c>
      <c r="BW25" s="54">
        <f t="shared" si="18"/>
        <v>0</v>
      </c>
      <c r="BX25" s="54">
        <f t="shared" si="19"/>
        <v>0</v>
      </c>
      <c r="BY25" s="54">
        <f t="shared" si="20"/>
        <v>0</v>
      </c>
      <c r="BZ25" s="54">
        <f t="shared" si="21"/>
        <v>0</v>
      </c>
      <c r="CA25" s="54">
        <v>0</v>
      </c>
      <c r="CB25" s="54">
        <f t="shared" si="22"/>
        <v>0</v>
      </c>
      <c r="CC25" s="54">
        <f t="shared" si="23"/>
        <v>0</v>
      </c>
      <c r="CD25" s="54">
        <v>0</v>
      </c>
      <c r="CE25" s="54">
        <v>0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</row>
    <row r="26" spans="1:93">
      <c r="A26" s="3" t="str">
        <f t="shared" si="3"/>
        <v>053yVewItovebi 9mg</v>
      </c>
      <c r="B26" s="3" t="s">
        <v>548</v>
      </c>
      <c r="C26" s="3" t="s">
        <v>549</v>
      </c>
      <c r="D26" s="3" t="s">
        <v>7</v>
      </c>
      <c r="E26" s="3" t="s">
        <v>8</v>
      </c>
      <c r="F26" s="3" t="s">
        <v>24</v>
      </c>
      <c r="G26" s="3" t="s">
        <v>25</v>
      </c>
      <c r="H26" s="3" t="s">
        <v>28</v>
      </c>
      <c r="I26" s="3" t="s">
        <v>29</v>
      </c>
      <c r="J26" s="3" t="s">
        <v>561</v>
      </c>
      <c r="K26" s="3" t="s">
        <v>544</v>
      </c>
      <c r="L26" s="3" t="s">
        <v>939</v>
      </c>
      <c r="M26" s="3" t="s">
        <v>542</v>
      </c>
      <c r="N26" s="3" t="s">
        <v>13</v>
      </c>
      <c r="O26" s="3" t="s">
        <v>15</v>
      </c>
      <c r="P26" s="3">
        <v>10698.05</v>
      </c>
      <c r="Q26" s="54"/>
      <c r="R26" s="54"/>
      <c r="S26" s="54"/>
      <c r="T26" s="54"/>
      <c r="U26" s="54"/>
      <c r="V26" s="54"/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f t="shared" si="4"/>
        <v>0</v>
      </c>
      <c r="AG26" s="54">
        <f t="shared" si="5"/>
        <v>0</v>
      </c>
      <c r="AH26" s="54">
        <f t="shared" si="6"/>
        <v>0</v>
      </c>
      <c r="AI26" s="54"/>
      <c r="AJ26" s="54"/>
      <c r="AK26" s="54"/>
      <c r="AL26" s="54"/>
      <c r="AM26" s="54"/>
      <c r="AN26" s="54"/>
      <c r="AO26" s="54">
        <v>0</v>
      </c>
      <c r="AP26" s="54">
        <v>0</v>
      </c>
      <c r="AQ26" s="54">
        <v>0</v>
      </c>
      <c r="AR26" s="54">
        <f t="shared" si="7"/>
        <v>0</v>
      </c>
      <c r="AS26" s="54">
        <f t="shared" si="8"/>
        <v>0</v>
      </c>
      <c r="AT26" s="54">
        <f t="shared" si="9"/>
        <v>0</v>
      </c>
      <c r="AU26" s="54">
        <f t="shared" si="10"/>
        <v>0</v>
      </c>
      <c r="AV26" s="54">
        <f t="shared" si="11"/>
        <v>0</v>
      </c>
      <c r="AW26" s="54">
        <f t="shared" si="12"/>
        <v>0</v>
      </c>
      <c r="AX26" s="54">
        <f t="shared" si="13"/>
        <v>0</v>
      </c>
      <c r="AY26" s="54">
        <f t="shared" si="14"/>
        <v>0</v>
      </c>
      <c r="AZ26" s="54">
        <f t="shared" si="15"/>
        <v>0</v>
      </c>
      <c r="BA26" s="54">
        <f t="shared" si="1"/>
        <v>0</v>
      </c>
      <c r="BB26" s="54">
        <f t="shared" si="2"/>
        <v>0</v>
      </c>
      <c r="BC26" s="54"/>
      <c r="BD26" s="54"/>
      <c r="BE26" s="54">
        <f t="shared" si="16"/>
        <v>0</v>
      </c>
      <c r="BF26" s="54"/>
      <c r="BG26" s="54"/>
      <c r="BH26" s="54"/>
      <c r="BI26" s="54"/>
      <c r="BJ26" s="54"/>
      <c r="BK26" s="54"/>
      <c r="BL26" s="54">
        <v>0</v>
      </c>
      <c r="BM26" s="54">
        <v>0</v>
      </c>
      <c r="BN26" s="54">
        <f t="shared" si="40"/>
        <v>0</v>
      </c>
      <c r="BO26" s="54">
        <f t="shared" si="41"/>
        <v>0</v>
      </c>
      <c r="BP26" s="54">
        <v>0</v>
      </c>
      <c r="BQ26" s="54">
        <v>0</v>
      </c>
      <c r="BR26" s="54">
        <v>0</v>
      </c>
      <c r="BS26" s="54">
        <v>0</v>
      </c>
      <c r="BT26" s="54">
        <v>0</v>
      </c>
      <c r="BU26" s="54">
        <v>0</v>
      </c>
      <c r="BV26" s="54">
        <f t="shared" si="17"/>
        <v>0</v>
      </c>
      <c r="BW26" s="54">
        <f t="shared" si="18"/>
        <v>0</v>
      </c>
      <c r="BX26" s="54">
        <f t="shared" si="19"/>
        <v>0</v>
      </c>
      <c r="BY26" s="54">
        <f t="shared" si="20"/>
        <v>0</v>
      </c>
      <c r="BZ26" s="54">
        <f t="shared" si="21"/>
        <v>0</v>
      </c>
      <c r="CA26" s="54">
        <v>0</v>
      </c>
      <c r="CB26" s="54">
        <f t="shared" si="22"/>
        <v>0</v>
      </c>
      <c r="CC26" s="54">
        <f t="shared" si="23"/>
        <v>0</v>
      </c>
      <c r="CD26" s="54">
        <v>0</v>
      </c>
      <c r="CE26" s="54">
        <v>0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0</v>
      </c>
    </row>
    <row r="27" spans="1:93">
      <c r="A27" s="3" t="str">
        <f t="shared" si="3"/>
        <v>053yVewPerjeta</v>
      </c>
      <c r="B27" s="3" t="s">
        <v>548</v>
      </c>
      <c r="C27" s="3" t="s">
        <v>549</v>
      </c>
      <c r="D27" s="3" t="s">
        <v>7</v>
      </c>
      <c r="E27" s="3" t="s">
        <v>8</v>
      </c>
      <c r="F27" s="3" t="s">
        <v>24</v>
      </c>
      <c r="G27" s="3" t="s">
        <v>25</v>
      </c>
      <c r="H27" s="3" t="s">
        <v>28</v>
      </c>
      <c r="I27" s="3" t="s">
        <v>29</v>
      </c>
      <c r="J27" s="3" t="s">
        <v>561</v>
      </c>
      <c r="K27" s="3" t="s">
        <v>544</v>
      </c>
      <c r="L27" s="3" t="s">
        <v>939</v>
      </c>
      <c r="M27" s="3" t="s">
        <v>542</v>
      </c>
      <c r="N27" s="3" t="s">
        <v>16</v>
      </c>
      <c r="O27" s="3" t="s">
        <v>16</v>
      </c>
      <c r="P27" s="3">
        <v>3985.87</v>
      </c>
      <c r="Q27" s="54">
        <v>1.6888929003967906E-7</v>
      </c>
      <c r="R27" s="54">
        <v>1.4266332016741506E-7</v>
      </c>
      <c r="S27" s="54">
        <v>2.1653308367937681E-7</v>
      </c>
      <c r="T27" s="54">
        <v>1.3084463911762523E-7</v>
      </c>
      <c r="U27" s="54">
        <v>1.5881012017085546E-7</v>
      </c>
      <c r="V27" s="54">
        <v>1.8225954682504841E-7</v>
      </c>
      <c r="W27" s="54">
        <v>5.2808569388647097E-7</v>
      </c>
      <c r="X27" s="54">
        <v>4.7191430611352909E-7</v>
      </c>
      <c r="Y27" s="54">
        <v>1.0000000000000002E-6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f t="shared" si="4"/>
        <v>0</v>
      </c>
      <c r="AG27" s="54">
        <f t="shared" si="5"/>
        <v>0</v>
      </c>
      <c r="AH27" s="54">
        <f t="shared" si="6"/>
        <v>0</v>
      </c>
      <c r="AI27" s="54">
        <v>6.7317075449045553E-4</v>
      </c>
      <c r="AJ27" s="54">
        <v>5.6863744795569466E-4</v>
      </c>
      <c r="AK27" s="54">
        <v>8.6307272224511765E-4</v>
      </c>
      <c r="AL27" s="54">
        <v>5.2152972171976887E-4</v>
      </c>
      <c r="AM27" s="54">
        <v>6.3299649368540769E-4</v>
      </c>
      <c r="AN27" s="54">
        <v>7.2646285990355568E-4</v>
      </c>
      <c r="AO27" s="54">
        <v>2.1048809246912679E-3</v>
      </c>
      <c r="AP27" s="54">
        <v>1.8809890753087324E-3</v>
      </c>
      <c r="AQ27" s="54">
        <v>3.9858700000000007E-3</v>
      </c>
      <c r="AR27" s="54">
        <f t="shared" si="7"/>
        <v>0</v>
      </c>
      <c r="AS27" s="54">
        <f t="shared" si="8"/>
        <v>0</v>
      </c>
      <c r="AT27" s="54">
        <f t="shared" si="9"/>
        <v>0</v>
      </c>
      <c r="AU27" s="54">
        <f t="shared" si="10"/>
        <v>0</v>
      </c>
      <c r="AV27" s="54">
        <f t="shared" si="11"/>
        <v>0</v>
      </c>
      <c r="AW27" s="54">
        <f t="shared" si="12"/>
        <v>0</v>
      </c>
      <c r="AX27" s="54">
        <f t="shared" si="13"/>
        <v>0</v>
      </c>
      <c r="AY27" s="54">
        <f t="shared" si="14"/>
        <v>0</v>
      </c>
      <c r="AZ27" s="54">
        <f t="shared" si="15"/>
        <v>0</v>
      </c>
      <c r="BA27" s="54">
        <f t="shared" si="1"/>
        <v>1.3084463911762523E-7</v>
      </c>
      <c r="BB27" s="54">
        <f t="shared" si="2"/>
        <v>0</v>
      </c>
      <c r="BC27" s="54"/>
      <c r="BD27" s="54"/>
      <c r="BE27" s="54">
        <f t="shared" si="16"/>
        <v>0</v>
      </c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>
        <f t="shared" si="17"/>
        <v>0</v>
      </c>
      <c r="BW27" s="54">
        <f t="shared" si="18"/>
        <v>0</v>
      </c>
      <c r="BX27" s="54">
        <f t="shared" si="19"/>
        <v>0</v>
      </c>
      <c r="BY27" s="54">
        <f t="shared" si="20"/>
        <v>0</v>
      </c>
      <c r="BZ27" s="54">
        <f t="shared" si="21"/>
        <v>0</v>
      </c>
      <c r="CA27" s="54">
        <v>0</v>
      </c>
      <c r="CB27" s="54">
        <f t="shared" si="22"/>
        <v>0</v>
      </c>
      <c r="CC27" s="54">
        <f t="shared" si="23"/>
        <v>0</v>
      </c>
      <c r="CD27" s="54">
        <v>0</v>
      </c>
      <c r="CE27" s="54">
        <v>0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</row>
    <row r="28" spans="1:93">
      <c r="A28" s="3" t="str">
        <f t="shared" si="3"/>
        <v>053yVewPhesgo 10ml</v>
      </c>
      <c r="B28" s="3" t="s">
        <v>548</v>
      </c>
      <c r="C28" s="3" t="s">
        <v>549</v>
      </c>
      <c r="D28" s="3" t="s">
        <v>7</v>
      </c>
      <c r="E28" s="3" t="s">
        <v>8</v>
      </c>
      <c r="F28" s="3" t="s">
        <v>24</v>
      </c>
      <c r="G28" s="3" t="s">
        <v>25</v>
      </c>
      <c r="H28" s="3" t="s">
        <v>28</v>
      </c>
      <c r="I28" s="3" t="s">
        <v>29</v>
      </c>
      <c r="J28" s="3" t="s">
        <v>561</v>
      </c>
      <c r="K28" s="3" t="s">
        <v>544</v>
      </c>
      <c r="L28" s="3" t="s">
        <v>939</v>
      </c>
      <c r="M28" s="3" t="s">
        <v>542</v>
      </c>
      <c r="N28" s="3" t="s">
        <v>17</v>
      </c>
      <c r="O28" s="3" t="s">
        <v>18</v>
      </c>
      <c r="P28" s="3">
        <v>6232.07</v>
      </c>
      <c r="Q28" s="54">
        <v>8.3999764187501089E-2</v>
      </c>
      <c r="R28" s="54">
        <v>7.7654479786010117E-2</v>
      </c>
      <c r="S28" s="54">
        <v>0.1151189194601473</v>
      </c>
      <c r="T28" s="54">
        <v>0.10087435306086101</v>
      </c>
      <c r="U28" s="54">
        <v>9.2555280460585337E-2</v>
      </c>
      <c r="V28" s="54">
        <v>0.12057694085913671</v>
      </c>
      <c r="W28" s="54">
        <v>0.27677316343365849</v>
      </c>
      <c r="X28" s="54">
        <v>0.31400657438058305</v>
      </c>
      <c r="Y28" s="54">
        <v>0.59077973781424153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f t="shared" si="4"/>
        <v>0</v>
      </c>
      <c r="AG28" s="54">
        <f t="shared" si="5"/>
        <v>0</v>
      </c>
      <c r="AH28" s="54">
        <f t="shared" si="6"/>
        <v>0</v>
      </c>
      <c r="AI28" s="54">
        <v>523.49241039999993</v>
      </c>
      <c r="AJ28" s="54">
        <v>483.94815384000003</v>
      </c>
      <c r="AK28" s="54">
        <v>717.4291644000001</v>
      </c>
      <c r="AL28" s="54">
        <v>628.65602948000003</v>
      </c>
      <c r="AM28" s="54">
        <v>576.81098670000006</v>
      </c>
      <c r="AN28" s="54">
        <v>751.44393582000009</v>
      </c>
      <c r="AO28" s="54">
        <v>1724.8697286400002</v>
      </c>
      <c r="AP28" s="54">
        <v>1956.9109520000002</v>
      </c>
      <c r="AQ28" s="54">
        <v>3681.7806806400004</v>
      </c>
      <c r="AR28" s="54">
        <f t="shared" si="7"/>
        <v>0</v>
      </c>
      <c r="AS28" s="54">
        <f t="shared" si="8"/>
        <v>0</v>
      </c>
      <c r="AT28" s="54">
        <f t="shared" si="9"/>
        <v>0</v>
      </c>
      <c r="AU28" s="54">
        <f t="shared" si="10"/>
        <v>0</v>
      </c>
      <c r="AV28" s="54">
        <f t="shared" si="11"/>
        <v>0</v>
      </c>
      <c r="AW28" s="54">
        <f t="shared" si="12"/>
        <v>0</v>
      </c>
      <c r="AX28" s="54">
        <f t="shared" si="13"/>
        <v>0</v>
      </c>
      <c r="AY28" s="54">
        <f t="shared" si="14"/>
        <v>0</v>
      </c>
      <c r="AZ28" s="54">
        <f t="shared" si="15"/>
        <v>0</v>
      </c>
      <c r="BA28" s="54">
        <f t="shared" si="1"/>
        <v>0.10087435306086101</v>
      </c>
      <c r="BB28" s="54">
        <f t="shared" si="2"/>
        <v>0</v>
      </c>
      <c r="BC28" s="54">
        <f>SUM(CJ28:CL28)</f>
        <v>0</v>
      </c>
      <c r="BD28" s="54">
        <f>SUM(CM28:CO28)</f>
        <v>0</v>
      </c>
      <c r="BE28" s="54">
        <f t="shared" si="16"/>
        <v>0</v>
      </c>
      <c r="BF28" s="54">
        <f t="shared" ref="BF28:BK28" si="42">Z28</f>
        <v>0</v>
      </c>
      <c r="BG28" s="54">
        <f t="shared" si="42"/>
        <v>0</v>
      </c>
      <c r="BH28" s="54">
        <f t="shared" si="42"/>
        <v>0</v>
      </c>
      <c r="BI28" s="54">
        <f t="shared" si="42"/>
        <v>0</v>
      </c>
      <c r="BJ28" s="54">
        <f t="shared" si="42"/>
        <v>0</v>
      </c>
      <c r="BK28" s="54">
        <f t="shared" si="42"/>
        <v>0</v>
      </c>
      <c r="BL28" s="54">
        <v>0</v>
      </c>
      <c r="BM28" s="54">
        <v>0</v>
      </c>
      <c r="BN28" s="54">
        <f t="shared" ref="BN28:BN29" si="43">AVERAGE(BP28:BR28)</f>
        <v>0</v>
      </c>
      <c r="BO28" s="54">
        <f t="shared" ref="BO28:BO29" si="44">SUM(BS28:BU28)/1</f>
        <v>0</v>
      </c>
      <c r="BP28" s="54">
        <v>0</v>
      </c>
      <c r="BQ28" s="54">
        <v>0</v>
      </c>
      <c r="BR28" s="54">
        <v>0</v>
      </c>
      <c r="BS28" s="54">
        <v>0</v>
      </c>
      <c r="BT28" s="54">
        <v>0</v>
      </c>
      <c r="BU28" s="54">
        <v>0</v>
      </c>
      <c r="BV28" s="54">
        <f t="shared" si="17"/>
        <v>0</v>
      </c>
      <c r="BW28" s="54">
        <f t="shared" si="18"/>
        <v>0</v>
      </c>
      <c r="BX28" s="54">
        <f t="shared" si="19"/>
        <v>0</v>
      </c>
      <c r="BY28" s="54">
        <f t="shared" si="20"/>
        <v>0</v>
      </c>
      <c r="BZ28" s="54">
        <f t="shared" si="21"/>
        <v>0</v>
      </c>
      <c r="CA28" s="54">
        <v>0</v>
      </c>
      <c r="CB28" s="54">
        <f t="shared" si="22"/>
        <v>0</v>
      </c>
      <c r="CC28" s="54">
        <f t="shared" si="23"/>
        <v>0</v>
      </c>
      <c r="CD28" s="54">
        <v>0</v>
      </c>
      <c r="CE28" s="54">
        <v>0</v>
      </c>
      <c r="CF28" s="54">
        <v>0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0</v>
      </c>
    </row>
    <row r="29" spans="1:93">
      <c r="A29" s="3" t="str">
        <f t="shared" si="3"/>
        <v>053yVewPhesgo 15ml</v>
      </c>
      <c r="B29" s="3" t="s">
        <v>548</v>
      </c>
      <c r="C29" s="3" t="s">
        <v>549</v>
      </c>
      <c r="D29" s="3" t="s">
        <v>7</v>
      </c>
      <c r="E29" s="3" t="s">
        <v>8</v>
      </c>
      <c r="F29" s="3" t="s">
        <v>24</v>
      </c>
      <c r="G29" s="3" t="s">
        <v>25</v>
      </c>
      <c r="H29" s="3" t="s">
        <v>28</v>
      </c>
      <c r="I29" s="3" t="s">
        <v>29</v>
      </c>
      <c r="J29" s="3" t="s">
        <v>561</v>
      </c>
      <c r="K29" s="3" t="s">
        <v>544</v>
      </c>
      <c r="L29" s="3" t="s">
        <v>939</v>
      </c>
      <c r="M29" s="3" t="s">
        <v>542</v>
      </c>
      <c r="N29" s="3" t="s">
        <v>17</v>
      </c>
      <c r="O29" s="3" t="s">
        <v>19</v>
      </c>
      <c r="P29" s="3">
        <v>8489.27</v>
      </c>
      <c r="Q29" s="54">
        <v>1.1779575864591419E-6</v>
      </c>
      <c r="R29" s="54">
        <v>1.1779575864591419E-6</v>
      </c>
      <c r="S29" s="54">
        <v>1.1779575864591419E-6</v>
      </c>
      <c r="T29" s="54">
        <v>1.1779575864591419E-6</v>
      </c>
      <c r="U29" s="54">
        <v>1.1779575864591419E-6</v>
      </c>
      <c r="V29" s="54">
        <v>1.1779575864591419E-6</v>
      </c>
      <c r="W29" s="54">
        <v>3.5338727593774257E-6</v>
      </c>
      <c r="X29" s="54">
        <v>3.5338727593774257E-6</v>
      </c>
      <c r="Y29" s="54">
        <v>7.0677455187548515E-6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f t="shared" si="4"/>
        <v>0</v>
      </c>
      <c r="AG29" s="54">
        <f t="shared" si="5"/>
        <v>0</v>
      </c>
      <c r="AH29" s="54">
        <f t="shared" si="6"/>
        <v>0</v>
      </c>
      <c r="AI29" s="54">
        <v>0.01</v>
      </c>
      <c r="AJ29" s="54">
        <v>0.01</v>
      </c>
      <c r="AK29" s="54">
        <v>0.01</v>
      </c>
      <c r="AL29" s="54">
        <v>0.01</v>
      </c>
      <c r="AM29" s="54">
        <v>0.01</v>
      </c>
      <c r="AN29" s="54">
        <v>0.01</v>
      </c>
      <c r="AO29" s="54">
        <v>0.03</v>
      </c>
      <c r="AP29" s="54">
        <v>0.03</v>
      </c>
      <c r="AQ29" s="54">
        <v>0.06</v>
      </c>
      <c r="AR29" s="54">
        <f t="shared" si="7"/>
        <v>0</v>
      </c>
      <c r="AS29" s="54">
        <f t="shared" si="8"/>
        <v>0</v>
      </c>
      <c r="AT29" s="54">
        <f t="shared" si="9"/>
        <v>0</v>
      </c>
      <c r="AU29" s="54">
        <f t="shared" si="10"/>
        <v>0</v>
      </c>
      <c r="AV29" s="54">
        <f t="shared" si="11"/>
        <v>0</v>
      </c>
      <c r="AW29" s="54">
        <f t="shared" si="12"/>
        <v>0</v>
      </c>
      <c r="AX29" s="54">
        <f t="shared" si="13"/>
        <v>0</v>
      </c>
      <c r="AY29" s="54">
        <f t="shared" si="14"/>
        <v>0</v>
      </c>
      <c r="AZ29" s="54">
        <f t="shared" si="15"/>
        <v>0</v>
      </c>
      <c r="BA29" s="54">
        <f t="shared" si="1"/>
        <v>1.1779575864591419E-6</v>
      </c>
      <c r="BB29" s="54">
        <f t="shared" si="2"/>
        <v>0</v>
      </c>
      <c r="BC29" s="54">
        <f>SUM(CJ29:CL29)*2</f>
        <v>0</v>
      </c>
      <c r="BD29" s="54">
        <f>SUM(CM29:CO29)*2</f>
        <v>0</v>
      </c>
      <c r="BE29" s="54">
        <f t="shared" si="16"/>
        <v>0</v>
      </c>
      <c r="BF29" s="54">
        <f t="shared" ref="BF29:BK29" si="45">Z29*2</f>
        <v>0</v>
      </c>
      <c r="BG29" s="54">
        <f t="shared" si="45"/>
        <v>0</v>
      </c>
      <c r="BH29" s="54">
        <f t="shared" si="45"/>
        <v>0</v>
      </c>
      <c r="BI29" s="54">
        <f t="shared" si="45"/>
        <v>0</v>
      </c>
      <c r="BJ29" s="54">
        <f t="shared" si="45"/>
        <v>0</v>
      </c>
      <c r="BK29" s="54">
        <f t="shared" si="45"/>
        <v>0</v>
      </c>
      <c r="BL29" s="54">
        <v>0</v>
      </c>
      <c r="BM29" s="54">
        <v>0</v>
      </c>
      <c r="BN29" s="54">
        <f t="shared" si="43"/>
        <v>0</v>
      </c>
      <c r="BO29" s="54">
        <f t="shared" si="44"/>
        <v>0</v>
      </c>
      <c r="BP29" s="54">
        <v>0</v>
      </c>
      <c r="BQ29" s="54">
        <v>0</v>
      </c>
      <c r="BR29" s="54">
        <v>0</v>
      </c>
      <c r="BS29" s="54">
        <v>0</v>
      </c>
      <c r="BT29" s="54">
        <v>0</v>
      </c>
      <c r="BU29" s="54">
        <v>0</v>
      </c>
      <c r="BV29" s="54">
        <f t="shared" si="17"/>
        <v>0</v>
      </c>
      <c r="BW29" s="54">
        <f t="shared" si="18"/>
        <v>0</v>
      </c>
      <c r="BX29" s="54">
        <f t="shared" si="19"/>
        <v>0</v>
      </c>
      <c r="BY29" s="54">
        <f t="shared" si="20"/>
        <v>0</v>
      </c>
      <c r="BZ29" s="54">
        <f t="shared" si="21"/>
        <v>0</v>
      </c>
      <c r="CA29" s="54">
        <v>0</v>
      </c>
      <c r="CB29" s="54">
        <f t="shared" si="22"/>
        <v>0</v>
      </c>
      <c r="CC29" s="54">
        <f t="shared" si="23"/>
        <v>0</v>
      </c>
      <c r="CD29" s="54">
        <v>0</v>
      </c>
      <c r="CE29" s="54">
        <v>0</v>
      </c>
      <c r="CF29" s="54">
        <v>0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</row>
    <row r="30" spans="1:93">
      <c r="A30" s="3" t="str">
        <f t="shared" si="3"/>
        <v>FJFZ001Herceptin IV</v>
      </c>
      <c r="B30" s="3" t="s">
        <v>548</v>
      </c>
      <c r="C30" s="3" t="s">
        <v>549</v>
      </c>
      <c r="D30" s="3" t="s">
        <v>7</v>
      </c>
      <c r="E30" s="3" t="s">
        <v>8</v>
      </c>
      <c r="F30" s="3" t="s">
        <v>26</v>
      </c>
      <c r="G30" s="3" t="s">
        <v>27</v>
      </c>
      <c r="H30" s="3" t="s">
        <v>26</v>
      </c>
      <c r="I30" s="3" t="s">
        <v>27</v>
      </c>
      <c r="J30" s="3" t="s">
        <v>562</v>
      </c>
      <c r="K30" s="3" t="s">
        <v>544</v>
      </c>
      <c r="L30" s="3" t="s">
        <v>1047</v>
      </c>
      <c r="M30" s="3" t="s">
        <v>542</v>
      </c>
      <c r="N30" s="3" t="s">
        <v>11</v>
      </c>
      <c r="O30" s="3" t="s">
        <v>11</v>
      </c>
      <c r="P30" s="3">
        <v>4535.5</v>
      </c>
      <c r="Q30" s="54">
        <v>2.4822376098080742E-7</v>
      </c>
      <c r="R30" s="54">
        <v>1.7782878168674339E-7</v>
      </c>
      <c r="S30" s="54">
        <v>1.6542114214001052E-7</v>
      </c>
      <c r="T30" s="54">
        <v>1.1681063360424579E-7</v>
      </c>
      <c r="U30" s="54">
        <v>1.0643066396940739E-7</v>
      </c>
      <c r="V30" s="54">
        <v>1.8528501761878564E-7</v>
      </c>
      <c r="W30" s="54">
        <v>5.9147368480756133E-7</v>
      </c>
      <c r="X30" s="54">
        <v>4.0852631519243884E-7</v>
      </c>
      <c r="Y30" s="54">
        <v>1.0000000000000002E-6</v>
      </c>
      <c r="Z30" s="54">
        <v>0</v>
      </c>
      <c r="AA30" s="54">
        <v>0</v>
      </c>
      <c r="AB30" s="54">
        <v>0</v>
      </c>
      <c r="AC30" s="54">
        <v>12</v>
      </c>
      <c r="AD30" s="54">
        <v>0</v>
      </c>
      <c r="AE30" s="54">
        <v>0</v>
      </c>
      <c r="AF30" s="54">
        <f t="shared" si="4"/>
        <v>0</v>
      </c>
      <c r="AG30" s="54">
        <f t="shared" si="5"/>
        <v>12</v>
      </c>
      <c r="AH30" s="54">
        <f t="shared" si="6"/>
        <v>12</v>
      </c>
      <c r="AI30" s="54">
        <v>1.1258188679284522E-3</v>
      </c>
      <c r="AJ30" s="54">
        <v>8.0654243934022462E-4</v>
      </c>
      <c r="AK30" s="54">
        <v>7.5026759017601764E-4</v>
      </c>
      <c r="AL30" s="54">
        <v>5.297946287120568E-4</v>
      </c>
      <c r="AM30" s="54">
        <v>4.8271627643324723E-4</v>
      </c>
      <c r="AN30" s="54">
        <v>8.4036019741000226E-4</v>
      </c>
      <c r="AO30" s="54">
        <v>2.6826288974446943E-3</v>
      </c>
      <c r="AP30" s="54">
        <v>1.8528711025553063E-3</v>
      </c>
      <c r="AQ30" s="54">
        <v>4.5355000000000005E-3</v>
      </c>
      <c r="AR30" s="54">
        <f t="shared" si="7"/>
        <v>0</v>
      </c>
      <c r="AS30" s="54">
        <f t="shared" si="8"/>
        <v>0</v>
      </c>
      <c r="AT30" s="54">
        <f t="shared" si="9"/>
        <v>0</v>
      </c>
      <c r="AU30" s="54">
        <f t="shared" si="10"/>
        <v>54426</v>
      </c>
      <c r="AV30" s="54">
        <f t="shared" si="11"/>
        <v>0</v>
      </c>
      <c r="AW30" s="54">
        <f t="shared" si="12"/>
        <v>0</v>
      </c>
      <c r="AX30" s="54">
        <f t="shared" si="13"/>
        <v>0</v>
      </c>
      <c r="AY30" s="54">
        <f t="shared" si="14"/>
        <v>54426</v>
      </c>
      <c r="AZ30" s="54">
        <f t="shared" si="15"/>
        <v>54426</v>
      </c>
      <c r="BA30" s="54">
        <f t="shared" si="1"/>
        <v>1.1681063360424579E-7</v>
      </c>
      <c r="BB30" s="54">
        <f t="shared" si="2"/>
        <v>12</v>
      </c>
      <c r="BC30" s="54"/>
      <c r="BD30" s="54"/>
      <c r="BE30" s="54">
        <f t="shared" si="16"/>
        <v>0</v>
      </c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>
        <f t="shared" si="17"/>
        <v>27213</v>
      </c>
      <c r="BW30" s="54">
        <f t="shared" si="18"/>
        <v>0</v>
      </c>
      <c r="BX30" s="54">
        <f t="shared" si="19"/>
        <v>0</v>
      </c>
      <c r="BY30" s="54">
        <f t="shared" si="20"/>
        <v>0</v>
      </c>
      <c r="BZ30" s="54">
        <f t="shared" si="21"/>
        <v>0</v>
      </c>
      <c r="CA30" s="54">
        <v>0</v>
      </c>
      <c r="CB30" s="54">
        <f t="shared" si="22"/>
        <v>72</v>
      </c>
      <c r="CC30" s="54">
        <f t="shared" si="23"/>
        <v>6</v>
      </c>
      <c r="CD30" s="54">
        <v>72</v>
      </c>
      <c r="CE30" s="54">
        <v>0</v>
      </c>
      <c r="CF30" s="54">
        <v>0</v>
      </c>
      <c r="CG30" s="54">
        <v>0</v>
      </c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</row>
    <row r="31" spans="1:93">
      <c r="A31" s="3" t="str">
        <f t="shared" si="3"/>
        <v>FJFZ001Herceptin SC</v>
      </c>
      <c r="B31" s="3" t="s">
        <v>548</v>
      </c>
      <c r="C31" s="3" t="s">
        <v>549</v>
      </c>
      <c r="D31" s="3" t="s">
        <v>7</v>
      </c>
      <c r="E31" s="3" t="s">
        <v>8</v>
      </c>
      <c r="F31" s="3" t="s">
        <v>26</v>
      </c>
      <c r="G31" s="3" t="s">
        <v>27</v>
      </c>
      <c r="H31" s="3" t="s">
        <v>26</v>
      </c>
      <c r="I31" s="3" t="s">
        <v>27</v>
      </c>
      <c r="J31" s="3" t="s">
        <v>562</v>
      </c>
      <c r="K31" s="3" t="s">
        <v>544</v>
      </c>
      <c r="L31" s="3" t="s">
        <v>1047</v>
      </c>
      <c r="M31" s="3" t="s">
        <v>542</v>
      </c>
      <c r="N31" s="3" t="s">
        <v>12</v>
      </c>
      <c r="O31" s="3" t="s">
        <v>12</v>
      </c>
      <c r="P31" s="3">
        <v>3444.49</v>
      </c>
      <c r="Q31" s="54">
        <v>27.61343040337178</v>
      </c>
      <c r="R31" s="54">
        <v>25.584471499087222</v>
      </c>
      <c r="S31" s="54">
        <v>38.807322768045061</v>
      </c>
      <c r="T31" s="54">
        <v>39.721766455025616</v>
      </c>
      <c r="U31" s="54">
        <v>35.764760623918036</v>
      </c>
      <c r="V31" s="54">
        <v>47.074059382700447</v>
      </c>
      <c r="W31" s="54">
        <v>92.005224670504063</v>
      </c>
      <c r="X31" s="54">
        <v>122.56058646164411</v>
      </c>
      <c r="Y31" s="54">
        <v>214.56581113214816</v>
      </c>
      <c r="Z31" s="54">
        <v>2</v>
      </c>
      <c r="AA31" s="54">
        <v>4</v>
      </c>
      <c r="AB31" s="54">
        <v>2</v>
      </c>
      <c r="AC31" s="54">
        <v>3</v>
      </c>
      <c r="AD31" s="54">
        <v>0</v>
      </c>
      <c r="AE31" s="54">
        <v>0</v>
      </c>
      <c r="AF31" s="54">
        <f t="shared" si="4"/>
        <v>8</v>
      </c>
      <c r="AG31" s="54">
        <f t="shared" si="5"/>
        <v>3</v>
      </c>
      <c r="AH31" s="54">
        <f t="shared" si="6"/>
        <v>11</v>
      </c>
      <c r="AI31" s="54">
        <v>95114.18489011006</v>
      </c>
      <c r="AJ31" s="54">
        <v>88125.456233890945</v>
      </c>
      <c r="AK31" s="54">
        <v>133671.43520130354</v>
      </c>
      <c r="AL31" s="54">
        <v>136821.22733667117</v>
      </c>
      <c r="AM31" s="54">
        <v>123191.36032147943</v>
      </c>
      <c r="AN31" s="54">
        <v>162146.12680311783</v>
      </c>
      <c r="AO31" s="54">
        <v>316911.07632530457</v>
      </c>
      <c r="AP31" s="54">
        <v>422158.71446126839</v>
      </c>
      <c r="AQ31" s="54">
        <v>739069.79078657296</v>
      </c>
      <c r="AR31" s="54">
        <f t="shared" si="7"/>
        <v>6888.98</v>
      </c>
      <c r="AS31" s="54">
        <f t="shared" si="8"/>
        <v>13777.96</v>
      </c>
      <c r="AT31" s="54">
        <f t="shared" si="9"/>
        <v>6888.98</v>
      </c>
      <c r="AU31" s="54">
        <f t="shared" si="10"/>
        <v>10333.469999999999</v>
      </c>
      <c r="AV31" s="54">
        <f t="shared" si="11"/>
        <v>0</v>
      </c>
      <c r="AW31" s="54">
        <f t="shared" si="12"/>
        <v>0</v>
      </c>
      <c r="AX31" s="54">
        <f t="shared" si="13"/>
        <v>27555.919999999998</v>
      </c>
      <c r="AY31" s="54">
        <f t="shared" si="14"/>
        <v>10333.469999999999</v>
      </c>
      <c r="AZ31" s="54">
        <f t="shared" si="15"/>
        <v>37889.39</v>
      </c>
      <c r="BA31" s="54">
        <f t="shared" si="1"/>
        <v>39.721766455025616</v>
      </c>
      <c r="BB31" s="54">
        <f t="shared" si="2"/>
        <v>3</v>
      </c>
      <c r="BC31" s="54"/>
      <c r="BD31" s="54"/>
      <c r="BE31" s="54">
        <f t="shared" si="16"/>
        <v>0</v>
      </c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>
        <f t="shared" si="17"/>
        <v>111658.88416666666</v>
      </c>
      <c r="BW31" s="54">
        <f t="shared" si="18"/>
        <v>306559.61</v>
      </c>
      <c r="BX31" s="54">
        <f t="shared" si="19"/>
        <v>55111.839999999997</v>
      </c>
      <c r="BY31" s="54">
        <f t="shared" si="20"/>
        <v>89</v>
      </c>
      <c r="BZ31" s="54">
        <f t="shared" si="21"/>
        <v>16</v>
      </c>
      <c r="CA31" s="54">
        <v>0</v>
      </c>
      <c r="CB31" s="54">
        <f t="shared" si="22"/>
        <v>66</v>
      </c>
      <c r="CC31" s="54">
        <f t="shared" si="23"/>
        <v>32.416666666666664</v>
      </c>
      <c r="CD31" s="54">
        <v>60</v>
      </c>
      <c r="CE31" s="54">
        <v>60</v>
      </c>
      <c r="CF31" s="54">
        <v>60</v>
      </c>
      <c r="CG31" s="54">
        <v>33</v>
      </c>
      <c r="CH31" s="54">
        <v>66</v>
      </c>
      <c r="CI31" s="54">
        <v>5</v>
      </c>
      <c r="CJ31" s="54">
        <v>37</v>
      </c>
      <c r="CK31" s="54">
        <v>5</v>
      </c>
      <c r="CL31" s="54">
        <v>47</v>
      </c>
      <c r="CM31" s="54">
        <v>5</v>
      </c>
      <c r="CN31" s="54">
        <v>5</v>
      </c>
      <c r="CO31" s="54">
        <v>6</v>
      </c>
    </row>
    <row r="32" spans="1:93">
      <c r="A32" s="3" t="str">
        <f t="shared" si="3"/>
        <v>FJFZ001Itovebi 3mg</v>
      </c>
      <c r="B32" s="3" t="s">
        <v>548</v>
      </c>
      <c r="C32" s="3" t="s">
        <v>549</v>
      </c>
      <c r="D32" s="3" t="s">
        <v>7</v>
      </c>
      <c r="E32" s="3" t="s">
        <v>8</v>
      </c>
      <c r="F32" s="3" t="s">
        <v>26</v>
      </c>
      <c r="G32" s="3" t="s">
        <v>27</v>
      </c>
      <c r="H32" s="3" t="s">
        <v>26</v>
      </c>
      <c r="I32" s="3" t="s">
        <v>27</v>
      </c>
      <c r="J32" s="3" t="s">
        <v>562</v>
      </c>
      <c r="K32" s="3" t="s">
        <v>544</v>
      </c>
      <c r="L32" s="3" t="s">
        <v>1047</v>
      </c>
      <c r="M32" s="3" t="s">
        <v>542</v>
      </c>
      <c r="N32" s="3" t="s">
        <v>13</v>
      </c>
      <c r="O32" s="3" t="s">
        <v>14</v>
      </c>
      <c r="P32" s="3">
        <v>3566.02</v>
      </c>
      <c r="Q32" s="54">
        <v>2.1727014265198692</v>
      </c>
      <c r="R32" s="54">
        <v>2.480775774904235</v>
      </c>
      <c r="S32" s="54">
        <v>5.0211673937567927</v>
      </c>
      <c r="T32" s="54">
        <v>5.0829092487576517</v>
      </c>
      <c r="U32" s="54">
        <v>6.1794543064225813</v>
      </c>
      <c r="V32" s="54">
        <v>7.8695743380803576</v>
      </c>
      <c r="W32" s="54">
        <v>9.6746445951808973</v>
      </c>
      <c r="X32" s="54">
        <v>19.131937893260591</v>
      </c>
      <c r="Y32" s="54">
        <v>28.806582488441489</v>
      </c>
      <c r="Z32" s="54">
        <v>1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f t="shared" si="4"/>
        <v>1</v>
      </c>
      <c r="AG32" s="54">
        <f t="shared" si="5"/>
        <v>0</v>
      </c>
      <c r="AH32" s="54">
        <f t="shared" si="6"/>
        <v>1</v>
      </c>
      <c r="AI32" s="54">
        <v>7747.8967409983834</v>
      </c>
      <c r="AJ32" s="54">
        <v>8846.4960288239999</v>
      </c>
      <c r="AK32" s="54">
        <v>17905.583349484597</v>
      </c>
      <c r="AL32" s="54">
        <v>18125.75603925476</v>
      </c>
      <c r="AM32" s="54">
        <v>22036.057645789053</v>
      </c>
      <c r="AN32" s="54">
        <v>28063.059481081316</v>
      </c>
      <c r="AO32" s="54">
        <v>34499.976119306986</v>
      </c>
      <c r="AP32" s="54">
        <v>68224.873166125137</v>
      </c>
      <c r="AQ32" s="54">
        <v>102724.84928543212</v>
      </c>
      <c r="AR32" s="54">
        <f t="shared" si="7"/>
        <v>3566.02</v>
      </c>
      <c r="AS32" s="54">
        <f t="shared" si="8"/>
        <v>0</v>
      </c>
      <c r="AT32" s="54">
        <f t="shared" si="9"/>
        <v>0</v>
      </c>
      <c r="AU32" s="54">
        <f t="shared" si="10"/>
        <v>0</v>
      </c>
      <c r="AV32" s="54">
        <f t="shared" si="11"/>
        <v>0</v>
      </c>
      <c r="AW32" s="54">
        <f t="shared" si="12"/>
        <v>0</v>
      </c>
      <c r="AX32" s="54">
        <f t="shared" si="13"/>
        <v>3566.02</v>
      </c>
      <c r="AY32" s="54">
        <f t="shared" si="14"/>
        <v>0</v>
      </c>
      <c r="AZ32" s="54">
        <f t="shared" si="15"/>
        <v>3566.02</v>
      </c>
      <c r="BA32" s="54">
        <f t="shared" si="1"/>
        <v>5.0829092487576517</v>
      </c>
      <c r="BB32" s="54">
        <f t="shared" si="2"/>
        <v>0</v>
      </c>
      <c r="BC32" s="54"/>
      <c r="BD32" s="54"/>
      <c r="BE32" s="54">
        <f t="shared" si="16"/>
        <v>0</v>
      </c>
      <c r="BF32" s="54"/>
      <c r="BG32" s="54"/>
      <c r="BH32" s="54"/>
      <c r="BI32" s="54"/>
      <c r="BJ32" s="54"/>
      <c r="BK32" s="54"/>
      <c r="BL32" s="54">
        <v>1</v>
      </c>
      <c r="BM32" s="54">
        <v>3</v>
      </c>
      <c r="BN32" s="54">
        <f t="shared" ref="BN32:BN33" si="46">AVERAGE(BP32:BR32)</f>
        <v>0.66666666666666663</v>
      </c>
      <c r="BO32" s="54">
        <f t="shared" ref="BO32:BO33" si="47">SUM(BS32:BU32)/1</f>
        <v>2</v>
      </c>
      <c r="BP32" s="54">
        <v>2</v>
      </c>
      <c r="BQ32" s="54">
        <v>0</v>
      </c>
      <c r="BR32" s="54">
        <v>0</v>
      </c>
      <c r="BS32" s="54">
        <v>2</v>
      </c>
      <c r="BT32" s="54">
        <v>0</v>
      </c>
      <c r="BU32" s="54">
        <v>0</v>
      </c>
      <c r="BV32" s="54">
        <f t="shared" si="17"/>
        <v>0</v>
      </c>
      <c r="BW32" s="54">
        <f t="shared" si="18"/>
        <v>0</v>
      </c>
      <c r="BX32" s="54">
        <f t="shared" si="19"/>
        <v>0</v>
      </c>
      <c r="BY32" s="54">
        <f t="shared" si="20"/>
        <v>0</v>
      </c>
      <c r="BZ32" s="54">
        <f t="shared" si="21"/>
        <v>0</v>
      </c>
      <c r="CA32" s="54">
        <v>0</v>
      </c>
      <c r="CB32" s="54">
        <f t="shared" si="22"/>
        <v>0</v>
      </c>
      <c r="CC32" s="54">
        <f t="shared" si="23"/>
        <v>0</v>
      </c>
      <c r="CD32" s="54">
        <v>0</v>
      </c>
      <c r="CE32" s="54">
        <v>0</v>
      </c>
      <c r="CF32" s="54">
        <v>0</v>
      </c>
      <c r="CG32" s="54">
        <v>0</v>
      </c>
      <c r="CH32" s="54">
        <v>0</v>
      </c>
      <c r="CI32" s="54">
        <v>0</v>
      </c>
      <c r="CJ32" s="54">
        <v>0</v>
      </c>
      <c r="CK32" s="54">
        <v>0</v>
      </c>
      <c r="CL32" s="54">
        <v>0</v>
      </c>
      <c r="CM32" s="54">
        <v>0</v>
      </c>
      <c r="CN32" s="54">
        <v>0</v>
      </c>
      <c r="CO32" s="54">
        <v>0</v>
      </c>
    </row>
    <row r="33" spans="1:93">
      <c r="A33" s="3" t="str">
        <f t="shared" si="3"/>
        <v>FJFZ001Itovebi 9mg</v>
      </c>
      <c r="B33" s="3" t="s">
        <v>548</v>
      </c>
      <c r="C33" s="3" t="s">
        <v>549</v>
      </c>
      <c r="D33" s="3" t="s">
        <v>7</v>
      </c>
      <c r="E33" s="3" t="s">
        <v>8</v>
      </c>
      <c r="F33" s="3" t="s">
        <v>26</v>
      </c>
      <c r="G33" s="3" t="s">
        <v>27</v>
      </c>
      <c r="H33" s="3" t="s">
        <v>26</v>
      </c>
      <c r="I33" s="3" t="s">
        <v>27</v>
      </c>
      <c r="J33" s="3" t="s">
        <v>562</v>
      </c>
      <c r="K33" s="3" t="s">
        <v>544</v>
      </c>
      <c r="L33" s="3" t="s">
        <v>1047</v>
      </c>
      <c r="M33" s="3" t="s">
        <v>542</v>
      </c>
      <c r="N33" s="3" t="s">
        <v>13</v>
      </c>
      <c r="O33" s="3" t="s">
        <v>15</v>
      </c>
      <c r="P33" s="3">
        <v>10698.05</v>
      </c>
      <c r="Q33" s="54"/>
      <c r="R33" s="54"/>
      <c r="S33" s="54"/>
      <c r="T33" s="54"/>
      <c r="U33" s="54"/>
      <c r="V33" s="54"/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f t="shared" si="4"/>
        <v>0</v>
      </c>
      <c r="AG33" s="54">
        <f t="shared" si="5"/>
        <v>0</v>
      </c>
      <c r="AH33" s="54">
        <f t="shared" si="6"/>
        <v>0</v>
      </c>
      <c r="AI33" s="54"/>
      <c r="AJ33" s="54"/>
      <c r="AK33" s="54"/>
      <c r="AL33" s="54"/>
      <c r="AM33" s="54"/>
      <c r="AN33" s="54"/>
      <c r="AO33" s="54">
        <v>0</v>
      </c>
      <c r="AP33" s="54">
        <v>0</v>
      </c>
      <c r="AQ33" s="54">
        <v>0</v>
      </c>
      <c r="AR33" s="54">
        <f t="shared" si="7"/>
        <v>0</v>
      </c>
      <c r="AS33" s="54">
        <f t="shared" si="8"/>
        <v>0</v>
      </c>
      <c r="AT33" s="54">
        <f t="shared" si="9"/>
        <v>0</v>
      </c>
      <c r="AU33" s="54">
        <f t="shared" si="10"/>
        <v>0</v>
      </c>
      <c r="AV33" s="54">
        <f t="shared" si="11"/>
        <v>0</v>
      </c>
      <c r="AW33" s="54">
        <f t="shared" si="12"/>
        <v>0</v>
      </c>
      <c r="AX33" s="54">
        <f t="shared" si="13"/>
        <v>0</v>
      </c>
      <c r="AY33" s="54">
        <f t="shared" si="14"/>
        <v>0</v>
      </c>
      <c r="AZ33" s="54">
        <f t="shared" si="15"/>
        <v>0</v>
      </c>
      <c r="BA33" s="54">
        <f t="shared" si="1"/>
        <v>0</v>
      </c>
      <c r="BB33" s="54">
        <f t="shared" si="2"/>
        <v>0</v>
      </c>
      <c r="BC33" s="54"/>
      <c r="BD33" s="54"/>
      <c r="BE33" s="54">
        <f t="shared" si="16"/>
        <v>0</v>
      </c>
      <c r="BF33" s="54"/>
      <c r="BG33" s="54"/>
      <c r="BH33" s="54"/>
      <c r="BI33" s="54"/>
      <c r="BJ33" s="54"/>
      <c r="BK33" s="54"/>
      <c r="BL33" s="54">
        <v>0</v>
      </c>
      <c r="BM33" s="54">
        <v>0</v>
      </c>
      <c r="BN33" s="54">
        <f t="shared" si="46"/>
        <v>1</v>
      </c>
      <c r="BO33" s="54">
        <f t="shared" si="47"/>
        <v>0</v>
      </c>
      <c r="BP33" s="54">
        <v>1</v>
      </c>
      <c r="BQ33" s="54">
        <v>0</v>
      </c>
      <c r="BR33" s="54">
        <v>2</v>
      </c>
      <c r="BS33" s="54">
        <v>0</v>
      </c>
      <c r="BT33" s="54">
        <v>0</v>
      </c>
      <c r="BU33" s="54">
        <v>0</v>
      </c>
      <c r="BV33" s="54">
        <f t="shared" si="17"/>
        <v>0</v>
      </c>
      <c r="BW33" s="54">
        <f t="shared" si="18"/>
        <v>0</v>
      </c>
      <c r="BX33" s="54">
        <f t="shared" si="19"/>
        <v>0</v>
      </c>
      <c r="BY33" s="54">
        <f t="shared" si="20"/>
        <v>0</v>
      </c>
      <c r="BZ33" s="54">
        <f t="shared" si="21"/>
        <v>0</v>
      </c>
      <c r="CA33" s="54">
        <v>0</v>
      </c>
      <c r="CB33" s="54">
        <f t="shared" si="22"/>
        <v>0</v>
      </c>
      <c r="CC33" s="54">
        <f t="shared" si="23"/>
        <v>0</v>
      </c>
      <c r="CD33" s="54">
        <v>0</v>
      </c>
      <c r="CE33" s="54">
        <v>0</v>
      </c>
      <c r="CF33" s="54">
        <v>0</v>
      </c>
      <c r="CG33" s="54">
        <v>0</v>
      </c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54">
        <v>0</v>
      </c>
      <c r="CN33" s="54">
        <v>0</v>
      </c>
      <c r="CO33" s="54">
        <v>0</v>
      </c>
    </row>
    <row r="34" spans="1:93">
      <c r="A34" s="3" t="str">
        <f t="shared" si="3"/>
        <v>FJFZ001Perjeta</v>
      </c>
      <c r="B34" s="3" t="s">
        <v>548</v>
      </c>
      <c r="C34" s="3" t="s">
        <v>549</v>
      </c>
      <c r="D34" s="3" t="s">
        <v>7</v>
      </c>
      <c r="E34" s="3" t="s">
        <v>8</v>
      </c>
      <c r="F34" s="3" t="s">
        <v>26</v>
      </c>
      <c r="G34" s="3" t="s">
        <v>27</v>
      </c>
      <c r="H34" s="3" t="s">
        <v>26</v>
      </c>
      <c r="I34" s="3" t="s">
        <v>27</v>
      </c>
      <c r="J34" s="3" t="s">
        <v>562</v>
      </c>
      <c r="K34" s="3" t="s">
        <v>544</v>
      </c>
      <c r="L34" s="3" t="s">
        <v>1047</v>
      </c>
      <c r="M34" s="3" t="s">
        <v>542</v>
      </c>
      <c r="N34" s="3" t="s">
        <v>16</v>
      </c>
      <c r="O34" s="3" t="s">
        <v>16</v>
      </c>
      <c r="P34" s="3">
        <v>3985.87</v>
      </c>
      <c r="Q34" s="54">
        <v>52.784848690455021</v>
      </c>
      <c r="R34" s="54">
        <v>44.588154565311562</v>
      </c>
      <c r="S34" s="54">
        <v>67.67549354851478</v>
      </c>
      <c r="T34" s="54">
        <v>40.894330695323497</v>
      </c>
      <c r="U34" s="54">
        <v>49.634693601720556</v>
      </c>
      <c r="V34" s="54">
        <v>56.963603786189289</v>
      </c>
      <c r="W34" s="54">
        <v>165.04849680428134</v>
      </c>
      <c r="X34" s="54">
        <v>147.49262808323334</v>
      </c>
      <c r="Y34" s="54">
        <v>312.54112488751468</v>
      </c>
      <c r="Z34" s="54">
        <v>105</v>
      </c>
      <c r="AA34" s="54">
        <v>0</v>
      </c>
      <c r="AB34" s="54">
        <v>105</v>
      </c>
      <c r="AC34" s="54">
        <v>105</v>
      </c>
      <c r="AD34" s="54">
        <v>0</v>
      </c>
      <c r="AE34" s="54">
        <v>0</v>
      </c>
      <c r="AF34" s="54">
        <f t="shared" si="4"/>
        <v>210</v>
      </c>
      <c r="AG34" s="54">
        <f t="shared" si="5"/>
        <v>105</v>
      </c>
      <c r="AH34" s="54">
        <f t="shared" si="6"/>
        <v>315</v>
      </c>
      <c r="AI34" s="54">
        <v>210393.54484982396</v>
      </c>
      <c r="AJ34" s="54">
        <v>177722.58763723841</v>
      </c>
      <c r="AK34" s="54">
        <v>269745.71947021858</v>
      </c>
      <c r="AL34" s="54">
        <v>162999.48588856906</v>
      </c>
      <c r="AM34" s="54">
        <v>197837.43618628991</v>
      </c>
      <c r="AN34" s="54">
        <v>227049.51942325829</v>
      </c>
      <c r="AO34" s="54">
        <v>657861.85195728089</v>
      </c>
      <c r="AP34" s="54">
        <v>587886.44149811729</v>
      </c>
      <c r="AQ34" s="54">
        <v>1245748.2934553982</v>
      </c>
      <c r="AR34" s="54">
        <f t="shared" si="7"/>
        <v>418516.35</v>
      </c>
      <c r="AS34" s="54">
        <f t="shared" si="8"/>
        <v>0</v>
      </c>
      <c r="AT34" s="54">
        <f t="shared" si="9"/>
        <v>418516.35</v>
      </c>
      <c r="AU34" s="54">
        <f t="shared" si="10"/>
        <v>418516.35</v>
      </c>
      <c r="AV34" s="54">
        <f t="shared" si="11"/>
        <v>0</v>
      </c>
      <c r="AW34" s="54">
        <f t="shared" si="12"/>
        <v>0</v>
      </c>
      <c r="AX34" s="54">
        <f t="shared" si="13"/>
        <v>837032.7</v>
      </c>
      <c r="AY34" s="54">
        <f t="shared" si="14"/>
        <v>418516.35</v>
      </c>
      <c r="AZ34" s="54">
        <f t="shared" si="15"/>
        <v>1255549.0499999998</v>
      </c>
      <c r="BA34" s="54">
        <f t="shared" si="1"/>
        <v>40.894330695323497</v>
      </c>
      <c r="BB34" s="54">
        <f t="shared" si="2"/>
        <v>105</v>
      </c>
      <c r="BC34" s="54"/>
      <c r="BD34" s="54"/>
      <c r="BE34" s="54">
        <f t="shared" si="16"/>
        <v>0</v>
      </c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>
        <f t="shared" si="17"/>
        <v>378325.4941666667</v>
      </c>
      <c r="BW34" s="54">
        <f t="shared" si="18"/>
        <v>1247577.31</v>
      </c>
      <c r="BX34" s="54">
        <f t="shared" si="19"/>
        <v>837032.7</v>
      </c>
      <c r="BY34" s="54">
        <f t="shared" si="20"/>
        <v>313</v>
      </c>
      <c r="BZ34" s="54">
        <f t="shared" si="21"/>
        <v>210</v>
      </c>
      <c r="CA34" s="54">
        <v>0</v>
      </c>
      <c r="CB34" s="54">
        <f t="shared" si="22"/>
        <v>210</v>
      </c>
      <c r="CC34" s="54">
        <f t="shared" si="23"/>
        <v>94.916666666666671</v>
      </c>
      <c r="CD34" s="54">
        <v>106</v>
      </c>
      <c r="CE34" s="54">
        <v>105</v>
      </c>
      <c r="CF34" s="54">
        <v>90</v>
      </c>
      <c r="CG34" s="54">
        <v>105</v>
      </c>
      <c r="CH34" s="54">
        <v>105</v>
      </c>
      <c r="CI34" s="54">
        <v>105</v>
      </c>
      <c r="CJ34" s="54">
        <v>103</v>
      </c>
      <c r="CK34" s="54">
        <v>105</v>
      </c>
      <c r="CL34" s="54">
        <v>105</v>
      </c>
      <c r="CM34" s="54">
        <v>0</v>
      </c>
      <c r="CN34" s="54">
        <v>210</v>
      </c>
      <c r="CO34" s="54">
        <v>0</v>
      </c>
    </row>
    <row r="35" spans="1:93">
      <c r="A35" s="3" t="str">
        <f t="shared" si="3"/>
        <v>FJFZ001Phesgo 10ml</v>
      </c>
      <c r="B35" s="3" t="s">
        <v>548</v>
      </c>
      <c r="C35" s="3" t="s">
        <v>549</v>
      </c>
      <c r="D35" s="3" t="s">
        <v>7</v>
      </c>
      <c r="E35" s="3" t="s">
        <v>8</v>
      </c>
      <c r="F35" s="3" t="s">
        <v>26</v>
      </c>
      <c r="G35" s="3" t="s">
        <v>27</v>
      </c>
      <c r="H35" s="3" t="s">
        <v>26</v>
      </c>
      <c r="I35" s="3" t="s">
        <v>27</v>
      </c>
      <c r="J35" s="3" t="s">
        <v>562</v>
      </c>
      <c r="K35" s="3" t="s">
        <v>544</v>
      </c>
      <c r="L35" s="3" t="s">
        <v>1047</v>
      </c>
      <c r="M35" s="3" t="s">
        <v>542</v>
      </c>
      <c r="N35" s="3" t="s">
        <v>17</v>
      </c>
      <c r="O35" s="3" t="s">
        <v>18</v>
      </c>
      <c r="P35" s="3">
        <v>6232.07</v>
      </c>
      <c r="Q35" s="54">
        <v>64.676140207739977</v>
      </c>
      <c r="R35" s="54">
        <v>58.119561975444761</v>
      </c>
      <c r="S35" s="54">
        <v>84.702189785360247</v>
      </c>
      <c r="T35" s="54">
        <v>77.127852524443725</v>
      </c>
      <c r="U35" s="54">
        <v>70.317679710044985</v>
      </c>
      <c r="V35" s="54">
        <v>90.532435326854497</v>
      </c>
      <c r="W35" s="54">
        <v>207.49789196854499</v>
      </c>
      <c r="X35" s="54">
        <v>237.97796756134323</v>
      </c>
      <c r="Y35" s="54">
        <v>445.47585952988823</v>
      </c>
      <c r="Z35" s="54">
        <v>45</v>
      </c>
      <c r="AA35" s="54">
        <v>36</v>
      </c>
      <c r="AB35" s="54">
        <v>39</v>
      </c>
      <c r="AC35" s="54">
        <v>32</v>
      </c>
      <c r="AD35" s="54">
        <v>0</v>
      </c>
      <c r="AE35" s="54">
        <v>0</v>
      </c>
      <c r="AF35" s="54">
        <f t="shared" si="4"/>
        <v>120</v>
      </c>
      <c r="AG35" s="54">
        <f t="shared" si="5"/>
        <v>32</v>
      </c>
      <c r="AH35" s="54">
        <f t="shared" si="6"/>
        <v>152</v>
      </c>
      <c r="AI35" s="54">
        <v>403066.23310445005</v>
      </c>
      <c r="AJ35" s="54">
        <v>362205.17860031</v>
      </c>
      <c r="AK35" s="54">
        <v>527869.97589564999</v>
      </c>
      <c r="AL35" s="54">
        <v>480666.17588200996</v>
      </c>
      <c r="AM35" s="54">
        <v>438224.70219058002</v>
      </c>
      <c r="AN35" s="54">
        <v>564204.47422743007</v>
      </c>
      <c r="AO35" s="54">
        <v>1293141.38760041</v>
      </c>
      <c r="AP35" s="54">
        <v>1483095.3523000199</v>
      </c>
      <c r="AQ35" s="54">
        <v>2776236.7399004297</v>
      </c>
      <c r="AR35" s="54">
        <f t="shared" si="7"/>
        <v>280443.14999999997</v>
      </c>
      <c r="AS35" s="54">
        <f t="shared" si="8"/>
        <v>224354.52</v>
      </c>
      <c r="AT35" s="54">
        <f t="shared" si="9"/>
        <v>243050.72999999998</v>
      </c>
      <c r="AU35" s="54">
        <f t="shared" si="10"/>
        <v>199426.24</v>
      </c>
      <c r="AV35" s="54">
        <f t="shared" si="11"/>
        <v>0</v>
      </c>
      <c r="AW35" s="54">
        <f t="shared" si="12"/>
        <v>0</v>
      </c>
      <c r="AX35" s="54">
        <f t="shared" si="13"/>
        <v>747848.39999999991</v>
      </c>
      <c r="AY35" s="54">
        <f t="shared" si="14"/>
        <v>199426.24</v>
      </c>
      <c r="AZ35" s="54">
        <f t="shared" si="15"/>
        <v>947274.6399999999</v>
      </c>
      <c r="BA35" s="54">
        <f t="shared" si="1"/>
        <v>77.127852524443725</v>
      </c>
      <c r="BB35" s="54">
        <f t="shared" si="2"/>
        <v>32</v>
      </c>
      <c r="BC35" s="54">
        <f>SUM(CJ35:CL35)</f>
        <v>114</v>
      </c>
      <c r="BD35" s="54">
        <f>SUM(CM35:CO35)</f>
        <v>122</v>
      </c>
      <c r="BE35" s="54">
        <f t="shared" si="16"/>
        <v>152</v>
      </c>
      <c r="BF35" s="54">
        <f t="shared" ref="BF35:BK35" si="48">Z35</f>
        <v>45</v>
      </c>
      <c r="BG35" s="54">
        <f t="shared" si="48"/>
        <v>36</v>
      </c>
      <c r="BH35" s="54">
        <f t="shared" si="48"/>
        <v>39</v>
      </c>
      <c r="BI35" s="54">
        <f t="shared" si="48"/>
        <v>32</v>
      </c>
      <c r="BJ35" s="54">
        <f t="shared" si="48"/>
        <v>0</v>
      </c>
      <c r="BK35" s="54">
        <f t="shared" si="48"/>
        <v>0</v>
      </c>
      <c r="BL35" s="54">
        <v>1</v>
      </c>
      <c r="BM35" s="54">
        <v>1.3333333333333333</v>
      </c>
      <c r="BN35" s="54">
        <f t="shared" ref="BN35:BN36" si="49">AVERAGE(BP35:BR35)</f>
        <v>0.33333333333333331</v>
      </c>
      <c r="BO35" s="54">
        <f t="shared" ref="BO35:BO36" si="50">SUM(BS35:BU35)/1</f>
        <v>0</v>
      </c>
      <c r="BP35" s="54">
        <v>1</v>
      </c>
      <c r="BQ35" s="54">
        <v>0</v>
      </c>
      <c r="BR35" s="54">
        <v>0</v>
      </c>
      <c r="BS35" s="54">
        <v>0</v>
      </c>
      <c r="BT35" s="54">
        <v>0</v>
      </c>
      <c r="BU35" s="54">
        <v>0</v>
      </c>
      <c r="BV35" s="54">
        <f t="shared" si="17"/>
        <v>154243.73249999998</v>
      </c>
      <c r="BW35" s="54">
        <f t="shared" si="18"/>
        <v>710455.98</v>
      </c>
      <c r="BX35" s="54">
        <f t="shared" si="19"/>
        <v>760312.53999999992</v>
      </c>
      <c r="BY35" s="54">
        <f t="shared" si="20"/>
        <v>114</v>
      </c>
      <c r="BZ35" s="54">
        <f t="shared" si="21"/>
        <v>122</v>
      </c>
      <c r="CA35" s="54">
        <v>127.66666666666667</v>
      </c>
      <c r="CB35" s="54">
        <f t="shared" si="22"/>
        <v>43</v>
      </c>
      <c r="CC35" s="54">
        <f t="shared" si="23"/>
        <v>24.75</v>
      </c>
      <c r="CD35" s="54">
        <v>3</v>
      </c>
      <c r="CE35" s="54">
        <v>0</v>
      </c>
      <c r="CF35" s="54">
        <v>0</v>
      </c>
      <c r="CG35" s="54">
        <v>7</v>
      </c>
      <c r="CH35" s="54">
        <v>21</v>
      </c>
      <c r="CI35" s="54">
        <v>30</v>
      </c>
      <c r="CJ35" s="54">
        <v>39</v>
      </c>
      <c r="CK35" s="54">
        <v>37</v>
      </c>
      <c r="CL35" s="54">
        <v>38</v>
      </c>
      <c r="CM35" s="54">
        <v>40</v>
      </c>
      <c r="CN35" s="54">
        <v>43</v>
      </c>
      <c r="CO35" s="54">
        <v>39</v>
      </c>
    </row>
    <row r="36" spans="1:93">
      <c r="A36" s="3" t="str">
        <f t="shared" si="3"/>
        <v>FJFZ001Phesgo 15ml</v>
      </c>
      <c r="B36" s="3" t="s">
        <v>548</v>
      </c>
      <c r="C36" s="3" t="s">
        <v>549</v>
      </c>
      <c r="D36" s="3" t="s">
        <v>7</v>
      </c>
      <c r="E36" s="3" t="s">
        <v>8</v>
      </c>
      <c r="F36" s="3" t="s">
        <v>26</v>
      </c>
      <c r="G36" s="3" t="s">
        <v>27</v>
      </c>
      <c r="H36" s="3" t="s">
        <v>26</v>
      </c>
      <c r="I36" s="3" t="s">
        <v>27</v>
      </c>
      <c r="J36" s="3" t="s">
        <v>562</v>
      </c>
      <c r="K36" s="3" t="s">
        <v>544</v>
      </c>
      <c r="L36" s="3" t="s">
        <v>1047</v>
      </c>
      <c r="M36" s="3" t="s">
        <v>542</v>
      </c>
      <c r="N36" s="3" t="s">
        <v>17</v>
      </c>
      <c r="O36" s="3" t="s">
        <v>19</v>
      </c>
      <c r="P36" s="3">
        <v>8489.27</v>
      </c>
      <c r="Q36" s="54">
        <v>3</v>
      </c>
      <c r="R36" s="54">
        <v>4</v>
      </c>
      <c r="S36" s="54">
        <v>7</v>
      </c>
      <c r="T36" s="54">
        <v>4</v>
      </c>
      <c r="U36" s="54">
        <v>4</v>
      </c>
      <c r="V36" s="54">
        <v>6</v>
      </c>
      <c r="W36" s="54">
        <v>14</v>
      </c>
      <c r="X36" s="54">
        <v>14</v>
      </c>
      <c r="Y36" s="54">
        <v>28</v>
      </c>
      <c r="Z36" s="54">
        <v>1</v>
      </c>
      <c r="AA36" s="54">
        <v>2</v>
      </c>
      <c r="AB36" s="54">
        <v>3</v>
      </c>
      <c r="AC36" s="54">
        <v>3</v>
      </c>
      <c r="AD36" s="54">
        <v>0</v>
      </c>
      <c r="AE36" s="54">
        <v>0</v>
      </c>
      <c r="AF36" s="54">
        <f t="shared" si="4"/>
        <v>6</v>
      </c>
      <c r="AG36" s="54">
        <f t="shared" si="5"/>
        <v>3</v>
      </c>
      <c r="AH36" s="54">
        <f t="shared" si="6"/>
        <v>9</v>
      </c>
      <c r="AI36" s="54">
        <v>25467.81</v>
      </c>
      <c r="AJ36" s="54">
        <v>33957.08</v>
      </c>
      <c r="AK36" s="54">
        <v>59424.89</v>
      </c>
      <c r="AL36" s="54">
        <v>33957.08</v>
      </c>
      <c r="AM36" s="54">
        <v>33957.08</v>
      </c>
      <c r="AN36" s="54">
        <v>50935.62</v>
      </c>
      <c r="AO36" s="54">
        <v>118849.78</v>
      </c>
      <c r="AP36" s="54">
        <v>118849.78</v>
      </c>
      <c r="AQ36" s="54">
        <v>237699.56</v>
      </c>
      <c r="AR36" s="54">
        <f t="shared" si="7"/>
        <v>8489.27</v>
      </c>
      <c r="AS36" s="54">
        <f t="shared" si="8"/>
        <v>16978.54</v>
      </c>
      <c r="AT36" s="54">
        <f t="shared" si="9"/>
        <v>25467.81</v>
      </c>
      <c r="AU36" s="54">
        <f t="shared" si="10"/>
        <v>25467.81</v>
      </c>
      <c r="AV36" s="54">
        <f t="shared" si="11"/>
        <v>0</v>
      </c>
      <c r="AW36" s="54">
        <f t="shared" si="12"/>
        <v>0</v>
      </c>
      <c r="AX36" s="54">
        <f t="shared" si="13"/>
        <v>50935.62</v>
      </c>
      <c r="AY36" s="54">
        <f t="shared" si="14"/>
        <v>25467.81</v>
      </c>
      <c r="AZ36" s="54">
        <f t="shared" si="15"/>
        <v>76403.430000000008</v>
      </c>
      <c r="BA36" s="54">
        <f t="shared" si="1"/>
        <v>4</v>
      </c>
      <c r="BB36" s="54">
        <f t="shared" si="2"/>
        <v>3</v>
      </c>
      <c r="BC36" s="54">
        <f>SUM(CJ36:CL36)*2</f>
        <v>12</v>
      </c>
      <c r="BD36" s="54">
        <f>SUM(CM36:CO36)*2</f>
        <v>14</v>
      </c>
      <c r="BE36" s="54">
        <f t="shared" si="16"/>
        <v>18</v>
      </c>
      <c r="BF36" s="54">
        <f t="shared" ref="BF36:BK36" si="51">Z36*2</f>
        <v>2</v>
      </c>
      <c r="BG36" s="54">
        <f t="shared" si="51"/>
        <v>4</v>
      </c>
      <c r="BH36" s="54">
        <f t="shared" si="51"/>
        <v>6</v>
      </c>
      <c r="BI36" s="54">
        <f t="shared" si="51"/>
        <v>6</v>
      </c>
      <c r="BJ36" s="54">
        <f t="shared" si="51"/>
        <v>0</v>
      </c>
      <c r="BK36" s="54">
        <f t="shared" si="51"/>
        <v>0</v>
      </c>
      <c r="BL36" s="54">
        <v>1.6666666666666667</v>
      </c>
      <c r="BM36" s="54">
        <v>2.3333333333333335</v>
      </c>
      <c r="BN36" s="54">
        <f t="shared" si="49"/>
        <v>2</v>
      </c>
      <c r="BO36" s="54">
        <f t="shared" si="50"/>
        <v>1</v>
      </c>
      <c r="BP36" s="54">
        <v>0</v>
      </c>
      <c r="BQ36" s="54">
        <v>3</v>
      </c>
      <c r="BR36" s="54">
        <v>3</v>
      </c>
      <c r="BS36" s="54">
        <v>1</v>
      </c>
      <c r="BT36" s="54">
        <v>0</v>
      </c>
      <c r="BU36" s="54">
        <v>0</v>
      </c>
      <c r="BV36" s="54">
        <f t="shared" si="17"/>
        <v>17685.979166666668</v>
      </c>
      <c r="BW36" s="54">
        <f t="shared" si="18"/>
        <v>50935.62</v>
      </c>
      <c r="BX36" s="54">
        <f t="shared" si="19"/>
        <v>59424.89</v>
      </c>
      <c r="BY36" s="54">
        <f t="shared" si="20"/>
        <v>6</v>
      </c>
      <c r="BZ36" s="54">
        <f t="shared" si="21"/>
        <v>7</v>
      </c>
      <c r="CA36" s="54">
        <v>0</v>
      </c>
      <c r="CB36" s="54">
        <f t="shared" si="22"/>
        <v>5</v>
      </c>
      <c r="CC36" s="54">
        <f t="shared" si="23"/>
        <v>2.0833333333333335</v>
      </c>
      <c r="CD36" s="54">
        <v>0</v>
      </c>
      <c r="CE36" s="54">
        <v>0</v>
      </c>
      <c r="CF36" s="54">
        <v>0</v>
      </c>
      <c r="CG36" s="54">
        <v>4</v>
      </c>
      <c r="CH36" s="54">
        <v>5</v>
      </c>
      <c r="CI36" s="54">
        <v>3</v>
      </c>
      <c r="CJ36" s="54">
        <v>1</v>
      </c>
      <c r="CK36" s="54">
        <v>3</v>
      </c>
      <c r="CL36" s="54">
        <v>2</v>
      </c>
      <c r="CM36" s="54">
        <v>3</v>
      </c>
      <c r="CN36" s="54">
        <v>1</v>
      </c>
      <c r="CO36" s="54">
        <v>3</v>
      </c>
    </row>
    <row r="37" spans="1:93">
      <c r="A37" s="3" t="str">
        <f t="shared" si="3"/>
        <v>FJFZ006Herceptin IV</v>
      </c>
      <c r="B37" s="3" t="s">
        <v>548</v>
      </c>
      <c r="C37" s="3" t="s">
        <v>549</v>
      </c>
      <c r="D37" s="3" t="s">
        <v>7</v>
      </c>
      <c r="E37" s="3" t="s">
        <v>8</v>
      </c>
      <c r="F37" s="3" t="s">
        <v>28</v>
      </c>
      <c r="G37" s="3" t="s">
        <v>29</v>
      </c>
      <c r="H37" s="3" t="s">
        <v>28</v>
      </c>
      <c r="I37" s="3" t="s">
        <v>29</v>
      </c>
      <c r="J37" s="3" t="s">
        <v>562</v>
      </c>
      <c r="K37" s="3" t="s">
        <v>544</v>
      </c>
      <c r="L37" s="3" t="s">
        <v>939</v>
      </c>
      <c r="M37" s="3" t="s">
        <v>542</v>
      </c>
      <c r="N37" s="3" t="s">
        <v>11</v>
      </c>
      <c r="O37" s="3" t="s">
        <v>11</v>
      </c>
      <c r="P37" s="3">
        <v>4535.5</v>
      </c>
      <c r="Q37" s="54">
        <v>2.4822376098080742E-7</v>
      </c>
      <c r="R37" s="54">
        <v>1.7782878168674339E-7</v>
      </c>
      <c r="S37" s="54">
        <v>1.6542114214001052E-7</v>
      </c>
      <c r="T37" s="54">
        <v>1.1681063360424579E-7</v>
      </c>
      <c r="U37" s="54">
        <v>1.0643066396940739E-7</v>
      </c>
      <c r="V37" s="54">
        <v>1.8528501761878564E-7</v>
      </c>
      <c r="W37" s="54">
        <v>5.9147368480756133E-7</v>
      </c>
      <c r="X37" s="54">
        <v>4.0852631519243884E-7</v>
      </c>
      <c r="Y37" s="54">
        <v>1.0000000000000002E-6</v>
      </c>
      <c r="Z37" s="54">
        <v>0</v>
      </c>
      <c r="AA37" s="54">
        <v>3</v>
      </c>
      <c r="AB37" s="54">
        <v>2</v>
      </c>
      <c r="AC37" s="54">
        <v>0</v>
      </c>
      <c r="AD37" s="54">
        <v>0</v>
      </c>
      <c r="AE37" s="54">
        <v>0</v>
      </c>
      <c r="AF37" s="54">
        <f t="shared" si="4"/>
        <v>5</v>
      </c>
      <c r="AG37" s="54">
        <f t="shared" si="5"/>
        <v>0</v>
      </c>
      <c r="AH37" s="54">
        <f t="shared" si="6"/>
        <v>5</v>
      </c>
      <c r="AI37" s="54">
        <v>1.1258188679284522E-3</v>
      </c>
      <c r="AJ37" s="54">
        <v>8.0654243934022462E-4</v>
      </c>
      <c r="AK37" s="54">
        <v>7.5026759017601764E-4</v>
      </c>
      <c r="AL37" s="54">
        <v>5.297946287120568E-4</v>
      </c>
      <c r="AM37" s="54">
        <v>4.8271627643324723E-4</v>
      </c>
      <c r="AN37" s="54">
        <v>8.4036019741000226E-4</v>
      </c>
      <c r="AO37" s="54">
        <v>2.6826288974446943E-3</v>
      </c>
      <c r="AP37" s="54">
        <v>1.8528711025553063E-3</v>
      </c>
      <c r="AQ37" s="54">
        <v>4.5355000000000005E-3</v>
      </c>
      <c r="AR37" s="54">
        <f t="shared" si="7"/>
        <v>0</v>
      </c>
      <c r="AS37" s="54">
        <f t="shared" si="8"/>
        <v>13606.5</v>
      </c>
      <c r="AT37" s="54">
        <f t="shared" si="9"/>
        <v>9071</v>
      </c>
      <c r="AU37" s="54">
        <f t="shared" si="10"/>
        <v>0</v>
      </c>
      <c r="AV37" s="54">
        <f t="shared" si="11"/>
        <v>0</v>
      </c>
      <c r="AW37" s="54">
        <f t="shared" si="12"/>
        <v>0</v>
      </c>
      <c r="AX37" s="54">
        <f t="shared" si="13"/>
        <v>22677.5</v>
      </c>
      <c r="AY37" s="54">
        <f t="shared" si="14"/>
        <v>0</v>
      </c>
      <c r="AZ37" s="54">
        <f t="shared" si="15"/>
        <v>22677.5</v>
      </c>
      <c r="BA37" s="54">
        <f t="shared" si="1"/>
        <v>1.1681063360424579E-7</v>
      </c>
      <c r="BB37" s="54">
        <f t="shared" si="2"/>
        <v>0</v>
      </c>
      <c r="BC37" s="54"/>
      <c r="BD37" s="54"/>
      <c r="BE37" s="54">
        <f t="shared" si="16"/>
        <v>0</v>
      </c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>
        <f t="shared" si="17"/>
        <v>10582.833333333334</v>
      </c>
      <c r="BW37" s="54">
        <f t="shared" si="18"/>
        <v>18142</v>
      </c>
      <c r="BX37" s="54">
        <f t="shared" si="19"/>
        <v>22677.5</v>
      </c>
      <c r="BY37" s="54">
        <f t="shared" si="20"/>
        <v>4</v>
      </c>
      <c r="BZ37" s="54">
        <f t="shared" si="21"/>
        <v>5</v>
      </c>
      <c r="CA37" s="54">
        <v>0</v>
      </c>
      <c r="CB37" s="54">
        <f t="shared" si="22"/>
        <v>12</v>
      </c>
      <c r="CC37" s="54">
        <f t="shared" si="23"/>
        <v>2.3333333333333335</v>
      </c>
      <c r="CD37" s="54">
        <v>0</v>
      </c>
      <c r="CE37" s="54">
        <v>3</v>
      </c>
      <c r="CF37" s="54">
        <v>12</v>
      </c>
      <c r="CG37" s="54">
        <v>4</v>
      </c>
      <c r="CH37" s="54">
        <v>0</v>
      </c>
      <c r="CI37" s="54">
        <v>0</v>
      </c>
      <c r="CJ37" s="54">
        <v>4</v>
      </c>
      <c r="CK37" s="54">
        <v>0</v>
      </c>
      <c r="CL37" s="54">
        <v>0</v>
      </c>
      <c r="CM37" s="54">
        <v>0</v>
      </c>
      <c r="CN37" s="54">
        <v>5</v>
      </c>
      <c r="CO37" s="54">
        <v>0</v>
      </c>
    </row>
    <row r="38" spans="1:93">
      <c r="A38" s="3" t="str">
        <f t="shared" si="3"/>
        <v>FJFZ006Herceptin SC</v>
      </c>
      <c r="B38" s="3" t="s">
        <v>548</v>
      </c>
      <c r="C38" s="3" t="s">
        <v>549</v>
      </c>
      <c r="D38" s="3" t="s">
        <v>7</v>
      </c>
      <c r="E38" s="3" t="s">
        <v>8</v>
      </c>
      <c r="F38" s="3" t="s">
        <v>28</v>
      </c>
      <c r="G38" s="3" t="s">
        <v>29</v>
      </c>
      <c r="H38" s="3" t="s">
        <v>28</v>
      </c>
      <c r="I38" s="3" t="s">
        <v>29</v>
      </c>
      <c r="J38" s="3" t="s">
        <v>562</v>
      </c>
      <c r="K38" s="3" t="s">
        <v>544</v>
      </c>
      <c r="L38" s="3" t="s">
        <v>939</v>
      </c>
      <c r="M38" s="3" t="s">
        <v>542</v>
      </c>
      <c r="N38" s="3" t="s">
        <v>12</v>
      </c>
      <c r="O38" s="3" t="s">
        <v>12</v>
      </c>
      <c r="P38" s="3">
        <v>3444.49</v>
      </c>
      <c r="Q38" s="54">
        <v>1.2869445629604544E-7</v>
      </c>
      <c r="R38" s="54">
        <v>1.1923834167284972E-7</v>
      </c>
      <c r="S38" s="54">
        <v>1.8086442832285226E-7</v>
      </c>
      <c r="T38" s="54">
        <v>1.8512626147397511E-7</v>
      </c>
      <c r="U38" s="54">
        <v>1.6668434004097236E-7</v>
      </c>
      <c r="V38" s="54">
        <v>2.193921721933052E-7</v>
      </c>
      <c r="W38" s="54">
        <v>4.2879722629174739E-7</v>
      </c>
      <c r="X38" s="54">
        <v>5.7120277370825267E-7</v>
      </c>
      <c r="Y38" s="54">
        <v>1.0000000000000002E-6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f t="shared" si="4"/>
        <v>0</v>
      </c>
      <c r="AG38" s="54">
        <f t="shared" si="5"/>
        <v>0</v>
      </c>
      <c r="AH38" s="54">
        <f t="shared" si="6"/>
        <v>0</v>
      </c>
      <c r="AI38" s="54">
        <v>4.4328676776716558E-4</v>
      </c>
      <c r="AJ38" s="54">
        <v>4.1071527550871412E-4</v>
      </c>
      <c r="AK38" s="54">
        <v>6.2298571471378138E-4</v>
      </c>
      <c r="AL38" s="54">
        <v>6.3766555638449256E-4</v>
      </c>
      <c r="AM38" s="54">
        <v>5.7414254242772885E-4</v>
      </c>
      <c r="AN38" s="54">
        <v>7.5569414319811776E-4</v>
      </c>
      <c r="AO38" s="54">
        <v>1.476987757989661E-3</v>
      </c>
      <c r="AP38" s="54">
        <v>1.9675022420103392E-3</v>
      </c>
      <c r="AQ38" s="54">
        <v>3.4444900000000001E-3</v>
      </c>
      <c r="AR38" s="54">
        <f t="shared" si="7"/>
        <v>0</v>
      </c>
      <c r="AS38" s="54">
        <f t="shared" si="8"/>
        <v>0</v>
      </c>
      <c r="AT38" s="54">
        <f t="shared" si="9"/>
        <v>0</v>
      </c>
      <c r="AU38" s="54">
        <f t="shared" si="10"/>
        <v>0</v>
      </c>
      <c r="AV38" s="54">
        <f t="shared" si="11"/>
        <v>0</v>
      </c>
      <c r="AW38" s="54">
        <f t="shared" si="12"/>
        <v>0</v>
      </c>
      <c r="AX38" s="54">
        <f t="shared" si="13"/>
        <v>0</v>
      </c>
      <c r="AY38" s="54">
        <f t="shared" si="14"/>
        <v>0</v>
      </c>
      <c r="AZ38" s="54">
        <f t="shared" si="15"/>
        <v>0</v>
      </c>
      <c r="BA38" s="54">
        <f t="shared" si="1"/>
        <v>1.8512626147397511E-7</v>
      </c>
      <c r="BB38" s="54">
        <f t="shared" si="2"/>
        <v>0</v>
      </c>
      <c r="BC38" s="54"/>
      <c r="BD38" s="54"/>
      <c r="BE38" s="54">
        <f t="shared" si="16"/>
        <v>0</v>
      </c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>
        <f t="shared" si="17"/>
        <v>287.0408333333333</v>
      </c>
      <c r="BW38" s="54">
        <f t="shared" si="18"/>
        <v>0</v>
      </c>
      <c r="BX38" s="54">
        <f t="shared" si="19"/>
        <v>3444.49</v>
      </c>
      <c r="BY38" s="54">
        <f t="shared" si="20"/>
        <v>0</v>
      </c>
      <c r="BZ38" s="54">
        <f t="shared" si="21"/>
        <v>1</v>
      </c>
      <c r="CA38" s="54">
        <v>0</v>
      </c>
      <c r="CB38" s="54">
        <f t="shared" si="22"/>
        <v>1</v>
      </c>
      <c r="CC38" s="54">
        <f t="shared" si="23"/>
        <v>8.3333333333333329E-2</v>
      </c>
      <c r="CD38" s="54">
        <v>0</v>
      </c>
      <c r="CE38" s="54">
        <v>0</v>
      </c>
      <c r="CF38" s="54">
        <v>0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54">
        <v>0</v>
      </c>
      <c r="CN38" s="54">
        <v>0</v>
      </c>
      <c r="CO38" s="54">
        <v>1</v>
      </c>
    </row>
    <row r="39" spans="1:93">
      <c r="A39" s="3" t="str">
        <f t="shared" si="3"/>
        <v>FJFZ006Itovebi 3mg</v>
      </c>
      <c r="B39" s="3" t="s">
        <v>548</v>
      </c>
      <c r="C39" s="3" t="s">
        <v>549</v>
      </c>
      <c r="D39" s="3" t="s">
        <v>7</v>
      </c>
      <c r="E39" s="3" t="s">
        <v>8</v>
      </c>
      <c r="F39" s="3" t="s">
        <v>28</v>
      </c>
      <c r="G39" s="3" t="s">
        <v>29</v>
      </c>
      <c r="H39" s="3" t="s">
        <v>28</v>
      </c>
      <c r="I39" s="3" t="s">
        <v>29</v>
      </c>
      <c r="J39" s="3" t="s">
        <v>562</v>
      </c>
      <c r="K39" s="3" t="s">
        <v>544</v>
      </c>
      <c r="L39" s="3" t="s">
        <v>939</v>
      </c>
      <c r="M39" s="3" t="s">
        <v>542</v>
      </c>
      <c r="N39" s="3" t="s">
        <v>13</v>
      </c>
      <c r="O39" s="3" t="s">
        <v>14</v>
      </c>
      <c r="P39" s="3">
        <v>3566.02</v>
      </c>
      <c r="Q39" s="54">
        <v>1.8406536933388304</v>
      </c>
      <c r="R39" s="54">
        <v>2.1016459218407113</v>
      </c>
      <c r="S39" s="54">
        <v>4.253796769027173</v>
      </c>
      <c r="T39" s="54">
        <v>4.3061027932483444</v>
      </c>
      <c r="U39" s="54">
        <v>5.2350660118790362</v>
      </c>
      <c r="V39" s="54">
        <v>6.6668898421048768</v>
      </c>
      <c r="W39" s="54">
        <v>8.1960963842067152</v>
      </c>
      <c r="X39" s="54">
        <v>16.208058647232257</v>
      </c>
      <c r="Y39" s="54">
        <v>24.404155031438972</v>
      </c>
      <c r="Z39" s="54">
        <v>1</v>
      </c>
      <c r="AA39" s="54">
        <v>0</v>
      </c>
      <c r="AB39" s="54">
        <v>1</v>
      </c>
      <c r="AC39" s="54">
        <v>10</v>
      </c>
      <c r="AD39" s="54">
        <v>0</v>
      </c>
      <c r="AE39" s="54">
        <v>0</v>
      </c>
      <c r="AF39" s="54">
        <f t="shared" si="4"/>
        <v>2</v>
      </c>
      <c r="AG39" s="54">
        <f t="shared" si="5"/>
        <v>10</v>
      </c>
      <c r="AH39" s="54">
        <f t="shared" si="6"/>
        <v>12</v>
      </c>
      <c r="AI39" s="54">
        <v>6563.8078835201359</v>
      </c>
      <c r="AJ39" s="54">
        <v>7494.5113902024132</v>
      </c>
      <c r="AK39" s="54">
        <v>15169.124354286281</v>
      </c>
      <c r="AL39" s="54">
        <v>15355.648682779462</v>
      </c>
      <c r="AM39" s="54">
        <v>18668.350099680883</v>
      </c>
      <c r="AN39" s="54">
        <v>23774.262514742833</v>
      </c>
      <c r="AO39" s="54">
        <v>29227.44362800883</v>
      </c>
      <c r="AP39" s="54">
        <v>57798.261297203178</v>
      </c>
      <c r="AQ39" s="54">
        <v>87025.704925212005</v>
      </c>
      <c r="AR39" s="54">
        <f t="shared" si="7"/>
        <v>3566.02</v>
      </c>
      <c r="AS39" s="54">
        <f t="shared" si="8"/>
        <v>0</v>
      </c>
      <c r="AT39" s="54">
        <f t="shared" si="9"/>
        <v>3566.02</v>
      </c>
      <c r="AU39" s="54">
        <f t="shared" si="10"/>
        <v>35660.199999999997</v>
      </c>
      <c r="AV39" s="54">
        <f t="shared" si="11"/>
        <v>0</v>
      </c>
      <c r="AW39" s="54">
        <f t="shared" si="12"/>
        <v>0</v>
      </c>
      <c r="AX39" s="54">
        <f t="shared" si="13"/>
        <v>7132.04</v>
      </c>
      <c r="AY39" s="54">
        <f t="shared" si="14"/>
        <v>35660.199999999997</v>
      </c>
      <c r="AZ39" s="54">
        <f t="shared" si="15"/>
        <v>42792.24</v>
      </c>
      <c r="BA39" s="54">
        <f t="shared" si="1"/>
        <v>4.3061027932483444</v>
      </c>
      <c r="BB39" s="54">
        <f t="shared" si="2"/>
        <v>10</v>
      </c>
      <c r="BC39" s="54"/>
      <c r="BD39" s="54"/>
      <c r="BE39" s="54">
        <f t="shared" si="16"/>
        <v>0</v>
      </c>
      <c r="BF39" s="54"/>
      <c r="BG39" s="54"/>
      <c r="BH39" s="54"/>
      <c r="BI39" s="54"/>
      <c r="BJ39" s="54"/>
      <c r="BK39" s="54"/>
      <c r="BL39" s="54">
        <v>9</v>
      </c>
      <c r="BM39" s="54">
        <v>13</v>
      </c>
      <c r="BN39" s="54">
        <f t="shared" ref="BN39:BN40" si="52">AVERAGE(BP39:BR39)</f>
        <v>19</v>
      </c>
      <c r="BO39" s="54">
        <f t="shared" ref="BO39:BO40" si="53">SUM(BS39:BU39)/1</f>
        <v>11</v>
      </c>
      <c r="BP39" s="54">
        <v>25</v>
      </c>
      <c r="BQ39" s="54">
        <v>14</v>
      </c>
      <c r="BR39" s="54">
        <v>18</v>
      </c>
      <c r="BS39" s="54">
        <v>11</v>
      </c>
      <c r="BT39" s="54">
        <v>0</v>
      </c>
      <c r="BU39" s="54">
        <v>0</v>
      </c>
      <c r="BV39" s="54">
        <f t="shared" si="17"/>
        <v>1485.8416666666667</v>
      </c>
      <c r="BW39" s="54">
        <f t="shared" si="18"/>
        <v>10698.06</v>
      </c>
      <c r="BX39" s="54">
        <f t="shared" si="19"/>
        <v>7132.04</v>
      </c>
      <c r="BY39" s="54">
        <f t="shared" si="20"/>
        <v>3</v>
      </c>
      <c r="BZ39" s="54">
        <f t="shared" si="21"/>
        <v>2</v>
      </c>
      <c r="CA39" s="54">
        <v>0</v>
      </c>
      <c r="CB39" s="54">
        <f t="shared" si="22"/>
        <v>1</v>
      </c>
      <c r="CC39" s="54">
        <f t="shared" si="23"/>
        <v>0.41666666666666669</v>
      </c>
      <c r="CD39" s="54">
        <v>0</v>
      </c>
      <c r="CE39" s="54">
        <v>0</v>
      </c>
      <c r="CF39" s="54">
        <v>0</v>
      </c>
      <c r="CG39" s="54">
        <v>0</v>
      </c>
      <c r="CH39" s="54">
        <v>0</v>
      </c>
      <c r="CI39" s="54">
        <v>0</v>
      </c>
      <c r="CJ39" s="54">
        <v>1</v>
      </c>
      <c r="CK39" s="54">
        <v>0</v>
      </c>
      <c r="CL39" s="54">
        <v>2</v>
      </c>
      <c r="CM39" s="54">
        <v>1</v>
      </c>
      <c r="CN39" s="54">
        <v>1</v>
      </c>
      <c r="CO39" s="54">
        <v>0</v>
      </c>
    </row>
    <row r="40" spans="1:93">
      <c r="A40" s="3" t="str">
        <f t="shared" si="3"/>
        <v>FJFZ006Itovebi 9mg</v>
      </c>
      <c r="B40" s="3" t="s">
        <v>548</v>
      </c>
      <c r="C40" s="3" t="s">
        <v>549</v>
      </c>
      <c r="D40" s="3" t="s">
        <v>7</v>
      </c>
      <c r="E40" s="3" t="s">
        <v>8</v>
      </c>
      <c r="F40" s="3" t="s">
        <v>28</v>
      </c>
      <c r="G40" s="3" t="s">
        <v>29</v>
      </c>
      <c r="H40" s="3" t="s">
        <v>28</v>
      </c>
      <c r="I40" s="3" t="s">
        <v>29</v>
      </c>
      <c r="J40" s="3" t="s">
        <v>562</v>
      </c>
      <c r="K40" s="3" t="s">
        <v>544</v>
      </c>
      <c r="L40" s="3" t="s">
        <v>939</v>
      </c>
      <c r="M40" s="3" t="s">
        <v>542</v>
      </c>
      <c r="N40" s="3" t="s">
        <v>13</v>
      </c>
      <c r="O40" s="3" t="s">
        <v>15</v>
      </c>
      <c r="P40" s="3">
        <v>10698.05</v>
      </c>
      <c r="Q40" s="54"/>
      <c r="R40" s="54"/>
      <c r="S40" s="54"/>
      <c r="T40" s="54"/>
      <c r="U40" s="54"/>
      <c r="V40" s="54"/>
      <c r="W40" s="54">
        <v>0</v>
      </c>
      <c r="X40" s="54">
        <v>0</v>
      </c>
      <c r="Y40" s="54">
        <v>0</v>
      </c>
      <c r="Z40" s="54">
        <v>0</v>
      </c>
      <c r="AA40" s="54">
        <v>1</v>
      </c>
      <c r="AB40" s="54">
        <v>5</v>
      </c>
      <c r="AC40" s="54">
        <v>3</v>
      </c>
      <c r="AD40" s="54">
        <v>0</v>
      </c>
      <c r="AE40" s="54">
        <v>0</v>
      </c>
      <c r="AF40" s="54">
        <f t="shared" si="4"/>
        <v>6</v>
      </c>
      <c r="AG40" s="54">
        <f t="shared" si="5"/>
        <v>3</v>
      </c>
      <c r="AH40" s="54">
        <f t="shared" si="6"/>
        <v>9</v>
      </c>
      <c r="AI40" s="54"/>
      <c r="AJ40" s="54"/>
      <c r="AK40" s="54"/>
      <c r="AL40" s="54"/>
      <c r="AM40" s="54"/>
      <c r="AN40" s="54"/>
      <c r="AO40" s="54">
        <v>0</v>
      </c>
      <c r="AP40" s="54">
        <v>0</v>
      </c>
      <c r="AQ40" s="54">
        <v>0</v>
      </c>
      <c r="AR40" s="54">
        <f t="shared" si="7"/>
        <v>0</v>
      </c>
      <c r="AS40" s="54">
        <f t="shared" si="8"/>
        <v>10698.05</v>
      </c>
      <c r="AT40" s="54">
        <f t="shared" si="9"/>
        <v>53490.25</v>
      </c>
      <c r="AU40" s="54">
        <f t="shared" si="10"/>
        <v>32094.149999999998</v>
      </c>
      <c r="AV40" s="54">
        <f t="shared" si="11"/>
        <v>0</v>
      </c>
      <c r="AW40" s="54">
        <f t="shared" si="12"/>
        <v>0</v>
      </c>
      <c r="AX40" s="54">
        <f t="shared" si="13"/>
        <v>64188.3</v>
      </c>
      <c r="AY40" s="54">
        <f t="shared" si="14"/>
        <v>32094.149999999998</v>
      </c>
      <c r="AZ40" s="54">
        <f t="shared" si="15"/>
        <v>96282.45</v>
      </c>
      <c r="BA40" s="54">
        <f t="shared" si="1"/>
        <v>0</v>
      </c>
      <c r="BB40" s="54">
        <f t="shared" si="2"/>
        <v>3</v>
      </c>
      <c r="BC40" s="54"/>
      <c r="BD40" s="54"/>
      <c r="BE40" s="54">
        <f t="shared" si="16"/>
        <v>0</v>
      </c>
      <c r="BF40" s="54"/>
      <c r="BG40" s="54"/>
      <c r="BH40" s="54"/>
      <c r="BI40" s="54"/>
      <c r="BJ40" s="54"/>
      <c r="BK40" s="54"/>
      <c r="BL40" s="54">
        <v>0</v>
      </c>
      <c r="BM40" s="54">
        <v>0</v>
      </c>
      <c r="BN40" s="54">
        <f t="shared" si="52"/>
        <v>5.666666666666667</v>
      </c>
      <c r="BO40" s="54">
        <f t="shared" si="53"/>
        <v>6</v>
      </c>
      <c r="BP40" s="54">
        <v>4</v>
      </c>
      <c r="BQ40" s="54">
        <v>8</v>
      </c>
      <c r="BR40" s="54">
        <v>5</v>
      </c>
      <c r="BS40" s="54">
        <v>6</v>
      </c>
      <c r="BT40" s="54">
        <v>0</v>
      </c>
      <c r="BU40" s="54">
        <v>0</v>
      </c>
      <c r="BV40" s="54">
        <f t="shared" si="17"/>
        <v>891.50416666666661</v>
      </c>
      <c r="BW40" s="54">
        <f t="shared" si="18"/>
        <v>0</v>
      </c>
      <c r="BX40" s="54">
        <f t="shared" si="19"/>
        <v>10698.05</v>
      </c>
      <c r="BY40" s="54">
        <f t="shared" si="20"/>
        <v>0</v>
      </c>
      <c r="BZ40" s="54">
        <f t="shared" si="21"/>
        <v>1</v>
      </c>
      <c r="CA40" s="54">
        <v>0</v>
      </c>
      <c r="CB40" s="54">
        <f t="shared" si="22"/>
        <v>1</v>
      </c>
      <c r="CC40" s="54">
        <f t="shared" si="23"/>
        <v>8.3333333333333329E-2</v>
      </c>
      <c r="CD40" s="54">
        <v>0</v>
      </c>
      <c r="CE40" s="54">
        <v>0</v>
      </c>
      <c r="CF40" s="54">
        <v>0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0</v>
      </c>
      <c r="CM40" s="54">
        <v>0</v>
      </c>
      <c r="CN40" s="54">
        <v>0</v>
      </c>
      <c r="CO40" s="54">
        <v>1</v>
      </c>
    </row>
    <row r="41" spans="1:93">
      <c r="A41" s="3" t="str">
        <f t="shared" si="3"/>
        <v>FJFZ006Perjeta</v>
      </c>
      <c r="B41" s="3" t="s">
        <v>548</v>
      </c>
      <c r="C41" s="3" t="s">
        <v>549</v>
      </c>
      <c r="D41" s="3" t="s">
        <v>7</v>
      </c>
      <c r="E41" s="3" t="s">
        <v>8</v>
      </c>
      <c r="F41" s="3" t="s">
        <v>28</v>
      </c>
      <c r="G41" s="3" t="s">
        <v>29</v>
      </c>
      <c r="H41" s="3" t="s">
        <v>28</v>
      </c>
      <c r="I41" s="3" t="s">
        <v>29</v>
      </c>
      <c r="J41" s="3" t="s">
        <v>562</v>
      </c>
      <c r="K41" s="3" t="s">
        <v>544</v>
      </c>
      <c r="L41" s="3" t="s">
        <v>939</v>
      </c>
      <c r="M41" s="3" t="s">
        <v>542</v>
      </c>
      <c r="N41" s="3" t="s">
        <v>16</v>
      </c>
      <c r="O41" s="3" t="s">
        <v>16</v>
      </c>
      <c r="P41" s="3">
        <v>3985.87</v>
      </c>
      <c r="Q41" s="54">
        <v>59.732429588764923</v>
      </c>
      <c r="R41" s="54">
        <v>50.456880509104309</v>
      </c>
      <c r="S41" s="54">
        <v>76.582992157038362</v>
      </c>
      <c r="T41" s="54">
        <v>46.276872804217973</v>
      </c>
      <c r="U41" s="54">
        <v>56.167648752980369</v>
      </c>
      <c r="V41" s="54">
        <v>64.461195526665122</v>
      </c>
      <c r="W41" s="54">
        <v>186.77230225490757</v>
      </c>
      <c r="X41" s="54">
        <v>166.90571708386346</v>
      </c>
      <c r="Y41" s="54">
        <v>353.67801933877104</v>
      </c>
      <c r="Z41" s="54">
        <v>115</v>
      </c>
      <c r="AA41" s="54">
        <v>115</v>
      </c>
      <c r="AB41" s="54">
        <v>116</v>
      </c>
      <c r="AC41" s="54">
        <v>80</v>
      </c>
      <c r="AD41" s="54">
        <v>0</v>
      </c>
      <c r="AE41" s="54">
        <v>0</v>
      </c>
      <c r="AF41" s="54">
        <f t="shared" si="4"/>
        <v>346</v>
      </c>
      <c r="AG41" s="54">
        <f t="shared" si="5"/>
        <v>80</v>
      </c>
      <c r="AH41" s="54">
        <f t="shared" si="6"/>
        <v>426</v>
      </c>
      <c r="AI41" s="54">
        <v>238085.69912497044</v>
      </c>
      <c r="AJ41" s="54">
        <v>201114.56631482361</v>
      </c>
      <c r="AK41" s="54">
        <v>305249.85094897449</v>
      </c>
      <c r="AL41" s="54">
        <v>184453.5990041483</v>
      </c>
      <c r="AM41" s="54">
        <v>223876.94613504189</v>
      </c>
      <c r="AN41" s="54">
        <v>256933.9454138687</v>
      </c>
      <c r="AO41" s="54">
        <v>744450.11638876854</v>
      </c>
      <c r="AP41" s="54">
        <v>665264.49055305892</v>
      </c>
      <c r="AQ41" s="54">
        <v>1409714.6069418276</v>
      </c>
      <c r="AR41" s="54">
        <f t="shared" si="7"/>
        <v>458375.05</v>
      </c>
      <c r="AS41" s="54">
        <f t="shared" si="8"/>
        <v>458375.05</v>
      </c>
      <c r="AT41" s="54">
        <f t="shared" si="9"/>
        <v>462360.92</v>
      </c>
      <c r="AU41" s="54">
        <f t="shared" si="10"/>
        <v>318869.59999999998</v>
      </c>
      <c r="AV41" s="54">
        <f t="shared" si="11"/>
        <v>0</v>
      </c>
      <c r="AW41" s="54">
        <f t="shared" si="12"/>
        <v>0</v>
      </c>
      <c r="AX41" s="54">
        <f t="shared" si="13"/>
        <v>1379111.02</v>
      </c>
      <c r="AY41" s="54">
        <f t="shared" si="14"/>
        <v>318869.59999999998</v>
      </c>
      <c r="AZ41" s="54">
        <f t="shared" si="15"/>
        <v>1697980.62</v>
      </c>
      <c r="BA41" s="54">
        <f t="shared" si="1"/>
        <v>46.276872804217973</v>
      </c>
      <c r="BB41" s="54">
        <f t="shared" si="2"/>
        <v>80</v>
      </c>
      <c r="BC41" s="54"/>
      <c r="BD41" s="54"/>
      <c r="BE41" s="54">
        <f t="shared" si="16"/>
        <v>0</v>
      </c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>
        <f t="shared" si="17"/>
        <v>471993.43916666665</v>
      </c>
      <c r="BW41" s="54">
        <f t="shared" si="18"/>
        <v>2188242.63</v>
      </c>
      <c r="BX41" s="54">
        <f t="shared" si="19"/>
        <v>127547.84</v>
      </c>
      <c r="BY41" s="54">
        <f t="shared" si="20"/>
        <v>549</v>
      </c>
      <c r="BZ41" s="54">
        <f t="shared" si="21"/>
        <v>32</v>
      </c>
      <c r="CA41" s="54">
        <v>0</v>
      </c>
      <c r="CB41" s="54">
        <f t="shared" si="22"/>
        <v>525</v>
      </c>
      <c r="CC41" s="54">
        <f t="shared" si="23"/>
        <v>118.41666666666667</v>
      </c>
      <c r="CD41" s="54">
        <v>0</v>
      </c>
      <c r="CE41" s="54">
        <v>525</v>
      </c>
      <c r="CF41" s="54">
        <v>0</v>
      </c>
      <c r="CG41" s="54">
        <v>0</v>
      </c>
      <c r="CH41" s="54">
        <v>315</v>
      </c>
      <c r="CI41" s="54">
        <v>0</v>
      </c>
      <c r="CJ41" s="54">
        <v>0</v>
      </c>
      <c r="CK41" s="54">
        <v>108</v>
      </c>
      <c r="CL41" s="54">
        <v>441</v>
      </c>
      <c r="CM41" s="54">
        <v>10</v>
      </c>
      <c r="CN41" s="54">
        <v>105</v>
      </c>
      <c r="CO41" s="54">
        <v>-83</v>
      </c>
    </row>
    <row r="42" spans="1:93">
      <c r="A42" s="3" t="str">
        <f t="shared" si="3"/>
        <v>FJFZ006Phesgo 10ml</v>
      </c>
      <c r="B42" s="3" t="s">
        <v>548</v>
      </c>
      <c r="C42" s="3" t="s">
        <v>549</v>
      </c>
      <c r="D42" s="3" t="s">
        <v>7</v>
      </c>
      <c r="E42" s="3" t="s">
        <v>8</v>
      </c>
      <c r="F42" s="3" t="s">
        <v>28</v>
      </c>
      <c r="G42" s="3" t="s">
        <v>29</v>
      </c>
      <c r="H42" s="3" t="s">
        <v>28</v>
      </c>
      <c r="I42" s="3" t="s">
        <v>29</v>
      </c>
      <c r="J42" s="3" t="s">
        <v>562</v>
      </c>
      <c r="K42" s="3" t="s">
        <v>544</v>
      </c>
      <c r="L42" s="3" t="s">
        <v>939</v>
      </c>
      <c r="M42" s="3" t="s">
        <v>542</v>
      </c>
      <c r="N42" s="3" t="s">
        <v>17</v>
      </c>
      <c r="O42" s="3" t="s">
        <v>18</v>
      </c>
      <c r="P42" s="3">
        <v>6232.07</v>
      </c>
      <c r="Q42" s="54">
        <v>96.377694854913372</v>
      </c>
      <c r="R42" s="54">
        <v>87.220555360616942</v>
      </c>
      <c r="S42" s="54">
        <v>130.5198584481015</v>
      </c>
      <c r="T42" s="54">
        <v>113.02093264836216</v>
      </c>
      <c r="U42" s="54">
        <v>101.43906701185816</v>
      </c>
      <c r="V42" s="54">
        <v>133.13826403270031</v>
      </c>
      <c r="W42" s="54">
        <v>314.1181086636318</v>
      </c>
      <c r="X42" s="54">
        <v>347.59826369292063</v>
      </c>
      <c r="Y42" s="54">
        <v>661.71637235655248</v>
      </c>
      <c r="Z42" s="54">
        <v>129</v>
      </c>
      <c r="AA42" s="54">
        <v>132</v>
      </c>
      <c r="AB42" s="54">
        <v>140</v>
      </c>
      <c r="AC42" s="54">
        <v>111</v>
      </c>
      <c r="AD42" s="54">
        <v>0</v>
      </c>
      <c r="AE42" s="54">
        <v>0</v>
      </c>
      <c r="AF42" s="54">
        <f t="shared" si="4"/>
        <v>401</v>
      </c>
      <c r="AG42" s="54">
        <f t="shared" si="5"/>
        <v>111</v>
      </c>
      <c r="AH42" s="54">
        <f t="shared" si="6"/>
        <v>512</v>
      </c>
      <c r="AI42" s="54">
        <v>600632.54077445995</v>
      </c>
      <c r="AJ42" s="54">
        <v>543564.60644623998</v>
      </c>
      <c r="AK42" s="54">
        <v>813408.89423865988</v>
      </c>
      <c r="AL42" s="54">
        <v>704354.36372987833</v>
      </c>
      <c r="AM42" s="54">
        <v>632175.36635259085</v>
      </c>
      <c r="AN42" s="54">
        <v>829726.98113027052</v>
      </c>
      <c r="AO42" s="54">
        <v>1957606.0414593599</v>
      </c>
      <c r="AP42" s="54">
        <v>2166256.7112127393</v>
      </c>
      <c r="AQ42" s="54">
        <v>4123862.7526720995</v>
      </c>
      <c r="AR42" s="54">
        <f t="shared" si="7"/>
        <v>803937.02999999991</v>
      </c>
      <c r="AS42" s="54">
        <f t="shared" si="8"/>
        <v>822633.24</v>
      </c>
      <c r="AT42" s="54">
        <f t="shared" si="9"/>
        <v>872489.79999999993</v>
      </c>
      <c r="AU42" s="54">
        <f t="shared" si="10"/>
        <v>691759.77</v>
      </c>
      <c r="AV42" s="54">
        <f t="shared" si="11"/>
        <v>0</v>
      </c>
      <c r="AW42" s="54">
        <f t="shared" si="12"/>
        <v>0</v>
      </c>
      <c r="AX42" s="54">
        <f t="shared" si="13"/>
        <v>2499060.0699999998</v>
      </c>
      <c r="AY42" s="54">
        <f t="shared" si="14"/>
        <v>691759.77</v>
      </c>
      <c r="AZ42" s="54">
        <f t="shared" si="15"/>
        <v>3190819.84</v>
      </c>
      <c r="BA42" s="54">
        <f t="shared" si="1"/>
        <v>113.02093264836216</v>
      </c>
      <c r="BB42" s="54">
        <f t="shared" si="2"/>
        <v>111</v>
      </c>
      <c r="BC42" s="54">
        <f>SUM(CJ42:CL42)</f>
        <v>336</v>
      </c>
      <c r="BD42" s="54">
        <f>SUM(CM42:CO42)</f>
        <v>361</v>
      </c>
      <c r="BE42" s="54">
        <f t="shared" si="16"/>
        <v>512</v>
      </c>
      <c r="BF42" s="54">
        <f t="shared" ref="BF42:BK42" si="54">Z42</f>
        <v>129</v>
      </c>
      <c r="BG42" s="54">
        <f t="shared" si="54"/>
        <v>132</v>
      </c>
      <c r="BH42" s="54">
        <f t="shared" si="54"/>
        <v>140</v>
      </c>
      <c r="BI42" s="54">
        <f t="shared" si="54"/>
        <v>111</v>
      </c>
      <c r="BJ42" s="54">
        <f t="shared" si="54"/>
        <v>0</v>
      </c>
      <c r="BK42" s="54">
        <f t="shared" si="54"/>
        <v>0</v>
      </c>
      <c r="BL42" s="54">
        <v>16.666666666666668</v>
      </c>
      <c r="BM42" s="54">
        <v>13.666666666666666</v>
      </c>
      <c r="BN42" s="54">
        <f t="shared" ref="BN42:BN43" si="55">AVERAGE(BP42:BR42)</f>
        <v>16.333333333333332</v>
      </c>
      <c r="BO42" s="54">
        <f t="shared" ref="BO42:BO43" si="56">SUM(BS42:BU42)/1</f>
        <v>10</v>
      </c>
      <c r="BP42" s="54">
        <v>20</v>
      </c>
      <c r="BQ42" s="54">
        <v>13</v>
      </c>
      <c r="BR42" s="54">
        <v>16</v>
      </c>
      <c r="BS42" s="54">
        <v>10</v>
      </c>
      <c r="BT42" s="54">
        <v>0</v>
      </c>
      <c r="BU42" s="54">
        <v>0</v>
      </c>
      <c r="BV42" s="54">
        <f t="shared" si="17"/>
        <v>467405.25</v>
      </c>
      <c r="BW42" s="54">
        <f t="shared" si="18"/>
        <v>2093975.52</v>
      </c>
      <c r="BX42" s="54">
        <f t="shared" si="19"/>
        <v>2249777.27</v>
      </c>
      <c r="BY42" s="54">
        <f t="shared" si="20"/>
        <v>336</v>
      </c>
      <c r="BZ42" s="54">
        <f t="shared" si="21"/>
        <v>361</v>
      </c>
      <c r="CA42" s="54">
        <v>280</v>
      </c>
      <c r="CB42" s="54">
        <f t="shared" si="22"/>
        <v>135</v>
      </c>
      <c r="CC42" s="54">
        <f t="shared" si="23"/>
        <v>75</v>
      </c>
      <c r="CD42" s="54">
        <v>1</v>
      </c>
      <c r="CE42" s="54">
        <v>2</v>
      </c>
      <c r="CF42" s="54">
        <v>5</v>
      </c>
      <c r="CG42" s="54">
        <v>55</v>
      </c>
      <c r="CH42" s="54">
        <v>66</v>
      </c>
      <c r="CI42" s="54">
        <v>74</v>
      </c>
      <c r="CJ42" s="54">
        <v>114</v>
      </c>
      <c r="CK42" s="54">
        <v>102</v>
      </c>
      <c r="CL42" s="54">
        <v>120</v>
      </c>
      <c r="CM42" s="54">
        <v>111</v>
      </c>
      <c r="CN42" s="54">
        <v>115</v>
      </c>
      <c r="CO42" s="54">
        <v>135</v>
      </c>
    </row>
    <row r="43" spans="1:93">
      <c r="A43" s="3" t="str">
        <f t="shared" si="3"/>
        <v>FJFZ006Phesgo 15ml</v>
      </c>
      <c r="B43" s="3" t="s">
        <v>548</v>
      </c>
      <c r="C43" s="3" t="s">
        <v>549</v>
      </c>
      <c r="D43" s="3" t="s">
        <v>7</v>
      </c>
      <c r="E43" s="3" t="s">
        <v>8</v>
      </c>
      <c r="F43" s="3" t="s">
        <v>28</v>
      </c>
      <c r="G43" s="3" t="s">
        <v>29</v>
      </c>
      <c r="H43" s="3" t="s">
        <v>28</v>
      </c>
      <c r="I43" s="3" t="s">
        <v>29</v>
      </c>
      <c r="J43" s="3" t="s">
        <v>562</v>
      </c>
      <c r="K43" s="3" t="s">
        <v>544</v>
      </c>
      <c r="L43" s="3" t="s">
        <v>939</v>
      </c>
      <c r="M43" s="3" t="s">
        <v>542</v>
      </c>
      <c r="N43" s="3" t="s">
        <v>17</v>
      </c>
      <c r="O43" s="3" t="s">
        <v>19</v>
      </c>
      <c r="P43" s="3">
        <v>8489.27</v>
      </c>
      <c r="Q43" s="54">
        <v>5</v>
      </c>
      <c r="R43" s="54">
        <v>6</v>
      </c>
      <c r="S43" s="54">
        <v>8</v>
      </c>
      <c r="T43" s="54">
        <v>8</v>
      </c>
      <c r="U43" s="54">
        <v>9</v>
      </c>
      <c r="V43" s="54">
        <v>11</v>
      </c>
      <c r="W43" s="54">
        <v>19</v>
      </c>
      <c r="X43" s="54">
        <v>28</v>
      </c>
      <c r="Y43" s="54">
        <v>47</v>
      </c>
      <c r="Z43" s="54">
        <v>7</v>
      </c>
      <c r="AA43" s="54">
        <v>5</v>
      </c>
      <c r="AB43" s="54">
        <v>13</v>
      </c>
      <c r="AC43" s="54">
        <v>8</v>
      </c>
      <c r="AD43" s="54">
        <v>0</v>
      </c>
      <c r="AE43" s="54">
        <v>0</v>
      </c>
      <c r="AF43" s="54">
        <f t="shared" si="4"/>
        <v>25</v>
      </c>
      <c r="AG43" s="54">
        <f t="shared" si="5"/>
        <v>8</v>
      </c>
      <c r="AH43" s="54">
        <f t="shared" si="6"/>
        <v>33</v>
      </c>
      <c r="AI43" s="54">
        <v>42446.350000000006</v>
      </c>
      <c r="AJ43" s="54">
        <v>50935.62</v>
      </c>
      <c r="AK43" s="54">
        <v>67914.16</v>
      </c>
      <c r="AL43" s="54">
        <v>67914.16</v>
      </c>
      <c r="AM43" s="54">
        <v>76403.430000000008</v>
      </c>
      <c r="AN43" s="54">
        <v>93381.97</v>
      </c>
      <c r="AO43" s="54">
        <v>161296.13</v>
      </c>
      <c r="AP43" s="54">
        <v>237699.56000000003</v>
      </c>
      <c r="AQ43" s="54">
        <v>398995.69000000006</v>
      </c>
      <c r="AR43" s="54">
        <f t="shared" si="7"/>
        <v>59424.89</v>
      </c>
      <c r="AS43" s="54">
        <f t="shared" si="8"/>
        <v>42446.350000000006</v>
      </c>
      <c r="AT43" s="54">
        <f t="shared" si="9"/>
        <v>110360.51000000001</v>
      </c>
      <c r="AU43" s="54">
        <f t="shared" si="10"/>
        <v>67914.16</v>
      </c>
      <c r="AV43" s="54">
        <f t="shared" si="11"/>
        <v>0</v>
      </c>
      <c r="AW43" s="54">
        <f t="shared" si="12"/>
        <v>0</v>
      </c>
      <c r="AX43" s="54">
        <f t="shared" si="13"/>
        <v>212231.75</v>
      </c>
      <c r="AY43" s="54">
        <f t="shared" si="14"/>
        <v>67914.16</v>
      </c>
      <c r="AZ43" s="54">
        <f t="shared" si="15"/>
        <v>280145.91000000003</v>
      </c>
      <c r="BA43" s="54">
        <f t="shared" si="1"/>
        <v>8</v>
      </c>
      <c r="BB43" s="54">
        <f t="shared" si="2"/>
        <v>8</v>
      </c>
      <c r="BC43" s="54">
        <f>SUM(CJ43:CL43)*2</f>
        <v>32</v>
      </c>
      <c r="BD43" s="54">
        <f>SUM(CM43:CO43)*2</f>
        <v>68</v>
      </c>
      <c r="BE43" s="54">
        <f t="shared" si="16"/>
        <v>66</v>
      </c>
      <c r="BF43" s="54">
        <f t="shared" ref="BF43:BK43" si="57">Z43*2</f>
        <v>14</v>
      </c>
      <c r="BG43" s="54">
        <f t="shared" si="57"/>
        <v>10</v>
      </c>
      <c r="BH43" s="54">
        <f t="shared" si="57"/>
        <v>26</v>
      </c>
      <c r="BI43" s="54">
        <f t="shared" si="57"/>
        <v>16</v>
      </c>
      <c r="BJ43" s="54">
        <f t="shared" si="57"/>
        <v>0</v>
      </c>
      <c r="BK43" s="54">
        <f t="shared" si="57"/>
        <v>0</v>
      </c>
      <c r="BL43" s="54">
        <v>7.666666666666667</v>
      </c>
      <c r="BM43" s="54">
        <v>11.666666666666666</v>
      </c>
      <c r="BN43" s="54">
        <f t="shared" si="55"/>
        <v>10</v>
      </c>
      <c r="BO43" s="54">
        <f t="shared" si="56"/>
        <v>5</v>
      </c>
      <c r="BP43" s="54">
        <v>7</v>
      </c>
      <c r="BQ43" s="54">
        <v>7</v>
      </c>
      <c r="BR43" s="54">
        <v>16</v>
      </c>
      <c r="BS43" s="54">
        <v>5</v>
      </c>
      <c r="BT43" s="54">
        <v>0</v>
      </c>
      <c r="BU43" s="54">
        <v>0</v>
      </c>
      <c r="BV43" s="54">
        <f t="shared" si="17"/>
        <v>53765.376666666663</v>
      </c>
      <c r="BW43" s="54">
        <f t="shared" si="18"/>
        <v>135828.32</v>
      </c>
      <c r="BX43" s="54">
        <f t="shared" si="19"/>
        <v>288635.18</v>
      </c>
      <c r="BY43" s="54">
        <f t="shared" si="20"/>
        <v>16</v>
      </c>
      <c r="BZ43" s="54">
        <f t="shared" si="21"/>
        <v>34</v>
      </c>
      <c r="CA43" s="54">
        <v>0</v>
      </c>
      <c r="CB43" s="54">
        <f t="shared" si="22"/>
        <v>14</v>
      </c>
      <c r="CC43" s="54">
        <f t="shared" si="23"/>
        <v>6.333333333333333</v>
      </c>
      <c r="CD43" s="54">
        <v>0</v>
      </c>
      <c r="CE43" s="54">
        <v>0</v>
      </c>
      <c r="CF43" s="54">
        <v>1</v>
      </c>
      <c r="CG43" s="54">
        <v>8</v>
      </c>
      <c r="CH43" s="54">
        <v>7</v>
      </c>
      <c r="CI43" s="54">
        <v>10</v>
      </c>
      <c r="CJ43" s="54">
        <v>4</v>
      </c>
      <c r="CK43" s="54">
        <v>9</v>
      </c>
      <c r="CL43" s="54">
        <v>3</v>
      </c>
      <c r="CM43" s="54">
        <v>11</v>
      </c>
      <c r="CN43" s="54">
        <v>14</v>
      </c>
      <c r="CO43" s="54">
        <v>9</v>
      </c>
    </row>
    <row r="44" spans="1:93">
      <c r="A44" s="3" t="str">
        <f t="shared" si="3"/>
        <v>FJFZ008Herceptin IV</v>
      </c>
      <c r="B44" s="3" t="s">
        <v>548</v>
      </c>
      <c r="C44" s="3" t="s">
        <v>549</v>
      </c>
      <c r="D44" s="3" t="s">
        <v>7</v>
      </c>
      <c r="E44" s="3" t="s">
        <v>8</v>
      </c>
      <c r="F44" s="3" t="s">
        <v>30</v>
      </c>
      <c r="G44" s="3" t="s">
        <v>31</v>
      </c>
      <c r="H44" s="3" t="s">
        <v>30</v>
      </c>
      <c r="I44" s="3" t="s">
        <v>31</v>
      </c>
      <c r="J44" s="3" t="s">
        <v>541</v>
      </c>
      <c r="K44" s="3" t="s">
        <v>541</v>
      </c>
      <c r="L44" s="3"/>
      <c r="M44" s="3" t="s">
        <v>543</v>
      </c>
      <c r="N44" s="3" t="s">
        <v>11</v>
      </c>
      <c r="O44" s="3" t="s">
        <v>11</v>
      </c>
      <c r="P44" s="3">
        <v>4535.5</v>
      </c>
      <c r="Q44" s="54">
        <v>2.4822376098080742E-7</v>
      </c>
      <c r="R44" s="54">
        <v>1.7782878168674339E-7</v>
      </c>
      <c r="S44" s="54">
        <v>1.6542114214001052E-7</v>
      </c>
      <c r="T44" s="54">
        <v>1.1681063360424579E-7</v>
      </c>
      <c r="U44" s="54">
        <v>1.0643066396940739E-7</v>
      </c>
      <c r="V44" s="54">
        <v>1.8528501761878564E-7</v>
      </c>
      <c r="W44" s="54">
        <v>5.9147368480756133E-7</v>
      </c>
      <c r="X44" s="54">
        <v>4.0852631519243884E-7</v>
      </c>
      <c r="Y44" s="54">
        <v>1.0000000000000002E-6</v>
      </c>
      <c r="Z44" s="54">
        <v>0</v>
      </c>
      <c r="AA44" s="54">
        <v>0</v>
      </c>
      <c r="AB44" s="54">
        <v>0</v>
      </c>
      <c r="AC44" s="54">
        <v>0</v>
      </c>
      <c r="AD44" s="54">
        <v>0</v>
      </c>
      <c r="AE44" s="54">
        <v>0</v>
      </c>
      <c r="AF44" s="54">
        <f t="shared" si="4"/>
        <v>0</v>
      </c>
      <c r="AG44" s="54">
        <f t="shared" si="5"/>
        <v>0</v>
      </c>
      <c r="AH44" s="54">
        <f t="shared" si="6"/>
        <v>0</v>
      </c>
      <c r="AI44" s="54">
        <v>1.1258188679284522E-3</v>
      </c>
      <c r="AJ44" s="54">
        <v>8.0654243934022462E-4</v>
      </c>
      <c r="AK44" s="54">
        <v>7.5026759017601764E-4</v>
      </c>
      <c r="AL44" s="54">
        <v>5.297946287120568E-4</v>
      </c>
      <c r="AM44" s="54">
        <v>4.8271627643324723E-4</v>
      </c>
      <c r="AN44" s="54">
        <v>8.4036019741000226E-4</v>
      </c>
      <c r="AO44" s="54">
        <v>2.6826288974446943E-3</v>
      </c>
      <c r="AP44" s="54">
        <v>1.8528711025553063E-3</v>
      </c>
      <c r="AQ44" s="54">
        <v>4.5355000000000005E-3</v>
      </c>
      <c r="AR44" s="54">
        <f t="shared" si="7"/>
        <v>0</v>
      </c>
      <c r="AS44" s="54">
        <f t="shared" si="8"/>
        <v>0</v>
      </c>
      <c r="AT44" s="54">
        <f t="shared" si="9"/>
        <v>0</v>
      </c>
      <c r="AU44" s="54">
        <f t="shared" si="10"/>
        <v>0</v>
      </c>
      <c r="AV44" s="54">
        <f t="shared" si="11"/>
        <v>0</v>
      </c>
      <c r="AW44" s="54">
        <f t="shared" si="12"/>
        <v>0</v>
      </c>
      <c r="AX44" s="54">
        <f t="shared" si="13"/>
        <v>0</v>
      </c>
      <c r="AY44" s="54">
        <f t="shared" si="14"/>
        <v>0</v>
      </c>
      <c r="AZ44" s="54">
        <f t="shared" si="15"/>
        <v>0</v>
      </c>
      <c r="BA44" s="54">
        <f t="shared" si="1"/>
        <v>1.1681063360424579E-7</v>
      </c>
      <c r="BB44" s="54">
        <f t="shared" si="2"/>
        <v>0</v>
      </c>
      <c r="BC44" s="54"/>
      <c r="BD44" s="54"/>
      <c r="BE44" s="54">
        <f t="shared" si="16"/>
        <v>0</v>
      </c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>
        <f t="shared" si="17"/>
        <v>0</v>
      </c>
      <c r="BW44" s="54">
        <f t="shared" si="18"/>
        <v>0</v>
      </c>
      <c r="BX44" s="54">
        <f t="shared" si="19"/>
        <v>0</v>
      </c>
      <c r="BY44" s="54">
        <f t="shared" si="20"/>
        <v>0</v>
      </c>
      <c r="BZ44" s="54">
        <f t="shared" si="21"/>
        <v>0</v>
      </c>
      <c r="CA44" s="54">
        <v>0</v>
      </c>
      <c r="CB44" s="54">
        <f t="shared" si="22"/>
        <v>0</v>
      </c>
      <c r="CC44" s="54">
        <f t="shared" si="23"/>
        <v>0</v>
      </c>
      <c r="CD44" s="54">
        <v>0</v>
      </c>
      <c r="CE44" s="54">
        <v>0</v>
      </c>
      <c r="CF44" s="54">
        <v>0</v>
      </c>
      <c r="CG44" s="54">
        <v>0</v>
      </c>
      <c r="CH44" s="54">
        <v>0</v>
      </c>
      <c r="CI44" s="54">
        <v>0</v>
      </c>
      <c r="CJ44" s="54">
        <v>0</v>
      </c>
      <c r="CK44" s="54">
        <v>0</v>
      </c>
      <c r="CL44" s="54">
        <v>0</v>
      </c>
      <c r="CM44" s="54">
        <v>0</v>
      </c>
      <c r="CN44" s="54">
        <v>0</v>
      </c>
      <c r="CO44" s="54">
        <v>0</v>
      </c>
    </row>
    <row r="45" spans="1:93">
      <c r="A45" s="3" t="str">
        <f t="shared" si="3"/>
        <v>FJFZ008Herceptin SC</v>
      </c>
      <c r="B45" s="3" t="s">
        <v>548</v>
      </c>
      <c r="C45" s="3" t="s">
        <v>549</v>
      </c>
      <c r="D45" s="3" t="s">
        <v>7</v>
      </c>
      <c r="E45" s="3" t="s">
        <v>8</v>
      </c>
      <c r="F45" s="3" t="s">
        <v>30</v>
      </c>
      <c r="G45" s="3" t="s">
        <v>31</v>
      </c>
      <c r="H45" s="3" t="s">
        <v>30</v>
      </c>
      <c r="I45" s="3" t="s">
        <v>31</v>
      </c>
      <c r="J45" s="3" t="s">
        <v>541</v>
      </c>
      <c r="K45" s="3" t="s">
        <v>541</v>
      </c>
      <c r="L45" s="3"/>
      <c r="M45" s="3" t="s">
        <v>543</v>
      </c>
      <c r="N45" s="3" t="s">
        <v>12</v>
      </c>
      <c r="O45" s="3" t="s">
        <v>12</v>
      </c>
      <c r="P45" s="3">
        <v>3444.49</v>
      </c>
      <c r="Q45" s="54">
        <v>1.2869445629604544E-7</v>
      </c>
      <c r="R45" s="54">
        <v>1.1923834167284972E-7</v>
      </c>
      <c r="S45" s="54">
        <v>1.8086442832285226E-7</v>
      </c>
      <c r="T45" s="54">
        <v>1.8512626147397511E-7</v>
      </c>
      <c r="U45" s="54">
        <v>1.6668434004097236E-7</v>
      </c>
      <c r="V45" s="54">
        <v>2.193921721933052E-7</v>
      </c>
      <c r="W45" s="54">
        <v>4.2879722629174739E-7</v>
      </c>
      <c r="X45" s="54">
        <v>5.7120277370825267E-7</v>
      </c>
      <c r="Y45" s="54">
        <v>1.0000000000000002E-6</v>
      </c>
      <c r="Z45" s="54">
        <v>0</v>
      </c>
      <c r="AA45" s="54">
        <v>0</v>
      </c>
      <c r="AB45" s="54">
        <v>0</v>
      </c>
      <c r="AC45" s="54">
        <v>0</v>
      </c>
      <c r="AD45" s="54">
        <v>0</v>
      </c>
      <c r="AE45" s="54">
        <v>0</v>
      </c>
      <c r="AF45" s="54">
        <f t="shared" si="4"/>
        <v>0</v>
      </c>
      <c r="AG45" s="54">
        <f t="shared" si="5"/>
        <v>0</v>
      </c>
      <c r="AH45" s="54">
        <f t="shared" si="6"/>
        <v>0</v>
      </c>
      <c r="AI45" s="54">
        <v>4.4328676776716558E-4</v>
      </c>
      <c r="AJ45" s="54">
        <v>4.1071527550871412E-4</v>
      </c>
      <c r="AK45" s="54">
        <v>6.2298571471378138E-4</v>
      </c>
      <c r="AL45" s="54">
        <v>6.3766555638449256E-4</v>
      </c>
      <c r="AM45" s="54">
        <v>5.7414254242772885E-4</v>
      </c>
      <c r="AN45" s="54">
        <v>7.5569414319811776E-4</v>
      </c>
      <c r="AO45" s="54">
        <v>1.476987757989661E-3</v>
      </c>
      <c r="AP45" s="54">
        <v>1.9675022420103392E-3</v>
      </c>
      <c r="AQ45" s="54">
        <v>3.4444900000000001E-3</v>
      </c>
      <c r="AR45" s="54">
        <f t="shared" si="7"/>
        <v>0</v>
      </c>
      <c r="AS45" s="54">
        <f t="shared" si="8"/>
        <v>0</v>
      </c>
      <c r="AT45" s="54">
        <f t="shared" si="9"/>
        <v>0</v>
      </c>
      <c r="AU45" s="54">
        <f t="shared" si="10"/>
        <v>0</v>
      </c>
      <c r="AV45" s="54">
        <f t="shared" si="11"/>
        <v>0</v>
      </c>
      <c r="AW45" s="54">
        <f t="shared" si="12"/>
        <v>0</v>
      </c>
      <c r="AX45" s="54">
        <f t="shared" si="13"/>
        <v>0</v>
      </c>
      <c r="AY45" s="54">
        <f t="shared" si="14"/>
        <v>0</v>
      </c>
      <c r="AZ45" s="54">
        <f t="shared" si="15"/>
        <v>0</v>
      </c>
      <c r="BA45" s="54">
        <f t="shared" si="1"/>
        <v>1.8512626147397511E-7</v>
      </c>
      <c r="BB45" s="54">
        <f t="shared" si="2"/>
        <v>0</v>
      </c>
      <c r="BC45" s="54"/>
      <c r="BD45" s="54"/>
      <c r="BE45" s="54">
        <f t="shared" si="16"/>
        <v>0</v>
      </c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>
        <f t="shared" si="17"/>
        <v>0</v>
      </c>
      <c r="BW45" s="54">
        <f t="shared" si="18"/>
        <v>0</v>
      </c>
      <c r="BX45" s="54">
        <f t="shared" si="19"/>
        <v>0</v>
      </c>
      <c r="BY45" s="54">
        <f t="shared" si="20"/>
        <v>0</v>
      </c>
      <c r="BZ45" s="54">
        <f t="shared" si="21"/>
        <v>0</v>
      </c>
      <c r="CA45" s="54">
        <v>0</v>
      </c>
      <c r="CB45" s="54">
        <f t="shared" si="22"/>
        <v>0</v>
      </c>
      <c r="CC45" s="54">
        <f t="shared" si="23"/>
        <v>0</v>
      </c>
      <c r="CD45" s="54">
        <v>0</v>
      </c>
      <c r="CE45" s="54">
        <v>0</v>
      </c>
      <c r="CF45" s="54">
        <v>0</v>
      </c>
      <c r="CG45" s="54">
        <v>0</v>
      </c>
      <c r="CH45" s="54">
        <v>0</v>
      </c>
      <c r="CI45" s="54">
        <v>0</v>
      </c>
      <c r="CJ45" s="54">
        <v>0</v>
      </c>
      <c r="CK45" s="54">
        <v>0</v>
      </c>
      <c r="CL45" s="54">
        <v>0</v>
      </c>
      <c r="CM45" s="54">
        <v>0</v>
      </c>
      <c r="CN45" s="54">
        <v>0</v>
      </c>
      <c r="CO45" s="54">
        <v>0</v>
      </c>
    </row>
    <row r="46" spans="1:93">
      <c r="A46" s="3" t="str">
        <f t="shared" si="3"/>
        <v>FJFZ008Itovebi 3mg</v>
      </c>
      <c r="B46" s="3" t="s">
        <v>548</v>
      </c>
      <c r="C46" s="3" t="s">
        <v>549</v>
      </c>
      <c r="D46" s="3" t="s">
        <v>7</v>
      </c>
      <c r="E46" s="3" t="s">
        <v>8</v>
      </c>
      <c r="F46" s="3" t="s">
        <v>30</v>
      </c>
      <c r="G46" s="3" t="s">
        <v>31</v>
      </c>
      <c r="H46" s="3" t="s">
        <v>30</v>
      </c>
      <c r="I46" s="3" t="s">
        <v>31</v>
      </c>
      <c r="J46" s="3" t="s">
        <v>541</v>
      </c>
      <c r="K46" s="3" t="s">
        <v>541</v>
      </c>
      <c r="L46" s="3"/>
      <c r="M46" s="3" t="s">
        <v>543</v>
      </c>
      <c r="N46" s="3" t="s">
        <v>13</v>
      </c>
      <c r="O46" s="3" t="s">
        <v>14</v>
      </c>
      <c r="P46" s="3">
        <v>3566.02</v>
      </c>
      <c r="Q46" s="54">
        <v>7.5423782997919166E-8</v>
      </c>
      <c r="R46" s="54">
        <v>8.6118364644595899E-8</v>
      </c>
      <c r="S46" s="54">
        <v>1.7430625086372233E-7</v>
      </c>
      <c r="T46" s="54">
        <v>1.7644957539816278E-7</v>
      </c>
      <c r="U46" s="54">
        <v>2.1451535630448561E-7</v>
      </c>
      <c r="V46" s="54">
        <v>2.7318666979111423E-7</v>
      </c>
      <c r="W46" s="54">
        <v>3.3584839850623739E-7</v>
      </c>
      <c r="X46" s="54">
        <v>6.6415160149376262E-7</v>
      </c>
      <c r="Y46" s="54">
        <v>9.9999999999999995E-7</v>
      </c>
      <c r="Z46" s="54">
        <v>0</v>
      </c>
      <c r="AA46" s="54">
        <v>0</v>
      </c>
      <c r="AB46" s="54">
        <v>0</v>
      </c>
      <c r="AC46" s="54">
        <v>0</v>
      </c>
      <c r="AD46" s="54">
        <v>0</v>
      </c>
      <c r="AE46" s="54">
        <v>0</v>
      </c>
      <c r="AF46" s="54">
        <f t="shared" si="4"/>
        <v>0</v>
      </c>
      <c r="AG46" s="54">
        <f t="shared" si="5"/>
        <v>0</v>
      </c>
      <c r="AH46" s="54">
        <f t="shared" si="6"/>
        <v>0</v>
      </c>
      <c r="AI46" s="54">
        <v>2.6896271864623972E-4</v>
      </c>
      <c r="AJ46" s="54">
        <v>3.0709981068992184E-4</v>
      </c>
      <c r="AK46" s="54">
        <v>6.2157957670505104E-4</v>
      </c>
      <c r="AL46" s="54">
        <v>6.2922271486135634E-4</v>
      </c>
      <c r="AM46" s="54">
        <v>7.6496605088892172E-4</v>
      </c>
      <c r="AN46" s="54">
        <v>9.74189128208509E-4</v>
      </c>
      <c r="AO46" s="54">
        <v>1.1976421060412126E-3</v>
      </c>
      <c r="AP46" s="54">
        <v>2.3683778939587868E-3</v>
      </c>
      <c r="AQ46" s="54">
        <v>3.5660199999999996E-3</v>
      </c>
      <c r="AR46" s="54">
        <f t="shared" si="7"/>
        <v>0</v>
      </c>
      <c r="AS46" s="54">
        <f t="shared" si="8"/>
        <v>0</v>
      </c>
      <c r="AT46" s="54">
        <f t="shared" si="9"/>
        <v>0</v>
      </c>
      <c r="AU46" s="54">
        <f t="shared" si="10"/>
        <v>0</v>
      </c>
      <c r="AV46" s="54">
        <f t="shared" si="11"/>
        <v>0</v>
      </c>
      <c r="AW46" s="54">
        <f t="shared" si="12"/>
        <v>0</v>
      </c>
      <c r="AX46" s="54">
        <f t="shared" si="13"/>
        <v>0</v>
      </c>
      <c r="AY46" s="54">
        <f t="shared" si="14"/>
        <v>0</v>
      </c>
      <c r="AZ46" s="54">
        <f t="shared" si="15"/>
        <v>0</v>
      </c>
      <c r="BA46" s="54">
        <f t="shared" si="1"/>
        <v>1.7644957539816278E-7</v>
      </c>
      <c r="BB46" s="54">
        <f t="shared" si="2"/>
        <v>0</v>
      </c>
      <c r="BC46" s="54"/>
      <c r="BD46" s="54"/>
      <c r="BE46" s="54">
        <f t="shared" si="16"/>
        <v>0</v>
      </c>
      <c r="BF46" s="54"/>
      <c r="BG46" s="54"/>
      <c r="BH46" s="54"/>
      <c r="BI46" s="54"/>
      <c r="BJ46" s="54"/>
      <c r="BK46" s="54"/>
      <c r="BL46" s="54">
        <v>0</v>
      </c>
      <c r="BM46" s="54">
        <v>0</v>
      </c>
      <c r="BN46" s="54">
        <f t="shared" ref="BN46:BN47" si="58">AVERAGE(BP46:BR46)</f>
        <v>0</v>
      </c>
      <c r="BO46" s="54">
        <f t="shared" ref="BO46:BO47" si="59">SUM(BS46:BU46)/1</f>
        <v>0</v>
      </c>
      <c r="BP46" s="54">
        <v>0</v>
      </c>
      <c r="BQ46" s="54">
        <v>0</v>
      </c>
      <c r="BR46" s="54">
        <v>0</v>
      </c>
      <c r="BS46" s="54">
        <v>0</v>
      </c>
      <c r="BT46" s="54">
        <v>0</v>
      </c>
      <c r="BU46" s="54">
        <v>0</v>
      </c>
      <c r="BV46" s="54">
        <f t="shared" si="17"/>
        <v>0</v>
      </c>
      <c r="BW46" s="54">
        <f t="shared" si="18"/>
        <v>0</v>
      </c>
      <c r="BX46" s="54">
        <f t="shared" si="19"/>
        <v>0</v>
      </c>
      <c r="BY46" s="54">
        <f t="shared" si="20"/>
        <v>0</v>
      </c>
      <c r="BZ46" s="54">
        <f t="shared" si="21"/>
        <v>0</v>
      </c>
      <c r="CA46" s="54">
        <v>0</v>
      </c>
      <c r="CB46" s="54">
        <f t="shared" si="22"/>
        <v>0</v>
      </c>
      <c r="CC46" s="54">
        <f t="shared" si="23"/>
        <v>0</v>
      </c>
      <c r="CD46" s="54">
        <v>0</v>
      </c>
      <c r="CE46" s="54">
        <v>0</v>
      </c>
      <c r="CF46" s="54">
        <v>0</v>
      </c>
      <c r="CG46" s="54">
        <v>0</v>
      </c>
      <c r="CH46" s="54">
        <v>0</v>
      </c>
      <c r="CI46" s="54">
        <v>0</v>
      </c>
      <c r="CJ46" s="54">
        <v>0</v>
      </c>
      <c r="CK46" s="54">
        <v>0</v>
      </c>
      <c r="CL46" s="54">
        <v>0</v>
      </c>
      <c r="CM46" s="54">
        <v>0</v>
      </c>
      <c r="CN46" s="54">
        <v>0</v>
      </c>
      <c r="CO46" s="54">
        <v>0</v>
      </c>
    </row>
    <row r="47" spans="1:93">
      <c r="A47" s="3" t="str">
        <f t="shared" si="3"/>
        <v>FJFZ008Itovebi 9mg</v>
      </c>
      <c r="B47" s="3" t="s">
        <v>548</v>
      </c>
      <c r="C47" s="3" t="s">
        <v>549</v>
      </c>
      <c r="D47" s="3" t="s">
        <v>7</v>
      </c>
      <c r="E47" s="3" t="s">
        <v>8</v>
      </c>
      <c r="F47" s="3" t="s">
        <v>30</v>
      </c>
      <c r="G47" s="3" t="s">
        <v>31</v>
      </c>
      <c r="H47" s="3" t="s">
        <v>30</v>
      </c>
      <c r="I47" s="3" t="s">
        <v>31</v>
      </c>
      <c r="J47" s="3" t="s">
        <v>541</v>
      </c>
      <c r="K47" s="3" t="s">
        <v>541</v>
      </c>
      <c r="L47" s="3"/>
      <c r="M47" s="3" t="s">
        <v>543</v>
      </c>
      <c r="N47" s="3" t="s">
        <v>13</v>
      </c>
      <c r="O47" s="3" t="s">
        <v>15</v>
      </c>
      <c r="P47" s="3">
        <v>10698.05</v>
      </c>
      <c r="Q47" s="54"/>
      <c r="R47" s="54"/>
      <c r="S47" s="54"/>
      <c r="T47" s="54"/>
      <c r="U47" s="54"/>
      <c r="V47" s="54"/>
      <c r="W47" s="54">
        <v>0</v>
      </c>
      <c r="X47" s="54">
        <v>0</v>
      </c>
      <c r="Y47" s="54">
        <v>0</v>
      </c>
      <c r="Z47" s="54">
        <v>0</v>
      </c>
      <c r="AA47" s="54">
        <v>0</v>
      </c>
      <c r="AB47" s="54">
        <v>0</v>
      </c>
      <c r="AC47" s="54">
        <v>0</v>
      </c>
      <c r="AD47" s="54">
        <v>0</v>
      </c>
      <c r="AE47" s="54">
        <v>0</v>
      </c>
      <c r="AF47" s="54">
        <f t="shared" si="4"/>
        <v>0</v>
      </c>
      <c r="AG47" s="54">
        <f t="shared" si="5"/>
        <v>0</v>
      </c>
      <c r="AH47" s="54">
        <f t="shared" si="6"/>
        <v>0</v>
      </c>
      <c r="AI47" s="54"/>
      <c r="AJ47" s="54"/>
      <c r="AK47" s="54"/>
      <c r="AL47" s="54"/>
      <c r="AM47" s="54"/>
      <c r="AN47" s="54"/>
      <c r="AO47" s="54">
        <v>0</v>
      </c>
      <c r="AP47" s="54">
        <v>0</v>
      </c>
      <c r="AQ47" s="54">
        <v>0</v>
      </c>
      <c r="AR47" s="54">
        <f t="shared" si="7"/>
        <v>0</v>
      </c>
      <c r="AS47" s="54">
        <f t="shared" si="8"/>
        <v>0</v>
      </c>
      <c r="AT47" s="54">
        <f t="shared" si="9"/>
        <v>0</v>
      </c>
      <c r="AU47" s="54">
        <f t="shared" si="10"/>
        <v>0</v>
      </c>
      <c r="AV47" s="54">
        <f t="shared" si="11"/>
        <v>0</v>
      </c>
      <c r="AW47" s="54">
        <f t="shared" si="12"/>
        <v>0</v>
      </c>
      <c r="AX47" s="54">
        <f t="shared" si="13"/>
        <v>0</v>
      </c>
      <c r="AY47" s="54">
        <f t="shared" si="14"/>
        <v>0</v>
      </c>
      <c r="AZ47" s="54">
        <f t="shared" si="15"/>
        <v>0</v>
      </c>
      <c r="BA47" s="54">
        <f t="shared" si="1"/>
        <v>0</v>
      </c>
      <c r="BB47" s="54">
        <f t="shared" si="2"/>
        <v>0</v>
      </c>
      <c r="BC47" s="54"/>
      <c r="BD47" s="54"/>
      <c r="BE47" s="54">
        <f t="shared" si="16"/>
        <v>0</v>
      </c>
      <c r="BF47" s="54"/>
      <c r="BG47" s="54"/>
      <c r="BH47" s="54"/>
      <c r="BI47" s="54"/>
      <c r="BJ47" s="54"/>
      <c r="BK47" s="54"/>
      <c r="BL47" s="54">
        <v>0</v>
      </c>
      <c r="BM47" s="54">
        <v>0</v>
      </c>
      <c r="BN47" s="54">
        <f t="shared" si="58"/>
        <v>0</v>
      </c>
      <c r="BO47" s="54">
        <f t="shared" si="59"/>
        <v>0</v>
      </c>
      <c r="BP47" s="54">
        <v>0</v>
      </c>
      <c r="BQ47" s="54">
        <v>0</v>
      </c>
      <c r="BR47" s="54">
        <v>0</v>
      </c>
      <c r="BS47" s="54">
        <v>0</v>
      </c>
      <c r="BT47" s="54">
        <v>0</v>
      </c>
      <c r="BU47" s="54">
        <v>0</v>
      </c>
      <c r="BV47" s="54">
        <f t="shared" si="17"/>
        <v>0</v>
      </c>
      <c r="BW47" s="54">
        <f t="shared" si="18"/>
        <v>0</v>
      </c>
      <c r="BX47" s="54">
        <f t="shared" si="19"/>
        <v>0</v>
      </c>
      <c r="BY47" s="54">
        <f t="shared" si="20"/>
        <v>0</v>
      </c>
      <c r="BZ47" s="54">
        <f t="shared" si="21"/>
        <v>0</v>
      </c>
      <c r="CA47" s="54">
        <v>0</v>
      </c>
      <c r="CB47" s="54">
        <f t="shared" si="22"/>
        <v>0</v>
      </c>
      <c r="CC47" s="54">
        <f t="shared" si="23"/>
        <v>0</v>
      </c>
      <c r="CD47" s="54">
        <v>0</v>
      </c>
      <c r="CE47" s="54">
        <v>0</v>
      </c>
      <c r="CF47" s="54">
        <v>0</v>
      </c>
      <c r="CG47" s="54">
        <v>0</v>
      </c>
      <c r="CH47" s="54">
        <v>0</v>
      </c>
      <c r="CI47" s="54">
        <v>0</v>
      </c>
      <c r="CJ47" s="54">
        <v>0</v>
      </c>
      <c r="CK47" s="54">
        <v>0</v>
      </c>
      <c r="CL47" s="54">
        <v>0</v>
      </c>
      <c r="CM47" s="54">
        <v>0</v>
      </c>
      <c r="CN47" s="54">
        <v>0</v>
      </c>
      <c r="CO47" s="54">
        <v>0</v>
      </c>
    </row>
    <row r="48" spans="1:93">
      <c r="A48" s="3" t="str">
        <f t="shared" si="3"/>
        <v>FJFZ008Perjeta</v>
      </c>
      <c r="B48" s="3" t="s">
        <v>548</v>
      </c>
      <c r="C48" s="3" t="s">
        <v>549</v>
      </c>
      <c r="D48" s="3" t="s">
        <v>7</v>
      </c>
      <c r="E48" s="3" t="s">
        <v>8</v>
      </c>
      <c r="F48" s="3" t="s">
        <v>30</v>
      </c>
      <c r="G48" s="3" t="s">
        <v>31</v>
      </c>
      <c r="H48" s="3" t="s">
        <v>30</v>
      </c>
      <c r="I48" s="3" t="s">
        <v>31</v>
      </c>
      <c r="J48" s="3" t="s">
        <v>541</v>
      </c>
      <c r="K48" s="3" t="s">
        <v>541</v>
      </c>
      <c r="L48" s="3"/>
      <c r="M48" s="3" t="s">
        <v>543</v>
      </c>
      <c r="N48" s="3" t="s">
        <v>16</v>
      </c>
      <c r="O48" s="3" t="s">
        <v>16</v>
      </c>
      <c r="P48" s="3">
        <v>3985.87</v>
      </c>
      <c r="Q48" s="54">
        <v>1.3691923646879003</v>
      </c>
      <c r="R48" s="54">
        <v>1.1565773569677398</v>
      </c>
      <c r="S48" s="54">
        <v>1.7554425434938747</v>
      </c>
      <c r="T48" s="54">
        <v>1.0607628275191763</v>
      </c>
      <c r="U48" s="54">
        <v>1.2874801233519142</v>
      </c>
      <c r="V48" s="54">
        <v>1.4775855819259107</v>
      </c>
      <c r="W48" s="54">
        <v>4.2812122651495148</v>
      </c>
      <c r="X48" s="54">
        <v>3.8258285327970007</v>
      </c>
      <c r="Y48" s="54">
        <v>8.1070407979465156</v>
      </c>
      <c r="Z48" s="54">
        <v>0</v>
      </c>
      <c r="AA48" s="54">
        <v>0</v>
      </c>
      <c r="AB48" s="54">
        <v>0</v>
      </c>
      <c r="AC48" s="54">
        <v>3</v>
      </c>
      <c r="AD48" s="54">
        <v>0</v>
      </c>
      <c r="AE48" s="54">
        <v>0</v>
      </c>
      <c r="AF48" s="54">
        <f t="shared" si="4"/>
        <v>0</v>
      </c>
      <c r="AG48" s="54">
        <f t="shared" si="5"/>
        <v>3</v>
      </c>
      <c r="AH48" s="54">
        <f t="shared" si="6"/>
        <v>3</v>
      </c>
      <c r="AI48" s="54">
        <v>5457.4227706385609</v>
      </c>
      <c r="AJ48" s="54">
        <v>4609.966989817005</v>
      </c>
      <c r="AK48" s="54">
        <v>6996.96577083593</v>
      </c>
      <c r="AL48" s="54">
        <v>4228.0627313238592</v>
      </c>
      <c r="AM48" s="54">
        <v>5131.7283992646935</v>
      </c>
      <c r="AN48" s="54">
        <v>5889.4640434310295</v>
      </c>
      <c r="AO48" s="54">
        <v>17064.355531291498</v>
      </c>
      <c r="AP48" s="54">
        <v>15249.255174019583</v>
      </c>
      <c r="AQ48" s="54">
        <v>32313.610705311083</v>
      </c>
      <c r="AR48" s="54">
        <f t="shared" si="7"/>
        <v>0</v>
      </c>
      <c r="AS48" s="54">
        <f t="shared" si="8"/>
        <v>0</v>
      </c>
      <c r="AT48" s="54">
        <f t="shared" si="9"/>
        <v>0</v>
      </c>
      <c r="AU48" s="54">
        <f t="shared" si="10"/>
        <v>11957.61</v>
      </c>
      <c r="AV48" s="54">
        <f t="shared" si="11"/>
        <v>0</v>
      </c>
      <c r="AW48" s="54">
        <f t="shared" si="12"/>
        <v>0</v>
      </c>
      <c r="AX48" s="54">
        <f t="shared" si="13"/>
        <v>0</v>
      </c>
      <c r="AY48" s="54">
        <f t="shared" si="14"/>
        <v>11957.61</v>
      </c>
      <c r="AZ48" s="54">
        <f t="shared" si="15"/>
        <v>11957.61</v>
      </c>
      <c r="BA48" s="54">
        <f t="shared" si="1"/>
        <v>1.0607628275191763</v>
      </c>
      <c r="BB48" s="54">
        <f t="shared" si="2"/>
        <v>3</v>
      </c>
      <c r="BC48" s="54"/>
      <c r="BD48" s="54"/>
      <c r="BE48" s="54">
        <f t="shared" si="16"/>
        <v>0</v>
      </c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>
        <f t="shared" si="17"/>
        <v>10296.830833333333</v>
      </c>
      <c r="BW48" s="54">
        <f t="shared" si="18"/>
        <v>15943.48</v>
      </c>
      <c r="BX48" s="54">
        <f t="shared" si="19"/>
        <v>31886.959999999999</v>
      </c>
      <c r="BY48" s="54">
        <f t="shared" si="20"/>
        <v>4</v>
      </c>
      <c r="BZ48" s="54">
        <f t="shared" si="21"/>
        <v>8</v>
      </c>
      <c r="CA48" s="54">
        <v>0</v>
      </c>
      <c r="CB48" s="54">
        <f t="shared" si="22"/>
        <v>7</v>
      </c>
      <c r="CC48" s="54">
        <f t="shared" si="23"/>
        <v>2.5833333333333335</v>
      </c>
      <c r="CD48" s="54">
        <v>7</v>
      </c>
      <c r="CE48" s="54">
        <v>3</v>
      </c>
      <c r="CF48" s="54">
        <v>3</v>
      </c>
      <c r="CG48" s="54">
        <v>3</v>
      </c>
      <c r="CH48" s="54">
        <v>0</v>
      </c>
      <c r="CI48" s="54">
        <v>3</v>
      </c>
      <c r="CJ48" s="54">
        <v>4</v>
      </c>
      <c r="CK48" s="54">
        <v>0</v>
      </c>
      <c r="CL48" s="54">
        <v>0</v>
      </c>
      <c r="CM48" s="54">
        <v>3</v>
      </c>
      <c r="CN48" s="54">
        <v>6</v>
      </c>
      <c r="CO48" s="54">
        <v>-1</v>
      </c>
    </row>
    <row r="49" spans="1:93">
      <c r="A49" s="3" t="str">
        <f t="shared" si="3"/>
        <v>FJFZ008Phesgo 10ml</v>
      </c>
      <c r="B49" s="3" t="s">
        <v>548</v>
      </c>
      <c r="C49" s="3" t="s">
        <v>549</v>
      </c>
      <c r="D49" s="3" t="s">
        <v>7</v>
      </c>
      <c r="E49" s="3" t="s">
        <v>8</v>
      </c>
      <c r="F49" s="3" t="s">
        <v>30</v>
      </c>
      <c r="G49" s="3" t="s">
        <v>31</v>
      </c>
      <c r="H49" s="3" t="s">
        <v>30</v>
      </c>
      <c r="I49" s="3" t="s">
        <v>31</v>
      </c>
      <c r="J49" s="3" t="s">
        <v>541</v>
      </c>
      <c r="K49" s="3" t="s">
        <v>541</v>
      </c>
      <c r="L49" s="3"/>
      <c r="M49" s="3" t="s">
        <v>543</v>
      </c>
      <c r="N49" s="3" t="s">
        <v>17</v>
      </c>
      <c r="O49" s="3" t="s">
        <v>18</v>
      </c>
      <c r="P49" s="3">
        <v>6232.07</v>
      </c>
      <c r="Q49" s="54">
        <v>0.37417522538739134</v>
      </c>
      <c r="R49" s="54">
        <v>0.3459098675881368</v>
      </c>
      <c r="S49" s="54">
        <v>0.5127969160583884</v>
      </c>
      <c r="T49" s="54">
        <v>0.44934384726102244</v>
      </c>
      <c r="U49" s="54">
        <v>0.41228616065929941</v>
      </c>
      <c r="V49" s="54">
        <v>0.53710992065878593</v>
      </c>
      <c r="W49" s="54">
        <v>1.2328820090339165</v>
      </c>
      <c r="X49" s="54">
        <v>1.3987399285791078</v>
      </c>
      <c r="Y49" s="54">
        <v>2.6316219376130245</v>
      </c>
      <c r="Z49" s="54">
        <v>0</v>
      </c>
      <c r="AA49" s="54">
        <v>0</v>
      </c>
      <c r="AB49" s="54">
        <v>0</v>
      </c>
      <c r="AC49" s="54">
        <v>0</v>
      </c>
      <c r="AD49" s="54">
        <v>0</v>
      </c>
      <c r="AE49" s="54">
        <v>0</v>
      </c>
      <c r="AF49" s="54">
        <f t="shared" si="4"/>
        <v>0</v>
      </c>
      <c r="AG49" s="54">
        <f t="shared" si="5"/>
        <v>0</v>
      </c>
      <c r="AH49" s="54">
        <f t="shared" si="6"/>
        <v>0</v>
      </c>
      <c r="AI49" s="54">
        <v>2331.8861968799997</v>
      </c>
      <c r="AJ49" s="54">
        <v>2155.7345084999997</v>
      </c>
      <c r="AK49" s="54">
        <v>3195.7862766600006</v>
      </c>
      <c r="AL49" s="54">
        <v>2800.3423102000002</v>
      </c>
      <c r="AM49" s="54">
        <v>2569.39621326</v>
      </c>
      <c r="AN49" s="54">
        <v>3347.3066232399997</v>
      </c>
      <c r="AO49" s="54">
        <v>7683.40698204</v>
      </c>
      <c r="AP49" s="54">
        <v>8717.0451467000003</v>
      </c>
      <c r="AQ49" s="54">
        <v>16400.452128739998</v>
      </c>
      <c r="AR49" s="54">
        <f t="shared" si="7"/>
        <v>0</v>
      </c>
      <c r="AS49" s="54">
        <f t="shared" si="8"/>
        <v>0</v>
      </c>
      <c r="AT49" s="54">
        <f t="shared" si="9"/>
        <v>0</v>
      </c>
      <c r="AU49" s="54">
        <f t="shared" si="10"/>
        <v>0</v>
      </c>
      <c r="AV49" s="54">
        <f t="shared" si="11"/>
        <v>0</v>
      </c>
      <c r="AW49" s="54">
        <f t="shared" si="12"/>
        <v>0</v>
      </c>
      <c r="AX49" s="54">
        <f t="shared" si="13"/>
        <v>0</v>
      </c>
      <c r="AY49" s="54">
        <f t="shared" si="14"/>
        <v>0</v>
      </c>
      <c r="AZ49" s="54">
        <f t="shared" si="15"/>
        <v>0</v>
      </c>
      <c r="BA49" s="54">
        <f t="shared" si="1"/>
        <v>0.44934384726102244</v>
      </c>
      <c r="BB49" s="54">
        <f t="shared" si="2"/>
        <v>0</v>
      </c>
      <c r="BC49" s="54">
        <f>SUM(CJ49:CL49)</f>
        <v>0</v>
      </c>
      <c r="BD49" s="54">
        <f>SUM(CM49:CO49)</f>
        <v>0</v>
      </c>
      <c r="BE49" s="54">
        <f t="shared" si="16"/>
        <v>0</v>
      </c>
      <c r="BF49" s="54">
        <f t="shared" ref="BF49:BK49" si="60">Z49</f>
        <v>0</v>
      </c>
      <c r="BG49" s="54">
        <f t="shared" si="60"/>
        <v>0</v>
      </c>
      <c r="BH49" s="54">
        <f t="shared" si="60"/>
        <v>0</v>
      </c>
      <c r="BI49" s="54">
        <f t="shared" si="60"/>
        <v>0</v>
      </c>
      <c r="BJ49" s="54">
        <f t="shared" si="60"/>
        <v>0</v>
      </c>
      <c r="BK49" s="54">
        <f t="shared" si="60"/>
        <v>0</v>
      </c>
      <c r="BL49" s="54">
        <v>0</v>
      </c>
      <c r="BM49" s="54">
        <v>0</v>
      </c>
      <c r="BN49" s="54">
        <f t="shared" ref="BN49:BN50" si="61">AVERAGE(BP49:BR49)</f>
        <v>0</v>
      </c>
      <c r="BO49" s="54">
        <f t="shared" ref="BO49:BO50" si="62">SUM(BS49:BU49)/1</f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  <c r="BV49" s="54">
        <f t="shared" si="17"/>
        <v>0</v>
      </c>
      <c r="BW49" s="54">
        <f t="shared" si="18"/>
        <v>0</v>
      </c>
      <c r="BX49" s="54">
        <f t="shared" si="19"/>
        <v>0</v>
      </c>
      <c r="BY49" s="54">
        <f t="shared" si="20"/>
        <v>0</v>
      </c>
      <c r="BZ49" s="54">
        <f t="shared" si="21"/>
        <v>0</v>
      </c>
      <c r="CA49" s="54">
        <v>3</v>
      </c>
      <c r="CB49" s="54">
        <f t="shared" si="22"/>
        <v>0</v>
      </c>
      <c r="CC49" s="54">
        <f t="shared" si="23"/>
        <v>0</v>
      </c>
      <c r="CD49" s="54">
        <v>0</v>
      </c>
      <c r="CE49" s="54">
        <v>0</v>
      </c>
      <c r="CF49" s="54">
        <v>0</v>
      </c>
      <c r="CG49" s="54">
        <v>0</v>
      </c>
      <c r="CH49" s="54">
        <v>0</v>
      </c>
      <c r="CI49" s="54">
        <v>0</v>
      </c>
      <c r="CJ49" s="54">
        <v>0</v>
      </c>
      <c r="CK49" s="54">
        <v>0</v>
      </c>
      <c r="CL49" s="54">
        <v>0</v>
      </c>
      <c r="CM49" s="54">
        <v>0</v>
      </c>
      <c r="CN49" s="54">
        <v>0</v>
      </c>
      <c r="CO49" s="54">
        <v>0</v>
      </c>
    </row>
    <row r="50" spans="1:93">
      <c r="A50" s="3" t="str">
        <f t="shared" si="3"/>
        <v>FJFZ008Phesgo 15ml</v>
      </c>
      <c r="B50" s="3" t="s">
        <v>548</v>
      </c>
      <c r="C50" s="3" t="s">
        <v>549</v>
      </c>
      <c r="D50" s="3" t="s">
        <v>7</v>
      </c>
      <c r="E50" s="3" t="s">
        <v>8</v>
      </c>
      <c r="F50" s="3" t="s">
        <v>30</v>
      </c>
      <c r="G50" s="3" t="s">
        <v>31</v>
      </c>
      <c r="H50" s="3" t="s">
        <v>30</v>
      </c>
      <c r="I50" s="3" t="s">
        <v>31</v>
      </c>
      <c r="J50" s="3" t="s">
        <v>541</v>
      </c>
      <c r="K50" s="3" t="s">
        <v>541</v>
      </c>
      <c r="L50" s="3"/>
      <c r="M50" s="3" t="s">
        <v>543</v>
      </c>
      <c r="N50" s="3" t="s">
        <v>17</v>
      </c>
      <c r="O50" s="3" t="s">
        <v>19</v>
      </c>
      <c r="P50" s="3">
        <v>8489.27</v>
      </c>
      <c r="Q50" s="54">
        <v>1.1779575864591419E-6</v>
      </c>
      <c r="R50" s="54">
        <v>1.1779575864591419E-6</v>
      </c>
      <c r="S50" s="54">
        <v>1.1779575864591419E-6</v>
      </c>
      <c r="T50" s="54">
        <v>1.1779575864591419E-6</v>
      </c>
      <c r="U50" s="54">
        <v>1.1779575864591419E-6</v>
      </c>
      <c r="V50" s="54">
        <v>1.1779575864591419E-6</v>
      </c>
      <c r="W50" s="54">
        <v>3.5338727593774257E-6</v>
      </c>
      <c r="X50" s="54">
        <v>3.5338727593774257E-6</v>
      </c>
      <c r="Y50" s="54">
        <v>7.0677455187548515E-6</v>
      </c>
      <c r="Z50" s="54">
        <v>0</v>
      </c>
      <c r="AA50" s="54">
        <v>0</v>
      </c>
      <c r="AB50" s="54">
        <v>0</v>
      </c>
      <c r="AC50" s="54">
        <v>0</v>
      </c>
      <c r="AD50" s="54">
        <v>0</v>
      </c>
      <c r="AE50" s="54">
        <v>0</v>
      </c>
      <c r="AF50" s="54">
        <f t="shared" si="4"/>
        <v>0</v>
      </c>
      <c r="AG50" s="54">
        <f t="shared" si="5"/>
        <v>0</v>
      </c>
      <c r="AH50" s="54">
        <f t="shared" si="6"/>
        <v>0</v>
      </c>
      <c r="AI50" s="54">
        <v>0.01</v>
      </c>
      <c r="AJ50" s="54">
        <v>0.01</v>
      </c>
      <c r="AK50" s="54">
        <v>0.01</v>
      </c>
      <c r="AL50" s="54">
        <v>0.01</v>
      </c>
      <c r="AM50" s="54">
        <v>0.01</v>
      </c>
      <c r="AN50" s="54">
        <v>0.01</v>
      </c>
      <c r="AO50" s="54">
        <v>0.03</v>
      </c>
      <c r="AP50" s="54">
        <v>0.03</v>
      </c>
      <c r="AQ50" s="54">
        <v>0.06</v>
      </c>
      <c r="AR50" s="54">
        <f t="shared" si="7"/>
        <v>0</v>
      </c>
      <c r="AS50" s="54">
        <f t="shared" si="8"/>
        <v>0</v>
      </c>
      <c r="AT50" s="54">
        <f t="shared" si="9"/>
        <v>0</v>
      </c>
      <c r="AU50" s="54">
        <f t="shared" si="10"/>
        <v>0</v>
      </c>
      <c r="AV50" s="54">
        <f t="shared" si="11"/>
        <v>0</v>
      </c>
      <c r="AW50" s="54">
        <f t="shared" si="12"/>
        <v>0</v>
      </c>
      <c r="AX50" s="54">
        <f t="shared" si="13"/>
        <v>0</v>
      </c>
      <c r="AY50" s="54">
        <f t="shared" si="14"/>
        <v>0</v>
      </c>
      <c r="AZ50" s="54">
        <f t="shared" si="15"/>
        <v>0</v>
      </c>
      <c r="BA50" s="54">
        <f t="shared" si="1"/>
        <v>1.1779575864591419E-6</v>
      </c>
      <c r="BB50" s="54">
        <f t="shared" si="2"/>
        <v>0</v>
      </c>
      <c r="BC50" s="54">
        <f>SUM(CJ50:CL50)*2</f>
        <v>0</v>
      </c>
      <c r="BD50" s="54">
        <f>SUM(CM50:CO50)*2</f>
        <v>0</v>
      </c>
      <c r="BE50" s="54">
        <f t="shared" si="16"/>
        <v>0</v>
      </c>
      <c r="BF50" s="54">
        <f t="shared" ref="BF50:BK50" si="63">Z50*2</f>
        <v>0</v>
      </c>
      <c r="BG50" s="54">
        <f t="shared" si="63"/>
        <v>0</v>
      </c>
      <c r="BH50" s="54">
        <f t="shared" si="63"/>
        <v>0</v>
      </c>
      <c r="BI50" s="54">
        <f t="shared" si="63"/>
        <v>0</v>
      </c>
      <c r="BJ50" s="54">
        <f t="shared" si="63"/>
        <v>0</v>
      </c>
      <c r="BK50" s="54">
        <f t="shared" si="63"/>
        <v>0</v>
      </c>
      <c r="BL50" s="54">
        <v>0</v>
      </c>
      <c r="BM50" s="54">
        <v>0</v>
      </c>
      <c r="BN50" s="54">
        <f t="shared" si="61"/>
        <v>0</v>
      </c>
      <c r="BO50" s="54">
        <f t="shared" si="62"/>
        <v>0</v>
      </c>
      <c r="BP50" s="54">
        <v>0</v>
      </c>
      <c r="BQ50" s="54">
        <v>0</v>
      </c>
      <c r="BR50" s="54">
        <v>0</v>
      </c>
      <c r="BS50" s="54">
        <v>0</v>
      </c>
      <c r="BT50" s="54">
        <v>0</v>
      </c>
      <c r="BU50" s="54">
        <v>0</v>
      </c>
      <c r="BV50" s="54">
        <f t="shared" si="17"/>
        <v>0</v>
      </c>
      <c r="BW50" s="54">
        <f t="shared" si="18"/>
        <v>0</v>
      </c>
      <c r="BX50" s="54">
        <f t="shared" si="19"/>
        <v>0</v>
      </c>
      <c r="BY50" s="54">
        <f t="shared" si="20"/>
        <v>0</v>
      </c>
      <c r="BZ50" s="54">
        <f t="shared" si="21"/>
        <v>0</v>
      </c>
      <c r="CA50" s="54">
        <v>0</v>
      </c>
      <c r="CB50" s="54">
        <f t="shared" si="22"/>
        <v>0</v>
      </c>
      <c r="CC50" s="54">
        <f t="shared" si="23"/>
        <v>0</v>
      </c>
      <c r="CD50" s="54">
        <v>0</v>
      </c>
      <c r="CE50" s="54">
        <v>0</v>
      </c>
      <c r="CF50" s="54">
        <v>0</v>
      </c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4">
        <v>0</v>
      </c>
      <c r="CM50" s="54">
        <v>0</v>
      </c>
      <c r="CN50" s="54">
        <v>0</v>
      </c>
      <c r="CO50" s="54">
        <v>0</v>
      </c>
    </row>
    <row r="51" spans="1:93">
      <c r="A51" s="3" t="str">
        <f t="shared" si="3"/>
        <v>FJFZ009Herceptin IV</v>
      </c>
      <c r="B51" s="3" t="s">
        <v>548</v>
      </c>
      <c r="C51" s="3" t="s">
        <v>549</v>
      </c>
      <c r="D51" s="3" t="s">
        <v>7</v>
      </c>
      <c r="E51" s="3" t="s">
        <v>8</v>
      </c>
      <c r="F51" s="3" t="s">
        <v>32</v>
      </c>
      <c r="G51" s="3" t="s">
        <v>33</v>
      </c>
      <c r="H51" s="3" t="s">
        <v>42</v>
      </c>
      <c r="I51" s="3" t="s">
        <v>43</v>
      </c>
      <c r="J51" s="3" t="s">
        <v>561</v>
      </c>
      <c r="K51" s="3" t="s">
        <v>541</v>
      </c>
      <c r="L51" s="3"/>
      <c r="M51" s="3" t="s">
        <v>542</v>
      </c>
      <c r="N51" s="3" t="s">
        <v>11</v>
      </c>
      <c r="O51" s="3" t="s">
        <v>11</v>
      </c>
      <c r="P51" s="3">
        <v>4535.5</v>
      </c>
      <c r="Q51" s="54">
        <v>1.8657934322971723</v>
      </c>
      <c r="R51" s="54">
        <v>1.3366640310078435</v>
      </c>
      <c r="S51" s="54">
        <v>1.243401031989813</v>
      </c>
      <c r="T51" s="54">
        <v>0.87801631938903935</v>
      </c>
      <c r="U51" s="54">
        <v>0.79999446082239301</v>
      </c>
      <c r="V51" s="54">
        <v>1.3927094151269659</v>
      </c>
      <c r="W51" s="54">
        <v>4.4458584952948286</v>
      </c>
      <c r="X51" s="54">
        <v>3.0707201953383985</v>
      </c>
      <c r="Y51" s="54">
        <v>7.516578690633227</v>
      </c>
      <c r="Z51" s="54">
        <v>0</v>
      </c>
      <c r="AA51" s="54">
        <v>0</v>
      </c>
      <c r="AB51" s="54">
        <v>0</v>
      </c>
      <c r="AC51" s="54">
        <v>0</v>
      </c>
      <c r="AD51" s="54">
        <v>0</v>
      </c>
      <c r="AE51" s="54">
        <v>0</v>
      </c>
      <c r="AF51" s="54">
        <f t="shared" si="4"/>
        <v>0</v>
      </c>
      <c r="AG51" s="54">
        <f t="shared" si="5"/>
        <v>0</v>
      </c>
      <c r="AH51" s="54">
        <f t="shared" si="6"/>
        <v>0</v>
      </c>
      <c r="AI51" s="54">
        <v>8462.3061121838236</v>
      </c>
      <c r="AJ51" s="54">
        <v>6062.4397126360727</v>
      </c>
      <c r="AK51" s="54">
        <v>5639.4453805897956</v>
      </c>
      <c r="AL51" s="54">
        <v>3982.2430165889873</v>
      </c>
      <c r="AM51" s="54">
        <v>3628.3748770599632</v>
      </c>
      <c r="AN51" s="54">
        <v>6316.6335523083535</v>
      </c>
      <c r="AO51" s="54">
        <v>20164.19120540969</v>
      </c>
      <c r="AP51" s="54">
        <v>13927.251445957303</v>
      </c>
      <c r="AQ51" s="54">
        <v>34091.44265136699</v>
      </c>
      <c r="AR51" s="54">
        <f t="shared" si="7"/>
        <v>0</v>
      </c>
      <c r="AS51" s="54">
        <f t="shared" si="8"/>
        <v>0</v>
      </c>
      <c r="AT51" s="54">
        <f t="shared" si="9"/>
        <v>0</v>
      </c>
      <c r="AU51" s="54">
        <f t="shared" si="10"/>
        <v>0</v>
      </c>
      <c r="AV51" s="54">
        <f t="shared" si="11"/>
        <v>0</v>
      </c>
      <c r="AW51" s="54">
        <f t="shared" si="12"/>
        <v>0</v>
      </c>
      <c r="AX51" s="54">
        <f t="shared" si="13"/>
        <v>0</v>
      </c>
      <c r="AY51" s="54">
        <f t="shared" si="14"/>
        <v>0</v>
      </c>
      <c r="AZ51" s="54">
        <f t="shared" si="15"/>
        <v>0</v>
      </c>
      <c r="BA51" s="54">
        <f t="shared" si="1"/>
        <v>0.87801631938903935</v>
      </c>
      <c r="BB51" s="54">
        <f t="shared" si="2"/>
        <v>0</v>
      </c>
      <c r="BC51" s="54"/>
      <c r="BD51" s="54"/>
      <c r="BE51" s="54">
        <f t="shared" si="16"/>
        <v>0</v>
      </c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>
        <f t="shared" si="17"/>
        <v>0</v>
      </c>
      <c r="BW51" s="54">
        <f t="shared" si="18"/>
        <v>0</v>
      </c>
      <c r="BX51" s="54">
        <f t="shared" si="19"/>
        <v>0</v>
      </c>
      <c r="BY51" s="54">
        <f t="shared" si="20"/>
        <v>0</v>
      </c>
      <c r="BZ51" s="54">
        <f t="shared" si="21"/>
        <v>0</v>
      </c>
      <c r="CA51" s="54">
        <v>0</v>
      </c>
      <c r="CB51" s="54">
        <f t="shared" si="22"/>
        <v>0</v>
      </c>
      <c r="CC51" s="54">
        <f t="shared" si="23"/>
        <v>0</v>
      </c>
      <c r="CD51" s="54">
        <v>0</v>
      </c>
      <c r="CE51" s="54">
        <v>0</v>
      </c>
      <c r="CF51" s="54">
        <v>0</v>
      </c>
      <c r="CG51" s="54">
        <v>0</v>
      </c>
      <c r="CH51" s="54">
        <v>0</v>
      </c>
      <c r="CI51" s="54">
        <v>0</v>
      </c>
      <c r="CJ51" s="54">
        <v>0</v>
      </c>
      <c r="CK51" s="54">
        <v>0</v>
      </c>
      <c r="CL51" s="54">
        <v>0</v>
      </c>
      <c r="CM51" s="54">
        <v>0</v>
      </c>
      <c r="CN51" s="54">
        <v>0</v>
      </c>
      <c r="CO51" s="54">
        <v>0</v>
      </c>
    </row>
    <row r="52" spans="1:93">
      <c r="A52" s="3" t="str">
        <f t="shared" si="3"/>
        <v>FJFZ009Herceptin SC</v>
      </c>
      <c r="B52" s="3" t="s">
        <v>548</v>
      </c>
      <c r="C52" s="3" t="s">
        <v>549</v>
      </c>
      <c r="D52" s="3" t="s">
        <v>7</v>
      </c>
      <c r="E52" s="3" t="s">
        <v>8</v>
      </c>
      <c r="F52" s="3" t="s">
        <v>32</v>
      </c>
      <c r="G52" s="3" t="s">
        <v>33</v>
      </c>
      <c r="H52" s="3" t="s">
        <v>42</v>
      </c>
      <c r="I52" s="3" t="s">
        <v>43</v>
      </c>
      <c r="J52" s="3" t="s">
        <v>561</v>
      </c>
      <c r="K52" s="3" t="s">
        <v>541</v>
      </c>
      <c r="L52" s="3"/>
      <c r="M52" s="3" t="s">
        <v>542</v>
      </c>
      <c r="N52" s="3" t="s">
        <v>12</v>
      </c>
      <c r="O52" s="3" t="s">
        <v>12</v>
      </c>
      <c r="P52" s="3">
        <v>3444.49</v>
      </c>
      <c r="Q52" s="54">
        <v>1.2869445629604544E-7</v>
      </c>
      <c r="R52" s="54">
        <v>1.1923834167284972E-7</v>
      </c>
      <c r="S52" s="54">
        <v>1.8086442832285226E-7</v>
      </c>
      <c r="T52" s="54">
        <v>1.8512626147397511E-7</v>
      </c>
      <c r="U52" s="54">
        <v>1.6668434004097236E-7</v>
      </c>
      <c r="V52" s="54">
        <v>2.193921721933052E-7</v>
      </c>
      <c r="W52" s="54">
        <v>4.2879722629174739E-7</v>
      </c>
      <c r="X52" s="54">
        <v>5.7120277370825267E-7</v>
      </c>
      <c r="Y52" s="54">
        <v>1.0000000000000002E-6</v>
      </c>
      <c r="Z52" s="54">
        <v>0</v>
      </c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f t="shared" si="4"/>
        <v>0</v>
      </c>
      <c r="AG52" s="54">
        <f t="shared" si="5"/>
        <v>0</v>
      </c>
      <c r="AH52" s="54">
        <f t="shared" si="6"/>
        <v>0</v>
      </c>
      <c r="AI52" s="54">
        <v>4.4328676776716558E-4</v>
      </c>
      <c r="AJ52" s="54">
        <v>4.1071527550871412E-4</v>
      </c>
      <c r="AK52" s="54">
        <v>6.2298571471378138E-4</v>
      </c>
      <c r="AL52" s="54">
        <v>6.3766555638449256E-4</v>
      </c>
      <c r="AM52" s="54">
        <v>5.7414254242772885E-4</v>
      </c>
      <c r="AN52" s="54">
        <v>7.5569414319811776E-4</v>
      </c>
      <c r="AO52" s="54">
        <v>1.476987757989661E-3</v>
      </c>
      <c r="AP52" s="54">
        <v>1.9675022420103392E-3</v>
      </c>
      <c r="AQ52" s="54">
        <v>3.4444900000000001E-3</v>
      </c>
      <c r="AR52" s="54">
        <f t="shared" si="7"/>
        <v>0</v>
      </c>
      <c r="AS52" s="54">
        <f t="shared" si="8"/>
        <v>0</v>
      </c>
      <c r="AT52" s="54">
        <f t="shared" si="9"/>
        <v>0</v>
      </c>
      <c r="AU52" s="54">
        <f t="shared" si="10"/>
        <v>0</v>
      </c>
      <c r="AV52" s="54">
        <f t="shared" si="11"/>
        <v>0</v>
      </c>
      <c r="AW52" s="54">
        <f t="shared" si="12"/>
        <v>0</v>
      </c>
      <c r="AX52" s="54">
        <f t="shared" si="13"/>
        <v>0</v>
      </c>
      <c r="AY52" s="54">
        <f t="shared" si="14"/>
        <v>0</v>
      </c>
      <c r="AZ52" s="54">
        <f t="shared" si="15"/>
        <v>0</v>
      </c>
      <c r="BA52" s="54">
        <f t="shared" si="1"/>
        <v>1.8512626147397511E-7</v>
      </c>
      <c r="BB52" s="54">
        <f t="shared" si="2"/>
        <v>0</v>
      </c>
      <c r="BC52" s="54"/>
      <c r="BD52" s="54"/>
      <c r="BE52" s="54">
        <f t="shared" si="16"/>
        <v>0</v>
      </c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>
        <f t="shared" si="17"/>
        <v>0</v>
      </c>
      <c r="BW52" s="54">
        <f t="shared" si="18"/>
        <v>0</v>
      </c>
      <c r="BX52" s="54">
        <f t="shared" si="19"/>
        <v>0</v>
      </c>
      <c r="BY52" s="54">
        <f t="shared" si="20"/>
        <v>0</v>
      </c>
      <c r="BZ52" s="54">
        <f t="shared" si="21"/>
        <v>0</v>
      </c>
      <c r="CA52" s="54">
        <v>0</v>
      </c>
      <c r="CB52" s="54">
        <f t="shared" si="22"/>
        <v>0</v>
      </c>
      <c r="CC52" s="54">
        <f t="shared" si="23"/>
        <v>0</v>
      </c>
      <c r="CD52" s="54">
        <v>0</v>
      </c>
      <c r="CE52" s="54">
        <v>0</v>
      </c>
      <c r="CF52" s="54">
        <v>0</v>
      </c>
      <c r="CG52" s="54">
        <v>0</v>
      </c>
      <c r="CH52" s="54">
        <v>0</v>
      </c>
      <c r="CI52" s="54">
        <v>0</v>
      </c>
      <c r="CJ52" s="54">
        <v>0</v>
      </c>
      <c r="CK52" s="54">
        <v>0</v>
      </c>
      <c r="CL52" s="54">
        <v>0</v>
      </c>
      <c r="CM52" s="54">
        <v>0</v>
      </c>
      <c r="CN52" s="54">
        <v>0</v>
      </c>
      <c r="CO52" s="54">
        <v>0</v>
      </c>
    </row>
    <row r="53" spans="1:93">
      <c r="A53" s="3" t="str">
        <f t="shared" si="3"/>
        <v>FJFZ009Itovebi 3mg</v>
      </c>
      <c r="B53" s="3" t="s">
        <v>548</v>
      </c>
      <c r="C53" s="3" t="s">
        <v>549</v>
      </c>
      <c r="D53" s="3" t="s">
        <v>7</v>
      </c>
      <c r="E53" s="3" t="s">
        <v>8</v>
      </c>
      <c r="F53" s="3" t="s">
        <v>32</v>
      </c>
      <c r="G53" s="3" t="s">
        <v>33</v>
      </c>
      <c r="H53" s="3" t="s">
        <v>42</v>
      </c>
      <c r="I53" s="3" t="s">
        <v>43</v>
      </c>
      <c r="J53" s="3" t="s">
        <v>561</v>
      </c>
      <c r="K53" s="3" t="s">
        <v>541</v>
      </c>
      <c r="L53" s="3"/>
      <c r="M53" s="3" t="s">
        <v>542</v>
      </c>
      <c r="N53" s="3" t="s">
        <v>13</v>
      </c>
      <c r="O53" s="3" t="s">
        <v>14</v>
      </c>
      <c r="P53" s="3">
        <v>3566.02</v>
      </c>
      <c r="Q53" s="54">
        <v>7.5423782997919166E-8</v>
      </c>
      <c r="R53" s="54">
        <v>8.6118364644595899E-8</v>
      </c>
      <c r="S53" s="54">
        <v>1.7430625086372233E-7</v>
      </c>
      <c r="T53" s="54">
        <v>1.7644957539816278E-7</v>
      </c>
      <c r="U53" s="54">
        <v>2.1451535630448561E-7</v>
      </c>
      <c r="V53" s="54">
        <v>2.7318666979111423E-7</v>
      </c>
      <c r="W53" s="54">
        <v>3.3584839850623739E-7</v>
      </c>
      <c r="X53" s="54">
        <v>6.6415160149376262E-7</v>
      </c>
      <c r="Y53" s="54">
        <v>9.9999999999999995E-7</v>
      </c>
      <c r="Z53" s="54">
        <v>1</v>
      </c>
      <c r="AA53" s="54">
        <v>2</v>
      </c>
      <c r="AB53" s="54">
        <v>2</v>
      </c>
      <c r="AC53" s="54">
        <v>0</v>
      </c>
      <c r="AD53" s="54">
        <v>0</v>
      </c>
      <c r="AE53" s="54">
        <v>0</v>
      </c>
      <c r="AF53" s="54">
        <f t="shared" si="4"/>
        <v>5</v>
      </c>
      <c r="AG53" s="54">
        <f t="shared" si="5"/>
        <v>0</v>
      </c>
      <c r="AH53" s="54">
        <f t="shared" si="6"/>
        <v>5</v>
      </c>
      <c r="AI53" s="54">
        <v>2.6896271864623972E-4</v>
      </c>
      <c r="AJ53" s="54">
        <v>3.0709981068992184E-4</v>
      </c>
      <c r="AK53" s="54">
        <v>6.2157957670505104E-4</v>
      </c>
      <c r="AL53" s="54">
        <v>6.2922271486135634E-4</v>
      </c>
      <c r="AM53" s="54">
        <v>7.6496605088892172E-4</v>
      </c>
      <c r="AN53" s="54">
        <v>9.74189128208509E-4</v>
      </c>
      <c r="AO53" s="54">
        <v>1.1976421060412126E-3</v>
      </c>
      <c r="AP53" s="54">
        <v>2.3683778939587868E-3</v>
      </c>
      <c r="AQ53" s="54">
        <v>3.5660199999999996E-3</v>
      </c>
      <c r="AR53" s="54">
        <f t="shared" si="7"/>
        <v>3566.02</v>
      </c>
      <c r="AS53" s="54">
        <f t="shared" si="8"/>
        <v>7132.04</v>
      </c>
      <c r="AT53" s="54">
        <f t="shared" si="9"/>
        <v>7132.04</v>
      </c>
      <c r="AU53" s="54">
        <f t="shared" si="10"/>
        <v>0</v>
      </c>
      <c r="AV53" s="54">
        <f t="shared" si="11"/>
        <v>0</v>
      </c>
      <c r="AW53" s="54">
        <f t="shared" si="12"/>
        <v>0</v>
      </c>
      <c r="AX53" s="54">
        <f t="shared" si="13"/>
        <v>17830.099999999999</v>
      </c>
      <c r="AY53" s="54">
        <f t="shared" si="14"/>
        <v>0</v>
      </c>
      <c r="AZ53" s="54">
        <f t="shared" si="15"/>
        <v>17830.099999999999</v>
      </c>
      <c r="BA53" s="54">
        <f t="shared" si="1"/>
        <v>1.7644957539816278E-7</v>
      </c>
      <c r="BB53" s="54">
        <f t="shared" si="2"/>
        <v>0</v>
      </c>
      <c r="BC53" s="54"/>
      <c r="BD53" s="54"/>
      <c r="BE53" s="54">
        <f t="shared" si="16"/>
        <v>0</v>
      </c>
      <c r="BF53" s="54"/>
      <c r="BG53" s="54"/>
      <c r="BH53" s="54"/>
      <c r="BI53" s="54"/>
      <c r="BJ53" s="54"/>
      <c r="BK53" s="54"/>
      <c r="BL53" s="54">
        <v>0</v>
      </c>
      <c r="BM53" s="54">
        <v>0</v>
      </c>
      <c r="BN53" s="54">
        <f t="shared" ref="BN53:BN54" si="64">AVERAGE(BP53:BR53)</f>
        <v>0</v>
      </c>
      <c r="BO53" s="54">
        <f t="shared" ref="BO53:BO54" si="65">SUM(BS53:BU53)/1</f>
        <v>0</v>
      </c>
      <c r="BP53" s="54">
        <v>0</v>
      </c>
      <c r="BQ53" s="54">
        <v>0</v>
      </c>
      <c r="BR53" s="54">
        <v>0</v>
      </c>
      <c r="BS53" s="54">
        <v>0</v>
      </c>
      <c r="BT53" s="54">
        <v>0</v>
      </c>
      <c r="BU53" s="54">
        <v>0</v>
      </c>
      <c r="BV53" s="54">
        <f t="shared" si="17"/>
        <v>0</v>
      </c>
      <c r="BW53" s="54">
        <f t="shared" si="18"/>
        <v>0</v>
      </c>
      <c r="BX53" s="54">
        <f t="shared" si="19"/>
        <v>0</v>
      </c>
      <c r="BY53" s="54">
        <f t="shared" si="20"/>
        <v>0</v>
      </c>
      <c r="BZ53" s="54">
        <f t="shared" si="21"/>
        <v>0</v>
      </c>
      <c r="CA53" s="54">
        <v>0</v>
      </c>
      <c r="CB53" s="54">
        <f t="shared" si="22"/>
        <v>0</v>
      </c>
      <c r="CC53" s="54">
        <f t="shared" si="23"/>
        <v>0</v>
      </c>
      <c r="CD53" s="54">
        <v>0</v>
      </c>
      <c r="CE53" s="54">
        <v>0</v>
      </c>
      <c r="CF53" s="54">
        <v>0</v>
      </c>
      <c r="CG53" s="54">
        <v>0</v>
      </c>
      <c r="CH53" s="54">
        <v>0</v>
      </c>
      <c r="CI53" s="54">
        <v>0</v>
      </c>
      <c r="CJ53" s="54">
        <v>0</v>
      </c>
      <c r="CK53" s="54">
        <v>0</v>
      </c>
      <c r="CL53" s="54">
        <v>0</v>
      </c>
      <c r="CM53" s="54">
        <v>0</v>
      </c>
      <c r="CN53" s="54">
        <v>0</v>
      </c>
      <c r="CO53" s="54">
        <v>0</v>
      </c>
    </row>
    <row r="54" spans="1:93">
      <c r="A54" s="3" t="str">
        <f t="shared" si="3"/>
        <v>FJFZ009Itovebi 9mg</v>
      </c>
      <c r="B54" s="3" t="s">
        <v>548</v>
      </c>
      <c r="C54" s="3" t="s">
        <v>549</v>
      </c>
      <c r="D54" s="3" t="s">
        <v>7</v>
      </c>
      <c r="E54" s="3" t="s">
        <v>8</v>
      </c>
      <c r="F54" s="3" t="s">
        <v>32</v>
      </c>
      <c r="G54" s="3" t="s">
        <v>33</v>
      </c>
      <c r="H54" s="3" t="s">
        <v>42</v>
      </c>
      <c r="I54" s="3" t="s">
        <v>43</v>
      </c>
      <c r="J54" s="3" t="s">
        <v>561</v>
      </c>
      <c r="K54" s="3" t="s">
        <v>541</v>
      </c>
      <c r="L54" s="3"/>
      <c r="M54" s="3" t="s">
        <v>542</v>
      </c>
      <c r="N54" s="3" t="s">
        <v>13</v>
      </c>
      <c r="O54" s="3" t="s">
        <v>15</v>
      </c>
      <c r="P54" s="3">
        <v>10698.05</v>
      </c>
      <c r="Q54" s="54"/>
      <c r="R54" s="54"/>
      <c r="S54" s="54"/>
      <c r="T54" s="54"/>
      <c r="U54" s="54"/>
      <c r="V54" s="54"/>
      <c r="W54" s="54">
        <v>0</v>
      </c>
      <c r="X54" s="54">
        <v>0</v>
      </c>
      <c r="Y54" s="54">
        <v>0</v>
      </c>
      <c r="Z54" s="54">
        <v>0</v>
      </c>
      <c r="AA54" s="54">
        <v>5</v>
      </c>
      <c r="AB54" s="54">
        <v>2</v>
      </c>
      <c r="AC54" s="54">
        <v>0</v>
      </c>
      <c r="AD54" s="54">
        <v>0</v>
      </c>
      <c r="AE54" s="54">
        <v>0</v>
      </c>
      <c r="AF54" s="54">
        <f t="shared" si="4"/>
        <v>7</v>
      </c>
      <c r="AG54" s="54">
        <f t="shared" si="5"/>
        <v>0</v>
      </c>
      <c r="AH54" s="54">
        <f t="shared" si="6"/>
        <v>7</v>
      </c>
      <c r="AI54" s="54"/>
      <c r="AJ54" s="54"/>
      <c r="AK54" s="54"/>
      <c r="AL54" s="54"/>
      <c r="AM54" s="54"/>
      <c r="AN54" s="54"/>
      <c r="AO54" s="54">
        <v>0</v>
      </c>
      <c r="AP54" s="54">
        <v>0</v>
      </c>
      <c r="AQ54" s="54">
        <v>0</v>
      </c>
      <c r="AR54" s="54">
        <f t="shared" si="7"/>
        <v>0</v>
      </c>
      <c r="AS54" s="54">
        <f t="shared" si="8"/>
        <v>53490.25</v>
      </c>
      <c r="AT54" s="54">
        <f t="shared" si="9"/>
        <v>21396.1</v>
      </c>
      <c r="AU54" s="54">
        <f t="shared" si="10"/>
        <v>0</v>
      </c>
      <c r="AV54" s="54">
        <f t="shared" si="11"/>
        <v>0</v>
      </c>
      <c r="AW54" s="54">
        <f t="shared" si="12"/>
        <v>0</v>
      </c>
      <c r="AX54" s="54">
        <f t="shared" si="13"/>
        <v>74886.350000000006</v>
      </c>
      <c r="AY54" s="54">
        <f t="shared" si="14"/>
        <v>0</v>
      </c>
      <c r="AZ54" s="54">
        <f t="shared" si="15"/>
        <v>74886.350000000006</v>
      </c>
      <c r="BA54" s="54">
        <f t="shared" si="1"/>
        <v>0</v>
      </c>
      <c r="BB54" s="54">
        <f t="shared" si="2"/>
        <v>0</v>
      </c>
      <c r="BC54" s="54"/>
      <c r="BD54" s="54"/>
      <c r="BE54" s="54">
        <f t="shared" si="16"/>
        <v>0</v>
      </c>
      <c r="BF54" s="54"/>
      <c r="BG54" s="54"/>
      <c r="BH54" s="54"/>
      <c r="BI54" s="54"/>
      <c r="BJ54" s="54"/>
      <c r="BK54" s="54"/>
      <c r="BL54" s="54">
        <v>0</v>
      </c>
      <c r="BM54" s="54">
        <v>0</v>
      </c>
      <c r="BN54" s="54">
        <f t="shared" si="64"/>
        <v>0.66666666666666663</v>
      </c>
      <c r="BO54" s="54">
        <f t="shared" si="65"/>
        <v>0</v>
      </c>
      <c r="BP54" s="54">
        <v>2</v>
      </c>
      <c r="BQ54" s="54">
        <v>0</v>
      </c>
      <c r="BR54" s="54">
        <v>0</v>
      </c>
      <c r="BS54" s="54">
        <v>0</v>
      </c>
      <c r="BT54" s="54">
        <v>0</v>
      </c>
      <c r="BU54" s="54">
        <v>0</v>
      </c>
      <c r="BV54" s="54">
        <f t="shared" si="17"/>
        <v>0</v>
      </c>
      <c r="BW54" s="54">
        <f t="shared" si="18"/>
        <v>0</v>
      </c>
      <c r="BX54" s="54">
        <f t="shared" si="19"/>
        <v>0</v>
      </c>
      <c r="BY54" s="54">
        <f t="shared" si="20"/>
        <v>0</v>
      </c>
      <c r="BZ54" s="54">
        <f t="shared" si="21"/>
        <v>0</v>
      </c>
      <c r="CA54" s="54">
        <v>0</v>
      </c>
      <c r="CB54" s="54">
        <f t="shared" si="22"/>
        <v>0</v>
      </c>
      <c r="CC54" s="54">
        <f t="shared" si="23"/>
        <v>0</v>
      </c>
      <c r="CD54" s="54">
        <v>0</v>
      </c>
      <c r="CE54" s="54">
        <v>0</v>
      </c>
      <c r="CF54" s="54">
        <v>0</v>
      </c>
      <c r="CG54" s="54">
        <v>0</v>
      </c>
      <c r="CH54" s="54">
        <v>0</v>
      </c>
      <c r="CI54" s="54">
        <v>0</v>
      </c>
      <c r="CJ54" s="54">
        <v>0</v>
      </c>
      <c r="CK54" s="54">
        <v>0</v>
      </c>
      <c r="CL54" s="54">
        <v>0</v>
      </c>
      <c r="CM54" s="54">
        <v>0</v>
      </c>
      <c r="CN54" s="54">
        <v>0</v>
      </c>
      <c r="CO54" s="54">
        <v>0</v>
      </c>
    </row>
    <row r="55" spans="1:93">
      <c r="A55" s="3" t="str">
        <f t="shared" si="3"/>
        <v>FJFZ009Perjeta</v>
      </c>
      <c r="B55" s="3" t="s">
        <v>548</v>
      </c>
      <c r="C55" s="3" t="s">
        <v>549</v>
      </c>
      <c r="D55" s="3" t="s">
        <v>7</v>
      </c>
      <c r="E55" s="3" t="s">
        <v>8</v>
      </c>
      <c r="F55" s="3" t="s">
        <v>32</v>
      </c>
      <c r="G55" s="3" t="s">
        <v>33</v>
      </c>
      <c r="H55" s="3" t="s">
        <v>42</v>
      </c>
      <c r="I55" s="3" t="s">
        <v>43</v>
      </c>
      <c r="J55" s="3" t="s">
        <v>561</v>
      </c>
      <c r="K55" s="3" t="s">
        <v>541</v>
      </c>
      <c r="L55" s="3"/>
      <c r="M55" s="3" t="s">
        <v>542</v>
      </c>
      <c r="N55" s="3" t="s">
        <v>16</v>
      </c>
      <c r="O55" s="3" t="s">
        <v>16</v>
      </c>
      <c r="P55" s="3">
        <v>3985.87</v>
      </c>
      <c r="Q55" s="54">
        <v>2.3535223390443836</v>
      </c>
      <c r="R55" s="54">
        <v>1.9880556718390388</v>
      </c>
      <c r="S55" s="54">
        <v>3.01745273167914</v>
      </c>
      <c r="T55" s="54">
        <v>1.8233588467047399</v>
      </c>
      <c r="U55" s="54">
        <v>2.2130661180505822</v>
      </c>
      <c r="V55" s="54">
        <v>2.5398408321574375</v>
      </c>
      <c r="W55" s="54">
        <v>7.3590307425625623</v>
      </c>
      <c r="X55" s="54">
        <v>6.5762657969127591</v>
      </c>
      <c r="Y55" s="54">
        <v>13.935296539475321</v>
      </c>
      <c r="Z55" s="54">
        <v>0</v>
      </c>
      <c r="AA55" s="54">
        <v>0</v>
      </c>
      <c r="AB55" s="54">
        <v>0</v>
      </c>
      <c r="AC55" s="54">
        <v>0</v>
      </c>
      <c r="AD55" s="54">
        <v>0</v>
      </c>
      <c r="AE55" s="54">
        <v>0</v>
      </c>
      <c r="AF55" s="54">
        <f t="shared" si="4"/>
        <v>0</v>
      </c>
      <c r="AG55" s="54">
        <f t="shared" si="5"/>
        <v>0</v>
      </c>
      <c r="AH55" s="54">
        <f t="shared" si="6"/>
        <v>0</v>
      </c>
      <c r="AI55" s="54">
        <v>9380.8340855268361</v>
      </c>
      <c r="AJ55" s="54">
        <v>7924.1314607130698</v>
      </c>
      <c r="AK55" s="54">
        <v>12027.174319617932</v>
      </c>
      <c r="AL55" s="54">
        <v>7267.6713263150214</v>
      </c>
      <c r="AM55" s="54">
        <v>8820.9938479542725</v>
      </c>
      <c r="AN55" s="54">
        <v>10123.475377671364</v>
      </c>
      <c r="AO55" s="54">
        <v>29332.13986585784</v>
      </c>
      <c r="AP55" s="54">
        <v>26212.140551940658</v>
      </c>
      <c r="AQ55" s="54">
        <v>55544.280417798494</v>
      </c>
      <c r="AR55" s="54">
        <f t="shared" si="7"/>
        <v>0</v>
      </c>
      <c r="AS55" s="54">
        <f t="shared" si="8"/>
        <v>0</v>
      </c>
      <c r="AT55" s="54">
        <f t="shared" si="9"/>
        <v>0</v>
      </c>
      <c r="AU55" s="54">
        <f t="shared" si="10"/>
        <v>0</v>
      </c>
      <c r="AV55" s="54">
        <f t="shared" si="11"/>
        <v>0</v>
      </c>
      <c r="AW55" s="54">
        <f t="shared" si="12"/>
        <v>0</v>
      </c>
      <c r="AX55" s="54">
        <f t="shared" si="13"/>
        <v>0</v>
      </c>
      <c r="AY55" s="54">
        <f t="shared" si="14"/>
        <v>0</v>
      </c>
      <c r="AZ55" s="54">
        <f t="shared" si="15"/>
        <v>0</v>
      </c>
      <c r="BA55" s="54">
        <f t="shared" si="1"/>
        <v>1.8233588467047399</v>
      </c>
      <c r="BB55" s="54">
        <f t="shared" si="2"/>
        <v>0</v>
      </c>
      <c r="BC55" s="54"/>
      <c r="BD55" s="54"/>
      <c r="BE55" s="54">
        <f t="shared" si="16"/>
        <v>0</v>
      </c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>
        <f t="shared" si="17"/>
        <v>0</v>
      </c>
      <c r="BW55" s="54">
        <f t="shared" si="18"/>
        <v>0</v>
      </c>
      <c r="BX55" s="54">
        <f t="shared" si="19"/>
        <v>0</v>
      </c>
      <c r="BY55" s="54">
        <f t="shared" si="20"/>
        <v>0</v>
      </c>
      <c r="BZ55" s="54">
        <f t="shared" si="21"/>
        <v>0</v>
      </c>
      <c r="CA55" s="54">
        <v>0</v>
      </c>
      <c r="CB55" s="54">
        <f t="shared" si="22"/>
        <v>0</v>
      </c>
      <c r="CC55" s="54">
        <f t="shared" si="23"/>
        <v>0</v>
      </c>
      <c r="CD55" s="54">
        <v>0</v>
      </c>
      <c r="CE55" s="54">
        <v>0</v>
      </c>
      <c r="CF55" s="54">
        <v>0</v>
      </c>
      <c r="CG55" s="54">
        <v>0</v>
      </c>
      <c r="CH55" s="54">
        <v>0</v>
      </c>
      <c r="CI55" s="54">
        <v>0</v>
      </c>
      <c r="CJ55" s="54">
        <v>0</v>
      </c>
      <c r="CK55" s="54">
        <v>0</v>
      </c>
      <c r="CL55" s="54">
        <v>0</v>
      </c>
      <c r="CM55" s="54">
        <v>0</v>
      </c>
      <c r="CN55" s="54">
        <v>0</v>
      </c>
      <c r="CO55" s="54">
        <v>0</v>
      </c>
    </row>
    <row r="56" spans="1:93">
      <c r="A56" s="3" t="str">
        <f t="shared" si="3"/>
        <v>FJFZ009Phesgo 10ml</v>
      </c>
      <c r="B56" s="3" t="s">
        <v>548</v>
      </c>
      <c r="C56" s="3" t="s">
        <v>549</v>
      </c>
      <c r="D56" s="3" t="s">
        <v>7</v>
      </c>
      <c r="E56" s="3" t="s">
        <v>8</v>
      </c>
      <c r="F56" s="3" t="s">
        <v>32</v>
      </c>
      <c r="G56" s="3" t="s">
        <v>33</v>
      </c>
      <c r="H56" s="3" t="s">
        <v>42</v>
      </c>
      <c r="I56" s="3" t="s">
        <v>43</v>
      </c>
      <c r="J56" s="3" t="s">
        <v>561</v>
      </c>
      <c r="K56" s="3" t="s">
        <v>541</v>
      </c>
      <c r="L56" s="3"/>
      <c r="M56" s="3" t="s">
        <v>542</v>
      </c>
      <c r="N56" s="3" t="s">
        <v>17</v>
      </c>
      <c r="O56" s="3" t="s">
        <v>18</v>
      </c>
      <c r="P56" s="3">
        <v>6232.07</v>
      </c>
      <c r="Q56" s="54">
        <v>4.6716223225284699</v>
      </c>
      <c r="R56" s="54">
        <v>5.5780146780235151</v>
      </c>
      <c r="S56" s="54">
        <v>6.9069941890286852</v>
      </c>
      <c r="T56" s="54">
        <v>7.2459583934223124</v>
      </c>
      <c r="U56" s="54">
        <v>6.6483771083116947</v>
      </c>
      <c r="V56" s="54">
        <v>8.6612481138287176</v>
      </c>
      <c r="W56" s="54">
        <v>17.156631189580672</v>
      </c>
      <c r="X56" s="54">
        <v>22.555583615562725</v>
      </c>
      <c r="Y56" s="54">
        <v>39.712214805143397</v>
      </c>
      <c r="Z56" s="54">
        <v>3</v>
      </c>
      <c r="AA56" s="54">
        <v>3</v>
      </c>
      <c r="AB56" s="54">
        <v>2</v>
      </c>
      <c r="AC56" s="54">
        <v>3</v>
      </c>
      <c r="AD56" s="54">
        <v>0</v>
      </c>
      <c r="AE56" s="54">
        <v>0</v>
      </c>
      <c r="AF56" s="54">
        <f t="shared" si="4"/>
        <v>8</v>
      </c>
      <c r="AG56" s="54">
        <f t="shared" si="5"/>
        <v>3</v>
      </c>
      <c r="AH56" s="54">
        <f t="shared" si="6"/>
        <v>11</v>
      </c>
      <c r="AI56" s="54">
        <v>29113.87732756</v>
      </c>
      <c r="AJ56" s="54">
        <v>34762.577934470006</v>
      </c>
      <c r="AK56" s="54">
        <v>43044.871275619997</v>
      </c>
      <c r="AL56" s="54">
        <v>45157.31992489539</v>
      </c>
      <c r="AM56" s="54">
        <v>41433.151525396061</v>
      </c>
      <c r="AN56" s="54">
        <v>53977.504532748535</v>
      </c>
      <c r="AO56" s="54">
        <v>106921.32653765001</v>
      </c>
      <c r="AP56" s="54">
        <v>140567.97598304</v>
      </c>
      <c r="AQ56" s="54">
        <v>247489.30252069002</v>
      </c>
      <c r="AR56" s="54">
        <f t="shared" si="7"/>
        <v>18696.21</v>
      </c>
      <c r="AS56" s="54">
        <f t="shared" si="8"/>
        <v>18696.21</v>
      </c>
      <c r="AT56" s="54">
        <f t="shared" si="9"/>
        <v>12464.14</v>
      </c>
      <c r="AU56" s="54">
        <f t="shared" si="10"/>
        <v>18696.21</v>
      </c>
      <c r="AV56" s="54">
        <f t="shared" si="11"/>
        <v>0</v>
      </c>
      <c r="AW56" s="54">
        <f t="shared" si="12"/>
        <v>0</v>
      </c>
      <c r="AX56" s="54">
        <f t="shared" si="13"/>
        <v>49856.56</v>
      </c>
      <c r="AY56" s="54">
        <f t="shared" si="14"/>
        <v>18696.21</v>
      </c>
      <c r="AZ56" s="54">
        <f t="shared" si="15"/>
        <v>68552.76999999999</v>
      </c>
      <c r="BA56" s="54">
        <f t="shared" si="1"/>
        <v>7.2459583934223124</v>
      </c>
      <c r="BB56" s="54">
        <f t="shared" si="2"/>
        <v>3</v>
      </c>
      <c r="BC56" s="54">
        <f>SUM(CJ56:CL56)</f>
        <v>29</v>
      </c>
      <c r="BD56" s="54">
        <f>SUM(CM56:CO56)</f>
        <v>6</v>
      </c>
      <c r="BE56" s="54">
        <f t="shared" si="16"/>
        <v>11</v>
      </c>
      <c r="BF56" s="54">
        <f t="shared" ref="BF56:BK56" si="66">Z56</f>
        <v>3</v>
      </c>
      <c r="BG56" s="54">
        <f t="shared" si="66"/>
        <v>3</v>
      </c>
      <c r="BH56" s="54">
        <f t="shared" si="66"/>
        <v>2</v>
      </c>
      <c r="BI56" s="54">
        <f t="shared" si="66"/>
        <v>3</v>
      </c>
      <c r="BJ56" s="54">
        <f t="shared" si="66"/>
        <v>0</v>
      </c>
      <c r="BK56" s="54">
        <f t="shared" si="66"/>
        <v>0</v>
      </c>
      <c r="BL56" s="54">
        <v>0</v>
      </c>
      <c r="BM56" s="54">
        <v>0</v>
      </c>
      <c r="BN56" s="54">
        <f t="shared" ref="BN56:BN57" si="67">AVERAGE(BP56:BR56)</f>
        <v>0</v>
      </c>
      <c r="BO56" s="54">
        <f t="shared" ref="BO56:BO57" si="68">SUM(BS56:BU56)/1</f>
        <v>0</v>
      </c>
      <c r="BP56" s="54">
        <v>0</v>
      </c>
      <c r="BQ56" s="54">
        <v>0</v>
      </c>
      <c r="BR56" s="54">
        <v>0</v>
      </c>
      <c r="BS56" s="54">
        <v>0</v>
      </c>
      <c r="BT56" s="54">
        <v>0</v>
      </c>
      <c r="BU56" s="54">
        <v>0</v>
      </c>
      <c r="BV56" s="54">
        <f t="shared" si="17"/>
        <v>54530.612499999996</v>
      </c>
      <c r="BW56" s="54">
        <f t="shared" si="18"/>
        <v>180730.03</v>
      </c>
      <c r="BX56" s="54">
        <f t="shared" si="19"/>
        <v>37392.42</v>
      </c>
      <c r="BY56" s="54">
        <f t="shared" si="20"/>
        <v>29</v>
      </c>
      <c r="BZ56" s="54">
        <f t="shared" si="21"/>
        <v>6</v>
      </c>
      <c r="CA56" s="54">
        <v>0</v>
      </c>
      <c r="CB56" s="54">
        <f t="shared" si="22"/>
        <v>16</v>
      </c>
      <c r="CC56" s="54">
        <f t="shared" si="23"/>
        <v>8.75</v>
      </c>
      <c r="CD56" s="54">
        <v>2</v>
      </c>
      <c r="CE56" s="54">
        <v>16</v>
      </c>
      <c r="CF56" s="54">
        <v>12</v>
      </c>
      <c r="CG56" s="54">
        <v>15</v>
      </c>
      <c r="CH56" s="54">
        <v>13</v>
      </c>
      <c r="CI56" s="54">
        <v>12</v>
      </c>
      <c r="CJ56" s="54">
        <v>12</v>
      </c>
      <c r="CK56" s="54">
        <v>9</v>
      </c>
      <c r="CL56" s="54">
        <v>8</v>
      </c>
      <c r="CM56" s="54">
        <v>3</v>
      </c>
      <c r="CN56" s="54">
        <v>2</v>
      </c>
      <c r="CO56" s="54">
        <v>1</v>
      </c>
    </row>
    <row r="57" spans="1:93">
      <c r="A57" s="3" t="str">
        <f t="shared" si="3"/>
        <v>FJFZ009Phesgo 15ml</v>
      </c>
      <c r="B57" s="3" t="s">
        <v>548</v>
      </c>
      <c r="C57" s="3" t="s">
        <v>549</v>
      </c>
      <c r="D57" s="3" t="s">
        <v>7</v>
      </c>
      <c r="E57" s="3" t="s">
        <v>8</v>
      </c>
      <c r="F57" s="3" t="s">
        <v>32</v>
      </c>
      <c r="G57" s="3" t="s">
        <v>33</v>
      </c>
      <c r="H57" s="3" t="s">
        <v>42</v>
      </c>
      <c r="I57" s="3" t="s">
        <v>43</v>
      </c>
      <c r="J57" s="3" t="s">
        <v>561</v>
      </c>
      <c r="K57" s="3" t="s">
        <v>541</v>
      </c>
      <c r="L57" s="3"/>
      <c r="M57" s="3" t="s">
        <v>542</v>
      </c>
      <c r="N57" s="3" t="s">
        <v>17</v>
      </c>
      <c r="O57" s="3" t="s">
        <v>19</v>
      </c>
      <c r="P57" s="3">
        <v>8489.27</v>
      </c>
      <c r="Q57" s="54">
        <v>1</v>
      </c>
      <c r="R57" s="54">
        <v>1.1779575864591419E-6</v>
      </c>
      <c r="S57" s="54">
        <v>1</v>
      </c>
      <c r="T57" s="54">
        <v>1.1779575864591419E-6</v>
      </c>
      <c r="U57" s="54">
        <v>1.1779575864591419E-6</v>
      </c>
      <c r="V57" s="54">
        <v>1.1779575864591419E-6</v>
      </c>
      <c r="W57" s="54">
        <v>2.0000011779575866</v>
      </c>
      <c r="X57" s="54">
        <v>3.5338727593774257E-6</v>
      </c>
      <c r="Y57" s="54">
        <v>2.0000047118303459</v>
      </c>
      <c r="Z57" s="54">
        <v>0</v>
      </c>
      <c r="AA57" s="54">
        <v>0</v>
      </c>
      <c r="AB57" s="54">
        <v>0</v>
      </c>
      <c r="AC57" s="54">
        <v>0</v>
      </c>
      <c r="AD57" s="54">
        <v>0</v>
      </c>
      <c r="AE57" s="54">
        <v>0</v>
      </c>
      <c r="AF57" s="54">
        <f t="shared" si="4"/>
        <v>0</v>
      </c>
      <c r="AG57" s="54">
        <f t="shared" si="5"/>
        <v>0</v>
      </c>
      <c r="AH57" s="54">
        <f t="shared" si="6"/>
        <v>0</v>
      </c>
      <c r="AI57" s="54">
        <v>8489.27</v>
      </c>
      <c r="AJ57" s="54">
        <v>0.01</v>
      </c>
      <c r="AK57" s="54">
        <v>8489.27</v>
      </c>
      <c r="AL57" s="54">
        <v>0.01</v>
      </c>
      <c r="AM57" s="54">
        <v>0.01</v>
      </c>
      <c r="AN57" s="54">
        <v>0.01</v>
      </c>
      <c r="AO57" s="54">
        <v>16978.550000000003</v>
      </c>
      <c r="AP57" s="54">
        <v>0.03</v>
      </c>
      <c r="AQ57" s="54">
        <v>16978.580000000002</v>
      </c>
      <c r="AR57" s="54">
        <f t="shared" si="7"/>
        <v>0</v>
      </c>
      <c r="AS57" s="54">
        <f t="shared" si="8"/>
        <v>0</v>
      </c>
      <c r="AT57" s="54">
        <f t="shared" si="9"/>
        <v>0</v>
      </c>
      <c r="AU57" s="54">
        <f t="shared" si="10"/>
        <v>0</v>
      </c>
      <c r="AV57" s="54">
        <f t="shared" si="11"/>
        <v>0</v>
      </c>
      <c r="AW57" s="54">
        <f t="shared" si="12"/>
        <v>0</v>
      </c>
      <c r="AX57" s="54">
        <f t="shared" si="13"/>
        <v>0</v>
      </c>
      <c r="AY57" s="54">
        <f t="shared" si="14"/>
        <v>0</v>
      </c>
      <c r="AZ57" s="54">
        <f t="shared" si="15"/>
        <v>0</v>
      </c>
      <c r="BA57" s="54">
        <f t="shared" si="1"/>
        <v>1.1779575864591419E-6</v>
      </c>
      <c r="BB57" s="54">
        <f t="shared" si="2"/>
        <v>0</v>
      </c>
      <c r="BC57" s="54">
        <f>SUM(CJ57:CL57)*2</f>
        <v>2</v>
      </c>
      <c r="BD57" s="54">
        <f>SUM(CM57:CO57)*2</f>
        <v>2</v>
      </c>
      <c r="BE57" s="54">
        <f t="shared" si="16"/>
        <v>0</v>
      </c>
      <c r="BF57" s="54">
        <f t="shared" ref="BF57:BK57" si="69">Z57*2</f>
        <v>0</v>
      </c>
      <c r="BG57" s="54">
        <f t="shared" si="69"/>
        <v>0</v>
      </c>
      <c r="BH57" s="54">
        <f t="shared" si="69"/>
        <v>0</v>
      </c>
      <c r="BI57" s="54">
        <f t="shared" si="69"/>
        <v>0</v>
      </c>
      <c r="BJ57" s="54">
        <f t="shared" si="69"/>
        <v>0</v>
      </c>
      <c r="BK57" s="54">
        <f t="shared" si="69"/>
        <v>0</v>
      </c>
      <c r="BL57" s="54">
        <v>0</v>
      </c>
      <c r="BM57" s="54">
        <v>0</v>
      </c>
      <c r="BN57" s="54">
        <f t="shared" si="67"/>
        <v>0</v>
      </c>
      <c r="BO57" s="54">
        <f t="shared" si="68"/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54">
        <v>0</v>
      </c>
      <c r="BV57" s="54">
        <f t="shared" si="17"/>
        <v>3537.1958333333337</v>
      </c>
      <c r="BW57" s="54">
        <f t="shared" si="18"/>
        <v>8489.27</v>
      </c>
      <c r="BX57" s="54">
        <f t="shared" si="19"/>
        <v>8489.27</v>
      </c>
      <c r="BY57" s="54">
        <f t="shared" si="20"/>
        <v>1</v>
      </c>
      <c r="BZ57" s="54">
        <f t="shared" si="21"/>
        <v>1</v>
      </c>
      <c r="CA57" s="54">
        <v>0</v>
      </c>
      <c r="CB57" s="54">
        <f t="shared" si="22"/>
        <v>2</v>
      </c>
      <c r="CC57" s="54">
        <f t="shared" si="23"/>
        <v>0.41666666666666669</v>
      </c>
      <c r="CD57" s="54">
        <v>0</v>
      </c>
      <c r="CE57" s="54">
        <v>1</v>
      </c>
      <c r="CF57" s="54">
        <v>2</v>
      </c>
      <c r="CG57" s="54">
        <v>0</v>
      </c>
      <c r="CH57" s="54">
        <v>0</v>
      </c>
      <c r="CI57" s="54">
        <v>0</v>
      </c>
      <c r="CJ57" s="54">
        <v>1</v>
      </c>
      <c r="CK57" s="54">
        <v>0</v>
      </c>
      <c r="CL57" s="54">
        <v>0</v>
      </c>
      <c r="CM57" s="54">
        <v>0</v>
      </c>
      <c r="CN57" s="54">
        <v>0</v>
      </c>
      <c r="CO57" s="54">
        <v>1</v>
      </c>
    </row>
    <row r="58" spans="1:93">
      <c r="A58" s="3" t="str">
        <f t="shared" si="3"/>
        <v>FJFZ011Herceptin IV</v>
      </c>
      <c r="B58" s="3" t="s">
        <v>548</v>
      </c>
      <c r="C58" s="3" t="s">
        <v>549</v>
      </c>
      <c r="D58" s="3" t="s">
        <v>7</v>
      </c>
      <c r="E58" s="3" t="s">
        <v>8</v>
      </c>
      <c r="F58" s="3" t="s">
        <v>34</v>
      </c>
      <c r="G58" s="3" t="s">
        <v>35</v>
      </c>
      <c r="H58" s="3" t="s">
        <v>34</v>
      </c>
      <c r="I58" s="3" t="s">
        <v>35</v>
      </c>
      <c r="J58" s="3" t="s">
        <v>561</v>
      </c>
      <c r="K58" s="3" t="s">
        <v>541</v>
      </c>
      <c r="L58" s="3"/>
      <c r="M58" s="3" t="s">
        <v>543</v>
      </c>
      <c r="N58" s="3" t="s">
        <v>11</v>
      </c>
      <c r="O58" s="3" t="s">
        <v>11</v>
      </c>
      <c r="P58" s="3">
        <v>4535.5</v>
      </c>
      <c r="Q58" s="54">
        <v>6.7273229832728737E-3</v>
      </c>
      <c r="R58" s="54">
        <v>4.819488857157158E-3</v>
      </c>
      <c r="S58" s="54">
        <v>4.4832188789685852E-3</v>
      </c>
      <c r="T58" s="54">
        <v>3.165784198222945E-3</v>
      </c>
      <c r="U58" s="54">
        <v>2.8844678245840728E-3</v>
      </c>
      <c r="V58" s="54">
        <v>5.0215666403481529E-3</v>
      </c>
      <c r="W58" s="54">
        <v>1.6030030719398618E-2</v>
      </c>
      <c r="X58" s="54">
        <v>1.107181866315517E-2</v>
      </c>
      <c r="Y58" s="54">
        <v>2.7101849382553788E-2</v>
      </c>
      <c r="Z58" s="54">
        <v>0</v>
      </c>
      <c r="AA58" s="54">
        <v>0</v>
      </c>
      <c r="AB58" s="54">
        <v>0</v>
      </c>
      <c r="AC58" s="54">
        <v>0</v>
      </c>
      <c r="AD58" s="54">
        <v>0</v>
      </c>
      <c r="AE58" s="54">
        <v>0</v>
      </c>
      <c r="AF58" s="54">
        <f t="shared" si="4"/>
        <v>0</v>
      </c>
      <c r="AG58" s="54">
        <f t="shared" si="5"/>
        <v>0</v>
      </c>
      <c r="AH58" s="54">
        <f t="shared" si="6"/>
        <v>0</v>
      </c>
      <c r="AI58" s="54">
        <v>30.511773390634119</v>
      </c>
      <c r="AJ58" s="54">
        <v>21.85879171163629</v>
      </c>
      <c r="AK58" s="54">
        <v>20.33363922556202</v>
      </c>
      <c r="AL58" s="54">
        <v>14.358414231040166</v>
      </c>
      <c r="AM58" s="54">
        <v>13.082503818401062</v>
      </c>
      <c r="AN58" s="54">
        <v>22.775315497299044</v>
      </c>
      <c r="AO58" s="54">
        <v>72.704204327832429</v>
      </c>
      <c r="AP58" s="54">
        <v>50.21623354674027</v>
      </c>
      <c r="AQ58" s="54">
        <v>122.9204378745727</v>
      </c>
      <c r="AR58" s="54">
        <f t="shared" si="7"/>
        <v>0</v>
      </c>
      <c r="AS58" s="54">
        <f t="shared" si="8"/>
        <v>0</v>
      </c>
      <c r="AT58" s="54">
        <f t="shared" si="9"/>
        <v>0</v>
      </c>
      <c r="AU58" s="54">
        <f t="shared" si="10"/>
        <v>0</v>
      </c>
      <c r="AV58" s="54">
        <f t="shared" si="11"/>
        <v>0</v>
      </c>
      <c r="AW58" s="54">
        <f t="shared" si="12"/>
        <v>0</v>
      </c>
      <c r="AX58" s="54">
        <f t="shared" si="13"/>
        <v>0</v>
      </c>
      <c r="AY58" s="54">
        <f t="shared" si="14"/>
        <v>0</v>
      </c>
      <c r="AZ58" s="54">
        <f t="shared" si="15"/>
        <v>0</v>
      </c>
      <c r="BA58" s="54">
        <f t="shared" si="1"/>
        <v>3.165784198222945E-3</v>
      </c>
      <c r="BB58" s="54">
        <f t="shared" si="2"/>
        <v>0</v>
      </c>
      <c r="BC58" s="54"/>
      <c r="BD58" s="54"/>
      <c r="BE58" s="54">
        <f t="shared" si="16"/>
        <v>0</v>
      </c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>
        <f t="shared" si="17"/>
        <v>0</v>
      </c>
      <c r="BW58" s="54">
        <f t="shared" si="18"/>
        <v>0</v>
      </c>
      <c r="BX58" s="54">
        <f t="shared" si="19"/>
        <v>0</v>
      </c>
      <c r="BY58" s="54">
        <f t="shared" si="20"/>
        <v>0</v>
      </c>
      <c r="BZ58" s="54">
        <f t="shared" si="21"/>
        <v>0</v>
      </c>
      <c r="CA58" s="54">
        <v>0</v>
      </c>
      <c r="CB58" s="54">
        <f t="shared" si="22"/>
        <v>0</v>
      </c>
      <c r="CC58" s="54">
        <f t="shared" si="23"/>
        <v>0</v>
      </c>
      <c r="CD58" s="54">
        <v>0</v>
      </c>
      <c r="CE58" s="54">
        <v>0</v>
      </c>
      <c r="CF58" s="54">
        <v>0</v>
      </c>
      <c r="CG58" s="54">
        <v>0</v>
      </c>
      <c r="CH58" s="54">
        <v>0</v>
      </c>
      <c r="CI58" s="54">
        <v>0</v>
      </c>
      <c r="CJ58" s="54">
        <v>0</v>
      </c>
      <c r="CK58" s="54">
        <v>0</v>
      </c>
      <c r="CL58" s="54">
        <v>0</v>
      </c>
      <c r="CM58" s="54">
        <v>0</v>
      </c>
      <c r="CN58" s="54">
        <v>0</v>
      </c>
      <c r="CO58" s="54">
        <v>0</v>
      </c>
    </row>
    <row r="59" spans="1:93">
      <c r="A59" s="3" t="str">
        <f t="shared" si="3"/>
        <v>FJFZ011Herceptin SC</v>
      </c>
      <c r="B59" s="3" t="s">
        <v>548</v>
      </c>
      <c r="C59" s="3" t="s">
        <v>549</v>
      </c>
      <c r="D59" s="3" t="s">
        <v>7</v>
      </c>
      <c r="E59" s="3" t="s">
        <v>8</v>
      </c>
      <c r="F59" s="3" t="s">
        <v>34</v>
      </c>
      <c r="G59" s="3" t="s">
        <v>35</v>
      </c>
      <c r="H59" s="3" t="s">
        <v>34</v>
      </c>
      <c r="I59" s="3" t="s">
        <v>35</v>
      </c>
      <c r="J59" s="3" t="s">
        <v>561</v>
      </c>
      <c r="K59" s="3" t="s">
        <v>541</v>
      </c>
      <c r="L59" s="3"/>
      <c r="M59" s="3" t="s">
        <v>543</v>
      </c>
      <c r="N59" s="3" t="s">
        <v>12</v>
      </c>
      <c r="O59" s="3" t="s">
        <v>12</v>
      </c>
      <c r="P59" s="3">
        <v>3444.49</v>
      </c>
      <c r="Q59" s="54">
        <v>1.2869445629604544E-7</v>
      </c>
      <c r="R59" s="54">
        <v>1.1923834167284972E-7</v>
      </c>
      <c r="S59" s="54">
        <v>1.8086442832285226E-7</v>
      </c>
      <c r="T59" s="54">
        <v>1.8512626147397511E-7</v>
      </c>
      <c r="U59" s="54">
        <v>1.6668434004097236E-7</v>
      </c>
      <c r="V59" s="54">
        <v>2.193921721933052E-7</v>
      </c>
      <c r="W59" s="54">
        <v>4.2879722629174739E-7</v>
      </c>
      <c r="X59" s="54">
        <v>5.7120277370825267E-7</v>
      </c>
      <c r="Y59" s="54">
        <v>1.0000000000000002E-6</v>
      </c>
      <c r="Z59" s="54">
        <v>0</v>
      </c>
      <c r="AA59" s="54">
        <v>0</v>
      </c>
      <c r="AB59" s="54">
        <v>0</v>
      </c>
      <c r="AC59" s="54">
        <v>0</v>
      </c>
      <c r="AD59" s="54">
        <v>0</v>
      </c>
      <c r="AE59" s="54">
        <v>0</v>
      </c>
      <c r="AF59" s="54">
        <f t="shared" si="4"/>
        <v>0</v>
      </c>
      <c r="AG59" s="54">
        <f t="shared" si="5"/>
        <v>0</v>
      </c>
      <c r="AH59" s="54">
        <f t="shared" si="6"/>
        <v>0</v>
      </c>
      <c r="AI59" s="54">
        <v>4.4328676776716558E-4</v>
      </c>
      <c r="AJ59" s="54">
        <v>4.1071527550871412E-4</v>
      </c>
      <c r="AK59" s="54">
        <v>6.2298571471378138E-4</v>
      </c>
      <c r="AL59" s="54">
        <v>6.3766555638449256E-4</v>
      </c>
      <c r="AM59" s="54">
        <v>5.7414254242772885E-4</v>
      </c>
      <c r="AN59" s="54">
        <v>7.5569414319811776E-4</v>
      </c>
      <c r="AO59" s="54">
        <v>1.476987757989661E-3</v>
      </c>
      <c r="AP59" s="54">
        <v>1.9675022420103392E-3</v>
      </c>
      <c r="AQ59" s="54">
        <v>3.4444900000000001E-3</v>
      </c>
      <c r="AR59" s="54">
        <f t="shared" si="7"/>
        <v>0</v>
      </c>
      <c r="AS59" s="54">
        <f t="shared" si="8"/>
        <v>0</v>
      </c>
      <c r="AT59" s="54">
        <f t="shared" si="9"/>
        <v>0</v>
      </c>
      <c r="AU59" s="54">
        <f t="shared" si="10"/>
        <v>0</v>
      </c>
      <c r="AV59" s="54">
        <f t="shared" si="11"/>
        <v>0</v>
      </c>
      <c r="AW59" s="54">
        <f t="shared" si="12"/>
        <v>0</v>
      </c>
      <c r="AX59" s="54">
        <f t="shared" si="13"/>
        <v>0</v>
      </c>
      <c r="AY59" s="54">
        <f t="shared" si="14"/>
        <v>0</v>
      </c>
      <c r="AZ59" s="54">
        <f t="shared" si="15"/>
        <v>0</v>
      </c>
      <c r="BA59" s="54">
        <f t="shared" si="1"/>
        <v>1.8512626147397511E-7</v>
      </c>
      <c r="BB59" s="54">
        <f t="shared" si="2"/>
        <v>0</v>
      </c>
      <c r="BC59" s="54"/>
      <c r="BD59" s="54"/>
      <c r="BE59" s="54">
        <f t="shared" si="16"/>
        <v>0</v>
      </c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>
        <f t="shared" si="17"/>
        <v>0</v>
      </c>
      <c r="BW59" s="54">
        <f t="shared" si="18"/>
        <v>0</v>
      </c>
      <c r="BX59" s="54">
        <f t="shared" si="19"/>
        <v>0</v>
      </c>
      <c r="BY59" s="54">
        <f t="shared" si="20"/>
        <v>0</v>
      </c>
      <c r="BZ59" s="54">
        <f t="shared" si="21"/>
        <v>0</v>
      </c>
      <c r="CA59" s="54">
        <v>0</v>
      </c>
      <c r="CB59" s="54">
        <f t="shared" si="22"/>
        <v>0</v>
      </c>
      <c r="CC59" s="54">
        <f t="shared" si="23"/>
        <v>0</v>
      </c>
      <c r="CD59" s="54">
        <v>0</v>
      </c>
      <c r="CE59" s="54">
        <v>0</v>
      </c>
      <c r="CF59" s="54">
        <v>0</v>
      </c>
      <c r="CG59" s="54">
        <v>0</v>
      </c>
      <c r="CH59" s="54">
        <v>0</v>
      </c>
      <c r="CI59" s="54">
        <v>0</v>
      </c>
      <c r="CJ59" s="54">
        <v>0</v>
      </c>
      <c r="CK59" s="54">
        <v>0</v>
      </c>
      <c r="CL59" s="54">
        <v>0</v>
      </c>
      <c r="CM59" s="54">
        <v>0</v>
      </c>
      <c r="CN59" s="54">
        <v>0</v>
      </c>
      <c r="CO59" s="54">
        <v>0</v>
      </c>
    </row>
    <row r="60" spans="1:93">
      <c r="A60" s="3" t="str">
        <f t="shared" si="3"/>
        <v>FJFZ011Itovebi 3mg</v>
      </c>
      <c r="B60" s="3" t="s">
        <v>548</v>
      </c>
      <c r="C60" s="3" t="s">
        <v>549</v>
      </c>
      <c r="D60" s="3" t="s">
        <v>7</v>
      </c>
      <c r="E60" s="3" t="s">
        <v>8</v>
      </c>
      <c r="F60" s="3" t="s">
        <v>34</v>
      </c>
      <c r="G60" s="3" t="s">
        <v>35</v>
      </c>
      <c r="H60" s="3" t="s">
        <v>34</v>
      </c>
      <c r="I60" s="3" t="s">
        <v>35</v>
      </c>
      <c r="J60" s="3" t="s">
        <v>561</v>
      </c>
      <c r="K60" s="3" t="s">
        <v>541</v>
      </c>
      <c r="L60" s="3"/>
      <c r="M60" s="3" t="s">
        <v>543</v>
      </c>
      <c r="N60" s="3" t="s">
        <v>13</v>
      </c>
      <c r="O60" s="3" t="s">
        <v>14</v>
      </c>
      <c r="P60" s="3">
        <v>3566.02</v>
      </c>
      <c r="Q60" s="54">
        <v>7.5423782997919166E-8</v>
      </c>
      <c r="R60" s="54">
        <v>8.6118364644595899E-8</v>
      </c>
      <c r="S60" s="54">
        <v>1.7430625086372233E-7</v>
      </c>
      <c r="T60" s="54">
        <v>1.7644957539816278E-7</v>
      </c>
      <c r="U60" s="54">
        <v>2.1451535630448561E-7</v>
      </c>
      <c r="V60" s="54">
        <v>2.7318666979111423E-7</v>
      </c>
      <c r="W60" s="54">
        <v>3.3584839850623739E-7</v>
      </c>
      <c r="X60" s="54">
        <v>6.6415160149376262E-7</v>
      </c>
      <c r="Y60" s="54">
        <v>9.9999999999999995E-7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f t="shared" si="4"/>
        <v>0</v>
      </c>
      <c r="AG60" s="54">
        <f t="shared" si="5"/>
        <v>0</v>
      </c>
      <c r="AH60" s="54">
        <f t="shared" si="6"/>
        <v>0</v>
      </c>
      <c r="AI60" s="54">
        <v>2.6896271864623972E-4</v>
      </c>
      <c r="AJ60" s="54">
        <v>3.0709981068992184E-4</v>
      </c>
      <c r="AK60" s="54">
        <v>6.2157957670505104E-4</v>
      </c>
      <c r="AL60" s="54">
        <v>6.2922271486135634E-4</v>
      </c>
      <c r="AM60" s="54">
        <v>7.6496605088892172E-4</v>
      </c>
      <c r="AN60" s="54">
        <v>9.74189128208509E-4</v>
      </c>
      <c r="AO60" s="54">
        <v>1.1976421060412126E-3</v>
      </c>
      <c r="AP60" s="54">
        <v>2.3683778939587868E-3</v>
      </c>
      <c r="AQ60" s="54">
        <v>3.5660199999999996E-3</v>
      </c>
      <c r="AR60" s="54">
        <f t="shared" si="7"/>
        <v>0</v>
      </c>
      <c r="AS60" s="54">
        <f t="shared" si="8"/>
        <v>0</v>
      </c>
      <c r="AT60" s="54">
        <f t="shared" si="9"/>
        <v>0</v>
      </c>
      <c r="AU60" s="54">
        <f t="shared" si="10"/>
        <v>0</v>
      </c>
      <c r="AV60" s="54">
        <f t="shared" si="11"/>
        <v>0</v>
      </c>
      <c r="AW60" s="54">
        <f t="shared" si="12"/>
        <v>0</v>
      </c>
      <c r="AX60" s="54">
        <f t="shared" si="13"/>
        <v>0</v>
      </c>
      <c r="AY60" s="54">
        <f t="shared" si="14"/>
        <v>0</v>
      </c>
      <c r="AZ60" s="54">
        <f t="shared" si="15"/>
        <v>0</v>
      </c>
      <c r="BA60" s="54">
        <f t="shared" si="1"/>
        <v>1.7644957539816278E-7</v>
      </c>
      <c r="BB60" s="54">
        <f t="shared" si="2"/>
        <v>0</v>
      </c>
      <c r="BC60" s="54"/>
      <c r="BD60" s="54"/>
      <c r="BE60" s="54">
        <f t="shared" si="16"/>
        <v>0</v>
      </c>
      <c r="BF60" s="54"/>
      <c r="BG60" s="54"/>
      <c r="BH60" s="54"/>
      <c r="BI60" s="54"/>
      <c r="BJ60" s="54"/>
      <c r="BK60" s="54"/>
      <c r="BL60" s="54">
        <v>0</v>
      </c>
      <c r="BM60" s="54">
        <v>0</v>
      </c>
      <c r="BN60" s="54">
        <f t="shared" ref="BN60:BN61" si="70">AVERAGE(BP60:BR60)</f>
        <v>0</v>
      </c>
      <c r="BO60" s="54">
        <f t="shared" ref="BO60:BO61" si="71">SUM(BS60:BU60)/1</f>
        <v>0</v>
      </c>
      <c r="BP60" s="54">
        <v>0</v>
      </c>
      <c r="BQ60" s="54">
        <v>0</v>
      </c>
      <c r="BR60" s="54">
        <v>0</v>
      </c>
      <c r="BS60" s="54">
        <v>0</v>
      </c>
      <c r="BT60" s="54">
        <v>0</v>
      </c>
      <c r="BU60" s="54">
        <v>0</v>
      </c>
      <c r="BV60" s="54">
        <f t="shared" si="17"/>
        <v>0</v>
      </c>
      <c r="BW60" s="54">
        <f t="shared" si="18"/>
        <v>0</v>
      </c>
      <c r="BX60" s="54">
        <f t="shared" si="19"/>
        <v>0</v>
      </c>
      <c r="BY60" s="54">
        <f t="shared" si="20"/>
        <v>0</v>
      </c>
      <c r="BZ60" s="54">
        <f t="shared" si="21"/>
        <v>0</v>
      </c>
      <c r="CA60" s="54">
        <v>0</v>
      </c>
      <c r="CB60" s="54">
        <f t="shared" si="22"/>
        <v>0</v>
      </c>
      <c r="CC60" s="54">
        <f t="shared" si="23"/>
        <v>0</v>
      </c>
      <c r="CD60" s="54">
        <v>0</v>
      </c>
      <c r="CE60" s="54">
        <v>0</v>
      </c>
      <c r="CF60" s="54">
        <v>0</v>
      </c>
      <c r="CG60" s="54">
        <v>0</v>
      </c>
      <c r="CH60" s="54">
        <v>0</v>
      </c>
      <c r="CI60" s="54">
        <v>0</v>
      </c>
      <c r="CJ60" s="54">
        <v>0</v>
      </c>
      <c r="CK60" s="54">
        <v>0</v>
      </c>
      <c r="CL60" s="54">
        <v>0</v>
      </c>
      <c r="CM60" s="54">
        <v>0</v>
      </c>
      <c r="CN60" s="54">
        <v>0</v>
      </c>
      <c r="CO60" s="54">
        <v>0</v>
      </c>
    </row>
    <row r="61" spans="1:93">
      <c r="A61" s="3" t="str">
        <f t="shared" si="3"/>
        <v>FJFZ011Itovebi 9mg</v>
      </c>
      <c r="B61" s="3" t="s">
        <v>548</v>
      </c>
      <c r="C61" s="3" t="s">
        <v>549</v>
      </c>
      <c r="D61" s="3" t="s">
        <v>7</v>
      </c>
      <c r="E61" s="3" t="s">
        <v>8</v>
      </c>
      <c r="F61" s="3" t="s">
        <v>34</v>
      </c>
      <c r="G61" s="3" t="s">
        <v>35</v>
      </c>
      <c r="H61" s="3" t="s">
        <v>34</v>
      </c>
      <c r="I61" s="3" t="s">
        <v>35</v>
      </c>
      <c r="J61" s="3" t="s">
        <v>561</v>
      </c>
      <c r="K61" s="3" t="s">
        <v>541</v>
      </c>
      <c r="L61" s="3"/>
      <c r="M61" s="3" t="s">
        <v>543</v>
      </c>
      <c r="N61" s="3" t="s">
        <v>13</v>
      </c>
      <c r="O61" s="3" t="s">
        <v>15</v>
      </c>
      <c r="P61" s="3">
        <v>10698.05</v>
      </c>
      <c r="Q61" s="54"/>
      <c r="R61" s="54"/>
      <c r="S61" s="54"/>
      <c r="T61" s="54"/>
      <c r="U61" s="54"/>
      <c r="V61" s="54"/>
      <c r="W61" s="54">
        <v>0</v>
      </c>
      <c r="X61" s="54">
        <v>0</v>
      </c>
      <c r="Y61" s="54">
        <v>0</v>
      </c>
      <c r="Z61" s="54">
        <v>0</v>
      </c>
      <c r="AA61" s="54">
        <v>0</v>
      </c>
      <c r="AB61" s="54">
        <v>0</v>
      </c>
      <c r="AC61" s="54">
        <v>0</v>
      </c>
      <c r="AD61" s="54">
        <v>0</v>
      </c>
      <c r="AE61" s="54">
        <v>0</v>
      </c>
      <c r="AF61" s="54">
        <f t="shared" si="4"/>
        <v>0</v>
      </c>
      <c r="AG61" s="54">
        <f t="shared" si="5"/>
        <v>0</v>
      </c>
      <c r="AH61" s="54">
        <f t="shared" si="6"/>
        <v>0</v>
      </c>
      <c r="AI61" s="54"/>
      <c r="AJ61" s="54"/>
      <c r="AK61" s="54"/>
      <c r="AL61" s="54"/>
      <c r="AM61" s="54"/>
      <c r="AN61" s="54"/>
      <c r="AO61" s="54">
        <v>0</v>
      </c>
      <c r="AP61" s="54">
        <v>0</v>
      </c>
      <c r="AQ61" s="54">
        <v>0</v>
      </c>
      <c r="AR61" s="54">
        <f t="shared" si="7"/>
        <v>0</v>
      </c>
      <c r="AS61" s="54">
        <f t="shared" si="8"/>
        <v>0</v>
      </c>
      <c r="AT61" s="54">
        <f t="shared" si="9"/>
        <v>0</v>
      </c>
      <c r="AU61" s="54">
        <f t="shared" si="10"/>
        <v>0</v>
      </c>
      <c r="AV61" s="54">
        <f t="shared" si="11"/>
        <v>0</v>
      </c>
      <c r="AW61" s="54">
        <f t="shared" si="12"/>
        <v>0</v>
      </c>
      <c r="AX61" s="54">
        <f t="shared" si="13"/>
        <v>0</v>
      </c>
      <c r="AY61" s="54">
        <f t="shared" si="14"/>
        <v>0</v>
      </c>
      <c r="AZ61" s="54">
        <f t="shared" si="15"/>
        <v>0</v>
      </c>
      <c r="BA61" s="54">
        <f t="shared" si="1"/>
        <v>0</v>
      </c>
      <c r="BB61" s="54">
        <f t="shared" si="2"/>
        <v>0</v>
      </c>
      <c r="BC61" s="54"/>
      <c r="BD61" s="54"/>
      <c r="BE61" s="54">
        <f t="shared" si="16"/>
        <v>0</v>
      </c>
      <c r="BF61" s="54"/>
      <c r="BG61" s="54"/>
      <c r="BH61" s="54"/>
      <c r="BI61" s="54"/>
      <c r="BJ61" s="54"/>
      <c r="BK61" s="54"/>
      <c r="BL61" s="54">
        <v>0</v>
      </c>
      <c r="BM61" s="54">
        <v>0</v>
      </c>
      <c r="BN61" s="54">
        <f t="shared" si="70"/>
        <v>0</v>
      </c>
      <c r="BO61" s="54">
        <f t="shared" si="71"/>
        <v>0</v>
      </c>
      <c r="BP61" s="54">
        <v>0</v>
      </c>
      <c r="BQ61" s="54">
        <v>0</v>
      </c>
      <c r="BR61" s="54">
        <v>0</v>
      </c>
      <c r="BS61" s="54">
        <v>0</v>
      </c>
      <c r="BT61" s="54">
        <v>0</v>
      </c>
      <c r="BU61" s="54">
        <v>0</v>
      </c>
      <c r="BV61" s="54">
        <f t="shared" si="17"/>
        <v>0</v>
      </c>
      <c r="BW61" s="54">
        <f t="shared" si="18"/>
        <v>0</v>
      </c>
      <c r="BX61" s="54">
        <f t="shared" si="19"/>
        <v>0</v>
      </c>
      <c r="BY61" s="54">
        <f t="shared" si="20"/>
        <v>0</v>
      </c>
      <c r="BZ61" s="54">
        <f t="shared" si="21"/>
        <v>0</v>
      </c>
      <c r="CA61" s="54">
        <v>0</v>
      </c>
      <c r="CB61" s="54">
        <f t="shared" si="22"/>
        <v>0</v>
      </c>
      <c r="CC61" s="54">
        <f t="shared" si="23"/>
        <v>0</v>
      </c>
      <c r="CD61" s="54">
        <v>0</v>
      </c>
      <c r="CE61" s="54">
        <v>0</v>
      </c>
      <c r="CF61" s="54">
        <v>0</v>
      </c>
      <c r="CG61" s="54">
        <v>0</v>
      </c>
      <c r="CH61" s="54">
        <v>0</v>
      </c>
      <c r="CI61" s="54">
        <v>0</v>
      </c>
      <c r="CJ61" s="54">
        <v>0</v>
      </c>
      <c r="CK61" s="54">
        <v>0</v>
      </c>
      <c r="CL61" s="54">
        <v>0</v>
      </c>
      <c r="CM61" s="54">
        <v>0</v>
      </c>
      <c r="CN61" s="54">
        <v>0</v>
      </c>
      <c r="CO61" s="54">
        <v>0</v>
      </c>
    </row>
    <row r="62" spans="1:93">
      <c r="A62" s="3" t="str">
        <f t="shared" si="3"/>
        <v>FJFZ011Perjeta</v>
      </c>
      <c r="B62" s="3" t="s">
        <v>548</v>
      </c>
      <c r="C62" s="3" t="s">
        <v>549</v>
      </c>
      <c r="D62" s="3" t="s">
        <v>7</v>
      </c>
      <c r="E62" s="3" t="s">
        <v>8</v>
      </c>
      <c r="F62" s="3" t="s">
        <v>34</v>
      </c>
      <c r="G62" s="3" t="s">
        <v>35</v>
      </c>
      <c r="H62" s="3" t="s">
        <v>34</v>
      </c>
      <c r="I62" s="3" t="s">
        <v>35</v>
      </c>
      <c r="J62" s="3" t="s">
        <v>561</v>
      </c>
      <c r="K62" s="3" t="s">
        <v>541</v>
      </c>
      <c r="L62" s="3"/>
      <c r="M62" s="3" t="s">
        <v>543</v>
      </c>
      <c r="N62" s="3" t="s">
        <v>16</v>
      </c>
      <c r="O62" s="3" t="s">
        <v>16</v>
      </c>
      <c r="P62" s="3">
        <v>3985.87</v>
      </c>
      <c r="Q62" s="54">
        <v>1.6888929003967906E-7</v>
      </c>
      <c r="R62" s="54">
        <v>1.4266332016741506E-7</v>
      </c>
      <c r="S62" s="54">
        <v>2.1653308367937681E-7</v>
      </c>
      <c r="T62" s="54">
        <v>1.3084463911762523E-7</v>
      </c>
      <c r="U62" s="54">
        <v>1.5881012017085546E-7</v>
      </c>
      <c r="V62" s="54">
        <v>1.8225954682504841E-7</v>
      </c>
      <c r="W62" s="54">
        <v>5.2808569388647097E-7</v>
      </c>
      <c r="X62" s="54">
        <v>4.7191430611352909E-7</v>
      </c>
      <c r="Y62" s="54">
        <v>1.0000000000000002E-6</v>
      </c>
      <c r="Z62" s="54">
        <v>0</v>
      </c>
      <c r="AA62" s="54">
        <v>0</v>
      </c>
      <c r="AB62" s="54">
        <v>0</v>
      </c>
      <c r="AC62" s="54">
        <v>0</v>
      </c>
      <c r="AD62" s="54">
        <v>0</v>
      </c>
      <c r="AE62" s="54">
        <v>0</v>
      </c>
      <c r="AF62" s="54">
        <f t="shared" si="4"/>
        <v>0</v>
      </c>
      <c r="AG62" s="54">
        <f t="shared" si="5"/>
        <v>0</v>
      </c>
      <c r="AH62" s="54">
        <f t="shared" si="6"/>
        <v>0</v>
      </c>
      <c r="AI62" s="54">
        <v>6.7317075449045553E-4</v>
      </c>
      <c r="AJ62" s="54">
        <v>5.6863744795569466E-4</v>
      </c>
      <c r="AK62" s="54">
        <v>8.6307272224511765E-4</v>
      </c>
      <c r="AL62" s="54">
        <v>5.2152972171976887E-4</v>
      </c>
      <c r="AM62" s="54">
        <v>6.3299649368540769E-4</v>
      </c>
      <c r="AN62" s="54">
        <v>7.2646285990355568E-4</v>
      </c>
      <c r="AO62" s="54">
        <v>2.1048809246912679E-3</v>
      </c>
      <c r="AP62" s="54">
        <v>1.8809890753087324E-3</v>
      </c>
      <c r="AQ62" s="54">
        <v>3.9858700000000007E-3</v>
      </c>
      <c r="AR62" s="54">
        <f t="shared" si="7"/>
        <v>0</v>
      </c>
      <c r="AS62" s="54">
        <f t="shared" si="8"/>
        <v>0</v>
      </c>
      <c r="AT62" s="54">
        <f t="shared" si="9"/>
        <v>0</v>
      </c>
      <c r="AU62" s="54">
        <f t="shared" si="10"/>
        <v>0</v>
      </c>
      <c r="AV62" s="54">
        <f t="shared" si="11"/>
        <v>0</v>
      </c>
      <c r="AW62" s="54">
        <f t="shared" si="12"/>
        <v>0</v>
      </c>
      <c r="AX62" s="54">
        <f t="shared" si="13"/>
        <v>0</v>
      </c>
      <c r="AY62" s="54">
        <f t="shared" si="14"/>
        <v>0</v>
      </c>
      <c r="AZ62" s="54">
        <f t="shared" si="15"/>
        <v>0</v>
      </c>
      <c r="BA62" s="54">
        <f t="shared" si="1"/>
        <v>1.3084463911762523E-7</v>
      </c>
      <c r="BB62" s="54">
        <f t="shared" si="2"/>
        <v>0</v>
      </c>
      <c r="BC62" s="54"/>
      <c r="BD62" s="54"/>
      <c r="BE62" s="54">
        <f t="shared" si="16"/>
        <v>0</v>
      </c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>
        <f t="shared" si="17"/>
        <v>0</v>
      </c>
      <c r="BW62" s="54">
        <f t="shared" si="18"/>
        <v>0</v>
      </c>
      <c r="BX62" s="54">
        <f t="shared" si="19"/>
        <v>0</v>
      </c>
      <c r="BY62" s="54">
        <f t="shared" si="20"/>
        <v>0</v>
      </c>
      <c r="BZ62" s="54">
        <f t="shared" si="21"/>
        <v>0</v>
      </c>
      <c r="CA62" s="54">
        <v>0</v>
      </c>
      <c r="CB62" s="54">
        <f t="shared" si="22"/>
        <v>0</v>
      </c>
      <c r="CC62" s="54">
        <f t="shared" si="23"/>
        <v>0</v>
      </c>
      <c r="CD62" s="54">
        <v>0</v>
      </c>
      <c r="CE62" s="54">
        <v>0</v>
      </c>
      <c r="CF62" s="54">
        <v>0</v>
      </c>
      <c r="CG62" s="54">
        <v>0</v>
      </c>
      <c r="CH62" s="54">
        <v>0</v>
      </c>
      <c r="CI62" s="54">
        <v>0</v>
      </c>
      <c r="CJ62" s="54">
        <v>0</v>
      </c>
      <c r="CK62" s="54">
        <v>0</v>
      </c>
      <c r="CL62" s="54">
        <v>0</v>
      </c>
      <c r="CM62" s="54">
        <v>0</v>
      </c>
      <c r="CN62" s="54">
        <v>0</v>
      </c>
      <c r="CO62" s="54">
        <v>0</v>
      </c>
    </row>
    <row r="63" spans="1:93">
      <c r="A63" s="3" t="str">
        <f t="shared" si="3"/>
        <v>FJFZ011Phesgo 10ml</v>
      </c>
      <c r="B63" s="3" t="s">
        <v>548</v>
      </c>
      <c r="C63" s="3" t="s">
        <v>549</v>
      </c>
      <c r="D63" s="3" t="s">
        <v>7</v>
      </c>
      <c r="E63" s="3" t="s">
        <v>8</v>
      </c>
      <c r="F63" s="3" t="s">
        <v>34</v>
      </c>
      <c r="G63" s="3" t="s">
        <v>35</v>
      </c>
      <c r="H63" s="3" t="s">
        <v>34</v>
      </c>
      <c r="I63" s="3" t="s">
        <v>35</v>
      </c>
      <c r="J63" s="3" t="s">
        <v>561</v>
      </c>
      <c r="K63" s="3" t="s">
        <v>541</v>
      </c>
      <c r="L63" s="3"/>
      <c r="M63" s="3" t="s">
        <v>543</v>
      </c>
      <c r="N63" s="3" t="s">
        <v>17</v>
      </c>
      <c r="O63" s="3" t="s">
        <v>18</v>
      </c>
      <c r="P63" s="3">
        <v>6232.07</v>
      </c>
      <c r="Q63" s="54">
        <v>1.3688951515407721E-6</v>
      </c>
      <c r="R63" s="54">
        <v>1.2654877779580292E-6</v>
      </c>
      <c r="S63" s="54">
        <v>1.8760355506336405E-6</v>
      </c>
      <c r="T63" s="54">
        <v>1.6438957276147923E-6</v>
      </c>
      <c r="U63" s="54">
        <v>1.5083220670144609E-6</v>
      </c>
      <c r="V63" s="54">
        <v>1.9649834406779579E-6</v>
      </c>
      <c r="W63" s="54">
        <v>4.5104184801324422E-6</v>
      </c>
      <c r="X63" s="54">
        <v>5.1172012353072115E-6</v>
      </c>
      <c r="Y63" s="54">
        <v>9.6276197154396546E-6</v>
      </c>
      <c r="Z63" s="54">
        <v>0</v>
      </c>
      <c r="AA63" s="54">
        <v>0</v>
      </c>
      <c r="AB63" s="54">
        <v>0</v>
      </c>
      <c r="AC63" s="54">
        <v>0</v>
      </c>
      <c r="AD63" s="54">
        <v>0</v>
      </c>
      <c r="AE63" s="54">
        <v>0</v>
      </c>
      <c r="AF63" s="54">
        <f t="shared" si="4"/>
        <v>0</v>
      </c>
      <c r="AG63" s="54">
        <f t="shared" si="5"/>
        <v>0</v>
      </c>
      <c r="AH63" s="54">
        <f t="shared" si="6"/>
        <v>0</v>
      </c>
      <c r="AI63" s="54">
        <v>8.5310504070626996E-3</v>
      </c>
      <c r="AJ63" s="54">
        <v>7.8866084163788947E-3</v>
      </c>
      <c r="AK63" s="54">
        <v>1.1691584874037391E-2</v>
      </c>
      <c r="AL63" s="54">
        <v>1.0244873247196319E-2</v>
      </c>
      <c r="AM63" s="54">
        <v>9.3999687041788106E-3</v>
      </c>
      <c r="AN63" s="54">
        <v>1.224591435114588E-2</v>
      </c>
      <c r="AO63" s="54">
        <v>2.8109243697478983E-2</v>
      </c>
      <c r="AP63" s="54">
        <v>3.1890756302521008E-2</v>
      </c>
      <c r="AQ63" s="54">
        <v>5.9999999999999991E-2</v>
      </c>
      <c r="AR63" s="54">
        <f t="shared" si="7"/>
        <v>0</v>
      </c>
      <c r="AS63" s="54">
        <f t="shared" si="8"/>
        <v>0</v>
      </c>
      <c r="AT63" s="54">
        <f t="shared" si="9"/>
        <v>0</v>
      </c>
      <c r="AU63" s="54">
        <f t="shared" si="10"/>
        <v>0</v>
      </c>
      <c r="AV63" s="54">
        <f t="shared" si="11"/>
        <v>0</v>
      </c>
      <c r="AW63" s="54">
        <f t="shared" si="12"/>
        <v>0</v>
      </c>
      <c r="AX63" s="54">
        <f t="shared" si="13"/>
        <v>0</v>
      </c>
      <c r="AY63" s="54">
        <f t="shared" si="14"/>
        <v>0</v>
      </c>
      <c r="AZ63" s="54">
        <f t="shared" si="15"/>
        <v>0</v>
      </c>
      <c r="BA63" s="54">
        <f t="shared" si="1"/>
        <v>1.6438957276147923E-6</v>
      </c>
      <c r="BB63" s="54">
        <f t="shared" si="2"/>
        <v>0</v>
      </c>
      <c r="BC63" s="54">
        <f>SUM(CJ63:CL63)</f>
        <v>0</v>
      </c>
      <c r="BD63" s="54">
        <f>SUM(CM63:CO63)</f>
        <v>0</v>
      </c>
      <c r="BE63" s="54">
        <f t="shared" si="16"/>
        <v>0</v>
      </c>
      <c r="BF63" s="54">
        <f t="shared" ref="BF63:BK63" si="72">Z63</f>
        <v>0</v>
      </c>
      <c r="BG63" s="54">
        <f t="shared" si="72"/>
        <v>0</v>
      </c>
      <c r="BH63" s="54">
        <f t="shared" si="72"/>
        <v>0</v>
      </c>
      <c r="BI63" s="54">
        <f t="shared" si="72"/>
        <v>0</v>
      </c>
      <c r="BJ63" s="54">
        <f t="shared" si="72"/>
        <v>0</v>
      </c>
      <c r="BK63" s="54">
        <f t="shared" si="72"/>
        <v>0</v>
      </c>
      <c r="BL63" s="54">
        <v>0</v>
      </c>
      <c r="BM63" s="54">
        <v>0</v>
      </c>
      <c r="BN63" s="54">
        <f t="shared" ref="BN63:BN64" si="73">AVERAGE(BP63:BR63)</f>
        <v>0</v>
      </c>
      <c r="BO63" s="54">
        <f t="shared" ref="BO63:BO64" si="74">SUM(BS63:BU63)/1</f>
        <v>0</v>
      </c>
      <c r="BP63" s="54">
        <v>0</v>
      </c>
      <c r="BQ63" s="54">
        <v>0</v>
      </c>
      <c r="BR63" s="54">
        <v>0</v>
      </c>
      <c r="BS63" s="54">
        <v>0</v>
      </c>
      <c r="BT63" s="54">
        <v>0</v>
      </c>
      <c r="BU63" s="54">
        <v>0</v>
      </c>
      <c r="BV63" s="54">
        <f t="shared" si="17"/>
        <v>0</v>
      </c>
      <c r="BW63" s="54">
        <f t="shared" si="18"/>
        <v>0</v>
      </c>
      <c r="BX63" s="54">
        <f t="shared" si="19"/>
        <v>0</v>
      </c>
      <c r="BY63" s="54">
        <f t="shared" si="20"/>
        <v>0</v>
      </c>
      <c r="BZ63" s="54">
        <f t="shared" si="21"/>
        <v>0</v>
      </c>
      <c r="CA63" s="54">
        <v>0</v>
      </c>
      <c r="CB63" s="54">
        <f t="shared" si="22"/>
        <v>0</v>
      </c>
      <c r="CC63" s="54">
        <f t="shared" si="23"/>
        <v>0</v>
      </c>
      <c r="CD63" s="54">
        <v>0</v>
      </c>
      <c r="CE63" s="54">
        <v>0</v>
      </c>
      <c r="CF63" s="54">
        <v>0</v>
      </c>
      <c r="CG63" s="54">
        <v>0</v>
      </c>
      <c r="CH63" s="54">
        <v>0</v>
      </c>
      <c r="CI63" s="54">
        <v>0</v>
      </c>
      <c r="CJ63" s="54">
        <v>0</v>
      </c>
      <c r="CK63" s="54">
        <v>0</v>
      </c>
      <c r="CL63" s="54">
        <v>0</v>
      </c>
      <c r="CM63" s="54">
        <v>0</v>
      </c>
      <c r="CN63" s="54">
        <v>0</v>
      </c>
      <c r="CO63" s="54">
        <v>0</v>
      </c>
    </row>
    <row r="64" spans="1:93">
      <c r="A64" s="3" t="str">
        <f t="shared" si="3"/>
        <v>FJFZ011Phesgo 15ml</v>
      </c>
      <c r="B64" s="3" t="s">
        <v>548</v>
      </c>
      <c r="C64" s="3" t="s">
        <v>549</v>
      </c>
      <c r="D64" s="3" t="s">
        <v>7</v>
      </c>
      <c r="E64" s="3" t="s">
        <v>8</v>
      </c>
      <c r="F64" s="3" t="s">
        <v>34</v>
      </c>
      <c r="G64" s="3" t="s">
        <v>35</v>
      </c>
      <c r="H64" s="3" t="s">
        <v>34</v>
      </c>
      <c r="I64" s="3" t="s">
        <v>35</v>
      </c>
      <c r="J64" s="3" t="s">
        <v>561</v>
      </c>
      <c r="K64" s="3" t="s">
        <v>541</v>
      </c>
      <c r="L64" s="3"/>
      <c r="M64" s="3" t="s">
        <v>543</v>
      </c>
      <c r="N64" s="3" t="s">
        <v>17</v>
      </c>
      <c r="O64" s="3" t="s">
        <v>19</v>
      </c>
      <c r="P64" s="3">
        <v>8489.27</v>
      </c>
      <c r="Q64" s="54">
        <v>1.1779575864591419E-6</v>
      </c>
      <c r="R64" s="54">
        <v>1.1779575864591419E-6</v>
      </c>
      <c r="S64" s="54">
        <v>1.1779575864591419E-6</v>
      </c>
      <c r="T64" s="54">
        <v>1.1779575864591419E-6</v>
      </c>
      <c r="U64" s="54">
        <v>1.1779575864591419E-6</v>
      </c>
      <c r="V64" s="54">
        <v>1.1779575864591419E-6</v>
      </c>
      <c r="W64" s="54">
        <v>3.5338727593774257E-6</v>
      </c>
      <c r="X64" s="54">
        <v>3.5338727593774257E-6</v>
      </c>
      <c r="Y64" s="54">
        <v>7.0677455187548515E-6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f t="shared" si="4"/>
        <v>0</v>
      </c>
      <c r="AG64" s="54">
        <f t="shared" si="5"/>
        <v>0</v>
      </c>
      <c r="AH64" s="54">
        <f t="shared" si="6"/>
        <v>0</v>
      </c>
      <c r="AI64" s="54">
        <v>0.01</v>
      </c>
      <c r="AJ64" s="54">
        <v>0.01</v>
      </c>
      <c r="AK64" s="54">
        <v>0.01</v>
      </c>
      <c r="AL64" s="54">
        <v>0.01</v>
      </c>
      <c r="AM64" s="54">
        <v>0.01</v>
      </c>
      <c r="AN64" s="54">
        <v>0.01</v>
      </c>
      <c r="AO64" s="54">
        <v>0.03</v>
      </c>
      <c r="AP64" s="54">
        <v>0.03</v>
      </c>
      <c r="AQ64" s="54">
        <v>0.06</v>
      </c>
      <c r="AR64" s="54">
        <f t="shared" si="7"/>
        <v>0</v>
      </c>
      <c r="AS64" s="54">
        <f t="shared" si="8"/>
        <v>0</v>
      </c>
      <c r="AT64" s="54">
        <f t="shared" si="9"/>
        <v>0</v>
      </c>
      <c r="AU64" s="54">
        <f t="shared" si="10"/>
        <v>0</v>
      </c>
      <c r="AV64" s="54">
        <f t="shared" si="11"/>
        <v>0</v>
      </c>
      <c r="AW64" s="54">
        <f t="shared" si="12"/>
        <v>0</v>
      </c>
      <c r="AX64" s="54">
        <f t="shared" si="13"/>
        <v>0</v>
      </c>
      <c r="AY64" s="54">
        <f t="shared" si="14"/>
        <v>0</v>
      </c>
      <c r="AZ64" s="54">
        <f t="shared" si="15"/>
        <v>0</v>
      </c>
      <c r="BA64" s="54">
        <f t="shared" si="1"/>
        <v>1.1779575864591419E-6</v>
      </c>
      <c r="BB64" s="54">
        <f t="shared" si="2"/>
        <v>0</v>
      </c>
      <c r="BC64" s="54">
        <f>SUM(CJ64:CL64)*2</f>
        <v>0</v>
      </c>
      <c r="BD64" s="54">
        <f>SUM(CM64:CO64)*2</f>
        <v>0</v>
      </c>
      <c r="BE64" s="54">
        <f t="shared" si="16"/>
        <v>0</v>
      </c>
      <c r="BF64" s="54">
        <f t="shared" ref="BF64:BK64" si="75">Z64*2</f>
        <v>0</v>
      </c>
      <c r="BG64" s="54">
        <f t="shared" si="75"/>
        <v>0</v>
      </c>
      <c r="BH64" s="54">
        <f t="shared" si="75"/>
        <v>0</v>
      </c>
      <c r="BI64" s="54">
        <f t="shared" si="75"/>
        <v>0</v>
      </c>
      <c r="BJ64" s="54">
        <f t="shared" si="75"/>
        <v>0</v>
      </c>
      <c r="BK64" s="54">
        <f t="shared" si="75"/>
        <v>0</v>
      </c>
      <c r="BL64" s="54">
        <v>0</v>
      </c>
      <c r="BM64" s="54">
        <v>0</v>
      </c>
      <c r="BN64" s="54">
        <f t="shared" si="73"/>
        <v>0</v>
      </c>
      <c r="BO64" s="54">
        <f t="shared" si="74"/>
        <v>0</v>
      </c>
      <c r="BP64" s="54">
        <v>0</v>
      </c>
      <c r="BQ64" s="54">
        <v>0</v>
      </c>
      <c r="BR64" s="54">
        <v>0</v>
      </c>
      <c r="BS64" s="54">
        <v>0</v>
      </c>
      <c r="BT64" s="54">
        <v>0</v>
      </c>
      <c r="BU64" s="54">
        <v>0</v>
      </c>
      <c r="BV64" s="54">
        <f t="shared" si="17"/>
        <v>0</v>
      </c>
      <c r="BW64" s="54">
        <f t="shared" si="18"/>
        <v>0</v>
      </c>
      <c r="BX64" s="54">
        <f t="shared" si="19"/>
        <v>0</v>
      </c>
      <c r="BY64" s="54">
        <f t="shared" si="20"/>
        <v>0</v>
      </c>
      <c r="BZ64" s="54">
        <f t="shared" si="21"/>
        <v>0</v>
      </c>
      <c r="CA64" s="54">
        <v>0</v>
      </c>
      <c r="CB64" s="54">
        <f t="shared" si="22"/>
        <v>0</v>
      </c>
      <c r="CC64" s="54">
        <f t="shared" si="23"/>
        <v>0</v>
      </c>
      <c r="CD64" s="54">
        <v>0</v>
      </c>
      <c r="CE64" s="54">
        <v>0</v>
      </c>
      <c r="CF64" s="54">
        <v>0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4">
        <v>0</v>
      </c>
      <c r="CM64" s="54">
        <v>0</v>
      </c>
      <c r="CN64" s="54">
        <v>0</v>
      </c>
      <c r="CO64" s="54">
        <v>0</v>
      </c>
    </row>
    <row r="65" spans="1:93">
      <c r="A65" s="3" t="str">
        <f t="shared" si="3"/>
        <v>FJFZ021Herceptin IV</v>
      </c>
      <c r="B65" s="3" t="s">
        <v>548</v>
      </c>
      <c r="C65" s="3" t="s">
        <v>549</v>
      </c>
      <c r="D65" s="3" t="s">
        <v>7</v>
      </c>
      <c r="E65" s="3" t="s">
        <v>8</v>
      </c>
      <c r="F65" s="3" t="s">
        <v>36</v>
      </c>
      <c r="G65" s="3" t="s">
        <v>37</v>
      </c>
      <c r="H65" s="3" t="s">
        <v>36</v>
      </c>
      <c r="I65" s="3" t="s">
        <v>37</v>
      </c>
      <c r="J65" s="3" t="s">
        <v>562</v>
      </c>
      <c r="K65" s="3" t="s">
        <v>541</v>
      </c>
      <c r="L65" s="3"/>
      <c r="M65" s="3" t="s">
        <v>543</v>
      </c>
      <c r="N65" s="3" t="s">
        <v>11</v>
      </c>
      <c r="O65" s="3" t="s">
        <v>11</v>
      </c>
      <c r="P65" s="3">
        <v>4535.5</v>
      </c>
      <c r="Q65" s="54">
        <v>2.4822376098080742E-7</v>
      </c>
      <c r="R65" s="54">
        <v>1.7782878168674339E-7</v>
      </c>
      <c r="S65" s="54">
        <v>1.6542114214001052E-7</v>
      </c>
      <c r="T65" s="54">
        <v>1.1681063360424579E-7</v>
      </c>
      <c r="U65" s="54">
        <v>1.0643066396940739E-7</v>
      </c>
      <c r="V65" s="54">
        <v>1.8528501761878564E-7</v>
      </c>
      <c r="W65" s="54">
        <v>5.9147368480756133E-7</v>
      </c>
      <c r="X65" s="54">
        <v>4.0852631519243884E-7</v>
      </c>
      <c r="Y65" s="54">
        <v>1.0000000000000002E-6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f t="shared" si="4"/>
        <v>0</v>
      </c>
      <c r="AG65" s="54">
        <f t="shared" si="5"/>
        <v>0</v>
      </c>
      <c r="AH65" s="54">
        <f t="shared" si="6"/>
        <v>0</v>
      </c>
      <c r="AI65" s="54">
        <v>1.1258188679284522E-3</v>
      </c>
      <c r="AJ65" s="54">
        <v>8.0654243934022462E-4</v>
      </c>
      <c r="AK65" s="54">
        <v>7.5026759017601764E-4</v>
      </c>
      <c r="AL65" s="54">
        <v>5.297946287120568E-4</v>
      </c>
      <c r="AM65" s="54">
        <v>4.8271627643324723E-4</v>
      </c>
      <c r="AN65" s="54">
        <v>8.4036019741000226E-4</v>
      </c>
      <c r="AO65" s="54">
        <v>2.6826288974446943E-3</v>
      </c>
      <c r="AP65" s="54">
        <v>1.8528711025553063E-3</v>
      </c>
      <c r="AQ65" s="54">
        <v>4.5355000000000005E-3</v>
      </c>
      <c r="AR65" s="54">
        <f t="shared" si="7"/>
        <v>0</v>
      </c>
      <c r="AS65" s="54">
        <f t="shared" si="8"/>
        <v>0</v>
      </c>
      <c r="AT65" s="54">
        <f t="shared" si="9"/>
        <v>0</v>
      </c>
      <c r="AU65" s="54">
        <f t="shared" si="10"/>
        <v>0</v>
      </c>
      <c r="AV65" s="54">
        <f t="shared" si="11"/>
        <v>0</v>
      </c>
      <c r="AW65" s="54">
        <f t="shared" si="12"/>
        <v>0</v>
      </c>
      <c r="AX65" s="54">
        <f t="shared" si="13"/>
        <v>0</v>
      </c>
      <c r="AY65" s="54">
        <f t="shared" si="14"/>
        <v>0</v>
      </c>
      <c r="AZ65" s="54">
        <f t="shared" si="15"/>
        <v>0</v>
      </c>
      <c r="BA65" s="54">
        <f t="shared" si="1"/>
        <v>1.1681063360424579E-7</v>
      </c>
      <c r="BB65" s="54">
        <f t="shared" si="2"/>
        <v>0</v>
      </c>
      <c r="BC65" s="54"/>
      <c r="BD65" s="54"/>
      <c r="BE65" s="54">
        <f t="shared" si="16"/>
        <v>0</v>
      </c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>
        <f t="shared" si="17"/>
        <v>-1133.875</v>
      </c>
      <c r="BW65" s="54">
        <f t="shared" si="18"/>
        <v>0</v>
      </c>
      <c r="BX65" s="54">
        <f t="shared" si="19"/>
        <v>0</v>
      </c>
      <c r="BY65" s="54">
        <f t="shared" si="20"/>
        <v>0</v>
      </c>
      <c r="BZ65" s="54">
        <f t="shared" si="21"/>
        <v>0</v>
      </c>
      <c r="CA65" s="54">
        <v>0</v>
      </c>
      <c r="CB65" s="54">
        <f t="shared" si="22"/>
        <v>0</v>
      </c>
      <c r="CC65" s="54">
        <f t="shared" si="23"/>
        <v>-0.25</v>
      </c>
      <c r="CD65" s="54">
        <v>-3</v>
      </c>
      <c r="CE65" s="54">
        <v>0</v>
      </c>
      <c r="CF65" s="54">
        <v>0</v>
      </c>
      <c r="CG65" s="54">
        <v>0</v>
      </c>
      <c r="CH65" s="54">
        <v>0</v>
      </c>
      <c r="CI65" s="54">
        <v>0</v>
      </c>
      <c r="CJ65" s="54">
        <v>0</v>
      </c>
      <c r="CK65" s="54">
        <v>0</v>
      </c>
      <c r="CL65" s="54">
        <v>0</v>
      </c>
      <c r="CM65" s="54">
        <v>0</v>
      </c>
      <c r="CN65" s="54">
        <v>0</v>
      </c>
      <c r="CO65" s="54">
        <v>0</v>
      </c>
    </row>
    <row r="66" spans="1:93">
      <c r="A66" s="3" t="str">
        <f t="shared" si="3"/>
        <v>FJFZ021Herceptin SC</v>
      </c>
      <c r="B66" s="3" t="s">
        <v>548</v>
      </c>
      <c r="C66" s="3" t="s">
        <v>549</v>
      </c>
      <c r="D66" s="3" t="s">
        <v>7</v>
      </c>
      <c r="E66" s="3" t="s">
        <v>8</v>
      </c>
      <c r="F66" s="3" t="s">
        <v>36</v>
      </c>
      <c r="G66" s="3" t="s">
        <v>37</v>
      </c>
      <c r="H66" s="3" t="s">
        <v>36</v>
      </c>
      <c r="I66" s="3" t="s">
        <v>37</v>
      </c>
      <c r="J66" s="3" t="s">
        <v>562</v>
      </c>
      <c r="K66" s="3" t="s">
        <v>541</v>
      </c>
      <c r="L66" s="3"/>
      <c r="M66" s="3" t="s">
        <v>543</v>
      </c>
      <c r="N66" s="3" t="s">
        <v>12</v>
      </c>
      <c r="O66" s="3" t="s">
        <v>12</v>
      </c>
      <c r="P66" s="3">
        <v>3444.49</v>
      </c>
      <c r="Q66" s="54">
        <v>1.2869445629604544E-7</v>
      </c>
      <c r="R66" s="54">
        <v>1.1923834167284972E-7</v>
      </c>
      <c r="S66" s="54">
        <v>1.8086442832285226E-7</v>
      </c>
      <c r="T66" s="54">
        <v>1.8512626147397511E-7</v>
      </c>
      <c r="U66" s="54">
        <v>1.6668434004097236E-7</v>
      </c>
      <c r="V66" s="54">
        <v>2.193921721933052E-7</v>
      </c>
      <c r="W66" s="54">
        <v>4.2879722629174739E-7</v>
      </c>
      <c r="X66" s="54">
        <v>5.7120277370825267E-7</v>
      </c>
      <c r="Y66" s="54">
        <v>1.0000000000000002E-6</v>
      </c>
      <c r="Z66" s="54">
        <v>0</v>
      </c>
      <c r="AA66" s="54">
        <v>0</v>
      </c>
      <c r="AB66" s="54">
        <v>0</v>
      </c>
      <c r="AC66" s="54">
        <v>0</v>
      </c>
      <c r="AD66" s="54">
        <v>0</v>
      </c>
      <c r="AE66" s="54">
        <v>0</v>
      </c>
      <c r="AF66" s="54">
        <f t="shared" si="4"/>
        <v>0</v>
      </c>
      <c r="AG66" s="54">
        <f t="shared" si="5"/>
        <v>0</v>
      </c>
      <c r="AH66" s="54">
        <f t="shared" si="6"/>
        <v>0</v>
      </c>
      <c r="AI66" s="54">
        <v>4.4328676776716558E-4</v>
      </c>
      <c r="AJ66" s="54">
        <v>4.1071527550871412E-4</v>
      </c>
      <c r="AK66" s="54">
        <v>6.2298571471378138E-4</v>
      </c>
      <c r="AL66" s="54">
        <v>6.3766555638449256E-4</v>
      </c>
      <c r="AM66" s="54">
        <v>5.7414254242772885E-4</v>
      </c>
      <c r="AN66" s="54">
        <v>7.5569414319811776E-4</v>
      </c>
      <c r="AO66" s="54">
        <v>1.476987757989661E-3</v>
      </c>
      <c r="AP66" s="54">
        <v>1.9675022420103392E-3</v>
      </c>
      <c r="AQ66" s="54">
        <v>3.4444900000000001E-3</v>
      </c>
      <c r="AR66" s="54">
        <f t="shared" si="7"/>
        <v>0</v>
      </c>
      <c r="AS66" s="54">
        <f t="shared" si="8"/>
        <v>0</v>
      </c>
      <c r="AT66" s="54">
        <f t="shared" si="9"/>
        <v>0</v>
      </c>
      <c r="AU66" s="54">
        <f t="shared" si="10"/>
        <v>0</v>
      </c>
      <c r="AV66" s="54">
        <f t="shared" si="11"/>
        <v>0</v>
      </c>
      <c r="AW66" s="54">
        <f t="shared" si="12"/>
        <v>0</v>
      </c>
      <c r="AX66" s="54">
        <f t="shared" si="13"/>
        <v>0</v>
      </c>
      <c r="AY66" s="54">
        <f t="shared" si="14"/>
        <v>0</v>
      </c>
      <c r="AZ66" s="54">
        <f t="shared" si="15"/>
        <v>0</v>
      </c>
      <c r="BA66" s="54">
        <f t="shared" ref="BA66:BA129" si="76">T66</f>
        <v>1.8512626147397511E-7</v>
      </c>
      <c r="BB66" s="54">
        <f t="shared" ref="BB66:BB129" si="77">AC66</f>
        <v>0</v>
      </c>
      <c r="BC66" s="54"/>
      <c r="BD66" s="54"/>
      <c r="BE66" s="54">
        <f t="shared" si="16"/>
        <v>0</v>
      </c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>
        <f t="shared" si="17"/>
        <v>0</v>
      </c>
      <c r="BW66" s="54">
        <f t="shared" si="18"/>
        <v>0</v>
      </c>
      <c r="BX66" s="54">
        <f t="shared" si="19"/>
        <v>0</v>
      </c>
      <c r="BY66" s="54">
        <f t="shared" si="20"/>
        <v>0</v>
      </c>
      <c r="BZ66" s="54">
        <f t="shared" si="21"/>
        <v>0</v>
      </c>
      <c r="CA66" s="54">
        <v>0</v>
      </c>
      <c r="CB66" s="54">
        <f t="shared" si="22"/>
        <v>0</v>
      </c>
      <c r="CC66" s="54">
        <f t="shared" si="23"/>
        <v>0</v>
      </c>
      <c r="CD66" s="54">
        <v>0</v>
      </c>
      <c r="CE66" s="54">
        <v>0</v>
      </c>
      <c r="CF66" s="54">
        <v>0</v>
      </c>
      <c r="CG66" s="54">
        <v>0</v>
      </c>
      <c r="CH66" s="54">
        <v>0</v>
      </c>
      <c r="CI66" s="54">
        <v>0</v>
      </c>
      <c r="CJ66" s="54">
        <v>0</v>
      </c>
      <c r="CK66" s="54">
        <v>0</v>
      </c>
      <c r="CL66" s="54">
        <v>0</v>
      </c>
      <c r="CM66" s="54">
        <v>0</v>
      </c>
      <c r="CN66" s="54">
        <v>0</v>
      </c>
      <c r="CO66" s="54">
        <v>0</v>
      </c>
    </row>
    <row r="67" spans="1:93">
      <c r="A67" s="3" t="str">
        <f t="shared" ref="A67:A130" si="78">F67&amp;O67</f>
        <v>FJFZ021Itovebi 3mg</v>
      </c>
      <c r="B67" s="3" t="s">
        <v>548</v>
      </c>
      <c r="C67" s="3" t="s">
        <v>549</v>
      </c>
      <c r="D67" s="3" t="s">
        <v>7</v>
      </c>
      <c r="E67" s="3" t="s">
        <v>8</v>
      </c>
      <c r="F67" s="3" t="s">
        <v>36</v>
      </c>
      <c r="G67" s="3" t="s">
        <v>37</v>
      </c>
      <c r="H67" s="3" t="s">
        <v>36</v>
      </c>
      <c r="I67" s="3" t="s">
        <v>37</v>
      </c>
      <c r="J67" s="3" t="s">
        <v>562</v>
      </c>
      <c r="K67" s="3" t="s">
        <v>541</v>
      </c>
      <c r="L67" s="3"/>
      <c r="M67" s="3" t="s">
        <v>543</v>
      </c>
      <c r="N67" s="3" t="s">
        <v>13</v>
      </c>
      <c r="O67" s="3" t="s">
        <v>14</v>
      </c>
      <c r="P67" s="3">
        <v>3566.02</v>
      </c>
      <c r="Q67" s="54">
        <v>7.5423782997919166E-8</v>
      </c>
      <c r="R67" s="54">
        <v>8.6118364644595899E-8</v>
      </c>
      <c r="S67" s="54">
        <v>1.7430625086372233E-7</v>
      </c>
      <c r="T67" s="54">
        <v>1.7644957539816278E-7</v>
      </c>
      <c r="U67" s="54">
        <v>2.1451535630448561E-7</v>
      </c>
      <c r="V67" s="54">
        <v>2.7318666979111423E-7</v>
      </c>
      <c r="W67" s="54">
        <v>3.3584839850623739E-7</v>
      </c>
      <c r="X67" s="54">
        <v>6.6415160149376262E-7</v>
      </c>
      <c r="Y67" s="54">
        <v>9.9999999999999995E-7</v>
      </c>
      <c r="Z67" s="54">
        <v>0</v>
      </c>
      <c r="AA67" s="54">
        <v>0</v>
      </c>
      <c r="AB67" s="54">
        <v>0</v>
      </c>
      <c r="AC67" s="54">
        <v>0</v>
      </c>
      <c r="AD67" s="54">
        <v>0</v>
      </c>
      <c r="AE67" s="54">
        <v>0</v>
      </c>
      <c r="AF67" s="54">
        <f t="shared" ref="AF67:AF130" si="79">SUM(Z67:AB67)</f>
        <v>0</v>
      </c>
      <c r="AG67" s="54">
        <f t="shared" ref="AG67:AG130" si="80">SUM(AC67:AE67)</f>
        <v>0</v>
      </c>
      <c r="AH67" s="54">
        <f t="shared" ref="AH67:AH130" si="81">SUM(AF67:AG67)</f>
        <v>0</v>
      </c>
      <c r="AI67" s="54">
        <v>2.6896271864623972E-4</v>
      </c>
      <c r="AJ67" s="54">
        <v>3.0709981068992184E-4</v>
      </c>
      <c r="AK67" s="54">
        <v>6.2157957670505104E-4</v>
      </c>
      <c r="AL67" s="54">
        <v>6.2922271486135634E-4</v>
      </c>
      <c r="AM67" s="54">
        <v>7.6496605088892172E-4</v>
      </c>
      <c r="AN67" s="54">
        <v>9.74189128208509E-4</v>
      </c>
      <c r="AO67" s="54">
        <v>1.1976421060412126E-3</v>
      </c>
      <c r="AP67" s="54">
        <v>2.3683778939587868E-3</v>
      </c>
      <c r="AQ67" s="54">
        <v>3.5660199999999996E-3</v>
      </c>
      <c r="AR67" s="54">
        <f t="shared" ref="AR67:AR130" si="82">Z67*$P67</f>
        <v>0</v>
      </c>
      <c r="AS67" s="54">
        <f t="shared" ref="AS67:AS130" si="83">AA67*$P67</f>
        <v>0</v>
      </c>
      <c r="AT67" s="54">
        <f t="shared" ref="AT67:AT130" si="84">AB67*$P67</f>
        <v>0</v>
      </c>
      <c r="AU67" s="54">
        <f t="shared" ref="AU67:AU130" si="85">AC67*$P67</f>
        <v>0</v>
      </c>
      <c r="AV67" s="54">
        <f t="shared" ref="AV67:AV130" si="86">AD67*$P67</f>
        <v>0</v>
      </c>
      <c r="AW67" s="54">
        <f t="shared" ref="AW67:AW130" si="87">AE67*$P67</f>
        <v>0</v>
      </c>
      <c r="AX67" s="54">
        <f t="shared" ref="AX67:AX130" si="88">SUM(AR67:AT67)</f>
        <v>0</v>
      </c>
      <c r="AY67" s="54">
        <f t="shared" ref="AY67:AY130" si="89">SUM(AU67:AW67)</f>
        <v>0</v>
      </c>
      <c r="AZ67" s="54">
        <f t="shared" ref="AZ67:AZ130" si="90">SUM(AR67:AW67)</f>
        <v>0</v>
      </c>
      <c r="BA67" s="54">
        <f t="shared" si="76"/>
        <v>1.7644957539816278E-7</v>
      </c>
      <c r="BB67" s="54">
        <f t="shared" si="77"/>
        <v>0</v>
      </c>
      <c r="BC67" s="54"/>
      <c r="BD67" s="54"/>
      <c r="BE67" s="54">
        <f t="shared" ref="BE67:BE130" si="91">SUM(BF67:BK67)</f>
        <v>0</v>
      </c>
      <c r="BF67" s="54"/>
      <c r="BG67" s="54"/>
      <c r="BH67" s="54"/>
      <c r="BI67" s="54"/>
      <c r="BJ67" s="54"/>
      <c r="BK67" s="54"/>
      <c r="BL67" s="54">
        <v>0</v>
      </c>
      <c r="BM67" s="54">
        <v>0</v>
      </c>
      <c r="BN67" s="54">
        <f t="shared" ref="BN67:BN68" si="92">AVERAGE(BP67:BR67)</f>
        <v>0</v>
      </c>
      <c r="BO67" s="54">
        <f t="shared" ref="BO67:BO68" si="93">SUM(BS67:BU67)/1</f>
        <v>0</v>
      </c>
      <c r="BP67" s="54">
        <v>0</v>
      </c>
      <c r="BQ67" s="54">
        <v>0</v>
      </c>
      <c r="BR67" s="54">
        <v>0</v>
      </c>
      <c r="BS67" s="54">
        <v>0</v>
      </c>
      <c r="BT67" s="54">
        <v>0</v>
      </c>
      <c r="BU67" s="54">
        <v>0</v>
      </c>
      <c r="BV67" s="54">
        <f t="shared" ref="BV67:BV130" si="94">CC67*P67</f>
        <v>0</v>
      </c>
      <c r="BW67" s="54">
        <f t="shared" ref="BW67:BW130" si="95">BY67*P67</f>
        <v>0</v>
      </c>
      <c r="BX67" s="54">
        <f t="shared" ref="BX67:BX130" si="96">BZ67*P67</f>
        <v>0</v>
      </c>
      <c r="BY67" s="54">
        <f t="shared" ref="BY67:BY130" si="97">SUM(CJ67:CL67)</f>
        <v>0</v>
      </c>
      <c r="BZ67" s="54">
        <f t="shared" ref="BZ67:BZ130" si="98">SUM(CM67:CO67)</f>
        <v>0</v>
      </c>
      <c r="CA67" s="54">
        <v>0</v>
      </c>
      <c r="CB67" s="54">
        <f t="shared" ref="CB67:CB130" si="99">MAX(CD67:CH67,CJ67:CK67,CM67:CO67)</f>
        <v>0</v>
      </c>
      <c r="CC67" s="54">
        <f t="shared" ref="CC67:CC130" si="100">SUM(CD67:CO67)/12</f>
        <v>0</v>
      </c>
      <c r="CD67" s="54">
        <v>0</v>
      </c>
      <c r="CE67" s="54">
        <v>0</v>
      </c>
      <c r="CF67" s="54">
        <v>0</v>
      </c>
      <c r="CG67" s="54">
        <v>0</v>
      </c>
      <c r="CH67" s="54">
        <v>0</v>
      </c>
      <c r="CI67" s="54">
        <v>0</v>
      </c>
      <c r="CJ67" s="54">
        <v>0</v>
      </c>
      <c r="CK67" s="54">
        <v>0</v>
      </c>
      <c r="CL67" s="54">
        <v>0</v>
      </c>
      <c r="CM67" s="54">
        <v>0</v>
      </c>
      <c r="CN67" s="54">
        <v>0</v>
      </c>
      <c r="CO67" s="54">
        <v>0</v>
      </c>
    </row>
    <row r="68" spans="1:93">
      <c r="A68" s="3" t="str">
        <f t="shared" si="78"/>
        <v>FJFZ021Itovebi 9mg</v>
      </c>
      <c r="B68" s="3" t="s">
        <v>548</v>
      </c>
      <c r="C68" s="3" t="s">
        <v>549</v>
      </c>
      <c r="D68" s="3" t="s">
        <v>7</v>
      </c>
      <c r="E68" s="3" t="s">
        <v>8</v>
      </c>
      <c r="F68" s="3" t="s">
        <v>36</v>
      </c>
      <c r="G68" s="3" t="s">
        <v>37</v>
      </c>
      <c r="H68" s="3" t="s">
        <v>36</v>
      </c>
      <c r="I68" s="3" t="s">
        <v>37</v>
      </c>
      <c r="J68" s="3" t="s">
        <v>562</v>
      </c>
      <c r="K68" s="3" t="s">
        <v>541</v>
      </c>
      <c r="L68" s="3"/>
      <c r="M68" s="3" t="s">
        <v>543</v>
      </c>
      <c r="N68" s="3" t="s">
        <v>13</v>
      </c>
      <c r="O68" s="3" t="s">
        <v>15</v>
      </c>
      <c r="P68" s="3">
        <v>10698.05</v>
      </c>
      <c r="Q68" s="54"/>
      <c r="R68" s="54"/>
      <c r="S68" s="54"/>
      <c r="T68" s="54"/>
      <c r="U68" s="54"/>
      <c r="V68" s="54"/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4">
        <v>0</v>
      </c>
      <c r="AE68" s="54">
        <v>0</v>
      </c>
      <c r="AF68" s="54">
        <f t="shared" si="79"/>
        <v>0</v>
      </c>
      <c r="AG68" s="54">
        <f t="shared" si="80"/>
        <v>0</v>
      </c>
      <c r="AH68" s="54">
        <f t="shared" si="81"/>
        <v>0</v>
      </c>
      <c r="AI68" s="54"/>
      <c r="AJ68" s="54"/>
      <c r="AK68" s="54"/>
      <c r="AL68" s="54"/>
      <c r="AM68" s="54"/>
      <c r="AN68" s="54"/>
      <c r="AO68" s="54">
        <v>0</v>
      </c>
      <c r="AP68" s="54">
        <v>0</v>
      </c>
      <c r="AQ68" s="54">
        <v>0</v>
      </c>
      <c r="AR68" s="54">
        <f t="shared" si="82"/>
        <v>0</v>
      </c>
      <c r="AS68" s="54">
        <f t="shared" si="83"/>
        <v>0</v>
      </c>
      <c r="AT68" s="54">
        <f t="shared" si="84"/>
        <v>0</v>
      </c>
      <c r="AU68" s="54">
        <f t="shared" si="85"/>
        <v>0</v>
      </c>
      <c r="AV68" s="54">
        <f t="shared" si="86"/>
        <v>0</v>
      </c>
      <c r="AW68" s="54">
        <f t="shared" si="87"/>
        <v>0</v>
      </c>
      <c r="AX68" s="54">
        <f t="shared" si="88"/>
        <v>0</v>
      </c>
      <c r="AY68" s="54">
        <f t="shared" si="89"/>
        <v>0</v>
      </c>
      <c r="AZ68" s="54">
        <f t="shared" si="90"/>
        <v>0</v>
      </c>
      <c r="BA68" s="54">
        <f t="shared" si="76"/>
        <v>0</v>
      </c>
      <c r="BB68" s="54">
        <f t="shared" si="77"/>
        <v>0</v>
      </c>
      <c r="BC68" s="54"/>
      <c r="BD68" s="54"/>
      <c r="BE68" s="54">
        <f t="shared" si="91"/>
        <v>0</v>
      </c>
      <c r="BF68" s="54"/>
      <c r="BG68" s="54"/>
      <c r="BH68" s="54"/>
      <c r="BI68" s="54"/>
      <c r="BJ68" s="54"/>
      <c r="BK68" s="54"/>
      <c r="BL68" s="54">
        <v>0</v>
      </c>
      <c r="BM68" s="54">
        <v>0</v>
      </c>
      <c r="BN68" s="54">
        <f t="shared" si="92"/>
        <v>0</v>
      </c>
      <c r="BO68" s="54">
        <f t="shared" si="93"/>
        <v>0</v>
      </c>
      <c r="BP68" s="54">
        <v>0</v>
      </c>
      <c r="BQ68" s="54">
        <v>0</v>
      </c>
      <c r="BR68" s="54">
        <v>0</v>
      </c>
      <c r="BS68" s="54">
        <v>0</v>
      </c>
      <c r="BT68" s="54">
        <v>0</v>
      </c>
      <c r="BU68" s="54">
        <v>0</v>
      </c>
      <c r="BV68" s="54">
        <f t="shared" si="94"/>
        <v>0</v>
      </c>
      <c r="BW68" s="54">
        <f t="shared" si="95"/>
        <v>0</v>
      </c>
      <c r="BX68" s="54">
        <f t="shared" si="96"/>
        <v>0</v>
      </c>
      <c r="BY68" s="54">
        <f t="shared" si="97"/>
        <v>0</v>
      </c>
      <c r="BZ68" s="54">
        <f t="shared" si="98"/>
        <v>0</v>
      </c>
      <c r="CA68" s="54">
        <v>0</v>
      </c>
      <c r="CB68" s="54">
        <f t="shared" si="99"/>
        <v>0</v>
      </c>
      <c r="CC68" s="54">
        <f t="shared" si="100"/>
        <v>0</v>
      </c>
      <c r="CD68" s="54">
        <v>0</v>
      </c>
      <c r="CE68" s="54">
        <v>0</v>
      </c>
      <c r="CF68" s="54">
        <v>0</v>
      </c>
      <c r="CG68" s="54">
        <v>0</v>
      </c>
      <c r="CH68" s="54">
        <v>0</v>
      </c>
      <c r="CI68" s="54">
        <v>0</v>
      </c>
      <c r="CJ68" s="54">
        <v>0</v>
      </c>
      <c r="CK68" s="54">
        <v>0</v>
      </c>
      <c r="CL68" s="54">
        <v>0</v>
      </c>
      <c r="CM68" s="54">
        <v>0</v>
      </c>
      <c r="CN68" s="54">
        <v>0</v>
      </c>
      <c r="CO68" s="54">
        <v>0</v>
      </c>
    </row>
    <row r="69" spans="1:93">
      <c r="A69" s="3" t="str">
        <f t="shared" si="78"/>
        <v>FJFZ021Perjeta</v>
      </c>
      <c r="B69" s="3" t="s">
        <v>548</v>
      </c>
      <c r="C69" s="3" t="s">
        <v>549</v>
      </c>
      <c r="D69" s="3" t="s">
        <v>7</v>
      </c>
      <c r="E69" s="3" t="s">
        <v>8</v>
      </c>
      <c r="F69" s="3" t="s">
        <v>36</v>
      </c>
      <c r="G69" s="3" t="s">
        <v>37</v>
      </c>
      <c r="H69" s="3" t="s">
        <v>36</v>
      </c>
      <c r="I69" s="3" t="s">
        <v>37</v>
      </c>
      <c r="J69" s="3" t="s">
        <v>562</v>
      </c>
      <c r="K69" s="3" t="s">
        <v>541</v>
      </c>
      <c r="L69" s="3"/>
      <c r="M69" s="3" t="s">
        <v>543</v>
      </c>
      <c r="N69" s="3" t="s">
        <v>16</v>
      </c>
      <c r="O69" s="3" t="s">
        <v>16</v>
      </c>
      <c r="P69" s="3">
        <v>3985.87</v>
      </c>
      <c r="Q69" s="54">
        <v>1.6888929003967906E-7</v>
      </c>
      <c r="R69" s="54">
        <v>1.4266332016741506E-7</v>
      </c>
      <c r="S69" s="54">
        <v>2.1653308367937681E-7</v>
      </c>
      <c r="T69" s="54">
        <v>1.3084463911762523E-7</v>
      </c>
      <c r="U69" s="54">
        <v>1.5881012017085546E-7</v>
      </c>
      <c r="V69" s="54">
        <v>1.8225954682504841E-7</v>
      </c>
      <c r="W69" s="54">
        <v>5.2808569388647097E-7</v>
      </c>
      <c r="X69" s="54">
        <v>4.7191430611352909E-7</v>
      </c>
      <c r="Y69" s="54">
        <v>1.0000000000000002E-6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f t="shared" si="79"/>
        <v>0</v>
      </c>
      <c r="AG69" s="54">
        <f t="shared" si="80"/>
        <v>0</v>
      </c>
      <c r="AH69" s="54">
        <f t="shared" si="81"/>
        <v>0</v>
      </c>
      <c r="AI69" s="54">
        <v>6.7317075449045553E-4</v>
      </c>
      <c r="AJ69" s="54">
        <v>5.6863744795569466E-4</v>
      </c>
      <c r="AK69" s="54">
        <v>8.6307272224511765E-4</v>
      </c>
      <c r="AL69" s="54">
        <v>5.2152972171976887E-4</v>
      </c>
      <c r="AM69" s="54">
        <v>6.3299649368540769E-4</v>
      </c>
      <c r="AN69" s="54">
        <v>7.2646285990355568E-4</v>
      </c>
      <c r="AO69" s="54">
        <v>2.1048809246912679E-3</v>
      </c>
      <c r="AP69" s="54">
        <v>1.8809890753087324E-3</v>
      </c>
      <c r="AQ69" s="54">
        <v>3.9858700000000007E-3</v>
      </c>
      <c r="AR69" s="54">
        <f t="shared" si="82"/>
        <v>0</v>
      </c>
      <c r="AS69" s="54">
        <f t="shared" si="83"/>
        <v>0</v>
      </c>
      <c r="AT69" s="54">
        <f t="shared" si="84"/>
        <v>0</v>
      </c>
      <c r="AU69" s="54">
        <f t="shared" si="85"/>
        <v>0</v>
      </c>
      <c r="AV69" s="54">
        <f t="shared" si="86"/>
        <v>0</v>
      </c>
      <c r="AW69" s="54">
        <f t="shared" si="87"/>
        <v>0</v>
      </c>
      <c r="AX69" s="54">
        <f t="shared" si="88"/>
        <v>0</v>
      </c>
      <c r="AY69" s="54">
        <f t="shared" si="89"/>
        <v>0</v>
      </c>
      <c r="AZ69" s="54">
        <f t="shared" si="90"/>
        <v>0</v>
      </c>
      <c r="BA69" s="54">
        <f t="shared" si="76"/>
        <v>1.3084463911762523E-7</v>
      </c>
      <c r="BB69" s="54">
        <f t="shared" si="77"/>
        <v>0</v>
      </c>
      <c r="BC69" s="54"/>
      <c r="BD69" s="54"/>
      <c r="BE69" s="54">
        <f t="shared" si="91"/>
        <v>0</v>
      </c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>
        <f t="shared" si="94"/>
        <v>3653.7141666666666</v>
      </c>
      <c r="BW69" s="54">
        <f t="shared" si="95"/>
        <v>0</v>
      </c>
      <c r="BX69" s="54">
        <f t="shared" si="96"/>
        <v>0</v>
      </c>
      <c r="BY69" s="54">
        <f t="shared" si="97"/>
        <v>0</v>
      </c>
      <c r="BZ69" s="54">
        <f t="shared" si="98"/>
        <v>0</v>
      </c>
      <c r="CA69" s="54">
        <v>0</v>
      </c>
      <c r="CB69" s="54">
        <f t="shared" si="99"/>
        <v>10</v>
      </c>
      <c r="CC69" s="54">
        <f t="shared" si="100"/>
        <v>0.91666666666666663</v>
      </c>
      <c r="CD69" s="54">
        <v>10</v>
      </c>
      <c r="CE69" s="54">
        <v>0</v>
      </c>
      <c r="CF69" s="54">
        <v>0</v>
      </c>
      <c r="CG69" s="54">
        <v>0</v>
      </c>
      <c r="CH69" s="54">
        <v>1</v>
      </c>
      <c r="CI69" s="54">
        <v>0</v>
      </c>
      <c r="CJ69" s="54">
        <v>0</v>
      </c>
      <c r="CK69" s="54">
        <v>0</v>
      </c>
      <c r="CL69" s="54">
        <v>0</v>
      </c>
      <c r="CM69" s="54">
        <v>0</v>
      </c>
      <c r="CN69" s="54">
        <v>0</v>
      </c>
      <c r="CO69" s="54">
        <v>0</v>
      </c>
    </row>
    <row r="70" spans="1:93">
      <c r="A70" s="3" t="str">
        <f t="shared" si="78"/>
        <v>FJFZ021Phesgo 10ml</v>
      </c>
      <c r="B70" s="3" t="s">
        <v>548</v>
      </c>
      <c r="C70" s="3" t="s">
        <v>549</v>
      </c>
      <c r="D70" s="3" t="s">
        <v>7</v>
      </c>
      <c r="E70" s="3" t="s">
        <v>8</v>
      </c>
      <c r="F70" s="3" t="s">
        <v>36</v>
      </c>
      <c r="G70" s="3" t="s">
        <v>37</v>
      </c>
      <c r="H70" s="3" t="s">
        <v>36</v>
      </c>
      <c r="I70" s="3" t="s">
        <v>37</v>
      </c>
      <c r="J70" s="3" t="s">
        <v>562</v>
      </c>
      <c r="K70" s="3" t="s">
        <v>541</v>
      </c>
      <c r="L70" s="3"/>
      <c r="M70" s="3" t="s">
        <v>543</v>
      </c>
      <c r="N70" s="3" t="s">
        <v>17</v>
      </c>
      <c r="O70" s="3" t="s">
        <v>18</v>
      </c>
      <c r="P70" s="3">
        <v>6232.07</v>
      </c>
      <c r="Q70" s="54">
        <v>1.6854520473245649</v>
      </c>
      <c r="R70" s="54">
        <v>1.5581318479237238</v>
      </c>
      <c r="S70" s="54">
        <v>2.3098680293241256</v>
      </c>
      <c r="T70" s="54">
        <v>2.0240461626233341</v>
      </c>
      <c r="U70" s="54">
        <v>1.8571212626238154</v>
      </c>
      <c r="V70" s="54">
        <v>2.4193850076234704</v>
      </c>
      <c r="W70" s="54">
        <v>5.5534519245724141</v>
      </c>
      <c r="X70" s="54">
        <v>6.3005524328706199</v>
      </c>
      <c r="Y70" s="54">
        <v>11.854004357443035</v>
      </c>
      <c r="Z70" s="54">
        <v>1</v>
      </c>
      <c r="AA70" s="54">
        <v>1</v>
      </c>
      <c r="AB70" s="54">
        <v>1</v>
      </c>
      <c r="AC70" s="54">
        <v>1</v>
      </c>
      <c r="AD70" s="54">
        <v>0</v>
      </c>
      <c r="AE70" s="54">
        <v>0</v>
      </c>
      <c r="AF70" s="54">
        <f t="shared" si="79"/>
        <v>3</v>
      </c>
      <c r="AG70" s="54">
        <f t="shared" si="80"/>
        <v>1</v>
      </c>
      <c r="AH70" s="54">
        <f t="shared" si="81"/>
        <v>4</v>
      </c>
      <c r="AI70" s="54">
        <v>10503.85514057</v>
      </c>
      <c r="AJ70" s="54">
        <v>9710.386745490001</v>
      </c>
      <c r="AK70" s="54">
        <v>14395.259249510003</v>
      </c>
      <c r="AL70" s="54">
        <v>12613.997368700002</v>
      </c>
      <c r="AM70" s="54">
        <v>11573.70970716</v>
      </c>
      <c r="AN70" s="54">
        <v>15077.77672446</v>
      </c>
      <c r="AO70" s="54">
        <v>34609.501135570004</v>
      </c>
      <c r="AP70" s="54">
        <v>39265.483800319998</v>
      </c>
      <c r="AQ70" s="54">
        <v>73874.98493589001</v>
      </c>
      <c r="AR70" s="54">
        <f t="shared" si="82"/>
        <v>6232.07</v>
      </c>
      <c r="AS70" s="54">
        <f t="shared" si="83"/>
        <v>6232.07</v>
      </c>
      <c r="AT70" s="54">
        <f t="shared" si="84"/>
        <v>6232.07</v>
      </c>
      <c r="AU70" s="54">
        <f t="shared" si="85"/>
        <v>6232.07</v>
      </c>
      <c r="AV70" s="54">
        <f t="shared" si="86"/>
        <v>0</v>
      </c>
      <c r="AW70" s="54">
        <f t="shared" si="87"/>
        <v>0</v>
      </c>
      <c r="AX70" s="54">
        <f t="shared" si="88"/>
        <v>18696.21</v>
      </c>
      <c r="AY70" s="54">
        <f t="shared" si="89"/>
        <v>6232.07</v>
      </c>
      <c r="AZ70" s="54">
        <f t="shared" si="90"/>
        <v>24928.28</v>
      </c>
      <c r="BA70" s="54">
        <f t="shared" si="76"/>
        <v>2.0240461626233341</v>
      </c>
      <c r="BB70" s="54">
        <f t="shared" si="77"/>
        <v>1</v>
      </c>
      <c r="BC70" s="54">
        <f>SUM(CJ70:CL70)</f>
        <v>2</v>
      </c>
      <c r="BD70" s="54">
        <f>SUM(CM70:CO70)</f>
        <v>5</v>
      </c>
      <c r="BE70" s="54">
        <f t="shared" si="91"/>
        <v>4</v>
      </c>
      <c r="BF70" s="54">
        <f t="shared" ref="BF70:BK70" si="101">Z70</f>
        <v>1</v>
      </c>
      <c r="BG70" s="54">
        <f t="shared" si="101"/>
        <v>1</v>
      </c>
      <c r="BH70" s="54">
        <f t="shared" si="101"/>
        <v>1</v>
      </c>
      <c r="BI70" s="54">
        <f t="shared" si="101"/>
        <v>1</v>
      </c>
      <c r="BJ70" s="54">
        <f t="shared" si="101"/>
        <v>0</v>
      </c>
      <c r="BK70" s="54">
        <f t="shared" si="101"/>
        <v>0</v>
      </c>
      <c r="BL70" s="54">
        <v>0</v>
      </c>
      <c r="BM70" s="54">
        <v>0</v>
      </c>
      <c r="BN70" s="54">
        <f t="shared" ref="BN70:BN71" si="102">AVERAGE(BP70:BR70)</f>
        <v>0</v>
      </c>
      <c r="BO70" s="54">
        <f t="shared" ref="BO70:BO71" si="103">SUM(BS70:BU70)/1</f>
        <v>0</v>
      </c>
      <c r="BP70" s="54">
        <v>0</v>
      </c>
      <c r="BQ70" s="54">
        <v>0</v>
      </c>
      <c r="BR70" s="54">
        <v>0</v>
      </c>
      <c r="BS70" s="54">
        <v>0</v>
      </c>
      <c r="BT70" s="54">
        <v>0</v>
      </c>
      <c r="BU70" s="54">
        <v>0</v>
      </c>
      <c r="BV70" s="54">
        <f t="shared" si="94"/>
        <v>3635.374166666667</v>
      </c>
      <c r="BW70" s="54">
        <f t="shared" si="95"/>
        <v>12464.14</v>
      </c>
      <c r="BX70" s="54">
        <f t="shared" si="96"/>
        <v>31160.35</v>
      </c>
      <c r="BY70" s="54">
        <f t="shared" si="97"/>
        <v>2</v>
      </c>
      <c r="BZ70" s="54">
        <f t="shared" si="98"/>
        <v>5</v>
      </c>
      <c r="CA70" s="54">
        <v>10</v>
      </c>
      <c r="CB70" s="54">
        <f t="shared" si="99"/>
        <v>2</v>
      </c>
      <c r="CC70" s="54">
        <f t="shared" si="100"/>
        <v>0.58333333333333337</v>
      </c>
      <c r="CD70" s="54">
        <v>0</v>
      </c>
      <c r="CE70" s="54">
        <v>0</v>
      </c>
      <c r="CF70" s="54">
        <v>0</v>
      </c>
      <c r="CG70" s="54">
        <v>0</v>
      </c>
      <c r="CH70" s="54">
        <v>0</v>
      </c>
      <c r="CI70" s="54">
        <v>0</v>
      </c>
      <c r="CJ70" s="54">
        <v>0</v>
      </c>
      <c r="CK70" s="54">
        <v>1</v>
      </c>
      <c r="CL70" s="54">
        <v>1</v>
      </c>
      <c r="CM70" s="54">
        <v>2</v>
      </c>
      <c r="CN70" s="54">
        <v>1</v>
      </c>
      <c r="CO70" s="54">
        <v>2</v>
      </c>
    </row>
    <row r="71" spans="1:93">
      <c r="A71" s="3" t="str">
        <f t="shared" si="78"/>
        <v>FJFZ021Phesgo 15ml</v>
      </c>
      <c r="B71" s="3" t="s">
        <v>548</v>
      </c>
      <c r="C71" s="3" t="s">
        <v>549</v>
      </c>
      <c r="D71" s="3" t="s">
        <v>7</v>
      </c>
      <c r="E71" s="3" t="s">
        <v>8</v>
      </c>
      <c r="F71" s="3" t="s">
        <v>36</v>
      </c>
      <c r="G71" s="3" t="s">
        <v>37</v>
      </c>
      <c r="H71" s="3" t="s">
        <v>36</v>
      </c>
      <c r="I71" s="3" t="s">
        <v>37</v>
      </c>
      <c r="J71" s="3" t="s">
        <v>562</v>
      </c>
      <c r="K71" s="3" t="s">
        <v>541</v>
      </c>
      <c r="L71" s="3"/>
      <c r="M71" s="3" t="s">
        <v>543</v>
      </c>
      <c r="N71" s="3" t="s">
        <v>17</v>
      </c>
      <c r="O71" s="3" t="s">
        <v>19</v>
      </c>
      <c r="P71" s="3">
        <v>8489.27</v>
      </c>
      <c r="Q71" s="54">
        <v>1.1779575864591419E-6</v>
      </c>
      <c r="R71" s="54">
        <v>1.1779575864591419E-6</v>
      </c>
      <c r="S71" s="54">
        <v>1.1779575864591419E-6</v>
      </c>
      <c r="T71" s="54">
        <v>1.1779575864591419E-6</v>
      </c>
      <c r="U71" s="54">
        <v>1.1779575864591419E-6</v>
      </c>
      <c r="V71" s="54">
        <v>1.1779575864591419E-6</v>
      </c>
      <c r="W71" s="54">
        <v>3.5338727593774257E-6</v>
      </c>
      <c r="X71" s="54">
        <v>3.5338727593774257E-6</v>
      </c>
      <c r="Y71" s="54">
        <v>7.0677455187548515E-6</v>
      </c>
      <c r="Z71" s="54">
        <v>0</v>
      </c>
      <c r="AA71" s="54">
        <v>0</v>
      </c>
      <c r="AB71" s="54">
        <v>0</v>
      </c>
      <c r="AC71" s="54">
        <v>0</v>
      </c>
      <c r="AD71" s="54">
        <v>0</v>
      </c>
      <c r="AE71" s="54">
        <v>0</v>
      </c>
      <c r="AF71" s="54">
        <f t="shared" si="79"/>
        <v>0</v>
      </c>
      <c r="AG71" s="54">
        <f t="shared" si="80"/>
        <v>0</v>
      </c>
      <c r="AH71" s="54">
        <f t="shared" si="81"/>
        <v>0</v>
      </c>
      <c r="AI71" s="54">
        <v>0.01</v>
      </c>
      <c r="AJ71" s="54">
        <v>0.01</v>
      </c>
      <c r="AK71" s="54">
        <v>0.01</v>
      </c>
      <c r="AL71" s="54">
        <v>0.01</v>
      </c>
      <c r="AM71" s="54">
        <v>0.01</v>
      </c>
      <c r="AN71" s="54">
        <v>0.01</v>
      </c>
      <c r="AO71" s="54">
        <v>0.03</v>
      </c>
      <c r="AP71" s="54">
        <v>0.03</v>
      </c>
      <c r="AQ71" s="54">
        <v>0.06</v>
      </c>
      <c r="AR71" s="54">
        <f t="shared" si="82"/>
        <v>0</v>
      </c>
      <c r="AS71" s="54">
        <f t="shared" si="83"/>
        <v>0</v>
      </c>
      <c r="AT71" s="54">
        <f t="shared" si="84"/>
        <v>0</v>
      </c>
      <c r="AU71" s="54">
        <f t="shared" si="85"/>
        <v>0</v>
      </c>
      <c r="AV71" s="54">
        <f t="shared" si="86"/>
        <v>0</v>
      </c>
      <c r="AW71" s="54">
        <f t="shared" si="87"/>
        <v>0</v>
      </c>
      <c r="AX71" s="54">
        <f t="shared" si="88"/>
        <v>0</v>
      </c>
      <c r="AY71" s="54">
        <f t="shared" si="89"/>
        <v>0</v>
      </c>
      <c r="AZ71" s="54">
        <f t="shared" si="90"/>
        <v>0</v>
      </c>
      <c r="BA71" s="54">
        <f t="shared" si="76"/>
        <v>1.1779575864591419E-6</v>
      </c>
      <c r="BB71" s="54">
        <f t="shared" si="77"/>
        <v>0</v>
      </c>
      <c r="BC71" s="54">
        <f>SUM(CJ71:CL71)*2</f>
        <v>0</v>
      </c>
      <c r="BD71" s="54">
        <f>SUM(CM71:CO71)*2</f>
        <v>0</v>
      </c>
      <c r="BE71" s="54">
        <f t="shared" si="91"/>
        <v>0</v>
      </c>
      <c r="BF71" s="54">
        <f t="shared" ref="BF71:BK71" si="104">Z71*2</f>
        <v>0</v>
      </c>
      <c r="BG71" s="54">
        <f t="shared" si="104"/>
        <v>0</v>
      </c>
      <c r="BH71" s="54">
        <f t="shared" si="104"/>
        <v>0</v>
      </c>
      <c r="BI71" s="54">
        <f t="shared" si="104"/>
        <v>0</v>
      </c>
      <c r="BJ71" s="54">
        <f t="shared" si="104"/>
        <v>0</v>
      </c>
      <c r="BK71" s="54">
        <f t="shared" si="104"/>
        <v>0</v>
      </c>
      <c r="BL71" s="54">
        <v>0</v>
      </c>
      <c r="BM71" s="54">
        <v>0</v>
      </c>
      <c r="BN71" s="54">
        <f t="shared" si="102"/>
        <v>0</v>
      </c>
      <c r="BO71" s="54">
        <f t="shared" si="103"/>
        <v>0</v>
      </c>
      <c r="BP71" s="54">
        <v>0</v>
      </c>
      <c r="BQ71" s="54">
        <v>0</v>
      </c>
      <c r="BR71" s="54">
        <v>0</v>
      </c>
      <c r="BS71" s="54">
        <v>0</v>
      </c>
      <c r="BT71" s="54">
        <v>0</v>
      </c>
      <c r="BU71" s="54">
        <v>0</v>
      </c>
      <c r="BV71" s="54">
        <f t="shared" si="94"/>
        <v>0</v>
      </c>
      <c r="BW71" s="54">
        <f t="shared" si="95"/>
        <v>0</v>
      </c>
      <c r="BX71" s="54">
        <f t="shared" si="96"/>
        <v>0</v>
      </c>
      <c r="BY71" s="54">
        <f t="shared" si="97"/>
        <v>0</v>
      </c>
      <c r="BZ71" s="54">
        <f t="shared" si="98"/>
        <v>0</v>
      </c>
      <c r="CA71" s="54">
        <v>0</v>
      </c>
      <c r="CB71" s="54">
        <f t="shared" si="99"/>
        <v>0</v>
      </c>
      <c r="CC71" s="54">
        <f t="shared" si="100"/>
        <v>0</v>
      </c>
      <c r="CD71" s="54">
        <v>0</v>
      </c>
      <c r="CE71" s="54">
        <v>0</v>
      </c>
      <c r="CF71" s="54">
        <v>0</v>
      </c>
      <c r="CG71" s="54">
        <v>0</v>
      </c>
      <c r="CH71" s="54">
        <v>0</v>
      </c>
      <c r="CI71" s="54">
        <v>0</v>
      </c>
      <c r="CJ71" s="54">
        <v>0</v>
      </c>
      <c r="CK71" s="54">
        <v>0</v>
      </c>
      <c r="CL71" s="54">
        <v>0</v>
      </c>
      <c r="CM71" s="54">
        <v>0</v>
      </c>
      <c r="CN71" s="54">
        <v>0</v>
      </c>
      <c r="CO71" s="54">
        <v>0</v>
      </c>
    </row>
    <row r="72" spans="1:93">
      <c r="A72" s="3" t="str">
        <f t="shared" si="78"/>
        <v>FJFZ052Herceptin IV</v>
      </c>
      <c r="B72" s="3" t="s">
        <v>550</v>
      </c>
      <c r="C72" s="3" t="s">
        <v>551</v>
      </c>
      <c r="D72" s="3" t="s">
        <v>7</v>
      </c>
      <c r="E72" s="3" t="s">
        <v>8</v>
      </c>
      <c r="F72" s="3" t="s">
        <v>38</v>
      </c>
      <c r="G72" s="3" t="s">
        <v>39</v>
      </c>
      <c r="H72" s="3" t="s">
        <v>38</v>
      </c>
      <c r="I72" s="3" t="s">
        <v>39</v>
      </c>
      <c r="J72" s="3" t="s">
        <v>562</v>
      </c>
      <c r="K72" s="3" t="s">
        <v>541</v>
      </c>
      <c r="L72" s="3"/>
      <c r="M72" s="3" t="s">
        <v>543</v>
      </c>
      <c r="N72" s="3" t="s">
        <v>11</v>
      </c>
      <c r="O72" s="3" t="s">
        <v>11</v>
      </c>
      <c r="P72" s="3">
        <v>4535.5</v>
      </c>
      <c r="Q72" s="54">
        <v>21.839632102838838</v>
      </c>
      <c r="R72" s="54">
        <v>15.646024997722952</v>
      </c>
      <c r="S72" s="54">
        <v>14.554355602760268</v>
      </c>
      <c r="T72" s="54">
        <v>10.277425712736187</v>
      </c>
      <c r="U72" s="54">
        <v>9.3641581143089869</v>
      </c>
      <c r="V72" s="54">
        <v>16.302051838120239</v>
      </c>
      <c r="W72" s="54">
        <v>52.040012703322056</v>
      </c>
      <c r="X72" s="54">
        <v>35.943635665165417</v>
      </c>
      <c r="Y72" s="54">
        <v>87.983648368487479</v>
      </c>
      <c r="Z72" s="54">
        <v>9</v>
      </c>
      <c r="AA72" s="54">
        <v>12</v>
      </c>
      <c r="AB72" s="54">
        <v>15</v>
      </c>
      <c r="AC72" s="54">
        <v>21</v>
      </c>
      <c r="AD72" s="54">
        <v>0</v>
      </c>
      <c r="AE72" s="54">
        <v>0</v>
      </c>
      <c r="AF72" s="54">
        <f t="shared" si="79"/>
        <v>36</v>
      </c>
      <c r="AG72" s="54">
        <f t="shared" si="80"/>
        <v>21</v>
      </c>
      <c r="AH72" s="54">
        <f t="shared" si="81"/>
        <v>57</v>
      </c>
      <c r="AI72" s="54">
        <v>99053.651402425559</v>
      </c>
      <c r="AJ72" s="54">
        <v>70962.546377172446</v>
      </c>
      <c r="AK72" s="54">
        <v>66011.279836319198</v>
      </c>
      <c r="AL72" s="54">
        <v>46613.264320114977</v>
      </c>
      <c r="AM72" s="54">
        <v>42471.139127448412</v>
      </c>
      <c r="AN72" s="54">
        <v>73937.956111794352</v>
      </c>
      <c r="AO72" s="54">
        <v>236027.47761591722</v>
      </c>
      <c r="AP72" s="54">
        <v>163022.35955935775</v>
      </c>
      <c r="AQ72" s="54">
        <v>399049.83717527497</v>
      </c>
      <c r="AR72" s="54">
        <f t="shared" si="82"/>
        <v>40819.5</v>
      </c>
      <c r="AS72" s="54">
        <f t="shared" si="83"/>
        <v>54426</v>
      </c>
      <c r="AT72" s="54">
        <f t="shared" si="84"/>
        <v>68032.5</v>
      </c>
      <c r="AU72" s="54">
        <f t="shared" si="85"/>
        <v>95245.5</v>
      </c>
      <c r="AV72" s="54">
        <f t="shared" si="86"/>
        <v>0</v>
      </c>
      <c r="AW72" s="54">
        <f t="shared" si="87"/>
        <v>0</v>
      </c>
      <c r="AX72" s="54">
        <f t="shared" si="88"/>
        <v>163278</v>
      </c>
      <c r="AY72" s="54">
        <f t="shared" si="89"/>
        <v>95245.5</v>
      </c>
      <c r="AZ72" s="54">
        <f t="shared" si="90"/>
        <v>258523.5</v>
      </c>
      <c r="BA72" s="54">
        <f t="shared" si="76"/>
        <v>10.277425712736187</v>
      </c>
      <c r="BB72" s="54">
        <f t="shared" si="77"/>
        <v>21</v>
      </c>
      <c r="BC72" s="54"/>
      <c r="BD72" s="54"/>
      <c r="BE72" s="54">
        <f t="shared" si="91"/>
        <v>0</v>
      </c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>
        <f t="shared" si="94"/>
        <v>69544.333333333343</v>
      </c>
      <c r="BW72" s="54">
        <f t="shared" si="95"/>
        <v>331091.5</v>
      </c>
      <c r="BX72" s="54">
        <f t="shared" si="96"/>
        <v>176884.5</v>
      </c>
      <c r="BY72" s="54">
        <f t="shared" si="97"/>
        <v>73</v>
      </c>
      <c r="BZ72" s="54">
        <f t="shared" si="98"/>
        <v>39</v>
      </c>
      <c r="CA72" s="54">
        <v>0</v>
      </c>
      <c r="CB72" s="54">
        <f t="shared" si="99"/>
        <v>25</v>
      </c>
      <c r="CC72" s="54">
        <f t="shared" si="100"/>
        <v>15.333333333333334</v>
      </c>
      <c r="CD72" s="54">
        <v>9</v>
      </c>
      <c r="CE72" s="54">
        <v>0</v>
      </c>
      <c r="CF72" s="54">
        <v>9</v>
      </c>
      <c r="CG72" s="54">
        <v>23</v>
      </c>
      <c r="CH72" s="54">
        <v>12</v>
      </c>
      <c r="CI72" s="54">
        <v>19</v>
      </c>
      <c r="CJ72" s="54">
        <v>25</v>
      </c>
      <c r="CK72" s="54">
        <v>12</v>
      </c>
      <c r="CL72" s="54">
        <v>36</v>
      </c>
      <c r="CM72" s="54">
        <v>0</v>
      </c>
      <c r="CN72" s="54">
        <v>18</v>
      </c>
      <c r="CO72" s="54">
        <v>21</v>
      </c>
    </row>
    <row r="73" spans="1:93">
      <c r="A73" s="3" t="str">
        <f t="shared" si="78"/>
        <v>FJFZ052Herceptin SC</v>
      </c>
      <c r="B73" s="3" t="s">
        <v>550</v>
      </c>
      <c r="C73" s="3" t="s">
        <v>551</v>
      </c>
      <c r="D73" s="3" t="s">
        <v>7</v>
      </c>
      <c r="E73" s="3" t="s">
        <v>8</v>
      </c>
      <c r="F73" s="3" t="s">
        <v>38</v>
      </c>
      <c r="G73" s="3" t="s">
        <v>39</v>
      </c>
      <c r="H73" s="3" t="s">
        <v>38</v>
      </c>
      <c r="I73" s="3" t="s">
        <v>39</v>
      </c>
      <c r="J73" s="3" t="s">
        <v>562</v>
      </c>
      <c r="K73" s="3" t="s">
        <v>541</v>
      </c>
      <c r="L73" s="3"/>
      <c r="M73" s="3" t="s">
        <v>543</v>
      </c>
      <c r="N73" s="3" t="s">
        <v>12</v>
      </c>
      <c r="O73" s="3" t="s">
        <v>12</v>
      </c>
      <c r="P73" s="3">
        <v>3444.49</v>
      </c>
      <c r="Q73" s="54">
        <v>1.2869445629604544E-7</v>
      </c>
      <c r="R73" s="54">
        <v>1.1923834167284972E-7</v>
      </c>
      <c r="S73" s="54">
        <v>1.8086442832285226E-7</v>
      </c>
      <c r="T73" s="54">
        <v>1.8512626147397511E-7</v>
      </c>
      <c r="U73" s="54">
        <v>1.6668434004097236E-7</v>
      </c>
      <c r="V73" s="54">
        <v>2.193921721933052E-7</v>
      </c>
      <c r="W73" s="54">
        <v>4.2879722629174739E-7</v>
      </c>
      <c r="X73" s="54">
        <v>5.7120277370825267E-7</v>
      </c>
      <c r="Y73" s="54">
        <v>1.0000000000000002E-6</v>
      </c>
      <c r="Z73" s="54">
        <v>0</v>
      </c>
      <c r="AA73" s="54">
        <v>0</v>
      </c>
      <c r="AB73" s="54">
        <v>0</v>
      </c>
      <c r="AC73" s="54">
        <v>0</v>
      </c>
      <c r="AD73" s="54">
        <v>0</v>
      </c>
      <c r="AE73" s="54">
        <v>0</v>
      </c>
      <c r="AF73" s="54">
        <f t="shared" si="79"/>
        <v>0</v>
      </c>
      <c r="AG73" s="54">
        <f t="shared" si="80"/>
        <v>0</v>
      </c>
      <c r="AH73" s="54">
        <f t="shared" si="81"/>
        <v>0</v>
      </c>
      <c r="AI73" s="54">
        <v>4.4328676776716558E-4</v>
      </c>
      <c r="AJ73" s="54">
        <v>4.1071527550871412E-4</v>
      </c>
      <c r="AK73" s="54">
        <v>6.2298571471378138E-4</v>
      </c>
      <c r="AL73" s="54">
        <v>6.3766555638449256E-4</v>
      </c>
      <c r="AM73" s="54">
        <v>5.7414254242772885E-4</v>
      </c>
      <c r="AN73" s="54">
        <v>7.5569414319811776E-4</v>
      </c>
      <c r="AO73" s="54">
        <v>1.476987757989661E-3</v>
      </c>
      <c r="AP73" s="54">
        <v>1.9675022420103392E-3</v>
      </c>
      <c r="AQ73" s="54">
        <v>3.4444900000000001E-3</v>
      </c>
      <c r="AR73" s="54">
        <f t="shared" si="82"/>
        <v>0</v>
      </c>
      <c r="AS73" s="54">
        <f t="shared" si="83"/>
        <v>0</v>
      </c>
      <c r="AT73" s="54">
        <f t="shared" si="84"/>
        <v>0</v>
      </c>
      <c r="AU73" s="54">
        <f t="shared" si="85"/>
        <v>0</v>
      </c>
      <c r="AV73" s="54">
        <f t="shared" si="86"/>
        <v>0</v>
      </c>
      <c r="AW73" s="54">
        <f t="shared" si="87"/>
        <v>0</v>
      </c>
      <c r="AX73" s="54">
        <f t="shared" si="88"/>
        <v>0</v>
      </c>
      <c r="AY73" s="54">
        <f t="shared" si="89"/>
        <v>0</v>
      </c>
      <c r="AZ73" s="54">
        <f t="shared" si="90"/>
        <v>0</v>
      </c>
      <c r="BA73" s="54">
        <f t="shared" si="76"/>
        <v>1.8512626147397511E-7</v>
      </c>
      <c r="BB73" s="54">
        <f t="shared" si="77"/>
        <v>0</v>
      </c>
      <c r="BC73" s="54"/>
      <c r="BD73" s="54"/>
      <c r="BE73" s="54">
        <f t="shared" si="91"/>
        <v>0</v>
      </c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>
        <f t="shared" si="94"/>
        <v>0</v>
      </c>
      <c r="BW73" s="54">
        <f t="shared" si="95"/>
        <v>0</v>
      </c>
      <c r="BX73" s="54">
        <f t="shared" si="96"/>
        <v>0</v>
      </c>
      <c r="BY73" s="54">
        <f t="shared" si="97"/>
        <v>0</v>
      </c>
      <c r="BZ73" s="54">
        <f t="shared" si="98"/>
        <v>0</v>
      </c>
      <c r="CA73" s="54">
        <v>0</v>
      </c>
      <c r="CB73" s="54">
        <f t="shared" si="99"/>
        <v>0</v>
      </c>
      <c r="CC73" s="54">
        <f t="shared" si="100"/>
        <v>0</v>
      </c>
      <c r="CD73" s="54">
        <v>0</v>
      </c>
      <c r="CE73" s="54">
        <v>0</v>
      </c>
      <c r="CF73" s="54">
        <v>0</v>
      </c>
      <c r="CG73" s="54">
        <v>0</v>
      </c>
      <c r="CH73" s="54">
        <v>0</v>
      </c>
      <c r="CI73" s="54">
        <v>0</v>
      </c>
      <c r="CJ73" s="54">
        <v>0</v>
      </c>
      <c r="CK73" s="54">
        <v>0</v>
      </c>
      <c r="CL73" s="54">
        <v>0</v>
      </c>
      <c r="CM73" s="54">
        <v>0</v>
      </c>
      <c r="CN73" s="54">
        <v>0</v>
      </c>
      <c r="CO73" s="54">
        <v>0</v>
      </c>
    </row>
    <row r="74" spans="1:93">
      <c r="A74" s="3" t="str">
        <f t="shared" si="78"/>
        <v>FJFZ052Itovebi 3mg</v>
      </c>
      <c r="B74" s="3" t="s">
        <v>550</v>
      </c>
      <c r="C74" s="3" t="s">
        <v>551</v>
      </c>
      <c r="D74" s="3" t="s">
        <v>7</v>
      </c>
      <c r="E74" s="3" t="s">
        <v>8</v>
      </c>
      <c r="F74" s="3" t="s">
        <v>38</v>
      </c>
      <c r="G74" s="3" t="s">
        <v>39</v>
      </c>
      <c r="H74" s="3" t="s">
        <v>38</v>
      </c>
      <c r="I74" s="3" t="s">
        <v>39</v>
      </c>
      <c r="J74" s="3" t="s">
        <v>562</v>
      </c>
      <c r="K74" s="3" t="s">
        <v>541</v>
      </c>
      <c r="L74" s="3"/>
      <c r="M74" s="3" t="s">
        <v>543</v>
      </c>
      <c r="N74" s="3" t="s">
        <v>13</v>
      </c>
      <c r="O74" s="3" t="s">
        <v>14</v>
      </c>
      <c r="P74" s="3">
        <v>3566.02</v>
      </c>
      <c r="Q74" s="54">
        <v>7.5423782997919166E-8</v>
      </c>
      <c r="R74" s="54">
        <v>8.6118364644595899E-8</v>
      </c>
      <c r="S74" s="54">
        <v>1.7430625086372233E-7</v>
      </c>
      <c r="T74" s="54">
        <v>1.7644957539816278E-7</v>
      </c>
      <c r="U74" s="54">
        <v>2.1451535630448561E-7</v>
      </c>
      <c r="V74" s="54">
        <v>2.7318666979111423E-7</v>
      </c>
      <c r="W74" s="54">
        <v>3.3584839850623739E-7</v>
      </c>
      <c r="X74" s="54">
        <v>6.6415160149376262E-7</v>
      </c>
      <c r="Y74" s="54">
        <v>9.9999999999999995E-7</v>
      </c>
      <c r="Z74" s="54">
        <v>2</v>
      </c>
      <c r="AA74" s="54">
        <v>0</v>
      </c>
      <c r="AB74" s="54">
        <v>0</v>
      </c>
      <c r="AC74" s="54">
        <v>0</v>
      </c>
      <c r="AD74" s="54">
        <v>0</v>
      </c>
      <c r="AE74" s="54">
        <v>0</v>
      </c>
      <c r="AF74" s="54">
        <f t="shared" si="79"/>
        <v>2</v>
      </c>
      <c r="AG74" s="54">
        <f t="shared" si="80"/>
        <v>0</v>
      </c>
      <c r="AH74" s="54">
        <f t="shared" si="81"/>
        <v>2</v>
      </c>
      <c r="AI74" s="54">
        <v>2.6896271864623972E-4</v>
      </c>
      <c r="AJ74" s="54">
        <v>3.0709981068992184E-4</v>
      </c>
      <c r="AK74" s="54">
        <v>6.2157957670505104E-4</v>
      </c>
      <c r="AL74" s="54">
        <v>6.2922271486135634E-4</v>
      </c>
      <c r="AM74" s="54">
        <v>7.6496605088892172E-4</v>
      </c>
      <c r="AN74" s="54">
        <v>9.74189128208509E-4</v>
      </c>
      <c r="AO74" s="54">
        <v>1.1976421060412126E-3</v>
      </c>
      <c r="AP74" s="54">
        <v>2.3683778939587868E-3</v>
      </c>
      <c r="AQ74" s="54">
        <v>3.5660199999999996E-3</v>
      </c>
      <c r="AR74" s="54">
        <f t="shared" si="82"/>
        <v>7132.04</v>
      </c>
      <c r="AS74" s="54">
        <f t="shared" si="83"/>
        <v>0</v>
      </c>
      <c r="AT74" s="54">
        <f t="shared" si="84"/>
        <v>0</v>
      </c>
      <c r="AU74" s="54">
        <f t="shared" si="85"/>
        <v>0</v>
      </c>
      <c r="AV74" s="54">
        <f t="shared" si="86"/>
        <v>0</v>
      </c>
      <c r="AW74" s="54">
        <f t="shared" si="87"/>
        <v>0</v>
      </c>
      <c r="AX74" s="54">
        <f t="shared" si="88"/>
        <v>7132.04</v>
      </c>
      <c r="AY74" s="54">
        <f t="shared" si="89"/>
        <v>0</v>
      </c>
      <c r="AZ74" s="54">
        <f t="shared" si="90"/>
        <v>7132.04</v>
      </c>
      <c r="BA74" s="54">
        <f t="shared" si="76"/>
        <v>1.7644957539816278E-7</v>
      </c>
      <c r="BB74" s="54">
        <f t="shared" si="77"/>
        <v>0</v>
      </c>
      <c r="BC74" s="54"/>
      <c r="BD74" s="54"/>
      <c r="BE74" s="54">
        <f t="shared" si="91"/>
        <v>0</v>
      </c>
      <c r="BF74" s="54"/>
      <c r="BG74" s="54"/>
      <c r="BH74" s="54"/>
      <c r="BI74" s="54"/>
      <c r="BJ74" s="54"/>
      <c r="BK74" s="54"/>
      <c r="BL74" s="54">
        <v>0</v>
      </c>
      <c r="BM74" s="54">
        <v>0</v>
      </c>
      <c r="BN74" s="54">
        <f t="shared" ref="BN74:BN75" si="105">AVERAGE(BP74:BR74)</f>
        <v>0</v>
      </c>
      <c r="BO74" s="54">
        <f t="shared" ref="BO74:BO75" si="106">SUM(BS74:BU74)/1</f>
        <v>0</v>
      </c>
      <c r="BP74" s="54">
        <v>0</v>
      </c>
      <c r="BQ74" s="54">
        <v>0</v>
      </c>
      <c r="BR74" s="54">
        <v>0</v>
      </c>
      <c r="BS74" s="54">
        <v>0</v>
      </c>
      <c r="BT74" s="54">
        <v>0</v>
      </c>
      <c r="BU74" s="54">
        <v>0</v>
      </c>
      <c r="BV74" s="54">
        <f t="shared" si="94"/>
        <v>0</v>
      </c>
      <c r="BW74" s="54">
        <f t="shared" si="95"/>
        <v>0</v>
      </c>
      <c r="BX74" s="54">
        <f t="shared" si="96"/>
        <v>0</v>
      </c>
      <c r="BY74" s="54">
        <f t="shared" si="97"/>
        <v>0</v>
      </c>
      <c r="BZ74" s="54">
        <f t="shared" si="98"/>
        <v>0</v>
      </c>
      <c r="CA74" s="54">
        <v>0</v>
      </c>
      <c r="CB74" s="54">
        <f t="shared" si="99"/>
        <v>0</v>
      </c>
      <c r="CC74" s="54">
        <f t="shared" si="100"/>
        <v>0</v>
      </c>
      <c r="CD74" s="54">
        <v>0</v>
      </c>
      <c r="CE74" s="54">
        <v>0</v>
      </c>
      <c r="CF74" s="54">
        <v>0</v>
      </c>
      <c r="CG74" s="54">
        <v>0</v>
      </c>
      <c r="CH74" s="54">
        <v>0</v>
      </c>
      <c r="CI74" s="54">
        <v>0</v>
      </c>
      <c r="CJ74" s="54">
        <v>0</v>
      </c>
      <c r="CK74" s="54">
        <v>0</v>
      </c>
      <c r="CL74" s="54">
        <v>0</v>
      </c>
      <c r="CM74" s="54">
        <v>0</v>
      </c>
      <c r="CN74" s="54">
        <v>0</v>
      </c>
      <c r="CO74" s="54">
        <v>0</v>
      </c>
    </row>
    <row r="75" spans="1:93">
      <c r="A75" s="3" t="str">
        <f t="shared" si="78"/>
        <v>FJFZ052Itovebi 9mg</v>
      </c>
      <c r="B75" s="3" t="s">
        <v>550</v>
      </c>
      <c r="C75" s="3" t="s">
        <v>551</v>
      </c>
      <c r="D75" s="3" t="s">
        <v>7</v>
      </c>
      <c r="E75" s="3" t="s">
        <v>8</v>
      </c>
      <c r="F75" s="3" t="s">
        <v>38</v>
      </c>
      <c r="G75" s="3" t="s">
        <v>39</v>
      </c>
      <c r="H75" s="3" t="s">
        <v>38</v>
      </c>
      <c r="I75" s="3" t="s">
        <v>39</v>
      </c>
      <c r="J75" s="3" t="s">
        <v>562</v>
      </c>
      <c r="K75" s="3" t="s">
        <v>541</v>
      </c>
      <c r="L75" s="3"/>
      <c r="M75" s="3" t="s">
        <v>543</v>
      </c>
      <c r="N75" s="3" t="s">
        <v>13</v>
      </c>
      <c r="O75" s="3" t="s">
        <v>15</v>
      </c>
      <c r="P75" s="3">
        <v>10698.05</v>
      </c>
      <c r="Q75" s="54"/>
      <c r="R75" s="54"/>
      <c r="S75" s="54"/>
      <c r="T75" s="54"/>
      <c r="U75" s="54"/>
      <c r="V75" s="54"/>
      <c r="W75" s="54">
        <v>0</v>
      </c>
      <c r="X75" s="54">
        <v>0</v>
      </c>
      <c r="Y75" s="54">
        <v>0</v>
      </c>
      <c r="Z75" s="54">
        <v>0</v>
      </c>
      <c r="AA75" s="54">
        <v>0</v>
      </c>
      <c r="AB75" s="54">
        <v>0</v>
      </c>
      <c r="AC75" s="54">
        <v>0</v>
      </c>
      <c r="AD75" s="54">
        <v>0</v>
      </c>
      <c r="AE75" s="54">
        <v>0</v>
      </c>
      <c r="AF75" s="54">
        <f t="shared" si="79"/>
        <v>0</v>
      </c>
      <c r="AG75" s="54">
        <f t="shared" si="80"/>
        <v>0</v>
      </c>
      <c r="AH75" s="54">
        <f t="shared" si="81"/>
        <v>0</v>
      </c>
      <c r="AI75" s="54"/>
      <c r="AJ75" s="54"/>
      <c r="AK75" s="54"/>
      <c r="AL75" s="54"/>
      <c r="AM75" s="54"/>
      <c r="AN75" s="54"/>
      <c r="AO75" s="54">
        <v>0</v>
      </c>
      <c r="AP75" s="54">
        <v>0</v>
      </c>
      <c r="AQ75" s="54">
        <v>0</v>
      </c>
      <c r="AR75" s="54">
        <f t="shared" si="82"/>
        <v>0</v>
      </c>
      <c r="AS75" s="54">
        <f t="shared" si="83"/>
        <v>0</v>
      </c>
      <c r="AT75" s="54">
        <f t="shared" si="84"/>
        <v>0</v>
      </c>
      <c r="AU75" s="54">
        <f t="shared" si="85"/>
        <v>0</v>
      </c>
      <c r="AV75" s="54">
        <f t="shared" si="86"/>
        <v>0</v>
      </c>
      <c r="AW75" s="54">
        <f t="shared" si="87"/>
        <v>0</v>
      </c>
      <c r="AX75" s="54">
        <f t="shared" si="88"/>
        <v>0</v>
      </c>
      <c r="AY75" s="54">
        <f t="shared" si="89"/>
        <v>0</v>
      </c>
      <c r="AZ75" s="54">
        <f t="shared" si="90"/>
        <v>0</v>
      </c>
      <c r="BA75" s="54">
        <f t="shared" si="76"/>
        <v>0</v>
      </c>
      <c r="BB75" s="54">
        <f t="shared" si="77"/>
        <v>0</v>
      </c>
      <c r="BC75" s="54"/>
      <c r="BD75" s="54"/>
      <c r="BE75" s="54">
        <f t="shared" si="91"/>
        <v>0</v>
      </c>
      <c r="BF75" s="54"/>
      <c r="BG75" s="54"/>
      <c r="BH75" s="54"/>
      <c r="BI75" s="54"/>
      <c r="BJ75" s="54"/>
      <c r="BK75" s="54"/>
      <c r="BL75" s="54">
        <v>0</v>
      </c>
      <c r="BM75" s="54">
        <v>0</v>
      </c>
      <c r="BN75" s="54">
        <f t="shared" si="105"/>
        <v>0.66666666666666663</v>
      </c>
      <c r="BO75" s="54">
        <f t="shared" si="106"/>
        <v>0</v>
      </c>
      <c r="BP75" s="54">
        <v>2</v>
      </c>
      <c r="BQ75" s="54">
        <v>0</v>
      </c>
      <c r="BR75" s="54">
        <v>0</v>
      </c>
      <c r="BS75" s="54">
        <v>0</v>
      </c>
      <c r="BT75" s="54">
        <v>0</v>
      </c>
      <c r="BU75" s="54">
        <v>0</v>
      </c>
      <c r="BV75" s="54">
        <f t="shared" si="94"/>
        <v>0</v>
      </c>
      <c r="BW75" s="54">
        <f t="shared" si="95"/>
        <v>0</v>
      </c>
      <c r="BX75" s="54">
        <f t="shared" si="96"/>
        <v>0</v>
      </c>
      <c r="BY75" s="54">
        <f t="shared" si="97"/>
        <v>0</v>
      </c>
      <c r="BZ75" s="54">
        <f t="shared" si="98"/>
        <v>0</v>
      </c>
      <c r="CA75" s="54">
        <v>0</v>
      </c>
      <c r="CB75" s="54">
        <f t="shared" si="99"/>
        <v>0</v>
      </c>
      <c r="CC75" s="54">
        <f t="shared" si="100"/>
        <v>0</v>
      </c>
      <c r="CD75" s="54">
        <v>0</v>
      </c>
      <c r="CE75" s="54">
        <v>0</v>
      </c>
      <c r="CF75" s="54">
        <v>0</v>
      </c>
      <c r="CG75" s="54">
        <v>0</v>
      </c>
      <c r="CH75" s="54">
        <v>0</v>
      </c>
      <c r="CI75" s="54">
        <v>0</v>
      </c>
      <c r="CJ75" s="54">
        <v>0</v>
      </c>
      <c r="CK75" s="54">
        <v>0</v>
      </c>
      <c r="CL75" s="54">
        <v>0</v>
      </c>
      <c r="CM75" s="54">
        <v>0</v>
      </c>
      <c r="CN75" s="54">
        <v>0</v>
      </c>
      <c r="CO75" s="54">
        <v>0</v>
      </c>
    </row>
    <row r="76" spans="1:93">
      <c r="A76" s="3" t="str">
        <f t="shared" si="78"/>
        <v>FJFZ052Perjeta</v>
      </c>
      <c r="B76" s="3" t="s">
        <v>550</v>
      </c>
      <c r="C76" s="3" t="s">
        <v>551</v>
      </c>
      <c r="D76" s="3" t="s">
        <v>7</v>
      </c>
      <c r="E76" s="3" t="s">
        <v>8</v>
      </c>
      <c r="F76" s="3" t="s">
        <v>38</v>
      </c>
      <c r="G76" s="3" t="s">
        <v>39</v>
      </c>
      <c r="H76" s="3" t="s">
        <v>38</v>
      </c>
      <c r="I76" s="3" t="s">
        <v>39</v>
      </c>
      <c r="J76" s="3" t="s">
        <v>562</v>
      </c>
      <c r="K76" s="3" t="s">
        <v>541</v>
      </c>
      <c r="L76" s="3"/>
      <c r="M76" s="3" t="s">
        <v>543</v>
      </c>
      <c r="N76" s="3" t="s">
        <v>16</v>
      </c>
      <c r="O76" s="3" t="s">
        <v>16</v>
      </c>
      <c r="P76" s="3">
        <v>3985.87</v>
      </c>
      <c r="Q76" s="54">
        <v>1.6888929003967906E-7</v>
      </c>
      <c r="R76" s="54">
        <v>1.4266332016741506E-7</v>
      </c>
      <c r="S76" s="54">
        <v>2.1653308367937681E-7</v>
      </c>
      <c r="T76" s="54">
        <v>1.3084463911762523E-7</v>
      </c>
      <c r="U76" s="54">
        <v>1.5881012017085546E-7</v>
      </c>
      <c r="V76" s="54">
        <v>1.8225954682504841E-7</v>
      </c>
      <c r="W76" s="54">
        <v>5.2808569388647097E-7</v>
      </c>
      <c r="X76" s="54">
        <v>4.7191430611352909E-7</v>
      </c>
      <c r="Y76" s="54">
        <v>1.0000000000000002E-6</v>
      </c>
      <c r="Z76" s="54">
        <v>4</v>
      </c>
      <c r="AA76" s="54">
        <v>2</v>
      </c>
      <c r="AB76" s="54">
        <v>3</v>
      </c>
      <c r="AC76" s="54">
        <v>0</v>
      </c>
      <c r="AD76" s="54">
        <v>0</v>
      </c>
      <c r="AE76" s="54">
        <v>0</v>
      </c>
      <c r="AF76" s="54">
        <f t="shared" si="79"/>
        <v>9</v>
      </c>
      <c r="AG76" s="54">
        <f t="shared" si="80"/>
        <v>0</v>
      </c>
      <c r="AH76" s="54">
        <f t="shared" si="81"/>
        <v>9</v>
      </c>
      <c r="AI76" s="54">
        <v>6.7317075449045553E-4</v>
      </c>
      <c r="AJ76" s="54">
        <v>5.6863744795569466E-4</v>
      </c>
      <c r="AK76" s="54">
        <v>8.6307272224511765E-4</v>
      </c>
      <c r="AL76" s="54">
        <v>5.2152972171976887E-4</v>
      </c>
      <c r="AM76" s="54">
        <v>6.3299649368540769E-4</v>
      </c>
      <c r="AN76" s="54">
        <v>7.2646285990355568E-4</v>
      </c>
      <c r="AO76" s="54">
        <v>2.1048809246912679E-3</v>
      </c>
      <c r="AP76" s="54">
        <v>1.8809890753087324E-3</v>
      </c>
      <c r="AQ76" s="54">
        <v>3.9858700000000007E-3</v>
      </c>
      <c r="AR76" s="54">
        <f t="shared" si="82"/>
        <v>15943.48</v>
      </c>
      <c r="AS76" s="54">
        <f t="shared" si="83"/>
        <v>7971.74</v>
      </c>
      <c r="AT76" s="54">
        <f t="shared" si="84"/>
        <v>11957.61</v>
      </c>
      <c r="AU76" s="54">
        <f t="shared" si="85"/>
        <v>0</v>
      </c>
      <c r="AV76" s="54">
        <f t="shared" si="86"/>
        <v>0</v>
      </c>
      <c r="AW76" s="54">
        <f t="shared" si="87"/>
        <v>0</v>
      </c>
      <c r="AX76" s="54">
        <f t="shared" si="88"/>
        <v>35872.83</v>
      </c>
      <c r="AY76" s="54">
        <f t="shared" si="89"/>
        <v>0</v>
      </c>
      <c r="AZ76" s="54">
        <f t="shared" si="90"/>
        <v>35872.83</v>
      </c>
      <c r="BA76" s="54">
        <f t="shared" si="76"/>
        <v>1.3084463911762523E-7</v>
      </c>
      <c r="BB76" s="54">
        <f t="shared" si="77"/>
        <v>0</v>
      </c>
      <c r="BC76" s="54"/>
      <c r="BD76" s="54"/>
      <c r="BE76" s="54">
        <f t="shared" si="91"/>
        <v>0</v>
      </c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>
        <f t="shared" si="94"/>
        <v>0</v>
      </c>
      <c r="BW76" s="54">
        <f t="shared" si="95"/>
        <v>0</v>
      </c>
      <c r="BX76" s="54">
        <f t="shared" si="96"/>
        <v>0</v>
      </c>
      <c r="BY76" s="54">
        <f t="shared" si="97"/>
        <v>0</v>
      </c>
      <c r="BZ76" s="54">
        <f t="shared" si="98"/>
        <v>0</v>
      </c>
      <c r="CA76" s="54">
        <v>0</v>
      </c>
      <c r="CB76" s="54">
        <f t="shared" si="99"/>
        <v>0</v>
      </c>
      <c r="CC76" s="54">
        <f t="shared" si="100"/>
        <v>0</v>
      </c>
      <c r="CD76" s="54">
        <v>0</v>
      </c>
      <c r="CE76" s="54">
        <v>0</v>
      </c>
      <c r="CF76" s="54">
        <v>0</v>
      </c>
      <c r="CG76" s="54">
        <v>0</v>
      </c>
      <c r="CH76" s="54">
        <v>0</v>
      </c>
      <c r="CI76" s="54">
        <v>0</v>
      </c>
      <c r="CJ76" s="54">
        <v>0</v>
      </c>
      <c r="CK76" s="54">
        <v>0</v>
      </c>
      <c r="CL76" s="54">
        <v>0</v>
      </c>
      <c r="CM76" s="54">
        <v>0</v>
      </c>
      <c r="CN76" s="54">
        <v>0</v>
      </c>
      <c r="CO76" s="54">
        <v>0</v>
      </c>
    </row>
    <row r="77" spans="1:93">
      <c r="A77" s="3" t="str">
        <f t="shared" si="78"/>
        <v>FJFZ052Phesgo 10ml</v>
      </c>
      <c r="B77" s="3" t="s">
        <v>550</v>
      </c>
      <c r="C77" s="3" t="s">
        <v>551</v>
      </c>
      <c r="D77" s="3" t="s">
        <v>7</v>
      </c>
      <c r="E77" s="3" t="s">
        <v>8</v>
      </c>
      <c r="F77" s="3" t="s">
        <v>38</v>
      </c>
      <c r="G77" s="3" t="s">
        <v>39</v>
      </c>
      <c r="H77" s="3" t="s">
        <v>38</v>
      </c>
      <c r="I77" s="3" t="s">
        <v>39</v>
      </c>
      <c r="J77" s="3" t="s">
        <v>562</v>
      </c>
      <c r="K77" s="3" t="s">
        <v>541</v>
      </c>
      <c r="L77" s="3"/>
      <c r="M77" s="3" t="s">
        <v>543</v>
      </c>
      <c r="N77" s="3" t="s">
        <v>17</v>
      </c>
      <c r="O77" s="3" t="s">
        <v>18</v>
      </c>
      <c r="P77" s="3">
        <v>6232.07</v>
      </c>
      <c r="Q77" s="54">
        <v>1.3688951515407721E-6</v>
      </c>
      <c r="R77" s="54">
        <v>1.2654877779580292E-6</v>
      </c>
      <c r="S77" s="54">
        <v>1.8760355506336405E-6</v>
      </c>
      <c r="T77" s="54">
        <v>1.6438957276147923E-6</v>
      </c>
      <c r="U77" s="54">
        <v>1.5083220670144609E-6</v>
      </c>
      <c r="V77" s="54">
        <v>1.9649834406779579E-6</v>
      </c>
      <c r="W77" s="54">
        <v>4.5104184801324422E-6</v>
      </c>
      <c r="X77" s="54">
        <v>5.1172012353072115E-6</v>
      </c>
      <c r="Y77" s="54">
        <v>9.6276197154396546E-6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f t="shared" si="79"/>
        <v>0</v>
      </c>
      <c r="AG77" s="54">
        <f t="shared" si="80"/>
        <v>0</v>
      </c>
      <c r="AH77" s="54">
        <f t="shared" si="81"/>
        <v>0</v>
      </c>
      <c r="AI77" s="54">
        <v>8.5310504070626996E-3</v>
      </c>
      <c r="AJ77" s="54">
        <v>7.8866084163788947E-3</v>
      </c>
      <c r="AK77" s="54">
        <v>1.1691584874037391E-2</v>
      </c>
      <c r="AL77" s="54">
        <v>1.0244873247196319E-2</v>
      </c>
      <c r="AM77" s="54">
        <v>9.3999687041788106E-3</v>
      </c>
      <c r="AN77" s="54">
        <v>1.224591435114588E-2</v>
      </c>
      <c r="AO77" s="54">
        <v>2.8109243697478983E-2</v>
      </c>
      <c r="AP77" s="54">
        <v>3.1890756302521008E-2</v>
      </c>
      <c r="AQ77" s="54">
        <v>5.9999999999999991E-2</v>
      </c>
      <c r="AR77" s="54">
        <f t="shared" si="82"/>
        <v>0</v>
      </c>
      <c r="AS77" s="54">
        <f t="shared" si="83"/>
        <v>0</v>
      </c>
      <c r="AT77" s="54">
        <f t="shared" si="84"/>
        <v>0</v>
      </c>
      <c r="AU77" s="54">
        <f t="shared" si="85"/>
        <v>0</v>
      </c>
      <c r="AV77" s="54">
        <f t="shared" si="86"/>
        <v>0</v>
      </c>
      <c r="AW77" s="54">
        <f t="shared" si="87"/>
        <v>0</v>
      </c>
      <c r="AX77" s="54">
        <f t="shared" si="88"/>
        <v>0</v>
      </c>
      <c r="AY77" s="54">
        <f t="shared" si="89"/>
        <v>0</v>
      </c>
      <c r="AZ77" s="54">
        <f t="shared" si="90"/>
        <v>0</v>
      </c>
      <c r="BA77" s="54">
        <f t="shared" si="76"/>
        <v>1.6438957276147923E-6</v>
      </c>
      <c r="BB77" s="54">
        <f t="shared" si="77"/>
        <v>0</v>
      </c>
      <c r="BC77" s="54">
        <f>SUM(CJ77:CL77)</f>
        <v>0</v>
      </c>
      <c r="BD77" s="54">
        <f>SUM(CM77:CO77)</f>
        <v>0</v>
      </c>
      <c r="BE77" s="54">
        <f t="shared" si="91"/>
        <v>0</v>
      </c>
      <c r="BF77" s="54">
        <f t="shared" ref="BF77:BK77" si="107">Z77</f>
        <v>0</v>
      </c>
      <c r="BG77" s="54">
        <f t="shared" si="107"/>
        <v>0</v>
      </c>
      <c r="BH77" s="54">
        <f t="shared" si="107"/>
        <v>0</v>
      </c>
      <c r="BI77" s="54">
        <f t="shared" si="107"/>
        <v>0</v>
      </c>
      <c r="BJ77" s="54">
        <f t="shared" si="107"/>
        <v>0</v>
      </c>
      <c r="BK77" s="54">
        <f t="shared" si="107"/>
        <v>0</v>
      </c>
      <c r="BL77" s="54">
        <v>0</v>
      </c>
      <c r="BM77" s="54">
        <v>0</v>
      </c>
      <c r="BN77" s="54">
        <f t="shared" ref="BN77:BN78" si="108">AVERAGE(BP77:BR77)</f>
        <v>0</v>
      </c>
      <c r="BO77" s="54">
        <f t="shared" ref="BO77:BO78" si="109">SUM(BS77:BU77)/1</f>
        <v>0</v>
      </c>
      <c r="BP77" s="54">
        <v>0</v>
      </c>
      <c r="BQ77" s="54">
        <v>0</v>
      </c>
      <c r="BR77" s="54">
        <v>0</v>
      </c>
      <c r="BS77" s="54">
        <v>0</v>
      </c>
      <c r="BT77" s="54">
        <v>0</v>
      </c>
      <c r="BU77" s="54">
        <v>0</v>
      </c>
      <c r="BV77" s="54">
        <f t="shared" si="94"/>
        <v>0</v>
      </c>
      <c r="BW77" s="54">
        <f t="shared" si="95"/>
        <v>0</v>
      </c>
      <c r="BX77" s="54">
        <f t="shared" si="96"/>
        <v>0</v>
      </c>
      <c r="BY77" s="54">
        <f t="shared" si="97"/>
        <v>0</v>
      </c>
      <c r="BZ77" s="54">
        <f t="shared" si="98"/>
        <v>0</v>
      </c>
      <c r="CA77" s="54">
        <v>0</v>
      </c>
      <c r="CB77" s="54">
        <f t="shared" si="99"/>
        <v>0</v>
      </c>
      <c r="CC77" s="54">
        <f t="shared" si="100"/>
        <v>0</v>
      </c>
      <c r="CD77" s="54">
        <v>0</v>
      </c>
      <c r="CE77" s="54">
        <v>0</v>
      </c>
      <c r="CF77" s="54">
        <v>0</v>
      </c>
      <c r="CG77" s="54">
        <v>0</v>
      </c>
      <c r="CH77" s="54">
        <v>0</v>
      </c>
      <c r="CI77" s="54">
        <v>0</v>
      </c>
      <c r="CJ77" s="54">
        <v>0</v>
      </c>
      <c r="CK77" s="54">
        <v>0</v>
      </c>
      <c r="CL77" s="54">
        <v>0</v>
      </c>
      <c r="CM77" s="54">
        <v>0</v>
      </c>
      <c r="CN77" s="54">
        <v>0</v>
      </c>
      <c r="CO77" s="54">
        <v>0</v>
      </c>
    </row>
    <row r="78" spans="1:93">
      <c r="A78" s="3" t="str">
        <f t="shared" si="78"/>
        <v>FJFZ052Phesgo 15ml</v>
      </c>
      <c r="B78" s="3" t="s">
        <v>550</v>
      </c>
      <c r="C78" s="3" t="s">
        <v>551</v>
      </c>
      <c r="D78" s="3" t="s">
        <v>7</v>
      </c>
      <c r="E78" s="3" t="s">
        <v>8</v>
      </c>
      <c r="F78" s="3" t="s">
        <v>38</v>
      </c>
      <c r="G78" s="3" t="s">
        <v>39</v>
      </c>
      <c r="H78" s="3" t="s">
        <v>38</v>
      </c>
      <c r="I78" s="3" t="s">
        <v>39</v>
      </c>
      <c r="J78" s="3" t="s">
        <v>562</v>
      </c>
      <c r="K78" s="3" t="s">
        <v>541</v>
      </c>
      <c r="L78" s="3"/>
      <c r="M78" s="3" t="s">
        <v>543</v>
      </c>
      <c r="N78" s="3" t="s">
        <v>17</v>
      </c>
      <c r="O78" s="3" t="s">
        <v>19</v>
      </c>
      <c r="P78" s="3">
        <v>8489.27</v>
      </c>
      <c r="Q78" s="54">
        <v>1.1779575864591419E-6</v>
      </c>
      <c r="R78" s="54">
        <v>1.1779575864591419E-6</v>
      </c>
      <c r="S78" s="54">
        <v>1.1779575864591419E-6</v>
      </c>
      <c r="T78" s="54">
        <v>1.1779575864591419E-6</v>
      </c>
      <c r="U78" s="54">
        <v>1.1779575864591419E-6</v>
      </c>
      <c r="V78" s="54">
        <v>1.1779575864591419E-6</v>
      </c>
      <c r="W78" s="54">
        <v>3.5338727593774257E-6</v>
      </c>
      <c r="X78" s="54">
        <v>3.5338727593774257E-6</v>
      </c>
      <c r="Y78" s="54">
        <v>7.0677455187548515E-6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f t="shared" si="79"/>
        <v>0</v>
      </c>
      <c r="AG78" s="54">
        <f t="shared" si="80"/>
        <v>0</v>
      </c>
      <c r="AH78" s="54">
        <f t="shared" si="81"/>
        <v>0</v>
      </c>
      <c r="AI78" s="54">
        <v>0.01</v>
      </c>
      <c r="AJ78" s="54">
        <v>0.01</v>
      </c>
      <c r="AK78" s="54">
        <v>0.01</v>
      </c>
      <c r="AL78" s="54">
        <v>0.01</v>
      </c>
      <c r="AM78" s="54">
        <v>0.01</v>
      </c>
      <c r="AN78" s="54">
        <v>0.01</v>
      </c>
      <c r="AO78" s="54">
        <v>0.03</v>
      </c>
      <c r="AP78" s="54">
        <v>0.03</v>
      </c>
      <c r="AQ78" s="54">
        <v>0.06</v>
      </c>
      <c r="AR78" s="54">
        <f t="shared" si="82"/>
        <v>0</v>
      </c>
      <c r="AS78" s="54">
        <f t="shared" si="83"/>
        <v>0</v>
      </c>
      <c r="AT78" s="54">
        <f t="shared" si="84"/>
        <v>0</v>
      </c>
      <c r="AU78" s="54">
        <f t="shared" si="85"/>
        <v>0</v>
      </c>
      <c r="AV78" s="54">
        <f t="shared" si="86"/>
        <v>0</v>
      </c>
      <c r="AW78" s="54">
        <f t="shared" si="87"/>
        <v>0</v>
      </c>
      <c r="AX78" s="54">
        <f t="shared" si="88"/>
        <v>0</v>
      </c>
      <c r="AY78" s="54">
        <f t="shared" si="89"/>
        <v>0</v>
      </c>
      <c r="AZ78" s="54">
        <f t="shared" si="90"/>
        <v>0</v>
      </c>
      <c r="BA78" s="54">
        <f t="shared" si="76"/>
        <v>1.1779575864591419E-6</v>
      </c>
      <c r="BB78" s="54">
        <f t="shared" si="77"/>
        <v>0</v>
      </c>
      <c r="BC78" s="54">
        <f>SUM(CJ78:CL78)*2</f>
        <v>0</v>
      </c>
      <c r="BD78" s="54">
        <f>SUM(CM78:CO78)*2</f>
        <v>0</v>
      </c>
      <c r="BE78" s="54">
        <f t="shared" si="91"/>
        <v>0</v>
      </c>
      <c r="BF78" s="54">
        <f t="shared" ref="BF78:BK78" si="110">Z78*2</f>
        <v>0</v>
      </c>
      <c r="BG78" s="54">
        <f t="shared" si="110"/>
        <v>0</v>
      </c>
      <c r="BH78" s="54">
        <f t="shared" si="110"/>
        <v>0</v>
      </c>
      <c r="BI78" s="54">
        <f t="shared" si="110"/>
        <v>0</v>
      </c>
      <c r="BJ78" s="54">
        <f t="shared" si="110"/>
        <v>0</v>
      </c>
      <c r="BK78" s="54">
        <f t="shared" si="110"/>
        <v>0</v>
      </c>
      <c r="BL78" s="54">
        <v>0</v>
      </c>
      <c r="BM78" s="54">
        <v>0</v>
      </c>
      <c r="BN78" s="54">
        <f t="shared" si="108"/>
        <v>0</v>
      </c>
      <c r="BO78" s="54">
        <f t="shared" si="109"/>
        <v>0</v>
      </c>
      <c r="BP78" s="54">
        <v>0</v>
      </c>
      <c r="BQ78" s="54">
        <v>0</v>
      </c>
      <c r="BR78" s="54">
        <v>0</v>
      </c>
      <c r="BS78" s="54">
        <v>0</v>
      </c>
      <c r="BT78" s="54">
        <v>0</v>
      </c>
      <c r="BU78" s="54">
        <v>0</v>
      </c>
      <c r="BV78" s="54">
        <f t="shared" si="94"/>
        <v>0</v>
      </c>
      <c r="BW78" s="54">
        <f t="shared" si="95"/>
        <v>0</v>
      </c>
      <c r="BX78" s="54">
        <f t="shared" si="96"/>
        <v>0</v>
      </c>
      <c r="BY78" s="54">
        <f t="shared" si="97"/>
        <v>0</v>
      </c>
      <c r="BZ78" s="54">
        <f t="shared" si="98"/>
        <v>0</v>
      </c>
      <c r="CA78" s="54">
        <v>0</v>
      </c>
      <c r="CB78" s="54">
        <f t="shared" si="99"/>
        <v>0</v>
      </c>
      <c r="CC78" s="54">
        <f t="shared" si="100"/>
        <v>0</v>
      </c>
      <c r="CD78" s="54">
        <v>0</v>
      </c>
      <c r="CE78" s="54">
        <v>0</v>
      </c>
      <c r="CF78" s="54">
        <v>0</v>
      </c>
      <c r="CG78" s="54">
        <v>0</v>
      </c>
      <c r="CH78" s="54">
        <v>0</v>
      </c>
      <c r="CI78" s="54">
        <v>0</v>
      </c>
      <c r="CJ78" s="54">
        <v>0</v>
      </c>
      <c r="CK78" s="54">
        <v>0</v>
      </c>
      <c r="CL78" s="54">
        <v>0</v>
      </c>
      <c r="CM78" s="54">
        <v>0</v>
      </c>
      <c r="CN78" s="54">
        <v>0</v>
      </c>
      <c r="CO78" s="54">
        <v>0</v>
      </c>
    </row>
    <row r="79" spans="1:93">
      <c r="A79" s="3" t="str">
        <f t="shared" si="78"/>
        <v>FJFZ068Herceptin IV</v>
      </c>
      <c r="B79" s="3" t="s">
        <v>548</v>
      </c>
      <c r="C79" s="3" t="s">
        <v>549</v>
      </c>
      <c r="D79" s="3" t="s">
        <v>7</v>
      </c>
      <c r="E79" s="3" t="s">
        <v>8</v>
      </c>
      <c r="F79" s="3" t="s">
        <v>40</v>
      </c>
      <c r="G79" s="3" t="s">
        <v>41</v>
      </c>
      <c r="H79" s="3" t="s">
        <v>28</v>
      </c>
      <c r="I79" s="3" t="s">
        <v>29</v>
      </c>
      <c r="J79" s="3" t="s">
        <v>562</v>
      </c>
      <c r="K79" s="3" t="s">
        <v>544</v>
      </c>
      <c r="L79" s="3" t="s">
        <v>939</v>
      </c>
      <c r="M79" s="3" t="s">
        <v>542</v>
      </c>
      <c r="N79" s="3" t="s">
        <v>11</v>
      </c>
      <c r="O79" s="3" t="s">
        <v>11</v>
      </c>
      <c r="P79" s="3">
        <v>4535.5</v>
      </c>
      <c r="Q79" s="54">
        <v>11.605219738207836</v>
      </c>
      <c r="R79" s="54">
        <v>8.3140392325777963</v>
      </c>
      <c r="S79" s="54">
        <v>7.7339441489993712</v>
      </c>
      <c r="T79" s="54">
        <v>5.461254254548872</v>
      </c>
      <c r="U79" s="54">
        <v>4.9759589386925516</v>
      </c>
      <c r="V79" s="54">
        <v>8.6626410588870915</v>
      </c>
      <c r="W79" s="54">
        <v>27.653203119785005</v>
      </c>
      <c r="X79" s="54">
        <v>19.099854252128516</v>
      </c>
      <c r="Y79" s="54">
        <v>46.753057371913521</v>
      </c>
      <c r="Z79" s="54">
        <v>27</v>
      </c>
      <c r="AA79" s="54">
        <v>18</v>
      </c>
      <c r="AB79" s="54">
        <v>27</v>
      </c>
      <c r="AC79" s="54">
        <v>34</v>
      </c>
      <c r="AD79" s="54">
        <v>0</v>
      </c>
      <c r="AE79" s="54">
        <v>0</v>
      </c>
      <c r="AF79" s="54">
        <f t="shared" si="79"/>
        <v>72</v>
      </c>
      <c r="AG79" s="54">
        <f t="shared" si="80"/>
        <v>34</v>
      </c>
      <c r="AH79" s="54">
        <f t="shared" si="81"/>
        <v>106</v>
      </c>
      <c r="AI79" s="54">
        <v>52635.474122641644</v>
      </c>
      <c r="AJ79" s="54">
        <v>37708.324939356593</v>
      </c>
      <c r="AK79" s="54">
        <v>35077.303687786647</v>
      </c>
      <c r="AL79" s="54">
        <v>24769.518671506408</v>
      </c>
      <c r="AM79" s="54">
        <v>22568.461766440068</v>
      </c>
      <c r="AN79" s="54">
        <v>39289.408522582402</v>
      </c>
      <c r="AO79" s="54">
        <v>125421.10274978488</v>
      </c>
      <c r="AP79" s="54">
        <v>86627.388960528886</v>
      </c>
      <c r="AQ79" s="54">
        <v>212048.49171031377</v>
      </c>
      <c r="AR79" s="54">
        <f t="shared" si="82"/>
        <v>122458.5</v>
      </c>
      <c r="AS79" s="54">
        <f t="shared" si="83"/>
        <v>81639</v>
      </c>
      <c r="AT79" s="54">
        <f t="shared" si="84"/>
        <v>122458.5</v>
      </c>
      <c r="AU79" s="54">
        <f t="shared" si="85"/>
        <v>154207</v>
      </c>
      <c r="AV79" s="54">
        <f t="shared" si="86"/>
        <v>0</v>
      </c>
      <c r="AW79" s="54">
        <f t="shared" si="87"/>
        <v>0</v>
      </c>
      <c r="AX79" s="54">
        <f t="shared" si="88"/>
        <v>326556</v>
      </c>
      <c r="AY79" s="54">
        <f t="shared" si="89"/>
        <v>154207</v>
      </c>
      <c r="AZ79" s="54">
        <f t="shared" si="90"/>
        <v>480763</v>
      </c>
      <c r="BA79" s="54">
        <f t="shared" si="76"/>
        <v>5.461254254548872</v>
      </c>
      <c r="BB79" s="54">
        <f t="shared" si="77"/>
        <v>34</v>
      </c>
      <c r="BC79" s="54"/>
      <c r="BD79" s="54"/>
      <c r="BE79" s="54">
        <f t="shared" si="91"/>
        <v>0</v>
      </c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>
        <f t="shared" si="94"/>
        <v>85796.541666666672</v>
      </c>
      <c r="BW79" s="54">
        <f t="shared" si="95"/>
        <v>644041</v>
      </c>
      <c r="BX79" s="54">
        <f t="shared" si="96"/>
        <v>-36284</v>
      </c>
      <c r="BY79" s="54">
        <f t="shared" si="97"/>
        <v>142</v>
      </c>
      <c r="BZ79" s="54">
        <f t="shared" si="98"/>
        <v>-8</v>
      </c>
      <c r="CA79" s="54">
        <v>0</v>
      </c>
      <c r="CB79" s="54">
        <f t="shared" si="99"/>
        <v>30</v>
      </c>
      <c r="CC79" s="54">
        <f t="shared" si="100"/>
        <v>18.916666666666668</v>
      </c>
      <c r="CD79" s="54">
        <v>30</v>
      </c>
      <c r="CE79" s="54">
        <v>3</v>
      </c>
      <c r="CF79" s="54">
        <v>16</v>
      </c>
      <c r="CG79" s="54">
        <v>16</v>
      </c>
      <c r="CH79" s="54">
        <v>12</v>
      </c>
      <c r="CI79" s="54">
        <v>16</v>
      </c>
      <c r="CJ79" s="54">
        <v>30</v>
      </c>
      <c r="CK79" s="54">
        <v>30</v>
      </c>
      <c r="CL79" s="54">
        <v>82</v>
      </c>
      <c r="CM79" s="54">
        <v>-50</v>
      </c>
      <c r="CN79" s="54">
        <v>18</v>
      </c>
      <c r="CO79" s="54">
        <v>24</v>
      </c>
    </row>
    <row r="80" spans="1:93">
      <c r="A80" s="3" t="str">
        <f t="shared" si="78"/>
        <v>FJFZ068Herceptin SC</v>
      </c>
      <c r="B80" s="3" t="s">
        <v>548</v>
      </c>
      <c r="C80" s="3" t="s">
        <v>549</v>
      </c>
      <c r="D80" s="3" t="s">
        <v>7</v>
      </c>
      <c r="E80" s="3" t="s">
        <v>8</v>
      </c>
      <c r="F80" s="3" t="s">
        <v>40</v>
      </c>
      <c r="G80" s="3" t="s">
        <v>41</v>
      </c>
      <c r="H80" s="3" t="s">
        <v>28</v>
      </c>
      <c r="I80" s="3" t="s">
        <v>29</v>
      </c>
      <c r="J80" s="3" t="s">
        <v>562</v>
      </c>
      <c r="K80" s="3" t="s">
        <v>544</v>
      </c>
      <c r="L80" s="3" t="s">
        <v>939</v>
      </c>
      <c r="M80" s="3" t="s">
        <v>542</v>
      </c>
      <c r="N80" s="3" t="s">
        <v>12</v>
      </c>
      <c r="O80" s="3" t="s">
        <v>12</v>
      </c>
      <c r="P80" s="3">
        <v>3444.49</v>
      </c>
      <c r="Q80" s="54">
        <v>1.2869445629604544E-7</v>
      </c>
      <c r="R80" s="54">
        <v>1.1923834167284972E-7</v>
      </c>
      <c r="S80" s="54">
        <v>1.8086442832285226E-7</v>
      </c>
      <c r="T80" s="54">
        <v>1.8512626147397511E-7</v>
      </c>
      <c r="U80" s="54">
        <v>1.6668434004097236E-7</v>
      </c>
      <c r="V80" s="54">
        <v>2.193921721933052E-7</v>
      </c>
      <c r="W80" s="54">
        <v>4.2879722629174739E-7</v>
      </c>
      <c r="X80" s="54">
        <v>5.7120277370825267E-7</v>
      </c>
      <c r="Y80" s="54">
        <v>1.0000000000000002E-6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f t="shared" si="79"/>
        <v>0</v>
      </c>
      <c r="AG80" s="54">
        <f t="shared" si="80"/>
        <v>0</v>
      </c>
      <c r="AH80" s="54">
        <f t="shared" si="81"/>
        <v>0</v>
      </c>
      <c r="AI80" s="54">
        <v>4.4328676776716558E-4</v>
      </c>
      <c r="AJ80" s="54">
        <v>4.1071527550871412E-4</v>
      </c>
      <c r="AK80" s="54">
        <v>6.2298571471378138E-4</v>
      </c>
      <c r="AL80" s="54">
        <v>6.3766555638449256E-4</v>
      </c>
      <c r="AM80" s="54">
        <v>5.7414254242772885E-4</v>
      </c>
      <c r="AN80" s="54">
        <v>7.5569414319811776E-4</v>
      </c>
      <c r="AO80" s="54">
        <v>1.476987757989661E-3</v>
      </c>
      <c r="AP80" s="54">
        <v>1.9675022420103392E-3</v>
      </c>
      <c r="AQ80" s="54">
        <v>3.4444900000000001E-3</v>
      </c>
      <c r="AR80" s="54">
        <f t="shared" si="82"/>
        <v>0</v>
      </c>
      <c r="AS80" s="54">
        <f t="shared" si="83"/>
        <v>0</v>
      </c>
      <c r="AT80" s="54">
        <f t="shared" si="84"/>
        <v>0</v>
      </c>
      <c r="AU80" s="54">
        <f t="shared" si="85"/>
        <v>0</v>
      </c>
      <c r="AV80" s="54">
        <f t="shared" si="86"/>
        <v>0</v>
      </c>
      <c r="AW80" s="54">
        <f t="shared" si="87"/>
        <v>0</v>
      </c>
      <c r="AX80" s="54">
        <f t="shared" si="88"/>
        <v>0</v>
      </c>
      <c r="AY80" s="54">
        <f t="shared" si="89"/>
        <v>0</v>
      </c>
      <c r="AZ80" s="54">
        <f t="shared" si="90"/>
        <v>0</v>
      </c>
      <c r="BA80" s="54">
        <f t="shared" si="76"/>
        <v>1.8512626147397511E-7</v>
      </c>
      <c r="BB80" s="54">
        <f t="shared" si="77"/>
        <v>0</v>
      </c>
      <c r="BC80" s="54"/>
      <c r="BD80" s="54"/>
      <c r="BE80" s="54">
        <f t="shared" si="91"/>
        <v>0</v>
      </c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>
        <f t="shared" si="94"/>
        <v>0</v>
      </c>
      <c r="BW80" s="54">
        <f t="shared" si="95"/>
        <v>0</v>
      </c>
      <c r="BX80" s="54">
        <f t="shared" si="96"/>
        <v>0</v>
      </c>
      <c r="BY80" s="54">
        <f t="shared" si="97"/>
        <v>0</v>
      </c>
      <c r="BZ80" s="54">
        <f t="shared" si="98"/>
        <v>0</v>
      </c>
      <c r="CA80" s="54">
        <v>0</v>
      </c>
      <c r="CB80" s="54">
        <f t="shared" si="99"/>
        <v>0</v>
      </c>
      <c r="CC80" s="54">
        <f t="shared" si="100"/>
        <v>0</v>
      </c>
      <c r="CD80" s="54">
        <v>0</v>
      </c>
      <c r="CE80" s="54">
        <v>0</v>
      </c>
      <c r="CF80" s="54">
        <v>0</v>
      </c>
      <c r="CG80" s="54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0</v>
      </c>
      <c r="CM80" s="54">
        <v>0</v>
      </c>
      <c r="CN80" s="54">
        <v>0</v>
      </c>
      <c r="CO80" s="54">
        <v>0</v>
      </c>
    </row>
    <row r="81" spans="1:93">
      <c r="A81" s="3" t="str">
        <f t="shared" si="78"/>
        <v>FJFZ068Itovebi 3mg</v>
      </c>
      <c r="B81" s="3" t="s">
        <v>548</v>
      </c>
      <c r="C81" s="3" t="s">
        <v>549</v>
      </c>
      <c r="D81" s="3" t="s">
        <v>7</v>
      </c>
      <c r="E81" s="3" t="s">
        <v>8</v>
      </c>
      <c r="F81" s="3" t="s">
        <v>40</v>
      </c>
      <c r="G81" s="3" t="s">
        <v>41</v>
      </c>
      <c r="H81" s="3" t="s">
        <v>28</v>
      </c>
      <c r="I81" s="3" t="s">
        <v>29</v>
      </c>
      <c r="J81" s="3" t="s">
        <v>562</v>
      </c>
      <c r="K81" s="3" t="s">
        <v>544</v>
      </c>
      <c r="L81" s="3" t="s">
        <v>939</v>
      </c>
      <c r="M81" s="3" t="s">
        <v>542</v>
      </c>
      <c r="N81" s="3" t="s">
        <v>13</v>
      </c>
      <c r="O81" s="3" t="s">
        <v>14</v>
      </c>
      <c r="P81" s="3">
        <v>3566.02</v>
      </c>
      <c r="Q81" s="54">
        <v>0.45822394733012117</v>
      </c>
      <c r="R81" s="54">
        <v>0.52319699989259583</v>
      </c>
      <c r="S81" s="54">
        <v>1.0589670146522978</v>
      </c>
      <c r="T81" s="54">
        <v>1.0719884064407192</v>
      </c>
      <c r="U81" s="54">
        <v>1.3032503730485203</v>
      </c>
      <c r="V81" s="54">
        <v>1.6596976340090006</v>
      </c>
      <c r="W81" s="54">
        <v>2.0403879618750147</v>
      </c>
      <c r="X81" s="54">
        <v>4.0349364134982402</v>
      </c>
      <c r="Y81" s="54">
        <v>6.0753243753732544</v>
      </c>
      <c r="Z81" s="54">
        <v>0</v>
      </c>
      <c r="AA81" s="54">
        <v>0</v>
      </c>
      <c r="AB81" s="54">
        <v>0</v>
      </c>
      <c r="AC81" s="54">
        <v>0</v>
      </c>
      <c r="AD81" s="54">
        <v>0</v>
      </c>
      <c r="AE81" s="54">
        <v>0</v>
      </c>
      <c r="AF81" s="54">
        <f t="shared" si="79"/>
        <v>0</v>
      </c>
      <c r="AG81" s="54">
        <f t="shared" si="80"/>
        <v>0</v>
      </c>
      <c r="AH81" s="54">
        <f t="shared" si="81"/>
        <v>0</v>
      </c>
      <c r="AI81" s="54">
        <v>1634.0357606581588</v>
      </c>
      <c r="AJ81" s="54">
        <v>1865.7309655569943</v>
      </c>
      <c r="AK81" s="54">
        <v>3776.2975535903865</v>
      </c>
      <c r="AL81" s="54">
        <v>3822.7320971357335</v>
      </c>
      <c r="AM81" s="54">
        <v>4647.4168952984837</v>
      </c>
      <c r="AN81" s="54">
        <v>5918.5149568287761</v>
      </c>
      <c r="AO81" s="54">
        <v>7276.0642798055396</v>
      </c>
      <c r="AP81" s="54">
        <v>14388.663949262993</v>
      </c>
      <c r="AQ81" s="54">
        <v>21664.728229068533</v>
      </c>
      <c r="AR81" s="54">
        <f t="shared" si="82"/>
        <v>0</v>
      </c>
      <c r="AS81" s="54">
        <f t="shared" si="83"/>
        <v>0</v>
      </c>
      <c r="AT81" s="54">
        <f t="shared" si="84"/>
        <v>0</v>
      </c>
      <c r="AU81" s="54">
        <f t="shared" si="85"/>
        <v>0</v>
      </c>
      <c r="AV81" s="54">
        <f t="shared" si="86"/>
        <v>0</v>
      </c>
      <c r="AW81" s="54">
        <f t="shared" si="87"/>
        <v>0</v>
      </c>
      <c r="AX81" s="54">
        <f t="shared" si="88"/>
        <v>0</v>
      </c>
      <c r="AY81" s="54">
        <f t="shared" si="89"/>
        <v>0</v>
      </c>
      <c r="AZ81" s="54">
        <f t="shared" si="90"/>
        <v>0</v>
      </c>
      <c r="BA81" s="54">
        <f t="shared" si="76"/>
        <v>1.0719884064407192</v>
      </c>
      <c r="BB81" s="54">
        <f t="shared" si="77"/>
        <v>0</v>
      </c>
      <c r="BC81" s="54"/>
      <c r="BD81" s="54"/>
      <c r="BE81" s="54">
        <f t="shared" si="91"/>
        <v>0</v>
      </c>
      <c r="BF81" s="54"/>
      <c r="BG81" s="54"/>
      <c r="BH81" s="54"/>
      <c r="BI81" s="54"/>
      <c r="BJ81" s="54"/>
      <c r="BK81" s="54"/>
      <c r="BL81" s="54">
        <v>0</v>
      </c>
      <c r="BM81" s="54">
        <v>0</v>
      </c>
      <c r="BN81" s="54">
        <f t="shared" ref="BN81:BN82" si="111">AVERAGE(BP81:BR81)</f>
        <v>0</v>
      </c>
      <c r="BO81" s="54">
        <f t="shared" ref="BO81:BO82" si="112">SUM(BS81:BU81)/1</f>
        <v>0</v>
      </c>
      <c r="BP81" s="54">
        <v>0</v>
      </c>
      <c r="BQ81" s="54">
        <v>0</v>
      </c>
      <c r="BR81" s="54">
        <v>0</v>
      </c>
      <c r="BS81" s="54">
        <v>0</v>
      </c>
      <c r="BT81" s="54">
        <v>0</v>
      </c>
      <c r="BU81" s="54">
        <v>0</v>
      </c>
      <c r="BV81" s="54">
        <f t="shared" si="94"/>
        <v>0</v>
      </c>
      <c r="BW81" s="54">
        <f t="shared" si="95"/>
        <v>0</v>
      </c>
      <c r="BX81" s="54">
        <f t="shared" si="96"/>
        <v>0</v>
      </c>
      <c r="BY81" s="54">
        <f t="shared" si="97"/>
        <v>0</v>
      </c>
      <c r="BZ81" s="54">
        <f t="shared" si="98"/>
        <v>0</v>
      </c>
      <c r="CA81" s="54">
        <v>0</v>
      </c>
      <c r="CB81" s="54">
        <f t="shared" si="99"/>
        <v>0</v>
      </c>
      <c r="CC81" s="54">
        <f t="shared" si="100"/>
        <v>0</v>
      </c>
      <c r="CD81" s="54">
        <v>0</v>
      </c>
      <c r="CE81" s="54">
        <v>0</v>
      </c>
      <c r="CF81" s="54">
        <v>0</v>
      </c>
      <c r="CG81" s="54">
        <v>0</v>
      </c>
      <c r="CH81" s="54">
        <v>0</v>
      </c>
      <c r="CI81" s="54">
        <v>0</v>
      </c>
      <c r="CJ81" s="54">
        <v>0</v>
      </c>
      <c r="CK81" s="54">
        <v>0</v>
      </c>
      <c r="CL81" s="54">
        <v>0</v>
      </c>
      <c r="CM81" s="54">
        <v>0</v>
      </c>
      <c r="CN81" s="54">
        <v>0</v>
      </c>
      <c r="CO81" s="54">
        <v>0</v>
      </c>
    </row>
    <row r="82" spans="1:93">
      <c r="A82" s="3" t="str">
        <f t="shared" si="78"/>
        <v>FJFZ068Itovebi 9mg</v>
      </c>
      <c r="B82" s="3" t="s">
        <v>548</v>
      </c>
      <c r="C82" s="3" t="s">
        <v>549</v>
      </c>
      <c r="D82" s="3" t="s">
        <v>7</v>
      </c>
      <c r="E82" s="3" t="s">
        <v>8</v>
      </c>
      <c r="F82" s="3" t="s">
        <v>40</v>
      </c>
      <c r="G82" s="3" t="s">
        <v>41</v>
      </c>
      <c r="H82" s="3" t="s">
        <v>28</v>
      </c>
      <c r="I82" s="3" t="s">
        <v>29</v>
      </c>
      <c r="J82" s="3" t="s">
        <v>562</v>
      </c>
      <c r="K82" s="3" t="s">
        <v>544</v>
      </c>
      <c r="L82" s="3" t="s">
        <v>939</v>
      </c>
      <c r="M82" s="3" t="s">
        <v>542</v>
      </c>
      <c r="N82" s="3" t="s">
        <v>13</v>
      </c>
      <c r="O82" s="3" t="s">
        <v>15</v>
      </c>
      <c r="P82" s="3">
        <v>10698.05</v>
      </c>
      <c r="Q82" s="54"/>
      <c r="R82" s="54"/>
      <c r="S82" s="54"/>
      <c r="T82" s="54"/>
      <c r="U82" s="54"/>
      <c r="V82" s="54"/>
      <c r="W82" s="54">
        <v>0</v>
      </c>
      <c r="X82" s="54">
        <v>0</v>
      </c>
      <c r="Y82" s="54">
        <v>0</v>
      </c>
      <c r="Z82" s="54">
        <v>0</v>
      </c>
      <c r="AA82" s="54">
        <v>0</v>
      </c>
      <c r="AB82" s="54">
        <v>0</v>
      </c>
      <c r="AC82" s="54">
        <v>0</v>
      </c>
      <c r="AD82" s="54">
        <v>0</v>
      </c>
      <c r="AE82" s="54">
        <v>0</v>
      </c>
      <c r="AF82" s="54">
        <f t="shared" si="79"/>
        <v>0</v>
      </c>
      <c r="AG82" s="54">
        <f t="shared" si="80"/>
        <v>0</v>
      </c>
      <c r="AH82" s="54">
        <f t="shared" si="81"/>
        <v>0</v>
      </c>
      <c r="AI82" s="54"/>
      <c r="AJ82" s="54"/>
      <c r="AK82" s="54"/>
      <c r="AL82" s="54"/>
      <c r="AM82" s="54"/>
      <c r="AN82" s="54"/>
      <c r="AO82" s="54">
        <v>0</v>
      </c>
      <c r="AP82" s="54">
        <v>0</v>
      </c>
      <c r="AQ82" s="54">
        <v>0</v>
      </c>
      <c r="AR82" s="54">
        <f t="shared" si="82"/>
        <v>0</v>
      </c>
      <c r="AS82" s="54">
        <f t="shared" si="83"/>
        <v>0</v>
      </c>
      <c r="AT82" s="54">
        <f t="shared" si="84"/>
        <v>0</v>
      </c>
      <c r="AU82" s="54">
        <f t="shared" si="85"/>
        <v>0</v>
      </c>
      <c r="AV82" s="54">
        <f t="shared" si="86"/>
        <v>0</v>
      </c>
      <c r="AW82" s="54">
        <f t="shared" si="87"/>
        <v>0</v>
      </c>
      <c r="AX82" s="54">
        <f t="shared" si="88"/>
        <v>0</v>
      </c>
      <c r="AY82" s="54">
        <f t="shared" si="89"/>
        <v>0</v>
      </c>
      <c r="AZ82" s="54">
        <f t="shared" si="90"/>
        <v>0</v>
      </c>
      <c r="BA82" s="54">
        <f t="shared" si="76"/>
        <v>0</v>
      </c>
      <c r="BB82" s="54">
        <f t="shared" si="77"/>
        <v>0</v>
      </c>
      <c r="BC82" s="54"/>
      <c r="BD82" s="54"/>
      <c r="BE82" s="54">
        <f t="shared" si="91"/>
        <v>0</v>
      </c>
      <c r="BF82" s="54"/>
      <c r="BG82" s="54"/>
      <c r="BH82" s="54"/>
      <c r="BI82" s="54"/>
      <c r="BJ82" s="54"/>
      <c r="BK82" s="54"/>
      <c r="BL82" s="54">
        <v>0</v>
      </c>
      <c r="BM82" s="54">
        <v>0</v>
      </c>
      <c r="BN82" s="54">
        <f t="shared" si="111"/>
        <v>0</v>
      </c>
      <c r="BO82" s="54">
        <f t="shared" si="112"/>
        <v>0</v>
      </c>
      <c r="BP82" s="54">
        <v>0</v>
      </c>
      <c r="BQ82" s="54">
        <v>0</v>
      </c>
      <c r="BR82" s="54">
        <v>0</v>
      </c>
      <c r="BS82" s="54">
        <v>0</v>
      </c>
      <c r="BT82" s="54">
        <v>0</v>
      </c>
      <c r="BU82" s="54">
        <v>0</v>
      </c>
      <c r="BV82" s="54">
        <f t="shared" si="94"/>
        <v>0</v>
      </c>
      <c r="BW82" s="54">
        <f t="shared" si="95"/>
        <v>0</v>
      </c>
      <c r="BX82" s="54">
        <f t="shared" si="96"/>
        <v>0</v>
      </c>
      <c r="BY82" s="54">
        <f t="shared" si="97"/>
        <v>0</v>
      </c>
      <c r="BZ82" s="54">
        <f t="shared" si="98"/>
        <v>0</v>
      </c>
      <c r="CA82" s="54">
        <v>0</v>
      </c>
      <c r="CB82" s="54">
        <f t="shared" si="99"/>
        <v>0</v>
      </c>
      <c r="CC82" s="54">
        <f t="shared" si="100"/>
        <v>0</v>
      </c>
      <c r="CD82" s="54">
        <v>0</v>
      </c>
      <c r="CE82" s="54">
        <v>0</v>
      </c>
      <c r="CF82" s="54">
        <v>0</v>
      </c>
      <c r="CG82" s="54">
        <v>0</v>
      </c>
      <c r="CH82" s="54">
        <v>0</v>
      </c>
      <c r="CI82" s="54">
        <v>0</v>
      </c>
      <c r="CJ82" s="54">
        <v>0</v>
      </c>
      <c r="CK82" s="54">
        <v>0</v>
      </c>
      <c r="CL82" s="54">
        <v>0</v>
      </c>
      <c r="CM82" s="54">
        <v>0</v>
      </c>
      <c r="CN82" s="54">
        <v>0</v>
      </c>
      <c r="CO82" s="54">
        <v>0</v>
      </c>
    </row>
    <row r="83" spans="1:93">
      <c r="A83" s="3" t="str">
        <f t="shared" si="78"/>
        <v>FJFZ068Perjeta</v>
      </c>
      <c r="B83" s="3" t="s">
        <v>548</v>
      </c>
      <c r="C83" s="3" t="s">
        <v>549</v>
      </c>
      <c r="D83" s="3" t="s">
        <v>7</v>
      </c>
      <c r="E83" s="3" t="s">
        <v>8</v>
      </c>
      <c r="F83" s="3" t="s">
        <v>40</v>
      </c>
      <c r="G83" s="3" t="s">
        <v>41</v>
      </c>
      <c r="H83" s="3" t="s">
        <v>28</v>
      </c>
      <c r="I83" s="3" t="s">
        <v>29</v>
      </c>
      <c r="J83" s="3" t="s">
        <v>562</v>
      </c>
      <c r="K83" s="3" t="s">
        <v>544</v>
      </c>
      <c r="L83" s="3" t="s">
        <v>939</v>
      </c>
      <c r="M83" s="3" t="s">
        <v>542</v>
      </c>
      <c r="N83" s="3" t="s">
        <v>16</v>
      </c>
      <c r="O83" s="3" t="s">
        <v>16</v>
      </c>
      <c r="P83" s="3">
        <v>3985.87</v>
      </c>
      <c r="Q83" s="54">
        <v>4.6704920230082339</v>
      </c>
      <c r="R83" s="54">
        <v>3.9452347668773933</v>
      </c>
      <c r="S83" s="54">
        <v>5.9880412772432399</v>
      </c>
      <c r="T83" s="54">
        <v>3.6183990299721493</v>
      </c>
      <c r="U83" s="54">
        <v>4.3917610125348885</v>
      </c>
      <c r="V83" s="54">
        <v>5.0402352888302886</v>
      </c>
      <c r="W83" s="54">
        <v>14.603768067128868</v>
      </c>
      <c r="X83" s="54">
        <v>13.050395331337327</v>
      </c>
      <c r="Y83" s="54">
        <v>27.654163398466196</v>
      </c>
      <c r="Z83" s="54">
        <v>3</v>
      </c>
      <c r="AA83" s="54">
        <v>10</v>
      </c>
      <c r="AB83" s="54">
        <v>0</v>
      </c>
      <c r="AC83" s="54">
        <v>2</v>
      </c>
      <c r="AD83" s="54">
        <v>0</v>
      </c>
      <c r="AE83" s="54">
        <v>0</v>
      </c>
      <c r="AF83" s="54">
        <f t="shared" si="79"/>
        <v>13</v>
      </c>
      <c r="AG83" s="54">
        <f t="shared" si="80"/>
        <v>2</v>
      </c>
      <c r="AH83" s="54">
        <f t="shared" si="81"/>
        <v>15</v>
      </c>
      <c r="AI83" s="54">
        <v>18615.974039747827</v>
      </c>
      <c r="AJ83" s="54">
        <v>15725.192900253594</v>
      </c>
      <c r="AK83" s="54">
        <v>23867.554085725511</v>
      </c>
      <c r="AL83" s="54">
        <v>14422.468141595089</v>
      </c>
      <c r="AM83" s="54">
        <v>17504.988467032435</v>
      </c>
      <c r="AN83" s="54">
        <v>20089.722630689983</v>
      </c>
      <c r="AO83" s="54">
        <v>58208.721025726933</v>
      </c>
      <c r="AP83" s="54">
        <v>52017.179239317506</v>
      </c>
      <c r="AQ83" s="54">
        <v>110225.90026504445</v>
      </c>
      <c r="AR83" s="54">
        <f t="shared" si="82"/>
        <v>11957.61</v>
      </c>
      <c r="AS83" s="54">
        <f t="shared" si="83"/>
        <v>39858.699999999997</v>
      </c>
      <c r="AT83" s="54">
        <f t="shared" si="84"/>
        <v>0</v>
      </c>
      <c r="AU83" s="54">
        <f t="shared" si="85"/>
        <v>7971.74</v>
      </c>
      <c r="AV83" s="54">
        <f t="shared" si="86"/>
        <v>0</v>
      </c>
      <c r="AW83" s="54">
        <f t="shared" si="87"/>
        <v>0</v>
      </c>
      <c r="AX83" s="54">
        <f t="shared" si="88"/>
        <v>51816.31</v>
      </c>
      <c r="AY83" s="54">
        <f t="shared" si="89"/>
        <v>7971.74</v>
      </c>
      <c r="AZ83" s="54">
        <f t="shared" si="90"/>
        <v>59788.049999999996</v>
      </c>
      <c r="BA83" s="54">
        <f t="shared" si="76"/>
        <v>3.6183990299721493</v>
      </c>
      <c r="BB83" s="54">
        <f t="shared" si="77"/>
        <v>2</v>
      </c>
      <c r="BC83" s="54"/>
      <c r="BD83" s="54"/>
      <c r="BE83" s="54">
        <f t="shared" si="91"/>
        <v>0</v>
      </c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>
        <f t="shared" si="94"/>
        <v>30558.336666666666</v>
      </c>
      <c r="BW83" s="54">
        <f t="shared" si="95"/>
        <v>139505.44999999998</v>
      </c>
      <c r="BX83" s="54">
        <f t="shared" si="96"/>
        <v>83703.27</v>
      </c>
      <c r="BY83" s="54">
        <f t="shared" si="97"/>
        <v>35</v>
      </c>
      <c r="BZ83" s="54">
        <f t="shared" si="98"/>
        <v>21</v>
      </c>
      <c r="CA83" s="54">
        <v>0</v>
      </c>
      <c r="CB83" s="54">
        <f t="shared" si="99"/>
        <v>18</v>
      </c>
      <c r="CC83" s="54">
        <f t="shared" si="100"/>
        <v>7.666666666666667</v>
      </c>
      <c r="CD83" s="54">
        <v>1</v>
      </c>
      <c r="CE83" s="54">
        <v>6</v>
      </c>
      <c r="CF83" s="54">
        <v>7</v>
      </c>
      <c r="CG83" s="54">
        <v>11</v>
      </c>
      <c r="CH83" s="54">
        <v>6</v>
      </c>
      <c r="CI83" s="54">
        <v>5</v>
      </c>
      <c r="CJ83" s="54">
        <v>18</v>
      </c>
      <c r="CK83" s="54">
        <v>7</v>
      </c>
      <c r="CL83" s="54">
        <v>10</v>
      </c>
      <c r="CM83" s="54">
        <v>5</v>
      </c>
      <c r="CN83" s="54">
        <v>10</v>
      </c>
      <c r="CO83" s="54">
        <v>6</v>
      </c>
    </row>
    <row r="84" spans="1:93">
      <c r="A84" s="3" t="str">
        <f t="shared" si="78"/>
        <v>FJFZ068Phesgo 10ml</v>
      </c>
      <c r="B84" s="3" t="s">
        <v>548</v>
      </c>
      <c r="C84" s="3" t="s">
        <v>549</v>
      </c>
      <c r="D84" s="3" t="s">
        <v>7</v>
      </c>
      <c r="E84" s="3" t="s">
        <v>8</v>
      </c>
      <c r="F84" s="3" t="s">
        <v>40</v>
      </c>
      <c r="G84" s="3" t="s">
        <v>41</v>
      </c>
      <c r="H84" s="3" t="s">
        <v>28</v>
      </c>
      <c r="I84" s="3" t="s">
        <v>29</v>
      </c>
      <c r="J84" s="3" t="s">
        <v>562</v>
      </c>
      <c r="K84" s="3" t="s">
        <v>544</v>
      </c>
      <c r="L84" s="3" t="s">
        <v>939</v>
      </c>
      <c r="M84" s="3" t="s">
        <v>542</v>
      </c>
      <c r="N84" s="3" t="s">
        <v>17</v>
      </c>
      <c r="O84" s="3" t="s">
        <v>18</v>
      </c>
      <c r="P84" s="3">
        <v>6232.07</v>
      </c>
      <c r="Q84" s="54">
        <v>9.1542059345963693</v>
      </c>
      <c r="R84" s="54">
        <v>10.981270651385495</v>
      </c>
      <c r="S84" s="54">
        <v>13.554916288870308</v>
      </c>
      <c r="T84" s="54">
        <v>12.902714180443487</v>
      </c>
      <c r="U84" s="54">
        <v>11.726273735820506</v>
      </c>
      <c r="V84" s="54">
        <v>14.32676176813621</v>
      </c>
      <c r="W84" s="54">
        <v>33.690392874852172</v>
      </c>
      <c r="X84" s="54">
        <v>38.955749684400203</v>
      </c>
      <c r="Y84" s="54">
        <v>72.646142559252382</v>
      </c>
      <c r="Z84" s="54">
        <v>14</v>
      </c>
      <c r="AA84" s="54">
        <v>21</v>
      </c>
      <c r="AB84" s="54">
        <v>4</v>
      </c>
      <c r="AC84" s="54">
        <v>5</v>
      </c>
      <c r="AD84" s="54">
        <v>0</v>
      </c>
      <c r="AE84" s="54">
        <v>0</v>
      </c>
      <c r="AF84" s="54">
        <f t="shared" si="79"/>
        <v>39</v>
      </c>
      <c r="AG84" s="54">
        <f t="shared" si="80"/>
        <v>5</v>
      </c>
      <c r="AH84" s="54">
        <f t="shared" si="81"/>
        <v>44</v>
      </c>
      <c r="AI84" s="54">
        <v>57049.65217881999</v>
      </c>
      <c r="AJ84" s="54">
        <v>68436.04738838</v>
      </c>
      <c r="AK84" s="54">
        <v>84475.18715637998</v>
      </c>
      <c r="AL84" s="54">
        <v>80410.617962516437</v>
      </c>
      <c r="AM84" s="54">
        <v>73078.958760794892</v>
      </c>
      <c r="AN84" s="54">
        <v>89285.382212348632</v>
      </c>
      <c r="AO84" s="54">
        <v>209960.88672357996</v>
      </c>
      <c r="AP84" s="54">
        <v>242774.95893565996</v>
      </c>
      <c r="AQ84" s="54">
        <v>452735.84565923992</v>
      </c>
      <c r="AR84" s="54">
        <f t="shared" si="82"/>
        <v>87248.98</v>
      </c>
      <c r="AS84" s="54">
        <f t="shared" si="83"/>
        <v>130873.47</v>
      </c>
      <c r="AT84" s="54">
        <f t="shared" si="84"/>
        <v>24928.28</v>
      </c>
      <c r="AU84" s="54">
        <f t="shared" si="85"/>
        <v>31160.35</v>
      </c>
      <c r="AV84" s="54">
        <f t="shared" si="86"/>
        <v>0</v>
      </c>
      <c r="AW84" s="54">
        <f t="shared" si="87"/>
        <v>0</v>
      </c>
      <c r="AX84" s="54">
        <f t="shared" si="88"/>
        <v>243050.73</v>
      </c>
      <c r="AY84" s="54">
        <f t="shared" si="89"/>
        <v>31160.35</v>
      </c>
      <c r="AZ84" s="54">
        <f t="shared" si="90"/>
        <v>274211.08</v>
      </c>
      <c r="BA84" s="54">
        <f t="shared" si="76"/>
        <v>12.902714180443487</v>
      </c>
      <c r="BB84" s="54">
        <f t="shared" si="77"/>
        <v>5</v>
      </c>
      <c r="BC84" s="54">
        <f>SUM(CJ84:CL84)</f>
        <v>43</v>
      </c>
      <c r="BD84" s="54">
        <f>SUM(CM84:CO84)</f>
        <v>27</v>
      </c>
      <c r="BE84" s="54">
        <f t="shared" si="91"/>
        <v>44</v>
      </c>
      <c r="BF84" s="54">
        <f t="shared" ref="BF84:BK84" si="113">Z84</f>
        <v>14</v>
      </c>
      <c r="BG84" s="54">
        <f t="shared" si="113"/>
        <v>21</v>
      </c>
      <c r="BH84" s="54">
        <f t="shared" si="113"/>
        <v>4</v>
      </c>
      <c r="BI84" s="54">
        <f t="shared" si="113"/>
        <v>5</v>
      </c>
      <c r="BJ84" s="54">
        <f t="shared" si="113"/>
        <v>0</v>
      </c>
      <c r="BK84" s="54">
        <f t="shared" si="113"/>
        <v>0</v>
      </c>
      <c r="BL84" s="54">
        <v>0</v>
      </c>
      <c r="BM84" s="54">
        <v>0</v>
      </c>
      <c r="BN84" s="54">
        <f t="shared" ref="BN84:BN85" si="114">AVERAGE(BP84:BR84)</f>
        <v>0</v>
      </c>
      <c r="BO84" s="54">
        <f t="shared" ref="BO84:BO85" si="115">SUM(BS84:BU84)/1</f>
        <v>0</v>
      </c>
      <c r="BP84" s="54">
        <v>0</v>
      </c>
      <c r="BQ84" s="54">
        <v>0</v>
      </c>
      <c r="BR84" s="54">
        <v>0</v>
      </c>
      <c r="BS84" s="54">
        <v>0</v>
      </c>
      <c r="BT84" s="54">
        <v>0</v>
      </c>
      <c r="BU84" s="54">
        <v>0</v>
      </c>
      <c r="BV84" s="54">
        <f t="shared" si="94"/>
        <v>62840.039166666669</v>
      </c>
      <c r="BW84" s="54">
        <f t="shared" si="95"/>
        <v>267979.01</v>
      </c>
      <c r="BX84" s="54">
        <f t="shared" si="96"/>
        <v>168265.88999999998</v>
      </c>
      <c r="BY84" s="54">
        <f t="shared" si="97"/>
        <v>43</v>
      </c>
      <c r="BZ84" s="54">
        <f t="shared" si="98"/>
        <v>27</v>
      </c>
      <c r="CA84" s="54">
        <v>13.333333333333334</v>
      </c>
      <c r="CB84" s="54">
        <f t="shared" si="99"/>
        <v>15</v>
      </c>
      <c r="CC84" s="54">
        <f t="shared" si="100"/>
        <v>10.083333333333334</v>
      </c>
      <c r="CD84" s="54">
        <v>3</v>
      </c>
      <c r="CE84" s="54">
        <v>10</v>
      </c>
      <c r="CF84" s="54">
        <v>15</v>
      </c>
      <c r="CG84" s="54">
        <v>10</v>
      </c>
      <c r="CH84" s="54">
        <v>11</v>
      </c>
      <c r="CI84" s="54">
        <v>2</v>
      </c>
      <c r="CJ84" s="54">
        <v>13</v>
      </c>
      <c r="CK84" s="54">
        <v>12</v>
      </c>
      <c r="CL84" s="54">
        <v>18</v>
      </c>
      <c r="CM84" s="54">
        <v>11</v>
      </c>
      <c r="CN84" s="54">
        <v>9</v>
      </c>
      <c r="CO84" s="54">
        <v>7</v>
      </c>
    </row>
    <row r="85" spans="1:93">
      <c r="A85" s="3" t="str">
        <f t="shared" si="78"/>
        <v>FJFZ068Phesgo 15ml</v>
      </c>
      <c r="B85" s="3" t="s">
        <v>548</v>
      </c>
      <c r="C85" s="3" t="s">
        <v>549</v>
      </c>
      <c r="D85" s="3" t="s">
        <v>7</v>
      </c>
      <c r="E85" s="3" t="s">
        <v>8</v>
      </c>
      <c r="F85" s="3" t="s">
        <v>40</v>
      </c>
      <c r="G85" s="3" t="s">
        <v>41</v>
      </c>
      <c r="H85" s="3" t="s">
        <v>28</v>
      </c>
      <c r="I85" s="3" t="s">
        <v>29</v>
      </c>
      <c r="J85" s="3" t="s">
        <v>562</v>
      </c>
      <c r="K85" s="3" t="s">
        <v>544</v>
      </c>
      <c r="L85" s="3" t="s">
        <v>939</v>
      </c>
      <c r="M85" s="3" t="s">
        <v>542</v>
      </c>
      <c r="N85" s="3" t="s">
        <v>17</v>
      </c>
      <c r="O85" s="3" t="s">
        <v>19</v>
      </c>
      <c r="P85" s="3">
        <v>8489.27</v>
      </c>
      <c r="Q85" s="54">
        <v>2</v>
      </c>
      <c r="R85" s="54">
        <v>1.1779575864591419E-6</v>
      </c>
      <c r="S85" s="54">
        <v>2</v>
      </c>
      <c r="T85" s="54">
        <v>1</v>
      </c>
      <c r="U85" s="54">
        <v>1</v>
      </c>
      <c r="V85" s="54">
        <v>2</v>
      </c>
      <c r="W85" s="54">
        <v>4.0000011779575866</v>
      </c>
      <c r="X85" s="54">
        <v>4</v>
      </c>
      <c r="Y85" s="54">
        <v>8.0000011779575857</v>
      </c>
      <c r="Z85" s="54">
        <v>1</v>
      </c>
      <c r="AA85" s="54">
        <v>1</v>
      </c>
      <c r="AB85" s="54">
        <v>1</v>
      </c>
      <c r="AC85" s="54">
        <v>1</v>
      </c>
      <c r="AD85" s="54">
        <v>0</v>
      </c>
      <c r="AE85" s="54">
        <v>0</v>
      </c>
      <c r="AF85" s="54">
        <f t="shared" si="79"/>
        <v>3</v>
      </c>
      <c r="AG85" s="54">
        <f t="shared" si="80"/>
        <v>1</v>
      </c>
      <c r="AH85" s="54">
        <f t="shared" si="81"/>
        <v>4</v>
      </c>
      <c r="AI85" s="54">
        <v>16978.54</v>
      </c>
      <c r="AJ85" s="54">
        <v>0.01</v>
      </c>
      <c r="AK85" s="54">
        <v>16978.54</v>
      </c>
      <c r="AL85" s="54">
        <v>8489.27</v>
      </c>
      <c r="AM85" s="54">
        <v>8489.27</v>
      </c>
      <c r="AN85" s="54">
        <v>16978.54</v>
      </c>
      <c r="AO85" s="54">
        <v>33957.089999999997</v>
      </c>
      <c r="AP85" s="54">
        <v>33957.08</v>
      </c>
      <c r="AQ85" s="54">
        <v>67914.17</v>
      </c>
      <c r="AR85" s="54">
        <f t="shared" si="82"/>
        <v>8489.27</v>
      </c>
      <c r="AS85" s="54">
        <f t="shared" si="83"/>
        <v>8489.27</v>
      </c>
      <c r="AT85" s="54">
        <f t="shared" si="84"/>
        <v>8489.27</v>
      </c>
      <c r="AU85" s="54">
        <f t="shared" si="85"/>
        <v>8489.27</v>
      </c>
      <c r="AV85" s="54">
        <f t="shared" si="86"/>
        <v>0</v>
      </c>
      <c r="AW85" s="54">
        <f t="shared" si="87"/>
        <v>0</v>
      </c>
      <c r="AX85" s="54">
        <f t="shared" si="88"/>
        <v>25467.81</v>
      </c>
      <c r="AY85" s="54">
        <f t="shared" si="89"/>
        <v>8489.27</v>
      </c>
      <c r="AZ85" s="54">
        <f t="shared" si="90"/>
        <v>33957.08</v>
      </c>
      <c r="BA85" s="54">
        <f t="shared" si="76"/>
        <v>1</v>
      </c>
      <c r="BB85" s="54">
        <f t="shared" si="77"/>
        <v>1</v>
      </c>
      <c r="BC85" s="54">
        <f>SUM(CJ85:CL85)*2</f>
        <v>6</v>
      </c>
      <c r="BD85" s="54">
        <f>SUM(CM85:CO85)*2</f>
        <v>2</v>
      </c>
      <c r="BE85" s="54">
        <f t="shared" si="91"/>
        <v>8</v>
      </c>
      <c r="BF85" s="54">
        <f t="shared" ref="BF85:BK85" si="116">Z85*2</f>
        <v>2</v>
      </c>
      <c r="BG85" s="54">
        <f t="shared" si="116"/>
        <v>2</v>
      </c>
      <c r="BH85" s="54">
        <f t="shared" si="116"/>
        <v>2</v>
      </c>
      <c r="BI85" s="54">
        <f t="shared" si="116"/>
        <v>2</v>
      </c>
      <c r="BJ85" s="54">
        <f t="shared" si="116"/>
        <v>0</v>
      </c>
      <c r="BK85" s="54">
        <f t="shared" si="116"/>
        <v>0</v>
      </c>
      <c r="BL85" s="54">
        <v>0</v>
      </c>
      <c r="BM85" s="54">
        <v>0</v>
      </c>
      <c r="BN85" s="54">
        <f t="shared" si="114"/>
        <v>1.3333333333333333</v>
      </c>
      <c r="BO85" s="54">
        <f t="shared" si="115"/>
        <v>0</v>
      </c>
      <c r="BP85" s="54">
        <v>2</v>
      </c>
      <c r="BQ85" s="54">
        <v>1</v>
      </c>
      <c r="BR85" s="54">
        <v>1</v>
      </c>
      <c r="BS85" s="54">
        <v>0</v>
      </c>
      <c r="BT85" s="54">
        <v>0</v>
      </c>
      <c r="BU85" s="54">
        <v>0</v>
      </c>
      <c r="BV85" s="54">
        <f t="shared" si="94"/>
        <v>4244.6350000000002</v>
      </c>
      <c r="BW85" s="54">
        <f t="shared" si="95"/>
        <v>25467.81</v>
      </c>
      <c r="BX85" s="54">
        <f t="shared" si="96"/>
        <v>8489.27</v>
      </c>
      <c r="BY85" s="54">
        <f t="shared" si="97"/>
        <v>3</v>
      </c>
      <c r="BZ85" s="54">
        <f t="shared" si="98"/>
        <v>1</v>
      </c>
      <c r="CA85" s="54">
        <v>0</v>
      </c>
      <c r="CB85" s="54">
        <f t="shared" si="99"/>
        <v>1</v>
      </c>
      <c r="CC85" s="54">
        <f t="shared" si="100"/>
        <v>0.5</v>
      </c>
      <c r="CD85" s="54">
        <v>0</v>
      </c>
      <c r="CE85" s="54">
        <v>0</v>
      </c>
      <c r="CF85" s="54">
        <v>0</v>
      </c>
      <c r="CG85" s="54">
        <v>1</v>
      </c>
      <c r="CH85" s="54">
        <v>0</v>
      </c>
      <c r="CI85" s="54">
        <v>1</v>
      </c>
      <c r="CJ85" s="54">
        <v>1</v>
      </c>
      <c r="CK85" s="54">
        <v>1</v>
      </c>
      <c r="CL85" s="54">
        <v>1</v>
      </c>
      <c r="CM85" s="54">
        <v>0</v>
      </c>
      <c r="CN85" s="54">
        <v>0</v>
      </c>
      <c r="CO85" s="54">
        <v>1</v>
      </c>
    </row>
    <row r="86" spans="1:93">
      <c r="A86" s="3" t="str">
        <f t="shared" si="78"/>
        <v>FJFZ069Herceptin IV</v>
      </c>
      <c r="B86" s="3" t="s">
        <v>548</v>
      </c>
      <c r="C86" s="3" t="s">
        <v>549</v>
      </c>
      <c r="D86" s="3" t="s">
        <v>7</v>
      </c>
      <c r="E86" s="3" t="s">
        <v>8</v>
      </c>
      <c r="F86" s="3" t="s">
        <v>42</v>
      </c>
      <c r="G86" s="3" t="s">
        <v>43</v>
      </c>
      <c r="H86" s="3" t="s">
        <v>42</v>
      </c>
      <c r="I86" s="3" t="s">
        <v>43</v>
      </c>
      <c r="J86" s="3" t="s">
        <v>562</v>
      </c>
      <c r="K86" s="3" t="s">
        <v>541</v>
      </c>
      <c r="L86" s="3"/>
      <c r="M86" s="3" t="s">
        <v>542</v>
      </c>
      <c r="N86" s="3" t="s">
        <v>11</v>
      </c>
      <c r="O86" s="3" t="s">
        <v>11</v>
      </c>
      <c r="P86" s="3">
        <v>4535.5</v>
      </c>
      <c r="Q86" s="54">
        <v>13.001334779643972</v>
      </c>
      <c r="R86" s="54">
        <v>9.3142232436979953</v>
      </c>
      <c r="S86" s="54">
        <v>8.6643423663201951</v>
      </c>
      <c r="T86" s="54">
        <v>6.1182464857929322</v>
      </c>
      <c r="U86" s="54">
        <v>5.5745698462487123</v>
      </c>
      <c r="V86" s="54">
        <v>9.7047620831928469</v>
      </c>
      <c r="W86" s="54">
        <v>30.979900389662163</v>
      </c>
      <c r="X86" s="54">
        <v>21.397578415234491</v>
      </c>
      <c r="Y86" s="54">
        <v>52.377478804896654</v>
      </c>
      <c r="Z86" s="54">
        <v>0</v>
      </c>
      <c r="AA86" s="54">
        <v>6</v>
      </c>
      <c r="AB86" s="54">
        <v>36</v>
      </c>
      <c r="AC86" s="54">
        <v>36</v>
      </c>
      <c r="AD86" s="54">
        <v>0</v>
      </c>
      <c r="AE86" s="54">
        <v>0</v>
      </c>
      <c r="AF86" s="54">
        <f t="shared" si="79"/>
        <v>42</v>
      </c>
      <c r="AG86" s="54">
        <f t="shared" si="80"/>
        <v>36</v>
      </c>
      <c r="AH86" s="54">
        <f t="shared" si="81"/>
        <v>78</v>
      </c>
      <c r="AI86" s="54">
        <v>58967.55389307523</v>
      </c>
      <c r="AJ86" s="54">
        <v>42244.659521792251</v>
      </c>
      <c r="AK86" s="54">
        <v>39297.124802445243</v>
      </c>
      <c r="AL86" s="54">
        <v>27749.306936313842</v>
      </c>
      <c r="AM86" s="54">
        <v>25283.461537661035</v>
      </c>
      <c r="AN86" s="54">
        <v>44015.94842832115</v>
      </c>
      <c r="AO86" s="54">
        <v>140509.33821731273</v>
      </c>
      <c r="AP86" s="54">
        <v>97048.71690229603</v>
      </c>
      <c r="AQ86" s="54">
        <v>237558.05511960876</v>
      </c>
      <c r="AR86" s="54">
        <f t="shared" si="82"/>
        <v>0</v>
      </c>
      <c r="AS86" s="54">
        <f t="shared" si="83"/>
        <v>27213</v>
      </c>
      <c r="AT86" s="54">
        <f t="shared" si="84"/>
        <v>163278</v>
      </c>
      <c r="AU86" s="54">
        <f t="shared" si="85"/>
        <v>163278</v>
      </c>
      <c r="AV86" s="54">
        <f t="shared" si="86"/>
        <v>0</v>
      </c>
      <c r="AW86" s="54">
        <f t="shared" si="87"/>
        <v>0</v>
      </c>
      <c r="AX86" s="54">
        <f t="shared" si="88"/>
        <v>190491</v>
      </c>
      <c r="AY86" s="54">
        <f t="shared" si="89"/>
        <v>163278</v>
      </c>
      <c r="AZ86" s="54">
        <f t="shared" si="90"/>
        <v>353769</v>
      </c>
      <c r="BA86" s="54">
        <f t="shared" si="76"/>
        <v>6.1182464857929322</v>
      </c>
      <c r="BB86" s="54">
        <f t="shared" si="77"/>
        <v>36</v>
      </c>
      <c r="BC86" s="54"/>
      <c r="BD86" s="54"/>
      <c r="BE86" s="54">
        <f t="shared" si="91"/>
        <v>0</v>
      </c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>
        <f t="shared" si="94"/>
        <v>219971.75</v>
      </c>
      <c r="BW86" s="54">
        <f t="shared" si="95"/>
        <v>825461</v>
      </c>
      <c r="BX86" s="54">
        <f t="shared" si="96"/>
        <v>453550</v>
      </c>
      <c r="BY86" s="54">
        <f t="shared" si="97"/>
        <v>182</v>
      </c>
      <c r="BZ86" s="54">
        <f t="shared" si="98"/>
        <v>100</v>
      </c>
      <c r="CA86" s="54">
        <v>0</v>
      </c>
      <c r="CB86" s="54">
        <f t="shared" si="99"/>
        <v>112</v>
      </c>
      <c r="CC86" s="54">
        <f t="shared" si="100"/>
        <v>48.5</v>
      </c>
      <c r="CD86" s="54">
        <v>112</v>
      </c>
      <c r="CE86" s="54">
        <v>50</v>
      </c>
      <c r="CF86" s="54">
        <v>50</v>
      </c>
      <c r="CG86" s="54">
        <v>50</v>
      </c>
      <c r="CH86" s="54">
        <v>-12</v>
      </c>
      <c r="CI86" s="54">
        <v>50</v>
      </c>
      <c r="CJ86" s="54">
        <v>46</v>
      </c>
      <c r="CK86" s="54">
        <v>36</v>
      </c>
      <c r="CL86" s="54">
        <v>100</v>
      </c>
      <c r="CM86" s="54">
        <v>0</v>
      </c>
      <c r="CN86" s="54">
        <v>100</v>
      </c>
      <c r="CO86" s="54">
        <v>0</v>
      </c>
    </row>
    <row r="87" spans="1:93">
      <c r="A87" s="3" t="str">
        <f t="shared" si="78"/>
        <v>FJFZ069Herceptin SC</v>
      </c>
      <c r="B87" s="3" t="s">
        <v>548</v>
      </c>
      <c r="C87" s="3" t="s">
        <v>549</v>
      </c>
      <c r="D87" s="3" t="s">
        <v>7</v>
      </c>
      <c r="E87" s="3" t="s">
        <v>8</v>
      </c>
      <c r="F87" s="3" t="s">
        <v>42</v>
      </c>
      <c r="G87" s="3" t="s">
        <v>43</v>
      </c>
      <c r="H87" s="3" t="s">
        <v>42</v>
      </c>
      <c r="I87" s="3" t="s">
        <v>43</v>
      </c>
      <c r="J87" s="3" t="s">
        <v>562</v>
      </c>
      <c r="K87" s="3" t="s">
        <v>541</v>
      </c>
      <c r="L87" s="3"/>
      <c r="M87" s="3" t="s">
        <v>542</v>
      </c>
      <c r="N87" s="3" t="s">
        <v>12</v>
      </c>
      <c r="O87" s="3" t="s">
        <v>12</v>
      </c>
      <c r="P87" s="3">
        <v>3444.49</v>
      </c>
      <c r="Q87" s="54">
        <v>1.2869445629604544E-7</v>
      </c>
      <c r="R87" s="54">
        <v>1.1923834167284972E-7</v>
      </c>
      <c r="S87" s="54">
        <v>1.8086442832285226E-7</v>
      </c>
      <c r="T87" s="54">
        <v>1.8512626147397511E-7</v>
      </c>
      <c r="U87" s="54">
        <v>1.6668434004097236E-7</v>
      </c>
      <c r="V87" s="54">
        <v>2.193921721933052E-7</v>
      </c>
      <c r="W87" s="54">
        <v>4.2879722629174739E-7</v>
      </c>
      <c r="X87" s="54">
        <v>5.7120277370825267E-7</v>
      </c>
      <c r="Y87" s="54">
        <v>1.0000000000000002E-6</v>
      </c>
      <c r="Z87" s="54">
        <v>0</v>
      </c>
      <c r="AA87" s="54">
        <v>0</v>
      </c>
      <c r="AB87" s="54">
        <v>0</v>
      </c>
      <c r="AC87" s="54">
        <v>0</v>
      </c>
      <c r="AD87" s="54">
        <v>0</v>
      </c>
      <c r="AE87" s="54">
        <v>0</v>
      </c>
      <c r="AF87" s="54">
        <f t="shared" si="79"/>
        <v>0</v>
      </c>
      <c r="AG87" s="54">
        <f t="shared" si="80"/>
        <v>0</v>
      </c>
      <c r="AH87" s="54">
        <f t="shared" si="81"/>
        <v>0</v>
      </c>
      <c r="AI87" s="54">
        <v>4.4328676776716558E-4</v>
      </c>
      <c r="AJ87" s="54">
        <v>4.1071527550871412E-4</v>
      </c>
      <c r="AK87" s="54">
        <v>6.2298571471378138E-4</v>
      </c>
      <c r="AL87" s="54">
        <v>6.3766555638449256E-4</v>
      </c>
      <c r="AM87" s="54">
        <v>5.7414254242772885E-4</v>
      </c>
      <c r="AN87" s="54">
        <v>7.5569414319811776E-4</v>
      </c>
      <c r="AO87" s="54">
        <v>1.476987757989661E-3</v>
      </c>
      <c r="AP87" s="54">
        <v>1.9675022420103392E-3</v>
      </c>
      <c r="AQ87" s="54">
        <v>3.4444900000000001E-3</v>
      </c>
      <c r="AR87" s="54">
        <f t="shared" si="82"/>
        <v>0</v>
      </c>
      <c r="AS87" s="54">
        <f t="shared" si="83"/>
        <v>0</v>
      </c>
      <c r="AT87" s="54">
        <f t="shared" si="84"/>
        <v>0</v>
      </c>
      <c r="AU87" s="54">
        <f t="shared" si="85"/>
        <v>0</v>
      </c>
      <c r="AV87" s="54">
        <f t="shared" si="86"/>
        <v>0</v>
      </c>
      <c r="AW87" s="54">
        <f t="shared" si="87"/>
        <v>0</v>
      </c>
      <c r="AX87" s="54">
        <f t="shared" si="88"/>
        <v>0</v>
      </c>
      <c r="AY87" s="54">
        <f t="shared" si="89"/>
        <v>0</v>
      </c>
      <c r="AZ87" s="54">
        <f t="shared" si="90"/>
        <v>0</v>
      </c>
      <c r="BA87" s="54">
        <f t="shared" si="76"/>
        <v>1.8512626147397511E-7</v>
      </c>
      <c r="BB87" s="54">
        <f t="shared" si="77"/>
        <v>0</v>
      </c>
      <c r="BC87" s="54"/>
      <c r="BD87" s="54"/>
      <c r="BE87" s="54">
        <f t="shared" si="91"/>
        <v>0</v>
      </c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>
        <f t="shared" si="94"/>
        <v>0</v>
      </c>
      <c r="BW87" s="54">
        <f t="shared" si="95"/>
        <v>0</v>
      </c>
      <c r="BX87" s="54">
        <f t="shared" si="96"/>
        <v>0</v>
      </c>
      <c r="BY87" s="54">
        <f t="shared" si="97"/>
        <v>0</v>
      </c>
      <c r="BZ87" s="54">
        <f t="shared" si="98"/>
        <v>0</v>
      </c>
      <c r="CA87" s="54">
        <v>0</v>
      </c>
      <c r="CB87" s="54">
        <f t="shared" si="99"/>
        <v>0</v>
      </c>
      <c r="CC87" s="54">
        <f t="shared" si="100"/>
        <v>0</v>
      </c>
      <c r="CD87" s="54">
        <v>0</v>
      </c>
      <c r="CE87" s="54">
        <v>0</v>
      </c>
      <c r="CF87" s="54">
        <v>0</v>
      </c>
      <c r="CG87" s="54">
        <v>0</v>
      </c>
      <c r="CH87" s="54">
        <v>0</v>
      </c>
      <c r="CI87" s="54">
        <v>0</v>
      </c>
      <c r="CJ87" s="54">
        <v>0</v>
      </c>
      <c r="CK87" s="54">
        <v>0</v>
      </c>
      <c r="CL87" s="54">
        <v>0</v>
      </c>
      <c r="CM87" s="54">
        <v>0</v>
      </c>
      <c r="CN87" s="54">
        <v>0</v>
      </c>
      <c r="CO87" s="54">
        <v>0</v>
      </c>
    </row>
    <row r="88" spans="1:93">
      <c r="A88" s="3" t="str">
        <f t="shared" si="78"/>
        <v>FJFZ069Itovebi 3mg</v>
      </c>
      <c r="B88" s="3" t="s">
        <v>548</v>
      </c>
      <c r="C88" s="3" t="s">
        <v>549</v>
      </c>
      <c r="D88" s="3" t="s">
        <v>7</v>
      </c>
      <c r="E88" s="3" t="s">
        <v>8</v>
      </c>
      <c r="F88" s="3" t="s">
        <v>42</v>
      </c>
      <c r="G88" s="3" t="s">
        <v>43</v>
      </c>
      <c r="H88" s="3" t="s">
        <v>42</v>
      </c>
      <c r="I88" s="3" t="s">
        <v>43</v>
      </c>
      <c r="J88" s="3" t="s">
        <v>562</v>
      </c>
      <c r="K88" s="3" t="s">
        <v>541</v>
      </c>
      <c r="L88" s="3"/>
      <c r="M88" s="3" t="s">
        <v>542</v>
      </c>
      <c r="N88" s="3" t="s">
        <v>13</v>
      </c>
      <c r="O88" s="3" t="s">
        <v>14</v>
      </c>
      <c r="P88" s="3">
        <v>3566.02</v>
      </c>
      <c r="Q88" s="54">
        <v>0.83618513114027782</v>
      </c>
      <c r="R88" s="54">
        <v>0.95475051995090676</v>
      </c>
      <c r="S88" s="54">
        <v>1.9324447733027779</v>
      </c>
      <c r="T88" s="54">
        <v>1.9562067225934505</v>
      </c>
      <c r="U88" s="54">
        <v>2.3782226800798152</v>
      </c>
      <c r="V88" s="54">
        <v>3.0286816999269419</v>
      </c>
      <c r="W88" s="54">
        <v>3.7233804243939623</v>
      </c>
      <c r="X88" s="54">
        <v>7.3631111026002074</v>
      </c>
      <c r="Y88" s="54">
        <v>11.08649152699417</v>
      </c>
      <c r="Z88" s="54">
        <v>1</v>
      </c>
      <c r="AA88" s="54">
        <v>1</v>
      </c>
      <c r="AB88" s="54">
        <v>0</v>
      </c>
      <c r="AC88" s="54">
        <v>0</v>
      </c>
      <c r="AD88" s="54">
        <v>0</v>
      </c>
      <c r="AE88" s="54">
        <v>0</v>
      </c>
      <c r="AF88" s="54">
        <f t="shared" si="79"/>
        <v>2</v>
      </c>
      <c r="AG88" s="54">
        <f t="shared" si="80"/>
        <v>0</v>
      </c>
      <c r="AH88" s="54">
        <f t="shared" si="81"/>
        <v>2</v>
      </c>
      <c r="AI88" s="54">
        <v>2981.8529013488537</v>
      </c>
      <c r="AJ88" s="54">
        <v>3404.6594491553328</v>
      </c>
      <c r="AK88" s="54">
        <v>6891.1367104931724</v>
      </c>
      <c r="AL88" s="54">
        <v>6975.8722969026967</v>
      </c>
      <c r="AM88" s="54">
        <v>8480.789641618223</v>
      </c>
      <c r="AN88" s="54">
        <v>10800.339515573474</v>
      </c>
      <c r="AO88" s="54">
        <v>13277.649060997359</v>
      </c>
      <c r="AP88" s="54">
        <v>26257.001454094396</v>
      </c>
      <c r="AQ88" s="54">
        <v>39534.650515091751</v>
      </c>
      <c r="AR88" s="54">
        <f t="shared" si="82"/>
        <v>3566.02</v>
      </c>
      <c r="AS88" s="54">
        <f t="shared" si="83"/>
        <v>3566.02</v>
      </c>
      <c r="AT88" s="54">
        <f t="shared" si="84"/>
        <v>0</v>
      </c>
      <c r="AU88" s="54">
        <f t="shared" si="85"/>
        <v>0</v>
      </c>
      <c r="AV88" s="54">
        <f t="shared" si="86"/>
        <v>0</v>
      </c>
      <c r="AW88" s="54">
        <f t="shared" si="87"/>
        <v>0</v>
      </c>
      <c r="AX88" s="54">
        <f t="shared" si="88"/>
        <v>7132.04</v>
      </c>
      <c r="AY88" s="54">
        <f t="shared" si="89"/>
        <v>0</v>
      </c>
      <c r="AZ88" s="54">
        <f t="shared" si="90"/>
        <v>7132.04</v>
      </c>
      <c r="BA88" s="54">
        <f t="shared" si="76"/>
        <v>1.9562067225934505</v>
      </c>
      <c r="BB88" s="54">
        <f t="shared" si="77"/>
        <v>0</v>
      </c>
      <c r="BC88" s="54"/>
      <c r="BD88" s="54"/>
      <c r="BE88" s="54">
        <f t="shared" si="91"/>
        <v>0</v>
      </c>
      <c r="BF88" s="54"/>
      <c r="BG88" s="54"/>
      <c r="BH88" s="54"/>
      <c r="BI88" s="54"/>
      <c r="BJ88" s="54"/>
      <c r="BK88" s="54"/>
      <c r="BL88" s="54">
        <v>1.6666666666666667</v>
      </c>
      <c r="BM88" s="54">
        <v>1.3333333333333333</v>
      </c>
      <c r="BN88" s="54">
        <f t="shared" ref="BN88:BN89" si="117">AVERAGE(BP88:BR88)</f>
        <v>2.3333333333333335</v>
      </c>
      <c r="BO88" s="54">
        <f t="shared" ref="BO88:BO89" si="118">SUM(BS88:BU88)/1</f>
        <v>3</v>
      </c>
      <c r="BP88" s="54">
        <v>1</v>
      </c>
      <c r="BQ88" s="54">
        <v>3</v>
      </c>
      <c r="BR88" s="54">
        <v>3</v>
      </c>
      <c r="BS88" s="54">
        <v>3</v>
      </c>
      <c r="BT88" s="54">
        <v>0</v>
      </c>
      <c r="BU88" s="54">
        <v>0</v>
      </c>
      <c r="BV88" s="54">
        <f t="shared" si="94"/>
        <v>0</v>
      </c>
      <c r="BW88" s="54">
        <f t="shared" si="95"/>
        <v>0</v>
      </c>
      <c r="BX88" s="54">
        <f t="shared" si="96"/>
        <v>0</v>
      </c>
      <c r="BY88" s="54">
        <f t="shared" si="97"/>
        <v>0</v>
      </c>
      <c r="BZ88" s="54">
        <f t="shared" si="98"/>
        <v>0</v>
      </c>
      <c r="CA88" s="54">
        <v>0</v>
      </c>
      <c r="CB88" s="54">
        <f t="shared" si="99"/>
        <v>0</v>
      </c>
      <c r="CC88" s="54">
        <f t="shared" si="100"/>
        <v>0</v>
      </c>
      <c r="CD88" s="54">
        <v>0</v>
      </c>
      <c r="CE88" s="54">
        <v>0</v>
      </c>
      <c r="CF88" s="54">
        <v>0</v>
      </c>
      <c r="CG88" s="54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0</v>
      </c>
      <c r="CM88" s="54">
        <v>0</v>
      </c>
      <c r="CN88" s="54">
        <v>0</v>
      </c>
      <c r="CO88" s="54">
        <v>0</v>
      </c>
    </row>
    <row r="89" spans="1:93">
      <c r="A89" s="3" t="str">
        <f t="shared" si="78"/>
        <v>FJFZ069Itovebi 9mg</v>
      </c>
      <c r="B89" s="3" t="s">
        <v>548</v>
      </c>
      <c r="C89" s="3" t="s">
        <v>549</v>
      </c>
      <c r="D89" s="3" t="s">
        <v>7</v>
      </c>
      <c r="E89" s="3" t="s">
        <v>8</v>
      </c>
      <c r="F89" s="3" t="s">
        <v>42</v>
      </c>
      <c r="G89" s="3" t="s">
        <v>43</v>
      </c>
      <c r="H89" s="3" t="s">
        <v>42</v>
      </c>
      <c r="I89" s="3" t="s">
        <v>43</v>
      </c>
      <c r="J89" s="3" t="s">
        <v>562</v>
      </c>
      <c r="K89" s="3" t="s">
        <v>541</v>
      </c>
      <c r="L89" s="3"/>
      <c r="M89" s="3" t="s">
        <v>542</v>
      </c>
      <c r="N89" s="3" t="s">
        <v>13</v>
      </c>
      <c r="O89" s="3" t="s">
        <v>15</v>
      </c>
      <c r="P89" s="3">
        <v>10698.05</v>
      </c>
      <c r="Q89" s="54"/>
      <c r="R89" s="54"/>
      <c r="S89" s="54"/>
      <c r="T89" s="54"/>
      <c r="U89" s="54"/>
      <c r="V89" s="54"/>
      <c r="W89" s="54">
        <v>0</v>
      </c>
      <c r="X89" s="54">
        <v>0</v>
      </c>
      <c r="Y89" s="54">
        <v>0</v>
      </c>
      <c r="Z89" s="54">
        <v>0</v>
      </c>
      <c r="AA89" s="54">
        <v>1</v>
      </c>
      <c r="AB89" s="54">
        <v>0</v>
      </c>
      <c r="AC89" s="54">
        <v>0</v>
      </c>
      <c r="AD89" s="54">
        <v>0</v>
      </c>
      <c r="AE89" s="54">
        <v>0</v>
      </c>
      <c r="AF89" s="54">
        <f t="shared" si="79"/>
        <v>1</v>
      </c>
      <c r="AG89" s="54">
        <f t="shared" si="80"/>
        <v>0</v>
      </c>
      <c r="AH89" s="54">
        <f t="shared" si="81"/>
        <v>1</v>
      </c>
      <c r="AI89" s="54"/>
      <c r="AJ89" s="54"/>
      <c r="AK89" s="54"/>
      <c r="AL89" s="54"/>
      <c r="AM89" s="54"/>
      <c r="AN89" s="54"/>
      <c r="AO89" s="54">
        <v>0</v>
      </c>
      <c r="AP89" s="54">
        <v>0</v>
      </c>
      <c r="AQ89" s="54">
        <v>0</v>
      </c>
      <c r="AR89" s="54">
        <f t="shared" si="82"/>
        <v>0</v>
      </c>
      <c r="AS89" s="54">
        <f t="shared" si="83"/>
        <v>10698.05</v>
      </c>
      <c r="AT89" s="54">
        <f t="shared" si="84"/>
        <v>0</v>
      </c>
      <c r="AU89" s="54">
        <f t="shared" si="85"/>
        <v>0</v>
      </c>
      <c r="AV89" s="54">
        <f t="shared" si="86"/>
        <v>0</v>
      </c>
      <c r="AW89" s="54">
        <f t="shared" si="87"/>
        <v>0</v>
      </c>
      <c r="AX89" s="54">
        <f t="shared" si="88"/>
        <v>10698.05</v>
      </c>
      <c r="AY89" s="54">
        <f t="shared" si="89"/>
        <v>0</v>
      </c>
      <c r="AZ89" s="54">
        <f t="shared" si="90"/>
        <v>10698.05</v>
      </c>
      <c r="BA89" s="54">
        <f t="shared" si="76"/>
        <v>0</v>
      </c>
      <c r="BB89" s="54">
        <f t="shared" si="77"/>
        <v>0</v>
      </c>
      <c r="BC89" s="54"/>
      <c r="BD89" s="54"/>
      <c r="BE89" s="54">
        <f t="shared" si="91"/>
        <v>0</v>
      </c>
      <c r="BF89" s="54"/>
      <c r="BG89" s="54"/>
      <c r="BH89" s="54"/>
      <c r="BI89" s="54"/>
      <c r="BJ89" s="54"/>
      <c r="BK89" s="54"/>
      <c r="BL89" s="54">
        <v>0</v>
      </c>
      <c r="BM89" s="54">
        <v>0</v>
      </c>
      <c r="BN89" s="54">
        <f t="shared" si="117"/>
        <v>1.6666666666666667</v>
      </c>
      <c r="BO89" s="54">
        <f t="shared" si="118"/>
        <v>0</v>
      </c>
      <c r="BP89" s="54">
        <v>1</v>
      </c>
      <c r="BQ89" s="54">
        <v>3</v>
      </c>
      <c r="BR89" s="54">
        <v>1</v>
      </c>
      <c r="BS89" s="54">
        <v>0</v>
      </c>
      <c r="BT89" s="54">
        <v>0</v>
      </c>
      <c r="BU89" s="54">
        <v>0</v>
      </c>
      <c r="BV89" s="54">
        <f t="shared" si="94"/>
        <v>0</v>
      </c>
      <c r="BW89" s="54">
        <f t="shared" si="95"/>
        <v>0</v>
      </c>
      <c r="BX89" s="54">
        <f t="shared" si="96"/>
        <v>0</v>
      </c>
      <c r="BY89" s="54">
        <f t="shared" si="97"/>
        <v>0</v>
      </c>
      <c r="BZ89" s="54">
        <f t="shared" si="98"/>
        <v>0</v>
      </c>
      <c r="CA89" s="54">
        <v>0</v>
      </c>
      <c r="CB89" s="54">
        <f t="shared" si="99"/>
        <v>0</v>
      </c>
      <c r="CC89" s="54">
        <f t="shared" si="100"/>
        <v>0</v>
      </c>
      <c r="CD89" s="54">
        <v>0</v>
      </c>
      <c r="CE89" s="54">
        <v>0</v>
      </c>
      <c r="CF89" s="54">
        <v>0</v>
      </c>
      <c r="CG89" s="54">
        <v>0</v>
      </c>
      <c r="CH89" s="54">
        <v>0</v>
      </c>
      <c r="CI89" s="54">
        <v>0</v>
      </c>
      <c r="CJ89" s="54">
        <v>0</v>
      </c>
      <c r="CK89" s="54">
        <v>0</v>
      </c>
      <c r="CL89" s="54">
        <v>0</v>
      </c>
      <c r="CM89" s="54">
        <v>0</v>
      </c>
      <c r="CN89" s="54">
        <v>0</v>
      </c>
      <c r="CO89" s="54">
        <v>0</v>
      </c>
    </row>
    <row r="90" spans="1:93">
      <c r="A90" s="3" t="str">
        <f t="shared" si="78"/>
        <v>FJFZ069Perjeta</v>
      </c>
      <c r="B90" s="3" t="s">
        <v>548</v>
      </c>
      <c r="C90" s="3" t="s">
        <v>549</v>
      </c>
      <c r="D90" s="3" t="s">
        <v>7</v>
      </c>
      <c r="E90" s="3" t="s">
        <v>8</v>
      </c>
      <c r="F90" s="3" t="s">
        <v>42</v>
      </c>
      <c r="G90" s="3" t="s">
        <v>43</v>
      </c>
      <c r="H90" s="3" t="s">
        <v>42</v>
      </c>
      <c r="I90" s="3" t="s">
        <v>43</v>
      </c>
      <c r="J90" s="3" t="s">
        <v>562</v>
      </c>
      <c r="K90" s="3" t="s">
        <v>541</v>
      </c>
      <c r="L90" s="3"/>
      <c r="M90" s="3" t="s">
        <v>542</v>
      </c>
      <c r="N90" s="3" t="s">
        <v>16</v>
      </c>
      <c r="O90" s="3" t="s">
        <v>16</v>
      </c>
      <c r="P90" s="3">
        <v>3985.87</v>
      </c>
      <c r="Q90" s="54">
        <v>36.537832711817238</v>
      </c>
      <c r="R90" s="54">
        <v>30.864056123184469</v>
      </c>
      <c r="S90" s="54">
        <v>46.845182345145872</v>
      </c>
      <c r="T90" s="54">
        <v>28.307180012389694</v>
      </c>
      <c r="U90" s="54">
        <v>34.357285783977453</v>
      </c>
      <c r="V90" s="54">
        <v>39.43037969110226</v>
      </c>
      <c r="W90" s="54">
        <v>114.24707118014757</v>
      </c>
      <c r="X90" s="54">
        <v>102.0948454874694</v>
      </c>
      <c r="Y90" s="54">
        <v>216.34191666761697</v>
      </c>
      <c r="Z90" s="54">
        <v>0</v>
      </c>
      <c r="AA90" s="54">
        <v>20</v>
      </c>
      <c r="AB90" s="54">
        <v>30</v>
      </c>
      <c r="AC90" s="54">
        <v>20</v>
      </c>
      <c r="AD90" s="54">
        <v>0</v>
      </c>
      <c r="AE90" s="54">
        <v>0</v>
      </c>
      <c r="AF90" s="54">
        <f t="shared" si="79"/>
        <v>50</v>
      </c>
      <c r="AG90" s="54">
        <f t="shared" si="80"/>
        <v>20</v>
      </c>
      <c r="AH90" s="54">
        <f t="shared" si="81"/>
        <v>70</v>
      </c>
      <c r="AI90" s="54">
        <v>145635.05127105096</v>
      </c>
      <c r="AJ90" s="54">
        <v>123020.11537971727</v>
      </c>
      <c r="AK90" s="54">
        <v>186718.80695404657</v>
      </c>
      <c r="AL90" s="54">
        <v>112828.7395959837</v>
      </c>
      <c r="AM90" s="54">
        <v>136943.67468778219</v>
      </c>
      <c r="AN90" s="54">
        <v>157164.36749937374</v>
      </c>
      <c r="AO90" s="54">
        <v>455373.97360481485</v>
      </c>
      <c r="AP90" s="54">
        <v>406936.78178313962</v>
      </c>
      <c r="AQ90" s="54">
        <v>862310.75538795441</v>
      </c>
      <c r="AR90" s="54">
        <f t="shared" si="82"/>
        <v>0</v>
      </c>
      <c r="AS90" s="54">
        <f t="shared" si="83"/>
        <v>79717.399999999994</v>
      </c>
      <c r="AT90" s="54">
        <f t="shared" si="84"/>
        <v>119576.09999999999</v>
      </c>
      <c r="AU90" s="54">
        <f t="shared" si="85"/>
        <v>79717.399999999994</v>
      </c>
      <c r="AV90" s="54">
        <f t="shared" si="86"/>
        <v>0</v>
      </c>
      <c r="AW90" s="54">
        <f t="shared" si="87"/>
        <v>0</v>
      </c>
      <c r="AX90" s="54">
        <f t="shared" si="88"/>
        <v>199293.5</v>
      </c>
      <c r="AY90" s="54">
        <f t="shared" si="89"/>
        <v>79717.399999999994</v>
      </c>
      <c r="AZ90" s="54">
        <f t="shared" si="90"/>
        <v>279010.90000000002</v>
      </c>
      <c r="BA90" s="54">
        <f t="shared" si="76"/>
        <v>28.307180012389694</v>
      </c>
      <c r="BB90" s="54">
        <f t="shared" si="77"/>
        <v>20</v>
      </c>
      <c r="BC90" s="54"/>
      <c r="BD90" s="54"/>
      <c r="BE90" s="54">
        <f t="shared" si="91"/>
        <v>0</v>
      </c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>
        <f t="shared" si="94"/>
        <v>288975.57500000001</v>
      </c>
      <c r="BW90" s="54">
        <f t="shared" si="95"/>
        <v>757315.29999999993</v>
      </c>
      <c r="BX90" s="54">
        <f t="shared" si="96"/>
        <v>79717.399999999994</v>
      </c>
      <c r="BY90" s="54">
        <f t="shared" si="97"/>
        <v>190</v>
      </c>
      <c r="BZ90" s="54">
        <f t="shared" si="98"/>
        <v>20</v>
      </c>
      <c r="CA90" s="54">
        <v>0</v>
      </c>
      <c r="CB90" s="54">
        <f t="shared" si="99"/>
        <v>180</v>
      </c>
      <c r="CC90" s="54">
        <f t="shared" si="100"/>
        <v>72.5</v>
      </c>
      <c r="CD90" s="54">
        <v>160</v>
      </c>
      <c r="CE90" s="54">
        <v>0</v>
      </c>
      <c r="CF90" s="54">
        <v>180</v>
      </c>
      <c r="CG90" s="54">
        <v>20</v>
      </c>
      <c r="CH90" s="54">
        <v>100</v>
      </c>
      <c r="CI90" s="54">
        <v>200</v>
      </c>
      <c r="CJ90" s="54">
        <v>0</v>
      </c>
      <c r="CK90" s="54">
        <v>90</v>
      </c>
      <c r="CL90" s="54">
        <v>100</v>
      </c>
      <c r="CM90" s="54">
        <v>0</v>
      </c>
      <c r="CN90" s="54">
        <v>10</v>
      </c>
      <c r="CO90" s="54">
        <v>10</v>
      </c>
    </row>
    <row r="91" spans="1:93">
      <c r="A91" s="3" t="str">
        <f t="shared" si="78"/>
        <v>FJFZ069Phesgo 10ml</v>
      </c>
      <c r="B91" s="3" t="s">
        <v>548</v>
      </c>
      <c r="C91" s="3" t="s">
        <v>549</v>
      </c>
      <c r="D91" s="3" t="s">
        <v>7</v>
      </c>
      <c r="E91" s="3" t="s">
        <v>8</v>
      </c>
      <c r="F91" s="3" t="s">
        <v>42</v>
      </c>
      <c r="G91" s="3" t="s">
        <v>43</v>
      </c>
      <c r="H91" s="3" t="s">
        <v>42</v>
      </c>
      <c r="I91" s="3" t="s">
        <v>43</v>
      </c>
      <c r="J91" s="3" t="s">
        <v>562</v>
      </c>
      <c r="K91" s="3" t="s">
        <v>541</v>
      </c>
      <c r="L91" s="3"/>
      <c r="M91" s="3" t="s">
        <v>542</v>
      </c>
      <c r="N91" s="3" t="s">
        <v>17</v>
      </c>
      <c r="O91" s="3" t="s">
        <v>18</v>
      </c>
      <c r="P91" s="3">
        <v>6232.07</v>
      </c>
      <c r="Q91" s="54">
        <v>6.4190946313295587</v>
      </c>
      <c r="R91" s="54">
        <v>5.8312905552296428</v>
      </c>
      <c r="S91" s="54">
        <v>9.3018599839282938</v>
      </c>
      <c r="T91" s="54">
        <v>7.9822951455294948</v>
      </c>
      <c r="U91" s="54">
        <v>7.2116465200294613</v>
      </c>
      <c r="V91" s="54">
        <v>9.8074712427283401</v>
      </c>
      <c r="W91" s="54">
        <v>21.552245170487495</v>
      </c>
      <c r="X91" s="54">
        <v>25.001412908287296</v>
      </c>
      <c r="Y91" s="54">
        <v>46.553658078774788</v>
      </c>
      <c r="Z91" s="54">
        <v>0</v>
      </c>
      <c r="AA91" s="54">
        <v>0</v>
      </c>
      <c r="AB91" s="54">
        <v>0</v>
      </c>
      <c r="AC91" s="54">
        <v>0</v>
      </c>
      <c r="AD91" s="54">
        <v>0</v>
      </c>
      <c r="AE91" s="54">
        <v>0</v>
      </c>
      <c r="AF91" s="54">
        <f t="shared" si="79"/>
        <v>0</v>
      </c>
      <c r="AG91" s="54">
        <f t="shared" si="80"/>
        <v>0</v>
      </c>
      <c r="AH91" s="54">
        <f t="shared" si="81"/>
        <v>0</v>
      </c>
      <c r="AI91" s="54">
        <v>40004.247079070003</v>
      </c>
      <c r="AJ91" s="54">
        <v>36341.010930529999</v>
      </c>
      <c r="AK91" s="54">
        <v>57969.842550039997</v>
      </c>
      <c r="AL91" s="54">
        <v>49746.222107599999</v>
      </c>
      <c r="AM91" s="54">
        <v>44943.485928080001</v>
      </c>
      <c r="AN91" s="54">
        <v>61120.847307670003</v>
      </c>
      <c r="AO91" s="54">
        <v>134315.10055964001</v>
      </c>
      <c r="AP91" s="54">
        <v>155810.55534334999</v>
      </c>
      <c r="AQ91" s="54">
        <v>290125.65590299002</v>
      </c>
      <c r="AR91" s="54">
        <f t="shared" si="82"/>
        <v>0</v>
      </c>
      <c r="AS91" s="54">
        <f t="shared" si="83"/>
        <v>0</v>
      </c>
      <c r="AT91" s="54">
        <f t="shared" si="84"/>
        <v>0</v>
      </c>
      <c r="AU91" s="54">
        <f t="shared" si="85"/>
        <v>0</v>
      </c>
      <c r="AV91" s="54">
        <f t="shared" si="86"/>
        <v>0</v>
      </c>
      <c r="AW91" s="54">
        <f t="shared" si="87"/>
        <v>0</v>
      </c>
      <c r="AX91" s="54">
        <f t="shared" si="88"/>
        <v>0</v>
      </c>
      <c r="AY91" s="54">
        <f t="shared" si="89"/>
        <v>0</v>
      </c>
      <c r="AZ91" s="54">
        <f t="shared" si="90"/>
        <v>0</v>
      </c>
      <c r="BA91" s="54">
        <f t="shared" si="76"/>
        <v>7.9822951455294948</v>
      </c>
      <c r="BB91" s="54">
        <f t="shared" si="77"/>
        <v>0</v>
      </c>
      <c r="BC91" s="54">
        <f>SUM(CJ91:CL91)</f>
        <v>0</v>
      </c>
      <c r="BD91" s="54">
        <f>SUM(CM91:CO91)</f>
        <v>0</v>
      </c>
      <c r="BE91" s="54">
        <f t="shared" si="91"/>
        <v>0</v>
      </c>
      <c r="BF91" s="54">
        <f t="shared" ref="BF91:BK91" si="119">Z91</f>
        <v>0</v>
      </c>
      <c r="BG91" s="54">
        <f t="shared" si="119"/>
        <v>0</v>
      </c>
      <c r="BH91" s="54">
        <f t="shared" si="119"/>
        <v>0</v>
      </c>
      <c r="BI91" s="54">
        <f t="shared" si="119"/>
        <v>0</v>
      </c>
      <c r="BJ91" s="54">
        <f t="shared" si="119"/>
        <v>0</v>
      </c>
      <c r="BK91" s="54">
        <f t="shared" si="119"/>
        <v>0</v>
      </c>
      <c r="BL91" s="54">
        <v>0</v>
      </c>
      <c r="BM91" s="54">
        <v>0</v>
      </c>
      <c r="BN91" s="54">
        <f t="shared" ref="BN91:BN92" si="120">AVERAGE(BP91:BR91)</f>
        <v>0</v>
      </c>
      <c r="BO91" s="54">
        <f t="shared" ref="BO91:BO92" si="121">SUM(BS91:BU91)/1</f>
        <v>0</v>
      </c>
      <c r="BP91" s="54">
        <v>0</v>
      </c>
      <c r="BQ91" s="54">
        <v>0</v>
      </c>
      <c r="BR91" s="54">
        <v>0</v>
      </c>
      <c r="BS91" s="54">
        <v>0</v>
      </c>
      <c r="BT91" s="54">
        <v>0</v>
      </c>
      <c r="BU91" s="54">
        <v>0</v>
      </c>
      <c r="BV91" s="54">
        <f t="shared" si="94"/>
        <v>0</v>
      </c>
      <c r="BW91" s="54">
        <f t="shared" si="95"/>
        <v>0</v>
      </c>
      <c r="BX91" s="54">
        <f t="shared" si="96"/>
        <v>0</v>
      </c>
      <c r="BY91" s="54">
        <f t="shared" si="97"/>
        <v>0</v>
      </c>
      <c r="BZ91" s="54">
        <f t="shared" si="98"/>
        <v>0</v>
      </c>
      <c r="CA91" s="54">
        <v>80</v>
      </c>
      <c r="CB91" s="54">
        <f t="shared" si="99"/>
        <v>0</v>
      </c>
      <c r="CC91" s="54">
        <f t="shared" si="100"/>
        <v>0</v>
      </c>
      <c r="CD91" s="54">
        <v>0</v>
      </c>
      <c r="CE91" s="54">
        <v>0</v>
      </c>
      <c r="CF91" s="54">
        <v>0</v>
      </c>
      <c r="CG91" s="54">
        <v>0</v>
      </c>
      <c r="CH91" s="54">
        <v>0</v>
      </c>
      <c r="CI91" s="54">
        <v>0</v>
      </c>
      <c r="CJ91" s="54">
        <v>0</v>
      </c>
      <c r="CK91" s="54">
        <v>0</v>
      </c>
      <c r="CL91" s="54">
        <v>0</v>
      </c>
      <c r="CM91" s="54">
        <v>0</v>
      </c>
      <c r="CN91" s="54">
        <v>0</v>
      </c>
      <c r="CO91" s="54">
        <v>0</v>
      </c>
    </row>
    <row r="92" spans="1:93">
      <c r="A92" s="3" t="str">
        <f t="shared" si="78"/>
        <v>FJFZ069Phesgo 15ml</v>
      </c>
      <c r="B92" s="3" t="s">
        <v>548</v>
      </c>
      <c r="C92" s="3" t="s">
        <v>549</v>
      </c>
      <c r="D92" s="3" t="s">
        <v>7</v>
      </c>
      <c r="E92" s="3" t="s">
        <v>8</v>
      </c>
      <c r="F92" s="3" t="s">
        <v>42</v>
      </c>
      <c r="G92" s="3" t="s">
        <v>43</v>
      </c>
      <c r="H92" s="3" t="s">
        <v>42</v>
      </c>
      <c r="I92" s="3" t="s">
        <v>43</v>
      </c>
      <c r="J92" s="3" t="s">
        <v>562</v>
      </c>
      <c r="K92" s="3" t="s">
        <v>541</v>
      </c>
      <c r="L92" s="3"/>
      <c r="M92" s="3" t="s">
        <v>542</v>
      </c>
      <c r="N92" s="3" t="s">
        <v>17</v>
      </c>
      <c r="O92" s="3" t="s">
        <v>19</v>
      </c>
      <c r="P92" s="3">
        <v>8489.27</v>
      </c>
      <c r="Q92" s="54">
        <v>1</v>
      </c>
      <c r="R92" s="54">
        <v>1</v>
      </c>
      <c r="S92" s="54">
        <v>1</v>
      </c>
      <c r="T92" s="54">
        <v>1</v>
      </c>
      <c r="U92" s="54">
        <v>1</v>
      </c>
      <c r="V92" s="54">
        <v>1</v>
      </c>
      <c r="W92" s="54">
        <v>3</v>
      </c>
      <c r="X92" s="54">
        <v>3</v>
      </c>
      <c r="Y92" s="54">
        <v>6</v>
      </c>
      <c r="Z92" s="54">
        <v>0</v>
      </c>
      <c r="AA92" s="54">
        <v>0</v>
      </c>
      <c r="AB92" s="54">
        <v>0</v>
      </c>
      <c r="AC92" s="54">
        <v>0</v>
      </c>
      <c r="AD92" s="54">
        <v>0</v>
      </c>
      <c r="AE92" s="54">
        <v>0</v>
      </c>
      <c r="AF92" s="54">
        <f t="shared" si="79"/>
        <v>0</v>
      </c>
      <c r="AG92" s="54">
        <f t="shared" si="80"/>
        <v>0</v>
      </c>
      <c r="AH92" s="54">
        <f t="shared" si="81"/>
        <v>0</v>
      </c>
      <c r="AI92" s="54">
        <v>8489.27</v>
      </c>
      <c r="AJ92" s="54">
        <v>8489.27</v>
      </c>
      <c r="AK92" s="54">
        <v>8489.27</v>
      </c>
      <c r="AL92" s="54">
        <v>8489.27</v>
      </c>
      <c r="AM92" s="54">
        <v>8489.27</v>
      </c>
      <c r="AN92" s="54">
        <v>8489.27</v>
      </c>
      <c r="AO92" s="54">
        <v>25467.81</v>
      </c>
      <c r="AP92" s="54">
        <v>25467.81</v>
      </c>
      <c r="AQ92" s="54">
        <v>50935.62</v>
      </c>
      <c r="AR92" s="54">
        <f t="shared" si="82"/>
        <v>0</v>
      </c>
      <c r="AS92" s="54">
        <f t="shared" si="83"/>
        <v>0</v>
      </c>
      <c r="AT92" s="54">
        <f t="shared" si="84"/>
        <v>0</v>
      </c>
      <c r="AU92" s="54">
        <f t="shared" si="85"/>
        <v>0</v>
      </c>
      <c r="AV92" s="54">
        <f t="shared" si="86"/>
        <v>0</v>
      </c>
      <c r="AW92" s="54">
        <f t="shared" si="87"/>
        <v>0</v>
      </c>
      <c r="AX92" s="54">
        <f t="shared" si="88"/>
        <v>0</v>
      </c>
      <c r="AY92" s="54">
        <f t="shared" si="89"/>
        <v>0</v>
      </c>
      <c r="AZ92" s="54">
        <f t="shared" si="90"/>
        <v>0</v>
      </c>
      <c r="BA92" s="54">
        <f t="shared" si="76"/>
        <v>1</v>
      </c>
      <c r="BB92" s="54">
        <f t="shared" si="77"/>
        <v>0</v>
      </c>
      <c r="BC92" s="54">
        <f>SUM(CJ92:CL92)*2</f>
        <v>0</v>
      </c>
      <c r="BD92" s="54">
        <f>SUM(CM92:CO92)*2</f>
        <v>0</v>
      </c>
      <c r="BE92" s="54">
        <f t="shared" si="91"/>
        <v>0</v>
      </c>
      <c r="BF92" s="54">
        <f t="shared" ref="BF92:BK92" si="122">Z92*2</f>
        <v>0</v>
      </c>
      <c r="BG92" s="54">
        <f t="shared" si="122"/>
        <v>0</v>
      </c>
      <c r="BH92" s="54">
        <f t="shared" si="122"/>
        <v>0</v>
      </c>
      <c r="BI92" s="54">
        <f t="shared" si="122"/>
        <v>0</v>
      </c>
      <c r="BJ92" s="54">
        <f t="shared" si="122"/>
        <v>0</v>
      </c>
      <c r="BK92" s="54">
        <f t="shared" si="122"/>
        <v>0</v>
      </c>
      <c r="BL92" s="54">
        <v>0</v>
      </c>
      <c r="BM92" s="54">
        <v>0.33333333333333331</v>
      </c>
      <c r="BN92" s="54">
        <f t="shared" si="120"/>
        <v>0</v>
      </c>
      <c r="BO92" s="54">
        <f t="shared" si="121"/>
        <v>0</v>
      </c>
      <c r="BP92" s="54">
        <v>0</v>
      </c>
      <c r="BQ92" s="54">
        <v>0</v>
      </c>
      <c r="BR92" s="54">
        <v>0</v>
      </c>
      <c r="BS92" s="54">
        <v>0</v>
      </c>
      <c r="BT92" s="54">
        <v>0</v>
      </c>
      <c r="BU92" s="54">
        <v>0</v>
      </c>
      <c r="BV92" s="54">
        <f t="shared" si="94"/>
        <v>0</v>
      </c>
      <c r="BW92" s="54">
        <f t="shared" si="95"/>
        <v>0</v>
      </c>
      <c r="BX92" s="54">
        <f t="shared" si="96"/>
        <v>0</v>
      </c>
      <c r="BY92" s="54">
        <f t="shared" si="97"/>
        <v>0</v>
      </c>
      <c r="BZ92" s="54">
        <f t="shared" si="98"/>
        <v>0</v>
      </c>
      <c r="CA92" s="54">
        <v>0</v>
      </c>
      <c r="CB92" s="54">
        <f t="shared" si="99"/>
        <v>0</v>
      </c>
      <c r="CC92" s="54">
        <f t="shared" si="100"/>
        <v>0</v>
      </c>
      <c r="CD92" s="54">
        <v>0</v>
      </c>
      <c r="CE92" s="54">
        <v>0</v>
      </c>
      <c r="CF92" s="54">
        <v>0</v>
      </c>
      <c r="CG92" s="54">
        <v>0</v>
      </c>
      <c r="CH92" s="54">
        <v>0</v>
      </c>
      <c r="CI92" s="54">
        <v>0</v>
      </c>
      <c r="CJ92" s="54">
        <v>0</v>
      </c>
      <c r="CK92" s="54">
        <v>0</v>
      </c>
      <c r="CL92" s="54">
        <v>0</v>
      </c>
      <c r="CM92" s="54">
        <v>0</v>
      </c>
      <c r="CN92" s="54">
        <v>0</v>
      </c>
      <c r="CO92" s="54">
        <v>0</v>
      </c>
    </row>
    <row r="93" spans="1:93">
      <c r="A93" s="3" t="str">
        <f t="shared" si="78"/>
        <v>FJFZ070Herceptin IV</v>
      </c>
      <c r="B93" s="3" t="s">
        <v>548</v>
      </c>
      <c r="C93" s="3" t="s">
        <v>549</v>
      </c>
      <c r="D93" s="3" t="s">
        <v>7</v>
      </c>
      <c r="E93" s="3" t="s">
        <v>8</v>
      </c>
      <c r="F93" s="3" t="s">
        <v>44</v>
      </c>
      <c r="G93" s="3" t="s">
        <v>45</v>
      </c>
      <c r="H93" s="3" t="s">
        <v>44</v>
      </c>
      <c r="I93" s="3" t="s">
        <v>45</v>
      </c>
      <c r="J93" s="3" t="s">
        <v>562</v>
      </c>
      <c r="K93" s="3" t="s">
        <v>541</v>
      </c>
      <c r="L93" s="3"/>
      <c r="M93" s="3" t="s">
        <v>543</v>
      </c>
      <c r="N93" s="3" t="s">
        <v>11</v>
      </c>
      <c r="O93" s="3" t="s">
        <v>11</v>
      </c>
      <c r="P93" s="3">
        <v>4535.5</v>
      </c>
      <c r="Q93" s="54">
        <v>0.9482497397875258</v>
      </c>
      <c r="R93" s="54">
        <v>0.67933100076678499</v>
      </c>
      <c r="S93" s="54">
        <v>0.63193206955618031</v>
      </c>
      <c r="T93" s="54">
        <v>0.44623307809845991</v>
      </c>
      <c r="U93" s="54">
        <v>0.40658013163456769</v>
      </c>
      <c r="V93" s="54">
        <v>0.70781487255414444</v>
      </c>
      <c r="W93" s="54">
        <v>2.2595128101104911</v>
      </c>
      <c r="X93" s="54">
        <v>1.5606280822871721</v>
      </c>
      <c r="Y93" s="54">
        <v>3.8201408923976632</v>
      </c>
      <c r="Z93" s="54">
        <v>0</v>
      </c>
      <c r="AA93" s="54">
        <v>0</v>
      </c>
      <c r="AB93" s="54">
        <v>3</v>
      </c>
      <c r="AC93" s="54">
        <v>0</v>
      </c>
      <c r="AD93" s="54">
        <v>0</v>
      </c>
      <c r="AE93" s="54">
        <v>0</v>
      </c>
      <c r="AF93" s="54">
        <f t="shared" si="79"/>
        <v>3</v>
      </c>
      <c r="AG93" s="54">
        <f t="shared" si="80"/>
        <v>0</v>
      </c>
      <c r="AH93" s="54">
        <f t="shared" si="81"/>
        <v>3</v>
      </c>
      <c r="AI93" s="54">
        <v>4300.7866948063229</v>
      </c>
      <c r="AJ93" s="54">
        <v>3081.105753977753</v>
      </c>
      <c r="AK93" s="54">
        <v>2866.1279014720558</v>
      </c>
      <c r="AL93" s="54">
        <v>2023.8901257155649</v>
      </c>
      <c r="AM93" s="54">
        <v>1844.0441870285815</v>
      </c>
      <c r="AN93" s="54">
        <v>3210.2943544693217</v>
      </c>
      <c r="AO93" s="54">
        <v>10248.020350256131</v>
      </c>
      <c r="AP93" s="54">
        <v>7078.2286672134678</v>
      </c>
      <c r="AQ93" s="54">
        <v>17326.249017469599</v>
      </c>
      <c r="AR93" s="54">
        <f t="shared" si="82"/>
        <v>0</v>
      </c>
      <c r="AS93" s="54">
        <f t="shared" si="83"/>
        <v>0</v>
      </c>
      <c r="AT93" s="54">
        <f t="shared" si="84"/>
        <v>13606.5</v>
      </c>
      <c r="AU93" s="54">
        <f t="shared" si="85"/>
        <v>0</v>
      </c>
      <c r="AV93" s="54">
        <f t="shared" si="86"/>
        <v>0</v>
      </c>
      <c r="AW93" s="54">
        <f t="shared" si="87"/>
        <v>0</v>
      </c>
      <c r="AX93" s="54">
        <f t="shared" si="88"/>
        <v>13606.5</v>
      </c>
      <c r="AY93" s="54">
        <f t="shared" si="89"/>
        <v>0</v>
      </c>
      <c r="AZ93" s="54">
        <f t="shared" si="90"/>
        <v>13606.5</v>
      </c>
      <c r="BA93" s="54">
        <f t="shared" si="76"/>
        <v>0.44623307809845991</v>
      </c>
      <c r="BB93" s="54">
        <f t="shared" si="77"/>
        <v>0</v>
      </c>
      <c r="BC93" s="54"/>
      <c r="BD93" s="54"/>
      <c r="BE93" s="54">
        <f t="shared" si="91"/>
        <v>0</v>
      </c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>
        <f t="shared" si="94"/>
        <v>6425.291666666667</v>
      </c>
      <c r="BW93" s="54">
        <f t="shared" si="95"/>
        <v>13606.5</v>
      </c>
      <c r="BX93" s="54">
        <f t="shared" si="96"/>
        <v>27213</v>
      </c>
      <c r="BY93" s="54">
        <f t="shared" si="97"/>
        <v>3</v>
      </c>
      <c r="BZ93" s="54">
        <f t="shared" si="98"/>
        <v>6</v>
      </c>
      <c r="CA93" s="54">
        <v>0</v>
      </c>
      <c r="CB93" s="54">
        <f t="shared" si="99"/>
        <v>3</v>
      </c>
      <c r="CC93" s="54">
        <f t="shared" si="100"/>
        <v>1.4166666666666667</v>
      </c>
      <c r="CD93" s="54">
        <v>0</v>
      </c>
      <c r="CE93" s="54">
        <v>2</v>
      </c>
      <c r="CF93" s="54">
        <v>0</v>
      </c>
      <c r="CG93" s="54">
        <v>3</v>
      </c>
      <c r="CH93" s="54">
        <v>0</v>
      </c>
      <c r="CI93" s="54">
        <v>3</v>
      </c>
      <c r="CJ93" s="54">
        <v>0</v>
      </c>
      <c r="CK93" s="54">
        <v>0</v>
      </c>
      <c r="CL93" s="54">
        <v>3</v>
      </c>
      <c r="CM93" s="54">
        <v>2</v>
      </c>
      <c r="CN93" s="54">
        <v>1</v>
      </c>
      <c r="CO93" s="54">
        <v>3</v>
      </c>
    </row>
    <row r="94" spans="1:93">
      <c r="A94" s="3" t="str">
        <f t="shared" si="78"/>
        <v>FJFZ070Herceptin SC</v>
      </c>
      <c r="B94" s="3" t="s">
        <v>548</v>
      </c>
      <c r="C94" s="3" t="s">
        <v>549</v>
      </c>
      <c r="D94" s="3" t="s">
        <v>7</v>
      </c>
      <c r="E94" s="3" t="s">
        <v>8</v>
      </c>
      <c r="F94" s="3" t="s">
        <v>44</v>
      </c>
      <c r="G94" s="3" t="s">
        <v>45</v>
      </c>
      <c r="H94" s="3" t="s">
        <v>44</v>
      </c>
      <c r="I94" s="3" t="s">
        <v>45</v>
      </c>
      <c r="J94" s="3" t="s">
        <v>562</v>
      </c>
      <c r="K94" s="3" t="s">
        <v>541</v>
      </c>
      <c r="L94" s="3"/>
      <c r="M94" s="3" t="s">
        <v>543</v>
      </c>
      <c r="N94" s="3" t="s">
        <v>12</v>
      </c>
      <c r="O94" s="3" t="s">
        <v>12</v>
      </c>
      <c r="P94" s="3">
        <v>3444.49</v>
      </c>
      <c r="Q94" s="54">
        <v>3.0150956243138172</v>
      </c>
      <c r="R94" s="54">
        <v>2.793554692062461</v>
      </c>
      <c r="S94" s="54">
        <v>4.2373507152149852</v>
      </c>
      <c r="T94" s="54">
        <v>4.3371983299090218</v>
      </c>
      <c r="U94" s="54">
        <v>3.9051349899880279</v>
      </c>
      <c r="V94" s="54">
        <v>5.1399912430343306</v>
      </c>
      <c r="W94" s="54">
        <v>10.046001031591263</v>
      </c>
      <c r="X94" s="54">
        <v>13.38232456293138</v>
      </c>
      <c r="Y94" s="54">
        <v>23.428325594522644</v>
      </c>
      <c r="Z94" s="54">
        <v>0</v>
      </c>
      <c r="AA94" s="54">
        <v>0</v>
      </c>
      <c r="AB94" s="54">
        <v>0</v>
      </c>
      <c r="AC94" s="54">
        <v>0</v>
      </c>
      <c r="AD94" s="54">
        <v>0</v>
      </c>
      <c r="AE94" s="54">
        <v>0</v>
      </c>
      <c r="AF94" s="54">
        <f t="shared" si="79"/>
        <v>0</v>
      </c>
      <c r="AG94" s="54">
        <f t="shared" si="80"/>
        <v>0</v>
      </c>
      <c r="AH94" s="54">
        <f t="shared" si="81"/>
        <v>0</v>
      </c>
      <c r="AI94" s="54">
        <v>10385.466726992699</v>
      </c>
      <c r="AJ94" s="54">
        <v>9622.3712012622254</v>
      </c>
      <c r="AK94" s="54">
        <v>14595.512165050864</v>
      </c>
      <c r="AL94" s="54">
        <v>14939.436275388327</v>
      </c>
      <c r="AM94" s="54">
        <v>13451.198421663863</v>
      </c>
      <c r="AN94" s="54">
        <v>17704.648436719319</v>
      </c>
      <c r="AO94" s="54">
        <v>34603.350093305788</v>
      </c>
      <c r="AP94" s="54">
        <v>46095.283133771511</v>
      </c>
      <c r="AQ94" s="54">
        <v>80698.633227077298</v>
      </c>
      <c r="AR94" s="54">
        <f t="shared" si="82"/>
        <v>0</v>
      </c>
      <c r="AS94" s="54">
        <f t="shared" si="83"/>
        <v>0</v>
      </c>
      <c r="AT94" s="54">
        <f t="shared" si="84"/>
        <v>0</v>
      </c>
      <c r="AU94" s="54">
        <f t="shared" si="85"/>
        <v>0</v>
      </c>
      <c r="AV94" s="54">
        <f t="shared" si="86"/>
        <v>0</v>
      </c>
      <c r="AW94" s="54">
        <f t="shared" si="87"/>
        <v>0</v>
      </c>
      <c r="AX94" s="54">
        <f t="shared" si="88"/>
        <v>0</v>
      </c>
      <c r="AY94" s="54">
        <f t="shared" si="89"/>
        <v>0</v>
      </c>
      <c r="AZ94" s="54">
        <f t="shared" si="90"/>
        <v>0</v>
      </c>
      <c r="BA94" s="54">
        <f t="shared" si="76"/>
        <v>4.3371983299090218</v>
      </c>
      <c r="BB94" s="54">
        <f t="shared" si="77"/>
        <v>0</v>
      </c>
      <c r="BC94" s="54"/>
      <c r="BD94" s="54"/>
      <c r="BE94" s="54">
        <f t="shared" si="91"/>
        <v>0</v>
      </c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>
        <f t="shared" si="94"/>
        <v>7750.1024999999991</v>
      </c>
      <c r="BW94" s="54">
        <f t="shared" si="95"/>
        <v>13777.96</v>
      </c>
      <c r="BX94" s="54">
        <f t="shared" si="96"/>
        <v>0</v>
      </c>
      <c r="BY94" s="54">
        <f t="shared" si="97"/>
        <v>4</v>
      </c>
      <c r="BZ94" s="54">
        <f t="shared" si="98"/>
        <v>0</v>
      </c>
      <c r="CA94" s="54">
        <v>0</v>
      </c>
      <c r="CB94" s="54">
        <f t="shared" si="99"/>
        <v>7</v>
      </c>
      <c r="CC94" s="54">
        <f t="shared" si="100"/>
        <v>2.25</v>
      </c>
      <c r="CD94" s="54">
        <v>6</v>
      </c>
      <c r="CE94" s="54">
        <v>7</v>
      </c>
      <c r="CF94" s="54">
        <v>2</v>
      </c>
      <c r="CG94" s="54">
        <v>3</v>
      </c>
      <c r="CH94" s="54">
        <v>3</v>
      </c>
      <c r="CI94" s="54">
        <v>2</v>
      </c>
      <c r="CJ94" s="54">
        <v>1</v>
      </c>
      <c r="CK94" s="54">
        <v>2</v>
      </c>
      <c r="CL94" s="54">
        <v>1</v>
      </c>
      <c r="CM94" s="54">
        <v>0</v>
      </c>
      <c r="CN94" s="54">
        <v>0</v>
      </c>
      <c r="CO94" s="54">
        <v>0</v>
      </c>
    </row>
    <row r="95" spans="1:93">
      <c r="A95" s="3" t="str">
        <f t="shared" si="78"/>
        <v>FJFZ070Itovebi 3mg</v>
      </c>
      <c r="B95" s="3" t="s">
        <v>548</v>
      </c>
      <c r="C95" s="3" t="s">
        <v>549</v>
      </c>
      <c r="D95" s="3" t="s">
        <v>7</v>
      </c>
      <c r="E95" s="3" t="s">
        <v>8</v>
      </c>
      <c r="F95" s="3" t="s">
        <v>44</v>
      </c>
      <c r="G95" s="3" t="s">
        <v>45</v>
      </c>
      <c r="H95" s="3" t="s">
        <v>44</v>
      </c>
      <c r="I95" s="3" t="s">
        <v>45</v>
      </c>
      <c r="J95" s="3" t="s">
        <v>562</v>
      </c>
      <c r="K95" s="3" t="s">
        <v>541</v>
      </c>
      <c r="L95" s="3"/>
      <c r="M95" s="3" t="s">
        <v>543</v>
      </c>
      <c r="N95" s="3" t="s">
        <v>13</v>
      </c>
      <c r="O95" s="3" t="s">
        <v>14</v>
      </c>
      <c r="P95" s="3">
        <v>3566.02</v>
      </c>
      <c r="Q95" s="54">
        <v>7.5423782997919166E-8</v>
      </c>
      <c r="R95" s="54">
        <v>8.6118364644595899E-8</v>
      </c>
      <c r="S95" s="54">
        <v>1.7430625086372233E-7</v>
      </c>
      <c r="T95" s="54">
        <v>1.7644957539816278E-7</v>
      </c>
      <c r="U95" s="54">
        <v>2.1451535630448561E-7</v>
      </c>
      <c r="V95" s="54">
        <v>2.7318666979111423E-7</v>
      </c>
      <c r="W95" s="54">
        <v>3.3584839850623739E-7</v>
      </c>
      <c r="X95" s="54">
        <v>6.6415160149376262E-7</v>
      </c>
      <c r="Y95" s="54">
        <v>9.9999999999999995E-7</v>
      </c>
      <c r="Z95" s="54">
        <v>0</v>
      </c>
      <c r="AA95" s="54">
        <v>0</v>
      </c>
      <c r="AB95" s="54">
        <v>0</v>
      </c>
      <c r="AC95" s="54">
        <v>0</v>
      </c>
      <c r="AD95" s="54">
        <v>0</v>
      </c>
      <c r="AE95" s="54">
        <v>0</v>
      </c>
      <c r="AF95" s="54">
        <f t="shared" si="79"/>
        <v>0</v>
      </c>
      <c r="AG95" s="54">
        <f t="shared" si="80"/>
        <v>0</v>
      </c>
      <c r="AH95" s="54">
        <f t="shared" si="81"/>
        <v>0</v>
      </c>
      <c r="AI95" s="54">
        <v>2.6896271864623972E-4</v>
      </c>
      <c r="AJ95" s="54">
        <v>3.0709981068992184E-4</v>
      </c>
      <c r="AK95" s="54">
        <v>6.2157957670505104E-4</v>
      </c>
      <c r="AL95" s="54">
        <v>6.2922271486135634E-4</v>
      </c>
      <c r="AM95" s="54">
        <v>7.6496605088892172E-4</v>
      </c>
      <c r="AN95" s="54">
        <v>9.74189128208509E-4</v>
      </c>
      <c r="AO95" s="54">
        <v>1.1976421060412126E-3</v>
      </c>
      <c r="AP95" s="54">
        <v>2.3683778939587868E-3</v>
      </c>
      <c r="AQ95" s="54">
        <v>3.5660199999999996E-3</v>
      </c>
      <c r="AR95" s="54">
        <f t="shared" si="82"/>
        <v>0</v>
      </c>
      <c r="AS95" s="54">
        <f t="shared" si="83"/>
        <v>0</v>
      </c>
      <c r="AT95" s="54">
        <f t="shared" si="84"/>
        <v>0</v>
      </c>
      <c r="AU95" s="54">
        <f t="shared" si="85"/>
        <v>0</v>
      </c>
      <c r="AV95" s="54">
        <f t="shared" si="86"/>
        <v>0</v>
      </c>
      <c r="AW95" s="54">
        <f t="shared" si="87"/>
        <v>0</v>
      </c>
      <c r="AX95" s="54">
        <f t="shared" si="88"/>
        <v>0</v>
      </c>
      <c r="AY95" s="54">
        <f t="shared" si="89"/>
        <v>0</v>
      </c>
      <c r="AZ95" s="54">
        <f t="shared" si="90"/>
        <v>0</v>
      </c>
      <c r="BA95" s="54">
        <f t="shared" si="76"/>
        <v>1.7644957539816278E-7</v>
      </c>
      <c r="BB95" s="54">
        <f t="shared" si="77"/>
        <v>0</v>
      </c>
      <c r="BC95" s="54"/>
      <c r="BD95" s="54"/>
      <c r="BE95" s="54">
        <f t="shared" si="91"/>
        <v>0</v>
      </c>
      <c r="BF95" s="54"/>
      <c r="BG95" s="54"/>
      <c r="BH95" s="54"/>
      <c r="BI95" s="54"/>
      <c r="BJ95" s="54"/>
      <c r="BK95" s="54"/>
      <c r="BL95" s="54">
        <v>0</v>
      </c>
      <c r="BM95" s="54">
        <v>0</v>
      </c>
      <c r="BN95" s="54">
        <f t="shared" ref="BN95:BN96" si="123">AVERAGE(BP95:BR95)</f>
        <v>0</v>
      </c>
      <c r="BO95" s="54">
        <f t="shared" ref="BO95:BO96" si="124">SUM(BS95:BU95)/1</f>
        <v>0</v>
      </c>
      <c r="BP95" s="54">
        <v>0</v>
      </c>
      <c r="BQ95" s="54">
        <v>0</v>
      </c>
      <c r="BR95" s="54">
        <v>0</v>
      </c>
      <c r="BS95" s="54">
        <v>0</v>
      </c>
      <c r="BT95" s="54">
        <v>0</v>
      </c>
      <c r="BU95" s="54">
        <v>0</v>
      </c>
      <c r="BV95" s="54">
        <f t="shared" si="94"/>
        <v>0</v>
      </c>
      <c r="BW95" s="54">
        <f t="shared" si="95"/>
        <v>0</v>
      </c>
      <c r="BX95" s="54">
        <f t="shared" si="96"/>
        <v>0</v>
      </c>
      <c r="BY95" s="54">
        <f t="shared" si="97"/>
        <v>0</v>
      </c>
      <c r="BZ95" s="54">
        <f t="shared" si="98"/>
        <v>0</v>
      </c>
      <c r="CA95" s="54">
        <v>0</v>
      </c>
      <c r="CB95" s="54">
        <f t="shared" si="99"/>
        <v>0</v>
      </c>
      <c r="CC95" s="54">
        <f t="shared" si="100"/>
        <v>0</v>
      </c>
      <c r="CD95" s="54">
        <v>0</v>
      </c>
      <c r="CE95" s="54">
        <v>0</v>
      </c>
      <c r="CF95" s="54">
        <v>0</v>
      </c>
      <c r="CG95" s="54">
        <v>0</v>
      </c>
      <c r="CH95" s="54">
        <v>0</v>
      </c>
      <c r="CI95" s="54">
        <v>0</v>
      </c>
      <c r="CJ95" s="54">
        <v>0</v>
      </c>
      <c r="CK95" s="54">
        <v>0</v>
      </c>
      <c r="CL95" s="54">
        <v>0</v>
      </c>
      <c r="CM95" s="54">
        <v>0</v>
      </c>
      <c r="CN95" s="54">
        <v>0</v>
      </c>
      <c r="CO95" s="54">
        <v>0</v>
      </c>
    </row>
    <row r="96" spans="1:93">
      <c r="A96" s="3" t="str">
        <f t="shared" si="78"/>
        <v>FJFZ070Itovebi 9mg</v>
      </c>
      <c r="B96" s="3" t="s">
        <v>548</v>
      </c>
      <c r="C96" s="3" t="s">
        <v>549</v>
      </c>
      <c r="D96" s="3" t="s">
        <v>7</v>
      </c>
      <c r="E96" s="3" t="s">
        <v>8</v>
      </c>
      <c r="F96" s="3" t="s">
        <v>44</v>
      </c>
      <c r="G96" s="3" t="s">
        <v>45</v>
      </c>
      <c r="H96" s="3" t="s">
        <v>44</v>
      </c>
      <c r="I96" s="3" t="s">
        <v>45</v>
      </c>
      <c r="J96" s="3" t="s">
        <v>562</v>
      </c>
      <c r="K96" s="3" t="s">
        <v>541</v>
      </c>
      <c r="L96" s="3"/>
      <c r="M96" s="3" t="s">
        <v>543</v>
      </c>
      <c r="N96" s="3" t="s">
        <v>13</v>
      </c>
      <c r="O96" s="3" t="s">
        <v>15</v>
      </c>
      <c r="P96" s="3">
        <v>10698.05</v>
      </c>
      <c r="Q96" s="54"/>
      <c r="R96" s="54"/>
      <c r="S96" s="54"/>
      <c r="T96" s="54"/>
      <c r="U96" s="54"/>
      <c r="V96" s="54"/>
      <c r="W96" s="54">
        <v>0</v>
      </c>
      <c r="X96" s="54">
        <v>0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4">
        <v>0</v>
      </c>
      <c r="AE96" s="54">
        <v>0</v>
      </c>
      <c r="AF96" s="54">
        <f t="shared" si="79"/>
        <v>0</v>
      </c>
      <c r="AG96" s="54">
        <f t="shared" si="80"/>
        <v>0</v>
      </c>
      <c r="AH96" s="54">
        <f t="shared" si="81"/>
        <v>0</v>
      </c>
      <c r="AI96" s="54"/>
      <c r="AJ96" s="54"/>
      <c r="AK96" s="54"/>
      <c r="AL96" s="54"/>
      <c r="AM96" s="54"/>
      <c r="AN96" s="54"/>
      <c r="AO96" s="54">
        <v>0</v>
      </c>
      <c r="AP96" s="54">
        <v>0</v>
      </c>
      <c r="AQ96" s="54">
        <v>0</v>
      </c>
      <c r="AR96" s="54">
        <f t="shared" si="82"/>
        <v>0</v>
      </c>
      <c r="AS96" s="54">
        <f t="shared" si="83"/>
        <v>0</v>
      </c>
      <c r="AT96" s="54">
        <f t="shared" si="84"/>
        <v>0</v>
      </c>
      <c r="AU96" s="54">
        <f t="shared" si="85"/>
        <v>0</v>
      </c>
      <c r="AV96" s="54">
        <f t="shared" si="86"/>
        <v>0</v>
      </c>
      <c r="AW96" s="54">
        <f t="shared" si="87"/>
        <v>0</v>
      </c>
      <c r="AX96" s="54">
        <f t="shared" si="88"/>
        <v>0</v>
      </c>
      <c r="AY96" s="54">
        <f t="shared" si="89"/>
        <v>0</v>
      </c>
      <c r="AZ96" s="54">
        <f t="shared" si="90"/>
        <v>0</v>
      </c>
      <c r="BA96" s="54">
        <f t="shared" si="76"/>
        <v>0</v>
      </c>
      <c r="BB96" s="54">
        <f t="shared" si="77"/>
        <v>0</v>
      </c>
      <c r="BC96" s="54"/>
      <c r="BD96" s="54"/>
      <c r="BE96" s="54">
        <f t="shared" si="91"/>
        <v>0</v>
      </c>
      <c r="BF96" s="54"/>
      <c r="BG96" s="54"/>
      <c r="BH96" s="54"/>
      <c r="BI96" s="54"/>
      <c r="BJ96" s="54"/>
      <c r="BK96" s="54"/>
      <c r="BL96" s="54">
        <v>0</v>
      </c>
      <c r="BM96" s="54">
        <v>0</v>
      </c>
      <c r="BN96" s="54">
        <f t="shared" si="123"/>
        <v>0</v>
      </c>
      <c r="BO96" s="54">
        <f t="shared" si="124"/>
        <v>0</v>
      </c>
      <c r="BP96" s="54">
        <v>0</v>
      </c>
      <c r="BQ96" s="54">
        <v>0</v>
      </c>
      <c r="BR96" s="54">
        <v>0</v>
      </c>
      <c r="BS96" s="54">
        <v>0</v>
      </c>
      <c r="BT96" s="54">
        <v>0</v>
      </c>
      <c r="BU96" s="54">
        <v>0</v>
      </c>
      <c r="BV96" s="54">
        <f t="shared" si="94"/>
        <v>0</v>
      </c>
      <c r="BW96" s="54">
        <f t="shared" si="95"/>
        <v>0</v>
      </c>
      <c r="BX96" s="54">
        <f t="shared" si="96"/>
        <v>0</v>
      </c>
      <c r="BY96" s="54">
        <f t="shared" si="97"/>
        <v>0</v>
      </c>
      <c r="BZ96" s="54">
        <f t="shared" si="98"/>
        <v>0</v>
      </c>
      <c r="CA96" s="54">
        <v>0</v>
      </c>
      <c r="CB96" s="54">
        <f t="shared" si="99"/>
        <v>0</v>
      </c>
      <c r="CC96" s="54">
        <f t="shared" si="100"/>
        <v>0</v>
      </c>
      <c r="CD96" s="54">
        <v>0</v>
      </c>
      <c r="CE96" s="54">
        <v>0</v>
      </c>
      <c r="CF96" s="54">
        <v>0</v>
      </c>
      <c r="CG96" s="54">
        <v>0</v>
      </c>
      <c r="CH96" s="54">
        <v>0</v>
      </c>
      <c r="CI96" s="54">
        <v>0</v>
      </c>
      <c r="CJ96" s="54">
        <v>0</v>
      </c>
      <c r="CK96" s="54">
        <v>0</v>
      </c>
      <c r="CL96" s="54">
        <v>0</v>
      </c>
      <c r="CM96" s="54">
        <v>0</v>
      </c>
      <c r="CN96" s="54">
        <v>0</v>
      </c>
      <c r="CO96" s="54">
        <v>0</v>
      </c>
    </row>
    <row r="97" spans="1:93">
      <c r="A97" s="3" t="str">
        <f t="shared" si="78"/>
        <v>FJFZ070Perjeta</v>
      </c>
      <c r="B97" s="3" t="s">
        <v>548</v>
      </c>
      <c r="C97" s="3" t="s">
        <v>549</v>
      </c>
      <c r="D97" s="3" t="s">
        <v>7</v>
      </c>
      <c r="E97" s="3" t="s">
        <v>8</v>
      </c>
      <c r="F97" s="3" t="s">
        <v>44</v>
      </c>
      <c r="G97" s="3" t="s">
        <v>45</v>
      </c>
      <c r="H97" s="3" t="s">
        <v>44</v>
      </c>
      <c r="I97" s="3" t="s">
        <v>45</v>
      </c>
      <c r="J97" s="3" t="s">
        <v>562</v>
      </c>
      <c r="K97" s="3" t="s">
        <v>541</v>
      </c>
      <c r="L97" s="3"/>
      <c r="M97" s="3" t="s">
        <v>543</v>
      </c>
      <c r="N97" s="3" t="s">
        <v>16</v>
      </c>
      <c r="O97" s="3" t="s">
        <v>16</v>
      </c>
      <c r="P97" s="3">
        <v>3985.87</v>
      </c>
      <c r="Q97" s="54">
        <v>7.6034506134834103</v>
      </c>
      <c r="R97" s="54">
        <v>6.4227489439600554</v>
      </c>
      <c r="S97" s="54">
        <v>9.7483896554636793</v>
      </c>
      <c r="T97" s="54">
        <v>5.8906680899433397</v>
      </c>
      <c r="U97" s="54">
        <v>7.1496831170098023</v>
      </c>
      <c r="V97" s="54">
        <v>8.2053839103387833</v>
      </c>
      <c r="W97" s="54">
        <v>23.774589212907145</v>
      </c>
      <c r="X97" s="54">
        <v>21.245735117291925</v>
      </c>
      <c r="Y97" s="54">
        <v>45.020324330199074</v>
      </c>
      <c r="Z97" s="54">
        <v>9</v>
      </c>
      <c r="AA97" s="54">
        <v>12</v>
      </c>
      <c r="AB97" s="54">
        <v>13</v>
      </c>
      <c r="AC97" s="54">
        <v>8</v>
      </c>
      <c r="AD97" s="54">
        <v>0</v>
      </c>
      <c r="AE97" s="54">
        <v>0</v>
      </c>
      <c r="AF97" s="54">
        <f t="shared" si="79"/>
        <v>34</v>
      </c>
      <c r="AG97" s="54">
        <f t="shared" si="80"/>
        <v>8</v>
      </c>
      <c r="AH97" s="54">
        <f t="shared" si="81"/>
        <v>42</v>
      </c>
      <c r="AI97" s="54">
        <v>30306.365696765119</v>
      </c>
      <c r="AJ97" s="54">
        <v>25600.242333262064</v>
      </c>
      <c r="AK97" s="54">
        <v>38855.813876023014</v>
      </c>
      <c r="AL97" s="54">
        <v>23479.437219662457</v>
      </c>
      <c r="AM97" s="54">
        <v>28497.707445595857</v>
      </c>
      <c r="AN97" s="54">
        <v>32705.593566702042</v>
      </c>
      <c r="AO97" s="54">
        <v>94762.421906050207</v>
      </c>
      <c r="AP97" s="54">
        <v>84682.738231960349</v>
      </c>
      <c r="AQ97" s="54">
        <v>179445.16013801057</v>
      </c>
      <c r="AR97" s="54">
        <f t="shared" si="82"/>
        <v>35872.83</v>
      </c>
      <c r="AS97" s="54">
        <f t="shared" si="83"/>
        <v>47830.44</v>
      </c>
      <c r="AT97" s="54">
        <f t="shared" si="84"/>
        <v>51816.31</v>
      </c>
      <c r="AU97" s="54">
        <f t="shared" si="85"/>
        <v>31886.959999999999</v>
      </c>
      <c r="AV97" s="54">
        <f t="shared" si="86"/>
        <v>0</v>
      </c>
      <c r="AW97" s="54">
        <f t="shared" si="87"/>
        <v>0</v>
      </c>
      <c r="AX97" s="54">
        <f t="shared" si="88"/>
        <v>135519.58000000002</v>
      </c>
      <c r="AY97" s="54">
        <f t="shared" si="89"/>
        <v>31886.959999999999</v>
      </c>
      <c r="AZ97" s="54">
        <f t="shared" si="90"/>
        <v>167406.54</v>
      </c>
      <c r="BA97" s="54">
        <f t="shared" si="76"/>
        <v>5.8906680899433397</v>
      </c>
      <c r="BB97" s="54">
        <f t="shared" si="77"/>
        <v>8</v>
      </c>
      <c r="BC97" s="54"/>
      <c r="BD97" s="54"/>
      <c r="BE97" s="54">
        <f t="shared" si="91"/>
        <v>0</v>
      </c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>
        <f t="shared" si="94"/>
        <v>51151.998333333337</v>
      </c>
      <c r="BW97" s="54">
        <f t="shared" si="95"/>
        <v>151463.06</v>
      </c>
      <c r="BX97" s="54">
        <f t="shared" si="96"/>
        <v>143491.32</v>
      </c>
      <c r="BY97" s="54">
        <f t="shared" si="97"/>
        <v>38</v>
      </c>
      <c r="BZ97" s="54">
        <f t="shared" si="98"/>
        <v>36</v>
      </c>
      <c r="CA97" s="54">
        <v>0</v>
      </c>
      <c r="CB97" s="54">
        <f t="shared" si="99"/>
        <v>14</v>
      </c>
      <c r="CC97" s="54">
        <f t="shared" si="100"/>
        <v>12.833333333333334</v>
      </c>
      <c r="CD97" s="54">
        <v>14</v>
      </c>
      <c r="CE97" s="54">
        <v>13</v>
      </c>
      <c r="CF97" s="54">
        <v>12</v>
      </c>
      <c r="CG97" s="54">
        <v>14</v>
      </c>
      <c r="CH97" s="54">
        <v>12</v>
      </c>
      <c r="CI97" s="54">
        <v>15</v>
      </c>
      <c r="CJ97" s="54">
        <v>12</v>
      </c>
      <c r="CK97" s="54">
        <v>13</v>
      </c>
      <c r="CL97" s="54">
        <v>13</v>
      </c>
      <c r="CM97" s="54">
        <v>12</v>
      </c>
      <c r="CN97" s="54">
        <v>14</v>
      </c>
      <c r="CO97" s="54">
        <v>10</v>
      </c>
    </row>
    <row r="98" spans="1:93">
      <c r="A98" s="3" t="str">
        <f t="shared" si="78"/>
        <v>FJFZ070Phesgo 10ml</v>
      </c>
      <c r="B98" s="3" t="s">
        <v>548</v>
      </c>
      <c r="C98" s="3" t="s">
        <v>549</v>
      </c>
      <c r="D98" s="3" t="s">
        <v>7</v>
      </c>
      <c r="E98" s="3" t="s">
        <v>8</v>
      </c>
      <c r="F98" s="3" t="s">
        <v>44</v>
      </c>
      <c r="G98" s="3" t="s">
        <v>45</v>
      </c>
      <c r="H98" s="3" t="s">
        <v>44</v>
      </c>
      <c r="I98" s="3" t="s">
        <v>45</v>
      </c>
      <c r="J98" s="3" t="s">
        <v>562</v>
      </c>
      <c r="K98" s="3" t="s">
        <v>541</v>
      </c>
      <c r="L98" s="3"/>
      <c r="M98" s="3" t="s">
        <v>543</v>
      </c>
      <c r="N98" s="3" t="s">
        <v>17</v>
      </c>
      <c r="O98" s="3" t="s">
        <v>18</v>
      </c>
      <c r="P98" s="3">
        <v>6232.07</v>
      </c>
      <c r="Q98" s="54">
        <v>1.030888111723713</v>
      </c>
      <c r="R98" s="54">
        <v>0.9530141664246391</v>
      </c>
      <c r="S98" s="54">
        <v>1.4128050132235359</v>
      </c>
      <c r="T98" s="54">
        <v>1.2379853339243623</v>
      </c>
      <c r="U98" s="54">
        <v>1.1358876259236499</v>
      </c>
      <c r="V98" s="54">
        <v>1.4797898217237613</v>
      </c>
      <c r="W98" s="54">
        <v>3.3967072913718876</v>
      </c>
      <c r="X98" s="54">
        <v>3.8536627815717734</v>
      </c>
      <c r="Y98" s="54">
        <v>7.2503700729436611</v>
      </c>
      <c r="Z98" s="54">
        <v>0</v>
      </c>
      <c r="AA98" s="54">
        <v>0</v>
      </c>
      <c r="AB98" s="54">
        <v>0</v>
      </c>
      <c r="AC98" s="54">
        <v>0</v>
      </c>
      <c r="AD98" s="54">
        <v>0</v>
      </c>
      <c r="AE98" s="54">
        <v>0</v>
      </c>
      <c r="AF98" s="54">
        <f t="shared" si="79"/>
        <v>0</v>
      </c>
      <c r="AG98" s="54">
        <f t="shared" si="80"/>
        <v>0</v>
      </c>
      <c r="AH98" s="54">
        <f t="shared" si="81"/>
        <v>0</v>
      </c>
      <c r="AI98" s="54">
        <v>6424.5668744299992</v>
      </c>
      <c r="AJ98" s="54">
        <v>5939.25099615</v>
      </c>
      <c r="AK98" s="54">
        <v>8804.6997387600004</v>
      </c>
      <c r="AL98" s="54">
        <v>7715.2112599900001</v>
      </c>
      <c r="AM98" s="54">
        <v>7078.9311968900001</v>
      </c>
      <c r="AN98" s="54">
        <v>9222.1537542700007</v>
      </c>
      <c r="AO98" s="54">
        <v>21168.51760934</v>
      </c>
      <c r="AP98" s="54">
        <v>24016.296211150002</v>
      </c>
      <c r="AQ98" s="54">
        <v>45184.813820490002</v>
      </c>
      <c r="AR98" s="54">
        <f t="shared" si="82"/>
        <v>0</v>
      </c>
      <c r="AS98" s="54">
        <f t="shared" si="83"/>
        <v>0</v>
      </c>
      <c r="AT98" s="54">
        <f t="shared" si="84"/>
        <v>0</v>
      </c>
      <c r="AU98" s="54">
        <f t="shared" si="85"/>
        <v>0</v>
      </c>
      <c r="AV98" s="54">
        <f t="shared" si="86"/>
        <v>0</v>
      </c>
      <c r="AW98" s="54">
        <f t="shared" si="87"/>
        <v>0</v>
      </c>
      <c r="AX98" s="54">
        <f t="shared" si="88"/>
        <v>0</v>
      </c>
      <c r="AY98" s="54">
        <f t="shared" si="89"/>
        <v>0</v>
      </c>
      <c r="AZ98" s="54">
        <f t="shared" si="90"/>
        <v>0</v>
      </c>
      <c r="BA98" s="54">
        <f t="shared" si="76"/>
        <v>1.2379853339243623</v>
      </c>
      <c r="BB98" s="54">
        <f t="shared" si="77"/>
        <v>0</v>
      </c>
      <c r="BC98" s="54">
        <f>SUM(CJ98:CL98)</f>
        <v>0</v>
      </c>
      <c r="BD98" s="54">
        <f>SUM(CM98:CO98)</f>
        <v>0</v>
      </c>
      <c r="BE98" s="54">
        <f t="shared" si="91"/>
        <v>0</v>
      </c>
      <c r="BF98" s="54">
        <f t="shared" ref="BF98:BK98" si="125">Z98</f>
        <v>0</v>
      </c>
      <c r="BG98" s="54">
        <f t="shared" si="125"/>
        <v>0</v>
      </c>
      <c r="BH98" s="54">
        <f t="shared" si="125"/>
        <v>0</v>
      </c>
      <c r="BI98" s="54">
        <f t="shared" si="125"/>
        <v>0</v>
      </c>
      <c r="BJ98" s="54">
        <f t="shared" si="125"/>
        <v>0</v>
      </c>
      <c r="BK98" s="54">
        <f t="shared" si="125"/>
        <v>0</v>
      </c>
      <c r="BL98" s="54">
        <v>0</v>
      </c>
      <c r="BM98" s="54">
        <v>0</v>
      </c>
      <c r="BN98" s="54">
        <f t="shared" ref="BN98:BN99" si="126">AVERAGE(BP98:BR98)</f>
        <v>0</v>
      </c>
      <c r="BO98" s="54">
        <f t="shared" ref="BO98:BO99" si="127">SUM(BS98:BU98)/1</f>
        <v>0</v>
      </c>
      <c r="BP98" s="54">
        <v>0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f t="shared" si="94"/>
        <v>2077.3566666666666</v>
      </c>
      <c r="BW98" s="54">
        <f t="shared" si="95"/>
        <v>0</v>
      </c>
      <c r="BX98" s="54">
        <f t="shared" si="96"/>
        <v>0</v>
      </c>
      <c r="BY98" s="54">
        <f t="shared" si="97"/>
        <v>0</v>
      </c>
      <c r="BZ98" s="54">
        <f t="shared" si="98"/>
        <v>0</v>
      </c>
      <c r="CA98" s="54">
        <v>14.666666666666666</v>
      </c>
      <c r="CB98" s="54">
        <f t="shared" si="99"/>
        <v>2</v>
      </c>
      <c r="CC98" s="54">
        <f t="shared" si="100"/>
        <v>0.33333333333333331</v>
      </c>
      <c r="CD98" s="54">
        <v>1</v>
      </c>
      <c r="CE98" s="54">
        <v>0</v>
      </c>
      <c r="CF98" s="54">
        <v>1</v>
      </c>
      <c r="CG98" s="54">
        <v>0</v>
      </c>
      <c r="CH98" s="54">
        <v>2</v>
      </c>
      <c r="CI98" s="54">
        <v>0</v>
      </c>
      <c r="CJ98" s="54">
        <v>0</v>
      </c>
      <c r="CK98" s="54">
        <v>0</v>
      </c>
      <c r="CL98" s="54">
        <v>0</v>
      </c>
      <c r="CM98" s="54">
        <v>0</v>
      </c>
      <c r="CN98" s="54">
        <v>0</v>
      </c>
      <c r="CO98" s="54">
        <v>0</v>
      </c>
    </row>
    <row r="99" spans="1:93">
      <c r="A99" s="3" t="str">
        <f t="shared" si="78"/>
        <v>FJFZ070Phesgo 15ml</v>
      </c>
      <c r="B99" s="3" t="s">
        <v>548</v>
      </c>
      <c r="C99" s="3" t="s">
        <v>549</v>
      </c>
      <c r="D99" s="3" t="s">
        <v>7</v>
      </c>
      <c r="E99" s="3" t="s">
        <v>8</v>
      </c>
      <c r="F99" s="3" t="s">
        <v>44</v>
      </c>
      <c r="G99" s="3" t="s">
        <v>45</v>
      </c>
      <c r="H99" s="3" t="s">
        <v>44</v>
      </c>
      <c r="I99" s="3" t="s">
        <v>45</v>
      </c>
      <c r="J99" s="3" t="s">
        <v>562</v>
      </c>
      <c r="K99" s="3" t="s">
        <v>541</v>
      </c>
      <c r="L99" s="3"/>
      <c r="M99" s="3" t="s">
        <v>543</v>
      </c>
      <c r="N99" s="3" t="s">
        <v>17</v>
      </c>
      <c r="O99" s="3" t="s">
        <v>19</v>
      </c>
      <c r="P99" s="3">
        <v>8489.27</v>
      </c>
      <c r="Q99" s="54">
        <v>1.1779575864591419E-6</v>
      </c>
      <c r="R99" s="54">
        <v>1.1779575864591419E-6</v>
      </c>
      <c r="S99" s="54">
        <v>1.1779575864591419E-6</v>
      </c>
      <c r="T99" s="54">
        <v>1.1779575864591419E-6</v>
      </c>
      <c r="U99" s="54">
        <v>1.1779575864591419E-6</v>
      </c>
      <c r="V99" s="54">
        <v>1.1779575864591419E-6</v>
      </c>
      <c r="W99" s="54">
        <v>3.5338727593774257E-6</v>
      </c>
      <c r="X99" s="54">
        <v>3.5338727593774257E-6</v>
      </c>
      <c r="Y99" s="54">
        <v>7.0677455187548515E-6</v>
      </c>
      <c r="Z99" s="54">
        <v>0</v>
      </c>
      <c r="AA99" s="54">
        <v>0</v>
      </c>
      <c r="AB99" s="54">
        <v>0</v>
      </c>
      <c r="AC99" s="54">
        <v>0</v>
      </c>
      <c r="AD99" s="54">
        <v>0</v>
      </c>
      <c r="AE99" s="54">
        <v>0</v>
      </c>
      <c r="AF99" s="54">
        <f t="shared" si="79"/>
        <v>0</v>
      </c>
      <c r="AG99" s="54">
        <f t="shared" si="80"/>
        <v>0</v>
      </c>
      <c r="AH99" s="54">
        <f t="shared" si="81"/>
        <v>0</v>
      </c>
      <c r="AI99" s="54">
        <v>0.01</v>
      </c>
      <c r="AJ99" s="54">
        <v>0.01</v>
      </c>
      <c r="AK99" s="54">
        <v>0.01</v>
      </c>
      <c r="AL99" s="54">
        <v>0.01</v>
      </c>
      <c r="AM99" s="54">
        <v>0.01</v>
      </c>
      <c r="AN99" s="54">
        <v>0.01</v>
      </c>
      <c r="AO99" s="54">
        <v>0.03</v>
      </c>
      <c r="AP99" s="54">
        <v>0.03</v>
      </c>
      <c r="AQ99" s="54">
        <v>0.06</v>
      </c>
      <c r="AR99" s="54">
        <f t="shared" si="82"/>
        <v>0</v>
      </c>
      <c r="AS99" s="54">
        <f t="shared" si="83"/>
        <v>0</v>
      </c>
      <c r="AT99" s="54">
        <f t="shared" si="84"/>
        <v>0</v>
      </c>
      <c r="AU99" s="54">
        <f t="shared" si="85"/>
        <v>0</v>
      </c>
      <c r="AV99" s="54">
        <f t="shared" si="86"/>
        <v>0</v>
      </c>
      <c r="AW99" s="54">
        <f t="shared" si="87"/>
        <v>0</v>
      </c>
      <c r="AX99" s="54">
        <f t="shared" si="88"/>
        <v>0</v>
      </c>
      <c r="AY99" s="54">
        <f t="shared" si="89"/>
        <v>0</v>
      </c>
      <c r="AZ99" s="54">
        <f t="shared" si="90"/>
        <v>0</v>
      </c>
      <c r="BA99" s="54">
        <f t="shared" si="76"/>
        <v>1.1779575864591419E-6</v>
      </c>
      <c r="BB99" s="54">
        <f t="shared" si="77"/>
        <v>0</v>
      </c>
      <c r="BC99" s="54">
        <f>SUM(CJ99:CL99)*2</f>
        <v>0</v>
      </c>
      <c r="BD99" s="54">
        <f>SUM(CM99:CO99)*2</f>
        <v>0</v>
      </c>
      <c r="BE99" s="54">
        <f t="shared" si="91"/>
        <v>0</v>
      </c>
      <c r="BF99" s="54">
        <f t="shared" ref="BF99:BK99" si="128">Z99*2</f>
        <v>0</v>
      </c>
      <c r="BG99" s="54">
        <f t="shared" si="128"/>
        <v>0</v>
      </c>
      <c r="BH99" s="54">
        <f t="shared" si="128"/>
        <v>0</v>
      </c>
      <c r="BI99" s="54">
        <f t="shared" si="128"/>
        <v>0</v>
      </c>
      <c r="BJ99" s="54">
        <f t="shared" si="128"/>
        <v>0</v>
      </c>
      <c r="BK99" s="54">
        <f t="shared" si="128"/>
        <v>0</v>
      </c>
      <c r="BL99" s="54">
        <v>0</v>
      </c>
      <c r="BM99" s="54">
        <v>0</v>
      </c>
      <c r="BN99" s="54">
        <f t="shared" si="126"/>
        <v>0</v>
      </c>
      <c r="BO99" s="54">
        <f t="shared" si="127"/>
        <v>0</v>
      </c>
      <c r="BP99" s="54">
        <v>0</v>
      </c>
      <c r="BQ99" s="54">
        <v>0</v>
      </c>
      <c r="BR99" s="54">
        <v>0</v>
      </c>
      <c r="BS99" s="54">
        <v>0</v>
      </c>
      <c r="BT99" s="54">
        <v>0</v>
      </c>
      <c r="BU99" s="54">
        <v>0</v>
      </c>
      <c r="BV99" s="54">
        <f t="shared" si="94"/>
        <v>707.43916666666667</v>
      </c>
      <c r="BW99" s="54">
        <f t="shared" si="95"/>
        <v>0</v>
      </c>
      <c r="BX99" s="54">
        <f t="shared" si="96"/>
        <v>0</v>
      </c>
      <c r="BY99" s="54">
        <f t="shared" si="97"/>
        <v>0</v>
      </c>
      <c r="BZ99" s="54">
        <f t="shared" si="98"/>
        <v>0</v>
      </c>
      <c r="CA99" s="54">
        <v>0</v>
      </c>
      <c r="CB99" s="54">
        <f t="shared" si="99"/>
        <v>1</v>
      </c>
      <c r="CC99" s="54">
        <f t="shared" si="100"/>
        <v>8.3333333333333329E-2</v>
      </c>
      <c r="CD99" s="54">
        <v>1</v>
      </c>
      <c r="CE99" s="54">
        <v>0</v>
      </c>
      <c r="CF99" s="54">
        <v>0</v>
      </c>
      <c r="CG99" s="54">
        <v>0</v>
      </c>
      <c r="CH99" s="54">
        <v>0</v>
      </c>
      <c r="CI99" s="54">
        <v>0</v>
      </c>
      <c r="CJ99" s="54">
        <v>0</v>
      </c>
      <c r="CK99" s="54">
        <v>0</v>
      </c>
      <c r="CL99" s="54">
        <v>0</v>
      </c>
      <c r="CM99" s="54">
        <v>0</v>
      </c>
      <c r="CN99" s="54">
        <v>0</v>
      </c>
      <c r="CO99" s="54">
        <v>0</v>
      </c>
    </row>
    <row r="100" spans="1:93">
      <c r="A100" s="3" t="str">
        <f t="shared" si="78"/>
        <v>FJFZ076Herceptin IV</v>
      </c>
      <c r="B100" s="3" t="s">
        <v>550</v>
      </c>
      <c r="C100" s="3" t="s">
        <v>551</v>
      </c>
      <c r="D100" s="3" t="s">
        <v>7</v>
      </c>
      <c r="E100" s="3" t="s">
        <v>8</v>
      </c>
      <c r="F100" s="3" t="s">
        <v>46</v>
      </c>
      <c r="G100" s="3" t="s">
        <v>47</v>
      </c>
      <c r="H100" s="3" t="s">
        <v>46</v>
      </c>
      <c r="I100" s="3" t="s">
        <v>47</v>
      </c>
      <c r="J100" s="3" t="s">
        <v>562</v>
      </c>
      <c r="K100" s="3" t="s">
        <v>544</v>
      </c>
      <c r="L100" s="3" t="s">
        <v>939</v>
      </c>
      <c r="M100" s="3" t="s">
        <v>542</v>
      </c>
      <c r="N100" s="3" t="s">
        <v>11</v>
      </c>
      <c r="O100" s="3" t="s">
        <v>11</v>
      </c>
      <c r="P100" s="3">
        <v>4535.5</v>
      </c>
      <c r="Q100" s="54">
        <v>67.495468641256025</v>
      </c>
      <c r="R100" s="54">
        <v>48.354101599396806</v>
      </c>
      <c r="S100" s="54">
        <v>44.980293054117098</v>
      </c>
      <c r="T100" s="54">
        <v>31.762424460284532</v>
      </c>
      <c r="U100" s="54">
        <v>28.939967366664089</v>
      </c>
      <c r="V100" s="54">
        <v>50.381555121752697</v>
      </c>
      <c r="W100" s="54">
        <v>160.82986329476995</v>
      </c>
      <c r="X100" s="54">
        <v>111.08394694870131</v>
      </c>
      <c r="Y100" s="54">
        <v>271.91381024347129</v>
      </c>
      <c r="Z100" s="54">
        <v>35</v>
      </c>
      <c r="AA100" s="54">
        <v>45</v>
      </c>
      <c r="AB100" s="54">
        <v>35</v>
      </c>
      <c r="AC100" s="54">
        <v>30</v>
      </c>
      <c r="AD100" s="54">
        <v>0</v>
      </c>
      <c r="AE100" s="54">
        <v>0</v>
      </c>
      <c r="AF100" s="54">
        <f t="shared" si="79"/>
        <v>115</v>
      </c>
      <c r="AG100" s="54">
        <f t="shared" si="80"/>
        <v>30</v>
      </c>
      <c r="AH100" s="54">
        <f t="shared" si="81"/>
        <v>145</v>
      </c>
      <c r="AI100" s="54">
        <v>306125.69802241673</v>
      </c>
      <c r="AJ100" s="54">
        <v>219310.02780406424</v>
      </c>
      <c r="AK100" s="54">
        <v>204008.1191469481</v>
      </c>
      <c r="AL100" s="54">
        <v>144058.4761396205</v>
      </c>
      <c r="AM100" s="54">
        <v>131257.22199150498</v>
      </c>
      <c r="AN100" s="54">
        <v>228505.54325470937</v>
      </c>
      <c r="AO100" s="54">
        <v>729443.84497342911</v>
      </c>
      <c r="AP100" s="54">
        <v>503821.24138583487</v>
      </c>
      <c r="AQ100" s="54">
        <v>1233265.0863592639</v>
      </c>
      <c r="AR100" s="54">
        <f t="shared" si="82"/>
        <v>158742.5</v>
      </c>
      <c r="AS100" s="54">
        <f t="shared" si="83"/>
        <v>204097.5</v>
      </c>
      <c r="AT100" s="54">
        <f t="shared" si="84"/>
        <v>158742.5</v>
      </c>
      <c r="AU100" s="54">
        <f t="shared" si="85"/>
        <v>136065</v>
      </c>
      <c r="AV100" s="54">
        <f t="shared" si="86"/>
        <v>0</v>
      </c>
      <c r="AW100" s="54">
        <f t="shared" si="87"/>
        <v>0</v>
      </c>
      <c r="AX100" s="54">
        <f t="shared" si="88"/>
        <v>521582.5</v>
      </c>
      <c r="AY100" s="54">
        <f t="shared" si="89"/>
        <v>136065</v>
      </c>
      <c r="AZ100" s="54">
        <f t="shared" si="90"/>
        <v>657647.5</v>
      </c>
      <c r="BA100" s="54">
        <f t="shared" si="76"/>
        <v>31.762424460284532</v>
      </c>
      <c r="BB100" s="54">
        <f t="shared" si="77"/>
        <v>30</v>
      </c>
      <c r="BC100" s="54"/>
      <c r="BD100" s="54"/>
      <c r="BE100" s="54">
        <f t="shared" si="91"/>
        <v>0</v>
      </c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>
        <f t="shared" si="94"/>
        <v>425959.04166666669</v>
      </c>
      <c r="BW100" s="54">
        <f t="shared" si="95"/>
        <v>703002.5</v>
      </c>
      <c r="BX100" s="54">
        <f t="shared" si="96"/>
        <v>589615</v>
      </c>
      <c r="BY100" s="54">
        <f t="shared" si="97"/>
        <v>155</v>
      </c>
      <c r="BZ100" s="54">
        <f t="shared" si="98"/>
        <v>130</v>
      </c>
      <c r="CA100" s="54">
        <v>0</v>
      </c>
      <c r="CB100" s="54">
        <f t="shared" si="99"/>
        <v>192</v>
      </c>
      <c r="CC100" s="54">
        <f t="shared" si="100"/>
        <v>93.916666666666671</v>
      </c>
      <c r="CD100" s="54">
        <v>192</v>
      </c>
      <c r="CE100" s="54">
        <v>144</v>
      </c>
      <c r="CF100" s="54">
        <v>168</v>
      </c>
      <c r="CG100" s="54">
        <v>180</v>
      </c>
      <c r="CH100" s="54">
        <v>108</v>
      </c>
      <c r="CI100" s="54">
        <v>50</v>
      </c>
      <c r="CJ100" s="54">
        <v>60</v>
      </c>
      <c r="CK100" s="54">
        <v>35</v>
      </c>
      <c r="CL100" s="54">
        <v>60</v>
      </c>
      <c r="CM100" s="54">
        <v>30</v>
      </c>
      <c r="CN100" s="54">
        <v>50</v>
      </c>
      <c r="CO100" s="54">
        <v>50</v>
      </c>
    </row>
    <row r="101" spans="1:93">
      <c r="A101" s="3" t="str">
        <f t="shared" si="78"/>
        <v>FJFZ076Herceptin SC</v>
      </c>
      <c r="B101" s="3" t="s">
        <v>550</v>
      </c>
      <c r="C101" s="3" t="s">
        <v>551</v>
      </c>
      <c r="D101" s="3" t="s">
        <v>7</v>
      </c>
      <c r="E101" s="3" t="s">
        <v>8</v>
      </c>
      <c r="F101" s="3" t="s">
        <v>46</v>
      </c>
      <c r="G101" s="3" t="s">
        <v>47</v>
      </c>
      <c r="H101" s="3" t="s">
        <v>46</v>
      </c>
      <c r="I101" s="3" t="s">
        <v>47</v>
      </c>
      <c r="J101" s="3" t="s">
        <v>562</v>
      </c>
      <c r="K101" s="3" t="s">
        <v>544</v>
      </c>
      <c r="L101" s="3" t="s">
        <v>939</v>
      </c>
      <c r="M101" s="3" t="s">
        <v>542</v>
      </c>
      <c r="N101" s="3" t="s">
        <v>12</v>
      </c>
      <c r="O101" s="3" t="s">
        <v>12</v>
      </c>
      <c r="P101" s="3">
        <v>3444.49</v>
      </c>
      <c r="Q101" s="54">
        <v>65.843798711707947</v>
      </c>
      <c r="R101" s="54">
        <v>61.005777512004812</v>
      </c>
      <c r="S101" s="54">
        <v>92.535462329498571</v>
      </c>
      <c r="T101" s="54">
        <v>94.715939190909737</v>
      </c>
      <c r="U101" s="54">
        <v>85.280519844652488</v>
      </c>
      <c r="V101" s="54">
        <v>112.2473682284343</v>
      </c>
      <c r="W101" s="54">
        <v>219.38503855321133</v>
      </c>
      <c r="X101" s="54">
        <v>292.24382726399654</v>
      </c>
      <c r="Y101" s="54">
        <v>511.62886581720784</v>
      </c>
      <c r="Z101" s="54">
        <v>50</v>
      </c>
      <c r="AA101" s="54">
        <v>50</v>
      </c>
      <c r="AB101" s="54">
        <v>45</v>
      </c>
      <c r="AC101" s="54">
        <v>50</v>
      </c>
      <c r="AD101" s="54">
        <v>0</v>
      </c>
      <c r="AE101" s="54">
        <v>0</v>
      </c>
      <c r="AF101" s="54">
        <f t="shared" si="79"/>
        <v>145</v>
      </c>
      <c r="AG101" s="54">
        <f t="shared" si="80"/>
        <v>50</v>
      </c>
      <c r="AH101" s="54">
        <f t="shared" si="81"/>
        <v>195</v>
      </c>
      <c r="AI101" s="54">
        <v>226798.30622449089</v>
      </c>
      <c r="AJ101" s="54">
        <v>210133.79058232543</v>
      </c>
      <c r="AK101" s="54">
        <v>318737.47463933454</v>
      </c>
      <c r="AL101" s="54">
        <v>326248.10538369667</v>
      </c>
      <c r="AM101" s="54">
        <v>293747.89779970702</v>
      </c>
      <c r="AN101" s="54">
        <v>386634.93738915958</v>
      </c>
      <c r="AO101" s="54">
        <v>755669.57144615077</v>
      </c>
      <c r="AP101" s="54">
        <v>1006630.9405725633</v>
      </c>
      <c r="AQ101" s="54">
        <v>1762300.5120187141</v>
      </c>
      <c r="AR101" s="54">
        <f t="shared" si="82"/>
        <v>172224.5</v>
      </c>
      <c r="AS101" s="54">
        <f t="shared" si="83"/>
        <v>172224.5</v>
      </c>
      <c r="AT101" s="54">
        <f t="shared" si="84"/>
        <v>155002.04999999999</v>
      </c>
      <c r="AU101" s="54">
        <f t="shared" si="85"/>
        <v>172224.5</v>
      </c>
      <c r="AV101" s="54">
        <f t="shared" si="86"/>
        <v>0</v>
      </c>
      <c r="AW101" s="54">
        <f t="shared" si="87"/>
        <v>0</v>
      </c>
      <c r="AX101" s="54">
        <f t="shared" si="88"/>
        <v>499451.05</v>
      </c>
      <c r="AY101" s="54">
        <f t="shared" si="89"/>
        <v>172224.5</v>
      </c>
      <c r="AZ101" s="54">
        <f t="shared" si="90"/>
        <v>671675.55</v>
      </c>
      <c r="BA101" s="54">
        <f t="shared" si="76"/>
        <v>94.715939190909737</v>
      </c>
      <c r="BB101" s="54">
        <f t="shared" si="77"/>
        <v>50</v>
      </c>
      <c r="BC101" s="54"/>
      <c r="BD101" s="54"/>
      <c r="BE101" s="54">
        <f t="shared" si="91"/>
        <v>0</v>
      </c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>
        <f t="shared" si="94"/>
        <v>298809.50750000001</v>
      </c>
      <c r="BW101" s="54">
        <f t="shared" si="95"/>
        <v>1036791.49</v>
      </c>
      <c r="BX101" s="54">
        <f t="shared" si="96"/>
        <v>516673.49999999994</v>
      </c>
      <c r="BY101" s="54">
        <f t="shared" si="97"/>
        <v>301</v>
      </c>
      <c r="BZ101" s="54">
        <f t="shared" si="98"/>
        <v>150</v>
      </c>
      <c r="CA101" s="54">
        <v>0</v>
      </c>
      <c r="CB101" s="54">
        <f t="shared" si="99"/>
        <v>186</v>
      </c>
      <c r="CC101" s="54">
        <f t="shared" si="100"/>
        <v>86.75</v>
      </c>
      <c r="CD101" s="54">
        <v>48</v>
      </c>
      <c r="CE101" s="54">
        <v>186</v>
      </c>
      <c r="CF101" s="54">
        <v>105</v>
      </c>
      <c r="CG101" s="54">
        <v>120</v>
      </c>
      <c r="CH101" s="54">
        <v>86</v>
      </c>
      <c r="CI101" s="54">
        <v>45</v>
      </c>
      <c r="CJ101" s="54">
        <v>100</v>
      </c>
      <c r="CK101" s="54">
        <v>81</v>
      </c>
      <c r="CL101" s="54">
        <v>120</v>
      </c>
      <c r="CM101" s="54">
        <v>30</v>
      </c>
      <c r="CN101" s="54">
        <v>60</v>
      </c>
      <c r="CO101" s="54">
        <v>60</v>
      </c>
    </row>
    <row r="102" spans="1:93">
      <c r="A102" s="3" t="str">
        <f t="shared" si="78"/>
        <v>FJFZ076Itovebi 3mg</v>
      </c>
      <c r="B102" s="3" t="s">
        <v>550</v>
      </c>
      <c r="C102" s="3" t="s">
        <v>551</v>
      </c>
      <c r="D102" s="3" t="s">
        <v>7</v>
      </c>
      <c r="E102" s="3" t="s">
        <v>8</v>
      </c>
      <c r="F102" s="3" t="s">
        <v>46</v>
      </c>
      <c r="G102" s="3" t="s">
        <v>47</v>
      </c>
      <c r="H102" s="3" t="s">
        <v>46</v>
      </c>
      <c r="I102" s="3" t="s">
        <v>47</v>
      </c>
      <c r="J102" s="3" t="s">
        <v>562</v>
      </c>
      <c r="K102" s="3" t="s">
        <v>544</v>
      </c>
      <c r="L102" s="3" t="s">
        <v>939</v>
      </c>
      <c r="M102" s="3" t="s">
        <v>542</v>
      </c>
      <c r="N102" s="3" t="s">
        <v>13</v>
      </c>
      <c r="O102" s="3" t="s">
        <v>14</v>
      </c>
      <c r="P102" s="3">
        <v>3566.02</v>
      </c>
      <c r="Q102" s="54">
        <v>4.8112290499470909</v>
      </c>
      <c r="R102" s="54">
        <v>5.4934287467846472</v>
      </c>
      <c r="S102" s="54">
        <v>11.118870791273391</v>
      </c>
      <c r="T102" s="54">
        <v>11.255591926884538</v>
      </c>
      <c r="U102" s="54">
        <v>13.683780803468393</v>
      </c>
      <c r="V102" s="54">
        <v>17.426381832287216</v>
      </c>
      <c r="W102" s="54">
        <v>21.42352858800513</v>
      </c>
      <c r="X102" s="54">
        <v>42.365754562640149</v>
      </c>
      <c r="Y102" s="54">
        <v>63.789283150645275</v>
      </c>
      <c r="Z102" s="54">
        <v>3</v>
      </c>
      <c r="AA102" s="54">
        <v>0</v>
      </c>
      <c r="AB102" s="54">
        <v>20</v>
      </c>
      <c r="AC102" s="54">
        <v>0</v>
      </c>
      <c r="AD102" s="54">
        <v>0</v>
      </c>
      <c r="AE102" s="54">
        <v>0</v>
      </c>
      <c r="AF102" s="54">
        <f t="shared" si="79"/>
        <v>23</v>
      </c>
      <c r="AG102" s="54">
        <f t="shared" si="80"/>
        <v>0</v>
      </c>
      <c r="AH102" s="54">
        <f t="shared" si="81"/>
        <v>23</v>
      </c>
      <c r="AI102" s="54">
        <v>17156.939016692326</v>
      </c>
      <c r="AJ102" s="54">
        <v>19589.676779608988</v>
      </c>
      <c r="AK102" s="54">
        <v>39650.115619096738</v>
      </c>
      <c r="AL102" s="54">
        <v>40137.665923108798</v>
      </c>
      <c r="AM102" s="54">
        <v>48796.636020784354</v>
      </c>
      <c r="AN102" s="54">
        <v>62142.826141572863</v>
      </c>
      <c r="AO102" s="54">
        <v>76396.731415398041</v>
      </c>
      <c r="AP102" s="54">
        <v>151077.12808546601</v>
      </c>
      <c r="AQ102" s="54">
        <v>227473.85950086406</v>
      </c>
      <c r="AR102" s="54">
        <f t="shared" si="82"/>
        <v>10698.06</v>
      </c>
      <c r="AS102" s="54">
        <f t="shared" si="83"/>
        <v>0</v>
      </c>
      <c r="AT102" s="54">
        <f t="shared" si="84"/>
        <v>71320.399999999994</v>
      </c>
      <c r="AU102" s="54">
        <f t="shared" si="85"/>
        <v>0</v>
      </c>
      <c r="AV102" s="54">
        <f t="shared" si="86"/>
        <v>0</v>
      </c>
      <c r="AW102" s="54">
        <f t="shared" si="87"/>
        <v>0</v>
      </c>
      <c r="AX102" s="54">
        <f t="shared" si="88"/>
        <v>82018.459999999992</v>
      </c>
      <c r="AY102" s="54">
        <f t="shared" si="89"/>
        <v>0</v>
      </c>
      <c r="AZ102" s="54">
        <f t="shared" si="90"/>
        <v>82018.459999999992</v>
      </c>
      <c r="BA102" s="54">
        <f t="shared" si="76"/>
        <v>11.255591926884538</v>
      </c>
      <c r="BB102" s="54">
        <f t="shared" si="77"/>
        <v>0</v>
      </c>
      <c r="BC102" s="54"/>
      <c r="BD102" s="54"/>
      <c r="BE102" s="54">
        <f t="shared" si="91"/>
        <v>0</v>
      </c>
      <c r="BF102" s="54"/>
      <c r="BG102" s="54"/>
      <c r="BH102" s="54"/>
      <c r="BI102" s="54"/>
      <c r="BJ102" s="54"/>
      <c r="BK102" s="54"/>
      <c r="BL102" s="54">
        <v>4.666666666666667</v>
      </c>
      <c r="BM102" s="54">
        <v>10</v>
      </c>
      <c r="BN102" s="54">
        <f t="shared" ref="BN102:BN103" si="129">AVERAGE(BP102:BR102)</f>
        <v>4.333333333333333</v>
      </c>
      <c r="BO102" s="54">
        <f t="shared" ref="BO102:BO103" si="130">SUM(BS102:BU102)/1</f>
        <v>6</v>
      </c>
      <c r="BP102" s="54">
        <v>5</v>
      </c>
      <c r="BQ102" s="54">
        <v>5</v>
      </c>
      <c r="BR102" s="54">
        <v>3</v>
      </c>
      <c r="BS102" s="54">
        <v>6</v>
      </c>
      <c r="BT102" s="54">
        <v>0</v>
      </c>
      <c r="BU102" s="54">
        <v>0</v>
      </c>
      <c r="BV102" s="54">
        <f t="shared" si="94"/>
        <v>2674.5149999999999</v>
      </c>
      <c r="BW102" s="54">
        <f t="shared" si="95"/>
        <v>10698.06</v>
      </c>
      <c r="BX102" s="54">
        <f t="shared" si="96"/>
        <v>14264.08</v>
      </c>
      <c r="BY102" s="54">
        <f t="shared" si="97"/>
        <v>3</v>
      </c>
      <c r="BZ102" s="54">
        <f t="shared" si="98"/>
        <v>4</v>
      </c>
      <c r="CA102" s="54">
        <v>0</v>
      </c>
      <c r="CB102" s="54">
        <f t="shared" si="99"/>
        <v>2</v>
      </c>
      <c r="CC102" s="54">
        <f t="shared" si="100"/>
        <v>0.75</v>
      </c>
      <c r="CD102" s="54">
        <v>0</v>
      </c>
      <c r="CE102" s="54">
        <v>0</v>
      </c>
      <c r="CF102" s="54">
        <v>0</v>
      </c>
      <c r="CG102" s="54">
        <v>0</v>
      </c>
      <c r="CH102" s="54">
        <v>0</v>
      </c>
      <c r="CI102" s="54">
        <v>2</v>
      </c>
      <c r="CJ102" s="54">
        <v>2</v>
      </c>
      <c r="CK102" s="54">
        <v>0</v>
      </c>
      <c r="CL102" s="54">
        <v>1</v>
      </c>
      <c r="CM102" s="54">
        <v>1</v>
      </c>
      <c r="CN102" s="54">
        <v>2</v>
      </c>
      <c r="CO102" s="54">
        <v>1</v>
      </c>
    </row>
    <row r="103" spans="1:93">
      <c r="A103" s="3" t="str">
        <f t="shared" si="78"/>
        <v>FJFZ076Itovebi 9mg</v>
      </c>
      <c r="B103" s="3" t="s">
        <v>550</v>
      </c>
      <c r="C103" s="3" t="s">
        <v>551</v>
      </c>
      <c r="D103" s="3" t="s">
        <v>7</v>
      </c>
      <c r="E103" s="3" t="s">
        <v>8</v>
      </c>
      <c r="F103" s="3" t="s">
        <v>46</v>
      </c>
      <c r="G103" s="3" t="s">
        <v>47</v>
      </c>
      <c r="H103" s="3" t="s">
        <v>46</v>
      </c>
      <c r="I103" s="3" t="s">
        <v>47</v>
      </c>
      <c r="J103" s="3" t="s">
        <v>562</v>
      </c>
      <c r="K103" s="3" t="s">
        <v>544</v>
      </c>
      <c r="L103" s="3" t="s">
        <v>939</v>
      </c>
      <c r="M103" s="3" t="s">
        <v>542</v>
      </c>
      <c r="N103" s="3" t="s">
        <v>13</v>
      </c>
      <c r="O103" s="3" t="s">
        <v>15</v>
      </c>
      <c r="P103" s="3">
        <v>10698.05</v>
      </c>
      <c r="Q103" s="54"/>
      <c r="R103" s="54"/>
      <c r="S103" s="54"/>
      <c r="T103" s="54"/>
      <c r="U103" s="54"/>
      <c r="V103" s="54"/>
      <c r="W103" s="54">
        <v>0</v>
      </c>
      <c r="X103" s="54">
        <v>0</v>
      </c>
      <c r="Y103" s="54">
        <v>0</v>
      </c>
      <c r="Z103" s="54">
        <v>1</v>
      </c>
      <c r="AA103" s="54">
        <v>1</v>
      </c>
      <c r="AB103" s="54">
        <v>20</v>
      </c>
      <c r="AC103" s="54">
        <v>0</v>
      </c>
      <c r="AD103" s="54">
        <v>0</v>
      </c>
      <c r="AE103" s="54">
        <v>0</v>
      </c>
      <c r="AF103" s="54">
        <f t="shared" si="79"/>
        <v>22</v>
      </c>
      <c r="AG103" s="54">
        <f t="shared" si="80"/>
        <v>0</v>
      </c>
      <c r="AH103" s="54">
        <f t="shared" si="81"/>
        <v>22</v>
      </c>
      <c r="AI103" s="54"/>
      <c r="AJ103" s="54"/>
      <c r="AK103" s="54"/>
      <c r="AL103" s="54"/>
      <c r="AM103" s="54"/>
      <c r="AN103" s="54"/>
      <c r="AO103" s="54">
        <v>0</v>
      </c>
      <c r="AP103" s="54">
        <v>0</v>
      </c>
      <c r="AQ103" s="54">
        <v>0</v>
      </c>
      <c r="AR103" s="54">
        <f t="shared" si="82"/>
        <v>10698.05</v>
      </c>
      <c r="AS103" s="54">
        <f t="shared" si="83"/>
        <v>10698.05</v>
      </c>
      <c r="AT103" s="54">
        <f t="shared" si="84"/>
        <v>213961</v>
      </c>
      <c r="AU103" s="54">
        <f t="shared" si="85"/>
        <v>0</v>
      </c>
      <c r="AV103" s="54">
        <f t="shared" si="86"/>
        <v>0</v>
      </c>
      <c r="AW103" s="54">
        <f t="shared" si="87"/>
        <v>0</v>
      </c>
      <c r="AX103" s="54">
        <f t="shared" si="88"/>
        <v>235357.1</v>
      </c>
      <c r="AY103" s="54">
        <f t="shared" si="89"/>
        <v>0</v>
      </c>
      <c r="AZ103" s="54">
        <f t="shared" si="90"/>
        <v>235357.1</v>
      </c>
      <c r="BA103" s="54">
        <f t="shared" si="76"/>
        <v>0</v>
      </c>
      <c r="BB103" s="54">
        <f t="shared" si="77"/>
        <v>0</v>
      </c>
      <c r="BC103" s="54"/>
      <c r="BD103" s="54"/>
      <c r="BE103" s="54">
        <f t="shared" si="91"/>
        <v>0</v>
      </c>
      <c r="BF103" s="54"/>
      <c r="BG103" s="54"/>
      <c r="BH103" s="54"/>
      <c r="BI103" s="54"/>
      <c r="BJ103" s="54"/>
      <c r="BK103" s="54"/>
      <c r="BL103" s="54">
        <v>0.66666666666666663</v>
      </c>
      <c r="BM103" s="54">
        <v>0.66666666666666663</v>
      </c>
      <c r="BN103" s="54">
        <f t="shared" si="129"/>
        <v>3</v>
      </c>
      <c r="BO103" s="54">
        <f t="shared" si="130"/>
        <v>1</v>
      </c>
      <c r="BP103" s="54">
        <v>3</v>
      </c>
      <c r="BQ103" s="54">
        <v>2</v>
      </c>
      <c r="BR103" s="54">
        <v>4</v>
      </c>
      <c r="BS103" s="54">
        <v>1</v>
      </c>
      <c r="BT103" s="54">
        <v>0</v>
      </c>
      <c r="BU103" s="54">
        <v>0</v>
      </c>
      <c r="BV103" s="54">
        <f t="shared" si="94"/>
        <v>2674.5124999999998</v>
      </c>
      <c r="BW103" s="54">
        <f t="shared" si="95"/>
        <v>0</v>
      </c>
      <c r="BX103" s="54">
        <f t="shared" si="96"/>
        <v>32094.149999999998</v>
      </c>
      <c r="BY103" s="54">
        <f t="shared" si="97"/>
        <v>0</v>
      </c>
      <c r="BZ103" s="54">
        <f t="shared" si="98"/>
        <v>3</v>
      </c>
      <c r="CA103" s="54">
        <v>0</v>
      </c>
      <c r="CB103" s="54">
        <f t="shared" si="99"/>
        <v>3</v>
      </c>
      <c r="CC103" s="54">
        <f t="shared" si="100"/>
        <v>0.25</v>
      </c>
      <c r="CD103" s="54">
        <v>0</v>
      </c>
      <c r="CE103" s="54">
        <v>0</v>
      </c>
      <c r="CF103" s="54">
        <v>0</v>
      </c>
      <c r="CG103" s="54">
        <v>0</v>
      </c>
      <c r="CH103" s="54">
        <v>0</v>
      </c>
      <c r="CI103" s="54">
        <v>0</v>
      </c>
      <c r="CJ103" s="54">
        <v>0</v>
      </c>
      <c r="CK103" s="54">
        <v>0</v>
      </c>
      <c r="CL103" s="54">
        <v>0</v>
      </c>
      <c r="CM103" s="54">
        <v>0</v>
      </c>
      <c r="CN103" s="54">
        <v>0</v>
      </c>
      <c r="CO103" s="54">
        <v>3</v>
      </c>
    </row>
    <row r="104" spans="1:93">
      <c r="A104" s="3" t="str">
        <f t="shared" si="78"/>
        <v>FJFZ076Perjeta</v>
      </c>
      <c r="B104" s="3" t="s">
        <v>550</v>
      </c>
      <c r="C104" s="3" t="s">
        <v>551</v>
      </c>
      <c r="D104" s="3" t="s">
        <v>7</v>
      </c>
      <c r="E104" s="3" t="s">
        <v>8</v>
      </c>
      <c r="F104" s="3" t="s">
        <v>46</v>
      </c>
      <c r="G104" s="3" t="s">
        <v>47</v>
      </c>
      <c r="H104" s="3" t="s">
        <v>46</v>
      </c>
      <c r="I104" s="3" t="s">
        <v>47</v>
      </c>
      <c r="J104" s="3" t="s">
        <v>562</v>
      </c>
      <c r="K104" s="3" t="s">
        <v>544</v>
      </c>
      <c r="L104" s="3" t="s">
        <v>939</v>
      </c>
      <c r="M104" s="3" t="s">
        <v>542</v>
      </c>
      <c r="N104" s="3" t="s">
        <v>16</v>
      </c>
      <c r="O104" s="3" t="s">
        <v>16</v>
      </c>
      <c r="P104" s="3">
        <v>3985.87</v>
      </c>
      <c r="Q104" s="54">
        <v>49.937336995418704</v>
      </c>
      <c r="R104" s="54">
        <v>42.182818664296271</v>
      </c>
      <c r="S104" s="54">
        <v>64.024696698137575</v>
      </c>
      <c r="T104" s="54">
        <v>38.688260434546692</v>
      </c>
      <c r="U104" s="54">
        <v>46.957118994293459</v>
      </c>
      <c r="V104" s="54">
        <v>53.890666532474661</v>
      </c>
      <c r="W104" s="54">
        <v>156.14485235785256</v>
      </c>
      <c r="X104" s="54">
        <v>139.53604596131481</v>
      </c>
      <c r="Y104" s="54">
        <v>295.68089831916734</v>
      </c>
      <c r="Z104" s="54">
        <v>0</v>
      </c>
      <c r="AA104" s="54">
        <v>-60</v>
      </c>
      <c r="AB104" s="54">
        <v>0</v>
      </c>
      <c r="AC104" s="54">
        <v>0</v>
      </c>
      <c r="AD104" s="54">
        <v>0</v>
      </c>
      <c r="AE104" s="54">
        <v>0</v>
      </c>
      <c r="AF104" s="54">
        <f t="shared" si="79"/>
        <v>-60</v>
      </c>
      <c r="AG104" s="54">
        <f t="shared" si="80"/>
        <v>0</v>
      </c>
      <c r="AH104" s="54">
        <f t="shared" si="81"/>
        <v>-60</v>
      </c>
      <c r="AI104" s="54">
        <v>199043.73340992955</v>
      </c>
      <c r="AJ104" s="54">
        <v>168135.23142945857</v>
      </c>
      <c r="AK104" s="54">
        <v>255194.11782820561</v>
      </c>
      <c r="AL104" s="54">
        <v>154206.37661824661</v>
      </c>
      <c r="AM104" s="54">
        <v>187164.97188578447</v>
      </c>
      <c r="AN104" s="54">
        <v>214801.19101179476</v>
      </c>
      <c r="AO104" s="54">
        <v>622373.08266759373</v>
      </c>
      <c r="AP104" s="54">
        <v>556172.5395158258</v>
      </c>
      <c r="AQ104" s="54">
        <v>1178545.6221834195</v>
      </c>
      <c r="AR104" s="54">
        <f t="shared" si="82"/>
        <v>0</v>
      </c>
      <c r="AS104" s="54">
        <f t="shared" si="83"/>
        <v>-239152.19999999998</v>
      </c>
      <c r="AT104" s="54">
        <f t="shared" si="84"/>
        <v>0</v>
      </c>
      <c r="AU104" s="54">
        <f t="shared" si="85"/>
        <v>0</v>
      </c>
      <c r="AV104" s="54">
        <f t="shared" si="86"/>
        <v>0</v>
      </c>
      <c r="AW104" s="54">
        <f t="shared" si="87"/>
        <v>0</v>
      </c>
      <c r="AX104" s="54">
        <f t="shared" si="88"/>
        <v>-239152.19999999998</v>
      </c>
      <c r="AY104" s="54">
        <f t="shared" si="89"/>
        <v>0</v>
      </c>
      <c r="AZ104" s="54">
        <f t="shared" si="90"/>
        <v>-239152.19999999998</v>
      </c>
      <c r="BA104" s="54">
        <f t="shared" si="76"/>
        <v>38.688260434546692</v>
      </c>
      <c r="BB104" s="54">
        <f t="shared" si="77"/>
        <v>0</v>
      </c>
      <c r="BC104" s="54"/>
      <c r="BD104" s="54"/>
      <c r="BE104" s="54">
        <f t="shared" si="91"/>
        <v>0</v>
      </c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>
        <f t="shared" si="94"/>
        <v>416855.5708333333</v>
      </c>
      <c r="BW104" s="54">
        <f t="shared" si="95"/>
        <v>1143944.69</v>
      </c>
      <c r="BX104" s="54">
        <f t="shared" si="96"/>
        <v>0</v>
      </c>
      <c r="BY104" s="54">
        <f t="shared" si="97"/>
        <v>287</v>
      </c>
      <c r="BZ104" s="54">
        <f t="shared" si="98"/>
        <v>0</v>
      </c>
      <c r="CA104" s="54">
        <v>0</v>
      </c>
      <c r="CB104" s="54">
        <f t="shared" si="99"/>
        <v>315</v>
      </c>
      <c r="CC104" s="54">
        <f t="shared" si="100"/>
        <v>104.58333333333333</v>
      </c>
      <c r="CD104" s="54">
        <v>0</v>
      </c>
      <c r="CE104" s="54">
        <v>210</v>
      </c>
      <c r="CF104" s="54">
        <v>315</v>
      </c>
      <c r="CG104" s="54">
        <v>210</v>
      </c>
      <c r="CH104" s="54">
        <v>195</v>
      </c>
      <c r="CI104" s="54">
        <v>38</v>
      </c>
      <c r="CJ104" s="54">
        <v>107</v>
      </c>
      <c r="CK104" s="54">
        <v>90</v>
      </c>
      <c r="CL104" s="54">
        <v>90</v>
      </c>
      <c r="CM104" s="54">
        <v>0</v>
      </c>
      <c r="CN104" s="54">
        <v>0</v>
      </c>
      <c r="CO104" s="54">
        <v>0</v>
      </c>
    </row>
    <row r="105" spans="1:93">
      <c r="A105" s="3" t="str">
        <f t="shared" si="78"/>
        <v>FJFZ076Phesgo 10ml</v>
      </c>
      <c r="B105" s="3" t="s">
        <v>550</v>
      </c>
      <c r="C105" s="3" t="s">
        <v>551</v>
      </c>
      <c r="D105" s="3" t="s">
        <v>7</v>
      </c>
      <c r="E105" s="3" t="s">
        <v>8</v>
      </c>
      <c r="F105" s="3" t="s">
        <v>46</v>
      </c>
      <c r="G105" s="3" t="s">
        <v>47</v>
      </c>
      <c r="H105" s="3" t="s">
        <v>46</v>
      </c>
      <c r="I105" s="3" t="s">
        <v>47</v>
      </c>
      <c r="J105" s="3" t="s">
        <v>562</v>
      </c>
      <c r="K105" s="3" t="s">
        <v>544</v>
      </c>
      <c r="L105" s="3" t="s">
        <v>939</v>
      </c>
      <c r="M105" s="3" t="s">
        <v>542</v>
      </c>
      <c r="N105" s="3" t="s">
        <v>17</v>
      </c>
      <c r="O105" s="3" t="s">
        <v>18</v>
      </c>
      <c r="P105" s="3">
        <v>6232.07</v>
      </c>
      <c r="Q105" s="54">
        <v>112.95793537776053</v>
      </c>
      <c r="R105" s="54">
        <v>103.70470116416054</v>
      </c>
      <c r="S105" s="54">
        <v>154.25196448327605</v>
      </c>
      <c r="T105" s="54">
        <v>136.20370651406517</v>
      </c>
      <c r="U105" s="54">
        <v>122.70993536827089</v>
      </c>
      <c r="V105" s="54">
        <v>160.84912517478139</v>
      </c>
      <c r="W105" s="54">
        <v>370.91460102519716</v>
      </c>
      <c r="X105" s="54">
        <v>419.76276705711746</v>
      </c>
      <c r="Y105" s="54">
        <v>790.67736808231462</v>
      </c>
      <c r="Z105" s="54">
        <v>115</v>
      </c>
      <c r="AA105" s="54">
        <v>80</v>
      </c>
      <c r="AB105" s="54">
        <v>50</v>
      </c>
      <c r="AC105" s="54">
        <v>80</v>
      </c>
      <c r="AD105" s="54">
        <v>0</v>
      </c>
      <c r="AE105" s="54">
        <v>0</v>
      </c>
      <c r="AF105" s="54">
        <f t="shared" si="79"/>
        <v>245</v>
      </c>
      <c r="AG105" s="54">
        <f t="shared" si="80"/>
        <v>80</v>
      </c>
      <c r="AH105" s="54">
        <f t="shared" si="81"/>
        <v>325</v>
      </c>
      <c r="AI105" s="54">
        <v>703961.76032968005</v>
      </c>
      <c r="AJ105" s="54">
        <v>646294.95698412997</v>
      </c>
      <c r="AK105" s="54">
        <v>961309.04029729019</v>
      </c>
      <c r="AL105" s="54">
        <v>848831.03325511015</v>
      </c>
      <c r="AM105" s="54">
        <v>764736.90691053995</v>
      </c>
      <c r="AN105" s="54">
        <v>1002423.0075279998</v>
      </c>
      <c r="AO105" s="54">
        <v>2311565.7576111001</v>
      </c>
      <c r="AP105" s="54">
        <v>2615990.9476936497</v>
      </c>
      <c r="AQ105" s="54">
        <v>4927556.7053047493</v>
      </c>
      <c r="AR105" s="54">
        <f t="shared" si="82"/>
        <v>716688.04999999993</v>
      </c>
      <c r="AS105" s="54">
        <f t="shared" si="83"/>
        <v>498565.6</v>
      </c>
      <c r="AT105" s="54">
        <f t="shared" si="84"/>
        <v>311603.5</v>
      </c>
      <c r="AU105" s="54">
        <f t="shared" si="85"/>
        <v>498565.6</v>
      </c>
      <c r="AV105" s="54">
        <f t="shared" si="86"/>
        <v>0</v>
      </c>
      <c r="AW105" s="54">
        <f t="shared" si="87"/>
        <v>0</v>
      </c>
      <c r="AX105" s="54">
        <f t="shared" si="88"/>
        <v>1526857.15</v>
      </c>
      <c r="AY105" s="54">
        <f t="shared" si="89"/>
        <v>498565.6</v>
      </c>
      <c r="AZ105" s="54">
        <f t="shared" si="90"/>
        <v>2025422.75</v>
      </c>
      <c r="BA105" s="54">
        <f t="shared" si="76"/>
        <v>136.20370651406517</v>
      </c>
      <c r="BB105" s="54">
        <f t="shared" si="77"/>
        <v>80</v>
      </c>
      <c r="BC105" s="54">
        <f>SUM(CJ105:CL105)</f>
        <v>380</v>
      </c>
      <c r="BD105" s="54">
        <f>SUM(CM105:CO105)</f>
        <v>259</v>
      </c>
      <c r="BE105" s="54">
        <f t="shared" si="91"/>
        <v>325</v>
      </c>
      <c r="BF105" s="54">
        <f t="shared" ref="BF105:BK105" si="131">Z105</f>
        <v>115</v>
      </c>
      <c r="BG105" s="54">
        <f t="shared" si="131"/>
        <v>80</v>
      </c>
      <c r="BH105" s="54">
        <f t="shared" si="131"/>
        <v>50</v>
      </c>
      <c r="BI105" s="54">
        <f t="shared" si="131"/>
        <v>80</v>
      </c>
      <c r="BJ105" s="54">
        <f t="shared" si="131"/>
        <v>0</v>
      </c>
      <c r="BK105" s="54">
        <f t="shared" si="131"/>
        <v>0</v>
      </c>
      <c r="BL105" s="54">
        <v>9</v>
      </c>
      <c r="BM105" s="54">
        <v>6</v>
      </c>
      <c r="BN105" s="54">
        <f t="shared" ref="BN105:BN106" si="132">AVERAGE(BP105:BR105)</f>
        <v>5.333333333333333</v>
      </c>
      <c r="BO105" s="54">
        <f t="shared" ref="BO105:BO106" si="133">SUM(BS105:BU105)/1</f>
        <v>0</v>
      </c>
      <c r="BP105" s="54">
        <v>6</v>
      </c>
      <c r="BQ105" s="54">
        <v>6</v>
      </c>
      <c r="BR105" s="54">
        <v>4</v>
      </c>
      <c r="BS105" s="54">
        <v>0</v>
      </c>
      <c r="BT105" s="54">
        <v>0</v>
      </c>
      <c r="BU105" s="54">
        <v>0</v>
      </c>
      <c r="BV105" s="54">
        <f t="shared" si="94"/>
        <v>509991.06166666659</v>
      </c>
      <c r="BW105" s="54">
        <f t="shared" si="95"/>
        <v>2368186.6</v>
      </c>
      <c r="BX105" s="54">
        <f t="shared" si="96"/>
        <v>1614106.13</v>
      </c>
      <c r="BY105" s="54">
        <f t="shared" si="97"/>
        <v>380</v>
      </c>
      <c r="BZ105" s="54">
        <f t="shared" si="98"/>
        <v>259</v>
      </c>
      <c r="CA105" s="54">
        <v>241.66666666666666</v>
      </c>
      <c r="CB105" s="54">
        <f t="shared" si="99"/>
        <v>110</v>
      </c>
      <c r="CC105" s="54">
        <f t="shared" si="100"/>
        <v>81.833333333333329</v>
      </c>
      <c r="CD105" s="54">
        <v>15</v>
      </c>
      <c r="CE105" s="54">
        <v>11</v>
      </c>
      <c r="CF105" s="54">
        <v>50</v>
      </c>
      <c r="CG105" s="54">
        <v>95</v>
      </c>
      <c r="CH105" s="54">
        <v>90</v>
      </c>
      <c r="CI105" s="54">
        <v>82</v>
      </c>
      <c r="CJ105" s="54">
        <v>110</v>
      </c>
      <c r="CK105" s="54">
        <v>110</v>
      </c>
      <c r="CL105" s="54">
        <v>160</v>
      </c>
      <c r="CM105" s="54">
        <v>60</v>
      </c>
      <c r="CN105" s="54">
        <v>109</v>
      </c>
      <c r="CO105" s="54">
        <v>90</v>
      </c>
    </row>
    <row r="106" spans="1:93">
      <c r="A106" s="3" t="str">
        <f t="shared" si="78"/>
        <v>FJFZ076Phesgo 15ml</v>
      </c>
      <c r="B106" s="3" t="s">
        <v>550</v>
      </c>
      <c r="C106" s="3" t="s">
        <v>551</v>
      </c>
      <c r="D106" s="3" t="s">
        <v>7</v>
      </c>
      <c r="E106" s="3" t="s">
        <v>8</v>
      </c>
      <c r="F106" s="3" t="s">
        <v>46</v>
      </c>
      <c r="G106" s="3" t="s">
        <v>47</v>
      </c>
      <c r="H106" s="3" t="s">
        <v>46</v>
      </c>
      <c r="I106" s="3" t="s">
        <v>47</v>
      </c>
      <c r="J106" s="3" t="s">
        <v>562</v>
      </c>
      <c r="K106" s="3" t="s">
        <v>544</v>
      </c>
      <c r="L106" s="3" t="s">
        <v>939</v>
      </c>
      <c r="M106" s="3" t="s">
        <v>542</v>
      </c>
      <c r="N106" s="3" t="s">
        <v>17</v>
      </c>
      <c r="O106" s="3" t="s">
        <v>19</v>
      </c>
      <c r="P106" s="3">
        <v>8489.27</v>
      </c>
      <c r="Q106" s="54">
        <v>7</v>
      </c>
      <c r="R106" s="54">
        <v>7</v>
      </c>
      <c r="S106" s="54">
        <v>10</v>
      </c>
      <c r="T106" s="54">
        <v>8</v>
      </c>
      <c r="U106" s="54">
        <v>9</v>
      </c>
      <c r="V106" s="54">
        <v>11</v>
      </c>
      <c r="W106" s="54">
        <v>24</v>
      </c>
      <c r="X106" s="54">
        <v>28</v>
      </c>
      <c r="Y106" s="54">
        <v>52</v>
      </c>
      <c r="Z106" s="54">
        <v>0</v>
      </c>
      <c r="AA106" s="54">
        <v>0</v>
      </c>
      <c r="AB106" s="54">
        <v>13</v>
      </c>
      <c r="AC106" s="54">
        <v>0</v>
      </c>
      <c r="AD106" s="54">
        <v>0</v>
      </c>
      <c r="AE106" s="54">
        <v>0</v>
      </c>
      <c r="AF106" s="54">
        <f t="shared" si="79"/>
        <v>13</v>
      </c>
      <c r="AG106" s="54">
        <f t="shared" si="80"/>
        <v>0</v>
      </c>
      <c r="AH106" s="54">
        <f t="shared" si="81"/>
        <v>13</v>
      </c>
      <c r="AI106" s="54">
        <v>59424.89</v>
      </c>
      <c r="AJ106" s="54">
        <v>59424.89</v>
      </c>
      <c r="AK106" s="54">
        <v>84892.700000000012</v>
      </c>
      <c r="AL106" s="54">
        <v>67914.16</v>
      </c>
      <c r="AM106" s="54">
        <v>76403.430000000008</v>
      </c>
      <c r="AN106" s="54">
        <v>93381.97</v>
      </c>
      <c r="AO106" s="54">
        <v>203742.48</v>
      </c>
      <c r="AP106" s="54">
        <v>237699.56000000003</v>
      </c>
      <c r="AQ106" s="54">
        <v>441442.04000000004</v>
      </c>
      <c r="AR106" s="54">
        <f t="shared" si="82"/>
        <v>0</v>
      </c>
      <c r="AS106" s="54">
        <f t="shared" si="83"/>
        <v>0</v>
      </c>
      <c r="AT106" s="54">
        <f t="shared" si="84"/>
        <v>110360.51000000001</v>
      </c>
      <c r="AU106" s="54">
        <f t="shared" si="85"/>
        <v>0</v>
      </c>
      <c r="AV106" s="54">
        <f t="shared" si="86"/>
        <v>0</v>
      </c>
      <c r="AW106" s="54">
        <f t="shared" si="87"/>
        <v>0</v>
      </c>
      <c r="AX106" s="54">
        <f t="shared" si="88"/>
        <v>110360.51000000001</v>
      </c>
      <c r="AY106" s="54">
        <f t="shared" si="89"/>
        <v>0</v>
      </c>
      <c r="AZ106" s="54">
        <f t="shared" si="90"/>
        <v>110360.51000000001</v>
      </c>
      <c r="BA106" s="54">
        <f t="shared" si="76"/>
        <v>8</v>
      </c>
      <c r="BB106" s="54">
        <f t="shared" si="77"/>
        <v>0</v>
      </c>
      <c r="BC106" s="54">
        <f>SUM(CJ106:CL106)*2</f>
        <v>30</v>
      </c>
      <c r="BD106" s="54">
        <f>SUM(CM106:CO106)*2</f>
        <v>22</v>
      </c>
      <c r="BE106" s="54">
        <f t="shared" si="91"/>
        <v>26</v>
      </c>
      <c r="BF106" s="54">
        <f t="shared" ref="BF106:BK106" si="134">Z106*2</f>
        <v>0</v>
      </c>
      <c r="BG106" s="54">
        <f t="shared" si="134"/>
        <v>0</v>
      </c>
      <c r="BH106" s="54">
        <f t="shared" si="134"/>
        <v>26</v>
      </c>
      <c r="BI106" s="54">
        <f t="shared" si="134"/>
        <v>0</v>
      </c>
      <c r="BJ106" s="54">
        <f t="shared" si="134"/>
        <v>0</v>
      </c>
      <c r="BK106" s="54">
        <f t="shared" si="134"/>
        <v>0</v>
      </c>
      <c r="BL106" s="54">
        <v>7.666666666666667</v>
      </c>
      <c r="BM106" s="54">
        <v>5.333333333333333</v>
      </c>
      <c r="BN106" s="54">
        <f t="shared" si="132"/>
        <v>3.6666666666666665</v>
      </c>
      <c r="BO106" s="54">
        <f t="shared" si="133"/>
        <v>3</v>
      </c>
      <c r="BP106" s="54">
        <v>3</v>
      </c>
      <c r="BQ106" s="54">
        <v>1</v>
      </c>
      <c r="BR106" s="54">
        <v>7</v>
      </c>
      <c r="BS106" s="54">
        <v>3</v>
      </c>
      <c r="BT106" s="54">
        <v>0</v>
      </c>
      <c r="BU106" s="54">
        <v>0</v>
      </c>
      <c r="BV106" s="54">
        <f t="shared" si="94"/>
        <v>35371.958333333336</v>
      </c>
      <c r="BW106" s="54">
        <f t="shared" si="95"/>
        <v>127339.05</v>
      </c>
      <c r="BX106" s="54">
        <f t="shared" si="96"/>
        <v>93381.97</v>
      </c>
      <c r="BY106" s="54">
        <f t="shared" si="97"/>
        <v>15</v>
      </c>
      <c r="BZ106" s="54">
        <f t="shared" si="98"/>
        <v>11</v>
      </c>
      <c r="CA106" s="54">
        <v>0</v>
      </c>
      <c r="CB106" s="54">
        <f t="shared" si="99"/>
        <v>11</v>
      </c>
      <c r="CC106" s="54">
        <f t="shared" si="100"/>
        <v>4.166666666666667</v>
      </c>
      <c r="CD106" s="54">
        <v>0</v>
      </c>
      <c r="CE106" s="54">
        <v>0</v>
      </c>
      <c r="CF106" s="54">
        <v>5</v>
      </c>
      <c r="CG106" s="54">
        <v>5</v>
      </c>
      <c r="CH106" s="54">
        <v>11</v>
      </c>
      <c r="CI106" s="54">
        <v>3</v>
      </c>
      <c r="CJ106" s="54">
        <v>7</v>
      </c>
      <c r="CK106" s="54">
        <v>5</v>
      </c>
      <c r="CL106" s="54">
        <v>3</v>
      </c>
      <c r="CM106" s="54">
        <v>3</v>
      </c>
      <c r="CN106" s="54">
        <v>5</v>
      </c>
      <c r="CO106" s="54">
        <v>3</v>
      </c>
    </row>
    <row r="107" spans="1:93">
      <c r="A107" s="3" t="str">
        <f t="shared" si="78"/>
        <v>FJFZ078Herceptin IV</v>
      </c>
      <c r="B107" s="3" t="s">
        <v>548</v>
      </c>
      <c r="C107" s="3" t="s">
        <v>549</v>
      </c>
      <c r="D107" s="3" t="s">
        <v>7</v>
      </c>
      <c r="E107" s="3" t="s">
        <v>8</v>
      </c>
      <c r="F107" s="3" t="s">
        <v>48</v>
      </c>
      <c r="G107" s="3" t="s">
        <v>49</v>
      </c>
      <c r="H107" s="3" t="s">
        <v>28</v>
      </c>
      <c r="I107" s="3" t="s">
        <v>29</v>
      </c>
      <c r="J107" s="3" t="s">
        <v>561</v>
      </c>
      <c r="K107" s="3" t="s">
        <v>544</v>
      </c>
      <c r="L107" s="3" t="s">
        <v>939</v>
      </c>
      <c r="M107" s="3" t="s">
        <v>542</v>
      </c>
      <c r="N107" s="3" t="s">
        <v>11</v>
      </c>
      <c r="O107" s="3" t="s">
        <v>11</v>
      </c>
      <c r="P107" s="3">
        <v>4535.5</v>
      </c>
      <c r="Q107" s="54">
        <v>2.4822376098080742E-7</v>
      </c>
      <c r="R107" s="54">
        <v>1.7782878168674339E-7</v>
      </c>
      <c r="S107" s="54">
        <v>1.6542114214001052E-7</v>
      </c>
      <c r="T107" s="54">
        <v>1.1681063360424579E-7</v>
      </c>
      <c r="U107" s="54">
        <v>1.0643066396940739E-7</v>
      </c>
      <c r="V107" s="54">
        <v>1.8528501761878564E-7</v>
      </c>
      <c r="W107" s="54">
        <v>5.9147368480756133E-7</v>
      </c>
      <c r="X107" s="54">
        <v>4.0852631519243884E-7</v>
      </c>
      <c r="Y107" s="54">
        <v>1.0000000000000002E-6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f t="shared" si="79"/>
        <v>0</v>
      </c>
      <c r="AG107" s="54">
        <f t="shared" si="80"/>
        <v>0</v>
      </c>
      <c r="AH107" s="54">
        <f t="shared" si="81"/>
        <v>0</v>
      </c>
      <c r="AI107" s="54">
        <v>1.1258188679284522E-3</v>
      </c>
      <c r="AJ107" s="54">
        <v>8.0654243934022462E-4</v>
      </c>
      <c r="AK107" s="54">
        <v>7.5026759017601764E-4</v>
      </c>
      <c r="AL107" s="54">
        <v>5.297946287120568E-4</v>
      </c>
      <c r="AM107" s="54">
        <v>4.8271627643324723E-4</v>
      </c>
      <c r="AN107" s="54">
        <v>8.4036019741000226E-4</v>
      </c>
      <c r="AO107" s="54">
        <v>2.6826288974446943E-3</v>
      </c>
      <c r="AP107" s="54">
        <v>1.8528711025553063E-3</v>
      </c>
      <c r="AQ107" s="54">
        <v>4.5355000000000005E-3</v>
      </c>
      <c r="AR107" s="54">
        <f t="shared" si="82"/>
        <v>0</v>
      </c>
      <c r="AS107" s="54">
        <f t="shared" si="83"/>
        <v>0</v>
      </c>
      <c r="AT107" s="54">
        <f t="shared" si="84"/>
        <v>0</v>
      </c>
      <c r="AU107" s="54">
        <f t="shared" si="85"/>
        <v>0</v>
      </c>
      <c r="AV107" s="54">
        <f t="shared" si="86"/>
        <v>0</v>
      </c>
      <c r="AW107" s="54">
        <f t="shared" si="87"/>
        <v>0</v>
      </c>
      <c r="AX107" s="54">
        <f t="shared" si="88"/>
        <v>0</v>
      </c>
      <c r="AY107" s="54">
        <f t="shared" si="89"/>
        <v>0</v>
      </c>
      <c r="AZ107" s="54">
        <f t="shared" si="90"/>
        <v>0</v>
      </c>
      <c r="BA107" s="54">
        <f t="shared" si="76"/>
        <v>1.1681063360424579E-7</v>
      </c>
      <c r="BB107" s="54">
        <f t="shared" si="77"/>
        <v>0</v>
      </c>
      <c r="BC107" s="54"/>
      <c r="BD107" s="54"/>
      <c r="BE107" s="54">
        <f t="shared" si="91"/>
        <v>0</v>
      </c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>
        <f t="shared" si="94"/>
        <v>0</v>
      </c>
      <c r="BW107" s="54">
        <f t="shared" si="95"/>
        <v>0</v>
      </c>
      <c r="BX107" s="54">
        <f t="shared" si="96"/>
        <v>0</v>
      </c>
      <c r="BY107" s="54">
        <f t="shared" si="97"/>
        <v>0</v>
      </c>
      <c r="BZ107" s="54">
        <f t="shared" si="98"/>
        <v>0</v>
      </c>
      <c r="CA107" s="54">
        <v>0</v>
      </c>
      <c r="CB107" s="54">
        <f t="shared" si="99"/>
        <v>0</v>
      </c>
      <c r="CC107" s="54">
        <f t="shared" si="100"/>
        <v>0</v>
      </c>
      <c r="CD107" s="54">
        <v>0</v>
      </c>
      <c r="CE107" s="54">
        <v>0</v>
      </c>
      <c r="CF107" s="54">
        <v>0</v>
      </c>
      <c r="CG107" s="54">
        <v>0</v>
      </c>
      <c r="CH107" s="54">
        <v>0</v>
      </c>
      <c r="CI107" s="54">
        <v>0</v>
      </c>
      <c r="CJ107" s="54">
        <v>0</v>
      </c>
      <c r="CK107" s="54">
        <v>0</v>
      </c>
      <c r="CL107" s="54">
        <v>0</v>
      </c>
      <c r="CM107" s="54">
        <v>0</v>
      </c>
      <c r="CN107" s="54">
        <v>0</v>
      </c>
      <c r="CO107" s="54">
        <v>0</v>
      </c>
    </row>
    <row r="108" spans="1:93">
      <c r="A108" s="3" t="str">
        <f t="shared" si="78"/>
        <v>FJFZ078Herceptin SC</v>
      </c>
      <c r="B108" s="3" t="s">
        <v>548</v>
      </c>
      <c r="C108" s="3" t="s">
        <v>549</v>
      </c>
      <c r="D108" s="3" t="s">
        <v>7</v>
      </c>
      <c r="E108" s="3" t="s">
        <v>8</v>
      </c>
      <c r="F108" s="3" t="s">
        <v>48</v>
      </c>
      <c r="G108" s="3" t="s">
        <v>49</v>
      </c>
      <c r="H108" s="3" t="s">
        <v>28</v>
      </c>
      <c r="I108" s="3" t="s">
        <v>29</v>
      </c>
      <c r="J108" s="3" t="s">
        <v>561</v>
      </c>
      <c r="K108" s="3" t="s">
        <v>544</v>
      </c>
      <c r="L108" s="3" t="s">
        <v>939</v>
      </c>
      <c r="M108" s="3" t="s">
        <v>542</v>
      </c>
      <c r="N108" s="3" t="s">
        <v>12</v>
      </c>
      <c r="O108" s="3" t="s">
        <v>12</v>
      </c>
      <c r="P108" s="3">
        <v>3444.49</v>
      </c>
      <c r="Q108" s="54">
        <v>1.2869445629604544E-7</v>
      </c>
      <c r="R108" s="54">
        <v>1.1923834167284972E-7</v>
      </c>
      <c r="S108" s="54">
        <v>1.8086442832285226E-7</v>
      </c>
      <c r="T108" s="54">
        <v>1.8512626147397511E-7</v>
      </c>
      <c r="U108" s="54">
        <v>1.6668434004097236E-7</v>
      </c>
      <c r="V108" s="54">
        <v>2.193921721933052E-7</v>
      </c>
      <c r="W108" s="54">
        <v>4.2879722629174739E-7</v>
      </c>
      <c r="X108" s="54">
        <v>5.7120277370825267E-7</v>
      </c>
      <c r="Y108" s="54">
        <v>1.0000000000000002E-6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f t="shared" si="79"/>
        <v>0</v>
      </c>
      <c r="AG108" s="54">
        <f t="shared" si="80"/>
        <v>0</v>
      </c>
      <c r="AH108" s="54">
        <f t="shared" si="81"/>
        <v>0</v>
      </c>
      <c r="AI108" s="54">
        <v>4.4328676776716558E-4</v>
      </c>
      <c r="AJ108" s="54">
        <v>4.1071527550871412E-4</v>
      </c>
      <c r="AK108" s="54">
        <v>6.2298571471378138E-4</v>
      </c>
      <c r="AL108" s="54">
        <v>6.3766555638449256E-4</v>
      </c>
      <c r="AM108" s="54">
        <v>5.7414254242772885E-4</v>
      </c>
      <c r="AN108" s="54">
        <v>7.5569414319811776E-4</v>
      </c>
      <c r="AO108" s="54">
        <v>1.476987757989661E-3</v>
      </c>
      <c r="AP108" s="54">
        <v>1.9675022420103392E-3</v>
      </c>
      <c r="AQ108" s="54">
        <v>3.4444900000000001E-3</v>
      </c>
      <c r="AR108" s="54">
        <f t="shared" si="82"/>
        <v>0</v>
      </c>
      <c r="AS108" s="54">
        <f t="shared" si="83"/>
        <v>0</v>
      </c>
      <c r="AT108" s="54">
        <f t="shared" si="84"/>
        <v>0</v>
      </c>
      <c r="AU108" s="54">
        <f t="shared" si="85"/>
        <v>0</v>
      </c>
      <c r="AV108" s="54">
        <f t="shared" si="86"/>
        <v>0</v>
      </c>
      <c r="AW108" s="54">
        <f t="shared" si="87"/>
        <v>0</v>
      </c>
      <c r="AX108" s="54">
        <f t="shared" si="88"/>
        <v>0</v>
      </c>
      <c r="AY108" s="54">
        <f t="shared" si="89"/>
        <v>0</v>
      </c>
      <c r="AZ108" s="54">
        <f t="shared" si="90"/>
        <v>0</v>
      </c>
      <c r="BA108" s="54">
        <f t="shared" si="76"/>
        <v>1.8512626147397511E-7</v>
      </c>
      <c r="BB108" s="54">
        <f t="shared" si="77"/>
        <v>0</v>
      </c>
      <c r="BC108" s="54"/>
      <c r="BD108" s="54"/>
      <c r="BE108" s="54">
        <f t="shared" si="91"/>
        <v>0</v>
      </c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>
        <f t="shared" si="94"/>
        <v>0</v>
      </c>
      <c r="BW108" s="54">
        <f t="shared" si="95"/>
        <v>0</v>
      </c>
      <c r="BX108" s="54">
        <f t="shared" si="96"/>
        <v>0</v>
      </c>
      <c r="BY108" s="54">
        <f t="shared" si="97"/>
        <v>0</v>
      </c>
      <c r="BZ108" s="54">
        <f t="shared" si="98"/>
        <v>0</v>
      </c>
      <c r="CA108" s="54">
        <v>0</v>
      </c>
      <c r="CB108" s="54">
        <f t="shared" si="99"/>
        <v>0</v>
      </c>
      <c r="CC108" s="54">
        <f t="shared" si="100"/>
        <v>0</v>
      </c>
      <c r="CD108" s="54">
        <v>0</v>
      </c>
      <c r="CE108" s="54">
        <v>0</v>
      </c>
      <c r="CF108" s="54">
        <v>0</v>
      </c>
      <c r="CG108" s="54">
        <v>0</v>
      </c>
      <c r="CH108" s="54">
        <v>0</v>
      </c>
      <c r="CI108" s="54">
        <v>0</v>
      </c>
      <c r="CJ108" s="54">
        <v>0</v>
      </c>
      <c r="CK108" s="54">
        <v>0</v>
      </c>
      <c r="CL108" s="54">
        <v>0</v>
      </c>
      <c r="CM108" s="54">
        <v>0</v>
      </c>
      <c r="CN108" s="54">
        <v>0</v>
      </c>
      <c r="CO108" s="54">
        <v>0</v>
      </c>
    </row>
    <row r="109" spans="1:93">
      <c r="A109" s="3" t="str">
        <f t="shared" si="78"/>
        <v>FJFZ078Itovebi 3mg</v>
      </c>
      <c r="B109" s="3" t="s">
        <v>548</v>
      </c>
      <c r="C109" s="3" t="s">
        <v>549</v>
      </c>
      <c r="D109" s="3" t="s">
        <v>7</v>
      </c>
      <c r="E109" s="3" t="s">
        <v>8</v>
      </c>
      <c r="F109" s="3" t="s">
        <v>48</v>
      </c>
      <c r="G109" s="3" t="s">
        <v>49</v>
      </c>
      <c r="H109" s="3" t="s">
        <v>28</v>
      </c>
      <c r="I109" s="3" t="s">
        <v>29</v>
      </c>
      <c r="J109" s="3" t="s">
        <v>561</v>
      </c>
      <c r="K109" s="3" t="s">
        <v>544</v>
      </c>
      <c r="L109" s="3" t="s">
        <v>939</v>
      </c>
      <c r="M109" s="3" t="s">
        <v>542</v>
      </c>
      <c r="N109" s="3" t="s">
        <v>13</v>
      </c>
      <c r="O109" s="3" t="s">
        <v>14</v>
      </c>
      <c r="P109" s="3">
        <v>3566.02</v>
      </c>
      <c r="Q109" s="54">
        <v>7.5423782997919166E-8</v>
      </c>
      <c r="R109" s="54">
        <v>8.6118364644595899E-8</v>
      </c>
      <c r="S109" s="54">
        <v>1.7430625086372233E-7</v>
      </c>
      <c r="T109" s="54">
        <v>1.7644957539816278E-7</v>
      </c>
      <c r="U109" s="54">
        <v>2.1451535630448561E-7</v>
      </c>
      <c r="V109" s="54">
        <v>2.7318666979111423E-7</v>
      </c>
      <c r="W109" s="54">
        <v>3.3584839850623739E-7</v>
      </c>
      <c r="X109" s="54">
        <v>6.6415160149376262E-7</v>
      </c>
      <c r="Y109" s="54">
        <v>9.9999999999999995E-7</v>
      </c>
      <c r="Z109" s="54">
        <v>0</v>
      </c>
      <c r="AA109" s="54">
        <v>0</v>
      </c>
      <c r="AB109" s="54">
        <v>0</v>
      </c>
      <c r="AC109" s="54">
        <v>0</v>
      </c>
      <c r="AD109" s="54">
        <v>0</v>
      </c>
      <c r="AE109" s="54">
        <v>0</v>
      </c>
      <c r="AF109" s="54">
        <f t="shared" si="79"/>
        <v>0</v>
      </c>
      <c r="AG109" s="54">
        <f t="shared" si="80"/>
        <v>0</v>
      </c>
      <c r="AH109" s="54">
        <f t="shared" si="81"/>
        <v>0</v>
      </c>
      <c r="AI109" s="54">
        <v>2.6896271864623972E-4</v>
      </c>
      <c r="AJ109" s="54">
        <v>3.0709981068992184E-4</v>
      </c>
      <c r="AK109" s="54">
        <v>6.2157957670505104E-4</v>
      </c>
      <c r="AL109" s="54">
        <v>6.2922271486135634E-4</v>
      </c>
      <c r="AM109" s="54">
        <v>7.6496605088892172E-4</v>
      </c>
      <c r="AN109" s="54">
        <v>9.74189128208509E-4</v>
      </c>
      <c r="AO109" s="54">
        <v>1.1976421060412126E-3</v>
      </c>
      <c r="AP109" s="54">
        <v>2.3683778939587868E-3</v>
      </c>
      <c r="AQ109" s="54">
        <v>3.5660199999999996E-3</v>
      </c>
      <c r="AR109" s="54">
        <f t="shared" si="82"/>
        <v>0</v>
      </c>
      <c r="AS109" s="54">
        <f t="shared" si="83"/>
        <v>0</v>
      </c>
      <c r="AT109" s="54">
        <f t="shared" si="84"/>
        <v>0</v>
      </c>
      <c r="AU109" s="54">
        <f t="shared" si="85"/>
        <v>0</v>
      </c>
      <c r="AV109" s="54">
        <f t="shared" si="86"/>
        <v>0</v>
      </c>
      <c r="AW109" s="54">
        <f t="shared" si="87"/>
        <v>0</v>
      </c>
      <c r="AX109" s="54">
        <f t="shared" si="88"/>
        <v>0</v>
      </c>
      <c r="AY109" s="54">
        <f t="shared" si="89"/>
        <v>0</v>
      </c>
      <c r="AZ109" s="54">
        <f t="shared" si="90"/>
        <v>0</v>
      </c>
      <c r="BA109" s="54">
        <f t="shared" si="76"/>
        <v>1.7644957539816278E-7</v>
      </c>
      <c r="BB109" s="54">
        <f t="shared" si="77"/>
        <v>0</v>
      </c>
      <c r="BC109" s="54"/>
      <c r="BD109" s="54"/>
      <c r="BE109" s="54">
        <f t="shared" si="91"/>
        <v>0</v>
      </c>
      <c r="BF109" s="54"/>
      <c r="BG109" s="54"/>
      <c r="BH109" s="54"/>
      <c r="BI109" s="54"/>
      <c r="BJ109" s="54"/>
      <c r="BK109" s="54"/>
      <c r="BL109" s="54">
        <v>0</v>
      </c>
      <c r="BM109" s="54">
        <v>0</v>
      </c>
      <c r="BN109" s="54">
        <f t="shared" ref="BN109:BN110" si="135">AVERAGE(BP109:BR109)</f>
        <v>0</v>
      </c>
      <c r="BO109" s="54">
        <f t="shared" ref="BO109:BO110" si="136">SUM(BS109:BU109)/1</f>
        <v>0</v>
      </c>
      <c r="BP109" s="54">
        <v>0</v>
      </c>
      <c r="BQ109" s="54">
        <v>0</v>
      </c>
      <c r="BR109" s="54">
        <v>0</v>
      </c>
      <c r="BS109" s="54">
        <v>0</v>
      </c>
      <c r="BT109" s="54">
        <v>0</v>
      </c>
      <c r="BU109" s="54">
        <v>0</v>
      </c>
      <c r="BV109" s="54">
        <f t="shared" si="94"/>
        <v>0</v>
      </c>
      <c r="BW109" s="54">
        <f t="shared" si="95"/>
        <v>0</v>
      </c>
      <c r="BX109" s="54">
        <f t="shared" si="96"/>
        <v>0</v>
      </c>
      <c r="BY109" s="54">
        <f t="shared" si="97"/>
        <v>0</v>
      </c>
      <c r="BZ109" s="54">
        <f t="shared" si="98"/>
        <v>0</v>
      </c>
      <c r="CA109" s="54">
        <v>0</v>
      </c>
      <c r="CB109" s="54">
        <f t="shared" si="99"/>
        <v>0</v>
      </c>
      <c r="CC109" s="54">
        <f t="shared" si="100"/>
        <v>0</v>
      </c>
      <c r="CD109" s="54">
        <v>0</v>
      </c>
      <c r="CE109" s="54">
        <v>0</v>
      </c>
      <c r="CF109" s="54">
        <v>0</v>
      </c>
      <c r="CG109" s="54">
        <v>0</v>
      </c>
      <c r="CH109" s="54">
        <v>0</v>
      </c>
      <c r="CI109" s="54">
        <v>0</v>
      </c>
      <c r="CJ109" s="54">
        <v>0</v>
      </c>
      <c r="CK109" s="54">
        <v>0</v>
      </c>
      <c r="CL109" s="54">
        <v>0</v>
      </c>
      <c r="CM109" s="54">
        <v>0</v>
      </c>
      <c r="CN109" s="54">
        <v>0</v>
      </c>
      <c r="CO109" s="54">
        <v>0</v>
      </c>
    </row>
    <row r="110" spans="1:93">
      <c r="A110" s="3" t="str">
        <f t="shared" si="78"/>
        <v>FJFZ078Itovebi 9mg</v>
      </c>
      <c r="B110" s="3" t="s">
        <v>548</v>
      </c>
      <c r="C110" s="3" t="s">
        <v>549</v>
      </c>
      <c r="D110" s="3" t="s">
        <v>7</v>
      </c>
      <c r="E110" s="3" t="s">
        <v>8</v>
      </c>
      <c r="F110" s="3" t="s">
        <v>48</v>
      </c>
      <c r="G110" s="3" t="s">
        <v>49</v>
      </c>
      <c r="H110" s="3" t="s">
        <v>28</v>
      </c>
      <c r="I110" s="3" t="s">
        <v>29</v>
      </c>
      <c r="J110" s="3" t="s">
        <v>561</v>
      </c>
      <c r="K110" s="3" t="s">
        <v>544</v>
      </c>
      <c r="L110" s="3" t="s">
        <v>939</v>
      </c>
      <c r="M110" s="3" t="s">
        <v>542</v>
      </c>
      <c r="N110" s="3" t="s">
        <v>13</v>
      </c>
      <c r="O110" s="3" t="s">
        <v>15</v>
      </c>
      <c r="P110" s="3">
        <v>10698.05</v>
      </c>
      <c r="Q110" s="54"/>
      <c r="R110" s="54"/>
      <c r="S110" s="54"/>
      <c r="T110" s="54"/>
      <c r="U110" s="54"/>
      <c r="V110" s="54"/>
      <c r="W110" s="54">
        <v>0</v>
      </c>
      <c r="X110" s="54">
        <v>0</v>
      </c>
      <c r="Y110" s="54">
        <v>0</v>
      </c>
      <c r="Z110" s="54">
        <v>0</v>
      </c>
      <c r="AA110" s="54">
        <v>0</v>
      </c>
      <c r="AB110" s="54">
        <v>0</v>
      </c>
      <c r="AC110" s="54">
        <v>0</v>
      </c>
      <c r="AD110" s="54">
        <v>0</v>
      </c>
      <c r="AE110" s="54">
        <v>0</v>
      </c>
      <c r="AF110" s="54">
        <f t="shared" si="79"/>
        <v>0</v>
      </c>
      <c r="AG110" s="54">
        <f t="shared" si="80"/>
        <v>0</v>
      </c>
      <c r="AH110" s="54">
        <f t="shared" si="81"/>
        <v>0</v>
      </c>
      <c r="AI110" s="54"/>
      <c r="AJ110" s="54"/>
      <c r="AK110" s="54"/>
      <c r="AL110" s="54"/>
      <c r="AM110" s="54"/>
      <c r="AN110" s="54"/>
      <c r="AO110" s="54">
        <v>0</v>
      </c>
      <c r="AP110" s="54">
        <v>0</v>
      </c>
      <c r="AQ110" s="54">
        <v>0</v>
      </c>
      <c r="AR110" s="54">
        <f t="shared" si="82"/>
        <v>0</v>
      </c>
      <c r="AS110" s="54">
        <f t="shared" si="83"/>
        <v>0</v>
      </c>
      <c r="AT110" s="54">
        <f t="shared" si="84"/>
        <v>0</v>
      </c>
      <c r="AU110" s="54">
        <f t="shared" si="85"/>
        <v>0</v>
      </c>
      <c r="AV110" s="54">
        <f t="shared" si="86"/>
        <v>0</v>
      </c>
      <c r="AW110" s="54">
        <f t="shared" si="87"/>
        <v>0</v>
      </c>
      <c r="AX110" s="54">
        <f t="shared" si="88"/>
        <v>0</v>
      </c>
      <c r="AY110" s="54">
        <f t="shared" si="89"/>
        <v>0</v>
      </c>
      <c r="AZ110" s="54">
        <f t="shared" si="90"/>
        <v>0</v>
      </c>
      <c r="BA110" s="54">
        <f t="shared" si="76"/>
        <v>0</v>
      </c>
      <c r="BB110" s="54">
        <f t="shared" si="77"/>
        <v>0</v>
      </c>
      <c r="BC110" s="54"/>
      <c r="BD110" s="54"/>
      <c r="BE110" s="54">
        <f t="shared" si="91"/>
        <v>0</v>
      </c>
      <c r="BF110" s="54"/>
      <c r="BG110" s="54"/>
      <c r="BH110" s="54"/>
      <c r="BI110" s="54"/>
      <c r="BJ110" s="54"/>
      <c r="BK110" s="54"/>
      <c r="BL110" s="54">
        <v>0</v>
      </c>
      <c r="BM110" s="54">
        <v>0</v>
      </c>
      <c r="BN110" s="54">
        <f t="shared" si="135"/>
        <v>0</v>
      </c>
      <c r="BO110" s="54">
        <f t="shared" si="136"/>
        <v>0</v>
      </c>
      <c r="BP110" s="54">
        <v>0</v>
      </c>
      <c r="BQ110" s="54">
        <v>0</v>
      </c>
      <c r="BR110" s="54">
        <v>0</v>
      </c>
      <c r="BS110" s="54">
        <v>0</v>
      </c>
      <c r="BT110" s="54">
        <v>0</v>
      </c>
      <c r="BU110" s="54">
        <v>0</v>
      </c>
      <c r="BV110" s="54">
        <f t="shared" si="94"/>
        <v>0</v>
      </c>
      <c r="BW110" s="54">
        <f t="shared" si="95"/>
        <v>0</v>
      </c>
      <c r="BX110" s="54">
        <f t="shared" si="96"/>
        <v>0</v>
      </c>
      <c r="BY110" s="54">
        <f t="shared" si="97"/>
        <v>0</v>
      </c>
      <c r="BZ110" s="54">
        <f t="shared" si="98"/>
        <v>0</v>
      </c>
      <c r="CA110" s="54">
        <v>0</v>
      </c>
      <c r="CB110" s="54">
        <f t="shared" si="99"/>
        <v>0</v>
      </c>
      <c r="CC110" s="54">
        <f t="shared" si="100"/>
        <v>0</v>
      </c>
      <c r="CD110" s="54">
        <v>0</v>
      </c>
      <c r="CE110" s="54">
        <v>0</v>
      </c>
      <c r="CF110" s="54">
        <v>0</v>
      </c>
      <c r="CG110" s="54">
        <v>0</v>
      </c>
      <c r="CH110" s="54">
        <v>0</v>
      </c>
      <c r="CI110" s="54">
        <v>0</v>
      </c>
      <c r="CJ110" s="54">
        <v>0</v>
      </c>
      <c r="CK110" s="54">
        <v>0</v>
      </c>
      <c r="CL110" s="54">
        <v>0</v>
      </c>
      <c r="CM110" s="54">
        <v>0</v>
      </c>
      <c r="CN110" s="54">
        <v>0</v>
      </c>
      <c r="CO110" s="54">
        <v>0</v>
      </c>
    </row>
    <row r="111" spans="1:93">
      <c r="A111" s="3" t="str">
        <f t="shared" si="78"/>
        <v>FJFZ078Perjeta</v>
      </c>
      <c r="B111" s="3" t="s">
        <v>548</v>
      </c>
      <c r="C111" s="3" t="s">
        <v>549</v>
      </c>
      <c r="D111" s="3" t="s">
        <v>7</v>
      </c>
      <c r="E111" s="3" t="s">
        <v>8</v>
      </c>
      <c r="F111" s="3" t="s">
        <v>48</v>
      </c>
      <c r="G111" s="3" t="s">
        <v>49</v>
      </c>
      <c r="H111" s="3" t="s">
        <v>28</v>
      </c>
      <c r="I111" s="3" t="s">
        <v>29</v>
      </c>
      <c r="J111" s="3" t="s">
        <v>561</v>
      </c>
      <c r="K111" s="3" t="s">
        <v>544</v>
      </c>
      <c r="L111" s="3" t="s">
        <v>939</v>
      </c>
      <c r="M111" s="3" t="s">
        <v>542</v>
      </c>
      <c r="N111" s="3" t="s">
        <v>16</v>
      </c>
      <c r="O111" s="3" t="s">
        <v>16</v>
      </c>
      <c r="P111" s="3">
        <v>3985.87</v>
      </c>
      <c r="Q111" s="54">
        <v>1.6888929003967906E-7</v>
      </c>
      <c r="R111" s="54">
        <v>1.4266332016741506E-7</v>
      </c>
      <c r="S111" s="54">
        <v>2.1653308367937681E-7</v>
      </c>
      <c r="T111" s="54">
        <v>1.3084463911762523E-7</v>
      </c>
      <c r="U111" s="54">
        <v>1.5881012017085546E-7</v>
      </c>
      <c r="V111" s="54">
        <v>1.8225954682504841E-7</v>
      </c>
      <c r="W111" s="54">
        <v>5.2808569388647097E-7</v>
      </c>
      <c r="X111" s="54">
        <v>4.7191430611352909E-7</v>
      </c>
      <c r="Y111" s="54">
        <v>1.0000000000000002E-6</v>
      </c>
      <c r="Z111" s="54">
        <v>0</v>
      </c>
      <c r="AA111" s="54">
        <v>0</v>
      </c>
      <c r="AB111" s="54">
        <v>0</v>
      </c>
      <c r="AC111" s="54">
        <v>0</v>
      </c>
      <c r="AD111" s="54">
        <v>0</v>
      </c>
      <c r="AE111" s="54">
        <v>0</v>
      </c>
      <c r="AF111" s="54">
        <f t="shared" si="79"/>
        <v>0</v>
      </c>
      <c r="AG111" s="54">
        <f t="shared" si="80"/>
        <v>0</v>
      </c>
      <c r="AH111" s="54">
        <f t="shared" si="81"/>
        <v>0</v>
      </c>
      <c r="AI111" s="54">
        <v>6.7317075449045553E-4</v>
      </c>
      <c r="AJ111" s="54">
        <v>5.6863744795569466E-4</v>
      </c>
      <c r="AK111" s="54">
        <v>8.6307272224511765E-4</v>
      </c>
      <c r="AL111" s="54">
        <v>5.2152972171976887E-4</v>
      </c>
      <c r="AM111" s="54">
        <v>6.3299649368540769E-4</v>
      </c>
      <c r="AN111" s="54">
        <v>7.2646285990355568E-4</v>
      </c>
      <c r="AO111" s="54">
        <v>2.1048809246912679E-3</v>
      </c>
      <c r="AP111" s="54">
        <v>1.8809890753087324E-3</v>
      </c>
      <c r="AQ111" s="54">
        <v>3.9858700000000007E-3</v>
      </c>
      <c r="AR111" s="54">
        <f t="shared" si="82"/>
        <v>0</v>
      </c>
      <c r="AS111" s="54">
        <f t="shared" si="83"/>
        <v>0</v>
      </c>
      <c r="AT111" s="54">
        <f t="shared" si="84"/>
        <v>0</v>
      </c>
      <c r="AU111" s="54">
        <f t="shared" si="85"/>
        <v>0</v>
      </c>
      <c r="AV111" s="54">
        <f t="shared" si="86"/>
        <v>0</v>
      </c>
      <c r="AW111" s="54">
        <f t="shared" si="87"/>
        <v>0</v>
      </c>
      <c r="AX111" s="54">
        <f t="shared" si="88"/>
        <v>0</v>
      </c>
      <c r="AY111" s="54">
        <f t="shared" si="89"/>
        <v>0</v>
      </c>
      <c r="AZ111" s="54">
        <f t="shared" si="90"/>
        <v>0</v>
      </c>
      <c r="BA111" s="54">
        <f t="shared" si="76"/>
        <v>1.3084463911762523E-7</v>
      </c>
      <c r="BB111" s="54">
        <f t="shared" si="77"/>
        <v>0</v>
      </c>
      <c r="BC111" s="54"/>
      <c r="BD111" s="54"/>
      <c r="BE111" s="54">
        <f t="shared" si="91"/>
        <v>0</v>
      </c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>
        <f t="shared" si="94"/>
        <v>0</v>
      </c>
      <c r="BW111" s="54">
        <f t="shared" si="95"/>
        <v>0</v>
      </c>
      <c r="BX111" s="54">
        <f t="shared" si="96"/>
        <v>0</v>
      </c>
      <c r="BY111" s="54">
        <f t="shared" si="97"/>
        <v>0</v>
      </c>
      <c r="BZ111" s="54">
        <f t="shared" si="98"/>
        <v>0</v>
      </c>
      <c r="CA111" s="54">
        <v>0</v>
      </c>
      <c r="CB111" s="54">
        <f t="shared" si="99"/>
        <v>0</v>
      </c>
      <c r="CC111" s="54">
        <f t="shared" si="100"/>
        <v>0</v>
      </c>
      <c r="CD111" s="54">
        <v>0</v>
      </c>
      <c r="CE111" s="54">
        <v>0</v>
      </c>
      <c r="CF111" s="54">
        <v>0</v>
      </c>
      <c r="CG111" s="54">
        <v>0</v>
      </c>
      <c r="CH111" s="54">
        <v>0</v>
      </c>
      <c r="CI111" s="54">
        <v>0</v>
      </c>
      <c r="CJ111" s="54">
        <v>0</v>
      </c>
      <c r="CK111" s="54">
        <v>0</v>
      </c>
      <c r="CL111" s="54">
        <v>0</v>
      </c>
      <c r="CM111" s="54">
        <v>0</v>
      </c>
      <c r="CN111" s="54">
        <v>0</v>
      </c>
      <c r="CO111" s="54">
        <v>0</v>
      </c>
    </row>
    <row r="112" spans="1:93">
      <c r="A112" s="3" t="str">
        <f t="shared" si="78"/>
        <v>FJFZ078Phesgo 10ml</v>
      </c>
      <c r="B112" s="3" t="s">
        <v>548</v>
      </c>
      <c r="C112" s="3" t="s">
        <v>549</v>
      </c>
      <c r="D112" s="3" t="s">
        <v>7</v>
      </c>
      <c r="E112" s="3" t="s">
        <v>8</v>
      </c>
      <c r="F112" s="3" t="s">
        <v>48</v>
      </c>
      <c r="G112" s="3" t="s">
        <v>49</v>
      </c>
      <c r="H112" s="3" t="s">
        <v>28</v>
      </c>
      <c r="I112" s="3" t="s">
        <v>29</v>
      </c>
      <c r="J112" s="3" t="s">
        <v>561</v>
      </c>
      <c r="K112" s="3" t="s">
        <v>544</v>
      </c>
      <c r="L112" s="3" t="s">
        <v>939</v>
      </c>
      <c r="M112" s="3" t="s">
        <v>542</v>
      </c>
      <c r="N112" s="3" t="s">
        <v>17</v>
      </c>
      <c r="O112" s="3" t="s">
        <v>18</v>
      </c>
      <c r="P112" s="3">
        <v>6232.07</v>
      </c>
      <c r="Q112" s="54">
        <v>1.3688951515407721E-6</v>
      </c>
      <c r="R112" s="54">
        <v>1.2654877779580292E-6</v>
      </c>
      <c r="S112" s="54">
        <v>1.8760355506336405E-6</v>
      </c>
      <c r="T112" s="54">
        <v>1.6438957276147923E-6</v>
      </c>
      <c r="U112" s="54">
        <v>1.5083220670144609E-6</v>
      </c>
      <c r="V112" s="54">
        <v>1.9649834406779579E-6</v>
      </c>
      <c r="W112" s="54">
        <v>4.5104184801324422E-6</v>
      </c>
      <c r="X112" s="54">
        <v>5.1172012353072115E-6</v>
      </c>
      <c r="Y112" s="54">
        <v>9.6276197154396546E-6</v>
      </c>
      <c r="Z112" s="54">
        <v>0</v>
      </c>
      <c r="AA112" s="54">
        <v>0</v>
      </c>
      <c r="AB112" s="54">
        <v>0</v>
      </c>
      <c r="AC112" s="54">
        <v>0</v>
      </c>
      <c r="AD112" s="54">
        <v>0</v>
      </c>
      <c r="AE112" s="54">
        <v>0</v>
      </c>
      <c r="AF112" s="54">
        <f t="shared" si="79"/>
        <v>0</v>
      </c>
      <c r="AG112" s="54">
        <f t="shared" si="80"/>
        <v>0</v>
      </c>
      <c r="AH112" s="54">
        <f t="shared" si="81"/>
        <v>0</v>
      </c>
      <c r="AI112" s="54">
        <v>8.5310504070626996E-3</v>
      </c>
      <c r="AJ112" s="54">
        <v>7.8866084163788947E-3</v>
      </c>
      <c r="AK112" s="54">
        <v>1.1691584874037391E-2</v>
      </c>
      <c r="AL112" s="54">
        <v>1.0244873247196319E-2</v>
      </c>
      <c r="AM112" s="54">
        <v>9.3999687041788106E-3</v>
      </c>
      <c r="AN112" s="54">
        <v>1.224591435114588E-2</v>
      </c>
      <c r="AO112" s="54">
        <v>2.8109243697478983E-2</v>
      </c>
      <c r="AP112" s="54">
        <v>3.1890756302521008E-2</v>
      </c>
      <c r="AQ112" s="54">
        <v>5.9999999999999991E-2</v>
      </c>
      <c r="AR112" s="54">
        <f t="shared" si="82"/>
        <v>0</v>
      </c>
      <c r="AS112" s="54">
        <f t="shared" si="83"/>
        <v>0</v>
      </c>
      <c r="AT112" s="54">
        <f t="shared" si="84"/>
        <v>0</v>
      </c>
      <c r="AU112" s="54">
        <f t="shared" si="85"/>
        <v>0</v>
      </c>
      <c r="AV112" s="54">
        <f t="shared" si="86"/>
        <v>0</v>
      </c>
      <c r="AW112" s="54">
        <f t="shared" si="87"/>
        <v>0</v>
      </c>
      <c r="AX112" s="54">
        <f t="shared" si="88"/>
        <v>0</v>
      </c>
      <c r="AY112" s="54">
        <f t="shared" si="89"/>
        <v>0</v>
      </c>
      <c r="AZ112" s="54">
        <f t="shared" si="90"/>
        <v>0</v>
      </c>
      <c r="BA112" s="54">
        <f t="shared" si="76"/>
        <v>1.6438957276147923E-6</v>
      </c>
      <c r="BB112" s="54">
        <f t="shared" si="77"/>
        <v>0</v>
      </c>
      <c r="BC112" s="54">
        <f>SUM(CJ112:CL112)</f>
        <v>0</v>
      </c>
      <c r="BD112" s="54">
        <f>SUM(CM112:CO112)</f>
        <v>0</v>
      </c>
      <c r="BE112" s="54">
        <f t="shared" si="91"/>
        <v>0</v>
      </c>
      <c r="BF112" s="54">
        <f t="shared" ref="BF112:BK112" si="137">Z112</f>
        <v>0</v>
      </c>
      <c r="BG112" s="54">
        <f t="shared" si="137"/>
        <v>0</v>
      </c>
      <c r="BH112" s="54">
        <f t="shared" si="137"/>
        <v>0</v>
      </c>
      <c r="BI112" s="54">
        <f t="shared" si="137"/>
        <v>0</v>
      </c>
      <c r="BJ112" s="54">
        <f t="shared" si="137"/>
        <v>0</v>
      </c>
      <c r="BK112" s="54">
        <f t="shared" si="137"/>
        <v>0</v>
      </c>
      <c r="BL112" s="54">
        <v>0</v>
      </c>
      <c r="BM112" s="54">
        <v>0</v>
      </c>
      <c r="BN112" s="54">
        <f t="shared" ref="BN112:BN113" si="138">AVERAGE(BP112:BR112)</f>
        <v>0</v>
      </c>
      <c r="BO112" s="54">
        <f t="shared" ref="BO112:BO113" si="139">SUM(BS112:BU112)/1</f>
        <v>0</v>
      </c>
      <c r="BP112" s="54">
        <v>0</v>
      </c>
      <c r="BQ112" s="54">
        <v>0</v>
      </c>
      <c r="BR112" s="54">
        <v>0</v>
      </c>
      <c r="BS112" s="54">
        <v>0</v>
      </c>
      <c r="BT112" s="54">
        <v>0</v>
      </c>
      <c r="BU112" s="54">
        <v>0</v>
      </c>
      <c r="BV112" s="54">
        <f t="shared" si="94"/>
        <v>0</v>
      </c>
      <c r="BW112" s="54">
        <f t="shared" si="95"/>
        <v>0</v>
      </c>
      <c r="BX112" s="54">
        <f t="shared" si="96"/>
        <v>0</v>
      </c>
      <c r="BY112" s="54">
        <f t="shared" si="97"/>
        <v>0</v>
      </c>
      <c r="BZ112" s="54">
        <f t="shared" si="98"/>
        <v>0</v>
      </c>
      <c r="CA112" s="54">
        <v>0</v>
      </c>
      <c r="CB112" s="54">
        <f t="shared" si="99"/>
        <v>0</v>
      </c>
      <c r="CC112" s="54">
        <f t="shared" si="100"/>
        <v>0</v>
      </c>
      <c r="CD112" s="54">
        <v>0</v>
      </c>
      <c r="CE112" s="54">
        <v>0</v>
      </c>
      <c r="CF112" s="54">
        <v>0</v>
      </c>
      <c r="CG112" s="54">
        <v>0</v>
      </c>
      <c r="CH112" s="54">
        <v>0</v>
      </c>
      <c r="CI112" s="54">
        <v>0</v>
      </c>
      <c r="CJ112" s="54">
        <v>0</v>
      </c>
      <c r="CK112" s="54">
        <v>0</v>
      </c>
      <c r="CL112" s="54">
        <v>0</v>
      </c>
      <c r="CM112" s="54">
        <v>0</v>
      </c>
      <c r="CN112" s="54">
        <v>0</v>
      </c>
      <c r="CO112" s="54">
        <v>0</v>
      </c>
    </row>
    <row r="113" spans="1:93">
      <c r="A113" s="3" t="str">
        <f t="shared" si="78"/>
        <v>FJFZ078Phesgo 15ml</v>
      </c>
      <c r="B113" s="3" t="s">
        <v>548</v>
      </c>
      <c r="C113" s="3" t="s">
        <v>549</v>
      </c>
      <c r="D113" s="3" t="s">
        <v>7</v>
      </c>
      <c r="E113" s="3" t="s">
        <v>8</v>
      </c>
      <c r="F113" s="3" t="s">
        <v>48</v>
      </c>
      <c r="G113" s="3" t="s">
        <v>49</v>
      </c>
      <c r="H113" s="3" t="s">
        <v>28</v>
      </c>
      <c r="I113" s="3" t="s">
        <v>29</v>
      </c>
      <c r="J113" s="3" t="s">
        <v>561</v>
      </c>
      <c r="K113" s="3" t="s">
        <v>544</v>
      </c>
      <c r="L113" s="3" t="s">
        <v>939</v>
      </c>
      <c r="M113" s="3" t="s">
        <v>542</v>
      </c>
      <c r="N113" s="3" t="s">
        <v>17</v>
      </c>
      <c r="O113" s="3" t="s">
        <v>19</v>
      </c>
      <c r="P113" s="3">
        <v>8489.27</v>
      </c>
      <c r="Q113" s="54">
        <v>1.1779575864591419E-6</v>
      </c>
      <c r="R113" s="54">
        <v>1.1779575864591419E-6</v>
      </c>
      <c r="S113" s="54">
        <v>1.1779575864591419E-6</v>
      </c>
      <c r="T113" s="54">
        <v>1.1779575864591419E-6</v>
      </c>
      <c r="U113" s="54">
        <v>1.1779575864591419E-6</v>
      </c>
      <c r="V113" s="54">
        <v>1.1779575864591419E-6</v>
      </c>
      <c r="W113" s="54">
        <v>3.5338727593774257E-6</v>
      </c>
      <c r="X113" s="54">
        <v>3.5338727593774257E-6</v>
      </c>
      <c r="Y113" s="54">
        <v>7.0677455187548515E-6</v>
      </c>
      <c r="Z113" s="54">
        <v>0</v>
      </c>
      <c r="AA113" s="54">
        <v>0</v>
      </c>
      <c r="AB113" s="54">
        <v>0</v>
      </c>
      <c r="AC113" s="54">
        <v>0</v>
      </c>
      <c r="AD113" s="54">
        <v>0</v>
      </c>
      <c r="AE113" s="54">
        <v>0</v>
      </c>
      <c r="AF113" s="54">
        <f t="shared" si="79"/>
        <v>0</v>
      </c>
      <c r="AG113" s="54">
        <f t="shared" si="80"/>
        <v>0</v>
      </c>
      <c r="AH113" s="54">
        <f t="shared" si="81"/>
        <v>0</v>
      </c>
      <c r="AI113" s="54">
        <v>0.01</v>
      </c>
      <c r="AJ113" s="54">
        <v>0.01</v>
      </c>
      <c r="AK113" s="54">
        <v>0.01</v>
      </c>
      <c r="AL113" s="54">
        <v>0.01</v>
      </c>
      <c r="AM113" s="54">
        <v>0.01</v>
      </c>
      <c r="AN113" s="54">
        <v>0.01</v>
      </c>
      <c r="AO113" s="54">
        <v>0.03</v>
      </c>
      <c r="AP113" s="54">
        <v>0.03</v>
      </c>
      <c r="AQ113" s="54">
        <v>0.06</v>
      </c>
      <c r="AR113" s="54">
        <f t="shared" si="82"/>
        <v>0</v>
      </c>
      <c r="AS113" s="54">
        <f t="shared" si="83"/>
        <v>0</v>
      </c>
      <c r="AT113" s="54">
        <f t="shared" si="84"/>
        <v>0</v>
      </c>
      <c r="AU113" s="54">
        <f t="shared" si="85"/>
        <v>0</v>
      </c>
      <c r="AV113" s="54">
        <f t="shared" si="86"/>
        <v>0</v>
      </c>
      <c r="AW113" s="54">
        <f t="shared" si="87"/>
        <v>0</v>
      </c>
      <c r="AX113" s="54">
        <f t="shared" si="88"/>
        <v>0</v>
      </c>
      <c r="AY113" s="54">
        <f t="shared" si="89"/>
        <v>0</v>
      </c>
      <c r="AZ113" s="54">
        <f t="shared" si="90"/>
        <v>0</v>
      </c>
      <c r="BA113" s="54">
        <f t="shared" si="76"/>
        <v>1.1779575864591419E-6</v>
      </c>
      <c r="BB113" s="54">
        <f t="shared" si="77"/>
        <v>0</v>
      </c>
      <c r="BC113" s="54">
        <f>SUM(CJ113:CL113)*2</f>
        <v>0</v>
      </c>
      <c r="BD113" s="54">
        <f>SUM(CM113:CO113)*2</f>
        <v>0</v>
      </c>
      <c r="BE113" s="54">
        <f t="shared" si="91"/>
        <v>0</v>
      </c>
      <c r="BF113" s="54">
        <f t="shared" ref="BF113:BK113" si="140">Z113*2</f>
        <v>0</v>
      </c>
      <c r="BG113" s="54">
        <f t="shared" si="140"/>
        <v>0</v>
      </c>
      <c r="BH113" s="54">
        <f t="shared" si="140"/>
        <v>0</v>
      </c>
      <c r="BI113" s="54">
        <f t="shared" si="140"/>
        <v>0</v>
      </c>
      <c r="BJ113" s="54">
        <f t="shared" si="140"/>
        <v>0</v>
      </c>
      <c r="BK113" s="54">
        <f t="shared" si="140"/>
        <v>0</v>
      </c>
      <c r="BL113" s="54">
        <v>0</v>
      </c>
      <c r="BM113" s="54">
        <v>0</v>
      </c>
      <c r="BN113" s="54">
        <f t="shared" si="138"/>
        <v>0</v>
      </c>
      <c r="BO113" s="54">
        <f t="shared" si="139"/>
        <v>0</v>
      </c>
      <c r="BP113" s="54">
        <v>0</v>
      </c>
      <c r="BQ113" s="54">
        <v>0</v>
      </c>
      <c r="BR113" s="54">
        <v>0</v>
      </c>
      <c r="BS113" s="54">
        <v>0</v>
      </c>
      <c r="BT113" s="54">
        <v>0</v>
      </c>
      <c r="BU113" s="54">
        <v>0</v>
      </c>
      <c r="BV113" s="54">
        <f t="shared" si="94"/>
        <v>0</v>
      </c>
      <c r="BW113" s="54">
        <f t="shared" si="95"/>
        <v>0</v>
      </c>
      <c r="BX113" s="54">
        <f t="shared" si="96"/>
        <v>0</v>
      </c>
      <c r="BY113" s="54">
        <f t="shared" si="97"/>
        <v>0</v>
      </c>
      <c r="BZ113" s="54">
        <f t="shared" si="98"/>
        <v>0</v>
      </c>
      <c r="CA113" s="54">
        <v>0</v>
      </c>
      <c r="CB113" s="54">
        <f t="shared" si="99"/>
        <v>0</v>
      </c>
      <c r="CC113" s="54">
        <f t="shared" si="100"/>
        <v>0</v>
      </c>
      <c r="CD113" s="54">
        <v>0</v>
      </c>
      <c r="CE113" s="54">
        <v>0</v>
      </c>
      <c r="CF113" s="54">
        <v>0</v>
      </c>
      <c r="CG113" s="54">
        <v>0</v>
      </c>
      <c r="CH113" s="54">
        <v>0</v>
      </c>
      <c r="CI113" s="54">
        <v>0</v>
      </c>
      <c r="CJ113" s="54">
        <v>0</v>
      </c>
      <c r="CK113" s="54">
        <v>0</v>
      </c>
      <c r="CL113" s="54">
        <v>0</v>
      </c>
      <c r="CM113" s="54">
        <v>0</v>
      </c>
      <c r="CN113" s="54">
        <v>0</v>
      </c>
      <c r="CO113" s="54">
        <v>0</v>
      </c>
    </row>
    <row r="114" spans="1:93">
      <c r="A114" s="3" t="str">
        <f t="shared" si="78"/>
        <v>FJFZ081Herceptin IV</v>
      </c>
      <c r="B114" s="3" t="s">
        <v>548</v>
      </c>
      <c r="C114" s="3" t="s">
        <v>549</v>
      </c>
      <c r="D114" s="3" t="s">
        <v>7</v>
      </c>
      <c r="E114" s="3" t="s">
        <v>8</v>
      </c>
      <c r="F114" s="3" t="s">
        <v>50</v>
      </c>
      <c r="G114" s="3" t="s">
        <v>51</v>
      </c>
      <c r="H114" s="3" t="s">
        <v>50</v>
      </c>
      <c r="I114" s="3" t="s">
        <v>51</v>
      </c>
      <c r="J114" s="3" t="s">
        <v>562</v>
      </c>
      <c r="K114" s="3" t="s">
        <v>541</v>
      </c>
      <c r="L114" s="3" t="s">
        <v>1051</v>
      </c>
      <c r="M114" s="3" t="s">
        <v>545</v>
      </c>
      <c r="N114" s="3" t="s">
        <v>11</v>
      </c>
      <c r="O114" s="3" t="s">
        <v>11</v>
      </c>
      <c r="P114" s="3">
        <v>4535.5</v>
      </c>
      <c r="Q114" s="54">
        <v>2.4822376098080742E-7</v>
      </c>
      <c r="R114" s="54">
        <v>1.7782878168674339E-7</v>
      </c>
      <c r="S114" s="54">
        <v>1.6542114214001052E-7</v>
      </c>
      <c r="T114" s="54">
        <v>1.1681063360424579E-7</v>
      </c>
      <c r="U114" s="54">
        <v>1.0643066396940739E-7</v>
      </c>
      <c r="V114" s="54">
        <v>1.8528501761878564E-7</v>
      </c>
      <c r="W114" s="54">
        <v>5.9147368480756133E-7</v>
      </c>
      <c r="X114" s="54">
        <v>4.0852631519243884E-7</v>
      </c>
      <c r="Y114" s="54">
        <v>1.0000000000000002E-6</v>
      </c>
      <c r="Z114" s="54">
        <v>0</v>
      </c>
      <c r="AA114" s="54">
        <v>0</v>
      </c>
      <c r="AB114" s="54">
        <v>0</v>
      </c>
      <c r="AC114" s="54">
        <v>0</v>
      </c>
      <c r="AD114" s="54">
        <v>0</v>
      </c>
      <c r="AE114" s="54">
        <v>0</v>
      </c>
      <c r="AF114" s="54">
        <f t="shared" si="79"/>
        <v>0</v>
      </c>
      <c r="AG114" s="54">
        <f t="shared" si="80"/>
        <v>0</v>
      </c>
      <c r="AH114" s="54">
        <f t="shared" si="81"/>
        <v>0</v>
      </c>
      <c r="AI114" s="54">
        <v>1.1258188679284522E-3</v>
      </c>
      <c r="AJ114" s="54">
        <v>8.0654243934022462E-4</v>
      </c>
      <c r="AK114" s="54">
        <v>7.5026759017601764E-4</v>
      </c>
      <c r="AL114" s="54">
        <v>5.297946287120568E-4</v>
      </c>
      <c r="AM114" s="54">
        <v>4.8271627643324723E-4</v>
      </c>
      <c r="AN114" s="54">
        <v>8.4036019741000226E-4</v>
      </c>
      <c r="AO114" s="54">
        <v>2.6826288974446943E-3</v>
      </c>
      <c r="AP114" s="54">
        <v>1.8528711025553063E-3</v>
      </c>
      <c r="AQ114" s="54">
        <v>4.5355000000000005E-3</v>
      </c>
      <c r="AR114" s="54">
        <f t="shared" si="82"/>
        <v>0</v>
      </c>
      <c r="AS114" s="54">
        <f t="shared" si="83"/>
        <v>0</v>
      </c>
      <c r="AT114" s="54">
        <f t="shared" si="84"/>
        <v>0</v>
      </c>
      <c r="AU114" s="54">
        <f t="shared" si="85"/>
        <v>0</v>
      </c>
      <c r="AV114" s="54">
        <f t="shared" si="86"/>
        <v>0</v>
      </c>
      <c r="AW114" s="54">
        <f t="shared" si="87"/>
        <v>0</v>
      </c>
      <c r="AX114" s="54">
        <f t="shared" si="88"/>
        <v>0</v>
      </c>
      <c r="AY114" s="54">
        <f t="shared" si="89"/>
        <v>0</v>
      </c>
      <c r="AZ114" s="54">
        <f t="shared" si="90"/>
        <v>0</v>
      </c>
      <c r="BA114" s="54">
        <f t="shared" si="76"/>
        <v>1.1681063360424579E-7</v>
      </c>
      <c r="BB114" s="54">
        <f t="shared" si="77"/>
        <v>0</v>
      </c>
      <c r="BC114" s="54"/>
      <c r="BD114" s="54"/>
      <c r="BE114" s="54">
        <f t="shared" si="91"/>
        <v>0</v>
      </c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>
        <f t="shared" si="94"/>
        <v>0</v>
      </c>
      <c r="BW114" s="54">
        <f t="shared" si="95"/>
        <v>0</v>
      </c>
      <c r="BX114" s="54">
        <f t="shared" si="96"/>
        <v>0</v>
      </c>
      <c r="BY114" s="54">
        <f t="shared" si="97"/>
        <v>0</v>
      </c>
      <c r="BZ114" s="54">
        <f t="shared" si="98"/>
        <v>0</v>
      </c>
      <c r="CA114" s="54">
        <v>0</v>
      </c>
      <c r="CB114" s="54">
        <f t="shared" si="99"/>
        <v>0</v>
      </c>
      <c r="CC114" s="54">
        <f t="shared" si="100"/>
        <v>0</v>
      </c>
      <c r="CD114" s="54">
        <v>0</v>
      </c>
      <c r="CE114" s="54">
        <v>0</v>
      </c>
      <c r="CF114" s="54">
        <v>0</v>
      </c>
      <c r="CG114" s="54">
        <v>0</v>
      </c>
      <c r="CH114" s="54">
        <v>0</v>
      </c>
      <c r="CI114" s="54">
        <v>0</v>
      </c>
      <c r="CJ114" s="54">
        <v>0</v>
      </c>
      <c r="CK114" s="54">
        <v>0</v>
      </c>
      <c r="CL114" s="54">
        <v>0</v>
      </c>
      <c r="CM114" s="54">
        <v>0</v>
      </c>
      <c r="CN114" s="54">
        <v>0</v>
      </c>
      <c r="CO114" s="54">
        <v>0</v>
      </c>
    </row>
    <row r="115" spans="1:93">
      <c r="A115" s="3" t="str">
        <f t="shared" si="78"/>
        <v>FJFZ081Herceptin SC</v>
      </c>
      <c r="B115" s="3" t="s">
        <v>548</v>
      </c>
      <c r="C115" s="3" t="s">
        <v>549</v>
      </c>
      <c r="D115" s="3" t="s">
        <v>7</v>
      </c>
      <c r="E115" s="3" t="s">
        <v>8</v>
      </c>
      <c r="F115" s="3" t="s">
        <v>50</v>
      </c>
      <c r="G115" s="3" t="s">
        <v>51</v>
      </c>
      <c r="H115" s="3" t="s">
        <v>50</v>
      </c>
      <c r="I115" s="3" t="s">
        <v>51</v>
      </c>
      <c r="J115" s="3" t="s">
        <v>562</v>
      </c>
      <c r="K115" s="3" t="s">
        <v>541</v>
      </c>
      <c r="L115" s="3" t="s">
        <v>1051</v>
      </c>
      <c r="M115" s="3" t="s">
        <v>545</v>
      </c>
      <c r="N115" s="3" t="s">
        <v>12</v>
      </c>
      <c r="O115" s="3" t="s">
        <v>12</v>
      </c>
      <c r="P115" s="3">
        <v>3444.49</v>
      </c>
      <c r="Q115" s="54">
        <v>11.280375519113113</v>
      </c>
      <c r="R115" s="54">
        <v>10.451524557141239</v>
      </c>
      <c r="S115" s="54">
        <v>15.853197785289398</v>
      </c>
      <c r="T115" s="54">
        <v>16.226757608518149</v>
      </c>
      <c r="U115" s="54">
        <v>14.610279284232753</v>
      </c>
      <c r="V115" s="54">
        <v>19.230246271069994</v>
      </c>
      <c r="W115" s="54">
        <v>37.585097861543751</v>
      </c>
      <c r="X115" s="54">
        <v>50.067283163820896</v>
      </c>
      <c r="Y115" s="54">
        <v>87.652381025364647</v>
      </c>
      <c r="Z115" s="54">
        <v>26</v>
      </c>
      <c r="AA115" s="54">
        <v>30</v>
      </c>
      <c r="AB115" s="54">
        <v>20</v>
      </c>
      <c r="AC115" s="54">
        <v>15</v>
      </c>
      <c r="AD115" s="54">
        <v>0</v>
      </c>
      <c r="AE115" s="54">
        <v>0</v>
      </c>
      <c r="AF115" s="54">
        <f t="shared" si="79"/>
        <v>76</v>
      </c>
      <c r="AG115" s="54">
        <f t="shared" si="80"/>
        <v>15</v>
      </c>
      <c r="AH115" s="54">
        <f t="shared" si="81"/>
        <v>91</v>
      </c>
      <c r="AI115" s="54">
        <v>38855.140671829926</v>
      </c>
      <c r="AJ115" s="54">
        <v>36000.171821827425</v>
      </c>
      <c r="AK115" s="54">
        <v>54606.181239451478</v>
      </c>
      <c r="AL115" s="54">
        <v>55892.904314964675</v>
      </c>
      <c r="AM115" s="54">
        <v>50324.960891746879</v>
      </c>
      <c r="AN115" s="54">
        <v>66238.390978237891</v>
      </c>
      <c r="AO115" s="54">
        <v>129461.49373310883</v>
      </c>
      <c r="AP115" s="54">
        <v>172456.25618494942</v>
      </c>
      <c r="AQ115" s="54">
        <v>301917.74991805828</v>
      </c>
      <c r="AR115" s="54">
        <f t="shared" si="82"/>
        <v>89556.739999999991</v>
      </c>
      <c r="AS115" s="54">
        <f t="shared" si="83"/>
        <v>103334.7</v>
      </c>
      <c r="AT115" s="54">
        <f t="shared" si="84"/>
        <v>68889.799999999988</v>
      </c>
      <c r="AU115" s="54">
        <f t="shared" si="85"/>
        <v>51667.35</v>
      </c>
      <c r="AV115" s="54">
        <f t="shared" si="86"/>
        <v>0</v>
      </c>
      <c r="AW115" s="54">
        <f t="shared" si="87"/>
        <v>0</v>
      </c>
      <c r="AX115" s="54">
        <f t="shared" si="88"/>
        <v>261781.24</v>
      </c>
      <c r="AY115" s="54">
        <f t="shared" si="89"/>
        <v>51667.35</v>
      </c>
      <c r="AZ115" s="54">
        <f t="shared" si="90"/>
        <v>313448.58999999997</v>
      </c>
      <c r="BA115" s="54">
        <f t="shared" si="76"/>
        <v>16.226757608518149</v>
      </c>
      <c r="BB115" s="54">
        <f t="shared" si="77"/>
        <v>15</v>
      </c>
      <c r="BC115" s="54"/>
      <c r="BD115" s="54"/>
      <c r="BE115" s="54">
        <f t="shared" si="91"/>
        <v>0</v>
      </c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>
        <f t="shared" si="94"/>
        <v>132038.78333333333</v>
      </c>
      <c r="BW115" s="54">
        <f t="shared" si="95"/>
        <v>465006.14999999997</v>
      </c>
      <c r="BX115" s="54">
        <f t="shared" si="96"/>
        <v>292781.64999999997</v>
      </c>
      <c r="BY115" s="54">
        <f t="shared" si="97"/>
        <v>135</v>
      </c>
      <c r="BZ115" s="54">
        <f t="shared" si="98"/>
        <v>85</v>
      </c>
      <c r="CA115" s="54">
        <v>0</v>
      </c>
      <c r="CB115" s="54">
        <f t="shared" si="99"/>
        <v>110</v>
      </c>
      <c r="CC115" s="54">
        <f t="shared" si="100"/>
        <v>38.333333333333336</v>
      </c>
      <c r="CD115" s="54">
        <v>40</v>
      </c>
      <c r="CE115" s="54">
        <v>50</v>
      </c>
      <c r="CF115" s="54">
        <v>110</v>
      </c>
      <c r="CG115" s="54">
        <v>0</v>
      </c>
      <c r="CH115" s="54">
        <v>0</v>
      </c>
      <c r="CI115" s="54">
        <v>40</v>
      </c>
      <c r="CJ115" s="54">
        <v>35</v>
      </c>
      <c r="CK115" s="54">
        <v>50</v>
      </c>
      <c r="CL115" s="54">
        <v>50</v>
      </c>
      <c r="CM115" s="54">
        <v>20</v>
      </c>
      <c r="CN115" s="54">
        <v>55</v>
      </c>
      <c r="CO115" s="54">
        <v>10</v>
      </c>
    </row>
    <row r="116" spans="1:93">
      <c r="A116" s="3" t="str">
        <f t="shared" si="78"/>
        <v>FJFZ081Itovebi 3mg</v>
      </c>
      <c r="B116" s="3" t="s">
        <v>548</v>
      </c>
      <c r="C116" s="3" t="s">
        <v>549</v>
      </c>
      <c r="D116" s="3" t="s">
        <v>7</v>
      </c>
      <c r="E116" s="3" t="s">
        <v>8</v>
      </c>
      <c r="F116" s="3" t="s">
        <v>50</v>
      </c>
      <c r="G116" s="3" t="s">
        <v>51</v>
      </c>
      <c r="H116" s="3" t="s">
        <v>50</v>
      </c>
      <c r="I116" s="3" t="s">
        <v>51</v>
      </c>
      <c r="J116" s="3" t="s">
        <v>562</v>
      </c>
      <c r="K116" s="3" t="s">
        <v>541</v>
      </c>
      <c r="L116" s="3" t="s">
        <v>1051</v>
      </c>
      <c r="M116" s="3" t="s">
        <v>545</v>
      </c>
      <c r="N116" s="3" t="s">
        <v>13</v>
      </c>
      <c r="O116" s="3" t="s">
        <v>14</v>
      </c>
      <c r="P116" s="3">
        <v>3566.02</v>
      </c>
      <c r="Q116" s="54">
        <v>0.47660387673624866</v>
      </c>
      <c r="R116" s="54">
        <v>0.54418307881656713</v>
      </c>
      <c r="S116" s="54">
        <v>1.1014434916809075</v>
      </c>
      <c r="T116" s="54">
        <v>1.1149871876030069</v>
      </c>
      <c r="U116" s="54">
        <v>1.3555253577906077</v>
      </c>
      <c r="V116" s="54">
        <v>1.726270159356798</v>
      </c>
      <c r="W116" s="54">
        <v>2.122230447233723</v>
      </c>
      <c r="X116" s="54">
        <v>4.1967827047504125</v>
      </c>
      <c r="Y116" s="54">
        <v>6.3190131519841355</v>
      </c>
      <c r="Z116" s="54">
        <v>0</v>
      </c>
      <c r="AA116" s="54">
        <v>0</v>
      </c>
      <c r="AB116" s="54">
        <v>0</v>
      </c>
      <c r="AC116" s="54">
        <v>0</v>
      </c>
      <c r="AD116" s="54">
        <v>0</v>
      </c>
      <c r="AE116" s="54">
        <v>0</v>
      </c>
      <c r="AF116" s="54">
        <f t="shared" si="79"/>
        <v>0</v>
      </c>
      <c r="AG116" s="54">
        <f t="shared" si="80"/>
        <v>0</v>
      </c>
      <c r="AH116" s="54">
        <f t="shared" si="81"/>
        <v>0</v>
      </c>
      <c r="AI116" s="54">
        <v>1699.5789565189973</v>
      </c>
      <c r="AJ116" s="54">
        <v>1940.5677427214546</v>
      </c>
      <c r="AK116" s="54">
        <v>3927.7695202039495</v>
      </c>
      <c r="AL116" s="54">
        <v>3976.0666107360744</v>
      </c>
      <c r="AM116" s="54">
        <v>4833.830536388462</v>
      </c>
      <c r="AN116" s="54">
        <v>6155.9139136695276</v>
      </c>
      <c r="AO116" s="54">
        <v>7567.9162194444016</v>
      </c>
      <c r="AP116" s="54">
        <v>14965.811060794065</v>
      </c>
      <c r="AQ116" s="54">
        <v>22533.727280238469</v>
      </c>
      <c r="AR116" s="54">
        <f t="shared" si="82"/>
        <v>0</v>
      </c>
      <c r="AS116" s="54">
        <f t="shared" si="83"/>
        <v>0</v>
      </c>
      <c r="AT116" s="54">
        <f t="shared" si="84"/>
        <v>0</v>
      </c>
      <c r="AU116" s="54">
        <f t="shared" si="85"/>
        <v>0</v>
      </c>
      <c r="AV116" s="54">
        <f t="shared" si="86"/>
        <v>0</v>
      </c>
      <c r="AW116" s="54">
        <f t="shared" si="87"/>
        <v>0</v>
      </c>
      <c r="AX116" s="54">
        <f t="shared" si="88"/>
        <v>0</v>
      </c>
      <c r="AY116" s="54">
        <f t="shared" si="89"/>
        <v>0</v>
      </c>
      <c r="AZ116" s="54">
        <f t="shared" si="90"/>
        <v>0</v>
      </c>
      <c r="BA116" s="54">
        <f t="shared" si="76"/>
        <v>1.1149871876030069</v>
      </c>
      <c r="BB116" s="54">
        <f t="shared" si="77"/>
        <v>0</v>
      </c>
      <c r="BC116" s="54"/>
      <c r="BD116" s="54"/>
      <c r="BE116" s="54">
        <f t="shared" si="91"/>
        <v>0</v>
      </c>
      <c r="BF116" s="54"/>
      <c r="BG116" s="54"/>
      <c r="BH116" s="54"/>
      <c r="BI116" s="54"/>
      <c r="BJ116" s="54"/>
      <c r="BK116" s="54"/>
      <c r="BL116" s="54">
        <v>0</v>
      </c>
      <c r="BM116" s="54">
        <v>0</v>
      </c>
      <c r="BN116" s="54">
        <f t="shared" ref="BN116:BN117" si="141">AVERAGE(BP116:BR116)</f>
        <v>0.33333333333333331</v>
      </c>
      <c r="BO116" s="54">
        <f t="shared" ref="BO116:BO117" si="142">SUM(BS116:BU116)/1</f>
        <v>0</v>
      </c>
      <c r="BP116" s="54">
        <v>0</v>
      </c>
      <c r="BQ116" s="54">
        <v>0</v>
      </c>
      <c r="BR116" s="54">
        <v>1</v>
      </c>
      <c r="BS116" s="54">
        <v>0</v>
      </c>
      <c r="BT116" s="54">
        <v>0</v>
      </c>
      <c r="BU116" s="54">
        <v>0</v>
      </c>
      <c r="BV116" s="54">
        <f t="shared" si="94"/>
        <v>0</v>
      </c>
      <c r="BW116" s="54">
        <f t="shared" si="95"/>
        <v>0</v>
      </c>
      <c r="BX116" s="54">
        <f t="shared" si="96"/>
        <v>0</v>
      </c>
      <c r="BY116" s="54">
        <f t="shared" si="97"/>
        <v>0</v>
      </c>
      <c r="BZ116" s="54">
        <f t="shared" si="98"/>
        <v>0</v>
      </c>
      <c r="CA116" s="54">
        <v>0</v>
      </c>
      <c r="CB116" s="54">
        <f t="shared" si="99"/>
        <v>0</v>
      </c>
      <c r="CC116" s="54">
        <f t="shared" si="100"/>
        <v>0</v>
      </c>
      <c r="CD116" s="54">
        <v>0</v>
      </c>
      <c r="CE116" s="54">
        <v>0</v>
      </c>
      <c r="CF116" s="54">
        <v>0</v>
      </c>
      <c r="CG116" s="54">
        <v>0</v>
      </c>
      <c r="CH116" s="54">
        <v>0</v>
      </c>
      <c r="CI116" s="54">
        <v>0</v>
      </c>
      <c r="CJ116" s="54">
        <v>0</v>
      </c>
      <c r="CK116" s="54">
        <v>0</v>
      </c>
      <c r="CL116" s="54">
        <v>0</v>
      </c>
      <c r="CM116" s="54">
        <v>0</v>
      </c>
      <c r="CN116" s="54">
        <v>0</v>
      </c>
      <c r="CO116" s="54">
        <v>0</v>
      </c>
    </row>
    <row r="117" spans="1:93">
      <c r="A117" s="3" t="str">
        <f t="shared" si="78"/>
        <v>FJFZ081Itovebi 9mg</v>
      </c>
      <c r="B117" s="3" t="s">
        <v>548</v>
      </c>
      <c r="C117" s="3" t="s">
        <v>549</v>
      </c>
      <c r="D117" s="3" t="s">
        <v>7</v>
      </c>
      <c r="E117" s="3" t="s">
        <v>8</v>
      </c>
      <c r="F117" s="3" t="s">
        <v>50</v>
      </c>
      <c r="G117" s="3" t="s">
        <v>51</v>
      </c>
      <c r="H117" s="3" t="s">
        <v>50</v>
      </c>
      <c r="I117" s="3" t="s">
        <v>51</v>
      </c>
      <c r="J117" s="3" t="s">
        <v>562</v>
      </c>
      <c r="K117" s="3" t="s">
        <v>541</v>
      </c>
      <c r="L117" s="3" t="s">
        <v>1051</v>
      </c>
      <c r="M117" s="3" t="s">
        <v>545</v>
      </c>
      <c r="N117" s="3" t="s">
        <v>13</v>
      </c>
      <c r="O117" s="3" t="s">
        <v>15</v>
      </c>
      <c r="P117" s="3">
        <v>10698.05</v>
      </c>
      <c r="Q117" s="54"/>
      <c r="R117" s="54"/>
      <c r="S117" s="54"/>
      <c r="T117" s="54"/>
      <c r="U117" s="54"/>
      <c r="V117" s="54"/>
      <c r="W117" s="54">
        <v>0</v>
      </c>
      <c r="X117" s="54">
        <v>0</v>
      </c>
      <c r="Y117" s="54">
        <v>0</v>
      </c>
      <c r="Z117" s="54">
        <v>0</v>
      </c>
      <c r="AA117" s="54">
        <v>0</v>
      </c>
      <c r="AB117" s="54">
        <v>0</v>
      </c>
      <c r="AC117" s="54">
        <v>0</v>
      </c>
      <c r="AD117" s="54">
        <v>0</v>
      </c>
      <c r="AE117" s="54">
        <v>0</v>
      </c>
      <c r="AF117" s="54">
        <f t="shared" si="79"/>
        <v>0</v>
      </c>
      <c r="AG117" s="54">
        <f t="shared" si="80"/>
        <v>0</v>
      </c>
      <c r="AH117" s="54">
        <f t="shared" si="81"/>
        <v>0</v>
      </c>
      <c r="AI117" s="54"/>
      <c r="AJ117" s="54"/>
      <c r="AK117" s="54"/>
      <c r="AL117" s="54"/>
      <c r="AM117" s="54"/>
      <c r="AN117" s="54"/>
      <c r="AO117" s="54">
        <v>0</v>
      </c>
      <c r="AP117" s="54">
        <v>0</v>
      </c>
      <c r="AQ117" s="54">
        <v>0</v>
      </c>
      <c r="AR117" s="54">
        <f t="shared" si="82"/>
        <v>0</v>
      </c>
      <c r="AS117" s="54">
        <f t="shared" si="83"/>
        <v>0</v>
      </c>
      <c r="AT117" s="54">
        <f t="shared" si="84"/>
        <v>0</v>
      </c>
      <c r="AU117" s="54">
        <f t="shared" si="85"/>
        <v>0</v>
      </c>
      <c r="AV117" s="54">
        <f t="shared" si="86"/>
        <v>0</v>
      </c>
      <c r="AW117" s="54">
        <f t="shared" si="87"/>
        <v>0</v>
      </c>
      <c r="AX117" s="54">
        <f t="shared" si="88"/>
        <v>0</v>
      </c>
      <c r="AY117" s="54">
        <f t="shared" si="89"/>
        <v>0</v>
      </c>
      <c r="AZ117" s="54">
        <f t="shared" si="90"/>
        <v>0</v>
      </c>
      <c r="BA117" s="54">
        <f t="shared" si="76"/>
        <v>0</v>
      </c>
      <c r="BB117" s="54">
        <f t="shared" si="77"/>
        <v>0</v>
      </c>
      <c r="BC117" s="54"/>
      <c r="BD117" s="54"/>
      <c r="BE117" s="54">
        <f t="shared" si="91"/>
        <v>0</v>
      </c>
      <c r="BF117" s="54"/>
      <c r="BG117" s="54"/>
      <c r="BH117" s="54"/>
      <c r="BI117" s="54"/>
      <c r="BJ117" s="54"/>
      <c r="BK117" s="54"/>
      <c r="BL117" s="54">
        <v>0</v>
      </c>
      <c r="BM117" s="54">
        <v>0</v>
      </c>
      <c r="BN117" s="54">
        <f t="shared" si="141"/>
        <v>0</v>
      </c>
      <c r="BO117" s="54">
        <f t="shared" si="142"/>
        <v>0</v>
      </c>
      <c r="BP117" s="54">
        <v>0</v>
      </c>
      <c r="BQ117" s="54">
        <v>0</v>
      </c>
      <c r="BR117" s="54">
        <v>0</v>
      </c>
      <c r="BS117" s="54">
        <v>0</v>
      </c>
      <c r="BT117" s="54">
        <v>0</v>
      </c>
      <c r="BU117" s="54">
        <v>0</v>
      </c>
      <c r="BV117" s="54">
        <f t="shared" si="94"/>
        <v>0</v>
      </c>
      <c r="BW117" s="54">
        <f t="shared" si="95"/>
        <v>0</v>
      </c>
      <c r="BX117" s="54">
        <f t="shared" si="96"/>
        <v>0</v>
      </c>
      <c r="BY117" s="54">
        <f t="shared" si="97"/>
        <v>0</v>
      </c>
      <c r="BZ117" s="54">
        <f t="shared" si="98"/>
        <v>0</v>
      </c>
      <c r="CA117" s="54">
        <v>0</v>
      </c>
      <c r="CB117" s="54">
        <f t="shared" si="99"/>
        <v>0</v>
      </c>
      <c r="CC117" s="54">
        <f t="shared" si="100"/>
        <v>0</v>
      </c>
      <c r="CD117" s="54">
        <v>0</v>
      </c>
      <c r="CE117" s="54">
        <v>0</v>
      </c>
      <c r="CF117" s="54">
        <v>0</v>
      </c>
      <c r="CG117" s="54">
        <v>0</v>
      </c>
      <c r="CH117" s="54">
        <v>0</v>
      </c>
      <c r="CI117" s="54">
        <v>0</v>
      </c>
      <c r="CJ117" s="54">
        <v>0</v>
      </c>
      <c r="CK117" s="54">
        <v>0</v>
      </c>
      <c r="CL117" s="54">
        <v>0</v>
      </c>
      <c r="CM117" s="54">
        <v>0</v>
      </c>
      <c r="CN117" s="54">
        <v>0</v>
      </c>
      <c r="CO117" s="54">
        <v>0</v>
      </c>
    </row>
    <row r="118" spans="1:93">
      <c r="A118" s="3" t="str">
        <f t="shared" si="78"/>
        <v>FJFZ081Perjeta</v>
      </c>
      <c r="B118" s="3" t="s">
        <v>548</v>
      </c>
      <c r="C118" s="3" t="s">
        <v>549</v>
      </c>
      <c r="D118" s="3" t="s">
        <v>7</v>
      </c>
      <c r="E118" s="3" t="s">
        <v>8</v>
      </c>
      <c r="F118" s="3" t="s">
        <v>50</v>
      </c>
      <c r="G118" s="3" t="s">
        <v>51</v>
      </c>
      <c r="H118" s="3" t="s">
        <v>50</v>
      </c>
      <c r="I118" s="3" t="s">
        <v>51</v>
      </c>
      <c r="J118" s="3" t="s">
        <v>562</v>
      </c>
      <c r="K118" s="3" t="s">
        <v>541</v>
      </c>
      <c r="L118" s="3" t="s">
        <v>1051</v>
      </c>
      <c r="M118" s="3" t="s">
        <v>545</v>
      </c>
      <c r="N118" s="3" t="s">
        <v>16</v>
      </c>
      <c r="O118" s="3" t="s">
        <v>16</v>
      </c>
      <c r="P118" s="3">
        <v>3985.87</v>
      </c>
      <c r="Q118" s="54">
        <v>14.126756234501867</v>
      </c>
      <c r="R118" s="54">
        <v>11.933083188023783</v>
      </c>
      <c r="S118" s="54">
        <v>18.111924617155339</v>
      </c>
      <c r="T118" s="54">
        <v>10.944508802019307</v>
      </c>
      <c r="U118" s="54">
        <v>13.283683380388059</v>
      </c>
      <c r="V118" s="54">
        <v>15.245112279193819</v>
      </c>
      <c r="W118" s="54">
        <v>44.171764039680987</v>
      </c>
      <c r="X118" s="54">
        <v>39.473304461601188</v>
      </c>
      <c r="Y118" s="54">
        <v>83.645068501282168</v>
      </c>
      <c r="Z118" s="54">
        <v>28</v>
      </c>
      <c r="AA118" s="54">
        <v>42</v>
      </c>
      <c r="AB118" s="54">
        <v>23</v>
      </c>
      <c r="AC118" s="54">
        <v>30</v>
      </c>
      <c r="AD118" s="54">
        <v>0</v>
      </c>
      <c r="AE118" s="54">
        <v>0</v>
      </c>
      <c r="AF118" s="54">
        <f t="shared" si="79"/>
        <v>93</v>
      </c>
      <c r="AG118" s="54">
        <f t="shared" si="80"/>
        <v>30</v>
      </c>
      <c r="AH118" s="54">
        <f t="shared" si="81"/>
        <v>123</v>
      </c>
      <c r="AI118" s="54">
        <v>56307.413872413963</v>
      </c>
      <c r="AJ118" s="54">
        <v>47563.718286648356</v>
      </c>
      <c r="AK118" s="54">
        <v>72191.776973780943</v>
      </c>
      <c r="AL118" s="54">
        <v>43623.389298704693</v>
      </c>
      <c r="AM118" s="54">
        <v>52947.03507538735</v>
      </c>
      <c r="AN118" s="54">
        <v>60765.035680270274</v>
      </c>
      <c r="AO118" s="54">
        <v>176062.90913284326</v>
      </c>
      <c r="AP118" s="54">
        <v>157335.46005436231</v>
      </c>
      <c r="AQ118" s="54">
        <v>333398.36918720556</v>
      </c>
      <c r="AR118" s="54">
        <f t="shared" si="82"/>
        <v>111604.36</v>
      </c>
      <c r="AS118" s="54">
        <f t="shared" si="83"/>
        <v>167406.54</v>
      </c>
      <c r="AT118" s="54">
        <f t="shared" si="84"/>
        <v>91675.01</v>
      </c>
      <c r="AU118" s="54">
        <f t="shared" si="85"/>
        <v>119576.09999999999</v>
      </c>
      <c r="AV118" s="54">
        <f t="shared" si="86"/>
        <v>0</v>
      </c>
      <c r="AW118" s="54">
        <f t="shared" si="87"/>
        <v>0</v>
      </c>
      <c r="AX118" s="54">
        <f t="shared" si="88"/>
        <v>370685.91000000003</v>
      </c>
      <c r="AY118" s="54">
        <f t="shared" si="89"/>
        <v>119576.09999999999</v>
      </c>
      <c r="AZ118" s="54">
        <f t="shared" si="90"/>
        <v>490262.01</v>
      </c>
      <c r="BA118" s="54">
        <f t="shared" si="76"/>
        <v>10.944508802019307</v>
      </c>
      <c r="BB118" s="54">
        <f t="shared" si="77"/>
        <v>30</v>
      </c>
      <c r="BC118" s="54"/>
      <c r="BD118" s="54"/>
      <c r="BE118" s="54">
        <f t="shared" si="91"/>
        <v>0</v>
      </c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>
        <f t="shared" si="94"/>
        <v>166410.07250000001</v>
      </c>
      <c r="BW118" s="54">
        <f t="shared" si="95"/>
        <v>199293.5</v>
      </c>
      <c r="BX118" s="54">
        <f t="shared" si="96"/>
        <v>470332.66</v>
      </c>
      <c r="BY118" s="54">
        <f t="shared" si="97"/>
        <v>50</v>
      </c>
      <c r="BZ118" s="54">
        <f t="shared" si="98"/>
        <v>118</v>
      </c>
      <c r="CA118" s="54">
        <v>0</v>
      </c>
      <c r="CB118" s="54">
        <f t="shared" si="99"/>
        <v>110</v>
      </c>
      <c r="CC118" s="54">
        <f t="shared" si="100"/>
        <v>41.75</v>
      </c>
      <c r="CD118" s="54">
        <v>51</v>
      </c>
      <c r="CE118" s="54">
        <v>61</v>
      </c>
      <c r="CF118" s="54">
        <v>110</v>
      </c>
      <c r="CG118" s="54">
        <v>1</v>
      </c>
      <c r="CH118" s="54">
        <v>0</v>
      </c>
      <c r="CI118" s="54">
        <v>110</v>
      </c>
      <c r="CJ118" s="54">
        <v>0</v>
      </c>
      <c r="CK118" s="54">
        <v>0</v>
      </c>
      <c r="CL118" s="54">
        <v>50</v>
      </c>
      <c r="CM118" s="54">
        <v>40</v>
      </c>
      <c r="CN118" s="54">
        <v>47</v>
      </c>
      <c r="CO118" s="54">
        <v>31</v>
      </c>
    </row>
    <row r="119" spans="1:93">
      <c r="A119" s="3" t="str">
        <f t="shared" si="78"/>
        <v>FJFZ081Phesgo 10ml</v>
      </c>
      <c r="B119" s="3" t="s">
        <v>548</v>
      </c>
      <c r="C119" s="3" t="s">
        <v>549</v>
      </c>
      <c r="D119" s="3" t="s">
        <v>7</v>
      </c>
      <c r="E119" s="3" t="s">
        <v>8</v>
      </c>
      <c r="F119" s="3" t="s">
        <v>50</v>
      </c>
      <c r="G119" s="3" t="s">
        <v>51</v>
      </c>
      <c r="H119" s="3" t="s">
        <v>50</v>
      </c>
      <c r="I119" s="3" t="s">
        <v>51</v>
      </c>
      <c r="J119" s="3" t="s">
        <v>562</v>
      </c>
      <c r="K119" s="3" t="s">
        <v>541</v>
      </c>
      <c r="L119" s="3" t="s">
        <v>1051</v>
      </c>
      <c r="M119" s="3" t="s">
        <v>545</v>
      </c>
      <c r="N119" s="3" t="s">
        <v>17</v>
      </c>
      <c r="O119" s="3" t="s">
        <v>18</v>
      </c>
      <c r="P119" s="3">
        <v>6232.07</v>
      </c>
      <c r="Q119" s="54">
        <v>5.0522154847297935</v>
      </c>
      <c r="R119" s="54">
        <v>5.9298575453244267</v>
      </c>
      <c r="S119" s="54">
        <v>7.4285873160298275</v>
      </c>
      <c r="T119" s="54">
        <v>4.9786293109540578</v>
      </c>
      <c r="U119" s="54">
        <v>4.3433545559388627</v>
      </c>
      <c r="V119" s="54">
        <v>6.4831908707095156</v>
      </c>
      <c r="W119" s="54">
        <v>18.410660346084047</v>
      </c>
      <c r="X119" s="54">
        <v>15.805174737602437</v>
      </c>
      <c r="Y119" s="54">
        <v>34.215835083686486</v>
      </c>
      <c r="Z119" s="54">
        <v>6</v>
      </c>
      <c r="AA119" s="54">
        <v>13</v>
      </c>
      <c r="AB119" s="54">
        <v>1</v>
      </c>
      <c r="AC119" s="54">
        <v>0</v>
      </c>
      <c r="AD119" s="54">
        <v>0</v>
      </c>
      <c r="AE119" s="54">
        <v>0</v>
      </c>
      <c r="AF119" s="54">
        <f t="shared" si="79"/>
        <v>20</v>
      </c>
      <c r="AG119" s="54">
        <f t="shared" si="80"/>
        <v>0</v>
      </c>
      <c r="AH119" s="54">
        <f t="shared" si="81"/>
        <v>20</v>
      </c>
      <c r="AI119" s="54">
        <v>31485.760555920002</v>
      </c>
      <c r="AJ119" s="54">
        <v>36955.28731249</v>
      </c>
      <c r="AK119" s="54">
        <v>46295.476154610005</v>
      </c>
      <c r="AL119" s="54">
        <v>31027.166369917453</v>
      </c>
      <c r="AM119" s="54">
        <v>27068.089627429905</v>
      </c>
      <c r="AN119" s="54">
        <v>40403.69932962265</v>
      </c>
      <c r="AO119" s="54">
        <v>114736.52402302001</v>
      </c>
      <c r="AP119" s="54">
        <v>98498.955326969997</v>
      </c>
      <c r="AQ119" s="54">
        <v>213235.47934999003</v>
      </c>
      <c r="AR119" s="54">
        <f t="shared" si="82"/>
        <v>37392.42</v>
      </c>
      <c r="AS119" s="54">
        <f t="shared" si="83"/>
        <v>81016.91</v>
      </c>
      <c r="AT119" s="54">
        <f t="shared" si="84"/>
        <v>6232.07</v>
      </c>
      <c r="AU119" s="54">
        <f t="shared" si="85"/>
        <v>0</v>
      </c>
      <c r="AV119" s="54">
        <f t="shared" si="86"/>
        <v>0</v>
      </c>
      <c r="AW119" s="54">
        <f t="shared" si="87"/>
        <v>0</v>
      </c>
      <c r="AX119" s="54">
        <f t="shared" si="88"/>
        <v>124641.4</v>
      </c>
      <c r="AY119" s="54">
        <f t="shared" si="89"/>
        <v>0</v>
      </c>
      <c r="AZ119" s="54">
        <f t="shared" si="90"/>
        <v>124641.4</v>
      </c>
      <c r="BA119" s="54">
        <f t="shared" si="76"/>
        <v>4.9786293109540578</v>
      </c>
      <c r="BB119" s="54">
        <f t="shared" si="77"/>
        <v>0</v>
      </c>
      <c r="BC119" s="54">
        <f>SUM(CJ119:CL119)</f>
        <v>0</v>
      </c>
      <c r="BD119" s="54">
        <f>SUM(CM119:CO119)</f>
        <v>2</v>
      </c>
      <c r="BE119" s="54">
        <f t="shared" si="91"/>
        <v>20</v>
      </c>
      <c r="BF119" s="54">
        <f t="shared" ref="BF119:BK119" si="143">Z119</f>
        <v>6</v>
      </c>
      <c r="BG119" s="54">
        <f t="shared" si="143"/>
        <v>13</v>
      </c>
      <c r="BH119" s="54">
        <f t="shared" si="143"/>
        <v>1</v>
      </c>
      <c r="BI119" s="54">
        <f t="shared" si="143"/>
        <v>0</v>
      </c>
      <c r="BJ119" s="54">
        <f t="shared" si="143"/>
        <v>0</v>
      </c>
      <c r="BK119" s="54">
        <f t="shared" si="143"/>
        <v>0</v>
      </c>
      <c r="BL119" s="54">
        <v>0</v>
      </c>
      <c r="BM119" s="54">
        <v>0.66666666666666663</v>
      </c>
      <c r="BN119" s="54">
        <f t="shared" ref="BN119:BN120" si="144">AVERAGE(BP119:BR119)</f>
        <v>3.6666666666666665</v>
      </c>
      <c r="BO119" s="54">
        <f t="shared" ref="BO119:BO120" si="145">SUM(BS119:BU119)/1</f>
        <v>0</v>
      </c>
      <c r="BP119" s="54">
        <v>7</v>
      </c>
      <c r="BQ119" s="54">
        <v>3</v>
      </c>
      <c r="BR119" s="54">
        <v>1</v>
      </c>
      <c r="BS119" s="54">
        <v>0</v>
      </c>
      <c r="BT119" s="54">
        <v>0</v>
      </c>
      <c r="BU119" s="54">
        <v>0</v>
      </c>
      <c r="BV119" s="54">
        <f t="shared" si="94"/>
        <v>1038.6783333333333</v>
      </c>
      <c r="BW119" s="54">
        <f t="shared" si="95"/>
        <v>0</v>
      </c>
      <c r="BX119" s="54">
        <f t="shared" si="96"/>
        <v>12464.14</v>
      </c>
      <c r="BY119" s="54">
        <f t="shared" si="97"/>
        <v>0</v>
      </c>
      <c r="BZ119" s="54">
        <f t="shared" si="98"/>
        <v>2</v>
      </c>
      <c r="CA119" s="54">
        <v>58.333333333333336</v>
      </c>
      <c r="CB119" s="54">
        <f t="shared" si="99"/>
        <v>2</v>
      </c>
      <c r="CC119" s="54">
        <f t="shared" si="100"/>
        <v>0.16666666666666666</v>
      </c>
      <c r="CD119" s="54">
        <v>0</v>
      </c>
      <c r="CE119" s="54">
        <v>0</v>
      </c>
      <c r="CF119" s="54">
        <v>0</v>
      </c>
      <c r="CG119" s="54">
        <v>0</v>
      </c>
      <c r="CH119" s="54">
        <v>0</v>
      </c>
      <c r="CI119" s="54">
        <v>0</v>
      </c>
      <c r="CJ119" s="54">
        <v>0</v>
      </c>
      <c r="CK119" s="54">
        <v>0</v>
      </c>
      <c r="CL119" s="54">
        <v>0</v>
      </c>
      <c r="CM119" s="54">
        <v>0</v>
      </c>
      <c r="CN119" s="54">
        <v>0</v>
      </c>
      <c r="CO119" s="54">
        <v>2</v>
      </c>
    </row>
    <row r="120" spans="1:93">
      <c r="A120" s="3" t="str">
        <f t="shared" si="78"/>
        <v>FJFZ081Phesgo 15ml</v>
      </c>
      <c r="B120" s="3" t="s">
        <v>548</v>
      </c>
      <c r="C120" s="3" t="s">
        <v>549</v>
      </c>
      <c r="D120" s="3" t="s">
        <v>7</v>
      </c>
      <c r="E120" s="3" t="s">
        <v>8</v>
      </c>
      <c r="F120" s="3" t="s">
        <v>50</v>
      </c>
      <c r="G120" s="3" t="s">
        <v>51</v>
      </c>
      <c r="H120" s="3" t="s">
        <v>50</v>
      </c>
      <c r="I120" s="3" t="s">
        <v>51</v>
      </c>
      <c r="J120" s="3" t="s">
        <v>562</v>
      </c>
      <c r="K120" s="3" t="s">
        <v>541</v>
      </c>
      <c r="L120" s="3" t="s">
        <v>1051</v>
      </c>
      <c r="M120" s="3" t="s">
        <v>545</v>
      </c>
      <c r="N120" s="3" t="s">
        <v>17</v>
      </c>
      <c r="O120" s="3" t="s">
        <v>19</v>
      </c>
      <c r="P120" s="3">
        <v>8489.27</v>
      </c>
      <c r="Q120" s="54">
        <v>1</v>
      </c>
      <c r="R120" s="54">
        <v>1.1779575864591419E-6</v>
      </c>
      <c r="S120" s="54">
        <v>1</v>
      </c>
      <c r="T120" s="54">
        <v>2</v>
      </c>
      <c r="U120" s="54">
        <v>2</v>
      </c>
      <c r="V120" s="54">
        <v>2</v>
      </c>
      <c r="W120" s="54">
        <v>2.0000011779575866</v>
      </c>
      <c r="X120" s="54">
        <v>6</v>
      </c>
      <c r="Y120" s="54">
        <v>8.0000011779575857</v>
      </c>
      <c r="Z120" s="54">
        <v>2</v>
      </c>
      <c r="AA120" s="54">
        <v>2</v>
      </c>
      <c r="AB120" s="54">
        <v>0</v>
      </c>
      <c r="AC120" s="54">
        <v>1</v>
      </c>
      <c r="AD120" s="54">
        <v>0</v>
      </c>
      <c r="AE120" s="54">
        <v>0</v>
      </c>
      <c r="AF120" s="54">
        <f t="shared" si="79"/>
        <v>4</v>
      </c>
      <c r="AG120" s="54">
        <f t="shared" si="80"/>
        <v>1</v>
      </c>
      <c r="AH120" s="54">
        <f t="shared" si="81"/>
        <v>5</v>
      </c>
      <c r="AI120" s="54">
        <v>8489.27</v>
      </c>
      <c r="AJ120" s="54">
        <v>0.01</v>
      </c>
      <c r="AK120" s="54">
        <v>8489.27</v>
      </c>
      <c r="AL120" s="54">
        <v>16978.54</v>
      </c>
      <c r="AM120" s="54">
        <v>16978.54</v>
      </c>
      <c r="AN120" s="54">
        <v>16978.54</v>
      </c>
      <c r="AO120" s="54">
        <v>16978.550000000003</v>
      </c>
      <c r="AP120" s="54">
        <v>50935.62</v>
      </c>
      <c r="AQ120" s="54">
        <v>67914.170000000013</v>
      </c>
      <c r="AR120" s="54">
        <f t="shared" si="82"/>
        <v>16978.54</v>
      </c>
      <c r="AS120" s="54">
        <f t="shared" si="83"/>
        <v>16978.54</v>
      </c>
      <c r="AT120" s="54">
        <f t="shared" si="84"/>
        <v>0</v>
      </c>
      <c r="AU120" s="54">
        <f t="shared" si="85"/>
        <v>8489.27</v>
      </c>
      <c r="AV120" s="54">
        <f t="shared" si="86"/>
        <v>0</v>
      </c>
      <c r="AW120" s="54">
        <f t="shared" si="87"/>
        <v>0</v>
      </c>
      <c r="AX120" s="54">
        <f t="shared" si="88"/>
        <v>33957.08</v>
      </c>
      <c r="AY120" s="54">
        <f t="shared" si="89"/>
        <v>8489.27</v>
      </c>
      <c r="AZ120" s="54">
        <f t="shared" si="90"/>
        <v>42446.350000000006</v>
      </c>
      <c r="BA120" s="54">
        <f t="shared" si="76"/>
        <v>2</v>
      </c>
      <c r="BB120" s="54">
        <f t="shared" si="77"/>
        <v>1</v>
      </c>
      <c r="BC120" s="54">
        <f>SUM(CJ120:CL120)*2</f>
        <v>0</v>
      </c>
      <c r="BD120" s="54">
        <f>SUM(CM120:CO120)*2</f>
        <v>0</v>
      </c>
      <c r="BE120" s="54">
        <f t="shared" si="91"/>
        <v>10</v>
      </c>
      <c r="BF120" s="54">
        <f t="shared" ref="BF120:BK120" si="146">Z120*2</f>
        <v>4</v>
      </c>
      <c r="BG120" s="54">
        <f t="shared" si="146"/>
        <v>4</v>
      </c>
      <c r="BH120" s="54">
        <f t="shared" si="146"/>
        <v>0</v>
      </c>
      <c r="BI120" s="54">
        <f t="shared" si="146"/>
        <v>2</v>
      </c>
      <c r="BJ120" s="54">
        <f t="shared" si="146"/>
        <v>0</v>
      </c>
      <c r="BK120" s="54">
        <f t="shared" si="146"/>
        <v>0</v>
      </c>
      <c r="BL120" s="54">
        <v>0</v>
      </c>
      <c r="BM120" s="54">
        <v>0</v>
      </c>
      <c r="BN120" s="54">
        <f t="shared" si="144"/>
        <v>1.6666666666666667</v>
      </c>
      <c r="BO120" s="54">
        <f t="shared" si="145"/>
        <v>1</v>
      </c>
      <c r="BP120" s="54">
        <v>2</v>
      </c>
      <c r="BQ120" s="54">
        <v>3</v>
      </c>
      <c r="BR120" s="54">
        <v>0</v>
      </c>
      <c r="BS120" s="54">
        <v>1</v>
      </c>
      <c r="BT120" s="54">
        <v>0</v>
      </c>
      <c r="BU120" s="54">
        <v>0</v>
      </c>
      <c r="BV120" s="54">
        <f t="shared" si="94"/>
        <v>0</v>
      </c>
      <c r="BW120" s="54">
        <f t="shared" si="95"/>
        <v>0</v>
      </c>
      <c r="BX120" s="54">
        <f t="shared" si="96"/>
        <v>0</v>
      </c>
      <c r="BY120" s="54">
        <f t="shared" si="97"/>
        <v>0</v>
      </c>
      <c r="BZ120" s="54">
        <f t="shared" si="98"/>
        <v>0</v>
      </c>
      <c r="CA120" s="54">
        <v>0</v>
      </c>
      <c r="CB120" s="54">
        <f t="shared" si="99"/>
        <v>0</v>
      </c>
      <c r="CC120" s="54">
        <f t="shared" si="100"/>
        <v>0</v>
      </c>
      <c r="CD120" s="54">
        <v>0</v>
      </c>
      <c r="CE120" s="54">
        <v>0</v>
      </c>
      <c r="CF120" s="54">
        <v>0</v>
      </c>
      <c r="CG120" s="54">
        <v>0</v>
      </c>
      <c r="CH120" s="54">
        <v>0</v>
      </c>
      <c r="CI120" s="54">
        <v>0</v>
      </c>
      <c r="CJ120" s="54">
        <v>0</v>
      </c>
      <c r="CK120" s="54">
        <v>0</v>
      </c>
      <c r="CL120" s="54">
        <v>0</v>
      </c>
      <c r="CM120" s="54">
        <v>0</v>
      </c>
      <c r="CN120" s="54">
        <v>0</v>
      </c>
      <c r="CO120" s="54">
        <v>0</v>
      </c>
    </row>
    <row r="121" spans="1:93">
      <c r="A121" s="3" t="str">
        <f t="shared" si="78"/>
        <v>FJFZ083Herceptin IV</v>
      </c>
      <c r="B121" s="3" t="s">
        <v>548</v>
      </c>
      <c r="C121" s="3" t="s">
        <v>549</v>
      </c>
      <c r="D121" s="3" t="s">
        <v>7</v>
      </c>
      <c r="E121" s="3" t="s">
        <v>8</v>
      </c>
      <c r="F121" s="3" t="s">
        <v>52</v>
      </c>
      <c r="G121" s="3" t="s">
        <v>53</v>
      </c>
      <c r="H121" s="3" t="s">
        <v>28</v>
      </c>
      <c r="I121" s="3" t="s">
        <v>29</v>
      </c>
      <c r="J121" s="3" t="s">
        <v>562</v>
      </c>
      <c r="K121" s="3" t="s">
        <v>544</v>
      </c>
      <c r="L121" s="3" t="s">
        <v>939</v>
      </c>
      <c r="M121" s="3" t="s">
        <v>542</v>
      </c>
      <c r="N121" s="3" t="s">
        <v>11</v>
      </c>
      <c r="O121" s="3" t="s">
        <v>11</v>
      </c>
      <c r="P121" s="3">
        <v>4535.5</v>
      </c>
      <c r="Q121" s="54">
        <v>2.4822376098080742E-7</v>
      </c>
      <c r="R121" s="54">
        <v>1.7782878168674339E-7</v>
      </c>
      <c r="S121" s="54">
        <v>1.6542114214001052E-7</v>
      </c>
      <c r="T121" s="54">
        <v>1.1681063360424579E-7</v>
      </c>
      <c r="U121" s="54">
        <v>1.0643066396940739E-7</v>
      </c>
      <c r="V121" s="54">
        <v>1.8528501761878564E-7</v>
      </c>
      <c r="W121" s="54">
        <v>5.9147368480756133E-7</v>
      </c>
      <c r="X121" s="54">
        <v>4.0852631519243884E-7</v>
      </c>
      <c r="Y121" s="54">
        <v>1.0000000000000002E-6</v>
      </c>
      <c r="Z121" s="54">
        <v>0</v>
      </c>
      <c r="AA121" s="54">
        <v>0</v>
      </c>
      <c r="AB121" s="54">
        <v>0</v>
      </c>
      <c r="AC121" s="54">
        <v>0</v>
      </c>
      <c r="AD121" s="54">
        <v>0</v>
      </c>
      <c r="AE121" s="54">
        <v>0</v>
      </c>
      <c r="AF121" s="54">
        <f t="shared" si="79"/>
        <v>0</v>
      </c>
      <c r="AG121" s="54">
        <f t="shared" si="80"/>
        <v>0</v>
      </c>
      <c r="AH121" s="54">
        <f t="shared" si="81"/>
        <v>0</v>
      </c>
      <c r="AI121" s="54">
        <v>1.1258188679284522E-3</v>
      </c>
      <c r="AJ121" s="54">
        <v>8.0654243934022462E-4</v>
      </c>
      <c r="AK121" s="54">
        <v>7.5026759017601764E-4</v>
      </c>
      <c r="AL121" s="54">
        <v>5.297946287120568E-4</v>
      </c>
      <c r="AM121" s="54">
        <v>4.8271627643324723E-4</v>
      </c>
      <c r="AN121" s="54">
        <v>8.4036019741000226E-4</v>
      </c>
      <c r="AO121" s="54">
        <v>2.6826288974446943E-3</v>
      </c>
      <c r="AP121" s="54">
        <v>1.8528711025553063E-3</v>
      </c>
      <c r="AQ121" s="54">
        <v>4.5355000000000005E-3</v>
      </c>
      <c r="AR121" s="54">
        <f t="shared" si="82"/>
        <v>0</v>
      </c>
      <c r="AS121" s="54">
        <f t="shared" si="83"/>
        <v>0</v>
      </c>
      <c r="AT121" s="54">
        <f t="shared" si="84"/>
        <v>0</v>
      </c>
      <c r="AU121" s="54">
        <f t="shared" si="85"/>
        <v>0</v>
      </c>
      <c r="AV121" s="54">
        <f t="shared" si="86"/>
        <v>0</v>
      </c>
      <c r="AW121" s="54">
        <f t="shared" si="87"/>
        <v>0</v>
      </c>
      <c r="AX121" s="54">
        <f t="shared" si="88"/>
        <v>0</v>
      </c>
      <c r="AY121" s="54">
        <f t="shared" si="89"/>
        <v>0</v>
      </c>
      <c r="AZ121" s="54">
        <f t="shared" si="90"/>
        <v>0</v>
      </c>
      <c r="BA121" s="54">
        <f t="shared" si="76"/>
        <v>1.1681063360424579E-7</v>
      </c>
      <c r="BB121" s="54">
        <f t="shared" si="77"/>
        <v>0</v>
      </c>
      <c r="BC121" s="54"/>
      <c r="BD121" s="54"/>
      <c r="BE121" s="54">
        <f t="shared" si="91"/>
        <v>0</v>
      </c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>
        <f t="shared" si="94"/>
        <v>0</v>
      </c>
      <c r="BW121" s="54">
        <f t="shared" si="95"/>
        <v>0</v>
      </c>
      <c r="BX121" s="54">
        <f t="shared" si="96"/>
        <v>0</v>
      </c>
      <c r="BY121" s="54">
        <f t="shared" si="97"/>
        <v>0</v>
      </c>
      <c r="BZ121" s="54">
        <f t="shared" si="98"/>
        <v>0</v>
      </c>
      <c r="CA121" s="54">
        <v>0</v>
      </c>
      <c r="CB121" s="54">
        <f t="shared" si="99"/>
        <v>0</v>
      </c>
      <c r="CC121" s="54">
        <f t="shared" si="100"/>
        <v>0</v>
      </c>
      <c r="CD121" s="54">
        <v>0</v>
      </c>
      <c r="CE121" s="54">
        <v>0</v>
      </c>
      <c r="CF121" s="54">
        <v>0</v>
      </c>
      <c r="CG121" s="54">
        <v>0</v>
      </c>
      <c r="CH121" s="54">
        <v>0</v>
      </c>
      <c r="CI121" s="54">
        <v>0</v>
      </c>
      <c r="CJ121" s="54">
        <v>0</v>
      </c>
      <c r="CK121" s="54">
        <v>0</v>
      </c>
      <c r="CL121" s="54">
        <v>0</v>
      </c>
      <c r="CM121" s="54">
        <v>0</v>
      </c>
      <c r="CN121" s="54">
        <v>0</v>
      </c>
      <c r="CO121" s="54">
        <v>0</v>
      </c>
    </row>
    <row r="122" spans="1:93">
      <c r="A122" s="3" t="str">
        <f t="shared" si="78"/>
        <v>FJFZ083Herceptin SC</v>
      </c>
      <c r="B122" s="3" t="s">
        <v>548</v>
      </c>
      <c r="C122" s="3" t="s">
        <v>549</v>
      </c>
      <c r="D122" s="3" t="s">
        <v>7</v>
      </c>
      <c r="E122" s="3" t="s">
        <v>8</v>
      </c>
      <c r="F122" s="3" t="s">
        <v>52</v>
      </c>
      <c r="G122" s="3" t="s">
        <v>53</v>
      </c>
      <c r="H122" s="3" t="s">
        <v>28</v>
      </c>
      <c r="I122" s="3" t="s">
        <v>29</v>
      </c>
      <c r="J122" s="3" t="s">
        <v>562</v>
      </c>
      <c r="K122" s="3" t="s">
        <v>544</v>
      </c>
      <c r="L122" s="3" t="s">
        <v>939</v>
      </c>
      <c r="M122" s="3" t="s">
        <v>542</v>
      </c>
      <c r="N122" s="3" t="s">
        <v>12</v>
      </c>
      <c r="O122" s="3" t="s">
        <v>12</v>
      </c>
      <c r="P122" s="3">
        <v>3444.49</v>
      </c>
      <c r="Q122" s="54">
        <v>11.61249215904245</v>
      </c>
      <c r="R122" s="54">
        <v>10.759238179987866</v>
      </c>
      <c r="S122" s="54">
        <v>16.319947386990552</v>
      </c>
      <c r="T122" s="54">
        <v>16.704505552702951</v>
      </c>
      <c r="U122" s="54">
        <v>15.040434898829712</v>
      </c>
      <c r="V122" s="54">
        <v>19.796422881568468</v>
      </c>
      <c r="W122" s="54">
        <v>38.69167772602087</v>
      </c>
      <c r="X122" s="54">
        <v>51.541363333101131</v>
      </c>
      <c r="Y122" s="54">
        <v>90.233041059122002</v>
      </c>
      <c r="Z122" s="54">
        <v>10</v>
      </c>
      <c r="AA122" s="54">
        <v>30</v>
      </c>
      <c r="AB122" s="54">
        <v>20</v>
      </c>
      <c r="AC122" s="54">
        <v>10</v>
      </c>
      <c r="AD122" s="54">
        <v>0</v>
      </c>
      <c r="AE122" s="54">
        <v>0</v>
      </c>
      <c r="AF122" s="54">
        <f t="shared" si="79"/>
        <v>60</v>
      </c>
      <c r="AG122" s="54">
        <f t="shared" si="80"/>
        <v>10</v>
      </c>
      <c r="AH122" s="54">
        <f t="shared" si="81"/>
        <v>70</v>
      </c>
      <c r="AI122" s="54">
        <v>39999.113116900124</v>
      </c>
      <c r="AJ122" s="54">
        <v>37060.0883185864</v>
      </c>
      <c r="AK122" s="54">
        <v>56213.895575015093</v>
      </c>
      <c r="AL122" s="54">
        <v>57538.502331229785</v>
      </c>
      <c r="AM122" s="54">
        <v>51806.62760466995</v>
      </c>
      <c r="AN122" s="54">
        <v>68188.580651333774</v>
      </c>
      <c r="AO122" s="54">
        <v>133273.0970105016</v>
      </c>
      <c r="AP122" s="54">
        <v>177533.71058723351</v>
      </c>
      <c r="AQ122" s="54">
        <v>310806.80759773508</v>
      </c>
      <c r="AR122" s="54">
        <f t="shared" si="82"/>
        <v>34444.899999999994</v>
      </c>
      <c r="AS122" s="54">
        <f t="shared" si="83"/>
        <v>103334.7</v>
      </c>
      <c r="AT122" s="54">
        <f t="shared" si="84"/>
        <v>68889.799999999988</v>
      </c>
      <c r="AU122" s="54">
        <f t="shared" si="85"/>
        <v>34444.899999999994</v>
      </c>
      <c r="AV122" s="54">
        <f t="shared" si="86"/>
        <v>0</v>
      </c>
      <c r="AW122" s="54">
        <f t="shared" si="87"/>
        <v>0</v>
      </c>
      <c r="AX122" s="54">
        <f t="shared" si="88"/>
        <v>206669.39999999997</v>
      </c>
      <c r="AY122" s="54">
        <f t="shared" si="89"/>
        <v>34444.899999999994</v>
      </c>
      <c r="AZ122" s="54">
        <f t="shared" si="90"/>
        <v>241114.29999999996</v>
      </c>
      <c r="BA122" s="54">
        <f t="shared" si="76"/>
        <v>16.704505552702951</v>
      </c>
      <c r="BB122" s="54">
        <f t="shared" si="77"/>
        <v>10</v>
      </c>
      <c r="BC122" s="54"/>
      <c r="BD122" s="54"/>
      <c r="BE122" s="54">
        <f t="shared" si="91"/>
        <v>0</v>
      </c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>
        <f t="shared" si="94"/>
        <v>41046.839166666665</v>
      </c>
      <c r="BW122" s="54">
        <f t="shared" si="95"/>
        <v>6888.98</v>
      </c>
      <c r="BX122" s="54">
        <f t="shared" si="96"/>
        <v>34444.899999999994</v>
      </c>
      <c r="BY122" s="54">
        <f t="shared" si="97"/>
        <v>2</v>
      </c>
      <c r="BZ122" s="54">
        <f t="shared" si="98"/>
        <v>10</v>
      </c>
      <c r="CA122" s="54">
        <v>0</v>
      </c>
      <c r="CB122" s="54">
        <f t="shared" si="99"/>
        <v>36</v>
      </c>
      <c r="CC122" s="54">
        <f t="shared" si="100"/>
        <v>11.916666666666666</v>
      </c>
      <c r="CD122" s="54">
        <v>35</v>
      </c>
      <c r="CE122" s="54">
        <v>36</v>
      </c>
      <c r="CF122" s="54">
        <v>30</v>
      </c>
      <c r="CG122" s="54">
        <v>0</v>
      </c>
      <c r="CH122" s="54">
        <v>30</v>
      </c>
      <c r="CI122" s="54">
        <v>0</v>
      </c>
      <c r="CJ122" s="54">
        <v>2</v>
      </c>
      <c r="CK122" s="54">
        <v>0</v>
      </c>
      <c r="CL122" s="54">
        <v>0</v>
      </c>
      <c r="CM122" s="54">
        <v>0</v>
      </c>
      <c r="CN122" s="54">
        <v>10</v>
      </c>
      <c r="CO122" s="54">
        <v>0</v>
      </c>
    </row>
    <row r="123" spans="1:93">
      <c r="A123" s="3" t="str">
        <f t="shared" si="78"/>
        <v>FJFZ083Itovebi 3mg</v>
      </c>
      <c r="B123" s="3" t="s">
        <v>548</v>
      </c>
      <c r="C123" s="3" t="s">
        <v>549</v>
      </c>
      <c r="D123" s="3" t="s">
        <v>7</v>
      </c>
      <c r="E123" s="3" t="s">
        <v>8</v>
      </c>
      <c r="F123" s="3" t="s">
        <v>52</v>
      </c>
      <c r="G123" s="3" t="s">
        <v>53</v>
      </c>
      <c r="H123" s="3" t="s">
        <v>28</v>
      </c>
      <c r="I123" s="3" t="s">
        <v>29</v>
      </c>
      <c r="J123" s="3" t="s">
        <v>562</v>
      </c>
      <c r="K123" s="3" t="s">
        <v>544</v>
      </c>
      <c r="L123" s="3" t="s">
        <v>939</v>
      </c>
      <c r="M123" s="3" t="s">
        <v>542</v>
      </c>
      <c r="N123" s="3" t="s">
        <v>13</v>
      </c>
      <c r="O123" s="3" t="s">
        <v>14</v>
      </c>
      <c r="P123" s="3">
        <v>3566.02</v>
      </c>
      <c r="Q123" s="54">
        <v>3.3196567480741952</v>
      </c>
      <c r="R123" s="54">
        <v>3.7903615936823809</v>
      </c>
      <c r="S123" s="54">
        <v>7.6718098577372213</v>
      </c>
      <c r="T123" s="54">
        <v>7.7661448469310743</v>
      </c>
      <c r="U123" s="54">
        <v>9.4415490952153949</v>
      </c>
      <c r="V123" s="54">
        <v>12.023872786664768</v>
      </c>
      <c r="W123" s="54">
        <v>14.781828199493798</v>
      </c>
      <c r="X123" s="54">
        <v>29.231566728811238</v>
      </c>
      <c r="Y123" s="54">
        <v>44.013394928305033</v>
      </c>
      <c r="Z123" s="54">
        <v>2</v>
      </c>
      <c r="AA123" s="54">
        <v>6</v>
      </c>
      <c r="AB123" s="54">
        <v>0</v>
      </c>
      <c r="AC123" s="54">
        <v>6</v>
      </c>
      <c r="AD123" s="54">
        <v>0</v>
      </c>
      <c r="AE123" s="54">
        <v>0</v>
      </c>
      <c r="AF123" s="54">
        <f t="shared" si="79"/>
        <v>8</v>
      </c>
      <c r="AG123" s="54">
        <f t="shared" si="80"/>
        <v>6</v>
      </c>
      <c r="AH123" s="54">
        <f t="shared" si="81"/>
        <v>14</v>
      </c>
      <c r="AI123" s="54">
        <v>11837.962356767541</v>
      </c>
      <c r="AJ123" s="54">
        <v>13516.505250303244</v>
      </c>
      <c r="AK123" s="54">
        <v>27357.827388888083</v>
      </c>
      <c r="AL123" s="54">
        <v>27694.227847053146</v>
      </c>
      <c r="AM123" s="54">
        <v>33668.752904519999</v>
      </c>
      <c r="AN123" s="54">
        <v>42877.370834702291</v>
      </c>
      <c r="AO123" s="54">
        <v>52712.294995958873</v>
      </c>
      <c r="AP123" s="54">
        <v>104240.35158627544</v>
      </c>
      <c r="AQ123" s="54">
        <v>156952.6465822343</v>
      </c>
      <c r="AR123" s="54">
        <f t="shared" si="82"/>
        <v>7132.04</v>
      </c>
      <c r="AS123" s="54">
        <f t="shared" si="83"/>
        <v>21396.12</v>
      </c>
      <c r="AT123" s="54">
        <f t="shared" si="84"/>
        <v>0</v>
      </c>
      <c r="AU123" s="54">
        <f t="shared" si="85"/>
        <v>21396.12</v>
      </c>
      <c r="AV123" s="54">
        <f t="shared" si="86"/>
        <v>0</v>
      </c>
      <c r="AW123" s="54">
        <f t="shared" si="87"/>
        <v>0</v>
      </c>
      <c r="AX123" s="54">
        <f t="shared" si="88"/>
        <v>28528.16</v>
      </c>
      <c r="AY123" s="54">
        <f t="shared" si="89"/>
        <v>21396.12</v>
      </c>
      <c r="AZ123" s="54">
        <f t="shared" si="90"/>
        <v>49924.28</v>
      </c>
      <c r="BA123" s="54">
        <f t="shared" si="76"/>
        <v>7.7661448469310743</v>
      </c>
      <c r="BB123" s="54">
        <f t="shared" si="77"/>
        <v>6</v>
      </c>
      <c r="BC123" s="54"/>
      <c r="BD123" s="54"/>
      <c r="BE123" s="54">
        <f t="shared" si="91"/>
        <v>0</v>
      </c>
      <c r="BF123" s="54"/>
      <c r="BG123" s="54"/>
      <c r="BH123" s="54"/>
      <c r="BI123" s="54"/>
      <c r="BJ123" s="54"/>
      <c r="BK123" s="54"/>
      <c r="BL123" s="54">
        <v>0</v>
      </c>
      <c r="BM123" s="54">
        <v>0</v>
      </c>
      <c r="BN123" s="54">
        <f t="shared" ref="BN123:BN124" si="147">AVERAGE(BP123:BR123)</f>
        <v>0</v>
      </c>
      <c r="BO123" s="54">
        <f t="shared" ref="BO123:BO124" si="148">SUM(BS123:BU123)/1</f>
        <v>0</v>
      </c>
      <c r="BP123" s="54">
        <v>0</v>
      </c>
      <c r="BQ123" s="54">
        <v>0</v>
      </c>
      <c r="BR123" s="54">
        <v>0</v>
      </c>
      <c r="BS123" s="54">
        <v>0</v>
      </c>
      <c r="BT123" s="54">
        <v>0</v>
      </c>
      <c r="BU123" s="54">
        <v>0</v>
      </c>
      <c r="BV123" s="54">
        <f t="shared" si="94"/>
        <v>0</v>
      </c>
      <c r="BW123" s="54">
        <f t="shared" si="95"/>
        <v>0</v>
      </c>
      <c r="BX123" s="54">
        <f t="shared" si="96"/>
        <v>0</v>
      </c>
      <c r="BY123" s="54">
        <f t="shared" si="97"/>
        <v>0</v>
      </c>
      <c r="BZ123" s="54">
        <f t="shared" si="98"/>
        <v>0</v>
      </c>
      <c r="CA123" s="54">
        <v>0</v>
      </c>
      <c r="CB123" s="54">
        <f t="shared" si="99"/>
        <v>0</v>
      </c>
      <c r="CC123" s="54">
        <f t="shared" si="100"/>
        <v>0</v>
      </c>
      <c r="CD123" s="54">
        <v>0</v>
      </c>
      <c r="CE123" s="54">
        <v>0</v>
      </c>
      <c r="CF123" s="54">
        <v>0</v>
      </c>
      <c r="CG123" s="54">
        <v>0</v>
      </c>
      <c r="CH123" s="54">
        <v>0</v>
      </c>
      <c r="CI123" s="54">
        <v>0</v>
      </c>
      <c r="CJ123" s="54">
        <v>0</v>
      </c>
      <c r="CK123" s="54">
        <v>0</v>
      </c>
      <c r="CL123" s="54">
        <v>0</v>
      </c>
      <c r="CM123" s="54">
        <v>0</v>
      </c>
      <c r="CN123" s="54">
        <v>0</v>
      </c>
      <c r="CO123" s="54">
        <v>0</v>
      </c>
    </row>
    <row r="124" spans="1:93">
      <c r="A124" s="3" t="str">
        <f t="shared" si="78"/>
        <v>FJFZ083Itovebi 9mg</v>
      </c>
      <c r="B124" s="3" t="s">
        <v>548</v>
      </c>
      <c r="C124" s="3" t="s">
        <v>549</v>
      </c>
      <c r="D124" s="3" t="s">
        <v>7</v>
      </c>
      <c r="E124" s="3" t="s">
        <v>8</v>
      </c>
      <c r="F124" s="3" t="s">
        <v>52</v>
      </c>
      <c r="G124" s="3" t="s">
        <v>53</v>
      </c>
      <c r="H124" s="3" t="s">
        <v>28</v>
      </c>
      <c r="I124" s="3" t="s">
        <v>29</v>
      </c>
      <c r="J124" s="3" t="s">
        <v>562</v>
      </c>
      <c r="K124" s="3" t="s">
        <v>544</v>
      </c>
      <c r="L124" s="3" t="s">
        <v>939</v>
      </c>
      <c r="M124" s="3" t="s">
        <v>542</v>
      </c>
      <c r="N124" s="3" t="s">
        <v>13</v>
      </c>
      <c r="O124" s="3" t="s">
        <v>15</v>
      </c>
      <c r="P124" s="3">
        <v>10698.05</v>
      </c>
      <c r="Q124" s="54"/>
      <c r="R124" s="54"/>
      <c r="S124" s="54"/>
      <c r="T124" s="54"/>
      <c r="U124" s="54"/>
      <c r="V124" s="54"/>
      <c r="W124" s="54">
        <v>0</v>
      </c>
      <c r="X124" s="54">
        <v>0</v>
      </c>
      <c r="Y124" s="54">
        <v>0</v>
      </c>
      <c r="Z124" s="54">
        <v>0</v>
      </c>
      <c r="AA124" s="54">
        <v>0</v>
      </c>
      <c r="AB124" s="54">
        <v>0</v>
      </c>
      <c r="AC124" s="54">
        <v>0</v>
      </c>
      <c r="AD124" s="54">
        <v>0</v>
      </c>
      <c r="AE124" s="54">
        <v>0</v>
      </c>
      <c r="AF124" s="54">
        <f t="shared" si="79"/>
        <v>0</v>
      </c>
      <c r="AG124" s="54">
        <f t="shared" si="80"/>
        <v>0</v>
      </c>
      <c r="AH124" s="54">
        <f t="shared" si="81"/>
        <v>0</v>
      </c>
      <c r="AI124" s="54"/>
      <c r="AJ124" s="54"/>
      <c r="AK124" s="54"/>
      <c r="AL124" s="54"/>
      <c r="AM124" s="54"/>
      <c r="AN124" s="54"/>
      <c r="AO124" s="54">
        <v>0</v>
      </c>
      <c r="AP124" s="54">
        <v>0</v>
      </c>
      <c r="AQ124" s="54">
        <v>0</v>
      </c>
      <c r="AR124" s="54">
        <f t="shared" si="82"/>
        <v>0</v>
      </c>
      <c r="AS124" s="54">
        <f t="shared" si="83"/>
        <v>0</v>
      </c>
      <c r="AT124" s="54">
        <f t="shared" si="84"/>
        <v>0</v>
      </c>
      <c r="AU124" s="54">
        <f t="shared" si="85"/>
        <v>0</v>
      </c>
      <c r="AV124" s="54">
        <f t="shared" si="86"/>
        <v>0</v>
      </c>
      <c r="AW124" s="54">
        <f t="shared" si="87"/>
        <v>0</v>
      </c>
      <c r="AX124" s="54">
        <f t="shared" si="88"/>
        <v>0</v>
      </c>
      <c r="AY124" s="54">
        <f t="shared" si="89"/>
        <v>0</v>
      </c>
      <c r="AZ124" s="54">
        <f t="shared" si="90"/>
        <v>0</v>
      </c>
      <c r="BA124" s="54">
        <f t="shared" si="76"/>
        <v>0</v>
      </c>
      <c r="BB124" s="54">
        <f t="shared" si="77"/>
        <v>0</v>
      </c>
      <c r="BC124" s="54"/>
      <c r="BD124" s="54"/>
      <c r="BE124" s="54">
        <f t="shared" si="91"/>
        <v>0</v>
      </c>
      <c r="BF124" s="54"/>
      <c r="BG124" s="54"/>
      <c r="BH124" s="54"/>
      <c r="BI124" s="54"/>
      <c r="BJ124" s="54"/>
      <c r="BK124" s="54"/>
      <c r="BL124" s="54">
        <v>0</v>
      </c>
      <c r="BM124" s="54">
        <v>0</v>
      </c>
      <c r="BN124" s="54">
        <f t="shared" si="147"/>
        <v>0</v>
      </c>
      <c r="BO124" s="54">
        <f t="shared" si="148"/>
        <v>0</v>
      </c>
      <c r="BP124" s="54">
        <v>0</v>
      </c>
      <c r="BQ124" s="54">
        <v>0</v>
      </c>
      <c r="BR124" s="54">
        <v>0</v>
      </c>
      <c r="BS124" s="54">
        <v>0</v>
      </c>
      <c r="BT124" s="54">
        <v>0</v>
      </c>
      <c r="BU124" s="54">
        <v>0</v>
      </c>
      <c r="BV124" s="54">
        <f t="shared" si="94"/>
        <v>0</v>
      </c>
      <c r="BW124" s="54">
        <f t="shared" si="95"/>
        <v>0</v>
      </c>
      <c r="BX124" s="54">
        <f t="shared" si="96"/>
        <v>0</v>
      </c>
      <c r="BY124" s="54">
        <f t="shared" si="97"/>
        <v>0</v>
      </c>
      <c r="BZ124" s="54">
        <f t="shared" si="98"/>
        <v>0</v>
      </c>
      <c r="CA124" s="54">
        <v>0</v>
      </c>
      <c r="CB124" s="54">
        <f t="shared" si="99"/>
        <v>0</v>
      </c>
      <c r="CC124" s="54">
        <f t="shared" si="100"/>
        <v>0</v>
      </c>
      <c r="CD124" s="54">
        <v>0</v>
      </c>
      <c r="CE124" s="54">
        <v>0</v>
      </c>
      <c r="CF124" s="54">
        <v>0</v>
      </c>
      <c r="CG124" s="54">
        <v>0</v>
      </c>
      <c r="CH124" s="54">
        <v>0</v>
      </c>
      <c r="CI124" s="54">
        <v>0</v>
      </c>
      <c r="CJ124" s="54">
        <v>0</v>
      </c>
      <c r="CK124" s="54">
        <v>0</v>
      </c>
      <c r="CL124" s="54">
        <v>0</v>
      </c>
      <c r="CM124" s="54">
        <v>0</v>
      </c>
      <c r="CN124" s="54">
        <v>0</v>
      </c>
      <c r="CO124" s="54">
        <v>0</v>
      </c>
    </row>
    <row r="125" spans="1:93">
      <c r="A125" s="3" t="str">
        <f t="shared" si="78"/>
        <v>FJFZ083Perjeta</v>
      </c>
      <c r="B125" s="3" t="s">
        <v>548</v>
      </c>
      <c r="C125" s="3" t="s">
        <v>549</v>
      </c>
      <c r="D125" s="3" t="s">
        <v>7</v>
      </c>
      <c r="E125" s="3" t="s">
        <v>8</v>
      </c>
      <c r="F125" s="3" t="s">
        <v>52</v>
      </c>
      <c r="G125" s="3" t="s">
        <v>53</v>
      </c>
      <c r="H125" s="3" t="s">
        <v>28</v>
      </c>
      <c r="I125" s="3" t="s">
        <v>29</v>
      </c>
      <c r="J125" s="3" t="s">
        <v>562</v>
      </c>
      <c r="K125" s="3" t="s">
        <v>544</v>
      </c>
      <c r="L125" s="3" t="s">
        <v>939</v>
      </c>
      <c r="M125" s="3" t="s">
        <v>542</v>
      </c>
      <c r="N125" s="3" t="s">
        <v>16</v>
      </c>
      <c r="O125" s="3" t="s">
        <v>16</v>
      </c>
      <c r="P125" s="3">
        <v>3985.87</v>
      </c>
      <c r="Q125" s="54">
        <v>1.6888929003967906E-7</v>
      </c>
      <c r="R125" s="54">
        <v>1.4266332016741506E-7</v>
      </c>
      <c r="S125" s="54">
        <v>2.1653308367937681E-7</v>
      </c>
      <c r="T125" s="54">
        <v>1.3084463911762523E-7</v>
      </c>
      <c r="U125" s="54">
        <v>1.5881012017085546E-7</v>
      </c>
      <c r="V125" s="54">
        <v>1.8225954682504841E-7</v>
      </c>
      <c r="W125" s="54">
        <v>5.2808569388647097E-7</v>
      </c>
      <c r="X125" s="54">
        <v>4.7191430611352909E-7</v>
      </c>
      <c r="Y125" s="54">
        <v>1.0000000000000002E-6</v>
      </c>
      <c r="Z125" s="54">
        <v>0</v>
      </c>
      <c r="AA125" s="54">
        <v>0</v>
      </c>
      <c r="AB125" s="54">
        <v>1</v>
      </c>
      <c r="AC125" s="54">
        <v>0</v>
      </c>
      <c r="AD125" s="54">
        <v>0</v>
      </c>
      <c r="AE125" s="54">
        <v>0</v>
      </c>
      <c r="AF125" s="54">
        <f t="shared" si="79"/>
        <v>1</v>
      </c>
      <c r="AG125" s="54">
        <f t="shared" si="80"/>
        <v>0</v>
      </c>
      <c r="AH125" s="54">
        <f t="shared" si="81"/>
        <v>1</v>
      </c>
      <c r="AI125" s="54">
        <v>6.7317075449045553E-4</v>
      </c>
      <c r="AJ125" s="54">
        <v>5.6863744795569466E-4</v>
      </c>
      <c r="AK125" s="54">
        <v>8.6307272224511765E-4</v>
      </c>
      <c r="AL125" s="54">
        <v>5.2152972171976887E-4</v>
      </c>
      <c r="AM125" s="54">
        <v>6.3299649368540769E-4</v>
      </c>
      <c r="AN125" s="54">
        <v>7.2646285990355568E-4</v>
      </c>
      <c r="AO125" s="54">
        <v>2.1048809246912679E-3</v>
      </c>
      <c r="AP125" s="54">
        <v>1.8809890753087324E-3</v>
      </c>
      <c r="AQ125" s="54">
        <v>3.9858700000000007E-3</v>
      </c>
      <c r="AR125" s="54">
        <f t="shared" si="82"/>
        <v>0</v>
      </c>
      <c r="AS125" s="54">
        <f t="shared" si="83"/>
        <v>0</v>
      </c>
      <c r="AT125" s="54">
        <f t="shared" si="84"/>
        <v>3985.87</v>
      </c>
      <c r="AU125" s="54">
        <f t="shared" si="85"/>
        <v>0</v>
      </c>
      <c r="AV125" s="54">
        <f t="shared" si="86"/>
        <v>0</v>
      </c>
      <c r="AW125" s="54">
        <f t="shared" si="87"/>
        <v>0</v>
      </c>
      <c r="AX125" s="54">
        <f t="shared" si="88"/>
        <v>3985.87</v>
      </c>
      <c r="AY125" s="54">
        <f t="shared" si="89"/>
        <v>0</v>
      </c>
      <c r="AZ125" s="54">
        <f t="shared" si="90"/>
        <v>3985.87</v>
      </c>
      <c r="BA125" s="54">
        <f t="shared" si="76"/>
        <v>1.3084463911762523E-7</v>
      </c>
      <c r="BB125" s="54">
        <f t="shared" si="77"/>
        <v>0</v>
      </c>
      <c r="BC125" s="54"/>
      <c r="BD125" s="54"/>
      <c r="BE125" s="54">
        <f t="shared" si="91"/>
        <v>0</v>
      </c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>
        <f t="shared" si="94"/>
        <v>29894.024999999998</v>
      </c>
      <c r="BW125" s="54">
        <f t="shared" si="95"/>
        <v>-282996.77</v>
      </c>
      <c r="BX125" s="54">
        <f t="shared" si="96"/>
        <v>39858.699999999997</v>
      </c>
      <c r="BY125" s="54">
        <f t="shared" si="97"/>
        <v>-71</v>
      </c>
      <c r="BZ125" s="54">
        <f t="shared" si="98"/>
        <v>10</v>
      </c>
      <c r="CA125" s="54">
        <v>0</v>
      </c>
      <c r="CB125" s="54">
        <f t="shared" si="99"/>
        <v>50</v>
      </c>
      <c r="CC125" s="54">
        <f t="shared" si="100"/>
        <v>7.5</v>
      </c>
      <c r="CD125" s="54">
        <v>50</v>
      </c>
      <c r="CE125" s="54">
        <v>50</v>
      </c>
      <c r="CF125" s="54">
        <v>50</v>
      </c>
      <c r="CG125" s="54">
        <v>0</v>
      </c>
      <c r="CH125" s="54">
        <v>0</v>
      </c>
      <c r="CI125" s="54">
        <v>1</v>
      </c>
      <c r="CJ125" s="54">
        <v>-71</v>
      </c>
      <c r="CK125" s="54">
        <v>0</v>
      </c>
      <c r="CL125" s="54">
        <v>0</v>
      </c>
      <c r="CM125" s="54">
        <v>0</v>
      </c>
      <c r="CN125" s="54">
        <v>0</v>
      </c>
      <c r="CO125" s="54">
        <v>10</v>
      </c>
    </row>
    <row r="126" spans="1:93">
      <c r="A126" s="3" t="str">
        <f t="shared" si="78"/>
        <v>FJFZ083Phesgo 10ml</v>
      </c>
      <c r="B126" s="3" t="s">
        <v>548</v>
      </c>
      <c r="C126" s="3" t="s">
        <v>549</v>
      </c>
      <c r="D126" s="3" t="s">
        <v>7</v>
      </c>
      <c r="E126" s="3" t="s">
        <v>8</v>
      </c>
      <c r="F126" s="3" t="s">
        <v>52</v>
      </c>
      <c r="G126" s="3" t="s">
        <v>53</v>
      </c>
      <c r="H126" s="3" t="s">
        <v>28</v>
      </c>
      <c r="I126" s="3" t="s">
        <v>29</v>
      </c>
      <c r="J126" s="3" t="s">
        <v>562</v>
      </c>
      <c r="K126" s="3" t="s">
        <v>544</v>
      </c>
      <c r="L126" s="3" t="s">
        <v>939</v>
      </c>
      <c r="M126" s="3" t="s">
        <v>542</v>
      </c>
      <c r="N126" s="3" t="s">
        <v>17</v>
      </c>
      <c r="O126" s="3" t="s">
        <v>18</v>
      </c>
      <c r="P126" s="3">
        <v>6232.07</v>
      </c>
      <c r="Q126" s="54">
        <v>18.342241702397441</v>
      </c>
      <c r="R126" s="54">
        <v>16.750853150795802</v>
      </c>
      <c r="S126" s="54">
        <v>26.146882679668231</v>
      </c>
      <c r="T126" s="54">
        <v>22.574365131469957</v>
      </c>
      <c r="U126" s="54">
        <v>20.487953264469109</v>
      </c>
      <c r="V126" s="54">
        <v>27.51574690086921</v>
      </c>
      <c r="W126" s="54">
        <v>61.239977532861474</v>
      </c>
      <c r="X126" s="54">
        <v>70.578065296808276</v>
      </c>
      <c r="Y126" s="54">
        <v>131.81804282966976</v>
      </c>
      <c r="Z126" s="54">
        <v>0</v>
      </c>
      <c r="AA126" s="54">
        <v>30</v>
      </c>
      <c r="AB126" s="54">
        <v>25</v>
      </c>
      <c r="AC126" s="54">
        <v>25</v>
      </c>
      <c r="AD126" s="54">
        <v>0</v>
      </c>
      <c r="AE126" s="54">
        <v>0</v>
      </c>
      <c r="AF126" s="54">
        <f t="shared" si="79"/>
        <v>55</v>
      </c>
      <c r="AG126" s="54">
        <f t="shared" si="80"/>
        <v>25</v>
      </c>
      <c r="AH126" s="54">
        <f t="shared" si="81"/>
        <v>80</v>
      </c>
      <c r="AI126" s="54">
        <v>114310.13424626002</v>
      </c>
      <c r="AJ126" s="54">
        <v>104392.48939547999</v>
      </c>
      <c r="AK126" s="54">
        <v>162949.20314147999</v>
      </c>
      <c r="AL126" s="54">
        <v>140685.02370487998</v>
      </c>
      <c r="AM126" s="54">
        <v>127682.3589009</v>
      </c>
      <c r="AN126" s="54">
        <v>171480.06078849998</v>
      </c>
      <c r="AO126" s="54">
        <v>381651.82678321999</v>
      </c>
      <c r="AP126" s="54">
        <v>439847.44339427992</v>
      </c>
      <c r="AQ126" s="54">
        <v>821499.27017749986</v>
      </c>
      <c r="AR126" s="54">
        <f t="shared" si="82"/>
        <v>0</v>
      </c>
      <c r="AS126" s="54">
        <f t="shared" si="83"/>
        <v>186962.09999999998</v>
      </c>
      <c r="AT126" s="54">
        <f t="shared" si="84"/>
        <v>155801.75</v>
      </c>
      <c r="AU126" s="54">
        <f t="shared" si="85"/>
        <v>155801.75</v>
      </c>
      <c r="AV126" s="54">
        <f t="shared" si="86"/>
        <v>0</v>
      </c>
      <c r="AW126" s="54">
        <f t="shared" si="87"/>
        <v>0</v>
      </c>
      <c r="AX126" s="54">
        <f t="shared" si="88"/>
        <v>342763.85</v>
      </c>
      <c r="AY126" s="54">
        <f t="shared" si="89"/>
        <v>155801.75</v>
      </c>
      <c r="AZ126" s="54">
        <f t="shared" si="90"/>
        <v>498565.6</v>
      </c>
      <c r="BA126" s="54">
        <f t="shared" si="76"/>
        <v>22.574365131469957</v>
      </c>
      <c r="BB126" s="54">
        <f t="shared" si="77"/>
        <v>25</v>
      </c>
      <c r="BC126" s="54">
        <f>SUM(CJ126:CL126)</f>
        <v>2</v>
      </c>
      <c r="BD126" s="54">
        <f>SUM(CM126:CO126)</f>
        <v>80</v>
      </c>
      <c r="BE126" s="54">
        <f t="shared" si="91"/>
        <v>80</v>
      </c>
      <c r="BF126" s="54">
        <f t="shared" ref="BF126:BK126" si="149">Z126</f>
        <v>0</v>
      </c>
      <c r="BG126" s="54">
        <f t="shared" si="149"/>
        <v>30</v>
      </c>
      <c r="BH126" s="54">
        <f t="shared" si="149"/>
        <v>25</v>
      </c>
      <c r="BI126" s="54">
        <f t="shared" si="149"/>
        <v>25</v>
      </c>
      <c r="BJ126" s="54">
        <f t="shared" si="149"/>
        <v>0</v>
      </c>
      <c r="BK126" s="54">
        <f t="shared" si="149"/>
        <v>0</v>
      </c>
      <c r="BL126" s="54">
        <v>0</v>
      </c>
      <c r="BM126" s="54">
        <v>0</v>
      </c>
      <c r="BN126" s="54">
        <f t="shared" ref="BN126:BN127" si="150">AVERAGE(BP126:BR126)</f>
        <v>0</v>
      </c>
      <c r="BO126" s="54">
        <f t="shared" ref="BO126:BO127" si="151">SUM(BS126:BU126)/1</f>
        <v>0</v>
      </c>
      <c r="BP126" s="54">
        <v>0</v>
      </c>
      <c r="BQ126" s="54">
        <v>0</v>
      </c>
      <c r="BR126" s="54">
        <v>0</v>
      </c>
      <c r="BS126" s="54">
        <v>0</v>
      </c>
      <c r="BT126" s="54">
        <v>0</v>
      </c>
      <c r="BU126" s="54">
        <v>0</v>
      </c>
      <c r="BV126" s="54">
        <f t="shared" si="94"/>
        <v>44143.829166666663</v>
      </c>
      <c r="BW126" s="54">
        <f t="shared" si="95"/>
        <v>12464.14</v>
      </c>
      <c r="BX126" s="54">
        <f t="shared" si="96"/>
        <v>498565.6</v>
      </c>
      <c r="BY126" s="54">
        <f t="shared" si="97"/>
        <v>2</v>
      </c>
      <c r="BZ126" s="54">
        <f t="shared" si="98"/>
        <v>80</v>
      </c>
      <c r="CA126" s="54">
        <v>20</v>
      </c>
      <c r="CB126" s="54">
        <f t="shared" si="99"/>
        <v>70</v>
      </c>
      <c r="CC126" s="54">
        <f t="shared" si="100"/>
        <v>7.083333333333333</v>
      </c>
      <c r="CD126" s="54">
        <v>0</v>
      </c>
      <c r="CE126" s="54">
        <v>0</v>
      </c>
      <c r="CF126" s="54">
        <v>0</v>
      </c>
      <c r="CG126" s="54">
        <v>0</v>
      </c>
      <c r="CH126" s="54">
        <v>0</v>
      </c>
      <c r="CI126" s="54">
        <v>3</v>
      </c>
      <c r="CJ126" s="54">
        <v>2</v>
      </c>
      <c r="CK126" s="54">
        <v>0</v>
      </c>
      <c r="CL126" s="54">
        <v>0</v>
      </c>
      <c r="CM126" s="54">
        <v>70</v>
      </c>
      <c r="CN126" s="54">
        <v>10</v>
      </c>
      <c r="CO126" s="54">
        <v>0</v>
      </c>
    </row>
    <row r="127" spans="1:93">
      <c r="A127" s="3" t="str">
        <f t="shared" si="78"/>
        <v>FJFZ083Phesgo 15ml</v>
      </c>
      <c r="B127" s="3" t="s">
        <v>548</v>
      </c>
      <c r="C127" s="3" t="s">
        <v>549</v>
      </c>
      <c r="D127" s="3" t="s">
        <v>7</v>
      </c>
      <c r="E127" s="3" t="s">
        <v>8</v>
      </c>
      <c r="F127" s="3" t="s">
        <v>52</v>
      </c>
      <c r="G127" s="3" t="s">
        <v>53</v>
      </c>
      <c r="H127" s="3" t="s">
        <v>28</v>
      </c>
      <c r="I127" s="3" t="s">
        <v>29</v>
      </c>
      <c r="J127" s="3" t="s">
        <v>562</v>
      </c>
      <c r="K127" s="3" t="s">
        <v>544</v>
      </c>
      <c r="L127" s="3" t="s">
        <v>939</v>
      </c>
      <c r="M127" s="3" t="s">
        <v>542</v>
      </c>
      <c r="N127" s="3" t="s">
        <v>17</v>
      </c>
      <c r="O127" s="3" t="s">
        <v>19</v>
      </c>
      <c r="P127" s="3">
        <v>8489.27</v>
      </c>
      <c r="Q127" s="54">
        <v>2</v>
      </c>
      <c r="R127" s="54">
        <v>2</v>
      </c>
      <c r="S127" s="54">
        <v>2</v>
      </c>
      <c r="T127" s="54">
        <v>2</v>
      </c>
      <c r="U127" s="54">
        <v>2</v>
      </c>
      <c r="V127" s="54">
        <v>2</v>
      </c>
      <c r="W127" s="54">
        <v>6</v>
      </c>
      <c r="X127" s="54">
        <v>6</v>
      </c>
      <c r="Y127" s="54">
        <v>12</v>
      </c>
      <c r="Z127" s="54">
        <v>0</v>
      </c>
      <c r="AA127" s="54">
        <v>0</v>
      </c>
      <c r="AB127" s="54">
        <v>0</v>
      </c>
      <c r="AC127" s="54">
        <v>0</v>
      </c>
      <c r="AD127" s="54">
        <v>0</v>
      </c>
      <c r="AE127" s="54">
        <v>0</v>
      </c>
      <c r="AF127" s="54">
        <f t="shared" si="79"/>
        <v>0</v>
      </c>
      <c r="AG127" s="54">
        <f t="shared" si="80"/>
        <v>0</v>
      </c>
      <c r="AH127" s="54">
        <f t="shared" si="81"/>
        <v>0</v>
      </c>
      <c r="AI127" s="54">
        <v>16978.54</v>
      </c>
      <c r="AJ127" s="54">
        <v>16978.54</v>
      </c>
      <c r="AK127" s="54">
        <v>16978.54</v>
      </c>
      <c r="AL127" s="54">
        <v>16978.54</v>
      </c>
      <c r="AM127" s="54">
        <v>16978.54</v>
      </c>
      <c r="AN127" s="54">
        <v>16978.54</v>
      </c>
      <c r="AO127" s="54">
        <v>50935.62</v>
      </c>
      <c r="AP127" s="54">
        <v>50935.62</v>
      </c>
      <c r="AQ127" s="54">
        <v>101871.24</v>
      </c>
      <c r="AR127" s="54">
        <f t="shared" si="82"/>
        <v>0</v>
      </c>
      <c r="AS127" s="54">
        <f t="shared" si="83"/>
        <v>0</v>
      </c>
      <c r="AT127" s="54">
        <f t="shared" si="84"/>
        <v>0</v>
      </c>
      <c r="AU127" s="54">
        <f t="shared" si="85"/>
        <v>0</v>
      </c>
      <c r="AV127" s="54">
        <f t="shared" si="86"/>
        <v>0</v>
      </c>
      <c r="AW127" s="54">
        <f t="shared" si="87"/>
        <v>0</v>
      </c>
      <c r="AX127" s="54">
        <f t="shared" si="88"/>
        <v>0</v>
      </c>
      <c r="AY127" s="54">
        <f t="shared" si="89"/>
        <v>0</v>
      </c>
      <c r="AZ127" s="54">
        <f t="shared" si="90"/>
        <v>0</v>
      </c>
      <c r="BA127" s="54">
        <f t="shared" si="76"/>
        <v>2</v>
      </c>
      <c r="BB127" s="54">
        <f t="shared" si="77"/>
        <v>0</v>
      </c>
      <c r="BC127" s="54">
        <f>SUM(CJ127:CL127)*2</f>
        <v>0</v>
      </c>
      <c r="BD127" s="54">
        <f>SUM(CM127:CO127)*2</f>
        <v>0</v>
      </c>
      <c r="BE127" s="54">
        <f t="shared" si="91"/>
        <v>0</v>
      </c>
      <c r="BF127" s="54">
        <f t="shared" ref="BF127:BK127" si="152">Z127*2</f>
        <v>0</v>
      </c>
      <c r="BG127" s="54">
        <f t="shared" si="152"/>
        <v>0</v>
      </c>
      <c r="BH127" s="54">
        <f t="shared" si="152"/>
        <v>0</v>
      </c>
      <c r="BI127" s="54">
        <f t="shared" si="152"/>
        <v>0</v>
      </c>
      <c r="BJ127" s="54">
        <f t="shared" si="152"/>
        <v>0</v>
      </c>
      <c r="BK127" s="54">
        <f t="shared" si="152"/>
        <v>0</v>
      </c>
      <c r="BL127" s="54">
        <v>0</v>
      </c>
      <c r="BM127" s="54">
        <v>0</v>
      </c>
      <c r="BN127" s="54">
        <f t="shared" si="150"/>
        <v>0</v>
      </c>
      <c r="BO127" s="54">
        <f t="shared" si="151"/>
        <v>0</v>
      </c>
      <c r="BP127" s="54">
        <v>0</v>
      </c>
      <c r="BQ127" s="54">
        <v>0</v>
      </c>
      <c r="BR127" s="54">
        <v>0</v>
      </c>
      <c r="BS127" s="54">
        <v>0</v>
      </c>
      <c r="BT127" s="54">
        <v>0</v>
      </c>
      <c r="BU127" s="54">
        <v>0</v>
      </c>
      <c r="BV127" s="54">
        <f t="shared" si="94"/>
        <v>0</v>
      </c>
      <c r="BW127" s="54">
        <f t="shared" si="95"/>
        <v>0</v>
      </c>
      <c r="BX127" s="54">
        <f t="shared" si="96"/>
        <v>0</v>
      </c>
      <c r="BY127" s="54">
        <f t="shared" si="97"/>
        <v>0</v>
      </c>
      <c r="BZ127" s="54">
        <f t="shared" si="98"/>
        <v>0</v>
      </c>
      <c r="CA127" s="54">
        <v>0</v>
      </c>
      <c r="CB127" s="54">
        <f t="shared" si="99"/>
        <v>0</v>
      </c>
      <c r="CC127" s="54">
        <f t="shared" si="100"/>
        <v>0</v>
      </c>
      <c r="CD127" s="54">
        <v>0</v>
      </c>
      <c r="CE127" s="54">
        <v>0</v>
      </c>
      <c r="CF127" s="54">
        <v>0</v>
      </c>
      <c r="CG127" s="54">
        <v>0</v>
      </c>
      <c r="CH127" s="54">
        <v>0</v>
      </c>
      <c r="CI127" s="54">
        <v>0</v>
      </c>
      <c r="CJ127" s="54">
        <v>0</v>
      </c>
      <c r="CK127" s="54">
        <v>0</v>
      </c>
      <c r="CL127" s="54">
        <v>0</v>
      </c>
      <c r="CM127" s="54">
        <v>0</v>
      </c>
      <c r="CN127" s="54">
        <v>0</v>
      </c>
      <c r="CO127" s="54">
        <v>0</v>
      </c>
    </row>
    <row r="128" spans="1:93">
      <c r="A128" s="3" t="str">
        <f t="shared" si="78"/>
        <v>FJFZ120Herceptin IV</v>
      </c>
      <c r="B128" s="3" t="s">
        <v>548</v>
      </c>
      <c r="C128" s="3" t="s">
        <v>549</v>
      </c>
      <c r="D128" s="3" t="s">
        <v>7</v>
      </c>
      <c r="E128" s="3" t="s">
        <v>8</v>
      </c>
      <c r="F128" s="3" t="s">
        <v>54</v>
      </c>
      <c r="G128" s="3" t="s">
        <v>55</v>
      </c>
      <c r="H128" s="3" t="s">
        <v>28</v>
      </c>
      <c r="I128" s="3" t="s">
        <v>29</v>
      </c>
      <c r="J128" s="3" t="s">
        <v>562</v>
      </c>
      <c r="K128" s="3" t="s">
        <v>544</v>
      </c>
      <c r="L128" s="3" t="s">
        <v>939</v>
      </c>
      <c r="M128" s="3" t="s">
        <v>542</v>
      </c>
      <c r="N128" s="3" t="s">
        <v>11</v>
      </c>
      <c r="O128" s="3" t="s">
        <v>11</v>
      </c>
      <c r="P128" s="3">
        <v>4535.5</v>
      </c>
      <c r="Q128" s="54">
        <v>0.52649506576466309</v>
      </c>
      <c r="R128" s="54">
        <v>0.37718377861598434</v>
      </c>
      <c r="S128" s="54">
        <v>0.35086655187939303</v>
      </c>
      <c r="T128" s="54">
        <v>0.24776122148207452</v>
      </c>
      <c r="U128" s="54">
        <v>0.22574478448210494</v>
      </c>
      <c r="V128" s="54">
        <v>0.39299882956793963</v>
      </c>
      <c r="W128" s="54">
        <v>1.2545453962600404</v>
      </c>
      <c r="X128" s="54">
        <v>0.8665048355321191</v>
      </c>
      <c r="Y128" s="54">
        <v>2.1210502317921596</v>
      </c>
      <c r="Z128" s="54">
        <v>0</v>
      </c>
      <c r="AA128" s="54">
        <v>0</v>
      </c>
      <c r="AB128" s="54">
        <v>0</v>
      </c>
      <c r="AC128" s="54">
        <v>0</v>
      </c>
      <c r="AD128" s="54">
        <v>0</v>
      </c>
      <c r="AE128" s="54">
        <v>0</v>
      </c>
      <c r="AF128" s="54">
        <f t="shared" si="79"/>
        <v>0</v>
      </c>
      <c r="AG128" s="54">
        <f t="shared" si="80"/>
        <v>0</v>
      </c>
      <c r="AH128" s="54">
        <f t="shared" si="81"/>
        <v>0</v>
      </c>
      <c r="AI128" s="54">
        <v>2387.9183707756297</v>
      </c>
      <c r="AJ128" s="54">
        <v>1710.717027912797</v>
      </c>
      <c r="AK128" s="54">
        <v>1591.3552460489871</v>
      </c>
      <c r="AL128" s="54">
        <v>1123.7210200319491</v>
      </c>
      <c r="AM128" s="54">
        <v>1023.8654700185871</v>
      </c>
      <c r="AN128" s="54">
        <v>1782.4461915053901</v>
      </c>
      <c r="AO128" s="54">
        <v>5689.9906447374142</v>
      </c>
      <c r="AP128" s="54">
        <v>3930.0326815559265</v>
      </c>
      <c r="AQ128" s="54">
        <v>9620.0233262933398</v>
      </c>
      <c r="AR128" s="54">
        <f t="shared" si="82"/>
        <v>0</v>
      </c>
      <c r="AS128" s="54">
        <f t="shared" si="83"/>
        <v>0</v>
      </c>
      <c r="AT128" s="54">
        <f t="shared" si="84"/>
        <v>0</v>
      </c>
      <c r="AU128" s="54">
        <f t="shared" si="85"/>
        <v>0</v>
      </c>
      <c r="AV128" s="54">
        <f t="shared" si="86"/>
        <v>0</v>
      </c>
      <c r="AW128" s="54">
        <f t="shared" si="87"/>
        <v>0</v>
      </c>
      <c r="AX128" s="54">
        <f t="shared" si="88"/>
        <v>0</v>
      </c>
      <c r="AY128" s="54">
        <f t="shared" si="89"/>
        <v>0</v>
      </c>
      <c r="AZ128" s="54">
        <f t="shared" si="90"/>
        <v>0</v>
      </c>
      <c r="BA128" s="54">
        <f t="shared" si="76"/>
        <v>0.24776122148207452</v>
      </c>
      <c r="BB128" s="54">
        <f t="shared" si="77"/>
        <v>0</v>
      </c>
      <c r="BC128" s="54"/>
      <c r="BD128" s="54"/>
      <c r="BE128" s="54">
        <f t="shared" si="91"/>
        <v>0</v>
      </c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>
        <f t="shared" si="94"/>
        <v>0</v>
      </c>
      <c r="BW128" s="54">
        <f t="shared" si="95"/>
        <v>0</v>
      </c>
      <c r="BX128" s="54">
        <f t="shared" si="96"/>
        <v>0</v>
      </c>
      <c r="BY128" s="54">
        <f t="shared" si="97"/>
        <v>0</v>
      </c>
      <c r="BZ128" s="54">
        <f t="shared" si="98"/>
        <v>0</v>
      </c>
      <c r="CA128" s="54">
        <v>0</v>
      </c>
      <c r="CB128" s="54">
        <f t="shared" si="99"/>
        <v>0</v>
      </c>
      <c r="CC128" s="54">
        <f t="shared" si="100"/>
        <v>0</v>
      </c>
      <c r="CD128" s="54">
        <v>0</v>
      </c>
      <c r="CE128" s="54">
        <v>0</v>
      </c>
      <c r="CF128" s="54">
        <v>0</v>
      </c>
      <c r="CG128" s="54">
        <v>0</v>
      </c>
      <c r="CH128" s="54">
        <v>0</v>
      </c>
      <c r="CI128" s="54">
        <v>0</v>
      </c>
      <c r="CJ128" s="54">
        <v>0</v>
      </c>
      <c r="CK128" s="54">
        <v>0</v>
      </c>
      <c r="CL128" s="54">
        <v>0</v>
      </c>
      <c r="CM128" s="54">
        <v>0</v>
      </c>
      <c r="CN128" s="54">
        <v>0</v>
      </c>
      <c r="CO128" s="54">
        <v>0</v>
      </c>
    </row>
    <row r="129" spans="1:93">
      <c r="A129" s="3" t="str">
        <f t="shared" si="78"/>
        <v>FJFZ120Herceptin SC</v>
      </c>
      <c r="B129" s="3" t="s">
        <v>548</v>
      </c>
      <c r="C129" s="3" t="s">
        <v>549</v>
      </c>
      <c r="D129" s="3" t="s">
        <v>7</v>
      </c>
      <c r="E129" s="3" t="s">
        <v>8</v>
      </c>
      <c r="F129" s="3" t="s">
        <v>54</v>
      </c>
      <c r="G129" s="3" t="s">
        <v>55</v>
      </c>
      <c r="H129" s="3" t="s">
        <v>28</v>
      </c>
      <c r="I129" s="3" t="s">
        <v>29</v>
      </c>
      <c r="J129" s="3" t="s">
        <v>562</v>
      </c>
      <c r="K129" s="3" t="s">
        <v>544</v>
      </c>
      <c r="L129" s="3" t="s">
        <v>939</v>
      </c>
      <c r="M129" s="3" t="s">
        <v>542</v>
      </c>
      <c r="N129" s="3" t="s">
        <v>12</v>
      </c>
      <c r="O129" s="3" t="s">
        <v>12</v>
      </c>
      <c r="P129" s="3">
        <v>3444.49</v>
      </c>
      <c r="Q129" s="54">
        <v>4.7402164118209678</v>
      </c>
      <c r="R129" s="54">
        <v>4.3919183497364553</v>
      </c>
      <c r="S129" s="54">
        <v>6.661798465338757</v>
      </c>
      <c r="T129" s="54">
        <v>6.8187750129603817</v>
      </c>
      <c r="U129" s="54">
        <v>6.1395017858282301</v>
      </c>
      <c r="V129" s="54">
        <v>8.0808948977836685</v>
      </c>
      <c r="W129" s="54">
        <v>15.793933226896181</v>
      </c>
      <c r="X129" s="54">
        <v>21.039171696572282</v>
      </c>
      <c r="Y129" s="54">
        <v>36.833104923468461</v>
      </c>
      <c r="Z129" s="54">
        <v>0</v>
      </c>
      <c r="AA129" s="54">
        <v>0</v>
      </c>
      <c r="AB129" s="54">
        <v>0</v>
      </c>
      <c r="AC129" s="54">
        <v>3</v>
      </c>
      <c r="AD129" s="54">
        <v>0</v>
      </c>
      <c r="AE129" s="54">
        <v>0</v>
      </c>
      <c r="AF129" s="54">
        <f t="shared" si="79"/>
        <v>0</v>
      </c>
      <c r="AG129" s="54">
        <f t="shared" si="80"/>
        <v>3</v>
      </c>
      <c r="AH129" s="54">
        <f t="shared" si="81"/>
        <v>3</v>
      </c>
      <c r="AI129" s="54">
        <v>16327.628028353203</v>
      </c>
      <c r="AJ129" s="54">
        <v>15127.918836483723</v>
      </c>
      <c r="AK129" s="54">
        <v>22946.498195874694</v>
      </c>
      <c r="AL129" s="54">
        <v>23487.202344391902</v>
      </c>
      <c r="AM129" s="54">
        <v>21147.45250626748</v>
      </c>
      <c r="AN129" s="54">
        <v>27834.561666466867</v>
      </c>
      <c r="AO129" s="54">
        <v>54402.045060711622</v>
      </c>
      <c r="AP129" s="54">
        <v>72469.216517126246</v>
      </c>
      <c r="AQ129" s="54">
        <v>126871.26157783787</v>
      </c>
      <c r="AR129" s="54">
        <f t="shared" si="82"/>
        <v>0</v>
      </c>
      <c r="AS129" s="54">
        <f t="shared" si="83"/>
        <v>0</v>
      </c>
      <c r="AT129" s="54">
        <f t="shared" si="84"/>
        <v>0</v>
      </c>
      <c r="AU129" s="54">
        <f t="shared" si="85"/>
        <v>10333.469999999999</v>
      </c>
      <c r="AV129" s="54">
        <f t="shared" si="86"/>
        <v>0</v>
      </c>
      <c r="AW129" s="54">
        <f t="shared" si="87"/>
        <v>0</v>
      </c>
      <c r="AX129" s="54">
        <f t="shared" si="88"/>
        <v>0</v>
      </c>
      <c r="AY129" s="54">
        <f t="shared" si="89"/>
        <v>10333.469999999999</v>
      </c>
      <c r="AZ129" s="54">
        <f t="shared" si="90"/>
        <v>10333.469999999999</v>
      </c>
      <c r="BA129" s="54">
        <f t="shared" si="76"/>
        <v>6.8187750129603817</v>
      </c>
      <c r="BB129" s="54">
        <f t="shared" si="77"/>
        <v>3</v>
      </c>
      <c r="BC129" s="54"/>
      <c r="BD129" s="54"/>
      <c r="BE129" s="54">
        <f t="shared" si="91"/>
        <v>0</v>
      </c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>
        <f t="shared" si="94"/>
        <v>12916.8375</v>
      </c>
      <c r="BW129" s="54">
        <f t="shared" si="95"/>
        <v>44778.369999999995</v>
      </c>
      <c r="BX129" s="54">
        <f t="shared" si="96"/>
        <v>20666.939999999999</v>
      </c>
      <c r="BY129" s="54">
        <f t="shared" si="97"/>
        <v>13</v>
      </c>
      <c r="BZ129" s="54">
        <f t="shared" si="98"/>
        <v>6</v>
      </c>
      <c r="CA129" s="54">
        <v>0</v>
      </c>
      <c r="CB129" s="54">
        <f t="shared" si="99"/>
        <v>10</v>
      </c>
      <c r="CC129" s="54">
        <f t="shared" si="100"/>
        <v>3.75</v>
      </c>
      <c r="CD129" s="54">
        <v>9</v>
      </c>
      <c r="CE129" s="54">
        <v>7</v>
      </c>
      <c r="CF129" s="54">
        <v>10</v>
      </c>
      <c r="CG129" s="54">
        <v>0</v>
      </c>
      <c r="CH129" s="54">
        <v>0</v>
      </c>
      <c r="CI129" s="54">
        <v>0</v>
      </c>
      <c r="CJ129" s="54">
        <v>2</v>
      </c>
      <c r="CK129" s="54">
        <v>8</v>
      </c>
      <c r="CL129" s="54">
        <v>3</v>
      </c>
      <c r="CM129" s="54">
        <v>0</v>
      </c>
      <c r="CN129" s="54">
        <v>3</v>
      </c>
      <c r="CO129" s="54">
        <v>3</v>
      </c>
    </row>
    <row r="130" spans="1:93">
      <c r="A130" s="3" t="str">
        <f t="shared" si="78"/>
        <v>FJFZ120Itovebi 3mg</v>
      </c>
      <c r="B130" s="3" t="s">
        <v>548</v>
      </c>
      <c r="C130" s="3" t="s">
        <v>549</v>
      </c>
      <c r="D130" s="3" t="s">
        <v>7</v>
      </c>
      <c r="E130" s="3" t="s">
        <v>8</v>
      </c>
      <c r="F130" s="3" t="s">
        <v>54</v>
      </c>
      <c r="G130" s="3" t="s">
        <v>55</v>
      </c>
      <c r="H130" s="3" t="s">
        <v>28</v>
      </c>
      <c r="I130" s="3" t="s">
        <v>29</v>
      </c>
      <c r="J130" s="3" t="s">
        <v>562</v>
      </c>
      <c r="K130" s="3" t="s">
        <v>544</v>
      </c>
      <c r="L130" s="3" t="s">
        <v>939</v>
      </c>
      <c r="M130" s="3" t="s">
        <v>542</v>
      </c>
      <c r="N130" s="3" t="s">
        <v>13</v>
      </c>
      <c r="O130" s="3" t="s">
        <v>14</v>
      </c>
      <c r="P130" s="3">
        <v>3566.02</v>
      </c>
      <c r="Q130" s="54">
        <v>7.5423782997919166E-8</v>
      </c>
      <c r="R130" s="54">
        <v>8.6118364644595899E-8</v>
      </c>
      <c r="S130" s="54">
        <v>1.7430625086372233E-7</v>
      </c>
      <c r="T130" s="54">
        <v>1.7644957539816278E-7</v>
      </c>
      <c r="U130" s="54">
        <v>2.1451535630448561E-7</v>
      </c>
      <c r="V130" s="54">
        <v>2.7318666979111423E-7</v>
      </c>
      <c r="W130" s="54">
        <v>3.3584839850623739E-7</v>
      </c>
      <c r="X130" s="54">
        <v>6.6415160149376262E-7</v>
      </c>
      <c r="Y130" s="54">
        <v>9.9999999999999995E-7</v>
      </c>
      <c r="Z130" s="54">
        <v>0</v>
      </c>
      <c r="AA130" s="54">
        <v>1</v>
      </c>
      <c r="AB130" s="54">
        <v>2</v>
      </c>
      <c r="AC130" s="54">
        <v>0</v>
      </c>
      <c r="AD130" s="54">
        <v>0</v>
      </c>
      <c r="AE130" s="54">
        <v>0</v>
      </c>
      <c r="AF130" s="54">
        <f t="shared" si="79"/>
        <v>3</v>
      </c>
      <c r="AG130" s="54">
        <f t="shared" si="80"/>
        <v>0</v>
      </c>
      <c r="AH130" s="54">
        <f t="shared" si="81"/>
        <v>3</v>
      </c>
      <c r="AI130" s="54">
        <v>2.6896271864623972E-4</v>
      </c>
      <c r="AJ130" s="54">
        <v>3.0709981068992184E-4</v>
      </c>
      <c r="AK130" s="54">
        <v>6.2157957670505104E-4</v>
      </c>
      <c r="AL130" s="54">
        <v>6.2922271486135634E-4</v>
      </c>
      <c r="AM130" s="54">
        <v>7.6496605088892172E-4</v>
      </c>
      <c r="AN130" s="54">
        <v>9.74189128208509E-4</v>
      </c>
      <c r="AO130" s="54">
        <v>1.1976421060412126E-3</v>
      </c>
      <c r="AP130" s="54">
        <v>2.3683778939587868E-3</v>
      </c>
      <c r="AQ130" s="54">
        <v>3.5660199999999996E-3</v>
      </c>
      <c r="AR130" s="54">
        <f t="shared" si="82"/>
        <v>0</v>
      </c>
      <c r="AS130" s="54">
        <f t="shared" si="83"/>
        <v>3566.02</v>
      </c>
      <c r="AT130" s="54">
        <f t="shared" si="84"/>
        <v>7132.04</v>
      </c>
      <c r="AU130" s="54">
        <f t="shared" si="85"/>
        <v>0</v>
      </c>
      <c r="AV130" s="54">
        <f t="shared" si="86"/>
        <v>0</v>
      </c>
      <c r="AW130" s="54">
        <f t="shared" si="87"/>
        <v>0</v>
      </c>
      <c r="AX130" s="54">
        <f t="shared" si="88"/>
        <v>10698.06</v>
      </c>
      <c r="AY130" s="54">
        <f t="shared" si="89"/>
        <v>0</v>
      </c>
      <c r="AZ130" s="54">
        <f t="shared" si="90"/>
        <v>10698.06</v>
      </c>
      <c r="BA130" s="54">
        <f t="shared" ref="BA130:BA193" si="153">T130</f>
        <v>1.7644957539816278E-7</v>
      </c>
      <c r="BB130" s="54">
        <f t="shared" ref="BB130:BB193" si="154">AC130</f>
        <v>0</v>
      </c>
      <c r="BC130" s="54"/>
      <c r="BD130" s="54"/>
      <c r="BE130" s="54">
        <f t="shared" si="91"/>
        <v>0</v>
      </c>
      <c r="BF130" s="54"/>
      <c r="BG130" s="54"/>
      <c r="BH130" s="54"/>
      <c r="BI130" s="54"/>
      <c r="BJ130" s="54"/>
      <c r="BK130" s="54"/>
      <c r="BL130" s="54">
        <v>0</v>
      </c>
      <c r="BM130" s="54">
        <v>0</v>
      </c>
      <c r="BN130" s="54">
        <f t="shared" ref="BN130:BN131" si="155">AVERAGE(BP130:BR130)</f>
        <v>0</v>
      </c>
      <c r="BO130" s="54">
        <f t="shared" ref="BO130:BO131" si="156">SUM(BS130:BU130)/1</f>
        <v>0</v>
      </c>
      <c r="BP130" s="54">
        <v>0</v>
      </c>
      <c r="BQ130" s="54">
        <v>0</v>
      </c>
      <c r="BR130" s="54">
        <v>0</v>
      </c>
      <c r="BS130" s="54">
        <v>0</v>
      </c>
      <c r="BT130" s="54">
        <v>0</v>
      </c>
      <c r="BU130" s="54">
        <v>0</v>
      </c>
      <c r="BV130" s="54">
        <f t="shared" si="94"/>
        <v>0</v>
      </c>
      <c r="BW130" s="54">
        <f t="shared" si="95"/>
        <v>0</v>
      </c>
      <c r="BX130" s="54">
        <f t="shared" si="96"/>
        <v>0</v>
      </c>
      <c r="BY130" s="54">
        <f t="shared" si="97"/>
        <v>0</v>
      </c>
      <c r="BZ130" s="54">
        <f t="shared" si="98"/>
        <v>0</v>
      </c>
      <c r="CA130" s="54">
        <v>0</v>
      </c>
      <c r="CB130" s="54">
        <f t="shared" si="99"/>
        <v>0</v>
      </c>
      <c r="CC130" s="54">
        <f t="shared" si="100"/>
        <v>0</v>
      </c>
      <c r="CD130" s="54">
        <v>0</v>
      </c>
      <c r="CE130" s="54">
        <v>0</v>
      </c>
      <c r="CF130" s="54">
        <v>0</v>
      </c>
      <c r="CG130" s="54">
        <v>0</v>
      </c>
      <c r="CH130" s="54">
        <v>0</v>
      </c>
      <c r="CI130" s="54">
        <v>0</v>
      </c>
      <c r="CJ130" s="54">
        <v>0</v>
      </c>
      <c r="CK130" s="54">
        <v>0</v>
      </c>
      <c r="CL130" s="54">
        <v>0</v>
      </c>
      <c r="CM130" s="54">
        <v>0</v>
      </c>
      <c r="CN130" s="54">
        <v>0</v>
      </c>
      <c r="CO130" s="54">
        <v>0</v>
      </c>
    </row>
    <row r="131" spans="1:93">
      <c r="A131" s="3" t="str">
        <f t="shared" ref="A131:A194" si="157">F131&amp;O131</f>
        <v>FJFZ120Itovebi 9mg</v>
      </c>
      <c r="B131" s="3" t="s">
        <v>548</v>
      </c>
      <c r="C131" s="3" t="s">
        <v>549</v>
      </c>
      <c r="D131" s="3" t="s">
        <v>7</v>
      </c>
      <c r="E131" s="3" t="s">
        <v>8</v>
      </c>
      <c r="F131" s="3" t="s">
        <v>54</v>
      </c>
      <c r="G131" s="3" t="s">
        <v>55</v>
      </c>
      <c r="H131" s="3" t="s">
        <v>28</v>
      </c>
      <c r="I131" s="3" t="s">
        <v>29</v>
      </c>
      <c r="J131" s="3" t="s">
        <v>562</v>
      </c>
      <c r="K131" s="3" t="s">
        <v>544</v>
      </c>
      <c r="L131" s="3" t="s">
        <v>939</v>
      </c>
      <c r="M131" s="3" t="s">
        <v>542</v>
      </c>
      <c r="N131" s="3" t="s">
        <v>13</v>
      </c>
      <c r="O131" s="3" t="s">
        <v>15</v>
      </c>
      <c r="P131" s="3">
        <v>10698.05</v>
      </c>
      <c r="Q131" s="54"/>
      <c r="R131" s="54"/>
      <c r="S131" s="54"/>
      <c r="T131" s="54"/>
      <c r="U131" s="54"/>
      <c r="V131" s="54"/>
      <c r="W131" s="54">
        <v>0</v>
      </c>
      <c r="X131" s="54">
        <v>0</v>
      </c>
      <c r="Y131" s="54">
        <v>0</v>
      </c>
      <c r="Z131" s="54">
        <v>2</v>
      </c>
      <c r="AA131" s="54">
        <v>0</v>
      </c>
      <c r="AB131" s="54">
        <v>2</v>
      </c>
      <c r="AC131" s="54">
        <v>3</v>
      </c>
      <c r="AD131" s="54">
        <v>0</v>
      </c>
      <c r="AE131" s="54">
        <v>0</v>
      </c>
      <c r="AF131" s="54">
        <f t="shared" ref="AF131:AF194" si="158">SUM(Z131:AB131)</f>
        <v>4</v>
      </c>
      <c r="AG131" s="54">
        <f t="shared" ref="AG131:AG194" si="159">SUM(AC131:AE131)</f>
        <v>3</v>
      </c>
      <c r="AH131" s="54">
        <f t="shared" ref="AH131:AH194" si="160">SUM(AF131:AG131)</f>
        <v>7</v>
      </c>
      <c r="AI131" s="54"/>
      <c r="AJ131" s="54"/>
      <c r="AK131" s="54"/>
      <c r="AL131" s="54"/>
      <c r="AM131" s="54"/>
      <c r="AN131" s="54"/>
      <c r="AO131" s="54">
        <v>0</v>
      </c>
      <c r="AP131" s="54">
        <v>0</v>
      </c>
      <c r="AQ131" s="54">
        <v>0</v>
      </c>
      <c r="AR131" s="54">
        <f t="shared" ref="AR131:AR194" si="161">Z131*$P131</f>
        <v>21396.1</v>
      </c>
      <c r="AS131" s="54">
        <f t="shared" ref="AS131:AS194" si="162">AA131*$P131</f>
        <v>0</v>
      </c>
      <c r="AT131" s="54">
        <f t="shared" ref="AT131:AT194" si="163">AB131*$P131</f>
        <v>21396.1</v>
      </c>
      <c r="AU131" s="54">
        <f t="shared" ref="AU131:AU194" si="164">AC131*$P131</f>
        <v>32094.149999999998</v>
      </c>
      <c r="AV131" s="54">
        <f t="shared" ref="AV131:AV194" si="165">AD131*$P131</f>
        <v>0</v>
      </c>
      <c r="AW131" s="54">
        <f t="shared" ref="AW131:AW194" si="166">AE131*$P131</f>
        <v>0</v>
      </c>
      <c r="AX131" s="54">
        <f t="shared" ref="AX131:AX194" si="167">SUM(AR131:AT131)</f>
        <v>42792.2</v>
      </c>
      <c r="AY131" s="54">
        <f t="shared" ref="AY131:AY194" si="168">SUM(AU131:AW131)</f>
        <v>32094.149999999998</v>
      </c>
      <c r="AZ131" s="54">
        <f t="shared" ref="AZ131:AZ194" si="169">SUM(AR131:AW131)</f>
        <v>74886.349999999991</v>
      </c>
      <c r="BA131" s="54">
        <f t="shared" si="153"/>
        <v>0</v>
      </c>
      <c r="BB131" s="54">
        <f t="shared" si="154"/>
        <v>3</v>
      </c>
      <c r="BC131" s="54"/>
      <c r="BD131" s="54"/>
      <c r="BE131" s="54">
        <f t="shared" ref="BE131:BE194" si="170">SUM(BF131:BK131)</f>
        <v>0</v>
      </c>
      <c r="BF131" s="54"/>
      <c r="BG131" s="54"/>
      <c r="BH131" s="54"/>
      <c r="BI131" s="54"/>
      <c r="BJ131" s="54"/>
      <c r="BK131" s="54"/>
      <c r="BL131" s="54">
        <v>0</v>
      </c>
      <c r="BM131" s="54">
        <v>0</v>
      </c>
      <c r="BN131" s="54">
        <f t="shared" si="155"/>
        <v>0</v>
      </c>
      <c r="BO131" s="54">
        <f t="shared" si="156"/>
        <v>0</v>
      </c>
      <c r="BP131" s="54">
        <v>0</v>
      </c>
      <c r="BQ131" s="54">
        <v>0</v>
      </c>
      <c r="BR131" s="54">
        <v>0</v>
      </c>
      <c r="BS131" s="54">
        <v>0</v>
      </c>
      <c r="BT131" s="54">
        <v>0</v>
      </c>
      <c r="BU131" s="54">
        <v>0</v>
      </c>
      <c r="BV131" s="54">
        <f t="shared" ref="BV131:BV194" si="171">CC131*P131</f>
        <v>0</v>
      </c>
      <c r="BW131" s="54">
        <f t="shared" ref="BW131:BW194" si="172">BY131*P131</f>
        <v>0</v>
      </c>
      <c r="BX131" s="54">
        <f t="shared" ref="BX131:BX194" si="173">BZ131*P131</f>
        <v>0</v>
      </c>
      <c r="BY131" s="54">
        <f t="shared" ref="BY131:BY194" si="174">SUM(CJ131:CL131)</f>
        <v>0</v>
      </c>
      <c r="BZ131" s="54">
        <f t="shared" ref="BZ131:BZ194" si="175">SUM(CM131:CO131)</f>
        <v>0</v>
      </c>
      <c r="CA131" s="54">
        <v>0</v>
      </c>
      <c r="CB131" s="54">
        <f t="shared" ref="CB131:CB194" si="176">MAX(CD131:CH131,CJ131:CK131,CM131:CO131)</f>
        <v>0</v>
      </c>
      <c r="CC131" s="54">
        <f t="shared" ref="CC131:CC194" si="177">SUM(CD131:CO131)/12</f>
        <v>0</v>
      </c>
      <c r="CD131" s="54">
        <v>0</v>
      </c>
      <c r="CE131" s="54">
        <v>0</v>
      </c>
      <c r="CF131" s="54">
        <v>0</v>
      </c>
      <c r="CG131" s="54">
        <v>0</v>
      </c>
      <c r="CH131" s="54">
        <v>0</v>
      </c>
      <c r="CI131" s="54">
        <v>0</v>
      </c>
      <c r="CJ131" s="54">
        <v>0</v>
      </c>
      <c r="CK131" s="54">
        <v>0</v>
      </c>
      <c r="CL131" s="54">
        <v>0</v>
      </c>
      <c r="CM131" s="54">
        <v>0</v>
      </c>
      <c r="CN131" s="54">
        <v>0</v>
      </c>
      <c r="CO131" s="54">
        <v>0</v>
      </c>
    </row>
    <row r="132" spans="1:93">
      <c r="A132" s="3" t="str">
        <f t="shared" si="157"/>
        <v>FJFZ120Perjeta</v>
      </c>
      <c r="B132" s="3" t="s">
        <v>548</v>
      </c>
      <c r="C132" s="3" t="s">
        <v>549</v>
      </c>
      <c r="D132" s="3" t="s">
        <v>7</v>
      </c>
      <c r="E132" s="3" t="s">
        <v>8</v>
      </c>
      <c r="F132" s="3" t="s">
        <v>54</v>
      </c>
      <c r="G132" s="3" t="s">
        <v>55</v>
      </c>
      <c r="H132" s="3" t="s">
        <v>28</v>
      </c>
      <c r="I132" s="3" t="s">
        <v>29</v>
      </c>
      <c r="J132" s="3" t="s">
        <v>562</v>
      </c>
      <c r="K132" s="3" t="s">
        <v>544</v>
      </c>
      <c r="L132" s="3" t="s">
        <v>939</v>
      </c>
      <c r="M132" s="3" t="s">
        <v>542</v>
      </c>
      <c r="N132" s="3" t="s">
        <v>16</v>
      </c>
      <c r="O132" s="3" t="s">
        <v>16</v>
      </c>
      <c r="P132" s="3">
        <v>3985.87</v>
      </c>
      <c r="Q132" s="54">
        <v>2.2207519215066154</v>
      </c>
      <c r="R132" s="54">
        <v>1.8759025058123369</v>
      </c>
      <c r="S132" s="54">
        <v>2.8472276811499033</v>
      </c>
      <c r="T132" s="54">
        <v>1.7204968039775537</v>
      </c>
      <c r="U132" s="54">
        <v>2.0882193266444853</v>
      </c>
      <c r="V132" s="54">
        <v>2.3965595374908499</v>
      </c>
      <c r="W132" s="54">
        <v>6.9438821084688556</v>
      </c>
      <c r="X132" s="54">
        <v>6.2052756681128889</v>
      </c>
      <c r="Y132" s="54">
        <v>13.149157776581745</v>
      </c>
      <c r="Z132" s="54">
        <v>0</v>
      </c>
      <c r="AA132" s="54">
        <v>0</v>
      </c>
      <c r="AB132" s="54">
        <v>0</v>
      </c>
      <c r="AC132" s="54">
        <v>0</v>
      </c>
      <c r="AD132" s="54">
        <v>0</v>
      </c>
      <c r="AE132" s="54">
        <v>0</v>
      </c>
      <c r="AF132" s="54">
        <f t="shared" si="158"/>
        <v>0</v>
      </c>
      <c r="AG132" s="54">
        <f t="shared" si="159"/>
        <v>0</v>
      </c>
      <c r="AH132" s="54">
        <f t="shared" si="160"/>
        <v>0</v>
      </c>
      <c r="AI132" s="54">
        <v>8851.6284613755743</v>
      </c>
      <c r="AJ132" s="54">
        <v>7477.10352084222</v>
      </c>
      <c r="AK132" s="54">
        <v>11348.679397464964</v>
      </c>
      <c r="AL132" s="54">
        <v>6857.6765960700113</v>
      </c>
      <c r="AM132" s="54">
        <v>8323.3707674924553</v>
      </c>
      <c r="AN132" s="54">
        <v>9552.3747636986536</v>
      </c>
      <c r="AO132" s="54">
        <v>27677.411379682759</v>
      </c>
      <c r="AP132" s="54">
        <v>24733.422127261118</v>
      </c>
      <c r="AQ132" s="54">
        <v>52410.833506943876</v>
      </c>
      <c r="AR132" s="54">
        <f t="shared" si="161"/>
        <v>0</v>
      </c>
      <c r="AS132" s="54">
        <f t="shared" si="162"/>
        <v>0</v>
      </c>
      <c r="AT132" s="54">
        <f t="shared" si="163"/>
        <v>0</v>
      </c>
      <c r="AU132" s="54">
        <f t="shared" si="164"/>
        <v>0</v>
      </c>
      <c r="AV132" s="54">
        <f t="shared" si="165"/>
        <v>0</v>
      </c>
      <c r="AW132" s="54">
        <f t="shared" si="166"/>
        <v>0</v>
      </c>
      <c r="AX132" s="54">
        <f t="shared" si="167"/>
        <v>0</v>
      </c>
      <c r="AY132" s="54">
        <f t="shared" si="168"/>
        <v>0</v>
      </c>
      <c r="AZ132" s="54">
        <f t="shared" si="169"/>
        <v>0</v>
      </c>
      <c r="BA132" s="54">
        <f t="shared" si="153"/>
        <v>1.7204968039775537</v>
      </c>
      <c r="BB132" s="54">
        <f t="shared" si="154"/>
        <v>0</v>
      </c>
      <c r="BC132" s="54"/>
      <c r="BD132" s="54"/>
      <c r="BE132" s="54">
        <f t="shared" si="170"/>
        <v>0</v>
      </c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>
        <f t="shared" si="171"/>
        <v>16607.791666666668</v>
      </c>
      <c r="BW132" s="54">
        <f t="shared" si="172"/>
        <v>59788.049999999996</v>
      </c>
      <c r="BX132" s="54">
        <f t="shared" si="173"/>
        <v>0</v>
      </c>
      <c r="BY132" s="54">
        <f t="shared" si="174"/>
        <v>15</v>
      </c>
      <c r="BZ132" s="54">
        <f t="shared" si="175"/>
        <v>0</v>
      </c>
      <c r="CA132" s="54">
        <v>0</v>
      </c>
      <c r="CB132" s="54">
        <f t="shared" si="176"/>
        <v>10</v>
      </c>
      <c r="CC132" s="54">
        <f t="shared" si="177"/>
        <v>4.166666666666667</v>
      </c>
      <c r="CD132" s="54">
        <v>5</v>
      </c>
      <c r="CE132" s="54">
        <v>10</v>
      </c>
      <c r="CF132" s="54">
        <v>10</v>
      </c>
      <c r="CG132" s="54">
        <v>5</v>
      </c>
      <c r="CH132" s="54">
        <v>0</v>
      </c>
      <c r="CI132" s="54">
        <v>5</v>
      </c>
      <c r="CJ132" s="54">
        <v>10</v>
      </c>
      <c r="CK132" s="54">
        <v>0</v>
      </c>
      <c r="CL132" s="54">
        <v>5</v>
      </c>
      <c r="CM132" s="54">
        <v>0</v>
      </c>
      <c r="CN132" s="54">
        <v>0</v>
      </c>
      <c r="CO132" s="54">
        <v>0</v>
      </c>
    </row>
    <row r="133" spans="1:93">
      <c r="A133" s="3" t="str">
        <f t="shared" si="157"/>
        <v>FJFZ120Phesgo 10ml</v>
      </c>
      <c r="B133" s="3" t="s">
        <v>548</v>
      </c>
      <c r="C133" s="3" t="s">
        <v>549</v>
      </c>
      <c r="D133" s="3" t="s">
        <v>7</v>
      </c>
      <c r="E133" s="3" t="s">
        <v>8</v>
      </c>
      <c r="F133" s="3" t="s">
        <v>54</v>
      </c>
      <c r="G133" s="3" t="s">
        <v>55</v>
      </c>
      <c r="H133" s="3" t="s">
        <v>28</v>
      </c>
      <c r="I133" s="3" t="s">
        <v>29</v>
      </c>
      <c r="J133" s="3" t="s">
        <v>562</v>
      </c>
      <c r="K133" s="3" t="s">
        <v>544</v>
      </c>
      <c r="L133" s="3" t="s">
        <v>939</v>
      </c>
      <c r="M133" s="3" t="s">
        <v>542</v>
      </c>
      <c r="N133" s="3" t="s">
        <v>17</v>
      </c>
      <c r="O133" s="3" t="s">
        <v>18</v>
      </c>
      <c r="P133" s="3">
        <v>6232.07</v>
      </c>
      <c r="Q133" s="54">
        <v>0.59562491958530628</v>
      </c>
      <c r="R133" s="54">
        <v>0.55063108458666221</v>
      </c>
      <c r="S133" s="54">
        <v>0.81628801865832712</v>
      </c>
      <c r="T133" s="54">
        <v>0.71528109285999675</v>
      </c>
      <c r="U133" s="54">
        <v>0.65629130585824613</v>
      </c>
      <c r="V133" s="54">
        <v>0.8549903524607394</v>
      </c>
      <c r="W133" s="54">
        <v>1.9625440228302957</v>
      </c>
      <c r="X133" s="54">
        <v>2.2265627511789825</v>
      </c>
      <c r="Y133" s="54">
        <v>4.1891067740092787</v>
      </c>
      <c r="Z133" s="54">
        <v>0</v>
      </c>
      <c r="AA133" s="54">
        <v>0</v>
      </c>
      <c r="AB133" s="54">
        <v>1</v>
      </c>
      <c r="AC133" s="54">
        <v>0</v>
      </c>
      <c r="AD133" s="54">
        <v>0</v>
      </c>
      <c r="AE133" s="54">
        <v>0</v>
      </c>
      <c r="AF133" s="54">
        <f t="shared" si="158"/>
        <v>1</v>
      </c>
      <c r="AG133" s="54">
        <f t="shared" si="159"/>
        <v>0</v>
      </c>
      <c r="AH133" s="54">
        <f t="shared" si="160"/>
        <v>1</v>
      </c>
      <c r="AI133" s="54">
        <v>3711.9761925999996</v>
      </c>
      <c r="AJ133" s="54">
        <v>3431.57146332</v>
      </c>
      <c r="AK133" s="54">
        <v>5087.1640724400004</v>
      </c>
      <c r="AL133" s="54">
        <v>4457.6818403799998</v>
      </c>
      <c r="AM133" s="54">
        <v>4090.0533584999998</v>
      </c>
      <c r="AN133" s="54">
        <v>5328.3597258600003</v>
      </c>
      <c r="AO133" s="54">
        <v>12230.71172836</v>
      </c>
      <c r="AP133" s="54">
        <v>13876.09492474</v>
      </c>
      <c r="AQ133" s="54">
        <v>26106.8066531</v>
      </c>
      <c r="AR133" s="54">
        <f t="shared" si="161"/>
        <v>0</v>
      </c>
      <c r="AS133" s="54">
        <f t="shared" si="162"/>
        <v>0</v>
      </c>
      <c r="AT133" s="54">
        <f t="shared" si="163"/>
        <v>6232.07</v>
      </c>
      <c r="AU133" s="54">
        <f t="shared" si="164"/>
        <v>0</v>
      </c>
      <c r="AV133" s="54">
        <f t="shared" si="165"/>
        <v>0</v>
      </c>
      <c r="AW133" s="54">
        <f t="shared" si="166"/>
        <v>0</v>
      </c>
      <c r="AX133" s="54">
        <f t="shared" si="167"/>
        <v>6232.07</v>
      </c>
      <c r="AY133" s="54">
        <f t="shared" si="168"/>
        <v>0</v>
      </c>
      <c r="AZ133" s="54">
        <f t="shared" si="169"/>
        <v>6232.07</v>
      </c>
      <c r="BA133" s="54">
        <f t="shared" si="153"/>
        <v>0.71528109285999675</v>
      </c>
      <c r="BB133" s="54">
        <f t="shared" si="154"/>
        <v>0</v>
      </c>
      <c r="BC133" s="54">
        <f>SUM(CJ133:CL133)</f>
        <v>0</v>
      </c>
      <c r="BD133" s="54">
        <f>SUM(CM133:CO133)</f>
        <v>0</v>
      </c>
      <c r="BE133" s="54">
        <f t="shared" si="170"/>
        <v>1</v>
      </c>
      <c r="BF133" s="54">
        <f t="shared" ref="BF133:BK133" si="178">Z133</f>
        <v>0</v>
      </c>
      <c r="BG133" s="54">
        <f t="shared" si="178"/>
        <v>0</v>
      </c>
      <c r="BH133" s="54">
        <f t="shared" si="178"/>
        <v>1</v>
      </c>
      <c r="BI133" s="54">
        <f t="shared" si="178"/>
        <v>0</v>
      </c>
      <c r="BJ133" s="54">
        <f t="shared" si="178"/>
        <v>0</v>
      </c>
      <c r="BK133" s="54">
        <f t="shared" si="178"/>
        <v>0</v>
      </c>
      <c r="BL133" s="54">
        <v>0</v>
      </c>
      <c r="BM133" s="54">
        <v>0</v>
      </c>
      <c r="BN133" s="54">
        <f t="shared" ref="BN133:BN134" si="179">AVERAGE(BP133:BR133)</f>
        <v>0</v>
      </c>
      <c r="BO133" s="54">
        <f t="shared" ref="BO133:BO134" si="180">SUM(BS133:BU133)/1</f>
        <v>0</v>
      </c>
      <c r="BP133" s="54">
        <v>0</v>
      </c>
      <c r="BQ133" s="54">
        <v>0</v>
      </c>
      <c r="BR133" s="54">
        <v>0</v>
      </c>
      <c r="BS133" s="54">
        <v>0</v>
      </c>
      <c r="BT133" s="54">
        <v>0</v>
      </c>
      <c r="BU133" s="54">
        <v>0</v>
      </c>
      <c r="BV133" s="54">
        <f t="shared" si="171"/>
        <v>1558.0174999999999</v>
      </c>
      <c r="BW133" s="54">
        <f t="shared" si="172"/>
        <v>0</v>
      </c>
      <c r="BX133" s="54">
        <f t="shared" si="173"/>
        <v>0</v>
      </c>
      <c r="BY133" s="54">
        <f t="shared" si="174"/>
        <v>0</v>
      </c>
      <c r="BZ133" s="54">
        <f t="shared" si="175"/>
        <v>0</v>
      </c>
      <c r="CA133" s="54">
        <v>6.666666666666667</v>
      </c>
      <c r="CB133" s="54">
        <f t="shared" si="176"/>
        <v>1</v>
      </c>
      <c r="CC133" s="54">
        <f t="shared" si="177"/>
        <v>0.25</v>
      </c>
      <c r="CD133" s="54">
        <v>1</v>
      </c>
      <c r="CE133" s="54">
        <v>1</v>
      </c>
      <c r="CF133" s="54">
        <v>1</v>
      </c>
      <c r="CG133" s="54">
        <v>0</v>
      </c>
      <c r="CH133" s="54">
        <v>0</v>
      </c>
      <c r="CI133" s="54">
        <v>0</v>
      </c>
      <c r="CJ133" s="54">
        <v>0</v>
      </c>
      <c r="CK133" s="54">
        <v>0</v>
      </c>
      <c r="CL133" s="54">
        <v>0</v>
      </c>
      <c r="CM133" s="54">
        <v>0</v>
      </c>
      <c r="CN133" s="54">
        <v>0</v>
      </c>
      <c r="CO133" s="54">
        <v>0</v>
      </c>
    </row>
    <row r="134" spans="1:93">
      <c r="A134" s="3" t="str">
        <f t="shared" si="157"/>
        <v>FJFZ120Phesgo 15ml</v>
      </c>
      <c r="B134" s="3" t="s">
        <v>548</v>
      </c>
      <c r="C134" s="3" t="s">
        <v>549</v>
      </c>
      <c r="D134" s="3" t="s">
        <v>7</v>
      </c>
      <c r="E134" s="3" t="s">
        <v>8</v>
      </c>
      <c r="F134" s="3" t="s">
        <v>54</v>
      </c>
      <c r="G134" s="3" t="s">
        <v>55</v>
      </c>
      <c r="H134" s="3" t="s">
        <v>28</v>
      </c>
      <c r="I134" s="3" t="s">
        <v>29</v>
      </c>
      <c r="J134" s="3" t="s">
        <v>562</v>
      </c>
      <c r="K134" s="3" t="s">
        <v>544</v>
      </c>
      <c r="L134" s="3" t="s">
        <v>939</v>
      </c>
      <c r="M134" s="3" t="s">
        <v>542</v>
      </c>
      <c r="N134" s="3" t="s">
        <v>17</v>
      </c>
      <c r="O134" s="3" t="s">
        <v>19</v>
      </c>
      <c r="P134" s="3">
        <v>8489.27</v>
      </c>
      <c r="Q134" s="54">
        <v>1.1779575864591419E-6</v>
      </c>
      <c r="R134" s="54">
        <v>1.1779575864591419E-6</v>
      </c>
      <c r="S134" s="54">
        <v>1.1779575864591419E-6</v>
      </c>
      <c r="T134" s="54">
        <v>1.1779575864591419E-6</v>
      </c>
      <c r="U134" s="54">
        <v>1.1779575864591419E-6</v>
      </c>
      <c r="V134" s="54">
        <v>1.1779575864591419E-6</v>
      </c>
      <c r="W134" s="54">
        <v>3.5338727593774257E-6</v>
      </c>
      <c r="X134" s="54">
        <v>3.5338727593774257E-6</v>
      </c>
      <c r="Y134" s="54">
        <v>7.0677455187548515E-6</v>
      </c>
      <c r="Z134" s="54">
        <v>0</v>
      </c>
      <c r="AA134" s="54">
        <v>0</v>
      </c>
      <c r="AB134" s="54">
        <v>0</v>
      </c>
      <c r="AC134" s="54">
        <v>0</v>
      </c>
      <c r="AD134" s="54">
        <v>0</v>
      </c>
      <c r="AE134" s="54">
        <v>0</v>
      </c>
      <c r="AF134" s="54">
        <f t="shared" si="158"/>
        <v>0</v>
      </c>
      <c r="AG134" s="54">
        <f t="shared" si="159"/>
        <v>0</v>
      </c>
      <c r="AH134" s="54">
        <f t="shared" si="160"/>
        <v>0</v>
      </c>
      <c r="AI134" s="54">
        <v>0.01</v>
      </c>
      <c r="AJ134" s="54">
        <v>0.01</v>
      </c>
      <c r="AK134" s="54">
        <v>0.01</v>
      </c>
      <c r="AL134" s="54">
        <v>0.01</v>
      </c>
      <c r="AM134" s="54">
        <v>0.01</v>
      </c>
      <c r="AN134" s="54">
        <v>0.01</v>
      </c>
      <c r="AO134" s="54">
        <v>0.03</v>
      </c>
      <c r="AP134" s="54">
        <v>0.03</v>
      </c>
      <c r="AQ134" s="54">
        <v>0.06</v>
      </c>
      <c r="AR134" s="54">
        <f t="shared" si="161"/>
        <v>0</v>
      </c>
      <c r="AS134" s="54">
        <f t="shared" si="162"/>
        <v>0</v>
      </c>
      <c r="AT134" s="54">
        <f t="shared" si="163"/>
        <v>0</v>
      </c>
      <c r="AU134" s="54">
        <f t="shared" si="164"/>
        <v>0</v>
      </c>
      <c r="AV134" s="54">
        <f t="shared" si="165"/>
        <v>0</v>
      </c>
      <c r="AW134" s="54">
        <f t="shared" si="166"/>
        <v>0</v>
      </c>
      <c r="AX134" s="54">
        <f t="shared" si="167"/>
        <v>0</v>
      </c>
      <c r="AY134" s="54">
        <f t="shared" si="168"/>
        <v>0</v>
      </c>
      <c r="AZ134" s="54">
        <f t="shared" si="169"/>
        <v>0</v>
      </c>
      <c r="BA134" s="54">
        <f t="shared" si="153"/>
        <v>1.1779575864591419E-6</v>
      </c>
      <c r="BB134" s="54">
        <f t="shared" si="154"/>
        <v>0</v>
      </c>
      <c r="BC134" s="54">
        <f>SUM(CJ134:CL134)*2</f>
        <v>0</v>
      </c>
      <c r="BD134" s="54">
        <f>SUM(CM134:CO134)*2</f>
        <v>0</v>
      </c>
      <c r="BE134" s="54">
        <f t="shared" si="170"/>
        <v>0</v>
      </c>
      <c r="BF134" s="54">
        <f t="shared" ref="BF134:BK134" si="181">Z134*2</f>
        <v>0</v>
      </c>
      <c r="BG134" s="54">
        <f t="shared" si="181"/>
        <v>0</v>
      </c>
      <c r="BH134" s="54">
        <f t="shared" si="181"/>
        <v>0</v>
      </c>
      <c r="BI134" s="54">
        <f t="shared" si="181"/>
        <v>0</v>
      </c>
      <c r="BJ134" s="54">
        <f t="shared" si="181"/>
        <v>0</v>
      </c>
      <c r="BK134" s="54">
        <f t="shared" si="181"/>
        <v>0</v>
      </c>
      <c r="BL134" s="54">
        <v>0</v>
      </c>
      <c r="BM134" s="54">
        <v>0</v>
      </c>
      <c r="BN134" s="54">
        <f t="shared" si="179"/>
        <v>0</v>
      </c>
      <c r="BO134" s="54">
        <f t="shared" si="180"/>
        <v>0</v>
      </c>
      <c r="BP134" s="54">
        <v>0</v>
      </c>
      <c r="BQ134" s="54">
        <v>0</v>
      </c>
      <c r="BR134" s="54">
        <v>0</v>
      </c>
      <c r="BS134" s="54">
        <v>0</v>
      </c>
      <c r="BT134" s="54">
        <v>0</v>
      </c>
      <c r="BU134" s="54">
        <v>0</v>
      </c>
      <c r="BV134" s="54">
        <f t="shared" si="171"/>
        <v>0</v>
      </c>
      <c r="BW134" s="54">
        <f t="shared" si="172"/>
        <v>0</v>
      </c>
      <c r="BX134" s="54">
        <f t="shared" si="173"/>
        <v>0</v>
      </c>
      <c r="BY134" s="54">
        <f t="shared" si="174"/>
        <v>0</v>
      </c>
      <c r="BZ134" s="54">
        <f t="shared" si="175"/>
        <v>0</v>
      </c>
      <c r="CA134" s="54">
        <v>0</v>
      </c>
      <c r="CB134" s="54">
        <f t="shared" si="176"/>
        <v>0</v>
      </c>
      <c r="CC134" s="54">
        <f t="shared" si="177"/>
        <v>0</v>
      </c>
      <c r="CD134" s="54">
        <v>0</v>
      </c>
      <c r="CE134" s="54">
        <v>0</v>
      </c>
      <c r="CF134" s="54">
        <v>0</v>
      </c>
      <c r="CG134" s="54">
        <v>0</v>
      </c>
      <c r="CH134" s="54">
        <v>0</v>
      </c>
      <c r="CI134" s="54">
        <v>0</v>
      </c>
      <c r="CJ134" s="54">
        <v>0</v>
      </c>
      <c r="CK134" s="54">
        <v>0</v>
      </c>
      <c r="CL134" s="54">
        <v>0</v>
      </c>
      <c r="CM134" s="54">
        <v>0</v>
      </c>
      <c r="CN134" s="54">
        <v>0</v>
      </c>
      <c r="CO134" s="54">
        <v>0</v>
      </c>
    </row>
    <row r="135" spans="1:93">
      <c r="A135" s="3" t="str">
        <f t="shared" si="157"/>
        <v>FJFZ500Herceptin IV</v>
      </c>
      <c r="B135" s="3" t="s">
        <v>548</v>
      </c>
      <c r="C135" s="3" t="s">
        <v>549</v>
      </c>
      <c r="D135" s="3" t="s">
        <v>7</v>
      </c>
      <c r="E135" s="3" t="s">
        <v>8</v>
      </c>
      <c r="F135" s="3" t="s">
        <v>56</v>
      </c>
      <c r="G135" s="3" t="s">
        <v>57</v>
      </c>
      <c r="H135" s="3" t="s">
        <v>28</v>
      </c>
      <c r="I135" s="3" t="s">
        <v>29</v>
      </c>
      <c r="J135" s="3" t="s">
        <v>561</v>
      </c>
      <c r="K135" s="3" t="s">
        <v>544</v>
      </c>
      <c r="L135" s="3" t="s">
        <v>939</v>
      </c>
      <c r="M135" s="3" t="s">
        <v>542</v>
      </c>
      <c r="N135" s="3" t="s">
        <v>11</v>
      </c>
      <c r="O135" s="3" t="s">
        <v>11</v>
      </c>
      <c r="P135" s="3">
        <v>4535.5</v>
      </c>
      <c r="Q135" s="54">
        <v>4.9113921063487211</v>
      </c>
      <c r="R135" s="54">
        <v>3.5185466178050997</v>
      </c>
      <c r="S135" s="54">
        <v>3.273047223679991</v>
      </c>
      <c r="T135" s="54">
        <v>2.3112325006865237</v>
      </c>
      <c r="U135" s="54">
        <v>2.1058528838148471</v>
      </c>
      <c r="V135" s="54">
        <v>3.6660768065147034</v>
      </c>
      <c r="W135" s="54">
        <v>11.702985947833813</v>
      </c>
      <c r="X135" s="54">
        <v>8.0831621910160756</v>
      </c>
      <c r="Y135" s="54">
        <v>19.786148138849889</v>
      </c>
      <c r="Z135" s="54">
        <v>0</v>
      </c>
      <c r="AA135" s="54">
        <v>2</v>
      </c>
      <c r="AB135" s="54">
        <v>4</v>
      </c>
      <c r="AC135" s="54">
        <v>3</v>
      </c>
      <c r="AD135" s="54">
        <v>0</v>
      </c>
      <c r="AE135" s="54">
        <v>0</v>
      </c>
      <c r="AF135" s="54">
        <f t="shared" si="158"/>
        <v>6</v>
      </c>
      <c r="AG135" s="54">
        <f t="shared" si="159"/>
        <v>3</v>
      </c>
      <c r="AH135" s="54">
        <f t="shared" si="160"/>
        <v>9</v>
      </c>
      <c r="AI135" s="54">
        <v>22275.618898344626</v>
      </c>
      <c r="AJ135" s="54">
        <v>15958.368185055031</v>
      </c>
      <c r="AK135" s="54">
        <v>14844.905683000599</v>
      </c>
      <c r="AL135" s="54">
        <v>10482.595006863727</v>
      </c>
      <c r="AM135" s="54">
        <v>9551.0957545422407</v>
      </c>
      <c r="AN135" s="54">
        <v>16627.491355947437</v>
      </c>
      <c r="AO135" s="54">
        <v>53078.892766400255</v>
      </c>
      <c r="AP135" s="54">
        <v>36661.182117353404</v>
      </c>
      <c r="AQ135" s="54">
        <v>89740.074883753667</v>
      </c>
      <c r="AR135" s="54">
        <f t="shared" si="161"/>
        <v>0</v>
      </c>
      <c r="AS135" s="54">
        <f t="shared" si="162"/>
        <v>9071</v>
      </c>
      <c r="AT135" s="54">
        <f t="shared" si="163"/>
        <v>18142</v>
      </c>
      <c r="AU135" s="54">
        <f t="shared" si="164"/>
        <v>13606.5</v>
      </c>
      <c r="AV135" s="54">
        <f t="shared" si="165"/>
        <v>0</v>
      </c>
      <c r="AW135" s="54">
        <f t="shared" si="166"/>
        <v>0</v>
      </c>
      <c r="AX135" s="54">
        <f t="shared" si="167"/>
        <v>27213</v>
      </c>
      <c r="AY135" s="54">
        <f t="shared" si="168"/>
        <v>13606.5</v>
      </c>
      <c r="AZ135" s="54">
        <f t="shared" si="169"/>
        <v>40819.5</v>
      </c>
      <c r="BA135" s="54">
        <f t="shared" si="153"/>
        <v>2.3112325006865237</v>
      </c>
      <c r="BB135" s="54">
        <f t="shared" si="154"/>
        <v>3</v>
      </c>
      <c r="BC135" s="54"/>
      <c r="BD135" s="54"/>
      <c r="BE135" s="54">
        <f t="shared" si="170"/>
        <v>0</v>
      </c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>
        <f t="shared" si="171"/>
        <v>10960.791666666666</v>
      </c>
      <c r="BW135" s="54">
        <f t="shared" si="172"/>
        <v>31748.5</v>
      </c>
      <c r="BX135" s="54">
        <f t="shared" si="173"/>
        <v>54426</v>
      </c>
      <c r="BY135" s="54">
        <f t="shared" si="174"/>
        <v>7</v>
      </c>
      <c r="BZ135" s="54">
        <f t="shared" si="175"/>
        <v>12</v>
      </c>
      <c r="CA135" s="54">
        <v>0</v>
      </c>
      <c r="CB135" s="54">
        <f t="shared" si="176"/>
        <v>6</v>
      </c>
      <c r="CC135" s="54">
        <f t="shared" si="177"/>
        <v>2.4166666666666665</v>
      </c>
      <c r="CD135" s="54">
        <v>0</v>
      </c>
      <c r="CE135" s="54">
        <v>0</v>
      </c>
      <c r="CF135" s="54">
        <v>0</v>
      </c>
      <c r="CG135" s="54">
        <v>3</v>
      </c>
      <c r="CH135" s="54">
        <v>4</v>
      </c>
      <c r="CI135" s="54">
        <v>3</v>
      </c>
      <c r="CJ135" s="54">
        <v>3</v>
      </c>
      <c r="CK135" s="54">
        <v>1</v>
      </c>
      <c r="CL135" s="54">
        <v>3</v>
      </c>
      <c r="CM135" s="54">
        <v>3</v>
      </c>
      <c r="CN135" s="54">
        <v>3</v>
      </c>
      <c r="CO135" s="54">
        <v>6</v>
      </c>
    </row>
    <row r="136" spans="1:93">
      <c r="A136" s="3" t="str">
        <f t="shared" si="157"/>
        <v>FJFZ500Herceptin SC</v>
      </c>
      <c r="B136" s="3" t="s">
        <v>548</v>
      </c>
      <c r="C136" s="3" t="s">
        <v>549</v>
      </c>
      <c r="D136" s="3" t="s">
        <v>7</v>
      </c>
      <c r="E136" s="3" t="s">
        <v>8</v>
      </c>
      <c r="F136" s="3" t="s">
        <v>56</v>
      </c>
      <c r="G136" s="3" t="s">
        <v>57</v>
      </c>
      <c r="H136" s="3" t="s">
        <v>28</v>
      </c>
      <c r="I136" s="3" t="s">
        <v>29</v>
      </c>
      <c r="J136" s="3" t="s">
        <v>561</v>
      </c>
      <c r="K136" s="3" t="s">
        <v>544</v>
      </c>
      <c r="L136" s="3" t="s">
        <v>939</v>
      </c>
      <c r="M136" s="3" t="s">
        <v>542</v>
      </c>
      <c r="N136" s="3" t="s">
        <v>12</v>
      </c>
      <c r="O136" s="3" t="s">
        <v>12</v>
      </c>
      <c r="P136" s="3">
        <v>3444.49</v>
      </c>
      <c r="Q136" s="54">
        <v>1.3770040269455242</v>
      </c>
      <c r="R136" s="54">
        <v>1.2758255590444241</v>
      </c>
      <c r="S136" s="54">
        <v>1.9352119220959836</v>
      </c>
      <c r="T136" s="54">
        <v>1.9808126540946194</v>
      </c>
      <c r="U136" s="54">
        <v>1.7834879144846967</v>
      </c>
      <c r="V136" s="54">
        <v>2.3474508015757491</v>
      </c>
      <c r="W136" s="54">
        <v>4.588041508085932</v>
      </c>
      <c r="X136" s="54">
        <v>6.1117513701550656</v>
      </c>
      <c r="Y136" s="54">
        <v>10.699792878240999</v>
      </c>
      <c r="Z136" s="54">
        <v>0</v>
      </c>
      <c r="AA136" s="54">
        <v>0</v>
      </c>
      <c r="AB136" s="54">
        <v>0</v>
      </c>
      <c r="AC136" s="54">
        <v>0</v>
      </c>
      <c r="AD136" s="54">
        <v>0</v>
      </c>
      <c r="AE136" s="54">
        <v>0</v>
      </c>
      <c r="AF136" s="54">
        <f t="shared" si="158"/>
        <v>0</v>
      </c>
      <c r="AG136" s="54">
        <f t="shared" si="159"/>
        <v>0</v>
      </c>
      <c r="AH136" s="54">
        <f t="shared" si="160"/>
        <v>0</v>
      </c>
      <c r="AI136" s="54">
        <v>4743.0766007735883</v>
      </c>
      <c r="AJ136" s="54">
        <v>4394.5683798729278</v>
      </c>
      <c r="AK136" s="54">
        <v>6665.8181135403947</v>
      </c>
      <c r="AL136" s="54">
        <v>6822.889378902375</v>
      </c>
      <c r="AM136" s="54">
        <v>6143.2062865633925</v>
      </c>
      <c r="AN136" s="54">
        <v>8085.7708115196519</v>
      </c>
      <c r="AO136" s="54">
        <v>15803.463094186911</v>
      </c>
      <c r="AP136" s="54">
        <v>21051.866476985419</v>
      </c>
      <c r="AQ136" s="54">
        <v>36855.329571172333</v>
      </c>
      <c r="AR136" s="54">
        <f t="shared" si="161"/>
        <v>0</v>
      </c>
      <c r="AS136" s="54">
        <f t="shared" si="162"/>
        <v>0</v>
      </c>
      <c r="AT136" s="54">
        <f t="shared" si="163"/>
        <v>0</v>
      </c>
      <c r="AU136" s="54">
        <f t="shared" si="164"/>
        <v>0</v>
      </c>
      <c r="AV136" s="54">
        <f t="shared" si="165"/>
        <v>0</v>
      </c>
      <c r="AW136" s="54">
        <f t="shared" si="166"/>
        <v>0</v>
      </c>
      <c r="AX136" s="54">
        <f t="shared" si="167"/>
        <v>0</v>
      </c>
      <c r="AY136" s="54">
        <f t="shared" si="168"/>
        <v>0</v>
      </c>
      <c r="AZ136" s="54">
        <f t="shared" si="169"/>
        <v>0</v>
      </c>
      <c r="BA136" s="54">
        <f t="shared" si="153"/>
        <v>1.9808126540946194</v>
      </c>
      <c r="BB136" s="54">
        <f t="shared" si="154"/>
        <v>0</v>
      </c>
      <c r="BC136" s="54"/>
      <c r="BD136" s="54"/>
      <c r="BE136" s="54">
        <f t="shared" si="170"/>
        <v>0</v>
      </c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>
        <f t="shared" si="171"/>
        <v>3157.4491666666663</v>
      </c>
      <c r="BW136" s="54">
        <f t="shared" si="172"/>
        <v>10333.469999999999</v>
      </c>
      <c r="BX136" s="54">
        <f t="shared" si="173"/>
        <v>3444.49</v>
      </c>
      <c r="BY136" s="54">
        <f t="shared" si="174"/>
        <v>3</v>
      </c>
      <c r="BZ136" s="54">
        <f t="shared" si="175"/>
        <v>1</v>
      </c>
      <c r="CA136" s="54">
        <v>0</v>
      </c>
      <c r="CB136" s="54">
        <f t="shared" si="176"/>
        <v>3</v>
      </c>
      <c r="CC136" s="54">
        <f t="shared" si="177"/>
        <v>0.91666666666666663</v>
      </c>
      <c r="CD136" s="54">
        <v>0</v>
      </c>
      <c r="CE136" s="54">
        <v>0</v>
      </c>
      <c r="CF136" s="54">
        <v>3</v>
      </c>
      <c r="CG136" s="54">
        <v>3</v>
      </c>
      <c r="CH136" s="54">
        <v>0</v>
      </c>
      <c r="CI136" s="54">
        <v>1</v>
      </c>
      <c r="CJ136" s="54">
        <v>1</v>
      </c>
      <c r="CK136" s="54">
        <v>1</v>
      </c>
      <c r="CL136" s="54">
        <v>1</v>
      </c>
      <c r="CM136" s="54">
        <v>1</v>
      </c>
      <c r="CN136" s="54">
        <v>0</v>
      </c>
      <c r="CO136" s="54">
        <v>0</v>
      </c>
    </row>
    <row r="137" spans="1:93">
      <c r="A137" s="3" t="str">
        <f t="shared" si="157"/>
        <v>FJFZ500Itovebi 3mg</v>
      </c>
      <c r="B137" s="3" t="s">
        <v>548</v>
      </c>
      <c r="C137" s="3" t="s">
        <v>549</v>
      </c>
      <c r="D137" s="3" t="s">
        <v>7</v>
      </c>
      <c r="E137" s="3" t="s">
        <v>8</v>
      </c>
      <c r="F137" s="3" t="s">
        <v>56</v>
      </c>
      <c r="G137" s="3" t="s">
        <v>57</v>
      </c>
      <c r="H137" s="3" t="s">
        <v>28</v>
      </c>
      <c r="I137" s="3" t="s">
        <v>29</v>
      </c>
      <c r="J137" s="3" t="s">
        <v>561</v>
      </c>
      <c r="K137" s="3" t="s">
        <v>544</v>
      </c>
      <c r="L137" s="3" t="s">
        <v>939</v>
      </c>
      <c r="M137" s="3" t="s">
        <v>542</v>
      </c>
      <c r="N137" s="3" t="s">
        <v>13</v>
      </c>
      <c r="O137" s="3" t="s">
        <v>14</v>
      </c>
      <c r="P137" s="3">
        <v>3566.02</v>
      </c>
      <c r="Q137" s="54">
        <v>7.5423782997919166E-8</v>
      </c>
      <c r="R137" s="54">
        <v>8.6118364644595899E-8</v>
      </c>
      <c r="S137" s="54">
        <v>1.7430625086372233E-7</v>
      </c>
      <c r="T137" s="54">
        <v>1.7644957539816278E-7</v>
      </c>
      <c r="U137" s="54">
        <v>2.1451535630448561E-7</v>
      </c>
      <c r="V137" s="54">
        <v>2.7318666979111423E-7</v>
      </c>
      <c r="W137" s="54">
        <v>3.3584839850623739E-7</v>
      </c>
      <c r="X137" s="54">
        <v>6.6415160149376262E-7</v>
      </c>
      <c r="Y137" s="54">
        <v>9.9999999999999995E-7</v>
      </c>
      <c r="Z137" s="54">
        <v>0</v>
      </c>
      <c r="AA137" s="54">
        <v>0</v>
      </c>
      <c r="AB137" s="54">
        <v>0</v>
      </c>
      <c r="AC137" s="54">
        <v>0</v>
      </c>
      <c r="AD137" s="54">
        <v>0</v>
      </c>
      <c r="AE137" s="54">
        <v>0</v>
      </c>
      <c r="AF137" s="54">
        <f t="shared" si="158"/>
        <v>0</v>
      </c>
      <c r="AG137" s="54">
        <f t="shared" si="159"/>
        <v>0</v>
      </c>
      <c r="AH137" s="54">
        <f t="shared" si="160"/>
        <v>0</v>
      </c>
      <c r="AI137" s="54">
        <v>2.6896271864623972E-4</v>
      </c>
      <c r="AJ137" s="54">
        <v>3.0709981068992184E-4</v>
      </c>
      <c r="AK137" s="54">
        <v>6.2157957670505104E-4</v>
      </c>
      <c r="AL137" s="54">
        <v>6.2922271486135634E-4</v>
      </c>
      <c r="AM137" s="54">
        <v>7.6496605088892172E-4</v>
      </c>
      <c r="AN137" s="54">
        <v>9.74189128208509E-4</v>
      </c>
      <c r="AO137" s="54">
        <v>1.1976421060412126E-3</v>
      </c>
      <c r="AP137" s="54">
        <v>2.3683778939587868E-3</v>
      </c>
      <c r="AQ137" s="54">
        <v>3.5660199999999996E-3</v>
      </c>
      <c r="AR137" s="54">
        <f t="shared" si="161"/>
        <v>0</v>
      </c>
      <c r="AS137" s="54">
        <f t="shared" si="162"/>
        <v>0</v>
      </c>
      <c r="AT137" s="54">
        <f t="shared" si="163"/>
        <v>0</v>
      </c>
      <c r="AU137" s="54">
        <f t="shared" si="164"/>
        <v>0</v>
      </c>
      <c r="AV137" s="54">
        <f t="shared" si="165"/>
        <v>0</v>
      </c>
      <c r="AW137" s="54">
        <f t="shared" si="166"/>
        <v>0</v>
      </c>
      <c r="AX137" s="54">
        <f t="shared" si="167"/>
        <v>0</v>
      </c>
      <c r="AY137" s="54">
        <f t="shared" si="168"/>
        <v>0</v>
      </c>
      <c r="AZ137" s="54">
        <f t="shared" si="169"/>
        <v>0</v>
      </c>
      <c r="BA137" s="54">
        <f t="shared" si="153"/>
        <v>1.7644957539816278E-7</v>
      </c>
      <c r="BB137" s="54">
        <f t="shared" si="154"/>
        <v>0</v>
      </c>
      <c r="BC137" s="54"/>
      <c r="BD137" s="54"/>
      <c r="BE137" s="54">
        <f t="shared" si="170"/>
        <v>0</v>
      </c>
      <c r="BF137" s="54"/>
      <c r="BG137" s="54"/>
      <c r="BH137" s="54"/>
      <c r="BI137" s="54"/>
      <c r="BJ137" s="54"/>
      <c r="BK137" s="54"/>
      <c r="BL137" s="54">
        <v>0</v>
      </c>
      <c r="BM137" s="54">
        <v>0</v>
      </c>
      <c r="BN137" s="54">
        <f t="shared" ref="BN137:BN138" si="182">AVERAGE(BP137:BR137)</f>
        <v>0</v>
      </c>
      <c r="BO137" s="54">
        <f t="shared" ref="BO137:BO138" si="183">SUM(BS137:BU137)/1</f>
        <v>0</v>
      </c>
      <c r="BP137" s="54">
        <v>0</v>
      </c>
      <c r="BQ137" s="54">
        <v>0</v>
      </c>
      <c r="BR137" s="54">
        <v>0</v>
      </c>
      <c r="BS137" s="54">
        <v>0</v>
      </c>
      <c r="BT137" s="54">
        <v>0</v>
      </c>
      <c r="BU137" s="54">
        <v>0</v>
      </c>
      <c r="BV137" s="54">
        <f t="shared" si="171"/>
        <v>0</v>
      </c>
      <c r="BW137" s="54">
        <f t="shared" si="172"/>
        <v>0</v>
      </c>
      <c r="BX137" s="54">
        <f t="shared" si="173"/>
        <v>0</v>
      </c>
      <c r="BY137" s="54">
        <f t="shared" si="174"/>
        <v>0</v>
      </c>
      <c r="BZ137" s="54">
        <f t="shared" si="175"/>
        <v>0</v>
      </c>
      <c r="CA137" s="54">
        <v>0</v>
      </c>
      <c r="CB137" s="54">
        <f t="shared" si="176"/>
        <v>0</v>
      </c>
      <c r="CC137" s="54">
        <f t="shared" si="177"/>
        <v>0</v>
      </c>
      <c r="CD137" s="54">
        <v>0</v>
      </c>
      <c r="CE137" s="54">
        <v>0</v>
      </c>
      <c r="CF137" s="54">
        <v>0</v>
      </c>
      <c r="CG137" s="54">
        <v>0</v>
      </c>
      <c r="CH137" s="54">
        <v>0</v>
      </c>
      <c r="CI137" s="54">
        <v>0</v>
      </c>
      <c r="CJ137" s="54">
        <v>0</v>
      </c>
      <c r="CK137" s="54">
        <v>0</v>
      </c>
      <c r="CL137" s="54">
        <v>0</v>
      </c>
      <c r="CM137" s="54">
        <v>0</v>
      </c>
      <c r="CN137" s="54">
        <v>0</v>
      </c>
      <c r="CO137" s="54">
        <v>0</v>
      </c>
    </row>
    <row r="138" spans="1:93">
      <c r="A138" s="3" t="str">
        <f t="shared" si="157"/>
        <v>FJFZ500Itovebi 9mg</v>
      </c>
      <c r="B138" s="3" t="s">
        <v>548</v>
      </c>
      <c r="C138" s="3" t="s">
        <v>549</v>
      </c>
      <c r="D138" s="3" t="s">
        <v>7</v>
      </c>
      <c r="E138" s="3" t="s">
        <v>8</v>
      </c>
      <c r="F138" s="3" t="s">
        <v>56</v>
      </c>
      <c r="G138" s="3" t="s">
        <v>57</v>
      </c>
      <c r="H138" s="3" t="s">
        <v>28</v>
      </c>
      <c r="I138" s="3" t="s">
        <v>29</v>
      </c>
      <c r="J138" s="3" t="s">
        <v>561</v>
      </c>
      <c r="K138" s="3" t="s">
        <v>544</v>
      </c>
      <c r="L138" s="3" t="s">
        <v>939</v>
      </c>
      <c r="M138" s="3" t="s">
        <v>542</v>
      </c>
      <c r="N138" s="3" t="s">
        <v>13</v>
      </c>
      <c r="O138" s="3" t="s">
        <v>15</v>
      </c>
      <c r="P138" s="3">
        <v>10698.05</v>
      </c>
      <c r="Q138" s="54"/>
      <c r="R138" s="54"/>
      <c r="S138" s="54"/>
      <c r="T138" s="54"/>
      <c r="U138" s="54"/>
      <c r="V138" s="54"/>
      <c r="W138" s="54">
        <v>0</v>
      </c>
      <c r="X138" s="54">
        <v>0</v>
      </c>
      <c r="Y138" s="54">
        <v>0</v>
      </c>
      <c r="Z138" s="54">
        <v>0</v>
      </c>
      <c r="AA138" s="54">
        <v>0</v>
      </c>
      <c r="AB138" s="54">
        <v>0</v>
      </c>
      <c r="AC138" s="54">
        <v>0</v>
      </c>
      <c r="AD138" s="54">
        <v>0</v>
      </c>
      <c r="AE138" s="54">
        <v>0</v>
      </c>
      <c r="AF138" s="54">
        <f t="shared" si="158"/>
        <v>0</v>
      </c>
      <c r="AG138" s="54">
        <f t="shared" si="159"/>
        <v>0</v>
      </c>
      <c r="AH138" s="54">
        <f t="shared" si="160"/>
        <v>0</v>
      </c>
      <c r="AI138" s="54"/>
      <c r="AJ138" s="54"/>
      <c r="AK138" s="54"/>
      <c r="AL138" s="54"/>
      <c r="AM138" s="54"/>
      <c r="AN138" s="54"/>
      <c r="AO138" s="54">
        <v>0</v>
      </c>
      <c r="AP138" s="54">
        <v>0</v>
      </c>
      <c r="AQ138" s="54">
        <v>0</v>
      </c>
      <c r="AR138" s="54">
        <f t="shared" si="161"/>
        <v>0</v>
      </c>
      <c r="AS138" s="54">
        <f t="shared" si="162"/>
        <v>0</v>
      </c>
      <c r="AT138" s="54">
        <f t="shared" si="163"/>
        <v>0</v>
      </c>
      <c r="AU138" s="54">
        <f t="shared" si="164"/>
        <v>0</v>
      </c>
      <c r="AV138" s="54">
        <f t="shared" si="165"/>
        <v>0</v>
      </c>
      <c r="AW138" s="54">
        <f t="shared" si="166"/>
        <v>0</v>
      </c>
      <c r="AX138" s="54">
        <f t="shared" si="167"/>
        <v>0</v>
      </c>
      <c r="AY138" s="54">
        <f t="shared" si="168"/>
        <v>0</v>
      </c>
      <c r="AZ138" s="54">
        <f t="shared" si="169"/>
        <v>0</v>
      </c>
      <c r="BA138" s="54">
        <f t="shared" si="153"/>
        <v>0</v>
      </c>
      <c r="BB138" s="54">
        <f t="shared" si="154"/>
        <v>0</v>
      </c>
      <c r="BC138" s="54"/>
      <c r="BD138" s="54"/>
      <c r="BE138" s="54">
        <f t="shared" si="170"/>
        <v>0</v>
      </c>
      <c r="BF138" s="54"/>
      <c r="BG138" s="54"/>
      <c r="BH138" s="54"/>
      <c r="BI138" s="54"/>
      <c r="BJ138" s="54"/>
      <c r="BK138" s="54"/>
      <c r="BL138" s="54">
        <v>0</v>
      </c>
      <c r="BM138" s="54">
        <v>0</v>
      </c>
      <c r="BN138" s="54">
        <f t="shared" si="182"/>
        <v>0</v>
      </c>
      <c r="BO138" s="54">
        <f t="shared" si="183"/>
        <v>0</v>
      </c>
      <c r="BP138" s="54">
        <v>0</v>
      </c>
      <c r="BQ138" s="54">
        <v>0</v>
      </c>
      <c r="BR138" s="54">
        <v>0</v>
      </c>
      <c r="BS138" s="54">
        <v>0</v>
      </c>
      <c r="BT138" s="54">
        <v>0</v>
      </c>
      <c r="BU138" s="54">
        <v>0</v>
      </c>
      <c r="BV138" s="54">
        <f t="shared" si="171"/>
        <v>0</v>
      </c>
      <c r="BW138" s="54">
        <f t="shared" si="172"/>
        <v>0</v>
      </c>
      <c r="BX138" s="54">
        <f t="shared" si="173"/>
        <v>0</v>
      </c>
      <c r="BY138" s="54">
        <f t="shared" si="174"/>
        <v>0</v>
      </c>
      <c r="BZ138" s="54">
        <f t="shared" si="175"/>
        <v>0</v>
      </c>
      <c r="CA138" s="54">
        <v>0</v>
      </c>
      <c r="CB138" s="54">
        <f t="shared" si="176"/>
        <v>0</v>
      </c>
      <c r="CC138" s="54">
        <f t="shared" si="177"/>
        <v>0</v>
      </c>
      <c r="CD138" s="54">
        <v>0</v>
      </c>
      <c r="CE138" s="54">
        <v>0</v>
      </c>
      <c r="CF138" s="54">
        <v>0</v>
      </c>
      <c r="CG138" s="54">
        <v>0</v>
      </c>
      <c r="CH138" s="54">
        <v>0</v>
      </c>
      <c r="CI138" s="54">
        <v>0</v>
      </c>
      <c r="CJ138" s="54">
        <v>0</v>
      </c>
      <c r="CK138" s="54">
        <v>0</v>
      </c>
      <c r="CL138" s="54">
        <v>0</v>
      </c>
      <c r="CM138" s="54">
        <v>0</v>
      </c>
      <c r="CN138" s="54">
        <v>0</v>
      </c>
      <c r="CO138" s="54">
        <v>0</v>
      </c>
    </row>
    <row r="139" spans="1:93">
      <c r="A139" s="3" t="str">
        <f t="shared" si="157"/>
        <v>FJFZ500Perjeta</v>
      </c>
      <c r="B139" s="3" t="s">
        <v>548</v>
      </c>
      <c r="C139" s="3" t="s">
        <v>549</v>
      </c>
      <c r="D139" s="3" t="s">
        <v>7</v>
      </c>
      <c r="E139" s="3" t="s">
        <v>8</v>
      </c>
      <c r="F139" s="3" t="s">
        <v>56</v>
      </c>
      <c r="G139" s="3" t="s">
        <v>57</v>
      </c>
      <c r="H139" s="3" t="s">
        <v>28</v>
      </c>
      <c r="I139" s="3" t="s">
        <v>29</v>
      </c>
      <c r="J139" s="3" t="s">
        <v>561</v>
      </c>
      <c r="K139" s="3" t="s">
        <v>544</v>
      </c>
      <c r="L139" s="3" t="s">
        <v>939</v>
      </c>
      <c r="M139" s="3" t="s">
        <v>542</v>
      </c>
      <c r="N139" s="3" t="s">
        <v>16</v>
      </c>
      <c r="O139" s="3" t="s">
        <v>16</v>
      </c>
      <c r="P139" s="3">
        <v>3985.87</v>
      </c>
      <c r="Q139" s="54">
        <v>2.5139428239728199</v>
      </c>
      <c r="R139" s="54">
        <v>2.1235652651198245</v>
      </c>
      <c r="S139" s="54">
        <v>3.2231279540614137</v>
      </c>
      <c r="T139" s="54">
        <v>1.9476423963164664</v>
      </c>
      <c r="U139" s="54">
        <v>2.363912844230593</v>
      </c>
      <c r="V139" s="54">
        <v>2.712961134088022</v>
      </c>
      <c r="W139" s="54">
        <v>7.8606360431540585</v>
      </c>
      <c r="X139" s="54">
        <v>7.0245163746350823</v>
      </c>
      <c r="Y139" s="54">
        <v>14.88515241778914</v>
      </c>
      <c r="Z139" s="54">
        <v>0</v>
      </c>
      <c r="AA139" s="54">
        <v>0</v>
      </c>
      <c r="AB139" s="54">
        <v>2</v>
      </c>
      <c r="AC139" s="54">
        <v>0</v>
      </c>
      <c r="AD139" s="54">
        <v>0</v>
      </c>
      <c r="AE139" s="54">
        <v>0</v>
      </c>
      <c r="AF139" s="54">
        <f t="shared" si="158"/>
        <v>2</v>
      </c>
      <c r="AG139" s="54">
        <f t="shared" si="159"/>
        <v>0</v>
      </c>
      <c r="AH139" s="54">
        <f t="shared" si="160"/>
        <v>2</v>
      </c>
      <c r="AI139" s="54">
        <v>10020.249283788544</v>
      </c>
      <c r="AJ139" s="54">
        <v>8464.255083283153</v>
      </c>
      <c r="AK139" s="54">
        <v>12846.969018254766</v>
      </c>
      <c r="AL139" s="54">
        <v>7763.0493982059133</v>
      </c>
      <c r="AM139" s="54">
        <v>9422.2492884333933</v>
      </c>
      <c r="AN139" s="54">
        <v>10813.510395527424</v>
      </c>
      <c r="AO139" s="54">
        <v>31331.473385326462</v>
      </c>
      <c r="AP139" s="54">
        <v>27998.809082166732</v>
      </c>
      <c r="AQ139" s="54">
        <v>59330.282467493191</v>
      </c>
      <c r="AR139" s="54">
        <f t="shared" si="161"/>
        <v>0</v>
      </c>
      <c r="AS139" s="54">
        <f t="shared" si="162"/>
        <v>0</v>
      </c>
      <c r="AT139" s="54">
        <f t="shared" si="163"/>
        <v>7971.74</v>
      </c>
      <c r="AU139" s="54">
        <f t="shared" si="164"/>
        <v>0</v>
      </c>
      <c r="AV139" s="54">
        <f t="shared" si="165"/>
        <v>0</v>
      </c>
      <c r="AW139" s="54">
        <f t="shared" si="166"/>
        <v>0</v>
      </c>
      <c r="AX139" s="54">
        <f t="shared" si="167"/>
        <v>7971.74</v>
      </c>
      <c r="AY139" s="54">
        <f t="shared" si="168"/>
        <v>0</v>
      </c>
      <c r="AZ139" s="54">
        <f t="shared" si="169"/>
        <v>7971.74</v>
      </c>
      <c r="BA139" s="54">
        <f t="shared" si="153"/>
        <v>1.9476423963164664</v>
      </c>
      <c r="BB139" s="54">
        <f t="shared" si="154"/>
        <v>0</v>
      </c>
      <c r="BC139" s="54"/>
      <c r="BD139" s="54"/>
      <c r="BE139" s="54">
        <f t="shared" si="170"/>
        <v>0</v>
      </c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>
        <f t="shared" si="171"/>
        <v>7307.4283333333333</v>
      </c>
      <c r="BW139" s="54">
        <f t="shared" si="172"/>
        <v>27901.09</v>
      </c>
      <c r="BX139" s="54">
        <f t="shared" si="173"/>
        <v>23915.22</v>
      </c>
      <c r="BY139" s="54">
        <f t="shared" si="174"/>
        <v>7</v>
      </c>
      <c r="BZ139" s="54">
        <f t="shared" si="175"/>
        <v>6</v>
      </c>
      <c r="CA139" s="54">
        <v>0</v>
      </c>
      <c r="CB139" s="54">
        <f t="shared" si="176"/>
        <v>5</v>
      </c>
      <c r="CC139" s="54">
        <f t="shared" si="177"/>
        <v>1.8333333333333333</v>
      </c>
      <c r="CD139" s="54">
        <v>0</v>
      </c>
      <c r="CE139" s="54">
        <v>0</v>
      </c>
      <c r="CF139" s="54">
        <v>0</v>
      </c>
      <c r="CG139" s="54">
        <v>3</v>
      </c>
      <c r="CH139" s="54">
        <v>3</v>
      </c>
      <c r="CI139" s="54">
        <v>3</v>
      </c>
      <c r="CJ139" s="54">
        <v>4</v>
      </c>
      <c r="CK139" s="54">
        <v>1</v>
      </c>
      <c r="CL139" s="54">
        <v>2</v>
      </c>
      <c r="CM139" s="54">
        <v>1</v>
      </c>
      <c r="CN139" s="54">
        <v>5</v>
      </c>
      <c r="CO139" s="54">
        <v>0</v>
      </c>
    </row>
    <row r="140" spans="1:93">
      <c r="A140" s="3" t="str">
        <f t="shared" si="157"/>
        <v>FJFZ500Phesgo 10ml</v>
      </c>
      <c r="B140" s="3" t="s">
        <v>548</v>
      </c>
      <c r="C140" s="3" t="s">
        <v>549</v>
      </c>
      <c r="D140" s="3" t="s">
        <v>7</v>
      </c>
      <c r="E140" s="3" t="s">
        <v>8</v>
      </c>
      <c r="F140" s="3" t="s">
        <v>56</v>
      </c>
      <c r="G140" s="3" t="s">
        <v>57</v>
      </c>
      <c r="H140" s="3" t="s">
        <v>28</v>
      </c>
      <c r="I140" s="3" t="s">
        <v>29</v>
      </c>
      <c r="J140" s="3" t="s">
        <v>561</v>
      </c>
      <c r="K140" s="3" t="s">
        <v>544</v>
      </c>
      <c r="L140" s="3" t="s">
        <v>939</v>
      </c>
      <c r="M140" s="3" t="s">
        <v>542</v>
      </c>
      <c r="N140" s="3" t="s">
        <v>17</v>
      </c>
      <c r="O140" s="3" t="s">
        <v>18</v>
      </c>
      <c r="P140" s="3">
        <v>6232.07</v>
      </c>
      <c r="Q140" s="54">
        <v>4.8082494143871939</v>
      </c>
      <c r="R140" s="54">
        <v>4.4450307435859999</v>
      </c>
      <c r="S140" s="54">
        <v>6.5895813968585086</v>
      </c>
      <c r="T140" s="54">
        <v>5.7741896596604345</v>
      </c>
      <c r="U140" s="54">
        <v>5.2979868210594558</v>
      </c>
      <c r="V140" s="54">
        <v>6.9020110938580608</v>
      </c>
      <c r="W140" s="54">
        <v>15.842861554831703</v>
      </c>
      <c r="X140" s="54">
        <v>17.97418757457795</v>
      </c>
      <c r="Y140" s="54">
        <v>33.817049129409654</v>
      </c>
      <c r="Z140" s="54">
        <v>0</v>
      </c>
      <c r="AA140" s="54">
        <v>0</v>
      </c>
      <c r="AB140" s="54">
        <v>0</v>
      </c>
      <c r="AC140" s="54">
        <v>0</v>
      </c>
      <c r="AD140" s="54">
        <v>0</v>
      </c>
      <c r="AE140" s="54">
        <v>0</v>
      </c>
      <c r="AF140" s="54">
        <f t="shared" si="158"/>
        <v>0</v>
      </c>
      <c r="AG140" s="54">
        <f t="shared" si="159"/>
        <v>0</v>
      </c>
      <c r="AH140" s="54">
        <f t="shared" si="160"/>
        <v>0</v>
      </c>
      <c r="AI140" s="54">
        <v>29965.346927919996</v>
      </c>
      <c r="AJ140" s="54">
        <v>27701.74274618</v>
      </c>
      <c r="AK140" s="54">
        <v>41066.732535920004</v>
      </c>
      <c r="AL140" s="54">
        <v>35985.154152280003</v>
      </c>
      <c r="AM140" s="54">
        <v>33017.424727919999</v>
      </c>
      <c r="AN140" s="54">
        <v>43013.816277700003</v>
      </c>
      <c r="AO140" s="54">
        <v>98733.822210020007</v>
      </c>
      <c r="AP140" s="54">
        <v>112016.3951579</v>
      </c>
      <c r="AQ140" s="54">
        <v>210750.21736792001</v>
      </c>
      <c r="AR140" s="54">
        <f t="shared" si="161"/>
        <v>0</v>
      </c>
      <c r="AS140" s="54">
        <f t="shared" si="162"/>
        <v>0</v>
      </c>
      <c r="AT140" s="54">
        <f t="shared" si="163"/>
        <v>0</v>
      </c>
      <c r="AU140" s="54">
        <f t="shared" si="164"/>
        <v>0</v>
      </c>
      <c r="AV140" s="54">
        <f t="shared" si="165"/>
        <v>0</v>
      </c>
      <c r="AW140" s="54">
        <f t="shared" si="166"/>
        <v>0</v>
      </c>
      <c r="AX140" s="54">
        <f t="shared" si="167"/>
        <v>0</v>
      </c>
      <c r="AY140" s="54">
        <f t="shared" si="168"/>
        <v>0</v>
      </c>
      <c r="AZ140" s="54">
        <f t="shared" si="169"/>
        <v>0</v>
      </c>
      <c r="BA140" s="54">
        <f t="shared" si="153"/>
        <v>5.7741896596604345</v>
      </c>
      <c r="BB140" s="54">
        <f t="shared" si="154"/>
        <v>0</v>
      </c>
      <c r="BC140" s="54">
        <f>SUM(CJ140:CL140)</f>
        <v>25</v>
      </c>
      <c r="BD140" s="54">
        <f>SUM(CM140:CO140)</f>
        <v>20</v>
      </c>
      <c r="BE140" s="54">
        <f t="shared" si="170"/>
        <v>0</v>
      </c>
      <c r="BF140" s="54">
        <f t="shared" ref="BF140:BK140" si="184">Z140</f>
        <v>0</v>
      </c>
      <c r="BG140" s="54">
        <f t="shared" si="184"/>
        <v>0</v>
      </c>
      <c r="BH140" s="54">
        <f t="shared" si="184"/>
        <v>0</v>
      </c>
      <c r="BI140" s="54">
        <f t="shared" si="184"/>
        <v>0</v>
      </c>
      <c r="BJ140" s="54">
        <f t="shared" si="184"/>
        <v>0</v>
      </c>
      <c r="BK140" s="54">
        <f t="shared" si="184"/>
        <v>0</v>
      </c>
      <c r="BL140" s="54">
        <v>0</v>
      </c>
      <c r="BM140" s="54">
        <v>0</v>
      </c>
      <c r="BN140" s="54">
        <f t="shared" ref="BN140:BN141" si="185">AVERAGE(BP140:BR140)</f>
        <v>0</v>
      </c>
      <c r="BO140" s="54">
        <f t="shared" ref="BO140:BO141" si="186">SUM(BS140:BU140)/1</f>
        <v>0</v>
      </c>
      <c r="BP140" s="54">
        <v>0</v>
      </c>
      <c r="BQ140" s="54">
        <v>0</v>
      </c>
      <c r="BR140" s="54">
        <v>0</v>
      </c>
      <c r="BS140" s="54">
        <v>0</v>
      </c>
      <c r="BT140" s="54">
        <v>0</v>
      </c>
      <c r="BU140" s="54">
        <v>0</v>
      </c>
      <c r="BV140" s="54">
        <f t="shared" si="171"/>
        <v>39469.776666666665</v>
      </c>
      <c r="BW140" s="54">
        <f t="shared" si="172"/>
        <v>155801.75</v>
      </c>
      <c r="BX140" s="54">
        <f t="shared" si="173"/>
        <v>124641.4</v>
      </c>
      <c r="BY140" s="54">
        <f t="shared" si="174"/>
        <v>25</v>
      </c>
      <c r="BZ140" s="54">
        <f t="shared" si="175"/>
        <v>20</v>
      </c>
      <c r="CA140" s="54">
        <v>0</v>
      </c>
      <c r="CB140" s="54">
        <f t="shared" si="176"/>
        <v>12</v>
      </c>
      <c r="CC140" s="54">
        <f t="shared" si="177"/>
        <v>6.333333333333333</v>
      </c>
      <c r="CD140" s="54">
        <v>0</v>
      </c>
      <c r="CE140" s="54">
        <v>0</v>
      </c>
      <c r="CF140" s="54">
        <v>9</v>
      </c>
      <c r="CG140" s="54">
        <v>12</v>
      </c>
      <c r="CH140" s="54">
        <v>5</v>
      </c>
      <c r="CI140" s="54">
        <v>5</v>
      </c>
      <c r="CJ140" s="54">
        <v>5</v>
      </c>
      <c r="CK140" s="54">
        <v>10</v>
      </c>
      <c r="CL140" s="54">
        <v>10</v>
      </c>
      <c r="CM140" s="54">
        <v>0</v>
      </c>
      <c r="CN140" s="54">
        <v>10</v>
      </c>
      <c r="CO140" s="54">
        <v>10</v>
      </c>
    </row>
    <row r="141" spans="1:93">
      <c r="A141" s="3" t="str">
        <f t="shared" si="157"/>
        <v>FJFZ500Phesgo 15ml</v>
      </c>
      <c r="B141" s="3" t="s">
        <v>548</v>
      </c>
      <c r="C141" s="3" t="s">
        <v>549</v>
      </c>
      <c r="D141" s="3" t="s">
        <v>7</v>
      </c>
      <c r="E141" s="3" t="s">
        <v>8</v>
      </c>
      <c r="F141" s="3" t="s">
        <v>56</v>
      </c>
      <c r="G141" s="3" t="s">
        <v>57</v>
      </c>
      <c r="H141" s="3" t="s">
        <v>28</v>
      </c>
      <c r="I141" s="3" t="s">
        <v>29</v>
      </c>
      <c r="J141" s="3" t="s">
        <v>561</v>
      </c>
      <c r="K141" s="3" t="s">
        <v>544</v>
      </c>
      <c r="L141" s="3" t="s">
        <v>939</v>
      </c>
      <c r="M141" s="3" t="s">
        <v>542</v>
      </c>
      <c r="N141" s="3" t="s">
        <v>17</v>
      </c>
      <c r="O141" s="3" t="s">
        <v>19</v>
      </c>
      <c r="P141" s="3">
        <v>8489.27</v>
      </c>
      <c r="Q141" s="54">
        <v>1.1779575864591419E-6</v>
      </c>
      <c r="R141" s="54">
        <v>1.1779575864591419E-6</v>
      </c>
      <c r="S141" s="54">
        <v>1.1779575864591419E-6</v>
      </c>
      <c r="T141" s="54">
        <v>1.1779575864591419E-6</v>
      </c>
      <c r="U141" s="54">
        <v>1.1779575864591419E-6</v>
      </c>
      <c r="V141" s="54">
        <v>1.1779575864591419E-6</v>
      </c>
      <c r="W141" s="54">
        <v>3.5338727593774257E-6</v>
      </c>
      <c r="X141" s="54">
        <v>3.5338727593774257E-6</v>
      </c>
      <c r="Y141" s="54">
        <v>7.0677455187548515E-6</v>
      </c>
      <c r="Z141" s="54">
        <v>0</v>
      </c>
      <c r="AA141" s="54">
        <v>0</v>
      </c>
      <c r="AB141" s="54">
        <v>0</v>
      </c>
      <c r="AC141" s="54">
        <v>0</v>
      </c>
      <c r="AD141" s="54">
        <v>0</v>
      </c>
      <c r="AE141" s="54">
        <v>0</v>
      </c>
      <c r="AF141" s="54">
        <f t="shared" si="158"/>
        <v>0</v>
      </c>
      <c r="AG141" s="54">
        <f t="shared" si="159"/>
        <v>0</v>
      </c>
      <c r="AH141" s="54">
        <f t="shared" si="160"/>
        <v>0</v>
      </c>
      <c r="AI141" s="54">
        <v>0.01</v>
      </c>
      <c r="AJ141" s="54">
        <v>0.01</v>
      </c>
      <c r="AK141" s="54">
        <v>0.01</v>
      </c>
      <c r="AL141" s="54">
        <v>0.01</v>
      </c>
      <c r="AM141" s="54">
        <v>0.01</v>
      </c>
      <c r="AN141" s="54">
        <v>0.01</v>
      </c>
      <c r="AO141" s="54">
        <v>0.03</v>
      </c>
      <c r="AP141" s="54">
        <v>0.03</v>
      </c>
      <c r="AQ141" s="54">
        <v>0.06</v>
      </c>
      <c r="AR141" s="54">
        <f t="shared" si="161"/>
        <v>0</v>
      </c>
      <c r="AS141" s="54">
        <f t="shared" si="162"/>
        <v>0</v>
      </c>
      <c r="AT141" s="54">
        <f t="shared" si="163"/>
        <v>0</v>
      </c>
      <c r="AU141" s="54">
        <f t="shared" si="164"/>
        <v>0</v>
      </c>
      <c r="AV141" s="54">
        <f t="shared" si="165"/>
        <v>0</v>
      </c>
      <c r="AW141" s="54">
        <f t="shared" si="166"/>
        <v>0</v>
      </c>
      <c r="AX141" s="54">
        <f t="shared" si="167"/>
        <v>0</v>
      </c>
      <c r="AY141" s="54">
        <f t="shared" si="168"/>
        <v>0</v>
      </c>
      <c r="AZ141" s="54">
        <f t="shared" si="169"/>
        <v>0</v>
      </c>
      <c r="BA141" s="54">
        <f t="shared" si="153"/>
        <v>1.1779575864591419E-6</v>
      </c>
      <c r="BB141" s="54">
        <f t="shared" si="154"/>
        <v>0</v>
      </c>
      <c r="BC141" s="54">
        <f>SUM(CJ141:CL141)*2</f>
        <v>0</v>
      </c>
      <c r="BD141" s="54">
        <f>SUM(CM141:CO141)*2</f>
        <v>-10</v>
      </c>
      <c r="BE141" s="54">
        <f t="shared" si="170"/>
        <v>0</v>
      </c>
      <c r="BF141" s="54">
        <f t="shared" ref="BF141:BK141" si="187">Z141*2</f>
        <v>0</v>
      </c>
      <c r="BG141" s="54">
        <f t="shared" si="187"/>
        <v>0</v>
      </c>
      <c r="BH141" s="54">
        <f t="shared" si="187"/>
        <v>0</v>
      </c>
      <c r="BI141" s="54">
        <f t="shared" si="187"/>
        <v>0</v>
      </c>
      <c r="BJ141" s="54">
        <f t="shared" si="187"/>
        <v>0</v>
      </c>
      <c r="BK141" s="54">
        <f t="shared" si="187"/>
        <v>0</v>
      </c>
      <c r="BL141" s="54">
        <v>0</v>
      </c>
      <c r="BM141" s="54">
        <v>0</v>
      </c>
      <c r="BN141" s="54">
        <f t="shared" si="185"/>
        <v>0</v>
      </c>
      <c r="BO141" s="54">
        <f t="shared" si="186"/>
        <v>0</v>
      </c>
      <c r="BP141" s="54">
        <v>0</v>
      </c>
      <c r="BQ141" s="54">
        <v>0</v>
      </c>
      <c r="BR141" s="54">
        <v>0</v>
      </c>
      <c r="BS141" s="54">
        <v>0</v>
      </c>
      <c r="BT141" s="54">
        <v>0</v>
      </c>
      <c r="BU141" s="54">
        <v>0</v>
      </c>
      <c r="BV141" s="54">
        <f t="shared" si="171"/>
        <v>5659.5133333333333</v>
      </c>
      <c r="BW141" s="54">
        <f t="shared" si="172"/>
        <v>0</v>
      </c>
      <c r="BX141" s="54">
        <f t="shared" si="173"/>
        <v>-42446.350000000006</v>
      </c>
      <c r="BY141" s="54">
        <f t="shared" si="174"/>
        <v>0</v>
      </c>
      <c r="BZ141" s="54">
        <f t="shared" si="175"/>
        <v>-5</v>
      </c>
      <c r="CA141" s="54">
        <v>0</v>
      </c>
      <c r="CB141" s="54">
        <f t="shared" si="176"/>
        <v>3</v>
      </c>
      <c r="CC141" s="54">
        <f t="shared" si="177"/>
        <v>0.66666666666666663</v>
      </c>
      <c r="CD141" s="54">
        <v>0</v>
      </c>
      <c r="CE141" s="54">
        <v>0</v>
      </c>
      <c r="CF141" s="54">
        <v>3</v>
      </c>
      <c r="CG141" s="54">
        <v>0</v>
      </c>
      <c r="CH141" s="54">
        <v>0</v>
      </c>
      <c r="CI141" s="54">
        <v>10</v>
      </c>
      <c r="CJ141" s="54">
        <v>0</v>
      </c>
      <c r="CK141" s="54">
        <v>0</v>
      </c>
      <c r="CL141" s="54">
        <v>0</v>
      </c>
      <c r="CM141" s="54">
        <v>0</v>
      </c>
      <c r="CN141" s="54">
        <v>-5</v>
      </c>
      <c r="CO141" s="54">
        <v>0</v>
      </c>
    </row>
    <row r="142" spans="1:93">
      <c r="A142" s="3" t="str">
        <f t="shared" si="157"/>
        <v>FJFZ514Herceptin IV</v>
      </c>
      <c r="B142" s="3" t="s">
        <v>548</v>
      </c>
      <c r="C142" s="3" t="s">
        <v>549</v>
      </c>
      <c r="D142" s="3" t="s">
        <v>7</v>
      </c>
      <c r="E142" s="3" t="s">
        <v>8</v>
      </c>
      <c r="F142" s="3" t="s">
        <v>58</v>
      </c>
      <c r="G142" s="3" t="s">
        <v>59</v>
      </c>
      <c r="H142" s="3" t="s">
        <v>58</v>
      </c>
      <c r="I142" s="3" t="s">
        <v>59</v>
      </c>
      <c r="J142" s="3" t="s">
        <v>541</v>
      </c>
      <c r="K142" s="3" t="s">
        <v>541</v>
      </c>
      <c r="L142" s="3"/>
      <c r="M142" s="3" t="s">
        <v>543</v>
      </c>
      <c r="N142" s="3" t="s">
        <v>11</v>
      </c>
      <c r="O142" s="3" t="s">
        <v>11</v>
      </c>
      <c r="P142" s="3">
        <v>4535.5</v>
      </c>
      <c r="Q142" s="54">
        <v>2.4822376098080742E-7</v>
      </c>
      <c r="R142" s="54">
        <v>1.7782878168674339E-7</v>
      </c>
      <c r="S142" s="54">
        <v>1.6542114214001052E-7</v>
      </c>
      <c r="T142" s="54">
        <v>1.1681063360424579E-7</v>
      </c>
      <c r="U142" s="54">
        <v>1.0643066396940739E-7</v>
      </c>
      <c r="V142" s="54">
        <v>1.8528501761878564E-7</v>
      </c>
      <c r="W142" s="54">
        <v>5.9147368480756133E-7</v>
      </c>
      <c r="X142" s="54">
        <v>4.0852631519243884E-7</v>
      </c>
      <c r="Y142" s="54">
        <v>1.0000000000000002E-6</v>
      </c>
      <c r="Z142" s="54">
        <v>0</v>
      </c>
      <c r="AA142" s="54">
        <v>0</v>
      </c>
      <c r="AB142" s="54">
        <v>0</v>
      </c>
      <c r="AC142" s="54">
        <v>0</v>
      </c>
      <c r="AD142" s="54">
        <v>0</v>
      </c>
      <c r="AE142" s="54">
        <v>0</v>
      </c>
      <c r="AF142" s="54">
        <f t="shared" si="158"/>
        <v>0</v>
      </c>
      <c r="AG142" s="54">
        <f t="shared" si="159"/>
        <v>0</v>
      </c>
      <c r="AH142" s="54">
        <f t="shared" si="160"/>
        <v>0</v>
      </c>
      <c r="AI142" s="54">
        <v>1.1258188679284522E-3</v>
      </c>
      <c r="AJ142" s="54">
        <v>8.0654243934022462E-4</v>
      </c>
      <c r="AK142" s="54">
        <v>7.5026759017601764E-4</v>
      </c>
      <c r="AL142" s="54">
        <v>5.297946287120568E-4</v>
      </c>
      <c r="AM142" s="54">
        <v>4.8271627643324723E-4</v>
      </c>
      <c r="AN142" s="54">
        <v>8.4036019741000226E-4</v>
      </c>
      <c r="AO142" s="54">
        <v>2.6826288974446943E-3</v>
      </c>
      <c r="AP142" s="54">
        <v>1.8528711025553063E-3</v>
      </c>
      <c r="AQ142" s="54">
        <v>4.5355000000000005E-3</v>
      </c>
      <c r="AR142" s="54">
        <f t="shared" si="161"/>
        <v>0</v>
      </c>
      <c r="AS142" s="54">
        <f t="shared" si="162"/>
        <v>0</v>
      </c>
      <c r="AT142" s="54">
        <f t="shared" si="163"/>
        <v>0</v>
      </c>
      <c r="AU142" s="54">
        <f t="shared" si="164"/>
        <v>0</v>
      </c>
      <c r="AV142" s="54">
        <f t="shared" si="165"/>
        <v>0</v>
      </c>
      <c r="AW142" s="54">
        <f t="shared" si="166"/>
        <v>0</v>
      </c>
      <c r="AX142" s="54">
        <f t="shared" si="167"/>
        <v>0</v>
      </c>
      <c r="AY142" s="54">
        <f t="shared" si="168"/>
        <v>0</v>
      </c>
      <c r="AZ142" s="54">
        <f t="shared" si="169"/>
        <v>0</v>
      </c>
      <c r="BA142" s="54">
        <f t="shared" si="153"/>
        <v>1.1681063360424579E-7</v>
      </c>
      <c r="BB142" s="54">
        <f t="shared" si="154"/>
        <v>0</v>
      </c>
      <c r="BC142" s="54"/>
      <c r="BD142" s="54"/>
      <c r="BE142" s="54">
        <f t="shared" si="170"/>
        <v>0</v>
      </c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>
        <f t="shared" si="171"/>
        <v>0</v>
      </c>
      <c r="BW142" s="54">
        <f t="shared" si="172"/>
        <v>0</v>
      </c>
      <c r="BX142" s="54">
        <f t="shared" si="173"/>
        <v>0</v>
      </c>
      <c r="BY142" s="54">
        <f t="shared" si="174"/>
        <v>0</v>
      </c>
      <c r="BZ142" s="54">
        <f t="shared" si="175"/>
        <v>0</v>
      </c>
      <c r="CA142" s="54">
        <v>0</v>
      </c>
      <c r="CB142" s="54">
        <f t="shared" si="176"/>
        <v>0</v>
      </c>
      <c r="CC142" s="54">
        <f t="shared" si="177"/>
        <v>0</v>
      </c>
      <c r="CD142" s="54">
        <v>0</v>
      </c>
      <c r="CE142" s="54">
        <v>0</v>
      </c>
      <c r="CF142" s="54">
        <v>0</v>
      </c>
      <c r="CG142" s="54">
        <v>0</v>
      </c>
      <c r="CH142" s="54">
        <v>0</v>
      </c>
      <c r="CI142" s="54">
        <v>0</v>
      </c>
      <c r="CJ142" s="54">
        <v>0</v>
      </c>
      <c r="CK142" s="54">
        <v>0</v>
      </c>
      <c r="CL142" s="54">
        <v>0</v>
      </c>
      <c r="CM142" s="54">
        <v>0</v>
      </c>
      <c r="CN142" s="54">
        <v>0</v>
      </c>
      <c r="CO142" s="54">
        <v>0</v>
      </c>
    </row>
    <row r="143" spans="1:93">
      <c r="A143" s="3" t="str">
        <f t="shared" si="157"/>
        <v>FJFZ514Herceptin SC</v>
      </c>
      <c r="B143" s="3" t="s">
        <v>548</v>
      </c>
      <c r="C143" s="3" t="s">
        <v>549</v>
      </c>
      <c r="D143" s="3" t="s">
        <v>7</v>
      </c>
      <c r="E143" s="3" t="s">
        <v>8</v>
      </c>
      <c r="F143" s="3" t="s">
        <v>58</v>
      </c>
      <c r="G143" s="3" t="s">
        <v>59</v>
      </c>
      <c r="H143" s="3" t="s">
        <v>58</v>
      </c>
      <c r="I143" s="3" t="s">
        <v>59</v>
      </c>
      <c r="J143" s="3" t="s">
        <v>541</v>
      </c>
      <c r="K143" s="3" t="s">
        <v>541</v>
      </c>
      <c r="L143" s="3"/>
      <c r="M143" s="3" t="s">
        <v>543</v>
      </c>
      <c r="N143" s="3" t="s">
        <v>12</v>
      </c>
      <c r="O143" s="3" t="s">
        <v>12</v>
      </c>
      <c r="P143" s="3">
        <v>3444.49</v>
      </c>
      <c r="Q143" s="54">
        <v>1.2869445629604544E-7</v>
      </c>
      <c r="R143" s="54">
        <v>1.1923834167284972E-7</v>
      </c>
      <c r="S143" s="54">
        <v>1.8086442832285226E-7</v>
      </c>
      <c r="T143" s="54">
        <v>1.8512626147397511E-7</v>
      </c>
      <c r="U143" s="54">
        <v>1.6668434004097236E-7</v>
      </c>
      <c r="V143" s="54">
        <v>2.193921721933052E-7</v>
      </c>
      <c r="W143" s="54">
        <v>4.2879722629174739E-7</v>
      </c>
      <c r="X143" s="54">
        <v>5.7120277370825267E-7</v>
      </c>
      <c r="Y143" s="54">
        <v>1.0000000000000002E-6</v>
      </c>
      <c r="Z143" s="54">
        <v>0</v>
      </c>
      <c r="AA143" s="54">
        <v>0</v>
      </c>
      <c r="AB143" s="54">
        <v>0</v>
      </c>
      <c r="AC143" s="54">
        <v>0</v>
      </c>
      <c r="AD143" s="54">
        <v>0</v>
      </c>
      <c r="AE143" s="54">
        <v>0</v>
      </c>
      <c r="AF143" s="54">
        <f t="shared" si="158"/>
        <v>0</v>
      </c>
      <c r="AG143" s="54">
        <f t="shared" si="159"/>
        <v>0</v>
      </c>
      <c r="AH143" s="54">
        <f t="shared" si="160"/>
        <v>0</v>
      </c>
      <c r="AI143" s="54">
        <v>4.4328676776716558E-4</v>
      </c>
      <c r="AJ143" s="54">
        <v>4.1071527550871412E-4</v>
      </c>
      <c r="AK143" s="54">
        <v>6.2298571471378138E-4</v>
      </c>
      <c r="AL143" s="54">
        <v>6.3766555638449256E-4</v>
      </c>
      <c r="AM143" s="54">
        <v>5.7414254242772885E-4</v>
      </c>
      <c r="AN143" s="54">
        <v>7.5569414319811776E-4</v>
      </c>
      <c r="AO143" s="54">
        <v>1.476987757989661E-3</v>
      </c>
      <c r="AP143" s="54">
        <v>1.9675022420103392E-3</v>
      </c>
      <c r="AQ143" s="54">
        <v>3.4444900000000001E-3</v>
      </c>
      <c r="AR143" s="54">
        <f t="shared" si="161"/>
        <v>0</v>
      </c>
      <c r="AS143" s="54">
        <f t="shared" si="162"/>
        <v>0</v>
      </c>
      <c r="AT143" s="54">
        <f t="shared" si="163"/>
        <v>0</v>
      </c>
      <c r="AU143" s="54">
        <f t="shared" si="164"/>
        <v>0</v>
      </c>
      <c r="AV143" s="54">
        <f t="shared" si="165"/>
        <v>0</v>
      </c>
      <c r="AW143" s="54">
        <f t="shared" si="166"/>
        <v>0</v>
      </c>
      <c r="AX143" s="54">
        <f t="shared" si="167"/>
        <v>0</v>
      </c>
      <c r="AY143" s="54">
        <f t="shared" si="168"/>
        <v>0</v>
      </c>
      <c r="AZ143" s="54">
        <f t="shared" si="169"/>
        <v>0</v>
      </c>
      <c r="BA143" s="54">
        <f t="shared" si="153"/>
        <v>1.8512626147397511E-7</v>
      </c>
      <c r="BB143" s="54">
        <f t="shared" si="154"/>
        <v>0</v>
      </c>
      <c r="BC143" s="54"/>
      <c r="BD143" s="54"/>
      <c r="BE143" s="54">
        <f t="shared" si="170"/>
        <v>0</v>
      </c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>
        <f t="shared" si="171"/>
        <v>0</v>
      </c>
      <c r="BW143" s="54">
        <f t="shared" si="172"/>
        <v>0</v>
      </c>
      <c r="BX143" s="54">
        <f t="shared" si="173"/>
        <v>0</v>
      </c>
      <c r="BY143" s="54">
        <f t="shared" si="174"/>
        <v>0</v>
      </c>
      <c r="BZ143" s="54">
        <f t="shared" si="175"/>
        <v>0</v>
      </c>
      <c r="CA143" s="54">
        <v>0</v>
      </c>
      <c r="CB143" s="54">
        <f t="shared" si="176"/>
        <v>0</v>
      </c>
      <c r="CC143" s="54">
        <f t="shared" si="177"/>
        <v>0</v>
      </c>
      <c r="CD143" s="54">
        <v>0</v>
      </c>
      <c r="CE143" s="54">
        <v>0</v>
      </c>
      <c r="CF143" s="54">
        <v>0</v>
      </c>
      <c r="CG143" s="54">
        <v>0</v>
      </c>
      <c r="CH143" s="54">
        <v>0</v>
      </c>
      <c r="CI143" s="54">
        <v>0</v>
      </c>
      <c r="CJ143" s="54">
        <v>0</v>
      </c>
      <c r="CK143" s="54">
        <v>0</v>
      </c>
      <c r="CL143" s="54">
        <v>0</v>
      </c>
      <c r="CM143" s="54">
        <v>0</v>
      </c>
      <c r="CN143" s="54">
        <v>0</v>
      </c>
      <c r="CO143" s="54">
        <v>0</v>
      </c>
    </row>
    <row r="144" spans="1:93">
      <c r="A144" s="3" t="str">
        <f t="shared" si="157"/>
        <v>FJFZ514Itovebi 3mg</v>
      </c>
      <c r="B144" s="3" t="s">
        <v>548</v>
      </c>
      <c r="C144" s="3" t="s">
        <v>549</v>
      </c>
      <c r="D144" s="3" t="s">
        <v>7</v>
      </c>
      <c r="E144" s="3" t="s">
        <v>8</v>
      </c>
      <c r="F144" s="3" t="s">
        <v>58</v>
      </c>
      <c r="G144" s="3" t="s">
        <v>59</v>
      </c>
      <c r="H144" s="3" t="s">
        <v>58</v>
      </c>
      <c r="I144" s="3" t="s">
        <v>59</v>
      </c>
      <c r="J144" s="3" t="s">
        <v>541</v>
      </c>
      <c r="K144" s="3" t="s">
        <v>541</v>
      </c>
      <c r="L144" s="3"/>
      <c r="M144" s="3" t="s">
        <v>543</v>
      </c>
      <c r="N144" s="3" t="s">
        <v>13</v>
      </c>
      <c r="O144" s="3" t="s">
        <v>14</v>
      </c>
      <c r="P144" s="3">
        <v>3566.02</v>
      </c>
      <c r="Q144" s="54">
        <v>7.5423782997919166E-8</v>
      </c>
      <c r="R144" s="54">
        <v>8.6118364644595899E-8</v>
      </c>
      <c r="S144" s="54">
        <v>1.7430625086372233E-7</v>
      </c>
      <c r="T144" s="54">
        <v>1.7644957539816278E-7</v>
      </c>
      <c r="U144" s="54">
        <v>2.1451535630448561E-7</v>
      </c>
      <c r="V144" s="54">
        <v>2.7318666979111423E-7</v>
      </c>
      <c r="W144" s="54">
        <v>3.3584839850623739E-7</v>
      </c>
      <c r="X144" s="54">
        <v>6.6415160149376262E-7</v>
      </c>
      <c r="Y144" s="54">
        <v>9.9999999999999995E-7</v>
      </c>
      <c r="Z144" s="54">
        <v>0</v>
      </c>
      <c r="AA144" s="54">
        <v>0</v>
      </c>
      <c r="AB144" s="54">
        <v>0</v>
      </c>
      <c r="AC144" s="54">
        <v>0</v>
      </c>
      <c r="AD144" s="54">
        <v>0</v>
      </c>
      <c r="AE144" s="54">
        <v>0</v>
      </c>
      <c r="AF144" s="54">
        <f t="shared" si="158"/>
        <v>0</v>
      </c>
      <c r="AG144" s="54">
        <f t="shared" si="159"/>
        <v>0</v>
      </c>
      <c r="AH144" s="54">
        <f t="shared" si="160"/>
        <v>0</v>
      </c>
      <c r="AI144" s="54">
        <v>2.6896271864623972E-4</v>
      </c>
      <c r="AJ144" s="54">
        <v>3.0709981068992184E-4</v>
      </c>
      <c r="AK144" s="54">
        <v>6.2157957670505104E-4</v>
      </c>
      <c r="AL144" s="54">
        <v>6.2922271486135634E-4</v>
      </c>
      <c r="AM144" s="54">
        <v>7.6496605088892172E-4</v>
      </c>
      <c r="AN144" s="54">
        <v>9.74189128208509E-4</v>
      </c>
      <c r="AO144" s="54">
        <v>1.1976421060412126E-3</v>
      </c>
      <c r="AP144" s="54">
        <v>2.3683778939587868E-3</v>
      </c>
      <c r="AQ144" s="54">
        <v>3.5660199999999996E-3</v>
      </c>
      <c r="AR144" s="54">
        <f t="shared" si="161"/>
        <v>0</v>
      </c>
      <c r="AS144" s="54">
        <f t="shared" si="162"/>
        <v>0</v>
      </c>
      <c r="AT144" s="54">
        <f t="shared" si="163"/>
        <v>0</v>
      </c>
      <c r="AU144" s="54">
        <f t="shared" si="164"/>
        <v>0</v>
      </c>
      <c r="AV144" s="54">
        <f t="shared" si="165"/>
        <v>0</v>
      </c>
      <c r="AW144" s="54">
        <f t="shared" si="166"/>
        <v>0</v>
      </c>
      <c r="AX144" s="54">
        <f t="shared" si="167"/>
        <v>0</v>
      </c>
      <c r="AY144" s="54">
        <f t="shared" si="168"/>
        <v>0</v>
      </c>
      <c r="AZ144" s="54">
        <f t="shared" si="169"/>
        <v>0</v>
      </c>
      <c r="BA144" s="54">
        <f t="shared" si="153"/>
        <v>1.7644957539816278E-7</v>
      </c>
      <c r="BB144" s="54">
        <f t="shared" si="154"/>
        <v>0</v>
      </c>
      <c r="BC144" s="54"/>
      <c r="BD144" s="54"/>
      <c r="BE144" s="54">
        <f t="shared" si="170"/>
        <v>0</v>
      </c>
      <c r="BF144" s="54"/>
      <c r="BG144" s="54"/>
      <c r="BH144" s="54"/>
      <c r="BI144" s="54"/>
      <c r="BJ144" s="54"/>
      <c r="BK144" s="54"/>
      <c r="BL144" s="54">
        <v>0</v>
      </c>
      <c r="BM144" s="54">
        <v>0</v>
      </c>
      <c r="BN144" s="54">
        <f t="shared" ref="BN144:BN145" si="188">AVERAGE(BP144:BR144)</f>
        <v>0</v>
      </c>
      <c r="BO144" s="54">
        <f t="shared" ref="BO144:BO145" si="189">SUM(BS144:BU144)/1</f>
        <v>0</v>
      </c>
      <c r="BP144" s="54">
        <v>0</v>
      </c>
      <c r="BQ144" s="54">
        <v>0</v>
      </c>
      <c r="BR144" s="54">
        <v>0</v>
      </c>
      <c r="BS144" s="54">
        <v>0</v>
      </c>
      <c r="BT144" s="54">
        <v>0</v>
      </c>
      <c r="BU144" s="54">
        <v>0</v>
      </c>
      <c r="BV144" s="54">
        <f t="shared" si="171"/>
        <v>0</v>
      </c>
      <c r="BW144" s="54">
        <f t="shared" si="172"/>
        <v>0</v>
      </c>
      <c r="BX144" s="54">
        <f t="shared" si="173"/>
        <v>0</v>
      </c>
      <c r="BY144" s="54">
        <f t="shared" si="174"/>
        <v>0</v>
      </c>
      <c r="BZ144" s="54">
        <f t="shared" si="175"/>
        <v>0</v>
      </c>
      <c r="CA144" s="54">
        <v>0</v>
      </c>
      <c r="CB144" s="54">
        <f t="shared" si="176"/>
        <v>0</v>
      </c>
      <c r="CC144" s="54">
        <f t="shared" si="177"/>
        <v>0</v>
      </c>
      <c r="CD144" s="54">
        <v>0</v>
      </c>
      <c r="CE144" s="54">
        <v>0</v>
      </c>
      <c r="CF144" s="54">
        <v>0</v>
      </c>
      <c r="CG144" s="54">
        <v>0</v>
      </c>
      <c r="CH144" s="54">
        <v>0</v>
      </c>
      <c r="CI144" s="54">
        <v>0</v>
      </c>
      <c r="CJ144" s="54">
        <v>0</v>
      </c>
      <c r="CK144" s="54">
        <v>0</v>
      </c>
      <c r="CL144" s="54">
        <v>0</v>
      </c>
      <c r="CM144" s="54">
        <v>0</v>
      </c>
      <c r="CN144" s="54">
        <v>0</v>
      </c>
      <c r="CO144" s="54">
        <v>0</v>
      </c>
    </row>
    <row r="145" spans="1:93">
      <c r="A145" s="3" t="str">
        <f t="shared" si="157"/>
        <v>FJFZ514Itovebi 9mg</v>
      </c>
      <c r="B145" s="3" t="s">
        <v>548</v>
      </c>
      <c r="C145" s="3" t="s">
        <v>549</v>
      </c>
      <c r="D145" s="3" t="s">
        <v>7</v>
      </c>
      <c r="E145" s="3" t="s">
        <v>8</v>
      </c>
      <c r="F145" s="3" t="s">
        <v>58</v>
      </c>
      <c r="G145" s="3" t="s">
        <v>59</v>
      </c>
      <c r="H145" s="3" t="s">
        <v>58</v>
      </c>
      <c r="I145" s="3" t="s">
        <v>59</v>
      </c>
      <c r="J145" s="3" t="s">
        <v>541</v>
      </c>
      <c r="K145" s="3" t="s">
        <v>541</v>
      </c>
      <c r="L145" s="3"/>
      <c r="M145" s="3" t="s">
        <v>543</v>
      </c>
      <c r="N145" s="3" t="s">
        <v>13</v>
      </c>
      <c r="O145" s="3" t="s">
        <v>15</v>
      </c>
      <c r="P145" s="3">
        <v>10698.05</v>
      </c>
      <c r="Q145" s="54"/>
      <c r="R145" s="54"/>
      <c r="S145" s="54"/>
      <c r="T145" s="54"/>
      <c r="U145" s="54"/>
      <c r="V145" s="54"/>
      <c r="W145" s="54">
        <v>0</v>
      </c>
      <c r="X145" s="54">
        <v>0</v>
      </c>
      <c r="Y145" s="54">
        <v>0</v>
      </c>
      <c r="Z145" s="54">
        <v>0</v>
      </c>
      <c r="AA145" s="54">
        <v>0</v>
      </c>
      <c r="AB145" s="54">
        <v>0</v>
      </c>
      <c r="AC145" s="54">
        <v>0</v>
      </c>
      <c r="AD145" s="54">
        <v>0</v>
      </c>
      <c r="AE145" s="54">
        <v>0</v>
      </c>
      <c r="AF145" s="54">
        <f t="shared" si="158"/>
        <v>0</v>
      </c>
      <c r="AG145" s="54">
        <f t="shared" si="159"/>
        <v>0</v>
      </c>
      <c r="AH145" s="54">
        <f t="shared" si="160"/>
        <v>0</v>
      </c>
      <c r="AI145" s="54"/>
      <c r="AJ145" s="54"/>
      <c r="AK145" s="54"/>
      <c r="AL145" s="54"/>
      <c r="AM145" s="54"/>
      <c r="AN145" s="54"/>
      <c r="AO145" s="54">
        <v>0</v>
      </c>
      <c r="AP145" s="54">
        <v>0</v>
      </c>
      <c r="AQ145" s="54">
        <v>0</v>
      </c>
      <c r="AR145" s="54">
        <f t="shared" si="161"/>
        <v>0</v>
      </c>
      <c r="AS145" s="54">
        <f t="shared" si="162"/>
        <v>0</v>
      </c>
      <c r="AT145" s="54">
        <f t="shared" si="163"/>
        <v>0</v>
      </c>
      <c r="AU145" s="54">
        <f t="shared" si="164"/>
        <v>0</v>
      </c>
      <c r="AV145" s="54">
        <f t="shared" si="165"/>
        <v>0</v>
      </c>
      <c r="AW145" s="54">
        <f t="shared" si="166"/>
        <v>0</v>
      </c>
      <c r="AX145" s="54">
        <f t="shared" si="167"/>
        <v>0</v>
      </c>
      <c r="AY145" s="54">
        <f t="shared" si="168"/>
        <v>0</v>
      </c>
      <c r="AZ145" s="54">
        <f t="shared" si="169"/>
        <v>0</v>
      </c>
      <c r="BA145" s="54">
        <f t="shared" si="153"/>
        <v>0</v>
      </c>
      <c r="BB145" s="54">
        <f t="shared" si="154"/>
        <v>0</v>
      </c>
      <c r="BC145" s="54"/>
      <c r="BD145" s="54"/>
      <c r="BE145" s="54">
        <f t="shared" si="170"/>
        <v>0</v>
      </c>
      <c r="BF145" s="54"/>
      <c r="BG145" s="54"/>
      <c r="BH145" s="54"/>
      <c r="BI145" s="54"/>
      <c r="BJ145" s="54"/>
      <c r="BK145" s="54"/>
      <c r="BL145" s="54">
        <v>0</v>
      </c>
      <c r="BM145" s="54">
        <v>0</v>
      </c>
      <c r="BN145" s="54">
        <f t="shared" si="188"/>
        <v>0.33333333333333331</v>
      </c>
      <c r="BO145" s="54">
        <f t="shared" si="189"/>
        <v>0</v>
      </c>
      <c r="BP145" s="54">
        <v>1</v>
      </c>
      <c r="BQ145" s="54">
        <v>0</v>
      </c>
      <c r="BR145" s="54">
        <v>0</v>
      </c>
      <c r="BS145" s="54">
        <v>0</v>
      </c>
      <c r="BT145" s="54">
        <v>0</v>
      </c>
      <c r="BU145" s="54">
        <v>0</v>
      </c>
      <c r="BV145" s="54">
        <f t="shared" si="171"/>
        <v>0</v>
      </c>
      <c r="BW145" s="54">
        <f t="shared" si="172"/>
        <v>0</v>
      </c>
      <c r="BX145" s="54">
        <f t="shared" si="173"/>
        <v>0</v>
      </c>
      <c r="BY145" s="54">
        <f t="shared" si="174"/>
        <v>0</v>
      </c>
      <c r="BZ145" s="54">
        <f t="shared" si="175"/>
        <v>0</v>
      </c>
      <c r="CA145" s="54">
        <v>0</v>
      </c>
      <c r="CB145" s="54">
        <f t="shared" si="176"/>
        <v>0</v>
      </c>
      <c r="CC145" s="54">
        <f t="shared" si="177"/>
        <v>0</v>
      </c>
      <c r="CD145" s="54">
        <v>0</v>
      </c>
      <c r="CE145" s="54">
        <v>0</v>
      </c>
      <c r="CF145" s="54">
        <v>0</v>
      </c>
      <c r="CG145" s="54">
        <v>0</v>
      </c>
      <c r="CH145" s="54">
        <v>0</v>
      </c>
      <c r="CI145" s="54">
        <v>0</v>
      </c>
      <c r="CJ145" s="54">
        <v>0</v>
      </c>
      <c r="CK145" s="54">
        <v>0</v>
      </c>
      <c r="CL145" s="54">
        <v>0</v>
      </c>
      <c r="CM145" s="54">
        <v>0</v>
      </c>
      <c r="CN145" s="54">
        <v>0</v>
      </c>
      <c r="CO145" s="54">
        <v>0</v>
      </c>
    </row>
    <row r="146" spans="1:93">
      <c r="A146" s="3" t="str">
        <f t="shared" si="157"/>
        <v>FJFZ514Perjeta</v>
      </c>
      <c r="B146" s="3" t="s">
        <v>548</v>
      </c>
      <c r="C146" s="3" t="s">
        <v>549</v>
      </c>
      <c r="D146" s="3" t="s">
        <v>7</v>
      </c>
      <c r="E146" s="3" t="s">
        <v>8</v>
      </c>
      <c r="F146" s="3" t="s">
        <v>58</v>
      </c>
      <c r="G146" s="3" t="s">
        <v>59</v>
      </c>
      <c r="H146" s="3" t="s">
        <v>58</v>
      </c>
      <c r="I146" s="3" t="s">
        <v>59</v>
      </c>
      <c r="J146" s="3" t="s">
        <v>541</v>
      </c>
      <c r="K146" s="3" t="s">
        <v>541</v>
      </c>
      <c r="L146" s="3"/>
      <c r="M146" s="3" t="s">
        <v>543</v>
      </c>
      <c r="N146" s="3" t="s">
        <v>16</v>
      </c>
      <c r="O146" s="3" t="s">
        <v>16</v>
      </c>
      <c r="P146" s="3">
        <v>3985.87</v>
      </c>
      <c r="Q146" s="54">
        <v>1.6888929003967906E-7</v>
      </c>
      <c r="R146" s="54">
        <v>1.4266332016741506E-7</v>
      </c>
      <c r="S146" s="54">
        <v>2.1653308367937681E-7</v>
      </c>
      <c r="T146" s="54">
        <v>1.3084463911762523E-7</v>
      </c>
      <c r="U146" s="54">
        <v>1.5881012017085546E-7</v>
      </c>
      <c r="V146" s="54">
        <v>1.8225954682504841E-7</v>
      </c>
      <c r="W146" s="54">
        <v>5.2808569388647097E-7</v>
      </c>
      <c r="X146" s="54">
        <v>4.7191430611352909E-7</v>
      </c>
      <c r="Y146" s="54">
        <v>1.0000000000000002E-6</v>
      </c>
      <c r="Z146" s="54">
        <v>0</v>
      </c>
      <c r="AA146" s="54">
        <v>0</v>
      </c>
      <c r="AB146" s="54">
        <v>0</v>
      </c>
      <c r="AC146" s="54">
        <v>0</v>
      </c>
      <c r="AD146" s="54">
        <v>0</v>
      </c>
      <c r="AE146" s="54">
        <v>0</v>
      </c>
      <c r="AF146" s="54">
        <f t="shared" si="158"/>
        <v>0</v>
      </c>
      <c r="AG146" s="54">
        <f t="shared" si="159"/>
        <v>0</v>
      </c>
      <c r="AH146" s="54">
        <f t="shared" si="160"/>
        <v>0</v>
      </c>
      <c r="AI146" s="54">
        <v>6.7317075449045553E-4</v>
      </c>
      <c r="AJ146" s="54">
        <v>5.6863744795569466E-4</v>
      </c>
      <c r="AK146" s="54">
        <v>8.6307272224511765E-4</v>
      </c>
      <c r="AL146" s="54">
        <v>5.2152972171976887E-4</v>
      </c>
      <c r="AM146" s="54">
        <v>6.3299649368540769E-4</v>
      </c>
      <c r="AN146" s="54">
        <v>7.2646285990355568E-4</v>
      </c>
      <c r="AO146" s="54">
        <v>2.1048809246912679E-3</v>
      </c>
      <c r="AP146" s="54">
        <v>1.8809890753087324E-3</v>
      </c>
      <c r="AQ146" s="54">
        <v>3.9858700000000007E-3</v>
      </c>
      <c r="AR146" s="54">
        <f t="shared" si="161"/>
        <v>0</v>
      </c>
      <c r="AS146" s="54">
        <f t="shared" si="162"/>
        <v>0</v>
      </c>
      <c r="AT146" s="54">
        <f t="shared" si="163"/>
        <v>0</v>
      </c>
      <c r="AU146" s="54">
        <f t="shared" si="164"/>
        <v>0</v>
      </c>
      <c r="AV146" s="54">
        <f t="shared" si="165"/>
        <v>0</v>
      </c>
      <c r="AW146" s="54">
        <f t="shared" si="166"/>
        <v>0</v>
      </c>
      <c r="AX146" s="54">
        <f t="shared" si="167"/>
        <v>0</v>
      </c>
      <c r="AY146" s="54">
        <f t="shared" si="168"/>
        <v>0</v>
      </c>
      <c r="AZ146" s="54">
        <f t="shared" si="169"/>
        <v>0</v>
      </c>
      <c r="BA146" s="54">
        <f t="shared" si="153"/>
        <v>1.3084463911762523E-7</v>
      </c>
      <c r="BB146" s="54">
        <f t="shared" si="154"/>
        <v>0</v>
      </c>
      <c r="BC146" s="54"/>
      <c r="BD146" s="54"/>
      <c r="BE146" s="54">
        <f t="shared" si="170"/>
        <v>0</v>
      </c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>
        <f t="shared" si="171"/>
        <v>0</v>
      </c>
      <c r="BW146" s="54">
        <f t="shared" si="172"/>
        <v>0</v>
      </c>
      <c r="BX146" s="54">
        <f t="shared" si="173"/>
        <v>0</v>
      </c>
      <c r="BY146" s="54">
        <f t="shared" si="174"/>
        <v>0</v>
      </c>
      <c r="BZ146" s="54">
        <f t="shared" si="175"/>
        <v>0</v>
      </c>
      <c r="CA146" s="54">
        <v>0</v>
      </c>
      <c r="CB146" s="54">
        <f t="shared" si="176"/>
        <v>0</v>
      </c>
      <c r="CC146" s="54">
        <f t="shared" si="177"/>
        <v>0</v>
      </c>
      <c r="CD146" s="54">
        <v>0</v>
      </c>
      <c r="CE146" s="54">
        <v>0</v>
      </c>
      <c r="CF146" s="54">
        <v>0</v>
      </c>
      <c r="CG146" s="54">
        <v>0</v>
      </c>
      <c r="CH146" s="54">
        <v>0</v>
      </c>
      <c r="CI146" s="54">
        <v>0</v>
      </c>
      <c r="CJ146" s="54">
        <v>0</v>
      </c>
      <c r="CK146" s="54">
        <v>0</v>
      </c>
      <c r="CL146" s="54">
        <v>0</v>
      </c>
      <c r="CM146" s="54">
        <v>0</v>
      </c>
      <c r="CN146" s="54">
        <v>0</v>
      </c>
      <c r="CO146" s="54">
        <v>0</v>
      </c>
    </row>
    <row r="147" spans="1:93">
      <c r="A147" s="3" t="str">
        <f t="shared" si="157"/>
        <v>FJFZ514Phesgo 10ml</v>
      </c>
      <c r="B147" s="3" t="s">
        <v>548</v>
      </c>
      <c r="C147" s="3" t="s">
        <v>549</v>
      </c>
      <c r="D147" s="3" t="s">
        <v>7</v>
      </c>
      <c r="E147" s="3" t="s">
        <v>8</v>
      </c>
      <c r="F147" s="3" t="s">
        <v>58</v>
      </c>
      <c r="G147" s="3" t="s">
        <v>59</v>
      </c>
      <c r="H147" s="3" t="s">
        <v>58</v>
      </c>
      <c r="I147" s="3" t="s">
        <v>59</v>
      </c>
      <c r="J147" s="3" t="s">
        <v>541</v>
      </c>
      <c r="K147" s="3" t="s">
        <v>541</v>
      </c>
      <c r="L147" s="3"/>
      <c r="M147" s="3" t="s">
        <v>543</v>
      </c>
      <c r="N147" s="3" t="s">
        <v>17</v>
      </c>
      <c r="O147" s="3" t="s">
        <v>18</v>
      </c>
      <c r="P147" s="3">
        <v>6232.07</v>
      </c>
      <c r="Q147" s="54">
        <v>1.3688951515407721E-6</v>
      </c>
      <c r="R147" s="54">
        <v>1.2654877779580292E-6</v>
      </c>
      <c r="S147" s="54">
        <v>1.8760355506336405E-6</v>
      </c>
      <c r="T147" s="54">
        <v>1.6438957276147923E-6</v>
      </c>
      <c r="U147" s="54">
        <v>1.5083220670144609E-6</v>
      </c>
      <c r="V147" s="54">
        <v>1.9649834406779579E-6</v>
      </c>
      <c r="W147" s="54">
        <v>4.5104184801324422E-6</v>
      </c>
      <c r="X147" s="54">
        <v>5.1172012353072115E-6</v>
      </c>
      <c r="Y147" s="54">
        <v>9.6276197154396546E-6</v>
      </c>
      <c r="Z147" s="54">
        <v>0</v>
      </c>
      <c r="AA147" s="54">
        <v>0</v>
      </c>
      <c r="AB147" s="54">
        <v>0</v>
      </c>
      <c r="AC147" s="54">
        <v>0</v>
      </c>
      <c r="AD147" s="54">
        <v>0</v>
      </c>
      <c r="AE147" s="54">
        <v>0</v>
      </c>
      <c r="AF147" s="54">
        <f t="shared" si="158"/>
        <v>0</v>
      </c>
      <c r="AG147" s="54">
        <f t="shared" si="159"/>
        <v>0</v>
      </c>
      <c r="AH147" s="54">
        <f t="shared" si="160"/>
        <v>0</v>
      </c>
      <c r="AI147" s="54">
        <v>8.5310504070626996E-3</v>
      </c>
      <c r="AJ147" s="54">
        <v>7.8866084163788947E-3</v>
      </c>
      <c r="AK147" s="54">
        <v>1.1691584874037391E-2</v>
      </c>
      <c r="AL147" s="54">
        <v>1.0244873247196319E-2</v>
      </c>
      <c r="AM147" s="54">
        <v>9.3999687041788106E-3</v>
      </c>
      <c r="AN147" s="54">
        <v>1.224591435114588E-2</v>
      </c>
      <c r="AO147" s="54">
        <v>2.8109243697478983E-2</v>
      </c>
      <c r="AP147" s="54">
        <v>3.1890756302521008E-2</v>
      </c>
      <c r="AQ147" s="54">
        <v>5.9999999999999991E-2</v>
      </c>
      <c r="AR147" s="54">
        <f t="shared" si="161"/>
        <v>0</v>
      </c>
      <c r="AS147" s="54">
        <f t="shared" si="162"/>
        <v>0</v>
      </c>
      <c r="AT147" s="54">
        <f t="shared" si="163"/>
        <v>0</v>
      </c>
      <c r="AU147" s="54">
        <f t="shared" si="164"/>
        <v>0</v>
      </c>
      <c r="AV147" s="54">
        <f t="shared" si="165"/>
        <v>0</v>
      </c>
      <c r="AW147" s="54">
        <f t="shared" si="166"/>
        <v>0</v>
      </c>
      <c r="AX147" s="54">
        <f t="shared" si="167"/>
        <v>0</v>
      </c>
      <c r="AY147" s="54">
        <f t="shared" si="168"/>
        <v>0</v>
      </c>
      <c r="AZ147" s="54">
        <f t="shared" si="169"/>
        <v>0</v>
      </c>
      <c r="BA147" s="54">
        <f t="shared" si="153"/>
        <v>1.6438957276147923E-6</v>
      </c>
      <c r="BB147" s="54">
        <f t="shared" si="154"/>
        <v>0</v>
      </c>
      <c r="BC147" s="54">
        <f>SUM(CJ147:CL147)</f>
        <v>0</v>
      </c>
      <c r="BD147" s="54">
        <f>SUM(CM147:CO147)</f>
        <v>0</v>
      </c>
      <c r="BE147" s="54">
        <f t="shared" si="170"/>
        <v>0</v>
      </c>
      <c r="BF147" s="54">
        <f t="shared" ref="BF147:BK147" si="190">Z147</f>
        <v>0</v>
      </c>
      <c r="BG147" s="54">
        <f t="shared" si="190"/>
        <v>0</v>
      </c>
      <c r="BH147" s="54">
        <f t="shared" si="190"/>
        <v>0</v>
      </c>
      <c r="BI147" s="54">
        <f t="shared" si="190"/>
        <v>0</v>
      </c>
      <c r="BJ147" s="54">
        <f t="shared" si="190"/>
        <v>0</v>
      </c>
      <c r="BK147" s="54">
        <f t="shared" si="190"/>
        <v>0</v>
      </c>
      <c r="BL147" s="54">
        <v>0</v>
      </c>
      <c r="BM147" s="54">
        <v>0</v>
      </c>
      <c r="BN147" s="54">
        <f t="shared" ref="BN147:BN148" si="191">AVERAGE(BP147:BR147)</f>
        <v>0</v>
      </c>
      <c r="BO147" s="54">
        <f t="shared" ref="BO147:BO148" si="192">SUM(BS147:BU147)/1</f>
        <v>0</v>
      </c>
      <c r="BP147" s="54">
        <v>0</v>
      </c>
      <c r="BQ147" s="54">
        <v>0</v>
      </c>
      <c r="BR147" s="54">
        <v>0</v>
      </c>
      <c r="BS147" s="54">
        <v>0</v>
      </c>
      <c r="BT147" s="54">
        <v>0</v>
      </c>
      <c r="BU147" s="54">
        <v>0</v>
      </c>
      <c r="BV147" s="54">
        <f t="shared" si="171"/>
        <v>0</v>
      </c>
      <c r="BW147" s="54">
        <f t="shared" si="172"/>
        <v>0</v>
      </c>
      <c r="BX147" s="54">
        <f t="shared" si="173"/>
        <v>0</v>
      </c>
      <c r="BY147" s="54">
        <f t="shared" si="174"/>
        <v>0</v>
      </c>
      <c r="BZ147" s="54">
        <f t="shared" si="175"/>
        <v>0</v>
      </c>
      <c r="CA147" s="54">
        <v>0</v>
      </c>
      <c r="CB147" s="54">
        <f t="shared" si="176"/>
        <v>0</v>
      </c>
      <c r="CC147" s="54">
        <f t="shared" si="177"/>
        <v>0</v>
      </c>
      <c r="CD147" s="54">
        <v>0</v>
      </c>
      <c r="CE147" s="54">
        <v>0</v>
      </c>
      <c r="CF147" s="54">
        <v>0</v>
      </c>
      <c r="CG147" s="54">
        <v>0</v>
      </c>
      <c r="CH147" s="54">
        <v>0</v>
      </c>
      <c r="CI147" s="54">
        <v>0</v>
      </c>
      <c r="CJ147" s="54">
        <v>0</v>
      </c>
      <c r="CK147" s="54">
        <v>0</v>
      </c>
      <c r="CL147" s="54">
        <v>0</v>
      </c>
      <c r="CM147" s="54">
        <v>0</v>
      </c>
      <c r="CN147" s="54">
        <v>0</v>
      </c>
      <c r="CO147" s="54">
        <v>0</v>
      </c>
    </row>
    <row r="148" spans="1:93">
      <c r="A148" s="3" t="str">
        <f t="shared" si="157"/>
        <v>FJFZ514Phesgo 15ml</v>
      </c>
      <c r="B148" s="3" t="s">
        <v>548</v>
      </c>
      <c r="C148" s="3" t="s">
        <v>549</v>
      </c>
      <c r="D148" s="3" t="s">
        <v>7</v>
      </c>
      <c r="E148" s="3" t="s">
        <v>8</v>
      </c>
      <c r="F148" s="3" t="s">
        <v>58</v>
      </c>
      <c r="G148" s="3" t="s">
        <v>59</v>
      </c>
      <c r="H148" s="3" t="s">
        <v>58</v>
      </c>
      <c r="I148" s="3" t="s">
        <v>59</v>
      </c>
      <c r="J148" s="3" t="s">
        <v>541</v>
      </c>
      <c r="K148" s="3" t="s">
        <v>541</v>
      </c>
      <c r="L148" s="3"/>
      <c r="M148" s="3" t="s">
        <v>543</v>
      </c>
      <c r="N148" s="3" t="s">
        <v>17</v>
      </c>
      <c r="O148" s="3" t="s">
        <v>19</v>
      </c>
      <c r="P148" s="3">
        <v>8489.27</v>
      </c>
      <c r="Q148" s="54">
        <v>1.1779575864591419E-6</v>
      </c>
      <c r="R148" s="54">
        <v>1.1779575864591419E-6</v>
      </c>
      <c r="S148" s="54">
        <v>1.1779575864591419E-6</v>
      </c>
      <c r="T148" s="54">
        <v>1.1779575864591419E-6</v>
      </c>
      <c r="U148" s="54">
        <v>1.1779575864591419E-6</v>
      </c>
      <c r="V148" s="54">
        <v>1.1779575864591419E-6</v>
      </c>
      <c r="W148" s="54">
        <v>3.5338727593774257E-6</v>
      </c>
      <c r="X148" s="54">
        <v>3.5338727593774257E-6</v>
      </c>
      <c r="Y148" s="54">
        <v>7.0677455187548515E-6</v>
      </c>
      <c r="Z148" s="54">
        <v>0</v>
      </c>
      <c r="AA148" s="54">
        <v>0</v>
      </c>
      <c r="AB148" s="54">
        <v>0</v>
      </c>
      <c r="AC148" s="54">
        <v>0</v>
      </c>
      <c r="AD148" s="54">
        <v>0</v>
      </c>
      <c r="AE148" s="54">
        <v>0</v>
      </c>
      <c r="AF148" s="54">
        <f t="shared" si="158"/>
        <v>0</v>
      </c>
      <c r="AG148" s="54">
        <f t="shared" si="159"/>
        <v>0</v>
      </c>
      <c r="AH148" s="54">
        <f t="shared" si="160"/>
        <v>0</v>
      </c>
      <c r="AI148" s="54">
        <v>0.01</v>
      </c>
      <c r="AJ148" s="54">
        <v>0.01</v>
      </c>
      <c r="AK148" s="54">
        <v>0.01</v>
      </c>
      <c r="AL148" s="54">
        <v>0.01</v>
      </c>
      <c r="AM148" s="54">
        <v>0.01</v>
      </c>
      <c r="AN148" s="54">
        <v>0.01</v>
      </c>
      <c r="AO148" s="54">
        <v>0.03</v>
      </c>
      <c r="AP148" s="54">
        <v>0.03</v>
      </c>
      <c r="AQ148" s="54">
        <v>0.06</v>
      </c>
      <c r="AR148" s="54">
        <f t="shared" si="161"/>
        <v>0</v>
      </c>
      <c r="AS148" s="54">
        <f t="shared" si="162"/>
        <v>0</v>
      </c>
      <c r="AT148" s="54">
        <f t="shared" si="163"/>
        <v>0</v>
      </c>
      <c r="AU148" s="54">
        <f t="shared" si="164"/>
        <v>0</v>
      </c>
      <c r="AV148" s="54">
        <f t="shared" si="165"/>
        <v>0</v>
      </c>
      <c r="AW148" s="54">
        <f t="shared" si="166"/>
        <v>0</v>
      </c>
      <c r="AX148" s="54">
        <f t="shared" si="167"/>
        <v>0</v>
      </c>
      <c r="AY148" s="54">
        <f t="shared" si="168"/>
        <v>0</v>
      </c>
      <c r="AZ148" s="54">
        <f t="shared" si="169"/>
        <v>0</v>
      </c>
      <c r="BA148" s="54">
        <f t="shared" si="153"/>
        <v>1.1779575864591419E-6</v>
      </c>
      <c r="BB148" s="54">
        <f t="shared" si="154"/>
        <v>0</v>
      </c>
      <c r="BC148" s="54">
        <f>SUM(CJ148:CL148)*2</f>
        <v>0</v>
      </c>
      <c r="BD148" s="54">
        <f>SUM(CM148:CO148)*2</f>
        <v>0</v>
      </c>
      <c r="BE148" s="54">
        <f t="shared" si="170"/>
        <v>0</v>
      </c>
      <c r="BF148" s="54">
        <f t="shared" ref="BF148:BK148" si="193">Z148*2</f>
        <v>0</v>
      </c>
      <c r="BG148" s="54">
        <f t="shared" si="193"/>
        <v>0</v>
      </c>
      <c r="BH148" s="54">
        <f t="shared" si="193"/>
        <v>0</v>
      </c>
      <c r="BI148" s="54">
        <f t="shared" si="193"/>
        <v>0</v>
      </c>
      <c r="BJ148" s="54">
        <f t="shared" si="193"/>
        <v>0</v>
      </c>
      <c r="BK148" s="54">
        <f t="shared" si="193"/>
        <v>0</v>
      </c>
      <c r="BL148" s="54">
        <v>0</v>
      </c>
      <c r="BM148" s="54">
        <v>0</v>
      </c>
      <c r="BN148" s="54">
        <f t="shared" si="191"/>
        <v>0</v>
      </c>
      <c r="BO148" s="54">
        <f t="shared" si="192"/>
        <v>0</v>
      </c>
      <c r="BP148" s="54">
        <v>0</v>
      </c>
      <c r="BQ148" s="54">
        <v>0</v>
      </c>
      <c r="BR148" s="54">
        <v>0</v>
      </c>
      <c r="BS148" s="54">
        <v>0</v>
      </c>
      <c r="BT148" s="54">
        <v>0</v>
      </c>
      <c r="BU148" s="54">
        <v>0</v>
      </c>
      <c r="BV148" s="54">
        <f t="shared" si="171"/>
        <v>0</v>
      </c>
      <c r="BW148" s="54">
        <f t="shared" si="172"/>
        <v>0</v>
      </c>
      <c r="BX148" s="54">
        <f t="shared" si="173"/>
        <v>0</v>
      </c>
      <c r="BY148" s="54">
        <f t="shared" si="174"/>
        <v>0</v>
      </c>
      <c r="BZ148" s="54">
        <f t="shared" si="175"/>
        <v>0</v>
      </c>
      <c r="CA148" s="54">
        <v>0</v>
      </c>
      <c r="CB148" s="54">
        <f t="shared" si="176"/>
        <v>0</v>
      </c>
      <c r="CC148" s="54">
        <f t="shared" si="177"/>
        <v>0</v>
      </c>
      <c r="CD148" s="54">
        <v>0</v>
      </c>
      <c r="CE148" s="54">
        <v>0</v>
      </c>
      <c r="CF148" s="54">
        <v>0</v>
      </c>
      <c r="CG148" s="54">
        <v>0</v>
      </c>
      <c r="CH148" s="54">
        <v>0</v>
      </c>
      <c r="CI148" s="54">
        <v>0</v>
      </c>
      <c r="CJ148" s="54">
        <v>0</v>
      </c>
      <c r="CK148" s="54">
        <v>0</v>
      </c>
      <c r="CL148" s="54">
        <v>0</v>
      </c>
      <c r="CM148" s="54">
        <v>0</v>
      </c>
      <c r="CN148" s="54">
        <v>0</v>
      </c>
      <c r="CO148" s="54">
        <v>0</v>
      </c>
    </row>
    <row r="149" spans="1:93">
      <c r="A149" s="3" t="str">
        <f t="shared" si="157"/>
        <v>FJLY001Herceptin IV</v>
      </c>
      <c r="B149" s="3" t="s">
        <v>550</v>
      </c>
      <c r="C149" s="3" t="s">
        <v>551</v>
      </c>
      <c r="D149" s="3" t="s">
        <v>7</v>
      </c>
      <c r="E149" s="3" t="s">
        <v>60</v>
      </c>
      <c r="F149" s="3" t="s">
        <v>61</v>
      </c>
      <c r="G149" s="3" t="s">
        <v>62</v>
      </c>
      <c r="H149" s="3" t="s">
        <v>61</v>
      </c>
      <c r="I149" s="3" t="s">
        <v>62</v>
      </c>
      <c r="J149" s="3" t="s">
        <v>562</v>
      </c>
      <c r="K149" s="3" t="s">
        <v>541</v>
      </c>
      <c r="L149" s="3" t="s">
        <v>1047</v>
      </c>
      <c r="M149" s="3" t="s">
        <v>545</v>
      </c>
      <c r="N149" s="3" t="s">
        <v>11</v>
      </c>
      <c r="O149" s="3" t="s">
        <v>11</v>
      </c>
      <c r="P149" s="3">
        <v>4535.5</v>
      </c>
      <c r="Q149" s="54">
        <v>24.23500715473056</v>
      </c>
      <c r="R149" s="54">
        <v>17.362084030418295</v>
      </c>
      <c r="S149" s="54">
        <v>16.150680126133569</v>
      </c>
      <c r="T149" s="54">
        <v>11.404655742712686</v>
      </c>
      <c r="U149" s="54">
        <v>10.391220778339372</v>
      </c>
      <c r="V149" s="54">
        <v>18.090064020917168</v>
      </c>
      <c r="W149" s="54">
        <v>57.74777131128242</v>
      </c>
      <c r="X149" s="54">
        <v>39.885940541969227</v>
      </c>
      <c r="Y149" s="54">
        <v>97.63371185325164</v>
      </c>
      <c r="Z149" s="54">
        <v>26</v>
      </c>
      <c r="AA149" s="54">
        <v>30</v>
      </c>
      <c r="AB149" s="54">
        <v>25</v>
      </c>
      <c r="AC149" s="54">
        <v>50</v>
      </c>
      <c r="AD149" s="54">
        <v>0</v>
      </c>
      <c r="AE149" s="54">
        <v>0</v>
      </c>
      <c r="AF149" s="54">
        <f t="shared" si="158"/>
        <v>81</v>
      </c>
      <c r="AG149" s="54">
        <f t="shared" si="159"/>
        <v>50</v>
      </c>
      <c r="AH149" s="54">
        <f t="shared" si="160"/>
        <v>131</v>
      </c>
      <c r="AI149" s="54">
        <v>109917.87495028044</v>
      </c>
      <c r="AJ149" s="54">
        <v>78745.73211996218</v>
      </c>
      <c r="AK149" s="54">
        <v>73251.409712078792</v>
      </c>
      <c r="AL149" s="54">
        <v>51725.816121073389</v>
      </c>
      <c r="AM149" s="54">
        <v>47129.381840158218</v>
      </c>
      <c r="AN149" s="54">
        <v>82047.48536686982</v>
      </c>
      <c r="AO149" s="54">
        <v>261915.01678232144</v>
      </c>
      <c r="AP149" s="54">
        <v>180902.68332810141</v>
      </c>
      <c r="AQ149" s="54">
        <v>442817.70011042285</v>
      </c>
      <c r="AR149" s="54">
        <f t="shared" si="161"/>
        <v>117923</v>
      </c>
      <c r="AS149" s="54">
        <f t="shared" si="162"/>
        <v>136065</v>
      </c>
      <c r="AT149" s="54">
        <f t="shared" si="163"/>
        <v>113387.5</v>
      </c>
      <c r="AU149" s="54">
        <f t="shared" si="164"/>
        <v>226775</v>
      </c>
      <c r="AV149" s="54">
        <f t="shared" si="165"/>
        <v>0</v>
      </c>
      <c r="AW149" s="54">
        <f t="shared" si="166"/>
        <v>0</v>
      </c>
      <c r="AX149" s="54">
        <f t="shared" si="167"/>
        <v>367375.5</v>
      </c>
      <c r="AY149" s="54">
        <f t="shared" si="168"/>
        <v>226775</v>
      </c>
      <c r="AZ149" s="54">
        <f t="shared" si="169"/>
        <v>594150.5</v>
      </c>
      <c r="BA149" s="54">
        <f t="shared" si="153"/>
        <v>11.404655742712686</v>
      </c>
      <c r="BB149" s="54">
        <f t="shared" si="154"/>
        <v>50</v>
      </c>
      <c r="BC149" s="54"/>
      <c r="BD149" s="54"/>
      <c r="BE149" s="54">
        <f t="shared" si="170"/>
        <v>0</v>
      </c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>
        <f t="shared" si="171"/>
        <v>109985.875</v>
      </c>
      <c r="BW149" s="54">
        <f t="shared" si="172"/>
        <v>703002.5</v>
      </c>
      <c r="BX149" s="54">
        <f t="shared" si="173"/>
        <v>276665.5</v>
      </c>
      <c r="BY149" s="54">
        <f t="shared" si="174"/>
        <v>155</v>
      </c>
      <c r="BZ149" s="54">
        <f t="shared" si="175"/>
        <v>61</v>
      </c>
      <c r="CA149" s="54">
        <v>0</v>
      </c>
      <c r="CB149" s="54">
        <f t="shared" si="176"/>
        <v>55</v>
      </c>
      <c r="CC149" s="54">
        <f t="shared" si="177"/>
        <v>24.25</v>
      </c>
      <c r="CD149" s="54">
        <v>10</v>
      </c>
      <c r="CE149" s="54">
        <v>15</v>
      </c>
      <c r="CF149" s="54">
        <v>15</v>
      </c>
      <c r="CG149" s="54">
        <v>25</v>
      </c>
      <c r="CH149" s="54">
        <v>0</v>
      </c>
      <c r="CI149" s="54">
        <v>10</v>
      </c>
      <c r="CJ149" s="54">
        <v>22</v>
      </c>
      <c r="CK149" s="54">
        <v>44</v>
      </c>
      <c r="CL149" s="54">
        <v>89</v>
      </c>
      <c r="CM149" s="54">
        <v>-34</v>
      </c>
      <c r="CN149" s="54">
        <v>40</v>
      </c>
      <c r="CO149" s="54">
        <v>55</v>
      </c>
    </row>
    <row r="150" spans="1:93">
      <c r="A150" s="3" t="str">
        <f t="shared" si="157"/>
        <v>FJLY001Herceptin SC</v>
      </c>
      <c r="B150" s="3" t="s">
        <v>550</v>
      </c>
      <c r="C150" s="3" t="s">
        <v>551</v>
      </c>
      <c r="D150" s="3" t="s">
        <v>7</v>
      </c>
      <c r="E150" s="3" t="s">
        <v>60</v>
      </c>
      <c r="F150" s="3" t="s">
        <v>61</v>
      </c>
      <c r="G150" s="3" t="s">
        <v>62</v>
      </c>
      <c r="H150" s="3" t="s">
        <v>61</v>
      </c>
      <c r="I150" s="3" t="s">
        <v>62</v>
      </c>
      <c r="J150" s="3" t="s">
        <v>562</v>
      </c>
      <c r="K150" s="3" t="s">
        <v>541</v>
      </c>
      <c r="L150" s="3" t="s">
        <v>1047</v>
      </c>
      <c r="M150" s="3" t="s">
        <v>545</v>
      </c>
      <c r="N150" s="3" t="s">
        <v>12</v>
      </c>
      <c r="O150" s="3" t="s">
        <v>12</v>
      </c>
      <c r="P150" s="3">
        <v>3444.49</v>
      </c>
      <c r="Q150" s="54">
        <v>30.273725427305301</v>
      </c>
      <c r="R150" s="54">
        <v>28.049295362864754</v>
      </c>
      <c r="S150" s="54">
        <v>42.546044330122555</v>
      </c>
      <c r="T150" s="54">
        <v>43.548586089476068</v>
      </c>
      <c r="U150" s="54">
        <v>39.210359860598345</v>
      </c>
      <c r="V150" s="54">
        <v>51.609203481162673</v>
      </c>
      <c r="W150" s="54">
        <v>100.86906512029262</v>
      </c>
      <c r="X150" s="54">
        <v>134.36814943123707</v>
      </c>
      <c r="Y150" s="54">
        <v>235.23721455152969</v>
      </c>
      <c r="Z150" s="54">
        <v>23</v>
      </c>
      <c r="AA150" s="54">
        <v>15</v>
      </c>
      <c r="AB150" s="54">
        <v>15</v>
      </c>
      <c r="AC150" s="54">
        <v>8</v>
      </c>
      <c r="AD150" s="54">
        <v>0</v>
      </c>
      <c r="AE150" s="54">
        <v>0</v>
      </c>
      <c r="AF150" s="54">
        <f t="shared" si="158"/>
        <v>53</v>
      </c>
      <c r="AG150" s="54">
        <f t="shared" si="159"/>
        <v>8</v>
      </c>
      <c r="AH150" s="54">
        <f t="shared" si="160"/>
        <v>61</v>
      </c>
      <c r="AI150" s="54">
        <v>104277.54449709883</v>
      </c>
      <c r="AJ150" s="54">
        <v>96615.517384434002</v>
      </c>
      <c r="AK150" s="54">
        <v>146549.42423466383</v>
      </c>
      <c r="AL150" s="54">
        <v>150002.66929933941</v>
      </c>
      <c r="AM150" s="54">
        <v>135059.69243623238</v>
      </c>
      <c r="AN150" s="54">
        <v>177767.38529883002</v>
      </c>
      <c r="AO150" s="54">
        <v>347442.48611619667</v>
      </c>
      <c r="AP150" s="54">
        <v>462829.74703440175</v>
      </c>
      <c r="AQ150" s="54">
        <v>810272.23315059836</v>
      </c>
      <c r="AR150" s="54">
        <f t="shared" si="161"/>
        <v>79223.26999999999</v>
      </c>
      <c r="AS150" s="54">
        <f t="shared" si="162"/>
        <v>51667.35</v>
      </c>
      <c r="AT150" s="54">
        <f t="shared" si="163"/>
        <v>51667.35</v>
      </c>
      <c r="AU150" s="54">
        <f t="shared" si="164"/>
        <v>27555.919999999998</v>
      </c>
      <c r="AV150" s="54">
        <f t="shared" si="165"/>
        <v>0</v>
      </c>
      <c r="AW150" s="54">
        <f t="shared" si="166"/>
        <v>0</v>
      </c>
      <c r="AX150" s="54">
        <f t="shared" si="167"/>
        <v>182557.97</v>
      </c>
      <c r="AY150" s="54">
        <f t="shared" si="168"/>
        <v>27555.919999999998</v>
      </c>
      <c r="AZ150" s="54">
        <f t="shared" si="169"/>
        <v>210113.89</v>
      </c>
      <c r="BA150" s="54">
        <f t="shared" si="153"/>
        <v>43.548586089476068</v>
      </c>
      <c r="BB150" s="54">
        <f t="shared" si="154"/>
        <v>8</v>
      </c>
      <c r="BC150" s="54"/>
      <c r="BD150" s="54"/>
      <c r="BE150" s="54">
        <f t="shared" si="170"/>
        <v>0</v>
      </c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>
        <f t="shared" si="171"/>
        <v>136344.39583333334</v>
      </c>
      <c r="BW150" s="54">
        <f t="shared" si="172"/>
        <v>368560.43</v>
      </c>
      <c r="BX150" s="54">
        <f t="shared" si="173"/>
        <v>251447.77</v>
      </c>
      <c r="BY150" s="54">
        <f t="shared" si="174"/>
        <v>107</v>
      </c>
      <c r="BZ150" s="54">
        <f t="shared" si="175"/>
        <v>73</v>
      </c>
      <c r="CA150" s="54">
        <v>0</v>
      </c>
      <c r="CB150" s="54">
        <f t="shared" si="176"/>
        <v>61</v>
      </c>
      <c r="CC150" s="54">
        <f t="shared" si="177"/>
        <v>39.583333333333336</v>
      </c>
      <c r="CD150" s="54">
        <v>61</v>
      </c>
      <c r="CE150" s="54">
        <v>54</v>
      </c>
      <c r="CF150" s="54">
        <v>49</v>
      </c>
      <c r="CG150" s="54">
        <v>45</v>
      </c>
      <c r="CH150" s="54">
        <v>45</v>
      </c>
      <c r="CI150" s="54">
        <v>41</v>
      </c>
      <c r="CJ150" s="54">
        <v>40</v>
      </c>
      <c r="CK150" s="54">
        <v>36</v>
      </c>
      <c r="CL150" s="54">
        <v>31</v>
      </c>
      <c r="CM150" s="54">
        <v>27</v>
      </c>
      <c r="CN150" s="54">
        <v>26</v>
      </c>
      <c r="CO150" s="54">
        <v>20</v>
      </c>
    </row>
    <row r="151" spans="1:93">
      <c r="A151" s="3" t="str">
        <f t="shared" si="157"/>
        <v>FJLY001Itovebi 3mg</v>
      </c>
      <c r="B151" s="3" t="s">
        <v>550</v>
      </c>
      <c r="C151" s="3" t="s">
        <v>551</v>
      </c>
      <c r="D151" s="3" t="s">
        <v>7</v>
      </c>
      <c r="E151" s="3" t="s">
        <v>60</v>
      </c>
      <c r="F151" s="3" t="s">
        <v>61</v>
      </c>
      <c r="G151" s="3" t="s">
        <v>62</v>
      </c>
      <c r="H151" s="3" t="s">
        <v>61</v>
      </c>
      <c r="I151" s="3" t="s">
        <v>62</v>
      </c>
      <c r="J151" s="3" t="s">
        <v>562</v>
      </c>
      <c r="K151" s="3" t="s">
        <v>541</v>
      </c>
      <c r="L151" s="3" t="s">
        <v>1047</v>
      </c>
      <c r="M151" s="3" t="s">
        <v>545</v>
      </c>
      <c r="N151" s="3" t="s">
        <v>13</v>
      </c>
      <c r="O151" s="3" t="s">
        <v>14</v>
      </c>
      <c r="P151" s="3">
        <v>3566.02</v>
      </c>
      <c r="Q151" s="54">
        <v>0.36054909746075031</v>
      </c>
      <c r="R151" s="54">
        <v>0.41167251778210945</v>
      </c>
      <c r="S151" s="54">
        <v>0.83323799115745822</v>
      </c>
      <c r="T151" s="54">
        <v>0.84348374781062563</v>
      </c>
      <c r="U151" s="54">
        <v>1.0254499977704294</v>
      </c>
      <c r="V151" s="54">
        <v>1.305917090292483</v>
      </c>
      <c r="W151" s="54">
        <v>1.6054596064003182</v>
      </c>
      <c r="X151" s="54">
        <v>3.1748508358735381</v>
      </c>
      <c r="Y151" s="54">
        <v>4.7803104422738567</v>
      </c>
      <c r="Z151" s="54">
        <v>0</v>
      </c>
      <c r="AA151" s="54">
        <v>0</v>
      </c>
      <c r="AB151" s="54">
        <v>0</v>
      </c>
      <c r="AC151" s="54">
        <v>0</v>
      </c>
      <c r="AD151" s="54">
        <v>0</v>
      </c>
      <c r="AE151" s="54">
        <v>0</v>
      </c>
      <c r="AF151" s="54">
        <f t="shared" si="158"/>
        <v>0</v>
      </c>
      <c r="AG151" s="54">
        <f t="shared" si="159"/>
        <v>0</v>
      </c>
      <c r="AH151" s="54">
        <f t="shared" si="160"/>
        <v>0</v>
      </c>
      <c r="AI151" s="54">
        <v>1285.725292526985</v>
      </c>
      <c r="AJ151" s="54">
        <v>1468.0324318613582</v>
      </c>
      <c r="AK151" s="54">
        <v>2971.3433412273193</v>
      </c>
      <c r="AL151" s="54">
        <v>3007.8799143676474</v>
      </c>
      <c r="AM151" s="54">
        <v>3656.7752010493073</v>
      </c>
      <c r="AN151" s="54">
        <v>4656.9264623248009</v>
      </c>
      <c r="AO151" s="54">
        <v>5725.1010656156632</v>
      </c>
      <c r="AP151" s="54">
        <v>11321.581577741756</v>
      </c>
      <c r="AQ151" s="54">
        <v>17046.682643357417</v>
      </c>
      <c r="AR151" s="54">
        <f t="shared" si="161"/>
        <v>0</v>
      </c>
      <c r="AS151" s="54">
        <f t="shared" si="162"/>
        <v>0</v>
      </c>
      <c r="AT151" s="54">
        <f t="shared" si="163"/>
        <v>0</v>
      </c>
      <c r="AU151" s="54">
        <f t="shared" si="164"/>
        <v>0</v>
      </c>
      <c r="AV151" s="54">
        <f t="shared" si="165"/>
        <v>0</v>
      </c>
      <c r="AW151" s="54">
        <f t="shared" si="166"/>
        <v>0</v>
      </c>
      <c r="AX151" s="54">
        <f t="shared" si="167"/>
        <v>0</v>
      </c>
      <c r="AY151" s="54">
        <f t="shared" si="168"/>
        <v>0</v>
      </c>
      <c r="AZ151" s="54">
        <f t="shared" si="169"/>
        <v>0</v>
      </c>
      <c r="BA151" s="54">
        <f t="shared" si="153"/>
        <v>0.84348374781062563</v>
      </c>
      <c r="BB151" s="54">
        <f t="shared" si="154"/>
        <v>0</v>
      </c>
      <c r="BC151" s="54"/>
      <c r="BD151" s="54"/>
      <c r="BE151" s="54">
        <f t="shared" si="170"/>
        <v>0</v>
      </c>
      <c r="BF151" s="54"/>
      <c r="BG151" s="54"/>
      <c r="BH151" s="54"/>
      <c r="BI151" s="54"/>
      <c r="BJ151" s="54"/>
      <c r="BK151" s="54"/>
      <c r="BL151" s="54">
        <v>1.3333333333333333</v>
      </c>
      <c r="BM151" s="54">
        <v>1</v>
      </c>
      <c r="BN151" s="54">
        <f t="shared" ref="BN151:BN152" si="194">AVERAGE(BP151:BR151)</f>
        <v>1</v>
      </c>
      <c r="BO151" s="54">
        <f t="shared" ref="BO151:BO152" si="195">SUM(BS151:BU151)/1</f>
        <v>0</v>
      </c>
      <c r="BP151" s="54">
        <v>1</v>
      </c>
      <c r="BQ151" s="54">
        <v>0</v>
      </c>
      <c r="BR151" s="54">
        <v>2</v>
      </c>
      <c r="BS151" s="54">
        <v>0</v>
      </c>
      <c r="BT151" s="54">
        <v>0</v>
      </c>
      <c r="BU151" s="54">
        <v>0</v>
      </c>
      <c r="BV151" s="54">
        <f t="shared" si="171"/>
        <v>0</v>
      </c>
      <c r="BW151" s="54">
        <f t="shared" si="172"/>
        <v>0</v>
      </c>
      <c r="BX151" s="54">
        <f t="shared" si="173"/>
        <v>0</v>
      </c>
      <c r="BY151" s="54">
        <f t="shared" si="174"/>
        <v>0</v>
      </c>
      <c r="BZ151" s="54">
        <f t="shared" si="175"/>
        <v>0</v>
      </c>
      <c r="CA151" s="54">
        <v>0</v>
      </c>
      <c r="CB151" s="54">
        <f t="shared" si="176"/>
        <v>0</v>
      </c>
      <c r="CC151" s="54">
        <f t="shared" si="177"/>
        <v>0</v>
      </c>
      <c r="CD151" s="54">
        <v>0</v>
      </c>
      <c r="CE151" s="54">
        <v>0</v>
      </c>
      <c r="CF151" s="54">
        <v>0</v>
      </c>
      <c r="CG151" s="54">
        <v>0</v>
      </c>
      <c r="CH151" s="54">
        <v>0</v>
      </c>
      <c r="CI151" s="54">
        <v>0</v>
      </c>
      <c r="CJ151" s="54">
        <v>0</v>
      </c>
      <c r="CK151" s="54">
        <v>0</v>
      </c>
      <c r="CL151" s="54">
        <v>0</v>
      </c>
      <c r="CM151" s="54">
        <v>0</v>
      </c>
      <c r="CN151" s="54">
        <v>0</v>
      </c>
      <c r="CO151" s="54">
        <v>0</v>
      </c>
    </row>
    <row r="152" spans="1:93">
      <c r="A152" s="3" t="str">
        <f t="shared" si="157"/>
        <v>FJLY001Itovebi 9mg</v>
      </c>
      <c r="B152" s="3" t="s">
        <v>550</v>
      </c>
      <c r="C152" s="3" t="s">
        <v>551</v>
      </c>
      <c r="D152" s="3" t="s">
        <v>7</v>
      </c>
      <c r="E152" s="3" t="s">
        <v>60</v>
      </c>
      <c r="F152" s="3" t="s">
        <v>61</v>
      </c>
      <c r="G152" s="3" t="s">
        <v>62</v>
      </c>
      <c r="H152" s="3" t="s">
        <v>61</v>
      </c>
      <c r="I152" s="3" t="s">
        <v>62</v>
      </c>
      <c r="J152" s="3" t="s">
        <v>562</v>
      </c>
      <c r="K152" s="3" t="s">
        <v>541</v>
      </c>
      <c r="L152" s="3" t="s">
        <v>1047</v>
      </c>
      <c r="M152" s="3" t="s">
        <v>545</v>
      </c>
      <c r="N152" s="3" t="s">
        <v>13</v>
      </c>
      <c r="O152" s="3" t="s">
        <v>15</v>
      </c>
      <c r="P152" s="3">
        <v>10698.05</v>
      </c>
      <c r="Q152" s="54"/>
      <c r="R152" s="54"/>
      <c r="S152" s="54"/>
      <c r="T152" s="54"/>
      <c r="U152" s="54"/>
      <c r="V152" s="54"/>
      <c r="W152" s="54">
        <v>0</v>
      </c>
      <c r="X152" s="54">
        <v>0</v>
      </c>
      <c r="Y152" s="54">
        <v>0</v>
      </c>
      <c r="Z152" s="54">
        <v>0</v>
      </c>
      <c r="AA152" s="54">
        <v>0</v>
      </c>
      <c r="AB152" s="54">
        <v>0</v>
      </c>
      <c r="AC152" s="54">
        <v>1</v>
      </c>
      <c r="AD152" s="54">
        <v>0</v>
      </c>
      <c r="AE152" s="54">
        <v>0</v>
      </c>
      <c r="AF152" s="54">
        <f t="shared" si="158"/>
        <v>0</v>
      </c>
      <c r="AG152" s="54">
        <f t="shared" si="159"/>
        <v>1</v>
      </c>
      <c r="AH152" s="54">
        <f t="shared" si="160"/>
        <v>1</v>
      </c>
      <c r="AI152" s="54"/>
      <c r="AJ152" s="54"/>
      <c r="AK152" s="54"/>
      <c r="AL152" s="54"/>
      <c r="AM152" s="54"/>
      <c r="AN152" s="54"/>
      <c r="AO152" s="54">
        <v>0</v>
      </c>
      <c r="AP152" s="54">
        <v>0</v>
      </c>
      <c r="AQ152" s="54">
        <v>0</v>
      </c>
      <c r="AR152" s="54">
        <f t="shared" si="161"/>
        <v>0</v>
      </c>
      <c r="AS152" s="54">
        <f t="shared" si="162"/>
        <v>0</v>
      </c>
      <c r="AT152" s="54">
        <f t="shared" si="163"/>
        <v>0</v>
      </c>
      <c r="AU152" s="54">
        <f t="shared" si="164"/>
        <v>10698.05</v>
      </c>
      <c r="AV152" s="54">
        <f t="shared" si="165"/>
        <v>0</v>
      </c>
      <c r="AW152" s="54">
        <f t="shared" si="166"/>
        <v>0</v>
      </c>
      <c r="AX152" s="54">
        <f t="shared" si="167"/>
        <v>0</v>
      </c>
      <c r="AY152" s="54">
        <f t="shared" si="168"/>
        <v>10698.05</v>
      </c>
      <c r="AZ152" s="54">
        <f t="shared" si="169"/>
        <v>10698.05</v>
      </c>
      <c r="BA152" s="54">
        <f t="shared" si="153"/>
        <v>0</v>
      </c>
      <c r="BB152" s="54">
        <f t="shared" si="154"/>
        <v>1</v>
      </c>
      <c r="BC152" s="54"/>
      <c r="BD152" s="54"/>
      <c r="BE152" s="54">
        <f t="shared" si="170"/>
        <v>0</v>
      </c>
      <c r="BF152" s="54"/>
      <c r="BG152" s="54"/>
      <c r="BH152" s="54"/>
      <c r="BI152" s="54"/>
      <c r="BJ152" s="54"/>
      <c r="BK152" s="54"/>
      <c r="BL152" s="54">
        <v>0</v>
      </c>
      <c r="BM152" s="54">
        <v>0</v>
      </c>
      <c r="BN152" s="54">
        <f t="shared" si="194"/>
        <v>0</v>
      </c>
      <c r="BO152" s="54">
        <f t="shared" si="195"/>
        <v>1</v>
      </c>
      <c r="BP152" s="54">
        <v>0</v>
      </c>
      <c r="BQ152" s="54">
        <v>0</v>
      </c>
      <c r="BR152" s="54">
        <v>0</v>
      </c>
      <c r="BS152" s="54">
        <v>1</v>
      </c>
      <c r="BT152" s="54">
        <v>0</v>
      </c>
      <c r="BU152" s="54">
        <v>0</v>
      </c>
      <c r="BV152" s="54">
        <f t="shared" si="171"/>
        <v>0</v>
      </c>
      <c r="BW152" s="54">
        <f t="shared" si="172"/>
        <v>0</v>
      </c>
      <c r="BX152" s="54">
        <f t="shared" si="173"/>
        <v>0</v>
      </c>
      <c r="BY152" s="54">
        <f t="shared" si="174"/>
        <v>0</v>
      </c>
      <c r="BZ152" s="54">
        <f t="shared" si="175"/>
        <v>0</v>
      </c>
      <c r="CA152" s="54">
        <v>0</v>
      </c>
      <c r="CB152" s="54">
        <f t="shared" si="176"/>
        <v>0</v>
      </c>
      <c r="CC152" s="54">
        <f t="shared" si="177"/>
        <v>0</v>
      </c>
      <c r="CD152" s="54">
        <v>0</v>
      </c>
      <c r="CE152" s="54">
        <v>0</v>
      </c>
      <c r="CF152" s="54">
        <v>0</v>
      </c>
      <c r="CG152" s="54">
        <v>0</v>
      </c>
      <c r="CH152" s="54">
        <v>0</v>
      </c>
      <c r="CI152" s="54">
        <v>0</v>
      </c>
      <c r="CJ152" s="54">
        <v>0</v>
      </c>
      <c r="CK152" s="54">
        <v>0</v>
      </c>
      <c r="CL152" s="54">
        <v>0</v>
      </c>
      <c r="CM152" s="54">
        <v>0</v>
      </c>
      <c r="CN152" s="54">
        <v>0</v>
      </c>
      <c r="CO152" s="54">
        <v>0</v>
      </c>
    </row>
    <row r="153" spans="1:93">
      <c r="A153" s="3" t="str">
        <f t="shared" si="157"/>
        <v>FJLY001Perjeta</v>
      </c>
      <c r="B153" s="3" t="s">
        <v>550</v>
      </c>
      <c r="C153" s="3" t="s">
        <v>551</v>
      </c>
      <c r="D153" s="3" t="s">
        <v>7</v>
      </c>
      <c r="E153" s="3" t="s">
        <v>60</v>
      </c>
      <c r="F153" s="3" t="s">
        <v>61</v>
      </c>
      <c r="G153" s="3" t="s">
        <v>62</v>
      </c>
      <c r="H153" s="3" t="s">
        <v>61</v>
      </c>
      <c r="I153" s="3" t="s">
        <v>62</v>
      </c>
      <c r="J153" s="3" t="s">
        <v>562</v>
      </c>
      <c r="K153" s="3" t="s">
        <v>541</v>
      </c>
      <c r="L153" s="3" t="s">
        <v>1047</v>
      </c>
      <c r="M153" s="3" t="s">
        <v>545</v>
      </c>
      <c r="N153" s="3" t="s">
        <v>16</v>
      </c>
      <c r="O153" s="3" t="s">
        <v>16</v>
      </c>
      <c r="P153" s="3">
        <v>3985.87</v>
      </c>
      <c r="Q153" s="54">
        <v>34.185011377391135</v>
      </c>
      <c r="R153" s="54">
        <v>28.876592600476215</v>
      </c>
      <c r="S153" s="54">
        <v>43.828628372006321</v>
      </c>
      <c r="T153" s="54">
        <v>26.48436425930727</v>
      </c>
      <c r="U153" s="54">
        <v>32.144878835182908</v>
      </c>
      <c r="V153" s="54">
        <v>36.891295359158768</v>
      </c>
      <c r="W153" s="54">
        <v>106.89023234987367</v>
      </c>
      <c r="X153" s="54">
        <v>95.520538453648953</v>
      </c>
      <c r="Y153" s="54">
        <v>202.41077080352261</v>
      </c>
      <c r="Z153" s="54">
        <v>57</v>
      </c>
      <c r="AA153" s="54">
        <v>40</v>
      </c>
      <c r="AB153" s="54">
        <v>45</v>
      </c>
      <c r="AC153" s="54">
        <v>27</v>
      </c>
      <c r="AD153" s="54">
        <v>0</v>
      </c>
      <c r="AE153" s="54">
        <v>0</v>
      </c>
      <c r="AF153" s="54">
        <f t="shared" si="158"/>
        <v>142</v>
      </c>
      <c r="AG153" s="54">
        <f t="shared" si="159"/>
        <v>27</v>
      </c>
      <c r="AH153" s="54">
        <f t="shared" si="160"/>
        <v>169</v>
      </c>
      <c r="AI153" s="54">
        <v>136257.01129880201</v>
      </c>
      <c r="AJ153" s="54">
        <v>115098.34414846014</v>
      </c>
      <c r="AK153" s="54">
        <v>174695.21496912887</v>
      </c>
      <c r="AL153" s="54">
        <v>105563.23297024507</v>
      </c>
      <c r="AM153" s="54">
        <v>128125.3082027905</v>
      </c>
      <c r="AN153" s="54">
        <v>147043.90743321017</v>
      </c>
      <c r="AO153" s="54">
        <v>426050.57041639101</v>
      </c>
      <c r="AP153" s="54">
        <v>380732.44860624574</v>
      </c>
      <c r="AQ153" s="54">
        <v>806783.01902263681</v>
      </c>
      <c r="AR153" s="54">
        <f t="shared" si="161"/>
        <v>227194.59</v>
      </c>
      <c r="AS153" s="54">
        <f t="shared" si="162"/>
        <v>159434.79999999999</v>
      </c>
      <c r="AT153" s="54">
        <f t="shared" si="163"/>
        <v>179364.15</v>
      </c>
      <c r="AU153" s="54">
        <f t="shared" si="164"/>
        <v>107618.48999999999</v>
      </c>
      <c r="AV153" s="54">
        <f t="shared" si="165"/>
        <v>0</v>
      </c>
      <c r="AW153" s="54">
        <f t="shared" si="166"/>
        <v>0</v>
      </c>
      <c r="AX153" s="54">
        <f t="shared" si="167"/>
        <v>565993.54</v>
      </c>
      <c r="AY153" s="54">
        <f t="shared" si="168"/>
        <v>107618.48999999999</v>
      </c>
      <c r="AZ153" s="54">
        <f t="shared" si="169"/>
        <v>673612.03</v>
      </c>
      <c r="BA153" s="54">
        <f t="shared" si="153"/>
        <v>26.48436425930727</v>
      </c>
      <c r="BB153" s="54">
        <f t="shared" si="154"/>
        <v>27</v>
      </c>
      <c r="BC153" s="54"/>
      <c r="BD153" s="54"/>
      <c r="BE153" s="54">
        <f t="shared" si="170"/>
        <v>0</v>
      </c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>
        <f t="shared" si="171"/>
        <v>279010.89999999997</v>
      </c>
      <c r="BW153" s="54">
        <f t="shared" si="172"/>
        <v>693541.38</v>
      </c>
      <c r="BX153" s="54">
        <f t="shared" si="173"/>
        <v>773258.78</v>
      </c>
      <c r="BY153" s="54">
        <f t="shared" si="174"/>
        <v>174</v>
      </c>
      <c r="BZ153" s="54">
        <f t="shared" si="175"/>
        <v>194</v>
      </c>
      <c r="CA153" s="54">
        <v>0</v>
      </c>
      <c r="CB153" s="54">
        <f t="shared" si="176"/>
        <v>88</v>
      </c>
      <c r="CC153" s="54">
        <f t="shared" si="177"/>
        <v>70</v>
      </c>
      <c r="CD153" s="54">
        <v>88</v>
      </c>
      <c r="CE153" s="54">
        <v>84</v>
      </c>
      <c r="CF153" s="54">
        <v>84</v>
      </c>
      <c r="CG153" s="54">
        <v>76</v>
      </c>
      <c r="CH153" s="54">
        <v>70</v>
      </c>
      <c r="CI153" s="54">
        <v>70</v>
      </c>
      <c r="CJ153" s="54">
        <v>61</v>
      </c>
      <c r="CK153" s="54">
        <v>60</v>
      </c>
      <c r="CL153" s="54">
        <v>53</v>
      </c>
      <c r="CM153" s="54">
        <v>60</v>
      </c>
      <c r="CN153" s="54">
        <v>53</v>
      </c>
      <c r="CO153" s="54">
        <v>81</v>
      </c>
    </row>
    <row r="154" spans="1:93">
      <c r="A154" s="3" t="str">
        <f t="shared" si="157"/>
        <v>FJLY001Phesgo 10ml</v>
      </c>
      <c r="B154" s="3" t="s">
        <v>550</v>
      </c>
      <c r="C154" s="3" t="s">
        <v>551</v>
      </c>
      <c r="D154" s="3" t="s">
        <v>7</v>
      </c>
      <c r="E154" s="3" t="s">
        <v>60</v>
      </c>
      <c r="F154" s="3" t="s">
        <v>61</v>
      </c>
      <c r="G154" s="3" t="s">
        <v>62</v>
      </c>
      <c r="H154" s="3" t="s">
        <v>61</v>
      </c>
      <c r="I154" s="3" t="s">
        <v>62</v>
      </c>
      <c r="J154" s="3" t="s">
        <v>562</v>
      </c>
      <c r="K154" s="3" t="s">
        <v>541</v>
      </c>
      <c r="L154" s="3" t="s">
        <v>1047</v>
      </c>
      <c r="M154" s="3" t="s">
        <v>545</v>
      </c>
      <c r="N154" s="3" t="s">
        <v>17</v>
      </c>
      <c r="O154" s="3" t="s">
        <v>18</v>
      </c>
      <c r="P154" s="3">
        <v>6232.07</v>
      </c>
      <c r="Q154" s="54">
        <v>7.0200531039285501</v>
      </c>
      <c r="R154" s="54">
        <v>6.3868521708292763</v>
      </c>
      <c r="S154" s="54">
        <v>10.125458093328541</v>
      </c>
      <c r="T154" s="54">
        <v>8.7039815832283658</v>
      </c>
      <c r="U154" s="54">
        <v>7.8738147836288759</v>
      </c>
      <c r="V154" s="54">
        <v>10.670118353229345</v>
      </c>
      <c r="W154" s="54">
        <v>23.532363368086365</v>
      </c>
      <c r="X154" s="54">
        <v>27.247914720086587</v>
      </c>
      <c r="Y154" s="54">
        <v>50.780278088172949</v>
      </c>
      <c r="Z154" s="54">
        <v>9</v>
      </c>
      <c r="AA154" s="54">
        <v>17</v>
      </c>
      <c r="AB154" s="54">
        <v>21</v>
      </c>
      <c r="AC154" s="54">
        <v>5</v>
      </c>
      <c r="AD154" s="54">
        <v>0</v>
      </c>
      <c r="AE154" s="54">
        <v>0</v>
      </c>
      <c r="AF154" s="54">
        <f t="shared" si="158"/>
        <v>47</v>
      </c>
      <c r="AG154" s="54">
        <f t="shared" si="159"/>
        <v>5</v>
      </c>
      <c r="AH154" s="54">
        <f t="shared" si="160"/>
        <v>52</v>
      </c>
      <c r="AI154" s="54">
        <v>43749.462347399996</v>
      </c>
      <c r="AJ154" s="54">
        <v>39803.309808260005</v>
      </c>
      <c r="AK154" s="54">
        <v>63102.563619690001</v>
      </c>
      <c r="AL154" s="54">
        <v>54243.822505390002</v>
      </c>
      <c r="AM154" s="54">
        <v>49070.164898610004</v>
      </c>
      <c r="AN154" s="54">
        <v>66496.924485609998</v>
      </c>
      <c r="AO154" s="54">
        <v>146655.33577534999</v>
      </c>
      <c r="AP154" s="54">
        <v>169810.91188961</v>
      </c>
      <c r="AQ154" s="54">
        <v>316466.24766495998</v>
      </c>
      <c r="AR154" s="54">
        <f t="shared" si="161"/>
        <v>56088.63</v>
      </c>
      <c r="AS154" s="54">
        <f t="shared" si="162"/>
        <v>105945.19</v>
      </c>
      <c r="AT154" s="54">
        <f t="shared" si="163"/>
        <v>130873.47</v>
      </c>
      <c r="AU154" s="54">
        <f t="shared" si="164"/>
        <v>31160.35</v>
      </c>
      <c r="AV154" s="54">
        <f t="shared" si="165"/>
        <v>0</v>
      </c>
      <c r="AW154" s="54">
        <f t="shared" si="166"/>
        <v>0</v>
      </c>
      <c r="AX154" s="54">
        <f t="shared" si="167"/>
        <v>292907.29000000004</v>
      </c>
      <c r="AY154" s="54">
        <f t="shared" si="168"/>
        <v>31160.35</v>
      </c>
      <c r="AZ154" s="54">
        <f t="shared" si="169"/>
        <v>324067.64</v>
      </c>
      <c r="BA154" s="54">
        <f t="shared" si="153"/>
        <v>8.7039815832283658</v>
      </c>
      <c r="BB154" s="54">
        <f t="shared" si="154"/>
        <v>5</v>
      </c>
      <c r="BC154" s="54">
        <f>SUM(CJ154:CL154)</f>
        <v>1</v>
      </c>
      <c r="BD154" s="54">
        <f>SUM(CM154:CO154)</f>
        <v>12</v>
      </c>
      <c r="BE154" s="54">
        <f t="shared" si="170"/>
        <v>52</v>
      </c>
      <c r="BF154" s="54">
        <f t="shared" ref="BF154:BK154" si="196">Z154</f>
        <v>9</v>
      </c>
      <c r="BG154" s="54">
        <f t="shared" si="196"/>
        <v>17</v>
      </c>
      <c r="BH154" s="54">
        <f t="shared" si="196"/>
        <v>21</v>
      </c>
      <c r="BI154" s="54">
        <f t="shared" si="196"/>
        <v>5</v>
      </c>
      <c r="BJ154" s="54">
        <f t="shared" si="196"/>
        <v>0</v>
      </c>
      <c r="BK154" s="54">
        <f t="shared" si="196"/>
        <v>0</v>
      </c>
      <c r="BL154" s="54">
        <v>0</v>
      </c>
      <c r="BM154" s="54">
        <v>0.66666666666666663</v>
      </c>
      <c r="BN154" s="54">
        <f t="shared" ref="BN154:BN155" si="197">AVERAGE(BP154:BR154)</f>
        <v>0.66666666666666663</v>
      </c>
      <c r="BO154" s="54">
        <f t="shared" ref="BO154:BO155" si="198">SUM(BS154:BU154)/1</f>
        <v>0</v>
      </c>
      <c r="BP154" s="54">
        <v>2</v>
      </c>
      <c r="BQ154" s="54">
        <v>0</v>
      </c>
      <c r="BR154" s="54">
        <v>0</v>
      </c>
      <c r="BS154" s="54">
        <v>0</v>
      </c>
      <c r="BT154" s="54">
        <v>0</v>
      </c>
      <c r="BU154" s="54">
        <v>0</v>
      </c>
      <c r="BV154" s="54">
        <f t="shared" si="171"/>
        <v>10386.783333333333</v>
      </c>
      <c r="BW154" s="54">
        <f t="shared" si="172"/>
        <v>6232.07</v>
      </c>
      <c r="BX154" s="54">
        <f t="shared" si="173"/>
        <v>74784.84</v>
      </c>
      <c r="BY154" s="54">
        <f t="shared" si="174"/>
        <v>1</v>
      </c>
      <c r="BZ154" s="54">
        <f t="shared" si="175"/>
        <v>12</v>
      </c>
      <c r="CA154" s="54">
        <v>88</v>
      </c>
      <c r="CB154" s="54">
        <f t="shared" si="176"/>
        <v>7</v>
      </c>
      <c r="CC154" s="54">
        <f t="shared" si="177"/>
        <v>1.6666666666666667</v>
      </c>
      <c r="CD154" s="54">
        <v>0</v>
      </c>
      <c r="CE154" s="54">
        <v>0</v>
      </c>
      <c r="CF154" s="54">
        <v>1</v>
      </c>
      <c r="CG154" s="54">
        <v>2</v>
      </c>
      <c r="CH154" s="54">
        <v>0</v>
      </c>
      <c r="CI154" s="54">
        <v>4</v>
      </c>
      <c r="CJ154" s="54">
        <v>0</v>
      </c>
      <c r="CK154" s="54">
        <v>0</v>
      </c>
      <c r="CL154" s="54">
        <v>1</v>
      </c>
      <c r="CM154" s="54">
        <v>1</v>
      </c>
      <c r="CN154" s="54">
        <v>4</v>
      </c>
      <c r="CO154" s="54">
        <v>7</v>
      </c>
    </row>
    <row r="155" spans="1:93">
      <c r="A155" s="3" t="str">
        <f t="shared" si="157"/>
        <v>FJLY001Phesgo 15ml</v>
      </c>
      <c r="B155" s="3" t="s">
        <v>550</v>
      </c>
      <c r="C155" s="3" t="s">
        <v>551</v>
      </c>
      <c r="D155" s="3" t="s">
        <v>7</v>
      </c>
      <c r="E155" s="3" t="s">
        <v>60</v>
      </c>
      <c r="F155" s="3" t="s">
        <v>61</v>
      </c>
      <c r="G155" s="3" t="s">
        <v>62</v>
      </c>
      <c r="H155" s="3" t="s">
        <v>61</v>
      </c>
      <c r="I155" s="3" t="s">
        <v>62</v>
      </c>
      <c r="J155" s="3" t="s">
        <v>562</v>
      </c>
      <c r="K155" s="3" t="s">
        <v>541</v>
      </c>
      <c r="L155" s="3" t="s">
        <v>1047</v>
      </c>
      <c r="M155" s="3" t="s">
        <v>545</v>
      </c>
      <c r="N155" s="3" t="s">
        <v>17</v>
      </c>
      <c r="O155" s="3" t="s">
        <v>19</v>
      </c>
      <c r="P155" s="3">
        <v>8489.27</v>
      </c>
      <c r="Q155" s="54">
        <v>1</v>
      </c>
      <c r="R155" s="54">
        <v>1</v>
      </c>
      <c r="S155" s="54">
        <v>1</v>
      </c>
      <c r="T155" s="54">
        <v>1</v>
      </c>
      <c r="U155" s="54">
        <v>1</v>
      </c>
      <c r="V155" s="54">
        <v>1</v>
      </c>
      <c r="W155" s="54">
        <v>3</v>
      </c>
      <c r="X155" s="54">
        <v>3</v>
      </c>
      <c r="Y155" s="54">
        <v>6</v>
      </c>
      <c r="Z155" s="54">
        <v>2</v>
      </c>
      <c r="AA155" s="54">
        <v>2</v>
      </c>
      <c r="AB155" s="54">
        <v>1</v>
      </c>
      <c r="AC155" s="54">
        <v>0</v>
      </c>
      <c r="AD155" s="54">
        <v>0</v>
      </c>
      <c r="AE155" s="54">
        <v>0</v>
      </c>
      <c r="AF155" s="54">
        <f t="shared" si="158"/>
        <v>5</v>
      </c>
      <c r="AG155" s="54">
        <f t="shared" si="159"/>
        <v>0</v>
      </c>
      <c r="AH155" s="54">
        <f t="shared" si="160"/>
        <v>5</v>
      </c>
      <c r="AI155" s="54">
        <v>8489.27</v>
      </c>
      <c r="AJ155" s="54">
        <v>8489.27</v>
      </c>
      <c r="AK155" s="54">
        <v>8489.27</v>
      </c>
      <c r="AL155" s="54">
        <v>8489.27</v>
      </c>
      <c r="AM155" s="54">
        <v>8489.27</v>
      </c>
      <c r="AN155" s="54">
        <v>8489.27</v>
      </c>
      <c r="AO155" s="54">
        <v>25467.81</v>
      </c>
      <c r="AP155" s="54">
        <v>25467.81</v>
      </c>
      <c r="AQ155" s="54">
        <v>50935.62</v>
      </c>
      <c r="AR155" s="54">
        <f t="shared" si="161"/>
        <v>16978.54</v>
      </c>
      <c r="AS155" s="54">
        <f t="shared" si="162"/>
        <v>16978.54</v>
      </c>
      <c r="AT155" s="54">
        <f t="shared" si="163"/>
        <v>8489.27</v>
      </c>
      <c r="AU155" s="54">
        <f t="shared" si="164"/>
        <v>0</v>
      </c>
      <c r="AV155" s="54">
        <f t="shared" si="165"/>
        <v>0</v>
      </c>
      <c r="AW155" s="54">
        <f t="shared" si="166"/>
        <v>0</v>
      </c>
      <c r="AX155" s="54">
        <f t="shared" si="167"/>
        <v>42446.350000000006</v>
      </c>
      <c r="AY155" s="54">
        <f t="shared" si="168"/>
        <v>0</v>
      </c>
      <c r="AZ155" s="54">
        <f t="shared" si="169"/>
        <v>42446.350000000006</v>
      </c>
      <c r="BA155" s="54">
        <f t="shared" si="153"/>
        <v>1</v>
      </c>
      <c r="BB155" s="54">
        <f t="shared" si="154"/>
        <v>0</v>
      </c>
      <c r="BC155" s="54">
        <f>SUM(CJ155:CL155)*2</f>
        <v>2</v>
      </c>
      <c r="BD155" s="54">
        <f>SUM(CM155:CO155)*2</f>
        <v>4</v>
      </c>
      <c r="BE155" s="54">
        <f t="shared" si="170"/>
        <v>10</v>
      </c>
      <c r="BF155" s="54">
        <f t="shared" ref="BF155:BK155" si="199">Z155*2</f>
        <v>4</v>
      </c>
      <c r="BG155" s="54">
        <f t="shared" si="199"/>
        <v>4</v>
      </c>
      <c r="BH155" s="54">
        <f t="shared" si="199"/>
        <v>2</v>
      </c>
      <c r="BI155" s="54">
        <f t="shared" si="199"/>
        <v>0</v>
      </c>
      <c r="BJ155" s="54">
        <f t="shared" si="199"/>
        <v>0</v>
      </c>
      <c r="BK155" s="54">
        <f t="shared" si="199"/>
        <v>0</v>
      </c>
      <c r="BL155" s="54">
        <v>0.66666666666666663</v>
      </c>
      <c r="BM155" s="54">
        <v>0.66666666666666663</v>
      </c>
      <c r="BN155" s="54">
        <f t="shared" si="197"/>
        <v>1</v>
      </c>
      <c r="BO155" s="54">
        <f t="shared" si="198"/>
        <v>0</v>
      </c>
      <c r="BP155" s="54">
        <v>1</v>
      </c>
      <c r="BQ155" s="54">
        <v>1</v>
      </c>
      <c r="BR155" s="54">
        <v>1</v>
      </c>
      <c r="BS155" s="54">
        <v>0</v>
      </c>
      <c r="BT155" s="54">
        <v>0</v>
      </c>
      <c r="BU155" s="54">
        <v>0</v>
      </c>
      <c r="BV155" s="54">
        <f t="shared" si="171"/>
        <v>2829.7566666666667</v>
      </c>
      <c r="BW155" s="54">
        <f t="shared" si="172"/>
        <v>8489.27</v>
      </c>
      <c r="BX155" s="54">
        <f t="shared" si="173"/>
        <v>16978.54</v>
      </c>
      <c r="BY155" s="54">
        <f t="shared" si="174"/>
        <v>1</v>
      </c>
      <c r="BZ155" s="54">
        <f t="shared" si="175"/>
        <v>2</v>
      </c>
      <c r="CA155" s="54">
        <v>0</v>
      </c>
      <c r="CB155" s="54">
        <f t="shared" si="176"/>
        <v>2</v>
      </c>
      <c r="CC155" s="54">
        <f t="shared" si="177"/>
        <v>0.33333333333333331</v>
      </c>
      <c r="CD155" s="54">
        <v>0</v>
      </c>
      <c r="CE155" s="54">
        <v>0</v>
      </c>
      <c r="CF155" s="54">
        <v>1</v>
      </c>
      <c r="CG155" s="54">
        <v>0</v>
      </c>
      <c r="CH155" s="54">
        <v>0</v>
      </c>
      <c r="CI155" s="54">
        <v>0</v>
      </c>
      <c r="CJ155" s="54">
        <v>0</v>
      </c>
      <c r="CK155" s="54">
        <v>0</v>
      </c>
      <c r="CL155" s="54">
        <v>1</v>
      </c>
      <c r="CM155" s="54">
        <v>0</v>
      </c>
      <c r="CN155" s="54">
        <v>0</v>
      </c>
      <c r="CO155" s="54">
        <v>2</v>
      </c>
    </row>
    <row r="156" spans="1:93">
      <c r="A156" s="3" t="str">
        <f t="shared" si="157"/>
        <v>FJLY002Herceptin IV</v>
      </c>
      <c r="B156" s="3" t="s">
        <v>550</v>
      </c>
      <c r="C156" s="3" t="s">
        <v>551</v>
      </c>
      <c r="D156" s="3" t="s">
        <v>7</v>
      </c>
      <c r="E156" s="3" t="s">
        <v>60</v>
      </c>
      <c r="F156" s="3" t="s">
        <v>63</v>
      </c>
      <c r="G156" s="3" t="s">
        <v>64</v>
      </c>
      <c r="H156" s="3" t="s">
        <v>63</v>
      </c>
      <c r="I156" s="3" t="s">
        <v>64</v>
      </c>
      <c r="J156" s="3" t="s">
        <v>562</v>
      </c>
      <c r="K156" s="3" t="s">
        <v>541</v>
      </c>
      <c r="L156" s="3"/>
      <c r="M156" s="3" t="s">
        <v>545</v>
      </c>
      <c r="N156" s="3" t="s">
        <v>11</v>
      </c>
      <c r="O156" s="3" t="s">
        <v>11</v>
      </c>
      <c r="P156" s="3">
        <v>4535.5</v>
      </c>
      <c r="Q156" s="54">
        <v>0.70157083680148258</v>
      </c>
      <c r="R156" s="54">
        <v>0.50260896330953209</v>
      </c>
      <c r="S156" s="54">
        <v>0.46754045083056117</v>
      </c>
      <c r="T156" s="54">
        <v>0.33014943308097938</v>
      </c>
      <c r="U156" s="54">
        <v>0.30081185494618257</v>
      </c>
      <c r="V156" s="54">
        <v>0.52368300417315694</v>
      </c>
      <c r="W156" s="54">
        <v>1.6717202509415758</v>
      </c>
      <c r="X156" s="54">
        <v>1.1546442922003188</v>
      </c>
      <c r="Y156" s="54">
        <v>2.8263645431418949</v>
      </c>
      <c r="Z156" s="54">
        <v>0</v>
      </c>
      <c r="AA156" s="54">
        <v>0</v>
      </c>
      <c r="AB156" s="54">
        <v>0</v>
      </c>
      <c r="AC156" s="54">
        <v>0</v>
      </c>
      <c r="AD156" s="54">
        <v>0</v>
      </c>
      <c r="AE156" s="54">
        <v>0</v>
      </c>
      <c r="AF156" s="54">
        <f t="shared" si="158"/>
        <v>0</v>
      </c>
      <c r="AG156" s="54">
        <f t="shared" si="159"/>
        <v>0</v>
      </c>
      <c r="AH156" s="54">
        <f t="shared" si="160"/>
        <v>0</v>
      </c>
      <c r="AI156" s="54">
        <v>3181.9745303131244</v>
      </c>
      <c r="AJ156" s="54">
        <v>2279.5829530903829</v>
      </c>
      <c r="AK156" s="54">
        <v>2120.5297147420101</v>
      </c>
      <c r="AL156" s="54">
        <v>1497.3927537387819</v>
      </c>
      <c r="AM156" s="54">
        <v>1364.3321681084112</v>
      </c>
      <c r="AN156" s="54">
        <v>2375.1642654273533</v>
      </c>
      <c r="AO156" s="54">
        <v>7582.0871981455166</v>
      </c>
      <c r="AP156" s="54">
        <v>5236.8891872745462</v>
      </c>
      <c r="AQ156" s="54">
        <v>12818.976385420063</v>
      </c>
      <c r="AR156" s="54">
        <f t="shared" si="161"/>
        <v>0</v>
      </c>
      <c r="AS156" s="54">
        <f t="shared" si="162"/>
        <v>0</v>
      </c>
      <c r="AT156" s="54">
        <f t="shared" si="163"/>
        <v>0</v>
      </c>
      <c r="AU156" s="54">
        <f t="shared" si="164"/>
        <v>0</v>
      </c>
      <c r="AV156" s="54">
        <f t="shared" si="165"/>
        <v>0</v>
      </c>
      <c r="AW156" s="54">
        <f t="shared" si="166"/>
        <v>0</v>
      </c>
      <c r="AX156" s="54">
        <f t="shared" si="167"/>
        <v>0</v>
      </c>
      <c r="AY156" s="54">
        <f t="shared" si="168"/>
        <v>0</v>
      </c>
      <c r="AZ156" s="54">
        <f t="shared" si="169"/>
        <v>0</v>
      </c>
      <c r="BA156" s="54">
        <f t="shared" si="153"/>
        <v>0.33014943308097938</v>
      </c>
      <c r="BB156" s="54">
        <f t="shared" si="154"/>
        <v>0</v>
      </c>
      <c r="BC156" s="54"/>
      <c r="BD156" s="54"/>
      <c r="BE156" s="54">
        <f t="shared" si="170"/>
        <v>0</v>
      </c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>
        <f t="shared" si="171"/>
        <v>0</v>
      </c>
      <c r="BW156" s="54">
        <f t="shared" si="172"/>
        <v>0</v>
      </c>
      <c r="BX156" s="54">
        <f t="shared" si="173"/>
        <v>0</v>
      </c>
      <c r="BY156" s="54">
        <f t="shared" si="174"/>
        <v>0</v>
      </c>
      <c r="BZ156" s="54">
        <f t="shared" si="175"/>
        <v>0</v>
      </c>
      <c r="CA156" s="54">
        <v>0</v>
      </c>
      <c r="CB156" s="54">
        <f t="shared" si="176"/>
        <v>0</v>
      </c>
      <c r="CC156" s="54">
        <f t="shared" si="177"/>
        <v>0</v>
      </c>
      <c r="CD156" s="54">
        <v>0</v>
      </c>
      <c r="CE156" s="54">
        <v>0</v>
      </c>
      <c r="CF156" s="54">
        <v>0</v>
      </c>
      <c r="CG156" s="54">
        <v>0</v>
      </c>
      <c r="CH156" s="54">
        <v>0</v>
      </c>
      <c r="CI156" s="54">
        <v>0</v>
      </c>
      <c r="CJ156" s="54">
        <v>0</v>
      </c>
      <c r="CK156" s="54">
        <v>0</v>
      </c>
      <c r="CL156" s="54">
        <v>0</v>
      </c>
      <c r="CM156" s="54">
        <v>0</v>
      </c>
      <c r="CN156" s="54">
        <v>0</v>
      </c>
      <c r="CO156" s="54">
        <v>0</v>
      </c>
    </row>
    <row r="157" spans="1:93">
      <c r="A157" s="3" t="str">
        <f t="shared" si="157"/>
        <v>FJLY002Herceptin SC</v>
      </c>
      <c r="B157" s="3" t="s">
        <v>550</v>
      </c>
      <c r="C157" s="3" t="s">
        <v>551</v>
      </c>
      <c r="D157" s="3" t="s">
        <v>7</v>
      </c>
      <c r="E157" s="3" t="s">
        <v>60</v>
      </c>
      <c r="F157" s="3" t="s">
        <v>63</v>
      </c>
      <c r="G157" s="3" t="s">
        <v>64</v>
      </c>
      <c r="H157" s="3" t="s">
        <v>63</v>
      </c>
      <c r="I157" s="3" t="s">
        <v>64</v>
      </c>
      <c r="J157" s="3" t="s">
        <v>562</v>
      </c>
      <c r="K157" s="3" t="s">
        <v>541</v>
      </c>
      <c r="L157" s="3"/>
      <c r="M157" s="3" t="s">
        <v>545</v>
      </c>
      <c r="N157" s="3" t="s">
        <v>12</v>
      </c>
      <c r="O157" s="3" t="s">
        <v>12</v>
      </c>
      <c r="P157" s="3">
        <v>3444.49</v>
      </c>
      <c r="Q157" s="54">
        <v>2.8222323088288723</v>
      </c>
      <c r="R157" s="54">
        <v>2.6148624424518681</v>
      </c>
      <c r="S157" s="54">
        <v>3.9663047486397622</v>
      </c>
      <c r="T157" s="54">
        <v>4.0597655204562901</v>
      </c>
      <c r="U157" s="54">
        <v>3.6553395024048561</v>
      </c>
      <c r="V157" s="54">
        <v>4.8112070596402168</v>
      </c>
      <c r="W157" s="54">
        <v>9.4033994999205035</v>
      </c>
      <c r="X157" s="54">
        <v>12.526312082501363</v>
      </c>
      <c r="Y157" s="54">
        <v>21.929711582421866</v>
      </c>
      <c r="Z157" s="54">
        <v>3</v>
      </c>
      <c r="AA157" s="54">
        <v>9</v>
      </c>
      <c r="AB157" s="54">
        <v>1</v>
      </c>
      <c r="AC157" s="54">
        <v>6</v>
      </c>
      <c r="AD157" s="54">
        <v>0</v>
      </c>
      <c r="AE157" s="54">
        <v>0</v>
      </c>
      <c r="AF157" s="54">
        <f t="shared" si="158"/>
        <v>13</v>
      </c>
      <c r="AG157" s="54">
        <f t="shared" si="159"/>
        <v>6</v>
      </c>
      <c r="AH157" s="54">
        <f t="shared" si="160"/>
        <v>19</v>
      </c>
      <c r="AI157" s="54">
        <v>9721.1509654379624</v>
      </c>
      <c r="AJ157" s="54">
        <v>9006.8675344010353</v>
      </c>
      <c r="AK157" s="54">
        <v>13661.897043642175</v>
      </c>
      <c r="AL157" s="54">
        <v>13983.821737556489</v>
      </c>
      <c r="AM157" s="54">
        <v>12590.780362638503</v>
      </c>
      <c r="AN157" s="54">
        <v>16572.15460486013</v>
      </c>
      <c r="AO157" s="54">
        <v>32389.915543481169</v>
      </c>
      <c r="AP157" s="54">
        <v>43146.756705055122</v>
      </c>
      <c r="AQ157" s="54">
        <v>75536.672248536284</v>
      </c>
      <c r="AR157" s="54">
        <f t="shared" si="161"/>
        <v>10333.469999999999</v>
      </c>
      <c r="AS157" s="54">
        <f t="shared" si="162"/>
        <v>31000.409999999996</v>
      </c>
      <c r="AT157" s="54">
        <f t="shared" si="163"/>
        <v>3444.49</v>
      </c>
      <c r="AU157" s="54">
        <f t="shared" si="164"/>
        <v>20666.939999999999</v>
      </c>
      <c r="AV157" s="54">
        <f t="shared" si="165"/>
        <v>0</v>
      </c>
      <c r="AW157" s="54">
        <f t="shared" si="166"/>
        <v>0</v>
      </c>
      <c r="AX157" s="54">
        <f t="shared" si="167"/>
        <v>44778.369999999995</v>
      </c>
      <c r="AY157" s="54">
        <f t="shared" si="168"/>
        <v>20666.939999999999</v>
      </c>
      <c r="AZ157" s="54">
        <f t="shared" si="169"/>
        <v>65445.31</v>
      </c>
      <c r="BA157" s="54">
        <f t="shared" si="153"/>
        <v>4.0597655204562901</v>
      </c>
      <c r="BB157" s="54">
        <f t="shared" si="154"/>
        <v>6</v>
      </c>
      <c r="BC157" s="54"/>
      <c r="BD157" s="54"/>
      <c r="BE157" s="54">
        <f t="shared" si="170"/>
        <v>0</v>
      </c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>
        <f t="shared" si="171"/>
        <v>12342.755833333333</v>
      </c>
      <c r="BW157" s="54">
        <f t="shared" si="172"/>
        <v>31000.409999999996</v>
      </c>
      <c r="BX157" s="54">
        <f t="shared" si="173"/>
        <v>31000.409999999996</v>
      </c>
      <c r="BY157" s="54">
        <f t="shared" si="174"/>
        <v>9</v>
      </c>
      <c r="BZ157" s="54">
        <f t="shared" si="175"/>
        <v>9</v>
      </c>
      <c r="CA157" s="54">
        <v>0</v>
      </c>
      <c r="CB157" s="54">
        <f t="shared" si="176"/>
        <v>6</v>
      </c>
      <c r="CC157" s="54">
        <f t="shared" si="177"/>
        <v>3.5833333333333335</v>
      </c>
      <c r="CD157" s="54">
        <v>6</v>
      </c>
      <c r="CE157" s="54">
        <v>3</v>
      </c>
      <c r="CF157" s="54">
        <v>4</v>
      </c>
      <c r="CG157" s="54">
        <v>5</v>
      </c>
      <c r="CH157" s="54">
        <v>5</v>
      </c>
      <c r="CI157" s="54">
        <v>2</v>
      </c>
      <c r="CJ157" s="54">
        <v>5</v>
      </c>
      <c r="CK157" s="54">
        <v>3</v>
      </c>
      <c r="CL157" s="54">
        <v>1</v>
      </c>
      <c r="CM157" s="54">
        <v>6</v>
      </c>
      <c r="CN157" s="54">
        <v>2</v>
      </c>
      <c r="CO157" s="54">
        <v>1</v>
      </c>
    </row>
    <row r="158" spans="1:93">
      <c r="A158" s="3" t="str">
        <f t="shared" si="157"/>
        <v>FJLY002Itovebi 3mg</v>
      </c>
      <c r="B158" s="3" t="s">
        <v>550</v>
      </c>
      <c r="C158" s="3" t="s">
        <v>551</v>
      </c>
      <c r="D158" s="3" t="s">
        <v>7</v>
      </c>
      <c r="E158" s="3" t="s">
        <v>60</v>
      </c>
      <c r="F158" s="3" t="s">
        <v>63</v>
      </c>
      <c r="G158" s="3" t="s">
        <v>64</v>
      </c>
      <c r="H158" s="3" t="s">
        <v>63</v>
      </c>
      <c r="I158" s="3" t="s">
        <v>64</v>
      </c>
      <c r="J158" s="3" t="s">
        <v>562</v>
      </c>
      <c r="K158" s="3" t="s">
        <v>541</v>
      </c>
      <c r="L158" s="3"/>
      <c r="M158" s="3" t="s">
        <v>545</v>
      </c>
      <c r="N158" s="3" t="s">
        <v>13</v>
      </c>
      <c r="O158" s="3" t="s">
        <v>14</v>
      </c>
      <c r="P158" s="3">
        <v>3566.02</v>
      </c>
      <c r="Q158" s="54">
        <v>7.5423782997919166E-8</v>
      </c>
      <c r="R158" s="54">
        <v>8.6118364644595899E-8</v>
      </c>
      <c r="S158" s="54">
        <v>1.7430625086372233E-7</v>
      </c>
      <c r="T158" s="54">
        <v>1.7644957539816278E-7</v>
      </c>
      <c r="U158" s="54">
        <v>2.1451535630448561E-7</v>
      </c>
      <c r="V158" s="54">
        <v>2.7318666979111423E-7</v>
      </c>
      <c r="W158" s="54">
        <v>3.3584839850623739E-7</v>
      </c>
      <c r="X158" s="54">
        <v>6.6415160149376262E-7</v>
      </c>
      <c r="Y158" s="54">
        <v>9.9999999999999995E-7</v>
      </c>
      <c r="Z158" s="54">
        <v>0</v>
      </c>
      <c r="AA158" s="54">
        <v>0</v>
      </c>
      <c r="AB158" s="54">
        <v>0</v>
      </c>
      <c r="AC158" s="54">
        <v>0</v>
      </c>
      <c r="AD158" s="54">
        <v>0</v>
      </c>
      <c r="AE158" s="54">
        <v>0</v>
      </c>
      <c r="AF158" s="54">
        <f t="shared" si="158"/>
        <v>0</v>
      </c>
      <c r="AG158" s="54">
        <f t="shared" si="159"/>
        <v>0</v>
      </c>
      <c r="AH158" s="54">
        <f t="shared" si="160"/>
        <v>0</v>
      </c>
      <c r="AI158" s="54">
        <v>2.6896271864623972E-4</v>
      </c>
      <c r="AJ158" s="54">
        <v>3.0709981068992184E-4</v>
      </c>
      <c r="AK158" s="54">
        <v>6.2157957670505104E-4</v>
      </c>
      <c r="AL158" s="54">
        <v>6.2922271486135634E-4</v>
      </c>
      <c r="AM158" s="54">
        <v>7.6496605088892172E-4</v>
      </c>
      <c r="AN158" s="54">
        <v>9.74189128208509E-4</v>
      </c>
      <c r="AO158" s="54">
        <v>1.1976421060412126E-3</v>
      </c>
      <c r="AP158" s="54">
        <v>2.3683778939587868E-3</v>
      </c>
      <c r="AQ158" s="54">
        <v>3.5660199999999996E-3</v>
      </c>
      <c r="AR158" s="54">
        <f t="shared" si="161"/>
        <v>0</v>
      </c>
      <c r="AS158" s="54">
        <f t="shared" si="162"/>
        <v>0</v>
      </c>
      <c r="AT158" s="54">
        <f t="shared" si="163"/>
        <v>0</v>
      </c>
      <c r="AU158" s="54">
        <f t="shared" si="164"/>
        <v>0</v>
      </c>
      <c r="AV158" s="54">
        <f t="shared" si="165"/>
        <v>0</v>
      </c>
      <c r="AW158" s="54">
        <f t="shared" si="166"/>
        <v>0</v>
      </c>
      <c r="AX158" s="54">
        <f t="shared" si="167"/>
        <v>0</v>
      </c>
      <c r="AY158" s="54">
        <f t="shared" si="168"/>
        <v>0</v>
      </c>
      <c r="AZ158" s="54">
        <f t="shared" si="169"/>
        <v>0</v>
      </c>
      <c r="BA158" s="54">
        <f t="shared" si="153"/>
        <v>1.7644957539816278E-7</v>
      </c>
      <c r="BB158" s="54">
        <f t="shared" si="154"/>
        <v>0</v>
      </c>
      <c r="BC158" s="54"/>
      <c r="BD158" s="54"/>
      <c r="BE158" s="54">
        <f t="shared" si="170"/>
        <v>0</v>
      </c>
      <c r="BF158" s="54"/>
      <c r="BG158" s="54"/>
      <c r="BH158" s="54"/>
      <c r="BI158" s="54"/>
      <c r="BJ158" s="54"/>
      <c r="BK158" s="54"/>
      <c r="BL158" s="54">
        <v>0</v>
      </c>
      <c r="BM158" s="54">
        <v>0</v>
      </c>
      <c r="BN158" s="54">
        <f t="shared" ref="BN158:BN159" si="200">AVERAGE(BP158:BR158)</f>
        <v>0</v>
      </c>
      <c r="BO158" s="54">
        <f t="shared" ref="BO158:BO159" si="201">SUM(BS158:BU158)/1</f>
        <v>0</v>
      </c>
      <c r="BP158" s="54">
        <v>0</v>
      </c>
      <c r="BQ158" s="54">
        <v>0</v>
      </c>
      <c r="BR158" s="54">
        <v>0</v>
      </c>
      <c r="BS158" s="54">
        <v>0</v>
      </c>
      <c r="BT158" s="54">
        <v>0</v>
      </c>
      <c r="BU158" s="54">
        <v>0</v>
      </c>
      <c r="BV158" s="54">
        <f t="shared" si="171"/>
        <v>0</v>
      </c>
      <c r="BW158" s="54">
        <f t="shared" si="172"/>
        <v>0</v>
      </c>
      <c r="BX158" s="54">
        <f t="shared" si="173"/>
        <v>0</v>
      </c>
      <c r="BY158" s="54">
        <f t="shared" si="174"/>
        <v>0</v>
      </c>
      <c r="BZ158" s="54">
        <f t="shared" si="175"/>
        <v>0</v>
      </c>
      <c r="CA158" s="54">
        <v>0</v>
      </c>
      <c r="CB158" s="54">
        <f t="shared" si="176"/>
        <v>0</v>
      </c>
      <c r="CC158" s="54">
        <f t="shared" si="177"/>
        <v>0</v>
      </c>
      <c r="CD158" s="54">
        <v>0</v>
      </c>
      <c r="CE158" s="54">
        <v>0</v>
      </c>
      <c r="CF158" s="54">
        <v>0</v>
      </c>
      <c r="CG158" s="54">
        <v>0</v>
      </c>
      <c r="CH158" s="54">
        <v>0</v>
      </c>
      <c r="CI158" s="54">
        <v>0</v>
      </c>
      <c r="CJ158" s="54">
        <v>0</v>
      </c>
      <c r="CK158" s="54">
        <v>0</v>
      </c>
      <c r="CL158" s="54">
        <v>0</v>
      </c>
      <c r="CM158" s="54">
        <v>0</v>
      </c>
      <c r="CN158" s="54">
        <v>0</v>
      </c>
      <c r="CO158" s="54">
        <v>0</v>
      </c>
    </row>
    <row r="159" spans="1:93">
      <c r="A159" s="3" t="str">
        <f t="shared" si="157"/>
        <v>FJLY002Itovebi 9mg</v>
      </c>
      <c r="B159" s="3" t="s">
        <v>550</v>
      </c>
      <c r="C159" s="3" t="s">
        <v>551</v>
      </c>
      <c r="D159" s="3" t="s">
        <v>7</v>
      </c>
      <c r="E159" s="3" t="s">
        <v>60</v>
      </c>
      <c r="F159" s="3" t="s">
        <v>63</v>
      </c>
      <c r="G159" s="3" t="s">
        <v>64</v>
      </c>
      <c r="H159" s="3" t="s">
        <v>63</v>
      </c>
      <c r="I159" s="3" t="s">
        <v>64</v>
      </c>
      <c r="J159" s="3" t="s">
        <v>562</v>
      </c>
      <c r="K159" s="3" t="s">
        <v>541</v>
      </c>
      <c r="L159" s="3"/>
      <c r="M159" s="3" t="s">
        <v>545</v>
      </c>
      <c r="N159" s="3" t="s">
        <v>13</v>
      </c>
      <c r="O159" s="3" t="s">
        <v>15</v>
      </c>
      <c r="P159" s="3">
        <v>10698.05</v>
      </c>
      <c r="Q159" s="54"/>
      <c r="R159" s="54"/>
      <c r="S159" s="54"/>
      <c r="T159" s="54"/>
      <c r="U159" s="54"/>
      <c r="V159" s="54"/>
      <c r="W159" s="54">
        <v>0</v>
      </c>
      <c r="X159" s="54">
        <v>0</v>
      </c>
      <c r="Y159" s="54">
        <v>0</v>
      </c>
      <c r="Z159" s="54">
        <v>0</v>
      </c>
      <c r="AA159" s="54">
        <v>0</v>
      </c>
      <c r="AB159" s="54">
        <v>0</v>
      </c>
      <c r="AC159" s="54">
        <v>0</v>
      </c>
      <c r="AD159" s="54">
        <v>0</v>
      </c>
      <c r="AE159" s="54">
        <v>0</v>
      </c>
      <c r="AF159" s="54">
        <f t="shared" si="158"/>
        <v>0</v>
      </c>
      <c r="AG159" s="54">
        <f t="shared" si="159"/>
        <v>0</v>
      </c>
      <c r="AH159" s="54">
        <f t="shared" si="160"/>
        <v>0</v>
      </c>
      <c r="AI159" s="54"/>
      <c r="AJ159" s="54"/>
      <c r="AK159" s="54"/>
      <c r="AL159" s="54"/>
      <c r="AM159" s="54"/>
      <c r="AN159" s="54"/>
      <c r="AO159" s="54">
        <v>0</v>
      </c>
      <c r="AP159" s="54">
        <v>0</v>
      </c>
      <c r="AQ159" s="54">
        <v>0</v>
      </c>
      <c r="AR159" s="54">
        <f t="shared" si="161"/>
        <v>0</v>
      </c>
      <c r="AS159" s="54">
        <f t="shared" si="162"/>
        <v>0</v>
      </c>
      <c r="AT159" s="54">
        <f t="shared" si="163"/>
        <v>0</v>
      </c>
      <c r="AU159" s="54">
        <f t="shared" si="164"/>
        <v>0</v>
      </c>
      <c r="AV159" s="54">
        <f t="shared" si="165"/>
        <v>0</v>
      </c>
      <c r="AW159" s="54">
        <f t="shared" si="166"/>
        <v>0</v>
      </c>
      <c r="AX159" s="54">
        <f t="shared" si="167"/>
        <v>0</v>
      </c>
      <c r="AY159" s="54">
        <f t="shared" si="168"/>
        <v>0</v>
      </c>
      <c r="AZ159" s="54">
        <f t="shared" si="169"/>
        <v>0</v>
      </c>
      <c r="BA159" s="54">
        <f t="shared" si="153"/>
        <v>0</v>
      </c>
      <c r="BB159" s="54">
        <f t="shared" si="154"/>
        <v>0</v>
      </c>
      <c r="BC159" s="54"/>
      <c r="BD159" s="54"/>
      <c r="BE159" s="54">
        <f t="shared" si="170"/>
        <v>0</v>
      </c>
      <c r="BF159" s="54"/>
      <c r="BG159" s="54"/>
      <c r="BH159" s="54"/>
      <c r="BI159" s="54"/>
      <c r="BJ159" s="54"/>
      <c r="BK159" s="54"/>
      <c r="BL159" s="54">
        <v>0</v>
      </c>
      <c r="BM159" s="54">
        <v>0</v>
      </c>
      <c r="BN159" s="54">
        <f t="shared" si="200"/>
        <v>0</v>
      </c>
      <c r="BO159" s="54">
        <f t="shared" si="201"/>
        <v>0</v>
      </c>
      <c r="BP159" s="54">
        <v>0</v>
      </c>
      <c r="BQ159" s="54">
        <v>0</v>
      </c>
      <c r="BR159" s="54">
        <v>0</v>
      </c>
      <c r="BS159" s="54">
        <v>0</v>
      </c>
      <c r="BT159" s="54">
        <v>0</v>
      </c>
      <c r="BU159" s="54">
        <v>0</v>
      </c>
      <c r="BV159" s="54">
        <f t="shared" si="171"/>
        <v>0</v>
      </c>
      <c r="BW159" s="54">
        <f t="shared" si="172"/>
        <v>0</v>
      </c>
      <c r="BX159" s="54">
        <f t="shared" si="173"/>
        <v>0</v>
      </c>
      <c r="BY159" s="54">
        <f t="shared" si="174"/>
        <v>0</v>
      </c>
      <c r="BZ159" s="54">
        <f t="shared" si="175"/>
        <v>0</v>
      </c>
      <c r="CA159" s="54">
        <v>0</v>
      </c>
      <c r="CB159" s="54">
        <f t="shared" si="176"/>
        <v>0</v>
      </c>
      <c r="CC159" s="54">
        <f t="shared" si="177"/>
        <v>0</v>
      </c>
      <c r="CD159" s="54">
        <v>0</v>
      </c>
      <c r="CE159" s="54">
        <v>0</v>
      </c>
      <c r="CF159" s="54">
        <v>0</v>
      </c>
      <c r="CG159" s="54">
        <v>0</v>
      </c>
      <c r="CH159" s="54">
        <v>0</v>
      </c>
      <c r="CI159" s="54">
        <v>0</v>
      </c>
      <c r="CJ159" s="54">
        <v>0</v>
      </c>
      <c r="CK159" s="54">
        <v>0</v>
      </c>
      <c r="CL159" s="54">
        <v>0</v>
      </c>
      <c r="CM159" s="54">
        <v>0</v>
      </c>
      <c r="CN159" s="54">
        <v>0</v>
      </c>
      <c r="CO159" s="54">
        <v>0</v>
      </c>
    </row>
    <row r="160" spans="1:93">
      <c r="A160" s="3" t="str">
        <f t="shared" si="157"/>
        <v>FJLY002Perjeta</v>
      </c>
      <c r="B160" s="3" t="s">
        <v>550</v>
      </c>
      <c r="C160" s="3" t="s">
        <v>551</v>
      </c>
      <c r="D160" s="3" t="s">
        <v>7</v>
      </c>
      <c r="E160" s="3" t="s">
        <v>60</v>
      </c>
      <c r="F160" s="3" t="s">
        <v>63</v>
      </c>
      <c r="G160" s="3" t="s">
        <v>64</v>
      </c>
      <c r="H160" s="3" t="s">
        <v>63</v>
      </c>
      <c r="I160" s="3" t="s">
        <v>64</v>
      </c>
      <c r="J160" s="3" t="s">
        <v>562</v>
      </c>
      <c r="K160" s="3" t="s">
        <v>541</v>
      </c>
      <c r="L160" s="3"/>
      <c r="M160" s="3" t="s">
        <v>545</v>
      </c>
      <c r="N160" s="3" t="s">
        <v>16</v>
      </c>
      <c r="O160" s="3" t="s">
        <v>16</v>
      </c>
      <c r="P160" s="3">
        <v>3985.87</v>
      </c>
      <c r="Q160" s="54">
        <v>1.1952107227225883</v>
      </c>
      <c r="R160" s="54">
        <v>1.0096124506369806</v>
      </c>
      <c r="S160" s="54">
        <v>1.5323805516440696</v>
      </c>
      <c r="T160" s="54">
        <v>0.92597295925284173</v>
      </c>
      <c r="U160" s="54">
        <v>1.1238815585077935</v>
      </c>
      <c r="V160" s="54">
        <v>1.2898305430301606</v>
      </c>
      <c r="W160" s="54">
        <v>3.7372037250036385</v>
      </c>
      <c r="X160" s="54">
        <v>3.3396850607907957</v>
      </c>
      <c r="Y160" s="54">
        <v>7.0768887857944343</v>
      </c>
      <c r="Z160" s="54">
        <v>0</v>
      </c>
      <c r="AA160" s="54">
        <v>0</v>
      </c>
      <c r="AB160" s="54">
        <v>0</v>
      </c>
      <c r="AC160" s="54">
        <v>0</v>
      </c>
      <c r="AD160" s="54">
        <v>0</v>
      </c>
      <c r="AE160" s="54">
        <v>0</v>
      </c>
      <c r="AF160" s="54">
        <f t="shared" si="158"/>
        <v>0</v>
      </c>
      <c r="AG160" s="54">
        <f t="shared" si="159"/>
        <v>0</v>
      </c>
      <c r="AH160" s="54">
        <f t="shared" si="160"/>
        <v>0</v>
      </c>
      <c r="AI160" s="54">
        <v>4763.9545633782836</v>
      </c>
      <c r="AJ160" s="54">
        <v>4024.1839786204223</v>
      </c>
      <c r="AK160" s="54">
        <v>6107.8696693815482</v>
      </c>
      <c r="AL160" s="54">
        <v>3690.8078390971245</v>
      </c>
      <c r="AM160" s="54">
        <v>4479.6457876094591</v>
      </c>
      <c r="AN160" s="54">
        <v>5141.0968665476266</v>
      </c>
      <c r="AO160" s="54">
        <v>14896.008211380253</v>
      </c>
      <c r="AP160" s="54">
        <v>13311.55049325421</v>
      </c>
      <c r="AQ160" s="54">
        <v>28207.558704634463</v>
      </c>
      <c r="AR160" s="54">
        <f t="shared" si="161"/>
        <v>0</v>
      </c>
      <c r="AS160" s="54">
        <f t="shared" si="162"/>
        <v>0</v>
      </c>
      <c r="AT160" s="54">
        <f t="shared" si="163"/>
        <v>0</v>
      </c>
      <c r="AU160" s="54">
        <f t="shared" si="164"/>
        <v>0</v>
      </c>
      <c r="AV160" s="54">
        <f t="shared" si="165"/>
        <v>0</v>
      </c>
      <c r="AW160" s="54">
        <f t="shared" si="166"/>
        <v>0</v>
      </c>
      <c r="AX160" s="54">
        <f t="shared" si="167"/>
        <v>0</v>
      </c>
      <c r="AY160" s="54">
        <f t="shared" si="168"/>
        <v>0</v>
      </c>
      <c r="AZ160" s="54">
        <f t="shared" si="169"/>
        <v>0</v>
      </c>
      <c r="BA160" s="54">
        <f t="shared" si="153"/>
        <v>0.92597295925284173</v>
      </c>
      <c r="BB160" s="54">
        <f t="shared" si="154"/>
        <v>0</v>
      </c>
      <c r="BC160" s="54"/>
      <c r="BD160" s="54"/>
      <c r="BE160" s="54">
        <f t="shared" si="170"/>
        <v>0</v>
      </c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>
        <f t="shared" si="171"/>
        <v>9632.5191666666651</v>
      </c>
      <c r="BW160" s="54">
        <f t="shared" si="172"/>
        <v>3985.87</v>
      </c>
      <c r="BX160" s="54">
        <f t="shared" si="173"/>
        <v>0</v>
      </c>
      <c r="BY160" s="54">
        <f t="shared" si="174"/>
        <v>1</v>
      </c>
      <c r="BZ160" s="54">
        <f t="shared" si="175"/>
        <v>0</v>
      </c>
      <c r="CA160" s="54">
        <v>0</v>
      </c>
      <c r="CB160" s="54">
        <f t="shared" si="176"/>
        <v>15</v>
      </c>
      <c r="CC160" s="54">
        <f t="shared" si="177"/>
        <v>2.4166666666666665</v>
      </c>
      <c r="CD160" s="54">
        <v>15</v>
      </c>
      <c r="CE160" s="54">
        <v>5</v>
      </c>
      <c r="CF160" s="54">
        <v>8</v>
      </c>
      <c r="CG160" s="54">
        <v>0</v>
      </c>
      <c r="CH160" s="54">
        <v>0</v>
      </c>
      <c r="CI160" s="54">
        <v>0</v>
      </c>
      <c r="CJ160" s="54">
        <v>0</v>
      </c>
      <c r="CK160" s="54">
        <v>1</v>
      </c>
      <c r="CL160" s="54">
        <v>0</v>
      </c>
      <c r="CM160" s="54">
        <v>0</v>
      </c>
      <c r="CN160" s="54">
        <v>0</v>
      </c>
      <c r="CO160" s="54">
        <v>0</v>
      </c>
    </row>
    <row r="161" spans="1:93">
      <c r="A161" s="3" t="str">
        <f t="shared" si="157"/>
        <v>FJLY002Phesgo 10ml</v>
      </c>
      <c r="B161" s="3" t="s">
        <v>550</v>
      </c>
      <c r="C161" s="3" t="s">
        <v>551</v>
      </c>
      <c r="D161" s="3" t="s">
        <v>7</v>
      </c>
      <c r="E161" s="3" t="s">
        <v>60</v>
      </c>
      <c r="F161" s="3" t="s">
        <v>63</v>
      </c>
      <c r="G161" s="3" t="s">
        <v>64</v>
      </c>
      <c r="H161" s="3" t="s">
        <v>63</v>
      </c>
      <c r="I161" s="3" t="s">
        <v>64</v>
      </c>
      <c r="J161" s="3" t="s">
        <v>562</v>
      </c>
      <c r="K161" s="3" t="s">
        <v>541</v>
      </c>
      <c r="L161" s="3"/>
      <c r="M161" s="3" t="s">
        <v>545</v>
      </c>
      <c r="N161" s="3" t="s">
        <v>17</v>
      </c>
      <c r="O161" s="3" t="s">
        <v>18</v>
      </c>
      <c r="P161" s="3">
        <v>6232.07</v>
      </c>
      <c r="Q161" s="54">
        <v>0.97853218642441442</v>
      </c>
      <c r="R161" s="54">
        <v>0.90461324722443759</v>
      </c>
      <c r="S161" s="54">
        <v>1.3410525659243238</v>
      </c>
      <c r="T161" s="54">
        <v>1.1751115033239357</v>
      </c>
      <c r="U161" s="54">
        <v>1.0781990605240315</v>
      </c>
      <c r="V161" s="54">
        <v>1.4046353981245399</v>
      </c>
      <c r="W161" s="54">
        <v>3.2241979995731755</v>
      </c>
      <c r="X161" s="54">
        <v>3.6579459619725072</v>
      </c>
      <c r="Y161" s="54">
        <v>6.8821439615456832</v>
      </c>
      <c r="Z161" s="54">
        <v>0</v>
      </c>
      <c r="AA161" s="54">
        <v>0</v>
      </c>
      <c r="AB161" s="54">
        <v>0</v>
      </c>
      <c r="AC161" s="54">
        <v>0</v>
      </c>
      <c r="AD161" s="54">
        <v>0</v>
      </c>
      <c r="AE161" s="54">
        <v>0</v>
      </c>
      <c r="AF161" s="54">
        <f t="shared" si="158"/>
        <v>0</v>
      </c>
      <c r="AG161" s="54">
        <f t="shared" si="159"/>
        <v>0</v>
      </c>
      <c r="AH161" s="54">
        <f t="shared" si="160"/>
        <v>0</v>
      </c>
      <c r="AI161" s="54">
        <v>6098.2810830500002</v>
      </c>
      <c r="AJ161" s="54">
        <v>5637.6130796300004</v>
      </c>
      <c r="AK161" s="54">
        <v>8357.5334645200001</v>
      </c>
      <c r="AL161" s="54">
        <v>7323.3771465199998</v>
      </c>
      <c r="AM161" s="54">
        <v>6719.4120191200009</v>
      </c>
      <c r="AN161" s="54">
        <v>8753.7861255900007</v>
      </c>
      <c r="AO161" s="54">
        <v>20093.427627199999</v>
      </c>
      <c r="AP161" s="54">
        <v>22796.575291230001</v>
      </c>
      <c r="AQ161" s="54">
        <v>42890.00291843</v>
      </c>
      <c r="AR161" s="54">
        <f t="shared" si="161"/>
        <v>0</v>
      </c>
      <c r="AS161" s="54">
        <f t="shared" si="162"/>
        <v>0</v>
      </c>
      <c r="AT161" s="54">
        <f t="shared" si="163"/>
        <v>0</v>
      </c>
      <c r="AU161" s="54">
        <f t="shared" si="164"/>
        <v>0</v>
      </c>
      <c r="AV161" s="54">
        <f t="shared" si="165"/>
        <v>0</v>
      </c>
      <c r="AW161" s="54">
        <f t="shared" si="166"/>
        <v>0</v>
      </c>
      <c r="AX161" s="54">
        <f t="shared" si="167"/>
        <v>0</v>
      </c>
      <c r="AY161" s="54">
        <f t="shared" si="168"/>
        <v>0</v>
      </c>
      <c r="AZ161" s="54">
        <f t="shared" si="169"/>
        <v>0</v>
      </c>
      <c r="BA161" s="54">
        <f t="shared" si="153"/>
        <v>1.1751115033239357</v>
      </c>
      <c r="BB161" s="54">
        <f t="shared" si="154"/>
        <v>0</v>
      </c>
      <c r="BC161" s="54">
        <f>SUM(CJ161:CL161)</f>
        <v>0</v>
      </c>
      <c r="BD161" s="54">
        <f>SUM(CM161:CO161)</f>
        <v>3</v>
      </c>
      <c r="BE161" s="54">
        <f t="shared" si="170"/>
        <v>0</v>
      </c>
      <c r="BF161" s="54">
        <f t="shared" ref="BF161:BK161" si="202">Z161</f>
        <v>0</v>
      </c>
      <c r="BG161" s="54">
        <f t="shared" si="202"/>
        <v>0</v>
      </c>
      <c r="BH161" s="54">
        <f t="shared" si="202"/>
        <v>0</v>
      </c>
      <c r="BI161" s="54">
        <f t="shared" si="202"/>
        <v>0</v>
      </c>
      <c r="BJ161" s="54">
        <f t="shared" si="202"/>
        <v>0</v>
      </c>
      <c r="BK161" s="54">
        <f t="shared" si="202"/>
        <v>0</v>
      </c>
      <c r="BL161" s="54">
        <v>0.33333333333333331</v>
      </c>
      <c r="BM161" s="54">
        <v>0.33333333333333331</v>
      </c>
      <c r="BN161" s="54">
        <f t="shared" ref="BN161:BN162" si="203">AVERAGE(BP161:BR161)</f>
        <v>0</v>
      </c>
      <c r="BO161" s="54">
        <f t="shared" ref="BO161:BO162" si="204">SUM(BS161:BU161)/1</f>
        <v>0</v>
      </c>
      <c r="BP161" s="54">
        <v>0</v>
      </c>
      <c r="BQ161" s="54">
        <v>0</v>
      </c>
      <c r="BR161" s="54">
        <v>0</v>
      </c>
      <c r="BS161" s="54">
        <v>0</v>
      </c>
      <c r="BT161" s="54">
        <v>0</v>
      </c>
      <c r="BU161" s="54">
        <v>0</v>
      </c>
      <c r="BV161" s="54">
        <f t="shared" si="171"/>
        <v>4674.0524999999998</v>
      </c>
      <c r="BW161" s="54">
        <f t="shared" si="172"/>
        <v>0</v>
      </c>
      <c r="BX161" s="54">
        <f t="shared" si="173"/>
        <v>18696.21</v>
      </c>
      <c r="BY161" s="54">
        <f t="shared" si="174"/>
        <v>0</v>
      </c>
      <c r="BZ161" s="54">
        <f t="shared" si="175"/>
        <v>3</v>
      </c>
      <c r="CA161" s="54">
        <v>9.3333333333333339</v>
      </c>
      <c r="CB161" s="54">
        <f t="shared" si="176"/>
        <v>5</v>
      </c>
      <c r="CC161" s="54">
        <f t="shared" si="177"/>
        <v>0.75</v>
      </c>
      <c r="CD161" s="54">
        <v>1</v>
      </c>
      <c r="CE161" s="54">
        <v>5</v>
      </c>
      <c r="CF161" s="54">
        <v>0</v>
      </c>
      <c r="CG161" s="54">
        <v>0</v>
      </c>
      <c r="CH161" s="54">
        <v>0</v>
      </c>
      <c r="CI161" s="54">
        <v>0</v>
      </c>
      <c r="CJ161" s="54">
        <v>0</v>
      </c>
      <c r="CK161" s="54">
        <v>0</v>
      </c>
      <c r="CL161" s="54">
        <v>0</v>
      </c>
      <c r="CM161" s="54">
        <v>1</v>
      </c>
      <c r="CN161" s="54">
        <v>0</v>
      </c>
      <c r="CO161" s="54">
        <v>2</v>
      </c>
    </row>
    <row r="162" spans="1:93">
      <c r="A162" s="3" t="str">
        <f t="shared" si="157"/>
        <v>FJLY002Phesgo 15ml</v>
      </c>
      <c r="B162" s="3" t="s">
        <v>550</v>
      </c>
      <c r="C162" s="3" t="s">
        <v>551</v>
      </c>
      <c r="D162" s="3" t="s">
        <v>7</v>
      </c>
      <c r="E162" s="3" t="s">
        <v>60</v>
      </c>
      <c r="F162" s="3" t="s">
        <v>63</v>
      </c>
      <c r="G162" s="3" t="s">
        <v>64</v>
      </c>
      <c r="H162" s="3" t="s">
        <v>63</v>
      </c>
      <c r="I162" s="3" t="s">
        <v>64</v>
      </c>
      <c r="J162" s="3" t="s">
        <v>562</v>
      </c>
      <c r="K162" s="3" t="s">
        <v>541</v>
      </c>
      <c r="L162" s="3"/>
      <c r="M162" s="3" t="s">
        <v>545</v>
      </c>
      <c r="N162" s="3" t="s">
        <v>17</v>
      </c>
      <c r="O162" s="3" t="s">
        <v>19</v>
      </c>
      <c r="P162" s="3">
        <v>8489.27</v>
      </c>
      <c r="Q162" s="54">
        <v>1.1779575864591419E-6</v>
      </c>
      <c r="R162" s="54">
        <v>1.1779575864591419E-6</v>
      </c>
      <c r="S162" s="54">
        <v>1.1779575864591419E-6</v>
      </c>
      <c r="T162" s="54">
        <v>1.1779575864591419E-6</v>
      </c>
      <c r="U162" s="54">
        <v>1.1779575864591419E-6</v>
      </c>
      <c r="V162" s="54">
        <v>1.1779575864591419E-6</v>
      </c>
      <c r="W162" s="54">
        <v>3.5338727593774257E-6</v>
      </c>
      <c r="X162" s="54">
        <v>3.5338727593774257E-6</v>
      </c>
      <c r="Y162" s="54">
        <v>7.0677455187548515E-6</v>
      </c>
      <c r="Z162" s="54">
        <v>0</v>
      </c>
      <c r="AA162" s="54">
        <v>0</v>
      </c>
      <c r="AB162" s="54">
        <v>0</v>
      </c>
      <c r="AC162" s="54">
        <v>0</v>
      </c>
      <c r="AD162" s="54">
        <v>0</v>
      </c>
      <c r="AE162" s="54">
        <v>0</v>
      </c>
      <c r="AF162" s="54">
        <f t="shared" si="158"/>
        <v>0</v>
      </c>
      <c r="AG162" s="54">
        <f t="shared" si="159"/>
        <v>0</v>
      </c>
      <c r="AH162" s="54">
        <f t="shared" si="160"/>
        <v>0</v>
      </c>
      <c r="AI162" s="54">
        <v>0.01</v>
      </c>
      <c r="AJ162" s="54">
        <v>0.01</v>
      </c>
      <c r="AK162" s="54">
        <v>0.01</v>
      </c>
      <c r="AL162" s="54">
        <v>0.01</v>
      </c>
      <c r="AM162" s="54">
        <v>0.01</v>
      </c>
      <c r="AN162" s="54">
        <v>0.01</v>
      </c>
      <c r="AO162" s="54">
        <v>0.03</v>
      </c>
      <c r="AP162" s="54">
        <v>0.03</v>
      </c>
      <c r="AQ162" s="54">
        <v>0.06</v>
      </c>
      <c r="AR162" s="54">
        <f t="shared" si="161"/>
        <v>0</v>
      </c>
      <c r="AS162" s="54">
        <f t="shared" si="162"/>
        <v>0</v>
      </c>
      <c r="AT162" s="54">
        <f t="shared" si="163"/>
        <v>0</v>
      </c>
      <c r="AU162" s="54">
        <f t="shared" si="164"/>
        <v>0</v>
      </c>
      <c r="AV162" s="54">
        <f t="shared" si="165"/>
        <v>0</v>
      </c>
      <c r="AW162" s="54">
        <f t="shared" si="166"/>
        <v>0</v>
      </c>
      <c r="AX162" s="54">
        <f t="shared" si="167"/>
        <v>0</v>
      </c>
      <c r="AY162" s="54">
        <f t="shared" si="168"/>
        <v>0</v>
      </c>
      <c r="AZ162" s="54">
        <f t="shared" si="169"/>
        <v>0</v>
      </c>
      <c r="BA162" s="54">
        <f t="shared" si="153"/>
        <v>1.1779575864591419E-6</v>
      </c>
      <c r="BB162" s="54">
        <f t="shared" si="154"/>
        <v>0</v>
      </c>
      <c r="BC162" s="54">
        <f>SUM(CJ162:CL162)*2</f>
        <v>0</v>
      </c>
      <c r="BD162" s="54">
        <f>SUM(CM162:CO162)*2</f>
        <v>0</v>
      </c>
      <c r="BE162" s="54">
        <f t="shared" si="170"/>
        <v>0</v>
      </c>
      <c r="BF162" s="54">
        <f t="shared" ref="BF162:BK162" si="205">Z162*2</f>
        <v>0</v>
      </c>
      <c r="BG162" s="54">
        <f t="shared" si="205"/>
        <v>0</v>
      </c>
      <c r="BH162" s="54">
        <f t="shared" si="205"/>
        <v>0</v>
      </c>
      <c r="BI162" s="54">
        <f t="shared" si="205"/>
        <v>0</v>
      </c>
      <c r="BJ162" s="54">
        <f t="shared" si="205"/>
        <v>0</v>
      </c>
      <c r="BK162" s="54">
        <f t="shared" si="205"/>
        <v>0</v>
      </c>
      <c r="BL162" s="54">
        <v>0</v>
      </c>
      <c r="BM162" s="54">
        <v>0</v>
      </c>
      <c r="BN162" s="54">
        <f t="shared" si="203"/>
        <v>0</v>
      </c>
      <c r="BO162" s="54">
        <f t="shared" si="204"/>
        <v>0</v>
      </c>
      <c r="BP162" s="54">
        <v>0</v>
      </c>
      <c r="BQ162" s="54">
        <v>0</v>
      </c>
      <c r="BR162" s="54">
        <v>0</v>
      </c>
      <c r="BS162" s="54">
        <v>0</v>
      </c>
      <c r="BT162" s="54">
        <v>0</v>
      </c>
      <c r="BU162" s="54">
        <v>0</v>
      </c>
      <c r="BV162" s="54">
        <f t="shared" si="171"/>
        <v>0</v>
      </c>
      <c r="BW162" s="54">
        <f t="shared" si="172"/>
        <v>0</v>
      </c>
      <c r="BX162" s="54">
        <f t="shared" si="173"/>
        <v>0</v>
      </c>
      <c r="BY162" s="54">
        <f t="shared" si="174"/>
        <v>0</v>
      </c>
      <c r="BZ162" s="54">
        <f t="shared" si="175"/>
        <v>0</v>
      </c>
      <c r="CA162" s="54">
        <v>0</v>
      </c>
      <c r="CB162" s="54">
        <f t="shared" si="176"/>
        <v>0</v>
      </c>
      <c r="CC162" s="54">
        <f t="shared" si="177"/>
        <v>0</v>
      </c>
      <c r="CD162" s="54">
        <v>0</v>
      </c>
      <c r="CE162" s="54">
        <v>0</v>
      </c>
      <c r="CF162" s="54">
        <v>0</v>
      </c>
      <c r="CG162" s="54">
        <v>0</v>
      </c>
      <c r="CH162" s="54">
        <v>0</v>
      </c>
      <c r="CI162" s="54">
        <v>0</v>
      </c>
      <c r="CJ162" s="54">
        <v>0</v>
      </c>
      <c r="CK162" s="54">
        <v>0</v>
      </c>
      <c r="CL162" s="54">
        <v>0</v>
      </c>
      <c r="CM162" s="54">
        <v>0</v>
      </c>
      <c r="CN162" s="54">
        <v>0</v>
      </c>
      <c r="CO162" s="54">
        <v>0</v>
      </c>
    </row>
    <row r="163" spans="1:93">
      <c r="A163" s="3" t="str">
        <f t="shared" si="157"/>
        <v>FJLY008Herceptin IV</v>
      </c>
      <c r="B163" s="3" t="s">
        <v>550</v>
      </c>
      <c r="C163" s="3" t="s">
        <v>551</v>
      </c>
      <c r="D163" s="3" t="s">
        <v>7</v>
      </c>
      <c r="E163" s="3" t="s">
        <v>60</v>
      </c>
      <c r="F163" s="3" t="s">
        <v>65</v>
      </c>
      <c r="G163" s="3" t="s">
        <v>66</v>
      </c>
      <c r="H163" s="3" t="s">
        <v>65</v>
      </c>
      <c r="I163" s="3" t="s">
        <v>66</v>
      </c>
      <c r="J163" s="3" t="s">
        <v>562</v>
      </c>
      <c r="K163" s="3" t="s">
        <v>541</v>
      </c>
      <c r="L163" s="3"/>
      <c r="M163" s="3" t="s">
        <v>543</v>
      </c>
      <c r="N163" s="3" t="s">
        <v>11</v>
      </c>
      <c r="O163" s="3" t="s">
        <v>11</v>
      </c>
      <c r="P163" s="3">
        <v>4535.5</v>
      </c>
      <c r="Q163" s="54">
        <v>2.4822376098080742E-7</v>
      </c>
      <c r="R163" s="54">
        <v>1.7782878168674339E-7</v>
      </c>
      <c r="S163" s="54">
        <v>1.6542114214001052E-7</v>
      </c>
      <c r="T163" s="54">
        <v>1.1681063360424579E-7</v>
      </c>
      <c r="U163" s="54">
        <v>1.0643066396940739E-7</v>
      </c>
      <c r="V163" s="54">
        <v>1.8528501761878564E-7</v>
      </c>
      <c r="W163" s="54">
        <v>5.9147368480756133E-7</v>
      </c>
      <c r="X163" s="54">
        <v>4.0852631519243884E-7</v>
      </c>
      <c r="Y163" s="54">
        <v>1.0000000000000002E-6</v>
      </c>
      <c r="Z163" s="54">
        <v>0</v>
      </c>
      <c r="AA163" s="54">
        <v>0</v>
      </c>
      <c r="AB163" s="54">
        <v>0</v>
      </c>
      <c r="AC163" s="54">
        <v>0</v>
      </c>
      <c r="AD163" s="54">
        <v>0</v>
      </c>
      <c r="AE163" s="54">
        <v>0</v>
      </c>
      <c r="AF163" s="54">
        <f t="shared" si="158"/>
        <v>0</v>
      </c>
      <c r="AG163" s="54">
        <f t="shared" si="159"/>
        <v>0</v>
      </c>
      <c r="AH163" s="54">
        <f t="shared" si="160"/>
        <v>0</v>
      </c>
      <c r="AI163" s="54">
        <v>1.1258188679284522E-3</v>
      </c>
      <c r="AJ163" s="54">
        <v>8.0654243934022462E-4</v>
      </c>
      <c r="AK163" s="54">
        <v>7.5026759017601764E-4</v>
      </c>
      <c r="AL163" s="54">
        <v>5.297946287120568E-4</v>
      </c>
      <c r="AM163" s="54">
        <v>4.8271627643324723E-4</v>
      </c>
      <c r="AN163" s="54">
        <v>8.4036019741000226E-4</v>
      </c>
      <c r="AO163" s="54">
        <v>2.6826288974446943E-3</v>
      </c>
      <c r="AP163" s="54">
        <v>1.8528711025553063E-3</v>
      </c>
      <c r="AQ163" s="54">
        <v>4.5355000000000005E-3</v>
      </c>
      <c r="AR163" s="54">
        <f t="shared" si="161"/>
        <v>0</v>
      </c>
      <c r="AS163" s="54">
        <f t="shared" si="162"/>
        <v>0</v>
      </c>
      <c r="AT163" s="54">
        <f t="shared" si="163"/>
        <v>0</v>
      </c>
      <c r="AU163" s="54">
        <f t="shared" si="164"/>
        <v>0</v>
      </c>
      <c r="AV163" s="54">
        <f t="shared" si="165"/>
        <v>0</v>
      </c>
      <c r="AW163" s="54">
        <f t="shared" si="166"/>
        <v>0</v>
      </c>
      <c r="AX163" s="54">
        <f t="shared" si="167"/>
        <v>0</v>
      </c>
      <c r="AY163" s="54">
        <f t="shared" si="168"/>
        <v>0</v>
      </c>
      <c r="AZ163" s="54">
        <f t="shared" si="169"/>
        <v>0</v>
      </c>
      <c r="BA163" s="54">
        <f t="shared" si="153"/>
        <v>1.1681063360424579E-7</v>
      </c>
      <c r="BB163" s="54">
        <f t="shared" si="154"/>
        <v>0</v>
      </c>
      <c r="BC163" s="54"/>
      <c r="BD163" s="54"/>
      <c r="BE163" s="54">
        <f t="shared" si="170"/>
        <v>0</v>
      </c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>
        <f t="shared" si="171"/>
        <v>0</v>
      </c>
      <c r="BW163" s="54">
        <f t="shared" si="172"/>
        <v>0</v>
      </c>
      <c r="BX163" s="54">
        <f t="shared" si="173"/>
        <v>0</v>
      </c>
      <c r="BY163" s="54">
        <f t="shared" si="174"/>
        <v>0</v>
      </c>
      <c r="BZ163" s="54">
        <f t="shared" si="175"/>
        <v>0</v>
      </c>
      <c r="CA163" s="54">
        <v>0</v>
      </c>
      <c r="CB163" s="54">
        <f t="shared" si="176"/>
        <v>0</v>
      </c>
      <c r="CC163" s="54">
        <f t="shared" si="177"/>
        <v>0</v>
      </c>
      <c r="CD163" s="54">
        <v>0</v>
      </c>
      <c r="CE163" s="54">
        <v>0</v>
      </c>
      <c r="CF163" s="54">
        <v>0</v>
      </c>
      <c r="CG163" s="54">
        <v>0</v>
      </c>
      <c r="CH163" s="54">
        <v>0</v>
      </c>
      <c r="CI163" s="54">
        <v>0</v>
      </c>
      <c r="CJ163" s="54">
        <v>0</v>
      </c>
      <c r="CK163" s="54">
        <v>0</v>
      </c>
      <c r="CL163" s="54">
        <v>0</v>
      </c>
      <c r="CM163" s="54">
        <v>0</v>
      </c>
      <c r="CN163" s="54">
        <v>0</v>
      </c>
      <c r="CO163" s="54">
        <v>0</v>
      </c>
    </row>
    <row r="164" spans="1:93">
      <c r="A164" s="3" t="str">
        <f t="shared" si="157"/>
        <v>FJLY008Herceptin SC</v>
      </c>
      <c r="B164" s="3" t="s">
        <v>550</v>
      </c>
      <c r="C164" s="3" t="s">
        <v>551</v>
      </c>
      <c r="D164" s="3" t="s">
        <v>7</v>
      </c>
      <c r="E164" s="3" t="s">
        <v>60</v>
      </c>
      <c r="F164" s="3" t="s">
        <v>65</v>
      </c>
      <c r="G164" s="3" t="s">
        <v>66</v>
      </c>
      <c r="H164" s="3" t="s">
        <v>65</v>
      </c>
      <c r="I164" s="3" t="s">
        <v>66</v>
      </c>
      <c r="J164" s="3" t="s">
        <v>562</v>
      </c>
      <c r="K164" s="3" t="s">
        <v>541</v>
      </c>
      <c r="L164" s="3"/>
      <c r="M164" s="3" t="s">
        <v>543</v>
      </c>
      <c r="N164" s="3" t="s">
        <v>12</v>
      </c>
      <c r="O164" s="3" t="s">
        <v>12</v>
      </c>
      <c r="P164" s="3">
        <v>3444.49</v>
      </c>
      <c r="Q164" s="54">
        <v>1.2869445629604544E-7</v>
      </c>
      <c r="R164" s="54">
        <v>1.1923834167284972E-7</v>
      </c>
      <c r="S164" s="54">
        <v>1.8086442832285226E-7</v>
      </c>
      <c r="T164" s="54">
        <v>1.8512626147397511E-7</v>
      </c>
      <c r="U164" s="54">
        <v>1.6668434004097236E-7</v>
      </c>
      <c r="V164" s="54">
        <v>2.193921721933052E-7</v>
      </c>
      <c r="W164" s="54">
        <v>4.2879722629174739E-7</v>
      </c>
      <c r="X164" s="54">
        <v>5.7120277370825267E-7</v>
      </c>
      <c r="Y164" s="54">
        <v>1.0000000000000002E-6</v>
      </c>
      <c r="Z164" s="54">
        <v>0</v>
      </c>
      <c r="AA164" s="54">
        <v>0</v>
      </c>
      <c r="AB164" s="54">
        <v>0</v>
      </c>
      <c r="AC164" s="54">
        <v>0</v>
      </c>
      <c r="AD164" s="54">
        <v>0</v>
      </c>
      <c r="AE164" s="54">
        <v>0</v>
      </c>
      <c r="AF164" s="54">
        <f t="shared" si="158"/>
        <v>0</v>
      </c>
      <c r="AG164" s="54">
        <f t="shared" si="159"/>
        <v>0</v>
      </c>
      <c r="AH164" s="54">
        <f t="shared" si="160"/>
        <v>0</v>
      </c>
      <c r="AI164" s="54">
        <v>4.4328676776716558E-4</v>
      </c>
      <c r="AJ164" s="54">
        <v>4.1071527550871412E-4</v>
      </c>
      <c r="AK164" s="54">
        <v>6.2298571471378138E-4</v>
      </c>
      <c r="AL164" s="54">
        <v>6.3766555638449256E-4</v>
      </c>
      <c r="AM164" s="54">
        <v>5.7414254242772885E-4</v>
      </c>
      <c r="AN164" s="54">
        <v>7.5569414319811776E-4</v>
      </c>
      <c r="AO164" s="54">
        <v>1.476987757989661E-3</v>
      </c>
      <c r="AP164" s="54">
        <v>1.9675022420103392E-3</v>
      </c>
      <c r="AQ164" s="54">
        <v>3.4444900000000001E-3</v>
      </c>
      <c r="AR164" s="54">
        <f t="shared" si="161"/>
        <v>0</v>
      </c>
      <c r="AS164" s="54">
        <f t="shared" si="162"/>
        <v>0</v>
      </c>
      <c r="AT164" s="54">
        <f t="shared" si="163"/>
        <v>0</v>
      </c>
      <c r="AU164" s="54">
        <f t="shared" si="164"/>
        <v>0</v>
      </c>
      <c r="AV164" s="54">
        <f t="shared" si="165"/>
        <v>0</v>
      </c>
      <c r="AW164" s="54">
        <f t="shared" si="166"/>
        <v>0</v>
      </c>
      <c r="AX164" s="54">
        <f t="shared" si="167"/>
        <v>0</v>
      </c>
      <c r="AY164" s="54">
        <f t="shared" si="168"/>
        <v>0</v>
      </c>
      <c r="AZ164" s="54">
        <f t="shared" si="169"/>
        <v>0</v>
      </c>
      <c r="BA164" s="54">
        <f t="shared" si="153"/>
        <v>1.8512626147397511E-7</v>
      </c>
      <c r="BB164" s="54">
        <f t="shared" si="154"/>
        <v>0</v>
      </c>
      <c r="BC164" s="54"/>
      <c r="BD164" s="54"/>
      <c r="BE164" s="54">
        <f t="shared" si="170"/>
        <v>0</v>
      </c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>
        <f t="shared" si="171"/>
        <v>0</v>
      </c>
      <c r="BW164" s="54">
        <f t="shared" si="172"/>
        <v>0</v>
      </c>
      <c r="BX164" s="54">
        <f t="shared" si="173"/>
        <v>0</v>
      </c>
      <c r="BY164" s="54">
        <f t="shared" si="174"/>
        <v>0</v>
      </c>
      <c r="BZ164" s="54">
        <f t="shared" si="175"/>
        <v>0</v>
      </c>
      <c r="CA164" s="54">
        <v>0</v>
      </c>
      <c r="CB164" s="54">
        <f t="shared" si="176"/>
        <v>0</v>
      </c>
      <c r="CC164" s="54">
        <f t="shared" si="177"/>
        <v>0</v>
      </c>
      <c r="CD164" s="54">
        <v>0</v>
      </c>
      <c r="CE164" s="54">
        <v>0</v>
      </c>
      <c r="CF164" s="54">
        <v>0</v>
      </c>
      <c r="CG164" s="54">
        <v>0</v>
      </c>
      <c r="CH164" s="54">
        <v>0</v>
      </c>
      <c r="CI164" s="54">
        <v>0</v>
      </c>
      <c r="CJ164" s="54">
        <v>0</v>
      </c>
      <c r="CK164" s="54">
        <v>0</v>
      </c>
      <c r="CL164" s="54">
        <v>0</v>
      </c>
      <c r="CM164" s="54">
        <v>0</v>
      </c>
      <c r="CN164" s="54">
        <v>0</v>
      </c>
      <c r="CO164" s="54">
        <v>0</v>
      </c>
    </row>
    <row r="165" spans="1:93">
      <c r="A165" s="3" t="str">
        <f t="shared" si="157"/>
        <v>FJLY008Itovebi 3mg</v>
      </c>
      <c r="B165" s="3" t="s">
        <v>550</v>
      </c>
      <c r="C165" s="3" t="s">
        <v>551</v>
      </c>
      <c r="D165" s="3" t="s">
        <v>7</v>
      </c>
      <c r="E165" s="3" t="s">
        <v>60</v>
      </c>
      <c r="F165" s="3" t="s">
        <v>65</v>
      </c>
      <c r="G165" s="3" t="s">
        <v>66</v>
      </c>
      <c r="H165" s="3" t="s">
        <v>65</v>
      </c>
      <c r="I165" s="3" t="s">
        <v>66</v>
      </c>
      <c r="J165" s="3" t="s">
        <v>562</v>
      </c>
      <c r="K165" s="3" t="s">
        <v>541</v>
      </c>
      <c r="L165" s="3"/>
      <c r="M165" s="3" t="s">
        <v>543</v>
      </c>
      <c r="N165" s="3" t="s">
        <v>13</v>
      </c>
      <c r="O165" s="3" t="s">
        <v>14</v>
      </c>
      <c r="P165" s="3">
        <v>3566.02</v>
      </c>
      <c r="Q165" s="54">
        <v>7.5423782997919166E-8</v>
      </c>
      <c r="R165" s="54">
        <v>8.6118364644595899E-8</v>
      </c>
      <c r="S165" s="54">
        <v>1.7430625086372233E-7</v>
      </c>
      <c r="T165" s="54">
        <v>1.7644957539816278E-7</v>
      </c>
      <c r="U165" s="54">
        <v>2.1451535630448561E-7</v>
      </c>
      <c r="V165" s="54">
        <v>2.7318666979111423E-7</v>
      </c>
      <c r="W165" s="54">
        <v>3.3584839850623739E-7</v>
      </c>
      <c r="X165" s="54">
        <v>6.6415160149376262E-7</v>
      </c>
      <c r="Y165" s="54">
        <v>9.9999999999999995E-7</v>
      </c>
      <c r="Z165" s="54">
        <v>0</v>
      </c>
      <c r="AA165" s="54">
        <v>0</v>
      </c>
      <c r="AB165" s="54">
        <v>0</v>
      </c>
      <c r="AC165" s="54">
        <v>0</v>
      </c>
      <c r="AD165" s="54">
        <v>0</v>
      </c>
      <c r="AE165" s="54">
        <v>0</v>
      </c>
      <c r="AF165" s="54">
        <f t="shared" si="158"/>
        <v>0</v>
      </c>
      <c r="AG165" s="54">
        <f t="shared" si="159"/>
        <v>0</v>
      </c>
      <c r="AH165" s="54">
        <f t="shared" si="160"/>
        <v>0</v>
      </c>
      <c r="AI165" s="54">
        <v>2.6896271864623972E-4</v>
      </c>
      <c r="AJ165" s="54">
        <v>3.0709981068992184E-4</v>
      </c>
      <c r="AK165" s="54">
        <v>6.2157957670505104E-4</v>
      </c>
      <c r="AL165" s="54">
        <v>6.2922271486135634E-4</v>
      </c>
      <c r="AM165" s="54">
        <v>7.6496605088892172E-4</v>
      </c>
      <c r="AN165" s="54">
        <v>9.74189128208509E-4</v>
      </c>
      <c r="AO165" s="54">
        <v>1.1976421060412126E-3</v>
      </c>
      <c r="AP165" s="54">
        <v>2.3683778939587868E-3</v>
      </c>
      <c r="AQ165" s="54">
        <v>3.5660199999999996E-3</v>
      </c>
      <c r="AR165" s="54">
        <f t="shared" si="161"/>
        <v>0</v>
      </c>
      <c r="AS165" s="54">
        <f t="shared" si="162"/>
        <v>0</v>
      </c>
      <c r="AT165" s="54">
        <f t="shared" si="163"/>
        <v>0</v>
      </c>
      <c r="AU165" s="54">
        <f t="shared" si="164"/>
        <v>0</v>
      </c>
      <c r="AV165" s="54">
        <f t="shared" si="165"/>
        <v>0</v>
      </c>
      <c r="AW165" s="54">
        <f t="shared" si="166"/>
        <v>0</v>
      </c>
      <c r="AX165" s="54">
        <f t="shared" si="167"/>
        <v>0</v>
      </c>
      <c r="AY165" s="54">
        <f t="shared" si="168"/>
        <v>0</v>
      </c>
      <c r="AZ165" s="54">
        <f t="shared" si="169"/>
        <v>0</v>
      </c>
      <c r="BA165" s="54">
        <f t="shared" si="153"/>
        <v>1.7644957539816278E-7</v>
      </c>
      <c r="BB165" s="54">
        <f t="shared" si="154"/>
        <v>0</v>
      </c>
      <c r="BC165" s="54"/>
      <c r="BD165" s="54"/>
      <c r="BE165" s="54">
        <f t="shared" si="170"/>
        <v>0</v>
      </c>
      <c r="BF165" s="54"/>
      <c r="BG165" s="54"/>
      <c r="BH165" s="54"/>
      <c r="BI165" s="54"/>
      <c r="BJ165" s="54"/>
      <c r="BK165" s="54"/>
      <c r="BL165" s="54">
        <v>0</v>
      </c>
      <c r="BM165" s="54">
        <v>0</v>
      </c>
      <c r="BN165" s="54">
        <f t="shared" ref="BN165:BN166" si="206">AVERAGE(BP165:BR165)</f>
        <v>0</v>
      </c>
      <c r="BO165" s="54">
        <f t="shared" ref="BO165:BO166" si="207">SUM(BS165:BU165)/1</f>
        <v>0</v>
      </c>
      <c r="BP165" s="54">
        <v>0</v>
      </c>
      <c r="BQ165" s="54">
        <v>0</v>
      </c>
      <c r="BR165" s="54">
        <v>0</v>
      </c>
      <c r="BS165" s="54">
        <v>0</v>
      </c>
      <c r="BT165" s="54">
        <v>0</v>
      </c>
      <c r="BU165" s="54">
        <v>0</v>
      </c>
      <c r="BV165" s="54">
        <f t="shared" si="171"/>
        <v>0</v>
      </c>
      <c r="BW165" s="54">
        <f t="shared" si="172"/>
        <v>-3566.02</v>
      </c>
      <c r="BX165" s="54">
        <f t="shared" si="173"/>
        <v>0</v>
      </c>
      <c r="BY165" s="54">
        <f t="shared" si="174"/>
        <v>-1</v>
      </c>
      <c r="BZ165" s="54">
        <f t="shared" si="175"/>
        <v>0</v>
      </c>
      <c r="CA165" s="54">
        <v>0</v>
      </c>
      <c r="CB165" s="54">
        <f t="shared" si="176"/>
        <v>0</v>
      </c>
      <c r="CC165" s="54">
        <f t="shared" si="177"/>
        <v>0</v>
      </c>
      <c r="CD165" s="54">
        <v>0</v>
      </c>
      <c r="CE165" s="54">
        <v>0</v>
      </c>
      <c r="CF165" s="54">
        <v>0</v>
      </c>
      <c r="CG165" s="54">
        <v>0</v>
      </c>
      <c r="CH165" s="54">
        <v>0</v>
      </c>
      <c r="CI165" s="54">
        <v>1</v>
      </c>
      <c r="CJ165" s="54">
        <v>-1</v>
      </c>
      <c r="CK165" s="54">
        <v>0</v>
      </c>
      <c r="CL165" s="54">
        <v>0</v>
      </c>
      <c r="CM165" s="54">
        <v>0</v>
      </c>
      <c r="CN165" s="54">
        <v>0</v>
      </c>
      <c r="CO165" s="54">
        <v>0</v>
      </c>
    </row>
    <row r="166" spans="1:93">
      <c r="A166" s="3" t="str">
        <f t="shared" si="157"/>
        <v>FJLY008Itovebi 9mg</v>
      </c>
      <c r="B166" s="3" t="s">
        <v>550</v>
      </c>
      <c r="C166" s="3" t="s">
        <v>551</v>
      </c>
      <c r="D166" s="3" t="s">
        <v>7</v>
      </c>
      <c r="E166" s="3" t="s">
        <v>60</v>
      </c>
      <c r="F166" s="3" t="s">
        <v>65</v>
      </c>
      <c r="G166" s="3" t="s">
        <v>66</v>
      </c>
      <c r="H166" s="3" t="s">
        <v>65</v>
      </c>
      <c r="I166" s="3" t="s">
        <v>66</v>
      </c>
      <c r="J166" s="3" t="s">
        <v>562</v>
      </c>
      <c r="K166" s="3" t="s">
        <v>541</v>
      </c>
      <c r="L166" s="3"/>
      <c r="M166" s="3" t="s">
        <v>543</v>
      </c>
      <c r="N166" s="3" t="s">
        <v>13</v>
      </c>
      <c r="O166" s="3" t="s">
        <v>15</v>
      </c>
      <c r="P166" s="3">
        <v>10698.05</v>
      </c>
      <c r="Q166" s="54"/>
      <c r="R166" s="54"/>
      <c r="S166" s="54"/>
      <c r="T166" s="54"/>
      <c r="U166" s="54"/>
      <c r="V166" s="54"/>
      <c r="W166" s="54">
        <v>0</v>
      </c>
      <c r="X166" s="54">
        <v>0</v>
      </c>
      <c r="Y166" s="54">
        <v>0</v>
      </c>
      <c r="Z166" s="54">
        <v>0</v>
      </c>
      <c r="AA166" s="54">
        <v>0</v>
      </c>
      <c r="AB166" s="54">
        <v>0</v>
      </c>
      <c r="AC166" s="54">
        <v>0</v>
      </c>
      <c r="AD166" s="54">
        <v>0</v>
      </c>
      <c r="AE166" s="54">
        <v>0</v>
      </c>
      <c r="AF166" s="54">
        <f t="shared" si="158"/>
        <v>0</v>
      </c>
      <c r="AG166" s="54">
        <f t="shared" si="159"/>
        <v>0</v>
      </c>
      <c r="AH166" s="54">
        <f t="shared" si="160"/>
        <v>0</v>
      </c>
      <c r="AI166" s="54"/>
      <c r="AJ166" s="54"/>
      <c r="AK166" s="54"/>
      <c r="AL166" s="54"/>
      <c r="AM166" s="54"/>
      <c r="AN166" s="54"/>
      <c r="AO166" s="54">
        <v>0</v>
      </c>
      <c r="AP166" s="54">
        <v>0</v>
      </c>
      <c r="AQ166" s="54">
        <v>0</v>
      </c>
      <c r="AR166" s="54">
        <f t="shared" si="161"/>
        <v>0</v>
      </c>
      <c r="AS166" s="54">
        <f t="shared" si="162"/>
        <v>0</v>
      </c>
      <c r="AT166" s="54">
        <f t="shared" si="163"/>
        <v>0</v>
      </c>
      <c r="AU166" s="54">
        <f t="shared" si="164"/>
        <v>0</v>
      </c>
      <c r="AV166" s="54">
        <f t="shared" si="165"/>
        <v>0</v>
      </c>
      <c r="AW166" s="54">
        <f t="shared" si="166"/>
        <v>0</v>
      </c>
      <c r="AX166" s="54">
        <f t="shared" si="167"/>
        <v>0</v>
      </c>
      <c r="AY166" s="54">
        <f t="shared" si="168"/>
        <v>0</v>
      </c>
      <c r="AZ166" s="54">
        <f t="shared" si="169"/>
        <v>0</v>
      </c>
      <c r="BA166" s="54">
        <f t="shared" si="153"/>
        <v>0</v>
      </c>
      <c r="BB166" s="54">
        <f t="shared" si="154"/>
        <v>0</v>
      </c>
      <c r="BC166" s="54"/>
      <c r="BD166" s="54"/>
      <c r="BE166" s="54">
        <f t="shared" si="170"/>
        <v>0</v>
      </c>
      <c r="BF166" s="54"/>
      <c r="BG166" s="54"/>
      <c r="BH166" s="54"/>
      <c r="BI166" s="54"/>
      <c r="BJ166" s="54"/>
      <c r="BK166" s="54"/>
      <c r="BL166" s="54">
        <v>0</v>
      </c>
      <c r="BM166" s="54">
        <v>0</v>
      </c>
      <c r="BN166" s="54">
        <f t="shared" si="206"/>
        <v>0</v>
      </c>
      <c r="BO166" s="54">
        <f t="shared" si="207"/>
        <v>0</v>
      </c>
      <c r="BP166" s="54">
        <v>0</v>
      </c>
      <c r="BQ166" s="54">
        <v>0</v>
      </c>
      <c r="BR166" s="54">
        <v>0</v>
      </c>
      <c r="BS166" s="54">
        <v>0</v>
      </c>
      <c r="BT166" s="54">
        <v>0</v>
      </c>
      <c r="BU166" s="54">
        <v>0</v>
      </c>
      <c r="BV166" s="54">
        <f t="shared" si="171"/>
        <v>0</v>
      </c>
      <c r="BW166" s="54">
        <f t="shared" si="172"/>
        <v>0</v>
      </c>
      <c r="BX166" s="54">
        <f t="shared" si="173"/>
        <v>0</v>
      </c>
      <c r="BY166" s="54">
        <f t="shared" si="174"/>
        <v>0</v>
      </c>
      <c r="BZ166" s="54">
        <f t="shared" si="175"/>
        <v>0</v>
      </c>
      <c r="CA166" s="54">
        <v>0</v>
      </c>
      <c r="CB166" s="54">
        <f t="shared" si="176"/>
        <v>0</v>
      </c>
      <c r="CC166" s="54">
        <f t="shared" si="177"/>
        <v>0</v>
      </c>
      <c r="CD166" s="54">
        <v>0</v>
      </c>
      <c r="CE166" s="54">
        <v>0</v>
      </c>
      <c r="CF166" s="54">
        <v>0</v>
      </c>
      <c r="CG166" s="54">
        <v>0</v>
      </c>
      <c r="CH166" s="54">
        <v>0</v>
      </c>
      <c r="CI166" s="54">
        <v>0</v>
      </c>
      <c r="CJ166" s="54">
        <v>0</v>
      </c>
      <c r="CK166" s="54">
        <v>0</v>
      </c>
      <c r="CL166" s="54">
        <v>0</v>
      </c>
      <c r="CM166" s="54">
        <v>0</v>
      </c>
      <c r="CN166" s="54">
        <v>0</v>
      </c>
      <c r="CO166" s="54">
        <v>0</v>
      </c>
    </row>
    <row r="167" spans="1:93">
      <c r="A167" s="3" t="str">
        <f t="shared" si="157"/>
        <v>FJLY008Perjeta</v>
      </c>
      <c r="B167" s="3" t="s">
        <v>550</v>
      </c>
      <c r="C167" s="3" t="s">
        <v>551</v>
      </c>
      <c r="D167" s="3" t="s">
        <v>7</v>
      </c>
      <c r="E167" s="3" t="s">
        <v>60</v>
      </c>
      <c r="F167" s="3" t="s">
        <v>65</v>
      </c>
      <c r="G167" s="3" t="s">
        <v>66</v>
      </c>
      <c r="H167" s="3" t="s">
        <v>65</v>
      </c>
      <c r="I167" s="3" t="s">
        <v>66</v>
      </c>
      <c r="J167" s="3" t="s">
        <v>562</v>
      </c>
      <c r="K167" s="3" t="s">
        <v>541</v>
      </c>
      <c r="L167" s="3"/>
      <c r="M167" s="3" t="s">
        <v>543</v>
      </c>
      <c r="N167" s="3" t="s">
        <v>16</v>
      </c>
      <c r="O167" s="3" t="s">
        <v>16</v>
      </c>
      <c r="P167" s="3">
        <v>3985.87</v>
      </c>
      <c r="Q167" s="54">
        <v>1.6888929003967906E-7</v>
      </c>
      <c r="R167" s="54">
        <v>1.4266332016741506E-7</v>
      </c>
      <c r="S167" s="54">
        <v>2.1653308367937681E-7</v>
      </c>
      <c r="T167" s="54">
        <v>1.3084463911762523E-7</v>
      </c>
      <c r="U167" s="54">
        <v>1.5881012017085546E-7</v>
      </c>
      <c r="V167" s="54">
        <v>1.8225954682504841E-7</v>
      </c>
      <c r="W167" s="54">
        <v>5.2808569388647097E-7</v>
      </c>
      <c r="X167" s="54">
        <v>4.7191430611352909E-7</v>
      </c>
      <c r="Y167" s="54">
        <v>1.0000000000000002E-6</v>
      </c>
      <c r="Z167" s="54">
        <v>0</v>
      </c>
      <c r="AA167" s="54">
        <v>0</v>
      </c>
      <c r="AB167" s="54">
        <v>0</v>
      </c>
      <c r="AC167" s="54">
        <v>0</v>
      </c>
      <c r="AD167" s="54">
        <v>0</v>
      </c>
      <c r="AE167" s="54">
        <v>0</v>
      </c>
      <c r="AF167" s="54">
        <f t="shared" si="158"/>
        <v>0</v>
      </c>
      <c r="AG167" s="54">
        <f t="shared" si="159"/>
        <v>0</v>
      </c>
      <c r="AH167" s="54">
        <f t="shared" si="160"/>
        <v>0</v>
      </c>
      <c r="AI167" s="54">
        <v>6.7317075449045553E-4</v>
      </c>
      <c r="AJ167" s="54">
        <v>5.6863744795569466E-4</v>
      </c>
      <c r="AK167" s="54">
        <v>8.6307272224511765E-4</v>
      </c>
      <c r="AL167" s="54">
        <v>5.2152972171976887E-4</v>
      </c>
      <c r="AM167" s="54">
        <v>6.3299649368540769E-4</v>
      </c>
      <c r="AN167" s="54">
        <v>7.2646285990355568E-4</v>
      </c>
      <c r="AO167" s="54">
        <v>2.1048809246912679E-3</v>
      </c>
      <c r="AP167" s="54">
        <v>1.8809890753087324E-3</v>
      </c>
      <c r="AQ167" s="54">
        <v>3.9858700000000007E-3</v>
      </c>
      <c r="AR167" s="54">
        <f t="shared" si="161"/>
        <v>0</v>
      </c>
      <c r="AS167" s="54">
        <f t="shared" si="162"/>
        <v>0</v>
      </c>
      <c r="AT167" s="54">
        <f t="shared" si="163"/>
        <v>0</v>
      </c>
      <c r="AU167" s="54">
        <f t="shared" si="164"/>
        <v>0</v>
      </c>
      <c r="AV167" s="54">
        <f t="shared" si="165"/>
        <v>0</v>
      </c>
      <c r="AW167" s="54">
        <f t="shared" si="166"/>
        <v>0</v>
      </c>
      <c r="AX167" s="54">
        <f t="shared" si="167"/>
        <v>0</v>
      </c>
      <c r="AY167" s="54">
        <f t="shared" si="168"/>
        <v>0</v>
      </c>
      <c r="AZ167" s="54">
        <f t="shared" si="169"/>
        <v>0</v>
      </c>
      <c r="BA167" s="54">
        <f t="shared" si="153"/>
        <v>1.3084463911762523E-7</v>
      </c>
      <c r="BB167" s="54">
        <f t="shared" si="154"/>
        <v>0</v>
      </c>
      <c r="BC167" s="54"/>
      <c r="BD167" s="54"/>
      <c r="BE167" s="54">
        <f t="shared" si="170"/>
        <v>0</v>
      </c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>
        <f t="shared" si="171"/>
        <v>-5646.649166666667</v>
      </c>
      <c r="BW167" s="54">
        <f t="shared" si="172"/>
        <v>-7971.74</v>
      </c>
      <c r="BX167" s="54">
        <f t="shared" si="173"/>
        <v>0</v>
      </c>
      <c r="BY167" s="54">
        <f t="shared" si="174"/>
        <v>-2</v>
      </c>
      <c r="BZ167" s="54">
        <f t="shared" si="175"/>
        <v>0</v>
      </c>
      <c r="CA167" s="54">
        <v>0</v>
      </c>
      <c r="CB167" s="54">
        <f t="shared" si="176"/>
        <v>0</v>
      </c>
      <c r="CC167" s="54">
        <f t="shared" si="177"/>
        <v>-1.4166666666666667</v>
      </c>
      <c r="CD167" s="54">
        <v>0</v>
      </c>
      <c r="CE167" s="54">
        <v>-15</v>
      </c>
      <c r="CF167" s="54">
        <v>0</v>
      </c>
      <c r="CG167" s="54">
        <v>0</v>
      </c>
      <c r="CH167" s="54">
        <v>0</v>
      </c>
      <c r="CI167" s="54">
        <v>0</v>
      </c>
      <c r="CJ167" s="54">
        <v>-2</v>
      </c>
      <c r="CK167" s="54">
        <v>0</v>
      </c>
      <c r="CL167" s="54">
        <v>0</v>
      </c>
      <c r="CM167" s="54">
        <v>0</v>
      </c>
      <c r="CN167" s="54">
        <v>0</v>
      </c>
      <c r="CO167" s="54">
        <v>0</v>
      </c>
    </row>
    <row r="168" spans="1:93">
      <c r="A168" s="3" t="str">
        <f t="shared" si="157"/>
        <v>FJLY008Phesgo 10ml</v>
      </c>
      <c r="B168" s="3" t="s">
        <v>550</v>
      </c>
      <c r="C168" s="3" t="s">
        <v>551</v>
      </c>
      <c r="D168" s="3" t="s">
        <v>7</v>
      </c>
      <c r="E168" s="3" t="s">
        <v>60</v>
      </c>
      <c r="F168" s="3" t="s">
        <v>65</v>
      </c>
      <c r="G168" s="3" t="s">
        <v>66</v>
      </c>
      <c r="H168" s="3" t="s">
        <v>65</v>
      </c>
      <c r="I168" s="3" t="s">
        <v>66</v>
      </c>
      <c r="J168" s="3" t="s">
        <v>562</v>
      </c>
      <c r="K168" s="3" t="s">
        <v>541</v>
      </c>
      <c r="L168" s="3"/>
      <c r="M168" s="3" t="s">
        <v>543</v>
      </c>
      <c r="N168" s="3" t="s">
        <v>17</v>
      </c>
      <c r="O168" s="3" t="s">
        <v>18</v>
      </c>
      <c r="P168" s="3">
        <v>6232.07</v>
      </c>
      <c r="Q168" s="54">
        <v>0.32072185112330254</v>
      </c>
      <c r="R168" s="54">
        <v>0.29649440152308948</v>
      </c>
      <c r="S168" s="54">
        <v>0.439540442724488</v>
      </c>
      <c r="T168" s="54">
        <v>0.38515209812309553</v>
      </c>
      <c r="U168" s="54">
        <v>0.35338836672405799</v>
      </c>
      <c r="V168" s="54">
        <v>0.46038016092405892</v>
      </c>
      <c r="W168" s="54">
        <v>1.05675669537088</v>
      </c>
      <c r="X168" s="54">
        <v>1.1989206257712124</v>
      </c>
      <c r="Y168" s="54">
        <v>2.2556773211420924</v>
      </c>
      <c r="Z168" s="54">
        <v>0</v>
      </c>
      <c r="AA168" s="54">
        <v>0</v>
      </c>
      <c r="AB168" s="54">
        <v>0</v>
      </c>
      <c r="AC168" s="54">
        <v>0</v>
      </c>
      <c r="AD168" s="54">
        <v>0</v>
      </c>
      <c r="AE168" s="54">
        <v>0</v>
      </c>
      <c r="AF168" s="54">
        <f t="shared" si="158"/>
        <v>0</v>
      </c>
      <c r="AG168" s="54">
        <f t="shared" si="159"/>
        <v>0</v>
      </c>
      <c r="AH168" s="54">
        <f t="shared" si="160"/>
        <v>0</v>
      </c>
      <c r="AI168" s="54">
        <v>1998.7610267299999</v>
      </c>
      <c r="AJ168" s="54">
        <v>1847.7738649000003</v>
      </c>
      <c r="AK168" s="54">
        <v>2739.2468068899998</v>
      </c>
      <c r="AL168" s="54">
        <v>2400.2948361499998</v>
      </c>
      <c r="AM168" s="54">
        <v>2202.3410386099999</v>
      </c>
      <c r="AN168" s="54">
        <v>2869.1213894899997</v>
      </c>
      <c r="AO168" s="54">
        <v>6585.7816985199997</v>
      </c>
      <c r="AP168" s="54">
        <v>7471.7572642499999</v>
      </c>
      <c r="AQ168" s="54">
        <v>14057.538962769999</v>
      </c>
      <c r="AR168" s="54">
        <f t="shared" si="161"/>
        <v>0</v>
      </c>
      <c r="AS168" s="54">
        <f t="shared" si="162"/>
        <v>0</v>
      </c>
      <c r="AT168" s="54">
        <f t="shared" si="163"/>
        <v>0</v>
      </c>
      <c r="AU168" s="54">
        <f t="shared" si="164"/>
        <v>0</v>
      </c>
      <c r="AV168" s="54">
        <f t="shared" si="165"/>
        <v>0</v>
      </c>
      <c r="AW168" s="54">
        <f t="shared" si="166"/>
        <v>0</v>
      </c>
      <c r="AX168" s="54">
        <f t="shared" si="167"/>
        <v>0</v>
      </c>
      <c r="AY168" s="54">
        <f t="shared" si="168"/>
        <v>0</v>
      </c>
      <c r="AZ168" s="54">
        <f t="shared" si="169"/>
        <v>0</v>
      </c>
      <c r="BA168" s="54">
        <f t="shared" si="153"/>
        <v>0.38515209812309553</v>
      </c>
      <c r="BB168" s="54">
        <f t="shared" si="154"/>
        <v>0</v>
      </c>
      <c r="BC168" s="54">
        <f>SUM(CJ168:CL168)</f>
        <v>0</v>
      </c>
      <c r="BD168" s="54">
        <f>SUM(CM168:CO168)</f>
        <v>0</v>
      </c>
      <c r="BE168" s="54">
        <f t="shared" si="170"/>
        <v>0</v>
      </c>
      <c r="BF168" s="54">
        <f t="shared" ref="BF168:BK168" si="208">Z168</f>
        <v>0</v>
      </c>
      <c r="BG168" s="54">
        <f t="shared" si="208"/>
        <v>0</v>
      </c>
      <c r="BH168" s="54">
        <f t="shared" si="208"/>
        <v>0</v>
      </c>
      <c r="BI168" s="54">
        <f t="shared" si="208"/>
        <v>0</v>
      </c>
      <c r="BJ168" s="54">
        <f t="shared" si="208"/>
        <v>0</v>
      </c>
      <c r="BK168" s="54">
        <f t="shared" si="208"/>
        <v>0</v>
      </c>
      <c r="BL168" s="54">
        <v>0</v>
      </c>
      <c r="BM168" s="54">
        <v>0</v>
      </c>
      <c r="BN168" s="54">
        <f t="shared" ref="BN168:BN169" si="209">AVERAGE(BP168:BR168)</f>
        <v>0</v>
      </c>
      <c r="BO168" s="54">
        <f t="shared" ref="BO168:BO169" si="210">SUM(BS168:BU168)/1</f>
        <v>0</v>
      </c>
      <c r="BP168" s="54">
        <v>0</v>
      </c>
      <c r="BQ168" s="54">
        <v>0</v>
      </c>
      <c r="BR168" s="54">
        <v>0</v>
      </c>
      <c r="BS168" s="54">
        <v>0</v>
      </c>
      <c r="BT168" s="54">
        <v>0</v>
      </c>
      <c r="BU168" s="54">
        <v>0</v>
      </c>
      <c r="BV168" s="54">
        <f t="shared" si="171"/>
        <v>0</v>
      </c>
      <c r="BW168" s="54">
        <f t="shared" si="172"/>
        <v>0</v>
      </c>
      <c r="BX168" s="54">
        <f t="shared" si="173"/>
        <v>0</v>
      </c>
      <c r="BY168" s="54">
        <f t="shared" si="174"/>
        <v>0</v>
      </c>
      <c r="BZ168" s="54">
        <f t="shared" si="175"/>
        <v>0</v>
      </c>
      <c r="CA168" s="54">
        <v>8.3333333333333339</v>
      </c>
      <c r="CB168" s="54">
        <f t="shared" si="176"/>
        <v>0</v>
      </c>
      <c r="CC168" s="54">
        <f t="shared" si="177"/>
        <v>0</v>
      </c>
      <c r="CD168" s="54">
        <v>0</v>
      </c>
      <c r="CE168" s="54">
        <v>0</v>
      </c>
      <c r="CF168" s="54">
        <v>0</v>
      </c>
      <c r="CG168" s="54">
        <v>0</v>
      </c>
      <c r="CH168" s="54">
        <v>0</v>
      </c>
      <c r="CI168" s="54">
        <v>0</v>
      </c>
      <c r="CJ168" s="54">
        <v>0</v>
      </c>
      <c r="CK168" s="54">
        <v>0</v>
      </c>
      <c r="CL168" s="54">
        <v>0</v>
      </c>
      <c r="CM168" s="54">
        <v>0</v>
      </c>
      <c r="CN168" s="54">
        <v>0</v>
      </c>
      <c r="CO168" s="54">
        <v>0</v>
      </c>
    </row>
    <row r="169" spans="1:93">
      <c r="A169" s="3" t="str">
        <f t="shared" si="157"/>
        <v>FJLY008Phesgo 15ml</v>
      </c>
      <c r="B169" s="3" t="s">
        <v>550</v>
      </c>
      <c r="C169" s="3" t="s">
        <v>551</v>
      </c>
      <c r="D169" s="3" t="s">
        <v>7</v>
      </c>
      <c r="E169" s="3" t="s">
        <v>60</v>
      </c>
      <c r="F169" s="3" t="s">
        <v>65</v>
      </c>
      <c r="G169" s="3" t="s">
        <v>66</v>
      </c>
      <c r="H169" s="3" t="s">
        <v>65</v>
      </c>
      <c r="I169" s="3" t="s">
        <v>66</v>
      </c>
      <c r="J169" s="3" t="s">
        <v>562</v>
      </c>
      <c r="K169" s="3" t="s">
        <v>541</v>
      </c>
      <c r="L169" s="3"/>
      <c r="M169" s="3" t="s">
        <v>543</v>
      </c>
      <c r="N169" s="3" t="s">
        <v>17</v>
      </c>
      <c r="O169" s="3" t="s">
        <v>19</v>
      </c>
      <c r="P169" s="3">
        <v>8489.27</v>
      </c>
      <c r="Q169" s="54">
        <v>1.1779575864591419E-6</v>
      </c>
      <c r="R169" s="54">
        <v>1.1779575864591419E-6</v>
      </c>
      <c r="S169" s="54">
        <v>1.1779575864591419E-6</v>
      </c>
      <c r="T169" s="54">
        <v>1.1779575864591419E-6</v>
      </c>
      <c r="U169" s="54">
        <v>1.1779575864591419E-6</v>
      </c>
      <c r="V169" s="54">
        <v>1.1779575864591419E-6</v>
      </c>
      <c r="W169" s="54">
        <v>3.5338727593774257E-6</v>
      </c>
      <c r="X169" s="54">
        <v>3.5338727593774257E-6</v>
      </c>
      <c r="Y169" s="54">
        <v>7.0677455187548515E-6</v>
      </c>
      <c r="Z169" s="54">
        <v>0</v>
      </c>
      <c r="AA169" s="54">
        <v>0</v>
      </c>
      <c r="AB169" s="54">
        <v>0</v>
      </c>
      <c r="AC169" s="54">
        <v>0</v>
      </c>
      <c r="AD169" s="54">
        <v>0</v>
      </c>
      <c r="AE169" s="54">
        <v>0</v>
      </c>
      <c r="AF169" s="54">
        <f t="shared" si="158"/>
        <v>0</v>
      </c>
      <c r="AG169" s="54">
        <f t="shared" si="159"/>
        <v>0</v>
      </c>
      <c r="AH169" s="54">
        <f t="shared" si="160"/>
        <v>0</v>
      </c>
      <c r="AI169" s="54">
        <v>0.01</v>
      </c>
      <c r="AJ169" s="54">
        <v>0.01</v>
      </c>
      <c r="AK169" s="54">
        <v>0.01</v>
      </c>
      <c r="AL169" s="54">
        <v>0.01</v>
      </c>
      <c r="AM169" s="54">
        <v>0.01</v>
      </c>
      <c r="AN169" s="54">
        <v>0.01</v>
      </c>
      <c r="AO169" s="54">
        <v>0.03</v>
      </c>
      <c r="AP169" s="54">
        <v>0.03</v>
      </c>
      <c r="AQ169" s="54">
        <v>0.06</v>
      </c>
      <c r="AR169" s="54">
        <f t="shared" si="161"/>
        <v>0</v>
      </c>
      <c r="AS169" s="54">
        <f t="shared" si="162"/>
        <v>0</v>
      </c>
      <c r="AT169" s="54">
        <f t="shared" si="163"/>
        <v>0</v>
      </c>
      <c r="AU169" s="54">
        <f t="shared" si="164"/>
        <v>0</v>
      </c>
      <c r="AV169" s="54">
        <f t="shared" si="165"/>
        <v>0</v>
      </c>
      <c r="AW169" s="54">
        <f t="shared" si="166"/>
        <v>0</v>
      </c>
      <c r="AX169" s="54">
        <f t="shared" si="167"/>
        <v>0</v>
      </c>
      <c r="AY169" s="54">
        <f t="shared" si="168"/>
        <v>0</v>
      </c>
      <c r="AZ169" s="54">
        <f t="shared" si="169"/>
        <v>0</v>
      </c>
      <c r="BA169" s="54">
        <f t="shared" si="153"/>
        <v>1.1779575864591419E-6</v>
      </c>
      <c r="BB169" s="54">
        <f t="shared" si="154"/>
        <v>0</v>
      </c>
      <c r="BC169" s="54">
        <f>SUM(CJ169:CL169)*2</f>
        <v>0</v>
      </c>
      <c r="BD169" s="54">
        <f>SUM(CM169:CO169)*2</f>
        <v>0</v>
      </c>
      <c r="BE169" s="54">
        <f t="shared" si="170"/>
        <v>0</v>
      </c>
      <c r="BF169" s="54">
        <f t="shared" ref="BF169:BK169" si="211">Z169*2</f>
        <v>0</v>
      </c>
      <c r="BG169" s="54">
        <f t="shared" si="211"/>
        <v>0</v>
      </c>
      <c r="BH169" s="54">
        <f t="shared" si="211"/>
        <v>0</v>
      </c>
      <c r="BI169" s="54">
        <f t="shared" si="211"/>
        <v>0</v>
      </c>
      <c r="BJ169" s="54">
        <f t="shared" si="211"/>
        <v>0</v>
      </c>
      <c r="BK169" s="54">
        <f t="shared" si="211"/>
        <v>0</v>
      </c>
      <c r="BL169" s="54">
        <v>0</v>
      </c>
      <c r="BM169" s="54">
        <v>0</v>
      </c>
      <c r="BN169" s="54">
        <f t="shared" si="209"/>
        <v>0</v>
      </c>
      <c r="BO169" s="54">
        <f t="shared" si="210"/>
        <v>0</v>
      </c>
      <c r="BP169" s="54">
        <v>0</v>
      </c>
      <c r="BQ169" s="54">
        <v>0</v>
      </c>
      <c r="BR169" s="54">
        <v>0</v>
      </c>
      <c r="BS169" s="54">
        <v>0</v>
      </c>
      <c r="BT169" s="54">
        <v>0</v>
      </c>
      <c r="BU169" s="54">
        <v>0</v>
      </c>
      <c r="BV169" s="54">
        <f t="shared" si="171"/>
        <v>0</v>
      </c>
      <c r="BW169" s="54">
        <f t="shared" si="172"/>
        <v>0</v>
      </c>
      <c r="BX169" s="54">
        <f t="shared" si="173"/>
        <v>0</v>
      </c>
      <c r="BY169" s="54">
        <f t="shared" si="174"/>
        <v>0</v>
      </c>
      <c r="BZ169" s="54">
        <f t="shared" si="175"/>
        <v>0</v>
      </c>
      <c r="CA169" s="54">
        <v>0</v>
      </c>
      <c r="CB169" s="54">
        <f t="shared" si="176"/>
        <v>0</v>
      </c>
      <c r="CC169" s="54">
        <f t="shared" si="177"/>
        <v>0</v>
      </c>
      <c r="CD169" s="54">
        <v>0</v>
      </c>
      <c r="CE169" s="54">
        <v>0</v>
      </c>
      <c r="CF169" s="54">
        <v>0</v>
      </c>
      <c r="CG169" s="54">
        <v>0</v>
      </c>
      <c r="CH169" s="54">
        <v>0</v>
      </c>
      <c r="CI169" s="54">
        <v>0</v>
      </c>
      <c r="CJ169" s="54">
        <v>0</v>
      </c>
      <c r="CK169" s="54">
        <v>0</v>
      </c>
      <c r="CL169" s="54">
        <v>0</v>
      </c>
      <c r="CM169" s="54">
        <v>0</v>
      </c>
      <c r="CN169" s="54">
        <v>0</v>
      </c>
      <c r="CO169" s="54">
        <v>0</v>
      </c>
    </row>
    <row r="170" spans="1:93">
      <c r="A170" s="3" t="str">
        <f t="shared" si="157"/>
        <v>FJNP004Herceptin IV</v>
      </c>
      <c r="B170" s="3" t="s">
        <v>548</v>
      </c>
      <c r="C170" s="3" t="s">
        <v>549</v>
      </c>
      <c r="D170" s="3" t="s">
        <v>7</v>
      </c>
      <c r="E170" s="3" t="s">
        <v>67</v>
      </c>
      <c r="F170" s="3" t="s">
        <v>68</v>
      </c>
      <c r="G170" s="3" t="s">
        <v>69</v>
      </c>
      <c r="H170" s="3" t="s">
        <v>68</v>
      </c>
      <c r="I170" s="3" t="s">
        <v>69</v>
      </c>
      <c r="J170" s="3" t="s">
        <v>562</v>
      </c>
      <c r="K170" s="3" t="s">
        <v>541</v>
      </c>
      <c r="L170" s="3"/>
      <c r="M170" s="3" t="s">
        <v>545</v>
      </c>
      <c r="N170" s="3" t="s">
        <v>11</v>
      </c>
      <c r="O170" s="3" t="s">
        <v>11</v>
      </c>
      <c r="P170" s="3">
        <v>4535.5</v>
      </c>
      <c r="Q170" s="54">
        <v>24.983072923032445</v>
      </c>
      <c r="R170" s="54">
        <v>17.898002202284879</v>
      </c>
      <c r="S170" s="54">
        <v>16.649205703618112</v>
      </c>
      <c r="T170" s="54">
        <v>11.756685040906047</v>
      </c>
      <c r="U170" s="54">
        <v>10.711968220480136</v>
      </c>
      <c r="V170" s="54">
        <v>18.648452865370068</v>
      </c>
      <c r="W170" s="54">
        <v>59.530280828935432</v>
      </c>
      <c r="X170" s="54">
        <v>41.117106126756255</v>
      </c>
      <c r="Y170" s="54">
        <v>100.64738695569169</v>
      </c>
      <c r="Z170" s="54">
        <v>10</v>
      </c>
      <c r="AA170" s="54">
        <v>36</v>
      </c>
      <c r="AB170" s="54">
        <v>20</v>
      </c>
      <c r="AC170" s="54">
        <v>10</v>
      </c>
      <c r="AD170" s="54">
        <v>0</v>
      </c>
      <c r="AE170" s="54">
        <v>0</v>
      </c>
      <c r="AF170" s="54">
        <f t="shared" si="158"/>
        <v>66</v>
      </c>
      <c r="AG170" s="54">
        <f t="shared" si="159"/>
        <v>10</v>
      </c>
      <c r="AH170" s="54">
        <f t="shared" si="160"/>
        <v>76</v>
      </c>
      <c r="AI170" s="54">
        <v>113310.72724241366</v>
      </c>
      <c r="AJ170" s="54">
        <v>81176.388988463063</v>
      </c>
      <c r="AK170" s="54">
        <v>75512.472468759952</v>
      </c>
      <c r="AL170" s="54">
        <v>53322.445003029381</v>
      </c>
      <c r="AM170" s="54">
        <v>48584.131863987663</v>
      </c>
      <c r="AN170" s="54">
        <v>84580.057970885944</v>
      </c>
      <c r="AO170" s="54">
        <v>269999.58869963663</v>
      </c>
      <c r="AP170" s="54">
        <v>186486.634837903</v>
      </c>
      <c r="AQ170" s="54">
        <v>456486.2235375396</v>
      </c>
      <c r="AR170" s="54">
        <f t="shared" si="161"/>
        <v>45355</v>
      </c>
      <c r="AS170" s="54">
        <f t="shared" si="162"/>
        <v>163278</v>
      </c>
      <c r="AT170" s="54">
        <f t="shared" si="163"/>
        <v>90710</v>
      </c>
      <c r="AU170" s="54">
        <f t="shared" si="164"/>
        <v>45355</v>
      </c>
      <c r="AV170" s="54">
        <f t="shared" si="165"/>
        <v>0</v>
      </c>
      <c r="AW170" s="54">
        <f t="shared" si="166"/>
        <v>0</v>
      </c>
      <c r="AX170" s="54">
        <f t="shared" si="167"/>
        <v>299343</v>
      </c>
      <c r="AY170" s="54">
        <f t="shared" si="168"/>
        <v>45355</v>
      </c>
      <c r="AZ170" s="54">
        <f t="shared" si="169"/>
        <v>344698</v>
      </c>
      <c r="BA170" s="54">
        <f t="shared" si="153"/>
        <v>11.756685040906047</v>
      </c>
      <c r="BB170" s="54">
        <f t="shared" si="154"/>
        <v>10</v>
      </c>
      <c r="BC170" s="54"/>
      <c r="BD170" s="54"/>
      <c r="BE170" s="54">
        <f t="shared" si="170"/>
        <v>0</v>
      </c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>
        <f t="shared" si="171"/>
        <v>177640.41666666666</v>
      </c>
      <c r="BW170" s="54">
        <f t="shared" si="172"/>
        <v>408195</v>
      </c>
      <c r="BX170" s="54">
        <f t="shared" si="173"/>
        <v>462621</v>
      </c>
      <c r="BY170" s="54">
        <f t="shared" si="174"/>
        <v>90</v>
      </c>
      <c r="BZ170" s="54">
        <f t="shared" si="175"/>
        <v>102</v>
      </c>
      <c r="CA170" s="54">
        <v>0</v>
      </c>
      <c r="CB170" s="54">
        <f t="shared" si="176"/>
        <v>84</v>
      </c>
      <c r="CC170" s="54">
        <f t="shared" si="177"/>
        <v>39.166666666666664</v>
      </c>
      <c r="CD170" s="54">
        <v>84</v>
      </c>
      <c r="CE170" s="54">
        <v>24</v>
      </c>
      <c r="CF170" s="54">
        <v>36</v>
      </c>
      <c r="CG170" s="54">
        <v>30</v>
      </c>
      <c r="CH170" s="54">
        <v>30</v>
      </c>
      <c r="CI170" s="54">
        <v>74</v>
      </c>
      <c r="CJ170" s="54">
        <v>30</v>
      </c>
      <c r="CK170" s="54">
        <v>60</v>
      </c>
      <c r="CL170" s="54">
        <v>0</v>
      </c>
      <c r="CM170" s="54">
        <v>30</v>
      </c>
      <c r="CN170" s="54">
        <v>36</v>
      </c>
      <c r="CO170" s="54">
        <v>36</v>
      </c>
    </row>
    <row r="171" spans="1:93">
      <c r="A171" s="3" t="str">
        <f t="shared" si="157"/>
        <v>FJNP004Herceptin SC</v>
      </c>
      <c r="B171" s="3" t="s">
        <v>548</v>
      </c>
      <c r="C171" s="3" t="s">
        <v>549</v>
      </c>
      <c r="D171" s="3" t="s">
        <v>7</v>
      </c>
      <c r="E171" s="3" t="s">
        <v>67</v>
      </c>
      <c r="F171" s="3" t="s">
        <v>68</v>
      </c>
      <c r="G171" s="3" t="s">
        <v>69</v>
      </c>
      <c r="H171" s="3" t="s">
        <v>68</v>
      </c>
      <c r="I171" s="3" t="s">
        <v>69</v>
      </c>
      <c r="J171" s="3" t="s">
        <v>562</v>
      </c>
      <c r="K171" s="3" t="s">
        <v>541</v>
      </c>
      <c r="L171" s="3"/>
      <c r="M171" s="3" t="s">
        <v>545</v>
      </c>
      <c r="N171" s="3" t="s">
        <v>12</v>
      </c>
      <c r="O171" s="3" t="s">
        <v>12</v>
      </c>
      <c r="P171" s="3">
        <v>3444.49</v>
      </c>
      <c r="Q171" s="54">
        <v>1.1438122132698512</v>
      </c>
      <c r="R171" s="54">
        <v>1.0597680383505368</v>
      </c>
      <c r="S171" s="54">
        <v>1.6074891492284495</v>
      </c>
      <c r="T171" s="54">
        <v>1.6453675237091572</v>
      </c>
      <c r="U171" s="54">
        <v>1.4814591815913951</v>
      </c>
      <c r="V171" s="54">
        <v>1.9499165175634356</v>
      </c>
      <c r="W171" s="54">
        <v>3.8110694008488375</v>
      </c>
      <c r="X171" s="54">
        <v>5.0767432228639882</v>
      </c>
      <c r="Y171" s="54">
        <v>8.8878126237128257</v>
      </c>
      <c r="Z171" s="54">
        <v>0</v>
      </c>
      <c r="AA171" s="54">
        <v>0</v>
      </c>
      <c r="AB171" s="54">
        <v>0</v>
      </c>
      <c r="AC171" s="54">
        <v>0</v>
      </c>
      <c r="AD171" s="54">
        <v>0</v>
      </c>
      <c r="AE171" s="54">
        <v>0</v>
      </c>
      <c r="AF171" s="54">
        <f t="shared" si="158"/>
        <v>0</v>
      </c>
      <c r="AG171" s="54">
        <f t="shared" si="159"/>
        <v>0</v>
      </c>
      <c r="AH171" s="54">
        <f t="shared" si="160"/>
        <v>0</v>
      </c>
      <c r="AI171" s="54">
        <v>3939.8497304858693</v>
      </c>
      <c r="AJ171" s="54">
        <v>3650.3604104180399</v>
      </c>
      <c r="AK171" s="54">
        <v>5536.9802996259023</v>
      </c>
      <c r="AL171" s="54">
        <v>5667.4519817409546</v>
      </c>
      <c r="AM171" s="54">
        <v>5102.8713363997449</v>
      </c>
      <c r="AN171" s="54">
        <v>6716.4679455820778</v>
      </c>
      <c r="AO171" s="54">
        <v>13127.190440529812</v>
      </c>
      <c r="AP171" s="54">
        <v>17486.791263722778</v>
      </c>
      <c r="AQ171" s="54">
        <v>30613.98170425259</v>
      </c>
      <c r="AR171" s="54">
        <f t="shared" si="161"/>
        <v>0</v>
      </c>
      <c r="AS171" s="54">
        <f t="shared" si="162"/>
        <v>0</v>
      </c>
      <c r="AT171" s="54">
        <f t="shared" si="163"/>
        <v>0</v>
      </c>
      <c r="AU171" s="54">
        <f t="shared" si="164"/>
        <v>0</v>
      </c>
      <c r="AV171" s="54">
        <f t="shared" si="165"/>
        <v>0</v>
      </c>
      <c r="AW171" s="54">
        <f t="shared" si="166"/>
        <v>0</v>
      </c>
      <c r="AX171" s="54">
        <f t="shared" si="167"/>
        <v>0</v>
      </c>
      <c r="AY171" s="54">
        <f t="shared" si="168"/>
        <v>0</v>
      </c>
      <c r="AZ171" s="54">
        <f t="shared" si="169"/>
        <v>0</v>
      </c>
      <c r="BA171" s="54">
        <f t="shared" si="153"/>
        <v>1.6453675237091572</v>
      </c>
      <c r="BB171" s="54">
        <f t="shared" si="154"/>
        <v>0</v>
      </c>
      <c r="BC171" s="54"/>
      <c r="BD171" s="54"/>
      <c r="BE171" s="54">
        <f t="shared" si="170"/>
        <v>0</v>
      </c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>
        <f t="shared" si="171"/>
        <v>4879.6941666666662</v>
      </c>
      <c r="BW171" s="54">
        <f t="shared" si="172"/>
        <v>13777.96</v>
      </c>
      <c r="BX171" s="54">
        <f t="shared" si="173"/>
        <v>10333.469999999999</v>
      </c>
      <c r="BY171" s="54">
        <f t="shared" si="174"/>
        <v>4</v>
      </c>
      <c r="BZ171" s="54">
        <f t="shared" si="175"/>
        <v>3</v>
      </c>
      <c r="CA171" s="54">
        <v>0</v>
      </c>
      <c r="CB171" s="54">
        <f t="shared" si="176"/>
        <v>4</v>
      </c>
      <c r="CC171" s="54">
        <f t="shared" si="177"/>
        <v>1.4166666666666667</v>
      </c>
      <c r="CD171" s="54">
        <v>3</v>
      </c>
      <c r="CE171" s="54">
        <v>0</v>
      </c>
      <c r="CF171" s="54">
        <v>4</v>
      </c>
      <c r="CG171" s="54">
        <v>0</v>
      </c>
      <c r="CH171" s="54">
        <v>1</v>
      </c>
      <c r="CI171" s="54">
        <v>2</v>
      </c>
      <c r="CJ171" s="54">
        <v>2</v>
      </c>
      <c r="CK171" s="54">
        <v>1</v>
      </c>
      <c r="CL171" s="54">
        <v>1</v>
      </c>
      <c r="CM171" s="54">
        <v>2</v>
      </c>
      <c r="CN171" s="54">
        <v>1</v>
      </c>
      <c r="CO171" s="54">
        <v>0</v>
      </c>
    </row>
    <row r="172" spans="1:93">
      <c r="A172" s="3" t="str">
        <f t="shared" si="157"/>
        <v>FJNP004Itovebi 3mg</v>
      </c>
      <c r="B172" s="3" t="s">
        <v>548</v>
      </c>
      <c r="C172" s="3" t="s">
        <v>549</v>
      </c>
      <c r="D172" s="3" t="s">
        <v>7</v>
      </c>
      <c r="E172" s="3" t="s">
        <v>67</v>
      </c>
      <c r="F172" s="3" t="s">
        <v>68</v>
      </c>
      <c r="G172" s="3" t="s">
        <v>69</v>
      </c>
      <c r="H172" s="3" t="s">
        <v>68</v>
      </c>
      <c r="I172" s="3" t="s">
        <v>69</v>
      </c>
      <c r="J172" s="3" t="s">
        <v>562</v>
      </c>
      <c r="K172" s="3" t="s">
        <v>541</v>
      </c>
      <c r="L172" s="3"/>
      <c r="M172" s="3" t="s">
        <v>545</v>
      </c>
      <c r="N172" s="3" t="s">
        <v>13</v>
      </c>
      <c r="O172" s="3" t="s">
        <v>14</v>
      </c>
      <c r="P172" s="3">
        <v>3566.02</v>
      </c>
      <c r="Q172" s="54">
        <v>0.78331737009532176</v>
      </c>
      <c r="R172" s="54">
        <v>0.89438646841906433</v>
      </c>
      <c r="S172" s="54">
        <v>1.8102660538985857</v>
      </c>
      <c r="T172" s="54">
        <v>1.8325256551920528</v>
      </c>
      <c r="U172" s="54">
        <v>2.2278596759078813</v>
      </c>
      <c r="V172" s="54">
        <v>2.8371934583522331</v>
      </c>
      <c r="W172" s="54">
        <v>3.4879698924129716</v>
      </c>
      <c r="X172" s="54">
        <v>6.897578789452167</v>
      </c>
      <c r="Y172" s="54">
        <v>10.385548681865139</v>
      </c>
      <c r="Z172" s="54">
        <v>0</v>
      </c>
      <c r="AA172" s="54">
        <v>0</v>
      </c>
      <c r="AB172" s="54">
        <v>0</v>
      </c>
      <c r="AC172" s="54">
        <v>0</v>
      </c>
      <c r="AD172" s="54">
        <v>0</v>
      </c>
      <c r="AE172" s="54">
        <v>0</v>
      </c>
      <c r="AF172" s="54">
        <f t="shared" si="158"/>
        <v>0</v>
      </c>
      <c r="AG172" s="54">
        <f t="shared" si="159"/>
        <v>0</v>
      </c>
      <c r="AH172" s="54">
        <f t="shared" si="160"/>
        <v>0</v>
      </c>
      <c r="AI172" s="54">
        <v>2793.3254081073192</v>
      </c>
      <c r="AJ172" s="54">
        <v>3189.4000341117521</v>
      </c>
      <c r="AK172" s="54">
        <v>6455.4449535234344</v>
      </c>
      <c r="AL172" s="54">
        <v>6534.8231369279647</v>
      </c>
      <c r="AM172" s="54">
        <v>7944.5921614810222</v>
      </c>
      <c r="AN172" s="54">
        <v>10117.48861635323</v>
      </c>
      <c r="AO172" s="54">
        <v>12438.170395742505</v>
      </c>
      <c r="AP172" s="54">
        <v>24596.903914762217</v>
      </c>
      <c r="AQ172" s="54">
        <v>37035.074310504722</v>
      </c>
      <c r="AR172" s="54">
        <f t="shared" si="161"/>
        <v>0</v>
      </c>
      <c r="AS172" s="54">
        <f t="shared" si="162"/>
        <v>0</v>
      </c>
      <c r="AT172" s="54">
        <f t="shared" si="163"/>
        <v>0</v>
      </c>
      <c r="AU172" s="54">
        <f t="shared" si="164"/>
        <v>0</v>
      </c>
      <c r="AV172" s="54">
        <f t="shared" si="165"/>
        <v>0</v>
      </c>
      <c r="AW172" s="54">
        <f t="shared" si="166"/>
        <v>0</v>
      </c>
      <c r="AX172" s="54">
        <f t="shared" si="167"/>
        <v>0</v>
      </c>
      <c r="AY172" s="54">
        <f t="shared" si="168"/>
        <v>0</v>
      </c>
      <c r="AZ172" s="54">
        <f t="shared" si="169"/>
        <v>0</v>
      </c>
      <c r="BA172" s="54">
        <f t="shared" si="153"/>
        <v>1.8325256551920528</v>
      </c>
      <c r="BB172" s="54">
        <f t="shared" si="154"/>
        <v>0</v>
      </c>
      <c r="BC172" s="54"/>
      <c r="BD172" s="54"/>
      <c r="BE172" s="54">
        <f t="shared" si="170"/>
        <v>0</v>
      </c>
      <c r="BF172" s="54"/>
      <c r="BG172" s="54"/>
      <c r="BH172" s="54"/>
      <c r="BI172" s="54"/>
      <c r="BJ172" s="54"/>
      <c r="BK172" s="54"/>
      <c r="BL172" s="54">
        <v>0.33333333333333331</v>
      </c>
      <c r="BM172" s="54">
        <v>0.33333333333333331</v>
      </c>
      <c r="BN172" s="54">
        <f t="shared" ref="BN172:BN173" si="212">AVERAGE(BP172:BR172)</f>
        <v>0</v>
      </c>
      <c r="BO172" s="54">
        <f t="shared" ref="BO172:BO173" si="213">SUM(BS172:BU172)/1</f>
        <v>0</v>
      </c>
      <c r="BP172" s="54">
        <v>0</v>
      </c>
      <c r="BQ172" s="54">
        <v>0</v>
      </c>
      <c r="BR172" s="54">
        <v>0</v>
      </c>
      <c r="BS172" s="54">
        <v>0</v>
      </c>
      <c r="BT172" s="54">
        <v>0</v>
      </c>
      <c r="BU172" s="54">
        <v>0</v>
      </c>
      <c r="BV172" s="54">
        <f t="shared" si="171"/>
        <v>0</v>
      </c>
      <c r="BW172" s="54">
        <f t="shared" si="172"/>
        <v>0</v>
      </c>
      <c r="BX172" s="54">
        <f t="shared" si="173"/>
        <v>0</v>
      </c>
      <c r="BY172" s="54">
        <f t="shared" si="174"/>
        <v>0</v>
      </c>
      <c r="BZ172" s="54">
        <f t="shared" si="175"/>
        <v>0</v>
      </c>
      <c r="CA172" s="54">
        <v>0</v>
      </c>
      <c r="CB172" s="54">
        <f t="shared" si="176"/>
        <v>0</v>
      </c>
      <c r="CC172" s="54">
        <f t="shared" si="177"/>
        <v>0</v>
      </c>
      <c r="CD172" s="54">
        <v>0</v>
      </c>
      <c r="CE172" s="54">
        <v>0</v>
      </c>
      <c r="CF172" s="54">
        <v>0</v>
      </c>
      <c r="CG172" s="54">
        <v>0</v>
      </c>
      <c r="CH172" s="54">
        <v>0</v>
      </c>
      <c r="CI172" s="54">
        <v>0</v>
      </c>
      <c r="CJ172" s="54">
        <v>0</v>
      </c>
      <c r="CK172" s="54">
        <v>0</v>
      </c>
      <c r="CL172" s="54">
        <v>0</v>
      </c>
      <c r="CM172" s="54">
        <v>0</v>
      </c>
      <c r="CN172" s="54">
        <v>0</v>
      </c>
      <c r="CO172" s="54">
        <v>0</v>
      </c>
    </row>
    <row r="173" spans="1:93">
      <c r="A173" s="3" t="str">
        <f t="shared" si="157"/>
        <v>FJNP004Itovebi 9mg</v>
      </c>
      <c r="B173" s="3" t="s">
        <v>548</v>
      </c>
      <c r="C173" s="3" t="s">
        <v>549</v>
      </c>
      <c r="D173" s="3" t="s">
        <v>7</v>
      </c>
      <c r="E173" s="3" t="s">
        <v>67</v>
      </c>
      <c r="F173" s="3" t="s">
        <v>68</v>
      </c>
      <c r="G173" s="3" t="s">
        <v>69</v>
      </c>
      <c r="H173" s="3" t="s">
        <v>68</v>
      </c>
      <c r="I173" s="3" t="s">
        <v>69</v>
      </c>
      <c r="J173" s="3" t="s">
        <v>562</v>
      </c>
      <c r="K173" s="3" t="s">
        <v>541</v>
      </c>
      <c r="L173" s="3"/>
      <c r="M173" s="3" t="s">
        <v>545</v>
      </c>
      <c r="N173" s="3" t="s">
        <v>13</v>
      </c>
      <c r="O173" s="3" t="s">
        <v>15</v>
      </c>
      <c r="P173" s="3">
        <v>10698.05</v>
      </c>
      <c r="Q173" s="54"/>
      <c r="R173" s="54"/>
      <c r="S173" s="54"/>
      <c r="T173" s="54"/>
      <c r="U173" s="54"/>
      <c r="V173" s="54"/>
      <c r="W173" s="54">
        <v>0</v>
      </c>
      <c r="X173" s="54">
        <v>0</v>
      </c>
      <c r="Y173" s="54">
        <v>0</v>
      </c>
      <c r="Z173" s="54">
        <v>0</v>
      </c>
      <c r="AA173" s="54">
        <v>0</v>
      </c>
      <c r="AB173" s="54">
        <v>0</v>
      </c>
      <c r="AC173" s="54">
        <v>0</v>
      </c>
      <c r="AD173" s="54">
        <v>0</v>
      </c>
      <c r="AE173" s="54">
        <v>0</v>
      </c>
      <c r="AF173" s="54">
        <f t="shared" si="158"/>
        <v>0</v>
      </c>
      <c r="AG173" s="54">
        <f t="shared" si="159"/>
        <v>0</v>
      </c>
      <c r="AH173" s="54">
        <f t="shared" si="160"/>
        <v>0</v>
      </c>
      <c r="AI173" s="54"/>
      <c r="AJ173" s="54"/>
      <c r="AK173" s="54"/>
      <c r="AL173" s="54"/>
      <c r="AM173" s="54"/>
      <c r="AN173" s="54"/>
      <c r="AO173" s="54">
        <v>0</v>
      </c>
      <c r="AP173" s="54">
        <v>0</v>
      </c>
      <c r="AQ173" s="54">
        <v>0</v>
      </c>
      <c r="AR173" s="54">
        <f t="shared" si="161"/>
        <v>0</v>
      </c>
      <c r="AS173" s="54">
        <f t="shared" si="162"/>
        <v>0</v>
      </c>
      <c r="AT173" s="54">
        <f t="shared" si="163"/>
        <v>0</v>
      </c>
      <c r="AU173" s="54">
        <f t="shared" si="164"/>
        <v>0</v>
      </c>
      <c r="AV173" s="54">
        <f t="shared" si="165"/>
        <v>0</v>
      </c>
      <c r="AW173" s="54">
        <f t="shared" si="166"/>
        <v>0</v>
      </c>
      <c r="AX173" s="54">
        <f t="shared" si="167"/>
        <v>0</v>
      </c>
      <c r="AY173" s="54">
        <f t="shared" si="168"/>
        <v>0</v>
      </c>
      <c r="AZ173" s="54">
        <f t="shared" si="169"/>
        <v>0</v>
      </c>
      <c r="BA173" s="54">
        <f t="shared" si="153"/>
        <v>0</v>
      </c>
      <c r="BB173" s="54">
        <f t="shared" si="154"/>
        <v>0</v>
      </c>
      <c r="BC173" s="54"/>
      <c r="BD173" s="54"/>
      <c r="BE173" s="54">
        <f t="shared" si="170"/>
        <v>0</v>
      </c>
      <c r="BF173" s="54"/>
      <c r="BG173" s="54"/>
      <c r="BH173" s="54"/>
      <c r="BI173" s="54"/>
      <c r="BJ173" s="54"/>
      <c r="BK173" s="54"/>
      <c r="BL173" s="54">
        <v>0</v>
      </c>
      <c r="BM173" s="54">
        <v>0</v>
      </c>
      <c r="BN173" s="54">
        <f t="shared" si="212"/>
        <v>0</v>
      </c>
      <c r="BO173" s="54">
        <f t="shared" si="213"/>
        <v>0</v>
      </c>
      <c r="BP173" s="54">
        <v>0</v>
      </c>
      <c r="BQ173" s="54">
        <v>0</v>
      </c>
      <c r="BR173" s="54">
        <v>0</v>
      </c>
      <c r="BS173" s="54">
        <v>0</v>
      </c>
      <c r="BT173" s="54">
        <v>0</v>
      </c>
      <c r="BU173" s="54">
        <v>0</v>
      </c>
      <c r="BV173" s="54">
        <f t="shared" si="171"/>
        <v>0</v>
      </c>
      <c r="BW173" s="54">
        <f t="shared" si="172"/>
        <v>0</v>
      </c>
      <c r="BX173" s="54">
        <f t="shared" si="173"/>
        <v>0</v>
      </c>
      <c r="BY173" s="54">
        <f t="shared" si="174"/>
        <v>0</v>
      </c>
      <c r="BZ173" s="54">
        <f t="shared" si="175"/>
        <v>0</v>
      </c>
      <c r="CA173" s="54">
        <v>0</v>
      </c>
      <c r="CB173" s="54">
        <f t="shared" si="176"/>
        <v>0</v>
      </c>
      <c r="CC173" s="54">
        <f t="shared" si="177"/>
        <v>0</v>
      </c>
      <c r="CD173" s="54">
        <v>0</v>
      </c>
      <c r="CE173" s="54">
        <v>0</v>
      </c>
      <c r="CF173" s="54">
        <v>0</v>
      </c>
      <c r="CG173" s="54">
        <v>0</v>
      </c>
      <c r="CH173" s="54">
        <v>0</v>
      </c>
      <c r="CI173" s="54">
        <v>0</v>
      </c>
      <c r="CJ173" s="54">
        <v>0</v>
      </c>
      <c r="CK173" s="54">
        <v>0</v>
      </c>
      <c r="CL173" s="54">
        <v>0</v>
      </c>
      <c r="CM173" s="54">
        <v>0</v>
      </c>
      <c r="CN173" s="54">
        <v>0</v>
      </c>
      <c r="CO173" s="54">
        <v>0</v>
      </c>
    </row>
    <row r="174" spans="1:93">
      <c r="A174" s="3" t="str">
        <f t="shared" si="157"/>
        <v>FJNP004Perjeta</v>
      </c>
      <c r="B174" s="3" t="s">
        <v>548</v>
      </c>
      <c r="C174" s="3" t="s">
        <v>549</v>
      </c>
      <c r="D174" s="3" t="s">
        <v>7</v>
      </c>
      <c r="E174" s="3" t="s">
        <v>67</v>
      </c>
      <c r="F174" s="3" t="s">
        <v>68</v>
      </c>
      <c r="G174" s="3" t="s">
        <v>69</v>
      </c>
      <c r="H174" s="3" t="s">
        <v>68</v>
      </c>
      <c r="I174" s="3" t="s">
        <v>69</v>
      </c>
      <c r="J174" s="3" t="s">
        <v>562</v>
      </c>
      <c r="K174" s="3" t="s">
        <v>541</v>
      </c>
      <c r="L174" s="3"/>
      <c r="M174" s="3" t="s">
        <v>545</v>
      </c>
      <c r="N174" s="3" t="s">
        <v>16</v>
      </c>
      <c r="O174" s="3" t="s">
        <v>16</v>
      </c>
      <c r="P174" s="3">
        <v>3985.87</v>
      </c>
      <c r="Q174" s="54">
        <v>14.882861489136316</v>
      </c>
      <c r="R174" s="54">
        <v>12.571776654002806</v>
      </c>
      <c r="S174" s="54">
        <v>19.081327723377836</v>
      </c>
      <c r="T174" s="54">
        <v>11.530290879463893</v>
      </c>
      <c r="U174" s="54">
        <v>13.994664913450935</v>
      </c>
      <c r="V174" s="54">
        <v>16.061075215797647</v>
      </c>
      <c r="W174" s="54">
        <v>46.53596586651696</v>
      </c>
      <c r="X174" s="54">
        <v>41.586031008712474</v>
      </c>
      <c r="Y174" s="54">
        <v>88.121996875229428</v>
      </c>
      <c r="Z174" s="54">
        <v>15</v>
      </c>
      <c r="AA174" s="54">
        <v>25</v>
      </c>
      <c r="AB174" s="54">
        <v>30</v>
      </c>
      <c r="AC174" s="54">
        <v>10</v>
      </c>
      <c r="AD174" s="54">
        <v>0</v>
      </c>
      <c r="AE174" s="54">
        <v>0</v>
      </c>
      <c r="AF174" s="54">
        <f t="shared" si="158"/>
        <v>70</v>
      </c>
      <c r="AG174" s="54">
        <f t="shared" si="159"/>
        <v>10</v>
      </c>
      <c r="AH174" s="54">
        <f t="shared" si="160"/>
        <v>80</v>
      </c>
      <c r="AI174" s="54">
        <v>59321.151123703763</v>
      </c>
      <c r="AJ174" s="54">
        <v>50109.467411890168</v>
      </c>
      <c r="AK174" s="54">
        <v>76055.691732780018</v>
      </c>
      <c r="AL174" s="54">
        <v>45958.240507728748</v>
      </c>
      <c r="AM174" s="54">
        <v>55780.915038576684</v>
      </c>
      <c r="AN174" s="54">
        <v>64017.357870391374</v>
      </c>
      <c r="AO174" s="54">
        <v>185486.31026837396</v>
      </c>
      <c r="AP174" s="54">
        <v>165756.51341669681</v>
      </c>
      <c r="AQ174" s="54">
        <v>351242.82368507073</v>
      </c>
      <c r="AR174" s="54">
        <f t="shared" si="161"/>
        <v>59788.049999999996</v>
      </c>
      <c r="AS174" s="54">
        <f t="shared" si="162"/>
        <v>99646.75</v>
      </c>
      <c r="AT174" s="54">
        <f t="shared" si="163"/>
        <v>119576.09999999999</v>
      </c>
      <c r="AU174" s="54">
        <f t="shared" si="164"/>
        <v>39858.699999999997</v>
      </c>
      <c r="AV174" s="54">
        <f t="shared" si="165"/>
        <v>0</v>
      </c>
      <c r="AW174" s="54">
        <f t="shared" si="166"/>
        <v>0</v>
      </c>
      <c r="AX174" s="54">
        <f t="shared" si="167"/>
        <v>279010.89999999997</v>
      </c>
      <c r="AY174" s="54">
        <f t="shared" si="168"/>
        <v>39858.699999999997</v>
      </c>
      <c r="AZ174" s="54">
        <f t="shared" si="169"/>
        <v>318869.59999999998</v>
      </c>
      <c r="BA174" s="54">
        <f t="shared" si="153"/>
        <v>11.530290879463893</v>
      </c>
      <c r="BB174" s="54">
        <f t="shared" si="154"/>
        <v>10</v>
      </c>
      <c r="BC174" s="54"/>
      <c r="BD174" s="54"/>
      <c r="BE174" s="54">
        <f t="shared" si="170"/>
        <v>0</v>
      </c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>
        <f t="shared" si="171"/>
        <v>113265.13916666668</v>
      </c>
      <c r="BW174" s="54">
        <f t="shared" si="172"/>
        <v>442431.57</v>
      </c>
      <c r="BX174" s="54">
        <f t="shared" si="173"/>
        <v>119576.09999999999</v>
      </c>
      <c r="BY174" s="54">
        <f t="shared" si="174"/>
        <v>111</v>
      </c>
      <c r="BZ174" s="54">
        <f t="shared" si="175"/>
        <v>30</v>
      </c>
      <c r="CA174" s="54">
        <v>0</v>
      </c>
      <c r="CB174" s="54">
        <f t="shared" si="176"/>
        <v>61</v>
      </c>
      <c r="CC174" s="54">
        <f t="shared" si="177"/>
        <v>28.416666666666668</v>
      </c>
      <c r="CD174" s="54">
        <v>20</v>
      </c>
      <c r="CE174" s="54">
        <v>20</v>
      </c>
      <c r="CF174" s="54">
        <v>30</v>
      </c>
      <c r="CG174" s="54">
        <v>30</v>
      </c>
      <c r="CH174" s="54">
        <v>20</v>
      </c>
      <c r="CI174" s="54">
        <v>80</v>
      </c>
      <c r="CJ174" s="54">
        <v>30</v>
      </c>
      <c r="CK174" s="54">
        <v>61</v>
      </c>
      <c r="CL174" s="54">
        <v>20</v>
      </c>
      <c r="CM174" s="54">
        <v>0</v>
      </c>
      <c r="CN174" s="54">
        <v>30</v>
      </c>
      <c r="CO174" s="54">
        <v>0</v>
      </c>
    </row>
    <row r="175" spans="1:93">
      <c r="A175" s="3" t="str">
        <f t="shared" si="157"/>
        <v>FJNP004Phesgo 10ml</v>
      </c>
      <c r="B175" s="3" t="s">
        <v>548</v>
      </c>
      <c r="C175" s="3" t="s">
        <v>549</v>
      </c>
      <c r="D175" s="3" t="s">
        <v>7</v>
      </c>
      <c r="E175" s="3" t="s">
        <v>67</v>
      </c>
      <c r="F175" s="3" t="s">
        <v>68</v>
      </c>
      <c r="G175" s="3" t="s">
        <v>69</v>
      </c>
      <c r="H175" s="3" t="s">
        <v>68</v>
      </c>
      <c r="I175" s="3" t="s">
        <v>69</v>
      </c>
      <c r="J175" s="3" t="s">
        <v>562</v>
      </c>
      <c r="K175" s="3" t="s">
        <v>541</v>
      </c>
      <c r="L175" s="3"/>
      <c r="M175" s="3" t="s">
        <v>545</v>
      </c>
      <c r="N175" s="3" t="s">
        <v>17</v>
      </c>
      <c r="O175" s="3" t="s">
        <v>18</v>
      </c>
      <c r="P175" s="3">
        <v>6232.07</v>
      </c>
      <c r="Q175" s="54">
        <v>5.2505443082282452</v>
      </c>
      <c r="R175" s="54">
        <v>4.7510134060288154</v>
      </c>
      <c r="S175" s="54">
        <v>7.7003918609290354</v>
      </c>
      <c r="T175" s="54">
        <v>6.5789919915293007</v>
      </c>
      <c r="U175" s="54">
        <v>5.9240751259292672</v>
      </c>
      <c r="V175" s="54">
        <v>8.1300732098291579</v>
      </c>
      <c r="W175" s="54">
        <v>17.701949575186095</v>
      </c>
      <c r="X175" s="54">
        <v>20.633140327287727</v>
      </c>
      <c r="Y175" s="54">
        <v>38.335089902473825</v>
      </c>
      <c r="Z175" s="54">
        <v>4</v>
      </c>
      <c r="AA175" s="54">
        <v>4</v>
      </c>
      <c r="AB175" s="54">
        <v>2</v>
      </c>
      <c r="AC175" s="54">
        <v>5</v>
      </c>
      <c r="AD175" s="54">
        <v>0</v>
      </c>
      <c r="AE175" s="54">
        <v>0</v>
      </c>
      <c r="AF175" s="54">
        <f t="shared" si="158"/>
        <v>10</v>
      </c>
      <c r="AG175" s="54">
        <f t="shared" si="159"/>
        <v>5</v>
      </c>
      <c r="AH175" s="54">
        <f t="shared" si="160"/>
        <v>15</v>
      </c>
      <c r="AI175" s="54">
        <v>32721.75966698</v>
      </c>
      <c r="AJ175" s="54">
        <v>29608.648117309996</v>
      </c>
      <c r="AK175" s="54">
        <v>47989.381104740009</v>
      </c>
      <c r="AL175" s="54">
        <v>41000.738620650009</v>
      </c>
      <c r="AM175" s="54">
        <v>36919.250870050004</v>
      </c>
      <c r="AN175" s="54">
        <v>50667.185348779996</v>
      </c>
      <c r="AO175" s="54">
        <v>110319.78888903001</v>
      </c>
      <c r="AP175" s="54">
        <v>128587.17483948001</v>
      </c>
      <c r="AQ175" s="54">
        <v>238906.96372851002</v>
      </c>
      <c r="AR175" s="54">
        <f t="shared" si="161"/>
        <v>24928.28</v>
      </c>
      <c r="AS175" s="54">
        <f t="shared" si="162"/>
        <v>24928.28</v>
      </c>
      <c r="AT175" s="54">
        <f t="shared" si="163"/>
        <v>12464.14</v>
      </c>
      <c r="AU175" s="54">
        <f t="shared" si="164"/>
        <v>31160.35</v>
      </c>
      <c r="AV175" s="54">
        <f t="shared" si="165"/>
        <v>0</v>
      </c>
      <c r="AW175" s="54">
        <f t="shared" si="166"/>
        <v>0</v>
      </c>
      <c r="AX175" s="54">
        <f t="shared" si="167"/>
        <v>62320.7</v>
      </c>
      <c r="AY175" s="54">
        <f t="shared" si="168"/>
        <v>31160.35</v>
      </c>
      <c r="AZ175" s="54">
        <f t="shared" si="169"/>
        <v>93481.049999999988</v>
      </c>
      <c r="BA175" s="54">
        <f t="shared" si="153"/>
        <v>6.5789919915293007</v>
      </c>
      <c r="BB175" s="54">
        <f t="shared" si="154"/>
        <v>5</v>
      </c>
      <c r="BC175" s="54">
        <f>SUM(CJ175:CL175)</f>
        <v>9</v>
      </c>
      <c r="BD175" s="54">
        <f>SUM(CM175:CO175)</f>
        <v>11</v>
      </c>
      <c r="BE175" s="54">
        <f t="shared" si="170"/>
        <v>15</v>
      </c>
      <c r="BF175" s="54">
        <f t="shared" ref="BF175:BK175" si="214">Z175</f>
        <v>4</v>
      </c>
      <c r="BG175" s="54">
        <f t="shared" si="214"/>
        <v>4</v>
      </c>
      <c r="BH175" s="54">
        <f t="shared" si="214"/>
        <v>2</v>
      </c>
      <c r="BI175" s="54">
        <f t="shared" si="214"/>
        <v>5</v>
      </c>
      <c r="BJ175" s="54">
        <f t="shared" si="214"/>
        <v>0</v>
      </c>
      <c r="BK175" s="54">
        <f t="shared" si="214"/>
        <v>0</v>
      </c>
      <c r="BL175" s="54">
        <v>0.33333333333333331</v>
      </c>
      <c r="BM175" s="54">
        <v>0</v>
      </c>
      <c r="BN175" s="54">
        <f t="shared" ref="BN175:BN176" si="215">AVERAGE(BP175:BR175)</f>
        <v>0.33333333333333331</v>
      </c>
      <c r="BO175" s="54">
        <f t="shared" ref="BO175:BO176" si="216">SUM(BS175:BU175)/1</f>
        <v>1</v>
      </c>
      <c r="BP175" s="54">
        <v>1</v>
      </c>
      <c r="BQ175" s="54">
        <v>0</v>
      </c>
      <c r="BR175" s="54">
        <v>0</v>
      </c>
      <c r="BS175" s="54">
        <v>1</v>
      </c>
      <c r="BT175" s="54">
        <v>0</v>
      </c>
      <c r="BU175" s="54">
        <v>0</v>
      </c>
      <c r="BV175" s="54">
        <f t="shared" si="171"/>
        <v>15580.174999999999</v>
      </c>
      <c r="BW175" s="54">
        <f t="shared" si="172"/>
        <v>56088.63</v>
      </c>
      <c r="BX175" s="54">
        <f t="shared" si="173"/>
        <v>68552.76999999999</v>
      </c>
      <c r="BY175" s="54">
        <f t="shared" si="174"/>
        <v>9</v>
      </c>
      <c r="BZ175" s="54">
        <f t="shared" si="175"/>
        <v>11</v>
      </c>
      <c r="CA175" s="54">
        <v>48</v>
      </c>
      <c r="CB175" s="54">
        <f t="shared" si="176"/>
        <v>4</v>
      </c>
      <c r="CC175" s="54">
        <f t="shared" si="177"/>
        <v>2.5</v>
      </c>
      <c r="CD175" s="54">
        <v>1</v>
      </c>
      <c r="CE175" s="54">
        <v>1</v>
      </c>
      <c r="CF175" s="54">
        <v>1</v>
      </c>
      <c r="CG175" s="54">
        <v>2</v>
      </c>
      <c r="CH175" s="54">
        <v>2</v>
      </c>
      <c r="CI175" s="54">
        <v>3</v>
      </c>
      <c r="CJ175" s="54">
        <v>4</v>
      </c>
      <c r="CK175" s="54">
        <v>3</v>
      </c>
      <c r="CL175" s="54">
        <v>2</v>
      </c>
      <c r="CM175" s="54">
        <v>4</v>
      </c>
      <c r="CN175" s="54">
        <v>3</v>
      </c>
      <c r="CO175" s="54">
        <v>4</v>
      </c>
    </row>
    <row r="176" spans="1:93">
      <c r="A176" s="3" t="str">
        <f t="shared" si="157"/>
        <v>FJNP004Phesgo 15ml</v>
      </c>
      <c r="B176" s="3" t="s">
        <v>548</v>
      </c>
      <c r="C176" s="3" t="s">
        <v>549</v>
      </c>
      <c r="D176" s="3" t="s">
        <v>7</v>
      </c>
      <c r="E176" s="3" t="s">
        <v>67</v>
      </c>
      <c r="F176" s="3" t="s">
        <v>68</v>
      </c>
      <c r="G176" s="3" t="s">
        <v>69</v>
      </c>
      <c r="H176" s="3" t="s">
        <v>68</v>
      </c>
      <c r="I176" s="3" t="s">
        <v>69</v>
      </c>
      <c r="J176" s="3" t="s">
        <v>562</v>
      </c>
      <c r="K176" s="3" t="s">
        <v>541</v>
      </c>
      <c r="L176" s="3"/>
      <c r="M176" s="3" t="s">
        <v>545</v>
      </c>
      <c r="N176" s="3" t="s">
        <v>17</v>
      </c>
      <c r="O176" s="3" t="s">
        <v>19</v>
      </c>
      <c r="P176" s="3">
        <v>8489.27</v>
      </c>
      <c r="Q176" s="54">
        <v>1</v>
      </c>
      <c r="R176" s="54">
        <v>1</v>
      </c>
      <c r="S176" s="54">
        <v>1</v>
      </c>
      <c r="T176" s="54">
        <v>1</v>
      </c>
      <c r="U176" s="54">
        <v>1</v>
      </c>
      <c r="V176" s="54">
        <v>1</v>
      </c>
      <c r="W176" s="54">
        <v>3</v>
      </c>
      <c r="X176" s="54">
        <v>3</v>
      </c>
      <c r="Y176" s="54">
        <v>6</v>
      </c>
      <c r="Z176" s="54">
        <v>0</v>
      </c>
      <c r="AA176" s="54">
        <v>0</v>
      </c>
      <c r="AB176" s="54">
        <v>2</v>
      </c>
      <c r="AC176" s="54">
        <v>0</v>
      </c>
      <c r="AD176" s="54">
        <v>0</v>
      </c>
      <c r="AE176" s="54">
        <v>0</v>
      </c>
      <c r="AF176" s="54">
        <f t="shared" si="158"/>
        <v>2</v>
      </c>
      <c r="AG176" s="54">
        <f t="shared" si="159"/>
        <v>0</v>
      </c>
      <c r="AH176" s="54">
        <f t="shared" si="160"/>
        <v>2</v>
      </c>
      <c r="AI176" s="54">
        <v>8489.27</v>
      </c>
      <c r="AJ176" s="54">
        <v>8489.27</v>
      </c>
      <c r="AK176" s="54">
        <v>8489.27</v>
      </c>
      <c r="AL176" s="54">
        <v>8489.27</v>
      </c>
      <c r="AM176" s="54">
        <v>8489.27</v>
      </c>
      <c r="AN176" s="54">
        <v>8489.27</v>
      </c>
      <c r="AO176" s="54">
        <v>25467.81</v>
      </c>
      <c r="AP176" s="54">
        <v>25467.81</v>
      </c>
      <c r="AQ176" s="54">
        <v>50935.62</v>
      </c>
      <c r="AR176" s="54">
        <f t="shared" si="161"/>
        <v>0</v>
      </c>
      <c r="AS176" s="54">
        <f t="shared" si="162"/>
        <v>0</v>
      </c>
      <c r="AT176" s="54">
        <f t="shared" si="163"/>
        <v>16978.54</v>
      </c>
      <c r="AU176" s="54">
        <f t="shared" si="164"/>
        <v>0</v>
      </c>
      <c r="AV176" s="54">
        <f t="shared" si="165"/>
        <v>0</v>
      </c>
      <c r="AW176" s="54">
        <f t="shared" si="166"/>
        <v>0</v>
      </c>
      <c r="AX176" s="54">
        <f t="shared" si="167"/>
        <v>16978.54</v>
      </c>
      <c r="AY176" s="54">
        <f t="shared" si="168"/>
        <v>0</v>
      </c>
      <c r="AZ176" s="54">
        <f t="shared" si="169"/>
        <v>16978.54</v>
      </c>
      <c r="BA176" s="54">
        <f t="shared" si="153"/>
        <v>1</v>
      </c>
      <c r="BB176" s="54">
        <f t="shared" si="154"/>
        <v>0</v>
      </c>
      <c r="BC176" s="54">
        <f>SUM(CJ176:CL176)*2</f>
        <v>2</v>
      </c>
      <c r="BD176" s="54">
        <f>SUM(CM176:CO176)*2</f>
        <v>2</v>
      </c>
      <c r="BE176" s="54">
        <f t="shared" si="170"/>
        <v>4</v>
      </c>
      <c r="BF176" s="54">
        <f t="shared" ref="BF176:BK176" si="217">Z176*2</f>
        <v>0</v>
      </c>
      <c r="BG176" s="54">
        <f t="shared" si="217"/>
        <v>0</v>
      </c>
      <c r="BH176" s="54">
        <f t="shared" si="217"/>
        <v>4</v>
      </c>
      <c r="BI176" s="54">
        <f t="shared" si="217"/>
        <v>0</v>
      </c>
      <c r="BJ176" s="54">
        <f t="shared" si="217"/>
        <v>0</v>
      </c>
      <c r="BK176" s="54">
        <f t="shared" si="217"/>
        <v>0</v>
      </c>
      <c r="BL176" s="54">
        <v>0.33333333333333331</v>
      </c>
      <c r="BM176" s="54">
        <v>0.33333333333333331</v>
      </c>
      <c r="BN176" s="54">
        <f t="shared" si="215"/>
        <v>0.66666666666666663</v>
      </c>
      <c r="BO176" s="54">
        <f t="shared" si="216"/>
        <v>0</v>
      </c>
      <c r="BP176" s="54">
        <v>0</v>
      </c>
      <c r="BQ176" s="54">
        <v>0</v>
      </c>
      <c r="BR176" s="54">
        <v>2</v>
      </c>
      <c r="BS176" s="54">
        <v>0</v>
      </c>
      <c r="BT176" s="54">
        <v>0</v>
      </c>
      <c r="BU176" s="54">
        <v>0</v>
      </c>
      <c r="BV176" s="54">
        <f t="shared" si="171"/>
        <v>2122.3175000000001</v>
      </c>
      <c r="BW176" s="54">
        <f t="shared" si="172"/>
        <v>8489.27</v>
      </c>
      <c r="BX176" s="54">
        <f t="shared" si="173"/>
        <v>8489.27</v>
      </c>
      <c r="BY176" s="54">
        <f t="shared" si="174"/>
        <v>1</v>
      </c>
      <c r="BZ176" s="54">
        <f t="shared" si="175"/>
        <v>1</v>
      </c>
      <c r="CA176" s="54">
        <v>0</v>
      </c>
      <c r="CB176" s="54">
        <f t="shared" si="176"/>
        <v>1</v>
      </c>
      <c r="CC176" s="54">
        <f t="shared" si="177"/>
        <v>0.25</v>
      </c>
      <c r="CD176" s="54">
        <v>0</v>
      </c>
      <c r="CE176" s="54">
        <v>0</v>
      </c>
      <c r="CF176" s="54">
        <v>0</v>
      </c>
      <c r="CG176" s="54">
        <v>1</v>
      </c>
      <c r="CH176" s="54">
        <v>0</v>
      </c>
      <c r="CI176" s="54">
        <v>0</v>
      </c>
      <c r="CJ176" s="54">
        <v>1</v>
      </c>
      <c r="CK176" s="54">
        <v>0</v>
      </c>
      <c r="CL176" s="54">
        <v>0</v>
      </c>
      <c r="CM176" s="54">
        <v>1</v>
      </c>
      <c r="CN176" s="54">
        <v>0</v>
      </c>
      <c r="CO176" s="54">
        <v>0</v>
      </c>
    </row>
    <row r="177" spans="1:93">
      <c r="A177" s="3" t="str">
        <f t="shared" si="157"/>
        <v>FJNP029Herceptin IV</v>
      </c>
      <c r="B177" s="3" t="s">
        <v>548</v>
      </c>
      <c r="C177" s="3" t="s">
        <v>549</v>
      </c>
      <c r="D177" s="3" t="s">
        <v>7</v>
      </c>
      <c r="E177" s="3" t="s">
        <v>67</v>
      </c>
      <c r="F177" s="3" t="s">
        <v>70</v>
      </c>
      <c r="G177" s="3" t="s">
        <v>71</v>
      </c>
      <c r="H177" s="3" t="s">
        <v>70</v>
      </c>
      <c r="I177" s="3" t="s">
        <v>71</v>
      </c>
      <c r="J177" s="3" t="s">
        <v>562</v>
      </c>
      <c r="K177" s="3" t="s">
        <v>541</v>
      </c>
      <c r="L177" s="3"/>
      <c r="M177" s="3" t="s">
        <v>543</v>
      </c>
      <c r="N177" s="3" t="s">
        <v>11</v>
      </c>
      <c r="O177" s="3" t="s">
        <v>11</v>
      </c>
      <c r="P177" s="3">
        <v>4535.5</v>
      </c>
      <c r="Q177" s="54">
        <v>2.4822376098080742E-7</v>
      </c>
      <c r="R177" s="54">
        <v>1.7782878168674339E-7</v>
      </c>
      <c r="S177" s="54">
        <v>1.6542114214001052E-7</v>
      </c>
      <c r="T177" s="54">
        <v>1.1681063360424579E-7</v>
      </c>
      <c r="U177" s="54">
        <v>1.0643066396940739E-7</v>
      </c>
      <c r="V177" s="54">
        <v>1.8528501761878564E-7</v>
      </c>
      <c r="W177" s="54">
        <v>5.9147368480756133E-7</v>
      </c>
      <c r="X177" s="54">
        <v>4.0852631519243884E-7</v>
      </c>
      <c r="Y177" s="54">
        <v>1.0000000000000002E-6</v>
      </c>
      <c r="Z177" s="54">
        <v>0</v>
      </c>
      <c r="AA177" s="54">
        <v>0</v>
      </c>
      <c r="AB177" s="54">
        <v>0</v>
      </c>
      <c r="AC177" s="54">
        <v>0</v>
      </c>
      <c r="AD177" s="54">
        <v>0</v>
      </c>
      <c r="AE177" s="54">
        <v>0</v>
      </c>
      <c r="AF177" s="54">
        <f t="shared" si="158"/>
        <v>0</v>
      </c>
      <c r="AG177" s="54">
        <f t="shared" si="159"/>
        <v>0</v>
      </c>
      <c r="AH177" s="54">
        <f t="shared" si="160"/>
        <v>0</v>
      </c>
      <c r="AI177" s="54">
        <v>1.1258188679284522E-3</v>
      </c>
      <c r="AJ177" s="54">
        <v>8.0654243934022462E-4</v>
      </c>
      <c r="AK177" s="54">
        <v>7.5026759017601764E-4</v>
      </c>
      <c r="AL177" s="54">
        <v>5.297946287120568E-4</v>
      </c>
      <c r="AM177" s="54">
        <v>4.8271627643324723E-4</v>
      </c>
      <c r="AN177" s="54">
        <v>8.4036019741000226E-4</v>
      </c>
      <c r="AO177" s="54">
        <v>2.6826288974446943E-3</v>
      </c>
      <c r="AP177" s="54">
        <v>1.8528711025553063E-3</v>
      </c>
      <c r="AQ177" s="54">
        <v>4.5355000000000005E-3</v>
      </c>
      <c r="AR177" s="54">
        <f t="shared" si="161"/>
        <v>0</v>
      </c>
      <c r="AS177" s="54">
        <f t="shared" si="162"/>
        <v>0</v>
      </c>
      <c r="AT177" s="54">
        <f t="shared" si="163"/>
        <v>0</v>
      </c>
      <c r="AU177" s="54">
        <f t="shared" si="164"/>
        <v>0</v>
      </c>
      <c r="AV177" s="54">
        <f t="shared" si="165"/>
        <v>0</v>
      </c>
      <c r="AW177" s="54">
        <f t="shared" si="166"/>
        <v>0</v>
      </c>
      <c r="AX177" s="54">
        <f t="shared" si="167"/>
        <v>0</v>
      </c>
      <c r="AY177" s="54">
        <f t="shared" si="168"/>
        <v>0</v>
      </c>
      <c r="AZ177" s="54">
        <f t="shared" si="169"/>
        <v>0</v>
      </c>
      <c r="BA177" s="54">
        <f t="shared" si="153"/>
        <v>1.1681063360424579E-7</v>
      </c>
      <c r="BB177" s="54">
        <f t="shared" si="154"/>
        <v>0</v>
      </c>
      <c r="BC177" s="54"/>
      <c r="BD177" s="54"/>
      <c r="BE177" s="54">
        <f t="shared" si="170"/>
        <v>0</v>
      </c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>
        <f t="shared" si="171"/>
        <v>-755.91666666666663</v>
      </c>
      <c r="BW177" s="54">
        <f t="shared" si="172"/>
        <v>0</v>
      </c>
      <c r="BX177" s="54">
        <f t="shared" si="173"/>
        <v>0</v>
      </c>
      <c r="BY177" s="54">
        <f t="shared" si="174"/>
        <v>0</v>
      </c>
      <c r="BZ177" s="54">
        <f t="shared" si="175"/>
        <v>0</v>
      </c>
      <c r="CA177" s="54">
        <v>0</v>
      </c>
      <c r="CB177" s="54">
        <f t="shared" si="176"/>
        <v>0</v>
      </c>
      <c r="CC177" s="54">
        <f t="shared" si="177"/>
        <v>-0.16666666666666666</v>
      </c>
      <c r="CD177" s="54">
        <v>0</v>
      </c>
      <c r="CE177" s="54">
        <v>0</v>
      </c>
      <c r="CF177" s="54">
        <v>-2</v>
      </c>
      <c r="CG177" s="54">
        <v>0</v>
      </c>
      <c r="CH177" s="54">
        <v>0</v>
      </c>
      <c r="CI177" s="54">
        <v>0</v>
      </c>
      <c r="CJ177" s="54">
        <v>0</v>
      </c>
      <c r="CK177" s="54">
        <v>0</v>
      </c>
      <c r="CL177" s="54">
        <v>0</v>
      </c>
      <c r="CM177" s="54">
        <v>0</v>
      </c>
      <c r="CN177" s="54">
        <v>0</v>
      </c>
      <c r="CO177" s="54">
        <v>0</v>
      </c>
    </row>
    <row r="178" spans="1:93">
      <c r="A178" s="3" t="str">
        <f t="shared" si="157"/>
        <v>FJNP029Herceptin SC</v>
      </c>
      <c r="B178" s="3" t="s">
        <v>548</v>
      </c>
      <c r="C178" s="3" t="s">
        <v>549</v>
      </c>
      <c r="D178" s="3" t="s">
        <v>7</v>
      </c>
      <c r="E178" s="3" t="s">
        <v>67</v>
      </c>
      <c r="F178" s="3" t="s">
        <v>70</v>
      </c>
      <c r="G178" s="3" t="s">
        <v>71</v>
      </c>
      <c r="H178" s="3" t="s">
        <v>70</v>
      </c>
      <c r="I178" s="3" t="s">
        <v>71</v>
      </c>
      <c r="J178" s="3" t="s">
        <v>562</v>
      </c>
      <c r="K178" s="3" t="s">
        <v>541</v>
      </c>
      <c r="L178" s="3"/>
      <c r="M178" s="3" t="s">
        <v>543</v>
      </c>
      <c r="N178" s="3" t="s">
        <v>12</v>
      </c>
      <c r="O178" s="3" t="s">
        <v>12</v>
      </c>
      <c r="P178" s="3">
        <v>3444.49</v>
      </c>
      <c r="Q178" s="54">
        <v>4.3514595070048676</v>
      </c>
      <c r="R178" s="54">
        <v>4.0317262328553021</v>
      </c>
      <c r="S178" s="54">
        <v>6.1154478503256229</v>
      </c>
      <c r="T178" s="54">
        <v>6.2595503619370101</v>
      </c>
      <c r="U178" s="54">
        <v>5.6359860169237859</v>
      </c>
      <c r="V178" s="54">
        <v>7.4181606646435041</v>
      </c>
      <c r="W178" s="54">
        <v>14.498633590185793</v>
      </c>
      <c r="X178" s="54">
        <v>19.313697043504302</v>
      </c>
      <c r="Y178" s="54">
        <v>33.812330633690095</v>
      </c>
      <c r="Z178" s="54">
        <v>0</v>
      </c>
      <c r="AA178" s="54">
        <v>0</v>
      </c>
      <c r="AB178" s="54">
        <v>0</v>
      </c>
      <c r="AC178" s="54">
        <v>0</v>
      </c>
      <c r="AD178" s="54">
        <v>0</v>
      </c>
      <c r="AE178" s="54">
        <v>0</v>
      </c>
      <c r="AF178" s="54">
        <f t="shared" si="158"/>
        <v>0</v>
      </c>
      <c r="AG178" s="54">
        <f t="shared" si="159"/>
        <v>0</v>
      </c>
      <c r="AH178" s="54">
        <f t="shared" si="160"/>
        <v>0</v>
      </c>
      <c r="AI178" s="54">
        <v>14988.558757283196</v>
      </c>
      <c r="AJ178" s="54">
        <v>13887.24069180776</v>
      </c>
      <c r="AK178" s="54">
        <v>21064.598965968104</v>
      </c>
      <c r="AL178" s="54">
        <v>21560.958626188411</v>
      </c>
      <c r="AM178" s="54">
        <v>19413.097475433809</v>
      </c>
      <c r="AN178" s="54">
        <v>25551.780227757903</v>
      </c>
      <c r="AO178" s="54">
        <v>49940.398415059055</v>
      </c>
      <c r="AP178" s="54">
        <v>66525.836329380123</v>
      </c>
      <c r="AQ178" s="54">
        <v>116466.23474443918</v>
      </c>
      <c r="AR178" s="54">
        <f t="shared" si="161"/>
        <v>0</v>
      </c>
      <c r="AS178" s="54">
        <f t="shared" si="162"/>
        <v>0</v>
      </c>
      <c r="AT178" s="54">
        <f t="shared" si="163"/>
        <v>0</v>
      </c>
      <c r="AU178" s="54">
        <f t="shared" si="164"/>
        <v>0</v>
      </c>
      <c r="AV178" s="54">
        <f t="shared" si="165"/>
        <v>0</v>
      </c>
      <c r="AW178" s="54">
        <f t="shared" si="166"/>
        <v>0</v>
      </c>
      <c r="AX178" s="54">
        <f t="shared" si="167"/>
        <v>0</v>
      </c>
      <c r="AY178" s="54">
        <f t="shared" si="168"/>
        <v>0</v>
      </c>
      <c r="AZ178" s="54">
        <f t="shared" si="169"/>
        <v>0</v>
      </c>
      <c r="BA178" s="54">
        <f t="shared" si="153"/>
        <v>6.2595503619370101</v>
      </c>
      <c r="BB178" s="54">
        <f t="shared" si="154"/>
        <v>0</v>
      </c>
      <c r="BC178" s="54"/>
      <c r="BD178" s="54"/>
      <c r="BE178" s="54">
        <f t="shared" si="170"/>
        <v>0</v>
      </c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>
        <f t="shared" si="171"/>
        <v>19805.817499999997</v>
      </c>
      <c r="BW178" s="54">
        <f t="shared" si="172"/>
        <v>-34444.899999999994</v>
      </c>
      <c r="BX178" s="54">
        <f t="shared" si="173"/>
        <v>-10333.469999999999</v>
      </c>
      <c r="BY178" s="54">
        <f t="shared" si="174"/>
        <v>-10</v>
      </c>
      <c r="BZ178" s="54">
        <f t="shared" si="175"/>
        <v>-3</v>
      </c>
      <c r="CA178" s="54">
        <v>0</v>
      </c>
      <c r="CB178" s="54">
        <f t="shared" si="176"/>
        <v>26</v>
      </c>
      <c r="CC178" s="54">
        <f t="shared" si="177"/>
        <v>5.75</v>
      </c>
      <c r="CD178" s="54">
        <v>26</v>
      </c>
      <c r="CE178" s="54">
        <v>10</v>
      </c>
      <c r="CF178" s="54">
        <v>10</v>
      </c>
      <c r="CG178" s="54">
        <v>10</v>
      </c>
      <c r="CH178" s="54">
        <v>0</v>
      </c>
      <c r="CI178" s="54">
        <v>26</v>
      </c>
      <c r="CJ178" s="54">
        <v>-10</v>
      </c>
      <c r="CK178" s="54">
        <v>0</v>
      </c>
      <c r="CL178" s="54">
        <v>0</v>
      </c>
      <c r="CM178" s="54">
        <v>0</v>
      </c>
      <c r="CN178" s="54">
        <v>0</v>
      </c>
      <c r="CO178" s="54">
        <v>-3</v>
      </c>
    </row>
    <row r="179" spans="1:93">
      <c r="A179" s="3" t="str">
        <f t="shared" si="157"/>
        <v>FJNP029Itovebi 3mg</v>
      </c>
      <c r="B179" s="3" t="s">
        <v>548</v>
      </c>
      <c r="C179" s="3" t="s">
        <v>549</v>
      </c>
      <c r="D179" s="3" t="s">
        <v>7</v>
      </c>
      <c r="E179" s="3" t="s">
        <v>67</v>
      </c>
      <c r="F179" s="3" t="s">
        <v>70</v>
      </c>
      <c r="G179" s="3" t="s">
        <v>71</v>
      </c>
      <c r="H179" s="3" t="s">
        <v>70</v>
      </c>
      <c r="I179" s="3" t="s">
        <v>71</v>
      </c>
      <c r="J179" s="3" t="s">
        <v>562</v>
      </c>
      <c r="K179" s="3" t="s">
        <v>541</v>
      </c>
      <c r="L179" s="3"/>
      <c r="M179" s="3" t="s">
        <v>543</v>
      </c>
      <c r="N179" s="3" t="s">
        <v>13</v>
      </c>
      <c r="O179" s="3" t="s">
        <v>14</v>
      </c>
      <c r="P179" s="3">
        <v>3566.02</v>
      </c>
      <c r="Q179" s="54">
        <v>7.5423782997919166E-8</v>
      </c>
      <c r="R179" s="54">
        <v>8.6118364644595899E-8</v>
      </c>
      <c r="S179" s="54">
        <v>1.7430625086372233E-7</v>
      </c>
      <c r="T179" s="54">
        <v>1.7644957539816278E-7</v>
      </c>
      <c r="U179" s="54">
        <v>2.1451535630448561E-7</v>
      </c>
      <c r="V179" s="54">
        <v>2.7318666979111423E-7</v>
      </c>
      <c r="W179" s="54">
        <v>3.3584839850623739E-7</v>
      </c>
      <c r="X179" s="54">
        <v>6.6415160149376262E-7</v>
      </c>
      <c r="Y179" s="54">
        <v>9.9999999999999995E-7</v>
      </c>
      <c r="Z179" s="54">
        <v>0</v>
      </c>
      <c r="AA179" s="54">
        <v>0</v>
      </c>
      <c r="AB179" s="54">
        <v>0</v>
      </c>
      <c r="AC179" s="54">
        <v>0</v>
      </c>
      <c r="AD179" s="54">
        <v>0</v>
      </c>
      <c r="AE179" s="54">
        <v>0</v>
      </c>
      <c r="AF179" s="54">
        <f t="shared" si="158"/>
        <v>0</v>
      </c>
      <c r="AG179" s="54">
        <f t="shared" si="159"/>
        <v>0</v>
      </c>
      <c r="AH179" s="54">
        <f t="shared" si="160"/>
        <v>0</v>
      </c>
      <c r="AI179" s="54">
        <v>2.6896271864623972E-4</v>
      </c>
      <c r="AJ179" s="54">
        <v>3.0709981068992184E-4</v>
      </c>
      <c r="AK179" s="54">
        <v>6.2157957670505104E-4</v>
      </c>
      <c r="AL179" s="54">
        <v>6.2922271486135634E-4</v>
      </c>
      <c r="AM179" s="54">
        <v>7.6496605088892172E-4</v>
      </c>
      <c r="AN179" s="54">
        <v>9.74189128208509E-4</v>
      </c>
      <c r="AO179" s="54">
        <v>1.1976421060412126E-3</v>
      </c>
      <c r="AP179" s="54">
        <v>2.3683778939587868E-3</v>
      </c>
      <c r="AQ179" s="54">
        <v>3.5660199999999996E-3</v>
      </c>
      <c r="AR179" s="54">
        <f t="shared" si="161"/>
        <v>0</v>
      </c>
      <c r="AS179" s="54">
        <f t="shared" si="162"/>
        <v>0</v>
      </c>
      <c r="AT179" s="54">
        <f t="shared" si="163"/>
        <v>0</v>
      </c>
      <c r="AU179" s="54">
        <f t="shared" si="164"/>
        <v>0</v>
      </c>
      <c r="AV179" s="54">
        <f t="shared" si="165"/>
        <v>0</v>
      </c>
      <c r="AW179" s="54">
        <f t="shared" si="166"/>
        <v>0</v>
      </c>
      <c r="AX179" s="54">
        <f t="shared" si="167"/>
        <v>0</v>
      </c>
      <c r="AY179" s="54">
        <f t="shared" si="168"/>
        <v>0</v>
      </c>
      <c r="AZ179" s="54">
        <f t="shared" si="169"/>
        <v>0</v>
      </c>
      <c r="BA179" s="54">
        <f t="shared" si="153"/>
        <v>1.7644957539816278E-7</v>
      </c>
      <c r="BB179" s="54">
        <f t="shared" si="154"/>
        <v>0</v>
      </c>
      <c r="BC179" s="54"/>
      <c r="BD179" s="54"/>
      <c r="BE179" s="54">
        <f t="shared" si="170"/>
        <v>0</v>
      </c>
      <c r="BF179" s="54"/>
      <c r="BG179" s="54"/>
      <c r="BH179" s="54"/>
      <c r="BI179" s="54"/>
      <c r="BJ179" s="54"/>
      <c r="BK179" s="54"/>
      <c r="BL179" s="54">
        <v>0</v>
      </c>
      <c r="BM179" s="54">
        <v>0</v>
      </c>
      <c r="BN179" s="54">
        <f t="shared" ref="BN179:BN180" si="218">AVERAGE(BP179:BR179)</f>
        <v>0</v>
      </c>
      <c r="BO179" s="54">
        <f t="shared" ref="BO179:BO180" si="219">SUM(BS179:BU179)/1</f>
        <v>0</v>
      </c>
      <c r="BP179" s="54">
        <v>0</v>
      </c>
      <c r="BQ179" s="54">
        <v>0</v>
      </c>
      <c r="BR179" s="54">
        <v>0</v>
      </c>
      <c r="BS179" s="54">
        <v>0</v>
      </c>
      <c r="BT179" s="54">
        <v>0</v>
      </c>
      <c r="BU179" s="54">
        <v>0</v>
      </c>
      <c r="BV179" s="54">
        <f t="shared" si="171"/>
        <v>0</v>
      </c>
      <c r="BW179" s="54">
        <f t="shared" si="172"/>
        <v>0</v>
      </c>
      <c r="BX179" s="54">
        <f t="shared" si="173"/>
        <v>0</v>
      </c>
      <c r="BY179" s="54">
        <f t="shared" si="174"/>
        <v>0</v>
      </c>
      <c r="BZ179" s="54">
        <f t="shared" si="175"/>
        <v>0</v>
      </c>
      <c r="CA179" s="54">
        <v>0</v>
      </c>
      <c r="CB179" s="54">
        <f t="shared" si="176"/>
        <v>0</v>
      </c>
      <c r="CC179" s="54">
        <f t="shared" si="177"/>
        <v>0</v>
      </c>
      <c r="CD179" s="54">
        <v>0</v>
      </c>
      <c r="CE179" s="54">
        <v>0</v>
      </c>
      <c r="CF179" s="54">
        <v>0</v>
      </c>
      <c r="CG179" s="54">
        <v>0</v>
      </c>
      <c r="CH179" s="54">
        <v>0</v>
      </c>
      <c r="CI179" s="54">
        <v>0</v>
      </c>
      <c r="CJ179" s="54">
        <v>0</v>
      </c>
      <c r="CK179" s="54">
        <v>0</v>
      </c>
      <c r="CL179" s="54">
        <v>0</v>
      </c>
      <c r="CM179" s="54">
        <v>0</v>
      </c>
      <c r="CN179" s="54">
        <v>0</v>
      </c>
      <c r="CO179" s="54">
        <v>0</v>
      </c>
    </row>
    <row r="180" spans="1:93">
      <c r="A180" s="3" t="str">
        <f t="shared" si="157"/>
        <v>FJNP029Itovebi 9mg</v>
      </c>
      <c r="B180" s="3" t="s">
        <v>548</v>
      </c>
      <c r="C180" s="3" t="s">
        <v>549</v>
      </c>
      <c r="D180" s="3" t="s">
        <v>7</v>
      </c>
      <c r="E180" s="3" t="s">
        <v>67</v>
      </c>
      <c r="F180" s="3" t="s">
        <v>70</v>
      </c>
      <c r="G180" s="3" t="s">
        <v>71</v>
      </c>
      <c r="H180" s="3" t="s">
        <v>70</v>
      </c>
      <c r="I180" s="3" t="s">
        <v>71</v>
      </c>
      <c r="J180" s="3" t="s">
        <v>562</v>
      </c>
      <c r="K180" s="3" t="s">
        <v>541</v>
      </c>
      <c r="L180" s="3"/>
      <c r="M180" s="3" t="s">
        <v>543</v>
      </c>
      <c r="N180" s="3" t="s">
        <v>13</v>
      </c>
      <c r="O180" s="3" t="s">
        <v>15</v>
      </c>
      <c r="P180" s="3">
        <v>10698.05</v>
      </c>
      <c r="Q180" s="54"/>
      <c r="R180" s="54"/>
      <c r="S180" s="54"/>
      <c r="T180" s="54"/>
      <c r="U180" s="54"/>
      <c r="V180" s="54"/>
      <c r="W180" s="54">
        <v>0</v>
      </c>
      <c r="X180" s="54">
        <v>0</v>
      </c>
      <c r="Y180" s="54">
        <v>0</v>
      </c>
      <c r="Z180" s="54">
        <v>0</v>
      </c>
      <c r="AA180" s="54">
        <v>0</v>
      </c>
      <c r="AB180" s="54">
        <v>0</v>
      </c>
      <c r="AC180" s="54">
        <v>0</v>
      </c>
      <c r="AD180" s="54">
        <v>0</v>
      </c>
      <c r="AE180" s="54">
        <v>0</v>
      </c>
      <c r="AF180" s="54">
        <f t="shared" si="158"/>
        <v>0</v>
      </c>
      <c r="AG180" s="54">
        <f t="shared" si="159"/>
        <v>0</v>
      </c>
      <c r="AH180" s="54">
        <f t="shared" si="160"/>
        <v>0</v>
      </c>
      <c r="AI180" s="54"/>
      <c r="AJ180" s="54"/>
      <c r="AK180" s="54"/>
      <c r="AL180" s="54"/>
      <c r="AM180" s="54"/>
      <c r="AN180" s="54"/>
      <c r="AO180" s="54">
        <v>0</v>
      </c>
      <c r="AP180" s="54">
        <v>0</v>
      </c>
      <c r="AQ180" s="54">
        <v>0</v>
      </c>
      <c r="AR180" s="54">
        <f t="shared" si="161"/>
        <v>0</v>
      </c>
      <c r="AS180" s="54">
        <f t="shared" si="162"/>
        <v>0</v>
      </c>
      <c r="AT180" s="54">
        <f t="shared" si="163"/>
        <v>0</v>
      </c>
      <c r="AU180" s="54">
        <f t="shared" si="164"/>
        <v>0</v>
      </c>
      <c r="AV180" s="54">
        <f t="shared" si="165"/>
        <v>0</v>
      </c>
      <c r="AW180" s="54">
        <f t="shared" si="166"/>
        <v>0</v>
      </c>
      <c r="AX180" s="54">
        <f t="shared" si="167"/>
        <v>0</v>
      </c>
      <c r="AY180" s="54">
        <f t="shared" si="168"/>
        <v>0</v>
      </c>
      <c r="AZ180" s="54">
        <f t="shared" si="169"/>
        <v>0</v>
      </c>
      <c r="BA180" s="54">
        <f t="shared" si="153"/>
        <v>0</v>
      </c>
      <c r="BB180" s="54">
        <f t="shared" si="154"/>
        <v>0</v>
      </c>
      <c r="BC180" s="54"/>
      <c r="BD180" s="54"/>
      <c r="BE180" s="54">
        <f t="shared" si="170"/>
        <v>0</v>
      </c>
      <c r="BF180" s="54"/>
      <c r="BG180" s="54"/>
      <c r="BH180" s="54"/>
      <c r="BI180" s="54"/>
      <c r="BJ180" s="54"/>
      <c r="BK180" s="54"/>
      <c r="BL180" s="54">
        <v>0</v>
      </c>
      <c r="BM180" s="54">
        <v>0</v>
      </c>
      <c r="BN180" s="54">
        <f t="shared" si="218"/>
        <v>0</v>
      </c>
      <c r="BO180" s="54">
        <f t="shared" si="219"/>
        <v>0</v>
      </c>
      <c r="BP180" s="54">
        <v>0</v>
      </c>
      <c r="BQ180" s="54">
        <v>0</v>
      </c>
      <c r="BR180" s="54">
        <v>0</v>
      </c>
      <c r="BS180" s="54">
        <v>0</v>
      </c>
      <c r="BT180" s="54">
        <v>0</v>
      </c>
      <c r="BU180" s="54">
        <v>0</v>
      </c>
      <c r="BV180" s="54">
        <f t="shared" si="171"/>
        <v>0</v>
      </c>
      <c r="BW180" s="54">
        <f t="shared" si="172"/>
        <v>0</v>
      </c>
      <c r="BX180" s="54">
        <f t="shared" si="173"/>
        <v>0</v>
      </c>
      <c r="BY180" s="54">
        <f t="shared" si="174"/>
        <v>0</v>
      </c>
      <c r="BZ180" s="54">
        <f t="shared" si="175"/>
        <v>0</v>
      </c>
      <c r="CA180" s="54">
        <v>0</v>
      </c>
      <c r="CB180" s="54">
        <f t="shared" si="176"/>
        <v>0</v>
      </c>
      <c r="CC180" s="54">
        <f t="shared" si="177"/>
        <v>0</v>
      </c>
      <c r="CD180" s="54">
        <v>0</v>
      </c>
      <c r="CE180" s="54">
        <v>0</v>
      </c>
      <c r="CF180" s="54">
        <v>0</v>
      </c>
      <c r="CG180" s="54">
        <v>0</v>
      </c>
      <c r="CH180" s="54">
        <v>0</v>
      </c>
      <c r="CI180" s="54">
        <v>0</v>
      </c>
      <c r="CJ180" s="54">
        <v>0</v>
      </c>
      <c r="CK180" s="54">
        <v>0</v>
      </c>
      <c r="CL180" s="54">
        <v>0</v>
      </c>
      <c r="CM180" s="54">
        <v>0</v>
      </c>
      <c r="CN180" s="54">
        <v>0</v>
      </c>
      <c r="CO180" s="54">
        <v>0</v>
      </c>
    </row>
    <row r="181" spans="1:93">
      <c r="A181" s="3" t="str">
        <f t="shared" si="157"/>
        <v>FJNP029Perjeta</v>
      </c>
      <c r="B181" s="3" t="s">
        <v>548</v>
      </c>
      <c r="C181" s="3" t="s">
        <v>549</v>
      </c>
      <c r="D181" s="3" t="s">
        <v>7</v>
      </c>
      <c r="E181" s="3" t="s">
        <v>67</v>
      </c>
      <c r="F181" s="3" t="s">
        <v>70</v>
      </c>
      <c r="G181" s="3" t="s">
        <v>71</v>
      </c>
      <c r="H181" s="3" t="s">
        <v>70</v>
      </c>
      <c r="I181" s="3" t="s">
        <v>71</v>
      </c>
      <c r="J181" s="3" t="s">
        <v>562</v>
      </c>
      <c r="K181" s="3" t="s">
        <v>541</v>
      </c>
      <c r="L181" s="3"/>
      <c r="M181" s="3" t="s">
        <v>543</v>
      </c>
      <c r="N181" s="3" t="s">
        <v>16</v>
      </c>
      <c r="O181" s="3" t="s">
        <v>16</v>
      </c>
      <c r="P181" s="3">
        <v>3985.87</v>
      </c>
      <c r="Q181" s="54">
        <v>1.2958037071366987E-2</v>
      </c>
      <c r="R181" s="54">
        <v>1.0945848555697883E-2</v>
      </c>
      <c r="S181" s="54">
        <v>1.6613508913653235E-2</v>
      </c>
      <c r="T181" s="54">
        <v>1.0039059811770671E-2</v>
      </c>
      <c r="U181" s="54">
        <v>1.2184712387616252E-2</v>
      </c>
      <c r="V181" s="54">
        <v>1.3983870521420617E-2</v>
      </c>
      <c r="W181" s="54">
        <v>4.0517394540718107E-2</v>
      </c>
      <c r="X181" s="54">
        <v>3.6207642720807537E-2</v>
      </c>
      <c r="Y181" s="54">
        <v>7.6725037261525644E-2</v>
      </c>
      <c r="Z181" s="54">
        <v>0</v>
      </c>
      <c r="AA181" s="54">
        <v>0</v>
      </c>
      <c r="AB181" s="54">
        <v>0</v>
      </c>
      <c r="AC181" s="54">
        <v>0</v>
      </c>
      <c r="AD181" s="54">
        <v>0</v>
      </c>
      <c r="AE181" s="54">
        <v>0</v>
      </c>
      <c r="AF181" s="54">
        <f t="shared" si="158"/>
        <v>0</v>
      </c>
      <c r="AG181" s="54">
        <f t="shared" si="159"/>
        <v>0</v>
      </c>
      <c r="AH181" s="54">
        <f t="shared" si="160"/>
        <v>0</v>
      </c>
      <c r="AI181" s="54">
        <v>51.649051221649536</v>
      </c>
      <c r="AJ181" s="54">
        <v>43.628729382699525</v>
      </c>
      <c r="AK181" s="54">
        <v>66.219286773663029</v>
      </c>
      <c r="AL181" s="54">
        <v>40.014387331942366</v>
      </c>
      <c r="AM181" s="54">
        <v>48.566679564427986</v>
      </c>
      <c r="AN181" s="54">
        <v>55.737889995214793</v>
      </c>
      <c r="AO181" s="54">
        <v>161.4970673780121</v>
      </c>
      <c r="AP181" s="54">
        <v>144.31895689158515</v>
      </c>
      <c r="AQ181" s="54">
        <v>305.81602426959728</v>
      </c>
      <c r="AR181" s="54">
        <f t="shared" si="161"/>
        <v>0</v>
      </c>
      <c r="AS181" s="54">
        <f t="shared" si="162"/>
        <v>0</v>
      </c>
      <c r="AT181" s="54">
        <f t="shared" si="163"/>
        <v>0</v>
      </c>
      <c r="AU181" s="54">
        <f t="shared" si="164"/>
        <v>0</v>
      </c>
      <c r="AV181" s="54">
        <f t="shared" si="165"/>
        <v>0</v>
      </c>
      <c r="AW181" s="54">
        <f t="shared" si="166"/>
        <v>0</v>
      </c>
      <c r="AX181" s="54">
        <f t="shared" si="167"/>
        <v>0</v>
      </c>
      <c r="AY181" s="54">
        <f t="shared" si="168"/>
        <v>0</v>
      </c>
      <c r="AZ181" s="54">
        <f t="shared" si="169"/>
        <v>0</v>
      </c>
      <c r="BA181" s="54">
        <f t="shared" si="153"/>
        <v>1.0039059811770671E-2</v>
      </c>
      <c r="BB181" s="54">
        <f t="shared" si="154"/>
        <v>0</v>
      </c>
      <c r="BC181" s="54"/>
      <c r="BD181" s="54"/>
      <c r="BE181" s="54">
        <f t="shared" si="170"/>
        <v>0</v>
      </c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>
        <f t="shared" si="171"/>
        <v>2657.2466666666664</v>
      </c>
      <c r="BW181" s="54">
        <f t="shared" si="172"/>
        <v>0</v>
      </c>
      <c r="BX181" s="54">
        <f t="shared" si="173"/>
        <v>0</v>
      </c>
      <c r="BY181" s="54">
        <f t="shared" si="174"/>
        <v>0</v>
      </c>
      <c r="BZ181" s="54">
        <f t="shared" si="175"/>
        <v>0</v>
      </c>
      <c r="CA181" s="54">
        <v>0</v>
      </c>
      <c r="CB181" s="54">
        <f t="shared" si="176"/>
        <v>5</v>
      </c>
      <c r="CC181" s="54">
        <f t="shared" si="177"/>
        <v>0.66666666666666663</v>
      </c>
      <c r="CD181" s="54">
        <v>5</v>
      </c>
      <c r="CE181" s="54">
        <v>2</v>
      </c>
      <c r="CF181" s="54">
        <v>1</v>
      </c>
      <c r="CG181" s="54">
        <v>0</v>
      </c>
      <c r="CH181" s="54">
        <v>0</v>
      </c>
      <c r="CI181" s="54">
        <v>0</v>
      </c>
      <c r="CJ181" s="54">
        <v>0</v>
      </c>
      <c r="CK181" s="54">
        <v>0</v>
      </c>
      <c r="CL181" s="54">
        <v>0</v>
      </c>
      <c r="CM181" s="54">
        <v>0</v>
      </c>
      <c r="CN181" s="54">
        <v>0</v>
      </c>
      <c r="CO181" s="54">
        <v>0</v>
      </c>
    </row>
    <row r="182" spans="1:93">
      <c r="A182" s="3" t="str">
        <f t="shared" si="157"/>
        <v>FJNP029Phesgo 10ml</v>
      </c>
      <c r="B182" s="3" t="s">
        <v>548</v>
      </c>
      <c r="C182" s="3" t="s">
        <v>549</v>
      </c>
      <c r="D182" s="3" t="s">
        <v>7</v>
      </c>
      <c r="E182" s="3" t="s">
        <v>67</v>
      </c>
      <c r="F182" s="3" t="s">
        <v>70</v>
      </c>
      <c r="G182" s="3" t="s">
        <v>71</v>
      </c>
      <c r="H182" s="3" t="s">
        <v>70</v>
      </c>
      <c r="I182" s="3" t="s">
        <v>71</v>
      </c>
      <c r="J182" s="3" t="s">
        <v>562</v>
      </c>
      <c r="K182" s="3" t="s">
        <v>541</v>
      </c>
      <c r="L182" s="3"/>
      <c r="M182" s="3" t="s">
        <v>543</v>
      </c>
      <c r="N182" s="3" t="s">
        <v>17</v>
      </c>
      <c r="O182" s="3" t="s">
        <v>18</v>
      </c>
      <c r="P182" s="3">
        <v>6232.07</v>
      </c>
      <c r="Q182" s="54">
        <v>0.55744393802380265</v>
      </c>
      <c r="R182" s="54">
        <v>0.51533432312377747</v>
      </c>
      <c r="S182" s="54">
        <v>0.76396196622310086</v>
      </c>
      <c r="T182" s="54">
        <v>0.669429843323326</v>
      </c>
      <c r="U182" s="54">
        <v>0.61422145312392196</v>
      </c>
      <c r="V182" s="54">
        <v>0.80018338122325328</v>
      </c>
      <c r="W182" s="54">
        <v>1.8367402273706808</v>
      </c>
      <c r="X182" s="54">
        <v>2.0838346776705015</v>
      </c>
      <c r="Y182" s="54">
        <v>3.9205749050411822</v>
      </c>
      <c r="Z182" s="54">
        <v>0</v>
      </c>
      <c r="AA182" s="54">
        <v>0</v>
      </c>
      <c r="AB182" s="54">
        <v>0</v>
      </c>
      <c r="AC182" s="54">
        <v>0</v>
      </c>
      <c r="AD182" s="54">
        <v>0</v>
      </c>
      <c r="AE182" s="54">
        <v>0</v>
      </c>
      <c r="AF182" s="54">
        <f t="shared" si="158"/>
        <v>0</v>
      </c>
      <c r="AG182" s="54">
        <f t="shared" si="159"/>
        <v>0</v>
      </c>
      <c r="AH182" s="54">
        <f t="shared" si="160"/>
        <v>0</v>
      </c>
      <c r="AI182" s="54">
        <v>3474.0296428399997</v>
      </c>
      <c r="AJ182" s="54">
        <v>3211.5995751099999</v>
      </c>
      <c r="AK182" s="54">
        <v>4761.0644508400001</v>
      </c>
      <c r="AL182" s="54">
        <v>4171.9336436800004</v>
      </c>
      <c r="AM182" s="54">
        <v>3827.8710913700002</v>
      </c>
      <c r="AN182" s="54">
        <v>4986.7988446199997</v>
      </c>
      <c r="AO182" s="54">
        <v>11446.69366879</v>
      </c>
      <c r="AP182" s="54">
        <v>12986.60357967</v>
      </c>
      <c r="AQ182" s="54">
        <v>24433.29724846</v>
      </c>
      <c r="AR182" s="54">
        <f t="shared" si="161"/>
        <v>0</v>
      </c>
      <c r="AS182" s="54">
        <f t="shared" si="162"/>
        <v>0</v>
      </c>
      <c r="AT182" s="54">
        <f t="shared" si="163"/>
        <v>0</v>
      </c>
      <c r="AU182" s="54">
        <f t="shared" si="164"/>
        <v>0</v>
      </c>
      <c r="AV182" s="54">
        <f t="shared" si="165"/>
        <v>0</v>
      </c>
      <c r="AW182" s="54">
        <f t="shared" si="166"/>
        <v>0</v>
      </c>
      <c r="AX182" s="54">
        <f t="shared" si="167"/>
        <v>0</v>
      </c>
      <c r="AY182" s="54">
        <f t="shared" si="168"/>
        <v>0</v>
      </c>
      <c r="AZ182" s="54">
        <f t="shared" si="169"/>
        <v>0</v>
      </c>
      <c r="BA182" s="54">
        <f t="shared" si="153"/>
        <v>0.669429843323326</v>
      </c>
      <c r="BB182" s="54">
        <f t="shared" si="154"/>
        <v>0</v>
      </c>
      <c r="BC182" s="54">
        <f>SUM(CJ182:CL182)</f>
        <v>0</v>
      </c>
      <c r="BD182" s="54">
        <f>SUM(CM182:CO182)</f>
        <v>0</v>
      </c>
      <c r="BE182" s="54">
        <f t="shared" si="170"/>
        <v>0</v>
      </c>
      <c r="BF182" s="54">
        <f t="shared" ref="BF182:BK182" si="220">Z182</f>
        <v>0</v>
      </c>
      <c r="BG182" s="54">
        <f t="shared" si="220"/>
        <v>0</v>
      </c>
      <c r="BH182" s="54">
        <f t="shared" si="220"/>
        <v>0</v>
      </c>
      <c r="BI182" s="54">
        <f t="shared" si="220"/>
        <v>0</v>
      </c>
      <c r="BJ182" s="54">
        <f t="shared" si="220"/>
        <v>0</v>
      </c>
      <c r="BK182" s="54">
        <f t="shared" si="220"/>
        <v>0</v>
      </c>
      <c r="BL182" s="54">
        <v>0</v>
      </c>
      <c r="BM182" s="54">
        <v>0</v>
      </c>
      <c r="BN182" s="54">
        <f t="shared" ref="BN182:BN183" si="221">AVERAGE(BP182:BR182)</f>
        <v>0</v>
      </c>
      <c r="BO182" s="54">
        <f t="shared" ref="BO182:BO183" si="222">SUM(BS182:BU182)/1</f>
        <v>0</v>
      </c>
      <c r="BP182" s="54">
        <v>0</v>
      </c>
      <c r="BQ182" s="54">
        <v>0</v>
      </c>
      <c r="BR182" s="54">
        <v>0</v>
      </c>
      <c r="BS182" s="54">
        <v>0</v>
      </c>
      <c r="BT182" s="54">
        <v>0</v>
      </c>
      <c r="BU182" s="54">
        <v>0</v>
      </c>
      <c r="BV182" s="54">
        <f t="shared" si="171"/>
        <v>0</v>
      </c>
      <c r="BW182" s="54">
        <f t="shared" si="172"/>
        <v>0</v>
      </c>
      <c r="BX182" s="54">
        <f t="shared" si="173"/>
        <v>0</v>
      </c>
      <c r="BY182" s="54">
        <f t="shared" si="174"/>
        <v>0</v>
      </c>
      <c r="BZ182" s="54">
        <f t="shared" si="175"/>
        <v>0</v>
      </c>
      <c r="CA182" s="54">
        <v>3</v>
      </c>
      <c r="CB182" s="54">
        <f t="shared" si="176"/>
        <v>0</v>
      </c>
      <c r="CC182" s="54">
        <f t="shared" si="177"/>
        <v>0</v>
      </c>
      <c r="CD182" s="54">
        <v>0</v>
      </c>
      <c r="CE182" s="54">
        <v>0</v>
      </c>
      <c r="CF182" s="54">
        <v>0</v>
      </c>
      <c r="CG182" s="54">
        <v>0</v>
      </c>
      <c r="CH182" s="54">
        <v>0</v>
      </c>
      <c r="CI182" s="54">
        <v>0</v>
      </c>
      <c r="CJ182" s="54">
        <v>0</v>
      </c>
      <c r="CK182" s="54">
        <v>0</v>
      </c>
      <c r="CL182" s="54">
        <v>0</v>
      </c>
      <c r="CM182" s="54">
        <v>0</v>
      </c>
      <c r="CN182" s="54">
        <v>0</v>
      </c>
      <c r="CO182" s="54">
        <v>0</v>
      </c>
    </row>
    <row r="183" spans="1:93">
      <c r="A183" s="3" t="str">
        <f t="shared" si="157"/>
        <v>FJNP029Phesgo 15ml</v>
      </c>
      <c r="B183" s="3" t="s">
        <v>548</v>
      </c>
      <c r="C183" s="3" t="s">
        <v>549</v>
      </c>
      <c r="D183" s="3" t="s">
        <v>7</v>
      </c>
      <c r="E183" s="3" t="s">
        <v>67</v>
      </c>
      <c r="F183" s="3" t="s">
        <v>70</v>
      </c>
      <c r="G183" s="3" t="s">
        <v>71</v>
      </c>
      <c r="H183" s="3" t="s">
        <v>70</v>
      </c>
      <c r="I183" s="3" t="s">
        <v>71</v>
      </c>
      <c r="J183" s="3" t="s">
        <v>562</v>
      </c>
      <c r="K183" s="3" t="s">
        <v>541</v>
      </c>
      <c r="L183" s="3"/>
      <c r="M183" s="3" t="s">
        <v>543</v>
      </c>
      <c r="N183" s="3" t="s">
        <v>17</v>
      </c>
      <c r="O183" s="3" t="s">
        <v>19</v>
      </c>
      <c r="P183" s="3">
        <v>8489.27</v>
      </c>
      <c r="Q183" s="54">
        <v>1.1779575864591419E-6</v>
      </c>
      <c r="R183" s="54">
        <v>1.1779575864591419E-6</v>
      </c>
      <c r="S183" s="54">
        <v>1.1779575864591419E-6</v>
      </c>
      <c r="T183" s="54">
        <v>1.1779575864591419E-6</v>
      </c>
      <c r="U183" s="54">
        <v>1.1779575864591419E-6</v>
      </c>
      <c r="V183" s="54">
        <v>1.1779575864591419E-6</v>
      </c>
      <c r="W183" s="54">
        <v>3.5338727593774257E-6</v>
      </c>
      <c r="X183" s="54">
        <v>3.5338727593774257E-6</v>
      </c>
      <c r="Y183" s="54">
        <v>7.0677455187548515E-6</v>
      </c>
      <c r="Z183" s="54">
        <v>0</v>
      </c>
      <c r="AA183" s="54">
        <v>0</v>
      </c>
      <c r="AB183" s="54">
        <v>0</v>
      </c>
      <c r="AC183" s="54">
        <v>0</v>
      </c>
      <c r="AD183" s="54">
        <v>0</v>
      </c>
      <c r="AE183" s="54">
        <v>0</v>
      </c>
      <c r="AF183" s="54">
        <f t="shared" si="158"/>
        <v>0</v>
      </c>
      <c r="AG183" s="54">
        <f t="shared" si="159"/>
        <v>0</v>
      </c>
      <c r="AH183" s="54">
        <f t="shared" si="160"/>
        <v>0</v>
      </c>
      <c r="AI183" s="54">
        <v>0.01</v>
      </c>
      <c r="AJ183" s="54">
        <v>0.01</v>
      </c>
      <c r="AK183" s="54">
        <v>0.01</v>
      </c>
      <c r="AL183" s="54">
        <v>0.01</v>
      </c>
      <c r="AM183" s="54">
        <v>0.01</v>
      </c>
      <c r="AN183" s="54">
        <v>0.01</v>
      </c>
      <c r="AO183" s="54">
        <v>0.03</v>
      </c>
      <c r="AP183" s="54">
        <v>0.03</v>
      </c>
      <c r="AQ183" s="54">
        <v>0.06</v>
      </c>
      <c r="AR183" s="54">
        <f t="shared" si="161"/>
        <v>0</v>
      </c>
      <c r="AS183" s="54">
        <f t="shared" si="162"/>
        <v>0</v>
      </c>
      <c r="AT183" s="54">
        <f t="shared" si="163"/>
        <v>0</v>
      </c>
      <c r="AU183" s="54">
        <f t="shared" si="164"/>
        <v>0</v>
      </c>
      <c r="AV183" s="54">
        <f t="shared" si="165"/>
        <v>0</v>
      </c>
      <c r="AW183" s="54">
        <f t="shared" si="166"/>
        <v>0</v>
      </c>
      <c r="AX183" s="54">
        <f t="shared" si="167"/>
        <v>0</v>
      </c>
      <c r="AY183" s="54">
        <f t="shared" si="168"/>
        <v>0</v>
      </c>
      <c r="AZ183" s="54">
        <f t="shared" si="169"/>
        <v>0</v>
      </c>
      <c r="BA183" s="54">
        <f t="shared" si="153"/>
        <v>1.1779575864591419E-6</v>
      </c>
      <c r="BB183" s="54">
        <f t="shared" si="154"/>
        <v>0</v>
      </c>
      <c r="BC183" s="54">
        <f>SUM(CJ183:CL183)*2</f>
        <v>0</v>
      </c>
      <c r="BD183" s="54">
        <f>SUM(CM183:CO183)*2</f>
        <v>0</v>
      </c>
      <c r="BE183" s="54">
        <f t="shared" si="170"/>
        <v>0</v>
      </c>
      <c r="BF183" s="54">
        <f t="shared" ref="BF183:BK183" si="223">Z183*2</f>
        <v>0</v>
      </c>
      <c r="BG183" s="54">
        <f t="shared" si="223"/>
        <v>0</v>
      </c>
      <c r="BH183" s="54">
        <f t="shared" si="223"/>
        <v>0</v>
      </c>
      <c r="BI183" s="54">
        <f t="shared" si="223"/>
        <v>0</v>
      </c>
      <c r="BJ183" s="54">
        <f t="shared" si="223"/>
        <v>0</v>
      </c>
      <c r="BK183" s="54">
        <f t="shared" si="223"/>
        <v>0</v>
      </c>
      <c r="BL183" s="54">
        <v>0</v>
      </c>
      <c r="BM183" s="54">
        <v>0</v>
      </c>
      <c r="BN183" s="54">
        <f t="shared" si="221"/>
        <v>0</v>
      </c>
      <c r="BO183" s="54">
        <f t="shared" si="222"/>
        <v>0</v>
      </c>
      <c r="BP183" s="54">
        <v>0</v>
      </c>
      <c r="BQ183" s="54">
        <v>0</v>
      </c>
      <c r="BR183" s="54">
        <v>0</v>
      </c>
      <c r="BS183" s="54">
        <v>0</v>
      </c>
      <c r="BT183" s="54">
        <v>0</v>
      </c>
      <c r="BU183" s="54">
        <v>0</v>
      </c>
      <c r="BV183" s="54">
        <f t="shared" si="171"/>
        <v>0</v>
      </c>
      <c r="BW183" s="54">
        <f t="shared" si="172"/>
        <v>0</v>
      </c>
      <c r="BX183" s="54">
        <f t="shared" si="173"/>
        <v>0</v>
      </c>
      <c r="BY183" s="54">
        <f t="shared" si="174"/>
        <v>0</v>
      </c>
      <c r="BZ183" s="54">
        <f t="shared" si="175"/>
        <v>0</v>
      </c>
      <c r="CA183" s="54">
        <v>0</v>
      </c>
      <c r="CB183" s="54">
        <f t="shared" si="176"/>
        <v>0</v>
      </c>
      <c r="CC183" s="54">
        <f t="shared" si="177"/>
        <v>0</v>
      </c>
      <c r="CD183" s="54">
        <v>0</v>
      </c>
      <c r="CE183" s="54">
        <v>0</v>
      </c>
      <c r="CF183" s="54">
        <v>0</v>
      </c>
      <c r="CG183" s="54">
        <v>0</v>
      </c>
      <c r="CH183" s="54">
        <v>0</v>
      </c>
      <c r="CI183" s="54">
        <v>0</v>
      </c>
      <c r="CJ183" s="54">
        <v>0</v>
      </c>
      <c r="CK183" s="54">
        <v>0</v>
      </c>
      <c r="CL183" s="54">
        <v>0</v>
      </c>
      <c r="CM183" s="54">
        <v>0</v>
      </c>
      <c r="CN183" s="54">
        <v>0</v>
      </c>
      <c r="CO183" s="54">
        <v>0</v>
      </c>
    </row>
    <row r="184" spans="1:93">
      <c r="A184" s="3" t="str">
        <f t="shared" si="157"/>
        <v>FJNP039Herceptin IV</v>
      </c>
      <c r="B184" s="3" t="s">
        <v>548</v>
      </c>
      <c r="C184" s="3" t="s">
        <v>549</v>
      </c>
      <c r="D184" s="3" t="s">
        <v>7</v>
      </c>
      <c r="E184" s="3" t="s">
        <v>67</v>
      </c>
      <c r="F184" s="3" t="s">
        <v>72</v>
      </c>
      <c r="G184" s="3" t="s">
        <v>73</v>
      </c>
      <c r="H184" s="3" t="s">
        <v>72</v>
      </c>
      <c r="I184" s="3" t="s">
        <v>73</v>
      </c>
      <c r="J184" s="3" t="s">
        <v>562</v>
      </c>
      <c r="K184" s="3" t="s">
        <v>541</v>
      </c>
      <c r="L184" s="3"/>
      <c r="M184" s="3" t="s">
        <v>543</v>
      </c>
      <c r="N184" s="3" t="s">
        <v>11</v>
      </c>
      <c r="O184" s="3" t="s">
        <v>11</v>
      </c>
      <c r="P184" s="3">
        <v>4535.5</v>
      </c>
      <c r="Q184" s="54">
        <v>0.4981680371327849</v>
      </c>
      <c r="R184" s="54">
        <v>0.35689014930947371</v>
      </c>
      <c r="S184" s="54">
        <v>0.33198886905320946</v>
      </c>
      <c r="T184" s="54">
        <v>0.2344309176080987</v>
      </c>
      <c r="U184" s="54">
        <v>0.21359903157892368</v>
      </c>
      <c r="V184" s="54">
        <v>0.37185430263624419</v>
      </c>
      <c r="W184" s="54">
        <v>1.187047055495468</v>
      </c>
      <c r="X184" s="54">
        <v>0.81988425182326652</v>
      </c>
      <c r="Y184" s="54">
        <v>2.0069313073187347</v>
      </c>
      <c r="Z184" s="54">
        <v>0</v>
      </c>
      <c r="AA184" s="54">
        <v>0</v>
      </c>
      <c r="AB184" s="54">
        <v>0</v>
      </c>
      <c r="AC184" s="54">
        <v>0</v>
      </c>
      <c r="AD184" s="54">
        <v>0</v>
      </c>
      <c r="AE184" s="54">
        <v>0</v>
      </c>
      <c r="AF184" s="54">
        <f t="shared" si="158"/>
        <v>0</v>
      </c>
      <c r="AG184" s="54">
        <f t="shared" si="159"/>
        <v>0</v>
      </c>
      <c r="AH184" s="54">
        <f t="shared" si="160"/>
        <v>0</v>
      </c>
      <c r="AI184" s="54">
        <v>2259.4411324157459</v>
      </c>
      <c r="AJ184" s="54">
        <v>1618.6752721931182</v>
      </c>
      <c r="AK184" s="54">
        <v>1505.7355155908317</v>
      </c>
      <c r="AL184" s="54">
        <v>1063.2614268115317</v>
      </c>
      <c r="AM184" s="54">
        <v>968.77840772620846</v>
      </c>
      <c r="AN184" s="54">
        <v>1686.5451896066857</v>
      </c>
      <c r="AO184" s="54">
        <v>5383.851920199696</v>
      </c>
      <c r="AP184" s="54">
        <v>3718.5850241444259</v>
      </c>
      <c r="AQ184" s="54">
        <v>9102.436944344121</v>
      </c>
      <c r="AR184" s="54">
        <f t="shared" si="161"/>
        <v>0</v>
      </c>
      <c r="AS184" s="54">
        <f t="shared" si="162"/>
        <v>0</v>
      </c>
      <c r="AT184" s="54">
        <f t="shared" si="163"/>
        <v>0</v>
      </c>
      <c r="AU184" s="54">
        <f t="shared" si="164"/>
        <v>0</v>
      </c>
      <c r="AV184" s="54">
        <f t="shared" si="165"/>
        <v>0</v>
      </c>
      <c r="AW184" s="54">
        <f t="shared" si="166"/>
        <v>0</v>
      </c>
      <c r="AX184" s="54">
        <f t="shared" si="167"/>
        <v>0</v>
      </c>
      <c r="AY184" s="54">
        <f t="shared" si="168"/>
        <v>0</v>
      </c>
      <c r="AZ184" s="54">
        <f t="shared" si="169"/>
        <v>0</v>
      </c>
      <c r="BA184" s="54">
        <f t="shared" si="153"/>
        <v>0.2344309176080987</v>
      </c>
      <c r="BB184" s="54">
        <f t="shared" si="154"/>
        <v>0</v>
      </c>
      <c r="BC184" s="54"/>
      <c r="BD184" s="54"/>
      <c r="BE184" s="54">
        <f t="shared" si="170"/>
        <v>0</v>
      </c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>
        <f t="shared" si="171"/>
        <v>0</v>
      </c>
      <c r="BW184" s="54">
        <f t="shared" si="172"/>
        <v>0</v>
      </c>
      <c r="BX184" s="54">
        <f t="shared" si="173"/>
        <v>0</v>
      </c>
      <c r="BY184" s="54">
        <f t="shared" si="174"/>
        <v>0</v>
      </c>
      <c r="BZ184" s="54">
        <f t="shared" si="175"/>
        <v>0</v>
      </c>
      <c r="CA184" s="54">
        <v>0</v>
      </c>
      <c r="CB184" s="54">
        <f t="shared" si="176"/>
        <v>0</v>
      </c>
      <c r="CC184" s="54">
        <f t="shared" si="177"/>
        <v>0</v>
      </c>
      <c r="CD184" s="54">
        <v>0</v>
      </c>
      <c r="CE184" s="54">
        <v>0</v>
      </c>
      <c r="CF184" s="54">
        <v>0</v>
      </c>
      <c r="CG184" s="54">
        <v>0</v>
      </c>
      <c r="CH184" s="54">
        <v>0</v>
      </c>
      <c r="CI184" s="54">
        <v>0</v>
      </c>
      <c r="CJ184" s="54">
        <v>0</v>
      </c>
      <c r="CK184" s="54">
        <v>0</v>
      </c>
      <c r="CL184" s="54">
        <v>0</v>
      </c>
      <c r="CM184" s="54">
        <v>0</v>
      </c>
      <c r="CN184" s="54">
        <v>0</v>
      </c>
      <c r="CO184" s="54">
        <v>0</v>
      </c>
    </row>
    <row r="185" spans="1:93">
      <c r="A185" s="3" t="str">
        <f t="shared" si="157"/>
        <v>FJNP039Herceptin SC</v>
      </c>
      <c r="B185" s="3" t="s">
        <v>548</v>
      </c>
      <c r="C185" s="3" t="s">
        <v>549</v>
      </c>
      <c r="D185" s="3" t="s">
        <v>7</v>
      </c>
      <c r="E185" s="3" t="s">
        <v>67</v>
      </c>
      <c r="F185" s="3" t="s">
        <v>72</v>
      </c>
      <c r="G185" s="3" t="s">
        <v>73</v>
      </c>
      <c r="H185" s="3" t="s">
        <v>72</v>
      </c>
      <c r="I185" s="3" t="s">
        <v>73</v>
      </c>
      <c r="J185" s="3" t="s">
        <v>562</v>
      </c>
      <c r="K185" s="3" t="s">
        <v>541</v>
      </c>
      <c r="L185" s="3"/>
      <c r="M185" s="3" t="s">
        <v>543</v>
      </c>
      <c r="N185" s="3" t="s">
        <v>12</v>
      </c>
      <c r="O185" s="3" t="s">
        <v>12</v>
      </c>
      <c r="P185" s="3">
        <v>3444.49</v>
      </c>
      <c r="Q185" s="54">
        <v>6.7758440894790084</v>
      </c>
      <c r="R185" s="54">
        <v>6.2779737054461142</v>
      </c>
      <c r="S185" s="54">
        <v>9.5226259383641843</v>
      </c>
      <c r="T185" s="54">
        <v>9.7470141350162027</v>
      </c>
      <c r="U185" s="54">
        <v>8.7760353692098949</v>
      </c>
      <c r="V185" s="54">
        <v>11.551135892087743</v>
      </c>
      <c r="W185" s="54">
        <v>22.57644373328931</v>
      </c>
      <c r="X185" s="54">
        <v>30.07418539631384</v>
      </c>
      <c r="Y185" s="54">
        <v>52.650629129603146</v>
      </c>
      <c r="Z185" s="54">
        <v>5</v>
      </c>
      <c r="AA185" s="54">
        <v>0</v>
      </c>
      <c r="AB185" s="54">
        <v>0</v>
      </c>
      <c r="AC185" s="54">
        <v>3</v>
      </c>
      <c r="AD185" s="54">
        <v>0</v>
      </c>
      <c r="AE185" s="54">
        <v>0</v>
      </c>
      <c r="AF185" s="54">
        <f t="shared" si="158"/>
        <v>5</v>
      </c>
      <c r="AG185" s="54">
        <f t="shared" si="159"/>
        <v>3</v>
      </c>
      <c r="AH185" s="54">
        <f t="shared" si="160"/>
        <v>8</v>
      </c>
      <c r="AI185" s="54">
        <v>23339.327207769551</v>
      </c>
      <c r="AJ185" s="54">
        <v>21624.417648672086</v>
      </c>
      <c r="AK185" s="54">
        <v>32800.589818436049</v>
      </c>
      <c r="AL185" s="54">
        <v>33573.492717921959</v>
      </c>
      <c r="AM185" s="54">
        <v>30228.966068889793</v>
      </c>
      <c r="AN185" s="54">
        <v>39787.772068937309</v>
      </c>
      <c r="AO185" s="54">
        <v>77764.334674877697</v>
      </c>
      <c r="AP185" s="54">
        <v>103590.23085574906</v>
      </c>
      <c r="AQ185" s="54">
        <v>181354.56553062674</v>
      </c>
      <c r="AR185" s="54">
        <f t="shared" si="161"/>
        <v>17222.449999999997</v>
      </c>
      <c r="AS185" s="54">
        <f t="shared" si="162"/>
        <v>0</v>
      </c>
      <c r="AT185" s="54">
        <f t="shared" si="163"/>
        <v>0</v>
      </c>
      <c r="AU185" s="54">
        <f t="shared" si="164"/>
        <v>10333.469999999999</v>
      </c>
      <c r="AV185" s="54">
        <f t="shared" si="165"/>
        <v>0</v>
      </c>
      <c r="AW185" s="54">
        <f t="shared" si="166"/>
        <v>0</v>
      </c>
      <c r="AX185" s="54">
        <f t="shared" si="167"/>
        <v>17222.449999999997</v>
      </c>
      <c r="AY185" s="54">
        <f t="shared" si="168"/>
        <v>10333.469999999999</v>
      </c>
      <c r="AZ185" s="54">
        <f t="shared" si="169"/>
        <v>27555.919999999998</v>
      </c>
      <c r="BA185" s="54">
        <f t="shared" si="153"/>
        <v>9.7470141350162027</v>
      </c>
      <c r="BB185" s="54">
        <f t="shared" si="154"/>
        <v>3</v>
      </c>
      <c r="BC185" s="54"/>
      <c r="BD185" s="54"/>
      <c r="BE185" s="54">
        <f t="shared" si="170"/>
        <v>0</v>
      </c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>
        <f t="shared" si="171"/>
        <v>28991.124166666661</v>
      </c>
      <c r="BW185" s="54">
        <f t="shared" si="172"/>
        <v>103334.7</v>
      </c>
      <c r="BX185" s="54">
        <f t="shared" si="173"/>
        <v>34444.899999999994</v>
      </c>
      <c r="BY185" s="54">
        <f t="shared" si="174"/>
        <v>30</v>
      </c>
      <c r="BZ185" s="54">
        <f t="shared" si="175"/>
        <v>10</v>
      </c>
      <c r="CA185" s="54">
        <v>0</v>
      </c>
      <c r="CB185" s="54">
        <f t="shared" si="176"/>
        <v>15</v>
      </c>
      <c r="CC185" s="54">
        <f t="shared" si="177"/>
        <v>8.4166666666666661</v>
      </c>
      <c r="CD185" s="54">
        <v>15</v>
      </c>
      <c r="CE185" s="54">
        <v>10</v>
      </c>
      <c r="CF185" s="54">
        <v>11</v>
      </c>
      <c r="CG185" s="54">
        <v>10</v>
      </c>
      <c r="CH185" s="54">
        <v>13</v>
      </c>
      <c r="CI185" s="54">
        <v>2</v>
      </c>
      <c r="CJ185" s="54">
        <v>10</v>
      </c>
      <c r="CK185" s="54">
        <v>10</v>
      </c>
      <c r="CL185" s="54">
        <v>10</v>
      </c>
      <c r="CM185" s="54">
        <v>0</v>
      </c>
      <c r="CN185" s="54">
        <v>10</v>
      </c>
      <c r="CO185" s="54">
        <v>0</v>
      </c>
    </row>
    <row r="186" spans="1:93">
      <c r="A186" s="3" t="str">
        <f t="shared" si="157"/>
        <v>FJNP039Itovebi 3mg</v>
      </c>
      <c r="B186" s="3" t="s">
        <v>548</v>
      </c>
      <c r="C186" s="3" t="s">
        <v>549</v>
      </c>
      <c r="D186" s="3" t="s">
        <v>7</v>
      </c>
      <c r="E186" s="3" t="s">
        <v>67</v>
      </c>
      <c r="F186" s="3" t="s">
        <v>72</v>
      </c>
      <c r="G186" s="3" t="s">
        <v>73</v>
      </c>
      <c r="H186" s="3" t="s">
        <v>72</v>
      </c>
      <c r="I186" s="3" t="s">
        <v>73</v>
      </c>
      <c r="J186" s="3" t="s">
        <v>562</v>
      </c>
      <c r="K186" s="3" t="s">
        <v>541</v>
      </c>
      <c r="L186" s="3"/>
      <c r="M186" s="3" t="s">
        <v>543</v>
      </c>
      <c r="N186" s="3" t="s">
        <v>13</v>
      </c>
      <c r="O186" s="3" t="s">
        <v>14</v>
      </c>
      <c r="P186" s="3">
        <v>3566.02</v>
      </c>
      <c r="Q186" s="54">
        <v>7.5423782997919166E-8</v>
      </c>
      <c r="R186" s="54">
        <v>8.6118364644595899E-8</v>
      </c>
      <c r="S186" s="54">
        <v>1.7430625086372233E-7</v>
      </c>
      <c r="T186" s="54">
        <v>1.7644957539816278E-7</v>
      </c>
      <c r="U186" s="54">
        <v>2.1451535630448561E-7</v>
      </c>
      <c r="V186" s="54">
        <v>2.7318666979111423E-7</v>
      </c>
      <c r="W186" s="54">
        <v>3.3584839850623739E-7</v>
      </c>
      <c r="X186" s="54">
        <v>6.6415160149376262E-7</v>
      </c>
      <c r="Y186" s="54">
        <v>9.9999999999999995E-7</v>
      </c>
      <c r="Z186" s="54">
        <v>0</v>
      </c>
      <c r="AA186" s="54">
        <v>0</v>
      </c>
      <c r="AB186" s="54">
        <v>0</v>
      </c>
      <c r="AC186" s="54">
        <v>0</v>
      </c>
      <c r="AD186" s="54">
        <v>0</v>
      </c>
      <c r="AE186" s="54">
        <v>0</v>
      </c>
      <c r="AF186" s="54">
        <f t="shared" si="158"/>
        <v>0</v>
      </c>
      <c r="AG186" s="54">
        <f t="shared" si="159"/>
        <v>0</v>
      </c>
      <c r="AH186" s="54">
        <f t="shared" si="160"/>
        <v>0</v>
      </c>
      <c r="AI186" s="54">
        <v>2.6896271864623972E-4</v>
      </c>
      <c r="AJ186" s="54">
        <v>3.0709981068992184E-4</v>
      </c>
      <c r="AK186" s="54">
        <v>6.2157957670505104E-4</v>
      </c>
      <c r="AL186" s="54">
        <v>6.2922271486135634E-4</v>
      </c>
      <c r="AM186" s="54">
        <v>7.6496605088892172E-4</v>
      </c>
      <c r="AN186" s="54">
        <v>9.74189128208509E-4</v>
      </c>
      <c r="AO186" s="54">
        <v>1.1976421060412126E-3</v>
      </c>
      <c r="AP186" s="54">
        <v>2.3683778939587868E-3</v>
      </c>
      <c r="AQ186" s="54">
        <v>3.5660199999999996E-3</v>
      </c>
      <c r="AR186" s="54">
        <f t="shared" si="161"/>
        <v>0</v>
      </c>
      <c r="AS186" s="54">
        <f t="shared" si="162"/>
        <v>0</v>
      </c>
      <c r="AT186" s="54">
        <f t="shared" si="163"/>
        <v>0</v>
      </c>
      <c r="AU186" s="54">
        <f t="shared" si="164"/>
        <v>0</v>
      </c>
      <c r="AV186" s="54">
        <f t="shared" si="165"/>
        <v>0</v>
      </c>
      <c r="AW186" s="54">
        <f t="shared" si="166"/>
        <v>0</v>
      </c>
      <c r="AX186" s="54">
        <f t="shared" si="167"/>
        <v>0</v>
      </c>
      <c r="AY186" s="54">
        <f t="shared" si="168"/>
        <v>0</v>
      </c>
      <c r="AZ186" s="54">
        <f t="shared" si="169"/>
        <v>0</v>
      </c>
      <c r="BA186" s="54">
        <f t="shared" si="153"/>
        <v>1.7644957539816278E-7</v>
      </c>
      <c r="BB186" s="54">
        <f t="shared" si="154"/>
        <v>0</v>
      </c>
      <c r="BC186" s="54"/>
      <c r="BD186" s="54"/>
      <c r="BE186" s="54">
        <f t="shared" si="170"/>
        <v>0</v>
      </c>
      <c r="BF186" s="54"/>
      <c r="BG186" s="54"/>
      <c r="BH186" s="54"/>
      <c r="BI186" s="54"/>
      <c r="BJ186" s="54"/>
      <c r="BK186" s="54"/>
      <c r="BL186" s="54">
        <v>0</v>
      </c>
      <c r="BM186" s="54">
        <v>0</v>
      </c>
      <c r="BN186" s="54">
        <f t="shared" ref="BN186:BN187" si="224">AVERAGE(BP186:BR186)</f>
        <v>0</v>
      </c>
      <c r="BO186" s="54">
        <f t="shared" ref="BO186:BO187" si="225">SUM(BS186:BU186)/1</f>
        <v>0</v>
      </c>
      <c r="BP186" s="54">
        <v>0</v>
      </c>
      <c r="BQ186" s="54">
        <v>0</v>
      </c>
      <c r="BR186" s="54">
        <v>0</v>
      </c>
      <c r="BS186" s="54">
        <v>0</v>
      </c>
      <c r="BT186" s="54">
        <v>0</v>
      </c>
      <c r="BU186" s="54">
        <v>0</v>
      </c>
      <c r="BV186" s="54">
        <f t="shared" si="171"/>
        <v>0</v>
      </c>
      <c r="BW186" s="54">
        <f t="shared" si="172"/>
        <v>0</v>
      </c>
      <c r="BX186" s="54">
        <f t="shared" si="173"/>
        <v>0</v>
      </c>
      <c r="BY186" s="54">
        <f t="shared" si="174"/>
        <v>0</v>
      </c>
      <c r="BZ186" s="54">
        <f t="shared" si="175"/>
        <v>0</v>
      </c>
      <c r="CA186" s="54">
        <v>0</v>
      </c>
      <c r="CB186" s="54">
        <f t="shared" si="176"/>
        <v>0</v>
      </c>
      <c r="CC186" s="54">
        <f t="shared" si="177"/>
        <v>0</v>
      </c>
      <c r="CD186" s="54">
        <v>0</v>
      </c>
      <c r="CE186" s="54">
        <v>0</v>
      </c>
      <c r="CF186" s="54">
        <v>0</v>
      </c>
      <c r="CG186" s="54">
        <v>0</v>
      </c>
      <c r="CH186" s="54">
        <v>0</v>
      </c>
      <c r="CI186" s="54">
        <v>0</v>
      </c>
      <c r="CJ186" s="54">
        <v>0</v>
      </c>
      <c r="CK186" s="54">
        <v>0</v>
      </c>
      <c r="CL186" s="54">
        <v>0</v>
      </c>
      <c r="CM186" s="54">
        <v>0</v>
      </c>
      <c r="CN186" s="54">
        <v>0</v>
      </c>
      <c r="CO186" s="54">
        <v>0</v>
      </c>
    </row>
    <row r="187" spans="1:93">
      <c r="A187" s="3" t="str">
        <f t="shared" si="157"/>
        <v>FJNP039Itovebi 9mg</v>
      </c>
      <c r="B187" s="3" t="s">
        <v>548</v>
      </c>
      <c r="C187" s="3" t="s">
        <v>549</v>
      </c>
      <c r="D187" s="3" t="s">
        <v>7</v>
      </c>
      <c r="E187" s="3" t="s">
        <v>67</v>
      </c>
      <c r="F187" s="3" t="s">
        <v>72</v>
      </c>
      <c r="G187" s="3" t="s">
        <v>73</v>
      </c>
      <c r="H187" s="3" t="s">
        <v>72</v>
      </c>
      <c r="I187" s="3" t="s">
        <v>73</v>
      </c>
      <c r="J187" s="3" t="s">
        <v>562</v>
      </c>
      <c r="K187" s="3" t="s">
        <v>541</v>
      </c>
      <c r="L187" s="3"/>
      <c r="M187" s="3" t="s">
        <v>543</v>
      </c>
      <c r="N187" s="3" t="s">
        <v>13</v>
      </c>
      <c r="O187" s="3" t="s">
        <v>15</v>
      </c>
      <c r="P187" s="3">
        <v>10698.05</v>
      </c>
      <c r="Q187" s="54"/>
      <c r="R187" s="54"/>
      <c r="S187" s="54"/>
      <c r="T187" s="54"/>
      <c r="U187" s="54"/>
      <c r="V187" s="54"/>
      <c r="W187" s="54">
        <v>0</v>
      </c>
      <c r="X187" s="54">
        <v>0</v>
      </c>
      <c r="Y187" s="54">
        <v>0</v>
      </c>
      <c r="Z187" s="54">
        <v>0</v>
      </c>
      <c r="AA187" s="54">
        <v>0</v>
      </c>
      <c r="AB187" s="54">
        <v>0</v>
      </c>
      <c r="AC187" s="54">
        <v>0</v>
      </c>
      <c r="AD187" s="54">
        <v>0</v>
      </c>
      <c r="AE187" s="54">
        <v>0</v>
      </c>
      <c r="AF187" s="54">
        <f t="shared" si="158"/>
        <v>0</v>
      </c>
      <c r="AG187" s="54">
        <f t="shared" si="159"/>
        <v>0</v>
      </c>
      <c r="AH187" s="54">
        <f t="shared" si="160"/>
        <v>0</v>
      </c>
      <c r="AI187" s="54"/>
      <c r="AJ187" s="54"/>
      <c r="AK187" s="54"/>
      <c r="AL187" s="54"/>
      <c r="AM187" s="54"/>
      <c r="AN187" s="54"/>
      <c r="AO187" s="54">
        <v>0</v>
      </c>
      <c r="AP187" s="54">
        <v>0</v>
      </c>
      <c r="AQ187" s="54">
        <v>0</v>
      </c>
      <c r="AR187" s="54">
        <f t="shared" si="161"/>
        <v>0</v>
      </c>
      <c r="AS187" s="54">
        <f t="shared" si="162"/>
        <v>0</v>
      </c>
      <c r="AT187" s="54">
        <f t="shared" si="163"/>
        <v>0</v>
      </c>
      <c r="AU187" s="54">
        <f t="shared" si="164"/>
        <v>0</v>
      </c>
      <c r="AV187" s="54">
        <f t="shared" si="165"/>
        <v>0</v>
      </c>
      <c r="AW187" s="54">
        <f t="shared" si="166"/>
        <v>0</v>
      </c>
      <c r="AX187" s="54">
        <f t="shared" si="167"/>
        <v>0</v>
      </c>
      <c r="AY187" s="54">
        <f t="shared" si="168"/>
        <v>0</v>
      </c>
      <c r="AZ187" s="54">
        <f t="shared" si="169"/>
        <v>0</v>
      </c>
      <c r="BA187" s="54">
        <f t="shared" si="153"/>
        <v>0</v>
      </c>
      <c r="BB187" s="54">
        <f t="shared" si="154"/>
        <v>0</v>
      </c>
      <c r="BC187" s="54"/>
      <c r="BD187" s="54"/>
      <c r="BE187" s="54">
        <f t="shared" si="170"/>
        <v>0</v>
      </c>
      <c r="BF187" s="54"/>
      <c r="BG187" s="54"/>
      <c r="BH187" s="54"/>
      <c r="BI187" s="54"/>
      <c r="BJ187" s="54"/>
      <c r="BK187" s="54"/>
      <c r="BL187" s="54">
        <v>0</v>
      </c>
      <c r="BM187" s="54">
        <v>0</v>
      </c>
      <c r="BN187" s="54">
        <f t="shared" si="224"/>
        <v>0</v>
      </c>
      <c r="BO187" s="54">
        <f t="shared" si="225"/>
        <v>0</v>
      </c>
      <c r="BP187" s="54">
        <v>0</v>
      </c>
      <c r="BQ187" s="54">
        <v>0</v>
      </c>
      <c r="BR187" s="54">
        <v>0</v>
      </c>
      <c r="BS187" s="54">
        <v>0</v>
      </c>
      <c r="BT187" s="54">
        <v>0</v>
      </c>
      <c r="BU187" s="54">
        <v>0</v>
      </c>
      <c r="BV187" s="54">
        <f t="shared" si="171"/>
        <v>0</v>
      </c>
      <c r="BW187" s="54">
        <f t="shared" si="172"/>
        <v>0</v>
      </c>
      <c r="BX187" s="54">
        <f t="shared" si="173"/>
        <v>0</v>
      </c>
      <c r="BY187" s="54">
        <f t="shared" si="174"/>
        <v>0</v>
      </c>
      <c r="BZ187" s="54">
        <f t="shared" si="175"/>
        <v>0</v>
      </c>
      <c r="CA187" s="54">
        <v>0</v>
      </c>
      <c r="CB187" s="54">
        <f t="shared" si="176"/>
        <v>0</v>
      </c>
      <c r="CC187" s="54">
        <f t="shared" si="177"/>
        <v>0</v>
      </c>
      <c r="CD187" s="54">
        <v>0</v>
      </c>
      <c r="CE187" s="54">
        <v>0</v>
      </c>
      <c r="CF187" s="54">
        <v>0</v>
      </c>
      <c r="CG187" s="54">
        <v>0</v>
      </c>
      <c r="CH187" s="54">
        <v>0</v>
      </c>
      <c r="CI187" s="54">
        <v>0</v>
      </c>
      <c r="CJ187" s="54">
        <v>0</v>
      </c>
      <c r="CK187" s="54">
        <v>0</v>
      </c>
      <c r="CL187" s="54">
        <v>0</v>
      </c>
      <c r="CM187" s="54">
        <v>0</v>
      </c>
      <c r="CN187" s="54">
        <v>0</v>
      </c>
      <c r="CO187" s="54">
        <v>0</v>
      </c>
    </row>
    <row r="188" spans="1:93">
      <c r="A188" s="3" t="str">
        <f t="shared" si="157"/>
        <v>FJNP039Perjeta</v>
      </c>
      <c r="B188" s="3" t="s">
        <v>548</v>
      </c>
      <c r="C188" s="3" t="s">
        <v>549</v>
      </c>
      <c r="D188" s="3" t="s">
        <v>7</v>
      </c>
      <c r="E188" s="3" t="s">
        <v>67</v>
      </c>
      <c r="F188" s="3" t="s">
        <v>72</v>
      </c>
      <c r="G188" s="3" t="s">
        <v>73</v>
      </c>
      <c r="H188" s="3" t="s">
        <v>72</v>
      </c>
      <c r="I188" s="3" t="s">
        <v>73</v>
      </c>
      <c r="J188" s="3" t="s">
        <v>562</v>
      </c>
      <c r="K188" s="3" t="s">
        <v>541</v>
      </c>
      <c r="L188" s="3"/>
      <c r="M188" s="3" t="s">
        <v>543</v>
      </c>
      <c r="N188" s="3" t="s">
        <v>16</v>
      </c>
      <c r="O188" s="3" t="s">
        <v>16</v>
      </c>
      <c r="P188" s="3">
        <v>3985.87</v>
      </c>
      <c r="Q188" s="54">
        <v>0.36037221300639583</v>
      </c>
      <c r="R188" s="54">
        <v>0.30441182144523538</v>
      </c>
      <c r="S188" s="54">
        <v>0.46203348084596163</v>
      </c>
      <c r="T188" s="54">
        <v>0.27919338252747522</v>
      </c>
      <c r="U188" s="54">
        <v>0.3388655043806329</v>
      </c>
      <c r="V188" s="54">
        <v>0.38890136974022615</v>
      </c>
      <c r="W188" s="54">
        <v>1.1268175152975928</v>
      </c>
      <c r="X188" s="54">
        <v>1.0069602566483342</v>
      </c>
      <c r="Y188" s="54">
        <v>2.133777771945927</v>
      </c>
      <c r="Z188" s="54">
        <v>0</v>
      </c>
      <c r="AA188" s="54">
        <v>0</v>
      </c>
      <c r="AB188" s="54">
        <v>0</v>
      </c>
      <c r="AC188" s="54">
        <v>0</v>
      </c>
      <c r="AD188" s="54">
        <v>0</v>
      </c>
      <c r="AE188" s="54">
        <v>0</v>
      </c>
      <c r="AF188" s="54">
        <f t="shared" si="158"/>
        <v>0</v>
      </c>
      <c r="AG188" s="54">
        <f t="shared" si="159"/>
        <v>0</v>
      </c>
      <c r="AH188" s="54">
        <f t="shared" si="160"/>
        <v>0</v>
      </c>
      <c r="AI188" s="54">
        <v>1436.3967926558028</v>
      </c>
      <c r="AJ188" s="54">
        <v>1213.3459467439202</v>
      </c>
      <c r="AK188" s="54">
        <v>1841.6053902994929</v>
      </c>
      <c r="AL188" s="54">
        <v>1112.8285276147876</v>
      </c>
      <c r="AM188" s="54">
        <v>1350.673847945633</v>
      </c>
      <c r="AN188" s="54">
        <v>1550.110302606475</v>
      </c>
      <c r="AO188" s="54">
        <v>4491.3481296992159</v>
      </c>
      <c r="AP188" s="54">
        <v>4013.6126781668954</v>
      </c>
      <c r="AQ188" s="54">
        <v>8504.9608078661113</v>
      </c>
      <c r="AR188" s="54">
        <f t="shared" si="161"/>
        <v>0</v>
      </c>
      <c r="AS188" s="54">
        <f t="shared" si="162"/>
        <v>0</v>
      </c>
      <c r="AT188" s="54">
        <f t="shared" si="163"/>
        <v>0</v>
      </c>
      <c r="AU188" s="54">
        <f t="shared" si="164"/>
        <v>0</v>
      </c>
      <c r="AV188" s="54">
        <f t="shared" si="165"/>
        <v>0</v>
      </c>
      <c r="AW188" s="54">
        <f t="shared" si="166"/>
        <v>0</v>
      </c>
      <c r="AX188" s="54">
        <f t="shared" si="167"/>
        <v>0</v>
      </c>
      <c r="AY188" s="54">
        <f t="shared" si="168"/>
        <v>0</v>
      </c>
      <c r="AZ188" s="54">
        <f t="shared" si="169"/>
        <v>0</v>
      </c>
      <c r="BA188" s="54">
        <f t="shared" si="153"/>
        <v>0.27919338252747522</v>
      </c>
      <c r="BB188" s="54">
        <f t="shared" si="154"/>
        <v>0</v>
      </c>
      <c r="BC188" s="54"/>
      <c r="BD188" s="54"/>
      <c r="BE188" s="54">
        <f t="shared" si="170"/>
        <v>0</v>
      </c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>
        <f t="shared" si="171"/>
        <v>2989.4025000000001</v>
      </c>
      <c r="BW188" s="54">
        <f t="shared" si="172"/>
        <v>11957.61</v>
      </c>
      <c r="BX188" s="54">
        <f t="shared" si="173"/>
        <v>0</v>
      </c>
      <c r="BY188" s="54">
        <f t="shared" si="174"/>
        <v>3</v>
      </c>
      <c r="BZ188" s="54">
        <f t="shared" si="175"/>
        <v>0</v>
      </c>
      <c r="CA188" s="54">
        <v>0</v>
      </c>
      <c r="CB188" s="54">
        <f t="shared" si="176"/>
        <v>2</v>
      </c>
      <c r="CC188" s="54">
        <f t="shared" si="177"/>
        <v>0.75</v>
      </c>
      <c r="CD188" s="54">
        <v>0</v>
      </c>
      <c r="CE188" s="54">
        <v>0</v>
      </c>
      <c r="CF188" s="54">
        <v>2</v>
      </c>
      <c r="CG188" s="54">
        <v>2</v>
      </c>
      <c r="CH188" s="54">
        <v>1</v>
      </c>
      <c r="CI188" s="54">
        <v>1</v>
      </c>
      <c r="CJ188" s="54">
        <v>1</v>
      </c>
      <c r="CK188" s="54">
        <v>0</v>
      </c>
      <c r="CL188" s="54">
        <v>2</v>
      </c>
      <c r="CM188" s="54">
        <v>0</v>
      </c>
      <c r="CN188" s="54">
        <v>0</v>
      </c>
      <c r="CO188" s="54">
        <v>0</v>
      </c>
    </row>
    <row r="189" spans="1:93">
      <c r="A189" s="3" t="str">
        <f t="shared" si="157"/>
        <v>FJNP039Phesgo 10ml</v>
      </c>
      <c r="B189" s="3" t="s">
        <v>548</v>
      </c>
      <c r="C189" s="3" t="s">
        <v>549</v>
      </c>
      <c r="D189" s="3" t="s">
        <v>7</v>
      </c>
      <c r="E189" s="3" t="s">
        <v>67</v>
      </c>
      <c r="F189" s="3" t="s">
        <v>72</v>
      </c>
      <c r="G189" s="3" t="s">
        <v>73</v>
      </c>
      <c r="H189" s="3" t="s">
        <v>72</v>
      </c>
      <c r="I189" s="3" t="s">
        <v>73</v>
      </c>
      <c r="J189" s="3" t="s">
        <v>562</v>
      </c>
      <c r="K189" s="3" t="s">
        <v>541</v>
      </c>
      <c r="L189" s="3"/>
      <c r="M189" s="3" t="s">
        <v>543</v>
      </c>
      <c r="N189" s="3" t="s">
        <v>17</v>
      </c>
      <c r="O189" s="3" t="s">
        <v>18</v>
      </c>
      <c r="P189" s="3">
        <v>6232.07</v>
      </c>
      <c r="Q189" s="54">
        <v>0.14508933512460548</v>
      </c>
      <c r="R189" s="54">
        <v>0.13412929842411911</v>
      </c>
      <c r="S189" s="54">
        <v>0.19884060272429546</v>
      </c>
      <c r="T189" s="54">
        <v>0.17423635162313647</v>
      </c>
      <c r="U189" s="54">
        <v>0.15986704452453199</v>
      </c>
      <c r="V189" s="54">
        <v>0.20826809432339496</v>
      </c>
      <c r="W189" s="54">
        <v>0.47805923627302005</v>
      </c>
      <c r="X189" s="54">
        <v>0.54237149047106348</v>
      </c>
      <c r="Y189" s="54">
        <v>1.0204307267440835</v>
      </c>
      <c r="Z189" s="54">
        <v>0</v>
      </c>
      <c r="AA189" s="54">
        <v>0</v>
      </c>
      <c r="AB189" s="54">
        <v>0</v>
      </c>
      <c r="AC189" s="54">
        <v>0</v>
      </c>
      <c r="AD189" s="54">
        <v>0</v>
      </c>
      <c r="AE189" s="54">
        <v>0</v>
      </c>
      <c r="AF189" s="54">
        <f t="shared" si="158"/>
        <v>0</v>
      </c>
      <c r="AG189" s="54">
        <f t="shared" si="159"/>
        <v>0</v>
      </c>
      <c r="AH189" s="54">
        <f t="shared" si="160"/>
        <v>0</v>
      </c>
      <c r="AI189" s="54">
        <v>904.20689275000007</v>
      </c>
      <c r="AJ189" s="54">
        <v>835.90317682999989</v>
      </c>
      <c r="AK189" s="54">
        <v>1239.18855502</v>
      </c>
      <c r="AL189" s="54">
        <v>1085.8531398600001</v>
      </c>
      <c r="AM189" s="54">
        <v>996.30261216999997</v>
      </c>
      <c r="AN189" s="54">
        <v>1297.94134259</v>
      </c>
      <c r="AO189" s="54">
        <v>2979.2986246</v>
      </c>
      <c r="AP189" s="54">
        <v>3380.0970946200005</v>
      </c>
      <c r="AQ189" s="54">
        <v>6359.3957192200005</v>
      </c>
      <c r="AR189" s="54">
        <f t="shared" si="161"/>
        <v>0</v>
      </c>
      <c r="AS189" s="54">
        <f t="shared" si="162"/>
        <v>0</v>
      </c>
      <c r="AT189" s="54">
        <f t="shared" si="163"/>
        <v>0</v>
      </c>
      <c r="AU189" s="54">
        <f t="shared" si="164"/>
        <v>0</v>
      </c>
      <c r="AV189" s="54">
        <f t="shared" si="165"/>
        <v>0</v>
      </c>
      <c r="AW189" s="54">
        <f t="shared" si="166"/>
        <v>0</v>
      </c>
      <c r="AX189" s="54">
        <f t="shared" si="167"/>
        <v>0</v>
      </c>
      <c r="AY189" s="54">
        <f t="shared" si="168"/>
        <v>0</v>
      </c>
      <c r="AZ189" s="54">
        <f t="shared" si="169"/>
        <v>0</v>
      </c>
      <c r="BA189" s="54">
        <f t="shared" si="153"/>
        <v>0.17423635162313647</v>
      </c>
      <c r="BB189" s="54">
        <f t="shared" si="154"/>
        <v>0</v>
      </c>
      <c r="BC189" s="54">
        <f>SUM(CJ189:CL189)</f>
        <v>0</v>
      </c>
      <c r="BD189" s="54">
        <f>SUM(CM189:CO189)</f>
        <v>0</v>
      </c>
      <c r="BE189" s="54">
        <f t="shared" si="170"/>
        <v>0</v>
      </c>
      <c r="BF189" s="54">
        <f t="shared" ref="BF189:BK189" si="226">Z189</f>
        <v>0</v>
      </c>
      <c r="BG189" s="54">
        <f t="shared" si="226"/>
        <v>0</v>
      </c>
      <c r="BH189" s="54">
        <f t="shared" si="226"/>
        <v>0</v>
      </c>
      <c r="BI189" s="54">
        <f t="shared" si="226"/>
        <v>0</v>
      </c>
      <c r="BJ189" s="54">
        <f t="shared" si="226"/>
        <v>0</v>
      </c>
      <c r="BK189" s="54">
        <f t="shared" si="226"/>
        <v>0</v>
      </c>
      <c r="BL189" s="54">
        <v>0</v>
      </c>
      <c r="BM189" s="54">
        <v>0</v>
      </c>
      <c r="BN189" s="54">
        <f t="shared" ref="BN189:BN190" si="227">AVERAGE(BP189:BR189)</f>
        <v>0</v>
      </c>
      <c r="BO189" s="54">
        <f t="shared" ref="BO189:BO190" si="228">SUM(BS189:BU189)/1</f>
        <v>0</v>
      </c>
      <c r="BP189" s="54">
        <v>0</v>
      </c>
      <c r="BQ189" s="54">
        <v>0</v>
      </c>
      <c r="BR189" s="54">
        <v>0</v>
      </c>
      <c r="BS189" s="54">
        <v>0</v>
      </c>
      <c r="BT189" s="54">
        <v>0</v>
      </c>
      <c r="BU189" s="54">
        <v>0</v>
      </c>
      <c r="BV189" s="54">
        <f t="shared" si="171"/>
        <v>0</v>
      </c>
      <c r="BW189" s="54">
        <f t="shared" si="172"/>
        <v>0</v>
      </c>
      <c r="BX189" s="54">
        <f t="shared" si="173"/>
        <v>0</v>
      </c>
      <c r="BY189" s="54">
        <f t="shared" si="174"/>
        <v>0</v>
      </c>
      <c r="BZ189" s="54">
        <f t="shared" si="175"/>
        <v>0</v>
      </c>
      <c r="CA189" s="54">
        <v>0.66666666666666663</v>
      </c>
      <c r="CB189" s="54">
        <f t="shared" si="176"/>
        <v>0</v>
      </c>
      <c r="CC189" s="54">
        <f t="shared" si="177"/>
        <v>0</v>
      </c>
      <c r="CD189" s="54">
        <v>0</v>
      </c>
      <c r="CE189" s="54">
        <v>0</v>
      </c>
      <c r="CF189" s="54">
        <v>0</v>
      </c>
      <c r="CG189" s="54">
        <v>0</v>
      </c>
      <c r="CH189" s="54">
        <v>0</v>
      </c>
      <c r="CI189" s="54">
        <v>0</v>
      </c>
      <c r="CJ189" s="54">
        <v>0</v>
      </c>
      <c r="CK189" s="54">
        <v>0</v>
      </c>
      <c r="CL189" s="54">
        <v>0</v>
      </c>
      <c r="CM189" s="54">
        <v>0</v>
      </c>
      <c r="CN189" s="54">
        <v>0</v>
      </c>
      <c r="CO189" s="54">
        <v>0</v>
      </c>
    </row>
    <row r="190" spans="1:93">
      <c r="A190" s="3" t="str">
        <f t="shared" si="157"/>
        <v>FJNP039Phesgo 15ml</v>
      </c>
      <c r="B190" s="3" t="s">
        <v>548</v>
      </c>
      <c r="C190" s="3" t="s">
        <v>549</v>
      </c>
      <c r="D190" s="3" t="s">
        <v>7</v>
      </c>
      <c r="E190" s="3" t="s">
        <v>67</v>
      </c>
      <c r="F190" s="3" t="s">
        <v>72</v>
      </c>
      <c r="G190" s="3" t="s">
        <v>73</v>
      </c>
      <c r="H190" s="3" t="s">
        <v>72</v>
      </c>
      <c r="I190" s="3" t="s">
        <v>73</v>
      </c>
      <c r="J190" s="3" t="s">
        <v>562</v>
      </c>
      <c r="K190" s="3" t="s">
        <v>541</v>
      </c>
      <c r="L190" s="3"/>
      <c r="M190" s="3" t="s">
        <v>543</v>
      </c>
      <c r="N190" s="3" t="s">
        <v>17</v>
      </c>
      <c r="O190" s="3" t="s">
        <v>19</v>
      </c>
      <c r="P190" s="3">
        <v>8489.27</v>
      </c>
      <c r="Q190" s="54">
        <v>1.1779575864591419E-6</v>
      </c>
      <c r="R190" s="54">
        <v>1.1779575864591419E-6</v>
      </c>
      <c r="S190" s="54">
        <v>1.1779575864591419E-6</v>
      </c>
      <c r="T190" s="54">
        <v>1.1779575864591419E-6</v>
      </c>
      <c r="U190" s="54">
        <v>1.1779575864591419E-6</v>
      </c>
      <c r="V190" s="54">
        <v>1.1779575864591419E-6</v>
      </c>
      <c r="W190" s="54">
        <v>3.5338727593774257E-6</v>
      </c>
      <c r="X190" s="54">
        <v>3.5338727593774257E-6</v>
      </c>
      <c r="Y190" s="54">
        <v>7.0677455187548515E-6</v>
      </c>
      <c r="Z190" s="54">
        <v>0</v>
      </c>
      <c r="AA190" s="54">
        <v>0</v>
      </c>
      <c r="AB190" s="54">
        <v>0</v>
      </c>
      <c r="AC190" s="54">
        <v>0</v>
      </c>
      <c r="AD190" s="54">
        <v>0</v>
      </c>
      <c r="AE190" s="54">
        <v>0</v>
      </c>
      <c r="AF190" s="54">
        <f t="shared" si="158"/>
        <v>0</v>
      </c>
      <c r="AG190" s="54">
        <f t="shared" si="159"/>
        <v>0</v>
      </c>
      <c r="AH190" s="54">
        <f t="shared" si="160"/>
        <v>0</v>
      </c>
      <c r="AI190" s="54">
        <v>0.01</v>
      </c>
      <c r="AJ190" s="54">
        <v>0.01</v>
      </c>
      <c r="AK190" s="54">
        <v>0.01</v>
      </c>
      <c r="AL190" s="54">
        <v>0.01</v>
      </c>
      <c r="AM190" s="54">
        <v>0.01</v>
      </c>
      <c r="AN190" s="54">
        <v>0.01</v>
      </c>
      <c r="AO190" s="54">
        <v>0.03</v>
      </c>
      <c r="AP190" s="54">
        <v>0.03</v>
      </c>
      <c r="AQ190" s="54">
        <v>0.06</v>
      </c>
      <c r="AR190" s="54">
        <f t="shared" si="161"/>
        <v>0</v>
      </c>
      <c r="AS190" s="54">
        <f t="shared" si="162"/>
        <v>0</v>
      </c>
      <c r="AT190" s="54">
        <f t="shared" si="163"/>
        <v>0</v>
      </c>
      <c r="AU190" s="54">
        <f t="shared" si="164"/>
        <v>0</v>
      </c>
      <c r="AV190" s="54">
        <f t="shared" si="165"/>
        <v>0</v>
      </c>
      <c r="AW190" s="54">
        <f t="shared" si="166"/>
        <v>0</v>
      </c>
      <c r="AX190" s="54">
        <f t="shared" si="167"/>
        <v>0</v>
      </c>
      <c r="AY190" s="54">
        <f t="shared" si="168"/>
        <v>0</v>
      </c>
      <c r="AZ190" s="54">
        <f t="shared" si="169"/>
        <v>0</v>
      </c>
      <c r="BA190" s="54">
        <f t="shared" si="153"/>
        <v>1.1779575864591419E-6</v>
      </c>
      <c r="BB190" s="54">
        <f t="shared" si="154"/>
        <v>0</v>
      </c>
      <c r="BC190" s="54">
        <f>SUM(CJ190:CL190)*2</f>
        <v>0</v>
      </c>
      <c r="BD190" s="54">
        <f>SUM(CM190:CO190)*2</f>
        <v>0</v>
      </c>
      <c r="BE190" s="54">
        <f t="shared" si="170"/>
        <v>0</v>
      </c>
      <c r="BF190" s="54">
        <f t="shared" ref="BF190:BK190" si="229">Z190*2</f>
        <v>0</v>
      </c>
      <c r="BG190" s="54">
        <f t="shared" si="229"/>
        <v>0</v>
      </c>
      <c r="BH190" s="54">
        <f t="shared" si="229"/>
        <v>0</v>
      </c>
      <c r="BI190" s="54">
        <f t="shared" si="229"/>
        <v>0</v>
      </c>
      <c r="BJ190" s="54">
        <f t="shared" si="229"/>
        <v>0</v>
      </c>
      <c r="BK190" s="54">
        <f t="shared" si="229"/>
        <v>0</v>
      </c>
      <c r="BL190" s="54">
        <v>0</v>
      </c>
      <c r="BM190" s="54">
        <v>0</v>
      </c>
      <c r="BN190" s="54">
        <f t="shared" si="227"/>
        <v>0</v>
      </c>
      <c r="BO190" s="54">
        <f t="shared" si="228"/>
        <v>0</v>
      </c>
      <c r="BP190" s="54">
        <v>0</v>
      </c>
      <c r="BQ190" s="54">
        <v>0</v>
      </c>
      <c r="BR190" s="54">
        <v>0</v>
      </c>
      <c r="BS190" s="54">
        <v>0</v>
      </c>
      <c r="BT190" s="54">
        <v>0</v>
      </c>
      <c r="BU190" s="54">
        <v>0</v>
      </c>
      <c r="BV190" s="54">
        <f t="shared" si="171"/>
        <v>0</v>
      </c>
      <c r="BW190" s="54">
        <f t="shared" si="172"/>
        <v>0</v>
      </c>
      <c r="BX190" s="54">
        <f t="shared" si="173"/>
        <v>0</v>
      </c>
      <c r="BY190" s="54">
        <f t="shared" si="174"/>
        <v>0</v>
      </c>
      <c r="BZ190" s="54">
        <f t="shared" si="175"/>
        <v>0</v>
      </c>
      <c r="CA190" s="54">
        <v>0</v>
      </c>
      <c r="CB190" s="54">
        <f t="shared" si="176"/>
        <v>0</v>
      </c>
      <c r="CC190" s="54">
        <f t="shared" si="177"/>
        <v>0</v>
      </c>
      <c r="CD190" s="54">
        <v>0</v>
      </c>
      <c r="CE190" s="54">
        <v>0</v>
      </c>
      <c r="CF190" s="54">
        <v>0</v>
      </c>
      <c r="CG190" s="54">
        <v>0</v>
      </c>
      <c r="CH190" s="54">
        <v>0</v>
      </c>
      <c r="CI190" s="54">
        <v>0</v>
      </c>
      <c r="CJ190" s="54">
        <v>0</v>
      </c>
      <c r="CK190" s="54">
        <v>0</v>
      </c>
      <c r="CL190" s="54">
        <v>0</v>
      </c>
      <c r="CM190" s="54">
        <v>0</v>
      </c>
      <c r="CN190" s="54">
        <v>0</v>
      </c>
      <c r="CO190" s="54">
        <v>0</v>
      </c>
    </row>
    <row r="191" spans="1:93">
      <c r="A191" s="3" t="str">
        <f t="shared" si="157"/>
        <v>FJNP043Herceptin IV</v>
      </c>
      <c r="B191" s="3" t="s">
        <v>548</v>
      </c>
      <c r="C191" s="3" t="s">
        <v>549</v>
      </c>
      <c r="D191" s="3" t="s">
        <v>7</v>
      </c>
      <c r="E191" s="3" t="s">
        <v>67</v>
      </c>
      <c r="F191" s="3" t="s">
        <v>74</v>
      </c>
      <c r="G191" s="3" t="s">
        <v>75</v>
      </c>
      <c r="H191" s="3" t="s">
        <v>74</v>
      </c>
      <c r="I191" s="3" t="s">
        <v>75</v>
      </c>
      <c r="J191" s="3" t="s">
        <v>561</v>
      </c>
      <c r="K191" s="3" t="s">
        <v>541</v>
      </c>
      <c r="L191" s="3"/>
      <c r="M191" s="3" t="s">
        <v>543</v>
      </c>
      <c r="N191" s="3" t="s">
        <v>11</v>
      </c>
      <c r="O191" s="3" t="s">
        <v>11</v>
      </c>
      <c r="P191" s="3">
        <v>4535.5</v>
      </c>
      <c r="Q191" s="54">
        <v>0.97718255624429018</v>
      </c>
      <c r="R191" s="54">
        <v>0.70005861959321314</v>
      </c>
      <c r="S191" s="54">
        <v>0.65121346117112455</v>
      </c>
      <c r="T191" s="54">
        <v>0.45984845725844015</v>
      </c>
      <c r="U191" s="54">
        <v>0.41898562760252428</v>
      </c>
      <c r="V191" s="54">
        <v>0.72941158588154897</v>
      </c>
      <c r="W191" s="54">
        <v>2.3284546370086279</v>
      </c>
      <c r="X191" s="54">
        <v>1.6082456707425132</v>
      </c>
      <c r="Y191" s="54">
        <v>3.9367003077511411</v>
      </c>
      <c r="Z191" s="54">
        <v>1</v>
      </c>
      <c r="AA191" s="54">
        <v>3</v>
      </c>
      <c r="AB191" s="54">
        <v>1</v>
      </c>
      <c r="AC191" s="54">
        <v>1</v>
      </c>
      <c r="AD191" s="54">
        <v>0</v>
      </c>
      <c r="AE191" s="54">
        <v>0</v>
      </c>
      <c r="AF191" s="54">
        <f t="shared" si="158"/>
        <v>5</v>
      </c>
      <c r="AG191" s="54">
        <f t="shared" si="159"/>
        <v>1</v>
      </c>
      <c r="AH191" s="54">
        <f t="shared" si="160"/>
        <v>6</v>
      </c>
      <c r="AI191" s="54">
        <v>4432.0114838459785</v>
      </c>
      <c r="AJ191" s="54">
        <v>3175.115869165018</v>
      </c>
      <c r="AK191" s="54">
        <v>2953.5786531416356</v>
      </c>
      <c r="AL191" s="54">
        <v>2085.6426778956552</v>
      </c>
      <c r="AM191" s="54">
        <v>1900.3093139912489</v>
      </c>
      <c r="AN191" s="54">
        <v>3308.2462477657655</v>
      </c>
      <c r="AO191" s="54">
        <v>10560.706006152632</v>
      </c>
      <c r="AP191" s="54">
        <v>7294.1982396526691</v>
      </c>
      <c r="AQ191" s="54">
        <v>17854.904245805301</v>
      </c>
      <c r="AR191" s="54">
        <f t="shared" si="161"/>
        <v>4535.5</v>
      </c>
      <c r="AS191" s="54">
        <f t="shared" si="162"/>
        <v>13606.5</v>
      </c>
      <c r="AT191" s="54">
        <f t="shared" si="163"/>
        <v>4535.5</v>
      </c>
      <c r="AU191" s="54">
        <f t="shared" si="164"/>
        <v>4535.5</v>
      </c>
      <c r="AV191" s="54">
        <f t="shared" si="165"/>
        <v>0</v>
      </c>
      <c r="AW191" s="54">
        <f t="shared" si="166"/>
        <v>0</v>
      </c>
      <c r="AX191" s="54">
        <f t="shared" si="167"/>
        <v>22677.5</v>
      </c>
      <c r="AY191" s="54">
        <f t="shared" si="168"/>
        <v>4535.5</v>
      </c>
      <c r="AZ191" s="54">
        <f t="shared" si="169"/>
        <v>27213</v>
      </c>
      <c r="BA191" s="54">
        <f t="shared" si="153"/>
        <v>0.45984845725844015</v>
      </c>
      <c r="BB191" s="54">
        <f t="shared" si="154"/>
        <v>1</v>
      </c>
      <c r="BC191" s="54"/>
      <c r="BD191" s="54"/>
      <c r="BE191" s="54">
        <f t="shared" si="170"/>
        <v>0</v>
      </c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>
        <f t="shared" si="171"/>
        <v>13228.541666666666</v>
      </c>
      <c r="BW191" s="54">
        <f t="shared" si="172"/>
        <v>58961.5</v>
      </c>
      <c r="BX191" s="54">
        <f t="shared" si="173"/>
        <v>31748.5</v>
      </c>
      <c r="BY191" s="54">
        <f t="shared" si="174"/>
        <v>13</v>
      </c>
      <c r="BZ191" s="54">
        <f t="shared" si="175"/>
        <v>7</v>
      </c>
      <c r="CA191" s="54">
        <v>0</v>
      </c>
      <c r="CB191" s="54">
        <f t="shared" si="176"/>
        <v>6</v>
      </c>
      <c r="CC191" s="54">
        <f t="shared" si="177"/>
        <v>2.9166666666666665</v>
      </c>
      <c r="CD191" s="54">
        <v>2</v>
      </c>
      <c r="CE191" s="54">
        <v>0</v>
      </c>
      <c r="CF191" s="54">
        <v>3</v>
      </c>
      <c r="CG191" s="54">
        <v>4</v>
      </c>
      <c r="CH191" s="54">
        <v>3</v>
      </c>
      <c r="CI191" s="54">
        <v>3</v>
      </c>
      <c r="CJ191" s="54">
        <v>6</v>
      </c>
      <c r="CK191" s="54">
        <v>2</v>
      </c>
      <c r="CL191" s="54">
        <v>5</v>
      </c>
      <c r="CM191" s="54">
        <v>3</v>
      </c>
      <c r="CN191" s="54">
        <v>3</v>
      </c>
      <c r="CO191" s="54">
        <v>1</v>
      </c>
    </row>
    <row r="192" spans="1:93">
      <c r="A192" s="3" t="str">
        <f t="shared" si="157"/>
        <v>FJNP043Herceptin SC</v>
      </c>
      <c r="B192" s="3" t="s">
        <v>548</v>
      </c>
      <c r="C192" s="3" t="s">
        <v>549</v>
      </c>
      <c r="D192" s="3" t="s">
        <v>7</v>
      </c>
      <c r="E192" s="3" t="s">
        <v>67</v>
      </c>
      <c r="F192" s="3" t="s">
        <v>74</v>
      </c>
      <c r="G192" s="3" t="s">
        <v>75</v>
      </c>
      <c r="H192" s="3" t="s">
        <v>74</v>
      </c>
      <c r="I192" s="3" t="s">
        <v>75</v>
      </c>
      <c r="J192" s="3" t="s">
        <v>561</v>
      </c>
      <c r="K192" s="3" t="s">
        <v>541</v>
      </c>
      <c r="L192" s="3"/>
      <c r="M192" s="3" t="s">
        <v>543</v>
      </c>
      <c r="N192" s="3" t="s">
        <v>12</v>
      </c>
      <c r="O192" s="3" t="s">
        <v>12</v>
      </c>
      <c r="P192" s="3">
        <v>3444.49</v>
      </c>
      <c r="Q192" s="54">
        <v>1.2869445629604544E-7</v>
      </c>
      <c r="R192" s="54">
        <v>1.1923834167284972E-7</v>
      </c>
      <c r="S192" s="54">
        <v>1.8086442832285226E-7</v>
      </c>
      <c r="T192" s="54">
        <v>1.8512626147397511E-7</v>
      </c>
      <c r="U192" s="54">
        <v>1.6668434004097236E-7</v>
      </c>
      <c r="V192" s="54">
        <v>2.193921721933052E-7</v>
      </c>
      <c r="W192" s="54">
        <v>4.2879722629174739E-7</v>
      </c>
      <c r="X192" s="54">
        <v>5.7120277370825267E-7</v>
      </c>
      <c r="Y192" s="54">
        <v>1.0000000000000002E-6</v>
      </c>
      <c r="Z192" s="54">
        <v>0</v>
      </c>
      <c r="AA192" s="54">
        <v>0</v>
      </c>
      <c r="AB192" s="54">
        <v>0</v>
      </c>
      <c r="AC192" s="54">
        <v>0</v>
      </c>
      <c r="AD192" s="54">
        <v>0</v>
      </c>
      <c r="AE192" s="54">
        <v>0</v>
      </c>
      <c r="AF192" s="54">
        <f t="shared" si="158"/>
        <v>0</v>
      </c>
      <c r="AG192" s="54">
        <f t="shared" si="159"/>
        <v>0</v>
      </c>
      <c r="AH192" s="54">
        <f t="shared" si="160"/>
        <v>0</v>
      </c>
      <c r="AI192" s="54">
        <v>4.4328676776716558E-4</v>
      </c>
      <c r="AJ192" s="54">
        <v>4.1071527550871412E-4</v>
      </c>
      <c r="AK192" s="54">
        <v>6.2298571471378138E-4</v>
      </c>
      <c r="AL192" s="54">
        <v>6.3766555638449256E-4</v>
      </c>
      <c r="AM192" s="54">
        <v>5.7414254242772885E-4</v>
      </c>
      <c r="AN192" s="54">
        <v>7.5569414319811776E-4</v>
      </c>
      <c r="AO192" s="54">
        <v>1.476987757989661E-3</v>
      </c>
      <c r="AP192" s="54">
        <v>1.9675022420103392E-3</v>
      </c>
      <c r="AQ192" s="54">
        <v>3.4444900000000001E-3</v>
      </c>
      <c r="AR192" s="54">
        <f t="shared" si="161"/>
        <v>0</v>
      </c>
      <c r="AS192" s="54">
        <f t="shared" si="162"/>
        <v>0</v>
      </c>
      <c r="AT192" s="54">
        <f t="shared" si="163"/>
        <v>0</v>
      </c>
      <c r="AU192" s="54">
        <f t="shared" si="164"/>
        <v>0</v>
      </c>
      <c r="AV192" s="54">
        <f t="shared" si="165"/>
        <v>0</v>
      </c>
      <c r="AW192" s="54">
        <f t="shared" si="166"/>
        <v>0</v>
      </c>
      <c r="AX192" s="54">
        <f t="shared" si="167"/>
        <v>0</v>
      </c>
      <c r="AY192" s="54">
        <f t="shared" si="168"/>
        <v>0</v>
      </c>
      <c r="AZ192" s="54">
        <f t="shared" si="169"/>
        <v>0</v>
      </c>
      <c r="BA192" s="54">
        <f t="shared" si="153"/>
        <v>1.8512626147397511E-7</v>
      </c>
      <c r="BB192" s="54">
        <f t="shared" si="154"/>
        <v>0</v>
      </c>
      <c r="BC192" s="54"/>
      <c r="BD192" s="54"/>
      <c r="BE192" s="54">
        <f t="shared" si="170"/>
        <v>0</v>
      </c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>
        <f t="shared" si="171"/>
        <v>0</v>
      </c>
      <c r="BW192" s="54">
        <f t="shared" si="172"/>
        <v>0</v>
      </c>
      <c r="BX192" s="54">
        <f t="shared" si="173"/>
        <v>0</v>
      </c>
      <c r="BY192" s="54">
        <f t="shared" si="174"/>
        <v>0</v>
      </c>
      <c r="BZ192" s="54">
        <f t="shared" si="175"/>
        <v>0</v>
      </c>
      <c r="CA192" s="54">
        <v>0</v>
      </c>
      <c r="CB192" s="54">
        <f t="shared" si="176"/>
        <v>0</v>
      </c>
      <c r="CC192" s="54">
        <f t="shared" si="177"/>
        <v>0</v>
      </c>
      <c r="CD192" s="54">
        <v>0</v>
      </c>
      <c r="CE192" s="54">
        <v>0</v>
      </c>
      <c r="CF192" s="54">
        <v>0</v>
      </c>
      <c r="CG192" s="54">
        <v>0</v>
      </c>
      <c r="CH192" s="54">
        <v>0</v>
      </c>
      <c r="CI192" s="54">
        <v>0</v>
      </c>
      <c r="CJ192" s="54">
        <v>0</v>
      </c>
      <c r="CK192" s="54">
        <v>0</v>
      </c>
      <c r="CL192" s="54">
        <v>0</v>
      </c>
      <c r="CM192" s="54">
        <v>0</v>
      </c>
      <c r="CN192" s="54">
        <v>0</v>
      </c>
      <c r="CO192" s="54">
        <v>0</v>
      </c>
    </row>
    <row r="193" spans="1:93">
      <c r="A193" s="3" t="str">
        <f t="shared" si="157"/>
        <v>FJNP043Itovebi 3mg</v>
      </c>
      <c r="B193" s="3" t="s">
        <v>548</v>
      </c>
      <c r="C193" s="3" t="s">
        <v>549</v>
      </c>
      <c r="D193" s="3" t="s">
        <v>7</v>
      </c>
      <c r="E193" s="3" t="s">
        <v>67</v>
      </c>
      <c r="F193" s="3" t="s">
        <v>74</v>
      </c>
      <c r="G193" s="3" t="s">
        <v>75</v>
      </c>
      <c r="H193" s="3" t="s">
        <v>74</v>
      </c>
      <c r="I193" s="3" t="s">
        <v>75</v>
      </c>
      <c r="J193" s="3" t="s">
        <v>561</v>
      </c>
      <c r="K193" s="3" t="s">
        <v>541</v>
      </c>
      <c r="L193" s="3"/>
      <c r="M193" s="3" t="s">
        <v>543</v>
      </c>
      <c r="N193" s="3" t="s">
        <v>13</v>
      </c>
      <c r="O193" s="3" t="s">
        <v>14</v>
      </c>
      <c r="P193" s="3">
        <v>3566.02</v>
      </c>
      <c r="Q193" s="54">
        <v>7.5423782997919166E-8</v>
      </c>
      <c r="R193" s="54">
        <v>8.6118364644595899E-8</v>
      </c>
      <c r="S193" s="54">
        <v>1.7430625086372233E-7</v>
      </c>
      <c r="T193" s="54">
        <v>1.7644957539816278E-7</v>
      </c>
      <c r="U193" s="54">
        <v>2.1451535630448561E-7</v>
      </c>
      <c r="V193" s="54">
        <v>2.7318666979111423E-7</v>
      </c>
      <c r="W193" s="54">
        <v>3.3584839850623739E-7</v>
      </c>
      <c r="X193" s="54">
        <v>6.6415160149376262E-7</v>
      </c>
      <c r="Y193" s="54">
        <v>9.9999999999999995E-7</v>
      </c>
      <c r="Z193" s="54">
        <v>0</v>
      </c>
      <c r="AA193" s="54">
        <v>0</v>
      </c>
      <c r="AB193" s="54">
        <v>0</v>
      </c>
      <c r="AC193" s="54">
        <v>0</v>
      </c>
      <c r="AD193" s="54">
        <v>0</v>
      </c>
      <c r="AE193" s="54">
        <v>0</v>
      </c>
      <c r="AF193" s="54">
        <f t="shared" si="158"/>
        <v>0</v>
      </c>
      <c r="AG193" s="54">
        <f t="shared" si="159"/>
        <v>0</v>
      </c>
      <c r="AH193" s="54">
        <f t="shared" si="160"/>
        <v>0</v>
      </c>
      <c r="AI193" s="54">
        <v>2.6896271864623972E-4</v>
      </c>
      <c r="AJ193" s="54">
        <v>3.0709981068992184E-4</v>
      </c>
      <c r="AK193" s="54">
        <v>6.2157957670505104E-4</v>
      </c>
      <c r="AL193" s="54">
        <v>6.2922271486135634E-4</v>
      </c>
      <c r="AM193" s="54">
        <v>7.6496605088892172E-4</v>
      </c>
      <c r="AN193" s="54">
        <v>9.74189128208509E-4</v>
      </c>
      <c r="AO193" s="54">
        <v>1.1976421060412126E-3</v>
      </c>
      <c r="AP193" s="54">
        <v>2.3683778939587868E-3</v>
      </c>
      <c r="AQ193" s="54">
        <v>3.5660199999999996E-3</v>
      </c>
      <c r="AR193" s="54">
        <f t="shared" si="161"/>
        <v>0</v>
      </c>
      <c r="AS193" s="54">
        <f t="shared" si="162"/>
        <v>0</v>
      </c>
      <c r="AT193" s="54">
        <f t="shared" si="163"/>
        <v>0</v>
      </c>
      <c r="AU193" s="54">
        <f t="shared" si="164"/>
        <v>0</v>
      </c>
      <c r="AV193" s="54">
        <f t="shared" si="165"/>
        <v>0</v>
      </c>
      <c r="AW193" s="54">
        <f t="shared" si="166"/>
        <v>0</v>
      </c>
      <c r="AX193" s="54">
        <f t="shared" si="167"/>
        <v>0</v>
      </c>
      <c r="AY193" s="54">
        <f t="shared" si="168"/>
        <v>0</v>
      </c>
      <c r="AZ193" s="54">
        <f t="shared" si="169"/>
        <v>0</v>
      </c>
      <c r="BA193" s="54">
        <f t="shared" si="153"/>
        <v>1.7644957539816278E-7</v>
      </c>
      <c r="BB193" s="54">
        <f t="shared" si="154"/>
        <v>0</v>
      </c>
      <c r="BC193" s="54"/>
      <c r="BD193" s="54"/>
      <c r="BE193" s="54">
        <f t="shared" si="170"/>
        <v>0</v>
      </c>
      <c r="BF193" s="54"/>
      <c r="BG193" s="54"/>
      <c r="BH193" s="54"/>
      <c r="BI193" s="54"/>
      <c r="BJ193" s="54"/>
      <c r="BK193" s="54"/>
      <c r="BL193" s="54">
        <v>0</v>
      </c>
      <c r="BM193" s="54">
        <v>0</v>
      </c>
      <c r="BN193" s="54">
        <f t="shared" ref="BN193:BN194" si="230">AVERAGE(BP193:BR193)</f>
        <v>0</v>
      </c>
      <c r="BO193" s="54">
        <f t="shared" ref="BO193:BO194" si="231">SUM(BS193:BU193)/1</f>
        <v>0</v>
      </c>
      <c r="BP193" s="54">
        <v>0</v>
      </c>
      <c r="BQ193" s="54">
        <v>0</v>
      </c>
      <c r="BR193" s="54">
        <v>0</v>
      </c>
      <c r="BS193" s="54">
        <v>0</v>
      </c>
      <c r="BT193" s="54">
        <v>0</v>
      </c>
      <c r="BU193" s="54">
        <v>0</v>
      </c>
      <c r="BV193" s="54">
        <f t="shared" si="171"/>
        <v>0</v>
      </c>
      <c r="BW193" s="54">
        <f t="shared" si="172"/>
        <v>0</v>
      </c>
      <c r="BX193" s="54">
        <f t="shared" si="173"/>
        <v>0</v>
      </c>
      <c r="BY193" s="54">
        <f t="shared" si="174"/>
        <v>0</v>
      </c>
      <c r="BZ193" s="54">
        <f t="shared" si="175"/>
        <v>0</v>
      </c>
      <c r="CA193" s="54">
        <v>0</v>
      </c>
      <c r="CB193" s="54">
        <f t="shared" si="176"/>
        <v>0</v>
      </c>
      <c r="CC193" s="54">
        <f t="shared" si="177"/>
        <v>0</v>
      </c>
      <c r="CD193" s="54">
        <v>0</v>
      </c>
      <c r="CE193" s="54">
        <v>0</v>
      </c>
      <c r="CF193" s="54">
        <v>0</v>
      </c>
      <c r="CG193" s="54">
        <v>0</v>
      </c>
      <c r="CH193" s="54">
        <v>0</v>
      </c>
      <c r="CI193" s="54">
        <v>0</v>
      </c>
      <c r="CJ193" s="54">
        <v>0</v>
      </c>
      <c r="CK193" s="54">
        <v>0</v>
      </c>
      <c r="CL193" s="54">
        <v>0</v>
      </c>
      <c r="CM193" s="54">
        <v>0</v>
      </c>
      <c r="CN193" s="54">
        <v>0</v>
      </c>
      <c r="CO193" s="54">
        <v>0</v>
      </c>
    </row>
    <row r="194" spans="1:93">
      <c r="A194" s="3" t="str">
        <f t="shared" si="157"/>
        <v>FJNP043Itovebi 9mg</v>
      </c>
      <c r="B194" s="3" t="s">
        <v>548</v>
      </c>
      <c r="C194" s="3" t="s">
        <v>549</v>
      </c>
      <c r="D194" s="3" t="s">
        <v>7</v>
      </c>
      <c r="E194" s="3" t="s">
        <v>67</v>
      </c>
      <c r="F194" s="3" t="s">
        <v>74</v>
      </c>
      <c r="G194" s="3" t="s">
        <v>75</v>
      </c>
      <c r="H194" s="3" t="s">
        <v>74</v>
      </c>
      <c r="I194" s="3" t="s">
        <v>75</v>
      </c>
      <c r="J194" s="3" t="s">
        <v>561</v>
      </c>
      <c r="K194" s="3" t="s">
        <v>541</v>
      </c>
      <c r="L194" s="3"/>
      <c r="M194" s="3" t="s">
        <v>543</v>
      </c>
      <c r="N194" s="3" t="s">
        <v>13</v>
      </c>
      <c r="O194" s="3" t="s">
        <v>15</v>
      </c>
      <c r="P194" s="3">
        <v>10698.05</v>
      </c>
      <c r="Q194" s="54"/>
      <c r="R194" s="54"/>
      <c r="S194" s="54"/>
      <c r="T194" s="54"/>
      <c r="U194" s="54"/>
      <c r="V194" s="54"/>
      <c r="W194" s="54">
        <v>0</v>
      </c>
      <c r="X194" s="54">
        <v>0</v>
      </c>
      <c r="Y194" s="54">
        <v>0</v>
      </c>
      <c r="Z194" s="54">
        <v>0</v>
      </c>
      <c r="AA194" s="54">
        <v>0</v>
      </c>
      <c r="AB194" s="54">
        <v>0</v>
      </c>
      <c r="AC194" s="54">
        <v>0</v>
      </c>
      <c r="AD194" s="54">
        <v>0</v>
      </c>
      <c r="AE194" s="54">
        <v>0</v>
      </c>
      <c r="AF194" s="54">
        <f t="shared" si="158"/>
        <v>0</v>
      </c>
      <c r="AG194" s="54">
        <f t="shared" si="159"/>
        <v>0</v>
      </c>
      <c r="AH194" s="54">
        <f t="shared" si="160"/>
        <v>0</v>
      </c>
      <c r="AI194" s="54"/>
      <c r="AJ194" s="54"/>
      <c r="AK194" s="54"/>
      <c r="AL194" s="54"/>
      <c r="AM194" s="54"/>
      <c r="AN194" s="54"/>
      <c r="AO194" s="54">
        <v>0</v>
      </c>
      <c r="AP194" s="54">
        <v>0</v>
      </c>
      <c r="AQ194" s="54">
        <v>0</v>
      </c>
      <c r="AR194" s="54">
        <f t="shared" si="161"/>
        <v>0</v>
      </c>
      <c r="AS194" s="54">
        <f t="shared" si="162"/>
        <v>0</v>
      </c>
      <c r="AT194" s="54">
        <f t="shared" si="163"/>
        <v>0</v>
      </c>
      <c r="AU194" s="54">
        <f t="shared" si="164"/>
        <v>0</v>
      </c>
      <c r="AV194" s="54">
        <f t="shared" si="165"/>
        <v>0</v>
      </c>
      <c r="AW194" s="54">
        <f t="shared" si="166"/>
        <v>0</v>
      </c>
      <c r="AX194" s="54">
        <f t="shared" si="167"/>
        <v>0</v>
      </c>
      <c r="AY194" s="54">
        <f t="shared" si="168"/>
        <v>0</v>
      </c>
      <c r="AZ194" s="54">
        <f t="shared" si="169"/>
        <v>0</v>
      </c>
      <c r="BA194" s="54">
        <f t="shared" ref="BA194:BA257" si="232">T194</f>
        <v>0</v>
      </c>
      <c r="BB194" s="54">
        <f t="shared" ref="BB194:BB257" si="233">AC194</f>
        <v>0</v>
      </c>
      <c r="BC194" s="54"/>
      <c r="BD194" s="54"/>
      <c r="BE194" s="54">
        <f t="shared" si="170"/>
        <v>0</v>
      </c>
      <c r="BF194" s="54"/>
      <c r="BG194" s="54"/>
      <c r="BH194" s="54"/>
      <c r="BI194" s="54"/>
      <c r="BJ194" s="54"/>
      <c r="BK194" s="54"/>
      <c r="BL194" s="54">
        <v>0</v>
      </c>
      <c r="BM194" s="54">
        <v>0</v>
      </c>
      <c r="BN194" s="54">
        <f t="shared" si="230"/>
        <v>0</v>
      </c>
      <c r="BO194" s="54">
        <f t="shared" si="231"/>
        <v>0</v>
      </c>
      <c r="BP194" s="54">
        <v>0</v>
      </c>
      <c r="BQ194" s="54">
        <v>0</v>
      </c>
      <c r="BR194" s="54">
        <v>0</v>
      </c>
      <c r="BS194" s="54">
        <v>0</v>
      </c>
      <c r="BT194" s="54">
        <v>0</v>
      </c>
      <c r="BU194" s="54">
        <v>0</v>
      </c>
      <c r="BV194" s="54">
        <f t="shared" si="171"/>
        <v>0</v>
      </c>
      <c r="BW194" s="54">
        <f t="shared" si="172"/>
        <v>0</v>
      </c>
      <c r="BX194" s="54">
        <f t="shared" si="173"/>
        <v>0</v>
      </c>
      <c r="BY194" s="54">
        <f t="shared" si="174"/>
        <v>0</v>
      </c>
      <c r="BZ194" s="54">
        <f t="shared" si="175"/>
        <v>0</v>
      </c>
      <c r="CA194" s="54">
        <v>0</v>
      </c>
      <c r="CB194" s="54">
        <f t="shared" si="176"/>
        <v>0</v>
      </c>
      <c r="CC194" s="54">
        <f t="shared" si="177"/>
        <v>0</v>
      </c>
      <c r="CD194" s="54">
        <v>0</v>
      </c>
      <c r="CE194" s="54">
        <v>0</v>
      </c>
      <c r="CF194" s="54">
        <v>0</v>
      </c>
      <c r="CG194" s="54">
        <v>0</v>
      </c>
      <c r="CH194" s="54">
        <v>0</v>
      </c>
      <c r="CI194" s="54">
        <v>0</v>
      </c>
      <c r="CJ194" s="54">
        <v>0</v>
      </c>
      <c r="CK194" s="54">
        <v>0</v>
      </c>
      <c r="CL194" s="54">
        <v>0</v>
      </c>
      <c r="CM194" s="54">
        <v>0</v>
      </c>
      <c r="CN194" s="54">
        <v>0</v>
      </c>
      <c r="CO194" s="54">
        <v>0</v>
      </c>
    </row>
    <row r="195" spans="1:93">
      <c r="A195" s="3" t="str">
        <f t="shared" ref="A195:A258" si="234">F195&amp;O195</f>
        <v>FJNP043Perjeta</v>
      </c>
      <c r="B195" s="3" t="s">
        <v>548</v>
      </c>
      <c r="C195" s="3" t="s">
        <v>549</v>
      </c>
      <c r="D195" s="3" t="s">
        <v>7</v>
      </c>
      <c r="E195" s="3" t="s">
        <v>67</v>
      </c>
      <c r="F195" s="3" t="s">
        <v>74</v>
      </c>
      <c r="G195" s="3" t="s">
        <v>75</v>
      </c>
      <c r="H195" s="3" t="s">
        <v>74</v>
      </c>
      <c r="I195" s="3" t="s">
        <v>75</v>
      </c>
      <c r="J195" s="3" t="s">
        <v>561</v>
      </c>
      <c r="K195" s="3" t="s">
        <v>541</v>
      </c>
      <c r="L195" s="3"/>
      <c r="M195" s="3" t="s">
        <v>543</v>
      </c>
      <c r="N195" s="3" t="s">
        <v>16</v>
      </c>
      <c r="O195" s="3" t="s">
        <v>16</v>
      </c>
      <c r="P195" s="3">
        <v>3985.87</v>
      </c>
      <c r="Q195" s="54">
        <v>1.8799804476889523</v>
      </c>
      <c r="R195" s="54">
        <v>1.5880477231807717</v>
      </c>
      <c r="S195" s="54">
        <v>2.4103243225155651</v>
      </c>
      <c r="T195" s="54">
        <v>1.456488822756377</v>
      </c>
      <c r="U195" s="54">
        <v>1.7677848059293584</v>
      </c>
      <c r="V195" s="54">
        <v>2.0288106152571235</v>
      </c>
      <c r="W195" s="54">
        <v>5.8783524933852895</v>
      </c>
      <c r="X195" s="54">
        <v>5.2530842439428591</v>
      </c>
      <c r="Y195" s="54">
        <v>11.131436737328148</v>
      </c>
      <c r="Z195" s="54">
        <v>1</v>
      </c>
      <c r="AA195" s="54">
        <v>2</v>
      </c>
      <c r="AB195" s="54">
        <v>1</v>
      </c>
      <c r="AC195" s="54">
        <v>1</v>
      </c>
      <c r="AD195" s="54">
        <v>0</v>
      </c>
      <c r="AE195" s="54">
        <v>0</v>
      </c>
      <c r="AF195" s="54">
        <f t="shared" ref="AF195:AF258" si="235">SUM(Z195:AB195)</f>
        <v>4</v>
      </c>
      <c r="AG195" s="54">
        <f t="shared" ref="AG195:AG258" si="236">SUM(AC195:AE195)</f>
        <v>1</v>
      </c>
      <c r="AH195" s="54">
        <f t="shared" ref="AH195:AH258" si="237">SUM(AF195:AG195)</f>
        <v>5</v>
      </c>
      <c r="AI195" s="54">
        <v>7493.3576670299635</v>
      </c>
      <c r="AJ195" s="54">
        <v>6329.7517783945414</v>
      </c>
      <c r="AK195" s="54">
        <v>9607.2394073851137</v>
      </c>
      <c r="AL195" s="54">
        <v>5805.3751039599601</v>
      </c>
      <c r="AM195" s="54">
        <v>7046.1604244096516</v>
      </c>
      <c r="AN195" s="54">
        <v>8086.5753670349104</v>
      </c>
      <c r="AO195" s="54">
        <v>23430.34885280962</v>
      </c>
      <c r="AP195" s="54">
        <v>20938.110895404523</v>
      </c>
      <c r="AQ195" s="54">
        <v>44368.45974821414</v>
      </c>
      <c r="AR195" s="54">
        <f t="shared" ref="AR195:AR258" si="238">Z195*$P195</f>
        <v>3985.87</v>
      </c>
      <c r="AS195" s="54">
        <f t="shared" ref="AS195:AS258" si="239">AA195*$P195</f>
        <v>7971.74</v>
      </c>
      <c r="AT195" s="54">
        <f t="shared" ref="AT195:AT258" si="240">AB195*$P195</f>
        <v>3985.87</v>
      </c>
      <c r="AU195" s="54">
        <f t="shared" ref="AU195:AU258" si="241">AC195*$P195</f>
        <v>3985.87</v>
      </c>
      <c r="AV195" s="54">
        <f t="shared" ref="AV195:AV258" si="242">AD195*$P195</f>
        <v>0</v>
      </c>
      <c r="AW195" s="54">
        <f t="shared" ref="AW195:AW258" si="243">AE195*$P195</f>
        <v>0</v>
      </c>
      <c r="AX195" s="54">
        <f t="shared" ref="AX195:AX258" si="244">SUM(AR195:AT195)</f>
        <v>15943.48</v>
      </c>
      <c r="AY195" s="54">
        <f t="shared" ref="AY195:AY258" si="245">SUM(AU195:AW195)</f>
        <v>3985.87</v>
      </c>
      <c r="AZ195" s="54">
        <f t="shared" ref="AZ195:AZ258" si="246">SUM(AR195:AW195)</f>
        <v>19929.349999999999</v>
      </c>
      <c r="BA195" s="54">
        <f t="shared" si="232"/>
        <v>1.456488822756377</v>
      </c>
      <c r="BB195" s="54">
        <f t="shared" si="233"/>
        <v>1</v>
      </c>
      <c r="BC195" s="54"/>
      <c r="BD195" s="54"/>
      <c r="BE195" s="54">
        <f t="shared" ref="BE195:BE258" si="247">SUM(BF195:BK195)</f>
        <v>0</v>
      </c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>
        <f t="shared" ref="BV195:BV258" si="248">CC195*P195</f>
        <v>18932.8825</v>
      </c>
      <c r="BW195" s="54">
        <f t="shared" ref="BW195:BW258" si="249">BY195*P195</f>
        <v>39858.699999999997</v>
      </c>
      <c r="BX195" s="54">
        <f t="shared" ref="BX195:BX258" si="250">BZ195*P195</f>
        <v>15943.48</v>
      </c>
      <c r="BY195" s="54">
        <f t="shared" ref="BY195:BY258" si="251">SUM(CJ195:CL195)</f>
        <v>10</v>
      </c>
      <c r="BZ195" s="54">
        <f t="shared" ref="BZ195:BZ258" si="252">SUM(CM195:CO195)</f>
        <v>4</v>
      </c>
      <c r="CA195" s="54">
        <v>0</v>
      </c>
      <c r="CB195" s="54">
        <f t="shared" ref="CB195:CB258" si="253">MAX(CD195:CH195,CJ195:CK195,CM195:CO195)</f>
        <v>25</v>
      </c>
      <c r="CC195" s="54">
        <f t="shared" ref="CC195:CC258" si="254">SUM(CD195:CO195)/12</f>
        <v>4.75</v>
      </c>
      <c r="CD195" s="54">
        <v>25</v>
      </c>
      <c r="CE195" s="54">
        <v>1</v>
      </c>
      <c r="CF195" s="54">
        <v>11</v>
      </c>
      <c r="CG195" s="54">
        <v>2</v>
      </c>
      <c r="CH195" s="54">
        <v>2</v>
      </c>
      <c r="CI195" s="54">
        <v>2</v>
      </c>
      <c r="CJ195" s="54">
        <v>4</v>
      </c>
      <c r="CK195" s="54">
        <v>2</v>
      </c>
      <c r="CL195" s="54">
        <v>4</v>
      </c>
      <c r="CM195" s="54">
        <v>1</v>
      </c>
      <c r="CN195" s="54">
        <v>1</v>
      </c>
      <c r="CO195" s="54">
        <v>2</v>
      </c>
    </row>
    <row r="196" spans="1:93">
      <c r="A196" s="3" t="str">
        <f t="shared" si="234"/>
        <v>FJNP043Phesgo 10ml</v>
      </c>
      <c r="B196" s="3" t="s">
        <v>548</v>
      </c>
      <c r="C196" s="3" t="s">
        <v>549</v>
      </c>
      <c r="D196" s="3" t="s">
        <v>7</v>
      </c>
      <c r="E196" s="3" t="s">
        <v>67</v>
      </c>
      <c r="F196" s="3" t="s">
        <v>74</v>
      </c>
      <c r="G196" s="3" t="s">
        <v>75</v>
      </c>
      <c r="H196" s="3" t="s">
        <v>74</v>
      </c>
      <c r="I196" s="3" t="s">
        <v>75</v>
      </c>
      <c r="J196" s="3" t="s">
        <v>561</v>
      </c>
      <c r="K196" s="3" t="s">
        <v>541</v>
      </c>
      <c r="L196" s="3"/>
      <c r="M196" s="3" t="s">
        <v>543</v>
      </c>
      <c r="N196" s="3" t="s">
        <v>17</v>
      </c>
      <c r="O196" s="3" t="s">
        <v>18</v>
      </c>
      <c r="P196" s="3">
        <v>6232.07</v>
      </c>
      <c r="Q196" s="54">
        <v>3.278018596124562</v>
      </c>
      <c r="R196" s="54">
        <v>3.0303947169239112</v>
      </c>
      <c r="S196" s="54">
        <v>4.4924394694234815</v>
      </c>
      <c r="T196" s="54">
        <v>3.936547162124302</v>
      </c>
      <c r="U196" s="54">
        <v>3.6118964666234494</v>
      </c>
      <c r="V196" s="54">
        <v>4.7054380286245179</v>
      </c>
      <c r="W196" s="54">
        <v>10.800852782471955</v>
      </c>
      <c r="X196" s="54">
        <v>12.253881657372268</v>
      </c>
      <c r="Y196" s="54">
        <v>23.054734439844225</v>
      </c>
      <c r="Z196" s="54">
        <v>3</v>
      </c>
      <c r="AA196" s="54">
        <v>2</v>
      </c>
      <c r="AB196" s="54">
        <v>5</v>
      </c>
      <c r="AC196" s="54">
        <v>2</v>
      </c>
      <c r="AD196" s="54">
        <v>0</v>
      </c>
      <c r="AE196" s="54">
        <v>0</v>
      </c>
      <c r="AF196" s="54">
        <f t="shared" si="235"/>
        <v>10</v>
      </c>
      <c r="AG196" s="54">
        <f t="shared" si="236"/>
        <v>2</v>
      </c>
      <c r="AH196" s="54">
        <f t="shared" si="237"/>
        <v>12</v>
      </c>
      <c r="AI196" s="54">
        <v>20428.841352349998</v>
      </c>
      <c r="AJ196" s="54">
        <v>18885.632003499999</v>
      </c>
      <c r="AK196" s="54">
        <v>27997.197244209994</v>
      </c>
      <c r="AL196" s="54">
        <v>24532.837472659998</v>
      </c>
      <c r="AM196" s="54">
        <v>22509.591612749999</v>
      </c>
      <c r="AN196" s="54">
        <v>29324.619175049997</v>
      </c>
      <c r="AO196" s="54">
        <v>67311.670600059995</v>
      </c>
      <c r="AP196" s="54">
        <v>76367.048260459997</v>
      </c>
      <c r="AQ196" s="54">
        <v>143678.71886051999</v>
      </c>
      <c r="AR196" s="54">
        <f t="shared" si="238"/>
        <v>18696.21</v>
      </c>
      <c r="AS196" s="54">
        <f t="shared" si="239"/>
        <v>12464.14</v>
      </c>
      <c r="AT196" s="54">
        <f t="shared" si="240"/>
        <v>31160.35</v>
      </c>
      <c r="AU196" s="54">
        <f t="shared" si="241"/>
        <v>12464.14</v>
      </c>
      <c r="AV196" s="54">
        <f t="shared" si="242"/>
        <v>0</v>
      </c>
      <c r="AW196" s="54">
        <f t="shared" si="243"/>
        <v>0</v>
      </c>
      <c r="AX196" s="54">
        <f t="shared" si="244"/>
        <v>62320.7</v>
      </c>
      <c r="AY196" s="54">
        <f t="shared" si="245"/>
        <v>12464.14</v>
      </c>
      <c r="AZ196" s="54">
        <f t="shared" si="246"/>
        <v>74784.84</v>
      </c>
      <c r="BA196" s="54">
        <f t="shared" si="232"/>
        <v>3.936547162124302</v>
      </c>
      <c r="BB196" s="54">
        <f t="shared" si="233"/>
        <v>2</v>
      </c>
      <c r="BC196" s="54">
        <f>SUM(CJ196:CL196)</f>
        <v>9</v>
      </c>
      <c r="BD196" s="54">
        <f>SUM(CM196:CO196)</f>
        <v>3</v>
      </c>
      <c r="BE196" s="54">
        <f t="shared" si="247"/>
        <v>12</v>
      </c>
      <c r="BF196" s="54">
        <f t="shared" ref="BF196:BK196" si="255">Z196</f>
        <v>3</v>
      </c>
      <c r="BG196" s="54">
        <f t="shared" si="255"/>
        <v>2</v>
      </c>
      <c r="BH196" s="54">
        <f t="shared" si="255"/>
        <v>5</v>
      </c>
      <c r="BI196" s="54">
        <f t="shared" si="255"/>
        <v>2</v>
      </c>
      <c r="BJ196" s="54">
        <f t="shared" si="255"/>
        <v>0</v>
      </c>
      <c r="BK196" s="54">
        <f t="shared" si="255"/>
        <v>0</v>
      </c>
      <c r="BL196" s="54">
        <v>0</v>
      </c>
      <c r="BM196" s="54">
        <v>0</v>
      </c>
      <c r="BN196" s="54">
        <f t="shared" ref="BN196:BN197" si="256">AVERAGE(BP196:BR196)</f>
        <v>0</v>
      </c>
      <c r="BO196" s="54">
        <f t="shared" ref="BO196:BO197" si="257">SUM(BS196:BU196)/1</f>
        <v>0</v>
      </c>
      <c r="BP196" s="54">
        <v>0</v>
      </c>
      <c r="BQ196" s="54">
        <v>0</v>
      </c>
      <c r="BR196" s="54">
        <v>0</v>
      </c>
      <c r="BS196" s="54">
        <v>0</v>
      </c>
      <c r="BT196" s="54">
        <v>0</v>
      </c>
      <c r="BU196" s="54">
        <v>0</v>
      </c>
      <c r="BV196" s="54">
        <f t="shared" si="248"/>
        <v>7790.0874999999996</v>
      </c>
      <c r="BW196" s="54">
        <f t="shared" si="249"/>
        <v>56088.63</v>
      </c>
      <c r="BX196" s="54">
        <f t="shared" si="250"/>
        <v>18696.21</v>
      </c>
      <c r="BY196" s="54">
        <f t="shared" si="251"/>
        <v>9</v>
      </c>
      <c r="BZ196" s="54">
        <f t="shared" si="252"/>
        <v>3</v>
      </c>
      <c r="CA196" s="54">
        <v>12.666666666666666</v>
      </c>
      <c r="CB196" s="54">
        <f t="shared" si="253"/>
        <v>4</v>
      </c>
      <c r="CC196" s="54">
        <f t="shared" si="254"/>
        <v>1.25</v>
      </c>
      <c r="CD196" s="54">
        <v>0</v>
      </c>
      <c r="CE196" s="54">
        <v>1</v>
      </c>
      <c r="CF196" s="54">
        <v>0</v>
      </c>
      <c r="CG196" s="54">
        <v>0</v>
      </c>
      <c r="CH196" s="54">
        <v>1</v>
      </c>
      <c r="CI196" s="54">
        <v>1</v>
      </c>
      <c r="CJ196" s="54">
        <v>3</v>
      </c>
      <c r="CK196" s="54">
        <v>4</v>
      </c>
      <c r="CL196" s="54">
        <v>2</v>
      </c>
      <c r="CM196" s="54">
        <v>1</v>
      </c>
      <c r="CN196" s="54">
        <v>0</v>
      </c>
      <c r="CO196" s="54">
        <v>2</v>
      </c>
    </row>
    <row r="197" spans="1:93">
      <c r="A197" s="3" t="str">
        <f t="shared" si="234"/>
        <v>FJNP043Phesgo 15ml</v>
      </c>
      <c r="B197" s="3" t="s">
        <v>548</v>
      </c>
      <c r="C197" s="3" t="s">
        <v>549</v>
      </c>
      <c r="D197" s="3" t="s">
        <v>7</v>
      </c>
      <c r="E197" s="3" t="s">
        <v>67</v>
      </c>
      <c r="F197" s="3" t="s">
        <v>74</v>
      </c>
      <c r="G197" s="3" t="s">
        <v>75</v>
      </c>
      <c r="H197" s="3" t="s">
        <v>74</v>
      </c>
      <c r="I197" s="3" t="s">
        <v>75</v>
      </c>
      <c r="J197" s="3" t="s">
        <v>561</v>
      </c>
      <c r="K197" s="3" t="s">
        <v>541</v>
      </c>
      <c r="L197" s="3"/>
      <c r="M197" s="3" t="s">
        <v>543</v>
      </c>
      <c r="N197" s="3" t="s">
        <v>17</v>
      </c>
      <c r="O197" s="3" t="s">
        <v>19</v>
      </c>
      <c r="P197" s="3">
        <v>8489.27</v>
      </c>
      <c r="Q197" s="54">
        <v>1.1779575864591419E-6</v>
      </c>
      <c r="R197" s="54">
        <v>1.1779575864591419E-6</v>
      </c>
      <c r="S197" s="54">
        <v>1.1779575864591419E-6</v>
      </c>
      <c r="T197" s="54">
        <v>1.1779575864591419E-6</v>
      </c>
      <c r="U197" s="54">
        <v>1.1779575864591419E-6</v>
      </c>
      <c r="V197" s="54">
        <v>1.1779575864591419E-6</v>
      </c>
      <c r="W197" s="54">
        <v>3.5338727593774257E-6</v>
      </c>
      <c r="X197" s="54">
        <v>3.5338727593774257E-6</v>
      </c>
      <c r="Y197" s="54">
        <v>7.0677455187548515E-6</v>
      </c>
      <c r="Z197" s="54">
        <v>0</v>
      </c>
      <c r="AA197" s="54">
        <v>0</v>
      </c>
      <c r="AB197" s="54">
        <v>0</v>
      </c>
      <c r="AC197" s="54">
        <v>0</v>
      </c>
      <c r="AD197" s="54">
        <v>0</v>
      </c>
      <c r="AE197" s="54">
        <v>0</v>
      </c>
      <c r="AF197" s="54">
        <f t="shared" si="235"/>
        <v>0</v>
      </c>
      <c r="AG197" s="54">
        <f t="shared" si="236"/>
        <v>0</v>
      </c>
      <c r="AH197" s="54">
        <f t="shared" si="237"/>
        <v>0</v>
      </c>
      <c r="AI197" s="54">
        <v>0.01</v>
      </c>
      <c r="AJ197" s="54">
        <v>0.01</v>
      </c>
      <c r="AK197" s="54">
        <v>0.01</v>
      </c>
      <c r="AL197" s="54">
        <v>0.01</v>
      </c>
      <c r="AM197" s="54">
        <v>0.01</v>
      </c>
      <c r="AN197" s="54">
        <v>0.01</v>
      </c>
      <c r="AO197" s="54">
        <v>0.03</v>
      </c>
      <c r="AP197" s="54">
        <v>0.03</v>
      </c>
      <c r="AQ197" s="54">
        <v>0.06</v>
      </c>
      <c r="AR197" s="54">
        <f t="shared" si="238"/>
        <v>0</v>
      </c>
      <c r="AS197" s="54">
        <f t="shared" si="239"/>
        <v>0</v>
      </c>
      <c r="AT197" s="54">
        <f t="shared" si="240"/>
        <v>0</v>
      </c>
      <c r="AU197" s="54">
        <f t="shared" si="241"/>
        <v>0</v>
      </c>
      <c r="AV197" s="54">
        <f t="shared" si="242"/>
        <v>0</v>
      </c>
      <c r="AW197" s="54">
        <f t="shared" si="243"/>
        <v>0</v>
      </c>
      <c r="AX197" s="54">
        <f t="shared" si="244"/>
        <v>0</v>
      </c>
      <c r="AY197" s="54">
        <f t="shared" si="245"/>
        <v>0</v>
      </c>
      <c r="AZ197" s="54">
        <f t="shared" si="246"/>
        <v>0</v>
      </c>
      <c r="BA197" s="54">
        <f t="shared" si="232"/>
        <v>1.1779575864591419E-6</v>
      </c>
      <c r="BB197" s="54">
        <f t="shared" si="233"/>
        <v>0</v>
      </c>
      <c r="BC197" s="54">
        <f>SUM(CJ197:CL197)*2</f>
        <v>2</v>
      </c>
      <c r="BD197" s="54">
        <f>SUM(CM197:CO197)*2</f>
        <v>0</v>
      </c>
      <c r="BE197" s="54">
        <f t="shared" si="247"/>
        <v>0</v>
      </c>
      <c r="BF197" s="54">
        <f t="shared" ref="BF197:BK197" si="258">Z197*2</f>
        <v>0</v>
      </c>
      <c r="BG197" s="54">
        <f t="shared" si="258"/>
        <v>0</v>
      </c>
      <c r="BH197" s="54">
        <f t="shared" si="258"/>
        <v>0</v>
      </c>
      <c r="BI197" s="54">
        <f t="shared" si="258"/>
        <v>0</v>
      </c>
      <c r="BJ197" s="54">
        <f t="shared" si="258"/>
        <v>0</v>
      </c>
      <c r="BK197" s="54">
        <f t="shared" si="258"/>
        <v>0</v>
      </c>
      <c r="BL197" s="54">
        <v>0.33333333333333331</v>
      </c>
      <c r="BM197" s="54">
        <v>0</v>
      </c>
      <c r="BN197" s="54">
        <f t="shared" si="256"/>
        <v>0</v>
      </c>
      <c r="BO197" s="54">
        <f t="shared" si="257"/>
        <v>0</v>
      </c>
      <c r="BP197" s="54">
        <v>0</v>
      </c>
      <c r="BQ197" s="54">
        <v>0</v>
      </c>
      <c r="BR197" s="54">
        <v>0</v>
      </c>
      <c r="BS197" s="54">
        <v>0</v>
      </c>
      <c r="BT197" s="54">
        <v>0</v>
      </c>
      <c r="BU197" s="54">
        <v>0</v>
      </c>
      <c r="BV197" s="54">
        <f t="shared" si="248"/>
        <v>2122.3175000000001</v>
      </c>
      <c r="BW197" s="54">
        <f t="shared" si="249"/>
        <v>8489.27</v>
      </c>
      <c r="BX197" s="54">
        <f t="shared" si="250"/>
        <v>0</v>
      </c>
      <c r="BY197" s="54">
        <f t="shared" si="251"/>
        <v>1</v>
      </c>
      <c r="BZ197" s="54">
        <f t="shared" si="252"/>
        <v>0</v>
      </c>
      <c r="CA197" s="54">
        <v>0</v>
      </c>
      <c r="CB197" s="54">
        <f t="shared" si="253"/>
        <v>1</v>
      </c>
      <c r="CC197" s="54">
        <f t="shared" si="254"/>
        <v>0.25</v>
      </c>
      <c r="CD197" s="54">
        <v>0</v>
      </c>
      <c r="CE197" s="54">
        <v>0</v>
      </c>
      <c r="CF197" s="54">
        <v>0</v>
      </c>
      <c r="CG197" s="54">
        <v>0</v>
      </c>
      <c r="CH197" s="54">
        <v>1</v>
      </c>
      <c r="CI197" s="54">
        <v>1</v>
      </c>
      <c r="CJ197" s="54">
        <v>1</v>
      </c>
      <c r="CK197" s="54">
        <v>0</v>
      </c>
      <c r="CL197" s="54">
        <v>0</v>
      </c>
      <c r="CM197" s="54">
        <v>0</v>
      </c>
      <c r="CN197" s="54">
        <v>0</v>
      </c>
      <c r="CO197" s="54">
        <v>0</v>
      </c>
    </row>
    <row r="198" spans="1:93">
      <c r="A198" s="3" t="str">
        <f t="shared" si="234"/>
        <v>FJND001Herceptin IV</v>
      </c>
      <c r="B198" s="3" t="s">
        <v>548</v>
      </c>
      <c r="C198" s="3" t="s">
        <v>549</v>
      </c>
      <c r="D198" s="3" t="s">
        <v>7</v>
      </c>
      <c r="E198" s="3" t="s">
        <v>76</v>
      </c>
      <c r="F198" s="3" t="s">
        <v>77</v>
      </c>
      <c r="G198" s="3" t="s">
        <v>78</v>
      </c>
      <c r="H198" s="3" t="s">
        <v>77</v>
      </c>
      <c r="I198" s="3" t="s">
        <v>78</v>
      </c>
      <c r="J198" s="3" t="s">
        <v>562</v>
      </c>
      <c r="K198" s="3" t="s">
        <v>541</v>
      </c>
      <c r="L198" s="3"/>
      <c r="M198" s="3" t="s">
        <v>545</v>
      </c>
      <c r="N198" s="3" t="s">
        <v>11</v>
      </c>
      <c r="O198" s="3" t="s">
        <v>11</v>
      </c>
      <c r="P198" s="3">
        <v>4535.5</v>
      </c>
      <c r="Q198" s="54">
        <v>2.4822376098080742E-7</v>
      </c>
      <c r="R198" s="54">
        <v>1.7782878168674339E-7</v>
      </c>
      <c r="S198" s="54">
        <v>1.6542114214001052E-7</v>
      </c>
      <c r="T198" s="54">
        <v>1.1681063360424579E-7</v>
      </c>
      <c r="U198" s="54">
        <v>1.0643066396940739E-7</v>
      </c>
      <c r="V198" s="54">
        <v>1.8528501761878564E-7</v>
      </c>
      <c r="W198" s="54">
        <v>5.9147368480756133E-7</v>
      </c>
      <c r="X198" s="54">
        <v>4.0852631519243884E-7</v>
      </c>
      <c r="Y198" s="54">
        <v>1.0000000000000002E-6</v>
      </c>
      <c r="Z198" s="54">
        <v>0</v>
      </c>
      <c r="AA198" s="54">
        <v>0</v>
      </c>
      <c r="AB198" s="54">
        <v>0</v>
      </c>
      <c r="AC198" s="54">
        <v>0</v>
      </c>
      <c r="AD198" s="54">
        <v>0</v>
      </c>
      <c r="AE198" s="54">
        <v>0</v>
      </c>
      <c r="AF198" s="54">
        <f t="shared" si="235"/>
        <v>0</v>
      </c>
      <c r="AG198" s="54">
        <f t="shared" si="236"/>
        <v>0</v>
      </c>
      <c r="AH198" s="54">
        <f t="shared" si="237"/>
        <v>0</v>
      </c>
      <c r="AI198" s="54">
        <v>1.1258188679284522E-3</v>
      </c>
      <c r="AJ198" s="54">
        <v>8.0654243934022462E-4</v>
      </c>
      <c r="AK198" s="54">
        <v>7.5026759017601764E-4</v>
      </c>
      <c r="AL198" s="54">
        <v>5.297946287120568E-4</v>
      </c>
      <c r="AM198" s="54">
        <v>4.8271627643324723E-4</v>
      </c>
      <c r="AN198" s="54">
        <v>8.4036019741000226E-4</v>
      </c>
      <c r="AO198" s="54">
        <v>2.6826288974446943E-3</v>
      </c>
      <c r="AP198" s="54">
        <v>1.8528711025553063E-3</v>
      </c>
      <c r="AQ198" s="54">
        <v>4.5355000000000005E-3</v>
      </c>
      <c r="AR198" s="54">
        <f t="shared" si="238"/>
        <v>0</v>
      </c>
      <c r="AS198" s="54">
        <f t="shared" si="239"/>
        <v>0</v>
      </c>
      <c r="AT198" s="54">
        <f t="shared" si="240"/>
        <v>0</v>
      </c>
      <c r="AU198" s="54">
        <f t="shared" si="241"/>
        <v>0</v>
      </c>
      <c r="AV198" s="54">
        <f t="shared" si="242"/>
        <v>0</v>
      </c>
      <c r="AW198" s="54">
        <f t="shared" si="243"/>
        <v>0</v>
      </c>
      <c r="AX198" s="54">
        <f t="shared" si="244"/>
        <v>0</v>
      </c>
      <c r="AY198" s="54">
        <f t="shared" si="245"/>
        <v>0</v>
      </c>
      <c r="AZ198" s="54">
        <f t="shared" si="246"/>
        <v>0</v>
      </c>
      <c r="BA198" s="54">
        <f t="shared" si="232"/>
        <v>1.1681063360424579E-7</v>
      </c>
      <c r="BB198" s="54">
        <f t="shared" si="233"/>
        <v>0</v>
      </c>
      <c r="BC198" s="54"/>
      <c r="BD198" s="54"/>
      <c r="BE198" s="54">
        <f t="shared" si="247"/>
        <v>0</v>
      </c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>
        <f t="shared" si="248"/>
        <v>0</v>
      </c>
      <c r="BW198" s="54">
        <f t="shared" si="249"/>
        <v>0</v>
      </c>
      <c r="BX198" s="54">
        <f t="shared" si="250"/>
        <v>0</v>
      </c>
      <c r="BY198" s="54">
        <f t="shared" si="251"/>
        <v>0</v>
      </c>
      <c r="BZ198" s="54">
        <f t="shared" si="252"/>
        <v>0</v>
      </c>
      <c r="CA198" s="54">
        <v>0</v>
      </c>
      <c r="CB198" s="54">
        <f t="shared" si="253"/>
        <v>0</v>
      </c>
      <c r="CC198" s="54">
        <f t="shared" si="254"/>
        <v>0</v>
      </c>
      <c r="CD198" s="54">
        <v>0</v>
      </c>
      <c r="CE198" s="54">
        <v>0</v>
      </c>
      <c r="CF198" s="54">
        <v>0</v>
      </c>
      <c r="CG198" s="54">
        <v>0</v>
      </c>
      <c r="CH198" s="54">
        <v>0</v>
      </c>
      <c r="CI198" s="54">
        <v>0</v>
      </c>
      <c r="CJ198" s="54">
        <v>0</v>
      </c>
      <c r="CK198" s="54">
        <v>0</v>
      </c>
      <c r="CL198" s="54">
        <v>0</v>
      </c>
      <c r="CM198" s="54">
        <v>0</v>
      </c>
      <c r="CN198" s="54">
        <v>0</v>
      </c>
      <c r="CO198" s="54">
        <v>0</v>
      </c>
    </row>
    <row r="199" spans="1:93">
      <c r="A199" s="3" t="str">
        <f t="shared" si="234"/>
        <v>FJND001Herceptin SC</v>
      </c>
      <c r="B199" s="3" t="s">
        <v>548</v>
      </c>
      <c r="C199" s="3" t="s">
        <v>549</v>
      </c>
      <c r="D199" s="3" t="s">
        <v>7</v>
      </c>
      <c r="E199" s="3" t="s">
        <v>76</v>
      </c>
      <c r="F199" s="3" t="s">
        <v>77</v>
      </c>
      <c r="G199" s="3" t="s">
        <v>78</v>
      </c>
      <c r="H199" s="3" t="s">
        <v>77</v>
      </c>
      <c r="I199" s="3" t="s">
        <v>78</v>
      </c>
      <c r="J199" s="3" t="s">
        <v>562</v>
      </c>
      <c r="K199" s="3" t="s">
        <v>541</v>
      </c>
      <c r="L199" s="3"/>
      <c r="M199" s="3" t="s">
        <v>545</v>
      </c>
      <c r="N199" s="3" t="s">
        <v>12</v>
      </c>
      <c r="O199" s="3" t="s">
        <v>12</v>
      </c>
      <c r="P199" s="3">
        <v>3444.49</v>
      </c>
      <c r="Q199" s="54">
        <v>1.2869445629604544E-7</v>
      </c>
      <c r="R199" s="54">
        <v>1.1923834167284972E-7</v>
      </c>
      <c r="S199" s="54">
        <v>1.8086442832285226E-7</v>
      </c>
      <c r="T199" s="54">
        <v>1.8512626147397511E-7</v>
      </c>
      <c r="U199" s="54">
        <v>1.6668434004097236E-7</v>
      </c>
      <c r="V199" s="54">
        <v>2.193921721933052E-7</v>
      </c>
      <c r="W199" s="54">
        <v>4.2879722629174739E-7</v>
      </c>
      <c r="X199" s="54">
        <v>5.7120277370825267E-7</v>
      </c>
      <c r="Y199" s="54">
        <v>1.0000000000000002E-6</v>
      </c>
      <c r="Z199" s="54">
        <v>0</v>
      </c>
      <c r="AA199" s="54">
        <v>0</v>
      </c>
      <c r="AB199" s="54">
        <v>0</v>
      </c>
      <c r="AC199" s="54">
        <v>0</v>
      </c>
      <c r="AD199" s="54">
        <v>0</v>
      </c>
      <c r="AE199" s="54">
        <v>0</v>
      </c>
      <c r="AF199" s="54">
        <f t="shared" si="235"/>
        <v>0</v>
      </c>
      <c r="AG199" s="54">
        <f t="shared" si="236"/>
        <v>0</v>
      </c>
      <c r="AH199" s="54">
        <f t="shared" si="237"/>
        <v>0</v>
      </c>
      <c r="AI199" s="54">
        <v>4.4328676776716558E-4</v>
      </c>
      <c r="AJ199" s="54">
        <v>4.1071527550871412E-4</v>
      </c>
      <c r="AK199" s="54">
        <v>6.2298571471378138E-4</v>
      </c>
      <c r="AL199" s="54">
        <v>6.3766555638449256E-4</v>
      </c>
      <c r="AM199" s="54">
        <v>5.7414254242772885E-4</v>
      </c>
      <c r="AN199" s="54">
        <v>7.5569414319811776E-4</v>
      </c>
      <c r="AO199" s="54">
        <v>1.476987757989661E-3</v>
      </c>
      <c r="AP199" s="54">
        <v>1.9675022420103392E-3</v>
      </c>
      <c r="AQ199" s="54">
        <v>3.4444900000000001E-3</v>
      </c>
      <c r="AR199" s="54">
        <f t="shared" si="238"/>
        <v>0</v>
      </c>
      <c r="AS199" s="54">
        <f t="shared" si="239"/>
        <v>0</v>
      </c>
      <c r="AT199" s="54">
        <f t="shared" si="240"/>
        <v>0</v>
      </c>
      <c r="AU199" s="54">
        <f t="shared" si="241"/>
        <v>0</v>
      </c>
      <c r="AV199" s="54">
        <f t="shared" si="242"/>
        <v>0</v>
      </c>
      <c r="AW199" s="54">
        <f t="shared" si="243"/>
        <v>0</v>
      </c>
      <c r="AX199" s="54">
        <f t="shared" si="244"/>
        <v>0</v>
      </c>
      <c r="AY199" s="54">
        <f t="shared" si="245"/>
        <v>0</v>
      </c>
      <c r="AZ199" s="54">
        <f t="shared" si="246"/>
        <v>0</v>
      </c>
      <c r="BA199" s="54">
        <f t="shared" si="232"/>
        <v>1.8512626147397511E-7</v>
      </c>
      <c r="BB199" s="54">
        <f t="shared" si="233"/>
        <v>0</v>
      </c>
      <c r="BC199" s="54"/>
      <c r="BD199" s="54"/>
      <c r="BE199" s="54">
        <f t="shared" si="247"/>
        <v>0</v>
      </c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>
        <f t="shared" si="248"/>
        <v>0</v>
      </c>
      <c r="BW199" s="54">
        <f t="shared" si="249"/>
        <v>0</v>
      </c>
      <c r="BX199" s="54">
        <f t="shared" si="250"/>
        <v>0</v>
      </c>
      <c r="BY199" s="54">
        <f t="shared" si="251"/>
        <v>0</v>
      </c>
      <c r="BZ199" s="54">
        <f t="shared" si="252"/>
        <v>0</v>
      </c>
      <c r="CA199" s="54">
        <v>0</v>
      </c>
      <c r="CB199" s="54">
        <f t="shared" si="253"/>
        <v>0</v>
      </c>
      <c r="CC199" s="54">
        <f t="shared" si="254"/>
        <v>0</v>
      </c>
      <c r="CD199" s="54">
        <v>0</v>
      </c>
      <c r="CE199" s="54">
        <v>0</v>
      </c>
      <c r="CF199" s="54">
        <v>0</v>
      </c>
      <c r="CG199" s="54">
        <v>0</v>
      </c>
      <c r="CH199" s="54">
        <v>0</v>
      </c>
      <c r="CI199" s="54">
        <v>0</v>
      </c>
      <c r="CJ199" s="54">
        <v>0</v>
      </c>
      <c r="CK199" s="54">
        <v>0</v>
      </c>
      <c r="CL199" s="54">
        <v>0</v>
      </c>
      <c r="CM199" s="54">
        <v>0</v>
      </c>
      <c r="CN199" s="54">
        <v>0</v>
      </c>
      <c r="CO199" s="54">
        <v>0</v>
      </c>
    </row>
    <row r="200" spans="1:93">
      <c r="A200" s="3" t="str">
        <f t="shared" si="234"/>
        <v>FJND001Itovebi 3mg</v>
      </c>
      <c r="B200" s="3" t="s">
        <v>548</v>
      </c>
      <c r="C200" s="3" t="s">
        <v>549</v>
      </c>
      <c r="D200" s="3" t="s">
        <v>7</v>
      </c>
      <c r="E200" s="3" t="s">
        <v>76</v>
      </c>
      <c r="F200" s="3" t="s">
        <v>77</v>
      </c>
      <c r="G200" s="3" t="s">
        <v>78</v>
      </c>
      <c r="H200" s="3" t="s">
        <v>77</v>
      </c>
      <c r="I200" s="3" t="s">
        <v>78</v>
      </c>
      <c r="J200" s="3" t="s">
        <v>562</v>
      </c>
      <c r="K200" s="3" t="s">
        <v>541</v>
      </c>
      <c r="L200" s="3"/>
      <c r="M200" s="3" t="s">
        <v>545</v>
      </c>
      <c r="N200" s="3" t="s">
        <v>13</v>
      </c>
      <c r="O200" s="3" t="s">
        <v>14</v>
      </c>
      <c r="P200" s="3">
        <v>3566.02</v>
      </c>
      <c r="Q200" s="54">
        <v>7.5423782997919166E-8</v>
      </c>
      <c r="R200" s="54">
        <v>8.6118364644595899E-8</v>
      </c>
      <c r="S200" s="54">
        <v>1.7430625086372233E-7</v>
      </c>
      <c r="T200" s="54">
        <v>1.7644957539816278E-7</v>
      </c>
      <c r="U200" s="54">
        <v>2.1451535630448561E-7</v>
      </c>
      <c r="V200" s="54">
        <v>2.7318666979111423E-7</v>
      </c>
      <c r="W200" s="54">
        <v>3.3584839850623739E-7</v>
      </c>
      <c r="X200" s="54">
        <v>6.6415160149376262E-7</v>
      </c>
      <c r="Y200" s="54">
        <v>9.9999999999999995E-7</v>
      </c>
      <c r="Z200" s="54">
        <v>0</v>
      </c>
      <c r="AA200" s="54">
        <v>0</v>
      </c>
      <c r="AB200" s="54">
        <v>0</v>
      </c>
      <c r="AC200" s="54">
        <v>0</v>
      </c>
      <c r="AD200" s="54">
        <v>0</v>
      </c>
      <c r="AE200" s="54">
        <v>0</v>
      </c>
      <c r="AF200" s="54">
        <f t="shared" si="235"/>
        <v>0</v>
      </c>
      <c r="AG200" s="54">
        <f t="shared" si="236"/>
        <v>0</v>
      </c>
      <c r="AH200" s="54">
        <f t="shared" si="237"/>
        <v>0</v>
      </c>
      <c r="AI200" s="54">
        <v>2.6896271864623972E-4</v>
      </c>
      <c r="AJ200" s="54">
        <v>3.0709981068992184E-4</v>
      </c>
      <c r="AK200" s="54">
        <v>6.2157957670505104E-4</v>
      </c>
      <c r="AL200" s="54">
        <v>6.2922271486135634E-4</v>
      </c>
      <c r="AM200" s="54">
        <v>7.6496605088892172E-4</v>
      </c>
      <c r="AN200" s="54">
        <v>9.74189128208509E-4</v>
      </c>
      <c r="AO200" s="54">
        <v>1.1976421060412126E-3</v>
      </c>
      <c r="AP200" s="54">
        <v>2.3683778939587868E-3</v>
      </c>
      <c r="AQ200" s="54">
        <v>3.5660199999999996E-3</v>
      </c>
      <c r="AR200" s="54">
        <f t="shared" si="238"/>
        <v>0</v>
      </c>
      <c r="AS200" s="54">
        <f t="shared" si="239"/>
        <v>0</v>
      </c>
      <c r="AT200" s="54">
        <f t="shared" si="240"/>
        <v>0</v>
      </c>
      <c r="AU200" s="54">
        <f t="shared" si="241"/>
        <v>0</v>
      </c>
      <c r="AV200" s="54">
        <f t="shared" si="242"/>
        <v>0</v>
      </c>
      <c r="AW200" s="54">
        <f t="shared" si="243"/>
        <v>0</v>
      </c>
      <c r="AX200" s="54">
        <f t="shared" si="244"/>
        <v>0</v>
      </c>
      <c r="AY200" s="54">
        <f t="shared" si="245"/>
        <v>0</v>
      </c>
      <c r="AZ200" s="54">
        <f t="shared" si="246"/>
        <v>0</v>
      </c>
      <c r="BA200" s="54">
        <f t="shared" si="232"/>
        <v>1.7644957539816278E-7</v>
      </c>
      <c r="BB200" s="54">
        <f t="shared" si="233"/>
        <v>0</v>
      </c>
      <c r="BC200" s="54"/>
      <c r="BD200" s="54"/>
      <c r="BE200" s="54">
        <f t="shared" si="247"/>
        <v>0</v>
      </c>
      <c r="BF200" s="54"/>
      <c r="BG200" s="54"/>
      <c r="BH200" s="54"/>
      <c r="BI200" s="54"/>
      <c r="BJ200" s="54"/>
      <c r="BK200" s="54"/>
      <c r="BL200" s="54">
        <v>0</v>
      </c>
      <c r="BM200" s="54">
        <v>0</v>
      </c>
      <c r="BN200" s="54">
        <f t="shared" ref="BN200:BN201" si="259">AVERAGE(BP200:BR200)</f>
        <v>0</v>
      </c>
      <c r="BO200" s="54">
        <f t="shared" ref="BO200:BO201" si="260">SUM(BS200:BU200)/1</f>
        <v>0</v>
      </c>
      <c r="BP200" s="54">
        <v>0</v>
      </c>
      <c r="BQ200" s="54">
        <v>0</v>
      </c>
      <c r="BR200" s="54">
        <v>0</v>
      </c>
      <c r="BS200" s="54">
        <v>0</v>
      </c>
      <c r="BT200" s="54">
        <v>0</v>
      </c>
      <c r="BU200" s="54">
        <v>0</v>
      </c>
      <c r="BV200" s="54">
        <f t="shared" si="248"/>
        <v>0</v>
      </c>
      <c r="BW200" s="54">
        <f t="shared" si="249"/>
        <v>0</v>
      </c>
      <c r="BX200" s="54">
        <f t="shared" si="250"/>
        <v>0</v>
      </c>
      <c r="BY200" s="54">
        <f t="shared" si="251"/>
        <v>0</v>
      </c>
      <c r="BZ200" s="54">
        <f t="shared" si="252"/>
        <v>0</v>
      </c>
      <c r="CA200" s="54">
        <v>0</v>
      </c>
      <c r="CB200" s="54">
        <f t="shared" si="253"/>
        <v>0</v>
      </c>
      <c r="CC200" s="54">
        <f t="shared" si="254"/>
        <v>0</v>
      </c>
      <c r="CD200" s="54">
        <v>0</v>
      </c>
      <c r="CE200" s="54">
        <v>0</v>
      </c>
      <c r="CF200" s="54">
        <v>0</v>
      </c>
      <c r="CG200" s="54">
        <v>0</v>
      </c>
      <c r="CH200" s="54">
        <v>0</v>
      </c>
      <c r="CI200" s="54">
        <v>0</v>
      </c>
      <c r="CJ200" s="54">
        <v>0</v>
      </c>
      <c r="CK200" s="54">
        <v>0</v>
      </c>
      <c r="CL200" s="54">
        <v>0</v>
      </c>
      <c r="CM200" s="54">
        <v>0</v>
      </c>
      <c r="CN200" s="54">
        <v>0</v>
      </c>
      <c r="CO200" s="54">
        <v>0</v>
      </c>
    </row>
    <row r="201" spans="1:93">
      <c r="A201" s="3" t="str">
        <f t="shared" si="234"/>
        <v>FJND001Itovebi 9mg</v>
      </c>
      <c r="B201" s="3" t="s">
        <v>548</v>
      </c>
      <c r="C201" s="3" t="s">
        <v>549</v>
      </c>
      <c r="D201" s="3" t="s">
        <v>7</v>
      </c>
      <c r="E201" s="3" t="s">
        <v>76</v>
      </c>
      <c r="F201" s="3" t="s">
        <v>77</v>
      </c>
      <c r="G201" s="3" t="s">
        <v>78</v>
      </c>
      <c r="H201" s="3" t="s">
        <v>77</v>
      </c>
      <c r="I201" s="3" t="s">
        <v>78</v>
      </c>
      <c r="J201" s="3" t="s">
        <v>562</v>
      </c>
      <c r="K201" s="3" t="s">
        <v>541</v>
      </c>
      <c r="L201" s="3"/>
      <c r="M201" s="3" t="s">
        <v>545</v>
      </c>
      <c r="N201" s="3" t="s">
        <v>13</v>
      </c>
      <c r="O201" s="3" t="s">
        <v>15</v>
      </c>
      <c r="P201" s="3">
        <v>10698.05</v>
      </c>
      <c r="Q201" s="54"/>
      <c r="R201" s="54"/>
      <c r="S201" s="54"/>
      <c r="T201" s="54"/>
      <c r="U201" s="54"/>
      <c r="V201" s="54"/>
      <c r="W201" s="54">
        <v>0</v>
      </c>
      <c r="X201" s="54">
        <v>0</v>
      </c>
      <c r="Y201" s="54">
        <v>0</v>
      </c>
      <c r="Z201" s="54">
        <v>0</v>
      </c>
      <c r="AA201" s="54">
        <v>0</v>
      </c>
      <c r="AB201" s="54">
        <v>0</v>
      </c>
      <c r="AC201" s="54">
        <v>0</v>
      </c>
      <c r="AD201" s="54">
        <v>0</v>
      </c>
      <c r="AE201" s="54">
        <v>0</v>
      </c>
      <c r="AF201" s="54">
        <f t="shared" si="235"/>
        <v>0</v>
      </c>
      <c r="AG201" s="54">
        <f t="shared" si="236"/>
        <v>0</v>
      </c>
      <c r="AH201" s="54">
        <f t="shared" si="237"/>
        <v>0</v>
      </c>
      <c r="AI201" s="54"/>
      <c r="AJ201" s="54"/>
      <c r="AK201" s="54"/>
      <c r="AL201" s="54"/>
      <c r="AM201" s="54"/>
      <c r="AN201" s="54"/>
      <c r="AO201" s="54">
        <v>0</v>
      </c>
      <c r="AP201" s="54">
        <v>0</v>
      </c>
      <c r="AQ201" s="54">
        <v>0</v>
      </c>
      <c r="AR201" s="54">
        <f t="shared" si="238"/>
        <v>0</v>
      </c>
      <c r="AS201" s="54">
        <f t="shared" si="239"/>
        <v>0</v>
      </c>
      <c r="AT201" s="54">
        <f t="shared" si="240"/>
        <v>0</v>
      </c>
      <c r="AU201" s="54">
        <f t="shared" si="241"/>
        <v>0</v>
      </c>
      <c r="AV201" s="54">
        <f t="shared" si="242"/>
        <v>0</v>
      </c>
      <c r="AW201" s="54">
        <f t="shared" si="243"/>
        <v>0</v>
      </c>
      <c r="AX201" s="54">
        <f t="shared" si="244"/>
        <v>0</v>
      </c>
      <c r="AY201" s="54">
        <f t="shared" si="245"/>
        <v>0</v>
      </c>
      <c r="AZ201" s="54">
        <f t="shared" si="246"/>
        <v>0</v>
      </c>
      <c r="BA201" s="54">
        <f t="shared" si="232"/>
        <v>0</v>
      </c>
      <c r="BB201" s="54">
        <f t="shared" si="233"/>
        <v>0</v>
      </c>
      <c r="BC201" s="54"/>
      <c r="BD201" s="54"/>
      <c r="BE201" s="54">
        <f t="shared" si="247"/>
        <v>0</v>
      </c>
      <c r="BF201" s="54"/>
      <c r="BG201" s="54"/>
      <c r="BH201" s="54"/>
      <c r="BI201" s="54"/>
      <c r="BJ201" s="54"/>
      <c r="BK201" s="54"/>
      <c r="BL201" s="54">
        <v>0</v>
      </c>
      <c r="BM201" s="54">
        <v>0</v>
      </c>
      <c r="BN201" s="54">
        <f t="shared" si="259"/>
        <v>0</v>
      </c>
      <c r="BO201" s="54">
        <f t="shared" si="260"/>
        <v>0</v>
      </c>
      <c r="BP201" s="54">
        <v>0</v>
      </c>
      <c r="BQ201" s="54">
        <v>0</v>
      </c>
      <c r="BR201" s="54">
        <v>0</v>
      </c>
      <c r="BS201" s="54">
        <v>0</v>
      </c>
      <c r="BT201" s="54">
        <v>0</v>
      </c>
      <c r="BU201" s="54">
        <v>0</v>
      </c>
      <c r="BV201" s="54">
        <f t="shared" si="248"/>
        <v>0</v>
      </c>
      <c r="BW201" s="54">
        <f t="shared" si="249"/>
        <v>0</v>
      </c>
      <c r="BX201" s="54">
        <f t="shared" si="250"/>
        <v>0</v>
      </c>
      <c r="BY201" s="54">
        <f t="shared" si="251"/>
        <v>0</v>
      </c>
      <c r="BZ201" s="54">
        <f t="shared" si="252"/>
        <v>0</v>
      </c>
      <c r="CA201" s="54">
        <v>0</v>
      </c>
      <c r="CB201" s="54">
        <f t="shared" si="253"/>
        <v>0</v>
      </c>
      <c r="CC201" s="54">
        <f t="shared" si="254"/>
        <v>0</v>
      </c>
      <c r="CD201" s="54">
        <v>0</v>
      </c>
      <c r="CE201" s="54">
        <v>0</v>
      </c>
      <c r="CF201" s="54">
        <v>0</v>
      </c>
      <c r="CG201" s="54">
        <v>0</v>
      </c>
      <c r="CH201" s="54">
        <v>0</v>
      </c>
      <c r="CI201" s="54">
        <v>0</v>
      </c>
      <c r="CJ201" s="54">
        <v>0</v>
      </c>
      <c r="CK201" s="54">
        <v>0</v>
      </c>
      <c r="CL201" s="54">
        <v>0</v>
      </c>
      <c r="CM201" s="54">
        <v>0</v>
      </c>
      <c r="CN201" s="54">
        <v>0</v>
      </c>
      <c r="CO201" s="54">
        <v>0</v>
      </c>
    </row>
    <row r="202" spans="1:93">
      <c r="A202" s="3" t="str">
        <f t="shared" si="234"/>
        <v>FJND001Perjeta</v>
      </c>
      <c r="B202" s="3" t="s">
        <v>548</v>
      </c>
      <c r="C202" s="3" t="s">
        <v>549</v>
      </c>
      <c r="D202" s="3" t="s">
        <v>7</v>
      </c>
      <c r="E202" s="3" t="s">
        <v>76</v>
      </c>
      <c r="F202" s="3" t="s">
        <v>77</v>
      </c>
      <c r="G202" s="3" t="s">
        <v>78</v>
      </c>
      <c r="H202" s="3" t="s">
        <v>77</v>
      </c>
      <c r="I202" s="3" t="s">
        <v>78</v>
      </c>
      <c r="J202" s="3" t="s">
        <v>562</v>
      </c>
      <c r="K202" s="3" t="s">
        <v>541</v>
      </c>
      <c r="L202" s="3"/>
      <c r="M202" s="3" t="s">
        <v>545</v>
      </c>
      <c r="N202" s="3" t="s">
        <v>16</v>
      </c>
      <c r="O202" s="3" t="s">
        <v>16</v>
      </c>
      <c r="P202" s="3">
        <v>3985.87</v>
      </c>
      <c r="Q202" s="54">
        <v>0.26752170245684759</v>
      </c>
      <c r="R202" s="54">
        <v>0.22597960048482968</v>
      </c>
      <c r="S202" s="54">
        <v>0.34298977259320834</v>
      </c>
      <c r="T202" s="54">
        <v>0.20725873503213321</v>
      </c>
      <c r="U202" s="54">
        <v>0.2515562337049454</v>
      </c>
      <c r="V202" s="54">
        <v>0.28870027367747908</v>
      </c>
      <c r="W202" s="54">
        <v>0.83649107553488555</v>
      </c>
      <c r="X202" s="54">
        <v>0.74751524241455769</v>
      </c>
      <c r="Y202" s="54">
        <v>1.5840063179494432</v>
      </c>
      <c r="Z202" s="54">
        <v>0</v>
      </c>
      <c r="AA202" s="54">
        <v>0</v>
      </c>
      <c r="AB202" s="54">
        <v>0</v>
      </c>
      <c r="AC202" s="54">
        <v>0</v>
      </c>
      <c r="AD202" s="54">
        <v>0</v>
      </c>
      <c r="AE202" s="54">
        <v>0</v>
      </c>
      <c r="AF202" s="54">
        <f t="shared" si="235"/>
        <v>0</v>
      </c>
      <c r="AG202" s="54">
        <f t="shared" si="236"/>
        <v>0</v>
      </c>
      <c r="AH202" s="54">
        <f t="shared" si="237"/>
        <v>0</v>
      </c>
      <c r="AI202" s="54">
        <v>1066.3067281716751</v>
      </c>
      <c r="AJ202" s="54">
        <v>900.72531018446807</v>
      </c>
      <c r="AK202" s="54">
        <v>1367.1126448860914</v>
      </c>
      <c r="AL202" s="54">
        <v>826.10637420252885</v>
      </c>
      <c r="AM202" s="54">
        <v>1002.6704452375307</v>
      </c>
      <c r="AN202" s="54">
        <v>1150.7217598428535</v>
      </c>
      <c r="AO202" s="54">
        <v>3334.1446832422344</v>
      </c>
      <c r="AP202" s="54">
        <v>2979.4985792829129</v>
      </c>
      <c r="AQ202" s="54">
        <v>6313.6432625251473</v>
      </c>
      <c r="AR202" s="54">
        <f t="shared" si="238"/>
        <v>0</v>
      </c>
      <c r="AS202" s="54">
        <f t="shared" si="239"/>
        <v>0</v>
      </c>
      <c r="AT202" s="54">
        <f t="shared" si="240"/>
        <v>0</v>
      </c>
      <c r="AU202" s="54">
        <f t="shared" si="241"/>
        <v>0</v>
      </c>
      <c r="AV202" s="54">
        <f t="shared" si="242"/>
        <v>0</v>
      </c>
      <c r="AW202" s="54">
        <f t="shared" si="243"/>
        <v>0</v>
      </c>
      <c r="AX202" s="54">
        <f t="shared" si="244"/>
        <v>0</v>
      </c>
      <c r="AY202" s="54">
        <f t="shared" si="245"/>
        <v>0</v>
      </c>
      <c r="AZ202" s="54">
        <f t="shared" si="246"/>
        <v>0</v>
      </c>
      <c r="BA202" s="54">
        <f t="shared" si="232"/>
        <v>0.20725873503213321</v>
      </c>
      <c r="BB202" s="54">
        <f t="shared" si="233"/>
        <v>0</v>
      </c>
      <c r="BC202" s="54"/>
      <c r="BD202" s="54"/>
      <c r="BE202" s="54">
        <f t="shared" si="247"/>
        <v>0</v>
      </c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>
        <f t="shared" si="248"/>
        <v>6310.9608333333326</v>
      </c>
      <c r="BW202" s="54">
        <f t="shared" si="249"/>
        <v>19929.349999999999</v>
      </c>
      <c r="BX202" s="54">
        <f t="shared" si="250"/>
        <v>15943.48</v>
      </c>
      <c r="BY202" s="54">
        <f t="shared" si="251"/>
        <v>5</v>
      </c>
      <c r="BZ202" s="54">
        <f t="shared" si="252"/>
        <v>4</v>
      </c>
      <c r="CA202" s="54">
        <v>0</v>
      </c>
      <c r="CB202" s="54">
        <f t="shared" si="253"/>
        <v>3</v>
      </c>
      <c r="CC202" s="54">
        <f t="shared" si="254"/>
        <v>1.5833333333333333</v>
      </c>
      <c r="CD202" s="54">
        <v>3</v>
      </c>
      <c r="CE202" s="54">
        <v>1</v>
      </c>
      <c r="CF202" s="54">
        <v>2</v>
      </c>
      <c r="CG202" s="54">
        <v>1</v>
      </c>
      <c r="CH202" s="54">
        <v>2</v>
      </c>
      <c r="CI202" s="54">
        <v>1</v>
      </c>
      <c r="CJ202" s="54">
        <v>1</v>
      </c>
      <c r="CK202" s="54">
        <v>3</v>
      </c>
      <c r="CL202" s="54">
        <v>1</v>
      </c>
      <c r="CM202" s="54">
        <v>2</v>
      </c>
      <c r="CN202" s="54">
        <v>1</v>
      </c>
      <c r="CO202" s="54">
        <v>1</v>
      </c>
    </row>
    <row r="203" spans="1:93">
      <c r="A203" s="3" t="str">
        <f t="shared" si="234"/>
        <v>FJND001Phesgo 10ml</v>
      </c>
      <c r="B203" s="3" t="s">
        <v>548</v>
      </c>
      <c r="C203" s="3" t="s">
        <v>549</v>
      </c>
      <c r="D203" s="3" t="s">
        <v>7</v>
      </c>
      <c r="E203" s="3" t="s">
        <v>76</v>
      </c>
      <c r="F203" s="3" t="s">
        <v>77</v>
      </c>
      <c r="G203" s="3" t="s">
        <v>78</v>
      </c>
      <c r="H203" s="3" t="s">
        <v>77</v>
      </c>
      <c r="I203" s="3" t="s">
        <v>78</v>
      </c>
      <c r="J203" s="3" t="s">
        <v>562</v>
      </c>
      <c r="K203" s="3" t="s">
        <v>541</v>
      </c>
      <c r="L203" s="3"/>
      <c r="M203" s="3" t="s">
        <v>545</v>
      </c>
      <c r="N203" s="3" t="s">
        <v>17</v>
      </c>
      <c r="O203" s="3" t="s">
        <v>18</v>
      </c>
      <c r="P203" s="3">
        <v>6232.07</v>
      </c>
      <c r="Q203" s="54">
        <v>2.8406064537240434</v>
      </c>
      <c r="R203" s="54">
        <v>2.6260250181239946</v>
      </c>
      <c r="S203" s="54">
        <v>3.8929773934246565</v>
      </c>
      <c r="T203" s="54">
        <v>3.4112622626238154</v>
      </c>
      <c r="U203" s="54">
        <v>3.1299323175237119</v>
      </c>
      <c r="V203" s="54">
        <v>4.0775538436233871</v>
      </c>
      <c r="W203" s="54">
        <v>9.3596088652726941</v>
      </c>
      <c r="X203" s="54">
        <v>10.618748423770914</v>
      </c>
      <c r="Y203" s="54">
        <v>19.978357289043608</v>
      </c>
      <c r="Z203" s="54">
        <v>5</v>
      </c>
      <c r="AA203" s="54">
        <v>6</v>
      </c>
      <c r="AB203" s="54">
        <v>9</v>
      </c>
      <c r="AC203" s="54">
        <v>7</v>
      </c>
      <c r="AD203" s="54">
        <v>0</v>
      </c>
      <c r="AE203" s="54">
        <v>0</v>
      </c>
      <c r="AF203" s="54">
        <f t="shared" si="235"/>
        <v>20</v>
      </c>
      <c r="AG203" s="54">
        <f t="shared" si="236"/>
        <v>7</v>
      </c>
      <c r="AH203" s="54">
        <f t="shared" si="237"/>
        <v>27</v>
      </c>
      <c r="AI203" s="54">
        <v>17702.858262059999</v>
      </c>
      <c r="AJ203" s="54">
        <v>16365.571734700003</v>
      </c>
      <c r="AK203" s="54">
        <v>24261.307624239998</v>
      </c>
      <c r="AL203" s="54">
        <v>21259.225209029999</v>
      </c>
      <c r="AM203" s="54">
        <v>19505.95729807</v>
      </c>
      <c r="AN203" s="54">
        <v>25411.60098223</v>
      </c>
      <c r="AO203" s="54">
        <v>58329.737621</v>
      </c>
      <c r="AP203" s="54">
        <v>66176.783489330002</v>
      </c>
      <c r="AQ203" s="54">
        <v>124506.52111033001</v>
      </c>
      <c r="AR203" s="54">
        <f t="shared" si="238"/>
        <v>31160.35</v>
      </c>
      <c r="AS203" s="54">
        <f t="shared" si="239"/>
        <v>37392.42</v>
      </c>
      <c r="AT203" s="54">
        <f t="shared" si="240"/>
        <v>56088.63</v>
      </c>
      <c r="AU203" s="54">
        <f t="shared" si="241"/>
        <v>43624.49</v>
      </c>
      <c r="AV203" s="54">
        <f t="shared" si="242"/>
        <v>0</v>
      </c>
      <c r="AW203" s="54">
        <f t="shared" si="243"/>
        <v>0</v>
      </c>
      <c r="AX203" s="54">
        <f t="shared" si="244"/>
        <v>124641.4</v>
      </c>
      <c r="AY203" s="54">
        <f t="shared" si="245"/>
        <v>43624.49</v>
      </c>
      <c r="AZ203" s="54">
        <f t="shared" si="246"/>
        <v>168265.88999999998</v>
      </c>
      <c r="BA203" s="54">
        <f t="shared" si="232"/>
        <v>3.4112622626238154</v>
      </c>
      <c r="BB203" s="54">
        <f t="shared" si="233"/>
        <v>7</v>
      </c>
      <c r="BC203" s="54">
        <f>SUM(CJ203:CL203)</f>
        <v>9</v>
      </c>
      <c r="BD203" s="54">
        <f>SUM(CM203:CO203)</f>
        <v>11</v>
      </c>
      <c r="BE203" s="54">
        <f t="shared" si="247"/>
        <v>27</v>
      </c>
      <c r="BF203" s="54">
        <f t="shared" ref="BF203:BK203" si="261">Z203</f>
        <v>5</v>
      </c>
      <c r="BG203" s="54">
        <f t="shared" si="261"/>
        <v>6</v>
      </c>
      <c r="BH203" s="54">
        <f t="shared" si="261"/>
        <v>9</v>
      </c>
      <c r="BI203" s="54">
        <f t="shared" si="261"/>
        <v>7</v>
      </c>
      <c r="BJ203" s="54">
        <f t="shared" si="261"/>
        <v>0</v>
      </c>
      <c r="BK203" s="54">
        <f t="shared" si="261"/>
        <v>0</v>
      </c>
      <c r="BL203" s="54">
        <v>0.66666666666666663</v>
      </c>
      <c r="BM203" s="54">
        <v>0.66666666666666663</v>
      </c>
      <c r="BN203" s="54">
        <f t="shared" ref="BN203:BN204" si="262">AVERAGE(BP203:BR203)</f>
        <v>0.33333333333333331</v>
      </c>
      <c r="BO203" s="54">
        <f t="shared" ref="BO203:BO204" si="263">SUM(BS203:BU203)/1</f>
        <v>0</v>
      </c>
      <c r="BP203" s="54">
        <v>1</v>
      </c>
      <c r="BQ203" s="54">
        <v>0</v>
      </c>
      <c r="BR203" s="54">
        <v>0</v>
      </c>
      <c r="BS203" s="54">
        <v>0</v>
      </c>
      <c r="BT203" s="54">
        <v>0</v>
      </c>
      <c r="BU203" s="54">
        <v>0</v>
      </c>
      <c r="BV203" s="54">
        <f t="shared" si="248"/>
        <v>12464.14</v>
      </c>
      <c r="BW203" s="54">
        <f t="shared" si="249"/>
        <v>56088.63</v>
      </c>
      <c r="BX203" s="54">
        <f t="shared" si="250"/>
        <v>68552.76999999999</v>
      </c>
      <c r="BY203" s="54">
        <f t="shared" si="251"/>
        <v>9</v>
      </c>
      <c r="BZ203" s="54">
        <f t="shared" si="252"/>
        <v>11</v>
      </c>
      <c r="CA203" s="54">
        <v>0</v>
      </c>
      <c r="CB203" s="54">
        <f t="shared" si="253"/>
        <v>5</v>
      </c>
      <c r="CC203" s="54">
        <f t="shared" si="254"/>
        <v>2</v>
      </c>
      <c r="CD203" s="54">
        <v>0</v>
      </c>
      <c r="CE203" s="54">
        <v>0</v>
      </c>
      <c r="CF203" s="54">
        <v>0</v>
      </c>
      <c r="CG203" s="54">
        <v>1</v>
      </c>
      <c r="CH203" s="54">
        <v>2</v>
      </c>
      <c r="CI203" s="54">
        <v>1</v>
      </c>
      <c r="CJ203" s="54">
        <v>2</v>
      </c>
      <c r="CK203" s="54">
        <v>3</v>
      </c>
      <c r="CL203" s="54">
        <v>4</v>
      </c>
      <c r="CM203" s="54">
        <v>3</v>
      </c>
      <c r="CN203" s="54">
        <v>3</v>
      </c>
      <c r="CO203" s="54">
        <v>5</v>
      </c>
    </row>
    <row r="204" spans="1:93">
      <c r="A204" s="3" t="str">
        <f t="shared" si="234"/>
        <v>FJND001Phesgo 15ml</v>
      </c>
      <c r="B204" s="3" t="s">
        <v>548</v>
      </c>
      <c r="C204" s="3" t="s">
        <v>549</v>
      </c>
      <c r="D204" s="3" t="s">
        <v>7</v>
      </c>
      <c r="E204" s="3" t="s">
        <v>76</v>
      </c>
      <c r="F204" s="3" t="s">
        <v>77</v>
      </c>
      <c r="G204" s="3" t="s">
        <v>78</v>
      </c>
      <c r="H204" s="3" t="s">
        <v>77</v>
      </c>
      <c r="I204" s="3" t="s">
        <v>78</v>
      </c>
      <c r="J204" s="3" t="s">
        <v>562</v>
      </c>
      <c r="K204" s="3" t="s">
        <v>541</v>
      </c>
      <c r="L204" s="3"/>
      <c r="M204" s="3" t="s">
        <v>545</v>
      </c>
      <c r="N204" s="3" t="s">
        <v>17</v>
      </c>
      <c r="O204" s="3" t="s">
        <v>19</v>
      </c>
      <c r="P204" s="3">
        <v>8489.27</v>
      </c>
      <c r="Q204" s="54">
        <v>1.1779575864591419E-6</v>
      </c>
      <c r="R204" s="54">
        <v>1.1779575864591419E-6</v>
      </c>
      <c r="S204" s="54">
        <v>1.1779575864591419E-6</v>
      </c>
      <c r="T204" s="54">
        <v>1.1779575864591419E-6</v>
      </c>
      <c r="U204" s="54">
        <v>1.1779575864591419E-6</v>
      </c>
      <c r="V204" s="54">
        <v>1.1779575864591419E-6</v>
      </c>
      <c r="W204" s="54">
        <v>3.5338727593774257E-6</v>
      </c>
      <c r="X204" s="54">
        <v>3.5338727593774257E-6</v>
      </c>
      <c r="Y204" s="54">
        <v>7.0677455187548515E-6</v>
      </c>
      <c r="Z204" s="54">
        <v>0</v>
      </c>
      <c r="AA204" s="54">
        <v>2</v>
      </c>
      <c r="AB204" s="54">
        <v>0</v>
      </c>
      <c r="AC204" s="54">
        <v>1</v>
      </c>
      <c r="AD204" s="54">
        <v>0</v>
      </c>
      <c r="AE204" s="54">
        <v>0</v>
      </c>
      <c r="AF204" s="54">
        <f t="shared" si="235"/>
        <v>2</v>
      </c>
      <c r="AG204" s="54">
        <f t="shared" si="236"/>
        <v>1</v>
      </c>
      <c r="AH204" s="54">
        <f t="shared" si="237"/>
        <v>3</v>
      </c>
      <c r="AI204" s="54">
        <v>0.01</v>
      </c>
      <c r="AJ204" s="54">
        <v>0.01</v>
      </c>
      <c r="AK204" s="54">
        <v>0.01</v>
      </c>
      <c r="AL204" s="54">
        <v>0.01</v>
      </c>
      <c r="AM204" s="54">
        <v>0.01</v>
      </c>
      <c r="AN204" s="54">
        <v>0.01</v>
      </c>
      <c r="AO204" s="54">
        <v>0.03</v>
      </c>
      <c r="AP204" s="54">
        <v>0.03</v>
      </c>
      <c r="AQ204" s="54">
        <v>0.06</v>
      </c>
      <c r="AR204" s="54">
        <f t="shared" si="238"/>
        <v>0</v>
      </c>
      <c r="AS204" s="54">
        <f t="shared" si="239"/>
        <v>16978.54</v>
      </c>
      <c r="AT204" s="54">
        <f t="shared" si="240"/>
        <v>0</v>
      </c>
      <c r="AU204" s="54">
        <f t="shared" si="241"/>
        <v>8489.27</v>
      </c>
      <c r="AV204" s="54">
        <f t="shared" si="242"/>
        <v>0</v>
      </c>
      <c r="AW204" s="54">
        <f t="shared" si="243"/>
        <v>0</v>
      </c>
      <c r="AX204" s="54">
        <f t="shared" si="244"/>
        <v>16978.54</v>
      </c>
      <c r="AY204" s="54">
        <f t="shared" si="245"/>
        <v>8489.27</v>
      </c>
      <c r="AZ204" s="54">
        <f t="shared" si="246"/>
        <v>25467.81</v>
      </c>
      <c r="BA204" s="54">
        <f t="shared" si="232"/>
        <v>1.1779575864591419E-6</v>
      </c>
      <c r="BB204" s="54">
        <f t="shared" si="233"/>
        <v>1</v>
      </c>
      <c r="BC204" s="54">
        <f>SUM(CJ204:CL204)*2</f>
        <v>0</v>
      </c>
      <c r="BD204" s="54">
        <f>SUM(CM204:CO204)*2</f>
        <v>2</v>
      </c>
      <c r="BE204" s="54">
        <f t="shared" si="247"/>
        <v>6</v>
      </c>
      <c r="BF204" s="54">
        <f t="shared" ref="BF204:BK204" si="264">Z204*2</f>
        <v>0</v>
      </c>
      <c r="BG204" s="54">
        <f t="shared" si="264"/>
        <v>4</v>
      </c>
      <c r="BH204" s="54">
        <f t="shared" si="264"/>
        <v>0</v>
      </c>
      <c r="BI204" s="54">
        <f t="shared" si="264"/>
        <v>2</v>
      </c>
      <c r="BJ204" s="54">
        <f t="shared" si="264"/>
        <v>0</v>
      </c>
      <c r="BK204" s="54">
        <f t="shared" si="264"/>
        <v>0</v>
      </c>
      <c r="BL204" s="54">
        <v>0</v>
      </c>
      <c r="BM204" s="54">
        <v>0.33333333333333331</v>
      </c>
      <c r="BN204" s="54">
        <f t="shared" si="262"/>
        <v>0.66666666666666663</v>
      </c>
      <c r="BO204" s="54">
        <f t="shared" si="263"/>
        <v>1</v>
      </c>
      <c r="BP204" s="54">
        <v>0</v>
      </c>
      <c r="BQ204" s="54">
        <v>2</v>
      </c>
      <c r="BR204" s="54">
        <v>0</v>
      </c>
      <c r="BS204" s="54">
        <v>1</v>
      </c>
      <c r="BT204" s="54">
        <v>0</v>
      </c>
      <c r="BU204" s="54">
        <v>0</v>
      </c>
      <c r="BV204" s="54">
        <f t="shared" si="248"/>
        <v>707.43916666666667</v>
      </c>
      <c r="BW204" s="54">
        <f t="shared" si="249"/>
        <v>0</v>
      </c>
      <c r="BX204" s="54">
        <f t="shared" si="250"/>
        <v>8489.27</v>
      </c>
      <c r="BY204" s="54">
        <f t="shared" si="251"/>
        <v>0</v>
      </c>
      <c r="BZ204" s="54">
        <f t="shared" si="252"/>
        <v>1</v>
      </c>
      <c r="CA204" s="54">
        <v>0</v>
      </c>
      <c r="CB204" s="54">
        <f t="shared" si="253"/>
        <v>1</v>
      </c>
      <c r="CC204" s="54">
        <f t="shared" si="254"/>
        <v>8.3333333333333329E-2</v>
      </c>
      <c r="CD204" s="54">
        <v>0</v>
      </c>
      <c r="CE204" s="54">
        <v>0</v>
      </c>
      <c r="CF204" s="54">
        <v>0</v>
      </c>
      <c r="CG204" s="54">
        <v>0</v>
      </c>
      <c r="CH204" s="54">
        <v>0</v>
      </c>
      <c r="CI204" s="54">
        <v>0</v>
      </c>
      <c r="CJ204" s="54">
        <v>0</v>
      </c>
      <c r="CK204" s="54">
        <v>0</v>
      </c>
      <c r="CL204" s="54">
        <v>0</v>
      </c>
      <c r="CM204" s="54">
        <v>0</v>
      </c>
      <c r="CN204" s="54">
        <v>1</v>
      </c>
      <c r="CO204" s="54">
        <v>0</v>
      </c>
    </row>
    <row r="205" spans="1:93">
      <c r="A205" s="3" t="str">
        <f t="shared" si="234"/>
        <v>FJND024Herceptin IV</v>
      </c>
      <c r="B205" s="3" t="s">
        <v>548</v>
      </c>
      <c r="C205" s="3" t="s">
        <v>549</v>
      </c>
      <c r="D205" s="3" t="s">
        <v>7</v>
      </c>
      <c r="E205" s="3" t="s">
        <v>76</v>
      </c>
      <c r="F205" s="3" t="s">
        <v>79</v>
      </c>
      <c r="G205" s="3" t="s">
        <v>80</v>
      </c>
      <c r="H205" s="3" t="s">
        <v>79</v>
      </c>
      <c r="I205" s="3" t="s">
        <v>80</v>
      </c>
      <c r="J205" s="3" t="s">
        <v>562</v>
      </c>
      <c r="K205" s="3" t="s">
        <v>541</v>
      </c>
      <c r="L205" s="3"/>
      <c r="M205" s="3" t="s">
        <v>545</v>
      </c>
      <c r="N205" s="3" t="s">
        <v>11</v>
      </c>
      <c r="O205" s="3" t="s">
        <v>11</v>
      </c>
      <c r="P205" s="3">
        <v>4535.5</v>
      </c>
      <c r="Q205" s="54">
        <v>2.4822376098080742E-7</v>
      </c>
      <c r="R205" s="54">
        <v>1.7782878168674339E-7</v>
      </c>
      <c r="S205" s="54">
        <v>1.6542114214001052E-7</v>
      </c>
      <c r="T205" s="54">
        <v>1.1681063360424579E-7</v>
      </c>
      <c r="U205" s="54">
        <v>1.0643066396940739E-7</v>
      </c>
      <c r="V205" s="54">
        <v>1.8528501761878564E-7</v>
      </c>
      <c r="W205" s="54">
        <v>5.9147368480756133E-7</v>
      </c>
      <c r="X205" s="54">
        <v>4.0852631519243884E-7</v>
      </c>
      <c r="Y205" s="54">
        <v>1.0000000000000002E-6</v>
      </c>
      <c r="Z205" s="54">
        <v>0</v>
      </c>
      <c r="AA205" s="54">
        <v>0</v>
      </c>
      <c r="AB205" s="54">
        <v>0</v>
      </c>
      <c r="AC205" s="54">
        <v>0</v>
      </c>
      <c r="AD205" s="54">
        <v>0</v>
      </c>
      <c r="AE205" s="54">
        <v>0</v>
      </c>
      <c r="AF205" s="54">
        <f t="shared" si="235"/>
        <v>0</v>
      </c>
      <c r="AG205" s="54">
        <f t="shared" si="236"/>
        <v>0</v>
      </c>
      <c r="AH205" s="54">
        <f t="shared" si="237"/>
        <v>0</v>
      </c>
      <c r="AI205" s="54">
        <v>1.1258188679284522E-3</v>
      </c>
      <c r="AJ205" s="54">
        <v>8.0654243934022462E-4</v>
      </c>
      <c r="AK205" s="54">
        <v>7.5026759017601764E-4</v>
      </c>
      <c r="AL205" s="54">
        <v>5.297946287120568E-4</v>
      </c>
      <c r="AM205" s="54">
        <v>4.8271627643324723E-4</v>
      </c>
      <c r="AN205" s="54">
        <v>8.4036019741000226E-4</v>
      </c>
      <c r="AO205" s="54">
        <v>2.6826288974446943E-3</v>
      </c>
      <c r="AP205" s="54">
        <v>1.8528711025553063E-3</v>
      </c>
      <c r="AQ205" s="54">
        <v>4.5355000000000005E-3</v>
      </c>
      <c r="AR205" s="54">
        <f t="shared" si="238"/>
        <v>0</v>
      </c>
      <c r="AS205" s="54">
        <f t="shared" si="239"/>
        <v>0</v>
      </c>
      <c r="AT205" s="54">
        <f t="shared" si="240"/>
        <v>0</v>
      </c>
      <c r="AU205" s="54">
        <f t="shared" si="241"/>
        <v>0</v>
      </c>
      <c r="AV205" s="54">
        <f t="shared" si="242"/>
        <v>0</v>
      </c>
      <c r="AW205" s="54">
        <f t="shared" si="243"/>
        <v>0</v>
      </c>
      <c r="AX205" s="54">
        <f t="shared" si="244"/>
        <v>0</v>
      </c>
      <c r="AY205" s="54">
        <f t="shared" si="245"/>
        <v>0</v>
      </c>
      <c r="AZ205" s="54">
        <f t="shared" si="246"/>
        <v>0</v>
      </c>
      <c r="BA205" s="54">
        <f t="shared" si="232"/>
        <v>1.1681063360424579E-7</v>
      </c>
      <c r="BB205" s="54">
        <f t="shared" si="233"/>
        <v>0</v>
      </c>
      <c r="BC205" s="54"/>
      <c r="BD205" s="54"/>
      <c r="BE205" s="54">
        <f t="shared" si="247"/>
        <v>0</v>
      </c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>
        <f t="shared" si="248"/>
        <v>0</v>
      </c>
      <c r="BW205" s="54">
        <f t="shared" si="249"/>
        <v>0</v>
      </c>
      <c r="BX205" s="54">
        <f t="shared" si="250"/>
        <v>0</v>
      </c>
      <c r="BY205" s="54">
        <f t="shared" si="251"/>
        <v>0</v>
      </c>
      <c r="BZ205" s="54">
        <f t="shared" si="252"/>
        <v>0</v>
      </c>
      <c r="CA205" s="54">
        <v>0</v>
      </c>
      <c r="CB205" s="54">
        <f t="shared" si="253"/>
        <v>0</v>
      </c>
      <c r="CC205" s="54">
        <f t="shared" si="254"/>
        <v>0</v>
      </c>
      <c r="CD205" s="54">
        <v>0</v>
      </c>
      <c r="CE205" s="54">
        <v>0</v>
      </c>
      <c r="CF205" s="54">
        <v>0</v>
      </c>
      <c r="CG205" s="54">
        <v>0</v>
      </c>
      <c r="CH205" s="54">
        <v>0</v>
      </c>
      <c r="CI205" s="54">
        <v>0</v>
      </c>
      <c r="CJ205" s="54">
        <v>0</v>
      </c>
      <c r="CK205" s="54">
        <v>0</v>
      </c>
      <c r="CL205" s="54">
        <v>0</v>
      </c>
      <c r="CM205" s="54">
        <v>0</v>
      </c>
      <c r="CN205" s="54">
        <v>0</v>
      </c>
      <c r="CO205" s="54">
        <v>0</v>
      </c>
    </row>
    <row r="206" spans="1:93">
      <c r="A206" s="3" t="str">
        <f t="shared" si="234"/>
        <v>FJND024Herceptin SC</v>
      </c>
      <c r="B206" s="3" t="s">
        <v>548</v>
      </c>
      <c r="C206" s="3" t="s">
        <v>549</v>
      </c>
      <c r="D206" s="3" t="s">
        <v>7</v>
      </c>
      <c r="E206" s="3" t="s">
        <v>76</v>
      </c>
      <c r="F206" s="3" t="s">
        <v>79</v>
      </c>
      <c r="G206" s="3" t="s">
        <v>80</v>
      </c>
      <c r="H206" s="3" t="s">
        <v>79</v>
      </c>
      <c r="I206" s="3" t="s">
        <v>80</v>
      </c>
      <c r="J206" s="3" t="s">
        <v>562</v>
      </c>
      <c r="K206" s="3" t="s">
        <v>541</v>
      </c>
      <c r="L206" s="3"/>
      <c r="M206" s="3" t="s">
        <v>545</v>
      </c>
      <c r="N206" s="3" t="s">
        <v>12</v>
      </c>
      <c r="O206" s="3" t="s">
        <v>12</v>
      </c>
      <c r="P206" s="3">
        <v>3444.49</v>
      </c>
      <c r="Q206" s="54">
        <v>8.8269347824318452</v>
      </c>
      <c r="R206" s="54">
        <v>8.1783558966238985</v>
      </c>
      <c r="S206" s="54">
        <v>12.405184801396089</v>
      </c>
      <c r="T206" s="54">
        <v>12.697496718795467</v>
      </c>
      <c r="U206" s="54">
        <v>11.432596563520873</v>
      </c>
      <c r="V206" s="54">
        <v>15.047737497499879</v>
      </c>
      <c r="W206" s="54">
        <v>29.410475480451833</v>
      </c>
      <c r="X206" s="54">
        <v>39.177830779816219</v>
      </c>
      <c r="Y206" s="54">
        <v>68.588306260268055</v>
      </c>
      <c r="Z206" s="54">
        <v>0</v>
      </c>
      <c r="AA206" s="54">
        <v>0</v>
      </c>
      <c r="AB206" s="54">
        <v>12</v>
      </c>
      <c r="AC206" s="54">
        <v>8</v>
      </c>
      <c r="AD206" s="54">
        <v>0</v>
      </c>
      <c r="AE206" s="54">
        <v>0</v>
      </c>
      <c r="AF206" s="54">
        <f t="shared" si="235"/>
        <v>12</v>
      </c>
      <c r="AG206" s="54">
        <f t="shared" si="236"/>
        <v>8</v>
      </c>
      <c r="AH206" s="54">
        <f t="shared" si="237"/>
        <v>20</v>
      </c>
      <c r="AI206" s="54">
        <v>30404.288588738669</v>
      </c>
      <c r="AJ206" s="54">
        <v>28170.265102362053</v>
      </c>
      <c r="AK206" s="54">
        <v>42729.534996560811</v>
      </c>
      <c r="AL206" s="54">
        <v>43736.400472923793</v>
      </c>
      <c r="AM206" s="54">
        <v>39379.464537082007</v>
      </c>
      <c r="AN206" s="54">
        <v>51831.781332763356</v>
      </c>
      <c r="AO206" s="54">
        <v>101304.08868766154</v>
      </c>
      <c r="AP206" s="54">
        <v>134947.64634276915</v>
      </c>
      <c r="AQ206" s="54">
        <v>236251.73503043069</v>
      </c>
      <c r="AR206" s="54">
        <f t="shared" si="238"/>
        <v>0</v>
      </c>
      <c r="AS206" s="54">
        <f t="shared" si="239"/>
        <v>0</v>
      </c>
      <c r="AT206" s="54">
        <f t="shared" si="240"/>
        <v>41333.879999999997</v>
      </c>
      <c r="AU206" s="54">
        <f t="shared" si="241"/>
        <v>27555.919999999998</v>
      </c>
      <c r="AV206" s="54">
        <f t="shared" si="242"/>
        <v>0</v>
      </c>
      <c r="AW206" s="54">
        <f t="shared" si="243"/>
        <v>0</v>
      </c>
      <c r="AX206" s="54">
        <f t="shared" si="244"/>
        <v>41333.879999999997</v>
      </c>
      <c r="AY206" s="54">
        <f t="shared" si="245"/>
        <v>27555.919999999998</v>
      </c>
      <c r="AZ206" s="54">
        <f t="shared" si="246"/>
        <v>68889.799999999988</v>
      </c>
      <c r="BA206" s="54">
        <f t="shared" si="232"/>
        <v>12.697496718795467</v>
      </c>
      <c r="BB206" s="54">
        <f t="shared" si="233"/>
        <v>8</v>
      </c>
      <c r="BC206" s="54"/>
      <c r="BD206" s="54"/>
      <c r="BE206" s="54">
        <f t="shared" si="247"/>
        <v>0</v>
      </c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>
        <f t="shared" si="248"/>
        <v>50232.145833333336</v>
      </c>
      <c r="BW206" s="54">
        <f t="shared" si="249"/>
        <v>62000.819999999992</v>
      </c>
      <c r="BX206" s="54">
        <f t="shared" si="250"/>
        <v>124001.63999999998</v>
      </c>
      <c r="BY206" s="54">
        <f t="shared" si="251"/>
        <v>18</v>
      </c>
      <c r="BZ206" s="54">
        <f t="shared" si="252"/>
        <v>36</v>
      </c>
      <c r="CA206" s="54">
        <v>0</v>
      </c>
      <c r="CB206" s="54">
        <f t="shared" si="253"/>
        <v>50</v>
      </c>
      <c r="CC206" s="54">
        <f t="shared" si="254"/>
        <v>14.583333333333334</v>
      </c>
      <c r="CD206" s="54">
        <v>0</v>
      </c>
      <c r="CE206" s="54">
        <v>30</v>
      </c>
      <c r="CF206" s="54">
        <v>50</v>
      </c>
      <c r="CG206" s="54">
        <v>31</v>
      </c>
      <c r="CH206" s="54">
        <v>0</v>
      </c>
      <c r="CI206" s="54">
        <v>10</v>
      </c>
      <c r="CJ206" s="54">
        <v>0</v>
      </c>
      <c r="CK206" s="54">
        <v>3</v>
      </c>
      <c r="CL206" s="54">
        <v>15</v>
      </c>
      <c r="CM206" s="54">
        <v>3</v>
      </c>
      <c r="CN206" s="54">
        <v>31</v>
      </c>
      <c r="CO206" s="54">
        <v>2</v>
      </c>
    </row>
    <row r="207" spans="1:93">
      <c r="A207" s="3" t="str">
        <f t="shared" si="234"/>
        <v>FJND024Itovebi 3mg</v>
      </c>
      <c r="B207" s="3" t="s">
        <v>548</v>
      </c>
      <c r="C207" s="3" t="s">
        <v>549</v>
      </c>
      <c r="D207" s="3" t="s">
        <v>7</v>
      </c>
      <c r="E207" s="3" t="s">
        <v>76</v>
      </c>
      <c r="F207" s="3" t="s">
        <v>79</v>
      </c>
      <c r="G207" s="3" t="s">
        <v>80</v>
      </c>
      <c r="H207" s="3" t="s">
        <v>79</v>
      </c>
      <c r="I207" s="3" t="s">
        <v>80</v>
      </c>
      <c r="J207" s="3" t="s">
        <v>562</v>
      </c>
      <c r="K207" s="3" t="s">
        <v>541</v>
      </c>
      <c r="L207" s="3"/>
      <c r="M207" s="3" t="s">
        <v>545</v>
      </c>
      <c r="N207" s="3" t="s">
        <v>13</v>
      </c>
      <c r="O207" s="3" t="s">
        <v>14</v>
      </c>
      <c r="P207" s="3">
        <v>3566.02</v>
      </c>
      <c r="Q207" s="54">
        <v>7.5423782997919166E-8</v>
      </c>
      <c r="R207" s="54">
        <v>8.6118364644595899E-8</v>
      </c>
      <c r="S207" s="54">
        <v>1.7430625086372233E-7</v>
      </c>
      <c r="T207" s="54">
        <v>1.7644957539816278E-7</v>
      </c>
      <c r="U207" s="54">
        <v>2.1451535630448561E-7</v>
      </c>
      <c r="V207" s="54">
        <v>2.7318666979111423E-7</v>
      </c>
      <c r="W207" s="54">
        <v>3.3584839850623739E-7</v>
      </c>
      <c r="X207" s="54">
        <v>6.6415160149376262E-7</v>
      </c>
      <c r="Y207" s="54">
        <v>9.9999999999999995E-7</v>
      </c>
      <c r="Z207" s="54">
        <v>0</v>
      </c>
      <c r="AA207" s="54">
        <v>6</v>
      </c>
      <c r="AB207" s="54">
        <v>0</v>
      </c>
      <c r="AC207" s="54">
        <v>2</v>
      </c>
      <c r="AD207" s="54">
        <v>0</v>
      </c>
      <c r="AE207" s="54">
        <v>0</v>
      </c>
      <c r="AF207" s="54">
        <f t="shared" si="235"/>
        <v>6</v>
      </c>
      <c r="AG207" s="54">
        <f t="shared" si="236"/>
        <v>2</v>
      </c>
      <c r="AH207" s="54">
        <f t="shared" si="237"/>
        <v>8</v>
      </c>
      <c r="AI207" s="54">
        <v>2.6896271864623972E-4</v>
      </c>
      <c r="AJ207" s="54">
        <v>3.0709981068992184E-4</v>
      </c>
      <c r="AK207" s="54">
        <v>6.2157957670505104E-4</v>
      </c>
      <c r="AL207" s="54">
        <v>6.2922271486135634E-4</v>
      </c>
      <c r="AM207" s="54">
        <v>7.6496605088892172E-4</v>
      </c>
      <c r="AN207" s="54">
        <v>9.74189128208509E-4</v>
      </c>
      <c r="AO207" s="54">
        <v>1.1976421060412126E-3</v>
      </c>
      <c r="AP207" s="54">
        <v>2.3683778939587868E-3</v>
      </c>
      <c r="AQ207" s="54">
        <v>3.5660199999999996E-3</v>
      </c>
      <c r="AR207" s="54">
        <f t="shared" si="238"/>
        <v>0</v>
      </c>
      <c r="AS207" s="54">
        <f t="shared" si="239"/>
        <v>21396.12</v>
      </c>
      <c r="AT207" s="54">
        <f t="shared" si="240"/>
        <v>0</v>
      </c>
      <c r="AU207" s="54">
        <f t="shared" si="241"/>
        <v>7132.04</v>
      </c>
      <c r="AV207" s="54">
        <f t="shared" si="242"/>
        <v>0</v>
      </c>
      <c r="AW207" s="54">
        <f t="shared" si="243"/>
        <v>0</v>
      </c>
      <c r="AX207" s="54">
        <f t="shared" si="244"/>
        <v>21396.12</v>
      </c>
      <c r="AY207" s="54">
        <f t="shared" si="245"/>
        <v>7132.04</v>
      </c>
      <c r="AZ207" s="54">
        <f t="shared" si="246"/>
        <v>28528.16</v>
      </c>
      <c r="BA207" s="54">
        <f t="shared" si="232"/>
        <v>1.7644957539816278E-7</v>
      </c>
      <c r="BB207" s="54">
        <f t="shared" si="233"/>
        <v>2</v>
      </c>
      <c r="BC207" s="54"/>
      <c r="BD207" s="54"/>
      <c r="BE207" s="54">
        <f t="shared" si="247"/>
        <v>0</v>
      </c>
      <c r="BF207" s="54"/>
      <c r="BG207" s="54"/>
      <c r="BH207" s="54"/>
      <c r="BI207" s="54"/>
      <c r="BJ207" s="54"/>
      <c r="BK207" s="54"/>
      <c r="BL207" s="54">
        <v>0.33333333333333331</v>
      </c>
      <c r="BM207" s="54">
        <v>0</v>
      </c>
      <c r="BN207" s="54">
        <f t="shared" ref="BN207:BN208" si="265">AVERAGE(BP207:BR207)</f>
        <v>2</v>
      </c>
      <c r="BO207" s="54">
        <f t="shared" ref="BO207:BO208" si="266">SUM(BS207:BU207)/1</f>
        <v>0</v>
      </c>
      <c r="BP207" s="54">
        <v>2</v>
      </c>
      <c r="BQ207" s="54">
        <v>1</v>
      </c>
      <c r="BR207" s="54">
        <v>3</v>
      </c>
      <c r="BS207" s="54">
        <v>0</v>
      </c>
      <c r="BT207" s="54">
        <v>0</v>
      </c>
      <c r="BU207" s="54">
        <v>0</v>
      </c>
      <c r="BV207" s="54">
        <f t="shared" si="248"/>
        <v>0</v>
      </c>
      <c r="BW207" s="54">
        <f t="shared" si="249"/>
        <v>0</v>
      </c>
      <c r="BX207" s="54">
        <f t="shared" si="250"/>
        <v>0</v>
      </c>
      <c r="BY207" s="54">
        <f t="shared" si="251"/>
        <v>0</v>
      </c>
      <c r="BZ207" s="54">
        <f t="shared" si="252"/>
        <v>0</v>
      </c>
      <c r="CA207" s="54">
        <v>0</v>
      </c>
      <c r="CB207" s="54">
        <f t="shared" si="253"/>
        <v>0</v>
      </c>
      <c r="CC207" s="54">
        <f t="shared" si="254"/>
        <v>0</v>
      </c>
      <c r="CD207" s="54">
        <v>0</v>
      </c>
      <c r="CE207" s="54">
        <v>0</v>
      </c>
      <c r="CF207" s="54">
        <v>0</v>
      </c>
      <c r="CG207" s="54">
        <v>0</v>
      </c>
      <c r="CH207" s="54">
        <v>0</v>
      </c>
      <c r="CI207" s="54">
        <v>0</v>
      </c>
      <c r="CJ207" s="54">
        <v>0</v>
      </c>
      <c r="CK207" s="54">
        <v>0</v>
      </c>
      <c r="CL207" s="54">
        <v>0</v>
      </c>
      <c r="CM207" s="54">
        <v>0</v>
      </c>
      <c r="CN207" s="54">
        <v>0</v>
      </c>
      <c r="CO207" s="54">
        <v>0</v>
      </c>
    </row>
    <row r="208" spans="1:93">
      <c r="A208" s="3" t="str">
        <f t="shared" si="234"/>
        <v>FJND024Itovebi 9mg</v>
      </c>
      <c r="B208" s="3" t="s">
        <v>548</v>
      </c>
      <c r="C208" s="3" t="s">
        <v>549</v>
      </c>
      <c r="D208" s="3" t="s">
        <v>7</v>
      </c>
      <c r="E208" s="3" t="s">
        <v>76</v>
      </c>
      <c r="F208" s="3" t="s">
        <v>79</v>
      </c>
      <c r="G208" s="3" t="s">
        <v>80</v>
      </c>
      <c r="H208" s="3" t="s">
        <v>79</v>
      </c>
      <c r="I208" s="3" t="s">
        <v>80</v>
      </c>
      <c r="J208" s="3" t="s">
        <v>562</v>
      </c>
      <c r="K208" s="3" t="s">
        <v>541</v>
      </c>
      <c r="L208" s="3"/>
      <c r="M208" s="3" t="s">
        <v>545</v>
      </c>
      <c r="N208" s="3" t="s">
        <v>13</v>
      </c>
      <c r="O208" s="3" t="s">
        <v>15</v>
      </c>
      <c r="P208" s="3">
        <v>10698.05</v>
      </c>
      <c r="Q208" s="54"/>
      <c r="R208" s="54"/>
      <c r="S208" s="54"/>
      <c r="T208" s="54"/>
      <c r="U208" s="54"/>
      <c r="V208" s="54"/>
      <c r="W208" s="54">
        <v>0</v>
      </c>
      <c r="X208" s="54">
        <v>0</v>
      </c>
      <c r="Y208" s="54">
        <v>0</v>
      </c>
      <c r="Z208" s="54">
        <v>0</v>
      </c>
      <c r="AA208" s="54">
        <v>0</v>
      </c>
      <c r="AB208" s="54">
        <v>0</v>
      </c>
      <c r="AC208" s="54">
        <v>0</v>
      </c>
      <c r="AD208" s="54">
        <v>0</v>
      </c>
      <c r="AE208" s="54">
        <v>0</v>
      </c>
      <c r="AF208" s="54">
        <f t="shared" si="235"/>
        <v>0</v>
      </c>
      <c r="AG208" s="54">
        <f t="shared" si="236"/>
        <v>0</v>
      </c>
      <c r="AH208" s="54">
        <f t="shared" si="237"/>
        <v>0</v>
      </c>
      <c r="AI208" s="54"/>
      <c r="AJ208" s="54"/>
      <c r="AK208" s="54"/>
      <c r="AL208" s="54"/>
      <c r="AM208" s="54"/>
      <c r="AN208" s="54"/>
      <c r="AO208" s="54">
        <v>0</v>
      </c>
      <c r="AP208" s="54">
        <v>0</v>
      </c>
      <c r="AQ208" s="54">
        <v>0</v>
      </c>
      <c r="AR208" s="54">
        <f t="shared" si="238"/>
        <v>0</v>
      </c>
      <c r="AS208" s="54">
        <f t="shared" si="239"/>
        <v>0</v>
      </c>
      <c r="AT208" s="54">
        <f t="shared" si="240"/>
        <v>0</v>
      </c>
      <c r="AU208" s="54">
        <f t="shared" si="241"/>
        <v>0</v>
      </c>
      <c r="AV208" s="54">
        <f t="shared" si="242"/>
        <v>0</v>
      </c>
      <c r="AW208" s="54">
        <f t="shared" si="243"/>
        <v>0</v>
      </c>
      <c r="AX208" s="54">
        <f t="shared" si="244"/>
        <v>0</v>
      </c>
      <c r="AY208" s="54">
        <f t="shared" si="245"/>
        <v>0</v>
      </c>
      <c r="AZ208" s="54">
        <f t="shared" si="246"/>
        <v>0</v>
      </c>
      <c r="BA208" s="54">
        <f t="shared" si="232"/>
        <v>0</v>
      </c>
      <c r="BB208" s="54">
        <f t="shared" si="233"/>
        <v>0</v>
      </c>
      <c r="BC208" s="54"/>
      <c r="BD208" s="54"/>
      <c r="BE208" s="54">
        <f t="shared" si="247"/>
        <v>0</v>
      </c>
      <c r="BF208" s="54"/>
      <c r="BG208" s="54"/>
      <c r="BH208" s="54"/>
      <c r="BI208" s="54"/>
      <c r="BJ208" s="54"/>
      <c r="BK208" s="54"/>
      <c r="BL208" s="54">
        <v>0</v>
      </c>
      <c r="BM208" s="54">
        <v>0</v>
      </c>
      <c r="BN208" s="54">
        <f t="shared" si="265"/>
        <v>0.33333333333333331</v>
      </c>
      <c r="BO208" s="54">
        <f t="shared" si="266"/>
        <v>0</v>
      </c>
      <c r="BP208" s="54">
        <v>0</v>
      </c>
      <c r="BQ208" s="54">
        <v>1</v>
      </c>
      <c r="BR208" s="54">
        <v>0</v>
      </c>
      <c r="BS208" s="54">
        <v>0</v>
      </c>
      <c r="BT208" s="54">
        <v>0</v>
      </c>
      <c r="BU208" s="54">
        <v>0</v>
      </c>
      <c r="BV208" s="54">
        <f t="shared" si="248"/>
        <v>0</v>
      </c>
      <c r="BW208" s="54">
        <f t="shared" si="249"/>
        <v>0</v>
      </c>
      <c r="BX208" s="54">
        <f t="shared" si="250"/>
        <v>0</v>
      </c>
      <c r="BY208" s="54">
        <f t="shared" si="251"/>
        <v>0</v>
      </c>
      <c r="BZ208" s="54">
        <f t="shared" si="252"/>
        <v>0</v>
      </c>
      <c r="CA208" s="54">
        <v>0</v>
      </c>
      <c r="CB208" s="54">
        <f t="shared" si="253"/>
        <v>0</v>
      </c>
      <c r="CC208" s="54">
        <f t="shared" si="254"/>
        <v>0</v>
      </c>
      <c r="CD208" s="54">
        <v>0</v>
      </c>
      <c r="CE208" s="54">
        <v>0</v>
      </c>
      <c r="CF208" s="54">
        <v>0</v>
      </c>
      <c r="CG208" s="54">
        <v>0</v>
      </c>
      <c r="CH208" s="54">
        <v>0</v>
      </c>
      <c r="CI208" s="54">
        <v>0</v>
      </c>
      <c r="CJ208" s="54">
        <v>0</v>
      </c>
      <c r="CK208" s="54">
        <v>0</v>
      </c>
      <c r="CL208" s="54">
        <v>0</v>
      </c>
      <c r="CM208" s="54">
        <v>0</v>
      </c>
      <c r="CN208" s="54">
        <v>0</v>
      </c>
      <c r="CO208" s="54">
        <v>0</v>
      </c>
    </row>
    <row r="209" spans="1:93">
      <c r="A209" s="3" t="str">
        <f t="shared" si="234"/>
        <v>FJND024Perjeta</v>
      </c>
      <c r="B209" s="3" t="s">
        <v>548</v>
      </c>
      <c r="C209" s="3" t="s">
        <v>549</v>
      </c>
      <c r="D209" s="3" t="s">
        <v>7</v>
      </c>
      <c r="E209" s="3" t="s">
        <v>76</v>
      </c>
      <c r="F209" s="3" t="s">
        <v>79</v>
      </c>
      <c r="G209" s="3" t="s">
        <v>80</v>
      </c>
      <c r="H209" s="3" t="s">
        <v>79</v>
      </c>
      <c r="I209" s="3" t="s">
        <v>80</v>
      </c>
      <c r="J209" s="3" t="s">
        <v>562</v>
      </c>
      <c r="K209" s="3" t="s">
        <v>541</v>
      </c>
      <c r="L209" s="3"/>
      <c r="M209" s="3" t="s">
        <v>545</v>
      </c>
      <c r="N209" s="3" t="s">
        <v>16</v>
      </c>
      <c r="O209" s="3" t="s">
        <v>16</v>
      </c>
      <c r="P209" s="3">
        <v>3985.87</v>
      </c>
      <c r="Q209" s="54">
        <v>10.270680431472096</v>
      </c>
      <c r="R209" s="54">
        <v>8.6757980354352888</v>
      </c>
      <c r="S209" s="54">
        <v>13.16804697793205</v>
      </c>
      <c r="T209" s="54">
        <v>7.9570674625530895</v>
      </c>
      <c r="U209" s="54">
        <v>9.6577349172071685</v>
      </c>
      <c r="V209" s="54">
        <v>11.083767126886515</v>
      </c>
      <c r="W209" s="54">
        <v>32.114525444839437</v>
      </c>
      <c r="X209" s="54">
        <v>28.69856950664677</v>
      </c>
      <c r="Y209" s="54">
        <v>60.813094951486207</v>
      </c>
      <c r="Z209" s="54">
        <v>0</v>
      </c>
      <c r="AA209" s="54">
        <v>0</v>
      </c>
      <c r="AB209" s="54">
        <v>20</v>
      </c>
      <c r="AC209" s="54">
        <v>0</v>
      </c>
      <c r="AD209" s="54">
        <v>0</v>
      </c>
      <c r="AE209" s="54">
        <v>0</v>
      </c>
      <c r="AF209" s="54">
        <f t="shared" si="235"/>
        <v>20</v>
      </c>
      <c r="AG209" s="54">
        <f t="shared" si="236"/>
        <v>0</v>
      </c>
      <c r="AH209" s="54">
        <f t="shared" si="237"/>
        <v>20</v>
      </c>
      <c r="AI209" s="54">
        <v>40937.597011391685</v>
      </c>
      <c r="AJ209" s="54">
        <v>34580.603115500453</v>
      </c>
      <c r="AK209" s="54">
        <v>52486.123407930019</v>
      </c>
      <c r="AL209" s="54">
        <v>31715.83648696648</v>
      </c>
      <c r="AM209" s="54">
        <v>38494.475874448537</v>
      </c>
      <c r="AN209" s="54">
        <v>44178.454878043151</v>
      </c>
      <c r="AO209" s="54">
        <v>128004.32353482215</v>
      </c>
      <c r="AP209" s="54">
        <v>114388.76723945816</v>
      </c>
      <c r="AQ209" s="54">
        <v>242393.09077428031</v>
      </c>
      <c r="AR209" s="54">
        <f t="shared" si="238"/>
        <v>0</v>
      </c>
      <c r="AS209" s="54">
        <f t="shared" si="239"/>
        <v>0</v>
      </c>
      <c r="AT209" s="54">
        <f t="shared" si="240"/>
        <v>79717.399999999994</v>
      </c>
      <c r="AU209" s="54">
        <f t="shared" si="241"/>
        <v>0</v>
      </c>
      <c r="AV209" s="54">
        <f t="shared" si="242"/>
        <v>0</v>
      </c>
      <c r="AW209" s="54">
        <f t="shared" si="243"/>
        <v>0</v>
      </c>
      <c r="AX209" s="54">
        <f t="shared" si="244"/>
        <v>79717.399999999994</v>
      </c>
      <c r="AY209" s="54">
        <f t="shared" si="245"/>
        <v>0</v>
      </c>
      <c r="AZ209" s="54">
        <f t="shared" si="246"/>
        <v>79717.399999999994</v>
      </c>
      <c r="BA209" s="54">
        <f t="shared" si="232"/>
        <v>7.9570674625530895</v>
      </c>
      <c r="BB209" s="54">
        <f t="shared" si="233"/>
        <v>0</v>
      </c>
      <c r="BC209" s="54"/>
      <c r="BD209" s="54"/>
      <c r="BE209" s="54">
        <f t="shared" si="247"/>
        <v>0</v>
      </c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>
        <f t="shared" si="248"/>
        <v>89682.074999999997</v>
      </c>
      <c r="BW209" s="54">
        <f t="shared" si="249"/>
        <v>239152.19999999998</v>
      </c>
      <c r="BX209" s="54">
        <f t="shared" si="250"/>
        <v>119576.09999999999</v>
      </c>
      <c r="BY209" s="54">
        <f t="shared" si="251"/>
        <v>60</v>
      </c>
      <c r="BZ209" s="54">
        <f t="shared" si="252"/>
        <v>30</v>
      </c>
      <c r="CA209" s="54">
        <v>0</v>
      </c>
      <c r="CB209" s="54">
        <f t="shared" si="253"/>
        <v>60</v>
      </c>
      <c r="CC209" s="54">
        <f t="shared" si="254"/>
        <v>22.5</v>
      </c>
      <c r="CD209" s="54">
        <v>20</v>
      </c>
      <c r="CE209" s="54">
        <v>20</v>
      </c>
      <c r="CF209" s="54">
        <v>50</v>
      </c>
      <c r="CG209" s="54">
        <v>30</v>
      </c>
      <c r="CH209" s="54">
        <v>30</v>
      </c>
      <c r="CI209" s="54">
        <v>30</v>
      </c>
      <c r="CJ209" s="54">
        <v>0</v>
      </c>
      <c r="CK209" s="54">
        <v>60</v>
      </c>
      <c r="CL209" s="54">
        <v>0</v>
      </c>
      <c r="CM209" s="54">
        <v>0</v>
      </c>
      <c r="CN209" s="54">
        <v>30</v>
      </c>
      <c r="CO209" s="54">
        <v>0</v>
      </c>
    </row>
    <row r="210" spans="1:93">
      <c r="A210" s="3" t="str">
        <f t="shared" si="234"/>
        <v>FJND024Phesgo 10ml</v>
      </c>
      <c r="B210" s="3" t="s">
        <v>548</v>
      </c>
      <c r="C210" s="3" t="s">
        <v>549</v>
      </c>
      <c r="D210" s="3" t="s">
        <v>7</v>
      </c>
      <c r="E210" s="3" t="s">
        <v>76</v>
      </c>
      <c r="F210" s="3" t="s">
        <v>79</v>
      </c>
      <c r="G210" s="3" t="s">
        <v>80</v>
      </c>
      <c r="H210" s="3" t="s">
        <v>79</v>
      </c>
      <c r="I210" s="3" t="s">
        <v>80</v>
      </c>
      <c r="J210" s="3" t="s">
        <v>562</v>
      </c>
      <c r="K210" s="3" t="s">
        <v>541</v>
      </c>
      <c r="L210" s="3"/>
      <c r="M210" s="3" t="s">
        <v>545</v>
      </c>
      <c r="N210" s="3" t="s">
        <v>17</v>
      </c>
      <c r="O210" s="3" t="s">
        <v>18</v>
      </c>
      <c r="P210" s="3">
        <v>6232.07</v>
      </c>
      <c r="Q210" s="54">
        <v>20.012259300028724</v>
      </c>
      <c r="R210" s="54">
        <v>18.397617298728996</v>
      </c>
      <c r="S210" s="54">
        <v>26.568751029933871</v>
      </c>
      <c r="T210" s="54">
        <v>24.306222671172833</v>
      </c>
      <c r="U210" s="54">
        <v>22.189323921436834</v>
      </c>
      <c r="V210" s="54">
        <v>27.957617407882946</v>
      </c>
      <c r="W210" s="54">
        <v>64.978627628691584</v>
      </c>
      <c r="X210" s="54">
        <v>74.45316400049262</v>
      </c>
      <c r="Y210" s="54">
        <v>139.4317916291842</v>
      </c>
      <c r="Z210" s="54">
        <v>17</v>
      </c>
      <c r="AA210" s="54">
        <v>20</v>
      </c>
      <c r="AB210" s="54">
        <v>15</v>
      </c>
      <c r="AC210" s="54">
        <v>8</v>
      </c>
      <c r="AD210" s="54">
        <v>0</v>
      </c>
      <c r="AE210" s="54">
        <v>0</v>
      </c>
      <c r="AF210" s="54">
        <f t="shared" si="235"/>
        <v>52</v>
      </c>
      <c r="AG210" s="54">
        <f t="shared" si="236"/>
        <v>8</v>
      </c>
      <c r="AH210" s="54">
        <f t="shared" si="237"/>
        <v>60</v>
      </c>
      <c r="AI210" s="54">
        <v>124717.80081593001</v>
      </c>
      <c r="AJ210" s="54">
        <v>114655.23883889</v>
      </c>
      <c r="AK210" s="54">
        <v>165578.31623111997</v>
      </c>
      <c r="AL210" s="54">
        <v>151478.08112233607</v>
      </c>
      <c r="AM210" s="54">
        <v>138285.41993106884</v>
      </c>
      <c r="AN210" s="54">
        <v>174233.82871914507</v>
      </c>
      <c r="AO210" s="54">
        <v>404951.35588593996</v>
      </c>
      <c r="AP210" s="54">
        <v>463997.32977254991</v>
      </c>
      <c r="AQ210" s="54">
        <v>868948.68565848982</v>
      </c>
      <c r="AR210" s="54">
        <f t="shared" si="238"/>
        <v>105945.19</v>
      </c>
      <c r="AS210" s="54">
        <f t="shared" si="239"/>
        <v>124641.4</v>
      </c>
      <c r="AT210" s="54">
        <f t="shared" si="240"/>
        <v>93481.049999999988</v>
      </c>
      <c r="AU210" s="54">
        <f t="shared" si="241"/>
        <v>49856.56</v>
      </c>
      <c r="AV210" s="54">
        <f t="shared" si="242"/>
        <v>0</v>
      </c>
      <c r="AW210" s="54">
        <f t="shared" si="243"/>
        <v>0</v>
      </c>
      <c r="AX210" s="54">
        <f t="shared" si="244"/>
        <v>324067.64</v>
      </c>
      <c r="AY210" s="54">
        <f t="shared" si="245"/>
        <v>49856.56</v>
      </c>
      <c r="AZ210" s="54">
        <f t="shared" si="246"/>
        <v>373924.2</v>
      </c>
      <c r="BA210" s="54">
        <f t="shared" si="232"/>
        <v>24.306222671172833</v>
      </c>
      <c r="BB210" s="54">
        <f t="shared" si="233"/>
        <v>8</v>
      </c>
      <c r="BC210" s="54">
        <f>SUM(CJ210:CL210)</f>
        <v>73</v>
      </c>
      <c r="BD210" s="54">
        <f>SUM(CM210:CO210)</f>
        <v>57</v>
      </c>
      <c r="BE210" s="54">
        <f t="shared" si="247"/>
        <v>60</v>
      </c>
      <c r="BF210" s="54">
        <f t="shared" ref="BF210:BK210" si="267">Z210</f>
        <v>17</v>
      </c>
      <c r="BG210" s="54">
        <f t="shared" si="267"/>
        <v>20</v>
      </c>
      <c r="BH210" s="54">
        <f t="shared" si="267"/>
        <v>15</v>
      </c>
      <c r="BI210" s="54">
        <f t="shared" si="267"/>
        <v>8</v>
      </c>
      <c r="BJ210" s="54">
        <f t="shared" si="267"/>
        <v>0</v>
      </c>
      <c r="BK210" s="54">
        <f t="shared" si="267"/>
        <v>0</v>
      </c>
      <c r="BL210" s="54">
        <v>0.66666666666666663</v>
      </c>
      <c r="BM210" s="54">
        <v>1.6666666666666667</v>
      </c>
      <c r="BN210" s="54">
        <f t="shared" ref="BN210:BN211" si="268">AVERAGE(BP210:BR210)</f>
        <v>1.3333333333333333</v>
      </c>
      <c r="BO210" s="54">
        <f t="shared" ref="BO210:BO211" si="269">SUM(BS210:BU210)/1</f>
        <v>0</v>
      </c>
      <c r="BP210" s="54">
        <v>2</v>
      </c>
      <c r="BQ210" s="54">
        <v>1</v>
      </c>
      <c r="BR210" s="54">
        <v>1</v>
      </c>
      <c r="BS210" s="54">
        <v>0</v>
      </c>
      <c r="BT210" s="54">
        <v>0</v>
      </c>
      <c r="BU210" s="54">
        <v>0</v>
      </c>
      <c r="BV210" s="54">
        <f t="shared" si="248"/>
        <v>101790.47666666665</v>
      </c>
      <c r="BW210" s="54">
        <f t="shared" si="249"/>
        <v>454941.11</v>
      </c>
      <c r="BX210" s="54">
        <f t="shared" si="250"/>
        <v>355227.99</v>
      </c>
      <c r="BY210" s="54">
        <f t="shared" si="251"/>
        <v>73</v>
      </c>
      <c r="BZ210" s="54">
        <f t="shared" si="252"/>
        <v>57</v>
      </c>
      <c r="CA210" s="54">
        <v>33.333333333333336</v>
      </c>
      <c r="CB210" s="54">
        <f t="shared" si="253"/>
        <v>26</v>
      </c>
      <c r="CC210" s="54">
        <f t="shared" si="254"/>
        <v>16.333333333333332</v>
      </c>
      <c r="CD210" s="54">
        <v>0</v>
      </c>
      <c r="CE210" s="54">
        <v>0</v>
      </c>
      <c r="CF210" s="54">
        <v>7</v>
      </c>
      <c r="CG210" s="54">
        <v>12</v>
      </c>
      <c r="CH210" s="54">
        <v>24</v>
      </c>
      <c r="CI210" s="54">
        <v>23</v>
      </c>
      <c r="CJ210" s="54">
        <v>26</v>
      </c>
      <c r="CK210" s="54">
        <v>22</v>
      </c>
      <c r="CL210" s="54">
        <v>25</v>
      </c>
      <c r="CM210" s="54">
        <v>21</v>
      </c>
      <c r="CN210" s="54">
        <v>18</v>
      </c>
      <c r="CO210" s="54">
        <v>18</v>
      </c>
    </row>
    <row r="211" spans="1:93">
      <c r="A211" s="3" t="str">
        <f t="shared" si="234"/>
        <v>FJND024Phesgo 15ml</v>
      </c>
      <c r="B211" s="3" t="s">
        <v>548</v>
      </c>
      <c r="C211" s="3" t="s">
        <v>549</v>
      </c>
      <c r="D211" s="3" t="s">
        <v>7</v>
      </c>
      <c r="E211" s="3" t="s">
        <v>76</v>
      </c>
      <c r="F211" s="3" t="s">
        <v>79</v>
      </c>
      <c r="G211" s="3" t="s">
        <v>80</v>
      </c>
      <c r="H211" s="3" t="s">
        <v>79</v>
      </c>
      <c r="I211" s="3" t="s">
        <v>80</v>
      </c>
      <c r="J211" s="3" t="s">
        <v>562</v>
      </c>
      <c r="K211" s="3" t="s">
        <v>541</v>
      </c>
      <c r="L211" s="3"/>
      <c r="M211" s="3" t="s">
        <v>545</v>
      </c>
      <c r="N211" s="3" t="s">
        <v>17</v>
      </c>
      <c r="O211" s="3" t="s">
        <v>19</v>
      </c>
      <c r="P211" s="3">
        <v>8489.27</v>
      </c>
      <c r="Q211" s="54">
        <v>1</v>
      </c>
      <c r="R211" s="54">
        <v>1</v>
      </c>
      <c r="S211" s="54">
        <v>2</v>
      </c>
      <c r="T211" s="54">
        <v>1</v>
      </c>
      <c r="U211" s="54">
        <v>1</v>
      </c>
      <c r="V211" s="54">
        <v>2</v>
      </c>
      <c r="W211" s="54">
        <v>4</v>
      </c>
      <c r="X211" s="54">
        <v>4</v>
      </c>
      <c r="Y211" s="54">
        <v>8</v>
      </c>
      <c r="Z211" s="54">
        <v>0</v>
      </c>
      <c r="AA211" s="54">
        <v>0</v>
      </c>
      <c r="AB211" s="54">
        <v>0</v>
      </c>
      <c r="AC211" s="54">
        <v>0</v>
      </c>
      <c r="AD211" s="54">
        <v>0</v>
      </c>
      <c r="AE211" s="54">
        <v>0</v>
      </c>
      <c r="AF211" s="54">
        <f t="shared" si="235"/>
        <v>0</v>
      </c>
      <c r="AG211" s="54">
        <f t="shared" si="236"/>
        <v>0</v>
      </c>
      <c r="AH211" s="54">
        <f t="shared" si="237"/>
        <v>0</v>
      </c>
      <c r="AI211" s="54">
        <v>8489.27</v>
      </c>
      <c r="AJ211" s="54">
        <v>8489.27</v>
      </c>
      <c r="AK211" s="54">
        <v>16978.54</v>
      </c>
      <c r="AL211" s="54">
        <v>8489.27</v>
      </c>
      <c r="AM211" s="54">
        <v>8489.27</v>
      </c>
      <c r="AN211" s="54">
        <v>16978.54</v>
      </c>
      <c r="AO211" s="54">
        <v>33957.08</v>
      </c>
      <c r="AP211" s="54">
        <v>33957.08</v>
      </c>
      <c r="AQ211" s="54">
        <v>67914.16</v>
      </c>
      <c r="AR211" s="54">
        <f t="shared" si="238"/>
        <v>0</v>
      </c>
      <c r="AS211" s="54">
        <f t="shared" si="239"/>
        <v>0</v>
      </c>
      <c r="AT211" s="54">
        <f t="shared" si="240"/>
        <v>0</v>
      </c>
      <c r="AU211" s="54">
        <f t="shared" si="241"/>
        <v>0</v>
      </c>
      <c r="AV211" s="54">
        <f t="shared" si="242"/>
        <v>0</v>
      </c>
      <c r="AW211" s="54">
        <f t="shared" si="243"/>
        <v>0</v>
      </c>
      <c r="AX211" s="54">
        <f t="shared" si="244"/>
        <v>0</v>
      </c>
      <c r="AY211" s="54">
        <f t="shared" si="245"/>
        <v>0</v>
      </c>
      <c r="AZ211" s="54">
        <f t="shared" si="246"/>
        <v>0</v>
      </c>
      <c r="BA211" s="54">
        <f t="shared" si="232"/>
        <v>1</v>
      </c>
      <c r="BB211" s="54">
        <f t="shared" si="233"/>
        <v>0</v>
      </c>
      <c r="BC211" s="54">
        <f>SUM(CJ211:CL211)*2</f>
        <v>0</v>
      </c>
      <c r="BD211" s="54">
        <f>SUM(CM211:CO211)*2</f>
        <v>0</v>
      </c>
      <c r="BE211" s="54">
        <f t="shared" si="247"/>
        <v>0</v>
      </c>
      <c r="BF211" s="54">
        <f t="shared" ref="BF211:BK211" si="270">Z211*2</f>
        <v>0</v>
      </c>
      <c r="BG211" s="54">
        <f t="shared" si="270"/>
        <v>0</v>
      </c>
      <c r="BH211" s="54">
        <f t="shared" si="270"/>
        <v>0</v>
      </c>
      <c r="BI211" s="54">
        <f t="shared" si="270"/>
        <v>0</v>
      </c>
      <c r="BJ211" s="54">
        <f t="shared" si="270"/>
        <v>0</v>
      </c>
      <c r="BK211" s="54">
        <f t="shared" si="270"/>
        <v>0</v>
      </c>
      <c r="BL211" s="54">
        <v>0.33333333333333331</v>
      </c>
      <c r="BM211" s="54">
        <v>0</v>
      </c>
      <c r="BN211" s="54">
        <f t="shared" si="268"/>
        <v>0</v>
      </c>
      <c r="BO211" s="54">
        <f t="shared" si="269"/>
        <v>0</v>
      </c>
      <c r="BP211" s="54">
        <v>0</v>
      </c>
      <c r="BQ211" s="54">
        <v>0</v>
      </c>
      <c r="BR211" s="54">
        <v>0</v>
      </c>
      <c r="BS211" s="54">
        <v>0</v>
      </c>
      <c r="BT211" s="54">
        <v>0</v>
      </c>
      <c r="BU211" s="54">
        <v>0</v>
      </c>
      <c r="BV211" s="54">
        <f t="shared" si="248"/>
        <v>2829.7566666666667</v>
      </c>
      <c r="BW211" s="54">
        <f t="shared" si="249"/>
        <v>0</v>
      </c>
      <c r="BX211" s="54">
        <f t="shared" si="250"/>
        <v>0</v>
      </c>
      <c r="BY211" s="54">
        <f t="shared" si="251"/>
        <v>0</v>
      </c>
      <c r="BZ211" s="54">
        <f t="shared" si="252"/>
        <v>0</v>
      </c>
      <c r="CA211" s="54">
        <v>0</v>
      </c>
      <c r="CB211" s="54">
        <f t="shared" si="253"/>
        <v>3</v>
      </c>
      <c r="CC211" s="54">
        <f t="shared" si="254"/>
        <v>0.33333333333333331</v>
      </c>
      <c r="CD211" s="54">
        <v>3</v>
      </c>
      <c r="CE211" s="54">
        <v>0</v>
      </c>
      <c r="CF211" s="54">
        <v>0</v>
      </c>
      <c r="CG211" s="54">
        <v>0</v>
      </c>
      <c r="CH211" s="54">
        <v>0</v>
      </c>
      <c r="CI211" s="54">
        <v>1</v>
      </c>
      <c r="CJ211" s="54">
        <v>0</v>
      </c>
      <c r="CK211" s="54">
        <v>0</v>
      </c>
      <c r="CL211" s="54">
        <v>0</v>
      </c>
      <c r="CM211" s="54">
        <v>0</v>
      </c>
      <c r="CN211" s="54">
        <v>0</v>
      </c>
      <c r="CO211" s="54">
        <v>0</v>
      </c>
    </row>
    <row r="212" spans="1:93">
      <c r="A212" s="3" t="str">
        <f t="shared" si="234"/>
        <v>FJND028Herceptin IV</v>
      </c>
      <c r="B212" s="3" t="s">
        <v>548</v>
      </c>
      <c r="C212" s="3" t="s">
        <v>549</v>
      </c>
      <c r="D212" s="3" t="s">
        <v>7</v>
      </c>
      <c r="E212" s="3" t="s">
        <v>76</v>
      </c>
      <c r="F212" s="3" t="s">
        <v>81</v>
      </c>
      <c r="G212" s="3" t="s">
        <v>82</v>
      </c>
      <c r="H212" s="3" t="s">
        <v>81</v>
      </c>
      <c r="I212" s="3" t="s">
        <v>82</v>
      </c>
      <c r="J212" s="3" t="s">
        <v>562</v>
      </c>
      <c r="K212" s="3" t="s">
        <v>541</v>
      </c>
      <c r="L212" s="3"/>
      <c r="M212" s="3" t="s">
        <v>545</v>
      </c>
      <c r="N212" s="3" t="s">
        <v>11</v>
      </c>
      <c r="O212" s="3" t="s">
        <v>11</v>
      </c>
      <c r="P212" s="3">
        <v>4535.5</v>
      </c>
      <c r="Q212" s="54">
        <v>8.9584040836392198</v>
      </c>
      <c r="R212" s="54">
        <v>6.4178468562253572</v>
      </c>
      <c r="S212" s="54">
        <v>5.9700547176138983</v>
      </c>
      <c r="T212" s="54">
        <v>4.2156997902133568</v>
      </c>
      <c r="U212" s="54">
        <v>3.8410863285634171</v>
      </c>
      <c r="V212" s="54">
        <v>6.6869426678360329</v>
      </c>
      <c r="W212" s="54">
        <v>21.346305657478474</v>
      </c>
      <c r="X212" s="54">
        <v>14.743728786612806</v>
      </c>
      <c r="Y212" s="54">
        <v>36.09003444409128</v>
      </c>
      <c r="Z212" s="54">
        <v>0</v>
      </c>
      <c r="AA212" s="54">
        <v>0</v>
      </c>
      <c r="AB212" s="54">
        <v>0</v>
      </c>
      <c r="AC212" s="54">
        <v>0</v>
      </c>
      <c r="AD212" s="54">
        <v>0</v>
      </c>
      <c r="AE212" s="54">
        <v>0</v>
      </c>
      <c r="AF212" s="54">
        <f t="shared" si="235"/>
        <v>0</v>
      </c>
      <c r="AG212" s="54">
        <f t="shared" si="236"/>
        <v>0</v>
      </c>
      <c r="AH212" s="54">
        <f t="shared" si="237"/>
        <v>0</v>
      </c>
      <c r="AI212" s="54">
        <v>40630.841721345685</v>
      </c>
      <c r="AJ212" s="54">
        <v>29108.144416410109</v>
      </c>
      <c r="AK212" s="54">
        <v>27077.183171737837</v>
      </c>
      <c r="AL212" s="54">
        <v>19120.306398512679</v>
      </c>
      <c r="AM212" s="54">
        <v>17421.247043199379</v>
      </c>
      <c r="AN212" s="54">
        <v>30328.628469970328</v>
      </c>
      <c r="AO212" s="54">
        <v>96816.169309493635</v>
      </c>
      <c r="AP212" s="54">
        <v>66870.18191168239</v>
      </c>
      <c r="AQ212" s="54">
        <v>163686.35122117604</v>
      </c>
      <c r="AR212" s="54">
        <f t="shared" si="238"/>
        <v>0</v>
      </c>
      <c r="AS212" s="54">
        <f t="shared" si="239"/>
        <v>0</v>
      </c>
      <c r="AT212" s="54">
        <f t="shared" si="240"/>
        <v>0</v>
      </c>
      <c r="AU212" s="54">
        <f t="shared" si="241"/>
        <v>0</v>
      </c>
      <c r="AV212" s="54">
        <f t="shared" si="242"/>
        <v>0</v>
      </c>
      <c r="AW212" s="54">
        <f t="shared" si="243"/>
        <v>0</v>
      </c>
      <c r="AX212" s="54">
        <f t="shared" si="244"/>
        <v>0</v>
      </c>
      <c r="AY212" s="54">
        <f t="shared" si="245"/>
        <v>0</v>
      </c>
      <c r="AZ212" s="54">
        <f t="shared" si="246"/>
        <v>0</v>
      </c>
      <c r="BA212" s="54">
        <f t="shared" si="232"/>
        <v>4.2156997902133568</v>
      </c>
      <c r="BB212" s="54">
        <f t="shared" si="233"/>
        <v>0</v>
      </c>
      <c r="BC212" s="54"/>
      <c r="BD212" s="54"/>
      <c r="BE212" s="54">
        <f t="shared" si="247"/>
        <v>0</v>
      </c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>
        <f t="shared" si="248"/>
        <v>63874.958333333336</v>
      </c>
      <c r="BW212" s="54">
        <f t="shared" si="249"/>
        <v>276665.5</v>
      </c>
      <c r="BX212" s="54">
        <f t="shared" si="250"/>
        <v>54426</v>
      </c>
      <c r="BY212" s="54">
        <f t="shared" si="251"/>
        <v>61</v>
      </c>
      <c r="BZ212" s="54">
        <f t="shared" si="252"/>
        <v>12</v>
      </c>
      <c r="CA212" s="54">
        <v>0</v>
      </c>
      <c r="CB212" s="54">
        <f t="shared" si="253"/>
        <v>30</v>
      </c>
      <c r="CC212" s="54">
        <f t="shared" si="254"/>
        <v>14.083333333333334</v>
      </c>
      <c r="CD212" s="54">
        <v>12</v>
      </c>
      <c r="CE212" s="54">
        <v>24</v>
      </c>
      <c r="CF212" s="54">
        <v>24</v>
      </c>
      <c r="CG212" s="54">
        <v>12</v>
      </c>
      <c r="CH212" s="54">
        <v>12</v>
      </c>
      <c r="CI212" s="54">
        <v>12</v>
      </c>
      <c r="CJ212" s="54">
        <v>30</v>
      </c>
      <c r="CK212" s="54">
        <v>0</v>
      </c>
      <c r="CL212" s="54">
        <v>31</v>
      </c>
      <c r="CM212" s="54">
        <v>12</v>
      </c>
      <c r="CN212" s="54">
        <v>0</v>
      </c>
      <c r="CO212" s="54">
        <v>0</v>
      </c>
    </row>
    <row r="213" spans="1:93">
      <c r="A213" s="3" t="str">
        <f t="shared" si="234"/>
        <v>FJND028Herceptin SC</v>
      </c>
      <c r="B213" s="3" t="s">
        <v>548</v>
      </c>
      <c r="C213" s="3" t="s">
        <v>549</v>
      </c>
      <c r="D213" s="3" t="s">
        <v>7</v>
      </c>
      <c r="E213" s="3" t="s">
        <v>76</v>
      </c>
      <c r="F213" s="3" t="s">
        <v>81</v>
      </c>
      <c r="G213" s="3" t="s">
        <v>82</v>
      </c>
      <c r="H213" s="3" t="s">
        <v>81</v>
      </c>
      <c r="I213" s="3" t="s">
        <v>82</v>
      </c>
      <c r="J213" s="3" t="s">
        <v>562</v>
      </c>
      <c r="K213" s="3" t="s">
        <v>541</v>
      </c>
      <c r="L213" s="3"/>
      <c r="M213" s="3" t="s">
        <v>545</v>
      </c>
      <c r="N213" s="3" t="s">
        <v>12</v>
      </c>
      <c r="O213" s="3" t="s">
        <v>12</v>
      </c>
      <c r="P213" s="3">
        <v>3444.49</v>
      </c>
      <c r="Q213" s="54">
        <v>1.0567830231297541</v>
      </c>
      <c r="R213" s="54">
        <v>0.97913351369343105</v>
      </c>
      <c r="S213" s="54">
        <v>1.4851801922219376</v>
      </c>
      <c r="T213" s="54">
        <v>1.5201765164704175</v>
      </c>
      <c r="U213" s="54">
        <v>1.36873946125292</v>
      </c>
      <c r="V213" s="54">
        <v>1.801553304270566</v>
      </c>
      <c r="W213" s="54">
        <v>3.5210967290451229</v>
      </c>
      <c r="X213" s="54">
        <v>4.690469281993904</v>
      </c>
      <c r="Y213" s="54">
        <v>8.2115660110390269</v>
      </c>
      <c r="Z213" s="54">
        <v>0</v>
      </c>
      <c r="AA213" s="54">
        <v>0</v>
      </c>
      <c r="AB213" s="54">
        <v>0</v>
      </c>
      <c r="AC213" s="54">
        <v>0</v>
      </c>
      <c r="AD213" s="54">
        <v>0</v>
      </c>
      <c r="AE213" s="54">
        <v>0</v>
      </c>
      <c r="AF213" s="54">
        <f t="shared" si="235"/>
        <v>0</v>
      </c>
      <c r="AG213" s="54">
        <f t="shared" si="236"/>
        <v>0</v>
      </c>
      <c r="AH213" s="54">
        <f t="shared" si="237"/>
        <v>0</v>
      </c>
      <c r="AI213" s="54">
        <v>3640.0785553402065</v>
      </c>
      <c r="AJ213" s="54">
        <v>3372.6155965818862</v>
      </c>
      <c r="AK213" s="54">
        <v>5115.6883203065418</v>
      </c>
      <c r="AL213" s="54">
        <v>5236.2328092171883</v>
      </c>
      <c r="AM213" s="54">
        <v>4714.6093868910702</v>
      </c>
      <c r="AN213" s="54">
        <v>6205.4323410269226</v>
      </c>
      <c r="AO213" s="54">
        <v>12128.382472228634</v>
      </c>
      <c r="AP213" s="54">
        <v>16156.274537135181</v>
      </c>
      <c r="AQ213" s="54">
        <v>28284.657009363815</v>
      </c>
      <c r="AR213" s="54">
        <f t="shared" si="238"/>
        <v>0</v>
      </c>
      <c r="AS213" s="54">
        <f t="shared" si="239"/>
        <v>0</v>
      </c>
      <c r="AT213" s="54">
        <f t="shared" si="240"/>
        <v>0</v>
      </c>
      <c r="AU213" s="54">
        <f t="shared" si="241"/>
        <v>0</v>
      </c>
      <c r="AV213" s="54">
        <f t="shared" si="242"/>
        <v>0</v>
      </c>
      <c r="AW213" s="54">
        <f t="shared" si="243"/>
        <v>0</v>
      </c>
      <c r="AX213" s="54">
        <f t="shared" si="244"/>
        <v>0</v>
      </c>
      <c r="AY213" s="54">
        <f t="shared" si="245"/>
        <v>0</v>
      </c>
      <c r="AZ213" s="54">
        <f t="shared" si="246"/>
        <v>0</v>
      </c>
      <c r="BA213" s="54">
        <f t="shared" si="232"/>
        <v>1.5201765164704175</v>
      </c>
      <c r="BB213" s="54">
        <f t="shared" si="233"/>
        <v>0</v>
      </c>
      <c r="BC213" s="54"/>
      <c r="BD213" s="54"/>
      <c r="BE213" s="54">
        <f t="shared" si="247"/>
        <v>0</v>
      </c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>
        <f t="shared" si="248"/>
        <v>4592.6533333333327</v>
      </c>
      <c r="BW213" s="54">
        <f t="shared" si="249"/>
        <v>17222.449999999997</v>
      </c>
      <c r="BX213" s="54">
        <f t="shared" si="250"/>
        <v>0</v>
      </c>
      <c r="BY213" s="54">
        <f t="shared" si="251"/>
        <v>5</v>
      </c>
      <c r="BZ213" s="54">
        <f t="shared" si="252"/>
        <v>0</v>
      </c>
      <c r="CA213" s="54">
        <v>0</v>
      </c>
      <c r="CB213" s="54">
        <f t="shared" si="253"/>
        <v>3</v>
      </c>
      <c r="CC213" s="54">
        <f t="shared" si="254"/>
        <v>1.3333333333333333</v>
      </c>
      <c r="CD213" s="54">
        <v>2</v>
      </c>
      <c r="CE213" s="54">
        <v>2</v>
      </c>
      <c r="CF213" s="54">
        <v>3</v>
      </c>
      <c r="CG213" s="54">
        <v>1</v>
      </c>
      <c r="CH213" s="54">
        <v>0</v>
      </c>
      <c r="CI213" s="54">
        <v>3</v>
      </c>
      <c r="CJ213" s="54">
        <v>0</v>
      </c>
      <c r="CK213" s="54">
        <v>0</v>
      </c>
      <c r="CL213" s="54">
        <v>5</v>
      </c>
      <c r="CM213" s="54">
        <v>0</v>
      </c>
      <c r="CN213" s="54">
        <v>0</v>
      </c>
      <c r="CO213" s="54">
        <v>0</v>
      </c>
    </row>
    <row r="214" spans="1:93">
      <c r="A214" s="3" t="str">
        <f t="shared" si="234"/>
        <v>FJND028Itovebi 3mg</v>
      </c>
      <c r="B214" s="3" t="s">
        <v>548</v>
      </c>
      <c r="C214" s="3" t="s">
        <v>549</v>
      </c>
      <c r="D214" s="3" t="s">
        <v>7</v>
      </c>
      <c r="E214" s="3" t="s">
        <v>76</v>
      </c>
      <c r="F214" s="3" t="s">
        <v>81</v>
      </c>
      <c r="G214" s="3" t="s">
        <v>82</v>
      </c>
      <c r="H214" s="3" t="s">
        <v>81</v>
      </c>
      <c r="I214" s="3" t="s">
        <v>82</v>
      </c>
      <c r="J214" s="3" t="s">
        <v>562</v>
      </c>
      <c r="K214" s="3" t="s">
        <v>541</v>
      </c>
      <c r="L214" s="3"/>
      <c r="M214" s="3" t="s">
        <v>545</v>
      </c>
      <c r="N214" s="3" t="s">
        <v>13</v>
      </c>
      <c r="O214" s="3" t="s">
        <v>14</v>
      </c>
      <c r="P214" s="3">
        <v>3566.02</v>
      </c>
      <c r="Q214" s="54">
        <v>7.5423782997919166E-8</v>
      </c>
      <c r="R214" s="54">
        <v>8.6118364644595899E-8</v>
      </c>
      <c r="S214" s="54">
        <v>1.7430625086372233E-7</v>
      </c>
      <c r="T214" s="54">
        <v>1.7644957539816278E-7</v>
      </c>
      <c r="U214" s="54">
        <v>2.1451535630448561E-7</v>
      </c>
      <c r="V214" s="54">
        <v>2.7318666979111423E-7</v>
      </c>
      <c r="W214" s="54">
        <v>3.3584839850623739E-7</v>
      </c>
      <c r="X214" s="54">
        <v>6.6415160149376262E-7</v>
      </c>
      <c r="Y214" s="54">
        <v>9.9999999999999995E-7</v>
      </c>
      <c r="Z214" s="54">
        <v>0</v>
      </c>
      <c r="AA214" s="54">
        <v>0</v>
      </c>
      <c r="AB214" s="54">
        <v>0</v>
      </c>
      <c r="AC214" s="54">
        <v>0</v>
      </c>
      <c r="AD214" s="54">
        <v>0</v>
      </c>
      <c r="AE214" s="54">
        <v>0</v>
      </c>
      <c r="AF214" s="54">
        <f t="shared" si="235"/>
        <v>0</v>
      </c>
      <c r="AG214" s="54">
        <f t="shared" si="236"/>
        <v>0</v>
      </c>
      <c r="AH214" s="54">
        <f t="shared" si="237"/>
        <v>0</v>
      </c>
      <c r="AI214" s="54">
        <v>2.6896271864623972E-4</v>
      </c>
      <c r="AJ214" s="54">
        <v>3.0709981068992184E-4</v>
      </c>
      <c r="AK214" s="54">
        <v>6.2157957670505104E-4</v>
      </c>
      <c r="AL214" s="54">
        <v>6.2922271486135634E-4</v>
      </c>
      <c r="AM214" s="54">
        <v>7.6496605088892172E-4</v>
      </c>
      <c r="AN214" s="54">
        <v>9.74189128208509E-4</v>
      </c>
      <c r="AO214" s="54">
        <v>1.1976421060412126E-3</v>
      </c>
      <c r="AP214" s="54">
        <v>2.3683778939587868E-3</v>
      </c>
      <c r="AQ214" s="54">
        <v>3.5660199999999996E-3</v>
      </c>
      <c r="AR214" s="54">
        <f t="shared" si="238"/>
        <v>0</v>
      </c>
      <c r="AS214" s="54">
        <f t="shared" si="239"/>
        <v>0</v>
      </c>
      <c r="AT214" s="54">
        <f t="shared" si="240"/>
        <v>0</v>
      </c>
      <c r="AU214" s="54">
        <f t="shared" si="241"/>
        <v>0</v>
      </c>
      <c r="AV214" s="54">
        <f t="shared" si="242"/>
        <v>0</v>
      </c>
      <c r="AW214" s="54">
        <f t="shared" si="243"/>
        <v>0</v>
      </c>
      <c r="AX214" s="54">
        <f t="shared" si="244"/>
        <v>0</v>
      </c>
      <c r="AY214" s="54">
        <f t="shared" si="245"/>
        <v>0</v>
      </c>
      <c r="AZ214" s="54">
        <f t="shared" si="246"/>
        <v>0</v>
      </c>
      <c r="BA214" s="54">
        <f t="shared" si="232"/>
        <v>1.7644957539816278E-7</v>
      </c>
      <c r="BB214" s="54">
        <f t="shared" si="233"/>
        <v>0</v>
      </c>
      <c r="BC214" s="54"/>
      <c r="BD214" s="54"/>
      <c r="BE214" s="54">
        <f t="shared" si="247"/>
        <v>0</v>
      </c>
      <c r="BF214" s="54"/>
      <c r="BG214" s="54"/>
      <c r="BH214" s="54"/>
      <c r="BI214" s="54"/>
      <c r="BJ214" s="54"/>
      <c r="BK214" s="54"/>
      <c r="BL214" s="54">
        <v>0</v>
      </c>
      <c r="BM214" s="54">
        <v>0</v>
      </c>
      <c r="BN214" s="54">
        <f t="shared" ref="BN214:BN215" si="271">AVERAGE(BP214:BR214)</f>
        <v>0</v>
      </c>
      <c r="BO214" s="54">
        <f t="shared" ref="BO214:BO215" si="272">SUM(BS214:BU214)/1</f>
        <v>0</v>
      </c>
      <c r="BP214" s="54">
        <v>0</v>
      </c>
      <c r="BQ214" s="54">
        <v>0</v>
      </c>
      <c r="BR214" s="54">
        <v>0</v>
      </c>
      <c r="BS214" s="54">
        <v>0</v>
      </c>
      <c r="BT214" s="54">
        <v>0</v>
      </c>
      <c r="BU214" s="54">
        <v>0</v>
      </c>
      <c r="BV214" s="54">
        <f t="shared" si="248"/>
        <v>0</v>
      </c>
      <c r="BW214" s="54">
        <f t="shared" si="249"/>
        <v>0</v>
      </c>
      <c r="BX214" s="54">
        <f t="shared" si="250"/>
        <v>0</v>
      </c>
      <c r="BY214" s="54">
        <f t="shared" si="251"/>
        <v>0</v>
      </c>
      <c r="BZ214" s="54">
        <f t="shared" si="252"/>
        <v>0</v>
      </c>
      <c r="CA214" s="54">
        <v>0</v>
      </c>
      <c r="CB214" s="54">
        <f t="shared" si="253"/>
        <v>0</v>
      </c>
      <c r="CC214" s="54">
        <f t="shared" si="254"/>
        <v>0</v>
      </c>
      <c r="CD214" s="54">
        <v>0</v>
      </c>
      <c r="CE214" s="54">
        <v>0</v>
      </c>
      <c r="CF214" s="54">
        <v>0</v>
      </c>
      <c r="CG214" s="54">
        <v>0</v>
      </c>
      <c r="CH214" s="54">
        <v>0</v>
      </c>
      <c r="CI214" s="54">
        <v>0</v>
      </c>
      <c r="CJ214" s="54">
        <v>0</v>
      </c>
      <c r="CK214" s="54">
        <v>0</v>
      </c>
      <c r="CL214" s="54">
        <v>0</v>
      </c>
      <c r="CM214" s="54">
        <v>0</v>
      </c>
      <c r="CN214" s="54">
        <v>0</v>
      </c>
      <c r="CO214" s="54">
        <v>0</v>
      </c>
    </row>
    <row r="215" spans="1:93">
      <c r="A215" s="3" t="str">
        <f t="shared" si="234"/>
        <v>FJND028Itovebi 9mg</v>
      </c>
      <c r="B215" s="3" t="s">
        <v>548</v>
      </c>
      <c r="C215" s="3" t="s">
        <v>549</v>
      </c>
      <c r="D215" s="3" t="s">
        <v>7</v>
      </c>
      <c r="E215" s="3" t="s">
        <v>76</v>
      </c>
      <c r="F215" s="3" t="s">
        <v>81</v>
      </c>
      <c r="G215" s="3" t="s">
        <v>82</v>
      </c>
      <c r="H215" s="3" t="s">
        <v>81</v>
      </c>
      <c r="I215" s="3" t="s">
        <v>82</v>
      </c>
      <c r="J215" s="3" t="s">
        <v>562</v>
      </c>
      <c r="K215" s="3" t="s">
        <v>541</v>
      </c>
      <c r="L215" s="3"/>
      <c r="M215" s="3" t="s">
        <v>545</v>
      </c>
      <c r="N215" s="3" t="s">
        <v>13</v>
      </c>
      <c r="O215" s="3" t="s">
        <v>15</v>
      </c>
      <c r="P215" s="3">
        <v>10698.05</v>
      </c>
      <c r="Q215" s="54"/>
      <c r="R215" s="54"/>
      <c r="S215" s="54"/>
      <c r="T215" s="54"/>
      <c r="U215" s="54"/>
      <c r="V215" s="54"/>
      <c r="W215" s="54">
        <v>0</v>
      </c>
      <c r="X215" s="54">
        <v>0</v>
      </c>
      <c r="Y215" s="54">
        <v>0</v>
      </c>
      <c r="Z215" s="54">
        <v>0</v>
      </c>
      <c r="AA215" s="54">
        <v>0</v>
      </c>
      <c r="AB215" s="54">
        <v>0</v>
      </c>
      <c r="AC215" s="54">
        <v>0</v>
      </c>
      <c r="AD215" s="54">
        <v>0</v>
      </c>
      <c r="AE215" s="54">
        <v>0</v>
      </c>
      <c r="AF215" s="54">
        <f t="shared" si="235"/>
        <v>0</v>
      </c>
      <c r="AG215" s="54">
        <f t="shared" si="236"/>
        <v>0</v>
      </c>
      <c r="AH215" s="54">
        <f t="shared" si="237"/>
        <v>0</v>
      </c>
      <c r="AI215" s="54"/>
      <c r="AJ215" s="54"/>
      <c r="AK215" s="54"/>
      <c r="AL215" s="54"/>
      <c r="AM215" s="54"/>
      <c r="AN215" s="54"/>
      <c r="AO215" s="54">
        <v>0</v>
      </c>
      <c r="AP215" s="54">
        <v>0</v>
      </c>
      <c r="AQ215" s="54">
        <v>0</v>
      </c>
      <c r="AR215" s="54">
        <f t="shared" si="238"/>
        <v>0</v>
      </c>
      <c r="AS215" s="54">
        <f t="shared" si="239"/>
        <v>0</v>
      </c>
      <c r="AT215" s="54">
        <f t="shared" si="240"/>
        <v>0</v>
      </c>
      <c r="AU215" s="54">
        <f t="shared" si="241"/>
        <v>0</v>
      </c>
      <c r="AV215" s="54">
        <f t="shared" si="242"/>
        <v>0</v>
      </c>
      <c r="AW215" s="54">
        <f t="shared" si="243"/>
        <v>0</v>
      </c>
      <c r="AX215" s="54">
        <f t="shared" si="244"/>
        <v>0</v>
      </c>
      <c r="AY215" s="54">
        <f t="shared" si="245"/>
        <v>0</v>
      </c>
      <c r="AZ215" s="54">
        <f t="shared" si="246"/>
        <v>0</v>
      </c>
      <c r="BA215" s="54">
        <f t="shared" si="232"/>
        <v>0</v>
      </c>
      <c r="BB215" s="54">
        <f t="shared" si="233"/>
        <v>0</v>
      </c>
      <c r="BC215" s="54"/>
      <c r="BD215" s="54"/>
      <c r="BE215" s="54">
        <f t="shared" si="247"/>
        <v>0</v>
      </c>
      <c r="BF215" s="54"/>
      <c r="BG215" s="54"/>
      <c r="BH215" s="54"/>
      <c r="BI215" s="54"/>
      <c r="BJ215" s="54"/>
      <c r="BK215" s="54"/>
      <c r="BL215" s="54">
        <v>0</v>
      </c>
      <c r="BM215" s="54">
        <v>0</v>
      </c>
      <c r="BN215" s="54">
        <f t="shared" si="271"/>
        <v>0</v>
      </c>
      <c r="BO215" s="54">
        <f t="shared" si="272"/>
        <v>0</v>
      </c>
      <c r="BP215" s="54">
        <v>0</v>
      </c>
      <c r="BQ215" s="54">
        <v>0</v>
      </c>
      <c r="BR215" s="54">
        <v>0</v>
      </c>
      <c r="BS215" s="54">
        <v>0</v>
      </c>
      <c r="BT215" s="54">
        <v>0</v>
      </c>
      <c r="BU215" s="54">
        <v>0</v>
      </c>
      <c r="BV215" s="54">
        <f t="shared" si="248"/>
        <v>0</v>
      </c>
      <c r="BW215" s="54">
        <f t="shared" si="249"/>
        <v>0</v>
      </c>
      <c r="BX215" s="54">
        <f t="shared" si="250"/>
        <v>0</v>
      </c>
      <c r="BY215" s="54">
        <f t="shared" si="251"/>
        <v>0</v>
      </c>
      <c r="BZ215" s="54">
        <f t="shared" si="252"/>
        <v>0</v>
      </c>
      <c r="CA215" s="54">
        <v>0</v>
      </c>
      <c r="CB215" s="54">
        <f t="shared" si="253"/>
        <v>0</v>
      </c>
      <c r="CC215" s="54">
        <f t="shared" si="254"/>
        <v>0</v>
      </c>
      <c r="CD215" s="54">
        <v>0</v>
      </c>
      <c r="CE215" s="54">
        <v>0</v>
      </c>
      <c r="CF215" s="54">
        <v>0</v>
      </c>
      <c r="CG215" s="54">
        <v>0</v>
      </c>
      <c r="CH215" s="54">
        <v>0</v>
      </c>
      <c r="CI215" s="54">
        <v>0</v>
      </c>
      <c r="CJ215" s="54">
        <v>0</v>
      </c>
      <c r="CK215" s="54">
        <v>0</v>
      </c>
      <c r="CL215" s="54">
        <v>0</v>
      </c>
      <c r="CM215" s="54">
        <v>0</v>
      </c>
      <c r="CN215" s="54">
        <v>0</v>
      </c>
      <c r="CO215" s="54">
        <v>0</v>
      </c>
    </row>
    <row r="216" spans="1:93">
      <c r="A216" s="3" t="str">
        <f t="shared" si="234"/>
        <v>FJND028Perjeta</v>
      </c>
      <c r="B216" s="3" t="s">
        <v>548</v>
      </c>
      <c r="C216" s="3" t="s">
        <v>549</v>
      </c>
      <c r="D216" s="3" t="s">
        <v>7</v>
      </c>
      <c r="E216" s="3" t="s">
        <v>76</v>
      </c>
      <c r="F216" s="3" t="s">
        <v>81</v>
      </c>
      <c r="G216" s="3" t="s">
        <v>82</v>
      </c>
      <c r="H216" s="3" t="s">
        <v>81</v>
      </c>
      <c r="I216" s="3" t="s">
        <v>82</v>
      </c>
      <c r="J216" s="3" t="s">
        <v>562</v>
      </c>
      <c r="K216" s="3" t="s">
        <v>541</v>
      </c>
      <c r="L216" s="3"/>
      <c r="M216" s="3" t="s">
        <v>545</v>
      </c>
      <c r="N216" s="3" t="s">
        <v>16</v>
      </c>
      <c r="O216" s="3" t="s">
        <v>16</v>
      </c>
      <c r="P216" s="3">
        <v>3985.87</v>
      </c>
      <c r="Q216" s="54">
        <v>5.2217623019547093</v>
      </c>
      <c r="R216" s="54">
        <v>4.4109010520849639</v>
      </c>
      <c r="S216" s="54">
        <v>6.6948253096293442</v>
      </c>
      <c r="T216" s="54">
        <v>4.0454880460256701</v>
      </c>
      <c r="U216" s="54">
        <v>4.9101319478709451</v>
      </c>
      <c r="V216" s="54">
        <v>5.635147323781097</v>
      </c>
      <c r="W216" s="54">
        <v>16.327488663669016</v>
      </c>
      <c r="X216" s="54">
        <v>14.590767317677713</v>
      </c>
      <c r="Y216" s="54">
        <v>30.918255981346729</v>
      </c>
      <c r="Z216" s="54">
        <v>0</v>
      </c>
      <c r="AA216" s="54">
        <v>0</v>
      </c>
      <c r="AB216" s="54">
        <v>0</v>
      </c>
      <c r="AC216" s="54">
        <v>0</v>
      </c>
      <c r="AD216" s="54">
        <v>0</v>
      </c>
      <c r="AE216" s="54">
        <v>0</v>
      </c>
      <c r="AF216" s="54">
        <f t="shared" si="235"/>
        <v>0</v>
      </c>
      <c r="AG216" s="54">
        <f t="shared" si="236"/>
        <v>0</v>
      </c>
      <c r="AH216" s="54">
        <f t="shared" si="237"/>
        <v>0</v>
      </c>
      <c r="AI216" s="54">
        <v>20813.26570649222</v>
      </c>
      <c r="AJ216" s="54">
        <v>17581.278176473897</v>
      </c>
      <c r="AK216" s="54">
        <v>26684.703356892314</v>
      </c>
      <c r="AL216" s="54">
        <v>16124.789438012338</v>
      </c>
      <c r="AM216" s="54">
        <v>19571.147627060363</v>
      </c>
      <c r="AN216" s="54">
        <v>22460.964663439361</v>
      </c>
      <c r="AO216" s="54">
        <v>65079.247239858429</v>
      </c>
      <c r="AP216" s="54">
        <v>58156.901728512064</v>
      </c>
      <c r="AQ216" s="54">
        <v>123236.14896837049</v>
      </c>
      <c r="AR216" s="54">
        <f t="shared" si="238"/>
        <v>0</v>
      </c>
      <c r="AS216" s="54">
        <f t="shared" si="239"/>
        <v>0</v>
      </c>
      <c r="AT216" s="54">
        <f t="shared" si="240"/>
        <v>0</v>
      </c>
      <c r="AU216" s="54">
        <f t="shared" si="241"/>
        <v>0</v>
      </c>
      <c r="AV216" s="54">
        <f t="shared" si="242"/>
        <v>0</v>
      </c>
      <c r="AW216" s="54">
        <f t="shared" si="243"/>
        <v>0</v>
      </c>
      <c r="AX216" s="54">
        <f t="shared" si="244"/>
        <v>0</v>
      </c>
      <c r="AY216" s="54">
        <f t="shared" si="245"/>
        <v>0</v>
      </c>
      <c r="AZ216" s="54">
        <f t="shared" si="246"/>
        <v>0</v>
      </c>
      <c r="BA216" s="54">
        <f t="shared" si="232"/>
        <v>4.0454880460256701</v>
      </c>
      <c r="BB216" s="54">
        <f t="shared" si="233"/>
        <v>0</v>
      </c>
      <c r="BC216" s="54"/>
      <c r="BD216" s="54"/>
      <c r="BE216" s="54">
        <f t="shared" si="247"/>
        <v>0</v>
      </c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>
        <f t="shared" si="248"/>
        <v>46833.972499999996</v>
      </c>
      <c r="BW216" s="54">
        <f t="shared" si="249"/>
        <v>39858.699999999997</v>
      </c>
      <c r="BX216" s="54">
        <f t="shared" si="250"/>
        <v>0</v>
      </c>
      <c r="BY216" s="54">
        <f t="shared" si="251"/>
        <v>10</v>
      </c>
      <c r="BZ216" s="54">
        <f t="shared" si="252"/>
        <v>0</v>
      </c>
      <c r="CA216" s="54">
        <v>0</v>
      </c>
      <c r="CB216" s="54">
        <f t="shared" si="253"/>
        <v>40</v>
      </c>
      <c r="CC216" s="54">
        <f t="shared" si="254"/>
        <v>11.75</v>
      </c>
      <c r="CD216" s="54">
        <v>11</v>
      </c>
      <c r="CE216" s="54">
        <v>20</v>
      </c>
      <c r="CF216" s="54">
        <v>40</v>
      </c>
      <c r="CG216" s="54">
        <v>20</v>
      </c>
      <c r="CH216" s="54">
        <v>0</v>
      </c>
      <c r="CI216" s="54">
        <v>40</v>
      </c>
      <c r="CJ216" s="54">
        <v>10</v>
      </c>
      <c r="CK216" s="54">
        <v>0</v>
      </c>
      <c r="CL216" s="54">
        <v>0</v>
      </c>
      <c r="CM216" s="54">
        <v>0</v>
      </c>
      <c r="CN216" s="54">
        <v>0</v>
      </c>
      <c r="CO216" s="54">
        <v>0</v>
      </c>
    </row>
    <row r="217" spans="1:93">
      <c r="A217" s="3" t="str">
        <f t="shared" si="234"/>
        <v>FJND028Phesgo 10ml</v>
      </c>
      <c r="B217" s="3" t="s">
        <v>548</v>
      </c>
      <c r="C217" s="3" t="s">
        <v>549</v>
      </c>
      <c r="D217" s="3" t="s">
        <v>7</v>
      </c>
      <c r="E217" s="3" t="s">
        <v>76</v>
      </c>
      <c r="F217" s="3" t="s">
        <v>81</v>
      </c>
      <c r="G217" s="3" t="s">
        <v>82</v>
      </c>
      <c r="H217" s="3" t="s">
        <v>81</v>
      </c>
      <c r="I217" s="3" t="s">
        <v>82</v>
      </c>
      <c r="J217" s="3" t="s">
        <v>562</v>
      </c>
      <c r="K217" s="3" t="s">
        <v>541</v>
      </c>
      <c r="L217" s="3"/>
      <c r="M217" s="3" t="s">
        <v>545</v>
      </c>
      <c r="N217" s="3" t="s">
        <v>17</v>
      </c>
      <c r="O217" s="3" t="s">
        <v>18</v>
      </c>
      <c r="P217" s="3">
        <v>6232.07</v>
      </c>
      <c r="Q217" s="54">
        <v>4.6625171225242976</v>
      </c>
      <c r="R217" s="54">
        <v>4.3103071789244982</v>
      </c>
      <c r="S217" s="54">
        <v>6.3898590434237752</v>
      </c>
      <c r="T217" s="54">
        <v>4.2369898096282617</v>
      </c>
      <c r="U217" s="54">
        <v>3.7752201147291351</v>
      </c>
      <c r="V217" s="54">
        <v>5.3306283129297336</v>
      </c>
      <c r="W217" s="54">
        <v>15.362683344872572</v>
      </c>
      <c r="X217" s="54">
        <v>13.342838237287129</v>
      </c>
      <c r="Y217" s="54">
        <v>28.705521582159701</v>
      </c>
      <c r="Z217" s="54">
        <v>1</v>
      </c>
      <c r="AA217" s="54">
        <v>2</v>
      </c>
      <c r="AB217" s="54">
        <v>2</v>
      </c>
      <c r="AC217" s="54">
        <v>2</v>
      </c>
      <c r="AD217" s="54">
        <v>0</v>
      </c>
      <c r="AE217" s="54">
        <v>0</v>
      </c>
      <c r="AF217" s="54">
        <f t="shared" si="235"/>
        <v>5</v>
      </c>
      <c r="AG217" s="54">
        <f t="shared" si="236"/>
        <v>2</v>
      </c>
      <c r="AH217" s="54">
        <f t="shared" si="237"/>
        <v>7</v>
      </c>
      <c r="AI217" s="54">
        <v>29057.133083769997</v>
      </c>
      <c r="AJ217" s="54">
        <v>26862.136060559995</v>
      </c>
      <c r="AK217" s="54">
        <v>39822.048848750004</v>
      </c>
      <c r="AL217" s="54">
        <v>26405.217082889998</v>
      </c>
      <c r="AM217" s="54">
        <v>23527.4360204</v>
      </c>
      <c r="AN217" s="54">
        <v>33220.848790160002</v>
      </c>
      <c r="AO217" s="54">
        <v>95741.317993079996</v>
      </c>
      <c r="AP217" s="54">
        <v>83153.501893449997</v>
      </c>
      <c r="AQ217" s="54">
        <v>178894.81988652999</v>
      </c>
      <c r="AR217" s="54">
        <f t="shared" si="238"/>
        <v>6232.07</v>
      </c>
      <c r="AS217" s="54">
        <f t="shared" si="239"/>
        <v>12464.14</v>
      </c>
      <c r="AT217" s="54">
        <f t="shared" si="240"/>
        <v>12464.14</v>
      </c>
      <c r="AU217" s="54">
        <f t="shared" si="241"/>
        <v>12464.14</v>
      </c>
      <c r="AV217" s="54">
        <f t="shared" si="242"/>
        <v>0</v>
      </c>
      <c r="AW217" s="54">
        <f t="shared" si="243"/>
        <v>0</v>
      </c>
      <c r="AX217" s="54">
        <f t="shared" si="244"/>
        <v>31160.35</v>
      </c>
      <c r="AY217" s="54">
        <f t="shared" si="245"/>
        <v>12464.14</v>
      </c>
      <c r="AZ217" s="54">
        <f t="shared" si="246"/>
        <v>43624.49</v>
      </c>
      <c r="BA217" s="54">
        <f t="shared" si="232"/>
        <v>4.2369898096282617</v>
      </c>
      <c r="BB217" s="54">
        <f t="shared" si="233"/>
        <v>2</v>
      </c>
      <c r="BC217" s="54">
        <f>SUM(CJ217:CL217)</f>
        <v>6</v>
      </c>
      <c r="BD217" s="54">
        <f>SUM(CM217:CO217)</f>
        <v>9</v>
      </c>
      <c r="BE217" s="54">
        <f t="shared" si="247"/>
        <v>7</v>
      </c>
      <c r="BF217" s="54">
        <f t="shared" ref="BF217:BK217" si="273">Z217</f>
        <v>1</v>
      </c>
      <c r="BG217" s="54">
        <f t="shared" si="273"/>
        <v>2</v>
      </c>
      <c r="BH217" s="54">
        <f t="shared" si="273"/>
        <v>2</v>
      </c>
      <c r="BI217" s="54">
        <f t="shared" si="273"/>
        <v>2</v>
      </c>
      <c r="BJ217" s="54">
        <f t="shared" si="273"/>
        <v>0</v>
      </c>
      <c r="BK217" s="54">
        <f t="shared" si="273"/>
        <v>0</v>
      </c>
      <c r="BL217" s="54">
        <v>0</v>
      </c>
      <c r="BM217" s="54">
        <v>0.33333333333333331</v>
      </c>
      <c r="BN217" s="54">
        <f t="shared" ref="BN217:BN218" si="274">AVERAGE(BP217:BR217)</f>
        <v>0</v>
      </c>
      <c r="BO217" s="54">
        <f t="shared" ref="BO217:BO218" si="275">SUM(BS217:BU217)/1</f>
        <v>0</v>
      </c>
      <c r="BP217" s="54">
        <v>0</v>
      </c>
      <c r="BQ217" s="54">
        <v>0</v>
      </c>
      <c r="BR217" s="54">
        <v>0</v>
      </c>
      <c r="BS217" s="54">
        <v>0</v>
      </c>
      <c r="BT217" s="54">
        <v>0</v>
      </c>
      <c r="BU217" s="54">
        <v>0</v>
      </c>
      <c r="BV217" s="54">
        <f t="shared" si="248"/>
        <v>12983.479166666668</v>
      </c>
      <c r="BW217" s="54">
        <f t="shared" si="249"/>
        <v>37392.42</v>
      </c>
      <c r="BX217" s="54">
        <f t="shared" si="250"/>
        <v>56088.63</v>
      </c>
      <c r="BY217" s="54">
        <f t="shared" si="251"/>
        <v>6</v>
      </c>
      <c r="BZ217" s="54">
        <f t="shared" si="252"/>
        <v>9</v>
      </c>
      <c r="CA217" s="54">
        <v>34</v>
      </c>
      <c r="CB217" s="54">
        <f t="shared" si="253"/>
        <v>4</v>
      </c>
      <c r="CC217" s="54">
        <f t="shared" si="254"/>
        <v>2.0833333333333335</v>
      </c>
      <c r="CD217" s="54">
        <v>3</v>
      </c>
      <c r="CE217" s="54">
        <v>0</v>
      </c>
      <c r="CF217" s="54">
        <v>0</v>
      </c>
      <c r="CG217" s="54">
        <v>3</v>
      </c>
      <c r="CH217" s="54">
        <v>4</v>
      </c>
      <c r="CI217" s="54">
        <v>0</v>
      </c>
      <c r="CJ217" s="54">
        <v>0</v>
      </c>
      <c r="CK217" s="54">
        <v>3</v>
      </c>
      <c r="CL217" s="54">
        <v>3</v>
      </c>
      <c r="CM217" s="54">
        <v>3</v>
      </c>
      <c r="CN217" s="54">
        <v>2</v>
      </c>
      <c r="CO217" s="54">
        <v>4</v>
      </c>
    </row>
    <row r="218" spans="1:93">
      <c r="A218" s="3" t="str">
        <f t="shared" si="234"/>
        <v>FJND028Phesgo 15ml</v>
      </c>
      <c r="B218" s="3" t="s">
        <v>548</v>
      </c>
      <c r="C218" s="3" t="s">
        <v>549</v>
      </c>
      <c r="D218" s="3" t="s">
        <v>7</v>
      </c>
      <c r="E218" s="3" t="s">
        <v>76</v>
      </c>
      <c r="F218" s="3" t="s">
        <v>81</v>
      </c>
      <c r="G218" s="3" t="s">
        <v>82</v>
      </c>
      <c r="H218" s="3" t="s">
        <v>81</v>
      </c>
      <c r="I218" s="3" t="s">
        <v>82</v>
      </c>
      <c r="J218" s="3" t="s">
        <v>562</v>
      </c>
      <c r="K218" s="3" t="s">
        <v>541</v>
      </c>
      <c r="L218" s="3"/>
      <c r="M218" s="3" t="s">
        <v>545</v>
      </c>
      <c r="N218" s="3" t="s">
        <v>17</v>
      </c>
      <c r="O218" s="3" t="s">
        <v>19</v>
      </c>
      <c r="P218" s="3">
        <v>8489.27</v>
      </c>
      <c r="Q218" s="54">
        <v>1.1779575864591419E-6</v>
      </c>
      <c r="R218" s="54">
        <v>1.1779575864591419E-6</v>
      </c>
      <c r="S218" s="54">
        <v>1.1779575864591419E-6</v>
      </c>
      <c r="T218" s="54">
        <v>1</v>
      </c>
      <c r="U218" s="54">
        <v>1</v>
      </c>
      <c r="V218" s="54">
        <v>1</v>
      </c>
      <c r="W218" s="54">
        <v>3.5338727593774257E-6</v>
      </c>
      <c r="X218" s="54">
        <v>3</v>
      </c>
      <c r="Y218" s="54">
        <v>3.0000035338727593</v>
      </c>
      <c r="Z218" s="54">
        <v>0</v>
      </c>
      <c r="AA218" s="54">
        <v>0</v>
      </c>
      <c r="AB218" s="54">
        <v>0</v>
      </c>
      <c r="AC218" s="54">
        <v>1</v>
      </c>
      <c r="AD218" s="54">
        <v>0</v>
      </c>
      <c r="AE218" s="54">
        <v>0</v>
      </c>
      <c r="AF218" s="54">
        <f t="shared" si="235"/>
        <v>0</v>
      </c>
      <c r="AG218" s="54">
        <f t="shared" si="236"/>
        <v>1</v>
      </c>
      <c r="AH218" s="54">
        <f t="shared" si="237"/>
        <v>1</v>
      </c>
      <c r="AI218" s="54">
        <v>0.01</v>
      </c>
      <c r="AJ218" s="54">
        <v>0.01</v>
      </c>
      <c r="AK218" s="54">
        <v>0.01</v>
      </c>
      <c r="AL218" s="54">
        <v>8489.27</v>
      </c>
      <c r="AM218" s="54">
        <v>8489.27</v>
      </c>
      <c r="AN218" s="54">
        <v>8489.27</v>
      </c>
      <c r="AO218" s="54">
        <v>0.03</v>
      </c>
      <c r="AP218" s="54">
        <v>25467.81</v>
      </c>
      <c r="AQ218" s="54">
        <v>25467.84</v>
      </c>
      <c r="AR218" s="54">
        <f t="shared" si="238"/>
        <v>0</v>
      </c>
      <c r="AS218" s="54">
        <f t="shared" si="239"/>
        <v>0</v>
      </c>
      <c r="AT218" s="54">
        <f t="shared" si="240"/>
        <v>0</v>
      </c>
      <c r="AU218" s="54">
        <f t="shared" si="241"/>
        <v>8489.27</v>
      </c>
      <c r="AV218" s="54">
        <f t="shared" si="242"/>
        <v>0</v>
      </c>
      <c r="AW218" s="54">
        <f t="shared" si="243"/>
        <v>0</v>
      </c>
      <c r="AX218" s="54">
        <f t="shared" si="244"/>
        <v>0</v>
      </c>
      <c r="AY218" s="54">
        <f t="shared" si="245"/>
        <v>8489.27</v>
      </c>
      <c r="AZ218" s="54">
        <f t="shared" si="246"/>
        <v>8489.27</v>
      </c>
      <c r="BA218" s="54">
        <f t="shared" si="232"/>
        <v>1</v>
      </c>
      <c r="BB218" s="54">
        <f t="shared" si="233"/>
        <v>1</v>
      </c>
      <c r="BC218" s="54">
        <f>SUM(CJ218:CL218)*2</f>
        <v>0</v>
      </c>
      <c r="BD218" s="54">
        <f>SUM(CM218:CO218)*2</f>
        <v>0</v>
      </c>
      <c r="BE218" s="54">
        <f t="shared" si="247"/>
        <v>2</v>
      </c>
      <c r="BF218" s="54">
        <f t="shared" ref="BF218:BK218" si="276">Z218*2</f>
        <v>0</v>
      </c>
      <c r="BG218" s="54">
        <f t="shared" si="276"/>
        <v>0</v>
      </c>
      <c r="BH218" s="54">
        <f t="shared" si="276"/>
        <v>0</v>
      </c>
      <c r="BI218" s="54">
        <f t="shared" si="276"/>
        <v>2</v>
      </c>
      <c r="BJ218" s="54">
        <f t="shared" si="276"/>
        <v>0</v>
      </c>
      <c r="BK218" s="54">
        <f t="shared" si="276"/>
        <v>0</v>
      </c>
      <c r="BL218" s="54">
        <v>0</v>
      </c>
      <c r="BM218" s="54">
        <v>0</v>
      </c>
      <c r="BN218" s="54">
        <f t="shared" si="274"/>
        <v>0</v>
      </c>
      <c r="BO218" s="54">
        <f t="shared" si="275"/>
        <v>1</v>
      </c>
      <c r="BP218" s="54">
        <v>0</v>
      </c>
      <c r="BQ218" s="54">
        <v>0</v>
      </c>
      <c r="BR218" s="54">
        <v>0</v>
      </c>
      <c r="BS218" s="54">
        <v>1</v>
      </c>
      <c r="BT218" s="54">
        <v>0</v>
      </c>
      <c r="BU218" s="54">
        <v>0</v>
      </c>
      <c r="BV218" s="54">
        <f t="shared" si="248"/>
        <v>0</v>
      </c>
      <c r="BW218" s="54">
        <f t="shared" si="249"/>
        <v>0</v>
      </c>
      <c r="BX218" s="54">
        <f t="shared" si="250"/>
        <v>0</v>
      </c>
      <c r="BY218" s="54">
        <f t="shared" si="251"/>
        <v>0</v>
      </c>
      <c r="BZ218" s="54">
        <f t="shared" si="252"/>
        <v>0</v>
      </c>
      <c r="CA218" s="54">
        <v>0</v>
      </c>
      <c r="CB218" s="54">
        <f t="shared" si="253"/>
        <v>0</v>
      </c>
      <c r="CC218" s="54">
        <f t="shared" si="254"/>
        <v>0</v>
      </c>
      <c r="CD218" s="54">
        <v>0</v>
      </c>
      <c r="CE218" s="54">
        <v>0</v>
      </c>
      <c r="CF218" s="54">
        <v>0</v>
      </c>
      <c r="CG218" s="54">
        <v>0</v>
      </c>
      <c r="CH218" s="54">
        <v>0</v>
      </c>
      <c r="CI218" s="54">
        <v>0</v>
      </c>
      <c r="CJ218" s="54">
        <v>0</v>
      </c>
      <c r="CK218" s="54">
        <v>0</v>
      </c>
      <c r="CL218" s="54">
        <v>0</v>
      </c>
      <c r="CM218" s="54">
        <v>0</v>
      </c>
      <c r="CN218" s="54">
        <v>0</v>
      </c>
      <c r="CO218" s="54">
        <v>0</v>
      </c>
    </row>
    <row r="219" spans="1:93">
      <c r="A219" s="3" t="str">
        <f t="shared" si="234"/>
        <v>FJND036Herceptin IV</v>
      </c>
      <c r="B219" s="3" t="s">
        <v>548</v>
      </c>
      <c r="C219" s="3" t="s">
        <v>549</v>
      </c>
      <c r="D219" s="3" t="s">
        <v>7</v>
      </c>
      <c r="E219" s="3" t="s">
        <v>76</v>
      </c>
      <c r="F219" s="3" t="s">
        <v>83</v>
      </c>
      <c r="G219" s="3" t="s">
        <v>84</v>
      </c>
      <c r="H219" s="3" t="s">
        <v>77</v>
      </c>
      <c r="I219" s="3" t="s">
        <v>78</v>
      </c>
      <c r="J219" s="3" t="s">
        <v>563</v>
      </c>
      <c r="K219" s="3" t="s">
        <v>541</v>
      </c>
      <c r="L219" s="3"/>
      <c r="M219" s="3" t="s">
        <v>545</v>
      </c>
      <c r="N219" s="3" t="s">
        <v>11</v>
      </c>
      <c r="O219" s="3" t="s">
        <v>11</v>
      </c>
      <c r="P219" s="3">
        <v>4535.5</v>
      </c>
      <c r="Q219" s="54">
        <v>6.1921273534901422</v>
      </c>
      <c r="R219" s="54">
        <v>4.436071949636804</v>
      </c>
      <c r="S219" s="54">
        <v>4.1265541020061294</v>
      </c>
      <c r="T219" s="54">
        <v>2.9139286128828372</v>
      </c>
      <c r="U219" s="54">
        <v>2.6549925076110714</v>
      </c>
      <c r="V219" s="54">
        <v>4.6220733311582327</v>
      </c>
      <c r="W219" s="54">
        <v>14.754753405133076</v>
      </c>
      <c r="X219" s="54">
        <v>10.190994451652141</v>
      </c>
      <c r="Y219" s="54">
        <v>24.945747856785218</v>
      </c>
      <c r="Z219" s="54">
        <v>14</v>
      </c>
      <c r="AA219" s="54">
        <v>9</v>
      </c>
      <c r="AB219" s="54">
        <v>1</v>
      </c>
      <c r="AC219" s="54">
        <v>2</v>
      </c>
      <c r="AD219" s="54">
        <v>0</v>
      </c>
      <c r="AE219" s="54">
        <v>0</v>
      </c>
      <c r="AF219" s="54">
        <f t="shared" si="235"/>
        <v>24</v>
      </c>
      <c r="AG219" s="54">
        <f t="shared" si="236"/>
        <v>2</v>
      </c>
      <c r="AH219" s="54">
        <f t="shared" si="237"/>
        <v>26</v>
      </c>
      <c r="AI219" s="54">
        <v>28084.393611754538</v>
      </c>
      <c r="AJ219" s="54">
        <v>20119.804327577727</v>
      </c>
      <c r="AK219" s="54">
        <v>18715.986129648798</v>
      </c>
      <c r="AL219" s="54">
        <v>13216.123223730108</v>
      </c>
      <c r="AM219" s="54">
        <v>12041.718518270014</v>
      </c>
      <c r="AN219" s="54">
        <v>20963.413593468162</v>
      </c>
      <c r="AO219" s="54">
        <v>66920.184068981063</v>
      </c>
      <c r="AP219" s="54">
        <v>46221.255335468282</v>
      </c>
      <c r="AQ219" s="54">
        <v>113141.43940444934</v>
      </c>
      <c r="AR219" s="54">
        <f t="shared" si="238"/>
        <v>63497</v>
      </c>
      <c r="AS219" s="54">
        <f t="shared" si="239"/>
        <v>40819.5</v>
      </c>
      <c r="AT219" s="54">
        <f t="shared" si="240"/>
        <v>4535.5</v>
      </c>
      <c r="AU219" s="54">
        <f t="shared" si="241"/>
        <v>9071</v>
      </c>
      <c r="AV219" s="54">
        <f t="shared" si="242"/>
        <v>0</v>
      </c>
      <c r="AW219" s="54">
        <f t="shared" si="243"/>
        <v>0</v>
      </c>
      <c r="AX219" s="54">
        <f t="shared" si="244"/>
        <v>108852</v>
      </c>
      <c r="AY219" s="54">
        <f t="shared" si="245"/>
        <v>9071</v>
      </c>
      <c r="AZ219" s="54">
        <f t="shared" si="246"/>
        <v>117923</v>
      </c>
      <c r="BA219" s="54">
        <f t="shared" si="232"/>
        <v>2.9139286128828372</v>
      </c>
      <c r="BB219" s="54">
        <f t="shared" si="233"/>
        <v>2</v>
      </c>
      <c r="BC219" s="54"/>
      <c r="BD219" s="54"/>
      <c r="BE219" s="54">
        <f t="shared" si="247"/>
        <v>0</v>
      </c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>
        <f t="shared" si="248"/>
        <v>40819.5</v>
      </c>
      <c r="BW219" s="54">
        <f t="shared" si="249"/>
        <v>213168.5</v>
      </c>
      <c r="BX219" s="54">
        <f t="shared" si="250"/>
        <v>40819.5</v>
      </c>
      <c r="BY219" s="54">
        <f t="shared" si="251"/>
        <v>47</v>
      </c>
      <c r="BZ219" s="54">
        <f t="shared" si="252"/>
        <v>9</v>
      </c>
      <c r="CA219" s="54">
        <v>0</v>
      </c>
      <c r="CB219" s="54">
        <f t="shared" si="253"/>
        <v>24</v>
      </c>
      <c r="CC219" s="54">
        <f t="shared" si="254"/>
        <v>9</v>
      </c>
      <c r="CD219" s="54">
        <v>24</v>
      </c>
      <c r="CE219" s="54">
        <v>0</v>
      </c>
      <c r="CF219" s="54">
        <v>12</v>
      </c>
      <c r="CG219" s="54">
        <v>12</v>
      </c>
      <c r="CH219" s="54">
        <v>0</v>
      </c>
      <c r="CI219" s="54">
        <v>4</v>
      </c>
      <c r="CJ219" s="54">
        <v>4</v>
      </c>
      <c r="CK219" s="54">
        <v>13</v>
      </c>
      <c r="CL219" s="54">
        <v>30</v>
      </c>
      <c r="CM219" s="54">
        <v>2</v>
      </c>
      <c r="CN219" s="54">
        <v>3</v>
      </c>
      <c r="CO219" s="54">
        <v>4</v>
      </c>
    </row>
    <row r="220" spans="1:93">
      <c r="A220" s="3" t="str">
        <f t="shared" si="234"/>
        <v>FJND036Herceptin SC</v>
      </c>
      <c r="B220" s="3" t="s">
        <v>548</v>
      </c>
      <c r="C220" s="3" t="s">
        <v>549</v>
      </c>
      <c r="D220" s="3" t="s">
        <v>7</v>
      </c>
      <c r="E220" s="3" t="s">
        <v>76</v>
      </c>
      <c r="F220" s="3" t="s">
        <v>83</v>
      </c>
      <c r="G220" s="3" t="s">
        <v>84</v>
      </c>
      <c r="H220" s="3" t="s">
        <v>77</v>
      </c>
      <c r="I220" s="3" t="s">
        <v>78</v>
      </c>
      <c r="J220" s="3" t="s">
        <v>563</v>
      </c>
      <c r="K220" s="3" t="s">
        <v>541</v>
      </c>
      <c r="L220" s="3"/>
      <c r="M220" s="3" t="s">
        <v>545</v>
      </c>
      <c r="N220" s="3" t="s">
        <v>12</v>
      </c>
      <c r="O220" s="3" t="s">
        <v>12</v>
      </c>
      <c r="P220" s="3">
        <v>3444.49</v>
      </c>
      <c r="Q220" s="54">
        <v>1.2869445629604544E-7</v>
      </c>
      <c r="R220" s="54">
        <v>1.1923834167284972E-7</v>
      </c>
      <c r="S220" s="54">
        <v>1.8086442832285226E-7</v>
      </c>
      <c r="T220" s="54">
        <v>1.8512626147397511E-7</v>
      </c>
      <c r="U220" s="54">
        <v>1.6668434004097236E-7</v>
      </c>
      <c r="V220" s="54">
        <v>2.193921721933052E-7</v>
      </c>
      <c r="W220" s="54">
        <v>4.2879722629174739E-7</v>
      </c>
      <c r="X220" s="54">
        <v>5.7120277370825267E-7</v>
      </c>
      <c r="Y220" s="54">
        <v>1.0000000000000002E-6</v>
      </c>
      <c r="Z220" s="54">
        <v>0</v>
      </c>
      <c r="AA220" s="54">
        <v>0</v>
      </c>
      <c r="AB220" s="54">
        <v>0</v>
      </c>
      <c r="AC220" s="54">
        <v>0</v>
      </c>
      <c r="AD220" s="54">
        <v>0</v>
      </c>
      <c r="AE220" s="54">
        <v>0</v>
      </c>
      <c r="AF220" s="54">
        <f t="shared" si="235"/>
        <v>0</v>
      </c>
      <c r="AG220" s="54">
        <f t="shared" si="236"/>
        <v>0</v>
      </c>
      <c r="AH220" s="54">
        <f t="shared" si="237"/>
        <v>0</v>
      </c>
      <c r="AI220" s="54">
        <v>4.4328676776716558E-4</v>
      </c>
      <c r="AJ220" s="54">
        <v>4.1071527550871412E-4</v>
      </c>
      <c r="AK220" s="54">
        <v>6.2298571471378138E-4</v>
      </c>
      <c r="AL220" s="54">
        <v>6.3766555638449256E-4</v>
      </c>
      <c r="AM220" s="54">
        <v>5.7414254242772885E-4</v>
      </c>
      <c r="AN220" s="54">
        <v>7.5569414319811776E-4</v>
      </c>
      <c r="AO220" s="54">
        <v>1.476987757989661E-3</v>
      </c>
      <c r="AP220" s="54">
        <v>1.9675022420103392E-3</v>
      </c>
      <c r="AQ220" s="54">
        <v>3.4444900000000001E-3</v>
      </c>
      <c r="AR220" s="54">
        <f t="shared" si="238"/>
        <v>0</v>
      </c>
      <c r="AS220" s="54">
        <f t="shared" si="239"/>
        <v>0</v>
      </c>
      <c r="AT220" s="54">
        <f t="shared" si="240"/>
        <v>0</v>
      </c>
      <c r="AU220" s="54">
        <f t="shared" si="241"/>
        <v>0</v>
      </c>
      <c r="AV220" s="54">
        <f t="shared" si="242"/>
        <v>0</v>
      </c>
      <c r="AW220" s="54">
        <f t="shared" si="243"/>
        <v>0</v>
      </c>
      <c r="AX220" s="54">
        <f t="shared" si="244"/>
        <v>0</v>
      </c>
      <c r="AY220" s="54">
        <f t="shared" si="245"/>
        <v>0</v>
      </c>
      <c r="AZ220" s="54">
        <f t="shared" si="246"/>
        <v>0</v>
      </c>
      <c r="BA220" s="54">
        <f t="shared" si="232"/>
        <v>1.8512626147397511E-7</v>
      </c>
      <c r="BB220" s="54">
        <f t="shared" si="233"/>
        <v>0</v>
      </c>
      <c r="BC220" s="54"/>
      <c r="BD220" s="54"/>
      <c r="BE220" s="54">
        <f t="shared" si="247"/>
        <v>0</v>
      </c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>
        <f t="shared" si="248"/>
        <v>0</v>
      </c>
      <c r="BW220" s="54">
        <f t="shared" si="249"/>
        <v>0</v>
      </c>
      <c r="BX220" s="54">
        <f t="shared" si="250"/>
        <v>0</v>
      </c>
      <c r="BY220" s="54">
        <f t="shared" si="251"/>
        <v>0</v>
      </c>
      <c r="BZ220" s="54">
        <f t="shared" si="252"/>
        <v>0</v>
      </c>
      <c r="CA220" s="54">
        <v>0</v>
      </c>
      <c r="CB220" s="54">
        <f t="shared" si="253"/>
        <v>0</v>
      </c>
      <c r="CC220" s="54">
        <f t="shared" si="254"/>
        <v>0</v>
      </c>
      <c r="CD220" s="54">
        <v>0</v>
      </c>
      <c r="CE220" s="54">
        <v>0</v>
      </c>
      <c r="CF220" s="54">
        <v>0</v>
      </c>
      <c r="CG220" s="54">
        <v>0</v>
      </c>
      <c r="CH220" s="54">
        <v>0</v>
      </c>
      <c r="CI220" s="54">
        <v>0</v>
      </c>
      <c r="CJ220" s="54">
        <v>0</v>
      </c>
      <c r="CK220" s="54">
        <v>0</v>
      </c>
      <c r="CL220" s="54">
        <v>0</v>
      </c>
      <c r="CM220" s="54">
        <v>0</v>
      </c>
      <c r="CN220" s="54">
        <v>0</v>
      </c>
      <c r="CO220" s="54">
        <v>0</v>
      </c>
    </row>
    <row r="221" spans="1:93">
      <c r="A221" s="3" t="str">
        <f t="shared" si="234"/>
        <v>FJND036Itovebi 3mg</v>
      </c>
      <c r="B221" s="3" t="s">
        <v>548</v>
      </c>
      <c r="C221" s="3" t="s">
        <v>549</v>
      </c>
      <c r="D221" s="3" t="s">
        <v>7</v>
      </c>
      <c r="E221" s="3" t="s">
        <v>76</v>
      </c>
      <c r="F221" s="3" t="s">
        <v>83</v>
      </c>
      <c r="G221" s="3" t="s">
        <v>84</v>
      </c>
      <c r="H221" s="3" t="s">
        <v>77</v>
      </c>
      <c r="I221" s="3" t="s">
        <v>78</v>
      </c>
      <c r="J221" s="3" t="s">
        <v>563</v>
      </c>
      <c r="K221" s="3" t="s">
        <v>541</v>
      </c>
      <c r="L221" s="3"/>
      <c r="M221" s="3" t="s">
        <v>545</v>
      </c>
      <c r="N221" s="3" t="s">
        <v>13</v>
      </c>
      <c r="O221" s="3" t="s">
        <v>14</v>
      </c>
      <c r="P221" s="3">
        <v>3566.02</v>
      </c>
      <c r="Q221" s="54">
        <v>7.5423782997919166E-8</v>
      </c>
      <c r="R221" s="54">
        <v>8.6118364644595899E-8</v>
      </c>
      <c r="S221" s="54">
        <v>1.7430625086372233E-7</v>
      </c>
      <c r="T221" s="54">
        <v>1.7644957539816278E-7</v>
      </c>
      <c r="U221" s="54">
        <v>2.1451535630448561E-7</v>
      </c>
      <c r="V221" s="54">
        <v>2.7318666979111423E-7</v>
      </c>
      <c r="W221" s="54">
        <v>3.3584839850623739E-7</v>
      </c>
      <c r="X221" s="54">
        <v>6.6415160149376262E-7</v>
      </c>
      <c r="Y221" s="54">
        <v>9.9999999999999995E-7</v>
      </c>
      <c r="Z221" s="54">
        <v>0</v>
      </c>
      <c r="AA221" s="54">
        <v>0</v>
      </c>
      <c r="AB221" s="54">
        <v>0</v>
      </c>
      <c r="AC221" s="54">
        <v>0</v>
      </c>
      <c r="AD221" s="54">
        <v>0</v>
      </c>
      <c r="AE221" s="54">
        <v>0</v>
      </c>
      <c r="AF221" s="54">
        <f t="shared" si="235"/>
        <v>0</v>
      </c>
      <c r="AG221" s="54">
        <f t="shared" si="236"/>
        <v>0</v>
      </c>
      <c r="AH221" s="54">
        <f t="shared" si="237"/>
        <v>0</v>
      </c>
      <c r="AI221" s="54">
        <v>2.6896271864623972E-4</v>
      </c>
      <c r="AJ221" s="54">
        <v>3.0709981068992184E-4</v>
      </c>
      <c r="AK221" s="54">
        <v>6.2157957670505104E-4</v>
      </c>
      <c r="AL221" s="54">
        <v>6.2922271486135634E-4</v>
      </c>
      <c r="AM221" s="54">
        <v>7.6496605088892172E-4</v>
      </c>
      <c r="AN221" s="54">
        <v>9.74189128208509E-4</v>
      </c>
      <c r="AO221" s="54">
        <v>1.1976421060412126E-3</v>
      </c>
      <c r="AP221" s="54">
        <v>2.3683778939587868E-3</v>
      </c>
      <c r="AQ221" s="54">
        <v>3.5660199999999996E-3</v>
      </c>
      <c r="AR221" s="54">
        <f t="shared" si="238"/>
        <v>0</v>
      </c>
      <c r="AS221" s="54">
        <f t="shared" si="239"/>
        <v>0</v>
      </c>
      <c r="AT221" s="54">
        <f t="shared" si="240"/>
        <v>0</v>
      </c>
      <c r="AU221" s="54">
        <f t="shared" si="241"/>
        <v>0</v>
      </c>
      <c r="AV221" s="54">
        <f t="shared" si="242"/>
        <v>0</v>
      </c>
      <c r="AW221" s="54">
        <f t="shared" si="243"/>
        <v>0</v>
      </c>
      <c r="AX221" s="54">
        <f t="shared" si="244"/>
        <v>0</v>
      </c>
      <c r="AY221" s="54">
        <f t="shared" si="245"/>
        <v>0</v>
      </c>
      <c r="AZ221" s="54">
        <f t="shared" si="246"/>
        <v>0</v>
      </c>
      <c r="BA221" s="54">
        <f t="shared" si="232"/>
        <v>1.7644957539816278E-7</v>
      </c>
      <c r="BB221" s="54">
        <f t="shared" si="233"/>
        <v>0</v>
      </c>
      <c r="BC221" s="54"/>
      <c r="BD221" s="54"/>
      <c r="BE221" s="54">
        <f t="shared" si="247"/>
        <v>0</v>
      </c>
      <c r="BF221" s="54"/>
      <c r="BG221" s="54"/>
      <c r="BH221" s="54"/>
      <c r="BI221" s="54"/>
      <c r="BJ221" s="54"/>
      <c r="BK221" s="54"/>
      <c r="BL221" s="54">
        <v>0</v>
      </c>
      <c r="BM221" s="54">
        <v>0</v>
      </c>
      <c r="BN221" s="54">
        <f t="shared" ref="BN221:BN222" si="277">AVERAGE(BP221:BR221)</f>
        <v>0</v>
      </c>
      <c r="BO221" s="54">
        <f t="shared" ref="BO221:BO222" si="278">SUM(BS221:BU221)/1</f>
        <v>0</v>
      </c>
      <c r="BP221" s="54">
        <v>0</v>
      </c>
      <c r="BQ221" s="54">
        <v>0</v>
      </c>
      <c r="BR221" s="54">
        <v>0</v>
      </c>
      <c r="BS221" s="54">
        <v>0</v>
      </c>
      <c r="BT221" s="54">
        <v>0</v>
      </c>
      <c r="BU221" s="54">
        <v>0</v>
      </c>
      <c r="BV221" s="54">
        <f t="shared" si="248"/>
        <v>0</v>
      </c>
      <c r="BW221" s="54">
        <f t="shared" si="249"/>
        <v>0</v>
      </c>
      <c r="BX221" s="54">
        <f t="shared" si="250"/>
        <v>0</v>
      </c>
      <c r="BY221" s="54">
        <f t="shared" si="251"/>
        <v>0</v>
      </c>
      <c r="BZ221" s="54">
        <f t="shared" si="252"/>
        <v>0</v>
      </c>
      <c r="CA221" s="54">
        <v>0</v>
      </c>
      <c r="CB221" s="54">
        <f t="shared" si="253"/>
        <v>0</v>
      </c>
      <c r="CC221" s="54">
        <f t="shared" si="254"/>
        <v>0</v>
      </c>
      <c r="CD221" s="54">
        <v>0</v>
      </c>
      <c r="CE221" s="54">
        <v>0</v>
      </c>
      <c r="CF221" s="54">
        <v>0</v>
      </c>
      <c r="CG221" s="54">
        <v>0</v>
      </c>
      <c r="CH221" s="54">
        <v>0</v>
      </c>
      <c r="CI221" s="54">
        <v>0</v>
      </c>
      <c r="CJ221" s="54">
        <v>0</v>
      </c>
      <c r="CK221" s="54">
        <v>0</v>
      </c>
      <c r="CL221" s="54">
        <v>0</v>
      </c>
      <c r="CM221" s="54">
        <v>0</v>
      </c>
      <c r="CN221" s="54">
        <v>0</v>
      </c>
      <c r="CO221" s="54">
        <v>0</v>
      </c>
    </row>
    <row r="222" spans="1:93">
      <c r="A222" s="3" t="str">
        <f t="shared" si="234"/>
        <v>FJND036Itovebi 9mg</v>
      </c>
      <c r="B222" s="3" t="s">
        <v>548</v>
      </c>
      <c r="C222" s="3" t="s">
        <v>549</v>
      </c>
      <c r="D222" s="3" t="s">
        <v>7</v>
      </c>
      <c r="E222" s="3" t="s">
        <v>76</v>
      </c>
      <c r="F222" s="3" t="s">
        <v>83</v>
      </c>
      <c r="G222" s="3" t="s">
        <v>84</v>
      </c>
      <c r="H222" s="3" t="s">
        <v>77</v>
      </c>
      <c r="I222" s="3" t="s">
        <v>78</v>
      </c>
      <c r="J222" s="3" t="s">
        <v>563</v>
      </c>
      <c r="K222" s="3" t="s">
        <v>541</v>
      </c>
      <c r="L222" s="3"/>
      <c r="M222" s="3" t="s">
        <v>545</v>
      </c>
      <c r="N222" s="3" t="s">
        <v>13</v>
      </c>
      <c r="O222" s="3" t="s">
        <v>15</v>
      </c>
      <c r="P222" s="3">
        <v>10698.05</v>
      </c>
      <c r="Q222" s="54"/>
      <c r="R222" s="54"/>
      <c r="S222" s="54"/>
      <c r="T222" s="54"/>
      <c r="U222" s="54"/>
      <c r="V222" s="54"/>
      <c r="W222" s="54">
        <v>0</v>
      </c>
      <c r="X222" s="54">
        <v>0</v>
      </c>
      <c r="Y222" s="54">
        <v>0</v>
      </c>
      <c r="Z222" s="54">
        <v>0</v>
      </c>
      <c r="AA222" s="54">
        <v>0</v>
      </c>
      <c r="AB222" s="54">
        <v>0</v>
      </c>
      <c r="AC222" s="54">
        <v>0</v>
      </c>
      <c r="AD222" s="54">
        <v>0</v>
      </c>
      <c r="AE222" s="54">
        <v>0</v>
      </c>
      <c r="AF222" s="54">
        <f t="shared" si="235"/>
        <v>0</v>
      </c>
      <c r="AG222" s="54">
        <f t="shared" si="236"/>
        <v>0</v>
      </c>
      <c r="AH222" s="54">
        <f t="shared" si="237"/>
        <v>0</v>
      </c>
      <c r="AI222" s="54"/>
      <c r="AJ222" s="54"/>
      <c r="AK222" s="54"/>
      <c r="AL222" s="54"/>
      <c r="AM222" s="54"/>
      <c r="AN222" s="54"/>
      <c r="AO222" s="54">
        <v>0</v>
      </c>
      <c r="AP222" s="54">
        <v>0</v>
      </c>
      <c r="AQ222" s="54">
        <v>0</v>
      </c>
      <c r="AR222" s="54">
        <f t="shared" si="238"/>
        <v>0</v>
      </c>
      <c r="AS222" s="54">
        <f t="shared" si="239"/>
        <v>0</v>
      </c>
      <c r="AT222" s="54">
        <f t="shared" si="240"/>
        <v>0</v>
      </c>
      <c r="AU222" s="54">
        <f t="shared" si="241"/>
        <v>0</v>
      </c>
      <c r="AV222" s="54">
        <f t="shared" si="242"/>
        <v>0</v>
      </c>
      <c r="AW222" s="54">
        <f t="shared" si="243"/>
        <v>0</v>
      </c>
      <c r="AX222" s="54">
        <f t="shared" si="244"/>
        <v>0</v>
      </c>
      <c r="AY222" s="54">
        <f t="shared" si="245"/>
        <v>0</v>
      </c>
      <c r="AZ222" s="54">
        <f t="shared" si="246"/>
        <v>0</v>
      </c>
      <c r="BA222" s="54">
        <f t="shared" si="232"/>
        <v>0</v>
      </c>
      <c r="BB222" s="54">
        <f t="shared" si="233"/>
        <v>0</v>
      </c>
      <c r="BC222" s="54"/>
      <c r="BD222" s="54"/>
      <c r="BE222" s="54">
        <f t="shared" si="247"/>
        <v>0</v>
      </c>
      <c r="BF222" s="54"/>
      <c r="BG222" s="54"/>
      <c r="BH222" s="54"/>
      <c r="BI222" s="54"/>
      <c r="BJ222" s="54"/>
      <c r="BK222" s="54"/>
      <c r="BL222" s="54">
        <v>0</v>
      </c>
      <c r="BM222" s="54">
        <v>0</v>
      </c>
      <c r="BN222" s="54">
        <f t="shared" si="277"/>
        <v>0</v>
      </c>
      <c r="BO222" s="54">
        <f t="shared" si="278"/>
        <v>0</v>
      </c>
      <c r="BP222" s="54">
        <v>0</v>
      </c>
      <c r="BQ222" s="54">
        <v>0</v>
      </c>
      <c r="BR222" s="54">
        <v>0</v>
      </c>
      <c r="BS222" s="54">
        <v>0</v>
      </c>
      <c r="BT222" s="54">
        <v>0</v>
      </c>
      <c r="BU222" s="54">
        <v>0</v>
      </c>
      <c r="BV222" s="54">
        <f t="shared" si="248"/>
        <v>0</v>
      </c>
      <c r="BW222" s="54">
        <f t="shared" si="249"/>
        <v>0</v>
      </c>
      <c r="BX222" s="54">
        <f t="shared" si="250"/>
        <v>0</v>
      </c>
      <c r="BY222" s="54">
        <f t="shared" si="251"/>
        <v>0</v>
      </c>
      <c r="BZ222" s="54">
        <f t="shared" si="252"/>
        <v>0</v>
      </c>
      <c r="CA222" s="54">
        <v>0</v>
      </c>
      <c r="CB222" s="54">
        <f t="shared" si="253"/>
        <v>0</v>
      </c>
      <c r="CC222" s="54">
        <f t="shared" si="254"/>
        <v>0</v>
      </c>
      <c r="CD222" s="54">
        <v>0</v>
      </c>
      <c r="CE222" s="54">
        <v>0</v>
      </c>
      <c r="CF222" s="54">
        <v>0</v>
      </c>
      <c r="CG222" s="54">
        <v>0</v>
      </c>
      <c r="CH222" s="54">
        <v>0</v>
      </c>
      <c r="CI222" s="54">
        <v>0</v>
      </c>
      <c r="CJ222" s="54">
        <v>0</v>
      </c>
      <c r="CK222" s="54">
        <v>0</v>
      </c>
      <c r="CL222" s="54">
        <v>0</v>
      </c>
      <c r="CM222" s="54">
        <v>0</v>
      </c>
      <c r="CN222" s="54">
        <v>0</v>
      </c>
      <c r="CO222" s="54">
        <v>0</v>
      </c>
    </row>
    <row r="223" spans="1:93">
      <c r="A223" s="3" t="str">
        <f t="shared" si="234"/>
        <v>FJND036Perjeta</v>
      </c>
      <c r="B223" s="3" t="s">
        <v>548</v>
      </c>
      <c r="C223" s="3" t="s">
        <v>549</v>
      </c>
      <c r="D223" s="3" t="s">
        <v>7</v>
      </c>
      <c r="E223" s="3" t="s">
        <v>76</v>
      </c>
      <c r="F223" s="3" t="s">
        <v>83</v>
      </c>
      <c r="G223" s="3" t="s">
        <v>84</v>
      </c>
      <c r="H223" s="3" t="s">
        <v>77</v>
      </c>
      <c r="I223" s="3" t="s">
        <v>78</v>
      </c>
      <c r="J223" s="3" t="s">
        <v>563</v>
      </c>
      <c r="K223" s="3" t="s">
        <v>541</v>
      </c>
      <c r="L223" s="3"/>
      <c r="M223" s="3" t="s">
        <v>545</v>
      </c>
      <c r="N223" s="3" t="s">
        <v>16</v>
      </c>
      <c r="O223" s="3" t="s">
        <v>16</v>
      </c>
      <c r="P223" s="3">
        <v>3985.87</v>
      </c>
      <c r="Q223" s="54">
        <v>7.0590999665474632</v>
      </c>
      <c r="R223" s="54">
        <v>5.9629277758509511</v>
      </c>
      <c r="S223" s="54">
        <v>9.0504772883964009</v>
      </c>
      <c r="T223" s="54">
        <v>5.4689399629848685</v>
      </c>
      <c r="U223" s="54">
        <v>6.6378188559031894</v>
      </c>
      <c r="V223" s="54">
        <v>7.6179393056444393</v>
      </c>
      <c r="W223" s="54">
        <v>22.072505030794815</v>
      </c>
      <c r="X223" s="54">
        <v>19.724698124532495</v>
      </c>
      <c r="Y223" s="54">
        <v>41.79720315532731</v>
      </c>
      <c r="Z223" s="54">
        <v>14</v>
      </c>
      <c r="AA223" s="54">
        <v>23</v>
      </c>
      <c r="AB223" s="54">
        <v>0</v>
      </c>
      <c r="AC223" s="54">
        <v>0</v>
      </c>
      <c r="AD223" s="54">
        <v>0</v>
      </c>
      <c r="AE223" s="54">
        <v>0</v>
      </c>
      <c r="AF223" s="54">
        <f t="shared" si="235"/>
        <v>37</v>
      </c>
      <c r="AG223" s="54">
        <f t="shared" si="236"/>
        <v>0</v>
      </c>
      <c r="AH223" s="54">
        <f t="shared" si="237"/>
        <v>37</v>
      </c>
      <c r="AI223" s="54">
        <v>28136.654783662536</v>
      </c>
      <c r="AJ223" s="54">
        <v>23767.454933931032</v>
      </c>
      <c r="AK223" s="54">
        <v>36074.02590950056</v>
      </c>
      <c r="AL223" s="54">
        <v>21798.483730262498</v>
      </c>
      <c r="AM223" s="54">
        <v>26457.483043178847</v>
      </c>
      <c r="AN223" s="54">
        <v>30364.115740189001</v>
      </c>
      <c r="AO223" s="54">
        <v>87978.135627094132</v>
      </c>
      <c r="AP223" s="54">
        <v>78620.082513630347</v>
      </c>
      <c r="AQ223" s="54">
        <v>166598.21814072446</v>
      </c>
      <c r="AR223" s="54">
        <f t="shared" si="238"/>
        <v>55802.18</v>
      </c>
      <c r="AS223" s="54">
        <f t="shared" si="239"/>
        <v>91675.01</v>
      </c>
      <c r="AT223" s="54">
        <f t="shared" si="240"/>
        <v>0</v>
      </c>
      <c r="AU223" s="54">
        <f t="shared" si="241"/>
        <v>0</v>
      </c>
      <c r="AV223" s="54">
        <f t="shared" si="242"/>
        <v>0</v>
      </c>
      <c r="AW223" s="54">
        <f t="shared" si="243"/>
        <v>0</v>
      </c>
      <c r="AX223" s="54">
        <f t="shared" si="244"/>
        <v>147477.19</v>
      </c>
      <c r="AY223" s="54">
        <f t="shared" si="245"/>
        <v>0</v>
      </c>
      <c r="AZ223" s="54">
        <f t="shared" si="246"/>
        <v>147477.19</v>
      </c>
      <c r="BA223" s="54">
        <f t="shared" si="232"/>
        <v>5.4689399629848685</v>
      </c>
      <c r="BB223" s="54">
        <f t="shared" si="233"/>
        <v>0</v>
      </c>
      <c r="BC223" s="54"/>
      <c r="BD223" s="54"/>
      <c r="BE223" s="54">
        <f t="shared" si="247"/>
        <v>0</v>
      </c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>
        <f t="shared" si="248"/>
        <v>57462.95916666666</v>
      </c>
      <c r="BW223" s="54">
        <f t="shared" si="249"/>
        <v>159434.79999999999</v>
      </c>
      <c r="BX223" s="54">
        <f t="shared" si="250"/>
        <v>135519.57999999999</v>
      </c>
      <c r="BY223" s="54">
        <f t="shared" si="251"/>
        <v>40</v>
      </c>
      <c r="BZ223" s="54">
        <f t="shared" si="252"/>
        <v>34</v>
      </c>
      <c r="CA223" s="54">
        <v>0</v>
      </c>
      <c r="CB223" s="54">
        <f t="shared" si="253"/>
        <v>24</v>
      </c>
      <c r="CC223" s="54">
        <f t="shared" si="254"/>
        <v>14.416666666666666</v>
      </c>
      <c r="CD223" s="54">
        <v>24</v>
      </c>
      <c r="CE223" s="54">
        <v>12</v>
      </c>
      <c r="CF223" s="54">
        <v>12</v>
      </c>
      <c r="CG223" s="54">
        <v>24</v>
      </c>
      <c r="CH223" s="54">
        <v>12</v>
      </c>
      <c r="CI223" s="54">
        <v>15</v>
      </c>
      <c r="CJ223" s="54">
        <v>16</v>
      </c>
      <c r="CK223" s="54">
        <v>14</v>
      </c>
      <c r="CL223" s="54">
        <v>10</v>
      </c>
      <c r="CM223" s="54">
        <v>15</v>
      </c>
      <c r="CN223" s="54">
        <v>0</v>
      </c>
      <c r="CO223" s="54">
        <v>19</v>
      </c>
    </row>
    <row r="224" spans="1:93">
      <c r="A224" s="3" t="str">
        <f t="shared" si="234"/>
        <v>FJND036Phesgo 10ml</v>
      </c>
      <c r="B224" s="3" t="s">
        <v>548</v>
      </c>
      <c r="C224" s="3" t="s">
        <v>549</v>
      </c>
      <c r="D224" s="3" t="s">
        <v>7</v>
      </c>
      <c r="E224" s="3" t="s">
        <v>76</v>
      </c>
      <c r="F224" s="3" t="s">
        <v>83</v>
      </c>
      <c r="G224" s="3" t="s">
        <v>84</v>
      </c>
      <c r="H224" s="3" t="s">
        <v>77</v>
      </c>
      <c r="I224" s="3" t="s">
        <v>78</v>
      </c>
      <c r="J224" s="3" t="s">
        <v>563</v>
      </c>
      <c r="K224" s="3" t="s">
        <v>541</v>
      </c>
      <c r="L224" s="3"/>
      <c r="M224" s="3" t="s">
        <v>545</v>
      </c>
      <c r="N224" s="3" t="s">
        <v>17</v>
      </c>
      <c r="O224" s="3" t="s">
        <v>18</v>
      </c>
      <c r="P224" s="3">
        <v>6232.07</v>
      </c>
      <c r="Q224" s="54">
        <v>0.66435068692424826</v>
      </c>
      <c r="R224" s="54">
        <v>0.6141652555234457</v>
      </c>
      <c r="S224" s="54">
        <v>0.91047491232447653</v>
      </c>
      <c r="T224" s="54">
        <v>0.79781334122370262</v>
      </c>
      <c r="U224" s="54">
        <v>0.73201704052425598</v>
      </c>
      <c r="V224" s="54">
        <v>0.95364290002358776</v>
      </c>
      <c r="W224" s="54">
        <v>2.1889908547721704</v>
      </c>
      <c r="X224" s="54">
        <v>2.4834732817715466</v>
      </c>
      <c r="Y224" s="54">
        <v>4.6724641365437165</v>
      </c>
      <c r="Z224" s="54">
        <v>0</v>
      </c>
      <c r="AA224" s="54">
        <v>0</v>
      </c>
      <c r="AB224" s="54">
        <v>0</v>
      </c>
      <c r="AC224" s="54">
        <v>0</v>
      </c>
      <c r="AD224" s="54">
        <v>0</v>
      </c>
      <c r="AE224" s="54">
        <v>0</v>
      </c>
      <c r="AF224" s="54">
        <f t="shared" si="235"/>
        <v>0</v>
      </c>
      <c r="AG224" s="54">
        <f t="shared" si="236"/>
        <v>0</v>
      </c>
      <c r="AH224" s="54">
        <f t="shared" si="237"/>
        <v>0</v>
      </c>
      <c r="AI224" s="54">
        <v>4140.2799854599998</v>
      </c>
      <c r="AJ224" s="54">
        <v>3827.5208639900002</v>
      </c>
      <c r="AK224" s="54">
        <v>5674.1433868499998</v>
      </c>
      <c r="AL224" s="54">
        <v>4972.0285894400004</v>
      </c>
      <c r="AM224" s="54">
        <v>4561.9814377399998</v>
      </c>
      <c r="AN224" s="54">
        <v>5943.1693079500001</v>
      </c>
      <c r="AO224" s="54">
        <v>13641.9442363</v>
      </c>
      <c r="AP224" s="54">
        <v>15477.17933513</v>
      </c>
      <c r="AQ224" s="54">
        <v>29119.123571429998</v>
      </c>
      <c r="AR224" s="54">
        <f t="shared" si="238"/>
        <v>0</v>
      </c>
      <c r="AS224" s="54">
        <f t="shared" si="239"/>
        <v>0</v>
      </c>
      <c r="AT224" s="54">
        <f t="shared" si="240"/>
        <v>0</v>
      </c>
      <c r="AU224" s="54">
        <f t="shared" si="241"/>
        <v>0</v>
      </c>
      <c r="AV224" s="54">
        <f t="shared" si="242"/>
        <v>0</v>
      </c>
      <c r="AW224" s="54">
        <f t="shared" si="243"/>
        <v>0</v>
      </c>
      <c r="AX224" s="54">
        <f t="shared" si="244"/>
        <v>0</v>
      </c>
      <c r="AY224" s="54">
        <f t="shared" si="245"/>
        <v>0</v>
      </c>
      <c r="AZ224" s="54">
        <f t="shared" si="246"/>
        <v>0</v>
      </c>
      <c r="BA224" s="54">
        <f t="shared" si="232"/>
        <v>0.79781334122370262</v>
      </c>
      <c r="BB224" s="54">
        <f t="shared" si="233"/>
        <v>0</v>
      </c>
      <c r="BC224" s="54">
        <f>SUM(CJ224:CL224)</f>
        <v>0</v>
      </c>
      <c r="BD224" s="54">
        <f>SUM(CM224:CO224)</f>
        <v>0</v>
      </c>
      <c r="BE224" s="54">
        <f t="shared" si="247"/>
        <v>0</v>
      </c>
      <c r="BF224" s="54">
        <f t="shared" ref="BF224:BK224" si="279">Z224</f>
        <v>0</v>
      </c>
      <c r="BG224" s="54">
        <f t="shared" si="279"/>
        <v>0</v>
      </c>
      <c r="BH224" s="54">
        <f t="shared" si="279"/>
        <v>0</v>
      </c>
      <c r="BI224" s="54">
        <f t="shared" si="279"/>
        <v>0</v>
      </c>
      <c r="BJ224" s="54">
        <f t="shared" si="279"/>
        <v>0</v>
      </c>
      <c r="BK224" s="54">
        <f t="shared" si="279"/>
        <v>0</v>
      </c>
      <c r="BL224" s="54">
        <v>0</v>
      </c>
      <c r="BM224" s="54">
        <v>0</v>
      </c>
      <c r="BN224" s="54">
        <f t="shared" ref="BN224:BN225" si="280">AVERAGE(BP224:BR224)</f>
        <v>0</v>
      </c>
      <c r="BO224" s="54">
        <f t="shared" ref="BO224:BO225" si="281">SUM(BS224:BU224)/1</f>
        <v>0</v>
      </c>
      <c r="BP224" s="54">
        <v>0</v>
      </c>
      <c r="BQ224" s="54">
        <v>0</v>
      </c>
      <c r="BR224" s="54">
        <v>0</v>
      </c>
      <c r="BS224" s="54">
        <v>0</v>
      </c>
      <c r="BT224" s="54">
        <v>0</v>
      </c>
      <c r="BU224" s="54">
        <v>0</v>
      </c>
      <c r="BV224" s="54">
        <f t="shared" si="248"/>
        <v>0</v>
      </c>
      <c r="BW224" s="54">
        <f t="shared" si="249"/>
        <v>0</v>
      </c>
      <c r="BX224" s="54">
        <f t="shared" si="250"/>
        <v>0</v>
      </c>
      <c r="BY224" s="54">
        <f t="shared" si="251"/>
        <v>0</v>
      </c>
      <c r="BZ224" s="54">
        <f t="shared" si="252"/>
        <v>0</v>
      </c>
      <c r="CA224" s="54">
        <v>13</v>
      </c>
      <c r="CB224" s="54">
        <f t="shared" si="253"/>
        <v>0</v>
      </c>
      <c r="CC224" s="54">
        <f t="shared" si="254"/>
        <v>0</v>
      </c>
      <c r="CD224" s="54">
        <v>0</v>
      </c>
      <c r="CE224" s="54">
        <v>0</v>
      </c>
      <c r="CF224" s="54">
        <v>0</v>
      </c>
      <c r="CG224" s="54">
        <v>0</v>
      </c>
      <c r="CH224" s="54">
        <v>0</v>
      </c>
      <c r="CI224" s="54">
        <v>0</v>
      </c>
      <c r="CJ224" s="54">
        <v>0</v>
      </c>
      <c r="CK224" s="54">
        <v>0</v>
      </c>
      <c r="CL224" s="54">
        <v>0</v>
      </c>
      <c r="CM224" s="54">
        <v>0</v>
      </c>
      <c r="CN224" s="54">
        <v>0</v>
      </c>
      <c r="CO224" s="54">
        <v>0</v>
      </c>
    </row>
    <row r="225" spans="1:93">
      <c r="A225" s="3" t="str">
        <f t="shared" si="234"/>
        <v>FJND036Phesgo 15ml</v>
      </c>
      <c r="B225" s="3" t="s">
        <v>548</v>
      </c>
      <c r="C225" s="3" t="s">
        <v>549</v>
      </c>
      <c r="D225" s="3" t="s">
        <v>7</v>
      </c>
      <c r="E225" s="3" t="s">
        <v>76</v>
      </c>
      <c r="F225" s="3" t="s">
        <v>83</v>
      </c>
      <c r="G225" s="3" t="s">
        <v>84</v>
      </c>
      <c r="H225" s="3" t="s">
        <v>77</v>
      </c>
      <c r="I225" s="3" t="s">
        <v>78</v>
      </c>
      <c r="J225" s="3" t="s">
        <v>563</v>
      </c>
      <c r="K225" s="3" t="s">
        <v>541</v>
      </c>
      <c r="L225" s="3"/>
      <c r="M225" s="3" t="s">
        <v>545</v>
      </c>
      <c r="N225" s="3" t="s">
        <v>17</v>
      </c>
      <c r="O225" s="3" t="s">
        <v>19</v>
      </c>
      <c r="P225" s="3">
        <v>8489.27</v>
      </c>
      <c r="Q225" s="54">
        <v>1.1779575864591419E-6</v>
      </c>
      <c r="R225" s="54">
        <v>1.1779575864591419E-6</v>
      </c>
      <c r="S225" s="54">
        <v>1.1779575864591419E-6</v>
      </c>
      <c r="T225" s="54">
        <v>1.1779575864591419E-6</v>
      </c>
      <c r="U225" s="54">
        <v>1.1779575864591419E-6</v>
      </c>
      <c r="V225" s="54">
        <v>1.1779575864591419E-6</v>
      </c>
      <c r="W225" s="54">
        <v>3.5338727593774257E-6</v>
      </c>
      <c r="X225" s="54">
        <v>3.5338727593774257E-6</v>
      </c>
      <c r="Y225" s="54">
        <v>7.0677455187548515E-6</v>
      </c>
      <c r="Z225" s="54">
        <v>0</v>
      </c>
      <c r="AA225" s="54">
        <v>0</v>
      </c>
      <c r="AB225" s="54">
        <v>0</v>
      </c>
      <c r="AC225" s="54">
        <v>0</v>
      </c>
      <c r="AD225" s="54">
        <v>0</v>
      </c>
      <c r="AE225" s="54">
        <v>0</v>
      </c>
      <c r="AF225" s="54">
        <f t="shared" si="235"/>
        <v>0</v>
      </c>
      <c r="AG225" s="54">
        <f t="shared" si="236"/>
        <v>0</v>
      </c>
      <c r="AH225" s="54">
        <f t="shared" si="237"/>
        <v>0</v>
      </c>
      <c r="AI225" s="54">
        <v>0.01</v>
      </c>
      <c r="AJ225" s="54">
        <v>0.01</v>
      </c>
      <c r="AK225" s="54">
        <v>0.01</v>
      </c>
      <c r="AL225" s="54">
        <v>0.01</v>
      </c>
      <c r="AM225" s="54">
        <v>0.01</v>
      </c>
      <c r="AN225" s="54">
        <v>0.01</v>
      </c>
      <c r="AO225" s="54">
        <v>0.03</v>
      </c>
      <c r="AP225" s="54">
        <v>0.03</v>
      </c>
      <c r="AQ225" s="54">
        <v>0.06</v>
      </c>
      <c r="AR225" s="54">
        <f t="shared" si="238"/>
        <v>0</v>
      </c>
      <c r="AS225" s="54">
        <f t="shared" si="239"/>
        <v>0</v>
      </c>
      <c r="AT225" s="54">
        <f t="shared" si="240"/>
        <v>0</v>
      </c>
      <c r="AU225" s="54">
        <f t="shared" si="241"/>
        <v>0</v>
      </c>
      <c r="AV225" s="54">
        <f t="shared" si="242"/>
        <v>0</v>
      </c>
      <c r="AW225" s="54">
        <f t="shared" si="243"/>
        <v>0</v>
      </c>
      <c r="AX225" s="54">
        <f t="shared" si="244"/>
        <v>0</v>
      </c>
      <c r="AY225" s="54">
        <f t="shared" si="245"/>
        <v>0</v>
      </c>
      <c r="AZ225" s="54">
        <f t="shared" si="246"/>
        <v>0</v>
      </c>
      <c r="BA225" s="54">
        <f t="shared" si="232"/>
        <v>1.1779575864591419E-6</v>
      </c>
      <c r="BB225" s="54">
        <f t="shared" si="233"/>
        <v>0</v>
      </c>
      <c r="BC225" s="54">
        <f>SUM(CJ225:CL225)*2</f>
        <v>0</v>
      </c>
      <c r="BD225" s="54">
        <f>SUM(CM225:CO225)*2</f>
        <v>0</v>
      </c>
      <c r="BE225" s="54">
        <f t="shared" si="247"/>
        <v>0</v>
      </c>
      <c r="BF225" s="54">
        <f t="shared" ref="BF225:BK225" si="282">Z225*2</f>
        <v>0</v>
      </c>
      <c r="BG225" s="54">
        <f t="shared" si="282"/>
        <v>0</v>
      </c>
      <c r="BH225" s="54">
        <f t="shared" si="282"/>
        <v>0</v>
      </c>
      <c r="BI225" s="54">
        <f t="shared" si="282"/>
        <v>0</v>
      </c>
      <c r="BJ225" s="54">
        <f t="shared" si="282"/>
        <v>0</v>
      </c>
      <c r="BK225" s="54">
        <f t="shared" si="282"/>
        <v>0</v>
      </c>
      <c r="BL225" s="54">
        <v>0</v>
      </c>
      <c r="BM225" s="54">
        <v>0</v>
      </c>
      <c r="BN225" s="54">
        <f t="shared" si="280"/>
        <v>0</v>
      </c>
      <c r="BO225" s="54">
        <f t="shared" si="281"/>
        <v>0</v>
      </c>
      <c r="BP225" s="54">
        <v>0</v>
      </c>
      <c r="BQ225" s="54">
        <v>0</v>
      </c>
      <c r="BR225" s="54">
        <v>0</v>
      </c>
      <c r="BS225" s="54">
        <v>0</v>
      </c>
      <c r="BT225" s="54">
        <v>0</v>
      </c>
      <c r="BU225" s="54">
        <v>0</v>
      </c>
      <c r="BV225" s="54">
        <f t="shared" si="248"/>
        <v>0</v>
      </c>
      <c r="BW225" s="54">
        <f t="shared" si="249"/>
        <v>0</v>
      </c>
      <c r="BX225" s="54">
        <f t="shared" si="250"/>
        <v>0</v>
      </c>
      <c r="BY225" s="54">
        <f t="shared" si="251"/>
        <v>0</v>
      </c>
      <c r="BZ225" s="54">
        <f t="shared" si="252"/>
        <v>0</v>
      </c>
      <c r="CA225" s="54">
        <v>0</v>
      </c>
      <c r="CB225" s="54">
        <f t="shared" si="253"/>
        <v>0</v>
      </c>
      <c r="CC225" s="54">
        <f t="shared" si="254"/>
        <v>0</v>
      </c>
      <c r="CD225" s="54">
        <v>0</v>
      </c>
      <c r="CE225" s="54">
        <v>0</v>
      </c>
      <c r="CF225" s="54">
        <v>0</v>
      </c>
      <c r="CG225" s="54">
        <v>0</v>
      </c>
      <c r="CH225" s="54">
        <v>0</v>
      </c>
      <c r="CI225" s="54">
        <v>0</v>
      </c>
      <c r="CJ225" s="54">
        <v>0</v>
      </c>
      <c r="CK225" s="54">
        <v>0</v>
      </c>
      <c r="CL225" s="54">
        <v>0</v>
      </c>
      <c r="CM225" s="54">
        <v>0</v>
      </c>
      <c r="CN225" s="54">
        <v>0</v>
      </c>
      <c r="CO225" s="54">
        <v>0</v>
      </c>
    </row>
    <row r="226" spans="1:93">
      <c r="A226" s="3" t="str">
        <f t="shared" si="234"/>
        <v>FJPT014Herceptin IV</v>
      </c>
      <c r="B226" s="3" t="s">
        <v>548</v>
      </c>
      <c r="C226" s="3" t="s">
        <v>549</v>
      </c>
      <c r="D226" s="3" t="s">
        <v>7</v>
      </c>
      <c r="E226" s="3" t="s">
        <v>85</v>
      </c>
      <c r="F226" s="3" t="s">
        <v>86</v>
      </c>
      <c r="G226" s="3" t="s">
        <v>87</v>
      </c>
      <c r="H226" s="3" t="s">
        <v>86</v>
      </c>
      <c r="I226" s="3" t="s">
        <v>87</v>
      </c>
      <c r="J226" s="3" t="s">
        <v>562</v>
      </c>
      <c r="K226" s="3" t="s">
        <v>541</v>
      </c>
      <c r="L226" s="3"/>
      <c r="M226" s="3" t="s">
        <v>545</v>
      </c>
      <c r="N226" s="3" t="s">
        <v>11</v>
      </c>
      <c r="O226" s="3" t="s">
        <v>11</v>
      </c>
      <c r="P226" s="3">
        <v>4535.5</v>
      </c>
      <c r="Q226" s="54">
        <v>11.258265378763051</v>
      </c>
      <c r="R226" s="54">
        <v>8.0654793413039663</v>
      </c>
      <c r="S226" s="54">
        <v>7.5027270157844335</v>
      </c>
      <c r="T226" s="54">
        <v>5.2979823808234787</v>
      </c>
      <c r="U226" s="54">
        <v>4.8271956506943328</v>
      </c>
      <c r="V226" s="54">
        <v>8.4036592259286742</v>
      </c>
      <c r="W226" s="54">
        <v>26.826471735851452</v>
      </c>
      <c r="X226" s="54">
        <v>18.528837257446487</v>
      </c>
      <c r="Y226" s="54">
        <v>45.355308993297939</v>
      </c>
      <c r="Z226" s="54">
        <v>52</v>
      </c>
      <c r="AA226" s="54">
        <v>12</v>
      </c>
      <c r="AB226" s="54">
        <v>24</v>
      </c>
      <c r="AC226" s="54">
        <v>50</v>
      </c>
      <c r="AD226" s="54">
        <v>0</v>
      </c>
      <c r="AE226" s="54">
        <v>0</v>
      </c>
      <c r="AF226" s="54">
        <f t="shared" si="235"/>
        <v>88</v>
      </c>
      <c r="AG226" s="54">
        <f t="shared" si="236"/>
        <v>50</v>
      </c>
      <c r="AH226" s="54">
        <f t="shared" si="237"/>
        <v>138</v>
      </c>
      <c r="AI226" s="54">
        <v>51061.862625379814</v>
      </c>
      <c r="AJ226" s="54">
        <v>36580.98155248414</v>
      </c>
      <c r="AK226" s="54">
        <v>34028.618380090295</v>
      </c>
      <c r="AL226" s="54">
        <v>24028.999088224886</v>
      </c>
      <c r="AM226" s="54">
        <v>21893.745873724143</v>
      </c>
      <c r="AN226" s="54">
        <v>38114.796419199498</v>
      </c>
      <c r="AO226" s="54">
        <v>121671.46255795425</v>
      </c>
      <c r="AP226" s="54">
        <v>84037.541381148534</v>
      </c>
      <c r="AQ226" s="54">
        <v>205709.00393910278</v>
      </c>
      <c r="AR226" s="54">
        <f t="shared" si="238"/>
        <v>235846</v>
      </c>
      <c r="AS226" s="54">
        <f t="shared" si="239"/>
        <v>54426</v>
      </c>
      <c r="AT226" s="54">
        <f t="shared" si="240"/>
        <v>108852</v>
      </c>
      <c r="AU226" s="54">
        <f t="shared" si="241"/>
        <v>226775</v>
      </c>
      <c r="AV226" s="54">
        <f t="shared" si="242"/>
        <v>0</v>
      </c>
      <c r="AW226" s="54">
        <f t="shared" si="243"/>
        <v>0</v>
      </c>
      <c r="AX226" s="54">
        <f t="shared" si="244"/>
        <v>399124</v>
      </c>
      <c r="AY226" s="54">
        <f t="shared" si="245"/>
        <v>226775</v>
      </c>
      <c r="AZ226" s="54">
        <f t="shared" si="246"/>
        <v>625899</v>
      </c>
      <c r="BA226" s="54">
        <f t="shared" si="232"/>
        <v>5.2979823808234787</v>
      </c>
      <c r="BB226" s="54">
        <f t="shared" si="233"/>
        <v>50</v>
      </c>
      <c r="BC226" s="54"/>
      <c r="BD226" s="54"/>
      <c r="BE226" s="54">
        <f t="shared" si="247"/>
        <v>0</v>
      </c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>
        <f t="shared" si="248"/>
        <v>89954.083333333328</v>
      </c>
      <c r="BW226" s="54">
        <f t="shared" si="249"/>
        <v>480763</v>
      </c>
      <c r="BX226" s="54">
        <f t="shared" si="250"/>
        <v>163278</v>
      </c>
      <c r="BY226" s="54">
        <f t="shared" si="251"/>
        <v>106</v>
      </c>
      <c r="BZ226" s="54">
        <f t="shared" si="252"/>
        <v>36</v>
      </c>
      <c r="CA226" s="54">
        <v>0</v>
      </c>
      <c r="CB226" s="54">
        <f t="shared" si="253"/>
        <v>24</v>
      </c>
      <c r="CC226" s="54">
        <f t="shared" si="254"/>
        <v>19.833333333333332</v>
      </c>
      <c r="CD226" s="54">
        <v>24</v>
      </c>
      <c r="CE226" s="54">
        <v>0</v>
      </c>
      <c r="CF226" s="54">
        <v>22</v>
      </c>
      <c r="CG226" s="54">
        <v>18</v>
      </c>
      <c r="CH226" s="54">
        <v>0</v>
      </c>
      <c r="CI226" s="54">
        <v>32</v>
      </c>
      <c r="CJ226" s="54">
        <v>24</v>
      </c>
      <c r="CK226" s="54">
        <v>22</v>
      </c>
      <c r="CL226" s="54">
        <v>60</v>
      </c>
      <c r="CM226" s="54">
        <v>24</v>
      </c>
      <c r="CN226" s="54">
        <v>12</v>
      </c>
      <c r="CO226" s="54">
        <v>0</v>
      </c>
    </row>
    <row r="227" spans="1:93">
      <c r="A227" s="3" t="str">
        <f t="shared" si="234"/>
        <v>FJPT014Herceptin SC</v>
      </c>
      <c r="B227" s="3" t="s">
        <v>548</v>
      </c>
      <c r="C227" s="3" t="s">
        <v>549</v>
      </c>
      <c r="D227" s="3" t="s">
        <v>7</v>
      </c>
      <c r="E227" s="3" t="s">
        <v>85</v>
      </c>
      <c r="F227" s="3" t="s">
        <v>86</v>
      </c>
      <c r="G227" s="3" t="s">
        <v>87</v>
      </c>
      <c r="H227" s="3" t="s">
        <v>86</v>
      </c>
      <c r="I227" s="3" t="s">
        <v>87</v>
      </c>
      <c r="J227" s="3" t="s">
        <v>562</v>
      </c>
      <c r="K227" s="3" t="s">
        <v>541</v>
      </c>
      <c r="L227" s="3"/>
      <c r="M227" s="3" t="s">
        <v>545</v>
      </c>
      <c r="N227" s="3" t="s">
        <v>12</v>
      </c>
      <c r="O227" s="3" t="s">
        <v>12</v>
      </c>
      <c r="P227" s="3">
        <v>3444.49</v>
      </c>
      <c r="Q227" s="54">
        <v>9.3975943048117987</v>
      </c>
      <c r="R227" s="54">
        <v>8.707084927126024</v>
      </c>
      <c r="S227" s="54">
        <v>13.207177453238184</v>
      </c>
      <c r="T227" s="54">
        <v>13.518387276114455</v>
      </c>
      <c r="U227" s="54">
        <v>12.171711585361344</v>
      </c>
      <c r="V227" s="54">
        <v>16.02057063888811</v>
      </c>
      <c r="W227" s="54">
        <v>31.311856685176007</v>
      </c>
      <c r="X227" s="54">
        <v>41.710669500363906</v>
      </c>
      <c r="Y227" s="54">
        <v>73.022526185539917</v>
      </c>
      <c r="Z227" s="54">
        <v>13</v>
      </c>
      <c r="AA227" s="54">
        <v>10</v>
      </c>
      <c r="AB227" s="54">
        <v>11</v>
      </c>
      <c r="AC227" s="54">
        <v>10</v>
      </c>
      <c r="AD227" s="54">
        <v>0</v>
      </c>
      <c r="AE227" s="54">
        <v>0</v>
      </c>
      <c r="AF227" s="54">
        <f t="shared" si="235"/>
        <v>34</v>
      </c>
      <c r="AG227" s="54">
        <f t="shared" si="236"/>
        <v>10</v>
      </c>
      <c r="AH227" s="54">
        <f t="shared" si="237"/>
        <v>44</v>
      </c>
      <c r="AI227" s="54">
        <v>32369.919606981195</v>
      </c>
      <c r="AJ227" s="54">
        <v>29991.466960636313</v>
      </c>
      <c r="AK227" s="54">
        <v>45491.990665904392</v>
      </c>
      <c r="AL227" s="54">
        <v>46563.949788703474</v>
      </c>
      <c r="AM227" s="54">
        <v>41925.338838661286</v>
      </c>
      <c r="AN227" s="54">
        <v>55182.695359943697</v>
      </c>
      <c r="AO227" s="54">
        <v>107853.3772335219</v>
      </c>
      <c r="AP227" s="54">
        <v>143671.98398730846</v>
      </c>
      <c r="AQ227" s="54">
        <v>251525.36122083035</v>
      </c>
      <c r="AR227" s="54">
        <f t="shared" si="238"/>
        <v>44778.369999999995</v>
      </c>
      <c r="AS227" s="54">
        <f t="shared" si="239"/>
        <v>34444.899999999994</v>
      </c>
      <c r="AT227" s="54">
        <f t="shared" si="240"/>
        <v>37889.39</v>
      </c>
      <c r="AU227" s="54">
        <f t="shared" si="241"/>
        <v>34444.899999999994</v>
      </c>
      <c r="AV227" s="54">
        <f t="shared" si="242"/>
        <v>0</v>
      </c>
      <c r="AW227" s="54">
        <f t="shared" si="243"/>
        <v>0</v>
      </c>
      <c r="AX227" s="54">
        <f t="shared" si="244"/>
        <v>117112.65999999999</v>
      </c>
      <c r="AY227" s="54">
        <f t="shared" si="245"/>
        <v>34444.899999999994</v>
      </c>
      <c r="AZ227" s="54">
        <f t="shared" si="246"/>
        <v>151557.56</v>
      </c>
      <c r="BA227" s="54">
        <f t="shared" si="232"/>
        <v>13.518387276114455</v>
      </c>
      <c r="BB227" s="54">
        <f t="shared" si="233"/>
        <v>10</v>
      </c>
      <c r="BC227" s="54"/>
      <c r="BD227" s="54"/>
      <c r="BE227" s="54">
        <f t="shared" si="247"/>
        <v>0</v>
      </c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>
        <f t="shared" si="248"/>
        <v>101038.37333333332</v>
      </c>
      <c r="BW227" s="54">
        <f t="shared" si="249"/>
        <v>234225.31999999998</v>
      </c>
      <c r="BX227" s="54">
        <f t="shared" si="250"/>
        <v>141224.09</v>
      </c>
      <c r="BY227" s="54">
        <f t="shared" si="251"/>
        <v>68</v>
      </c>
      <c r="BZ227" s="54">
        <f t="shared" si="252"/>
        <v>41</v>
      </c>
      <c r="CA227" s="54">
        <v>0</v>
      </c>
      <c r="CB227" s="54">
        <f t="shared" si="253"/>
        <v>46</v>
      </c>
      <c r="CC227" s="54">
        <f t="shared" si="254"/>
        <v>29.333333333333332</v>
      </c>
      <c r="CD227" s="54">
        <v>46</v>
      </c>
      <c r="CE227" s="54">
        <v>38</v>
      </c>
      <c r="CF227" s="54">
        <v>43</v>
      </c>
      <c r="CG227" s="54">
        <v>45</v>
      </c>
      <c r="CH227" s="54">
        <v>44</v>
      </c>
      <c r="CI227" s="54">
        <v>27</v>
      </c>
      <c r="CJ227" s="54">
        <v>28</v>
      </c>
      <c r="CK227" s="54">
        <v>18</v>
      </c>
      <c r="CL227" s="54">
        <v>22</v>
      </c>
      <c r="CM227" s="54">
        <v>14</v>
      </c>
      <c r="CN227" s="54">
        <v>14</v>
      </c>
      <c r="CO227" s="54">
        <v>13</v>
      </c>
    </row>
    <row r="228" spans="1:93">
      <c r="A228" s="3" t="str">
        <f t="shared" si="234"/>
        <v>FJPT014Itovebi 3mg</v>
      </c>
      <c r="B228" s="3" t="s">
        <v>548</v>
      </c>
      <c r="C228" s="3" t="s">
        <v>549</v>
      </c>
      <c r="D228" s="3" t="s">
        <v>7</v>
      </c>
      <c r="E228" s="3" t="s">
        <v>85</v>
      </c>
      <c r="F228" s="3" t="s">
        <v>86</v>
      </c>
      <c r="G228" s="3" t="s">
        <v>87</v>
      </c>
      <c r="H228" s="3" t="s">
        <v>86</v>
      </c>
      <c r="I228" s="3" t="s">
        <v>87</v>
      </c>
      <c r="J228" s="3" t="s">
        <v>562</v>
      </c>
      <c r="K228" s="3" t="s">
        <v>541</v>
      </c>
      <c r="L228" s="3"/>
      <c r="M228" s="3" t="s">
        <v>545</v>
      </c>
      <c r="N228" s="3" t="s">
        <v>13</v>
      </c>
      <c r="O228" s="3" t="s">
        <v>14</v>
      </c>
      <c r="P228" s="3">
        <v>3566.02</v>
      </c>
      <c r="Q228" s="54">
        <v>0.52701962410048253</v>
      </c>
      <c r="R228" s="54">
        <v>0.60174743773320616</v>
      </c>
      <c r="S228" s="54">
        <v>1.2179555460788503</v>
      </c>
      <c r="T228" s="54">
        <v>1.2329319109013004</v>
      </c>
      <c r="U228" s="54">
        <v>1.4989145061378062</v>
      </c>
      <c r="V228" s="54">
        <v>1.9088771512103511</v>
      </c>
      <c r="W228" s="54">
        <v>2.3467226079125387</v>
      </c>
      <c r="X228" s="54">
        <v>4.6407235682494576</v>
      </c>
      <c r="Y228" s="54">
        <v>6.9874461761619964</v>
      </c>
      <c r="Z228" s="54">
        <v>0</v>
      </c>
      <c r="AA228" s="54">
        <v>0</v>
      </c>
      <c r="AB228" s="54">
        <v>0</v>
      </c>
      <c r="AC228" s="54">
        <v>0</v>
      </c>
      <c r="AD228" s="54">
        <v>0</v>
      </c>
      <c r="AE228" s="54">
        <v>0</v>
      </c>
      <c r="AF228" s="54">
        <f t="shared" si="235"/>
        <v>0</v>
      </c>
      <c r="AG228" s="54">
        <f t="shared" si="236"/>
        <v>0</v>
      </c>
      <c r="AH228" s="54">
        <f t="shared" si="237"/>
        <v>0</v>
      </c>
      <c r="AI228" s="54">
        <v>1879.3625199348028</v>
      </c>
      <c r="AJ228" s="54">
        <v>2145.843397905368</v>
      </c>
      <c r="AK228" s="54">
        <v>4343.2538364281017</v>
      </c>
      <c r="AL228" s="54">
        <v>4396.6598529122557</v>
      </c>
      <c r="AM228" s="54">
        <v>5345.1591071775401</v>
      </c>
      <c r="AN228" s="54">
        <v>6807.0940987591366</v>
      </c>
      <c r="AO228" s="54">
        <v>8368.4597542682714</v>
      </c>
      <c r="AP228" s="54">
        <v>16548.913058848935</v>
      </c>
      <c r="AQ228" s="54">
        <v>24917.372813117207</v>
      </c>
      <c r="AR228" s="54">
        <f t="shared" si="238"/>
        <v>0</v>
      </c>
      <c r="AS228" s="54">
        <f t="shared" si="239"/>
        <v>0</v>
      </c>
      <c r="AT228" s="54">
        <f t="shared" si="240"/>
        <v>0</v>
      </c>
      <c r="AU228" s="54">
        <f t="shared" si="241"/>
        <v>0</v>
      </c>
      <c r="AV228" s="54">
        <f t="shared" si="242"/>
        <v>0</v>
      </c>
      <c r="AW228" s="54">
        <f t="shared" si="243"/>
        <v>0</v>
      </c>
      <c r="AX228" s="54">
        <f t="shared" si="244"/>
        <v>0</v>
      </c>
      <c r="AY228" s="54">
        <f t="shared" si="245"/>
        <v>0</v>
      </c>
      <c r="AZ228" s="54">
        <f t="shared" si="246"/>
        <v>0</v>
      </c>
      <c r="BA228" s="54">
        <f t="shared" si="232"/>
        <v>1.2329319109013004</v>
      </c>
      <c r="BB228" s="54">
        <f t="shared" si="233"/>
        <v>0</v>
      </c>
      <c r="BC228" s="54"/>
      <c r="BD228" s="54"/>
      <c r="BE228" s="54">
        <f t="shared" si="247"/>
        <v>0</v>
      </c>
      <c r="BF228" s="54"/>
      <c r="BG228" s="54"/>
      <c r="BH228" s="54"/>
      <c r="BI228" s="54"/>
      <c r="BJ228" s="54"/>
      <c r="BK228" s="54"/>
      <c r="BL228" s="54">
        <v>0</v>
      </c>
      <c r="BM228" s="54">
        <v>0.33333333333333331</v>
      </c>
      <c r="BN228" s="54">
        <f t="shared" ref="BN228:BN229" si="283">AVERAGE(BP228:BR228)</f>
        <v>0.66666666666666663</v>
      </c>
      <c r="BO228" s="54">
        <f t="shared" ref="BO228:BO229" si="284">SUM(BS228:BU228)/1</f>
        <v>0</v>
      </c>
      <c r="BP228" s="54">
        <v>1</v>
      </c>
      <c r="BQ228" s="54">
        <v>0</v>
      </c>
      <c r="BR228" s="54">
        <v>1</v>
      </c>
      <c r="BS228" s="54">
        <v>0</v>
      </c>
      <c r="BT228" s="54">
        <v>0</v>
      </c>
      <c r="BU228" s="54">
        <v>0</v>
      </c>
      <c r="BV228" s="54">
        <f t="shared" si="248"/>
        <v>0</v>
      </c>
      <c r="BW228" s="54">
        <f t="shared" si="249"/>
        <v>0</v>
      </c>
      <c r="BX228" s="54">
        <f t="shared" si="250"/>
        <v>0</v>
      </c>
      <c r="BY228" s="54">
        <f t="shared" si="251"/>
        <v>0</v>
      </c>
      <c r="BZ228" s="54">
        <f t="shared" si="252"/>
        <v>0</v>
      </c>
      <c r="CA228" s="54">
        <v>0</v>
      </c>
      <c r="CB228" s="54">
        <f t="shared" si="253"/>
        <v>0</v>
      </c>
      <c r="CC228" s="54">
        <f t="shared" si="254"/>
        <v>0</v>
      </c>
      <c r="CD228" s="54">
        <v>0</v>
      </c>
      <c r="CE228" s="54">
        <v>0</v>
      </c>
      <c r="CF228" s="54">
        <v>0</v>
      </c>
      <c r="CG228" s="54">
        <v>0</v>
      </c>
      <c r="CH228" s="54">
        <v>0</v>
      </c>
      <c r="CI228" s="54">
        <v>0</v>
      </c>
      <c r="CJ228" s="54">
        <v>0</v>
      </c>
      <c r="CK228" s="54">
        <v>0</v>
      </c>
      <c r="CL228" s="54">
        <v>0</v>
      </c>
      <c r="CM228" s="54">
        <v>0</v>
      </c>
      <c r="CN228" s="54">
        <v>0</v>
      </c>
      <c r="CO228" s="54">
        <v>0</v>
      </c>
    </row>
    <row r="229" spans="1:93">
      <c r="A229" s="3" t="str">
        <f t="shared" si="234"/>
        <v>FJPT014Itovebi 9mg</v>
      </c>
      <c r="B229" s="3" t="s">
        <v>548</v>
      </c>
      <c r="C229" s="3" t="s">
        <v>549</v>
      </c>
      <c r="D229" s="3" t="s">
        <v>7</v>
      </c>
      <c r="E229" s="3" t="s">
        <v>85</v>
      </c>
      <c r="F229" s="3" t="s">
        <v>86</v>
      </c>
      <c r="G229" s="3" t="s">
        <v>87</v>
      </c>
      <c r="H229" s="3" t="s">
        <v>86</v>
      </c>
      <c r="I229" s="3" t="s">
        <v>87</v>
      </c>
      <c r="J229" s="3" t="s">
        <v>562</v>
      </c>
      <c r="K229" s="3" t="s">
        <v>541</v>
      </c>
      <c r="L229" s="3"/>
      <c r="M229" s="3" t="s">
        <v>545</v>
      </c>
      <c r="N229" s="3" t="s">
        <v>13</v>
      </c>
      <c r="O229" s="3" t="s">
        <v>15</v>
      </c>
      <c r="P229" s="3">
        <v>10698.05</v>
      </c>
      <c r="Q229" s="54"/>
      <c r="R229" s="54"/>
      <c r="S229" s="54"/>
      <c r="T229" s="54"/>
      <c r="U229" s="54"/>
      <c r="V229" s="54"/>
      <c r="W229" s="54">
        <v>0</v>
      </c>
      <c r="X229" s="54">
        <v>0</v>
      </c>
      <c r="Y229" s="54">
        <v>0</v>
      </c>
      <c r="Z229" s="54">
        <v>0</v>
      </c>
      <c r="AA229" s="54">
        <v>0</v>
      </c>
      <c r="AB229" s="54">
        <v>0</v>
      </c>
      <c r="AC229" s="54">
        <v>0</v>
      </c>
      <c r="AD229" s="54">
        <v>0</v>
      </c>
      <c r="AE229" s="54">
        <v>0</v>
      </c>
      <c r="AF229" s="54">
        <f t="shared" si="235"/>
        <v>0</v>
      </c>
      <c r="AG229" s="54">
        <f t="shared" si="236"/>
        <v>0</v>
      </c>
      <c r="AH229" s="54">
        <f t="shared" si="237"/>
        <v>0</v>
      </c>
      <c r="AI229" s="54"/>
      <c r="AJ229" s="54"/>
      <c r="AK229" s="54"/>
      <c r="AL229" s="54"/>
      <c r="AM229" s="54"/>
      <c r="AN229" s="54"/>
      <c r="AO229" s="54">
        <v>0</v>
      </c>
      <c r="AP229" s="54">
        <v>0</v>
      </c>
      <c r="AQ229" s="54">
        <v>0</v>
      </c>
      <c r="AR229" s="54">
        <f t="shared" si="238"/>
        <v>0</v>
      </c>
      <c r="AS229" s="54">
        <f t="shared" si="239"/>
        <v>0</v>
      </c>
      <c r="AT229" s="54">
        <f t="shared" si="240"/>
        <v>0</v>
      </c>
      <c r="AU229" s="54">
        <f t="shared" si="241"/>
        <v>0</v>
      </c>
      <c r="AV229" s="54">
        <f t="shared" si="242"/>
        <v>0</v>
      </c>
      <c r="AW229" s="54">
        <f t="shared" si="243"/>
        <v>0</v>
      </c>
      <c r="AX229" s="54">
        <f t="shared" si="244"/>
        <v>0</v>
      </c>
      <c r="AY229" s="54">
        <f t="shared" si="245"/>
        <v>0</v>
      </c>
      <c r="AZ229" s="54">
        <f t="shared" si="246"/>
        <v>0</v>
      </c>
      <c r="BA229" s="54">
        <f t="shared" si="232"/>
        <v>0</v>
      </c>
      <c r="BB229" s="54">
        <f t="shared" si="233"/>
        <v>0</v>
      </c>
      <c r="BC229" s="54"/>
      <c r="BD229" s="54"/>
      <c r="BE229" s="54">
        <f t="shared" si="247"/>
        <v>0</v>
      </c>
      <c r="BF229" s="54"/>
      <c r="BG229" s="54"/>
      <c r="BH229" s="54"/>
      <c r="BI229" s="54"/>
      <c r="BJ229" s="54"/>
      <c r="BK229" s="54"/>
      <c r="BL229" s="54">
        <v>0</v>
      </c>
      <c r="BM229" s="54">
        <v>0</v>
      </c>
      <c r="BN229" s="54">
        <f t="shared" si="283"/>
        <v>0</v>
      </c>
      <c r="BO229" s="54">
        <f t="shared" si="284"/>
        <v>0</v>
      </c>
      <c r="BP229" s="54">
        <v>0</v>
      </c>
      <c r="BQ229" s="54">
        <v>0</v>
      </c>
      <c r="BR229" s="54">
        <v>0</v>
      </c>
      <c r="BS229" s="54">
        <v>0</v>
      </c>
      <c r="BT229" s="54">
        <v>0</v>
      </c>
      <c r="BU229" s="54">
        <v>0</v>
      </c>
      <c r="BV229" s="54">
        <f t="shared" si="248"/>
        <v>0</v>
      </c>
      <c r="BW229" s="54">
        <f t="shared" si="249"/>
        <v>0</v>
      </c>
      <c r="BX229" s="54">
        <f t="shared" si="250"/>
        <v>0</v>
      </c>
      <c r="BY229" s="54">
        <f t="shared" si="251"/>
        <v>0</v>
      </c>
      <c r="BZ229" s="54">
        <f t="shared" si="252"/>
        <v>0</v>
      </c>
      <c r="CA229" s="54">
        <v>0</v>
      </c>
      <c r="CB229" s="54">
        <f t="shared" si="253"/>
        <v>0</v>
      </c>
      <c r="CC229" s="54">
        <f t="shared" si="254"/>
        <v>0</v>
      </c>
      <c r="CD229" s="54">
        <v>0</v>
      </c>
      <c r="CE229" s="54">
        <v>0</v>
      </c>
      <c r="CF229" s="54">
        <v>0</v>
      </c>
      <c r="CG229" s="54">
        <v>0</v>
      </c>
      <c r="CH229" s="54">
        <v>0</v>
      </c>
      <c r="CI229" s="54">
        <v>0</v>
      </c>
      <c r="CJ229" s="54">
        <v>0</v>
      </c>
      <c r="CK229" s="54">
        <v>0</v>
      </c>
      <c r="CL229" s="54">
        <v>0</v>
      </c>
      <c r="CM229" s="54">
        <v>0</v>
      </c>
      <c r="CN229" s="54">
        <v>0</v>
      </c>
      <c r="CO229" s="54">
        <v>0</v>
      </c>
    </row>
    <row r="230" spans="1:93">
      <c r="A230" s="3" t="str">
        <f t="shared" si="234"/>
        <v>FJPT014Perjeta</v>
      </c>
      <c r="B230" s="3" t="s">
        <v>548</v>
      </c>
      <c r="C230" s="3" t="s">
        <v>549</v>
      </c>
      <c r="D230" s="3" t="s">
        <v>7</v>
      </c>
      <c r="E230" s="3" t="s">
        <v>85</v>
      </c>
      <c r="F230" s="3" t="s">
        <v>86</v>
      </c>
      <c r="G230" s="3" t="s">
        <v>87</v>
      </c>
      <c r="H230" s="3" t="s">
        <v>86</v>
      </c>
      <c r="I230" s="3" t="s">
        <v>87</v>
      </c>
      <c r="J230" s="3" t="s">
        <v>562</v>
      </c>
      <c r="K230" s="3" t="s">
        <v>541</v>
      </c>
      <c r="L230" s="3"/>
      <c r="M230" s="3" t="s">
        <v>545</v>
      </c>
      <c r="N230" s="3" t="s">
        <v>16</v>
      </c>
      <c r="O230" s="3" t="s">
        <v>16</v>
      </c>
      <c r="P230" s="3">
        <v>3985.87</v>
      </c>
      <c r="Q230" s="54">
        <v>9.3196428216333782</v>
      </c>
      <c r="R230" s="54">
        <v>7.8724422809537717</v>
      </c>
      <c r="S230" s="54">
        <v>11.948720954919816</v>
      </c>
      <c r="T230" s="54">
        <v>7.2202642418313951</v>
      </c>
      <c r="U230" s="54">
        <v>8.7634544268930359</v>
      </c>
      <c r="V230" s="54">
        <v>10.057439858046328</v>
      </c>
      <c r="W230" s="54">
        <v>29.140806057506964</v>
      </c>
      <c r="X230" s="54">
        <v>26.041158526770758</v>
      </c>
      <c r="Y230" s="54">
        <v>55.181964584277722</v>
      </c>
      <c r="Z230" s="54">
        <v>11</v>
      </c>
      <c r="AA230" s="54">
        <v>10</v>
      </c>
      <c r="AB230" s="54">
        <v>10</v>
      </c>
      <c r="AC230" s="54">
        <v>3</v>
      </c>
      <c r="AD230" s="54">
        <v>0</v>
      </c>
      <c r="AE230" s="54">
        <v>0</v>
      </c>
      <c r="AF230" s="54">
        <f t="shared" si="235"/>
        <v>31</v>
      </c>
      <c r="AG230" s="54">
        <f t="shared" si="236"/>
        <v>3</v>
      </c>
      <c r="AH230" s="54">
        <f t="shared" si="237"/>
        <v>34</v>
      </c>
      <c r="AI230" s="54">
        <v>37146.884733463834</v>
      </c>
      <c r="AJ230" s="54">
        <v>31378.531514385209</v>
      </c>
      <c r="AK230" s="54">
        <v>47626.04839258625</v>
      </c>
      <c r="AL230" s="54">
        <v>28779.034633588501</v>
      </c>
      <c r="AM230" s="54">
        <v>34929.990096520145</v>
      </c>
      <c r="AN230" s="54">
        <v>40087.647806991117</v>
      </c>
      <c r="AO230" s="54">
        <v>116151.4646404353</v>
      </c>
      <c r="AP230" s="54">
        <v>103796.67253709977</v>
      </c>
      <c r="AQ230" s="54">
        <v>219948.13717753507</v>
      </c>
      <c r="AR230" s="54">
        <f t="shared" si="238"/>
        <v>43844.57</v>
      </c>
      <c r="AS230" s="54">
        <f t="shared" si="239"/>
        <v>39858.699999999997</v>
      </c>
      <c r="AT230" s="54">
        <f t="shared" si="240"/>
        <v>39858.699999999997</v>
      </c>
      <c r="AU230" s="54">
        <f t="shared" si="241"/>
        <v>11957.61</v>
      </c>
      <c r="AV230" s="54">
        <f t="shared" si="242"/>
        <v>0</v>
      </c>
      <c r="AW230" s="54">
        <f t="shared" si="243"/>
        <v>0</v>
      </c>
      <c r="AX230" s="54">
        <f t="shared" si="244"/>
        <v>123561.96999999999</v>
      </c>
      <c r="AY230" s="54">
        <f t="shared" si="245"/>
        <v>11957.61</v>
      </c>
      <c r="AZ230" s="54">
        <f t="shared" si="246"/>
        <v>135519.57999999999</v>
      </c>
      <c r="BA230" s="54">
        <f t="shared" si="232"/>
        <v>7.2202642418313951</v>
      </c>
      <c r="BB230" s="54">
        <f t="shared" si="233"/>
        <v>3</v>
      </c>
      <c r="BC230" s="54"/>
      <c r="BD230" s="54"/>
      <c r="BE230" s="54">
        <f t="shared" si="247"/>
        <v>0</v>
      </c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>
        <f t="shared" si="248"/>
        <v>79717.399999999994</v>
      </c>
      <c r="BW230" s="54">
        <f t="shared" si="249"/>
        <v>199293.5</v>
      </c>
      <c r="BX230" s="54">
        <f t="shared" si="250"/>
        <v>151463.06</v>
      </c>
      <c r="BY230" s="54">
        <f t="shared" si="251"/>
        <v>50</v>
      </c>
      <c r="BZ230" s="54">
        <f t="shared" si="252"/>
        <v>38</v>
      </c>
      <c r="CA230" s="54">
        <v>0</v>
      </c>
      <c r="CB230" s="54">
        <f t="shared" si="253"/>
        <v>34</v>
      </c>
      <c r="CC230" s="54">
        <f t="shared" si="254"/>
        <v>20</v>
      </c>
      <c r="CD230" s="54">
        <v>34</v>
      </c>
      <c r="CE230" s="54">
        <v>15</v>
      </c>
      <c r="CF230" s="54">
        <v>28</v>
      </c>
      <c r="CG230" s="54">
        <v>34</v>
      </c>
      <c r="CH230" s="54">
        <v>26</v>
      </c>
      <c r="CI230" s="54">
        <v>15</v>
      </c>
      <c r="CJ230" s="54">
        <v>13</v>
      </c>
      <c r="CK230" s="54">
        <v>19</v>
      </c>
      <c r="CL230" s="54">
        <v>18</v>
      </c>
      <c r="CM230" s="54">
        <v>20</v>
      </c>
      <c r="CN230" s="54">
        <v>11</v>
      </c>
      <c r="CO230" s="54">
        <v>7</v>
      </c>
    </row>
    <row r="231" spans="1:93">
      <c r="A231" s="3" t="str">
        <f t="shared" si="234"/>
        <v>FJPT014Phesgo 10ml</v>
      </c>
      <c r="B231" s="3" t="s">
        <v>548</v>
      </c>
      <c r="C231" s="3" t="s">
        <v>549</v>
      </c>
      <c r="D231" s="3" t="s">
        <v>7</v>
      </c>
      <c r="E231" s="3" t="s">
        <v>85</v>
      </c>
      <c r="F231" s="3" t="s">
        <v>86</v>
      </c>
      <c r="G231" s="3" t="s">
        <v>87</v>
      </c>
      <c r="H231" s="3" t="s">
        <v>86</v>
      </c>
      <c r="I231" s="3" t="s">
        <v>87</v>
      </c>
      <c r="J231" s="3" t="s">
        <v>562</v>
      </c>
      <c r="K231" s="3" t="s">
        <v>541</v>
      </c>
      <c r="L231" s="3"/>
      <c r="M231" s="3" t="s">
        <v>545</v>
      </c>
      <c r="N231" s="3" t="s">
        <v>17</v>
      </c>
      <c r="O231" s="3" t="s">
        <v>18</v>
      </c>
      <c r="P231" s="3">
        <v>6232.07</v>
      </c>
      <c r="Q231" s="54">
        <v>16.654131731328434</v>
      </c>
      <c r="R231" s="54">
        <v>15.293165222829654</v>
      </c>
      <c r="S231" s="54">
        <v>21.966523682333477</v>
      </c>
      <c r="T231" s="54">
        <v>20.273472991928845</v>
      </c>
      <c r="U231" s="54">
        <v>18.489159116428411</v>
      </c>
      <c r="V231" s="54">
        <v>23.137185842734436</v>
      </c>
      <c r="W231" s="54">
        <v>53.913820636491565</v>
      </c>
      <c r="X231" s="54">
        <v>61.899817951091691</v>
      </c>
      <c r="Y231" s="54">
        <v>115.81363858758326</v>
      </c>
      <c r="Z231" s="54">
        <v>32</v>
      </c>
      <c r="AA231" s="54">
        <v>21</v>
      </c>
      <c r="AB231" s="54">
        <v>31</v>
      </c>
      <c r="AC231" s="54">
        <v>21</v>
      </c>
      <c r="AD231" s="54">
        <v>0</v>
      </c>
      <c r="AE231" s="54">
        <v>0</v>
      </c>
      <c r="AF231" s="54">
        <f t="shared" si="235"/>
        <v>84</v>
      </c>
      <c r="AG231" s="54">
        <f t="shared" si="236"/>
        <v>21</v>
      </c>
      <c r="AH231" s="54">
        <f t="shared" si="237"/>
        <v>105</v>
      </c>
      <c r="AI231" s="54">
        <v>103789.71473885998</v>
      </c>
      <c r="AJ231" s="54">
        <v>95308.076190239997</v>
      </c>
      <c r="AK231" s="54">
        <v>136896.91324495999</v>
      </c>
      <c r="AL231" s="54">
        <v>126345.70282880998</v>
      </c>
      <c r="AM231" s="54">
        <v>115225.73385472001</v>
      </c>
      <c r="AN231" s="54">
        <v>144192.56177492999</v>
      </c>
      <c r="AO231" s="54">
        <v>335994.70417405997</v>
      </c>
      <c r="AP231" s="54">
        <v>385763.99845845997</v>
      </c>
      <c r="AQ231" s="54">
        <v>721758.70263251988</v>
      </c>
      <c r="AR231" s="54">
        <f t="shared" si="238"/>
        <v>199426.24</v>
      </c>
      <c r="AS231" s="54">
        <f t="shared" si="239"/>
        <v>130873.47</v>
      </c>
      <c r="AT231" s="54">
        <f t="shared" si="240"/>
        <v>193194.16999999998</v>
      </c>
      <c r="AU231" s="54">
        <f t="shared" si="241"/>
        <v>130873.47</v>
      </c>
      <c r="AV231" s="54">
        <f t="shared" si="242"/>
        <v>0</v>
      </c>
      <c r="AW231" s="54">
        <f t="shared" si="243"/>
        <v>0</v>
      </c>
      <c r="AX231" s="54">
        <f t="shared" si="244"/>
        <v>523493.87999999995</v>
      </c>
      <c r="AY231" s="54">
        <f t="shared" si="245"/>
        <v>130873.47</v>
      </c>
      <c r="AZ231" s="54">
        <f t="shared" si="246"/>
        <v>654367.35</v>
      </c>
      <c r="BA231" s="54">
        <f t="shared" si="232"/>
        <v>20.273472991928845</v>
      </c>
      <c r="BB231" s="54">
        <f t="shared" si="233"/>
        <v>21</v>
      </c>
      <c r="BC231" s="54">
        <f>SUM(CJ231:CL231)</f>
        <v>52</v>
      </c>
      <c r="BD231" s="54">
        <f>SUM(CM231:CO231)</f>
        <v>80</v>
      </c>
      <c r="BE231" s="54">
        <f t="shared" si="247"/>
        <v>105</v>
      </c>
      <c r="BF231" s="54">
        <f t="shared" ref="BF231:BK231" si="285">Z231</f>
        <v>32</v>
      </c>
      <c r="BG231" s="54">
        <f t="shared" si="285"/>
        <v>21</v>
      </c>
      <c r="BH231" s="54">
        <f t="shared" si="285"/>
        <v>31</v>
      </c>
      <c r="BI231" s="54">
        <f t="shared" si="285"/>
        <v>21</v>
      </c>
      <c r="BJ231" s="54">
        <f t="shared" si="285"/>
        <v>0</v>
      </c>
      <c r="BK231" s="54">
        <f t="shared" si="285"/>
        <v>0</v>
      </c>
      <c r="BL231" s="54">
        <v>1.3333333333333333</v>
      </c>
      <c r="BM231" s="54">
        <v>1.6666666666666667</v>
      </c>
      <c r="BN231" s="54">
        <f t="shared" ref="BN231:BN232" si="286">AVERAGE(BP231:BR231)</f>
        <v>0.33333333333333331</v>
      </c>
      <c r="BO231" s="54">
        <f t="shared" ref="BO231:BO232" si="287">SUM(BS231:BU231)/1</f>
        <v>0</v>
      </c>
      <c r="BP231" s="54">
        <v>0</v>
      </c>
      <c r="BQ231" s="54">
        <v>1</v>
      </c>
      <c r="BR231" s="54">
        <v>0</v>
      </c>
      <c r="BS231" s="54">
        <v>0</v>
      </c>
      <c r="BT231" s="54">
        <v>0</v>
      </c>
      <c r="BU231" s="54">
        <v>0</v>
      </c>
      <c r="BV231" s="54">
        <f t="shared" si="248"/>
        <v>80497.570833333331</v>
      </c>
      <c r="BW231" s="54">
        <f t="shared" si="249"/>
        <v>324067.64</v>
      </c>
      <c r="BX231" s="54">
        <f t="shared" si="250"/>
        <v>498565.6</v>
      </c>
      <c r="BY231" s="54">
        <f t="shared" si="251"/>
        <v>52</v>
      </c>
      <c r="BZ231" s="54">
        <f t="shared" si="252"/>
        <v>80</v>
      </c>
      <c r="CA231" s="54">
        <v>20</v>
      </c>
      <c r="CB231" s="54">
        <f t="shared" si="253"/>
        <v>30</v>
      </c>
      <c r="CC231" s="54">
        <f t="shared" si="254"/>
        <v>12.916666666666666</v>
      </c>
      <c r="CD231" s="54">
        <v>0</v>
      </c>
      <c r="CE231" s="54">
        <v>0</v>
      </c>
      <c r="CF231" s="54">
        <v>0</v>
      </c>
      <c r="CG231" s="54">
        <v>3</v>
      </c>
      <c r="CH231" s="54">
        <v>4</v>
      </c>
      <c r="CI231" s="54">
        <v>16</v>
      </c>
      <c r="CJ231" s="54">
        <v>17</v>
      </c>
      <c r="CK231" s="54">
        <v>18</v>
      </c>
      <c r="CL231" s="54">
        <v>17</v>
      </c>
      <c r="CM231" s="54">
        <v>23</v>
      </c>
      <c r="CN231" s="54">
        <v>27</v>
      </c>
      <c r="CO231" s="54">
        <v>30</v>
      </c>
    </row>
    <row r="232" spans="1:93">
      <c r="A232" s="3" t="str">
        <f t="shared" si="234"/>
        <v>FJPT014Phesgo 15ml</v>
      </c>
      <c r="B232" s="3" t="s">
        <v>548</v>
      </c>
      <c r="C232" s="3" t="s">
        <v>549</v>
      </c>
      <c r="D232" s="3" t="s">
        <v>7</v>
      </c>
      <c r="E232" s="3" t="s">
        <v>85</v>
      </c>
      <c r="F232" s="3" t="s">
        <v>86</v>
      </c>
      <c r="G232" s="3" t="s">
        <v>87</v>
      </c>
      <c r="H232" s="3" t="s">
        <v>86</v>
      </c>
      <c r="I232" s="3" t="s">
        <v>87</v>
      </c>
      <c r="J232" s="3" t="s">
        <v>562</v>
      </c>
      <c r="K232" s="3" t="s">
        <v>541</v>
      </c>
      <c r="L232" s="3"/>
      <c r="M232" s="3" t="s">
        <v>545</v>
      </c>
      <c r="N232" s="3" t="s">
        <v>17</v>
      </c>
      <c r="O232" s="3" t="s">
        <v>19</v>
      </c>
      <c r="P232" s="3">
        <v>8489.27</v>
      </c>
      <c r="Q232" s="54">
        <v>1</v>
      </c>
      <c r="R232" s="54">
        <v>1</v>
      </c>
      <c r="S232" s="54">
        <v>2</v>
      </c>
      <c r="T232" s="54">
        <v>1</v>
      </c>
      <c r="U232" s="54">
        <v>1</v>
      </c>
      <c r="V232" s="54">
        <v>2</v>
      </c>
      <c r="W232" s="54">
        <v>4</v>
      </c>
      <c r="X232" s="54">
        <v>4</v>
      </c>
      <c r="Y232" s="54">
        <v>8</v>
      </c>
      <c r="Z232" s="54">
        <v>0</v>
      </c>
      <c r="AA232" s="54">
        <v>1</v>
      </c>
      <c r="AB232" s="54">
        <v>4</v>
      </c>
      <c r="AC232" s="54">
        <v>3</v>
      </c>
      <c r="AD232" s="54">
        <v>0</v>
      </c>
      <c r="AE232" s="54">
        <v>0</v>
      </c>
      <c r="AF232" s="54">
        <f t="shared" si="235"/>
        <v>5</v>
      </c>
      <c r="AG232" s="54">
        <f t="shared" si="236"/>
        <v>3</v>
      </c>
      <c r="AH232" s="54">
        <f t="shared" si="237"/>
        <v>8</v>
      </c>
      <c r="AI232" s="54">
        <v>8489.27</v>
      </c>
      <c r="AJ232" s="54">
        <v>8489.27</v>
      </c>
      <c r="AK232" s="54">
        <v>16978.54</v>
      </c>
      <c r="AL232" s="54">
        <v>8489.27</v>
      </c>
      <c r="AM232" s="54">
        <v>8489.27</v>
      </c>
      <c r="AN232" s="54">
        <v>16978.54</v>
      </c>
      <c r="AO232" s="54">
        <v>33957.08</v>
      </c>
      <c r="AP232" s="54">
        <v>33957.08</v>
      </c>
      <c r="AQ232" s="54">
        <v>67914.16</v>
      </c>
      <c r="AR232" s="54">
        <f t="shared" si="238"/>
        <v>0</v>
      </c>
      <c r="AS232" s="54">
        <f t="shared" si="239"/>
        <v>8489.27</v>
      </c>
      <c r="AT232" s="54">
        <f t="shared" si="240"/>
        <v>33957.08</v>
      </c>
      <c r="AU232" s="54">
        <f t="shared" si="241"/>
        <v>25467.81</v>
      </c>
      <c r="AV232" s="54">
        <f t="shared" si="242"/>
        <v>0</v>
      </c>
      <c r="AW232" s="54">
        <f t="shared" si="243"/>
        <v>0</v>
      </c>
      <c r="AX232" s="54">
        <f t="shared" si="244"/>
        <v>42446.350000000006</v>
      </c>
      <c r="AY232" s="54">
        <f t="shared" si="245"/>
        <v>25467.81</v>
      </c>
      <c r="AZ232" s="54">
        <f t="shared" si="246"/>
        <v>67914.16</v>
      </c>
      <c r="BA232" s="54">
        <f t="shared" si="232"/>
        <v>1</v>
      </c>
      <c r="BB232" s="54">
        <f t="shared" si="233"/>
        <v>3</v>
      </c>
      <c r="BC232" s="54">
        <f>SUM(CJ232:CL232)*2</f>
        <v>2</v>
      </c>
      <c r="BD232" s="54">
        <f>SUM(CM232:CO232)*2</f>
        <v>2</v>
      </c>
      <c r="BE232" s="54">
        <f t="shared" si="247"/>
        <v>16</v>
      </c>
      <c r="BF232" s="54">
        <f t="shared" ref="BF232:BK232" si="288">Z232*2</f>
        <v>0</v>
      </c>
      <c r="BG232" s="54">
        <f t="shared" si="288"/>
        <v>2</v>
      </c>
      <c r="BH232" s="54">
        <f t="shared" si="288"/>
        <v>8</v>
      </c>
      <c r="BI232" s="54">
        <f t="shared" si="288"/>
        <v>6</v>
      </c>
      <c r="BJ232" s="54">
        <f t="shared" si="288"/>
        <v>0</v>
      </c>
      <c r="BK232" s="54">
        <f t="shared" si="288"/>
        <v>0</v>
      </c>
      <c r="BL232" s="54">
        <v>0.33333333333333331</v>
      </c>
      <c r="BM232" s="54">
        <v>0.33333333333333331</v>
      </c>
      <c r="BN232" s="54">
        <f t="shared" si="286"/>
        <v>1.6666666666666667</v>
      </c>
      <c r="BO232" s="54">
        <f t="shared" si="287"/>
        <v>1</v>
      </c>
      <c r="BP232" s="54">
        <v>0</v>
      </c>
      <c r="BQ232" s="54">
        <v>1</v>
      </c>
      <c r="BR232" s="54">
        <v>4</v>
      </c>
      <c r="BS232" s="54">
        <v>1</v>
      </c>
      <c r="BT232" s="54">
        <v>0</v>
      </c>
      <c r="BU232" s="54">
        <v>0</v>
      </c>
      <c r="BV232" s="54">
        <f t="shared" si="248"/>
        <v>2122.3175000000001</v>
      </c>
      <c r="BW232" s="54">
        <f t="shared" si="249"/>
        <v>8489.27</v>
      </c>
      <c r="BX232" s="54">
        <f t="shared" si="250"/>
        <v>8489.27</v>
      </c>
      <c r="BY232" s="54">
        <f t="shared" si="251"/>
        <v>1</v>
      </c>
      <c r="BZ232" s="54">
        <f t="shared" si="252"/>
        <v>1</v>
      </c>
      <c r="CA232" s="54">
        <v>0</v>
      </c>
      <c r="CB232" s="54">
        <f t="shared" si="253"/>
        <v>1</v>
      </c>
      <c r="CC232" s="54">
        <f t="shared" si="254"/>
        <v>0.25</v>
      </c>
      <c r="CD232" s="54">
        <v>0</v>
      </c>
      <c r="CE232" s="54">
        <v>0</v>
      </c>
      <c r="CF232" s="54">
        <v>1</v>
      </c>
      <c r="CG232" s="54">
        <v>0</v>
      </c>
      <c r="CH232" s="54">
        <v>0</v>
      </c>
      <c r="CI232" s="54">
        <v>0</v>
      </c>
      <c r="CJ232" s="54">
        <v>0</v>
      </c>
      <c r="CK232" s="54">
        <v>0</v>
      </c>
      <c r="CL232" s="54">
        <v>1</v>
      </c>
      <c r="CM232" s="54">
        <v>1</v>
      </c>
      <c r="CN232" s="54">
        <v>0</v>
      </c>
      <c r="CO232" s="54">
        <v>0</v>
      </c>
    </row>
    <row r="233" spans="1:93">
      <c r="A233" s="3" t="str">
        <f t="shared" si="234"/>
        <v>FJPT015Herceptin IV</v>
      </c>
      <c r="B233" s="3" t="s">
        <v>548</v>
      </c>
      <c r="C233" s="3" t="s">
        <v>549</v>
      </c>
      <c r="D233" s="3" t="s">
        <v>7</v>
      </c>
      <c r="E233" s="3" t="s">
        <v>85</v>
      </c>
      <c r="F233" s="3" t="s">
        <v>88</v>
      </c>
      <c r="G233" s="3" t="s">
        <v>89</v>
      </c>
      <c r="H233" s="3" t="s">
        <v>88</v>
      </c>
      <c r="I233" s="3" t="s">
        <v>89</v>
      </c>
      <c r="J233" s="3" t="s">
        <v>562</v>
      </c>
      <c r="K233" s="3" t="s">
        <v>541</v>
      </c>
      <c r="L233" s="3"/>
      <c r="M233" s="3" t="s">
        <v>545</v>
      </c>
      <c r="N233" s="3" t="s">
        <v>11</v>
      </c>
      <c r="O233" s="3" t="s">
        <v>11</v>
      </c>
      <c r="P233" s="3">
        <v>4535.5</v>
      </c>
      <c r="Q233" s="54">
        <v>13.423923135225252</v>
      </c>
      <c r="R233" s="54">
        <v>9.6169677196139549</v>
      </c>
      <c r="S233" s="54">
        <v>8.9459634656021834</v>
      </c>
      <c r="T233" s="54">
        <v>6.3171106613020696</v>
      </c>
      <c r="U233" s="54">
        <v>5.7557626502435451</v>
      </c>
      <c r="V233" s="54">
        <v>10.020200422375151</v>
      </c>
      <c r="W233" s="54">
        <v>31.986854320441388</v>
      </c>
      <c r="X233" s="54">
        <v>22.093073733920765</v>
      </c>
      <c r="Y233" s="54">
        <v>54.079928054362156</v>
      </c>
      <c r="Z233" s="54">
        <v>71</v>
      </c>
      <c r="AA233" s="54">
        <v>0</v>
      </c>
      <c r="AB233" s="54">
        <v>36</v>
      </c>
      <c r="AC233" s="54">
        <v>36</v>
      </c>
      <c r="AD233" s="54">
        <v>0</v>
      </c>
      <c r="AE233" s="54">
        <v>0</v>
      </c>
      <c r="AF233" s="54">
        <f t="shared" si="235"/>
        <v>107</v>
      </c>
      <c r="AG233" s="54">
        <f t="shared" si="236"/>
        <v>36</v>
      </c>
      <c r="AH233" s="54">
        <f t="shared" si="237"/>
        <v>143</v>
      </c>
      <c r="AI233" s="54">
        <v>60884.203379814127</v>
      </c>
      <c r="AJ233" s="54">
        <v>43617.75709230909</v>
      </c>
      <c r="AK233" s="54">
        <v>40574.417298238695</v>
      </c>
      <c r="AL233" s="54">
        <v>28651.255404335538</v>
      </c>
      <c r="AM233" s="54">
        <v>26105.261500179597</v>
      </c>
      <c r="AN233" s="54">
        <v>45446.619015682489</v>
      </c>
      <c r="AO233" s="54">
        <v>145076.3777703619</v>
      </c>
      <c r="AP233" s="54">
        <v>100203.13592019762</v>
      </c>
      <c r="AQ233" s="54">
        <v>245279.51369055951</v>
      </c>
      <c r="AR233" s="54">
        <f t="shared" si="238"/>
        <v>322020.5</v>
      </c>
      <c r="AS233" s="54">
        <f t="shared" si="239"/>
        <v>0</v>
      </c>
      <c r="AT233" s="54">
        <f t="shared" si="240"/>
        <v>163278</v>
      </c>
      <c r="AU233" s="54">
        <f t="shared" si="241"/>
        <v>163278</v>
      </c>
      <c r="AV233" s="54">
        <f t="shared" si="242"/>
        <v>0</v>
      </c>
      <c r="AW233" s="54">
        <f t="shared" si="243"/>
        <v>0</v>
      </c>
      <c r="AX233" s="54">
        <f t="shared" si="244"/>
        <v>485298.5</v>
      </c>
      <c r="AY233" s="54">
        <f t="shared" si="245"/>
        <v>163278</v>
      </c>
      <c r="AZ233" s="54">
        <f t="shared" si="246"/>
        <v>648576.5</v>
      </c>
      <c r="BA233" s="54">
        <f t="shared" si="232"/>
        <v>6.3171106613020696</v>
      </c>
      <c r="BB233" s="54">
        <f t="shared" si="233"/>
        <v>36</v>
      </c>
      <c r="BC233" s="54"/>
      <c r="BD233" s="54"/>
      <c r="BE233" s="54">
        <f t="shared" si="247"/>
        <v>0</v>
      </c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>
        <f t="shared" si="248"/>
        <v>185955.5</v>
      </c>
      <c r="BW233" s="54">
        <f t="shared" si="249"/>
        <v>489834</v>
      </c>
      <c r="BX233" s="54">
        <f t="shared" si="250"/>
        <v>653112</v>
      </c>
      <c r="BY233" s="54">
        <f t="shared" si="251"/>
        <v>108</v>
      </c>
      <c r="BZ233" s="54">
        <f t="shared" si="252"/>
        <v>144</v>
      </c>
      <c r="CA233" s="54">
        <v>0</v>
      </c>
      <c r="CB233" s="54">
        <f t="shared" si="253"/>
        <v>72</v>
      </c>
      <c r="CC233" s="54">
        <f t="shared" si="254"/>
        <v>41</v>
      </c>
      <c r="CD233" s="54">
        <v>72</v>
      </c>
      <c r="CE233" s="54">
        <v>0</v>
      </c>
      <c r="CF233" s="54">
        <v>48</v>
      </c>
      <c r="CG233" s="54">
        <v>60</v>
      </c>
      <c r="CH233" s="54">
        <v>24</v>
      </c>
      <c r="CI233" s="54">
        <v>36</v>
      </c>
      <c r="CJ233" s="54">
        <v>48</v>
      </c>
      <c r="CK233" s="54">
        <v>24</v>
      </c>
      <c r="CL233" s="54">
        <v>36</v>
      </c>
      <c r="CM233" s="54">
        <v>72</v>
      </c>
      <c r="CN233" s="54">
        <v>36</v>
      </c>
      <c r="CO233" s="54">
        <v>36</v>
      </c>
    </row>
    <row r="234" spans="1:93">
      <c r="A234" s="3" t="str">
        <f t="shared" si="234"/>
        <v>FJPT015Herceptin SC</v>
      </c>
      <c r="B234" s="3" t="s">
        <v>548</v>
      </c>
      <c r="C234" s="3" t="s">
        <v>549</v>
      </c>
      <c r="D234" s="3" t="s">
        <v>7</v>
      </c>
      <c r="E234" s="3" t="s">
        <v>85</v>
      </c>
      <c r="F234" s="3" t="s">
        <v>88</v>
      </c>
      <c r="G234" s="3" t="s">
        <v>89</v>
      </c>
      <c r="H234" s="3" t="s">
        <v>88</v>
      </c>
      <c r="I234" s="3" t="s">
        <v>89</v>
      </c>
      <c r="J234" s="3" t="s">
        <v>562</v>
      </c>
      <c r="K234" s="3" t="s">
        <v>541</v>
      </c>
      <c r="L234" s="3"/>
      <c r="M234" s="3" t="s">
        <v>545</v>
      </c>
      <c r="N234" s="3" t="s">
        <v>12</v>
      </c>
      <c r="O234" s="3" t="s">
        <v>12</v>
      </c>
      <c r="P234" s="3">
        <v>3444.49</v>
      </c>
      <c r="Q234" s="54">
        <v>4.2395648339676004</v>
      </c>
      <c r="R234" s="54">
        <v>3.9280532725818809</v>
      </c>
      <c r="S234" s="54">
        <v>5.9581934770315366</v>
      </c>
      <c r="T234" s="54">
        <v>6.0985904954872021</v>
      </c>
      <c r="U234" s="54">
        <v>5.491060662202889</v>
      </c>
      <c r="V234" s="54">
        <v>7.2274079618383871</v>
      </c>
      <c r="W234" s="54">
        <v>14.125811583581019</v>
      </c>
      <c r="X234" s="54">
        <v>18.81705911952848</v>
      </c>
      <c r="Y234" s="54">
        <v>32.942870703109499</v>
      </c>
      <c r="Z234" s="54">
        <v>0</v>
      </c>
      <c r="AA234" s="54">
        <v>0</v>
      </c>
      <c r="AB234" s="54">
        <v>0</v>
      </c>
      <c r="AC234" s="54">
        <v>0</v>
      </c>
      <c r="AD234" s="54">
        <v>0</v>
      </c>
      <c r="AE234" s="54">
        <v>0</v>
      </c>
      <c r="AF234" s="54">
        <f t="shared" si="235"/>
        <v>0</v>
      </c>
      <c r="AG234" s="54">
        <f t="shared" si="236"/>
        <v>0</v>
      </c>
      <c r="AH234" s="54">
        <f t="shared" si="237"/>
        <v>0</v>
      </c>
      <c r="AI234" s="54">
        <v>14603.138674953059</v>
      </c>
      <c r="AJ234" s="54">
        <v>13530.140216875563</v>
      </c>
      <c r="AK234" s="54">
        <v>20522.937849700356</v>
      </c>
      <c r="AL234" s="54">
        <v>21006.533975800714</v>
      </c>
      <c r="AM234" s="54">
        <v>18913.903540351228</v>
      </c>
      <c r="AN234" s="54">
        <v>24894.734450472704</v>
      </c>
      <c r="AO234" s="54">
        <v>48656.21674152898</v>
      </c>
      <c r="AP234" s="54">
        <v>64815.17196662465</v>
      </c>
      <c r="AQ234" s="54">
        <v>113471.38870815362</v>
      </c>
      <c r="AR234" s="54">
        <f t="shared" si="238"/>
        <v>0</v>
      </c>
      <c r="AS234" s="54">
        <f t="shared" si="239"/>
        <v>0</v>
      </c>
      <c r="AT234" s="54">
        <f t="shared" si="240"/>
        <v>0</v>
      </c>
      <c r="AU234" s="54">
        <f t="shared" si="241"/>
        <v>0</v>
      </c>
      <c r="AV234" s="54">
        <f t="shared" si="242"/>
        <v>0</v>
      </c>
      <c r="AW234" s="54">
        <f t="shared" si="243"/>
        <v>0</v>
      </c>
      <c r="AX234" s="54">
        <f t="shared" si="244"/>
        <v>0</v>
      </c>
      <c r="AY234" s="54">
        <f t="shared" si="245"/>
        <v>0</v>
      </c>
      <c r="AZ234" s="54">
        <f t="shared" si="246"/>
        <v>0</v>
      </c>
      <c r="BA234" s="54">
        <f t="shared" si="232"/>
        <v>6.0985904954872021</v>
      </c>
      <c r="BB234" s="54">
        <f t="shared" si="233"/>
        <v>0</v>
      </c>
      <c r="BC234" s="54"/>
      <c r="BD234" s="54"/>
      <c r="BE234" s="54">
        <f t="shared" si="247"/>
        <v>0</v>
      </c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>
        <f t="shared" si="248"/>
        <v>18944.695</v>
      </c>
      <c r="BW234" s="54">
        <f t="shared" si="249"/>
        <v>37889.39</v>
      </c>
      <c r="BX234" s="54">
        <f t="shared" si="250"/>
        <v>0</v>
      </c>
      <c r="BY234" s="54">
        <f t="shared" si="251"/>
        <v>11</v>
      </c>
      <c r="BZ234" s="54">
        <f t="shared" si="252"/>
        <v>0</v>
      </c>
      <c r="CA234" s="54">
        <v>0</v>
      </c>
      <c r="CB234" s="54">
        <f t="shared" si="253"/>
        <v>20</v>
      </c>
      <c r="CC234" s="54">
        <f t="shared" si="254"/>
        <v>5.5</v>
      </c>
      <c r="CD234" s="54">
        <v>20</v>
      </c>
      <c r="CE234" s="54">
        <v>10</v>
      </c>
      <c r="CF234" s="54">
        <v>10</v>
      </c>
      <c r="CG234" s="54">
        <v>5</v>
      </c>
      <c r="CH234" s="54">
        <v>10</v>
      </c>
      <c r="CI234" s="54">
        <v>0</v>
      </c>
      <c r="CJ234" s="54">
        <v>5</v>
      </c>
      <c r="CK234" s="54">
        <v>3</v>
      </c>
      <c r="CL234" s="54">
        <v>3</v>
      </c>
      <c r="CM234" s="54">
        <v>0</v>
      </c>
      <c r="CN234" s="54">
        <v>0</v>
      </c>
      <c r="CO234" s="54">
        <v>0</v>
      </c>
    </row>
    <row r="235" spans="1:93">
      <c r="A235" s="3" t="str">
        <f t="shared" si="234"/>
        <v>FJPT015Itovebi 3mg</v>
      </c>
      <c r="B235" s="3" t="s">
        <v>548</v>
      </c>
      <c r="C235" s="3" t="s">
        <v>549</v>
      </c>
      <c r="D235" s="3" t="s">
        <v>7</v>
      </c>
      <c r="E235" s="3" t="s">
        <v>85</v>
      </c>
      <c r="F235" s="3" t="s">
        <v>88</v>
      </c>
      <c r="G235" s="3" t="s">
        <v>89</v>
      </c>
      <c r="H235" s="3" t="s">
        <v>88</v>
      </c>
      <c r="I235" s="3" t="s">
        <v>89</v>
      </c>
      <c r="J235" s="3" t="s">
        <v>562</v>
      </c>
      <c r="K235" s="3" t="s">
        <v>541</v>
      </c>
      <c r="L235" s="3"/>
      <c r="M235" s="3" t="s">
        <v>545</v>
      </c>
      <c r="N235" s="3" t="s">
        <v>13</v>
      </c>
      <c r="O235" s="3" t="s">
        <v>14</v>
      </c>
      <c r="P235" s="3">
        <v>3566.02</v>
      </c>
      <c r="Q235" s="54">
        <v>7.5423782997919166E-8</v>
      </c>
      <c r="R235" s="54">
        <v>8.6118364644595899E-8</v>
      </c>
      <c r="S235" s="54">
        <v>1.7430625086372233E-7</v>
      </c>
      <c r="T235" s="54">
        <v>1.7644957539816278E-7</v>
      </c>
      <c r="U235" s="54">
        <v>2.1451535630448561E-7</v>
      </c>
      <c r="V235" s="54">
        <v>2.7318666979111423E-7</v>
      </c>
      <c r="W235" s="54">
        <v>3.3584839850623739E-7</v>
      </c>
      <c r="X235" s="54">
        <v>6.6415160149376262E-7</v>
      </c>
      <c r="Y235" s="54">
        <v>9.9999999999999995E-7</v>
      </c>
      <c r="Z235" s="54">
        <v>0</v>
      </c>
      <c r="AA235" s="54">
        <v>0</v>
      </c>
      <c r="AB235" s="54">
        <v>1</v>
      </c>
      <c r="AC235" s="54">
        <v>0</v>
      </c>
      <c r="AD235" s="54">
        <v>0</v>
      </c>
      <c r="AE235" s="54">
        <v>0</v>
      </c>
      <c r="AF235" s="54">
        <f t="shared" si="235"/>
        <v>1</v>
      </c>
      <c r="AG235" s="54">
        <f t="shared" si="236"/>
        <v>0</v>
      </c>
      <c r="AH235" s="54">
        <f t="shared" si="237"/>
        <v>1</v>
      </c>
      <c r="AI235" s="54">
        <v>2.6896271864623972E-4</v>
      </c>
      <c r="AJ235" s="54">
        <v>3.0709981068992184E-4</v>
      </c>
      <c r="AK235" s="54">
        <v>6.2157957670505104E-4</v>
      </c>
      <c r="AL235" s="54">
        <v>6.2922271486135634E-4</v>
      </c>
      <c r="AM235" s="54">
        <v>7.6496605088892172E-4</v>
      </c>
      <c r="AN235" s="54">
        <v>9.74189128208509E-4</v>
      </c>
      <c r="AO235" s="54">
        <v>1.1976421060412126E-3</v>
      </c>
      <c r="AP235" s="54">
        <v>2.3683778939587868E-3</v>
      </c>
      <c r="AQ235" s="54">
        <v>3.5660199999999996E-3</v>
      </c>
      <c r="AR235" s="54">
        <f t="shared" si="238"/>
        <v>0</v>
      </c>
      <c r="AS235" s="54">
        <f t="shared" si="239"/>
        <v>0</v>
      </c>
      <c r="AT235" s="54">
        <f t="shared" si="240"/>
        <v>3566.02</v>
      </c>
      <c r="AU235" s="54">
        <f t="shared" si="241"/>
        <v>0</v>
      </c>
      <c r="AV235" s="54">
        <f t="shared" si="242"/>
        <v>0</v>
      </c>
      <c r="AW235" s="54">
        <f t="shared" si="243"/>
        <v>0</v>
      </c>
      <c r="AX235" s="54">
        <f t="shared" si="244"/>
        <v>3566.02</v>
      </c>
      <c r="AY235" s="54">
        <f t="shared" si="245"/>
        <v>0</v>
      </c>
      <c r="AZ235" s="54">
        <f t="shared" si="246"/>
        <v>3566.02</v>
      </c>
      <c r="BA235" s="54">
        <f t="shared" si="232"/>
        <v>1.7644957539816278E-7</v>
      </c>
      <c r="BB235" s="54">
        <f t="shared" si="233"/>
        <v>0</v>
      </c>
      <c r="BC235" s="54"/>
      <c r="BD235" s="54"/>
      <c r="BE235" s="54">
        <f t="shared" si="247"/>
        <v>0</v>
      </c>
      <c r="BF235" s="54"/>
      <c r="BG235" s="54"/>
      <c r="BH235" s="54"/>
      <c r="BI235" s="54"/>
      <c r="BJ235" s="54"/>
      <c r="BK235" s="54"/>
      <c r="BL235" s="54">
        <v>0.33333333333333331</v>
      </c>
      <c r="BM235" s="54">
        <v>0</v>
      </c>
      <c r="BN235" s="54">
        <f t="shared" ref="BN235:BN236" si="289">AVERAGE(BP235:BR235)</f>
        <v>0</v>
      </c>
      <c r="BO235" s="54">
        <f t="shared" ref="BO235:BO236" si="290">SUM(BS235:BU235)/1</f>
        <v>0</v>
      </c>
      <c r="BP235" s="54">
        <v>0</v>
      </c>
      <c r="BQ235" s="54">
        <v>0</v>
      </c>
      <c r="BR235" s="54">
        <v>0</v>
      </c>
      <c r="BS235" s="54">
        <v>0</v>
      </c>
      <c r="BT235" s="54">
        <v>0</v>
      </c>
      <c r="BU235" s="54">
        <v>0</v>
      </c>
      <c r="BV235" s="54">
        <f t="shared" si="248"/>
        <v>0</v>
      </c>
      <c r="BW235" s="54">
        <f t="shared" si="249"/>
        <v>0</v>
      </c>
      <c r="BX235" s="54">
        <f t="shared" si="250"/>
        <v>0</v>
      </c>
      <c r="BY235" s="54">
        <f t="shared" si="251"/>
        <v>0</v>
      </c>
      <c r="BZ235" s="54">
        <f t="shared" si="252"/>
        <v>0</v>
      </c>
      <c r="CA235" s="54">
        <v>0</v>
      </c>
      <c r="CB235" s="54">
        <f t="shared" si="253"/>
        <v>0</v>
      </c>
      <c r="CC235" s="54">
        <f t="shared" si="254"/>
        <v>0</v>
      </c>
      <c r="CD235" s="54">
        <v>0</v>
      </c>
      <c r="CE235" s="54">
        <v>0</v>
      </c>
      <c r="CF235" s="54">
        <v>0</v>
      </c>
      <c r="CG235" s="54">
        <v>0</v>
      </c>
      <c r="CH235" s="54">
        <v>0</v>
      </c>
      <c r="CI235" s="54">
        <v>0</v>
      </c>
      <c r="CJ235" s="54">
        <v>0</v>
      </c>
      <c r="CK235" s="54">
        <v>0</v>
      </c>
      <c r="CL235" s="54">
        <v>0</v>
      </c>
      <c r="CM235" s="54">
        <v>0</v>
      </c>
      <c r="CN235" s="54">
        <v>0</v>
      </c>
      <c r="CO235" s="54">
        <v>0</v>
      </c>
    </row>
    <row r="236" spans="1:93">
      <c r="A236" s="3" t="str">
        <f t="shared" si="234"/>
        <v>FJPT015Itovebi 9mg</v>
      </c>
      <c r="B236" s="3" t="s">
        <v>548</v>
      </c>
      <c r="C236" s="3" t="s">
        <v>549</v>
      </c>
      <c r="D236" s="3" t="s">
        <v>7</v>
      </c>
      <c r="E236" s="3" t="s">
        <v>85</v>
      </c>
      <c r="F236" s="3" t="s">
        <v>88</v>
      </c>
      <c r="G236" s="3" t="s">
        <v>89</v>
      </c>
      <c r="H236" s="3" t="s">
        <v>88</v>
      </c>
      <c r="I236" s="3" t="s">
        <v>89</v>
      </c>
      <c r="J236" s="3" t="s">
        <v>562</v>
      </c>
      <c r="K236" s="3" t="s">
        <v>541</v>
      </c>
      <c r="L236" s="3"/>
      <c r="M236" s="3" t="s">
        <v>545</v>
      </c>
      <c r="N236" s="3" t="s">
        <v>13</v>
      </c>
      <c r="O236" s="3" t="s">
        <v>15</v>
      </c>
      <c r="P236" s="3">
        <v>10698.05</v>
      </c>
      <c r="Q236" s="54"/>
      <c r="R236" s="54"/>
      <c r="S236" s="54"/>
      <c r="T236" s="54"/>
      <c r="U236" s="54"/>
      <c r="V236" s="54"/>
      <c r="W236" s="54">
        <v>0</v>
      </c>
      <c r="X236" s="54">
        <v>0</v>
      </c>
      <c r="Y236" s="54">
        <v>0</v>
      </c>
      <c r="Z236" s="54">
        <v>0</v>
      </c>
      <c r="AA236" s="54">
        <v>0</v>
      </c>
      <c r="AB236" s="54">
        <v>0</v>
      </c>
      <c r="AC236" s="54">
        <v>0</v>
      </c>
      <c r="AD236" s="54">
        <v>0</v>
      </c>
      <c r="AE236" s="54">
        <v>0</v>
      </c>
      <c r="AF236" s="54">
        <f t="shared" si="235"/>
        <v>0</v>
      </c>
      <c r="AG236" s="54">
        <f t="shared" si="236"/>
        <v>0</v>
      </c>
      <c r="AH236" s="54">
        <f t="shared" si="237"/>
        <v>0</v>
      </c>
      <c r="AI236" s="54"/>
      <c r="AJ236" s="54"/>
      <c r="AK236" s="54"/>
      <c r="AL236" s="54"/>
      <c r="AM236" s="54"/>
      <c r="AN236" s="54"/>
      <c r="AO236" s="54">
        <v>0</v>
      </c>
      <c r="AP236" s="54">
        <v>0</v>
      </c>
      <c r="AQ236" s="54">
        <v>0</v>
      </c>
      <c r="AR236" s="54">
        <f t="shared" si="238"/>
        <v>0</v>
      </c>
      <c r="AS236" s="54">
        <f t="shared" si="239"/>
        <v>0</v>
      </c>
      <c r="AT236" s="54">
        <f t="shared" si="240"/>
        <v>0</v>
      </c>
      <c r="AU236" s="54">
        <f t="shared" si="241"/>
        <v>0</v>
      </c>
      <c r="AV236" s="54">
        <f t="shared" si="242"/>
        <v>0</v>
      </c>
      <c r="AW236" s="54">
        <f t="shared" si="243"/>
        <v>0</v>
      </c>
      <c r="AX236" s="54">
        <f t="shared" si="244"/>
        <v>0</v>
      </c>
      <c r="AY236" s="54">
        <f t="shared" si="245"/>
        <v>0</v>
      </c>
      <c r="AZ236" s="54">
        <f t="shared" si="246"/>
        <v>0</v>
      </c>
      <c r="BA236" s="54">
        <f t="shared" si="232"/>
        <v>0</v>
      </c>
      <c r="BB236" s="54">
        <f t="shared" si="233"/>
        <v>0</v>
      </c>
      <c r="BC236" s="54"/>
      <c r="BD236" s="54"/>
      <c r="BE236" s="54">
        <f t="shared" si="247"/>
        <v>0</v>
      </c>
      <c r="BF236" s="54"/>
      <c r="BG236" s="54"/>
      <c r="BH236" s="54"/>
      <c r="BI236" s="54"/>
      <c r="BJ236" s="54"/>
      <c r="BK236" s="54"/>
      <c r="BL236" s="54">
        <v>0</v>
      </c>
      <c r="BM236" s="54">
        <v>0</v>
      </c>
      <c r="BN236" s="54">
        <f t="shared" si="289"/>
        <v>0.33333333333333331</v>
      </c>
      <c r="BO236" s="54">
        <f t="shared" si="290"/>
        <v>0</v>
      </c>
      <c r="BP236" s="54">
        <v>0</v>
      </c>
      <c r="BQ236" s="54">
        <v>0</v>
      </c>
      <c r="BR236" s="54">
        <v>1</v>
      </c>
      <c r="BS236" s="54">
        <v>0</v>
      </c>
      <c r="BT236" s="54">
        <v>0</v>
      </c>
      <c r="BU236" s="54">
        <v>0</v>
      </c>
      <c r="BV236" s="54">
        <f t="shared" si="248"/>
        <v>0</v>
      </c>
      <c r="BW236" s="54">
        <f t="shared" si="249"/>
        <v>0</v>
      </c>
      <c r="BX236" s="54">
        <f t="shared" si="250"/>
        <v>0</v>
      </c>
      <c r="BY236" s="54">
        <f t="shared" si="251"/>
        <v>0</v>
      </c>
      <c r="BZ236" s="54">
        <f t="shared" si="252"/>
        <v>0</v>
      </c>
      <c r="CA236" s="54">
        <v>0</v>
      </c>
      <c r="CB236" s="54">
        <f t="shared" si="253"/>
        <v>0</v>
      </c>
      <c r="CC236" s="54">
        <f t="shared" si="254"/>
        <v>0</v>
      </c>
      <c r="CD236" s="54">
        <v>0</v>
      </c>
      <c r="CE236" s="54">
        <v>0</v>
      </c>
      <c r="CF236" s="54">
        <v>0</v>
      </c>
      <c r="CG236" s="54">
        <v>0</v>
      </c>
      <c r="CH236" s="54">
        <v>0</v>
      </c>
      <c r="CI236" s="54">
        <v>0</v>
      </c>
      <c r="CJ236" s="54">
        <v>0</v>
      </c>
      <c r="CK236" s="54">
        <v>0</v>
      </c>
      <c r="CL236" s="54">
        <v>0</v>
      </c>
      <c r="CM236" s="54">
        <v>0</v>
      </c>
      <c r="CN236" s="54">
        <v>0</v>
      </c>
      <c r="CO236" s="54">
        <v>0</v>
      </c>
    </row>
    <row r="237" spans="1:93">
      <c r="A237" s="3" t="str">
        <f t="shared" si="234"/>
        <v>FJPT015Perjeta</v>
      </c>
      <c r="B237" s="3" t="s">
        <v>548</v>
      </c>
      <c r="C237" s="3" t="s">
        <v>549</v>
      </c>
      <c r="D237" s="3" t="s">
        <v>7</v>
      </c>
      <c r="E237" s="3" t="s">
        <v>85</v>
      </c>
      <c r="F237" s="3" t="s">
        <v>88</v>
      </c>
      <c r="G237" s="3" t="s">
        <v>89</v>
      </c>
      <c r="H237" s="3" t="s">
        <v>88</v>
      </c>
      <c r="I237" s="3" t="s">
        <v>89</v>
      </c>
      <c r="J237" s="3" t="s">
        <v>562</v>
      </c>
      <c r="K237" s="3" t="s">
        <v>541</v>
      </c>
      <c r="L237" s="3"/>
      <c r="M237" s="3" t="s">
        <v>545</v>
      </c>
      <c r="N237" s="3" t="s">
        <v>16</v>
      </c>
      <c r="O237" s="3" t="s">
        <v>16</v>
      </c>
      <c r="P237" s="3">
        <v>3985.87</v>
      </c>
      <c r="Q237" s="54">
        <v>12.493284004271908</v>
      </c>
      <c r="R237" s="54">
        <v>10.553264658908477</v>
      </c>
      <c r="S237" s="54">
        <v>16.01764866257454</v>
      </c>
      <c r="T237" s="54">
        <v>9.6789988077331852</v>
      </c>
      <c r="U237" s="54">
        <v>11.747695390163051</v>
      </c>
      <c r="V237" s="54">
        <v>13.482324903137778</v>
      </c>
      <c r="W237" s="54">
        <v>39.064197325754925</v>
      </c>
      <c r="X237" s="54">
        <v>34.909019101034012</v>
      </c>
      <c r="Y237" s="54">
        <v>73.973216426788937</v>
      </c>
      <c r="Z237" s="54">
        <v>54</v>
      </c>
      <c r="AA237" s="54">
        <v>33</v>
      </c>
      <c r="AB237" s="54">
        <v>34</v>
      </c>
      <c r="AC237" s="54">
        <v>-30</v>
      </c>
      <c r="AD237" s="54">
        <v>0</v>
      </c>
      <c r="AE237" s="54">
        <v>0</v>
      </c>
      <c r="AF237" s="54">
        <f t="shared" si="235"/>
        <v>121</v>
      </c>
      <c r="AG237" s="54">
        <f t="shared" si="236"/>
        <v>-30</v>
      </c>
      <c r="AH237" s="54">
        <f t="shared" si="237"/>
        <v>91</v>
      </c>
      <c r="AI237" s="54">
        <v>49796.605914107276</v>
      </c>
      <c r="AJ237" s="54">
        <v>42063.941006003537</v>
      </c>
      <c r="AK237" s="54">
        <v>63844.265274695987</v>
      </c>
      <c r="AL237" s="54">
        <v>38579.230977779473</v>
      </c>
      <c r="AM237" s="54">
        <v>46824.786624789202</v>
      </c>
      <c r="AN237" s="54">
        <v>53738.794361669781</v>
      </c>
      <c r="AO237" s="54">
        <v>155704.81219480681</v>
      </c>
      <c r="AP237" s="54">
        <v>139142.81196423844</v>
      </c>
      <c r="AQ237" s="54">
        <v>294847.62415904528</v>
      </c>
      <c r="AR237" s="54">
        <f t="shared" si="238"/>
        <v>215236.97999999998</v>
      </c>
      <c r="AS237" s="54">
        <f t="shared" si="239"/>
        <v>131533.71</v>
      </c>
      <c r="AT237" s="54">
        <f t="shared" si="240"/>
        <v>135519.57999999999</v>
      </c>
      <c r="AU237" s="54">
        <f t="shared" si="241"/>
        <v>-119576.09999999999</v>
      </c>
      <c r="AV237" s="54">
        <f t="shared" si="242"/>
        <v>0</v>
      </c>
      <c r="AW237" s="54">
        <f t="shared" si="243"/>
        <v>0</v>
      </c>
      <c r="AX237" s="54">
        <f t="shared" si="244"/>
        <v>482290.2699999999</v>
      </c>
      <c r="AY237" s="54">
        <f t="shared" si="245"/>
        <v>-119576.09999999999</v>
      </c>
      <c r="AZ237" s="54">
        <f t="shared" si="246"/>
        <v>362714.16999999993</v>
      </c>
      <c r="BA237" s="54">
        <f t="shared" si="232"/>
        <v>9.6789988077331852</v>
      </c>
      <c r="BB237" s="54">
        <f t="shared" si="233"/>
        <v>-30</v>
      </c>
      <c r="BC237" s="54"/>
      <c r="BD237" s="54"/>
      <c r="BE237" s="54">
        <f t="shared" si="247"/>
        <v>0</v>
      </c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>
        <f t="shared" si="248"/>
        <v>109279.26916666667</v>
      </c>
      <c r="BW237" s="54">
        <f t="shared" si="249"/>
        <v>318869.59999999998</v>
      </c>
      <c r="BX237" s="54">
        <f t="shared" si="250"/>
        <v>474318.52999999997</v>
      </c>
      <c r="BY237" s="54">
        <f t="shared" si="251"/>
        <v>80</v>
      </c>
      <c r="BZ237" s="54">
        <f t="shared" si="252"/>
        <v>119</v>
      </c>
      <c r="CA237" s="54">
        <v>0</v>
      </c>
      <c r="CB237" s="54">
        <f t="shared" si="253"/>
        <v>41</v>
      </c>
      <c r="CC237" s="54">
        <f t="shared" si="254"/>
        <v>27.416666666666668</v>
      </c>
      <c r="CD237" s="54">
        <v>0</v>
      </c>
      <c r="CE237" s="54">
        <v>30</v>
      </c>
      <c r="CF237" s="54">
        <v>20</v>
      </c>
      <c r="CG237" s="54">
        <v>30</v>
      </c>
      <c r="CH237" s="54">
        <v>30</v>
      </c>
      <c r="CI237" s="54">
        <v>20</v>
      </c>
      <c r="CJ237" s="54">
        <v>20</v>
      </c>
      <c r="CK237" s="54">
        <v>20</v>
      </c>
      <c r="CL237" s="54">
        <v>40</v>
      </c>
      <c r="CM237" s="54">
        <v>40</v>
      </c>
      <c r="CN237" s="54">
        <v>38</v>
      </c>
      <c r="CO237" s="54">
        <v>41</v>
      </c>
    </row>
    <row r="238" spans="1:93">
      <c r="A238" s="3" t="str">
        <f t="shared" si="234"/>
        <v>FJPT015Phesgo 10ml</v>
      </c>
      <c r="B238" s="3" t="s">
        <v>548</v>
      </c>
      <c r="C238" s="3" t="s">
        <v>549</v>
      </c>
      <c r="D238" s="3" t="s">
        <v>7</v>
      </c>
      <c r="E238" s="3" t="s">
        <v>85</v>
      </c>
      <c r="F238" s="3" t="s">
        <v>88</v>
      </c>
      <c r="G238" s="3" t="s">
        <v>89</v>
      </c>
      <c r="H238" s="3" t="s">
        <v>88</v>
      </c>
      <c r="I238" s="3" t="s">
        <v>89</v>
      </c>
      <c r="J238" s="3" t="s">
        <v>562</v>
      </c>
      <c r="K238" s="3" t="s">
        <v>541</v>
      </c>
      <c r="L238" s="3"/>
      <c r="M238" s="3" t="s">
        <v>545</v>
      </c>
      <c r="N238" s="3" t="s">
        <v>17</v>
      </c>
      <c r="O238" s="3" t="s">
        <v>18</v>
      </c>
      <c r="P238" s="3">
        <v>6232.07</v>
      </c>
      <c r="Q238" s="54">
        <v>8.0893394647284147</v>
      </c>
      <c r="R238" s="54">
        <v>7.3753638325291613</v>
      </c>
      <c r="S238" s="54">
        <v>11.590887512529545</v>
      </c>
      <c r="T238" s="54">
        <v>9.9880794034293583</v>
      </c>
      <c r="U238" s="54">
        <v>9.0520118224297867</v>
      </c>
      <c r="V238" s="54">
        <v>12.205027721628607</v>
      </c>
      <c r="W238" s="54">
        <v>27.05559080978712</v>
      </c>
      <c r="X238" s="54">
        <v>31.24511894748775</v>
      </c>
      <c r="Y238" s="54">
        <v>58.300709757274873</v>
      </c>
      <c r="Z238" s="54">
        <v>0</v>
      </c>
      <c r="AA238" s="54">
        <v>0</v>
      </c>
      <c r="AB238" s="54">
        <v>0</v>
      </c>
      <c r="AC238" s="54">
        <v>0</v>
      </c>
      <c r="AD238" s="54">
        <v>0</v>
      </c>
      <c r="AE238" s="54">
        <v>0</v>
      </c>
      <c r="AF238" s="54">
        <f t="shared" si="235"/>
        <v>0</v>
      </c>
      <c r="AG238" s="54">
        <f t="shared" si="236"/>
        <v>0</v>
      </c>
      <c r="AH238" s="54">
        <f t="shared" si="237"/>
        <v>0</v>
      </c>
      <c r="AI238" s="54">
        <v>50413.329797950006</v>
      </c>
      <c r="AJ238" s="54">
        <v>45963.783679790009</v>
      </c>
      <c r="AK238" s="54">
        <v>72235.222340209992</v>
      </c>
      <c r="AL238" s="54">
        <v>62246.410007729995</v>
      </c>
      <c r="AM238" s="54">
        <v>56412.771318209998</v>
      </c>
      <c r="AN238" s="54">
        <v>76062.587113129994</v>
      </c>
      <c r="AO238" s="54">
        <v>168612.33581795002</v>
      </c>
      <c r="AP238" s="54">
        <v>194721.76843906997</v>
      </c>
      <c r="AQ238" s="54">
        <v>363334.10425701999</v>
      </c>
      <c r="AR238" s="54">
        <f t="shared" si="238"/>
        <v>0</v>
      </c>
      <c r="AS238" s="54">
        <f t="shared" si="239"/>
        <v>0</v>
      </c>
      <c r="AT238" s="54">
        <f t="shared" si="240"/>
        <v>0</v>
      </c>
      <c r="AU238" s="54">
        <f t="shared" si="241"/>
        <v>0</v>
      </c>
      <c r="AV238" s="54">
        <f t="shared" si="242"/>
        <v>0</v>
      </c>
      <c r="AW238" s="54">
        <f t="shared" si="243"/>
        <v>0</v>
      </c>
      <c r="AX238" s="54">
        <f t="shared" si="244"/>
        <v>0</v>
      </c>
      <c r="AY238" s="54">
        <f t="shared" si="245"/>
        <v>0</v>
      </c>
      <c r="AZ238" s="54">
        <f t="shared" si="246"/>
        <v>0</v>
      </c>
      <c r="BA238" s="54">
        <f t="shared" si="232"/>
        <v>9.9880794034293583</v>
      </c>
      <c r="BB238" s="54">
        <f t="shared" si="233"/>
        <v>0</v>
      </c>
      <c r="BC238" s="54">
        <f>SUM(CJ238:CL238)</f>
        <v>0</v>
      </c>
      <c r="BD238" s="54">
        <f>SUM(CM238:CO238)</f>
        <v>0</v>
      </c>
      <c r="BE238" s="54">
        <f t="shared" si="247"/>
        <v>0</v>
      </c>
      <c r="BF238" s="54">
        <f t="shared" ref="BF238:BK238" si="291">Z238</f>
        <v>0</v>
      </c>
      <c r="BG238" s="54">
        <f t="shared" si="291"/>
        <v>0</v>
      </c>
      <c r="BH238" s="54">
        <f t="shared" si="291"/>
        <v>0</v>
      </c>
      <c r="BI238" s="54">
        <f t="shared" si="291"/>
        <v>0</v>
      </c>
      <c r="BJ238" s="54">
        <f t="shared" si="291"/>
        <v>0</v>
      </c>
      <c r="BK238" s="54">
        <f t="shared" si="291"/>
        <v>0</v>
      </c>
      <c r="BL238" s="54">
        <v>0</v>
      </c>
      <c r="BM238" s="54">
        <v>0</v>
      </c>
      <c r="BN238" s="54">
        <f t="shared" ref="BN238:BN239" si="292">AVERAGE(BP238:BR238)</f>
        <v>0</v>
      </c>
      <c r="BO238" s="54">
        <f t="shared" ref="BO238:BO239" si="293">SUM(BS238:BU238)/1</f>
        <v>0</v>
      </c>
      <c r="BP238" s="54">
        <v>0</v>
      </c>
      <c r="BQ238" s="54">
        <v>0</v>
      </c>
      <c r="BR238" s="54">
        <v>0</v>
      </c>
      <c r="BS238" s="54">
        <v>0</v>
      </c>
      <c r="BT238" s="54">
        <v>0</v>
      </c>
      <c r="BU238" s="54">
        <v>0</v>
      </c>
      <c r="BV238" s="54">
        <f t="shared" si="248"/>
        <v>0</v>
      </c>
      <c r="BW238" s="54">
        <f t="shared" si="249"/>
        <v>0</v>
      </c>
      <c r="BX238" s="54">
        <f t="shared" si="250"/>
        <v>0</v>
      </c>
      <c r="BY238" s="54">
        <f t="shared" si="251"/>
        <v>0</v>
      </c>
      <c r="BZ238" s="54">
        <f t="shared" si="252"/>
        <v>0</v>
      </c>
      <c r="CA238" s="54">
        <v>68.333333333333329</v>
      </c>
      <c r="CB238" s="54">
        <f t="shared" si="253"/>
        <v>0</v>
      </c>
      <c r="CC238" s="54">
        <f t="shared" si="254"/>
        <v>0</v>
      </c>
      <c r="CD238" s="54">
        <v>0</v>
      </c>
      <c r="CE238" s="54">
        <v>0</v>
      </c>
      <c r="CF238" s="54">
        <v>0</v>
      </c>
      <c r="CG238" s="54">
        <v>0</v>
      </c>
      <c r="CH238" s="54">
        <v>0</v>
      </c>
      <c r="CI238" s="54">
        <v>0</v>
      </c>
      <c r="CJ238" s="54">
        <v>0</v>
      </c>
      <c r="CK238" s="54">
        <v>0</v>
      </c>
      <c r="CL238" s="54">
        <v>0</v>
      </c>
      <c r="CM238" s="54">
        <v>0</v>
      </c>
      <c r="CN238" s="54">
        <v>0</v>
      </c>
      <c r="CO238" s="54">
        <v>0</v>
      </c>
    </row>
    <row r="239" spans="1:93">
      <c r="A239" s="3" t="str">
        <f t="shared" si="234"/>
        <v>FJPT015Phesgo 15ml</v>
      </c>
      <c r="B239" s="3" t="s">
        <v>548</v>
      </c>
      <c r="C239" s="3" t="s">
        <v>549</v>
      </c>
      <c r="D239" s="3" t="s">
        <v>7</v>
      </c>
      <c r="E239" s="3" t="s">
        <v>85</v>
      </c>
      <c r="F239" s="3" t="s">
        <v>88</v>
      </c>
      <c r="G239" s="3" t="s">
        <v>89</v>
      </c>
      <c r="H239" s="3" t="s">
        <v>88</v>
      </c>
      <c r="I239" s="3" t="s">
        <v>89</v>
      </c>
      <c r="J239" s="3" t="s">
        <v>562</v>
      </c>
      <c r="K239" s="3" t="s">
        <v>541</v>
      </c>
      <c r="L239" s="3"/>
      <c r="M239" s="3" t="s">
        <v>545</v>
      </c>
      <c r="N239" s="3" t="s">
        <v>17</v>
      </c>
      <c r="O239" s="3" t="s">
        <v>19</v>
      </c>
      <c r="P239" s="3">
        <v>8489.27</v>
      </c>
      <c r="Q239" s="54">
        <v>1</v>
      </c>
      <c r="R239" s="54">
        <v>1</v>
      </c>
      <c r="S239" s="54">
        <v>1</v>
      </c>
      <c r="T239" s="54">
        <v>1</v>
      </c>
      <c r="U239" s="54">
        <v>1</v>
      </c>
      <c r="V239" s="54">
        <v>1</v>
      </c>
      <c r="W239" s="54">
        <v>3</v>
      </c>
      <c r="X239" s="54">
        <v>3</v>
      </c>
      <c r="Y239" s="54">
        <v>6</v>
      </c>
      <c r="Z239" s="54">
        <v>5</v>
      </c>
      <c r="AA239" s="54">
        <v>3</v>
      </c>
      <c r="AB239" s="54">
        <v>0</v>
      </c>
      <c r="AC239" s="54">
        <v>2</v>
      </c>
      <c r="AD239" s="54">
        <v>0</v>
      </c>
      <c r="AE239" s="54">
        <v>0</v>
      </c>
      <c r="AF239" s="54">
        <f t="shared" si="235"/>
        <v>8</v>
      </c>
      <c r="AG239" s="54">
        <f t="shared" si="236"/>
        <v>2</v>
      </c>
      <c r="AH239" s="54">
        <f t="shared" si="237"/>
        <v>10</v>
      </c>
      <c r="AI239" s="54">
        <v>8489.27</v>
      </c>
      <c r="AJ239" s="54">
        <v>8489.27</v>
      </c>
      <c r="AK239" s="54">
        <v>8489.27</v>
      </c>
      <c r="AL239" s="54">
        <v>8489.27</v>
      </c>
      <c r="AM239" s="54">
        <v>8489.27</v>
      </c>
      <c r="AN239" s="54">
        <v>8489.27</v>
      </c>
      <c r="AO239" s="54">
        <v>25467.81</v>
      </c>
      <c r="AP239" s="54">
        <v>25467.81</v>
      </c>
      <c r="AQ239" s="54">
        <v>50935.62</v>
      </c>
      <c r="AR239" s="54">
        <f t="shared" si="238"/>
        <v>42446.350000000006</v>
      </c>
      <c r="AS239" s="54">
        <f t="shared" si="239"/>
        <v>25467.81</v>
      </c>
      <c r="AT239" s="54">
        <f t="shared" si="240"/>
        <v>0</v>
      </c>
      <c r="AU239" s="54">
        <f t="shared" si="241"/>
        <v>16978.54</v>
      </c>
      <c r="AV239" s="54">
        <f t="shared" si="242"/>
        <v>0</v>
      </c>
      <c r="AW239" s="54">
        <f t="shared" si="243"/>
        <v>0</v>
      </c>
      <c r="AX239" s="54">
        <f t="shared" si="244"/>
        <v>67914.16</v>
      </c>
      <c r="AY239" s="54">
        <f t="shared" si="245"/>
        <v>16978.54</v>
      </c>
      <c r="AZ239" s="54">
        <f t="shared" si="246"/>
        <v>84892.700000000012</v>
      </c>
      <c r="BA239" s="54">
        <f t="shared" si="232"/>
        <v>1</v>
      </c>
      <c r="BB239" s="54">
        <f t="shared" si="233"/>
        <v>2</v>
      </c>
      <c r="BC239" s="54">
        <f>SUM(CJ239:CL239)*2</f>
        <v>16</v>
      </c>
      <c r="BD239" s="54">
        <f>SUM(CM239:CO239)*2</f>
        <v>12</v>
      </c>
      <c r="BE239" s="54">
        <f t="shared" si="247"/>
        <v>20</v>
      </c>
      <c r="BF239" s="54">
        <f t="shared" ref="BF239:BK239" si="294">Z239*2</f>
        <v>10</v>
      </c>
      <c r="BG239" s="54">
        <f t="shared" si="294"/>
        <v>6</v>
      </c>
      <c r="BH239" s="54">
        <f t="shared" si="294"/>
        <v>0</v>
      </c>
      <c r="BI239" s="54">
        <f t="shared" si="294"/>
        <v>4</v>
      </c>
      <c r="BJ239" s="54">
        <f t="shared" si="294"/>
        <v>0</v>
      </c>
      <c r="BK239" s="54">
        <f t="shared" si="294"/>
        <v>0</v>
      </c>
      <c r="BL239" s="54">
        <v>2.6666666666666665</v>
      </c>
      <c r="BM239" s="54">
        <v>2.6666666666666665</v>
      </c>
      <c r="BN239" s="54">
        <f t="shared" si="292"/>
        <v>1.3333333333333333</v>
      </c>
      <c r="BO239" s="54">
        <f t="shared" si="293"/>
        <v>0</v>
      </c>
      <c r="BP239" s="54">
        <v>2</v>
      </c>
      <c r="BQ239" s="54">
        <v>1</v>
      </c>
      <c r="BR239" s="54">
        <v>1</v>
      </c>
      <c r="BS239" s="54">
        <v>0</v>
      </c>
      <c r="BT239" s="54">
        <v>0</v>
      </c>
      <c r="BU239" s="54">
        <v>0</v>
      </c>
      <c r="BV239" s="54">
        <f t="shared" si="248"/>
        <v>24052.931666666671</v>
      </c>
      <c r="BW239" s="54">
        <f t="shared" si="249"/>
        <v>67914.16</v>
      </c>
      <c r="BX239" s="54">
        <f t="shared" si="250"/>
        <v>50935.62</v>
      </c>
      <c r="BY239" s="54">
        <f t="shared" si="251"/>
        <v>8</v>
      </c>
      <c r="BZ239" s="54">
        <f t="shared" si="252"/>
        <v>6</v>
      </c>
      <c r="CA239" s="54">
        <v>0</v>
      </c>
      <c r="CB239" s="54">
        <f t="shared" si="253"/>
        <v>10</v>
      </c>
      <c r="CC239" s="54">
        <f t="shared" si="254"/>
        <v>2.8333333333333335</v>
      </c>
      <c r="CD239" s="54">
        <v>0</v>
      </c>
      <c r="CE239" s="54">
        <v>0</v>
      </c>
      <c r="CF239" s="54">
        <v>0</v>
      </c>
      <c r="CG239" s="54">
        <v>10</v>
      </c>
      <c r="CH239" s="54">
        <v>0</v>
      </c>
      <c r="CI239" s="54">
        <v>10</v>
      </c>
      <c r="CJ239" s="54">
        <v>0</v>
      </c>
      <c r="CK239" s="54">
        <v>0</v>
      </c>
      <c r="CL239" s="54">
        <v>8</v>
      </c>
      <c r="CM239" s="54">
        <v>2</v>
      </c>
      <c r="CN239" s="54">
        <v>10</v>
      </c>
      <c r="CO239" s="54">
        <v>-6</v>
      </c>
    </row>
    <row r="240" spans="1:93">
      <c r="A240" s="3" t="str">
        <f t="shared" si="234"/>
        <v>FJPT048Herceptin IV</v>
      </c>
      <c r="B240" s="3" t="s">
        <v>548</v>
      </c>
      <c r="C240" s="3" t="s">
        <v>549</v>
      </c>
      <c r="D240" s="3" t="s">
        <v>7</v>
      </c>
      <c r="E240" s="3" t="s">
        <v>85</v>
      </c>
      <c r="F240" s="3" t="s">
        <v>90</v>
      </c>
      <c r="G240" s="3" t="s">
        <v>91</v>
      </c>
      <c r="H240" s="3" t="s">
        <v>88</v>
      </c>
      <c r="I240" s="3" t="s">
        <v>89</v>
      </c>
      <c r="J240" s="3" t="s">
        <v>563</v>
      </c>
      <c r="K240" s="3" t="s">
        <v>541</v>
      </c>
      <c r="L240" s="3"/>
      <c r="M240" s="3" t="s">
        <v>545</v>
      </c>
      <c r="N240" s="3" t="s">
        <v>11</v>
      </c>
      <c r="O240" s="3" t="s">
        <v>11</v>
      </c>
      <c r="P240" s="3">
        <v>4535.5</v>
      </c>
      <c r="Q240" s="54">
        <v>2.3206622565264228</v>
      </c>
      <c r="R240" s="54">
        <v>1.6625344010334726</v>
      </c>
      <c r="S240" s="54">
        <v>1.5465344634170495</v>
      </c>
      <c r="T240" s="54">
        <v>1.092071232404177</v>
      </c>
      <c r="U240" s="54">
        <v>0.99502813040508054</v>
      </c>
      <c r="V240" s="54">
        <v>1.7322433009183007</v>
      </c>
      <c r="W240" s="54">
        <v>5.5297311209769449</v>
      </c>
      <c r="X240" s="54">
        <v>3.819342663727558</v>
      </c>
      <c r="Y240" s="54">
        <v>9.3490737847045029</v>
      </c>
      <c r="Z240" s="54">
        <v>15</v>
      </c>
      <c r="AA240" s="54">
        <v>5</v>
      </c>
      <c r="AB240" s="54">
        <v>0</v>
      </c>
      <c r="AC240" s="54">
        <v>15</v>
      </c>
      <c r="AD240" s="54">
        <v>0</v>
      </c>
      <c r="AE240" s="54">
        <v>0</v>
      </c>
      <c r="AF240" s="54">
        <f t="shared" si="235"/>
        <v>20</v>
      </c>
      <c r="AG240" s="54">
        <f t="shared" si="236"/>
        <v>15</v>
      </c>
      <c r="AH240" s="54">
        <f t="shared" si="237"/>
        <v>35</v>
      </c>
      <c r="AI240" s="54">
        <v>10525.36366447559</v>
      </c>
      <c r="AJ240" s="54">
        <v>7540.4247758873144</v>
      </c>
      <c r="AK240" s="54">
        <v>7014.307058828027</v>
      </c>
      <c r="AL240" s="54">
        <v>4953.0890745691449</v>
      </c>
      <c r="AM240" s="54">
        <v>4512.950085452243</v>
      </c>
      <c r="AN240" s="54">
        <v>7856.5894913149514</v>
      </c>
      <c r="AO240" s="54">
        <v>25080.095499190931</v>
      </c>
      <c r="AP240" s="54">
        <v>17322.628651336337</v>
      </c>
      <c r="AQ240" s="54">
        <v>42402.724150527269</v>
      </c>
      <c r="AR240" s="54">
        <f t="shared" si="238"/>
        <v>68032.5</v>
      </c>
      <c r="AS240" s="54">
        <f t="shared" si="239"/>
        <v>22677.5</v>
      </c>
      <c r="AT240" s="54">
        <f t="shared" si="240"/>
        <v>0</v>
      </c>
      <c r="AU240" s="54">
        <f t="shared" si="241"/>
        <v>68032.5</v>
      </c>
      <c r="AV240" s="54">
        <f t="shared" si="242"/>
        <v>0</v>
      </c>
      <c r="AW240" s="54">
        <f t="shared" si="243"/>
        <v>0</v>
      </c>
      <c r="AX240" s="54">
        <f t="shared" si="244"/>
        <v>90710</v>
      </c>
      <c r="AY240" s="54">
        <f t="shared" si="245"/>
        <v>68032.5</v>
      </c>
      <c r="AZ240" s="54">
        <f t="shared" si="246"/>
        <v>158742.5</v>
      </c>
      <c r="BA240" s="54">
        <f t="shared" si="232"/>
        <v>1.092071232404177</v>
      </c>
      <c r="BB240" s="54">
        <f t="shared" si="233"/>
        <v>15</v>
      </c>
      <c r="BC240" s="54"/>
      <c r="BD240" s="54"/>
      <c r="BE240" s="54">
        <f t="shared" si="247"/>
        <v>0</v>
      </c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>
        <f t="shared" si="248"/>
        <v>35150.125</v>
      </c>
      <c r="BW240" s="54">
        <f t="shared" si="249"/>
        <v>0</v>
      </c>
      <c r="BX240" s="54">
        <f t="shared" si="250"/>
        <v>-149671.5</v>
      </c>
      <c r="BY240" s="54">
        <f t="shared" si="251"/>
        <v>0</v>
      </c>
      <c r="BZ240" s="54">
        <f t="shared" si="252"/>
        <v>-33</v>
      </c>
      <c r="CA240" s="54">
        <v>0</v>
      </c>
      <c r="CB240" s="54">
        <f t="shared" si="253"/>
        <v>54</v>
      </c>
      <c r="CC240" s="54">
        <f t="shared" si="254"/>
        <v>7.75</v>
      </c>
      <c r="CD240" s="54">
        <v>54</v>
      </c>
      <c r="CE240" s="54">
        <v>48</v>
      </c>
      <c r="CF240" s="54">
        <v>24</v>
      </c>
      <c r="CG240" s="54">
        <v>0</v>
      </c>
      <c r="CH240" s="54">
        <v>0</v>
      </c>
      <c r="CI240" s="54">
        <v>0</v>
      </c>
      <c r="CJ240" s="54">
        <v>0</v>
      </c>
      <c r="CK240" s="54">
        <v>0</v>
      </c>
      <c r="CL240" s="54">
        <v>0</v>
      </c>
      <c r="CM240" s="54">
        <v>-33</v>
      </c>
      <c r="CN240" s="54">
        <v>0</v>
      </c>
      <c r="CO240" s="54">
        <v>0</v>
      </c>
    </row>
    <row r="241" spans="1:93">
      <c r="A241" s="3" t="str">
        <f t="shared" si="234"/>
        <v>FJPT048Herceptin SC</v>
      </c>
      <c r="B241" s="3" t="s">
        <v>548</v>
      </c>
      <c r="C241" s="3" t="s">
        <v>549</v>
      </c>
      <c r="D241" s="3" t="s">
        <v>7</v>
      </c>
      <c r="E241" s="3" t="s">
        <v>85</v>
      </c>
      <c r="F241" s="3" t="s">
        <v>90</v>
      </c>
      <c r="G241" s="3" t="s">
        <v>91</v>
      </c>
      <c r="H241" s="3" t="s">
        <v>88</v>
      </c>
      <c r="I241" s="3" t="s">
        <v>89</v>
      </c>
      <c r="J241" s="3" t="s">
        <v>563</v>
      </c>
      <c r="K241" s="3" t="s">
        <v>541</v>
      </c>
      <c r="L241" s="3"/>
      <c r="M241" s="3" t="s">
        <v>545</v>
      </c>
      <c r="N241" s="3" t="s">
        <v>12</v>
      </c>
      <c r="O241" s="3" t="s">
        <v>12</v>
      </c>
      <c r="P241" s="3">
        <v>3444.49</v>
      </c>
      <c r="Q241" s="54">
        <v>10.120251539148464</v>
      </c>
      <c r="R241" s="54">
        <v>9.3766432958406174</v>
      </c>
      <c r="S241" s="54">
        <v>14.222784429043021</v>
      </c>
      <c r="T241" s="54">
        <v>14.557925698904933</v>
      </c>
      <c r="U241" s="54">
        <v>13.107693193645606</v>
      </c>
      <c r="V241" s="54">
        <v>17.25252223148518</v>
      </c>
      <c r="W241" s="54">
        <v>33.719679264032102</v>
      </c>
      <c r="X241" s="54">
        <v>44.918141124035721</v>
      </c>
      <c r="Y241" s="54">
        <v>78.637820388067823</v>
      </c>
      <c r="Z241" s="54">
        <v>7</v>
      </c>
      <c r="AA241" s="54">
        <v>10</v>
      </c>
      <c r="AB241" s="54">
        <v>10</v>
      </c>
      <c r="AC241" s="54">
        <v>15</v>
      </c>
      <c r="AD241" s="54">
        <v>0</v>
      </c>
      <c r="AE241" s="54">
        <v>0</v>
      </c>
      <c r="AF241" s="54">
        <f t="shared" si="235"/>
        <v>27</v>
      </c>
      <c r="AG241" s="54">
        <f t="shared" si="236"/>
        <v>15</v>
      </c>
      <c r="AH241" s="54">
        <f t="shared" si="237"/>
        <v>42</v>
      </c>
      <c r="AI241" s="54">
        <v>34859.105224081497</v>
      </c>
      <c r="AJ241" s="54">
        <v>32297.754066090052</v>
      </c>
      <c r="AK241" s="54">
        <v>48990.238737994398</v>
      </c>
      <c r="AL241" s="54">
        <v>50144.629490621053</v>
      </c>
      <c r="AM241" s="54">
        <v>45149.318128580351</v>
      </c>
      <c r="AN241" s="54">
        <v>59426.140301128384</v>
      </c>
      <c r="AO241" s="54">
        <v>116147.09802816594</v>
      </c>
      <c r="AP241" s="54">
        <v>154720.0879203298</v>
      </c>
      <c r="AQ241" s="54">
        <v>270867.18594849575</v>
      </c>
      <c r="AR241" s="54">
        <f t="shared" si="238"/>
        <v>24111.43</v>
      </c>
      <c r="AS241" s="54">
        <f t="shared" si="239"/>
        <v>34444.899999999994</v>
      </c>
      <c r="AT241" s="54">
        <f t="shared" si="240"/>
        <v>34444.899999999994</v>
      </c>
      <c r="AU241" s="54">
        <f t="shared" si="241"/>
        <v>51667.35</v>
      </c>
      <c r="AV241" s="54">
        <f t="shared" si="242"/>
        <v>0</v>
      </c>
      <c r="AW241" s="54">
        <f t="shared" si="243"/>
        <v>0</v>
      </c>
      <c r="AX241" s="54">
        <f t="shared" si="244"/>
        <v>93001.229999999981</v>
      </c>
      <c r="AY241" s="54">
        <f t="shared" si="245"/>
        <v>51667.35</v>
      </c>
      <c r="AZ241" s="54">
        <f t="shared" si="246"/>
        <v>144668.57999999999</v>
      </c>
      <c r="BA241" s="54">
        <f t="shared" si="232"/>
        <v>14.557925698904933</v>
      </c>
      <c r="BB241" s="54">
        <f t="shared" si="233"/>
        <v>15</v>
      </c>
      <c r="BC241" s="54"/>
      <c r="BD241" s="54"/>
      <c r="BE241" s="54">
        <f t="shared" si="247"/>
        <v>0</v>
      </c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>
        <f t="shared" si="248"/>
        <v>45639.4925</v>
      </c>
      <c r="BW241" s="54">
        <f t="shared" si="249"/>
        <v>151557.56</v>
      </c>
      <c r="BX241" s="54">
        <f t="shared" si="250"/>
        <v>120557.15</v>
      </c>
      <c r="BY241" s="54">
        <f t="shared" si="251"/>
        <v>44</v>
      </c>
      <c r="BZ241" s="54">
        <f t="shared" si="252"/>
        <v>35</v>
      </c>
      <c r="CA241" s="54">
        <v>0</v>
      </c>
      <c r="CB241" s="54">
        <f t="shared" si="253"/>
        <v>20</v>
      </c>
      <c r="CC241" s="54">
        <f t="shared" si="254"/>
        <v>13.25</v>
      </c>
      <c r="CD241" s="54">
        <v>20</v>
      </c>
      <c r="CE241" s="54">
        <v>20</v>
      </c>
      <c r="CF241" s="54">
        <v>0</v>
      </c>
      <c r="CG241" s="54">
        <v>20</v>
      </c>
      <c r="CH241" s="54">
        <v>10</v>
      </c>
      <c r="CI241" s="54">
        <v>10</v>
      </c>
      <c r="CJ241" s="54">
        <v>10</v>
      </c>
      <c r="CK241" s="54">
        <v>20</v>
      </c>
      <c r="CL241" s="54">
        <v>14</v>
      </c>
      <c r="CM241" s="54">
        <v>20</v>
      </c>
      <c r="CN241" s="54">
        <v>5</v>
      </c>
      <c r="CO241" s="54">
        <v>10</v>
      </c>
    </row>
    <row r="242" spans="1:93">
      <c r="A242" s="3" t="str">
        <f t="shared" si="234"/>
        <v>FJPT048Itovebi 3mg</v>
      </c>
      <c r="B242" s="3" t="s">
        <v>548</v>
      </c>
      <c r="C242" s="3" t="s">
        <v>549</v>
      </c>
      <c r="D242" s="3" t="s">
        <v>7</v>
      </c>
      <c r="E242" s="3" t="s">
        <v>85</v>
      </c>
      <c r="F242" s="3" t="s">
        <v>90</v>
      </c>
      <c r="G242" s="3" t="s">
        <v>91</v>
      </c>
      <c r="H242" s="3" t="s">
        <v>88</v>
      </c>
      <c r="I242" s="3" t="s">
        <v>89</v>
      </c>
      <c r="J242" s="3" t="s">
        <v>563</v>
      </c>
      <c r="K242" s="3" t="s">
        <v>541</v>
      </c>
      <c r="L242" s="3"/>
      <c r="M242" s="3" t="s">
        <v>545</v>
      </c>
      <c r="N242" s="3" t="s">
        <v>13</v>
      </c>
      <c r="O242" s="3" t="s">
        <v>14</v>
      </c>
      <c r="P242" s="3">
        <v>3566.02</v>
      </c>
      <c r="Q242" s="54">
        <v>7.5423782997919166E-8</v>
      </c>
      <c r="R242" s="54">
        <v>8.6118364644595899E-8</v>
      </c>
      <c r="S242" s="54">
        <v>1.7430625086372233E-7</v>
      </c>
      <c r="T242" s="54">
        <v>1.7644957539816278E-7</v>
      </c>
      <c r="U242" s="54">
        <v>2.1451535630448561E-7</v>
      </c>
      <c r="V242" s="54">
        <v>2.7318666979111423E-7</v>
      </c>
      <c r="W242" s="54">
        <v>3.3584839850623739E-7</v>
      </c>
      <c r="X242" s="54">
        <v>6.6415160149376262E-7</v>
      </c>
      <c r="Y242" s="54">
        <v>9.9999999999999995E-7</v>
      </c>
      <c r="Z242" s="54">
        <v>0</v>
      </c>
      <c r="AA242" s="54">
        <v>0</v>
      </c>
      <c r="AB242" s="54">
        <v>0</v>
      </c>
      <c r="AC242" s="54">
        <v>0</v>
      </c>
      <c r="AD242" s="54">
        <v>0</v>
      </c>
      <c r="AE242" s="54">
        <v>0</v>
      </c>
      <c r="AF242" s="54">
        <f t="shared" si="235"/>
        <v>0</v>
      </c>
      <c r="AG242" s="54">
        <f t="shared" si="236"/>
        <v>0</v>
      </c>
      <c r="AH242" s="54">
        <f t="shared" si="237"/>
        <v>0</v>
      </c>
      <c r="AI242" s="54">
        <v>2.6896271864623972E-4</v>
      </c>
      <c r="AJ242" s="54">
        <v>3.0709981068992184E-4</v>
      </c>
      <c r="AK242" s="54">
        <v>6.2157957670505104E-4</v>
      </c>
      <c r="AL242" s="54">
        <v>6.2922271486135634E-4</v>
      </c>
      <c r="AM242" s="54">
        <v>7.6496605088892172E-4</v>
      </c>
      <c r="AN242" s="54">
        <v>9.74189128208509E-4</v>
      </c>
      <c r="AO242" s="54">
        <v>1.1976421060412126E-3</v>
      </c>
      <c r="AP242" s="54">
        <v>2.3683778939587868E-3</v>
      </c>
      <c r="AQ242" s="54">
        <v>3.5660199999999996E-3</v>
      </c>
      <c r="AR242" s="54">
        <f t="shared" si="238"/>
        <v>0</v>
      </c>
      <c r="AS242" s="54">
        <f t="shared" si="239"/>
        <v>0</v>
      </c>
      <c r="AT242" s="54">
        <f t="shared" si="240"/>
        <v>0</v>
      </c>
      <c r="AU242" s="54">
        <f t="shared" si="241"/>
        <v>0</v>
      </c>
      <c r="AV242" s="54">
        <f t="shared" si="242"/>
        <v>0</v>
      </c>
      <c r="AW242" s="54">
        <f t="shared" si="243"/>
        <v>0</v>
      </c>
      <c r="AX242" s="54">
        <f t="shared" si="244"/>
        <v>0</v>
      </c>
      <c r="AY242" s="54">
        <f t="shared" si="245"/>
        <v>0</v>
      </c>
      <c r="AZ242" s="54">
        <f t="shared" si="246"/>
        <v>0</v>
      </c>
      <c r="BA242" s="54">
        <f t="shared" si="232"/>
        <v>1.7644957539816278E-7</v>
      </c>
      <c r="BB242" s="54">
        <f t="shared" si="233"/>
        <v>0</v>
      </c>
      <c r="BC242" s="54"/>
      <c r="BD242" s="54"/>
      <c r="BE242" s="54">
        <f t="shared" si="247"/>
        <v>0</v>
      </c>
      <c r="BF242" s="54"/>
      <c r="BG242" s="54"/>
      <c r="BH242" s="54"/>
      <c r="BI242" s="54"/>
      <c r="BJ242" s="54"/>
      <c r="BK242" s="54"/>
      <c r="BL242" s="54">
        <v>0</v>
      </c>
      <c r="BM242" s="54">
        <v>0</v>
      </c>
      <c r="BN242" s="54">
        <f t="shared" ref="BN242:BN243" si="295">AVERAGE(BP242:BR242)</f>
        <v>0</v>
      </c>
      <c r="BO242" s="54">
        <f t="shared" ref="BO242:BO243" si="296">SUM(BS242:BU242)/1</f>
        <v>0</v>
      </c>
      <c r="BP242" s="54">
        <v>0</v>
      </c>
      <c r="BQ242" s="54">
        <v>0</v>
      </c>
      <c r="BR242" s="54">
        <v>0</v>
      </c>
      <c r="BS242" s="54">
        <v>0</v>
      </c>
      <c r="BT242" s="54">
        <v>0</v>
      </c>
      <c r="BU242" s="54">
        <v>0</v>
      </c>
      <c r="BV242" s="54">
        <f t="shared" si="248"/>
        <v>0</v>
      </c>
      <c r="BW242" s="54">
        <f t="shared" si="249"/>
        <v>0</v>
      </c>
      <c r="BX242" s="54">
        <f t="shared" si="250"/>
        <v>0</v>
      </c>
      <c r="BY242" s="54">
        <f t="shared" si="251"/>
        <v>0</v>
      </c>
      <c r="BZ242" s="54">
        <f t="shared" si="252"/>
        <v>0</v>
      </c>
      <c r="CA242" s="54">
        <v>0</v>
      </c>
      <c r="CB242" s="54">
        <f t="shared" si="253"/>
        <v>0</v>
      </c>
      <c r="CC242" s="54">
        <f t="shared" si="254"/>
        <v>0</v>
      </c>
      <c r="CD242" s="54">
        <v>0</v>
      </c>
      <c r="CE242" s="54">
        <v>0</v>
      </c>
      <c r="CF242" s="54">
        <v>0</v>
      </c>
      <c r="CG242" s="54">
        <v>0</v>
      </c>
      <c r="CH242" s="54">
        <v>0</v>
      </c>
      <c r="CI242" s="54">
        <v>0</v>
      </c>
      <c r="CJ242" s="54">
        <v>0</v>
      </c>
      <c r="CK242" s="54">
        <v>0</v>
      </c>
      <c r="CL242" s="54">
        <v>0</v>
      </c>
      <c r="CM242" s="54">
        <v>0</v>
      </c>
      <c r="CN242" s="54">
        <v>0</v>
      </c>
      <c r="CO242" s="54">
        <v>0</v>
      </c>
    </row>
    <row r="243" spans="1:93">
      <c r="A243" s="3" t="str">
        <f t="shared" si="234"/>
        <v>FJPT048Itovebi 9mg</v>
      </c>
      <c r="B243" s="3" t="s">
        <v>548</v>
      </c>
      <c r="C243" s="3" t="s">
        <v>549</v>
      </c>
      <c r="D243" s="3" t="s">
        <v>7</v>
      </c>
      <c r="E243" s="3" t="s">
        <v>85</v>
      </c>
      <c r="F243" s="3" t="s">
        <v>90</v>
      </c>
      <c r="G243" s="3" t="s">
        <v>91</v>
      </c>
      <c r="H243" s="3" t="s">
        <v>88</v>
      </c>
      <c r="I243" s="3" t="s">
        <v>89</v>
      </c>
      <c r="J243" s="3" t="s">
        <v>563</v>
      </c>
      <c r="K243" s="3" t="s">
        <v>541</v>
      </c>
      <c r="L243" s="3"/>
      <c r="M243" s="3" t="s">
        <v>545</v>
      </c>
      <c r="N243" s="3" t="s">
        <v>13</v>
      </c>
      <c r="O243" s="3" t="s">
        <v>15</v>
      </c>
      <c r="P243" s="3">
        <v>10698.05</v>
      </c>
      <c r="Q243" s="54"/>
      <c r="R243" s="54"/>
      <c r="S243" s="54"/>
      <c r="T243" s="54"/>
      <c r="U243" s="54"/>
      <c r="V243" s="54"/>
      <c r="W243" s="54">
        <v>0</v>
      </c>
      <c r="X243" s="54">
        <v>0</v>
      </c>
      <c r="Y243" s="54">
        <v>0</v>
      </c>
      <c r="Z243" s="54">
        <v>0</v>
      </c>
      <c r="AA243" s="54">
        <v>0</v>
      </c>
      <c r="AB243" s="54">
        <v>0</v>
      </c>
      <c r="AC243" s="54">
        <v>0</v>
      </c>
      <c r="AD243" s="54">
        <v>0</v>
      </c>
      <c r="AE243" s="54">
        <v>0</v>
      </c>
      <c r="AF243" s="54">
        <f t="shared" si="235"/>
        <v>0</v>
      </c>
      <c r="AG243" s="54">
        <f t="shared" si="236"/>
        <v>0</v>
      </c>
      <c r="AH243" s="54">
        <f t="shared" si="237"/>
        <v>0</v>
      </c>
      <c r="AI243" s="54"/>
      <c r="AJ243" s="54"/>
      <c r="AK243" s="54"/>
      <c r="AL243" s="54"/>
      <c r="AM243" s="54"/>
      <c r="AN243" s="54"/>
      <c r="AO243" s="54">
        <v>0</v>
      </c>
      <c r="AP243" s="54">
        <v>0</v>
      </c>
      <c r="AQ243" s="54">
        <v>0</v>
      </c>
      <c r="AR243" s="54">
        <f t="shared" si="238"/>
        <v>0</v>
      </c>
      <c r="AS243" s="54">
        <f t="shared" si="239"/>
        <v>0</v>
      </c>
      <c r="AT243" s="54">
        <f t="shared" si="240"/>
        <v>0</v>
      </c>
      <c r="AU243" s="54">
        <f t="shared" si="241"/>
        <v>0</v>
      </c>
      <c r="AV243" s="54">
        <f t="shared" si="242"/>
        <v>0</v>
      </c>
      <c r="AW243" s="54">
        <f t="shared" si="243"/>
        <v>0</v>
      </c>
      <c r="AX243" s="54">
        <f t="shared" si="244"/>
        <v>0</v>
      </c>
      <c r="AY243" s="54">
        <f t="shared" si="245"/>
        <v>0</v>
      </c>
      <c r="AZ243" s="54">
        <f t="shared" si="246"/>
        <v>0</v>
      </c>
      <c r="BA243" s="54">
        <f t="shared" si="232"/>
        <v>0</v>
      </c>
      <c r="BB243" s="54">
        <f t="shared" si="233"/>
        <v>0</v>
      </c>
      <c r="BC243" s="54"/>
      <c r="BD243" s="54"/>
      <c r="BE243" s="54">
        <f t="shared" si="247"/>
        <v>0</v>
      </c>
      <c r="BF243" s="54"/>
      <c r="BG243" s="54"/>
      <c r="BH243" s="54"/>
      <c r="BI243" s="54"/>
      <c r="BJ243" s="54"/>
      <c r="BK243" s="54"/>
      <c r="BL243" s="54">
        <v>0</v>
      </c>
      <c r="BM243" s="54">
        <v>0</v>
      </c>
      <c r="BN243" s="54">
        <f t="shared" si="295"/>
        <v>0</v>
      </c>
      <c r="BO243" s="54">
        <f t="shared" si="296"/>
        <v>0</v>
      </c>
      <c r="BP243" s="54">
        <v>0</v>
      </c>
      <c r="BQ243" s="54">
        <v>0</v>
      </c>
      <c r="BR243" s="54">
        <v>0</v>
      </c>
      <c r="BS243" s="54">
        <v>0</v>
      </c>
      <c r="BT243" s="54">
        <v>0</v>
      </c>
      <c r="BU243" s="54">
        <v>0</v>
      </c>
      <c r="BV243" s="54">
        <f t="shared" si="248"/>
        <v>0</v>
      </c>
      <c r="BW243" s="54">
        <f t="shared" si="249"/>
        <v>0</v>
      </c>
      <c r="BX243" s="54">
        <f t="shared" si="250"/>
        <v>0</v>
      </c>
      <c r="BY243" s="54">
        <f t="shared" si="251"/>
        <v>0</v>
      </c>
      <c r="BZ243" s="54">
        <f t="shared" si="252"/>
        <v>0</v>
      </c>
      <c r="CA243" s="54">
        <v>0</v>
      </c>
      <c r="CB243" s="54">
        <f t="shared" si="253"/>
        <v>0</v>
      </c>
      <c r="CC243" s="54">
        <f t="shared" si="254"/>
        <v>0</v>
      </c>
      <c r="CD243" s="54">
        <v>0</v>
      </c>
      <c r="CE243" s="54">
        <v>0</v>
      </c>
      <c r="CF243" s="54">
        <v>0</v>
      </c>
      <c r="CG243" s="54">
        <v>0</v>
      </c>
      <c r="CH243" s="54">
        <v>0</v>
      </c>
      <c r="CI243" s="54">
        <v>0</v>
      </c>
      <c r="CJ243" s="54">
        <v>0</v>
      </c>
      <c r="CK243" s="54">
        <v>0</v>
      </c>
      <c r="CL243" s="54">
        <v>0</v>
      </c>
      <c r="CM243" s="54">
        <v>0</v>
      </c>
      <c r="CN243" s="54">
        <v>0</v>
      </c>
      <c r="CO243" s="54">
        <v>0</v>
      </c>
    </row>
    <row r="244" spans="1:93">
      <c r="A244" s="3" t="str">
        <f t="shared" si="234"/>
        <v>FJPT048Perjeta</v>
      </c>
      <c r="B244" s="3" t="s">
        <v>548</v>
      </c>
      <c r="C244" s="3" t="s">
        <v>549</v>
      </c>
      <c r="D244" s="3" t="s">
        <v>7</v>
      </c>
      <c r="E244" s="3" t="s">
        <v>85</v>
      </c>
      <c r="F244" s="3" t="s">
        <v>90</v>
      </c>
      <c r="G244" s="3" t="s">
        <v>91</v>
      </c>
      <c r="H244" s="3" t="s">
        <v>88</v>
      </c>
      <c r="I244" s="3" t="s">
        <v>89</v>
      </c>
      <c r="J244" s="3" t="s">
        <v>563</v>
      </c>
      <c r="K244" s="3" t="s">
        <v>541</v>
      </c>
      <c r="L244" s="3"/>
      <c r="M244" s="3" t="s">
        <v>545</v>
      </c>
      <c r="N244" s="3" t="s">
        <v>16</v>
      </c>
      <c r="O244" s="3" t="s">
        <v>16</v>
      </c>
      <c r="P244" s="3">
        <v>3985.87</v>
      </c>
      <c r="Q244" s="54">
        <v>0.56811595093910949</v>
      </c>
      <c r="R244" s="54">
        <v>0.47989607737707835</v>
      </c>
      <c r="S244" s="54">
        <v>0.72838188090781497</v>
      </c>
      <c r="T244" s="54">
        <v>0.44013996719466297</v>
      </c>
      <c r="U244" s="54">
        <v>0.53421127188362749</v>
      </c>
      <c r="V244" s="54">
        <v>0.61309130814580759</v>
      </c>
      <c r="W244" s="54">
        <v>1.7763939092240029</v>
      </c>
      <c r="X244" s="54">
        <v>1.5874425472240981</v>
      </c>
      <c r="Y244" s="54">
        <v>3.3638364564481007</v>
      </c>
      <c r="Z244" s="54">
        <v>10</v>
      </c>
      <c r="AA244" s="54">
        <v>0</v>
      </c>
      <c r="AB244" s="54">
        <v>0</v>
      </c>
      <c r="AC244" s="54">
        <v>0</v>
      </c>
      <c r="AD244" s="54">
        <v>0</v>
      </c>
      <c r="AE244" s="54">
        <v>0</v>
      </c>
      <c r="AF244" s="54">
        <f t="shared" si="235"/>
        <v>10</v>
      </c>
      <c r="AG244" s="54">
        <f t="shared" si="236"/>
        <v>0</v>
      </c>
      <c r="AH244" s="54">
        <f t="shared" si="237"/>
        <v>10</v>
      </c>
      <c r="AI244" s="54">
        <v>2264.4363253696683</v>
      </c>
      <c r="AJ244" s="54">
        <v>1912.8033779349753</v>
      </c>
      <c r="AK244" s="54">
        <v>2903.2354876540326</v>
      </c>
      <c r="AL244" s="54">
        <v>1754.3406910421913</v>
      </c>
      <c r="AM244" s="54">
        <v>2129.2966822627941</v>
      </c>
      <c r="AN244" s="54">
        <v>2443.70225239913</v>
      </c>
      <c r="AO244" s="54">
        <v>7080.4751909586757</v>
      </c>
      <c r="AP244" s="54">
        <v>6327.339625704115</v>
      </c>
      <c r="AQ244" s="54">
        <v>13407.814816662791</v>
      </c>
      <c r="AR244" s="54">
        <f t="shared" si="238"/>
        <v>39858.699999999997</v>
      </c>
      <c r="AS244" s="54">
        <f t="shared" si="239"/>
        <v>0</v>
      </c>
      <c r="AT244" s="54">
        <f t="shared" si="240"/>
        <v>0</v>
      </c>
      <c r="AU244" s="54">
        <f t="shared" si="241"/>
        <v>0</v>
      </c>
      <c r="AV244" s="54">
        <f t="shared" si="242"/>
        <v>0</v>
      </c>
      <c r="AW244" s="54">
        <f t="shared" si="243"/>
        <v>0</v>
      </c>
      <c r="AX244" s="54">
        <f t="shared" si="244"/>
        <v>39858.699999999997</v>
      </c>
      <c r="AY244" s="54">
        <f t="shared" si="245"/>
        <v>0</v>
      </c>
      <c r="AZ244" s="54">
        <f t="shared" si="246"/>
        <v>39858.699999999997</v>
      </c>
      <c r="BA244" s="54">
        <f t="shared" si="232"/>
        <v>0.44013996719466297</v>
      </c>
      <c r="BB244" s="54">
        <f t="shared" si="233"/>
        <v>0</v>
      </c>
      <c r="BC244" s="54"/>
      <c r="BD244" s="54"/>
      <c r="BE244" s="54">
        <f t="shared" si="247"/>
        <v>0</v>
      </c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>
        <f t="shared" si="248"/>
        <v>23250.908333333333</v>
      </c>
      <c r="BW244" s="54">
        <f t="shared" si="249"/>
        <v>59788.049999999996</v>
      </c>
      <c r="BX244" s="54">
        <f t="shared" si="250"/>
        <v>19929.349999999999</v>
      </c>
      <c r="BY244" s="54">
        <f t="shared" si="251"/>
        <v>15</v>
      </c>
      <c r="BZ244" s="54">
        <f t="shared" si="252"/>
        <v>5</v>
      </c>
      <c r="CA244" s="54">
        <v>0</v>
      </c>
      <c r="CB244" s="54">
        <f t="shared" si="253"/>
        <v>30</v>
      </c>
      <c r="CC244" s="54">
        <f t="shared" si="254"/>
        <v>5.833333333333333</v>
      </c>
      <c r="CD244" s="54">
        <v>30</v>
      </c>
      <c r="CE244" s="54">
        <v>0</v>
      </c>
      <c r="CF244" s="54">
        <v>20</v>
      </c>
      <c r="CG244" s="54">
        <v>0</v>
      </c>
      <c r="CH244" s="54">
        <v>0</v>
      </c>
      <c r="CI244" s="54">
        <v>0</v>
      </c>
      <c r="CJ244" s="54">
        <v>0</v>
      </c>
      <c r="CK244" s="54">
        <v>0</v>
      </c>
      <c r="CL244" s="54">
        <v>15</v>
      </c>
      <c r="CM244" s="54">
        <v>5</v>
      </c>
      <c r="CN244" s="54">
        <v>-5</v>
      </c>
      <c r="CO244" s="54">
        <v>5</v>
      </c>
    </row>
    <row r="245" spans="1:93">
      <c r="A245" s="3" t="str">
        <f t="shared" si="234"/>
        <v>FJPT048Phesgo 10ml</v>
      </c>
      <c r="B245" s="3" t="s">
        <v>548</v>
      </c>
      <c r="C245" s="3" t="s">
        <v>549</v>
      </c>
      <c r="D245" s="3" t="s">
        <v>7</v>
      </c>
      <c r="E245" s="3" t="s">
        <v>85</v>
      </c>
      <c r="F245" s="3" t="s">
        <v>90</v>
      </c>
      <c r="G245" s="3" t="s">
        <v>91</v>
      </c>
      <c r="H245" s="3" t="s">
        <v>88</v>
      </c>
      <c r="I245" s="3" t="s">
        <v>89</v>
      </c>
      <c r="J245" s="3" t="s">
        <v>563</v>
      </c>
      <c r="K245" s="3" t="s">
        <v>541</v>
      </c>
      <c r="L245" s="3"/>
      <c r="M245" s="3" t="s">
        <v>545</v>
      </c>
      <c r="N245" s="3" t="s">
        <v>17</v>
      </c>
      <c r="O245" s="3" t="s">
        <v>18</v>
      </c>
      <c r="P245" s="3">
        <v>6232.07</v>
      </c>
      <c r="Q245" s="54">
        <v>24.517798937929133</v>
      </c>
      <c r="R245" s="54">
        <v>21.200614016034802</v>
      </c>
      <c r="S245" s="54">
        <v>31.381286014139768</v>
      </c>
      <c r="T245" s="54">
        <v>28.354699799434215</v>
      </c>
      <c r="U245" s="54">
        <v>25.791578176934788</v>
      </c>
      <c r="V245" s="54">
        <v>33.062912513339867</v>
      </c>
      <c r="W245" s="54">
        <v>77.099698968103695</v>
      </c>
      <c r="X245" s="54">
        <v>87.209190489708874</v>
      </c>
      <c r="Y245" s="54">
        <v>164.30888945781257</v>
      </c>
      <c r="Z245" s="54">
        <v>30</v>
      </c>
      <c r="AA245" s="54">
        <v>40</v>
      </c>
      <c r="AB245" s="54">
        <v>33</v>
      </c>
      <c r="AC245" s="54">
        <v>50</v>
      </c>
      <c r="AD245" s="54">
        <v>0</v>
      </c>
      <c r="AE245" s="54">
        <v>0</v>
      </c>
      <c r="AF245" s="54">
        <f t="shared" si="235"/>
        <v>103</v>
      </c>
      <c r="AG245" s="54">
        <f t="shared" si="236"/>
        <v>50</v>
      </c>
      <c r="AH245" s="54">
        <f t="shared" si="237"/>
        <v>153</v>
      </c>
      <c r="AI245" s="54">
        <v>152796.63922710001</v>
      </c>
      <c r="AJ245" s="54">
        <v>132123.71059090999</v>
      </c>
      <c r="AK245" s="54">
        <v>195570.37113014</v>
      </c>
      <c r="AL245" s="54">
        <v>176708.47397905999</v>
      </c>
      <c r="AM245" s="54">
        <v>160734.92060912997</v>
      </c>
      <c r="AN245" s="54">
        <v>206050.38518700999</v>
      </c>
      <c r="AO245" s="54">
        <v>480490.72094815003</v>
      </c>
      <c r="AP245" s="54">
        <v>543493.77977519995</v>
      </c>
      <c r="AQ245" s="54">
        <v>1023984.50072335</v>
      </c>
      <c r="AR245" s="54">
        <f t="shared" si="238"/>
        <v>186962.09999999998</v>
      </c>
      <c r="AS245" s="54">
        <f t="shared" si="239"/>
        <v>249282.8</v>
      </c>
      <c r="AT245" s="54">
        <f t="shared" si="240"/>
        <v>205658.31</v>
      </c>
      <c r="AU245" s="54">
        <f t="shared" si="241"/>
        <v>311603.5</v>
      </c>
      <c r="AV245" s="54">
        <f t="shared" si="242"/>
        <v>0</v>
      </c>
      <c r="AW245" s="54">
        <f t="shared" si="243"/>
        <v>0</v>
      </c>
      <c r="AX245" s="54">
        <f t="shared" si="244"/>
        <v>641903.21</v>
      </c>
      <c r="AY245" s="54">
        <f t="shared" si="245"/>
        <v>311603.5</v>
      </c>
      <c r="AZ245" s="54">
        <f t="shared" si="246"/>
        <v>953506.71</v>
      </c>
      <c r="BA245" s="54">
        <f t="shared" si="232"/>
        <v>28.354699799434215</v>
      </c>
      <c r="BB245" s="54">
        <f t="shared" si="233"/>
        <v>50</v>
      </c>
      <c r="BC245" s="54">
        <f>SUM(CJ245:CL245)</f>
        <v>100</v>
      </c>
      <c r="BD245" s="54">
        <f>SUM(CM245:CO245)</f>
        <v>50</v>
      </c>
      <c r="BE245" s="54">
        <f t="shared" si="247"/>
        <v>153</v>
      </c>
      <c r="BF245" s="54">
        <f t="shared" ref="BF245:BK245" si="297">Z245</f>
        <v>30</v>
      </c>
      <c r="BG245" s="54">
        <f t="shared" si="297"/>
        <v>40</v>
      </c>
      <c r="BH245" s="54">
        <f t="shared" si="297"/>
        <v>33</v>
      </c>
      <c r="BI245" s="54">
        <f t="shared" si="297"/>
        <v>50</v>
      </c>
      <c r="BJ245" s="54">
        <f t="shared" si="297"/>
        <v>0</v>
      </c>
      <c r="BK245" s="54">
        <f t="shared" si="297"/>
        <v>0</v>
      </c>
      <c r="BL245" s="54">
        <v>1.3333333333333333</v>
      </c>
      <c r="BM245" s="54">
        <v>0.33333333333333331</v>
      </c>
      <c r="BN245" s="54">
        <f t="shared" ref="BN245:BN246" si="298">AVERAGE(BP245:BR245)</f>
        <v>2.3333333333333335</v>
      </c>
      <c r="BO245" s="54">
        <f t="shared" ref="BO245:BO246" si="299">SUM(BS245:BU245)/1</f>
        <v>2</v>
      </c>
      <c r="BP245" s="54">
        <v>4</v>
      </c>
      <c r="BQ245" s="54">
        <v>1</v>
      </c>
      <c r="BR245" s="54">
        <v>2</v>
      </c>
      <c r="BS245" s="54">
        <v>2</v>
      </c>
      <c r="BT245" s="54">
        <v>0</v>
      </c>
      <c r="BU245" s="54">
        <v>0</v>
      </c>
      <c r="BV245" s="54">
        <f t="shared" si="248"/>
        <v>148011.66250000001</v>
      </c>
      <c r="BW245" s="54">
        <f t="shared" si="249"/>
        <v>623207</v>
      </c>
      <c r="BX245" s="54">
        <f t="shared" si="250"/>
        <v>311603.5</v>
      </c>
      <c r="BY245" s="54">
        <f t="shared" si="251"/>
        <v>100</v>
      </c>
      <c r="BZ245" s="54">
        <f t="shared" si="252"/>
        <v>50</v>
      </c>
      <c r="CA245" s="54">
        <v>10</v>
      </c>
      <c r="CB245" s="54">
        <f t="shared" si="253"/>
        <v>30</v>
      </c>
      <c r="CC245" s="54">
        <f t="shared" si="254"/>
        <v>23.75</v>
      </c>
      <c r="CD245" s="54">
        <v>20</v>
      </c>
      <c r="CE245" s="54">
        <v>0</v>
      </c>
      <c r="CF245" s="54">
        <v>30</v>
      </c>
      <c r="CG245" s="54">
        <v>20</v>
      </c>
      <c r="CH245" s="54">
        <v>30</v>
      </c>
      <c r="CI245" s="54">
        <v>35</v>
      </c>
      <c r="CJ245" s="54">
        <v>25</v>
      </c>
      <c r="CK245" s="54">
        <v>30</v>
      </c>
      <c r="CL245" s="54">
        <v>45</v>
      </c>
      <c r="CM245" s="54">
        <v>20</v>
      </c>
      <c r="CN245" s="54">
        <v>20</v>
      </c>
      <c r="CO245" s="54">
        <v>10</v>
      </c>
    </row>
    <row r="246" spans="1:93">
      <c r="A246" s="3" t="str">
        <f t="shared" si="234"/>
        <v>FJPT048Phesgo 15ml</v>
      </c>
      <c r="B246" s="3" t="s">
        <v>548</v>
      </c>
      <c r="C246" s="3" t="s">
        <v>549</v>
      </c>
      <c r="D246" s="3" t="s">
        <v>7</v>
      </c>
      <c r="E246" s="3" t="s">
        <v>85</v>
      </c>
      <c r="F246" s="3" t="s">
        <v>90</v>
      </c>
      <c r="G246" s="3" t="s">
        <v>91</v>
      </c>
      <c r="H246" s="3" t="s">
        <v>88</v>
      </c>
      <c r="I246" s="3" t="s">
        <v>89</v>
      </c>
      <c r="J246" s="3" t="s">
        <v>563</v>
      </c>
      <c r="K246" s="3" t="s">
        <v>541</v>
      </c>
      <c r="L246" s="3"/>
      <c r="M246" s="3" t="s">
        <v>545</v>
      </c>
      <c r="N246" s="3" t="s">
        <v>17</v>
      </c>
      <c r="O246" s="3" t="s">
        <v>19</v>
      </c>
      <c r="P246" s="3">
        <v>8489.27</v>
      </c>
      <c r="Q246" s="54">
        <v>1</v>
      </c>
      <c r="R246" s="54">
        <v>2</v>
      </c>
      <c r="S246" s="54">
        <v>3</v>
      </c>
      <c r="T246" s="54">
        <v>2</v>
      </c>
      <c r="U246" s="54">
        <v>2</v>
      </c>
      <c r="V246" s="54">
        <v>3</v>
      </c>
      <c r="W246" s="54">
        <v>6</v>
      </c>
      <c r="X246" s="54">
        <v>7</v>
      </c>
      <c r="Y246" s="54">
        <v>13</v>
      </c>
      <c r="Z246" s="54">
        <v>0</v>
      </c>
      <c r="AA246" s="54">
        <v>0</v>
      </c>
      <c r="AB246" s="54">
        <v>0</v>
      </c>
      <c r="AC246" s="54">
        <v>0</v>
      </c>
      <c r="AD246" s="54">
        <v>0</v>
      </c>
      <c r="AE246" s="54">
        <v>0</v>
      </c>
      <c r="AF246" s="54">
        <f t="shared" si="235"/>
        <v>0</v>
      </c>
      <c r="AG246" s="54">
        <f t="shared" si="236"/>
        <v>0</v>
      </c>
      <c r="AH246" s="54">
        <f t="shared" si="237"/>
        <v>0</v>
      </c>
      <c r="AI246" s="54">
        <v>8489.27</v>
      </c>
      <c r="AJ246" s="54">
        <v>16978.54</v>
      </c>
      <c r="AK246" s="54">
        <v>25467.81</v>
      </c>
      <c r="AL246" s="54">
        <v>16978.54</v>
      </c>
      <c r="AM246" s="54">
        <v>16978.54</v>
      </c>
      <c r="AN246" s="54">
        <v>25467.81</v>
      </c>
      <c r="AO246" s="54">
        <v>50935.62</v>
      </c>
      <c r="AP246" s="54">
        <v>59424.89</v>
      </c>
      <c r="AQ246" s="54">
        <v>110360.51000000001</v>
      </c>
      <c r="AR246" s="54">
        <f t="shared" si="238"/>
        <v>0</v>
      </c>
      <c r="AS246" s="54">
        <f t="shared" si="239"/>
        <v>0</v>
      </c>
      <c r="AT246" s="54">
        <f t="shared" si="240"/>
        <v>0</v>
      </c>
      <c r="AU246" s="54">
        <f t="shared" si="241"/>
        <v>0</v>
      </c>
      <c r="AV246" s="54">
        <f t="shared" si="242"/>
        <v>0</v>
      </c>
      <c r="AW246" s="54">
        <f t="shared" si="243"/>
        <v>0</v>
      </c>
      <c r="AX246" s="54">
        <f t="shared" si="244"/>
        <v>0</v>
      </c>
      <c r="AY246" s="54">
        <f t="shared" si="245"/>
        <v>0</v>
      </c>
      <c r="AZ246" s="54">
        <f t="shared" si="246"/>
        <v>0</v>
      </c>
      <c r="BA246" s="54">
        <f t="shared" si="232"/>
        <v>2</v>
      </c>
      <c r="BB246" s="54">
        <f t="shared" si="233"/>
        <v>0</v>
      </c>
      <c r="BC246" s="54">
        <f>SUM(CJ246:CL246)*2</f>
        <v>0</v>
      </c>
      <c r="BD246" s="54">
        <f>SUM(CM246:CO246)*2</f>
        <v>0</v>
      </c>
      <c r="BE246" s="54">
        <f t="shared" si="247"/>
        <v>0</v>
      </c>
      <c r="BF246" s="54">
        <f t="shared" ref="BF246:BK246" si="300">Z246*2</f>
        <v>0</v>
      </c>
      <c r="BG246" s="54">
        <f t="shared" si="300"/>
        <v>0</v>
      </c>
      <c r="BH246" s="54">
        <f t="shared" si="300"/>
        <v>0</v>
      </c>
      <c r="BI246" s="54">
        <f t="shared" si="300"/>
        <v>0</v>
      </c>
      <c r="BJ246" s="54">
        <f t="shared" si="300"/>
        <v>0</v>
      </c>
      <c r="BK246" s="54">
        <f t="shared" si="300"/>
        <v>0</v>
      </c>
      <c r="BL246" s="54">
        <v>0</v>
      </c>
      <c r="BM246" s="54">
        <v>0</v>
      </c>
      <c r="BN246" s="54">
        <f t="shared" si="298"/>
        <v>0</v>
      </c>
      <c r="BO246" s="54">
        <f t="shared" si="299"/>
        <v>0</v>
      </c>
      <c r="BP246" s="54">
        <v>0</v>
      </c>
      <c r="BQ246" s="54">
        <v>0</v>
      </c>
      <c r="BR246" s="54">
        <v>0</v>
      </c>
      <c r="BS246" s="54">
        <v>0</v>
      </c>
      <c r="BT246" s="54">
        <v>0</v>
      </c>
      <c r="BU246" s="54">
        <v>0</v>
      </c>
      <c r="BV246" s="54">
        <f t="shared" si="248"/>
        <v>0</v>
      </c>
      <c r="BW246" s="54">
        <f t="shared" si="249"/>
        <v>0</v>
      </c>
      <c r="BX246" s="54">
        <f t="shared" si="250"/>
        <v>0</v>
      </c>
      <c r="BY246" s="54">
        <f t="shared" si="251"/>
        <v>0</v>
      </c>
      <c r="BZ246" s="54">
        <f t="shared" si="252"/>
        <v>0</v>
      </c>
      <c r="CA246" s="54">
        <v>0</v>
      </c>
      <c r="CB246" s="54">
        <f t="shared" si="253"/>
        <v>0</v>
      </c>
      <c r="CC246" s="54">
        <f t="shared" si="254"/>
        <v>0</v>
      </c>
      <c r="CD246" s="54">
        <v>0</v>
      </c>
      <c r="CE246" s="54">
        <v>0</v>
      </c>
      <c r="CF246" s="54">
        <v>0</v>
      </c>
      <c r="CG246" s="54">
        <v>0</v>
      </c>
      <c r="CH246" s="54">
        <v>0</v>
      </c>
      <c r="CI246" s="54">
        <v>0</v>
      </c>
      <c r="CJ246" s="54">
        <v>0</v>
      </c>
      <c r="CK246" s="54">
        <v>0</v>
      </c>
      <c r="CL246" s="54">
        <v>0</v>
      </c>
      <c r="CM246" s="54">
        <v>0</v>
      </c>
      <c r="CN246" s="54">
        <v>0</v>
      </c>
      <c r="CO246" s="54">
        <v>0</v>
      </c>
    </row>
    <row r="247" spans="1:93">
      <c r="A247" s="3" t="str">
        <f t="shared" si="234"/>
        <v>FJQZ001Herceptin IV</v>
      </c>
      <c r="B247" s="3" t="s">
        <v>548</v>
      </c>
      <c r="C247" s="3" t="s">
        <v>549</v>
      </c>
      <c r="D247" s="3" t="s">
        <v>7</v>
      </c>
      <c r="E247" s="3" t="s">
        <v>92</v>
      </c>
      <c r="F247" s="3" t="s">
        <v>93</v>
      </c>
      <c r="G247" s="3" t="s">
        <v>94</v>
      </c>
      <c r="H247" s="3" t="s">
        <v>93</v>
      </c>
      <c r="I247" s="3" t="s">
        <v>94</v>
      </c>
      <c r="J247" s="3" t="s">
        <v>562</v>
      </c>
      <c r="K247" s="3" t="s">
        <v>541</v>
      </c>
      <c r="L247" s="3" t="s">
        <v>1047</v>
      </c>
      <c r="M247" s="3" t="s">
        <v>545</v>
      </c>
      <c r="N247" s="3" t="s">
        <v>11</v>
      </c>
      <c r="O247" s="3" t="s">
        <v>11</v>
      </c>
      <c r="P247" s="3">
        <v>4535.5</v>
      </c>
      <c r="Q247" s="54">
        <v>2.4822376098080742E-7</v>
      </c>
      <c r="R247" s="54">
        <v>1.7782878168674339E-7</v>
      </c>
      <c r="S247" s="54">
        <v>1.6542114214001052E-7</v>
      </c>
      <c r="T247" s="54">
        <v>1.1681063360424579E-7</v>
      </c>
      <c r="U247" s="54">
        <v>1.0643066396940739E-7</v>
      </c>
      <c r="V247" s="54">
        <v>1.8528501761878564E-7</v>
      </c>
      <c r="W247" s="54">
        <v>5.9147368480756133E-7</v>
      </c>
      <c r="X247" s="54">
        <v>4.0852631519243884E-7</v>
      </c>
      <c r="Y247" s="54">
        <v>1.0000000000000002E-6</v>
      </c>
      <c r="Z247" s="54">
        <v>1</v>
      </c>
      <c r="AA247" s="54">
        <v>11</v>
      </c>
      <c r="AB247" s="54">
        <v>0</v>
      </c>
      <c r="AC247" s="54">
        <v>1</v>
      </c>
      <c r="AD247" s="54">
        <v>0</v>
      </c>
      <c r="AE247" s="54">
        <v>0</v>
      </c>
      <c r="AF247" s="54">
        <f t="shared" si="235"/>
        <v>12</v>
      </c>
      <c r="AG247" s="54">
        <f t="shared" si="236"/>
        <v>1</v>
      </c>
      <c r="AH247" s="54">
        <f t="shared" si="237"/>
        <v>13</v>
      </c>
      <c r="AI247" s="54">
        <v>1.1258188679284522E-3</v>
      </c>
      <c r="AJ247" s="54">
        <v>8.0654243934022462E-4</v>
      </c>
      <c r="AK247" s="54">
        <v>7.5026759017601764E-4</v>
      </c>
      <c r="AL247" s="54">
        <v>5.297946287120568E-4</v>
      </c>
      <c r="AM247" s="54">
        <v>4.8271627643324723E-4</v>
      </c>
      <c r="AN247" s="54">
        <v>8.4036019741000226E-4</v>
      </c>
      <c r="AO247" s="54">
        <v>2.6826288974446943E-3</v>
      </c>
      <c r="AP247" s="54">
        <v>1.8528711025553063E-3</v>
      </c>
      <c r="AQ247" s="54">
        <v>4.5355000000000005E-3</v>
      </c>
      <c r="AR247" s="54">
        <f t="shared" si="238"/>
        <v>4535.5</v>
      </c>
      <c r="AS247" s="54">
        <f t="shared" si="239"/>
        <v>49890.5</v>
      </c>
      <c r="AT247" s="54">
        <f t="shared" si="240"/>
        <v>0</v>
      </c>
      <c r="AU247" s="54">
        <f t="shared" si="241"/>
        <v>4535.5</v>
      </c>
      <c r="AV247" s="54">
        <f t="shared" si="242"/>
        <v>0</v>
      </c>
      <c r="AW247" s="54">
        <f t="shared" si="243"/>
        <v>0</v>
      </c>
      <c r="AX247" s="54">
        <f t="shared" si="244"/>
        <v>54426</v>
      </c>
      <c r="AY247" s="54">
        <f t="shared" si="245"/>
        <v>4535.5</v>
      </c>
      <c r="AZ247" s="54">
        <f t="shared" si="246"/>
        <v>58961.5</v>
      </c>
      <c r="BA247" s="54">
        <f t="shared" si="232"/>
        <v>1.1681063360424579E-7</v>
      </c>
      <c r="BB247" s="54">
        <f t="shared" si="233"/>
        <v>1</v>
      </c>
      <c r="BC247" s="54"/>
      <c r="BD247" s="54"/>
      <c r="BE247" s="54">
        <f t="shared" si="247"/>
        <v>0</v>
      </c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>
        <f t="shared" si="248"/>
        <v>45355</v>
      </c>
      <c r="BW247" s="54">
        <f t="shared" si="249"/>
        <v>140600.5</v>
      </c>
      <c r="BX247" s="54">
        <f t="shared" si="250"/>
        <v>31748.5</v>
      </c>
      <c r="BY247" s="54">
        <f t="shared" si="251"/>
        <v>31</v>
      </c>
      <c r="BZ247" s="54">
        <f t="shared" si="252"/>
        <v>7</v>
      </c>
      <c r="CA247" s="54">
        <v>0</v>
      </c>
      <c r="CB247" s="54">
        <f t="shared" si="253"/>
        <v>18</v>
      </c>
      <c r="CC247" s="54">
        <f t="shared" si="254"/>
        <v>10</v>
      </c>
      <c r="CD247" s="54">
        <v>18</v>
      </c>
      <c r="CE247" s="54">
        <v>10</v>
      </c>
      <c r="CF247" s="54">
        <v>3</v>
      </c>
      <c r="CG247" s="54">
        <v>17</v>
      </c>
      <c r="CH247" s="54">
        <v>14</v>
      </c>
      <c r="CI247" s="54">
        <v>20</v>
      </c>
      <c r="CJ247" s="54">
        <v>5</v>
      </c>
      <c r="CK247" s="54">
        <v>13</v>
      </c>
      <c r="CL247" s="54">
        <v>13</v>
      </c>
      <c r="CM247" s="54">
        <v>0</v>
      </c>
      <c r="CN247" s="54">
        <v>2</v>
      </c>
      <c r="CO247" s="54">
        <v>5</v>
      </c>
    </row>
    <row r="248" spans="1:93">
      <c r="A248" s="3" t="str">
        <f t="shared" si="234"/>
        <v>FJQZ001Herceptin SC</v>
      </c>
      <c r="B248" s="3" t="s">
        <v>548</v>
      </c>
      <c r="C248" s="3" t="s">
        <v>549</v>
      </c>
      <c r="D248" s="3" t="s">
        <v>7</v>
      </c>
      <c r="E248" s="3" t="s">
        <v>92</v>
      </c>
      <c r="F248" s="3" t="s">
        <v>93</v>
      </c>
      <c r="G248" s="3" t="s">
        <v>94</v>
      </c>
      <c r="H248" s="3" t="s">
        <v>93</v>
      </c>
      <c r="I248" s="3" t="s">
        <v>94</v>
      </c>
      <c r="J248" s="3" t="s">
        <v>562</v>
      </c>
      <c r="K248" s="3" t="s">
        <v>541</v>
      </c>
      <c r="L248" s="3" t="s">
        <v>1047</v>
      </c>
      <c r="M248" s="3" t="s">
        <v>545</v>
      </c>
      <c r="N248" s="3" t="s">
        <v>12</v>
      </c>
      <c r="O248" s="3" t="s">
        <v>12</v>
      </c>
      <c r="P248" s="3">
        <v>3444.49</v>
      </c>
      <c r="Q248" s="54">
        <v>9.088333998915882</v>
      </c>
      <c r="R248" s="54">
        <v>8.4205482177635034</v>
      </c>
      <c r="S248" s="54">
        <v>12.77254965310866</v>
      </c>
      <c r="T248" s="54">
        <v>13.073518041645587</v>
      </c>
      <c r="U248" s="54">
        <v>11.771159366775109</v>
      </c>
      <c r="V248" s="54">
        <v>15.493358416726863</v>
      </c>
      <c r="W248" s="54">
        <v>30.281431869788044</v>
      </c>
      <c r="X248" s="54">
        <v>40.338035825147557</v>
      </c>
      <c r="Y248" s="54">
        <v>70.619467694935594</v>
      </c>
      <c r="Z248" s="54">
        <v>9</v>
      </c>
      <c r="AA248" s="54">
        <v>9</v>
      </c>
      <c r="AB248" s="54">
        <v>15</v>
      </c>
      <c r="AC248" s="54">
        <v>14</v>
      </c>
      <c r="AD248" s="54">
        <v>0</v>
      </c>
      <c r="AE248" s="54">
        <v>0</v>
      </c>
      <c r="AF248" s="54">
        <f t="shared" si="235"/>
        <v>33</v>
      </c>
      <c r="AG248" s="54">
        <f t="shared" si="236"/>
        <v>14</v>
      </c>
      <c r="AH248" s="54">
        <f t="shared" si="237"/>
        <v>47</v>
      </c>
      <c r="AI248" s="54">
        <v>31304.675575925765</v>
      </c>
      <c r="AJ248" s="54">
        <v>29004.494130604213</v>
      </c>
      <c r="AK248" s="54">
        <v>43994.919554636246</v>
      </c>
      <c r="AL248" s="54">
        <v>45031.602159267801</v>
      </c>
      <c r="AM248" s="54">
        <v>40545.640727263191</v>
      </c>
      <c r="AN248" s="54">
        <v>53366.718132831513</v>
      </c>
      <c r="AO248" s="54">
        <v>104304.08926116623</v>
      </c>
      <c r="AP248" s="54">
        <v>138943.9610193625</v>
      </c>
      <c r="AQ248" s="54">
        <v>243248.05028052873</v>
      </c>
      <c r="AR248" s="54">
        <f t="shared" si="238"/>
        <v>31000.409999999996</v>
      </c>
      <c r="AS248" s="54">
        <f t="shared" si="239"/>
        <v>31000.409999999996</v>
      </c>
      <c r="AT248" s="54">
        <f t="shared" si="240"/>
        <v>51667.35</v>
      </c>
      <c r="AU248" s="54">
        <f t="shared" si="241"/>
        <v>48222.86</v>
      </c>
      <c r="AV248" s="54">
        <f t="shared" si="242"/>
        <v>0</v>
      </c>
      <c r="AW248" s="54">
        <f t="shared" si="243"/>
        <v>0</v>
      </c>
      <c r="AX248" s="54">
        <f t="shared" si="244"/>
        <v>113668.16999999998</v>
      </c>
      <c r="AY248" s="54">
        <f t="shared" si="245"/>
        <v>48222.86</v>
      </c>
      <c r="AZ248" s="54">
        <f t="shared" si="246"/>
        <v>161891.02999999997</v>
      </c>
      <c r="BA248" s="54">
        <f t="shared" si="232"/>
        <v>13.073518041645587</v>
      </c>
      <c r="BB248" s="54">
        <f t="shared" si="233"/>
        <v>14</v>
      </c>
      <c r="BC248" s="54"/>
      <c r="BD248" s="54"/>
      <c r="BE248" s="54">
        <f t="shared" si="247"/>
        <v>0</v>
      </c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>
        <f t="shared" si="248"/>
        <v>41620.92083333333</v>
      </c>
      <c r="BW248" s="54">
        <f t="shared" si="249"/>
        <v>144668.57999999999</v>
      </c>
      <c r="BX248" s="54">
        <f t="shared" si="250"/>
        <v>124001.63999999998</v>
      </c>
      <c r="BY248" s="54">
        <f t="shared" si="251"/>
        <v>42</v>
      </c>
      <c r="BZ248" s="54">
        <f t="shared" si="252"/>
        <v>36</v>
      </c>
      <c r="CA248" s="54">
        <v>0</v>
      </c>
      <c r="CB248" s="54">
        <f t="shared" si="253"/>
        <v>16</v>
      </c>
      <c r="CC248" s="54">
        <f t="shared" si="254"/>
        <v>12.083333333333334</v>
      </c>
      <c r="CD248" s="54">
        <v>11</v>
      </c>
      <c r="CE248" s="54">
        <v>12</v>
      </c>
      <c r="CF248" s="54">
        <v>14</v>
      </c>
      <c r="CG248" s="54">
        <v>12</v>
      </c>
      <c r="CH248" s="54">
        <v>4</v>
      </c>
      <c r="CI248" s="54">
        <v>14</v>
      </c>
      <c r="CJ248" s="54">
        <v>16</v>
      </c>
      <c r="CK248" s="54">
        <v>12</v>
      </c>
      <c r="CL248" s="54">
        <v>14</v>
      </c>
      <c r="CM248" s="54">
        <v>11</v>
      </c>
      <c r="CN248" s="54">
        <v>13</v>
      </c>
      <c r="CO248" s="54">
        <v>12</v>
      </c>
    </row>
    <row r="249" spans="1:93">
      <c r="A249" s="3" t="str">
        <f t="shared" si="234"/>
        <v>FJQZ001Itovebi 3mg</v>
      </c>
      <c r="B249" s="3" t="s">
        <v>548</v>
      </c>
      <c r="C249" s="3" t="s">
        <v>549</v>
      </c>
      <c r="D249" s="3" t="s">
        <v>7</v>
      </c>
      <c r="E249" s="3" t="s">
        <v>92</v>
      </c>
      <c r="F249" s="3" t="s">
        <v>93</v>
      </c>
      <c r="G249" s="3" t="s">
        <v>94</v>
      </c>
      <c r="H249" s="3" t="s">
        <v>93</v>
      </c>
      <c r="I249" s="3" t="s">
        <v>94</v>
      </c>
      <c r="J249" s="3" t="s">
        <v>562</v>
      </c>
      <c r="K249" s="3" t="s">
        <v>541</v>
      </c>
      <c r="L249" s="3" t="s">
        <v>1047</v>
      </c>
      <c r="M249" s="3" t="s">
        <v>545</v>
      </c>
      <c r="N249" s="3" t="s">
        <v>13</v>
      </c>
      <c r="O249" s="3" t="s">
        <v>14</v>
      </c>
      <c r="P249" s="3">
        <v>3566.02</v>
      </c>
      <c r="Q249" s="54">
        <v>1.4538139638558087</v>
      </c>
      <c r="R249" s="54">
        <v>1.659954938460114</v>
      </c>
      <c r="S249" s="54">
        <v>3.3598004690380527</v>
      </c>
      <c r="T249" s="54">
        <v>3.4011136333131757</v>
      </c>
      <c r="U249" s="54">
        <v>4.1348419299727945</v>
      </c>
      <c r="V249" s="54">
        <v>5.2657474803742579</v>
      </c>
      <c r="W249" s="54">
        <v>6.4735693713539755</v>
      </c>
      <c r="X249" s="54">
        <v>12.801703043660229</v>
      </c>
      <c r="Y249" s="54">
        <v>19.275272415014204</v>
      </c>
      <c r="Z249" s="54">
        <v>0</v>
      </c>
      <c r="AA249" s="54">
        <v>0</v>
      </c>
      <c r="AB249" s="54">
        <v>0</v>
      </c>
      <c r="AC249" s="54">
        <v>0</v>
      </c>
      <c r="AD249" s="54">
        <v>0</v>
      </c>
      <c r="AE249" s="54">
        <v>0</v>
      </c>
      <c r="AF249" s="54">
        <f t="shared" si="235"/>
        <v>0</v>
      </c>
      <c r="AG249" s="54">
        <f t="shared" si="236"/>
        <v>0</v>
      </c>
      <c r="AH249" s="54">
        <f t="shared" si="237"/>
        <v>0</v>
      </c>
      <c r="AI249" s="54">
        <v>5184.3296713890913</v>
      </c>
      <c r="AJ249" s="54">
        <v>5919.4325096475359</v>
      </c>
      <c r="AK249" s="54">
        <v>11981.115668599079</v>
      </c>
      <c r="AL249" s="54">
        <v>12128.439238667452</v>
      </c>
      <c r="AM249" s="54">
        <v>14744.929019121588</v>
      </c>
      <c r="AN249" s="54">
        <v>18777.760829964212</v>
      </c>
      <c r="AO249" s="54">
        <v>23084.877849635704</v>
      </c>
      <c r="AP249" s="54">
        <v>45651.129087753252</v>
      </c>
      <c r="AQ249" s="54">
        <v>68736.006937388956</v>
      </c>
      <c r="AR249" s="54">
        <f t="shared" si="238"/>
        <v>0</v>
      </c>
      <c r="AS249" s="54">
        <f t="shared" si="239"/>
        <v>0</v>
      </c>
      <c r="AT249" s="54">
        <f t="shared" si="240"/>
        <v>0</v>
      </c>
      <c r="AU249" s="54">
        <f t="shared" si="241"/>
        <v>0</v>
      </c>
      <c r="AV249" s="54">
        <f t="shared" si="242"/>
        <v>0</v>
      </c>
      <c r="AW249" s="54">
        <f t="shared" si="243"/>
        <v>0</v>
      </c>
      <c r="AX249" s="54">
        <f t="shared" si="244"/>
        <v>0</v>
      </c>
      <c r="AY249" s="54">
        <f t="shared" si="245"/>
        <v>0</v>
      </c>
      <c r="AZ249" s="54">
        <f t="shared" si="246"/>
        <v>0</v>
      </c>
      <c r="BA249" s="54">
        <f t="shared" si="232"/>
        <v>3.4011136333131757</v>
      </c>
      <c r="BB249" s="54">
        <f t="shared" si="233"/>
        <v>0</v>
      </c>
      <c r="BC249" s="54"/>
      <c r="BD249" s="54"/>
      <c r="BE249" s="54">
        <f t="shared" si="247"/>
        <v>0</v>
      </c>
      <c r="BF249" s="54"/>
      <c r="BG249" s="54"/>
      <c r="BH249" s="54"/>
      <c r="BI249" s="54"/>
      <c r="BJ249" s="54"/>
      <c r="BK249" s="54"/>
      <c r="BL249" s="54">
        <v>1.3333333333333333</v>
      </c>
      <c r="BM249" s="54">
        <v>1</v>
      </c>
      <c r="BN249" s="54">
        <f t="shared" ref="BN249:BN250" si="301">AVERAGE(BP249:BR249)</f>
        <v>2</v>
      </c>
      <c r="BO249" s="54">
        <f t="shared" ref="BO249:BO250" si="302">SUM(BS249:BU249)/1</f>
        <v>2</v>
      </c>
      <c r="BP249" s="54">
        <v>3</v>
      </c>
      <c r="BQ249" s="54">
        <v>2</v>
      </c>
      <c r="BR249" s="54">
        <v>1</v>
      </c>
      <c r="BS249" s="54">
        <v>2</v>
      </c>
      <c r="BT249" s="54">
        <v>0</v>
      </c>
      <c r="BU249" s="54">
        <v>0</v>
      </c>
      <c r="BV249" s="54">
        <f t="shared" si="248"/>
        <v>0</v>
      </c>
      <c r="BW249" s="54">
        <f t="shared" si="249"/>
        <v>0</v>
      </c>
      <c r="BX249" s="54">
        <f t="shared" si="250"/>
        <v>0</v>
      </c>
      <c r="BY249" s="54">
        <f t="shared" si="251"/>
        <v>0</v>
      </c>
      <c r="BZ249" s="54">
        <f t="shared" si="252"/>
        <v>0</v>
      </c>
      <c r="CA249" s="54">
        <v>0</v>
      </c>
      <c r="CB249" s="54">
        <f t="shared" si="253"/>
        <v>0</v>
      </c>
      <c r="CC249" s="54">
        <f t="shared" si="254"/>
        <v>0</v>
      </c>
      <c r="CD249" s="54">
        <v>0</v>
      </c>
      <c r="CE249" s="54">
        <v>0</v>
      </c>
      <c r="CF249" s="54">
        <v>0</v>
      </c>
      <c r="CG249" s="54">
        <v>0</v>
      </c>
      <c r="CH249" s="54">
        <v>0</v>
      </c>
      <c r="CI249" s="54">
        <v>0</v>
      </c>
      <c r="CJ249" s="54">
        <v>0</v>
      </c>
      <c r="CK249" s="54">
        <v>0</v>
      </c>
      <c r="CL249" s="54">
        <v>0</v>
      </c>
      <c r="CM249" s="54">
        <v>0</v>
      </c>
      <c r="CN249" s="54">
        <v>0</v>
      </c>
      <c r="CO249" s="54">
        <v>0</v>
      </c>
    </row>
    <row r="250" spans="1:93">
      <c r="A250" s="3" t="str">
        <f t="shared" si="234"/>
        <v>FJQZ001Itovebi 9mg</v>
      </c>
      <c r="B250" s="3" t="s">
        <v>548</v>
      </c>
      <c r="C250" s="3" t="s">
        <v>549</v>
      </c>
      <c r="D250" s="3" t="s">
        <v>7</v>
      </c>
      <c r="E250" s="3" t="s">
        <v>92</v>
      </c>
      <c r="F250" s="3" t="s">
        <v>93</v>
      </c>
      <c r="G250" s="3" t="s">
        <v>94</v>
      </c>
      <c r="H250" s="3" t="s">
        <v>93</v>
      </c>
      <c r="I250" s="3" t="s">
        <v>94</v>
      </c>
      <c r="J250" s="3" t="s">
        <v>562</v>
      </c>
      <c r="K250" s="3" t="s">
        <v>541</v>
      </c>
      <c r="L250" s="3" t="s">
        <v>1047</v>
      </c>
      <c r="M250" s="3" t="s">
        <v>545</v>
      </c>
      <c r="N250" s="3" t="s">
        <v>13</v>
      </c>
      <c r="O250" s="3" t="s">
        <v>15</v>
      </c>
      <c r="P250" s="3">
        <v>10698.05</v>
      </c>
      <c r="Q250" s="54"/>
      <c r="R250" s="54"/>
      <c r="S250" s="54"/>
      <c r="T250" s="54"/>
      <c r="U250" s="54"/>
      <c r="V250" s="54"/>
      <c r="W250" s="54">
        <v>0</v>
      </c>
      <c r="X250" s="54">
        <v>0</v>
      </c>
      <c r="Y250" s="54">
        <v>0</v>
      </c>
      <c r="Z250" s="54">
        <v>0</v>
      </c>
      <c r="AA250" s="54">
        <v>0</v>
      </c>
      <c r="AB250" s="54">
        <v>0</v>
      </c>
      <c r="AC250" s="54">
        <v>0</v>
      </c>
      <c r="AD250" s="54">
        <v>0</v>
      </c>
      <c r="AE250" s="54">
        <v>0</v>
      </c>
      <c r="AF250" s="54">
        <f t="shared" si="235"/>
        <v>0</v>
      </c>
      <c r="AG250" s="54">
        <f t="shared" si="236"/>
        <v>0</v>
      </c>
      <c r="AH250" s="54">
        <f t="shared" si="237"/>
        <v>0</v>
      </c>
      <c r="AI250" s="54"/>
      <c r="AJ250" s="54"/>
      <c r="AK250" s="54"/>
      <c r="AL250" s="54"/>
      <c r="AM250" s="54"/>
      <c r="AN250" s="54"/>
      <c r="AO250" s="54">
        <v>0</v>
      </c>
      <c r="AP250" s="54">
        <v>0</v>
      </c>
      <c r="AQ250" s="54">
        <v>0</v>
      </c>
      <c r="AR250" s="54">
        <f t="shared" si="238"/>
        <v>0</v>
      </c>
      <c r="AS250" s="54">
        <f t="shared" si="239"/>
        <v>0</v>
      </c>
      <c r="AT250" s="54">
        <f t="shared" si="240"/>
        <v>0</v>
      </c>
      <c r="AU250" s="54">
        <f t="shared" si="241"/>
        <v>0</v>
      </c>
      <c r="AV250" s="54">
        <f t="shared" si="242"/>
        <v>0</v>
      </c>
      <c r="AW250" s="54">
        <f t="shared" si="243"/>
        <v>0</v>
      </c>
      <c r="AX250" s="54">
        <f t="shared" si="244"/>
        <v>0</v>
      </c>
      <c r="AY250" s="54">
        <f t="shared" si="245"/>
        <v>0</v>
      </c>
      <c r="AZ250" s="54">
        <f t="shared" si="246"/>
        <v>0</v>
      </c>
      <c r="BA250" s="54">
        <f t="shared" si="232"/>
        <v>0</v>
      </c>
      <c r="BB250" s="54">
        <f t="shared" si="233"/>
        <v>0</v>
      </c>
      <c r="BC250" s="54"/>
      <c r="BD250" s="54"/>
      <c r="BE250" s="54">
        <f t="shared" si="247"/>
        <v>0</v>
      </c>
      <c r="BF250" s="54"/>
      <c r="BG250" s="54"/>
      <c r="BH250" s="54"/>
      <c r="BI250" s="54"/>
      <c r="BJ250" s="54"/>
      <c r="BK250" s="54"/>
      <c r="BL250" s="54">
        <v>0</v>
      </c>
      <c r="BM250" s="54">
        <v>0</v>
      </c>
      <c r="BN250" s="54">
        <f t="shared" si="301"/>
        <v>0.33333333333333331</v>
      </c>
      <c r="BO250" s="54">
        <f t="shared" si="302"/>
        <v>0</v>
      </c>
      <c r="BP250" s="54">
        <v>1</v>
      </c>
      <c r="BQ250" s="54">
        <v>0</v>
      </c>
      <c r="BR250" s="54">
        <v>0</v>
      </c>
      <c r="BS250" s="54">
        <v>0</v>
      </c>
      <c r="BT250" s="54">
        <v>0</v>
      </c>
      <c r="BU250" s="54">
        <v>0</v>
      </c>
      <c r="BV250" s="54">
        <f t="shared" si="248"/>
        <v>0</v>
      </c>
      <c r="BW250" s="54">
        <f t="shared" si="249"/>
        <v>0</v>
      </c>
      <c r="BX250" s="54">
        <f t="shared" si="250"/>
        <v>0</v>
      </c>
      <c r="BY250" s="54">
        <f t="shared" si="251"/>
        <v>0</v>
      </c>
      <c r="BZ250" s="54">
        <f t="shared" si="252"/>
        <v>0</v>
      </c>
      <c r="CA250" s="54">
        <v>0</v>
      </c>
      <c r="CB250" s="54">
        <f t="shared" si="253"/>
        <v>0</v>
      </c>
      <c r="CC250" s="54">
        <f t="shared" si="254"/>
        <v>0</v>
      </c>
      <c r="CD250" s="54">
        <v>0</v>
      </c>
      <c r="CE250" s="54">
        <v>0</v>
      </c>
      <c r="CF250" s="54">
        <v>0</v>
      </c>
      <c r="CG250" s="54">
        <v>0</v>
      </c>
      <c r="CH250" s="54">
        <v>0</v>
      </c>
      <c r="CI250" s="54">
        <v>0</v>
      </c>
      <c r="CJ250" s="54">
        <v>0</v>
      </c>
      <c r="CK250" s="54">
        <v>0</v>
      </c>
      <c r="CL250" s="54">
        <v>0</v>
      </c>
      <c r="CM250" s="54">
        <v>0</v>
      </c>
      <c r="CN250" s="54">
        <v>0</v>
      </c>
      <c r="CO250" s="54">
        <v>0</v>
      </c>
    </row>
    <row r="251" spans="1:93">
      <c r="A251" s="3" t="str">
        <f t="shared" si="234"/>
        <v>FJQZ001Perjeta</v>
      </c>
      <c r="B251" s="3" t="s">
        <v>548</v>
      </c>
      <c r="C251" s="3" t="s">
        <v>549</v>
      </c>
      <c r="D251" s="3" t="s">
        <v>7</v>
      </c>
      <c r="E251" s="3" t="s">
        <v>92</v>
      </c>
      <c r="F251" s="3" t="s">
        <v>93</v>
      </c>
      <c r="G251" s="3" t="s">
        <v>94</v>
      </c>
      <c r="H251" s="3" t="s">
        <v>93</v>
      </c>
      <c r="I251" s="3" t="s">
        <v>94</v>
      </c>
      <c r="J251" s="3" t="s">
        <v>562</v>
      </c>
      <c r="K251" s="3" t="s">
        <v>541</v>
      </c>
      <c r="L251" s="3" t="s">
        <v>1047</v>
      </c>
      <c r="M251" s="3" t="s">
        <v>545</v>
      </c>
      <c r="N251" s="3" t="s">
        <v>16</v>
      </c>
      <c r="O251" s="3" t="s">
        <v>16</v>
      </c>
      <c r="P251" s="3">
        <v>3985.87</v>
      </c>
      <c r="Q251" s="54">
        <v>14.794952182273054</v>
      </c>
      <c r="R251" s="54">
        <v>12.497518342017585</v>
      </c>
      <c r="S251" s="54">
        <v>18.968619136026049</v>
      </c>
      <c r="T251" s="54">
        <v>11.462184361111536</v>
      </c>
      <c r="U251" s="54">
        <v>13.912001959608149</v>
      </c>
      <c r="V251" s="54">
        <v>15.966206497794051</v>
      </c>
      <c r="W251" s="54">
        <v>46.261089660316685</v>
      </c>
      <c r="X251" s="54">
        <v>41.340392818513735</v>
      </c>
      <c r="Y251" s="54">
        <v>87.60148247883042</v>
      </c>
      <c r="Z251" s="54">
        <v>86</v>
      </c>
      <c r="AA251" s="54">
        <v>40</v>
      </c>
      <c r="AB251" s="54">
        <v>46</v>
      </c>
      <c r="AC251" s="54">
        <v>30</v>
      </c>
      <c r="AD251" s="54">
        <v>0</v>
      </c>
      <c r="AE251" s="54">
        <v>0</v>
      </c>
      <c r="AF251" s="54">
        <f t="shared" si="235"/>
        <v>172</v>
      </c>
      <c r="AG251" s="54">
        <f t="shared" si="236"/>
        <v>30</v>
      </c>
      <c r="AH251" s="54">
        <f t="shared" si="237"/>
        <v>202</v>
      </c>
      <c r="AI251" s="54">
        <v>58970.756054756697</v>
      </c>
      <c r="AJ251" s="54">
        <v>49813.483433897629</v>
      </c>
      <c r="AK251" s="54">
        <v>75606.449955712145</v>
      </c>
      <c r="AL251" s="54">
        <v>45686.776779423635</v>
      </c>
      <c r="AM251" s="54">
        <v>55451.431250743328</v>
      </c>
      <c r="AN251" s="54">
        <v>63639.223493362369</v>
      </c>
      <c r="AO251" s="54">
        <v>184390.68944436649</v>
      </c>
      <c r="AP251" s="54">
        <v>164777.43152352935</v>
      </c>
      <c r="AQ251" s="54">
        <v>349168.12096789584</v>
      </c>
      <c r="AR251" s="54">
        <f t="shared" si="238"/>
        <v>342784.82</v>
      </c>
      <c r="AS251" s="54">
        <f t="shared" si="239"/>
        <v>159434.79999999999</v>
      </c>
      <c r="AT251" s="54">
        <f t="shared" si="240"/>
        <v>183350.02</v>
      </c>
      <c r="AU251" s="54">
        <f t="shared" si="241"/>
        <v>119576.09999999999</v>
      </c>
      <c r="AV251" s="54">
        <f t="shared" si="242"/>
        <v>0</v>
      </c>
      <c r="AW251" s="54">
        <f t="shared" si="243"/>
        <v>0</v>
      </c>
      <c r="AX251" s="54">
        <f t="shared" si="244"/>
        <v>685569.64</v>
      </c>
      <c r="AY251" s="54">
        <f t="shared" si="245"/>
        <v>119576.09999999999</v>
      </c>
      <c r="AZ251" s="54">
        <f t="shared" si="246"/>
        <v>805145.74</v>
      </c>
      <c r="BA251" s="54">
        <f t="shared" si="232"/>
        <v>11.462184361111536</v>
      </c>
      <c r="BB251" s="54">
        <f t="shared" si="233"/>
        <v>30</v>
      </c>
      <c r="BC251" s="54"/>
      <c r="BD251" s="54"/>
      <c r="BE251" s="54">
        <f t="shared" si="247"/>
        <v>0</v>
      </c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>
        <f t="shared" si="248"/>
        <v>160099.11166666666</v>
      </c>
      <c r="BW251" s="54">
        <f t="shared" si="249"/>
        <v>279010.89999999997</v>
      </c>
      <c r="BX251" s="54">
        <f t="shared" si="250"/>
        <v>462360.92</v>
      </c>
      <c r="BY251" s="54">
        <f t="shared" si="251"/>
        <v>70</v>
      </c>
      <c r="BZ251" s="54">
        <f t="shared" si="252"/>
        <v>116</v>
      </c>
      <c r="CA251" s="54">
        <v>0</v>
      </c>
      <c r="CB251" s="54">
        <f t="shared" si="253"/>
        <v>70</v>
      </c>
      <c r="CC251" s="54">
        <f t="shared" si="254"/>
        <v>40.166666666666664</v>
      </c>
      <c r="CD251" s="54">
        <v>52</v>
      </c>
      <c r="CE251" s="54">
        <v>56</v>
      </c>
      <c r="CF251" s="54">
        <v>70</v>
      </c>
      <c r="CG251" s="54">
        <v>50</v>
      </c>
      <c r="CH251" s="54">
        <v>46</v>
      </c>
      <c r="CI251" s="54">
        <v>22</v>
      </c>
      <c r="CJ251" s="54">
        <v>20</v>
      </c>
      <c r="CK251" s="54">
        <v>30</v>
      </c>
      <c r="CL251" s="54">
        <v>20</v>
      </c>
      <c r="CM251" s="54">
        <v>30</v>
      </c>
      <c r="CN251" s="54">
        <v>33</v>
      </c>
      <c r="CO251" s="54">
        <v>53</v>
      </c>
    </row>
    <row r="252" spans="1:93">
      <c r="A252" s="3" t="str">
        <f t="shared" si="234"/>
        <v>FJQZ001Phesgo 10ml</v>
      </c>
      <c r="B252" s="3" t="s">
        <v>548</v>
      </c>
      <c r="C252" s="3" t="s">
        <v>549</v>
      </c>
      <c r="D252" s="3" t="s">
        <v>7</v>
      </c>
      <c r="E252" s="3" t="s">
        <v>92</v>
      </c>
      <c r="F252" s="3" t="s">
        <v>93</v>
      </c>
      <c r="G252" s="3" t="s">
        <v>94</v>
      </c>
      <c r="H252" s="3" t="s">
        <v>93</v>
      </c>
      <c r="I252" s="3" t="s">
        <v>94</v>
      </c>
      <c r="J252" s="3" t="s">
        <v>562</v>
      </c>
      <c r="K252" s="3" t="s">
        <v>541</v>
      </c>
      <c r="L252" s="3" t="s">
        <v>1047</v>
      </c>
      <c r="M252" s="3" t="s">
        <v>545</v>
      </c>
      <c r="N252" s="3" t="s">
        <v>17</v>
      </c>
      <c r="O252" s="3" t="s">
        <v>18</v>
      </c>
      <c r="P252" s="3">
        <v>6232.07</v>
      </c>
      <c r="Q252" s="54">
        <v>44.989869270038689</v>
      </c>
      <c r="R252" s="54">
        <v>39.920406812144279</v>
      </c>
      <c r="S252" s="54">
        <v>61.809235627045268</v>
      </c>
      <c r="T252" s="54">
        <v>54.848951233939928</v>
      </c>
      <c r="U252" s="54">
        <v>48.62629097294478</v>
      </c>
      <c r="V252" s="54">
        <v>63.63592712394918</v>
      </c>
      <c r="W252" s="54">
        <v>146.71951170922824</v>
      </c>
      <c r="X252" s="54">
        <v>167.11116933083389</v>
      </c>
      <c r="Y252" s="54">
        <v>313.83068104006213</v>
      </c>
      <c r="Z252" s="54">
        <v>45</v>
      </c>
      <c r="AA252" s="54">
        <v>43</v>
      </c>
      <c r="AB252" s="54">
        <v>34</v>
      </c>
      <c r="AC252" s="54">
        <v>35</v>
      </c>
      <c r="AD252" s="54">
        <v>0</v>
      </c>
      <c r="AE252" s="54">
        <v>0</v>
      </c>
      <c r="AF252" s="54">
        <f t="shared" si="235"/>
        <v>122</v>
      </c>
      <c r="AG252" s="54">
        <f t="shared" si="236"/>
        <v>35</v>
      </c>
      <c r="AH252" s="54">
        <f t="shared" si="237"/>
        <v>157</v>
      </c>
      <c r="AI252" s="54">
        <v>280380.01458173001</v>
      </c>
      <c r="AJ252" s="54">
        <v>248786.76968175999</v>
      </c>
      <c r="AK252" s="54">
        <v>385199.48307423998</v>
      </c>
      <c r="AL252" s="54">
        <v>341822.5035165</v>
      </c>
      <c r="AM252" s="54">
        <v>303042.44918375998</v>
      </c>
      <c r="AN252" s="54">
        <v>396583.55235134996</v>
      </c>
      <c r="AO252" s="54">
        <v>914366.26733772992</v>
      </c>
      <c r="AP252" s="54">
        <v>1041448.5050516099</v>
      </c>
      <c r="AQ252" s="54">
        <v>1955814.7723893397</v>
      </c>
      <c r="AR252" s="54">
        <f t="shared" si="238"/>
        <v>280443.14999999997</v>
      </c>
      <c r="AS252" s="54">
        <f t="shared" si="239"/>
        <v>267979.01</v>
      </c>
      <c r="AT252" s="54">
        <f t="shared" si="240"/>
        <v>211890.38</v>
      </c>
      <c r="AU252" s="54">
        <f t="shared" si="241"/>
        <v>218122.44999999998</v>
      </c>
      <c r="AV252" s="54">
        <f t="shared" si="242"/>
        <v>0</v>
      </c>
      <c r="AW252" s="54">
        <f t="shared" si="243"/>
        <v>0</v>
      </c>
      <c r="AX252" s="54">
        <f t="shared" si="244"/>
        <v>760312.53999999992</v>
      </c>
      <c r="AY252" s="54">
        <f t="shared" si="245"/>
        <v>218122.44999999998</v>
      </c>
      <c r="AZ252" s="54">
        <f t="shared" si="246"/>
        <v>978434.98999999987</v>
      </c>
      <c r="BA252" s="54">
        <f t="shared" si="232"/>
        <v>54.848951233939928</v>
      </c>
      <c r="BB252" s="54">
        <f t="shared" si="233"/>
        <v>35</v>
      </c>
      <c r="BC252" s="54">
        <f>SUM(CJ252:CL252)</f>
        <v>148</v>
      </c>
      <c r="BD252" s="54">
        <f>SUM(CM252:CO252)</f>
        <v>142</v>
      </c>
      <c r="BE252" s="54">
        <f t="shared" si="247"/>
        <v>157</v>
      </c>
      <c r="BF252" s="54">
        <f t="shared" ref="BF252:BK252" si="303">Z252</f>
        <v>45</v>
      </c>
      <c r="BG252" s="54">
        <f t="shared" si="303"/>
        <v>43</v>
      </c>
      <c r="BH252" s="54">
        <f t="shared" si="303"/>
        <v>34</v>
      </c>
      <c r="BI252" s="54">
        <f t="shared" si="303"/>
        <v>35</v>
      </c>
      <c r="BJ252" s="54">
        <f t="shared" si="303"/>
        <v>0</v>
      </c>
      <c r="BK252" s="54">
        <f t="shared" si="303"/>
        <v>0</v>
      </c>
      <c r="BL252" s="54">
        <v>4.333333333333333</v>
      </c>
      <c r="BM252" s="54">
        <v>2.6666666666666665</v>
      </c>
      <c r="BN252" s="54">
        <f t="shared" ref="BN252:BN253" si="304">AVERAGE(BP252:BR252)</f>
        <v>3.3333333333333335</v>
      </c>
      <c r="BO252" s="54">
        <f t="shared" ref="BO252:BO253" si="305">SUM(BS252:BU252)/1</f>
        <v>3</v>
      </c>
      <c r="BP252" s="54">
        <v>3</v>
      </c>
      <c r="BQ252" s="54">
        <v>4</v>
      </c>
      <c r="BR252" s="54">
        <v>3</v>
      </c>
      <c r="BS252" s="54">
        <v>3</v>
      </c>
      <c r="BT252" s="54">
        <v>0</v>
      </c>
      <c r="BU252" s="54">
        <v>0</v>
      </c>
      <c r="BV252" s="54">
        <f t="shared" si="248"/>
        <v>203061.61416666667</v>
      </c>
      <c r="BW252" s="54">
        <f t="shared" si="249"/>
        <v>922346.36</v>
      </c>
      <c r="BX252" s="54">
        <f t="shared" si="250"/>
        <v>884953.94</v>
      </c>
      <c r="BY252" s="54">
        <f t="shared" si="251"/>
        <v>148</v>
      </c>
      <c r="BZ252" s="54">
        <f t="shared" si="252"/>
        <v>142</v>
      </c>
      <c r="CA252" s="54">
        <v>124.33333333333333</v>
      </c>
      <c r="CB252" s="54">
        <f t="shared" si="253"/>
        <v>50</v>
      </c>
      <c r="CC252" s="54">
        <f t="shared" si="254"/>
        <v>32.583333333333336</v>
      </c>
      <c r="CD252" s="54">
        <v>4</v>
      </c>
      <c r="CE252" s="54">
        <v>8</v>
      </c>
      <c r="CF252" s="54">
        <v>4</v>
      </c>
      <c r="CG252" s="54">
        <v>13</v>
      </c>
      <c r="CH252" s="54">
        <v>28</v>
      </c>
      <c r="CI252" s="54">
        <v>44</v>
      </c>
      <c r="CJ252" s="54">
        <v>50</v>
      </c>
      <c r="CK252" s="54">
        <v>46</v>
      </c>
      <c r="CL252" s="54">
        <v>52</v>
      </c>
      <c r="CM252" s="54">
        <v>48</v>
      </c>
      <c r="CN252" s="54">
        <v>45</v>
      </c>
      <c r="CO252" s="54">
        <v>49</v>
      </c>
    </row>
    <row r="253" spans="1:93">
      <c r="A253" s="3" t="str">
        <f t="shared" si="234"/>
        <v>FJQZ001Phesgo 15ml</v>
      </c>
      <c r="B253" s="3" t="s">
        <v>548</v>
      </c>
      <c r="C253" s="3" t="s">
        <v>549</v>
      </c>
      <c r="D253" s="3" t="s">
        <v>7</v>
      </c>
      <c r="E253" s="3" t="s">
        <v>92</v>
      </c>
      <c r="F253" s="3" t="s">
        <v>93</v>
      </c>
      <c r="G253" s="3" t="s">
        <v>94</v>
      </c>
      <c r="H253" s="3" t="s">
        <v>93</v>
      </c>
      <c r="I253" s="3" t="s">
        <v>94</v>
      </c>
      <c r="J253" s="3" t="s">
        <v>562</v>
      </c>
      <c r="K253" s="3" t="s">
        <v>541</v>
      </c>
      <c r="L253" s="3" t="s">
        <v>1047</v>
      </c>
      <c r="M253" s="3" t="s">
        <v>545</v>
      </c>
      <c r="N253" s="3" t="s">
        <v>17</v>
      </c>
      <c r="O253" s="3" t="s">
        <v>19</v>
      </c>
      <c r="P253" s="3">
        <v>8489.27</v>
      </c>
      <c r="Q253" s="54">
        <v>3</v>
      </c>
      <c r="R253" s="54">
        <v>4</v>
      </c>
      <c r="S253" s="54">
        <v>4</v>
      </c>
      <c r="T253" s="54">
        <v>3</v>
      </c>
      <c r="U253" s="54">
        <v>4</v>
      </c>
      <c r="V253" s="54">
        <v>5</v>
      </c>
      <c r="W253" s="54">
        <v>11</v>
      </c>
      <c r="X253" s="54">
        <v>12</v>
      </c>
      <c r="Y253" s="54">
        <v>23</v>
      </c>
      <c r="Z253" s="54">
        <v>3</v>
      </c>
      <c r="AA253" s="54">
        <v>1</v>
      </c>
      <c r="AB253" s="54">
        <v>2</v>
      </c>
      <c r="AC253" s="54">
        <v>0</v>
      </c>
      <c r="AD253" s="54">
        <v>0</v>
      </c>
      <c r="AE253" s="54">
        <v>0</v>
      </c>
      <c r="AF253" s="54">
        <f t="shared" si="235"/>
        <v>6</v>
      </c>
      <c r="AG253" s="54">
        <f t="shared" si="236"/>
        <v>0</v>
      </c>
      <c r="AH253" s="54">
        <f t="shared" si="237"/>
        <v>6</v>
      </c>
      <c r="AI253" s="54">
        <v>25467.81</v>
      </c>
      <c r="AJ253" s="54">
        <v>33957.08</v>
      </c>
      <c r="AK253" s="54">
        <v>33957.08</v>
      </c>
      <c r="AL253" s="54">
        <v>25467.81</v>
      </c>
      <c r="AM253" s="54">
        <v>33957.08</v>
      </c>
      <c r="AN253" s="54">
        <v>42446.350000000006</v>
      </c>
      <c r="AO253" s="54">
        <v>93381.97</v>
      </c>
      <c r="AP253" s="54">
        <v>101871.24</v>
      </c>
      <c r="AQ253" s="54">
        <v>195253.21000000002</v>
      </c>
      <c r="AR253" s="54">
        <f t="shared" si="238"/>
        <v>25467.81</v>
      </c>
      <c r="AS253" s="54">
        <f t="shared" si="239"/>
        <v>8489.27</v>
      </c>
      <c r="AT253" s="54">
        <f t="shared" si="240"/>
        <v>16978.54</v>
      </c>
      <c r="AU253" s="54">
        <f t="shared" si="241"/>
        <v>0</v>
      </c>
      <c r="AV253" s="54">
        <f t="shared" si="242"/>
        <v>0</v>
      </c>
      <c r="AW253" s="54">
        <f t="shared" si="243"/>
        <v>0</v>
      </c>
      <c r="AX253" s="54">
        <f t="shared" si="244"/>
        <v>50935.62</v>
      </c>
      <c r="AY253" s="54">
        <f t="shared" si="245"/>
        <v>0</v>
      </c>
      <c r="AZ253" s="54">
        <f t="shared" si="246"/>
        <v>50935.62</v>
      </c>
      <c r="BA253" s="54">
        <f t="shared" si="232"/>
        <v>3</v>
      </c>
      <c r="BB253" s="54">
        <f t="shared" si="233"/>
        <v>0</v>
      </c>
      <c r="BC253" s="54">
        <f>SUM(CJ253:CL253)*2</f>
        <v>6</v>
      </c>
      <c r="BD253" s="54">
        <f>SUM(CM253:CO253)*2</f>
        <v>6</v>
      </c>
      <c r="BE253" s="54">
        <f t="shared" si="247"/>
        <v>12</v>
      </c>
      <c r="BF253" s="54">
        <f t="shared" ref="BF253:BK253" si="306">Z253*2</f>
        <v>6</v>
      </c>
      <c r="BG253" s="54">
        <f t="shared" si="306"/>
        <v>2</v>
      </c>
      <c r="BH253" s="54">
        <f t="shared" si="306"/>
        <v>4</v>
      </c>
      <c r="BI253" s="54">
        <f t="shared" si="306"/>
        <v>0</v>
      </c>
      <c r="BJ253" s="54">
        <f t="shared" si="306"/>
        <v>0</v>
      </c>
      <c r="BK253" s="54">
        <f t="shared" si="306"/>
        <v>0</v>
      </c>
      <c r="BL253" s="54">
        <v>1.6666666666666667</v>
      </c>
      <c r="BM253" s="54">
        <v>1</v>
      </c>
      <c r="BN253" s="54">
        <f t="shared" si="304"/>
        <v>2</v>
      </c>
      <c r="BO253" s="54">
        <f t="shared" si="305"/>
        <v>0</v>
      </c>
      <c r="BP253" s="54">
        <v>3</v>
      </c>
      <c r="BQ253" s="54">
        <v>1</v>
      </c>
      <c r="BR253" s="54">
        <v>2</v>
      </c>
      <c r="BS253" s="54">
        <v>0</v>
      </c>
      <c r="BT253" s="54">
        <v>0</v>
      </c>
      <c r="BU253" s="54">
        <v>0</v>
      </c>
      <c r="BV253" s="54">
        <f t="shared" si="248"/>
        <v>13441.344166666666</v>
      </c>
      <c r="BW253" s="54">
        <f t="shared" si="249"/>
        <v>25467.81</v>
      </c>
      <c r="BX253" s="54">
        <f t="shared" si="250"/>
        <v>25467.81</v>
      </c>
      <c r="BY253" s="54">
        <f t="shared" si="251"/>
        <v>3</v>
      </c>
      <c r="BZ253" s="54">
        <f t="shared" si="252"/>
        <v>3</v>
      </c>
      <c r="CA253" s="54">
        <v>0</v>
      </c>
      <c r="CB253" s="54">
        <f t="shared" si="253"/>
        <v>3</v>
      </c>
      <c r="CC253" s="54">
        <f t="shared" si="254"/>
        <v>1.5833333333333333</v>
      </c>
      <c r="CD253" s="54">
        <v>1</v>
      </c>
      <c r="CE253" s="54">
        <v>2</v>
      </c>
      <c r="CF253" s="54">
        <v>2</v>
      </c>
      <c r="CG253" s="54">
        <v>0</v>
      </c>
      <c r="CH253" s="54">
        <v>3</v>
      </c>
      <c r="CI253" s="54">
        <v>5</v>
      </c>
      <c r="CJ253" s="54">
        <v>1</v>
      </c>
      <c r="CK253" s="54">
        <v>2</v>
      </c>
      <c r="CL253" s="54">
        <v>0</v>
      </c>
      <c r="CM253" s="54">
        <v>2</v>
      </c>
      <c r="CN253" s="54">
        <v>0</v>
      </c>
      <c r="CO253" s="54">
        <v>1</v>
      </c>
    </row>
    <row r="254" spans="1:93">
      <c r="A254" s="3" t="str">
        <f t="shared" si="234"/>
        <v>FJQZ004Herceptin IV</v>
      </c>
      <c r="B254" s="3" t="s">
        <v>548</v>
      </c>
      <c r="C254" s="3" t="s">
        <v>549</v>
      </c>
      <c r="D254" s="3" t="s">
        <v>7</v>
      </c>
      <c r="E254" s="3" t="s">
        <v>92</v>
      </c>
      <c r="F254" s="3" t="s">
        <v>95</v>
      </c>
      <c r="G254" s="3" t="s">
        <v>96</v>
      </c>
      <c r="H254" s="3" t="s">
        <v>95</v>
      </c>
      <c r="I254" s="3" t="s">
        <v>96</v>
      </c>
      <c r="J254" s="3" t="s">
        <v>562</v>
      </c>
      <c r="K254" s="3" t="s">
        <v>541</v>
      </c>
      <c r="L254" s="3"/>
      <c r="M254" s="3" t="s">
        <v>542</v>
      </c>
      <c r="N254" s="3" t="s">
        <v>11</v>
      </c>
      <c r="O254" s="3" t="s">
        <v>11</v>
      </c>
      <c r="P254" s="3">
        <v>4535.5</v>
      </c>
      <c r="Q254" s="54">
        <v>2.4822376098080742E-7</v>
      </c>
      <c r="R254" s="54">
        <v>1.7782878168674339E-7</v>
      </c>
      <c r="S254" s="54">
        <v>1.6542114214001052E-7</v>
      </c>
      <c r="T254" s="54">
        <v>1.1681063360424579E-7</v>
      </c>
      <c r="U254" s="54">
        <v>1.0643066396940739E-7</v>
      </c>
      <c r="V254" s="54">
        <v>1.8528501761878564E-7</v>
      </c>
      <c r="W254" s="54">
        <v>5.9147368480756133E-7</v>
      </c>
      <c r="X254" s="54">
        <v>4.0852631519243884E-7</v>
      </c>
      <c r="Y254" s="54">
        <v>1.0000000000000002E-6</v>
      </c>
      <c r="Z254" s="54">
        <v>0</v>
      </c>
      <c r="AA254" s="54">
        <v>0</v>
      </c>
      <c r="AB254" s="54">
        <v>0</v>
      </c>
      <c r="AC254" s="54">
        <v>0</v>
      </c>
      <c r="AD254" s="54">
        <v>0</v>
      </c>
      <c r="AE254" s="54">
        <v>0</v>
      </c>
      <c r="AF254" s="54">
        <f t="shared" si="235"/>
        <v>0</v>
      </c>
      <c r="AG254" s="54">
        <f t="shared" si="236"/>
        <v>0</v>
      </c>
      <c r="AH254" s="54">
        <f t="shared" si="237"/>
        <v>0</v>
      </c>
      <c r="AI254" s="54">
        <v>1.1258188679284522E-3</v>
      </c>
      <c r="AJ254" s="54">
        <v>8.0654243934022462E-4</v>
      </c>
      <c r="AK254" s="54">
        <v>7.5026759017601764E-4</v>
      </c>
      <c r="AL254" s="54">
        <v>5.297946287120568E-4</v>
      </c>
      <c r="AM254" s="54">
        <v>4.8271627643324723E-4</v>
      </c>
      <c r="AN254" s="54">
        <v>8.4036019741000226E-4</v>
      </c>
      <c r="AO254" s="54">
        <v>2.6826288974446943E-3</v>
      </c>
      <c r="AP254" s="54">
        <v>1.8528711025553063E-3</v>
      </c>
      <c r="AQ254" s="54">
        <v>4.5355000000000005E-3</v>
      </c>
      <c r="AR254" s="54">
        <f t="shared" si="238"/>
        <v>0</v>
      </c>
      <c r="AS254" s="54">
        <f t="shared" si="239"/>
        <v>0</v>
      </c>
      <c r="AT254" s="54">
        <f t="shared" si="240"/>
        <v>0</v>
      </c>
      <c r="AU254" s="54">
        <f t="shared" si="241"/>
        <v>0</v>
      </c>
      <c r="AV254" s="54">
        <f t="shared" si="242"/>
        <v>0</v>
      </c>
      <c r="AW254" s="54">
        <f t="shared" si="243"/>
        <v>0</v>
      </c>
      <c r="AX254" s="54">
        <f t="shared" si="244"/>
        <v>0</v>
      </c>
      <c r="AY254" s="54">
        <f t="shared" si="245"/>
        <v>0</v>
      </c>
      <c r="AZ254" s="54">
        <f t="shared" si="246"/>
        <v>0</v>
      </c>
      <c r="BA254" s="54">
        <f t="shared" si="232"/>
        <v>1.1681063360424579E-7</v>
      </c>
      <c r="BB254" s="54">
        <f t="shared" si="233"/>
        <v>0</v>
      </c>
      <c r="BC254" s="54"/>
      <c r="BD254" s="54"/>
      <c r="BE254" s="54">
        <f t="shared" si="247"/>
        <v>0</v>
      </c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>
        <f t="shared" si="248"/>
        <v>755.91666666666663</v>
      </c>
      <c r="BW254" s="54">
        <f t="shared" si="249"/>
        <v>0</v>
      </c>
      <c r="BX254" s="54">
        <f t="shared" si="250"/>
        <v>0</v>
      </c>
      <c r="BY254" s="54">
        <f t="shared" si="251"/>
        <v>0</v>
      </c>
      <c r="BZ254" s="54">
        <f t="shared" si="252"/>
        <v>0</v>
      </c>
      <c r="CA254" s="54">
        <v>0</v>
      </c>
      <c r="CB254" s="54">
        <f t="shared" si="253"/>
        <v>1</v>
      </c>
      <c r="CC254" s="54">
        <f t="shared" si="254"/>
        <v>0.16666666666666666</v>
      </c>
      <c r="CD254" s="54">
        <v>1</v>
      </c>
      <c r="CE254" s="54">
        <v>0</v>
      </c>
      <c r="CF254" s="54">
        <v>0</v>
      </c>
      <c r="CG254" s="54">
        <v>1</v>
      </c>
      <c r="CH254" s="54">
        <v>0</v>
      </c>
      <c r="CI254" s="54">
        <v>0</v>
      </c>
      <c r="CJ254" s="54">
        <v>0</v>
      </c>
      <c r="CK254" s="54">
        <v>0</v>
      </c>
      <c r="CL254" s="54">
        <v>0</v>
      </c>
      <c r="CM254" s="54">
        <v>0</v>
      </c>
      <c r="CN254" s="54">
        <v>0</v>
      </c>
      <c r="CO254" s="54">
        <v>0</v>
      </c>
    </row>
    <row r="255" spans="1:93">
      <c r="A255" s="3" t="str">
        <f t="shared" si="234"/>
        <v>FJQZ004Herceptin SC</v>
      </c>
      <c r="B255" s="3" t="s">
        <v>548</v>
      </c>
      <c r="C255" s="3" t="s">
        <v>549</v>
      </c>
      <c r="D255" s="3" t="s">
        <v>7</v>
      </c>
      <c r="E255" s="3" t="s">
        <v>92</v>
      </c>
      <c r="F255" s="3" t="s">
        <v>95</v>
      </c>
      <c r="G255" s="3" t="s">
        <v>96</v>
      </c>
      <c r="H255" s="3" t="s">
        <v>95</v>
      </c>
      <c r="I255" s="3" t="s">
        <v>96</v>
      </c>
      <c r="J255" s="3" t="s">
        <v>562</v>
      </c>
      <c r="K255" s="3" t="s">
        <v>541</v>
      </c>
      <c r="L255" s="3"/>
      <c r="M255" s="3" t="s">
        <v>542</v>
      </c>
      <c r="N255" s="3" t="s">
        <v>12</v>
      </c>
      <c r="O255" s="3" t="s">
        <v>12</v>
      </c>
      <c r="P255" s="3">
        <v>3444.49</v>
      </c>
      <c r="Q255" s="54">
        <v>10.928379733306512</v>
      </c>
      <c r="R255" s="54">
        <v>10.125392453370889</v>
      </c>
      <c r="S255" s="54">
        <v>15.358510458389208</v>
      </c>
      <c r="T255" s="54">
        <v>15.720413623264664</v>
      </c>
      <c r="U255" s="54">
        <v>14.154376311074309</v>
      </c>
      <c r="V255" s="54">
        <v>18.63018064063326</v>
      </c>
      <c r="W255" s="54">
        <v>36.412282645066611</v>
      </c>
      <c r="X255" s="54">
        <v>48.504970574972234</v>
      </c>
      <c r="Y255" s="54">
        <v>84.917253220038845</v>
      </c>
      <c r="Z255" s="54">
        <v>8</v>
      </c>
      <c r="AA255" s="54">
        <v>3</v>
      </c>
      <c r="AB255" s="54">
        <v>4</v>
      </c>
      <c r="AC255" s="54">
        <v>0</v>
      </c>
      <c r="AD255" s="54">
        <v>0</v>
      </c>
      <c r="AE255" s="54">
        <v>0</v>
      </c>
      <c r="AF255" s="54">
        <f t="shared" si="235"/>
        <v>15</v>
      </c>
      <c r="AG255" s="54">
        <f t="shared" si="236"/>
        <v>0</v>
      </c>
      <c r="AH255" s="54">
        <f t="shared" si="237"/>
        <v>15</v>
      </c>
      <c r="AI255" s="54">
        <v>37642.694707576942</v>
      </c>
      <c r="AJ255" s="54">
        <v>34876.813051711491</v>
      </c>
      <c r="AK255" s="54">
        <v>52902.23568881704</v>
      </c>
      <c r="AL255" s="54">
        <v>54148.807521198898</v>
      </c>
      <c r="AM255" s="54">
        <v>48754.607659732341</v>
      </c>
      <c r="AN255" s="54">
        <v>64171.47091485485</v>
      </c>
      <c r="AO255" s="54">
        <v>125421.74344810547</v>
      </c>
      <c r="AP255" s="54">
        <v>167074.88609578609</v>
      </c>
      <c r="AQ255" s="54">
        <v>292496.62954389153</v>
      </c>
      <c r="AR255" s="54">
        <f t="shared" si="238"/>
        <v>27555.919999999998</v>
      </c>
      <c r="AS255" s="54">
        <f t="shared" si="239"/>
        <v>10333.469999999999</v>
      </c>
      <c r="AT255" s="54">
        <f t="shared" si="240"/>
        <v>13777.96</v>
      </c>
      <c r="AU255" s="54">
        <f t="shared" si="241"/>
        <v>0</v>
      </c>
      <c r="AV255" s="54">
        <f t="shared" si="242"/>
        <v>0</v>
      </c>
      <c r="AW255" s="54">
        <f t="shared" si="243"/>
        <v>0</v>
      </c>
      <c r="AX255" s="54">
        <f t="shared" si="244"/>
        <v>51667.35</v>
      </c>
      <c r="AY255" s="54">
        <f t="shared" si="245"/>
        <v>0</v>
      </c>
      <c r="AZ255" s="54">
        <f t="shared" si="246"/>
        <v>51667.35</v>
      </c>
      <c r="BA255" s="54">
        <f t="shared" si="232"/>
        <v>15.720413623264664</v>
      </c>
      <c r="BB255" s="54">
        <f t="shared" si="233"/>
        <v>0</v>
      </c>
      <c r="BC255" s="54"/>
      <c r="BD255" s="54"/>
      <c r="BE255" s="54">
        <f t="shared" si="247"/>
        <v>0</v>
      </c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>
        <f t="shared" si="248"/>
        <v>49658.064166666663</v>
      </c>
      <c r="BW255" s="54">
        <f t="shared" si="249"/>
        <v>124001.63999999998</v>
      </c>
      <c r="BX255" s="54">
        <f t="shared" si="250"/>
        <v>68889.799999999988</v>
      </c>
      <c r="BY255" s="54">
        <f t="shared" si="251"/>
        <v>36</v>
      </c>
      <c r="BZ255" s="54">
        <f t="shared" si="252"/>
        <v>20</v>
      </c>
      <c r="CA255" s="54">
        <v>0</v>
      </c>
      <c r="CB255" s="54">
        <f t="shared" si="253"/>
        <v>27</v>
      </c>
      <c r="CC255" s="54">
        <f t="shared" si="254"/>
        <v>14.416666666666666</v>
      </c>
      <c r="CD255" s="54">
        <v>25</v>
      </c>
      <c r="CE255" s="54">
        <v>23</v>
      </c>
      <c r="CF255" s="54">
        <v>27</v>
      </c>
      <c r="CG255" s="54">
        <v>6</v>
      </c>
      <c r="CH255" s="54">
        <v>19</v>
      </c>
      <c r="CI255" s="54">
        <v>17</v>
      </c>
      <c r="CJ255" s="54">
        <v>15</v>
      </c>
      <c r="CK255" s="54">
        <v>12</v>
      </c>
      <c r="CL255" s="54">
        <v>9</v>
      </c>
      <c r="CM255" s="54">
        <v>5</v>
      </c>
      <c r="CN255" s="54">
        <v>8</v>
      </c>
      <c r="CO255" s="54">
        <v>7</v>
      </c>
    </row>
    <row r="256" spans="1:93">
      <c r="A256" s="3" t="str">
        <f t="shared" si="234"/>
        <v>FJQZ004Itovebi 3mg</v>
      </c>
      <c r="B256" s="3" t="s">
        <v>548</v>
      </c>
      <c r="C256" s="3" t="s">
        <v>549</v>
      </c>
      <c r="D256" s="3" t="s">
        <v>7</v>
      </c>
      <c r="E256" s="3" t="s">
        <v>92</v>
      </c>
      <c r="F256" s="3" t="s">
        <v>95</v>
      </c>
      <c r="G256" s="3" t="s">
        <v>96</v>
      </c>
      <c r="H256" s="3" t="s">
        <v>95</v>
      </c>
      <c r="I256" s="3" t="s">
        <v>96</v>
      </c>
      <c r="J256" s="3" t="s">
        <v>562</v>
      </c>
      <c r="K256" s="3" t="s">
        <v>541</v>
      </c>
      <c r="L256" s="3"/>
      <c r="M256" s="3" t="s">
        <v>542</v>
      </c>
      <c r="N256" s="3" t="s">
        <v>13</v>
      </c>
      <c r="O256" s="3" t="s">
        <v>14</v>
      </c>
      <c r="P256" s="3">
        <v>3566.02</v>
      </c>
      <c r="Q256" s="54">
        <v>0.96105304548563308</v>
      </c>
      <c r="R256" s="54">
        <v>1.0973238589241077</v>
      </c>
      <c r="S256" s="54">
        <v>2.221017649623656</v>
      </c>
      <c r="T256" s="54">
        <v>2.2483279818479742</v>
      </c>
      <c r="U256" s="54">
        <v>2.7333637784457094</v>
      </c>
      <c r="V256" s="54">
        <v>3.4809561461014438</v>
      </c>
      <c r="W256" s="54">
        <v>4.2793945540333969</v>
      </c>
      <c r="X256" s="54">
        <v>8.4626479063951265</v>
      </c>
      <c r="Y256" s="54">
        <v>12.742042460428523</v>
      </c>
      <c r="Z256" s="54">
        <v>1</v>
      </c>
      <c r="AA256" s="54">
        <v>0</v>
      </c>
      <c r="AB256" s="54">
        <v>0</v>
      </c>
      <c r="AC256" s="54">
        <v>0</v>
      </c>
      <c r="AD256" s="54">
        <v>0</v>
      </c>
      <c r="AE256" s="54">
        <v>0</v>
      </c>
      <c r="AF256" s="54">
        <f t="shared" si="235"/>
        <v>1</v>
      </c>
      <c r="AG256" s="54">
        <f t="shared" si="236"/>
        <v>0</v>
      </c>
      <c r="AH256" s="54">
        <f t="shared" si="237"/>
        <v>1</v>
      </c>
      <c r="AI256" s="54">
        <v>3427.1343812626769</v>
      </c>
      <c r="AJ256" s="54">
        <v>3913.0788274005458</v>
      </c>
      <c r="AK256" s="54">
        <v>7920.1933589109494</v>
      </c>
      <c r="AL256" s="54">
        <v>8017.5825498295126</v>
      </c>
      <c r="AM256" s="54">
        <v>9747.2299012129679</v>
      </c>
      <c r="AN256" s="54">
        <v>12413.159236120669</v>
      </c>
      <c r="AO256" s="54">
        <v>15260.406567574173</v>
      </c>
      <c r="AP256" s="54">
        <v>30177.971687163154</v>
      </c>
      <c r="AQ256" s="54">
        <v>45438.378254737327</v>
      </c>
      <c r="AR256" s="54">
        <f t="shared" si="238"/>
        <v>3566.02</v>
      </c>
      <c r="AS256" s="54">
        <f t="shared" si="239"/>
        <v>0</v>
      </c>
      <c r="AT256" s="54">
        <f t="shared" si="240"/>
        <v>0</v>
      </c>
      <c r="AU256" s="54">
        <f t="shared" si="241"/>
        <v>0</v>
      </c>
      <c r="AV256" s="54">
        <f t="shared" si="242"/>
        <v>0</v>
      </c>
      <c r="AW256" s="54">
        <f t="shared" si="243"/>
        <v>0</v>
      </c>
      <c r="AX256" s="54">
        <f t="shared" si="244"/>
        <v>3566.02</v>
      </c>
      <c r="AY256" s="54">
        <f t="shared" si="245"/>
        <v>0</v>
      </c>
      <c r="AZ256" s="54">
        <f t="shared" si="246"/>
        <v>3566.02</v>
      </c>
      <c r="BA256" s="54">
        <f t="shared" si="232"/>
        <v>2.2483279818479742</v>
      </c>
      <c r="BB256" s="54">
        <f t="shared" si="233"/>
        <v>0</v>
      </c>
      <c r="BC256" s="54"/>
      <c r="BD256" s="54"/>
      <c r="BE256" s="54">
        <f t="shared" si="247"/>
        <v>0</v>
      </c>
      <c r="BF256" s="54"/>
      <c r="BG256" s="54"/>
      <c r="BH256" s="54"/>
      <c r="BI256" s="54"/>
      <c r="BJ256" s="54"/>
      <c r="BK256" s="54"/>
      <c r="BL256" s="54">
        <v>2</v>
      </c>
      <c r="BM256" s="54">
        <v>1.6666666666666667</v>
      </c>
      <c r="BN256" s="54">
        <f t="shared" ref="BN256:BN257" si="307">AVERAGE(BP256:BR256)</f>
        <v>4.666666666666667</v>
      </c>
      <c r="BO256" s="54">
        <f t="shared" ref="BO256:BO257" si="308">SUM(BS256:BU256)/1</f>
        <v>3</v>
      </c>
      <c r="BP256" s="54">
        <v>6</v>
      </c>
      <c r="BQ256" s="54">
        <v>1</v>
      </c>
      <c r="BR256" s="54">
        <v>7</v>
      </c>
      <c r="BS256" s="54">
        <v>3</v>
      </c>
      <c r="BT256" s="54">
        <v>0</v>
      </c>
      <c r="BU256" s="54">
        <v>0</v>
      </c>
      <c r="BV256" s="54">
        <f t="shared" si="248"/>
        <v>0</v>
      </c>
      <c r="BW256" s="54">
        <f t="shared" si="249"/>
        <v>0</v>
      </c>
      <c r="BX256" s="54">
        <f t="shared" si="250"/>
        <v>0</v>
      </c>
      <c r="BY256" s="54">
        <f t="shared" si="251"/>
        <v>0</v>
      </c>
      <c r="BZ256" s="54">
        <f t="shared" si="252"/>
        <v>0</v>
      </c>
      <c r="CA256" s="54">
        <v>0</v>
      </c>
      <c r="CB256" s="54">
        <f t="shared" si="253"/>
        <v>0</v>
      </c>
      <c r="CC256" s="54">
        <f t="shared" si="254"/>
        <v>0</v>
      </c>
      <c r="CD256" s="54">
        <v>0</v>
      </c>
      <c r="CE256" s="54">
        <v>0</v>
      </c>
      <c r="CF256" s="54">
        <v>0</v>
      </c>
      <c r="CG256" s="54">
        <v>0</v>
      </c>
      <c r="CH256" s="54">
        <v>0</v>
      </c>
      <c r="CI256" s="54">
        <v>0</v>
      </c>
      <c r="CJ256" s="54">
        <v>0</v>
      </c>
      <c r="CK256" s="54">
        <v>0</v>
      </c>
      <c r="CL256" s="54">
        <v>0</v>
      </c>
      <c r="CM256" s="54">
        <v>0</v>
      </c>
      <c r="CN256" s="54">
        <v>0</v>
      </c>
      <c r="CO256" s="54">
        <v>0</v>
      </c>
    </row>
    <row r="257" spans="1:93">
      <c r="A257" s="3" t="str">
        <f t="shared" si="234"/>
        <v>FJQZ004Itovebi 9mg</v>
      </c>
      <c r="B257" s="3" t="s">
        <v>548</v>
      </c>
      <c r="C257" s="3" t="s">
        <v>549</v>
      </c>
      <c r="D257" s="3" t="s">
        <v>7</v>
      </c>
      <c r="E257" s="3" t="s">
        <v>92</v>
      </c>
      <c r="F257" s="3" t="s">
        <v>95</v>
      </c>
      <c r="G257" s="3" t="s">
        <v>96</v>
      </c>
      <c r="H257" s="3" t="s">
        <v>95</v>
      </c>
      <c r="I257" s="3" t="s">
        <v>96</v>
      </c>
      <c r="J257" s="3" t="s">
        <v>562</v>
      </c>
      <c r="K257" s="3" t="s">
        <v>541</v>
      </c>
      <c r="L257" s="3"/>
      <c r="M257" s="3" t="s">
        <v>542</v>
      </c>
      <c r="N257" s="3" t="s">
        <v>13</v>
      </c>
      <c r="O257" s="3" t="s">
        <v>15</v>
      </c>
      <c r="P257" s="3">
        <v>10698.05</v>
      </c>
      <c r="Q257" s="54"/>
      <c r="R257" s="54"/>
      <c r="S257" s="54"/>
      <c r="T257" s="54"/>
      <c r="U257" s="54"/>
      <c r="V257" s="54"/>
      <c r="W257" s="54">
        <v>0</v>
      </c>
      <c r="X257" s="54">
        <v>0</v>
      </c>
      <c r="Y257" s="54">
        <v>0</v>
      </c>
      <c r="Z257" s="54">
        <v>0</v>
      </c>
      <c r="AA257" s="54">
        <v>0</v>
      </c>
      <c r="AB257" s="54">
        <v>0</v>
      </c>
      <c r="AC257" s="54">
        <v>1</v>
      </c>
      <c r="AD257" s="54">
        <v>0</v>
      </c>
      <c r="AE257" s="54">
        <v>0</v>
      </c>
      <c r="AF257" s="54">
        <f t="shared" si="235"/>
        <v>0</v>
      </c>
      <c r="AG257" s="54">
        <f t="shared" si="236"/>
        <v>1</v>
      </c>
      <c r="AH257" s="54">
        <f t="shared" si="237"/>
        <v>1</v>
      </c>
      <c r="AI257" s="54"/>
      <c r="AJ257" s="54"/>
      <c r="AK257" s="54"/>
      <c r="AL257" s="54"/>
      <c r="AM257" s="54"/>
      <c r="AN257" s="54"/>
      <c r="AO257" s="54">
        <v>0</v>
      </c>
      <c r="AP257" s="54">
        <v>0</v>
      </c>
      <c r="AQ257" s="54">
        <v>0</v>
      </c>
      <c r="AR257" s="54">
        <f t="shared" si="238"/>
        <v>0</v>
      </c>
      <c r="AS257" s="54">
        <f t="shared" si="239"/>
        <v>0</v>
      </c>
      <c r="AT257" s="54">
        <f t="shared" si="240"/>
        <v>0</v>
      </c>
      <c r="AU257" s="54">
        <f t="shared" si="241"/>
        <v>10698.05</v>
      </c>
      <c r="AV257" s="54">
        <f t="shared" si="242"/>
        <v>0</v>
      </c>
      <c r="AW257" s="54">
        <f t="shared" si="243"/>
        <v>0</v>
      </c>
      <c r="AX257" s="54">
        <f t="shared" si="244"/>
        <v>0</v>
      </c>
      <c r="AY257" s="54">
        <f t="shared" si="245"/>
        <v>10698.05</v>
      </c>
      <c r="AZ257" s="54">
        <f t="shared" si="246"/>
        <v>10698.05</v>
      </c>
      <c r="BA257" s="54">
        <f t="shared" si="232"/>
        <v>0</v>
      </c>
      <c r="BB257" s="54">
        <f t="shared" si="233"/>
        <v>1</v>
      </c>
      <c r="BC257" s="54"/>
      <c r="BD257" s="54"/>
      <c r="BE257" s="54">
        <f t="shared" si="247"/>
        <v>0</v>
      </c>
      <c r="BF257" s="54"/>
      <c r="BG257" s="54"/>
      <c r="BH257" s="54"/>
      <c r="BI257" s="54"/>
      <c r="BJ257" s="54"/>
      <c r="BK257" s="54"/>
      <c r="BL257" s="54">
        <v>0</v>
      </c>
      <c r="BM257" s="54">
        <v>0</v>
      </c>
      <c r="BN257" s="54">
        <f t="shared" si="307"/>
        <v>0.33333333333333331</v>
      </c>
      <c r="BO257" s="54">
        <f t="shared" si="308"/>
        <v>1</v>
      </c>
      <c r="BP257" s="54">
        <v>1</v>
      </c>
      <c r="BQ257" s="54">
        <v>0</v>
      </c>
      <c r="BR257" s="54">
        <v>0</v>
      </c>
      <c r="BS257" s="54">
        <v>1</v>
      </c>
      <c r="BT257" s="54">
        <v>0</v>
      </c>
      <c r="BU257" s="54">
        <v>0</v>
      </c>
      <c r="BV257" s="54">
        <f t="shared" si="248"/>
        <v>0</v>
      </c>
      <c r="BW257" s="54">
        <f t="shared" si="249"/>
        <v>0</v>
      </c>
      <c r="BX257" s="54">
        <f t="shared" si="250"/>
        <v>0</v>
      </c>
      <c r="BY257" s="54">
        <f t="shared" si="251"/>
        <v>0</v>
      </c>
      <c r="BZ257" s="54">
        <f t="shared" si="252"/>
        <v>0</v>
      </c>
      <c r="CA257" s="54">
        <v>0</v>
      </c>
      <c r="CB257" s="54">
        <f t="shared" si="253"/>
        <v>0</v>
      </c>
      <c r="CC257" s="54">
        <f t="shared" si="254"/>
        <v>0</v>
      </c>
      <c r="CD257" s="54">
        <v>0</v>
      </c>
      <c r="CE257" s="54">
        <v>0</v>
      </c>
      <c r="CF257" s="54">
        <v>0</v>
      </c>
      <c r="CG257" s="54">
        <v>0</v>
      </c>
      <c r="CH257" s="54">
        <v>0</v>
      </c>
      <c r="CI257" s="54">
        <v>0</v>
      </c>
      <c r="CJ257" s="54">
        <v>0</v>
      </c>
      <c r="CK257" s="54">
        <v>0</v>
      </c>
      <c r="CL257" s="54">
        <v>0</v>
      </c>
      <c r="CM257" s="54">
        <v>0</v>
      </c>
      <c r="CN257" s="54">
        <v>0</v>
      </c>
      <c r="CO257" s="54">
        <v>0</v>
      </c>
    </row>
    <row r="258" spans="1:93">
      <c r="A258" s="3" t="str">
        <f t="shared" si="234"/>
        <v>FJQZ004Perjeta</v>
      </c>
      <c r="B258" s="3" t="s">
        <v>548</v>
      </c>
      <c r="C258" s="3" t="s">
        <v>549</v>
      </c>
      <c r="D258" s="3" t="s">
        <v>7</v>
      </c>
      <c r="E258" s="3" t="s">
        <v>92</v>
      </c>
      <c r="F258" s="3" t="s">
        <v>95</v>
      </c>
      <c r="G258" s="3" t="s">
        <v>96</v>
      </c>
      <c r="H258" s="3" t="s">
        <v>95</v>
      </c>
      <c r="I258" s="3" t="s">
        <v>96</v>
      </c>
      <c r="J258" s="3" t="s">
        <v>562</v>
      </c>
      <c r="K258" s="3" t="s">
        <v>541</v>
      </c>
      <c r="L258" s="3"/>
      <c r="M258" s="3" t="s">
        <v>542</v>
      </c>
      <c r="N258" s="3" t="s">
        <v>16</v>
      </c>
      <c r="O258" s="3" t="s">
        <v>16</v>
      </c>
      <c r="P258" s="3">
        <v>3985.87</v>
      </c>
      <c r="Q258" s="54">
        <v>21.16035067791401</v>
      </c>
      <c r="R258" s="54">
        <v>17.87446606536615</v>
      </c>
      <c r="S258" s="54">
        <v>27.129701255474703</v>
      </c>
      <c r="T258" s="54">
        <v>16.393688714089382</v>
      </c>
      <c r="U258" s="54">
        <v>19.897518861186828</v>
      </c>
      <c r="V258" s="54">
        <v>22.835526896404271</v>
      </c>
      <c r="W258" s="54">
        <v>66.16451799875486</v>
      </c>
      <c r="X258" s="54">
        <v>59.126734471680479</v>
      </c>
      <c r="Y258" s="54">
        <v>125.29125247043534</v>
      </c>
      <c r="Z258" s="54">
        <v>0</v>
      </c>
      <c r="AA258" s="54">
        <v>0</v>
      </c>
      <c r="AB258" s="54">
        <v>0</v>
      </c>
      <c r="AC258" s="54">
        <v>0</v>
      </c>
      <c r="AD258" s="54">
        <v>0</v>
      </c>
      <c r="AE258" s="54">
        <v>0</v>
      </c>
      <c r="AF258" s="54">
        <f t="shared" si="235"/>
        <v>0</v>
      </c>
      <c r="AG258" s="54">
        <f t="shared" si="236"/>
        <v>0</v>
      </c>
      <c r="AH258" s="54">
        <f t="shared" si="237"/>
        <v>0</v>
      </c>
      <c r="AI258" s="54">
        <v>84342.406956577121</v>
      </c>
      <c r="AJ258" s="54">
        <v>71245.298055960971</v>
      </c>
      <c r="AK258" s="54">
        <v>108135.46234315896</v>
      </c>
      <c r="AL258" s="54">
        <v>65343.112034827449</v>
      </c>
      <c r="AM258" s="54">
        <v>79308.923503238737</v>
      </c>
      <c r="AN258" s="54">
        <v>91019.441590570903</v>
      </c>
      <c r="AO258" s="54">
        <v>263723.16735569702</v>
      </c>
      <c r="AP258" s="54">
        <v>235671.47712863708</v>
      </c>
      <c r="AQ258" s="54">
        <v>499394.6444843341</v>
      </c>
      <c r="AR258" s="54">
        <f t="shared" si="238"/>
        <v>0</v>
      </c>
      <c r="AS258" s="54">
        <f t="shared" si="239"/>
        <v>0</v>
      </c>
      <c r="AT258" s="54">
        <f t="shared" si="240"/>
        <v>0</v>
      </c>
      <c r="AU258" s="54">
        <f t="shared" si="241"/>
        <v>0</v>
      </c>
      <c r="AV258" s="54">
        <f t="shared" si="242"/>
        <v>0</v>
      </c>
      <c r="AW258" s="54">
        <f t="shared" si="243"/>
        <v>0</v>
      </c>
      <c r="AX258" s="54">
        <f t="shared" si="244"/>
        <v>0</v>
      </c>
      <c r="AY258" s="54">
        <f t="shared" si="245"/>
        <v>0</v>
      </c>
      <c r="AZ258" s="54">
        <f t="shared" si="246"/>
        <v>0</v>
      </c>
      <c r="BA258" s="54">
        <f t="shared" ref="BA258:BA321" si="309">T258</f>
        <v>16.393688714089382</v>
      </c>
      <c r="BB258" s="54">
        <f t="shared" ref="BB258:BB321" si="310">AC258</f>
        <v>0</v>
      </c>
      <c r="BC258" s="54"/>
      <c r="BD258" s="54"/>
      <c r="BE258" s="54">
        <f t="shared" si="247"/>
        <v>0</v>
      </c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>
        <f t="shared" si="248"/>
        <v>184346.48749999999</v>
      </c>
      <c r="BW258" s="54">
        <f t="shared" si="249"/>
        <v>326841.33999999997</v>
      </c>
      <c r="BX258" s="54">
        <f t="shared" si="250"/>
        <v>0</v>
      </c>
      <c r="BY258" s="54">
        <f t="shared" si="251"/>
        <v>82</v>
      </c>
      <c r="BZ258" s="54">
        <f t="shared" si="252"/>
        <v>0</v>
      </c>
      <c r="CA258" s="54">
        <v>0</v>
      </c>
      <c r="CB258" s="54">
        <f t="shared" si="253"/>
        <v>93</v>
      </c>
      <c r="CC258" s="54">
        <f t="shared" si="254"/>
        <v>46.25</v>
      </c>
      <c r="CD258" s="54">
        <v>68</v>
      </c>
      <c r="CE258" s="54">
        <v>69</v>
      </c>
      <c r="CF258" s="54">
        <v>86</v>
      </c>
      <c r="CG258" s="54">
        <v>93</v>
      </c>
      <c r="CH258" s="54">
        <v>84</v>
      </c>
      <c r="CI258" s="54">
        <v>73</v>
      </c>
      <c r="CJ258" s="54">
        <v>76</v>
      </c>
      <c r="CK258" s="54">
        <v>6</v>
      </c>
      <c r="CL258" s="54">
        <v>0</v>
      </c>
      <c r="CM258" s="54">
        <v>0</v>
      </c>
      <c r="CN258" s="54">
        <v>0</v>
      </c>
      <c r="CO258" s="54">
        <v>0</v>
      </c>
    </row>
    <row r="259" spans="1:93">
      <c r="A259" s="3" t="str">
        <f t="shared" ref="A259:A322" si="311">F259&amp;O259</f>
        <v>FJQZ004Phesgo 10ml</v>
      </c>
      <c r="B259" s="3" t="s">
        <v>548</v>
      </c>
      <c r="C259" s="3" t="s">
        <v>549</v>
      </c>
      <c r="D259" s="3" t="s">
        <v>7</v>
      </c>
      <c r="E259" s="3" t="s">
        <v>92</v>
      </c>
      <c r="F259" s="3" t="s">
        <v>95</v>
      </c>
      <c r="G259" s="3" t="s">
        <v>96</v>
      </c>
      <c r="H259" s="3" t="s">
        <v>95</v>
      </c>
      <c r="I259" s="3" t="s">
        <v>96</v>
      </c>
      <c r="J259" s="3" t="s">
        <v>562</v>
      </c>
      <c r="K259" s="3" t="s">
        <v>541</v>
      </c>
      <c r="L259" s="3"/>
      <c r="M259" s="3" t="s">
        <v>542</v>
      </c>
      <c r="N259" s="3" t="s">
        <v>17</v>
      </c>
      <c r="O259" s="3" t="s">
        <v>18</v>
      </c>
      <c r="P259" s="3">
        <v>6232.07</v>
      </c>
      <c r="Q259" s="54">
        <v>6.4634025960282857</v>
      </c>
      <c r="R259" s="54">
        <v>5.8722514628285643</v>
      </c>
      <c r="S259" s="54">
        <v>9.3625829083290153</v>
      </c>
      <c r="T259" s="54">
        <v>9.3976936326954217</v>
      </c>
      <c r="U259" s="54">
        <v>8.6226566743747668</v>
      </c>
      <c r="V259" s="54">
        <v>11.233262897290484</v>
      </c>
      <c r="W259" s="54">
        <v>21.698236967185863</v>
      </c>
      <c r="X259" s="54">
        <v>29.253613204360672</v>
      </c>
      <c r="Y259" s="54">
        <v>50.951850171546539</v>
      </c>
      <c r="Z259" s="54">
        <v>0</v>
      </c>
      <c r="AA259" s="54">
        <v>0</v>
      </c>
      <c r="AB259" s="54">
        <v>0</v>
      </c>
      <c r="AC259" s="54">
        <v>0</v>
      </c>
      <c r="AD259" s="54">
        <v>0</v>
      </c>
      <c r="AE259" s="54">
        <v>0</v>
      </c>
      <c r="AF259" s="54">
        <f t="shared" ref="AF259:AF322" si="312">SUM(Z259:AB259)</f>
        <v>0</v>
      </c>
      <c r="AG259" s="54">
        <f t="shared" ref="AG259:AG322" si="313">SUM(AC259:AE259)</f>
        <v>0</v>
      </c>
      <c r="AH259" s="54">
        <f t="shared" ref="AH259:AH322" si="314">SUM(AF259:AG259)</f>
        <v>0</v>
      </c>
      <c r="AI259" s="54">
        <v>40280.377416629999</v>
      </c>
      <c r="AJ259" s="54">
        <v>36596.282173950007</v>
      </c>
      <c r="AK259" s="54">
        <v>58348.272065510006</v>
      </c>
      <c r="AL259" s="54">
        <v>58567.084557512157</v>
      </c>
      <c r="AM259" s="54">
        <v>53736.999980670749</v>
      </c>
      <c r="AN259" s="54">
        <v>70006.480704317102</v>
      </c>
      <c r="AO259" s="54">
        <v>135224.93165609002</v>
      </c>
      <c r="AP259" s="54">
        <v>182310.56524250002</v>
      </c>
      <c r="AQ259" s="54">
        <v>317535.49689859001</v>
      </c>
      <c r="AR259" s="54">
        <f t="shared" ref="AR259:AR322" si="315">Z259*$P259</f>
        <v>0</v>
      </c>
      <c r="AS259" s="54">
        <f t="shared" ref="AS259:AS322" si="316">AA259*$P259</f>
        <v>0</v>
      </c>
      <c r="AT259" s="54">
        <f t="shared" ref="AT259:AT322" si="317">AB259*$P259</f>
        <v>0</v>
      </c>
      <c r="AU259" s="54">
        <f t="shared" ref="AU259:AU322" si="318">AC259*$P259</f>
        <v>0</v>
      </c>
      <c r="AV259" s="54">
        <f t="shared" ref="AV259:AV322" si="319">AD259*$P259</f>
        <v>0</v>
      </c>
      <c r="AW259" s="54">
        <f t="shared" ref="AW259:AW322" si="320">AE259*$P259</f>
        <v>0</v>
      </c>
      <c r="AX259" s="54">
        <f t="shared" ref="AX259:AX322" si="321">SUM(AR259:AT259)</f>
        <v>0</v>
      </c>
      <c r="AY259" s="54">
        <f t="shared" ref="AY259:AY322" si="322">SUM(AU259:AW259)</f>
        <v>0</v>
      </c>
      <c r="AZ259" s="54">
        <f t="shared" ref="AZ259:AZ322" si="323">SUM(AR259:AW259)</f>
        <v>0</v>
      </c>
      <c r="BA259" s="54">
        <f t="shared" si="309"/>
        <v>9.3976936326954217</v>
      </c>
      <c r="BB259" s="54">
        <f t="shared" si="310"/>
        <v>0</v>
      </c>
      <c r="BC259" s="54">
        <f>SUM(CJ259:CL259)</f>
        <v>0</v>
      </c>
      <c r="BD259" s="54">
        <f>SUM(CM259:CO259)</f>
        <v>0</v>
      </c>
      <c r="BE259" s="54">
        <f t="shared" ref="BE259:BE322" si="324">SUM(BF259:BK259)</f>
        <v>0</v>
      </c>
      <c r="BF259" s="54">
        <f t="shared" ref="BF259:BK259" si="325">Z259</f>
        <v>0</v>
      </c>
      <c r="BG259" s="54">
        <f t="shared" si="325"/>
        <v>0</v>
      </c>
      <c r="BH259" s="54">
        <f t="shared" si="325"/>
        <v>0</v>
      </c>
      <c r="BI259" s="54">
        <f t="shared" si="325"/>
        <v>0</v>
      </c>
      <c r="BJ259" s="54">
        <f t="shared" si="325"/>
        <v>0</v>
      </c>
      <c r="BK259" s="54">
        <f t="shared" si="325"/>
        <v>0</v>
      </c>
      <c r="BL259" s="54">
        <v>0</v>
      </c>
      <c r="BM259" s="54">
        <v>0</v>
      </c>
      <c r="BN259" s="54">
        <f t="shared" ref="BN259:BN260" si="326">AVERAGE(BP259:BR259)</f>
        <v>0.33333333333333331</v>
      </c>
      <c r="BO259" s="54">
        <f t="shared" ref="BO259:BO260" si="327">SUM(BS259:BU259)/1</f>
        <v>0</v>
      </c>
      <c r="BP259" s="54">
        <v>0</v>
      </c>
      <c r="BQ259" s="54">
        <v>0</v>
      </c>
      <c r="BR259" s="54">
        <v>1</v>
      </c>
      <c r="BS259" s="54">
        <v>0</v>
      </c>
      <c r="BT259" s="54">
        <v>0</v>
      </c>
      <c r="BU259" s="54">
        <v>0</v>
      </c>
      <c r="BV259" s="54">
        <f t="shared" ref="BV259:BV322" si="328">CC259*P259</f>
        <v>0</v>
      </c>
      <c r="BW259" s="54">
        <f t="shared" ref="BW259:BW322" si="329">BY259*P259</f>
        <v>0</v>
      </c>
      <c r="BX259" s="54">
        <f t="shared" ref="BX259:BX322" si="330">BZ259*P259</f>
        <v>0</v>
      </c>
      <c r="BY259" s="54">
        <f t="shared" ref="BY259:BY322" si="331">SUM(CJ259:CL259)</f>
        <v>0</v>
      </c>
      <c r="BZ259" s="54">
        <f t="shared" ref="BZ259:BZ322" si="332">SUM(CM259:CO259)</f>
        <v>0</v>
      </c>
      <c r="CA259" s="54">
        <v>109.33333333333333</v>
      </c>
      <c r="CB259" s="54">
        <f t="shared" ref="CB259:CB322" si="333">MAX(CD259:CH259,CJ259:CK259,CM259:CO259)</f>
        <v>0</v>
      </c>
      <c r="CC259" s="54">
        <f t="shared" ref="CC259:CC322" si="334">SUM(CD259:CO259)/12</f>
        <v>0</v>
      </c>
      <c r="CD259" s="54">
        <v>0</v>
      </c>
      <c r="CE259" s="54">
        <v>0</v>
      </c>
      <c r="CF259" s="54">
        <v>0</v>
      </c>
      <c r="CG259" s="54">
        <v>0</v>
      </c>
      <c r="CH259" s="54">
        <v>0</v>
      </c>
      <c r="CI259" s="54">
        <v>0</v>
      </c>
      <c r="CJ259" s="54">
        <v>0</v>
      </c>
      <c r="CK259" s="54">
        <v>0</v>
      </c>
      <c r="CL259" s="54">
        <v>0</v>
      </c>
      <c r="CM259" s="54">
        <v>0</v>
      </c>
      <c r="CN259" s="54">
        <v>0</v>
      </c>
      <c r="CO259" s="54">
        <v>0</v>
      </c>
    </row>
    <row r="260" spans="1:93">
      <c r="A260" s="3" t="str">
        <f t="shared" si="311"/>
        <v>FJQZ004Phesgo 15ml</v>
      </c>
      <c r="B260" s="3" t="s">
        <v>548</v>
      </c>
      <c r="C260" s="3" t="s">
        <v>549</v>
      </c>
      <c r="D260" s="3" t="s">
        <v>7</v>
      </c>
      <c r="E260" s="3" t="s">
        <v>92</v>
      </c>
      <c r="F260" s="3" t="s">
        <v>95</v>
      </c>
      <c r="G260" s="3" t="s">
        <v>96</v>
      </c>
      <c r="H260" s="3" t="s">
        <v>95</v>
      </c>
      <c r="I260" s="3" t="s">
        <v>96</v>
      </c>
      <c r="J260" s="3" t="s">
        <v>562</v>
      </c>
      <c r="K260" s="3" t="s">
        <v>541</v>
      </c>
      <c r="L260" s="3"/>
      <c r="M260" s="3" t="s">
        <v>542</v>
      </c>
      <c r="N260" s="3" t="s">
        <v>17</v>
      </c>
      <c r="O260" s="3" t="s">
        <v>19</v>
      </c>
      <c r="P260" s="3">
        <v>8489.27</v>
      </c>
      <c r="Q260" s="54">
        <v>1</v>
      </c>
      <c r="R260" s="54">
        <v>1</v>
      </c>
      <c r="S260" s="54">
        <v>1</v>
      </c>
      <c r="T260" s="54">
        <v>1.1779575864591419E-6</v>
      </c>
      <c r="U260" s="54">
        <v>1.1779575864591419E-6</v>
      </c>
      <c r="V260" s="54">
        <v>1.1779575864591419E-6</v>
      </c>
      <c r="W260" s="54">
        <v>3</v>
      </c>
      <c r="X260" s="54">
        <v>3.5338727593774257E-6</v>
      </c>
      <c r="Y260" s="54">
        <v>3.0000035338727593</v>
      </c>
      <c r="Z260" s="54">
        <v>0</v>
      </c>
      <c r="AA260" s="54">
        <v>0</v>
      </c>
      <c r="AB260" s="54">
        <v>0</v>
      </c>
      <c r="AC260" s="54">
        <v>0</v>
      </c>
      <c r="AD260" s="54">
        <v>0</v>
      </c>
      <c r="AE260" s="54">
        <v>0</v>
      </c>
      <c r="AF260" s="54">
        <f t="shared" si="312"/>
        <v>0</v>
      </c>
      <c r="AG260" s="54">
        <f t="shared" si="313"/>
        <v>0</v>
      </c>
      <c r="AH260" s="54">
        <f t="shared" si="314"/>
        <v>0</v>
      </c>
      <c r="AI260" s="54">
        <v>8489.27</v>
      </c>
      <c r="AJ260" s="54">
        <v>8489.27</v>
      </c>
      <c r="AK260" s="54">
        <v>8489.27</v>
      </c>
      <c r="AL260" s="54">
        <v>0.01</v>
      </c>
      <c r="AM260" s="54">
        <v>0.01</v>
      </c>
      <c r="AN260" s="54">
        <v>0.01</v>
      </c>
      <c r="AO260" s="54">
        <v>25467.81</v>
      </c>
      <c r="AP260" s="54">
        <v>0.03</v>
      </c>
      <c r="AQ260" s="54">
        <v>25467.84</v>
      </c>
      <c r="AR260" s="54">
        <f t="shared" si="315"/>
        <v>0</v>
      </c>
      <c r="AS260" s="54">
        <f t="shared" si="316"/>
        <v>0</v>
      </c>
      <c r="AT260" s="54">
        <f t="shared" si="317"/>
        <v>0</v>
      </c>
      <c r="AU260" s="54">
        <f t="shared" si="318"/>
        <v>0</v>
      </c>
      <c r="AV260" s="54">
        <f t="shared" si="319"/>
        <v>0</v>
      </c>
      <c r="AW260" s="54">
        <f t="shared" si="320"/>
        <v>0</v>
      </c>
      <c r="AX260" s="54">
        <f t="shared" si="321"/>
        <v>0</v>
      </c>
      <c r="AY260" s="54">
        <f t="shared" si="322"/>
        <v>0</v>
      </c>
      <c r="AZ260" s="54">
        <f t="shared" si="323"/>
        <v>0</v>
      </c>
      <c r="BA260" s="54">
        <f t="shared" si="309"/>
        <v>1.1779575864591419E-6</v>
      </c>
      <c r="BB260" s="54">
        <f t="shared" si="310"/>
        <v>0</v>
      </c>
      <c r="BC260" s="54">
        <f>SUM(CJ260:CL260)*2</f>
        <v>0</v>
      </c>
      <c r="BD260" s="54">
        <f>SUM(CM260:CO260)*2</f>
        <v>0</v>
      </c>
      <c r="BE260" s="54">
        <f t="shared" si="324"/>
        <v>0</v>
      </c>
      <c r="BF260" s="54">
        <f t="shared" ref="BF260:BK260" si="335">Z260*2</f>
        <v>0</v>
      </c>
      <c r="BG260" s="54">
        <f t="shared" si="335"/>
        <v>0</v>
      </c>
      <c r="BH260" s="54">
        <f t="shared" si="335"/>
        <v>0</v>
      </c>
      <c r="BI260" s="54">
        <f t="shared" si="335"/>
        <v>0</v>
      </c>
      <c r="BJ260" s="54">
        <f t="shared" si="335"/>
        <v>0</v>
      </c>
      <c r="BK260" s="54">
        <f t="shared" si="335"/>
        <v>0</v>
      </c>
      <c r="BL260" s="54">
        <v>0.33333333333333331</v>
      </c>
      <c r="BM260" s="54">
        <v>0</v>
      </c>
      <c r="BN260" s="54">
        <f t="shared" si="326"/>
        <v>0</v>
      </c>
      <c r="BO260" s="54">
        <f t="shared" si="327"/>
        <v>1</v>
      </c>
      <c r="BP260" s="54">
        <v>0</v>
      </c>
      <c r="BQ260" s="54">
        <v>0</v>
      </c>
      <c r="BR260" s="54">
        <v>0</v>
      </c>
      <c r="BS260" s="54">
        <v>1</v>
      </c>
      <c r="BT260" s="54">
        <v>0</v>
      </c>
      <c r="BU260" s="54">
        <v>0</v>
      </c>
      <c r="BV260" s="54">
        <f t="shared" si="328"/>
        <v>0</v>
      </c>
      <c r="BW260" s="54">
        <f t="shared" si="329"/>
        <v>0</v>
      </c>
      <c r="BX260" s="54">
        <f t="shared" si="330"/>
        <v>0</v>
      </c>
      <c r="BY260" s="54">
        <f t="shared" si="331"/>
        <v>0</v>
      </c>
      <c r="BZ260" s="54">
        <f t="shared" si="332"/>
        <v>0</v>
      </c>
      <c r="CA260" s="54">
        <v>0</v>
      </c>
      <c r="CB260" s="54">
        <f t="shared" si="333"/>
        <v>0</v>
      </c>
      <c r="CC260" s="54">
        <f t="shared" si="334"/>
        <v>0</v>
      </c>
      <c r="CD260" s="54">
        <v>0</v>
      </c>
      <c r="CE260" s="54">
        <v>0</v>
      </c>
      <c r="CF260" s="54">
        <v>0</v>
      </c>
      <c r="CG260" s="54">
        <v>0</v>
      </c>
      <c r="CH260" s="54">
        <v>0</v>
      </c>
      <c r="CI260" s="54">
        <v>0</v>
      </c>
      <c r="CJ260" s="54">
        <v>0</v>
      </c>
      <c r="CK260" s="54">
        <v>0</v>
      </c>
      <c r="CL260" s="54">
        <v>0</v>
      </c>
      <c r="CM260" s="54">
        <v>0</v>
      </c>
      <c r="CN260" s="54">
        <v>0</v>
      </c>
      <c r="CO260" s="54">
        <v>0</v>
      </c>
    </row>
    <row r="261" spans="1:93">
      <c r="A261" s="3" t="str">
        <f t="shared" si="311"/>
        <v>FJQZ030Herceptin IV</v>
      </c>
      <c r="B261" s="3" t="s">
        <v>548</v>
      </c>
      <c r="C261" s="3" t="s">
        <v>549</v>
      </c>
      <c r="D261" s="3" t="s">
        <v>7</v>
      </c>
      <c r="E261" s="3" t="s">
        <v>92</v>
      </c>
      <c r="F261" s="3" t="s">
        <v>97</v>
      </c>
      <c r="G261" s="3" t="s">
        <v>98</v>
      </c>
      <c r="H261" s="3" t="s">
        <v>97</v>
      </c>
      <c r="I261" s="3" t="s">
        <v>98</v>
      </c>
      <c r="J261" s="3" t="s">
        <v>562</v>
      </c>
      <c r="K261" s="3" t="s">
        <v>541</v>
      </c>
      <c r="L261" s="3"/>
      <c r="M261" s="3" t="s">
        <v>543</v>
      </c>
      <c r="N261" s="3" t="s">
        <v>11</v>
      </c>
      <c r="O261" s="3" t="s">
        <v>11</v>
      </c>
      <c r="P261" s="3">
        <v>4535.5</v>
      </c>
      <c r="Q261" s="54">
        <v>2.0306921366074127</v>
      </c>
      <c r="R261" s="54">
        <v>1.4547983126469</v>
      </c>
      <c r="S261" s="54">
        <v>1.3532927357357607</v>
      </c>
      <c r="T261" s="54">
        <v>0.95561534558576056</v>
      </c>
      <c r="U261" s="54">
        <v>0.87069792014509195</v>
      </c>
      <c r="V261" s="54">
        <v>1.5157969842328107</v>
      </c>
      <c r="W261" s="54">
        <v>4.8387831849900733</v>
      </c>
      <c r="X261" s="54">
        <v>3.342110249963663</v>
      </c>
      <c r="Y261" s="54">
        <v>8.1808934349537363</v>
      </c>
      <c r="Z261" s="54">
        <v>6</v>
      </c>
      <c r="AA261" s="54">
        <v>10</v>
      </c>
      <c r="AB261" s="54">
        <v>0</v>
      </c>
      <c r="AC261" s="54">
        <v>0</v>
      </c>
      <c r="AD261" s="54">
        <v>0</v>
      </c>
      <c r="AE261" s="54">
        <v>0</v>
      </c>
      <c r="AF261" s="54">
        <f t="shared" si="312"/>
        <v>16</v>
      </c>
      <c r="AG261" s="54">
        <f t="shared" si="313"/>
        <v>0</v>
      </c>
      <c r="AH261" s="54">
        <f t="shared" si="314"/>
        <v>16</v>
      </c>
      <c r="AI261" s="54">
        <v>9210.2041855829193</v>
      </c>
      <c r="AJ261" s="54">
        <v>6598.2377470100146</v>
      </c>
      <c r="AK261" s="54">
        <v>6137.8592029295423</v>
      </c>
      <c r="AL261" s="54">
        <v>4334.1933999042167</v>
      </c>
      <c r="AM261" s="54">
        <v>3949.0504168180641</v>
      </c>
      <c r="AN261" s="54">
        <v>6874.8972219879115</v>
      </c>
      <c r="AO261" s="54">
        <v>21946.301135522477</v>
      </c>
      <c r="AP261" s="54">
        <v>15158.141038710193</v>
      </c>
      <c r="AQ261" s="54">
        <v>37104.442174232667</v>
      </c>
      <c r="AR261" s="54">
        <f t="shared" si="315"/>
        <v>27213</v>
      </c>
      <c r="AS261" s="54">
        <f t="shared" si="316"/>
        <v>45355</v>
      </c>
      <c r="AT261" s="54">
        <f t="shared" si="317"/>
        <v>0</v>
      </c>
      <c r="AU261" s="54">
        <f t="shared" si="318"/>
        <v>0</v>
      </c>
      <c r="AV261" s="54">
        <f t="shared" si="319"/>
        <v>0</v>
      </c>
      <c r="AW261" s="54">
        <f t="shared" si="320"/>
        <v>0</v>
      </c>
      <c r="AX261" s="54">
        <f t="shared" si="321"/>
        <v>72568</v>
      </c>
      <c r="AY261" s="54">
        <f t="shared" si="322"/>
        <v>0</v>
      </c>
      <c r="AZ261" s="54">
        <f t="shared" si="323"/>
        <v>72568</v>
      </c>
      <c r="BA261" s="54">
        <f t="shared" si="309"/>
        <v>0.95561534558576056</v>
      </c>
      <c r="BB261" s="54">
        <f t="shared" si="310"/>
        <v>0</v>
      </c>
      <c r="BC261" s="54"/>
      <c r="BD261" s="54"/>
      <c r="BE261" s="54">
        <f t="shared" si="324"/>
        <v>0</v>
      </c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>
        <f t="shared" si="328"/>
        <v>15118.333333333334</v>
      </c>
      <c r="BW261" s="54">
        <f t="shared" si="329"/>
        <v>45355</v>
      </c>
      <c r="BX261" s="54">
        <f t="shared" si="330"/>
        <v>45355</v>
      </c>
      <c r="BY261" s="54">
        <f t="shared" si="331"/>
        <v>10</v>
      </c>
      <c r="BZ261" s="54">
        <f t="shared" si="332"/>
        <v>10</v>
      </c>
      <c r="CA261" s="54">
        <v>0</v>
      </c>
      <c r="CB261" s="54">
        <f t="shared" si="333"/>
        <v>10</v>
      </c>
      <c r="CC261" s="54">
        <f t="shared" si="334"/>
        <v>3.3333333333333335</v>
      </c>
      <c r="CD261" s="54">
        <v>0</v>
      </c>
      <c r="CE261" s="54">
        <v>0</v>
      </c>
      <c r="CF261" s="54">
        <v>10</v>
      </c>
      <c r="CG261" s="54">
        <v>0</v>
      </c>
      <c r="CH261" s="54">
        <v>0</v>
      </c>
      <c r="CI261" s="54">
        <v>10</v>
      </c>
      <c r="CJ261" s="54">
        <v>10</v>
      </c>
      <c r="CK261" s="54">
        <v>0</v>
      </c>
      <c r="CL261" s="54">
        <v>0</v>
      </c>
      <c r="CM261" s="54">
        <v>10</v>
      </c>
      <c r="CN261" s="54">
        <v>0</v>
      </c>
      <c r="CO261" s="54">
        <v>0</v>
      </c>
    </row>
    <row r="262" spans="1:93">
      <c r="A262" s="3" t="str">
        <f t="shared" si="311"/>
        <v>FJQZ030Herceptin SC</v>
      </c>
      <c r="B262" s="3" t="s">
        <v>548</v>
      </c>
      <c r="C262" s="3" t="s">
        <v>549</v>
      </c>
      <c r="D262" s="3" t="s">
        <v>7</v>
      </c>
      <c r="E262" s="3" t="s">
        <v>92</v>
      </c>
      <c r="F262" s="3" t="s">
        <v>97</v>
      </c>
      <c r="G262" s="3" t="s">
        <v>98</v>
      </c>
      <c r="H262" s="3" t="s">
        <v>97</v>
      </c>
      <c r="I262" s="3" t="s">
        <v>98</v>
      </c>
      <c r="J262" s="3" t="s">
        <v>562</v>
      </c>
      <c r="K262" s="3" t="s">
        <v>541</v>
      </c>
      <c r="L262" s="3"/>
      <c r="M262" s="3" t="s">
        <v>543</v>
      </c>
      <c r="N262" s="3" t="s">
        <v>12</v>
      </c>
      <c r="O262" s="3" t="s">
        <v>12</v>
      </c>
      <c r="P262" s="3">
        <v>3444.49</v>
      </c>
      <c r="Q262" s="54">
        <v>1.2869445629604544E-7</v>
      </c>
      <c r="R262" s="54">
        <v>1.1923834167284972E-7</v>
      </c>
      <c r="S262" s="54">
        <v>1.8086442832285226E-7</v>
      </c>
      <c r="T262" s="54">
        <v>1.8512626147397511E-7</v>
      </c>
      <c r="U262" s="54">
        <v>1.6668434004097236E-7</v>
      </c>
      <c r="V262" s="54">
        <v>2.193921721933052E-7</v>
      </c>
      <c r="W262" s="54">
        <v>4.2879722629174739E-7</v>
      </c>
      <c r="X262" s="54">
        <v>5.7120277370825267E-7</v>
      </c>
      <c r="Y262" s="54">
        <v>1.0000000000000002E-6</v>
      </c>
      <c r="Z262" s="54">
        <v>0</v>
      </c>
      <c r="AA262" s="54">
        <v>0</v>
      </c>
      <c r="AB262" s="54">
        <v>0</v>
      </c>
      <c r="AC262" s="54">
        <v>0</v>
      </c>
      <c r="AD262" s="54">
        <v>0</v>
      </c>
      <c r="AE262" s="54">
        <v>0</v>
      </c>
      <c r="AF262" s="54">
        <f t="shared" si="312"/>
        <v>0</v>
      </c>
      <c r="AG262" s="54">
        <f t="shared" si="313"/>
        <v>0</v>
      </c>
      <c r="AH262" s="54">
        <f t="shared" si="314"/>
        <v>0</v>
      </c>
      <c r="AI262" s="54">
        <v>4.4328676776716558E-4</v>
      </c>
      <c r="AJ262" s="54">
        <v>4.1071527550871412E-4</v>
      </c>
      <c r="AK262" s="54">
        <v>6.2298571471378138E-4</v>
      </c>
      <c r="AL262" s="54">
        <v>6.3766555638449256E-4</v>
      </c>
      <c r="AM262" s="54">
        <v>5.7414254242772885E-4</v>
      </c>
      <c r="AN262" s="54">
        <v>7.5569414319811776E-4</v>
      </c>
      <c r="AO262" s="54">
        <v>1.476987757989661E-3</v>
      </c>
      <c r="AP262" s="54">
        <v>1.9675022420103392E-3</v>
      </c>
      <c r="AQ262" s="54">
        <v>3.4444900000000001E-3</v>
      </c>
      <c r="AR262" s="54">
        <f t="shared" si="315"/>
        <v>0</v>
      </c>
      <c r="AS262" s="54">
        <f t="shared" si="316"/>
        <v>0</v>
      </c>
      <c r="AT262" s="54">
        <f t="shared" si="317"/>
        <v>0</v>
      </c>
      <c r="AU262" s="54">
        <f t="shared" si="318"/>
        <v>0</v>
      </c>
      <c r="AV262" s="54">
        <f t="shared" si="319"/>
        <v>0</v>
      </c>
      <c r="AW262" s="54">
        <f t="shared" si="320"/>
        <v>0</v>
      </c>
      <c r="AX262" s="54">
        <f t="shared" si="321"/>
        <v>0</v>
      </c>
      <c r="AY262" s="54">
        <f t="shared" si="322"/>
        <v>0</v>
      </c>
      <c r="AZ262" s="54">
        <f t="shared" si="323"/>
        <v>0</v>
      </c>
      <c r="BA262" s="54">
        <f t="shared" si="309"/>
        <v>1.8512626147397511E-7</v>
      </c>
      <c r="BB262" s="54">
        <f t="shared" si="310"/>
        <v>0</v>
      </c>
      <c r="BC262" s="54"/>
      <c r="BD262" s="54"/>
      <c r="BE262" s="54">
        <f t="shared" si="324"/>
        <v>0</v>
      </c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>
        <f t="shared" si="328"/>
        <v>0</v>
      </c>
      <c r="BW262" s="54">
        <f t="shared" si="329"/>
        <v>0</v>
      </c>
      <c r="BX262" s="54">
        <f t="shared" si="330"/>
        <v>0</v>
      </c>
      <c r="BY262" s="54">
        <f t="shared" si="331"/>
        <v>0</v>
      </c>
      <c r="BZ262" s="54">
        <f t="shared" si="332"/>
        <v>0</v>
      </c>
      <c r="CA262" s="54">
        <v>0</v>
      </c>
      <c r="CB262" s="54">
        <f t="shared" si="333"/>
        <v>0</v>
      </c>
      <c r="CC262" s="54">
        <f t="shared" si="334"/>
        <v>0</v>
      </c>
      <c r="CD262" s="54">
        <v>0</v>
      </c>
      <c r="CE262" s="54">
        <v>0</v>
      </c>
      <c r="CF262" s="54">
        <v>0</v>
      </c>
      <c r="CG262" s="54">
        <v>0</v>
      </c>
      <c r="CH262" s="54">
        <v>0</v>
      </c>
      <c r="CI262" s="54">
        <v>0</v>
      </c>
      <c r="CJ262" s="54">
        <v>0</v>
      </c>
      <c r="CK262" s="54">
        <v>0</v>
      </c>
      <c r="CL262" s="54">
        <v>0</v>
      </c>
      <c r="CM262" s="54">
        <v>0</v>
      </c>
      <c r="CN262" s="54">
        <v>0</v>
      </c>
      <c r="CO262" s="54">
        <v>0</v>
      </c>
    </row>
    <row r="263" spans="1:93">
      <c r="A263" s="3" t="str">
        <f t="shared" si="311"/>
        <v>FJQZ030Itovebi 3mg</v>
      </c>
      <c r="B263" s="3" t="s">
        <v>548</v>
      </c>
      <c r="C263" s="3" t="s">
        <v>549</v>
      </c>
      <c r="D263" s="3" t="s">
        <v>7</v>
      </c>
      <c r="E263" s="3" t="s">
        <v>92</v>
      </c>
      <c r="F263" s="3" t="s">
        <v>97</v>
      </c>
      <c r="G263" s="3" t="s">
        <v>98</v>
      </c>
      <c r="H263" s="3" t="s">
        <v>97</v>
      </c>
      <c r="I263" s="3" t="s">
        <v>98</v>
      </c>
      <c r="J263" s="3" t="s">
        <v>562</v>
      </c>
      <c r="K263" s="3" t="s">
        <v>541</v>
      </c>
      <c r="L263" s="3"/>
      <c r="M263" s="3" t="s">
        <v>543</v>
      </c>
      <c r="N263" s="3" t="s">
        <v>13</v>
      </c>
      <c r="O263" s="3" t="s">
        <v>14</v>
      </c>
      <c r="P263" s="3">
        <v>3566.02</v>
      </c>
      <c r="Q263" s="54">
        <v>7.5423782997919166E-8</v>
      </c>
      <c r="R263" s="54">
        <v>8.6118364644595899E-8</v>
      </c>
      <c r="S263" s="54">
        <v>1.7430625086372233E-7</v>
      </c>
      <c r="T263" s="54">
        <v>1.7644957539816278E-7</v>
      </c>
      <c r="U263" s="54">
        <v>2.1451535630448561E-7</v>
      </c>
      <c r="V263" s="54">
        <v>2.7318666979111423E-7</v>
      </c>
      <c r="W263" s="54">
        <v>3.3584839850623739E-7</v>
      </c>
      <c r="X263" s="54">
        <v>6.6415160149376262E-7</v>
      </c>
      <c r="Y263" s="54">
        <v>9.9999999999999995E-7</v>
      </c>
      <c r="Z263" s="54">
        <v>0</v>
      </c>
      <c r="AA263" s="54">
        <v>0</v>
      </c>
      <c r="AB263" s="54">
        <v>0</v>
      </c>
      <c r="AC263" s="54">
        <v>0</v>
      </c>
      <c r="AD263" s="54">
        <v>0</v>
      </c>
      <c r="AE263" s="54">
        <v>0</v>
      </c>
      <c r="AF263" s="54">
        <f t="shared" si="312"/>
        <v>0</v>
      </c>
      <c r="AG263" s="54">
        <f t="shared" si="313"/>
        <v>0</v>
      </c>
      <c r="AH263" s="54">
        <f t="shared" si="314"/>
        <v>0</v>
      </c>
      <c r="AI263" s="54">
        <v>2.6896271864623972E-4</v>
      </c>
      <c r="AJ263" s="54">
        <v>3.0709981068992184E-4</v>
      </c>
      <c r="AK263" s="54">
        <v>6.2157957670505104E-4</v>
      </c>
      <c r="AL263" s="54">
        <v>6.2922271486135634E-4</v>
      </c>
      <c r="AM263" s="54">
        <v>7.6496605088892172E-4</v>
      </c>
      <c r="AN263" s="54">
        <v>9.74189128208509E-4</v>
      </c>
      <c r="AO263" s="54">
        <v>1.1976421060412126E-3</v>
      </c>
      <c r="AP263" s="54">
        <v>2.3683778939587868E-3</v>
      </c>
      <c r="AQ263" s="54">
        <v>3.5660199999999996E-3</v>
      </c>
      <c r="AR263" s="54">
        <f t="shared" si="315"/>
        <v>0</v>
      </c>
      <c r="AS263" s="54">
        <f t="shared" si="316"/>
        <v>0</v>
      </c>
      <c r="AT263" s="54">
        <f t="shared" si="317"/>
        <v>0</v>
      </c>
      <c r="AU263" s="54">
        <f t="shared" si="318"/>
        <v>0</v>
      </c>
      <c r="AV263" s="54">
        <f t="shared" si="319"/>
        <v>0</v>
      </c>
      <c r="AW263" s="54">
        <f t="shared" si="320"/>
        <v>0</v>
      </c>
      <c r="AX263" s="54">
        <f t="shared" si="321"/>
        <v>0</v>
      </c>
      <c r="AY263" s="54">
        <f t="shared" si="322"/>
        <v>0</v>
      </c>
      <c r="AZ263" s="54">
        <f t="shared" si="323"/>
        <v>0</v>
      </c>
      <c r="BA263" s="54">
        <f t="shared" si="309"/>
        <v>1.7644957539816278E-7</v>
      </c>
      <c r="BB263" s="54">
        <f t="shared" si="310"/>
        <v>0</v>
      </c>
      <c r="BC263" s="54"/>
      <c r="BD263" s="54"/>
      <c r="BE263" s="54">
        <f t="shared" si="324"/>
        <v>0</v>
      </c>
      <c r="BF263" s="54"/>
      <c r="BG263" s="54"/>
      <c r="BH263" s="54"/>
      <c r="BI263" s="54"/>
      <c r="BJ263" s="54"/>
      <c r="BK263" s="54"/>
      <c r="BL263" s="54">
        <v>0</v>
      </c>
      <c r="BM263" s="54">
        <v>0</v>
      </c>
      <c r="BN263" s="54">
        <f t="shared" ref="BN263:BN264" si="336">AVERAGE(BP263:BR263)</f>
        <v>0</v>
      </c>
      <c r="BO263" s="54">
        <f t="shared" ref="BO263:BO264" si="337">SUM(BS263:BU263)/1</f>
        <v>0</v>
      </c>
      <c r="BP263" s="54">
        <v>0</v>
      </c>
      <c r="BQ263" s="54">
        <v>0</v>
      </c>
      <c r="BR263" s="54">
        <v>0</v>
      </c>
      <c r="BS263" s="54">
        <v>0</v>
      </c>
      <c r="BT263" s="54">
        <v>0</v>
      </c>
      <c r="BU263" s="54">
        <v>0</v>
      </c>
      <c r="BV263" s="54">
        <f t="shared" si="328"/>
        <v>0</v>
      </c>
      <c r="BW263" s="54">
        <f t="shared" si="329"/>
        <v>0</v>
      </c>
      <c r="BX263" s="54">
        <f t="shared" si="330"/>
        <v>0</v>
      </c>
      <c r="BY263" s="54">
        <f t="shared" si="331"/>
        <v>0</v>
      </c>
      <c r="BZ263" s="54">
        <f t="shared" si="332"/>
        <v>0</v>
      </c>
      <c r="CA263" s="54">
        <v>0</v>
      </c>
      <c r="CB263" s="54">
        <f t="shared" si="333"/>
        <v>0</v>
      </c>
      <c r="CC263" s="54">
        <f t="shared" si="334"/>
        <v>0</v>
      </c>
      <c r="CD263" s="54">
        <v>0</v>
      </c>
      <c r="CE263" s="54">
        <v>0</v>
      </c>
      <c r="CF263" s="54">
        <v>0</v>
      </c>
      <c r="CG263" s="54">
        <v>0</v>
      </c>
      <c r="CH263" s="54">
        <v>0</v>
      </c>
      <c r="CI263" s="54">
        <v>0</v>
      </c>
      <c r="CJ263" s="54">
        <v>0</v>
      </c>
      <c r="CK263" s="54">
        <v>0</v>
      </c>
      <c r="CL263" s="54">
        <v>0</v>
      </c>
      <c r="CM263" s="54">
        <v>0</v>
      </c>
      <c r="CN263" s="54">
        <v>0</v>
      </c>
      <c r="CO263" s="54">
        <v>0</v>
      </c>
    </row>
    <row r="264" spans="1:93">
      <c r="A264" s="3" t="str">
        <f t="shared" si="311"/>
        <v>FJQZ030Itovebi 9mg</v>
      </c>
      <c r="B264" s="3" t="s">
        <v>548</v>
      </c>
      <c r="C264" s="3" t="s">
        <v>549</v>
      </c>
      <c r="D264" s="3" t="s">
        <v>7</v>
      </c>
      <c r="E264" s="3" t="s">
        <v>92</v>
      </c>
      <c r="F264" s="3" t="s">
        <v>97</v>
      </c>
      <c r="G264" s="3" t="s">
        <v>98</v>
      </c>
      <c r="H264" s="3" t="s">
        <v>97</v>
      </c>
      <c r="I264" s="3" t="s">
        <v>98</v>
      </c>
      <c r="J264" s="3" t="s">
        <v>562</v>
      </c>
      <c r="K264" s="3" t="s">
        <v>541</v>
      </c>
      <c r="L264" s="3"/>
      <c r="M264" s="3" t="s">
        <v>543</v>
      </c>
      <c r="N264" s="3" t="s">
        <v>13</v>
      </c>
      <c r="O264" s="3" t="s">
        <v>15</v>
      </c>
      <c r="P264" s="3">
        <v>10698.05</v>
      </c>
      <c r="Q264" s="54"/>
      <c r="R264" s="54"/>
      <c r="S264" s="54"/>
      <c r="T264" s="54"/>
      <c r="U264" s="54"/>
      <c r="V264" s="54"/>
      <c r="W264" s="54">
        <v>0</v>
      </c>
      <c r="X264" s="54">
        <v>0</v>
      </c>
      <c r="Y264" s="54">
        <v>0</v>
      </c>
      <c r="Z264" s="54">
        <v>0</v>
      </c>
      <c r="AA264" s="54">
        <v>0</v>
      </c>
      <c r="AB264" s="54">
        <v>0</v>
      </c>
      <c r="AC264" s="54">
        <v>0</v>
      </c>
      <c r="AD264" s="54">
        <v>0</v>
      </c>
      <c r="AE264" s="54">
        <v>0</v>
      </c>
      <c r="AF264" s="54">
        <f t="shared" si="312"/>
        <v>0</v>
      </c>
      <c r="AG264" s="54">
        <f t="shared" si="313"/>
        <v>0</v>
      </c>
      <c r="AH264" s="54">
        <f t="shared" si="314"/>
        <v>0</v>
      </c>
      <c r="AI264" s="54"/>
      <c r="AJ264" s="54"/>
      <c r="AK264" s="54"/>
      <c r="AL264" s="54"/>
      <c r="AM264" s="54"/>
      <c r="AN264" s="54"/>
      <c r="AO264" s="54">
        <v>0</v>
      </c>
      <c r="AP264" s="54">
        <v>0</v>
      </c>
      <c r="AQ264" s="54">
        <v>0</v>
      </c>
      <c r="AR264" s="54">
        <f t="shared" si="315"/>
        <v>0</v>
      </c>
      <c r="AS264" s="54">
        <f t="shared" si="316"/>
        <v>0</v>
      </c>
      <c r="AT264" s="54">
        <f t="shared" si="317"/>
        <v>0</v>
      </c>
      <c r="AU264" s="54">
        <f t="shared" si="318"/>
        <v>0</v>
      </c>
      <c r="AV264" s="54">
        <f t="shared" si="319"/>
        <v>0</v>
      </c>
      <c r="AW264" s="54">
        <f t="shared" si="320"/>
        <v>0</v>
      </c>
      <c r="AX264" s="54">
        <f t="shared" si="321"/>
        <v>0</v>
      </c>
      <c r="AY264" s="54">
        <f t="shared" si="322"/>
        <v>0</v>
      </c>
      <c r="AZ264" s="54">
        <f t="shared" si="323"/>
        <v>0</v>
      </c>
      <c r="BA264" s="54">
        <f t="shared" si="309"/>
        <v>0</v>
      </c>
      <c r="BB264" s="54">
        <f t="shared" si="310"/>
        <v>0</v>
      </c>
      <c r="BC264" s="54"/>
      <c r="BD264" s="54"/>
      <c r="BE264" s="54">
        <f t="shared" si="324"/>
        <v>0</v>
      </c>
      <c r="BF264" s="54"/>
      <c r="BG264" s="54"/>
      <c r="BH264" s="54"/>
      <c r="BI264" s="54"/>
      <c r="BJ264" s="54"/>
      <c r="BK264" s="54"/>
      <c r="BL264" s="54">
        <v>0</v>
      </c>
      <c r="BM264" s="54">
        <v>0</v>
      </c>
      <c r="BN264" s="54">
        <f t="shared" si="336"/>
        <v>0</v>
      </c>
      <c r="BO264" s="54">
        <f t="shared" si="337"/>
        <v>0</v>
      </c>
      <c r="BP264" s="54">
        <v>0</v>
      </c>
      <c r="BQ264" s="54">
        <v>0</v>
      </c>
      <c r="BR264" s="54">
        <v>0</v>
      </c>
      <c r="BS264" s="54">
        <v>0</v>
      </c>
      <c r="BT264" s="54">
        <v>0</v>
      </c>
      <c r="BU264" s="54">
        <v>0</v>
      </c>
      <c r="BV264" s="54">
        <f t="shared" si="328"/>
        <v>0</v>
      </c>
      <c r="BW264" s="54">
        <f t="shared" si="329"/>
        <v>0</v>
      </c>
      <c r="BX264" s="54">
        <f t="shared" si="330"/>
        <v>0</v>
      </c>
      <c r="BY264" s="54">
        <f t="shared" si="331"/>
        <v>0</v>
      </c>
      <c r="BZ264" s="54">
        <f t="shared" si="332"/>
        <v>0</v>
      </c>
      <c r="CA264" s="54">
        <v>0</v>
      </c>
      <c r="CB264" s="54">
        <f t="shared" si="333"/>
        <v>0</v>
      </c>
      <c r="CC264" s="54">
        <f t="shared" si="334"/>
        <v>0</v>
      </c>
      <c r="CD264" s="54">
        <v>0</v>
      </c>
      <c r="CE264" s="54">
        <v>0</v>
      </c>
      <c r="CF264" s="54">
        <v>0</v>
      </c>
      <c r="CG264" s="54">
        <v>0</v>
      </c>
      <c r="CH264" s="54">
        <v>0</v>
      </c>
      <c r="CI264" s="54">
        <v>0</v>
      </c>
      <c r="CJ264" s="54">
        <v>0</v>
      </c>
      <c r="CK264" s="54">
        <v>0</v>
      </c>
      <c r="CL264" s="54">
        <v>0</v>
      </c>
      <c r="CM264" s="54">
        <v>0</v>
      </c>
      <c r="CN264" s="54">
        <v>0</v>
      </c>
      <c r="CO264" s="54">
        <v>0</v>
      </c>
    </row>
    <row r="265" spans="1:93">
      <c r="A265" s="3" t="str">
        <f t="shared" si="311"/>
        <v>FJQZ030Perjeta</v>
      </c>
      <c r="B265" s="3" t="s">
        <v>548</v>
      </c>
      <c r="C265" s="3" t="s">
        <v>549</v>
      </c>
      <c r="D265" s="3" t="s">
        <v>7</v>
      </c>
      <c r="E265" s="3" t="s">
        <v>92</v>
      </c>
      <c r="F265" s="3" t="s">
        <v>97</v>
      </c>
      <c r="G265" s="3" t="s">
        <v>98</v>
      </c>
      <c r="H265" s="3" t="s">
        <v>97</v>
      </c>
      <c r="I265" s="3" t="s">
        <v>98</v>
      </c>
      <c r="J265" s="3" t="s">
        <v>562</v>
      </c>
      <c r="K265" s="3" t="s">
        <v>541</v>
      </c>
      <c r="L265" s="3"/>
      <c r="M265" s="3" t="s">
        <v>543</v>
      </c>
      <c r="N265" s="3" t="s">
        <v>16</v>
      </c>
      <c r="O265" s="3" t="s">
        <v>16</v>
      </c>
      <c r="P265" s="3">
        <v>3985.87</v>
      </c>
      <c r="Q265" s="54">
        <v>2.3756298278307382</v>
      </c>
      <c r="R265" s="54">
        <v>2.0067301996914817</v>
      </c>
      <c r="S265" s="54">
        <v>3.0457967594039999</v>
      </c>
      <c r="T265" s="54">
        <v>1.8404863175548332</v>
      </c>
      <c r="U265" s="54">
        <v>2.2338542506196277</v>
      </c>
      <c r="V265" s="54">
        <v>2.5636984781141123</v>
      </c>
      <c r="W265" s="54">
        <v>7.4281567869262197</v>
      </c>
      <c r="X265" s="54">
        <v>6.638039046288573</v>
      </c>
      <c r="Y265" s="54">
        <v>14.066195833214792</v>
      </c>
      <c r="Z265" s="54">
        <v>0</v>
      </c>
      <c r="AA265" s="54">
        <v>6</v>
      </c>
      <c r="AB265" s="54">
        <v>-13</v>
      </c>
      <c r="AC265" s="54">
        <v>0</v>
      </c>
      <c r="AD265" s="54">
        <v>0</v>
      </c>
      <c r="AE265" s="54">
        <v>0</v>
      </c>
      <c r="AF265" s="54">
        <f t="shared" si="312"/>
        <v>-7</v>
      </c>
      <c r="AG265" s="54">
        <f t="shared" si="313"/>
        <v>0</v>
      </c>
      <c r="AH265" s="54">
        <f t="shared" si="314"/>
        <v>-7</v>
      </c>
      <c r="AI265" s="54">
        <v>9468.9516618557045</v>
      </c>
      <c r="AJ265" s="54">
        <v>7998.5657010442856</v>
      </c>
      <c r="AK265" s="54">
        <v>12140.149929405621</v>
      </c>
      <c r="AL265" s="54">
        <v>7335.9391985522825</v>
      </c>
      <c r="AM265" s="54">
        <v>8903.852641917254</v>
      </c>
      <c r="AN265" s="54">
        <v>10218.568852960696</v>
      </c>
      <c r="AO265" s="54">
        <v>29607.66729230561</v>
      </c>
      <c r="AP265" s="54">
        <v>26458.360693430233</v>
      </c>
      <c r="AQ265" s="54">
        <v>56066.02798573584</v>
      </c>
      <c r="AR265" s="54">
        <f t="shared" si="315"/>
        <v>0</v>
      </c>
      <c r="AS265" s="54">
        <f t="shared" si="316"/>
        <v>23915.22</v>
      </c>
      <c r="AT265" s="54">
        <f t="shared" si="317"/>
        <v>-51816.31</v>
      </c>
      <c r="AU265" s="54">
        <f t="shared" si="318"/>
        <v>0</v>
      </c>
      <c r="AV265" s="54">
        <f t="shared" si="319"/>
        <v>0</v>
      </c>
      <c r="AW265" s="54">
        <f t="shared" si="320"/>
        <v>0</v>
      </c>
      <c r="AX265" s="54">
        <f t="shared" si="321"/>
        <v>-27901.089999999997</v>
      </c>
      <c r="AY265" s="54">
        <f t="shared" si="322"/>
        <v>0</v>
      </c>
      <c r="AZ265" s="54">
        <f t="shared" si="323"/>
        <v>-27901.089999999997</v>
      </c>
      <c r="BA265" s="54">
        <f t="shared" si="309"/>
        <v>1.8404863175548332</v>
      </c>
      <c r="BB265" s="54">
        <f t="shared" si="310"/>
        <v>0</v>
      </c>
      <c r="BC265" s="54"/>
      <c r="BD265" s="54"/>
      <c r="BE265" s="54">
        <f t="shared" si="324"/>
        <v>0</v>
      </c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>
        <f t="shared" si="328"/>
        <v>21922.285</v>
      </c>
      <c r="BW265" s="54">
        <f t="shared" si="329"/>
        <v>47830.44</v>
      </c>
      <c r="BX265" s="54">
        <f t="shared" si="330"/>
        <v>71745.66</v>
      </c>
      <c r="BY265" s="54">
        <f t="shared" si="331"/>
        <v>12</v>
      </c>
      <c r="BZ265" s="54">
        <f t="shared" si="332"/>
        <v>18</v>
      </c>
      <c r="CA265" s="54">
        <v>0</v>
      </c>
      <c r="CB265" s="54">
        <f t="shared" si="333"/>
        <v>24</v>
      </c>
      <c r="CC265" s="54">
        <f t="shared" si="334"/>
        <v>5.5</v>
      </c>
      <c r="CD265" s="54">
        <v>12</v>
      </c>
      <c r="CE265" s="54">
        <v>0</v>
      </c>
      <c r="CF265" s="54">
        <v>0</v>
      </c>
      <c r="CG265" s="54">
        <v>24</v>
      </c>
      <c r="CH265" s="54">
        <v>0</v>
      </c>
      <c r="CI265" s="54">
        <v>0</v>
      </c>
      <c r="CJ265" s="54">
        <v>12</v>
      </c>
      <c r="CK265" s="54">
        <v>0</v>
      </c>
      <c r="CL265" s="54">
        <v>0</v>
      </c>
      <c r="CM265" s="54">
        <v>12</v>
      </c>
      <c r="CN265" s="54">
        <v>0</v>
      </c>
      <c r="CO265" s="54">
        <v>6</v>
      </c>
    </row>
    <row r="266" spans="1:93">
      <c r="A266" s="3" t="str">
        <f t="shared" si="311"/>
        <v>FJQZ030Phesgo 10ml</v>
      </c>
      <c r="B266" s="3" t="s">
        <v>548</v>
      </c>
      <c r="C266" s="3" t="s">
        <v>549</v>
      </c>
      <c r="D266" s="3" t="s">
        <v>7</v>
      </c>
      <c r="E266" s="3" t="s">
        <v>92</v>
      </c>
      <c r="F266" s="3" t="s">
        <v>97</v>
      </c>
      <c r="G266" s="3" t="s">
        <v>98</v>
      </c>
      <c r="H266" s="3" t="s">
        <v>97</v>
      </c>
      <c r="I266" s="3" t="s">
        <v>98</v>
      </c>
      <c r="J266" s="3" t="s">
        <v>562</v>
      </c>
      <c r="K266" s="3" t="s">
        <v>541</v>
      </c>
      <c r="L266" s="3"/>
      <c r="M266" s="3" t="s">
        <v>543</v>
      </c>
      <c r="N266" s="3" t="s">
        <v>17</v>
      </c>
      <c r="O266" s="3" t="s">
        <v>18</v>
      </c>
      <c r="P266" s="3">
        <v>6232.07</v>
      </c>
      <c r="Q266" s="54">
        <v>1.0996138788235692</v>
      </c>
      <c r="R266" s="54">
        <v>1.0165483372234265</v>
      </c>
      <c r="S266" s="54">
        <v>1.5069919071239575</v>
      </c>
      <c r="T266" s="54">
        <v>1.3205175825239448</v>
      </c>
      <c r="U266" s="54">
        <v>1.2116133607244464</v>
      </c>
      <c r="V266" s="54">
        <v>1.5784423696235763</v>
      </c>
      <c r="W266" s="54">
        <v>3.623154123170953</v>
      </c>
      <c r="X266" s="54">
        <v>4.110573312871967</v>
      </c>
      <c r="Y266" s="54">
        <v>7.73372743604292</v>
      </c>
      <c r="Z266" s="54">
        <v>0</v>
      </c>
      <c r="AA266" s="54">
        <v>0</v>
      </c>
      <c r="AB266" s="54">
        <v>0</v>
      </c>
      <c r="AC266" s="54">
        <v>0</v>
      </c>
      <c r="AD266" s="54">
        <v>0</v>
      </c>
      <c r="AE266" s="54">
        <v>0</v>
      </c>
      <c r="AF266" s="54">
        <f t="shared" si="312"/>
        <v>0</v>
      </c>
      <c r="AG266" s="54">
        <f t="shared" si="313"/>
        <v>0</v>
      </c>
      <c r="AH266" s="54">
        <f t="shared" si="314"/>
        <v>0</v>
      </c>
      <c r="AI266" s="54">
        <v>6852.870665800001</v>
      </c>
      <c r="AJ266" s="54">
        <v>6335.2003959599997</v>
      </c>
      <c r="AK266" s="54">
        <v>9391.6790546300017</v>
      </c>
      <c r="AL266" s="54">
        <v>8229.5580105200006</v>
      </c>
      <c r="AM266" s="54">
        <v>7550.8592769699999</v>
      </c>
      <c r="AN266" s="54">
        <v>9836.9633384600002</v>
      </c>
      <c r="AO266" s="54">
        <v>22579.750116390001</v>
      </c>
      <c r="AP266" s="54">
        <v>25617.380625949998</v>
      </c>
      <c r="AQ266" s="54">
        <v>48197.130742339999</v>
      </c>
      <c r="AR266" s="54">
        <f t="shared" si="315"/>
        <v>0</v>
      </c>
      <c r="AS266" s="54">
        <f t="shared" si="316"/>
        <v>0</v>
      </c>
      <c r="AT266" s="54">
        <f t="shared" si="317"/>
        <v>0</v>
      </c>
      <c r="AU266" s="54">
        <f t="shared" si="318"/>
        <v>0</v>
      </c>
      <c r="AV266" s="54">
        <f t="shared" si="319"/>
        <v>0</v>
      </c>
      <c r="AW266" s="54">
        <f t="shared" si="320"/>
        <v>0</v>
      </c>
      <c r="AX266" s="54">
        <f t="shared" si="321"/>
        <v>0</v>
      </c>
      <c r="AY266" s="54">
        <f t="shared" si="322"/>
        <v>0</v>
      </c>
      <c r="AZ266" s="54">
        <f t="shared" si="323"/>
        <v>0</v>
      </c>
      <c r="BA266" s="54">
        <f t="shared" si="309"/>
        <v>1.3205175825239448</v>
      </c>
      <c r="BB266" s="54">
        <f t="shared" si="310"/>
        <v>0</v>
      </c>
      <c r="BC266" s="54">
        <f>SUM(CJ266:CL266)</f>
        <v>0</v>
      </c>
      <c r="BD266" s="54">
        <f>SUM(CM266:CO266)</f>
        <v>0</v>
      </c>
      <c r="BE266" s="54">
        <f t="shared" si="324"/>
        <v>0</v>
      </c>
      <c r="BF266" s="54">
        <f t="shared" ref="BF266:BK266" si="338">Z266</f>
        <v>0</v>
      </c>
      <c r="BG266" s="54">
        <f t="shared" si="338"/>
        <v>0</v>
      </c>
      <c r="BH266" s="54">
        <f t="shared" si="338"/>
        <v>0</v>
      </c>
      <c r="BI266" s="54">
        <f t="shared" si="338"/>
        <v>0</v>
      </c>
      <c r="BJ266" s="54">
        <f t="shared" si="338"/>
        <v>0</v>
      </c>
      <c r="BK266" s="54">
        <f t="shared" si="338"/>
        <v>0</v>
      </c>
      <c r="BL266" s="54">
        <v>0</v>
      </c>
      <c r="BM266" s="54">
        <v>0</v>
      </c>
      <c r="BN266" s="54">
        <f t="shared" ref="BN266:BN267" si="339">AVERAGE(BP266:BR266)</f>
        <v>0</v>
      </c>
      <c r="BO266" s="54">
        <f t="shared" ref="BO266:BO267" si="340">SUM(BS266:BU266)/1</f>
        <v>0</v>
      </c>
      <c r="BP266" s="54">
        <v>0</v>
      </c>
      <c r="BQ266" s="54">
        <v>0</v>
      </c>
      <c r="BR266" s="54">
        <v>0</v>
      </c>
      <c r="BS266" s="54">
        <v>0</v>
      </c>
      <c r="BT266" s="54">
        <v>0</v>
      </c>
      <c r="BU266" s="54">
        <v>0</v>
      </c>
      <c r="BV266" s="54">
        <f t="shared" si="328"/>
        <v>0</v>
      </c>
      <c r="BW266" s="54">
        <f t="shared" si="329"/>
        <v>0</v>
      </c>
      <c r="BX266" s="54">
        <f t="shared" si="330"/>
        <v>0</v>
      </c>
      <c r="BY266" s="54">
        <f t="shared" si="331"/>
        <v>0</v>
      </c>
      <c r="BZ266" s="54">
        <f t="shared" si="332"/>
        <v>0</v>
      </c>
      <c r="CA266" s="54">
        <v>8</v>
      </c>
      <c r="CB266" s="54">
        <f t="shared" si="333"/>
        <v>0</v>
      </c>
      <c r="CC266" s="54">
        <f t="shared" si="334"/>
        <v>0</v>
      </c>
      <c r="CD266" s="54">
        <v>0</v>
      </c>
      <c r="CE266" s="54">
        <v>0</v>
      </c>
      <c r="CF266" s="54">
        <v>0</v>
      </c>
      <c r="CG266" s="54">
        <v>0</v>
      </c>
      <c r="CH266" s="54">
        <v>0</v>
      </c>
      <c r="CI266" s="54">
        <v>0</v>
      </c>
      <c r="CJ266" s="54">
        <v>0</v>
      </c>
      <c r="CK266" s="54">
        <v>0</v>
      </c>
      <c r="CL266" s="54">
        <v>0</v>
      </c>
      <c r="CM266" s="54">
        <v>0</v>
      </c>
      <c r="CN266" s="54">
        <v>0</v>
      </c>
      <c r="CO266" s="54">
        <v>0</v>
      </c>
    </row>
    <row r="267" spans="1:93">
      <c r="A267" s="3" t="str">
        <f t="shared" si="311"/>
        <v>FJQZ030Phesgo 15ml</v>
      </c>
      <c r="B267" s="3" t="s">
        <v>548</v>
      </c>
      <c r="C267" s="3" t="s">
        <v>549</v>
      </c>
      <c r="D267" s="3" t="s">
        <v>7</v>
      </c>
      <c r="E267" s="3" t="s">
        <v>92</v>
      </c>
      <c r="F267" s="3" t="s">
        <v>97</v>
      </c>
      <c r="G267" s="3" t="s">
        <v>98</v>
      </c>
      <c r="H267" s="3" t="s">
        <v>97</v>
      </c>
      <c r="I267" s="3" t="s">
        <v>98</v>
      </c>
      <c r="J267" s="3" t="s">
        <v>562</v>
      </c>
      <c r="K267" s="3" t="s">
        <v>541</v>
      </c>
      <c r="L267" s="3"/>
      <c r="M267" s="3" t="s">
        <v>543</v>
      </c>
      <c r="N267" s="3" t="s">
        <v>17</v>
      </c>
      <c r="O267" s="3" t="s">
        <v>19</v>
      </c>
      <c r="P267" s="3">
        <v>8489.27</v>
      </c>
      <c r="Q267" s="54">
        <v>1.1779575864591419E-6</v>
      </c>
      <c r="R267" s="54">
        <v>1.1779575864591419E-6</v>
      </c>
      <c r="S267" s="54">
        <v>1.1779575864591419E-6</v>
      </c>
      <c r="T267" s="54">
        <v>1.1779575864591419E-6</v>
      </c>
      <c r="U267" s="54">
        <v>1.1779575864591419E-6</v>
      </c>
      <c r="V267" s="54">
        <v>1.1779575864591419E-6</v>
      </c>
      <c r="W267" s="54">
        <v>3.5338727593774257E-6</v>
      </c>
      <c r="X267" s="54">
        <v>3.5338727593774257E-6</v>
      </c>
      <c r="Y267" s="54">
        <v>7.0677455187548515E-6</v>
      </c>
      <c r="Z267" s="54">
        <v>0</v>
      </c>
      <c r="AA267" s="54">
        <v>0</v>
      </c>
      <c r="AB267" s="54">
        <v>0</v>
      </c>
      <c r="AC267" s="54">
        <v>0</v>
      </c>
      <c r="AD267" s="54">
        <v>0</v>
      </c>
      <c r="AE267" s="54">
        <v>0</v>
      </c>
      <c r="AF267" s="54">
        <f t="shared" si="312"/>
        <v>0</v>
      </c>
      <c r="AG267" s="54">
        <f t="shared" si="313"/>
        <v>0</v>
      </c>
      <c r="AH267" s="54">
        <f t="shared" si="314"/>
        <v>0</v>
      </c>
      <c r="AI267" s="54">
        <v>0.01</v>
      </c>
      <c r="AJ267" s="54">
        <v>0.01</v>
      </c>
      <c r="AK267" s="54">
        <v>0.01</v>
      </c>
      <c r="AL267" s="54">
        <v>0.01</v>
      </c>
      <c r="AM267" s="54">
        <v>0.01</v>
      </c>
      <c r="AN267" s="54">
        <v>0.01</v>
      </c>
      <c r="AO267" s="54">
        <v>0.03</v>
      </c>
      <c r="AP267" s="54">
        <v>0.03</v>
      </c>
      <c r="AQ267" s="54">
        <v>0.06</v>
      </c>
      <c r="AR267" s="54">
        <f t="shared" si="315"/>
        <v>0</v>
      </c>
      <c r="AS267" s="54">
        <f t="shared" si="316"/>
        <v>0</v>
      </c>
      <c r="AT267" s="54">
        <f t="shared" si="317"/>
        <v>0</v>
      </c>
      <c r="AU267" s="54">
        <f t="shared" si="318"/>
        <v>0</v>
      </c>
      <c r="AV267" s="54">
        <f t="shared" si="319"/>
        <v>0</v>
      </c>
      <c r="AW267" s="54">
        <f t="shared" si="320"/>
        <v>0</v>
      </c>
      <c r="AX267" s="54">
        <f t="shared" si="321"/>
        <v>0</v>
      </c>
      <c r="AY267" s="54">
        <f t="shared" si="322"/>
        <v>0</v>
      </c>
      <c r="AZ267" s="54">
        <f t="shared" si="323"/>
        <v>0</v>
      </c>
      <c r="BA267" s="54">
        <f t="shared" si="309"/>
        <v>1.1779575864591419E-6</v>
      </c>
      <c r="BB267" s="54">
        <f t="shared" si="310"/>
        <v>0</v>
      </c>
      <c r="BC267" s="54">
        <f>SUM(CJ267:CL267)*2</f>
        <v>0</v>
      </c>
      <c r="BD267" s="54">
        <f>SUM(CM267:CO267)*2</f>
        <v>0</v>
      </c>
      <c r="BE267" s="54">
        <f t="shared" si="324"/>
        <v>0</v>
      </c>
      <c r="BF267" s="54">
        <f t="shared" ref="BF267:BK267" si="341">Z267*2</f>
        <v>0</v>
      </c>
      <c r="BG267" s="54">
        <f t="shared" si="341"/>
        <v>0</v>
      </c>
      <c r="BH267" s="54">
        <f t="shared" si="341"/>
        <v>0</v>
      </c>
      <c r="BI267" s="54">
        <f t="shared" si="341"/>
        <v>0</v>
      </c>
      <c r="BJ267" s="54">
        <f t="shared" si="341"/>
        <v>0</v>
      </c>
      <c r="BK267" s="54">
        <f t="shared" si="341"/>
        <v>0</v>
      </c>
      <c r="BL267" s="54">
        <v>0</v>
      </c>
      <c r="BM267" s="54">
        <v>0</v>
      </c>
      <c r="BN267" s="54">
        <f t="shared" si="339"/>
        <v>0</v>
      </c>
      <c r="BO267" s="54">
        <f t="shared" si="340"/>
        <v>0</v>
      </c>
      <c r="BP267" s="54">
        <v>0</v>
      </c>
      <c r="BQ267" s="54">
        <v>0</v>
      </c>
      <c r="BR267" s="54">
        <v>0</v>
      </c>
      <c r="BS267" s="54">
        <v>0</v>
      </c>
      <c r="BT267" s="54">
        <v>0</v>
      </c>
      <c r="BU267" s="54">
        <v>0</v>
      </c>
      <c r="BV267" s="54">
        <f t="shared" si="328"/>
        <v>0</v>
      </c>
      <c r="BW267" s="54">
        <f t="shared" si="329"/>
        <v>0</v>
      </c>
      <c r="BX267" s="54">
        <f t="shared" si="330"/>
        <v>0</v>
      </c>
      <c r="BY267" s="54">
        <f t="shared" si="331"/>
        <v>0</v>
      </c>
      <c r="BZ267" s="54">
        <f t="shared" si="332"/>
        <v>0</v>
      </c>
      <c r="CA267" s="54">
        <v>0</v>
      </c>
      <c r="CB267" s="54">
        <f t="shared" si="333"/>
        <v>0</v>
      </c>
      <c r="CC267" s="54">
        <f t="shared" si="334"/>
        <v>0</v>
      </c>
      <c r="CD267" s="54">
        <v>0</v>
      </c>
      <c r="CE267" s="54">
        <v>0</v>
      </c>
      <c r="CF267" s="54">
        <v>0</v>
      </c>
      <c r="CG267" s="54">
        <v>0</v>
      </c>
      <c r="CH267" s="54">
        <v>0</v>
      </c>
      <c r="CI267" s="54">
        <v>0</v>
      </c>
      <c r="CJ267" s="54">
        <v>0</v>
      </c>
      <c r="CK267" s="54">
        <v>0</v>
      </c>
      <c r="CL267" s="54">
        <v>0</v>
      </c>
      <c r="CM267" s="54">
        <v>0</v>
      </c>
      <c r="CN267" s="54">
        <v>0</v>
      </c>
      <c r="CO267" s="54">
        <v>0</v>
      </c>
    </row>
    <row r="268" spans="1:93">
      <c r="A268" s="3" t="str">
        <f t="shared" si="311"/>
        <v>FJQZ052Herceptin IV</v>
      </c>
      <c r="B268" s="3" t="s">
        <v>548</v>
      </c>
      <c r="C268" s="3" t="s">
        <v>549</v>
      </c>
      <c r="D268" s="3" t="s">
        <v>7</v>
      </c>
      <c r="E268" s="3" t="s">
        <v>92</v>
      </c>
      <c r="F268" s="3" t="s">
        <v>99</v>
      </c>
      <c r="G268" s="3" t="s">
        <v>100</v>
      </c>
      <c r="H268" s="3" t="s">
        <v>99</v>
      </c>
      <c r="I268" s="3" t="s">
        <v>100</v>
      </c>
      <c r="J268" s="3" t="s">
        <v>562</v>
      </c>
      <c r="K268" s="3" t="s">
        <v>541</v>
      </c>
      <c r="L268" s="3"/>
      <c r="M268" s="3" t="s">
        <v>545</v>
      </c>
      <c r="N268" s="3" t="s">
        <v>11</v>
      </c>
      <c r="O268" s="3" t="s">
        <v>11</v>
      </c>
      <c r="P268" s="3">
        <v>4535.5</v>
      </c>
      <c r="Q268" s="54">
        <v>2.4822376098080742E-7</v>
      </c>
      <c r="R268" s="54">
        <v>1.7782878168674339E-7</v>
      </c>
      <c r="S268" s="54">
        <v>1.6542114214001052E-7</v>
      </c>
      <c r="T268" s="54">
        <v>1.1681063360424579E-7</v>
      </c>
      <c r="U268" s="54">
        <v>1.0643066396940739E-7</v>
      </c>
      <c r="V268" s="54">
        <v>1.8528501761878564E-7</v>
      </c>
      <c r="W268" s="54">
        <v>5.9147368480756133E-7</v>
      </c>
      <c r="X268" s="54">
        <v>4.0852631519243884E-7</v>
      </c>
      <c r="Y268" s="54">
        <v>1.0000000000000002E-6</v>
      </c>
      <c r="Z268" s="54">
        <v>1</v>
      </c>
      <c r="AA268" s="54">
        <v>0</v>
      </c>
      <c r="AB268" s="54">
        <v>0</v>
      </c>
      <c r="AC268" s="54">
        <v>0</v>
      </c>
      <c r="AD268" s="54">
        <v>0</v>
      </c>
      <c r="AE268" s="54">
        <v>0</v>
      </c>
      <c r="AF268" s="54">
        <f t="shared" si="312"/>
        <v>1</v>
      </c>
      <c r="AG268" s="54">
        <f t="shared" si="313"/>
        <v>0</v>
      </c>
      <c r="AH268" s="54">
        <f t="shared" si="314"/>
        <v>1</v>
      </c>
      <c r="AI268" s="54">
        <v>1.1258188679284522E-3</v>
      </c>
      <c r="AJ268" s="54">
        <v>8.0654243934022462E-4</v>
      </c>
      <c r="AK268" s="54">
        <v>7.5026759017601764E-4</v>
      </c>
      <c r="AL268" s="54">
        <v>5.297946287120568E-4</v>
      </c>
      <c r="AM268" s="54">
        <v>4.8271627643324723E-4</v>
      </c>
      <c r="AN268" s="54">
        <v>8.4036019741000226E-4</v>
      </c>
      <c r="AO268" s="54">
        <v>2.6826288974446943E-3</v>
      </c>
      <c r="AP268" s="54">
        <v>1.8528711025553063E-3</v>
      </c>
      <c r="AQ268" s="54">
        <v>4.5355000000000005E-3</v>
      </c>
      <c r="AR268" s="54">
        <f t="shared" si="315"/>
        <v>4535.5</v>
      </c>
      <c r="AS268" s="54">
        <f t="shared" si="316"/>
        <v>0</v>
      </c>
      <c r="AT268" s="54">
        <f t="shared" si="317"/>
        <v>0</v>
      </c>
      <c r="AU268" s="54">
        <f t="shared" si="318"/>
        <v>0</v>
      </c>
      <c r="AV268" s="54">
        <f t="shared" si="319"/>
        <v>0</v>
      </c>
      <c r="AW268" s="54">
        <f t="shared" si="320"/>
        <v>0</v>
      </c>
      <c r="AX268" s="54">
        <f t="shared" si="321"/>
        <v>4535.5</v>
      </c>
      <c r="AY268" s="54">
        <f t="shared" si="322"/>
        <v>0</v>
      </c>
      <c r="AZ268" s="54">
        <f t="shared" si="323"/>
        <v>4535.5</v>
      </c>
      <c r="BA268" s="54">
        <f t="shared" si="309"/>
        <v>1.1681063360424579E-7</v>
      </c>
      <c r="BB268" s="54">
        <f t="shared" si="310"/>
        <v>0</v>
      </c>
      <c r="BC268" s="54"/>
      <c r="BD268" s="54"/>
      <c r="BE268" s="54">
        <f t="shared" si="324"/>
        <v>0</v>
      </c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>
        <f t="shared" si="328"/>
        <v>755.91666666666663</v>
      </c>
      <c r="BW268" s="54">
        <f t="shared" si="329"/>
        <v>0</v>
      </c>
      <c r="BX268" s="54">
        <f t="shared" si="330"/>
        <v>9071</v>
      </c>
      <c r="BY268" s="54">
        <f t="shared" si="331"/>
        <v>0</v>
      </c>
      <c r="BZ268" s="54">
        <f t="shared" si="332"/>
        <v>2</v>
      </c>
      <c r="CA268" s="54">
        <v>0</v>
      </c>
      <c r="CB268" s="54">
        <f t="shared" si="333"/>
        <v>2</v>
      </c>
      <c r="CC268" s="54">
        <f t="shared" si="334"/>
        <v>0.16666666666666666</v>
      </c>
      <c r="CD268" s="54">
        <v>0</v>
      </c>
      <c r="CE268" s="54">
        <v>0</v>
      </c>
      <c r="CF268" s="54">
        <v>0</v>
      </c>
      <c r="CG268" s="54">
        <v>0</v>
      </c>
      <c r="CH268" s="54">
        <v>0</v>
      </c>
      <c r="CI268" s="54">
        <v>0</v>
      </c>
      <c r="CJ268" s="54">
        <v>0</v>
      </c>
      <c r="CK268" s="54">
        <v>0</v>
      </c>
      <c r="CL268" s="54">
        <v>0</v>
      </c>
      <c r="CM268" s="54">
        <v>-2</v>
      </c>
      <c r="CN268" s="54">
        <v>2</v>
      </c>
      <c r="CO268" s="54">
        <v>2</v>
      </c>
    </row>
    <row r="269" spans="1:93">
      <c r="A269" s="3" t="str">
        <f t="shared" si="311"/>
        <v>FJQZ052Herceptin SC</v>
      </c>
      <c r="B269" s="3" t="s">
        <v>548</v>
      </c>
      <c r="C269" s="3" t="s">
        <v>549</v>
      </c>
      <c r="D269" s="3" t="s">
        <v>7</v>
      </c>
      <c r="E269" s="3" t="s">
        <v>92</v>
      </c>
      <c r="F269" s="3" t="s">
        <v>99</v>
      </c>
      <c r="G269" s="3" t="s">
        <v>100</v>
      </c>
      <c r="H269" s="3" t="s">
        <v>99</v>
      </c>
      <c r="I269" s="3" t="s">
        <v>100</v>
      </c>
      <c r="J269" s="3" t="s">
        <v>562</v>
      </c>
      <c r="K269" s="3" t="s">
        <v>541</v>
      </c>
      <c r="L269" s="3"/>
      <c r="M269" s="3" t="s">
        <v>545</v>
      </c>
      <c r="N269" s="3" t="s">
        <v>12</v>
      </c>
      <c r="O269" s="3" t="s">
        <v>12</v>
      </c>
      <c r="P269" s="3">
        <v>3444.49</v>
      </c>
      <c r="Q269" s="54">
        <v>2.1757297535024342</v>
      </c>
      <c r="R269" s="54">
        <v>2.0158631164276515</v>
      </c>
      <c r="S269" s="54">
        <v>3.0577239251628119</v>
      </c>
      <c r="T269" s="54">
        <v>3.1297751809685059</v>
      </c>
      <c r="U269" s="54">
        <v>2.8179930084618934</v>
      </c>
      <c r="V269" s="54">
        <v>3.7090803323217529</v>
      </c>
      <c r="W269" s="54">
        <v>7.2493167950928967</v>
      </c>
      <c r="X269" s="54">
        <v>9.6568485217521527</v>
      </c>
      <c r="Y269" s="54">
        <v>16.906165316845048</v>
      </c>
      <c r="Z269" s="54">
        <v>5</v>
      </c>
      <c r="AA269" s="54">
        <v>6</v>
      </c>
      <c r="AB269" s="54">
        <v>6</v>
      </c>
      <c r="AC269" s="54">
        <v>4</v>
      </c>
      <c r="AD269" s="54">
        <v>0</v>
      </c>
      <c r="AE269" s="54">
        <v>0</v>
      </c>
      <c r="AF269" s="54">
        <f t="shared" si="312"/>
        <v>17</v>
      </c>
      <c r="AG269" s="54">
        <f t="shared" si="313"/>
        <v>4</v>
      </c>
      <c r="AH269" s="54">
        <f t="shared" si="314"/>
        <v>21</v>
      </c>
      <c r="AI269" s="54">
        <v>7494.2793786415996</v>
      </c>
      <c r="AJ269" s="54">
        <v>6943.6203459038816</v>
      </c>
      <c r="AK269" s="54">
        <v>10532.299482984054</v>
      </c>
      <c r="AL269" s="54">
        <v>10780.479313094209</v>
      </c>
      <c r="AM269" s="54">
        <v>9706.5487377169065</v>
      </c>
      <c r="AN269" s="54">
        <v>12775.890113878953</v>
      </c>
      <c r="AO269" s="54">
        <v>24970.199207529535</v>
      </c>
      <c r="AP269" s="54">
        <v>33262.918164690069</v>
      </c>
      <c r="AQ269" s="54">
        <v>58233.117372219604</v>
      </c>
      <c r="AR269" s="54">
        <f t="shared" si="315"/>
        <v>17222.449999999997</v>
      </c>
      <c r="AS269" s="54">
        <f t="shared" si="316"/>
        <v>20666.939999999999</v>
      </c>
      <c r="AT269" s="54">
        <f t="shared" si="317"/>
        <v>20666.939999999999</v>
      </c>
      <c r="AU269" s="54">
        <f t="shared" si="318"/>
        <v>13777.96</v>
      </c>
      <c r="AV269" s="54">
        <f t="shared" si="319"/>
        <v>0</v>
      </c>
      <c r="AW269" s="54">
        <f t="shared" si="320"/>
        <v>0</v>
      </c>
      <c r="AX269" s="54">
        <f t="shared" si="321"/>
        <v>58556.33</v>
      </c>
      <c r="AY269" s="54">
        <f t="shared" si="322"/>
        <v>13777.96</v>
      </c>
      <c r="AZ269" s="54">
        <f t="shared" si="323"/>
        <v>72334.290000000008</v>
      </c>
      <c r="BA269" s="54">
        <f t="shared" si="309"/>
        <v>3.1297751809685059</v>
      </c>
      <c r="BB269" s="54">
        <f t="shared" si="310"/>
        <v>4</v>
      </c>
      <c r="BC269" s="54"/>
      <c r="BD269" s="54"/>
      <c r="BE269" s="54">
        <f t="shared" si="324"/>
        <v>0</v>
      </c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>
        <f t="shared" si="328"/>
        <v>11194.592499999999</v>
      </c>
      <c r="BW269" s="54">
        <f t="shared" si="329"/>
        <v>31000.409999999996</v>
      </c>
      <c r="BX269" s="54">
        <f t="shared" si="330"/>
        <v>65445.31</v>
      </c>
      <c r="BY269" s="54">
        <f t="shared" si="331"/>
        <v>9</v>
      </c>
      <c r="BZ269" s="54">
        <f t="shared" si="332"/>
        <v>19</v>
      </c>
      <c r="CA269" s="54">
        <v>0</v>
      </c>
      <c r="CB269" s="54">
        <f t="shared" si="333"/>
        <v>8</v>
      </c>
      <c r="CC269" s="54">
        <f t="shared" si="334"/>
        <v>3.25</v>
      </c>
      <c r="CD269" s="54">
        <v>0</v>
      </c>
      <c r="CE269" s="54">
        <v>0</v>
      </c>
      <c r="CF269" s="54">
        <v>2</v>
      </c>
      <c r="CG269" s="54">
        <v>2</v>
      </c>
      <c r="CH269" s="54">
        <v>4</v>
      </c>
      <c r="CI269" s="54">
        <v>3</v>
      </c>
      <c r="CJ269" s="54">
        <v>3</v>
      </c>
      <c r="CK269" s="54">
        <v>2</v>
      </c>
      <c r="CL269" s="54">
        <v>4</v>
      </c>
      <c r="CM269" s="54">
        <v>7</v>
      </c>
      <c r="CN269" s="54">
        <v>4</v>
      </c>
      <c r="CO269" s="54">
        <v>8</v>
      </c>
    </row>
    <row r="270" spans="1:93">
      <c r="A270" s="3" t="str">
        <f t="shared" si="311"/>
        <v>FJQZ052Itovebi 3mg</v>
      </c>
      <c r="B270" s="3" t="s">
        <v>548</v>
      </c>
      <c r="C270" s="3" t="s">
        <v>549</v>
      </c>
      <c r="D270" s="3" t="s">
        <v>7</v>
      </c>
      <c r="E270" s="3" t="s">
        <v>92</v>
      </c>
      <c r="F270" s="3" t="s">
        <v>99</v>
      </c>
      <c r="G270" s="3" t="s">
        <v>100</v>
      </c>
      <c r="H270" s="3" t="s">
        <v>99</v>
      </c>
      <c r="I270" s="3" t="s">
        <v>100</v>
      </c>
      <c r="J270" s="3" t="s">
        <v>562</v>
      </c>
      <c r="K270" s="3" t="s">
        <v>541</v>
      </c>
      <c r="L270" s="3"/>
      <c r="M270" s="3" t="s">
        <v>545</v>
      </c>
      <c r="N270" s="3" t="s">
        <v>13</v>
      </c>
      <c r="O270" s="3" t="s">
        <v>14</v>
      </c>
      <c r="P270" s="3">
        <v>3566.02</v>
      </c>
      <c r="Q270" s="54">
        <v>7.5423782997919166E-8</v>
      </c>
      <c r="R270" s="54">
        <v>8.6118364644595899E-8</v>
      </c>
      <c r="S270" s="54">
        <v>1.7430625086372233E-7</v>
      </c>
      <c r="T270" s="54">
        <v>1.7644957539816278E-7</v>
      </c>
      <c r="U270" s="54">
        <v>2.1451535630448561E-7</v>
      </c>
      <c r="V270" s="54">
        <v>2.7318666979111423E-7</v>
      </c>
      <c r="W270" s="54">
        <v>3.3584839850623739E-7</v>
      </c>
      <c r="X270" s="54">
        <v>6.6415160149376262E-7</v>
      </c>
      <c r="Y270" s="54">
        <v>9.9999999999999995E-7</v>
      </c>
      <c r="Z270" s="54">
        <v>0</v>
      </c>
      <c r="AA270" s="54">
        <v>0</v>
      </c>
      <c r="AB270" s="54">
        <v>0</v>
      </c>
      <c r="AC270" s="54">
        <v>0</v>
      </c>
      <c r="AD270" s="54">
        <v>0</v>
      </c>
      <c r="AE270" s="54">
        <v>0</v>
      </c>
      <c r="AF270" s="54">
        <f t="shared" si="312"/>
        <v>0</v>
      </c>
      <c r="AG270" s="54">
        <f t="shared" si="313"/>
        <v>0</v>
      </c>
      <c r="AH270" s="54">
        <f t="shared" si="314"/>
        <v>0</v>
      </c>
      <c r="AI270" s="54">
        <v>2.6896271864623972E-4</v>
      </c>
      <c r="AJ270" s="54">
        <v>3.0709981068992184E-4</v>
      </c>
      <c r="AK270" s="54">
        <v>6.2157957670505104E-4</v>
      </c>
      <c r="AL270" s="54">
        <v>6.2922271486135634E-4</v>
      </c>
      <c r="AM270" s="54">
        <v>7.6496605088892172E-4</v>
      </c>
      <c r="AN270" s="54">
        <v>9.74189128208509E-4</v>
      </c>
      <c r="AO270" s="54">
        <v>1.1976421060412126E-3</v>
      </c>
      <c r="AP270" s="54">
        <v>2.3683778939587868E-3</v>
      </c>
      <c r="AQ270" s="54">
        <v>3.5660199999999996E-3</v>
      </c>
      <c r="AR270" s="54">
        <f t="shared" si="315"/>
        <v>0</v>
      </c>
      <c r="AS270" s="54">
        <f t="shared" si="316"/>
        <v>0</v>
      </c>
      <c r="AT270" s="54">
        <f t="shared" si="317"/>
        <v>0</v>
      </c>
      <c r="AU270" s="54">
        <f t="shared" si="318"/>
        <v>0</v>
      </c>
      <c r="AV270" s="54">
        <f t="shared" si="319"/>
        <v>0</v>
      </c>
      <c r="AW270" s="54">
        <f t="shared" si="320"/>
        <v>0</v>
      </c>
      <c r="AX270" s="54">
        <f t="shared" si="321"/>
        <v>0</v>
      </c>
      <c r="AY270" s="54">
        <f t="shared" si="322"/>
        <v>0</v>
      </c>
      <c r="AZ270" s="54">
        <f t="shared" si="323"/>
        <v>0</v>
      </c>
      <c r="BA270" s="54">
        <f t="shared" si="309"/>
        <v>1.7644957539816278E-7</v>
      </c>
      <c r="BB270" s="54">
        <f t="shared" si="310"/>
        <v>0</v>
      </c>
      <c r="BC270" s="54"/>
      <c r="BD270" s="54"/>
      <c r="BE270" s="54">
        <f t="shared" si="324"/>
        <v>0</v>
      </c>
      <c r="BF270" s="54"/>
      <c r="BG270" s="54"/>
      <c r="BH270" s="54"/>
      <c r="BI270" s="54"/>
      <c r="BJ270" s="54"/>
      <c r="BK270" s="54"/>
      <c r="BL270" s="54">
        <v>0</v>
      </c>
      <c r="BM270" s="54">
        <v>0</v>
      </c>
      <c r="BN270" s="54">
        <f t="shared" ref="BN270:BN271" si="342">AVERAGE(BP270:BR270)</f>
        <v>0</v>
      </c>
      <c r="BO270" s="54">
        <f t="shared" ref="BO270:BO271" si="343">SUM(BS270:BU270)/1</f>
        <v>0</v>
      </c>
      <c r="BP270" s="54">
        <v>0</v>
      </c>
      <c r="BQ270" s="54">
        <v>0</v>
      </c>
      <c r="BR270" s="54">
        <v>0</v>
      </c>
      <c r="BS270" s="54">
        <v>0</v>
      </c>
      <c r="BT270" s="54">
        <v>0</v>
      </c>
      <c r="BU270" s="54">
        <v>0</v>
      </c>
      <c r="BV270" s="54">
        <f t="shared" si="328"/>
        <v>0</v>
      </c>
      <c r="BW270" s="54">
        <f t="shared" si="329"/>
        <v>0</v>
      </c>
      <c r="BX270" s="54">
        <f t="shared" si="330"/>
        <v>0</v>
      </c>
      <c r="BY270" s="54">
        <f t="shared" si="331"/>
        <v>0</v>
      </c>
      <c r="BZ270" s="54">
        <f t="shared" si="332"/>
        <v>0</v>
      </c>
      <c r="CA270" s="54">
        <v>0</v>
      </c>
      <c r="CB270" s="54">
        <f t="shared" si="333"/>
        <v>0</v>
      </c>
      <c r="CC270" s="54">
        <f t="shared" si="334"/>
        <v>0</v>
      </c>
      <c r="CD270" s="54">
        <v>0</v>
      </c>
      <c r="CE270" s="54">
        <v>0</v>
      </c>
      <c r="CF270" s="54">
        <v>0</v>
      </c>
      <c r="CG270" s="54">
        <v>0</v>
      </c>
      <c r="CH270" s="54">
        <v>0</v>
      </c>
      <c r="CI270" s="54">
        <v>0</v>
      </c>
      <c r="CJ270" s="54">
        <v>0</v>
      </c>
      <c r="CK270" s="54">
        <v>0</v>
      </c>
      <c r="CL270" s="54">
        <v>0</v>
      </c>
      <c r="CM270" s="54">
        <v>0</v>
      </c>
      <c r="CN270" s="54">
        <v>0</v>
      </c>
      <c r="CO270" s="54">
        <v>0</v>
      </c>
    </row>
    <row r="271" spans="1:93">
      <c r="A271" s="3" t="str">
        <f t="shared" si="311"/>
        <v>FJQZ052Itovebi 9mg</v>
      </c>
      <c r="B271" s="3" t="s">
        <v>548</v>
      </c>
      <c r="C271" s="3" t="s">
        <v>549</v>
      </c>
      <c r="D271" s="3" t="s">
        <v>7</v>
      </c>
      <c r="E271" s="3" t="s">
        <v>92</v>
      </c>
      <c r="F271" s="3" t="s">
        <v>99</v>
      </c>
      <c r="G271" s="3" t="s">
        <v>100</v>
      </c>
      <c r="H271" s="3" t="s">
        <v>99</v>
      </c>
      <c r="I271" s="3" t="s">
        <v>100</v>
      </c>
      <c r="J271" s="3" t="s">
        <v>562</v>
      </c>
      <c r="K271" s="3" t="s">
        <v>541</v>
      </c>
      <c r="L271" s="3"/>
      <c r="M271" s="3" t="s">
        <v>545</v>
      </c>
      <c r="N271" s="3" t="s">
        <v>13</v>
      </c>
      <c r="O271" s="3" t="s">
        <v>15</v>
      </c>
      <c r="P271" s="3">
        <v>10698.05</v>
      </c>
      <c r="Q271" s="54"/>
      <c r="R271" s="54"/>
      <c r="S271" s="54"/>
      <c r="T271" s="54"/>
      <c r="U271" s="54"/>
      <c r="V271" s="54"/>
      <c r="W271" s="54">
        <v>0</v>
      </c>
      <c r="X271" s="54">
        <v>0</v>
      </c>
      <c r="Y271" s="54">
        <v>0</v>
      </c>
      <c r="Z271" s="54">
        <v>0</v>
      </c>
      <c r="AA271" s="54">
        <v>0</v>
      </c>
      <c r="AB271" s="54">
        <v>0</v>
      </c>
      <c r="AC271" s="54">
        <v>0</v>
      </c>
      <c r="AD271" s="54">
        <v>0</v>
      </c>
      <c r="AE271" s="54">
        <v>0</v>
      </c>
      <c r="AF271" s="54">
        <f t="shared" si="312"/>
        <v>0</v>
      </c>
      <c r="AG271" s="54">
        <f t="shared" si="313"/>
        <v>0</v>
      </c>
      <c r="AH271" s="54">
        <f t="shared" si="314"/>
        <v>0</v>
      </c>
      <c r="AI271" s="54"/>
      <c r="AJ271" s="54"/>
      <c r="AK271" s="54"/>
      <c r="AL271" s="54"/>
      <c r="AM271" s="54"/>
      <c r="AN271" s="54"/>
      <c r="AO271" s="54">
        <v>0</v>
      </c>
      <c r="AP271" s="54">
        <v>0</v>
      </c>
      <c r="AQ271" s="54">
        <v>0</v>
      </c>
      <c r="AR271" s="54">
        <f t="shared" si="315"/>
        <v>0</v>
      </c>
      <c r="AS271" s="54">
        <f t="shared" si="316"/>
        <v>0</v>
      </c>
      <c r="AT271" s="54">
        <f t="shared" si="317"/>
        <v>0</v>
      </c>
      <c r="AU271" s="54">
        <f t="shared" si="318"/>
        <v>0</v>
      </c>
      <c r="AV271" s="54">
        <f t="shared" si="319"/>
        <v>0</v>
      </c>
      <c r="AW271" s="54">
        <f t="shared" si="320"/>
        <v>0</v>
      </c>
      <c r="AX271" s="54">
        <f t="shared" si="321"/>
        <v>0</v>
      </c>
      <c r="AY271" s="54">
        <f t="shared" si="322"/>
        <v>0</v>
      </c>
      <c r="AZ271" s="54">
        <f t="shared" si="323"/>
        <v>0</v>
      </c>
      <c r="BA271" s="54">
        <f t="shared" si="309"/>
        <v>0</v>
      </c>
      <c r="BB271" s="54">
        <f t="shared" si="310"/>
        <v>0</v>
      </c>
      <c r="BC271" s="54"/>
      <c r="BD271" s="54"/>
      <c r="BE271" s="54">
        <f t="shared" si="324"/>
        <v>0</v>
      </c>
      <c r="BF271" s="54"/>
      <c r="BG271" s="54"/>
      <c r="BH271" s="54"/>
      <c r="BI271" s="54"/>
      <c r="BJ271" s="54"/>
      <c r="BK271" s="54"/>
      <c r="BL271" s="54">
        <v>0</v>
      </c>
      <c r="BM271" s="54">
        <v>0</v>
      </c>
      <c r="BN271" s="54">
        <f t="shared" si="342"/>
        <v>0</v>
      </c>
      <c r="BO271" s="54">
        <f t="shared" si="343"/>
        <v>0</v>
      </c>
      <c r="BP271" s="54">
        <v>0</v>
      </c>
      <c r="BQ271" s="54">
        <v>0</v>
      </c>
      <c r="BR271" s="54">
        <v>0</v>
      </c>
      <c r="BS271" s="54">
        <v>0</v>
      </c>
      <c r="BT271" s="54">
        <v>0</v>
      </c>
      <c r="BU271" s="54">
        <v>0</v>
      </c>
      <c r="BV271" s="54">
        <f t="shared" si="328"/>
        <v>0</v>
      </c>
      <c r="BW271" s="54">
        <f t="shared" si="329"/>
        <v>0</v>
      </c>
      <c r="BX271" s="54">
        <f t="shared" si="330"/>
        <v>0</v>
      </c>
      <c r="BY271" s="54">
        <f t="shared" si="331"/>
        <v>0</v>
      </c>
      <c r="BZ271" s="54">
        <f t="shared" si="332"/>
        <v>0</v>
      </c>
      <c r="CA271" s="54">
        <v>0</v>
      </c>
      <c r="CB271" s="54">
        <f t="shared" si="333"/>
        <v>0</v>
      </c>
      <c r="CC271" s="54">
        <f t="shared" si="334"/>
        <v>0</v>
      </c>
      <c r="CD271" s="54">
        <v>0</v>
      </c>
      <c r="CE271" s="54">
        <v>0</v>
      </c>
      <c r="CF271" s="54">
        <v>0</v>
      </c>
      <c r="CG271" s="54">
        <v>0</v>
      </c>
      <c r="CH271" s="54">
        <v>0</v>
      </c>
      <c r="CI271" s="54">
        <v>0</v>
      </c>
      <c r="CJ271" s="54">
        <v>0</v>
      </c>
      <c r="CK271" s="54">
        <v>0</v>
      </c>
      <c r="CL271" s="54">
        <v>0</v>
      </c>
      <c r="CM271" s="54">
        <v>0</v>
      </c>
      <c r="CN271" s="54">
        <v>0</v>
      </c>
      <c r="CO271" s="54">
        <v>0</v>
      </c>
    </row>
    <row r="272" spans="1:93">
      <c r="A272" s="3" t="str">
        <f t="shared" si="311"/>
        <v>FJQZ052Perjeta</v>
      </c>
      <c r="B272" s="3" t="s">
        <v>548</v>
      </c>
      <c r="C272" s="3" t="s">
        <v>549</v>
      </c>
      <c r="D272" s="3" t="s">
        <v>7</v>
      </c>
      <c r="E272" s="3" t="s">
        <v>92</v>
      </c>
      <c r="F272" s="3" t="s">
        <v>99</v>
      </c>
      <c r="G272" s="3" t="s">
        <v>100</v>
      </c>
      <c r="H272" s="3" t="s">
        <v>99</v>
      </c>
      <c r="I272" s="3" t="s">
        <v>100</v>
      </c>
      <c r="J272" s="3" t="s">
        <v>562</v>
      </c>
      <c r="K272" s="3" t="s">
        <v>541</v>
      </c>
      <c r="L272" s="3"/>
      <c r="M272" s="3" t="s">
        <v>545</v>
      </c>
      <c r="N272" s="3" t="s">
        <v>16</v>
      </c>
      <c r="O272" s="3" t="s">
        <v>16</v>
      </c>
      <c r="P272" s="3">
        <v>3985.87</v>
      </c>
      <c r="Q272" s="54">
        <v>7.8521169153728705</v>
      </c>
      <c r="R272" s="54">
        <v>6.6328011043603299</v>
      </c>
      <c r="S272" s="54">
        <v>10.067204905042981</v>
      </c>
      <c r="T272" s="54">
        <v>6.0833188644465457</v>
      </c>
      <c r="U272" s="54">
        <v>7.3835092244925757</v>
      </c>
      <c r="V272" s="54">
        <v>8.4737360804638726</v>
      </c>
      <c r="W272" s="54">
        <v>24.552122924776182</v>
      </c>
      <c r="X272" s="54">
        <v>21.940564169402993</v>
      </c>
      <c r="Y272" s="54">
        <v>46.492687094179175</v>
      </c>
      <c r="Z272" s="54">
        <v>0</v>
      </c>
      <c r="AA272" s="54">
        <v>15</v>
      </c>
      <c r="AB272" s="54">
        <v>10</v>
      </c>
      <c r="AC272" s="54">
        <v>10</v>
      </c>
      <c r="AD272" s="54">
        <v>0</v>
      </c>
      <c r="AE272" s="54">
        <v>0</v>
      </c>
      <c r="AF272" s="54">
        <f t="shared" si="312"/>
        <v>25</v>
      </c>
      <c r="AG272" s="54">
        <f t="shared" si="313"/>
        <v>10</v>
      </c>
      <c r="AH272" s="54">
        <f t="shared" si="314"/>
        <v>35</v>
      </c>
      <c r="AI272" s="54">
        <v>31297.517249477263</v>
      </c>
      <c r="AJ272" s="54">
        <v>26437.48293783671</v>
      </c>
      <c r="AK272" s="54">
        <v>40126.570014863668</v>
      </c>
      <c r="AL272" s="54">
        <v>24247.318162231553</v>
      </c>
      <c r="AM272" s="54">
        <v>29429.707912628222</v>
      </c>
      <c r="AN272" s="54">
        <v>33775.21043103854</v>
      </c>
      <c r="AO272" s="54">
        <v>97861.570202177638</v>
      </c>
      <c r="AP272" s="54">
        <v>87452.236505898327</v>
      </c>
      <c r="AQ272" s="54">
        <v>185313.80670807598</v>
      </c>
      <c r="AR272" s="54">
        <f t="shared" si="315"/>
        <v>0</v>
      </c>
      <c r="AS272" s="54">
        <f t="shared" si="316"/>
        <v>59788.049999999996</v>
      </c>
      <c r="AT272" s="54">
        <f t="shared" si="317"/>
        <v>39858.699999999997</v>
      </c>
      <c r="AU272" s="54">
        <f t="shared" si="318"/>
        <v>39858.699999999997</v>
      </c>
      <c r="AV272" s="54">
        <f t="shared" si="319"/>
        <v>0</v>
      </c>
      <c r="AW272" s="54">
        <f t="shared" si="320"/>
        <v>0</v>
      </c>
      <c r="AX272" s="54">
        <f t="shared" si="321"/>
        <v>99646.75</v>
      </c>
      <c r="AY272" s="54">
        <f t="shared" si="322"/>
        <v>39858.699999999997</v>
      </c>
      <c r="AZ272" s="54">
        <f t="shared" si="323"/>
        <v>139505.45000000001</v>
      </c>
      <c r="BA272" s="54">
        <f t="shared" si="309"/>
        <v>6.0833188644465457</v>
      </c>
      <c r="BB272" s="54">
        <f t="shared" si="310"/>
        <v>10</v>
      </c>
      <c r="BC272" s="54"/>
      <c r="BD272" s="54"/>
      <c r="BE272" s="54">
        <f t="shared" si="324"/>
        <v>0</v>
      </c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>
        <f t="shared" si="328"/>
        <v>67427.63416666667</v>
      </c>
      <c r="BW272" s="54">
        <f t="shared" si="329"/>
        <v>99646.75</v>
      </c>
      <c r="BX272" s="54">
        <f t="shared" si="330"/>
        <v>115590.23</v>
      </c>
      <c r="BY272" s="54">
        <f t="shared" si="331"/>
        <v>25</v>
      </c>
      <c r="BZ272" s="54">
        <f t="shared" si="332"/>
        <v>29</v>
      </c>
      <c r="CA272" s="54">
        <v>0</v>
      </c>
      <c r="CB272" s="54">
        <f t="shared" si="333"/>
        <v>52</v>
      </c>
      <c r="CC272" s="54">
        <f t="shared" si="334"/>
        <v>16.916666666666668</v>
      </c>
      <c r="CD272" s="54">
        <v>52</v>
      </c>
      <c r="CE272" s="54">
        <v>15</v>
      </c>
      <c r="CF272" s="54">
        <v>32</v>
      </c>
      <c r="CG272" s="54">
        <v>25</v>
      </c>
      <c r="CH272" s="54">
        <v>15</v>
      </c>
      <c r="CI272" s="54">
        <v>10</v>
      </c>
      <c r="CJ272" s="54">
        <v>10</v>
      </c>
      <c r="CK272" s="54">
        <v>5</v>
      </c>
      <c r="CL272" s="54">
        <v>10</v>
      </c>
      <c r="CM272" s="54">
        <v>6</v>
      </c>
      <c r="CN272" s="54">
        <v>13</v>
      </c>
      <c r="CO272" s="54">
        <v>10</v>
      </c>
    </row>
    <row r="273" spans="1:93">
      <c r="A273" s="3" t="str">
        <f t="shared" si="311"/>
        <v>FJQZ052Phesgo 10ml</v>
      </c>
      <c r="B273" s="3" t="s">
        <v>548</v>
      </c>
      <c r="C273" s="3" t="s">
        <v>549</v>
      </c>
      <c r="D273" s="3" t="s">
        <v>7</v>
      </c>
      <c r="E273" s="3" t="s">
        <v>92</v>
      </c>
      <c r="F273" s="3" t="s">
        <v>99</v>
      </c>
      <c r="G273" s="3" t="s">
        <v>100</v>
      </c>
      <c r="H273" s="3" t="s">
        <v>99</v>
      </c>
      <c r="I273" s="3" t="s">
        <v>100</v>
      </c>
      <c r="J273" s="3" t="s">
        <v>562</v>
      </c>
      <c r="K273" s="3" t="s">
        <v>541</v>
      </c>
      <c r="L273" s="3"/>
      <c r="M273" s="3" t="s">
        <v>545</v>
      </c>
      <c r="N273" s="3" t="s">
        <v>17</v>
      </c>
      <c r="O273" s="3" t="s">
        <v>18</v>
      </c>
      <c r="P273" s="3">
        <v>6232.07</v>
      </c>
      <c r="Q273" s="54">
        <v>4.033056674223813</v>
      </c>
      <c r="R273" s="54">
        <v>3.7283966484233968</v>
      </c>
      <c r="S273" s="54">
        <v>5.5271997102230888</v>
      </c>
      <c r="T273" s="54">
        <v>4.8432666208242212</v>
      </c>
      <c r="U273" s="54">
        <v>4.4438379000235875</v>
      </c>
      <c r="V273" s="54">
        <v>4.4270679812293521</v>
      </c>
      <c r="W273" s="54">
        <v>13.288653032870299</v>
      </c>
      <c r="X273" s="54">
        <v>13.714172502077162</v>
      </c>
      <c r="Y273" s="54">
        <v>27.002825534947462</v>
      </c>
      <c r="Z273" s="54">
        <v>2</v>
      </c>
      <c r="AA273" s="54">
        <v>1</v>
      </c>
      <c r="AB273" s="54">
        <v>2</v>
      </c>
      <c r="AC273" s="54">
        <v>2</v>
      </c>
      <c r="AD273" s="54">
        <v>0</v>
      </c>
      <c r="AE273" s="54">
        <v>0</v>
      </c>
      <c r="AF273" s="54">
        <f t="shared" si="312"/>
        <v>5</v>
      </c>
      <c r="AG273" s="54">
        <f t="shared" si="313"/>
        <v>2</v>
      </c>
      <c r="AH273" s="54">
        <f t="shared" si="314"/>
        <v>7</v>
      </c>
      <c r="AI273" s="54">
        <v>25134.291507729999</v>
      </c>
      <c r="AJ273" s="54">
        <v>23235.628900739997</v>
      </c>
      <c r="AK273" s="54">
        <v>34445.895498090002</v>
      </c>
      <c r="AL273" s="54">
        <v>30183.576609640004</v>
      </c>
      <c r="AM273" s="54">
        <v>27694.308861599999</v>
      </c>
      <c r="AN273" s="54">
        <v>27589.797553780008</v>
      </c>
      <c r="AO273" s="54">
        <v>82815.81590655999</v>
      </c>
      <c r="AP273" s="54">
        <v>85467.683025020015</v>
      </c>
      <c r="AQ273" s="54">
        <v>168283.49893157999</v>
      </c>
      <c r="AR273" s="54">
        <f t="shared" si="315"/>
        <v>12464.14</v>
      </c>
      <c r="AS273" s="54">
        <f t="shared" si="316"/>
        <v>6232.07</v>
      </c>
      <c r="AT273" s="54">
        <f t="shared" si="317"/>
        <v>12464.14</v>
      </c>
      <c r="AU273" s="54">
        <f t="shared" si="318"/>
        <v>12464.14</v>
      </c>
      <c r="AV273" s="54">
        <f t="shared" si="319"/>
        <v>0</v>
      </c>
      <c r="AW273" s="54">
        <f t="shared" si="320"/>
        <v>0</v>
      </c>
      <c r="AX273" s="54">
        <f t="shared" si="321"/>
        <v>31160.35</v>
      </c>
      <c r="AY273" s="54">
        <f t="shared" si="322"/>
        <v>12464.14</v>
      </c>
      <c r="AZ273" s="54">
        <f t="shared" si="323"/>
        <v>43624.49</v>
      </c>
      <c r="BA273" s="54">
        <f t="shared" si="309"/>
        <v>4.8432666208242212</v>
      </c>
      <c r="BB273" s="54">
        <f t="shared" si="310"/>
        <v>2</v>
      </c>
      <c r="BC273" s="54">
        <f>SUM(CJ273:CL273)</f>
        <v>6</v>
      </c>
      <c r="BD273" s="54">
        <f>SUM(CM273:CO273)</f>
        <v>3</v>
      </c>
      <c r="BE273" s="54">
        <f t="shared" si="324"/>
        <v>7</v>
      </c>
      <c r="BF273" s="54">
        <f t="shared" ref="BF273:BK273" si="344">Z273</f>
        <v>2</v>
      </c>
      <c r="BG273" s="54">
        <f t="shared" si="344"/>
        <v>1</v>
      </c>
      <c r="BH273" s="54">
        <f t="shared" si="344"/>
        <v>2</v>
      </c>
      <c r="BI273" s="54">
        <f t="shared" si="344"/>
        <v>2</v>
      </c>
      <c r="BJ273" s="54">
        <f t="shared" si="344"/>
        <v>0</v>
      </c>
      <c r="BK273" s="54">
        <f t="shared" si="344"/>
        <v>0</v>
      </c>
      <c r="BL273" s="54">
        <v>0</v>
      </c>
      <c r="BM273" s="54">
        <v>0</v>
      </c>
      <c r="BN273" s="54">
        <f t="shared" ref="BN273:BN274" si="345">AVERAGE(BP273:BR273)</f>
        <v>0</v>
      </c>
      <c r="BO273" s="54">
        <f t="shared" ref="BO273:BO274" si="346">SUM(BS273:BU273)/1</f>
        <v>0</v>
      </c>
      <c r="BP273" s="54">
        <v>0</v>
      </c>
      <c r="BQ273" s="54">
        <v>0</v>
      </c>
      <c r="BR273" s="54">
        <v>0</v>
      </c>
      <c r="BS273" s="54">
        <v>0</v>
      </c>
      <c r="BT273" s="54">
        <v>0</v>
      </c>
      <c r="BU273" s="54">
        <v>0</v>
      </c>
      <c r="BV273" s="54">
        <f t="shared" si="328"/>
        <v>8309.4266666666663</v>
      </c>
      <c r="BW273" s="54">
        <f t="shared" si="329"/>
        <v>37392.42</v>
      </c>
      <c r="BX273" s="54">
        <f t="shared" si="330"/>
        <v>18696.21</v>
      </c>
      <c r="BY273" s="54">
        <f t="shared" si="331"/>
        <v>6</v>
      </c>
      <c r="BZ273" s="54">
        <f t="shared" si="332"/>
        <v>3</v>
      </c>
      <c r="CA273" s="54">
        <v>29.333333333333332</v>
      </c>
      <c r="CB273" s="54">
        <f t="shared" si="333"/>
        <v>2</v>
      </c>
      <c r="CC273" s="54">
        <f t="shared" si="334"/>
        <v>1.3333333333333333</v>
      </c>
      <c r="CD273" s="54">
        <v>2</v>
      </c>
      <c r="CE273" s="54">
        <v>1</v>
      </c>
      <c r="CF273" s="54">
        <v>1</v>
      </c>
      <c r="CG273" s="54">
        <v>1</v>
      </c>
      <c r="CH273" s="54">
        <v>1</v>
      </c>
      <c r="CI273" s="54">
        <v>1</v>
      </c>
      <c r="CJ273" s="54">
        <v>2</v>
      </c>
      <c r="CK273" s="54">
        <v>2</v>
      </c>
      <c r="CL273" s="54">
        <v>2</v>
      </c>
      <c r="CM273" s="54">
        <v>1</v>
      </c>
      <c r="CN273" s="54">
        <v>1</v>
      </c>
      <c r="CO273" s="54">
        <v>1</v>
      </c>
    </row>
    <row r="274" spans="1:93">
      <c r="A274" s="3" t="str">
        <f t="shared" si="311"/>
        <v>FJQZ052Phesgo 15ml</v>
      </c>
      <c r="B274" s="3" t="s">
        <v>548</v>
      </c>
      <c r="C274" s="3" t="s">
        <v>549</v>
      </c>
      <c r="D274" s="3" t="s">
        <v>7</v>
      </c>
      <c r="E274" s="3" t="s">
        <v>92</v>
      </c>
      <c r="F274" s="3" t="s">
        <v>99</v>
      </c>
      <c r="G274" s="3" t="s">
        <v>100</v>
      </c>
      <c r="H274" s="3" t="s">
        <v>99</v>
      </c>
      <c r="I274" s="3" t="s">
        <v>100</v>
      </c>
      <c r="J274" s="3" t="s">
        <v>562</v>
      </c>
      <c r="K274" s="3" t="s">
        <v>541</v>
      </c>
      <c r="L274" s="3"/>
      <c r="M274" s="3" t="s">
        <v>545</v>
      </c>
      <c r="N274" s="3" t="s">
        <v>17</v>
      </c>
      <c r="O274" s="3" t="s">
        <v>19</v>
      </c>
      <c r="P274" s="3">
        <v>8489.27</v>
      </c>
      <c r="Q274" s="54">
        <v>1.1779575864591419E-6</v>
      </c>
      <c r="R274" s="54">
        <v>1.1779575864591419E-6</v>
      </c>
      <c r="S274" s="54">
        <v>1.1779575864591419E-6</v>
      </c>
      <c r="T274" s="54">
        <v>1.1779575864591419E-6</v>
      </c>
      <c r="U274" s="54">
        <v>1.1779575864591419E-6</v>
      </c>
      <c r="V274" s="54">
        <v>1</v>
      </c>
      <c r="W274" s="54">
        <v>3.5338727593774257E-6</v>
      </c>
      <c r="X274" s="54">
        <v>1.0000023559151729</v>
      </c>
      <c r="Y274" s="54">
        <v>1.0000058897879323</v>
      </c>
      <c r="Z274" s="54">
        <v>0</v>
      </c>
      <c r="AA274" s="54">
        <v>0</v>
      </c>
      <c r="AB274" s="54">
        <v>0</v>
      </c>
      <c r="AC274" s="54">
        <v>0</v>
      </c>
      <c r="AD274" s="54">
        <v>0</v>
      </c>
      <c r="AE274" s="54">
        <v>0</v>
      </c>
      <c r="AF274" s="54">
        <f t="shared" si="312"/>
        <v>0</v>
      </c>
      <c r="AG274" s="54">
        <f t="shared" si="313"/>
        <v>0</v>
      </c>
      <c r="AH274" s="54">
        <f t="shared" si="314"/>
        <v>0</v>
      </c>
      <c r="AI274" s="54">
        <v>0.01</v>
      </c>
      <c r="AJ274" s="54">
        <v>0.01</v>
      </c>
      <c r="AK274" s="54">
        <v>0.01</v>
      </c>
      <c r="AL274" s="54">
        <v>0.01</v>
      </c>
      <c r="AM274" s="54">
        <v>0.01</v>
      </c>
      <c r="AN274" s="54">
        <v>8489.27</v>
      </c>
      <c r="AO274" s="54">
        <v>0.03</v>
      </c>
      <c r="AP274" s="54">
        <v>8489.2900000000009</v>
      </c>
      <c r="AQ274" s="54">
        <v>8489.3200000000015</v>
      </c>
      <c r="AR274" s="54">
        <f t="shared" si="315"/>
        <v>0</v>
      </c>
      <c r="AS274" s="54">
        <f t="shared" si="316"/>
        <v>0</v>
      </c>
      <c r="AT274" s="54">
        <f t="shared" si="317"/>
        <v>0</v>
      </c>
      <c r="AU274" s="54">
        <f t="shared" si="318"/>
        <v>0</v>
      </c>
      <c r="AV274" s="54">
        <f t="shared" si="319"/>
        <v>0</v>
      </c>
      <c r="AW274" s="54">
        <f t="shared" si="320"/>
        <v>0</v>
      </c>
      <c r="AX274" s="54">
        <f t="shared" si="321"/>
        <v>0</v>
      </c>
      <c r="AY274" s="54">
        <f t="shared" si="322"/>
        <v>0</v>
      </c>
      <c r="AZ274" s="54">
        <f t="shared" si="323"/>
        <v>0</v>
      </c>
      <c r="BA274" s="54">
        <f t="shared" si="309"/>
        <v>1.1779575864591419E-6</v>
      </c>
      <c r="BB274" s="54">
        <f t="shared" si="310"/>
        <v>0</v>
      </c>
      <c r="BC274" s="54">
        <f>SUM(CJ274:CL274)*2</f>
        <v>0</v>
      </c>
      <c r="BD274" s="54">
        <f>SUM(CM274:CO274)*2</f>
        <v>0</v>
      </c>
      <c r="BE274" s="54">
        <f t="shared" si="324"/>
        <v>0</v>
      </c>
      <c r="BF274" s="54">
        <f t="shared" ref="BF274:BK274" si="347">Z274*2</f>
        <v>0</v>
      </c>
      <c r="BG274" s="54">
        <f t="shared" si="347"/>
        <v>0</v>
      </c>
      <c r="BH274" s="54">
        <f t="shared" si="347"/>
        <v>0</v>
      </c>
      <c r="BI274" s="54">
        <f t="shared" si="347"/>
        <v>0</v>
      </c>
      <c r="BJ274" s="54">
        <f t="shared" si="347"/>
        <v>0</v>
      </c>
      <c r="BK274" s="54">
        <f t="shared" si="347"/>
        <v>0</v>
      </c>
      <c r="BL274" s="54">
        <v>0</v>
      </c>
      <c r="BM274" s="54">
        <v>0</v>
      </c>
      <c r="BN274" s="54">
        <f t="shared" si="345"/>
        <v>0</v>
      </c>
      <c r="BO274" s="54">
        <f t="shared" si="346"/>
        <v>0</v>
      </c>
      <c r="BP274" s="54">
        <v>0</v>
      </c>
      <c r="BQ274" s="54">
        <v>0</v>
      </c>
      <c r="BR274" s="54">
        <v>0</v>
      </c>
      <c r="BS274" s="54">
        <v>0</v>
      </c>
      <c r="BT274" s="54">
        <v>0</v>
      </c>
      <c r="BU274" s="54">
        <v>0</v>
      </c>
      <c r="BV274" s="54">
        <f t="shared" si="328"/>
        <v>0</v>
      </c>
      <c r="BW274" s="54">
        <f t="shared" si="329"/>
        <v>0</v>
      </c>
      <c r="BX274" s="54">
        <f t="shared" si="330"/>
        <v>0</v>
      </c>
      <c r="BY274" s="54">
        <f t="shared" si="331"/>
        <v>0</v>
      </c>
      <c r="BZ274" s="54">
        <f t="shared" si="332"/>
        <v>0</v>
      </c>
      <c r="CA274" s="54">
        <v>0</v>
      </c>
      <c r="CB274" s="54">
        <f t="shared" si="333"/>
        <v>0</v>
      </c>
      <c r="CC274" s="54">
        <f t="shared" si="334"/>
        <v>0</v>
      </c>
      <c r="CD274" s="54">
        <v>0</v>
      </c>
      <c r="CE274" s="54">
        <v>0</v>
      </c>
      <c r="CF274" s="54">
        <v>0</v>
      </c>
      <c r="CG274" s="54">
        <v>0</v>
      </c>
      <c r="CH274" s="54">
        <v>0</v>
      </c>
      <c r="CI274" s="54">
        <v>0</v>
      </c>
      <c r="CJ274" s="54">
        <v>0</v>
      </c>
      <c r="CK274" s="54">
        <v>0</v>
      </c>
      <c r="CL274" s="54">
        <v>0</v>
      </c>
      <c r="CM274" s="54">
        <v>0</v>
      </c>
      <c r="CN274" s="54">
        <v>0</v>
      </c>
      <c r="CO274" s="54">
        <v>0</v>
      </c>
    </row>
    <row r="275" spans="1:93">
      <c r="A275" s="3" t="str">
        <f t="shared" si="311"/>
        <v>FJQZ056Herceptin IV</v>
      </c>
      <c r="B275" s="3" t="s">
        <v>548</v>
      </c>
      <c r="C275" s="3" t="s">
        <v>549</v>
      </c>
      <c r="D275" s="3" t="s">
        <v>7</v>
      </c>
      <c r="E275" s="3" t="s">
        <v>92</v>
      </c>
      <c r="F275" s="3" t="s">
        <v>101</v>
      </c>
      <c r="G275" s="3" t="s">
        <v>102</v>
      </c>
      <c r="H275" s="3" t="s">
        <v>95</v>
      </c>
      <c r="I275" s="3" t="s">
        <v>96</v>
      </c>
      <c r="J275" s="3" t="s">
        <v>562</v>
      </c>
      <c r="K275" s="3" t="s">
        <v>541</v>
      </c>
      <c r="L275" s="3"/>
      <c r="M275" s="3" t="s">
        <v>542</v>
      </c>
      <c r="N275" s="3" t="s">
        <v>11</v>
      </c>
      <c r="O275" s="3" t="s">
        <v>11</v>
      </c>
      <c r="P275" s="3">
        <v>4535.5</v>
      </c>
      <c r="Q275" s="54">
        <v>4.3074769980450744</v>
      </c>
      <c r="R275" s="54">
        <v>3.0858987216991389</v>
      </c>
      <c r="S275" s="54">
        <v>2.8705864496732603</v>
      </c>
      <c r="T275" s="54">
        <v>2.0270384889392754</v>
      </c>
      <c r="U275" s="54">
        <v>1.8469127819328062</v>
      </c>
      <c r="V275" s="54">
        <v>3.2152882879613007</v>
      </c>
      <c r="W275" s="54">
        <v>10.263962169417473</v>
      </c>
      <c r="X275" s="54">
        <v>7.0892395588333823</v>
      </c>
      <c r="Y275" s="54">
        <v>17.353201728250855</v>
      </c>
      <c r="Z275" s="54">
        <v>0</v>
      </c>
      <c r="AA275" s="54">
        <v>0</v>
      </c>
      <c r="AB275" s="54">
        <v>0</v>
      </c>
      <c r="AC275" s="54">
        <v>0</v>
      </c>
      <c r="AD275" s="54">
        <v>0</v>
      </c>
      <c r="AE275" s="54">
        <v>0</v>
      </c>
      <c r="AF275" s="54">
        <f t="shared" si="312"/>
        <v>0</v>
      </c>
      <c r="AG275" s="54">
        <f t="shared" si="313"/>
        <v>0</v>
      </c>
      <c r="AH275" s="54">
        <f t="shared" si="314"/>
        <v>0</v>
      </c>
      <c r="AI275" s="54">
        <v>19536.561924633435</v>
      </c>
      <c r="AJ275" s="54">
        <v>13996.093652266445</v>
      </c>
      <c r="AK275" s="54">
        <v>13019.544842493073</v>
      </c>
      <c r="AL275" s="54">
        <v>9193.6330665840833</v>
      </c>
      <c r="AM275" s="54">
        <v>8376.6729224562423</v>
      </c>
      <c r="AN275" s="54">
        <v>14582.940030048479</v>
      </c>
      <c r="AO275" s="54">
        <v>46552.200419392953</v>
      </c>
      <c r="AP275" s="54">
        <v>32153.246019088801</v>
      </c>
      <c r="AQ275" s="54">
        <v>78705.446438481755</v>
      </c>
      <c r="AR275" s="54">
        <f t="shared" si="315"/>
        <v>0</v>
      </c>
      <c r="AS275" s="54">
        <f t="shared" si="316"/>
        <v>0</v>
      </c>
      <c r="AT275" s="54">
        <f t="shared" si="317"/>
        <v>0</v>
      </c>
      <c r="AU275" s="54">
        <f t="shared" si="318"/>
        <v>0</v>
      </c>
      <c r="AV275" s="54">
        <f t="shared" si="319"/>
        <v>0</v>
      </c>
      <c r="AW275" s="54">
        <f t="shared" si="320"/>
        <v>0</v>
      </c>
      <c r="AX275" s="54">
        <f t="shared" si="321"/>
        <v>0</v>
      </c>
      <c r="AY275" s="54">
        <f t="shared" si="322"/>
        <v>0</v>
      </c>
      <c r="AZ275" s="54">
        <f t="shared" si="323"/>
        <v>0</v>
      </c>
      <c r="BA275" s="54">
        <f t="shared" si="309"/>
        <v>2.0270384889392754</v>
      </c>
      <c r="BB275" s="54">
        <f t="shared" si="310"/>
        <v>0</v>
      </c>
      <c r="BC275" s="54"/>
      <c r="BD275" s="54"/>
      <c r="BE275" s="54">
        <f t="shared" si="324"/>
        <v>0</v>
      </c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>
        <f t="shared" si="328"/>
        <v>12472.625</v>
      </c>
      <c r="BW275" s="54">
        <f t="shared" si="329"/>
        <v>235846</v>
      </c>
      <c r="BX275" s="54">
        <f t="shared" si="330"/>
        <v>-163278</v>
      </c>
      <c r="BY275" s="54">
        <f t="shared" si="331"/>
        <v>52</v>
      </c>
      <c r="BZ275" s="54">
        <f t="shared" si="332"/>
        <v>-36</v>
      </c>
      <c r="CA275" s="54">
        <v>0</v>
      </c>
      <c r="CB275" s="54">
        <f t="shared" si="333"/>
        <v>10</v>
      </c>
      <c r="CC275" s="54">
        <f t="shared" si="334"/>
        <v>2.75</v>
      </c>
      <c r="CD275" s="54">
        <v>10</v>
      </c>
      <c r="CE275" s="54">
        <v>0</v>
      </c>
      <c r="CF275" s="54">
        <v>0</v>
      </c>
      <c r="CG275" s="54">
        <v>0</v>
      </c>
      <c r="CH275" s="54">
        <v>4</v>
      </c>
      <c r="CI275" s="54">
        <v>3</v>
      </c>
      <c r="CJ275" s="54">
        <v>6</v>
      </c>
      <c r="CK275" s="54">
        <v>2</v>
      </c>
      <c r="CL275" s="54">
        <v>44</v>
      </c>
      <c r="CM275" s="54">
        <v>0</v>
      </c>
      <c r="CN275" s="54">
        <v>0</v>
      </c>
      <c r="CO275" s="54">
        <v>-36</v>
      </c>
    </row>
    <row r="276" spans="1:93">
      <c r="A276" s="3" t="str">
        <f t="shared" si="311"/>
        <v>FJQZ056Herceptin SC</v>
      </c>
      <c r="B276" s="3" t="s">
        <v>548</v>
      </c>
      <c r="C276" s="3" t="s">
        <v>549</v>
      </c>
      <c r="D276" s="3" t="s">
        <v>7</v>
      </c>
      <c r="E276" s="3" t="s">
        <v>92</v>
      </c>
      <c r="F276" s="3" t="s">
        <v>101</v>
      </c>
      <c r="G276" s="3" t="s">
        <v>102</v>
      </c>
      <c r="H276" s="3" t="s">
        <v>95</v>
      </c>
      <c r="I276" s="3" t="s">
        <v>96</v>
      </c>
      <c r="J276" s="3" t="s">
        <v>562</v>
      </c>
      <c r="K276" s="3" t="s">
        <v>541</v>
      </c>
      <c r="L276" s="3"/>
      <c r="M276" s="3" t="s">
        <v>542</v>
      </c>
      <c r="N276" s="3" t="s">
        <v>12</v>
      </c>
      <c r="O276" s="3" t="s">
        <v>12</v>
      </c>
      <c r="P276" s="3">
        <v>3444.49</v>
      </c>
      <c r="Q276" s="54">
        <v>3.9163135563043823</v>
      </c>
      <c r="R276" s="54">
        <v>3.6285536095697735</v>
      </c>
      <c r="S276" s="54">
        <v>5.5039030652930627</v>
      </c>
      <c r="T276" s="54">
        <v>5.6335953257433111</v>
      </c>
      <c r="U276" s="54">
        <v>5.0723874152314092</v>
      </c>
      <c r="V276" s="54">
        <v>6.6763445981791563</v>
      </c>
      <c r="W276" s="54">
        <v>13.048770231167218</v>
      </c>
      <c r="X276" s="54">
        <v>17.382327339153875</v>
      </c>
      <c r="Y276" s="54">
        <v>30.431097570321093</v>
      </c>
      <c r="Z276" s="54">
        <v>0</v>
      </c>
      <c r="AA276" s="54">
        <v>0</v>
      </c>
      <c r="AB276" s="54">
        <v>0</v>
      </c>
      <c r="AC276" s="54">
        <v>10</v>
      </c>
      <c r="AD276" s="54">
        <v>0</v>
      </c>
      <c r="AE276" s="54">
        <v>0</v>
      </c>
      <c r="AF276" s="54">
        <f t="shared" si="312"/>
        <v>0</v>
      </c>
      <c r="AG276" s="54">
        <f t="shared" si="313"/>
        <v>10</v>
      </c>
      <c r="AH276" s="54">
        <f t="shared" si="314"/>
        <v>10</v>
      </c>
      <c r="AI276" s="54">
        <v>13489.70288155488</v>
      </c>
      <c r="AJ276" s="54">
        <v>12498.516622626987</v>
      </c>
      <c r="AK276" s="54">
        <v>18958.1390693713</v>
      </c>
      <c r="AL276" s="54">
        <v>19404.862763569578</v>
      </c>
      <c r="AM276" s="54">
        <v>17471.787727890434</v>
      </c>
      <c r="AN276" s="54">
        <v>22996.602204982119</v>
      </c>
      <c r="AO276" s="54">
        <v>44946.358573553167</v>
      </c>
      <c r="AP276" s="54">
        <v>59873.252696442127</v>
      </c>
      <c r="AQ276" s="54">
        <v>104819.61126999529</v>
      </c>
      <c r="AR276" s="54">
        <f t="shared" si="315"/>
        <v>0</v>
      </c>
      <c r="AS276" s="54">
        <f t="shared" si="316"/>
        <v>0</v>
      </c>
      <c r="AT276" s="54">
        <f t="shared" si="317"/>
        <v>0</v>
      </c>
      <c r="AU276" s="54">
        <f t="shared" si="318"/>
        <v>34444.899999999994</v>
      </c>
      <c r="AV276" s="54">
        <f t="shared" si="319"/>
        <v>0</v>
      </c>
      <c r="AW276" s="54">
        <f t="shared" si="320"/>
        <v>0</v>
      </c>
      <c r="AX276" s="54">
        <f t="shared" si="321"/>
        <v>0</v>
      </c>
      <c r="AY276" s="54">
        <f t="shared" si="322"/>
        <v>34444.899999999994</v>
      </c>
      <c r="AZ276" s="54">
        <f t="shared" si="323"/>
        <v>34444.899999999994</v>
      </c>
      <c r="BA276" s="54">
        <f t="shared" si="309"/>
        <v>5.6335953257433111</v>
      </c>
      <c r="BB276" s="54">
        <f t="shared" si="310"/>
        <v>10</v>
      </c>
      <c r="BC276" s="54"/>
      <c r="BD276" s="54"/>
      <c r="BE276" s="54">
        <f t="shared" si="324"/>
        <v>0</v>
      </c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>
        <f t="shared" si="328"/>
        <v>18083.572499999998</v>
      </c>
      <c r="BW276" s="54">
        <f t="shared" si="329"/>
        <v>0</v>
      </c>
      <c r="BX276" s="54">
        <f t="shared" si="330"/>
        <v>0</v>
      </c>
      <c r="BY276" s="54">
        <f t="shared" si="331"/>
        <v>0</v>
      </c>
      <c r="BZ276" s="54">
        <f t="shared" si="332"/>
        <v>0</v>
      </c>
      <c r="CA276" s="54">
        <v>0</v>
      </c>
      <c r="CB276" s="54">
        <f t="shared" si="333"/>
        <v>20</v>
      </c>
      <c r="CC276" s="54">
        <f t="shared" si="334"/>
        <v>5.25</v>
      </c>
      <c r="CD276" s="54">
        <v>16</v>
      </c>
      <c r="CE276" s="54">
        <v>10</v>
      </c>
      <c r="CF276" s="54">
        <v>10</v>
      </c>
      <c r="CG276" s="54">
        <v>20</v>
      </c>
      <c r="CH276" s="54">
        <v>7</v>
      </c>
      <c r="CI276" s="54">
        <v>0</v>
      </c>
      <c r="CJ276" s="54">
        <v>0</v>
      </c>
      <c r="CK276" s="54">
        <v>0</v>
      </c>
      <c r="CL276" s="54">
        <v>0</v>
      </c>
      <c r="CM276" s="54">
        <v>0</v>
      </c>
      <c r="CN276" s="54">
        <v>0</v>
      </c>
      <c r="CO276" s="54">
        <v>0</v>
      </c>
    </row>
    <row r="277" spans="1:93">
      <c r="A277" s="3" t="str">
        <f t="shared" si="311"/>
        <v>FJQZ056Itovebi 3mg</v>
      </c>
      <c r="B277" s="3" t="s">
        <v>548</v>
      </c>
      <c r="C277" s="3" t="s">
        <v>549</v>
      </c>
      <c r="D277" s="3" t="s">
        <v>7</v>
      </c>
      <c r="E277" s="3" t="s">
        <v>92</v>
      </c>
      <c r="F277" s="3" t="s">
        <v>101</v>
      </c>
      <c r="G277" s="3" t="s">
        <v>102</v>
      </c>
      <c r="H277" s="3" t="s">
        <v>95</v>
      </c>
      <c r="I277" s="3" t="s">
        <v>96</v>
      </c>
      <c r="J277" s="3" t="s">
        <v>562</v>
      </c>
      <c r="K277" s="3" t="s">
        <v>541</v>
      </c>
      <c r="L277" s="3"/>
      <c r="M277" s="3" t="s">
        <v>542</v>
      </c>
      <c r="N277" s="3" t="s">
        <v>13</v>
      </c>
      <c r="O277" s="3" t="s">
        <v>14</v>
      </c>
      <c r="P277" s="3">
        <v>3566.02</v>
      </c>
      <c r="Q277" s="54">
        <v>7.5423782997919166E-8</v>
      </c>
      <c r="R277" s="54">
        <v>8.6118364644595899E-8</v>
      </c>
      <c r="S277" s="54">
        <v>1.7430625086372233E-7</v>
      </c>
      <c r="T277" s="54">
        <v>1.7644957539816278E-7</v>
      </c>
      <c r="U277" s="54">
        <v>2.1451535630448561E-7</v>
      </c>
      <c r="V277" s="54">
        <v>2.7318666979111423E-7</v>
      </c>
      <c r="W277" s="54">
        <v>3.3584839850623739E-7</v>
      </c>
      <c r="X277" s="54">
        <v>6.6415160149376262E-7</v>
      </c>
      <c r="Y277" s="54">
        <v>9.9999999999999995E-7</v>
      </c>
      <c r="Z277" s="54">
        <v>3</v>
      </c>
      <c r="AA277" s="54">
        <v>0</v>
      </c>
      <c r="AB277" s="54">
        <v>0</v>
      </c>
      <c r="AC277" s="54">
        <v>0</v>
      </c>
      <c r="AD277" s="54">
        <v>0</v>
      </c>
      <c r="AE277" s="54">
        <v>0</v>
      </c>
      <c r="AF277" s="54">
        <f t="shared" si="312"/>
        <v>3</v>
      </c>
      <c r="AG277" s="54">
        <f t="shared" si="313"/>
        <v>0</v>
      </c>
      <c r="AH277" s="54">
        <f t="shared" si="314"/>
        <v>3</v>
      </c>
      <c r="AI277" s="54">
        <v>2.6896271864623972E-4</v>
      </c>
      <c r="AJ277" s="54">
        <v>3.0709981068992184E-4</v>
      </c>
      <c r="AK277" s="54">
        <v>6.2157957670505104E-4</v>
      </c>
      <c r="AL277" s="54">
        <v>6.2922271486135634E-4</v>
      </c>
      <c r="AM277" s="54">
        <v>7.6496605088892172E-4</v>
      </c>
      <c r="AN277" s="54">
        <v>9.74189128208509E-4</v>
      </c>
      <c r="AO277" s="54">
        <v>1.1976421060412126E-3</v>
      </c>
      <c r="AP277" s="54">
        <v>2.3683778939587868E-3</v>
      </c>
      <c r="AQ277" s="54">
        <v>3.5660199999999996E-3</v>
      </c>
      <c r="AR277" s="54">
        <f t="shared" si="315"/>
        <v>10698.06</v>
      </c>
      <c r="AS277" s="54">
        <f t="shared" si="316"/>
        <v>0</v>
      </c>
      <c r="AT277" s="54">
        <f t="shared" si="317"/>
        <v>0</v>
      </c>
      <c r="AU277" s="54">
        <f t="shared" si="318"/>
        <v>0</v>
      </c>
      <c r="AV277" s="54">
        <f t="shared" si="319"/>
        <v>0</v>
      </c>
      <c r="AW277" s="54">
        <f t="shared" si="320"/>
        <v>0</v>
      </c>
      <c r="AX277" s="54">
        <f t="shared" si="321"/>
        <v>10698.06</v>
      </c>
      <c r="AY277" s="54">
        <f t="shared" si="322"/>
        <v>0</v>
      </c>
      <c r="AZ277" s="54">
        <f t="shared" si="323"/>
        <v>10698.06</v>
      </c>
      <c r="BA277" s="54">
        <f t="shared" si="309"/>
        <v>1.7644957539816278E-7</v>
      </c>
      <c r="BB277" s="54">
        <f t="shared" si="310"/>
        <v>0</v>
      </c>
      <c r="BC277" s="54"/>
      <c r="BD277" s="54"/>
      <c r="BE277" s="54">
        <f t="shared" si="324"/>
        <v>0</v>
      </c>
      <c r="BF277" s="54"/>
      <c r="BG277" s="54"/>
      <c r="BH277" s="54"/>
      <c r="BI277" s="54"/>
      <c r="BJ277" s="54"/>
      <c r="BK277" s="54"/>
      <c r="BL277" s="54">
        <v>0</v>
      </c>
      <c r="BM277" s="54">
        <v>0</v>
      </c>
      <c r="BN277" s="54">
        <f t="shared" ref="BN277:BN278" si="348">AVERAGE(BP277:BR277)</f>
        <v>0</v>
      </c>
      <c r="BO277" s="54">
        <f t="shared" ref="BO277:BO278" si="349">SUM(BS277:BU277)/1</f>
        <v>0</v>
      </c>
      <c r="BP277" s="54">
        <v>0</v>
      </c>
      <c r="BQ277" s="54">
        <v>0</v>
      </c>
      <c r="BR277" s="54">
        <v>0</v>
      </c>
      <c r="BS277" s="54">
        <v>0</v>
      </c>
      <c r="BT277" s="54">
        <v>0</v>
      </c>
      <c r="BU277" s="54">
        <v>0</v>
      </c>
      <c r="BV277" s="54">
        <f t="shared" si="328"/>
        <v>0</v>
      </c>
      <c r="BW277" s="54">
        <f t="shared" si="329"/>
        <v>0</v>
      </c>
      <c r="BX277" s="54">
        <f t="shared" si="330"/>
        <v>0</v>
      </c>
      <c r="BY277" s="54">
        <f t="shared" si="331"/>
        <v>0</v>
      </c>
      <c r="BZ277" s="54">
        <f t="shared" si="332"/>
        <v>0</v>
      </c>
      <c r="CA277" s="54">
        <v>0</v>
      </c>
      <c r="CB277" s="54">
        <f t="shared" si="333"/>
        <v>0</v>
      </c>
      <c r="CC277" s="54">
        <f t="shared" si="334"/>
        <v>0</v>
      </c>
      <c r="CD277" s="54">
        <v>0</v>
      </c>
      <c r="CE277" s="54">
        <v>0</v>
      </c>
      <c r="CF277" s="54">
        <v>0</v>
      </c>
      <c r="CG277" s="54">
        <v>0</v>
      </c>
      <c r="CH277" s="54">
        <v>0</v>
      </c>
      <c r="CI277" s="54">
        <v>0</v>
      </c>
      <c r="CJ277" s="54">
        <v>0</v>
      </c>
      <c r="CK277" s="54">
        <v>0</v>
      </c>
      <c r="CL277" s="54">
        <v>0</v>
      </c>
      <c r="CM277" s="54">
        <v>0</v>
      </c>
      <c r="CN277" s="54">
        <v>0</v>
      </c>
      <c r="CO277" s="54">
        <v>0</v>
      </c>
    </row>
    <row r="278" spans="1:93">
      <c r="A278" s="3" t="str">
        <f t="shared" si="311"/>
        <v>FJQZ056Itovebi 9mg</v>
      </c>
      <c r="B278" s="3" t="s">
        <v>548</v>
      </c>
      <c r="C278" s="3" t="s">
        <v>549</v>
      </c>
      <c r="D278" s="3" t="s">
        <v>7</v>
      </c>
      <c r="E278" s="3" t="s">
        <v>92</v>
      </c>
      <c r="F278" s="3" t="s">
        <v>101</v>
      </c>
      <c r="G278" s="3" t="s">
        <v>102</v>
      </c>
      <c r="H278" s="3" t="s">
        <v>95</v>
      </c>
      <c r="I278" s="3" t="s">
        <v>96</v>
      </c>
      <c r="J278" s="3" t="s">
        <v>562</v>
      </c>
      <c r="K278" s="3" t="s">
        <v>541</v>
      </c>
      <c r="L278" s="3"/>
      <c r="M278" s="3" t="s">
        <v>542</v>
      </c>
      <c r="N278" s="3" t="s">
        <v>13</v>
      </c>
      <c r="O278" s="3" t="s">
        <v>15</v>
      </c>
      <c r="P278" s="3">
        <v>10698.05</v>
      </c>
      <c r="Q278" s="54"/>
      <c r="R278" s="54"/>
      <c r="S278" s="54"/>
      <c r="T278" s="54"/>
      <c r="U278" s="54"/>
      <c r="V278" s="54"/>
      <c r="W278" s="54">
        <v>0</v>
      </c>
      <c r="X278" s="54">
        <v>0</v>
      </c>
      <c r="Y278" s="54">
        <v>0</v>
      </c>
      <c r="Z278" s="54">
        <v>1</v>
      </c>
      <c r="AA278" s="54">
        <v>0</v>
      </c>
      <c r="AB278" s="54">
        <v>0</v>
      </c>
      <c r="AC278" s="54">
        <v>0</v>
      </c>
      <c r="AD278" s="54">
        <v>0</v>
      </c>
      <c r="AE278" s="54">
        <v>0</v>
      </c>
      <c r="AF278" s="54">
        <f t="shared" si="312"/>
        <v>1</v>
      </c>
      <c r="AG278" s="54">
        <f t="shared" si="313"/>
        <v>0</v>
      </c>
      <c r="AH278" s="54">
        <f t="shared" si="314"/>
        <v>1</v>
      </c>
      <c r="AI278" s="54"/>
      <c r="AJ278" s="54"/>
      <c r="AK278" s="54"/>
      <c r="AL278" s="54"/>
      <c r="AM278" s="54"/>
      <c r="AN278" s="54"/>
      <c r="AO278" s="54">
        <v>0</v>
      </c>
      <c r="AP278" s="54">
        <v>0</v>
      </c>
      <c r="AQ278" s="54">
        <v>0</v>
      </c>
      <c r="AR278" s="54">
        <f t="shared" si="315"/>
        <v>10698.05</v>
      </c>
      <c r="AS278" s="54">
        <f t="shared" si="316"/>
        <v>0</v>
      </c>
      <c r="AT278" s="54">
        <f t="shared" si="317"/>
        <v>0</v>
      </c>
      <c r="AU278" s="54">
        <f t="shared" si="318"/>
        <v>0</v>
      </c>
      <c r="AV278" s="54">
        <f t="shared" si="319"/>
        <v>0</v>
      </c>
      <c r="AW278" s="54">
        <f t="shared" si="320"/>
        <v>0</v>
      </c>
      <c r="AX278" s="54">
        <f t="shared" si="321"/>
        <v>10698.05</v>
      </c>
      <c r="AY278" s="54">
        <f t="shared" si="322"/>
        <v>0</v>
      </c>
      <c r="AZ278" s="54">
        <f t="shared" si="323"/>
        <v>10698.05</v>
      </c>
      <c r="BA278" s="54">
        <f t="shared" si="309"/>
        <v>0</v>
      </c>
      <c r="BB278" s="54">
        <f t="shared" si="310"/>
        <v>0</v>
      </c>
      <c r="BC278" s="54"/>
      <c r="BD278" s="54"/>
      <c r="BE278" s="54">
        <f t="shared" si="324"/>
        <v>0</v>
      </c>
      <c r="BF278" s="54"/>
      <c r="BG278" s="54"/>
      <c r="BH278" s="54"/>
      <c r="BI278" s="54"/>
      <c r="BJ278" s="54"/>
      <c r="BK278" s="54"/>
      <c r="BL278" s="54">
        <v>0</v>
      </c>
      <c r="BM278" s="54">
        <v>0</v>
      </c>
      <c r="BN278" s="54">
        <f t="shared" si="348"/>
        <v>0</v>
      </c>
      <c r="BO278" s="54">
        <f t="shared" si="349"/>
        <v>0</v>
      </c>
      <c r="BP278" s="54">
        <v>0</v>
      </c>
      <c r="BQ278" s="54">
        <v>0</v>
      </c>
      <c r="BR278" s="54">
        <v>0</v>
      </c>
      <c r="BS278" s="54">
        <v>0</v>
      </c>
      <c r="BT278" s="54">
        <v>0</v>
      </c>
      <c r="BU278" s="54">
        <v>0</v>
      </c>
      <c r="BV278" s="54">
        <f t="shared" si="328"/>
        <v>0</v>
      </c>
      <c r="BW278" s="54">
        <f t="shared" si="329"/>
        <v>0</v>
      </c>
      <c r="BX278" s="54">
        <f t="shared" si="330"/>
        <v>0</v>
      </c>
      <c r="BY278" s="54">
        <f t="shared" si="331"/>
        <v>0</v>
      </c>
      <c r="BZ278" s="54">
        <f t="shared" si="332"/>
        <v>0</v>
      </c>
      <c r="CA278" s="54">
        <v>0</v>
      </c>
      <c r="CB278" s="54">
        <f t="shared" si="333"/>
        <v>0</v>
      </c>
      <c r="CC278" s="54">
        <f t="shared" si="334"/>
        <v>0</v>
      </c>
      <c r="CD278" s="54">
        <v>0</v>
      </c>
      <c r="CE278" s="54">
        <v>0</v>
      </c>
      <c r="CF278" s="54">
        <v>0</v>
      </c>
      <c r="CG278" s="54">
        <v>0</v>
      </c>
      <c r="CH278" s="54">
        <v>0</v>
      </c>
      <c r="CI278" s="54">
        <v>0</v>
      </c>
      <c r="CJ278" s="54">
        <v>0</v>
      </c>
      <c r="CK278" s="54">
        <v>0</v>
      </c>
      <c r="CL278" s="54">
        <v>0</v>
      </c>
      <c r="CM278" s="54">
        <v>0</v>
      </c>
      <c r="CN278" s="54">
        <v>0</v>
      </c>
      <c r="CO278" s="54">
        <v>0</v>
      </c>
    </row>
    <row r="279" spans="1:93">
      <c r="A279" s="3" t="str">
        <f t="shared" si="311"/>
        <v>FJQZ056Perjeta</v>
      </c>
      <c r="B279" s="3" t="s">
        <v>548</v>
      </c>
      <c r="C279" s="3" t="s">
        <v>549</v>
      </c>
      <c r="D279" s="3" t="s">
        <v>7</v>
      </c>
      <c r="E279" s="3" t="s">
        <v>92</v>
      </c>
      <c r="F279" s="3" t="s">
        <v>101</v>
      </c>
      <c r="G279" s="3" t="s">
        <v>102</v>
      </c>
      <c r="H279" s="3" t="s">
        <v>95</v>
      </c>
      <c r="I279" s="3" t="s">
        <v>96</v>
      </c>
      <c r="J279" s="3" t="s">
        <v>562</v>
      </c>
      <c r="K279" s="3" t="s">
        <v>541</v>
      </c>
      <c r="L279" s="3"/>
      <c r="M279" s="3" t="s">
        <v>542</v>
      </c>
      <c r="N279" s="3" t="s">
        <v>16</v>
      </c>
      <c r="O279" s="3" t="s">
        <v>16</v>
      </c>
      <c r="P279" s="3">
        <v>3985.87</v>
      </c>
      <c r="Q279" s="54">
        <v>3.1501574202334139</v>
      </c>
      <c r="R279" s="54">
        <v>2.6609852911036125</v>
      </c>
      <c r="S279" s="54">
        <v>4.0388191585052855</v>
      </c>
      <c r="T279" s="54">
        <v>2.4405408461206268</v>
      </c>
      <c r="U279" s="54">
        <v>2.9621586919267933</v>
      </c>
      <c r="V279" s="54">
        <v>3.3995421717055887</v>
      </c>
      <c r="W279" s="54">
        <v>9.8499618698423124</v>
      </c>
      <c r="X279" s="54">
        <v>8.8022417097530088</v>
      </c>
      <c r="Y279" s="54">
        <v>18.652203579595323</v>
      </c>
      <c r="Z279" s="54">
        <v>0</v>
      </c>
      <c r="AA279" s="54">
        <v>0</v>
      </c>
      <c r="AB279" s="54">
        <v>0</v>
      </c>
      <c r="AC279" s="54">
        <v>0</v>
      </c>
      <c r="AD279" s="54">
        <v>0</v>
      </c>
      <c r="AE279" s="54">
        <v>0</v>
      </c>
      <c r="AF279" s="54">
        <f t="shared" si="312"/>
        <v>0</v>
      </c>
      <c r="AG279" s="54">
        <f t="shared" si="313"/>
        <v>0</v>
      </c>
      <c r="AH279" s="54">
        <f t="shared" si="314"/>
        <v>0</v>
      </c>
      <c r="AI279" s="54">
        <v>12556.117956585758</v>
      </c>
      <c r="AJ279" s="54">
        <v>10606.341442251156</v>
      </c>
      <c r="AK279" s="54">
        <v>16098.208119311461</v>
      </c>
      <c r="AL279" s="54">
        <v>9727.6785423268248</v>
      </c>
      <c r="AM279" s="54">
        <v>11806.779465390247</v>
      </c>
      <c r="AN279" s="54">
        <v>13550.133155936155</v>
      </c>
      <c r="AO279" s="54">
        <v>39260.667518148373</v>
      </c>
      <c r="AP279" s="54">
        <v>35084.591163653226</v>
      </c>
      <c r="AQ279" s="54">
        <v>74345.258681801599</v>
      </c>
      <c r="AR279" s="54">
        <f t="shared" si="315"/>
        <v>0</v>
      </c>
      <c r="AS279" s="54">
        <f t="shared" si="316"/>
        <v>0</v>
      </c>
      <c r="AT279" s="54">
        <f t="shared" si="317"/>
        <v>0</v>
      </c>
      <c r="AU279" s="54">
        <f t="shared" si="318"/>
        <v>0</v>
      </c>
      <c r="AV279" s="54">
        <f t="shared" si="319"/>
        <v>0</v>
      </c>
      <c r="AW279" s="54">
        <f t="shared" si="320"/>
        <v>0</v>
      </c>
      <c r="AX279" s="54">
        <f t="shared" si="321"/>
        <v>0</v>
      </c>
      <c r="AY279" s="54">
        <f t="shared" si="322"/>
        <v>0</v>
      </c>
      <c r="AZ279" s="54">
        <f t="shared" si="323"/>
        <v>0</v>
      </c>
      <c r="BA279" s="54">
        <f t="shared" si="309"/>
        <v>2.4405408461206268</v>
      </c>
      <c r="BB279" s="54">
        <f t="shared" si="310"/>
        <v>0</v>
      </c>
      <c r="BC279" s="54"/>
      <c r="BD279" s="54"/>
      <c r="BE279" s="54">
        <f t="shared" si="324"/>
        <v>0</v>
      </c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>
        <f t="shared" si="328"/>
        <v>8636.0516666666663</v>
      </c>
      <c r="BW279" s="54">
        <f t="shared" si="329"/>
        <v>143491.32</v>
      </c>
      <c r="BX279" s="54">
        <f t="shared" si="330"/>
        <v>-119576.09999999999</v>
      </c>
      <c r="BY279" s="54">
        <f t="shared" si="331"/>
        <v>36</v>
      </c>
      <c r="BZ279" s="54">
        <f t="shared" si="332"/>
        <v>-30</v>
      </c>
      <c r="CA279" s="54">
        <v>0</v>
      </c>
      <c r="CB279" s="54">
        <f t="shared" si="333"/>
        <v>10</v>
      </c>
      <c r="CC279" s="54">
        <f t="shared" si="334"/>
        <v>2.1666666666666665</v>
      </c>
      <c r="CD279" s="54">
        <v>10</v>
      </c>
      <c r="CE279" s="54">
        <v>0</v>
      </c>
      <c r="CF279" s="54">
        <v>2</v>
      </c>
      <c r="CG279" s="54">
        <v>4</v>
      </c>
      <c r="CH279" s="54">
        <v>4</v>
      </c>
      <c r="CI279" s="54">
        <v>0</v>
      </c>
      <c r="CJ279" s="54">
        <v>6</v>
      </c>
      <c r="CK279" s="54">
        <v>0</v>
      </c>
      <c r="CL279" s="54">
        <v>30</v>
      </c>
      <c r="CM279" s="54">
        <v>0</v>
      </c>
      <c r="CN279" s="54">
        <v>0</v>
      </c>
      <c r="CO279" s="54">
        <v>-30</v>
      </c>
    </row>
    <row r="280" spans="1:93">
      <c r="A280" s="3" t="str">
        <f t="shared" si="311"/>
        <v>FJQZ056Phesgo 10ml</v>
      </c>
      <c r="B280" s="3" t="s">
        <v>548</v>
      </c>
      <c r="C280" s="3" t="s">
        <v>549</v>
      </c>
      <c r="D280" s="3" t="s">
        <v>7</v>
      </c>
      <c r="E280" s="3" t="s">
        <v>92</v>
      </c>
      <c r="F280" s="3" t="s">
        <v>101</v>
      </c>
      <c r="G280" s="3" t="s">
        <v>102</v>
      </c>
      <c r="H280" s="3" t="s">
        <v>95</v>
      </c>
      <c r="I280" s="3" t="s">
        <v>96</v>
      </c>
      <c r="J280" s="3" t="s">
        <v>562</v>
      </c>
      <c r="K280" s="3" t="s">
        <v>541</v>
      </c>
      <c r="L280" s="3"/>
      <c r="M280" s="3" t="s">
        <v>542</v>
      </c>
      <c r="N280" s="3" t="s">
        <v>17</v>
      </c>
      <c r="O280" s="3" t="s">
        <v>18</v>
      </c>
      <c r="P280" s="3">
        <v>6232.07</v>
      </c>
      <c r="Q280" s="54">
        <v>8.2945220801290738</v>
      </c>
      <c r="R280" s="54">
        <v>7.5650467981296741</v>
      </c>
      <c r="S280" s="54">
        <v>11.87208500262834</v>
      </c>
      <c r="T280" s="54">
        <v>10.234481638428322</v>
      </c>
      <c r="U280" s="54">
        <v>9.2780930283292715</v>
      </c>
      <c r="V280" s="54">
        <v>12.49955754092942</v>
      </c>
      <c r="W280" s="54">
        <v>27.731653880887087</v>
      </c>
      <c r="X280" s="54">
        <v>32.012132207687017</v>
      </c>
      <c r="Y280" s="54">
        <v>59.743786088574105</v>
      </c>
      <c r="Z280" s="54">
        <v>14</v>
      </c>
      <c r="AA280" s="54">
        <v>4</v>
      </c>
      <c r="AB280" s="54">
        <v>24</v>
      </c>
      <c r="AC280" s="54">
        <v>0</v>
      </c>
      <c r="AD280" s="54">
        <v>0</v>
      </c>
      <c r="AE280" s="54">
        <v>0</v>
      </c>
      <c r="AF280" s="54">
        <f t="shared" si="312"/>
        <v>42</v>
      </c>
      <c r="AG280" s="54">
        <f t="shared" si="313"/>
        <v>0</v>
      </c>
      <c r="AH280" s="54">
        <f t="shared" si="314"/>
        <v>42</v>
      </c>
      <c r="AI280" s="54">
        <v>51692.042219909992</v>
      </c>
      <c r="AJ280" s="54">
        <v>47145.901199219996</v>
      </c>
      <c r="AK280" s="54">
        <v>73987.664782330001</v>
      </c>
      <c r="AL280" s="54">
        <v>63782.005984399992</v>
      </c>
      <c r="AM280" s="54">
        <v>57821.725219059997</v>
      </c>
      <c r="AN280" s="54">
        <v>77898.117564100001</v>
      </c>
      <c r="AO280" s="54">
        <v>172825.60820145998</v>
      </c>
      <c r="AP280" s="54">
        <v>199501.84876755998</v>
      </c>
      <c r="AQ280" s="54">
        <v>372327.45696901996</v>
      </c>
      <c r="AR280" s="54">
        <f t="shared" si="315"/>
        <v>87248.98</v>
      </c>
      <c r="AS280" s="54">
        <f t="shared" si="316"/>
        <v>24928.28</v>
      </c>
      <c r="AT280" s="54">
        <f t="shared" si="317"/>
        <v>149569.68</v>
      </c>
      <c r="AU280" s="54">
        <f t="shared" si="318"/>
        <v>0</v>
      </c>
      <c r="AV280" s="54">
        <f t="shared" si="319"/>
        <v>0</v>
      </c>
      <c r="AW280" s="54">
        <f t="shared" si="320"/>
        <v>0</v>
      </c>
      <c r="AX280" s="54">
        <f t="shared" si="321"/>
        <v>261746.94</v>
      </c>
      <c r="AY280" s="54">
        <f t="shared" si="322"/>
        <v>0</v>
      </c>
      <c r="AZ280" s="54">
        <f t="shared" si="323"/>
        <v>261746.94</v>
      </c>
      <c r="BA280" s="54">
        <f t="shared" si="309"/>
        <v>10.234481638428322</v>
      </c>
      <c r="BB280" s="54">
        <f t="shared" si="310"/>
        <v>0</v>
      </c>
      <c r="BC280" s="54">
        <f>SUM(CJ280:CL280)</f>
        <v>39</v>
      </c>
      <c r="BD280" s="54">
        <f>SUM(CM280:CO280)</f>
        <v>28</v>
      </c>
      <c r="BE280" s="54">
        <f t="shared" si="324"/>
        <v>42</v>
      </c>
      <c r="BF280" s="54">
        <f t="shared" ref="BF280:BK280" si="350">Z280</f>
        <v>14</v>
      </c>
      <c r="BG280" s="54">
        <f t="shared" si="350"/>
        <v>4</v>
      </c>
      <c r="BH280" s="54">
        <f t="shared" si="350"/>
        <v>24</v>
      </c>
      <c r="BI280" s="54">
        <f t="shared" si="350"/>
        <v>0</v>
      </c>
      <c r="BJ280" s="54">
        <f t="shared" si="350"/>
        <v>0</v>
      </c>
      <c r="BK280" s="54">
        <f t="shared" si="350"/>
        <v>0</v>
      </c>
      <c r="BL280" s="54">
        <v>0.66666666666666663</v>
      </c>
      <c r="BM280" s="54">
        <v>0</v>
      </c>
      <c r="BN280" s="54">
        <f t="shared" ref="BN280:BN281" si="351">AVERAGE(BP280:BR280)</f>
        <v>0</v>
      </c>
      <c r="BO280" s="54">
        <f t="shared" ref="BO280:BO281" si="352">SUM(BS280:BU280)/1</f>
        <v>0</v>
      </c>
      <c r="BP280" s="54">
        <v>0</v>
      </c>
      <c r="BQ280" s="54">
        <v>0</v>
      </c>
      <c r="BR280" s="54">
        <v>0</v>
      </c>
      <c r="BS280" s="54">
        <v>0</v>
      </c>
      <c r="BT280" s="54">
        <v>0</v>
      </c>
      <c r="BU280" s="54">
        <v>0</v>
      </c>
      <c r="BV280" s="54">
        <f t="shared" si="328"/>
        <v>54530.612499999996</v>
      </c>
      <c r="BW280" s="54">
        <f t="shared" si="329"/>
        <v>243050.72999999998</v>
      </c>
      <c r="BX280" s="54">
        <f t="shared" si="330"/>
        <v>174497.96</v>
      </c>
      <c r="BY280" s="54">
        <f t="shared" si="331"/>
        <v>39</v>
      </c>
      <c r="BZ280" s="54">
        <f t="shared" si="332"/>
        <v>28</v>
      </c>
      <c r="CA280" s="54">
        <v>1.6666666666666667</v>
      </c>
      <c r="CB280" s="54">
        <f t="shared" si="333"/>
        <v>30</v>
      </c>
      <c r="CC280" s="54">
        <f t="shared" si="334"/>
        <v>8.75</v>
      </c>
      <c r="CD280" s="54">
        <v>30</v>
      </c>
      <c r="CE280" s="54">
        <v>0</v>
      </c>
      <c r="CF280" s="54">
        <v>0</v>
      </c>
      <c r="CG280" s="54">
        <v>0</v>
      </c>
      <c r="CH280" s="54">
        <v>0</v>
      </c>
      <c r="CI280" s="54">
        <v>8</v>
      </c>
      <c r="CJ280" s="54">
        <v>10</v>
      </c>
      <c r="CK280" s="54">
        <v>9</v>
      </c>
      <c r="CL280" s="54">
        <v>20</v>
      </c>
      <c r="CM280" s="54">
        <v>6</v>
      </c>
      <c r="CN280" s="54">
        <v>9</v>
      </c>
      <c r="CO280" s="54">
        <v>13</v>
      </c>
    </row>
    <row r="281" spans="1:93">
      <c r="A281" s="3" t="str">
        <f t="shared" si="311"/>
        <v>FJQZ056Phesgo 15ml</v>
      </c>
      <c r="B281" s="3" t="s">
        <v>548</v>
      </c>
      <c r="C281" s="3" t="s">
        <v>549</v>
      </c>
      <c r="D281" s="3" t="s">
        <v>7</v>
      </c>
      <c r="E281" s="3" t="s">
        <v>92</v>
      </c>
      <c r="F281" s="3" t="s">
        <v>101</v>
      </c>
      <c r="G281" s="3" t="s">
        <v>102</v>
      </c>
      <c r="H281" s="3" t="s">
        <v>95</v>
      </c>
      <c r="I281" s="3" t="s">
        <v>96</v>
      </c>
      <c r="J281" s="3" t="s">
        <v>562</v>
      </c>
      <c r="K281" s="3" t="s">
        <v>541</v>
      </c>
      <c r="L281" s="3"/>
      <c r="M281" s="3" t="s">
        <v>542</v>
      </c>
      <c r="N281" s="3" t="s">
        <v>17</v>
      </c>
      <c r="O281" s="3" t="s">
        <v>19</v>
      </c>
      <c r="P281" s="3">
        <v>8489.27</v>
      </c>
      <c r="Q281" s="54">
        <v>1</v>
      </c>
      <c r="R281" s="54">
        <v>1</v>
      </c>
      <c r="S281" s="54">
        <v>1</v>
      </c>
      <c r="T281" s="54">
        <v>1</v>
      </c>
      <c r="U281" s="54">
        <v>1</v>
      </c>
      <c r="V281" s="54">
        <v>1</v>
      </c>
      <c r="W281" s="54">
        <v>3</v>
      </c>
      <c r="X281" s="54">
        <v>3</v>
      </c>
      <c r="Y281" s="54">
        <v>6</v>
      </c>
      <c r="Z281" s="54">
        <v>0</v>
      </c>
      <c r="AA281" s="54">
        <v>1</v>
      </c>
      <c r="AB281" s="54">
        <v>0</v>
      </c>
      <c r="AC281" s="54">
        <v>7</v>
      </c>
      <c r="AD281" s="54">
        <v>0</v>
      </c>
      <c r="AE281" s="54">
        <v>0</v>
      </c>
      <c r="AF281" s="54">
        <f t="shared" si="312"/>
        <v>1</v>
      </c>
      <c r="AG281" s="54">
        <f t="shared" si="313"/>
        <v>7</v>
      </c>
      <c r="AH281" s="54">
        <f t="shared" si="314"/>
        <v>8</v>
      </c>
      <c r="AI281" s="54">
        <v>8489.27</v>
      </c>
      <c r="AJ281" s="54">
        <v>8489.27</v>
      </c>
      <c r="AK281" s="54">
        <v>8489.27</v>
      </c>
      <c r="AL281" s="54">
        <v>8489.27</v>
      </c>
      <c r="AM281" s="54">
        <v>8489.27</v>
      </c>
      <c r="AN281" s="54">
        <v>8489.27</v>
      </c>
      <c r="AO281" s="54">
        <v>25467.81</v>
      </c>
      <c r="AP281" s="54">
        <v>25467.81</v>
      </c>
      <c r="AQ281" s="54">
        <v>50935.62</v>
      </c>
      <c r="AR281" s="54">
        <f t="shared" si="315"/>
        <v>0</v>
      </c>
      <c r="AS281" s="54">
        <f t="shared" si="316"/>
        <v>8489.27</v>
      </c>
      <c r="AT281" s="54">
        <f t="shared" si="317"/>
        <v>0</v>
      </c>
      <c r="AU281" s="54">
        <f t="shared" si="318"/>
        <v>59424.89</v>
      </c>
      <c r="AV281" s="54">
        <f t="shared" si="319"/>
        <v>0</v>
      </c>
      <c r="AW281" s="54">
        <f t="shared" si="320"/>
        <v>0</v>
      </c>
      <c r="AX281" s="54">
        <f t="shared" si="321"/>
        <v>8489.27</v>
      </c>
      <c r="AY281" s="54">
        <f t="shared" si="322"/>
        <v>59424.89</v>
      </c>
      <c r="AZ281" s="54">
        <f t="shared" si="323"/>
        <v>67914.16</v>
      </c>
      <c r="BA281" s="54">
        <f t="shared" si="309"/>
        <v>1</v>
      </c>
      <c r="BB281" s="54">
        <f t="shared" si="310"/>
        <v>7</v>
      </c>
      <c r="BC281" s="54">
        <f>SUM(CJ281:CL281)*2</f>
        <v>2</v>
      </c>
      <c r="BD281" s="54">
        <f>SUM(CM281:CO281)*2</f>
        <v>0</v>
      </c>
      <c r="BE281" s="54">
        <f t="shared" si="324"/>
        <v>16</v>
      </c>
      <c r="BF281" s="54">
        <f t="shared" ref="BF281:BK281" si="353">Z281*2</f>
        <v>0</v>
      </c>
      <c r="BG281" s="54">
        <f t="shared" si="353"/>
        <v>2</v>
      </c>
      <c r="BH281" s="54">
        <f t="shared" si="353"/>
        <v>0</v>
      </c>
      <c r="BI281" s="54">
        <f t="shared" si="353"/>
        <v>14</v>
      </c>
      <c r="BJ281" s="54">
        <f t="shared" si="353"/>
        <v>0</v>
      </c>
      <c r="BK281" s="54">
        <f t="shared" si="353"/>
        <v>0</v>
      </c>
      <c r="BL281" s="54">
        <v>0</v>
      </c>
      <c r="BM281" s="54">
        <v>0</v>
      </c>
      <c r="BN281" s="54">
        <f t="shared" si="351"/>
        <v>0.33333333333333331</v>
      </c>
      <c r="BO281" s="54">
        <f t="shared" si="352"/>
        <v>0</v>
      </c>
      <c r="BP281" s="54">
        <v>0</v>
      </c>
      <c r="BQ281" s="54">
        <v>1</v>
      </c>
      <c r="BR281" s="54">
        <v>0</v>
      </c>
      <c r="BS281" s="54">
        <v>0</v>
      </c>
      <c r="BT281" s="54">
        <v>0</v>
      </c>
      <c r="BU281" s="54">
        <v>0</v>
      </c>
      <c r="BV281" s="54">
        <f t="shared" si="328"/>
        <v>4244.6350000000002</v>
      </c>
      <c r="BW281" s="54">
        <f t="shared" si="329"/>
        <v>8489.27</v>
      </c>
      <c r="BX281" s="54">
        <f t="shared" si="330"/>
        <v>0</v>
      </c>
      <c r="BY281" s="54">
        <f t="shared" si="331"/>
        <v>1</v>
      </c>
      <c r="BZ281" s="54">
        <f t="shared" si="332"/>
        <v>0</v>
      </c>
      <c r="CA281" s="54">
        <v>0</v>
      </c>
      <c r="CB281" s="54">
        <f t="shared" si="333"/>
        <v>5</v>
      </c>
      <c r="CC281" s="54">
        <f t="shared" si="334"/>
        <v>0.5</v>
      </c>
      <c r="CD281" s="54">
        <v>5</v>
      </c>
      <c r="CE281" s="54">
        <v>0</v>
      </c>
      <c r="CF281" s="54">
        <v>0</v>
      </c>
      <c r="CG281" s="54">
        <v>0</v>
      </c>
      <c r="CH281" s="54">
        <v>0</v>
      </c>
      <c r="CI281" s="54">
        <v>0</v>
      </c>
      <c r="CJ281" s="54">
        <v>0</v>
      </c>
      <c r="CK281" s="54">
        <v>0</v>
      </c>
      <c r="CL281" s="54">
        <v>1</v>
      </c>
      <c r="CM281" s="54">
        <v>0</v>
      </c>
      <c r="CN281" s="54">
        <v>0</v>
      </c>
      <c r="CO281" s="54">
        <v>0</v>
      </c>
    </row>
    <row r="282" spans="1:93">
      <c r="A282" s="3" t="str">
        <f t="shared" si="311"/>
        <v>FJQZ092Herceptin IV</v>
      </c>
      <c r="B282" s="3" t="s">
        <v>548</v>
      </c>
      <c r="C282" s="3" t="s">
        <v>549</v>
      </c>
      <c r="D282" s="3" t="s">
        <v>7</v>
      </c>
      <c r="E282" s="3" t="s">
        <v>92</v>
      </c>
      <c r="F282" s="3" t="s">
        <v>103</v>
      </c>
      <c r="G282" s="3" t="s">
        <v>104</v>
      </c>
      <c r="H282" s="3" t="s">
        <v>99</v>
      </c>
      <c r="I282" s="3" t="s">
        <v>100</v>
      </c>
      <c r="J282" s="3" t="s">
        <v>562</v>
      </c>
      <c r="K282" s="3" t="s">
        <v>541</v>
      </c>
      <c r="L282" s="3"/>
      <c r="M282" s="3" t="s">
        <v>545</v>
      </c>
      <c r="N282" s="3" t="s">
        <v>11</v>
      </c>
      <c r="O282" s="3" t="s">
        <v>11</v>
      </c>
      <c r="P282" s="3">
        <v>4535.5</v>
      </c>
      <c r="Q282" s="54">
        <v>2.4822376098080742E-7</v>
      </c>
      <c r="R282" s="54">
        <v>1.7782878168674339E-7</v>
      </c>
      <c r="S282" s="54">
        <v>1.6542114214001052E-7</v>
      </c>
      <c r="T282" s="54">
        <v>1.1681063360424579E-7</v>
      </c>
      <c r="U282" s="54">
        <v>1.0643066396940739E-7</v>
      </c>
      <c r="V282" s="54">
        <v>1.8528501761878564E-7</v>
      </c>
      <c r="W282" s="54">
        <v>5.9147368480756133E-7</v>
      </c>
      <c r="X282" s="54">
        <v>4.0852631519243884E-7</v>
      </c>
      <c r="Y282" s="54">
        <v>1.0000000000000002E-6</v>
      </c>
      <c r="Z282" s="54">
        <v>0</v>
      </c>
      <c r="AA282" s="54">
        <v>0</v>
      </c>
      <c r="AB282" s="54">
        <v>0</v>
      </c>
      <c r="AC282" s="54">
        <v>0</v>
      </c>
      <c r="AD282" s="54">
        <v>0</v>
      </c>
      <c r="AE282" s="54">
        <v>0</v>
      </c>
      <c r="AF282" s="54">
        <f t="shared" si="312"/>
        <v>0</v>
      </c>
      <c r="AG282" s="54">
        <f t="shared" si="313"/>
        <v>0</v>
      </c>
      <c r="AH282" s="54">
        <f t="shared" si="314"/>
        <v>0</v>
      </c>
      <c r="AI282" s="54">
        <v>1.1258188679284522E-3</v>
      </c>
      <c r="AJ282" s="54">
        <v>8.0654243934022462E-4</v>
      </c>
      <c r="AK282" s="54">
        <v>7.5026759017601764E-4</v>
      </c>
      <c r="AL282" s="54">
        <v>5.297946287120568E-4</v>
      </c>
      <c r="AM282" s="54">
        <v>4.8271627643324723E-4</v>
      </c>
      <c r="AN282" s="54">
        <v>8.4036019741000226E-4</v>
      </c>
      <c r="AO282" s="54">
        <v>2.6826288974446943E-3</v>
      </c>
      <c r="AP282" s="54">
        <v>1.8528711025553063E-3</v>
      </c>
      <c r="AQ282" s="54">
        <v>4.5355000000000005E-3</v>
      </c>
      <c r="AR282" s="54">
        <f t="shared" si="315"/>
        <v>0</v>
      </c>
      <c r="AS282" s="54">
        <f t="shared" si="316"/>
        <v>0</v>
      </c>
      <c r="AT282" s="54">
        <f t="shared" si="317"/>
        <v>0</v>
      </c>
      <c r="AU282" s="54">
        <f t="shared" si="318"/>
        <v>0</v>
      </c>
      <c r="AV282" s="54">
        <f t="shared" si="319"/>
        <v>0</v>
      </c>
      <c r="AW282" s="54">
        <f t="shared" si="320"/>
        <v>0</v>
      </c>
      <c r="AX282" s="54">
        <f t="shared" si="321"/>
        <v>0</v>
      </c>
      <c r="AY282" s="54">
        <f t="shared" si="322"/>
        <v>0</v>
      </c>
      <c r="AZ282" s="54">
        <f t="shared" si="323"/>
        <v>0</v>
      </c>
      <c r="BA282" s="54">
        <f t="shared" si="309"/>
        <v>1.1681063360424579E-7</v>
      </c>
      <c r="BB282" s="54">
        <f t="shared" si="310"/>
        <v>0</v>
      </c>
      <c r="BC282" s="54"/>
      <c r="BD282" s="54"/>
      <c r="BE282" s="54">
        <f t="shared" si="324"/>
        <v>0</v>
      </c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>
        <f t="shared" si="328"/>
        <v>0</v>
      </c>
      <c r="BW282" s="54">
        <f t="shared" si="329"/>
        <v>0</v>
      </c>
      <c r="BX282" s="54">
        <f t="shared" si="330"/>
        <v>0</v>
      </c>
      <c r="BY282" s="54">
        <f t="shared" si="331"/>
        <v>0</v>
      </c>
      <c r="BZ282" s="54">
        <f t="shared" si="332"/>
        <v>0</v>
      </c>
      <c r="CA282" s="54">
        <v>0</v>
      </c>
      <c r="CB282" s="54">
        <f t="shared" si="333"/>
        <v>0</v>
      </c>
      <c r="CC282" s="54">
        <f t="shared" si="334"/>
        <v>0</v>
      </c>
      <c r="CD282" s="54">
        <v>0</v>
      </c>
      <c r="CE282" s="54">
        <v>0</v>
      </c>
      <c r="CF282" s="54">
        <v>0</v>
      </c>
      <c r="CG282" s="54">
        <v>0</v>
      </c>
      <c r="CH282" s="54">
        <v>0</v>
      </c>
      <c r="CI282" s="54">
        <v>0</v>
      </c>
      <c r="CJ282" s="54">
        <v>0</v>
      </c>
      <c r="CK282" s="54">
        <v>0</v>
      </c>
      <c r="CL282" s="54">
        <v>0</v>
      </c>
      <c r="CM282" s="54">
        <v>0</v>
      </c>
      <c r="CN282" s="54">
        <v>0</v>
      </c>
      <c r="CO282" s="54">
        <v>0</v>
      </c>
    </row>
    <row r="283" spans="1:93">
      <c r="A283" s="3" t="str">
        <f t="shared" si="311"/>
        <v>FJQZ092Herceptin SC</v>
      </c>
      <c r="B283" s="3" t="s">
        <v>548</v>
      </c>
      <c r="C283" s="3" t="s">
        <v>549</v>
      </c>
      <c r="D283" s="3" t="s">
        <v>7</v>
      </c>
      <c r="E283" s="3" t="s">
        <v>92</v>
      </c>
      <c r="F283" s="3" t="s">
        <v>103</v>
      </c>
      <c r="G283" s="3" t="s">
        <v>104</v>
      </c>
      <c r="H283" s="3" t="s">
        <v>99</v>
      </c>
      <c r="I283" s="3" t="s">
        <v>100</v>
      </c>
      <c r="J283" s="3" t="s">
        <v>562</v>
      </c>
      <c r="K283" s="3" t="s">
        <v>541</v>
      </c>
      <c r="L283" s="3"/>
      <c r="M283" s="3" t="s">
        <v>545</v>
      </c>
      <c r="N283" s="3" t="s">
        <v>12</v>
      </c>
      <c r="O283" s="3" t="s">
        <v>12</v>
      </c>
      <c r="P283" s="3">
        <v>3444.49</v>
      </c>
      <c r="Q283" s="54">
        <v>1.2869445629604544E-7</v>
      </c>
      <c r="R283" s="54">
        <v>1.1923834167284972E-7</v>
      </c>
      <c r="S283" s="54">
        <v>1.8086442832285226E-7</v>
      </c>
      <c r="T283" s="54">
        <v>1.8512626147397511E-7</v>
      </c>
      <c r="U283" s="54">
        <v>1.6668434004097236E-7</v>
      </c>
      <c r="V283" s="54">
        <v>2.193921721933052E-7</v>
      </c>
      <c r="W283" s="54">
        <v>4.2879722629174739E-7</v>
      </c>
      <c r="X283" s="54">
        <v>5.7120277370825267E-7</v>
      </c>
      <c r="Y283" s="54">
        <v>1.0000000000000002E-6</v>
      </c>
      <c r="Z283" s="54">
        <v>0</v>
      </c>
      <c r="AA283" s="54">
        <v>0</v>
      </c>
      <c r="AB283" s="54">
        <v>0</v>
      </c>
      <c r="AC283" s="54">
        <v>0</v>
      </c>
      <c r="AD283" s="54">
        <v>0</v>
      </c>
      <c r="AE283" s="54">
        <v>0</v>
      </c>
      <c r="AF283" s="54">
        <f t="shared" si="312"/>
        <v>0</v>
      </c>
      <c r="AG283" s="54">
        <f t="shared" si="313"/>
        <v>0</v>
      </c>
      <c r="AH283" s="54">
        <f t="shared" si="314"/>
        <v>0</v>
      </c>
      <c r="AI283" s="54">
        <v>4.4328676776716558E-4</v>
      </c>
      <c r="AJ283" s="54">
        <v>4.1071527550871412E-4</v>
      </c>
      <c r="AK283" s="54">
        <v>6.2298571471378138E-4</v>
      </c>
      <c r="AL283" s="54">
        <v>6.3766555638449256E-4</v>
      </c>
      <c r="AM283" s="54">
        <v>5.7414254242772885E-4</v>
      </c>
      <c r="AN283" s="54">
        <v>7.5569414319811776E-4</v>
      </c>
      <c r="AO283" s="54">
        <v>1.476987757989661E-3</v>
      </c>
      <c r="AP283" s="54">
        <v>1.9675022420103392E-3</v>
      </c>
      <c r="AQ283" s="54">
        <v>3.4444900000000001E-3</v>
      </c>
      <c r="AR283" s="54">
        <f t="shared" si="315"/>
        <v>0</v>
      </c>
      <c r="AS283" s="54">
        <f t="shared" si="316"/>
        <v>0</v>
      </c>
      <c r="AT283" s="54">
        <f t="shared" si="317"/>
        <v>0</v>
      </c>
      <c r="AU283" s="54">
        <f t="shared" si="318"/>
        <v>0</v>
      </c>
      <c r="AV283" s="54">
        <f t="shared" si="319"/>
        <v>0</v>
      </c>
      <c r="AW283" s="54">
        <f t="shared" si="320"/>
        <v>0</v>
      </c>
      <c r="AX283" s="54">
        <f t="shared" si="321"/>
        <v>0</v>
      </c>
      <c r="AY283" s="54">
        <f t="shared" si="322"/>
        <v>0</v>
      </c>
      <c r="AZ283" s="54">
        <f t="shared" si="323"/>
        <v>0</v>
      </c>
      <c r="BA283" s="54">
        <f t="shared" si="309"/>
        <v>1.8512626147397511E-7</v>
      </c>
      <c r="BB283" s="54">
        <f t="shared" si="310"/>
        <v>0</v>
      </c>
      <c r="BC283" s="54"/>
      <c r="BD283" s="54"/>
      <c r="BE283" s="54">
        <f t="shared" si="324"/>
        <v>0</v>
      </c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>
        <f t="shared" si="328"/>
        <v>0</v>
      </c>
      <c r="BW283" s="54">
        <f t="shared" si="329"/>
        <v>0</v>
      </c>
      <c r="BX283" s="54">
        <f t="shared" si="330"/>
        <v>0</v>
      </c>
      <c r="BY283" s="54">
        <f t="shared" si="331"/>
        <v>0</v>
      </c>
      <c r="BZ283" s="54">
        <f t="shared" si="332"/>
        <v>0</v>
      </c>
      <c r="CA283" s="54">
        <v>0</v>
      </c>
      <c r="CB283" s="54">
        <f t="shared" si="333"/>
        <v>0</v>
      </c>
      <c r="CC283" s="54">
        <f t="shared" si="334"/>
        <v>0</v>
      </c>
      <c r="CD283" s="54">
        <v>0</v>
      </c>
      <c r="CE283" s="54">
        <v>0</v>
      </c>
      <c r="CF283" s="54">
        <v>0</v>
      </c>
      <c r="CG283" s="54">
        <v>0</v>
      </c>
      <c r="CH283" s="54">
        <v>0</v>
      </c>
      <c r="CI283" s="54">
        <v>0</v>
      </c>
      <c r="CJ283" s="54">
        <v>0</v>
      </c>
      <c r="CK283" s="54">
        <v>0</v>
      </c>
      <c r="CL283" s="54">
        <v>0</v>
      </c>
      <c r="CM283" s="54">
        <v>0</v>
      </c>
      <c r="CN283" s="54">
        <v>0</v>
      </c>
      <c r="CO283" s="54">
        <v>0</v>
      </c>
    </row>
    <row r="284" spans="1:93">
      <c r="A284" s="3" t="str">
        <f t="shared" si="311"/>
        <v>FJQZ092Itovebi 3mg</v>
      </c>
      <c r="B284" s="3" t="s">
        <v>548</v>
      </c>
      <c r="C284" s="3" t="s">
        <v>549</v>
      </c>
      <c r="D284" s="3" t="s">
        <v>7</v>
      </c>
      <c r="E284" s="3" t="s">
        <v>92</v>
      </c>
      <c r="F284" s="3" t="s">
        <v>103</v>
      </c>
      <c r="G284" s="3" t="s">
        <v>104</v>
      </c>
      <c r="H284" s="3" t="s">
        <v>99</v>
      </c>
      <c r="I284" s="3" t="s">
        <v>100</v>
      </c>
      <c r="J284" s="3" t="s">
        <v>562</v>
      </c>
      <c r="K284" s="3" t="s">
        <v>541</v>
      </c>
      <c r="L284" s="3"/>
      <c r="M284" s="3" t="s">
        <v>545</v>
      </c>
      <c r="N284" s="3" t="s">
        <v>13</v>
      </c>
      <c r="O284" s="3" t="s">
        <v>14</v>
      </c>
      <c r="P284" s="3">
        <v>3566.02</v>
      </c>
      <c r="Q284" s="54">
        <v>7.5423782997919166E-8</v>
      </c>
      <c r="R284" s="54">
        <v>8.6118364644595899E-8</v>
      </c>
      <c r="S284" s="54">
        <v>1.7430625086372233E-7</v>
      </c>
      <c r="T284" s="54">
        <v>1.7644957539816278E-7</v>
      </c>
      <c r="U284" s="54">
        <v>2.1451535630448561E-7</v>
      </c>
      <c r="V284" s="54">
        <v>2.7318666979111423E-7</v>
      </c>
      <c r="W284" s="54">
        <v>3.3584839850623739E-7</v>
      </c>
      <c r="X284" s="54">
        <v>6.6415160149376262E-7</v>
      </c>
      <c r="Y284" s="54">
        <v>9.9999999999999995E-7</v>
      </c>
      <c r="Z284" s="54">
        <v>0</v>
      </c>
      <c r="AA284" s="54">
        <v>0</v>
      </c>
      <c r="AB284" s="54">
        <v>0</v>
      </c>
      <c r="AC284" s="54">
        <v>0</v>
      </c>
      <c r="AD284" s="54">
        <v>0</v>
      </c>
      <c r="AE284" s="54">
        <v>0</v>
      </c>
      <c r="AF284" s="54">
        <f t="shared" si="312"/>
        <v>0</v>
      </c>
      <c r="AG284" s="54">
        <f t="shared" si="313"/>
        <v>0</v>
      </c>
      <c r="AH284" s="54">
        <f t="shared" si="314"/>
        <v>0</v>
      </c>
      <c r="AI284" s="54">
        <v>2.6896271864623972E-4</v>
      </c>
      <c r="AJ284" s="54">
        <v>3.0709981068992184E-4</v>
      </c>
      <c r="AK284" s="54">
        <v>6.2157957670505104E-4</v>
      </c>
      <c r="AL284" s="54">
        <v>6.2922271486135634E-4</v>
      </c>
      <c r="AM284" s="54">
        <v>7.6496605088892172E-4</v>
      </c>
      <c r="AN284" s="54">
        <v>9.74189128208509E-4</v>
      </c>
      <c r="AO284" s="54">
        <v>1.1976421060412126E-3</v>
      </c>
      <c r="AP284" s="54">
        <v>2.3683778939587868E-3</v>
      </c>
      <c r="AQ284" s="54">
        <v>3.5660199999999996E-3</v>
      </c>
      <c r="AR284" s="54">
        <f t="shared" si="315"/>
        <v>0</v>
      </c>
      <c r="AS284" s="54">
        <f t="shared" si="316"/>
        <v>0</v>
      </c>
      <c r="AT284" s="54">
        <f t="shared" si="317"/>
        <v>0</v>
      </c>
      <c r="AU284" s="54">
        <f t="shared" si="318"/>
        <v>0</v>
      </c>
      <c r="AV284" s="54">
        <f t="shared" si="319"/>
        <v>0</v>
      </c>
      <c r="AW284" s="54">
        <f t="shared" si="320"/>
        <v>0</v>
      </c>
      <c r="AX284" s="54">
        <f t="shared" si="321"/>
        <v>0</v>
      </c>
      <c r="AY284" s="54">
        <f t="shared" si="322"/>
        <v>0</v>
      </c>
      <c r="AZ284" s="54">
        <f t="shared" si="323"/>
        <v>0</v>
      </c>
      <c r="BA284" s="54">
        <f t="shared" si="309"/>
        <v>1.7644957539816278E-7</v>
      </c>
      <c r="BB284" s="54">
        <f t="shared" si="310"/>
        <v>0</v>
      </c>
      <c r="BC284" s="54"/>
      <c r="BD284" s="54"/>
      <c r="BE284" s="54">
        <f t="shared" si="324"/>
        <v>0</v>
      </c>
      <c r="BF284" s="54"/>
      <c r="BG284" s="54"/>
      <c r="BH284" s="54"/>
      <c r="BI284" s="54"/>
      <c r="BJ284" s="54"/>
      <c r="BK284" s="54"/>
      <c r="BL284" s="54">
        <v>0</v>
      </c>
      <c r="BM284" s="54">
        <v>0</v>
      </c>
      <c r="BN284" s="54">
        <f t="shared" ref="BN284:BN285" si="354">AVERAGE(BP284:BR284)</f>
        <v>0</v>
      </c>
      <c r="BO284" s="54">
        <f t="shared" ref="BO284:BO285" si="355">SUM(BS284:BU284)/1</f>
        <v>0</v>
      </c>
      <c r="BP284" s="54">
        <v>0</v>
      </c>
      <c r="BQ284" s="54">
        <v>0</v>
      </c>
      <c r="BR284" s="54">
        <v>0</v>
      </c>
      <c r="BS284" s="54">
        <v>0</v>
      </c>
      <c r="BT284" s="54">
        <v>0</v>
      </c>
      <c r="BU284" s="54">
        <v>0</v>
      </c>
      <c r="BV284" s="54">
        <f t="shared" si="328"/>
        <v>0</v>
      </c>
      <c r="BW284" s="54">
        <f t="shared" si="329"/>
        <v>0</v>
      </c>
      <c r="BX284" s="54">
        <f t="shared" si="330"/>
        <v>0</v>
      </c>
      <c r="BY284" s="54">
        <f t="shared" si="331"/>
        <v>0</v>
      </c>
      <c r="BZ284" s="54">
        <f t="shared" si="332"/>
        <v>0</v>
      </c>
      <c r="CA284" s="54">
        <v>0</v>
      </c>
      <c r="CB284" s="54">
        <f t="shared" si="333"/>
        <v>0</v>
      </c>
      <c r="CC284" s="54">
        <f t="shared" si="334"/>
        <v>0</v>
      </c>
      <c r="CD284" s="54">
        <v>0</v>
      </c>
      <c r="CE284" s="54">
        <v>0</v>
      </c>
      <c r="CF284" s="54">
        <v>0</v>
      </c>
      <c r="CG284" s="54">
        <v>0</v>
      </c>
      <c r="CH284" s="54">
        <v>0</v>
      </c>
      <c r="CI284" s="54">
        <v>0</v>
      </c>
      <c r="CJ284" s="54">
        <v>0</v>
      </c>
      <c r="CK284" s="54">
        <v>0</v>
      </c>
      <c r="CL284" s="54">
        <v>0</v>
      </c>
      <c r="CM284" s="54">
        <v>0</v>
      </c>
      <c r="CN284" s="54">
        <v>0</v>
      </c>
      <c r="CO284" s="54">
        <v>0</v>
      </c>
    </row>
    <row r="285" spans="1:93">
      <c r="A285" s="3" t="str">
        <f t="shared" si="311"/>
        <v>FJQZ092Itovebi 9mg</v>
      </c>
      <c r="B285" s="3" t="s">
        <v>548</v>
      </c>
      <c r="C285" s="3" t="s">
        <v>549</v>
      </c>
      <c r="D285" s="3" t="s">
        <v>7</v>
      </c>
      <c r="E285" s="3" t="s">
        <v>92</v>
      </c>
      <c r="F285" s="3" t="s">
        <v>103</v>
      </c>
      <c r="G285" s="3" t="s">
        <v>104</v>
      </c>
      <c r="H285" s="3" t="s">
        <v>99</v>
      </c>
      <c r="I285" s="3" t="s">
        <v>100</v>
      </c>
      <c r="J285" s="3" t="s">
        <v>562</v>
      </c>
      <c r="K285" s="3" t="s">
        <v>541</v>
      </c>
      <c r="L285" s="3"/>
      <c r="M285" s="3" t="s">
        <v>545</v>
      </c>
      <c r="N285" s="3" t="s">
        <v>13</v>
      </c>
      <c r="O285" s="3" t="s">
        <v>15</v>
      </c>
      <c r="P285" s="3">
        <v>10698.05</v>
      </c>
      <c r="Q285" s="54"/>
      <c r="R285" s="54"/>
      <c r="S285" s="54"/>
      <c r="T285" s="54"/>
      <c r="U285" s="54"/>
      <c r="V285" s="54"/>
      <c r="W285" s="54">
        <v>0</v>
      </c>
      <c r="X285" s="54">
        <v>0</v>
      </c>
      <c r="Y285" s="54">
        <v>0</v>
      </c>
      <c r="Z285" s="54">
        <v>0</v>
      </c>
      <c r="AA285" s="54">
        <v>0</v>
      </c>
      <c r="AB285" s="54">
        <v>0</v>
      </c>
      <c r="AC285" s="54">
        <v>0</v>
      </c>
      <c r="AD285" s="54">
        <v>0</v>
      </c>
      <c r="AE285" s="54">
        <v>0</v>
      </c>
      <c r="AF285" s="54">
        <f t="shared" si="312"/>
        <v>0</v>
      </c>
      <c r="AG285" s="54">
        <f t="shared" si="313"/>
        <v>0</v>
      </c>
      <c r="AH285" s="54">
        <f t="shared" si="314"/>
        <v>0</v>
      </c>
      <c r="AI285" s="54"/>
      <c r="AJ285" s="54"/>
      <c r="AK285" s="54"/>
      <c r="AL285" s="54"/>
      <c r="AM285" s="54"/>
      <c r="AN285" s="54"/>
      <c r="AO285" s="54">
        <v>0</v>
      </c>
      <c r="AP285" s="54">
        <v>0</v>
      </c>
      <c r="AQ285" s="54">
        <v>0</v>
      </c>
      <c r="AR285" s="54">
        <f t="shared" si="315"/>
        <v>0</v>
      </c>
      <c r="AS285" s="54">
        <f t="shared" si="316"/>
        <v>0</v>
      </c>
      <c r="AT285" s="54">
        <f t="shared" si="317"/>
        <v>0</v>
      </c>
      <c r="AU285" s="54">
        <f t="shared" si="318"/>
        <v>0</v>
      </c>
      <c r="AV285" s="54">
        <f t="shared" si="319"/>
        <v>0</v>
      </c>
      <c r="AW285" s="54">
        <f t="shared" si="320"/>
        <v>0</v>
      </c>
      <c r="AX285" s="54">
        <f t="shared" si="321"/>
        <v>0</v>
      </c>
      <c r="AY285" s="54">
        <f t="shared" si="322"/>
        <v>0</v>
      </c>
      <c r="AZ285" s="54">
        <f t="shared" si="323"/>
        <v>0</v>
      </c>
      <c r="BA285" s="54">
        <f t="shared" si="309"/>
        <v>0</v>
      </c>
      <c r="BB285" s="54">
        <f t="shared" si="310"/>
        <v>0</v>
      </c>
      <c r="BC285" s="54"/>
      <c r="BD285" s="54"/>
      <c r="BE285" s="54">
        <f t="shared" si="324"/>
        <v>0</v>
      </c>
      <c r="BF285" s="54"/>
      <c r="BG285" s="54"/>
      <c r="BH285" s="54"/>
      <c r="BI285" s="54"/>
      <c r="BJ285" s="54"/>
      <c r="BK285" s="54"/>
      <c r="BL285" s="54">
        <v>0</v>
      </c>
      <c r="BM285" s="54">
        <v>0</v>
      </c>
      <c r="BN285" s="54">
        <f t="shared" si="354"/>
        <v>0</v>
      </c>
      <c r="BO285" s="54">
        <f t="shared" si="355"/>
        <v>0</v>
      </c>
      <c r="BP285" s="54">
        <v>0</v>
      </c>
      <c r="BQ285" s="54">
        <v>0</v>
      </c>
      <c r="BR285" s="54">
        <v>0</v>
      </c>
      <c r="BS285" s="54">
        <v>0</v>
      </c>
      <c r="BT285" s="54">
        <v>0</v>
      </c>
      <c r="BU285" s="54">
        <v>0</v>
      </c>
      <c r="BV285" s="54">
        <f t="shared" si="328"/>
        <v>0</v>
      </c>
      <c r="BW285" s="54">
        <f t="shared" si="329"/>
        <v>0</v>
      </c>
      <c r="BX285" s="54">
        <f t="shared" si="330"/>
        <v>0</v>
      </c>
      <c r="BY285" s="54">
        <f t="shared" si="331"/>
        <v>0</v>
      </c>
      <c r="BZ285" s="54">
        <f t="shared" si="332"/>
        <v>0</v>
      </c>
      <c r="CA285" s="54">
        <v>0</v>
      </c>
      <c r="CB285" s="54">
        <f t="shared" si="333"/>
        <v>0</v>
      </c>
      <c r="CC285" s="54">
        <f t="shared" si="334"/>
        <v>0</v>
      </c>
      <c r="CD285" s="54">
        <v>0</v>
      </c>
      <c r="CE285" s="54">
        <v>0</v>
      </c>
      <c r="CF285" s="54">
        <v>0</v>
      </c>
      <c r="CG285" s="54">
        <v>0</v>
      </c>
      <c r="CH285" s="54">
        <v>0</v>
      </c>
      <c r="CI285" s="54">
        <v>0</v>
      </c>
      <c r="CJ285" s="54">
        <v>0</v>
      </c>
      <c r="CK285" s="54">
        <v>0</v>
      </c>
      <c r="CL285" s="54">
        <v>0</v>
      </c>
      <c r="CM285" s="54">
        <v>0</v>
      </c>
      <c r="CN285" s="54">
        <v>0</v>
      </c>
      <c r="CO285" s="54">
        <v>0</v>
      </c>
    </row>
    <row r="286" spans="1:93">
      <c r="A286" s="3" t="str">
        <f t="shared" si="311"/>
        <v>FJQZ092Perjeta</v>
      </c>
      <c r="B286" s="3" t="s">
        <v>548</v>
      </c>
      <c r="C286" s="3" t="s">
        <v>549</v>
      </c>
      <c r="D286" s="3" t="s">
        <v>7</v>
      </c>
      <c r="E286" s="3" t="s">
        <v>92</v>
      </c>
      <c r="F286" s="3" t="s">
        <v>103</v>
      </c>
      <c r="G286" s="3" t="s">
        <v>104</v>
      </c>
      <c r="H286" s="3" t="s">
        <v>99</v>
      </c>
      <c r="I286" s="3" t="s">
        <v>100</v>
      </c>
      <c r="J286" s="3" t="s">
        <v>562</v>
      </c>
      <c r="K286" s="3" t="s">
        <v>541</v>
      </c>
      <c r="L286" s="3"/>
      <c r="M286" s="3" t="s">
        <v>545</v>
      </c>
      <c r="N286" s="3" t="s">
        <v>16</v>
      </c>
      <c r="O286" s="3" t="s">
        <v>16</v>
      </c>
      <c r="P286" s="3">
        <v>3985.87</v>
      </c>
      <c r="Q286" s="54">
        <v>1.6888929003967906E-7</v>
      </c>
      <c r="R286" s="54">
        <v>1.4266332016741506E-7</v>
      </c>
      <c r="S286" s="54">
        <v>2.1653308367937681E-7</v>
      </c>
      <c r="T286" s="54">
        <v>1.3084463911762523E-7</v>
      </c>
      <c r="U286" s="54">
        <v>1.5881012017085546E-7</v>
      </c>
      <c r="V286" s="54">
        <v>1.8225954682504841E-7</v>
      </c>
      <c r="W286" s="54">
        <v>5.2808569388647097E-7</v>
      </c>
      <c r="X286" s="54">
        <v>4.7191430611352909E-7</v>
      </c>
      <c r="Y286" s="54">
        <v>1.0000000000000002E-6</v>
      </c>
      <c r="Z286" s="54">
        <v>0</v>
      </c>
      <c r="AA286" s="54">
        <v>0</v>
      </c>
      <c r="AB286" s="54">
        <v>0</v>
      </c>
      <c r="AC286" s="54">
        <v>0</v>
      </c>
      <c r="AD286" s="54">
        <v>0</v>
      </c>
      <c r="AE286" s="54">
        <v>0</v>
      </c>
      <c r="AF286" s="54">
        <f t="shared" si="312"/>
        <v>0</v>
      </c>
      <c r="AG286" s="54">
        <f t="shared" si="313"/>
        <v>0</v>
      </c>
      <c r="AH286" s="54">
        <f t="shared" si="314"/>
        <v>0</v>
      </c>
      <c r="AI286" s="54">
        <v>6.7317075449045553E-4</v>
      </c>
      <c r="AJ286" s="54">
        <v>5.6863744795569466E-4</v>
      </c>
      <c r="AK286" s="54">
        <v>8.6307272224511765E-4</v>
      </c>
      <c r="AL286" s="54">
        <v>5.2152972171976887E-4</v>
      </c>
      <c r="AM286" s="54">
        <v>6.3299649368540769E-4</v>
      </c>
      <c r="AN286" s="54">
        <v>7.2646285990355568E-4</v>
      </c>
      <c r="AO286" s="54">
        <v>2.1048809246912679E-3</v>
      </c>
      <c r="AP286" s="54">
        <v>1.8809890753087324E-3</v>
      </c>
      <c r="AQ286" s="54">
        <v>3.9858700000000007E-3</v>
      </c>
      <c r="AR286" s="54">
        <f t="shared" si="315"/>
        <v>0</v>
      </c>
      <c r="AS286" s="54">
        <f t="shared" si="316"/>
        <v>0</v>
      </c>
      <c r="AT286" s="54">
        <f t="shared" si="317"/>
        <v>0</v>
      </c>
      <c r="AU286" s="54">
        <f t="shared" si="318"/>
        <v>0</v>
      </c>
      <c r="AV286" s="54">
        <f t="shared" si="319"/>
        <v>0</v>
      </c>
      <c r="AW286" s="54">
        <f t="shared" si="320"/>
        <v>0</v>
      </c>
      <c r="AX286" s="54">
        <f t="shared" si="321"/>
        <v>0</v>
      </c>
      <c r="AY286" s="54">
        <f t="shared" si="322"/>
        <v>0</v>
      </c>
      <c r="AZ286" s="54">
        <f t="shared" si="323"/>
        <v>0</v>
      </c>
      <c r="BA286" s="54">
        <f t="shared" si="309"/>
        <v>1.3084463911762523E-7</v>
      </c>
      <c r="BB286" s="54">
        <f t="shared" si="310"/>
        <v>0</v>
      </c>
      <c r="BC286" s="54"/>
      <c r="BD286" s="54"/>
      <c r="BE286" s="54">
        <f t="shared" si="324"/>
        <v>0</v>
      </c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>
        <f t="shared" si="328"/>
        <v>0</v>
      </c>
      <c r="BW286" s="54">
        <f t="shared" si="329"/>
        <v>0</v>
      </c>
      <c r="BX286" s="54">
        <f t="shared" si="330"/>
        <v>0</v>
      </c>
      <c r="BY286" s="54">
        <f t="shared" si="331"/>
        <v>0</v>
      </c>
      <c r="BZ286" s="54">
        <f t="shared" si="332"/>
        <v>0</v>
      </c>
      <c r="CA286" s="54">
        <v>0</v>
      </c>
      <c r="CB286" s="54">
        <f t="shared" si="333"/>
        <v>0</v>
      </c>
      <c r="CC286" s="54">
        <f t="shared" si="334"/>
        <v>0</v>
      </c>
      <c r="CD286" s="54">
        <v>0</v>
      </c>
      <c r="CE286" s="54">
        <v>0</v>
      </c>
      <c r="CF286" s="54">
        <v>0</v>
      </c>
      <c r="CG286" s="54">
        <v>0</v>
      </c>
      <c r="CH286" s="54">
        <v>0</v>
      </c>
      <c r="CI286" s="54">
        <v>0</v>
      </c>
      <c r="CJ286" s="54">
        <v>0</v>
      </c>
      <c r="CK286" s="54">
        <v>0</v>
      </c>
      <c r="CL286" s="54">
        <v>0</v>
      </c>
      <c r="CM286" s="54">
        <v>0</v>
      </c>
      <c r="CN286" s="54">
        <v>0</v>
      </c>
      <c r="CO286" s="54">
        <v>0</v>
      </c>
    </row>
    <row r="287" spans="1:93">
      <c r="A287" s="3" t="str">
        <f t="shared" si="311"/>
        <v>FJQZ092Phesgo 10ml</v>
      </c>
      <c r="B287" s="3" t="s">
        <v>548</v>
      </c>
      <c r="C287" s="3" t="s">
        <v>549</v>
      </c>
      <c r="D287" s="3" t="s">
        <v>7</v>
      </c>
      <c r="E287" s="3" t="s">
        <v>92</v>
      </c>
      <c r="F287" s="3" t="s">
        <v>103</v>
      </c>
      <c r="G287" s="3" t="s">
        <v>104</v>
      </c>
      <c r="H287" s="3" t="s">
        <v>99</v>
      </c>
      <c r="I287" s="3" t="s">
        <v>100</v>
      </c>
      <c r="J287" s="3" t="s">
        <v>562</v>
      </c>
      <c r="K287" s="3" t="s">
        <v>541</v>
      </c>
      <c r="L287" s="3"/>
      <c r="M287" s="3" t="s">
        <v>545</v>
      </c>
      <c r="N287" s="3" t="s">
        <v>17</v>
      </c>
      <c r="O287" s="3" t="s">
        <v>18</v>
      </c>
      <c r="P287" s="3">
        <v>6232.07</v>
      </c>
      <c r="Q287" s="54">
        <v>1.3688951515407721E-6</v>
      </c>
      <c r="R287" s="54">
        <v>1.2654877779580292E-6</v>
      </c>
      <c r="S287" s="54">
        <v>1.8760355506336405E-6</v>
      </c>
      <c r="T287" s="54">
        <v>1.6438957276147923E-6</v>
      </c>
      <c r="U287" s="54">
        <v>1.5083220670144609E-6</v>
      </c>
      <c r="V287" s="54">
        <v>1.9649834406779579E-6</v>
      </c>
      <c r="W287" s="54">
        <v>4.5104184801324422E-6</v>
      </c>
      <c r="X287" s="54">
        <v>5.1172012353072115E-6</v>
      </c>
      <c r="Y287" s="54">
        <v>9.6276197154396546E-6</v>
      </c>
      <c r="Z287" s="54">
        <v>0</v>
      </c>
      <c r="AA287" s="54">
        <v>0</v>
      </c>
      <c r="AB287" s="54">
        <v>0</v>
      </c>
      <c r="AC287" s="54">
        <v>0</v>
      </c>
      <c r="AD287" s="54">
        <v>0</v>
      </c>
      <c r="AE287" s="54">
        <v>0</v>
      </c>
      <c r="AF287" s="54">
        <f t="shared" si="312"/>
        <v>0</v>
      </c>
      <c r="AG287" s="54">
        <f t="shared" si="313"/>
        <v>0</v>
      </c>
      <c r="AH287" s="54">
        <f t="shared" si="314"/>
        <v>0</v>
      </c>
      <c r="AI287" s="54">
        <v>8.5310504070626996E-3</v>
      </c>
      <c r="AJ287" s="54">
        <v>7.8866084163788947E-3</v>
      </c>
      <c r="AK287" s="54">
        <v>1.1691584874037391E-2</v>
      </c>
      <c r="AL287" s="54">
        <v>1.0244873247196319E-2</v>
      </c>
      <c r="AM287" s="54">
        <v>9.3999687041788106E-3</v>
      </c>
      <c r="AN287" s="54">
        <v>1.224591435114588E-2</v>
      </c>
      <c r="AO287" s="54">
        <v>2.8109243697478983E-2</v>
      </c>
      <c r="AP287" s="54">
        <v>3.1890756302521008E-2</v>
      </c>
      <c r="AQ287" s="54">
        <v>5.9999999999999991E-2</v>
      </c>
      <c r="AR287" s="54">
        <f t="shared" si="315"/>
        <v>0</v>
      </c>
      <c r="AS287" s="54">
        <f t="shared" si="316"/>
        <v>0</v>
      </c>
      <c r="AT287" s="54">
        <f t="shared" si="317"/>
        <v>0</v>
      </c>
      <c r="AU287" s="54">
        <f t="shared" si="318"/>
        <v>0</v>
      </c>
      <c r="AV287" s="54">
        <f t="shared" si="319"/>
        <v>0</v>
      </c>
      <c r="AW287" s="54">
        <f t="shared" si="320"/>
        <v>0</v>
      </c>
      <c r="AX287" s="54">
        <f t="shared" si="321"/>
        <v>0</v>
      </c>
      <c r="AY287" s="54">
        <f t="shared" si="322"/>
        <v>0</v>
      </c>
      <c r="AZ287" s="54">
        <f t="shared" si="323"/>
        <v>0</v>
      </c>
      <c r="BA287" s="54">
        <f t="shared" si="309"/>
        <v>1.6438957276147923E-6</v>
      </c>
      <c r="BB287" s="54">
        <f t="shared" si="310"/>
        <v>0</v>
      </c>
      <c r="BC287" s="54">
        <f>SUM(CJ287:CL287)</f>
        <v>0</v>
      </c>
      <c r="BD287" s="54">
        <f>SUM(CM287:CO287)</f>
        <v>0</v>
      </c>
      <c r="BE287" s="54">
        <f t="shared" si="324"/>
        <v>0</v>
      </c>
      <c r="BF287" s="54">
        <f t="shared" ref="BF287:BK287" si="356">Z287</f>
        <v>0</v>
      </c>
      <c r="BG287" s="54">
        <f t="shared" si="356"/>
        <v>0</v>
      </c>
      <c r="BH287" s="54">
        <f t="shared" si="356"/>
        <v>0</v>
      </c>
      <c r="BI287" s="54">
        <f t="shared" si="356"/>
        <v>0</v>
      </c>
      <c r="BJ287" s="54">
        <f t="shared" si="356"/>
        <v>0</v>
      </c>
      <c r="BK287" s="54">
        <f t="shared" si="356"/>
        <v>0</v>
      </c>
      <c r="BL287" s="54">
        <v>0</v>
      </c>
      <c r="BM287" s="54">
        <v>0</v>
      </c>
      <c r="BN287" s="54">
        <f t="shared" ref="BN287:BN288" si="357">AVERAGE(BP287:BR287)</f>
        <v>0</v>
      </c>
      <c r="BO287" s="54">
        <f t="shared" ref="BO287:BO288" si="358">SUM(BS287:BU287)/1</f>
        <v>0</v>
      </c>
      <c r="BP287" s="54">
        <v>0</v>
      </c>
      <c r="BQ287" s="54">
        <v>0</v>
      </c>
      <c r="BR287" s="54">
        <v>0</v>
      </c>
      <c r="BS287" s="54">
        <v>0</v>
      </c>
      <c r="BT287" s="54">
        <v>0</v>
      </c>
      <c r="BU287" s="54">
        <v>0</v>
      </c>
      <c r="BV287" s="54">
        <f t="shared" si="328"/>
        <v>0</v>
      </c>
      <c r="BW287" s="54">
        <f t="shared" si="329"/>
        <v>0</v>
      </c>
      <c r="BX287" s="54">
        <f t="shared" si="330"/>
        <v>0</v>
      </c>
      <c r="BY287" s="54">
        <f t="shared" si="331"/>
        <v>0</v>
      </c>
      <c r="BZ287" s="54">
        <f t="shared" si="332"/>
        <v>0</v>
      </c>
      <c r="CA287" s="54">
        <v>0</v>
      </c>
      <c r="CB287" s="54">
        <f t="shared" si="333"/>
        <v>0</v>
      </c>
      <c r="CC287" s="54">
        <f t="shared" si="334"/>
        <v>0</v>
      </c>
      <c r="CD287" s="54">
        <v>0</v>
      </c>
      <c r="CE287" s="54">
        <v>0</v>
      </c>
      <c r="CF287" s="54">
        <v>0</v>
      </c>
      <c r="CG287" s="54">
        <v>0</v>
      </c>
      <c r="CH287" s="54">
        <v>0</v>
      </c>
      <c r="CI287" s="54">
        <v>0</v>
      </c>
      <c r="CJ287" s="54">
        <v>0</v>
      </c>
      <c r="CK287" s="54">
        <v>0</v>
      </c>
      <c r="CL287" s="54">
        <v>0</v>
      </c>
      <c r="CM287" s="54">
        <v>0</v>
      </c>
      <c r="CN287" s="54">
        <v>0</v>
      </c>
      <c r="CO287" s="54">
        <v>0</v>
      </c>
    </row>
    <row r="288" spans="1:93">
      <c r="A288" s="3" t="str">
        <f t="shared" si="311"/>
        <v>FJQZ092Phesgo 15ml</v>
      </c>
      <c r="B288" s="3" t="s">
        <v>548</v>
      </c>
      <c r="C288" s="3" t="s">
        <v>549</v>
      </c>
      <c r="D288" s="3" t="s">
        <v>7</v>
      </c>
      <c r="E288" s="3" t="s">
        <v>92</v>
      </c>
      <c r="F288" s="3" t="s">
        <v>103</v>
      </c>
      <c r="G288" s="3" t="s">
        <v>104</v>
      </c>
      <c r="H288" s="3" t="s">
        <v>99</v>
      </c>
      <c r="I288" s="3" t="s">
        <v>100</v>
      </c>
      <c r="J288" s="3" t="s">
        <v>562</v>
      </c>
      <c r="K288" s="3" t="s">
        <v>541</v>
      </c>
      <c r="L288" s="3"/>
      <c r="M288" s="3" t="s">
        <v>545</v>
      </c>
      <c r="N288" s="3" t="s">
        <v>17</v>
      </c>
      <c r="O288" s="3" t="s">
        <v>19</v>
      </c>
      <c r="P288" s="3">
        <v>8489.27</v>
      </c>
      <c r="Q288" s="54">
        <v>1.1779575864591419E-6</v>
      </c>
      <c r="R288" s="54">
        <v>1.1779575864591419E-6</v>
      </c>
      <c r="S288" s="54">
        <v>1.1779575864591419E-6</v>
      </c>
      <c r="T288" s="54">
        <v>1.1779575864591419E-6</v>
      </c>
      <c r="U288" s="54">
        <v>1.1779575864591419E-6</v>
      </c>
      <c r="V288" s="54">
        <v>1.1779575864591419E-6</v>
      </c>
      <c r="W288" s="54">
        <v>3.5338727593774257E-6</v>
      </c>
      <c r="X288" s="54">
        <v>3.5338727593774257E-6</v>
      </c>
      <c r="Y288" s="54">
        <v>7.0677455187548515E-6</v>
      </c>
      <c r="Z288" s="54">
        <v>0</v>
      </c>
      <c r="AA288" s="54">
        <v>0</v>
      </c>
      <c r="AB288" s="54">
        <v>0</v>
      </c>
      <c r="AC288" s="54">
        <v>0</v>
      </c>
      <c r="AD288" s="54">
        <v>0</v>
      </c>
      <c r="AE288" s="54">
        <v>0</v>
      </c>
      <c r="AF288" s="54">
        <f t="shared" si="312"/>
        <v>0</v>
      </c>
      <c r="AG288" s="54">
        <f t="shared" si="313"/>
        <v>0</v>
      </c>
      <c r="AH288" s="54">
        <f t="shared" si="314"/>
        <v>0</v>
      </c>
      <c r="AI288" s="54">
        <v>0.01</v>
      </c>
      <c r="AJ288" s="54">
        <v>0.01</v>
      </c>
      <c r="AK288" s="54">
        <v>0.01</v>
      </c>
      <c r="AL288" s="54">
        <v>0.01</v>
      </c>
      <c r="AM288" s="54">
        <v>0.01</v>
      </c>
      <c r="AN288" s="54">
        <v>0.01</v>
      </c>
      <c r="AO288" s="54">
        <v>0.03</v>
      </c>
      <c r="AP288" s="54">
        <v>0.03</v>
      </c>
      <c r="AQ288" s="54">
        <v>0.06</v>
      </c>
      <c r="AR288" s="54">
        <f t="shared" si="315"/>
        <v>0</v>
      </c>
      <c r="AS288" s="54">
        <f t="shared" si="316"/>
        <v>0</v>
      </c>
      <c r="AT288" s="54">
        <f t="shared" si="317"/>
        <v>0</v>
      </c>
      <c r="AU288" s="54">
        <f t="shared" si="318"/>
        <v>0</v>
      </c>
      <c r="AV288" s="54">
        <f t="shared" si="319"/>
        <v>0</v>
      </c>
      <c r="AW288" s="54">
        <f t="shared" si="320"/>
        <v>0</v>
      </c>
      <c r="AX288" s="54">
        <f t="shared" si="321"/>
        <v>0</v>
      </c>
      <c r="AY288" s="54">
        <f t="shared" si="322"/>
        <v>0</v>
      </c>
      <c r="AZ288" s="54">
        <f t="shared" si="323"/>
        <v>0</v>
      </c>
      <c r="BA288" s="54">
        <f t="shared" si="309"/>
        <v>1.1779575864591419E-6</v>
      </c>
      <c r="BB288" s="54">
        <f t="shared" si="310"/>
        <v>0</v>
      </c>
      <c r="BC288" s="54">
        <f>SUM(CJ288:CL288)*2</f>
        <v>0</v>
      </c>
      <c r="BD288" s="54">
        <f>SUM(CM288:CO288)*2</f>
        <v>0</v>
      </c>
      <c r="BE288" s="54">
        <f t="shared" si="324"/>
        <v>0</v>
      </c>
      <c r="BF288" s="54">
        <f t="shared" ref="BF288:BK288" si="359">Z288*2</f>
        <v>0</v>
      </c>
      <c r="BG288" s="54">
        <f t="shared" si="359"/>
        <v>0</v>
      </c>
      <c r="BH288" s="54">
        <f t="shared" si="359"/>
        <v>0</v>
      </c>
      <c r="BI288" s="54">
        <f t="shared" si="359"/>
        <v>0</v>
      </c>
      <c r="BJ288" s="54">
        <f t="shared" si="359"/>
        <v>0</v>
      </c>
      <c r="BK288" s="54">
        <f t="shared" si="359"/>
        <v>0</v>
      </c>
      <c r="BL288" s="54">
        <v>0</v>
      </c>
      <c r="BM288" s="54">
        <v>0</v>
      </c>
      <c r="BN288" s="54">
        <f t="shared" si="357"/>
        <v>0</v>
      </c>
      <c r="BO288" s="54">
        <f t="shared" si="358"/>
        <v>0</v>
      </c>
      <c r="BP288" s="54">
        <v>0</v>
      </c>
      <c r="BQ288" s="54">
        <v>0</v>
      </c>
      <c r="BR288" s="54">
        <v>0</v>
      </c>
      <c r="BS288" s="54">
        <v>0</v>
      </c>
      <c r="BT288" s="54">
        <v>0</v>
      </c>
      <c r="BU288" s="54">
        <v>0</v>
      </c>
      <c r="BV288" s="54">
        <f t="shared" si="328"/>
        <v>0</v>
      </c>
      <c r="BW288" s="54">
        <f t="shared" si="329"/>
        <v>0</v>
      </c>
      <c r="BX288" s="54">
        <f t="shared" si="330"/>
        <v>0</v>
      </c>
      <c r="BY288" s="54">
        <f t="shared" si="331"/>
        <v>0</v>
      </c>
      <c r="BZ288" s="54">
        <f t="shared" si="332"/>
        <v>0</v>
      </c>
      <c r="CA288" s="54">
        <v>0</v>
      </c>
      <c r="CB288" s="54">
        <f t="shared" si="333"/>
        <v>0</v>
      </c>
      <c r="CC288" s="54">
        <f t="shared" si="334"/>
        <v>0</v>
      </c>
      <c r="CD288" s="54">
        <v>0</v>
      </c>
      <c r="CE288" s="54">
        <v>0</v>
      </c>
      <c r="CF288" s="54">
        <v>0</v>
      </c>
      <c r="CG288" s="54">
        <v>0</v>
      </c>
      <c r="CH288" s="54">
        <v>0</v>
      </c>
      <c r="CI288" s="54">
        <v>0</v>
      </c>
      <c r="CJ288" s="54">
        <v>0</v>
      </c>
      <c r="CK288" s="54">
        <v>0</v>
      </c>
      <c r="CL288" s="54">
        <v>0</v>
      </c>
      <c r="CM288" s="54">
        <v>0</v>
      </c>
      <c r="CN288" s="54">
        <v>0</v>
      </c>
      <c r="CO288" s="54">
        <v>0</v>
      </c>
    </row>
    <row r="289" spans="1:93">
      <c r="A289" s="3" t="str">
        <f t="shared" si="311"/>
        <v>FJQZ119Herceptin IV</v>
      </c>
      <c r="B289" s="3" t="s">
        <v>548</v>
      </c>
      <c r="C289" s="3" t="s">
        <v>549</v>
      </c>
      <c r="D289" s="3" t="s">
        <v>7</v>
      </c>
      <c r="E289" s="3" t="s">
        <v>92</v>
      </c>
      <c r="F289" s="3" t="s">
        <v>105</v>
      </c>
      <c r="G289" s="3" t="s">
        <v>106</v>
      </c>
      <c r="H289" s="3" t="s">
        <v>105</v>
      </c>
      <c r="I289" s="3" t="s">
        <v>106</v>
      </c>
      <c r="J289" s="3" t="s">
        <v>541</v>
      </c>
      <c r="K289" s="3" t="s">
        <v>541</v>
      </c>
      <c r="L289" s="3"/>
      <c r="M289" s="3" t="s">
        <v>543</v>
      </c>
      <c r="N289" s="3" t="s">
        <v>11</v>
      </c>
      <c r="O289" s="3" t="s">
        <v>11</v>
      </c>
      <c r="P289" s="3">
        <v>4535.5</v>
      </c>
      <c r="Q289" s="54">
        <v>2.4822376098080742E-7</v>
      </c>
      <c r="R289" s="54">
        <v>1.7782878168674339E-7</v>
      </c>
      <c r="S289" s="54">
        <v>1.6542114214001052E-7</v>
      </c>
      <c r="T289" s="54">
        <v>1.1681063360424579E-7</v>
      </c>
      <c r="U289" s="54">
        <v>1.0643066396940739E-7</v>
      </c>
      <c r="V289" s="54">
        <v>1.8528501761878564E-7</v>
      </c>
      <c r="W289" s="54">
        <v>5.9147368480756133E-7</v>
      </c>
      <c r="X289" s="54">
        <v>4.0852631519243884E-7</v>
      </c>
      <c r="Y289" s="54">
        <v>1.0000000000000002E-6</v>
      </c>
      <c r="Z289" s="54">
        <v>0</v>
      </c>
      <c r="AA289" s="54">
        <v>0</v>
      </c>
      <c r="AB289" s="54">
        <v>0</v>
      </c>
      <c r="AC289" s="54">
        <v>0</v>
      </c>
      <c r="AD289" s="54">
        <v>0</v>
      </c>
      <c r="AE289" s="54">
        <v>0</v>
      </c>
      <c r="AF289" s="54">
        <f t="shared" si="312"/>
        <v>0</v>
      </c>
      <c r="AG289" s="54">
        <f t="shared" si="313"/>
        <v>0</v>
      </c>
      <c r="AH289" s="54">
        <f t="shared" si="314"/>
        <v>0</v>
      </c>
      <c r="AI289" s="54">
        <v>1.1258188679284522E-3</v>
      </c>
      <c r="AJ289" s="54">
        <v>8.0654243934022462E-4</v>
      </c>
      <c r="AK289" s="54">
        <v>7.5026759017601764E-4</v>
      </c>
      <c r="AL289" s="54">
        <v>5.297946287120568E-4</v>
      </c>
      <c r="AM289" s="54">
        <v>4.8271627643324723E-4</v>
      </c>
      <c r="AN289" s="54">
        <v>8.4036019741000226E-4</v>
      </c>
      <c r="AO289" s="54">
        <v>2.6826288974446943E-3</v>
      </c>
      <c r="AP289" s="54">
        <v>1.8528711025553063E-3</v>
      </c>
      <c r="AQ289" s="54">
        <v>4.5355000000000005E-3</v>
      </c>
      <c r="AR289" s="54">
        <f t="shared" si="315"/>
        <v>0</v>
      </c>
      <c r="AS289" s="54">
        <f t="shared" si="316"/>
        <v>0</v>
      </c>
      <c r="AT289" s="54">
        <f t="shared" si="317"/>
        <v>0</v>
      </c>
      <c r="AU289" s="54">
        <f t="shared" si="318"/>
        <v>0</v>
      </c>
      <c r="AV289" s="54">
        <f t="shared" si="319"/>
        <v>0</v>
      </c>
      <c r="AW289" s="54">
        <f t="shared" si="320"/>
        <v>0</v>
      </c>
      <c r="AX289" s="54">
        <f t="shared" si="321"/>
        <v>0</v>
      </c>
      <c r="AY289" s="54">
        <f t="shared" si="322"/>
        <v>0</v>
      </c>
      <c r="AZ289" s="54">
        <f t="shared" si="323"/>
        <v>0</v>
      </c>
      <c r="BA289" s="54">
        <f t="shared" si="309"/>
        <v>1.1681063360424579E-7</v>
      </c>
      <c r="BB289" s="54">
        <f t="shared" si="310"/>
        <v>0</v>
      </c>
      <c r="BC289" s="54"/>
      <c r="BD289" s="54"/>
      <c r="BE289" s="54">
        <f t="shared" si="324"/>
        <v>0</v>
      </c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>
        <f t="shared" si="328"/>
        <v>0</v>
      </c>
      <c r="BW289" s="54">
        <f t="shared" si="329"/>
        <v>0</v>
      </c>
      <c r="BX289" s="54">
        <f t="shared" si="330"/>
        <v>0</v>
      </c>
      <c r="BY289" s="54">
        <f t="shared" si="331"/>
        <v>0</v>
      </c>
      <c r="BZ289" s="54">
        <f t="shared" si="332"/>
        <v>0</v>
      </c>
      <c r="CA289" s="54">
        <v>0</v>
      </c>
      <c r="CB289" s="54">
        <f t="shared" si="333"/>
        <v>0</v>
      </c>
      <c r="CC289" s="54">
        <f t="shared" si="334"/>
        <v>0</v>
      </c>
      <c r="CD289" s="54">
        <v>0</v>
      </c>
      <c r="CE289" s="54">
        <v>0</v>
      </c>
      <c r="CF289" s="54">
        <v>0</v>
      </c>
      <c r="CG289" s="54">
        <v>0</v>
      </c>
      <c r="CH289" s="54">
        <v>0</v>
      </c>
      <c r="CI289" s="54">
        <v>0</v>
      </c>
      <c r="CJ289" s="54">
        <v>0</v>
      </c>
      <c r="CK289" s="54">
        <v>0</v>
      </c>
      <c r="CL289" s="54">
        <v>0</v>
      </c>
      <c r="CM289" s="54">
        <v>0</v>
      </c>
      <c r="CN289" s="54">
        <v>0</v>
      </c>
      <c r="CO289" s="54">
        <v>0</v>
      </c>
    </row>
    <row r="290" spans="1:93">
      <c r="A290" s="3" t="str">
        <f t="shared" si="311"/>
        <v>FJQZ119Herceptin SC</v>
      </c>
      <c r="B290" s="3" t="s">
        <v>548</v>
      </c>
      <c r="C290" s="3" t="s">
        <v>549</v>
      </c>
      <c r="D290" s="3" t="s">
        <v>7</v>
      </c>
      <c r="E290" s="3" t="s">
        <v>92</v>
      </c>
      <c r="F290" s="3" t="s">
        <v>105</v>
      </c>
      <c r="G290" s="3" t="s">
        <v>106</v>
      </c>
      <c r="H290" s="3" t="s">
        <v>105</v>
      </c>
      <c r="I290" s="3" t="s">
        <v>106</v>
      </c>
      <c r="J290" s="3" t="s">
        <v>541</v>
      </c>
      <c r="K290" s="3" t="s">
        <v>541</v>
      </c>
      <c r="L290" s="3"/>
      <c r="M290" s="3" t="s">
        <v>543</v>
      </c>
      <c r="N290" s="3" t="s">
        <v>12</v>
      </c>
      <c r="O290" s="3" t="s">
        <v>12</v>
      </c>
      <c r="P290" s="3">
        <v>3444.49</v>
      </c>
      <c r="Q290" s="54">
        <v>1.2869445629604544E-7</v>
      </c>
      <c r="R290" s="54">
        <v>1.1923834167284972E-7</v>
      </c>
      <c r="S290" s="54">
        <v>1.8086442832285226E-7</v>
      </c>
      <c r="T290" s="54">
        <v>1.8512626147397511E-7</v>
      </c>
      <c r="U290" s="54">
        <v>1.6668434004097236E-7</v>
      </c>
      <c r="V290" s="54">
        <v>2.193921721933052E-7</v>
      </c>
      <c r="W290" s="54">
        <v>4.2879722629174739E-7</v>
      </c>
      <c r="X290" s="54">
        <v>5.7120277370825267E-7</v>
      </c>
      <c r="Y290" s="54">
        <v>1.0000000000000002E-6</v>
      </c>
      <c r="Z290" s="54">
        <v>0</v>
      </c>
      <c r="AA290" s="54">
        <v>0</v>
      </c>
      <c r="AB290" s="54">
        <v>0</v>
      </c>
      <c r="AC290" s="54">
        <v>0</v>
      </c>
      <c r="AD290" s="54">
        <v>0</v>
      </c>
      <c r="AE290" s="54">
        <v>0</v>
      </c>
      <c r="AF290" s="54">
        <f t="shared" si="312"/>
        <v>0</v>
      </c>
      <c r="AG290" s="54">
        <f t="shared" si="313"/>
        <v>0</v>
      </c>
      <c r="AH290" s="54">
        <f t="shared" si="314"/>
        <v>0</v>
      </c>
      <c r="AI290" s="54">
        <v>4.4328676776716558E-4</v>
      </c>
      <c r="AJ290" s="54">
        <v>4.1071527550871412E-4</v>
      </c>
      <c r="AK290" s="54">
        <v>6.2298571471378138E-4</v>
      </c>
      <c r="AL290" s="54">
        <v>6.3766555638449256E-4</v>
      </c>
      <c r="AM290" s="54">
        <v>5.7414254242772885E-4</v>
      </c>
      <c r="AN290" s="54">
        <v>7.5569414319811776E-4</v>
      </c>
      <c r="AO290" s="54">
        <v>1.476987757989661E-3</v>
      </c>
      <c r="AP290" s="54">
        <v>1.9675022420103392E-3</v>
      </c>
      <c r="AQ290" s="54">
        <v>3.4444900000000001E-3</v>
      </c>
      <c r="AR290" s="54">
        <f t="shared" si="315"/>
        <v>0</v>
      </c>
      <c r="AS290" s="54">
        <f t="shared" si="316"/>
        <v>0</v>
      </c>
      <c r="AT290" s="54">
        <f t="shared" si="317"/>
        <v>0</v>
      </c>
      <c r="AU290" s="54">
        <f t="shared" si="318"/>
        <v>0</v>
      </c>
      <c r="AV290" s="54">
        <f t="shared" si="319"/>
        <v>0</v>
      </c>
      <c r="AW290" s="54">
        <f t="shared" si="320"/>
        <v>0</v>
      </c>
      <c r="AX290" s="54">
        <f t="shared" si="321"/>
        <v>0</v>
      </c>
      <c r="AY290" s="54">
        <f t="shared" si="322"/>
        <v>0</v>
      </c>
      <c r="AZ290" s="54">
        <f t="shared" si="323"/>
        <v>0</v>
      </c>
      <c r="BA290" s="54">
        <f t="shared" si="309"/>
        <v>1.8512626147397511E-7</v>
      </c>
      <c r="BB290" s="54">
        <f t="shared" si="310"/>
        <v>0</v>
      </c>
      <c r="BC290" s="54"/>
      <c r="BD290" s="54"/>
      <c r="BE290" s="54">
        <f t="shared" si="324"/>
        <v>0</v>
      </c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>
        <f t="shared" si="328"/>
        <v>0</v>
      </c>
      <c r="BW290" s="54">
        <f t="shared" si="329"/>
        <v>0</v>
      </c>
      <c r="BX290" s="54">
        <f t="shared" si="330"/>
        <v>0</v>
      </c>
      <c r="BY290" s="54">
        <f t="shared" si="331"/>
        <v>0</v>
      </c>
      <c r="BZ290" s="54">
        <f t="shared" si="332"/>
        <v>0</v>
      </c>
      <c r="CA290" s="54">
        <v>0</v>
      </c>
      <c r="CB290" s="54">
        <f t="shared" si="333"/>
        <v>0</v>
      </c>
      <c r="CC290" s="54">
        <f t="shared" si="334"/>
        <v>0</v>
      </c>
      <c r="CD290" s="54">
        <v>0</v>
      </c>
      <c r="CE290" s="54">
        <v>0</v>
      </c>
      <c r="CF290" s="54">
        <v>0</v>
      </c>
      <c r="CG290" s="54">
        <v>0</v>
      </c>
      <c r="CH290" s="54">
        <v>0</v>
      </c>
      <c r="CI290" s="54">
        <v>0</v>
      </c>
      <c r="CJ290" s="54">
        <v>0</v>
      </c>
      <c r="CK290" s="54">
        <v>0</v>
      </c>
      <c r="CL290" s="54">
        <v>0</v>
      </c>
      <c r="CM290" s="54">
        <v>0</v>
      </c>
      <c r="CN290" s="54">
        <v>0</v>
      </c>
      <c r="CO290" s="54">
        <v>0</v>
      </c>
    </row>
    <row r="291" spans="1:93">
      <c r="A291" s="3" t="str">
        <f t="shared" si="311"/>
        <v>FJQZ119Itovebi 3mg</v>
      </c>
      <c r="B291" s="3" t="s">
        <v>548</v>
      </c>
      <c r="C291" s="3" t="s">
        <v>549</v>
      </c>
      <c r="D291" s="3" t="s">
        <v>7</v>
      </c>
      <c r="E291" s="3" t="s">
        <v>92</v>
      </c>
      <c r="F291" s="3" t="s">
        <v>105</v>
      </c>
      <c r="G291" s="3" t="s">
        <v>106</v>
      </c>
      <c r="H291" s="3" t="s">
        <v>105</v>
      </c>
      <c r="I291" s="3" t="s">
        <v>106</v>
      </c>
      <c r="J291" s="3" t="s">
        <v>541</v>
      </c>
      <c r="K291" s="3" t="s">
        <v>541</v>
      </c>
      <c r="L291" s="3"/>
      <c r="M291" s="3" t="s">
        <v>543</v>
      </c>
      <c r="N291" s="3" t="s">
        <v>13</v>
      </c>
      <c r="O291" s="3" t="s">
        <v>14</v>
      </c>
      <c r="P291" s="3">
        <v>3566.02</v>
      </c>
      <c r="Q291" s="54">
        <v>7.5423782997919166E-8</v>
      </c>
      <c r="R291" s="54">
        <v>8.6118364644595899E-8</v>
      </c>
      <c r="S291" s="54">
        <v>1.7430625086372233E-7</v>
      </c>
      <c r="T291" s="54">
        <v>1.7644957539816278E-7</v>
      </c>
      <c r="U291" s="54">
        <v>2.1451535630448561E-7</v>
      </c>
      <c r="V291" s="54">
        <v>2.7318666979111423E-7</v>
      </c>
      <c r="W291" s="54">
        <v>3.3584839850623739E-7</v>
      </c>
      <c r="X291" s="54">
        <v>6.6415160149376262E-7</v>
      </c>
      <c r="Y291" s="54">
        <v>9.9999999999999995E-7</v>
      </c>
      <c r="Z291" s="54">
        <v>0</v>
      </c>
      <c r="AA291" s="54">
        <v>0</v>
      </c>
      <c r="AB291" s="54">
        <v>0</v>
      </c>
      <c r="AC291" s="54">
        <v>0</v>
      </c>
      <c r="AD291" s="54">
        <v>0</v>
      </c>
      <c r="AE291" s="54">
        <v>0</v>
      </c>
      <c r="AF291" s="54">
        <f t="shared" si="312"/>
        <v>0</v>
      </c>
      <c r="AG291" s="54">
        <f t="shared" si="313"/>
        <v>0</v>
      </c>
      <c r="AH291" s="54">
        <f t="shared" si="314"/>
        <v>0</v>
      </c>
      <c r="AI291" s="54">
        <v>2.6896271864623972E-4</v>
      </c>
      <c r="AJ291" s="54">
        <v>3.0709981068992184E-4</v>
      </c>
      <c r="AK291" s="54">
        <v>6.2157957670505104E-4</v>
      </c>
      <c r="AL291" s="54">
        <v>6.2922271486135634E-4</v>
      </c>
      <c r="AM291" s="54">
        <v>7.6496605088892172E-4</v>
      </c>
      <c r="AN291" s="54">
        <v>9.74189128208509E-4</v>
      </c>
      <c r="AO291" s="54">
        <v>1.1976421060412126E-3</v>
      </c>
      <c r="AP291" s="54">
        <v>2.3683778939587868E-3</v>
      </c>
      <c r="AQ291" s="54">
        <v>3.5660199999999996E-3</v>
      </c>
      <c r="AR291" s="54">
        <f t="shared" si="315"/>
        <v>0</v>
      </c>
      <c r="AS291" s="54">
        <f t="shared" si="316"/>
        <v>0</v>
      </c>
      <c r="AT291" s="54">
        <f t="shared" si="317"/>
        <v>0</v>
      </c>
      <c r="AU291" s="54">
        <f t="shared" si="318"/>
        <v>0</v>
      </c>
      <c r="AV291" s="54">
        <f t="shared" si="319"/>
        <v>0</v>
      </c>
      <c r="AW291" s="54">
        <f t="shared" si="320"/>
        <v>0</v>
      </c>
      <c r="AX291" s="54">
        <f t="shared" si="321"/>
        <v>0</v>
      </c>
      <c r="AY291" s="54">
        <f t="shared" si="322"/>
        <v>0</v>
      </c>
      <c r="AZ291" s="54">
        <f t="shared" si="323"/>
        <v>0</v>
      </c>
      <c r="BA291" s="54">
        <f t="shared" si="309"/>
        <v>1.7644957539816278E-7</v>
      </c>
      <c r="BB291" s="54">
        <f t="shared" si="310"/>
        <v>0</v>
      </c>
      <c r="BC291" s="54"/>
      <c r="BD291" s="54"/>
      <c r="BE291" s="54">
        <f t="shared" si="324"/>
        <v>0</v>
      </c>
      <c r="BF291" s="54"/>
      <c r="BG291" s="54"/>
      <c r="BH291" s="54"/>
      <c r="BI291" s="54"/>
      <c r="BJ291" s="54"/>
      <c r="BK291" s="54"/>
      <c r="BL291" s="54">
        <v>0</v>
      </c>
      <c r="BM291" s="54">
        <v>0</v>
      </c>
      <c r="BN291" s="54">
        <f t="shared" ref="BN291:BN292" si="360">AVERAGE(BP291:BR291)</f>
        <v>0</v>
      </c>
      <c r="BO291" s="54">
        <f t="shared" ref="BO291:BO292" si="361">SUM(BS291:BU291)/1</f>
        <v>0</v>
      </c>
      <c r="BP291" s="54">
        <v>0</v>
      </c>
      <c r="BQ291" s="54">
        <v>0</v>
      </c>
      <c r="BR291" s="54">
        <v>0</v>
      </c>
      <c r="BS291" s="54">
        <v>0</v>
      </c>
      <c r="BT291" s="54">
        <v>0</v>
      </c>
      <c r="BU291" s="54">
        <v>0</v>
      </c>
      <c r="BV291" s="54">
        <f t="shared" si="328"/>
        <v>0</v>
      </c>
      <c r="BW291" s="54">
        <f t="shared" si="329"/>
        <v>0</v>
      </c>
      <c r="BX291" s="54">
        <f t="shared" si="330"/>
        <v>0</v>
      </c>
      <c r="BY291" s="54">
        <f t="shared" si="331"/>
        <v>0</v>
      </c>
      <c r="BZ291" s="54">
        <f t="shared" si="332"/>
        <v>0</v>
      </c>
      <c r="CA291" s="54">
        <v>0</v>
      </c>
      <c r="CB291" s="54">
        <f t="shared" si="333"/>
        <v>0</v>
      </c>
      <c r="CC291" s="54">
        <f t="shared" si="334"/>
        <v>0</v>
      </c>
      <c r="CD291" s="54">
        <v>0</v>
      </c>
      <c r="CE291" s="54">
        <v>0</v>
      </c>
      <c r="CF291" s="54">
        <v>0</v>
      </c>
      <c r="CG291" s="54">
        <v>0</v>
      </c>
      <c r="CH291" s="54">
        <v>0</v>
      </c>
      <c r="CI291" s="54">
        <v>0</v>
      </c>
      <c r="CJ291" s="54">
        <v>0</v>
      </c>
      <c r="CK291" s="54">
        <v>0</v>
      </c>
      <c r="CL291" s="54">
        <v>0</v>
      </c>
      <c r="CM291" s="54">
        <v>0</v>
      </c>
      <c r="CN291" s="54">
        <v>0</v>
      </c>
      <c r="CO291" s="54">
        <v>0</v>
      </c>
    </row>
    <row r="292" spans="1:93">
      <c r="A292" s="3" t="str">
        <f t="shared" si="311"/>
        <v>FJQZ119Itovebi 9mg</v>
      </c>
      <c r="B292" s="3" t="s">
        <v>548</v>
      </c>
      <c r="C292" s="3" t="s">
        <v>549</v>
      </c>
      <c r="D292" s="3" t="s">
        <v>7</v>
      </c>
      <c r="E292" s="3" t="s">
        <v>92</v>
      </c>
      <c r="F292" s="3" t="s">
        <v>105</v>
      </c>
      <c r="G292" s="3" t="s">
        <v>106</v>
      </c>
      <c r="H292" s="3" t="s">
        <v>105</v>
      </c>
      <c r="I292" s="3" t="s">
        <v>106</v>
      </c>
      <c r="J292" s="3" t="s">
        <v>541</v>
      </c>
      <c r="K292" s="3" t="s">
        <v>541</v>
      </c>
      <c r="L292" s="3"/>
      <c r="M292" s="3" t="s">
        <v>543</v>
      </c>
      <c r="N292" s="3" t="s">
        <v>13</v>
      </c>
      <c r="O292" s="3" t="s">
        <v>15</v>
      </c>
      <c r="P292" s="3">
        <v>10698.05</v>
      </c>
      <c r="Q292" s="54"/>
      <c r="R292" s="54"/>
      <c r="S292" s="54"/>
      <c r="T292" s="54"/>
      <c r="U292" s="54"/>
      <c r="V292" s="54"/>
      <c r="W292" s="54">
        <v>0</v>
      </c>
      <c r="X292" s="54">
        <v>0</v>
      </c>
      <c r="Y292" s="54">
        <v>0</v>
      </c>
      <c r="Z292" s="54">
        <v>0</v>
      </c>
      <c r="AA292" s="54">
        <v>0</v>
      </c>
      <c r="AB292" s="54">
        <v>0</v>
      </c>
      <c r="AC292" s="54">
        <v>0</v>
      </c>
      <c r="AD292" s="54">
        <v>0</v>
      </c>
      <c r="AE292" s="54">
        <v>0</v>
      </c>
      <c r="AF292" s="54">
        <f t="shared" si="312"/>
        <v>0</v>
      </c>
      <c r="AG292" s="54">
        <f t="shared" si="313"/>
        <v>0</v>
      </c>
      <c r="AH292" s="54">
        <f t="shared" si="314"/>
        <v>0</v>
      </c>
      <c r="AI292" s="54"/>
      <c r="AJ292" s="54"/>
      <c r="AK292" s="54"/>
      <c r="AL292" s="54"/>
      <c r="AM292" s="54"/>
      <c r="AN292" s="54"/>
      <c r="AO292" s="54">
        <v>0</v>
      </c>
      <c r="AP292" s="54">
        <v>0</v>
      </c>
      <c r="AQ292" s="54">
        <v>0</v>
      </c>
      <c r="AR292" s="54">
        <f t="shared" si="315"/>
        <v>0</v>
      </c>
      <c r="AS292" s="54">
        <f t="shared" si="316"/>
        <v>0</v>
      </c>
      <c r="AT292" s="54">
        <f t="shared" si="317"/>
        <v>0</v>
      </c>
      <c r="AU292" s="54">
        <f t="shared" si="318"/>
        <v>0</v>
      </c>
      <c r="AV292" s="54">
        <f t="shared" si="319"/>
        <v>0</v>
      </c>
      <c r="AW292" s="54">
        <f t="shared" si="320"/>
        <v>0</v>
      </c>
      <c r="AX292" s="54">
        <f t="shared" si="321"/>
        <v>0</v>
      </c>
      <c r="AY292" s="54">
        <f t="shared" si="322"/>
        <v>0</v>
      </c>
      <c r="AZ292" s="54">
        <f t="shared" si="323"/>
        <v>0</v>
      </c>
      <c r="BA292" s="54">
        <f t="shared" si="309"/>
        <v>0</v>
      </c>
      <c r="BB292" s="54">
        <f t="shared" si="310"/>
        <v>0</v>
      </c>
      <c r="BC292" s="54"/>
      <c r="BD292" s="54"/>
      <c r="BE292" s="54">
        <f t="shared" si="324"/>
        <v>0</v>
      </c>
      <c r="BF292" s="54"/>
      <c r="BG292" s="54"/>
      <c r="BH292" s="54"/>
      <c r="BI292" s="54"/>
      <c r="BJ292" s="54"/>
      <c r="BK292" s="54"/>
      <c r="BL292" s="54">
        <v>0</v>
      </c>
      <c r="BM292" s="54">
        <v>0</v>
      </c>
      <c r="BN292" s="54">
        <f t="shared" si="360"/>
        <v>0</v>
      </c>
      <c r="BO292" s="54">
        <f t="shared" si="361"/>
        <v>0</v>
      </c>
      <c r="BP292" s="54">
        <v>0</v>
      </c>
      <c r="BQ292" s="54">
        <v>0</v>
      </c>
      <c r="BR292" s="54">
        <v>0</v>
      </c>
      <c r="BS292" s="54">
        <v>0</v>
      </c>
      <c r="BT292" s="54">
        <v>0</v>
      </c>
      <c r="BU292" s="54">
        <v>0</v>
      </c>
      <c r="BV292" s="54">
        <f t="shared" si="328"/>
        <v>0</v>
      </c>
      <c r="BW292" s="54">
        <f t="shared" si="329"/>
        <v>0</v>
      </c>
      <c r="BX292" s="54">
        <f t="shared" si="330"/>
        <v>0</v>
      </c>
      <c r="BY292" s="54">
        <f t="shared" si="331"/>
        <v>0</v>
      </c>
      <c r="BZ292" s="54">
        <f t="shared" si="332"/>
        <v>0</v>
      </c>
      <c r="CA292" s="54">
        <v>0</v>
      </c>
      <c r="CB292" s="54">
        <f t="shared" si="333"/>
        <v>0</v>
      </c>
      <c r="CC292" s="54">
        <f t="shared" si="334"/>
        <v>0</v>
      </c>
      <c r="CD292" s="54">
        <v>0</v>
      </c>
      <c r="CE292" s="54">
        <v>0</v>
      </c>
      <c r="CF292" s="54">
        <v>0</v>
      </c>
      <c r="CG292" s="54">
        <v>0</v>
      </c>
      <c r="CH292" s="54">
        <v>0</v>
      </c>
      <c r="CI292" s="54">
        <v>0</v>
      </c>
      <c r="CJ292" s="54">
        <v>0</v>
      </c>
      <c r="CK292" s="54">
        <v>0</v>
      </c>
      <c r="CL292" s="54">
        <v>0</v>
      </c>
      <c r="CM292" s="54">
        <v>0</v>
      </c>
      <c r="CN292" s="54">
        <v>0</v>
      </c>
      <c r="CO292" s="54">
        <v>0</v>
      </c>
    </row>
    <row r="293" spans="1:93">
      <c r="A293" s="3" t="str">
        <f t="shared" si="311"/>
        <v>FJQZ119Perjeta</v>
      </c>
      <c r="B293" s="3" t="s">
        <v>548</v>
      </c>
      <c r="C293" s="3" t="s">
        <v>549</v>
      </c>
      <c r="D293" s="3" t="s">
        <v>7</v>
      </c>
      <c r="E293" s="3" t="s">
        <v>92</v>
      </c>
      <c r="F293" s="3" t="s">
        <v>105</v>
      </c>
      <c r="G293" s="3" t="s">
        <v>106</v>
      </c>
      <c r="H293" s="3" t="s">
        <v>105</v>
      </c>
      <c r="I293" s="3" t="s">
        <v>106</v>
      </c>
      <c r="J293" s="3" t="s">
        <v>541</v>
      </c>
      <c r="K293" s="3" t="s">
        <v>541</v>
      </c>
      <c r="L293" s="3"/>
      <c r="M293" s="3" t="s">
        <v>543</v>
      </c>
      <c r="N293" s="3" t="s">
        <v>16</v>
      </c>
      <c r="O293" s="3" t="s">
        <v>16</v>
      </c>
      <c r="P293" s="3">
        <v>3985.87</v>
      </c>
      <c r="Q293" s="54">
        <v>1.6888929003967906E-7</v>
      </c>
      <c r="R293" s="54">
        <v>1.4266332016741506E-7</v>
      </c>
      <c r="S293" s="54">
        <v>2.1653308367937681E-7</v>
      </c>
      <c r="T293" s="54">
        <v>1.3084463911762523E-7</v>
      </c>
      <c r="U293" s="54">
        <v>1.5881012017085546E-7</v>
      </c>
      <c r="V293" s="54">
        <v>1.8225954682504841E-7</v>
      </c>
      <c r="W293" s="54">
        <v>5.2808569388647097E-7</v>
      </c>
      <c r="X293" s="54">
        <v>4.7191430611352909E-7</v>
      </c>
      <c r="Y293" s="54">
        <v>1.0000000000000002E-6</v>
      </c>
      <c r="Z293" s="54">
        <v>0</v>
      </c>
      <c r="AA293" s="54">
        <v>0</v>
      </c>
      <c r="AB293" s="54">
        <v>0</v>
      </c>
      <c r="AC293" s="54">
        <v>0</v>
      </c>
      <c r="AD293" s="54">
        <v>0</v>
      </c>
      <c r="AE293" s="54">
        <v>0</v>
      </c>
      <c r="AF293" s="54">
        <f t="shared" si="312"/>
        <v>0</v>
      </c>
      <c r="AG293" s="54">
        <f t="shared" si="313"/>
        <v>0</v>
      </c>
      <c r="AH293" s="54">
        <f t="shared" si="314"/>
        <v>0</v>
      </c>
      <c r="AI293" s="54">
        <v>6.7317075449045553E-4</v>
      </c>
      <c r="AJ293" s="54">
        <v>5.6863744795569466E-4</v>
      </c>
      <c r="AK293" s="54">
        <v>8.6307272224511765E-4</v>
      </c>
      <c r="AL293" s="54">
        <v>5.2152972171976887E-4</v>
      </c>
      <c r="AM293" s="54">
        <v>6.3299649368540769E-4</v>
      </c>
      <c r="AN293" s="54">
        <v>7.2646285990355568E-4</v>
      </c>
      <c r="AO293" s="54">
        <v>2.1048809246912679E-3</v>
      </c>
      <c r="AP293" s="54">
        <v>1.8809890753087324E-3</v>
      </c>
      <c r="AQ293" s="54">
        <v>3.9858700000000007E-3</v>
      </c>
      <c r="AR293" s="54">
        <f t="shared" si="315"/>
        <v>0</v>
      </c>
      <c r="AS293" s="54">
        <f t="shared" si="316"/>
        <v>0</v>
      </c>
      <c r="AT293" s="54">
        <f t="shared" si="317"/>
        <v>0</v>
      </c>
      <c r="AU293" s="54">
        <f t="shared" si="318"/>
        <v>0</v>
      </c>
      <c r="AV293" s="54">
        <f t="shared" si="319"/>
        <v>0</v>
      </c>
      <c r="AW293" s="54">
        <f t="shared" si="320"/>
        <v>0</v>
      </c>
      <c r="AX293" s="54">
        <f t="shared" si="321"/>
        <v>0</v>
      </c>
      <c r="AY293" s="54">
        <f t="shared" si="322"/>
        <v>0</v>
      </c>
      <c r="AZ293" s="54">
        <f t="shared" si="323"/>
        <v>0</v>
      </c>
      <c r="BA293" s="54">
        <f t="shared" si="309"/>
        <v>1.3084463911762523E-7</v>
      </c>
      <c r="BB293" s="54">
        <f t="shared" si="310"/>
        <v>0</v>
      </c>
      <c r="BC293" s="54"/>
      <c r="BD293" s="54"/>
      <c r="BE293" s="54">
        <f t="shared" si="324"/>
        <v>0</v>
      </c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>
        <f t="shared" si="328"/>
        <v>0</v>
      </c>
      <c r="BW293" s="54">
        <f t="shared" si="329"/>
        <v>0</v>
      </c>
      <c r="BX293" s="54">
        <f t="shared" si="330"/>
        <v>0</v>
      </c>
      <c r="BY293" s="54">
        <f t="shared" si="331"/>
        <v>0</v>
      </c>
      <c r="BZ293" s="54">
        <f t="shared" si="332"/>
        <v>0</v>
      </c>
      <c r="CA293" s="54">
        <v>0</v>
      </c>
      <c r="CB293" s="54">
        <f t="shared" si="333"/>
        <v>0</v>
      </c>
      <c r="CC293" s="54">
        <f t="shared" si="334"/>
        <v>0</v>
      </c>
      <c r="CD293" s="54">
        <v>0</v>
      </c>
      <c r="CE293" s="54">
        <v>0</v>
      </c>
      <c r="CF293" s="54">
        <v>0</v>
      </c>
      <c r="CG293" s="54">
        <v>0</v>
      </c>
      <c r="CH293" s="54">
        <v>0</v>
      </c>
      <c r="CI293" s="54">
        <v>0</v>
      </c>
      <c r="CJ293" s="54">
        <v>0</v>
      </c>
      <c r="CK293" s="54">
        <v>0</v>
      </c>
      <c r="CL293" s="54">
        <v>0</v>
      </c>
      <c r="CM293" s="54">
        <v>0</v>
      </c>
      <c r="CN293" s="54">
        <v>0</v>
      </c>
      <c r="CO293" s="54">
        <v>0</v>
      </c>
    </row>
    <row r="294" spans="1:93">
      <c r="A294" s="3" t="str">
        <f t="shared" si="311"/>
        <v>FJQZ119Phesgo 10ml</v>
      </c>
      <c r="B294" s="3" t="s">
        <v>548</v>
      </c>
      <c r="C294" s="3" t="s">
        <v>549</v>
      </c>
      <c r="D294" s="3" t="s">
        <v>7</v>
      </c>
      <c r="E294" s="3" t="s">
        <v>92</v>
      </c>
      <c r="F294" s="3" t="s">
        <v>105</v>
      </c>
      <c r="G294" s="3" t="s">
        <v>106</v>
      </c>
      <c r="H294" s="3" t="s">
        <v>105</v>
      </c>
      <c r="I294" s="3" t="s">
        <v>106</v>
      </c>
      <c r="J294" s="3" t="s">
        <v>541</v>
      </c>
      <c r="K294" s="3" t="s">
        <v>541</v>
      </c>
      <c r="L294" s="3"/>
      <c r="M294" s="3" t="s">
        <v>543</v>
      </c>
      <c r="N294" s="3" t="s">
        <v>17</v>
      </c>
      <c r="O294" s="3" t="s">
        <v>18</v>
      </c>
      <c r="P294" s="3">
        <v>6232.07</v>
      </c>
      <c r="Q294" s="54">
        <v>1.3688951515407721E-6</v>
      </c>
      <c r="R294" s="54">
        <v>1.2654877779580292E-6</v>
      </c>
      <c r="S294" s="54">
        <v>1.8760355506336405E-6</v>
      </c>
      <c r="T294" s="54">
        <v>1.6438957276147923E-6</v>
      </c>
      <c r="U294" s="54">
        <v>1.5083220670144609E-6</v>
      </c>
      <c r="V294" s="54">
        <v>1.9649834406779579E-6</v>
      </c>
      <c r="W294" s="54">
        <v>4.5104184801324422E-6</v>
      </c>
      <c r="X294" s="54">
        <v>5.1172012353072115E-6</v>
      </c>
      <c r="Y294" s="54">
        <v>9.6276197154396546E-6</v>
      </c>
      <c r="Z294" s="54">
        <v>0</v>
      </c>
      <c r="AA294" s="54">
        <v>0</v>
      </c>
      <c r="AB294" s="54">
        <v>0</v>
      </c>
      <c r="AC294" s="54">
        <v>0</v>
      </c>
      <c r="AD294" s="54">
        <v>0</v>
      </c>
      <c r="AE294" s="54">
        <v>0</v>
      </c>
      <c r="AF294" s="54">
        <f t="shared" si="312"/>
        <v>0</v>
      </c>
      <c r="AG294" s="54">
        <f t="shared" si="313"/>
        <v>0</v>
      </c>
      <c r="AH294" s="54">
        <f t="shared" si="314"/>
        <v>0</v>
      </c>
      <c r="AI294" s="54">
        <v>8.5310504070626996E-3</v>
      </c>
      <c r="AJ294" s="54">
        <v>7.8866084163788947E-3</v>
      </c>
      <c r="AK294" s="54">
        <v>1.1691584874037391E-2</v>
      </c>
      <c r="AL294" s="54">
        <v>1.0244873247196319E-2</v>
      </c>
      <c r="AM294" s="54">
        <v>9.3999687041788106E-3</v>
      </c>
      <c r="AN294" s="54">
        <v>1.224591435114588E-2</v>
      </c>
      <c r="AO294" s="54">
        <v>2.8109243697478983E-2</v>
      </c>
      <c r="AP294" s="54">
        <v>3.1890756302521008E-2</v>
      </c>
      <c r="AQ294" s="54">
        <v>5.9999999999999991E-2</v>
      </c>
      <c r="AR294" s="54">
        <f t="shared" si="315"/>
        <v>0</v>
      </c>
      <c r="AS294" s="54">
        <f t="shared" si="316"/>
        <v>0</v>
      </c>
      <c r="AT294" s="54">
        <f t="shared" si="317"/>
        <v>0</v>
      </c>
      <c r="AU294" s="54">
        <f t="shared" si="318"/>
        <v>0</v>
      </c>
      <c r="AV294" s="54">
        <f t="shared" si="319"/>
        <v>0</v>
      </c>
      <c r="AW294" s="54">
        <f t="shared" si="320"/>
        <v>0</v>
      </c>
      <c r="AX294" s="54">
        <f t="shared" si="321"/>
        <v>0</v>
      </c>
      <c r="AY294" s="54">
        <f t="shared" si="322"/>
        <v>0</v>
      </c>
      <c r="AZ294" s="54">
        <f t="shared" si="323"/>
        <v>0</v>
      </c>
      <c r="BA294" s="54">
        <f t="shared" si="309"/>
        <v>1.6438957276147923E-6</v>
      </c>
      <c r="BB294" s="54">
        <f t="shared" si="310"/>
        <v>0</v>
      </c>
      <c r="BC294" s="54">
        <f>SUM(CJ294:CL294)</f>
        <v>0</v>
      </c>
      <c r="BD294" s="54">
        <f>SUM(CM294:CO294)</f>
        <v>0</v>
      </c>
      <c r="BE294" s="54">
        <f t="shared" si="324"/>
        <v>0</v>
      </c>
      <c r="BF294" s="54">
        <f t="shared" ref="BF294:BK294" si="362">Z294</f>
        <v>0</v>
      </c>
      <c r="BG294" s="54">
        <f t="shared" si="362"/>
        <v>0</v>
      </c>
      <c r="BH294" s="54">
        <f t="shared" si="362"/>
        <v>0</v>
      </c>
      <c r="BI294" s="54">
        <f t="shared" si="362"/>
        <v>0</v>
      </c>
      <c r="BJ294" s="54">
        <f t="shared" si="362"/>
        <v>0</v>
      </c>
      <c r="BK294" s="54">
        <f t="shared" si="362"/>
        <v>0</v>
      </c>
      <c r="BL294" s="54">
        <v>0</v>
      </c>
      <c r="BM294" s="54">
        <v>0</v>
      </c>
      <c r="BN294" s="54">
        <f t="shared" ref="BN294:BN295" si="363">AVERAGE(BP294:BR294)</f>
        <v>0</v>
      </c>
      <c r="BO294" s="54">
        <f t="shared" ref="BO294:BO295" si="364">SUM(BS294:BU294)/1</f>
        <v>0</v>
      </c>
      <c r="BP294" s="54">
        <v>0</v>
      </c>
      <c r="BQ294" s="54">
        <v>0</v>
      </c>
      <c r="BR294" s="54">
        <v>0</v>
      </c>
      <c r="BS294" s="54">
        <v>0</v>
      </c>
      <c r="BT294" s="54">
        <v>0</v>
      </c>
      <c r="BU294" s="54">
        <v>0</v>
      </c>
      <c r="BV294" s="54">
        <f t="shared" si="328"/>
        <v>0</v>
      </c>
      <c r="BW294" s="54">
        <f t="shared" si="329"/>
        <v>0</v>
      </c>
      <c r="BX294" s="54">
        <f t="shared" si="330"/>
        <v>0</v>
      </c>
      <c r="BY294" s="54">
        <f t="shared" si="331"/>
        <v>0</v>
      </c>
      <c r="BZ294" s="54">
        <f t="shared" si="332"/>
        <v>0</v>
      </c>
      <c r="CA294" s="54">
        <v>0</v>
      </c>
      <c r="CB294" s="54">
        <f t="shared" si="333"/>
        <v>0</v>
      </c>
      <c r="CC294" s="54">
        <f t="shared" si="334"/>
        <v>0</v>
      </c>
      <c r="CD294" s="54">
        <v>0</v>
      </c>
      <c r="CE294" s="54">
        <v>0</v>
      </c>
      <c r="CF294" s="54">
        <v>0</v>
      </c>
      <c r="CG294" s="54">
        <v>0</v>
      </c>
      <c r="CH294" s="54">
        <v>0</v>
      </c>
      <c r="CI294" s="54">
        <v>0</v>
      </c>
      <c r="CJ294" s="54">
        <v>0</v>
      </c>
      <c r="CK294" s="54">
        <v>0</v>
      </c>
      <c r="CL294" s="54">
        <v>0</v>
      </c>
      <c r="CM294" s="54">
        <v>0</v>
      </c>
      <c r="CN294" s="54">
        <v>0</v>
      </c>
      <c r="CO294" s="54">
        <v>0</v>
      </c>
    </row>
    <row r="295" spans="1:93">
      <c r="A295" s="3" t="str">
        <f t="shared" si="311"/>
        <v>FJQZ119Phesgo 15ml</v>
      </c>
      <c r="B295" s="3" t="s">
        <v>548</v>
      </c>
      <c r="C295" s="3" t="s">
        <v>549</v>
      </c>
      <c r="D295" s="3" t="s">
        <v>7</v>
      </c>
      <c r="E295" s="3" t="s">
        <v>92</v>
      </c>
      <c r="F295" s="3" t="s">
        <v>105</v>
      </c>
      <c r="G295" s="3" t="s">
        <v>106</v>
      </c>
      <c r="H295" s="3" t="s">
        <v>105</v>
      </c>
      <c r="I295" s="3" t="s">
        <v>106</v>
      </c>
      <c r="J295" s="3" t="s">
        <v>541</v>
      </c>
      <c r="K295" s="3" t="s">
        <v>541</v>
      </c>
      <c r="L295" s="3"/>
      <c r="M295" s="3" t="s">
        <v>543</v>
      </c>
      <c r="N295" s="3" t="s">
        <v>17</v>
      </c>
      <c r="O295" s="3" t="s">
        <v>19</v>
      </c>
      <c r="P295" s="3">
        <v>8489.27</v>
      </c>
      <c r="Q295" s="54">
        <v>1.1779575864591419E-6</v>
      </c>
      <c r="R295" s="54">
        <v>1.1779575864591419E-6</v>
      </c>
      <c r="S295" s="54">
        <v>1.1779575864591419E-6</v>
      </c>
      <c r="T295" s="54">
        <v>1.1779575864591419E-6</v>
      </c>
      <c r="U295" s="54">
        <v>1.1779575864591419E-6</v>
      </c>
      <c r="V295" s="54">
        <v>1.1779575864591419E-6</v>
      </c>
      <c r="W295" s="54">
        <v>3.5338727593774257E-6</v>
      </c>
      <c r="X295" s="54">
        <v>3.5338727593774257E-6</v>
      </c>
      <c r="Y295" s="54">
        <v>7.0677455187548515E-6</v>
      </c>
      <c r="Z295" s="54">
        <v>0</v>
      </c>
      <c r="AA295" s="54">
        <v>0</v>
      </c>
      <c r="AB295" s="54">
        <v>0</v>
      </c>
      <c r="AC295" s="54">
        <v>0</v>
      </c>
      <c r="AD295" s="54">
        <v>0</v>
      </c>
      <c r="AE295" s="54">
        <v>0</v>
      </c>
      <c r="AF295" s="54">
        <f t="shared" si="312"/>
        <v>0</v>
      </c>
      <c r="AG295" s="54">
        <f t="shared" si="313"/>
        <v>0</v>
      </c>
      <c r="AH295" s="54">
        <f t="shared" si="314"/>
        <v>0</v>
      </c>
      <c r="AI295" s="54">
        <v>0.01</v>
      </c>
      <c r="AJ295" s="54">
        <v>0.01</v>
      </c>
      <c r="AK295" s="54">
        <v>0.01</v>
      </c>
      <c r="AL295" s="54">
        <v>0.01</v>
      </c>
      <c r="AM295" s="54">
        <v>0.01</v>
      </c>
      <c r="AN295" s="54">
        <v>0.01</v>
      </c>
      <c r="AO295" s="54">
        <v>0.03</v>
      </c>
      <c r="AP295" s="54">
        <v>0.03</v>
      </c>
      <c r="AQ295" s="54">
        <v>0.06</v>
      </c>
      <c r="AR295" s="54">
        <f t="shared" si="315"/>
        <v>0</v>
      </c>
      <c r="AS295" s="54">
        <f t="shared" si="316"/>
        <v>0</v>
      </c>
      <c r="AT295" s="54">
        <f t="shared" si="317"/>
        <v>0</v>
      </c>
      <c r="AU295" s="54">
        <f t="shared" si="318"/>
        <v>0</v>
      </c>
      <c r="AV295" s="54">
        <f t="shared" si="319"/>
        <v>0</v>
      </c>
      <c r="AW295" s="54">
        <f t="shared" si="320"/>
        <v>0</v>
      </c>
      <c r="AX295" s="54">
        <f t="shared" si="321"/>
        <v>0</v>
      </c>
      <c r="AY295" s="54">
        <f t="shared" si="322"/>
        <v>0</v>
      </c>
      <c r="AZ295" s="54">
        <f t="shared" si="323"/>
        <v>0</v>
      </c>
      <c r="BA295" s="54">
        <f t="shared" si="309"/>
        <v>1.1779575864591419E-6</v>
      </c>
      <c r="BB295" s="54">
        <f t="shared" si="310"/>
        <v>0</v>
      </c>
      <c r="BC295" s="54">
        <f>SUM(CJ295:CL295)*2</f>
        <v>0</v>
      </c>
      <c r="BD295" s="54">
        <f>SUM(CM295:CO295)*2</f>
        <v>0</v>
      </c>
      <c r="BE295" s="54">
        <f t="shared" si="324"/>
        <v>0</v>
      </c>
      <c r="BF295" s="54">
        <f t="shared" ref="BF295:BK295" si="365">Z295*2</f>
        <v>0</v>
      </c>
      <c r="BG295" s="54">
        <f t="shared" si="365"/>
        <v>0</v>
      </c>
      <c r="BH295" s="54">
        <f t="shared" si="365"/>
        <v>0</v>
      </c>
      <c r="BI295" s="54">
        <f t="shared" si="365"/>
        <v>0</v>
      </c>
      <c r="BJ295" s="54">
        <f t="shared" si="365"/>
        <v>0</v>
      </c>
      <c r="BK295" s="54">
        <f t="shared" si="365"/>
        <v>0</v>
      </c>
      <c r="BL295" s="54">
        <v>0</v>
      </c>
      <c r="BM295" s="54">
        <v>0</v>
      </c>
      <c r="BN295" s="54">
        <f t="shared" si="363"/>
        <v>0</v>
      </c>
      <c r="BO295" s="54">
        <f t="shared" si="364"/>
        <v>0</v>
      </c>
      <c r="BP295" s="54">
        <v>0</v>
      </c>
      <c r="BQ295" s="54">
        <v>0</v>
      </c>
      <c r="BR295" s="54">
        <v>0</v>
      </c>
      <c r="BS295" s="54">
        <v>0</v>
      </c>
      <c r="BT295" s="54">
        <v>0</v>
      </c>
      <c r="BU295" s="54">
        <v>0</v>
      </c>
      <c r="BV295" s="54">
        <f t="shared" si="328"/>
        <v>0</v>
      </c>
      <c r="BW295" s="54">
        <f t="shared" si="329"/>
        <v>0</v>
      </c>
      <c r="BX295" s="54">
        <f t="shared" si="330"/>
        <v>0</v>
      </c>
      <c r="BY295" s="54">
        <f t="shared" si="331"/>
        <v>0</v>
      </c>
      <c r="BZ295" s="54">
        <f t="shared" si="332"/>
        <v>0</v>
      </c>
      <c r="CA295" s="54">
        <v>0</v>
      </c>
      <c r="CB295" s="54">
        <f t="shared" si="333"/>
        <v>0</v>
      </c>
      <c r="CC295" s="54">
        <f t="shared" si="334"/>
        <v>0</v>
      </c>
      <c r="CD295" s="54">
        <v>0</v>
      </c>
      <c r="CE295" s="54">
        <v>0</v>
      </c>
      <c r="CF295" s="54">
        <v>0</v>
      </c>
      <c r="CG295" s="54">
        <v>0</v>
      </c>
      <c r="CH295" s="54">
        <v>0</v>
      </c>
      <c r="CI295" s="54">
        <v>0</v>
      </c>
      <c r="CJ295" s="54">
        <v>0</v>
      </c>
      <c r="CK295" s="54">
        <v>0</v>
      </c>
      <c r="CL295" s="54">
        <v>0</v>
      </c>
      <c r="CM295" s="54">
        <v>0</v>
      </c>
      <c r="CN295" s="54">
        <v>0</v>
      </c>
      <c r="CO295" s="54">
        <v>0</v>
      </c>
    </row>
    <row r="296" spans="1:93">
      <c r="A296" s="3" t="str">
        <f t="shared" si="311"/>
        <v>FJQZ132Herceptin IV</v>
      </c>
      <c r="B296" s="3" t="s">
        <v>548</v>
      </c>
      <c r="C296" s="3" t="s">
        <v>549</v>
      </c>
      <c r="D296" s="3" t="s">
        <v>7</v>
      </c>
      <c r="E296" s="3" t="s">
        <v>92</v>
      </c>
      <c r="F296" s="3" t="s">
        <v>107</v>
      </c>
      <c r="G296" s="3" t="s">
        <v>108</v>
      </c>
      <c r="H296" s="3" t="s">
        <v>99</v>
      </c>
      <c r="I296" s="3" t="s">
        <v>100</v>
      </c>
      <c r="J296" s="3" t="s">
        <v>561</v>
      </c>
      <c r="K296" s="3" t="s">
        <v>541</v>
      </c>
      <c r="L296" s="3"/>
      <c r="M296" s="3" t="s">
        <v>545</v>
      </c>
      <c r="N296" s="3" t="s">
        <v>11</v>
      </c>
      <c r="O296" s="3" t="s">
        <v>11</v>
      </c>
      <c r="P296" s="3">
        <v>4535.5</v>
      </c>
      <c r="Q296" s="54">
        <v>2.4822376098080742E-7</v>
      </c>
      <c r="R296" s="54">
        <v>1.7782878168674339E-7</v>
      </c>
      <c r="S296" s="54">
        <v>1.6542114214001052E-7</v>
      </c>
      <c r="T296" s="54">
        <v>1.1681063360424579E-7</v>
      </c>
      <c r="U296" s="54">
        <v>1.0643066396940739E-7</v>
      </c>
      <c r="V296" s="54">
        <v>1.8528501761878564E-7</v>
      </c>
      <c r="W296" s="54">
        <v>5.9147368480756133E-7</v>
      </c>
      <c r="X296" s="54">
        <v>4.0852631519243884E-7</v>
      </c>
      <c r="Y296" s="54">
        <v>1.0000000000000002E-6</v>
      </c>
      <c r="Z296" s="54">
        <v>0</v>
      </c>
      <c r="AA296" s="54">
        <v>0</v>
      </c>
      <c r="AB296" s="54">
        <v>-3</v>
      </c>
      <c r="AC296" s="54">
        <v>0</v>
      </c>
      <c r="AD296" s="54">
        <v>0</v>
      </c>
      <c r="AE296" s="54">
        <v>0</v>
      </c>
      <c r="AF296" s="54">
        <f t="shared" si="312"/>
        <v>-3</v>
      </c>
      <c r="AG296" s="54">
        <f t="shared" si="313"/>
        <v>0</v>
      </c>
      <c r="AH296" s="54">
        <f t="shared" si="314"/>
        <v>-3</v>
      </c>
      <c r="AI296" s="54">
        <v>1.1258188679284522E-3</v>
      </c>
      <c r="AJ296" s="54">
        <v>8.0654243934022462E-4</v>
      </c>
      <c r="AK296" s="54">
        <v>7.5026759017601764E-4</v>
      </c>
      <c r="AL296" s="54">
        <v>5.297946287120568E-4</v>
      </c>
      <c r="AM296" s="54">
        <v>4.8271627643324723E-4</v>
      </c>
      <c r="AN296" s="54">
        <v>8.4036019741000226E-4</v>
      </c>
      <c r="AO296" s="54">
        <v>2.6826288974446943E-3</v>
      </c>
      <c r="AP296" s="54">
        <v>1.8528711025553063E-3</v>
      </c>
      <c r="AQ296" s="54">
        <v>4.5355000000000005E-3</v>
      </c>
      <c r="AR296" s="54">
        <f t="shared" si="315"/>
        <v>0</v>
      </c>
      <c r="AS296" s="54">
        <f t="shared" si="316"/>
        <v>0</v>
      </c>
      <c r="AT296" s="54">
        <f t="shared" si="317"/>
        <v>-13606.5</v>
      </c>
      <c r="AU296" s="54">
        <f t="shared" si="318"/>
        <v>0</v>
      </c>
      <c r="AV296" s="54">
        <f t="shared" si="319"/>
        <v>0</v>
      </c>
      <c r="AW296" s="54">
        <f t="shared" si="320"/>
        <v>0</v>
      </c>
      <c r="AX296" s="54">
        <f t="shared" si="321"/>
        <v>-13606.5</v>
      </c>
      <c r="AY296" s="54">
        <f t="shared" si="322"/>
        <v>0</v>
      </c>
      <c r="AZ296" s="54">
        <f t="shared" si="323"/>
        <v>-13606.5</v>
      </c>
      <c r="BA296" s="54">
        <f t="shared" si="309"/>
        <v>1.1681063360424579E-7</v>
      </c>
      <c r="BB296" s="54">
        <f t="shared" si="310"/>
        <v>0</v>
      </c>
      <c r="BC296" s="54"/>
      <c r="BD296" s="54"/>
      <c r="BE296" s="54">
        <f t="shared" si="324"/>
        <v>0</v>
      </c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>
        <f t="shared" si="328"/>
        <v>0</v>
      </c>
      <c r="BW296" s="54">
        <f t="shared" si="329"/>
        <v>0</v>
      </c>
      <c r="BX296" s="54">
        <f t="shared" si="330"/>
        <v>0</v>
      </c>
      <c r="BY296" s="54">
        <f t="shared" si="331"/>
        <v>0</v>
      </c>
      <c r="BZ296" s="54">
        <f t="shared" si="332"/>
        <v>0</v>
      </c>
      <c r="CA296" s="54">
        <v>0</v>
      </c>
      <c r="CB296" s="54">
        <f t="shared" si="333"/>
        <v>0</v>
      </c>
      <c r="CC296" s="54">
        <f t="shared" si="334"/>
        <v>0</v>
      </c>
      <c r="CD296" s="54">
        <v>0</v>
      </c>
      <c r="CE296" s="54">
        <v>0</v>
      </c>
      <c r="CF296" s="54">
        <v>0</v>
      </c>
      <c r="CG296" s="54">
        <v>0</v>
      </c>
      <c r="CH296" s="54">
        <v>0</v>
      </c>
      <c r="CI296" s="54">
        <v>0</v>
      </c>
      <c r="CJ296" s="54">
        <v>0</v>
      </c>
      <c r="CK296" s="54">
        <v>0</v>
      </c>
      <c r="CL296" s="54">
        <v>0</v>
      </c>
      <c r="CM296" s="54">
        <v>0</v>
      </c>
      <c r="CN296" s="54">
        <v>0</v>
      </c>
      <c r="CO296" s="54">
        <v>0</v>
      </c>
    </row>
    <row r="297" spans="1:93">
      <c r="A297" s="3" t="str">
        <f t="shared" si="311"/>
        <v>FJQZ132Herceptin SC</v>
      </c>
      <c r="B297" s="3" t="s">
        <v>548</v>
      </c>
      <c r="C297" s="3" t="s">
        <v>549</v>
      </c>
      <c r="D297" s="3" t="s">
        <v>7</v>
      </c>
      <c r="E297" s="3" t="s">
        <v>92</v>
      </c>
      <c r="F297" s="3" t="s">
        <v>107</v>
      </c>
      <c r="G297" s="3" t="s">
        <v>108</v>
      </c>
      <c r="H297" s="3" t="s">
        <v>99</v>
      </c>
      <c r="I297" s="3" t="s">
        <v>100</v>
      </c>
      <c r="J297" s="3" t="s">
        <v>561</v>
      </c>
      <c r="K297" s="3" t="s">
        <v>541</v>
      </c>
      <c r="L297" s="3"/>
      <c r="M297" s="3" t="s">
        <v>545</v>
      </c>
      <c r="N297" s="3" t="s">
        <v>12</v>
      </c>
      <c r="O297" s="3" t="s">
        <v>12</v>
      </c>
      <c r="P297" s="3">
        <v>3444.49</v>
      </c>
      <c r="Q297" s="54">
        <v>1.2869445629604544E-7</v>
      </c>
      <c r="R297" s="54">
        <v>1.1923834167284972E-7</v>
      </c>
      <c r="S297" s="54">
        <v>1.8086442832285226E-7</v>
      </c>
      <c r="T297" s="54">
        <v>1.8512626147397511E-7</v>
      </c>
      <c r="U297" s="54">
        <v>1.6668434004097236E-7</v>
      </c>
      <c r="V297" s="54">
        <v>2.193921721933052E-7</v>
      </c>
      <c r="W297" s="54">
        <v>4.2879722629174739E-7</v>
      </c>
      <c r="X297" s="54">
        <v>5.7120277370825267E-7</v>
      </c>
      <c r="Y297" s="54">
        <v>1.0000000000000002E-6</v>
      </c>
      <c r="Z297" s="54">
        <v>0</v>
      </c>
      <c r="AA297" s="54">
        <v>0</v>
      </c>
      <c r="AB297" s="54">
        <v>0</v>
      </c>
      <c r="AC297" s="54">
        <v>0</v>
      </c>
      <c r="AD297" s="54">
        <v>0</v>
      </c>
      <c r="AE297" s="54">
        <v>0</v>
      </c>
      <c r="AF297" s="54">
        <f t="shared" si="312"/>
        <v>0</v>
      </c>
      <c r="AG297" s="54">
        <f t="shared" si="313"/>
        <v>0</v>
      </c>
      <c r="AH297" s="54">
        <f t="shared" si="314"/>
        <v>0</v>
      </c>
      <c r="AI297" s="54">
        <v>4.4328676776716558E-4</v>
      </c>
      <c r="AJ297" s="54">
        <v>4.1071527550871412E-4</v>
      </c>
      <c r="AK297" s="54">
        <v>6.2298571471378138E-4</v>
      </c>
      <c r="AL297" s="54">
        <v>6.3766555638449256E-4</v>
      </c>
      <c r="AM297" s="54">
        <v>5.7414254242772885E-4</v>
      </c>
      <c r="AN297" s="54">
        <v>7.5569414319811776E-4</v>
      </c>
      <c r="AO297" s="54">
        <v>1.476987757989661E-3</v>
      </c>
      <c r="AP297" s="54">
        <v>1.9675022420103392E-3</v>
      </c>
      <c r="AQ297" s="54">
        <v>3.4444900000000001E-3</v>
      </c>
      <c r="AR297" s="54">
        <f t="shared" si="315"/>
        <v>0</v>
      </c>
      <c r="AS297" s="54">
        <f t="shared" si="316"/>
        <v>0</v>
      </c>
      <c r="AT297" s="54">
        <f t="shared" si="317"/>
        <v>0</v>
      </c>
      <c r="AU297" s="54">
        <f t="shared" si="318"/>
        <v>0</v>
      </c>
      <c r="AV297" s="54">
        <f t="shared" si="319"/>
        <v>0</v>
      </c>
      <c r="AW297" s="54">
        <f t="shared" si="320"/>
        <v>0</v>
      </c>
      <c r="AX297" s="54">
        <f t="shared" si="321"/>
        <v>0</v>
      </c>
      <c r="AY297" s="54">
        <f t="shared" si="322"/>
        <v>0</v>
      </c>
      <c r="AZ297" s="54">
        <f t="shared" si="323"/>
        <v>0</v>
      </c>
      <c r="BA297" s="54">
        <f t="shared" si="309"/>
        <v>1.8512626147397511E-7</v>
      </c>
      <c r="BB297" s="54">
        <f t="shared" si="310"/>
        <v>0</v>
      </c>
      <c r="BC297" s="54"/>
      <c r="BD297" s="54"/>
      <c r="BE297" s="54">
        <f t="shared" si="324"/>
        <v>0</v>
      </c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>
        <f t="shared" si="328"/>
        <v>0</v>
      </c>
      <c r="BW297" s="54">
        <f t="shared" si="329"/>
        <v>0</v>
      </c>
      <c r="BX297" s="54">
        <f t="shared" si="330"/>
        <v>0</v>
      </c>
      <c r="BY297" s="54">
        <f t="shared" si="331"/>
        <v>0</v>
      </c>
      <c r="BZ297" s="54">
        <f t="shared" si="332"/>
        <v>0</v>
      </c>
      <c r="CA297" s="54">
        <v>0</v>
      </c>
      <c r="CB297" s="54">
        <f t="shared" si="333"/>
        <v>0</v>
      </c>
      <c r="CC297" s="54">
        <f t="shared" si="334"/>
        <v>0</v>
      </c>
      <c r="CD297" s="54">
        <v>0</v>
      </c>
      <c r="CE297" s="54">
        <v>0</v>
      </c>
      <c r="CF297" s="54">
        <v>0</v>
      </c>
      <c r="CG297" s="54">
        <v>0</v>
      </c>
      <c r="CH297" s="54">
        <v>0</v>
      </c>
      <c r="CI297" s="54">
        <v>0</v>
      </c>
      <c r="CJ297" s="54">
        <v>0</v>
      </c>
      <c r="CK297" s="54">
        <v>0</v>
      </c>
      <c r="CL297" s="54">
        <v>0</v>
      </c>
      <c r="CM297" s="54">
        <v>0</v>
      </c>
      <c r="CN297" s="54">
        <v>0</v>
      </c>
      <c r="CO297" s="54">
        <v>0</v>
      </c>
    </row>
    <row r="298" spans="1:93">
      <c r="A298" s="3" t="str">
        <f t="shared" si="311"/>
        <v>FJQZ132Itovebi 3mg</v>
      </c>
      <c r="B298" s="3" t="s">
        <v>548</v>
      </c>
      <c r="C298" s="3" t="s">
        <v>549</v>
      </c>
      <c r="D298" s="3" t="s">
        <v>7</v>
      </c>
      <c r="E298" s="3" t="s">
        <v>92</v>
      </c>
      <c r="F298" s="3" t="s">
        <v>107</v>
      </c>
      <c r="G298" s="3" t="s">
        <v>108</v>
      </c>
      <c r="H298" s="3" t="s">
        <v>99</v>
      </c>
      <c r="I298" s="3" t="s">
        <v>100</v>
      </c>
      <c r="J298" s="3" t="s">
        <v>561</v>
      </c>
      <c r="K298" s="3" t="s">
        <v>541</v>
      </c>
      <c r="L298" s="3"/>
      <c r="M298" s="3" t="s">
        <v>545</v>
      </c>
      <c r="N298" s="3" t="s">
        <v>13</v>
      </c>
      <c r="O298" s="3" t="s">
        <v>14</v>
      </c>
      <c r="P298" s="3">
        <v>3566.02</v>
      </c>
      <c r="Q298" s="54">
        <v>7.5423782997919166E-8</v>
      </c>
      <c r="R298" s="54">
        <v>8.6118364644595899E-8</v>
      </c>
      <c r="S298" s="54">
        <v>1.7430625086372233E-7</v>
      </c>
      <c r="T298" s="54">
        <v>1.7644957539816278E-7</v>
      </c>
      <c r="U298" s="54">
        <v>2.1451535630448561E-7</v>
      </c>
      <c r="V298" s="54">
        <v>2.7318666979111423E-7</v>
      </c>
      <c r="W298" s="54">
        <v>3.3584839850623739E-7</v>
      </c>
      <c r="X298" s="54">
        <v>6.6415160149376262E-7</v>
      </c>
      <c r="Y298" s="54">
        <v>9.9999999999999995E-7</v>
      </c>
      <c r="Z298" s="54">
        <v>0</v>
      </c>
      <c r="AA298" s="54">
        <v>0</v>
      </c>
      <c r="AB298" s="54">
        <v>0</v>
      </c>
      <c r="AC298" s="54">
        <v>0</v>
      </c>
      <c r="AD298" s="54">
        <v>0</v>
      </c>
      <c r="AE298" s="54">
        <v>0</v>
      </c>
      <c r="AF298" s="54">
        <f t="shared" si="312"/>
        <v>0</v>
      </c>
      <c r="AG298" s="54">
        <f t="shared" si="313"/>
        <v>0</v>
      </c>
      <c r="AH298" s="54">
        <f t="shared" si="314"/>
        <v>0</v>
      </c>
      <c r="AI298" s="54">
        <v>2.6896271864623972E-4</v>
      </c>
      <c r="AJ298" s="54">
        <v>3.0709981068992184E-4</v>
      </c>
      <c r="AK298" s="54">
        <v>6.2157957670505104E-4</v>
      </c>
      <c r="AL298" s="54">
        <v>6.2922271486135634E-4</v>
      </c>
      <c r="AM298" s="54">
        <v>7.6496605088892172E-4</v>
      </c>
      <c r="AN298" s="54">
        <v>9.74189128208509E-4</v>
      </c>
      <c r="AO298" s="54">
        <v>1.1976421060412126E-3</v>
      </c>
      <c r="AP298" s="54">
        <v>2.3683778939587868E-3</v>
      </c>
      <c r="AQ298" s="54">
        <v>3.5660199999999996E-3</v>
      </c>
      <c r="AR298" s="54">
        <f t="shared" si="315"/>
        <v>0</v>
      </c>
      <c r="AS298" s="54">
        <f t="shared" si="316"/>
        <v>0</v>
      </c>
      <c r="AT298" s="54">
        <f t="shared" si="317"/>
        <v>0</v>
      </c>
      <c r="AU298" s="54">
        <f t="shared" si="318"/>
        <v>0</v>
      </c>
      <c r="AV298" s="54">
        <f t="shared" si="319"/>
        <v>0</v>
      </c>
      <c r="AW298" s="54">
        <f t="shared" si="320"/>
        <v>0</v>
      </c>
      <c r="AX298" s="54">
        <f t="shared" si="321"/>
        <v>0</v>
      </c>
      <c r="AY298" s="54">
        <f t="shared" si="322"/>
        <v>0</v>
      </c>
      <c r="AZ298" s="54">
        <f t="shared" si="323"/>
        <v>0</v>
      </c>
      <c r="BA298" s="54">
        <f t="shared" si="309"/>
        <v>1.7644957539816278E-7</v>
      </c>
      <c r="BB298" s="54">
        <f t="shared" si="310"/>
        <v>0</v>
      </c>
      <c r="BC298" s="54"/>
      <c r="BD298" s="54"/>
      <c r="BE298" s="54">
        <f t="shared" si="324"/>
        <v>0</v>
      </c>
      <c r="BF298" s="54"/>
      <c r="BG298" s="54"/>
      <c r="BH298" s="54"/>
      <c r="BI298" s="54"/>
      <c r="BJ298" s="54"/>
      <c r="BK298" s="54"/>
      <c r="BL298" s="54">
        <v>0</v>
      </c>
      <c r="BM298" s="54">
        <v>0</v>
      </c>
      <c r="BN298" s="54">
        <f t="shared" ref="BN298:BN299" si="366">AVERAGE(BP298:BR298)</f>
        <v>0</v>
      </c>
      <c r="BO298" s="54">
        <f t="shared" ref="BO298:BO299" si="367">SUM(BS298:BU298)/1</f>
        <v>0</v>
      </c>
      <c r="BP298" s="54">
        <v>0</v>
      </c>
      <c r="BQ298" s="54">
        <v>0</v>
      </c>
      <c r="BR298" s="54">
        <v>0</v>
      </c>
      <c r="BS298" s="54">
        <v>0</v>
      </c>
      <c r="BT298" s="54">
        <v>0</v>
      </c>
      <c r="BU298" s="54">
        <v>0</v>
      </c>
      <c r="BV298" s="54">
        <f t="shared" si="328"/>
        <v>0</v>
      </c>
      <c r="BW298" s="54">
        <f t="shared" si="329"/>
        <v>0</v>
      </c>
      <c r="BX298" s="54">
        <f t="shared" si="330"/>
        <v>0</v>
      </c>
      <c r="BY298" s="54">
        <f t="shared" si="331"/>
        <v>0</v>
      </c>
      <c r="BZ298" s="54">
        <f t="shared" si="332"/>
        <v>0</v>
      </c>
      <c r="CA298" s="54">
        <v>0</v>
      </c>
      <c r="CB298" s="54">
        <f t="shared" si="333"/>
        <v>0</v>
      </c>
      <c r="CC298" s="54">
        <f t="shared" si="334"/>
        <v>0</v>
      </c>
      <c r="CD298" s="54">
        <v>0</v>
      </c>
      <c r="CE298" s="54">
        <v>0</v>
      </c>
      <c r="CF298" s="54">
        <v>0</v>
      </c>
      <c r="CG298" s="54">
        <v>0</v>
      </c>
      <c r="CH298" s="54">
        <v>0</v>
      </c>
      <c r="CI298" s="54">
        <v>0</v>
      </c>
      <c r="CJ298" s="54">
        <v>0</v>
      </c>
      <c r="CK298" s="54">
        <v>0</v>
      </c>
      <c r="CL298" s="54">
        <v>0</v>
      </c>
      <c r="CM298" s="54">
        <v>0</v>
      </c>
      <c r="CN298" s="54">
        <v>0</v>
      </c>
      <c r="CO298" s="54">
        <v>0</v>
      </c>
    </row>
    <row r="299" spans="1:93">
      <c r="A299" s="3" t="str">
        <f t="shared" si="311"/>
        <v>FJQZ132Itovebi 9mg</v>
      </c>
      <c r="B299" s="3" t="s">
        <v>548</v>
      </c>
      <c r="C299" s="3" t="s">
        <v>549</v>
      </c>
      <c r="D299" s="3" t="s">
        <v>7</v>
      </c>
      <c r="E299" s="3" t="s">
        <v>92</v>
      </c>
      <c r="F299" s="3" t="s">
        <v>107</v>
      </c>
      <c r="G299" s="3" t="s">
        <v>108</v>
      </c>
      <c r="H299" s="3" t="s">
        <v>99</v>
      </c>
      <c r="I299" s="3" t="s">
        <v>100</v>
      </c>
      <c r="J299" s="3" t="s">
        <v>561</v>
      </c>
      <c r="K299" s="3" t="s">
        <v>541</v>
      </c>
      <c r="L299" s="3"/>
      <c r="M299" s="3" t="s">
        <v>545</v>
      </c>
      <c r="N299" s="3" t="s">
        <v>13</v>
      </c>
      <c r="O299" s="3" t="s">
        <v>15</v>
      </c>
      <c r="P299" s="3">
        <v>10698.05</v>
      </c>
      <c r="Q299" s="54"/>
      <c r="R299" s="54"/>
      <c r="S299" s="54"/>
      <c r="T299" s="54"/>
      <c r="U299" s="54"/>
      <c r="V299" s="54"/>
      <c r="W299" s="54">
        <v>0</v>
      </c>
      <c r="X299" s="54">
        <v>0</v>
      </c>
      <c r="Y299" s="54">
        <v>0</v>
      </c>
      <c r="Z299" s="54">
        <v>0</v>
      </c>
      <c r="AA299" s="54">
        <v>0</v>
      </c>
      <c r="AB299" s="54">
        <v>0</v>
      </c>
      <c r="AC299" s="54">
        <v>0</v>
      </c>
      <c r="AD299" s="54">
        <v>0</v>
      </c>
      <c r="AE299" s="54">
        <v>0</v>
      </c>
      <c r="AF299" s="54">
        <f t="shared" si="312"/>
        <v>0</v>
      </c>
      <c r="AG299" s="54">
        <f t="shared" si="313"/>
        <v>0</v>
      </c>
      <c r="AH299" s="54">
        <f t="shared" si="314"/>
        <v>0</v>
      </c>
      <c r="AI299" s="54"/>
      <c r="AJ299" s="54"/>
      <c r="AK299" s="54"/>
      <c r="AL299" s="54"/>
      <c r="AM299" s="54"/>
      <c r="AN299" s="54"/>
      <c r="AO299" s="54">
        <v>0</v>
      </c>
      <c r="AP299" s="54">
        <v>0</v>
      </c>
      <c r="AQ299" s="54">
        <v>0</v>
      </c>
      <c r="AR299" s="54">
        <f t="shared" si="315"/>
        <v>0</v>
      </c>
      <c r="AS299" s="54">
        <f t="shared" si="316"/>
        <v>0</v>
      </c>
      <c r="AT299" s="54">
        <f t="shared" si="317"/>
        <v>0</v>
      </c>
      <c r="AU299" s="54">
        <f t="shared" si="318"/>
        <v>0</v>
      </c>
      <c r="AV299" s="54">
        <f t="shared" si="319"/>
        <v>0</v>
      </c>
      <c r="AW299" s="54">
        <f t="shared" si="320"/>
        <v>0</v>
      </c>
      <c r="AX299" s="54">
        <f t="shared" si="321"/>
        <v>0</v>
      </c>
      <c r="AY299" s="54">
        <f t="shared" si="322"/>
        <v>0</v>
      </c>
      <c r="AZ299" s="54">
        <f t="shared" si="323"/>
        <v>0</v>
      </c>
      <c r="BA299" s="54">
        <f t="shared" si="309"/>
        <v>0</v>
      </c>
      <c r="BB299" s="54">
        <f t="shared" si="310"/>
        <v>0</v>
      </c>
      <c r="BC299" s="54"/>
      <c r="BD299" s="54"/>
      <c r="BE299" s="54">
        <f t="shared" si="324"/>
        <v>0</v>
      </c>
      <c r="BF299" s="54"/>
      <c r="BG299" s="54"/>
      <c r="BH299" s="54"/>
      <c r="BI299" s="54"/>
      <c r="BJ299" s="54"/>
      <c r="BK299" s="54"/>
      <c r="BL299" s="54">
        <v>0</v>
      </c>
      <c r="BM299" s="54">
        <v>0</v>
      </c>
      <c r="BN299" s="54">
        <f t="shared" si="366"/>
        <v>0</v>
      </c>
      <c r="BO299" s="54">
        <f t="shared" si="367"/>
        <v>0</v>
      </c>
      <c r="BP299" s="54">
        <v>0</v>
      </c>
      <c r="BQ299" s="54">
        <v>0</v>
      </c>
      <c r="BR299" s="54">
        <v>0</v>
      </c>
      <c r="BS299" s="54">
        <v>0</v>
      </c>
      <c r="BT299" s="54">
        <v>0</v>
      </c>
      <c r="BU299" s="54">
        <v>0</v>
      </c>
      <c r="BV299" s="54">
        <f t="shared" si="328"/>
        <v>0</v>
      </c>
      <c r="BW299" s="54">
        <f t="shared" si="329"/>
        <v>0</v>
      </c>
      <c r="BX299" s="54">
        <f t="shared" si="330"/>
        <v>0</v>
      </c>
      <c r="BY299" s="54">
        <f t="shared" si="331"/>
        <v>0</v>
      </c>
      <c r="BZ299" s="54">
        <f t="shared" si="332"/>
        <v>0</v>
      </c>
      <c r="CA299" s="54">
        <v>0</v>
      </c>
      <c r="CB299" s="54">
        <f t="shared" si="333"/>
        <v>0</v>
      </c>
      <c r="CC299" s="54">
        <f t="shared" si="334"/>
        <v>0</v>
      </c>
      <c r="CD299" s="54">
        <v>0</v>
      </c>
      <c r="CE299" s="54">
        <v>0</v>
      </c>
      <c r="CF299" s="54">
        <v>0</v>
      </c>
      <c r="CG299" s="54">
        <v>0</v>
      </c>
      <c r="CH299" s="54">
        <v>0</v>
      </c>
      <c r="CI299" s="54">
        <v>0</v>
      </c>
      <c r="CJ299" s="54">
        <v>0</v>
      </c>
      <c r="CK299" s="54">
        <v>0</v>
      </c>
      <c r="CL299" s="54">
        <v>0</v>
      </c>
      <c r="CM299" s="54">
        <v>0</v>
      </c>
      <c r="CN299" s="54">
        <v>0</v>
      </c>
      <c r="CO299" s="54">
        <v>0</v>
      </c>
    </row>
    <row r="300" spans="1:93">
      <c r="A300" s="3" t="str">
        <f t="shared" si="311"/>
        <v>FJQZ132Perjeta</v>
      </c>
      <c r="B300" s="3" t="s">
        <v>548</v>
      </c>
      <c r="C300" s="3" t="s">
        <v>549</v>
      </c>
      <c r="D300" s="3" t="s">
        <v>7</v>
      </c>
      <c r="E300" s="3" t="s">
        <v>92</v>
      </c>
      <c r="F300" s="3" t="s">
        <v>107</v>
      </c>
      <c r="G300" s="3" t="s">
        <v>108</v>
      </c>
      <c r="H300" s="3" t="s">
        <v>99</v>
      </c>
      <c r="I300" s="3" t="s">
        <v>100</v>
      </c>
      <c r="J300" s="3" t="s">
        <v>561</v>
      </c>
      <c r="K300" s="3" t="s">
        <v>541</v>
      </c>
      <c r="L300" s="3"/>
      <c r="M300" s="3" t="s">
        <v>545</v>
      </c>
      <c r="N300" s="3" t="s">
        <v>16</v>
      </c>
      <c r="O300" s="3" t="s">
        <v>16</v>
      </c>
      <c r="P300" s="3">
        <v>3985.87</v>
      </c>
      <c r="Q300" s="54">
        <v>6.0773938121866982</v>
      </c>
      <c r="R300" s="54">
        <v>5.1336658411422</v>
      </c>
      <c r="S300" s="54">
        <v>7.7918311017683628</v>
      </c>
      <c r="T300" s="54">
        <v>4.7083767120131368</v>
      </c>
      <c r="U300" s="54">
        <v>5.7147000938438959</v>
      </c>
      <c r="V300" s="54">
        <v>6.5585155922336176</v>
      </c>
      <c r="W300" s="54">
        <v>19.002890755097262</v>
      </c>
      <c r="X300" s="54">
        <v>16.981592398090651</v>
      </c>
      <c r="Y300" s="54">
        <v>35.984483153187909</v>
      </c>
      <c r="Z300" s="54">
        <v>0</v>
      </c>
      <c r="AA300" s="54">
        <v>10</v>
      </c>
      <c r="AB300" s="54">
        <v>8</v>
      </c>
      <c r="AC300" s="54">
        <v>5</v>
      </c>
      <c r="AD300" s="54">
        <v>0</v>
      </c>
      <c r="AE300" s="54">
        <v>0</v>
      </c>
      <c r="AF300" s="54">
        <f t="shared" si="312"/>
        <v>18</v>
      </c>
      <c r="AG300" s="54">
        <f t="shared" si="313"/>
        <v>5</v>
      </c>
      <c r="AH300" s="54">
        <f t="shared" si="314"/>
        <v>23</v>
      </c>
      <c r="AI300" s="54">
        <v>24223.701674180593</v>
      </c>
      <c r="AJ300" s="54">
        <v>20462.124666233463</v>
      </c>
      <c r="AK300" s="54">
        <v>31057.225833605466</v>
      </c>
      <c r="AL300" s="54">
        <v>18766.977485111802</v>
      </c>
      <c r="AM300" s="54">
        <v>22778.051663049569</v>
      </c>
      <c r="AN300" s="54">
        <v>26141.390543616209</v>
      </c>
      <c r="AO300" s="54">
        <v>75743.052174019525</v>
      </c>
      <c r="AP300" s="54">
        <v>67686.419691777584</v>
      </c>
      <c r="AQ300" s="54">
        <v>143429.47186579712</v>
      </c>
      <c r="AR300" s="54">
        <f t="shared" si="315"/>
        <v>0</v>
      </c>
      <c r="AS300" s="54">
        <f t="shared" si="316"/>
        <v>39858.699999999997</v>
      </c>
      <c r="AT300" s="54">
        <f t="shared" si="317"/>
        <v>31886.959999999999</v>
      </c>
      <c r="AU300" s="54">
        <f t="shared" si="318"/>
        <v>19929.349999999999</v>
      </c>
      <c r="AV300" s="54">
        <f t="shared" si="319"/>
        <v>0</v>
      </c>
      <c r="AW300" s="54">
        <f t="shared" si="320"/>
        <v>0</v>
      </c>
      <c r="AX300" s="54">
        <f t="shared" si="321"/>
        <v>71745.66</v>
      </c>
      <c r="AY300" s="54">
        <f t="shared" si="322"/>
        <v>19929.349999999999</v>
      </c>
      <c r="AZ300" s="54">
        <f t="shared" si="323"/>
        <v>91675.010000000009</v>
      </c>
      <c r="BA300" s="54">
        <f t="shared" si="309"/>
        <v>4.7083767120131368</v>
      </c>
      <c r="BB300" s="54">
        <f t="shared" si="310"/>
        <v>5</v>
      </c>
      <c r="BC300" s="54"/>
      <c r="BD300" s="54"/>
      <c r="BE300" s="54">
        <f t="shared" si="324"/>
        <v>0</v>
      </c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>
        <f t="shared" si="328"/>
        <v>42848.102500000001</v>
      </c>
      <c r="BW300" s="54">
        <f t="shared" si="329"/>
        <v>219222.85</v>
      </c>
      <c r="BX300" s="54">
        <f t="shared" si="330"/>
        <v>159434.79999999999</v>
      </c>
      <c r="BY300" s="54">
        <f t="shared" si="331"/>
        <v>55</v>
      </c>
      <c r="BZ300" s="54">
        <f t="shared" si="332"/>
        <v>40</v>
      </c>
      <c r="CA300" s="54">
        <v>0</v>
      </c>
      <c r="CB300" s="54">
        <f t="shared" si="333"/>
        <v>35</v>
      </c>
      <c r="CC300" s="54">
        <f t="shared" si="334"/>
        <v>10.75</v>
      </c>
      <c r="CD300" s="54">
        <v>0</v>
      </c>
      <c r="CE300" s="54">
        <v>0</v>
      </c>
      <c r="CF300" s="54">
        <v>0</v>
      </c>
      <c r="CG300" s="54">
        <v>10</v>
      </c>
      <c r="CH300" s="54">
        <v>13</v>
      </c>
      <c r="CI300" s="54">
        <v>11</v>
      </c>
      <c r="CJ300" s="54">
        <v>10</v>
      </c>
      <c r="CK300" s="54">
        <v>35</v>
      </c>
      <c r="CL300" s="54">
        <v>10</v>
      </c>
      <c r="CM300" s="54">
        <v>30</v>
      </c>
      <c r="CN300" s="54">
        <v>0</v>
      </c>
      <c r="CO300" s="54">
        <v>10</v>
      </c>
    </row>
    <row r="301" spans="1:93">
      <c r="A301" s="3" t="str">
        <f t="shared" si="311"/>
        <v>FJQZ132Phesgo 10ml</v>
      </c>
      <c r="B301" s="3" t="s">
        <v>548</v>
      </c>
      <c r="C301" s="3" t="s">
        <v>549</v>
      </c>
      <c r="D301" s="3" t="s">
        <v>7</v>
      </c>
      <c r="E301" s="3" t="s">
        <v>92</v>
      </c>
      <c r="F301" s="3" t="s">
        <v>107</v>
      </c>
      <c r="G301" s="3" t="s">
        <v>108</v>
      </c>
      <c r="H301" s="3" t="s">
        <v>99</v>
      </c>
      <c r="I301" s="3" t="s">
        <v>100</v>
      </c>
      <c r="J301" s="3" t="s">
        <v>561</v>
      </c>
      <c r="K301" s="3" t="s">
        <v>541</v>
      </c>
      <c r="L301" s="3"/>
      <c r="M301" s="3" t="s">
        <v>545</v>
      </c>
      <c r="N301" s="3" t="s">
        <v>17</v>
      </c>
      <c r="O301" s="3" t="s">
        <v>18</v>
      </c>
      <c r="P301" s="3">
        <v>6232.07</v>
      </c>
      <c r="Q301" s="54">
        <v>1.3688951515407721E-6</v>
      </c>
      <c r="R301" s="54">
        <v>1.2654877779580292E-6</v>
      </c>
      <c r="S301" s="54">
        <v>1.8760355506336405E-6</v>
      </c>
      <c r="T301" s="54">
        <v>1.6438957276147923E-6</v>
      </c>
      <c r="U301" s="54">
        <v>1.5083220670144609E-6</v>
      </c>
      <c r="V301" s="54">
        <v>1.9649834406779579E-6</v>
      </c>
      <c r="W301" s="54">
        <v>4.5104184801324422E-6</v>
      </c>
      <c r="X301" s="54">
        <v>5.1172012353072115E-6</v>
      </c>
      <c r="Y301" s="54">
        <v>9.6276197154396546E-6</v>
      </c>
      <c r="Z301" s="54">
        <v>0</v>
      </c>
      <c r="AA301" s="54">
        <v>0</v>
      </c>
      <c r="AB301" s="54">
        <v>0</v>
      </c>
      <c r="AC301" s="54">
        <v>0</v>
      </c>
      <c r="AD301" s="54">
        <v>0</v>
      </c>
      <c r="AE301" s="54">
        <v>0</v>
      </c>
      <c r="AF301" s="54">
        <f t="shared" si="312"/>
        <v>0</v>
      </c>
      <c r="AG301" s="54">
        <f t="shared" si="313"/>
        <v>0</v>
      </c>
      <c r="AH301" s="54">
        <f t="shared" si="314"/>
        <v>0</v>
      </c>
      <c r="AI301" s="54">
        <v>8.5310504070626996E-3</v>
      </c>
      <c r="AJ301" s="54">
        <v>7.8866084163788947E-3</v>
      </c>
      <c r="AK301" s="54">
        <v>1.1691584874037391E-2</v>
      </c>
      <c r="AL301" s="54">
        <v>1.0244873247196319E-2</v>
      </c>
      <c r="AM301" s="54">
        <v>9.3999687041788106E-3</v>
      </c>
      <c r="AN301" s="54">
        <v>1.224591435114588E-2</v>
      </c>
      <c r="AO301" s="54">
        <v>2.8109243697478983E-2</v>
      </c>
      <c r="AP301" s="54">
        <v>3.1890756302521008E-2</v>
      </c>
      <c r="AQ301" s="54">
        <v>5.9999999999999991E-2</v>
      </c>
      <c r="AR301" s="54">
        <f t="shared" si="315"/>
        <v>0</v>
      </c>
      <c r="AS301" s="54">
        <f t="shared" si="316"/>
        <v>0</v>
      </c>
      <c r="AT301" s="54">
        <f t="shared" si="317"/>
        <v>0</v>
      </c>
      <c r="AU301" s="54">
        <f t="shared" si="318"/>
        <v>0</v>
      </c>
      <c r="AV301" s="54">
        <f t="shared" si="319"/>
        <v>0</v>
      </c>
      <c r="AW301" s="54">
        <f t="shared" si="320"/>
        <v>0</v>
      </c>
      <c r="AX301" s="54">
        <f t="shared" si="321"/>
        <v>0</v>
      </c>
      <c r="AY301" s="54">
        <f t="shared" si="322"/>
        <v>0</v>
      </c>
      <c r="AZ301" s="54">
        <f t="shared" si="323"/>
        <v>0</v>
      </c>
      <c r="BA301" s="54">
        <f t="shared" si="309"/>
        <v>1.6438957276147923E-6</v>
      </c>
      <c r="BB301" s="54">
        <f t="shared" si="310"/>
        <v>0</v>
      </c>
      <c r="BC301" s="54">
        <f>SUM(CJ301:CL301)</f>
        <v>0</v>
      </c>
      <c r="BD301" s="54">
        <f>SUM(CM301:CO301)</f>
        <v>0</v>
      </c>
      <c r="BE301" s="54">
        <f t="shared" si="324"/>
        <v>0</v>
      </c>
      <c r="BF301" s="54">
        <f t="shared" ref="BF301:BK301" si="368">Z301</f>
        <v>0</v>
      </c>
      <c r="BG301" s="54">
        <f t="shared" si="368"/>
        <v>0</v>
      </c>
      <c r="BH301" s="54">
        <f t="shared" si="368"/>
        <v>0</v>
      </c>
      <c r="BI301" s="54">
        <f t="shared" si="368"/>
        <v>0</v>
      </c>
      <c r="BJ301" s="54">
        <f t="shared" si="368"/>
        <v>0</v>
      </c>
      <c r="BK301" s="54">
        <f t="shared" si="368"/>
        <v>0</v>
      </c>
      <c r="BL301" s="54">
        <v>0</v>
      </c>
      <c r="BM301" s="54">
        <v>0</v>
      </c>
      <c r="BN301" s="54">
        <f t="shared" ref="BN301:BN302" si="369">AVERAGE(BP301:BR301)</f>
        <v>0</v>
      </c>
      <c r="BO301" s="54">
        <f t="shared" ref="BO301:BO302" si="370">SUM(BS301:BU301)/1</f>
        <v>0</v>
      </c>
      <c r="BP301" s="54">
        <v>0</v>
      </c>
      <c r="BQ301" s="54">
        <v>0</v>
      </c>
      <c r="BR301" s="54">
        <v>0</v>
      </c>
      <c r="BS301" s="54">
        <v>0</v>
      </c>
      <c r="BT301" s="54">
        <v>0</v>
      </c>
      <c r="BU301" s="54">
        <v>0</v>
      </c>
      <c r="BV301" s="54">
        <f t="shared" si="328"/>
        <v>0</v>
      </c>
      <c r="BW301" s="54">
        <f t="shared" si="329"/>
        <v>0</v>
      </c>
      <c r="BX301" s="54">
        <f t="shared" si="330"/>
        <v>0</v>
      </c>
      <c r="BY301" s="54">
        <f t="shared" si="331"/>
        <v>0</v>
      </c>
      <c r="BZ301" s="54">
        <f t="shared" si="332"/>
        <v>0</v>
      </c>
      <c r="CA301" s="54">
        <v>0</v>
      </c>
      <c r="CB301" s="54">
        <f t="shared" si="333"/>
        <v>0</v>
      </c>
      <c r="CC301" s="54">
        <f t="shared" si="334"/>
        <v>0</v>
      </c>
      <c r="CD301" s="54">
        <v>0</v>
      </c>
      <c r="CE301" s="54">
        <v>0</v>
      </c>
      <c r="CF301" s="54">
        <v>0</v>
      </c>
      <c r="CG301" s="54">
        <v>0</v>
      </c>
      <c r="CH301" s="54">
        <v>0</v>
      </c>
      <c r="CI301" s="54">
        <v>0</v>
      </c>
      <c r="CJ301" s="54">
        <v>0</v>
      </c>
      <c r="CK301" s="54">
        <v>0</v>
      </c>
      <c r="CL301" s="54">
        <v>0</v>
      </c>
      <c r="CM301" s="54">
        <v>0</v>
      </c>
      <c r="CN301" s="54">
        <v>0</v>
      </c>
      <c r="CO301" s="54">
        <v>0</v>
      </c>
    </row>
    <row r="302" spans="1:93">
      <c r="A302" s="3" t="str">
        <f t="shared" si="311"/>
        <v>FJQZ132Phesgo 15ml</v>
      </c>
      <c r="B302" s="3" t="s">
        <v>548</v>
      </c>
      <c r="C302" s="3" t="s">
        <v>549</v>
      </c>
      <c r="D302" s="3" t="s">
        <v>7</v>
      </c>
      <c r="E302" s="3" t="s">
        <v>92</v>
      </c>
      <c r="F302" s="3" t="s">
        <v>107</v>
      </c>
      <c r="G302" s="3" t="s">
        <v>108</v>
      </c>
      <c r="H302" s="3" t="s">
        <v>99</v>
      </c>
      <c r="I302" s="3" t="s">
        <v>100</v>
      </c>
      <c r="J302" s="3" t="s">
        <v>561</v>
      </c>
      <c r="K302" s="3" t="s">
        <v>541</v>
      </c>
      <c r="L302" s="3"/>
      <c r="M302" s="3" t="s">
        <v>545</v>
      </c>
      <c r="N302" s="3" t="s">
        <v>17</v>
      </c>
      <c r="O302" s="3" t="s">
        <v>19</v>
      </c>
      <c r="P302" s="3">
        <v>8489.27</v>
      </c>
      <c r="Q302" s="54">
        <v>1.1779575864591419E-6</v>
      </c>
      <c r="R302" s="54">
        <v>1.1779575864591419E-6</v>
      </c>
      <c r="S302" s="54">
        <v>1.1779575864591419E-6</v>
      </c>
      <c r="T302" s="54">
        <v>1.1779575864591419E-6</v>
      </c>
      <c r="U302" s="54">
        <v>1.1779575864591419E-6</v>
      </c>
      <c r="V302" s="54">
        <v>1.1779575864591419E-6</v>
      </c>
      <c r="W302" s="54">
        <v>3.5338727593774257E-6</v>
      </c>
      <c r="X302" s="54">
        <v>3.5338727593774257E-6</v>
      </c>
      <c r="Y302" s="54">
        <v>7.0677455187548515E-6</v>
      </c>
      <c r="Z302" s="54">
        <v>0</v>
      </c>
      <c r="AA302" s="54">
        <v>0</v>
      </c>
      <c r="AB302" s="54">
        <v>0</v>
      </c>
      <c r="AC302" s="54">
        <v>0</v>
      </c>
      <c r="AD302" s="54">
        <v>0</v>
      </c>
      <c r="AE302" s="54">
        <v>0</v>
      </c>
      <c r="AF302" s="54">
        <f t="shared" si="312"/>
        <v>0</v>
      </c>
      <c r="AG302" s="54">
        <f t="shared" si="313"/>
        <v>0</v>
      </c>
      <c r="AH302" s="54">
        <f t="shared" si="314"/>
        <v>0</v>
      </c>
      <c r="AI302" s="54">
        <v>0.01</v>
      </c>
      <c r="AJ302" s="54">
        <v>0.01</v>
      </c>
      <c r="AK302" s="54">
        <v>0.01</v>
      </c>
      <c r="AL302" s="54">
        <v>0.01</v>
      </c>
      <c r="AM302" s="54">
        <v>0.01</v>
      </c>
      <c r="AN302" s="54">
        <v>0.01</v>
      </c>
      <c r="AO302" s="54">
        <v>0.03</v>
      </c>
      <c r="AP302" s="54">
        <v>0.03</v>
      </c>
      <c r="AQ302" s="54">
        <v>0.06</v>
      </c>
      <c r="AR302" s="54">
        <f t="shared" si="315"/>
        <v>0</v>
      </c>
      <c r="AS302" s="54">
        <f t="shared" si="316"/>
        <v>0</v>
      </c>
      <c r="AT302" s="54">
        <f t="shared" si="317"/>
        <v>0</v>
      </c>
      <c r="AU302" s="54">
        <f t="shared" si="318"/>
        <v>0</v>
      </c>
      <c r="AV302" s="54">
        <f t="shared" si="319"/>
        <v>0</v>
      </c>
      <c r="AW302" s="54">
        <f t="shared" si="320"/>
        <v>0</v>
      </c>
      <c r="AX302" s="54">
        <f t="shared" si="321"/>
        <v>0</v>
      </c>
      <c r="AY302" s="54">
        <f t="shared" si="322"/>
        <v>0</v>
      </c>
      <c r="AZ302" s="54">
        <f t="shared" si="323"/>
        <v>0</v>
      </c>
      <c r="BA302" s="54">
        <f t="shared" si="309"/>
        <v>1.1779575864591419E-6</v>
      </c>
      <c r="BB302" s="54">
        <f t="shared" si="310"/>
        <v>0</v>
      </c>
      <c r="BC302" s="54">
        <f>SUM(CJ302:CL302)*2</f>
        <v>0</v>
      </c>
      <c r="BD302" s="54">
        <f>SUM(CM302:CO302)*2</f>
        <v>0</v>
      </c>
      <c r="BE302" s="54">
        <f t="shared" si="324"/>
        <v>0</v>
      </c>
      <c r="BF302" s="54">
        <f t="shared" ref="BF302:BK302" si="371">Z302*2</f>
        <v>0</v>
      </c>
      <c r="BG302" s="54">
        <f t="shared" si="371"/>
        <v>0</v>
      </c>
      <c r="BH302" s="54">
        <f t="shared" si="371"/>
        <v>0</v>
      </c>
      <c r="BI302" s="54">
        <f t="shared" si="371"/>
        <v>0</v>
      </c>
      <c r="BJ302" s="54">
        <f t="shared" si="371"/>
        <v>0</v>
      </c>
      <c r="BK302" s="54">
        <f t="shared" si="371"/>
        <v>0</v>
      </c>
      <c r="BL302" s="54">
        <v>0</v>
      </c>
      <c r="BM302" s="54">
        <v>0</v>
      </c>
      <c r="BN302" s="54">
        <f t="shared" si="369"/>
        <v>0</v>
      </c>
      <c r="BO302" s="54">
        <f t="shared" si="370"/>
        <v>0</v>
      </c>
      <c r="BP302" s="54">
        <v>0</v>
      </c>
      <c r="BQ302" s="54">
        <v>0</v>
      </c>
      <c r="BR302" s="54">
        <v>0</v>
      </c>
      <c r="BS302" s="54">
        <v>0</v>
      </c>
      <c r="BT302" s="54">
        <v>0</v>
      </c>
      <c r="BU302" s="54">
        <v>0</v>
      </c>
      <c r="BV302" s="54">
        <f t="shared" si="328"/>
        <v>0</v>
      </c>
      <c r="BW302" s="54">
        <f t="shared" si="329"/>
        <v>0</v>
      </c>
      <c r="BX302" s="54">
        <f t="shared" si="330"/>
        <v>0</v>
      </c>
      <c r="BY302" s="54">
        <f t="shared" si="331"/>
        <v>0</v>
      </c>
      <c r="BZ302" s="54">
        <f t="shared" si="332"/>
        <v>0</v>
      </c>
      <c r="CA302" s="54">
        <v>0</v>
      </c>
      <c r="CB302" s="54">
        <f t="shared" si="333"/>
        <v>0</v>
      </c>
      <c r="CC302" s="54">
        <f t="shared" si="334"/>
        <v>0</v>
      </c>
      <c r="CD302" s="54">
        <v>0</v>
      </c>
      <c r="CE302" s="54">
        <v>0</v>
      </c>
      <c r="CF302" s="54">
        <v>0</v>
      </c>
      <c r="CG302" s="54">
        <v>0</v>
      </c>
      <c r="CH302" s="54">
        <v>0</v>
      </c>
      <c r="CI302" s="54">
        <v>0</v>
      </c>
      <c r="CJ302" s="54">
        <v>0</v>
      </c>
      <c r="CK302" s="54">
        <v>0</v>
      </c>
      <c r="CL302" s="54">
        <v>0</v>
      </c>
      <c r="CM302" s="54">
        <v>0</v>
      </c>
      <c r="CN302" s="54">
        <v>0</v>
      </c>
      <c r="CO302" s="54">
        <v>0</v>
      </c>
    </row>
    <row r="303" spans="1:93">
      <c r="A303" s="3" t="str">
        <f t="shared" si="311"/>
        <v>JSSZ184Herceptin IV</v>
      </c>
      <c r="B303" s="3" t="s">
        <v>548</v>
      </c>
      <c r="C303" s="3" t="s">
        <v>549</v>
      </c>
      <c r="D303" s="3" t="s">
        <v>7</v>
      </c>
      <c r="E303" s="3" t="s">
        <v>92</v>
      </c>
      <c r="F303" s="3" t="s">
        <v>109</v>
      </c>
      <c r="G303" s="3" t="s">
        <v>110</v>
      </c>
      <c r="H303" s="3" t="s">
        <v>109</v>
      </c>
      <c r="I303" s="3" t="s">
        <v>110</v>
      </c>
      <c r="J303" s="3" t="s">
        <v>562</v>
      </c>
      <c r="K303" s="3" t="s">
        <v>541</v>
      </c>
      <c r="L303" s="3"/>
      <c r="M303" s="3" t="s">
        <v>543</v>
      </c>
      <c r="N303" s="3" t="s">
        <v>11</v>
      </c>
      <c r="O303" s="3" t="s">
        <v>11</v>
      </c>
      <c r="P303" s="3">
        <v>4535.5</v>
      </c>
      <c r="Q303" s="54">
        <v>2.4822376098080742E-7</v>
      </c>
      <c r="R303" s="54">
        <v>1.7782878168674339E-7</v>
      </c>
      <c r="S303" s="54">
        <v>1.6542114214001052E-7</v>
      </c>
      <c r="T303" s="54">
        <v>1.1681063360424579E-7</v>
      </c>
      <c r="U303" s="54">
        <v>1.0643066396940739E-7</v>
      </c>
      <c r="V303" s="54">
        <v>1.8528501761878564E-7</v>
      </c>
      <c r="W303" s="54">
        <v>5.9147368480756133E-7</v>
      </c>
      <c r="X303" s="54">
        <v>4.0852631519243884E-7</v>
      </c>
      <c r="Y303" s="54">
        <v>1.0000000000000002E-6</v>
      </c>
      <c r="Z303" s="54">
        <v>0</v>
      </c>
      <c r="AA303" s="54">
        <v>0</v>
      </c>
      <c r="AB303" s="54">
        <v>0</v>
      </c>
      <c r="AC303" s="54">
        <v>0</v>
      </c>
      <c r="AD303" s="54">
        <v>0</v>
      </c>
      <c r="AE303" s="54">
        <v>0</v>
      </c>
      <c r="AF303" s="54">
        <f t="shared" si="312"/>
        <v>0</v>
      </c>
      <c r="AG303" s="54">
        <f t="shared" si="313"/>
        <v>0</v>
      </c>
      <c r="AH303" s="54">
        <f t="shared" si="314"/>
        <v>0</v>
      </c>
      <c r="AI303" s="54">
        <v>1.1258188679284522E-3</v>
      </c>
      <c r="AJ303" s="54">
        <v>8.0654243934022462E-4</v>
      </c>
      <c r="AK303" s="54">
        <v>7.5026759017601764E-4</v>
      </c>
      <c r="AL303" s="54">
        <v>5.297946287120568E-4</v>
      </c>
      <c r="AM303" s="54">
        <v>4.8271627643324723E-4</v>
      </c>
      <c r="AN303" s="54">
        <v>8.4036019741000226E-4</v>
      </c>
      <c r="AO303" s="54">
        <v>2.6826288974446943E-3</v>
      </c>
      <c r="AP303" s="54">
        <v>1.8528711025553063E-3</v>
      </c>
      <c r="AQ303" s="54">
        <v>4.5355000000000005E-3</v>
      </c>
      <c r="AR303" s="54">
        <f t="shared" si="315"/>
        <v>0</v>
      </c>
      <c r="AS303" s="54">
        <f t="shared" si="316"/>
        <v>0</v>
      </c>
      <c r="AT303" s="54">
        <f t="shared" si="317"/>
        <v>0</v>
      </c>
      <c r="AU303" s="54">
        <f t="shared" si="318"/>
        <v>0</v>
      </c>
      <c r="AV303" s="54">
        <f t="shared" si="319"/>
        <v>0</v>
      </c>
      <c r="AW303" s="54">
        <f t="shared" si="320"/>
        <v>0</v>
      </c>
      <c r="AX303" s="54">
        <f t="shared" si="321"/>
        <v>0</v>
      </c>
      <c r="AY303" s="54">
        <f t="shared" si="322"/>
        <v>0</v>
      </c>
      <c r="AZ303" s="54">
        <f t="shared" si="323"/>
        <v>0</v>
      </c>
      <c r="BA303" s="54">
        <f t="shared" si="309"/>
        <v>1.1681063360424579E-7</v>
      </c>
      <c r="BB303" s="54">
        <f t="shared" si="310"/>
        <v>0</v>
      </c>
      <c r="BC303" s="54"/>
      <c r="BD303" s="54"/>
      <c r="BE303" s="54">
        <f t="shared" si="324"/>
        <v>0</v>
      </c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>
        <f t="shared" si="328"/>
        <v>0</v>
      </c>
      <c r="BW303" s="54">
        <f t="shared" si="329"/>
        <v>0</v>
      </c>
      <c r="BX303" s="54">
        <f t="shared" si="330"/>
        <v>0</v>
      </c>
      <c r="BY303" s="54">
        <f t="shared" si="331"/>
        <v>0</v>
      </c>
      <c r="BZ303" s="54">
        <f t="shared" si="332"/>
        <v>0</v>
      </c>
      <c r="CA303" s="54">
        <v>0</v>
      </c>
      <c r="CB303" s="54">
        <f t="shared" si="333"/>
        <v>0</v>
      </c>
      <c r="CC303" s="54">
        <f t="shared" si="334"/>
        <v>0</v>
      </c>
      <c r="CD303" s="54">
        <v>0</v>
      </c>
      <c r="CE303" s="54">
        <v>0</v>
      </c>
      <c r="CF303" s="54">
        <v>0</v>
      </c>
      <c r="CG303" s="54">
        <v>0</v>
      </c>
      <c r="CH303" s="54">
        <v>0</v>
      </c>
      <c r="CI303" s="54">
        <v>0</v>
      </c>
      <c r="CJ303" s="54">
        <v>0</v>
      </c>
      <c r="CK303" s="54">
        <v>0</v>
      </c>
      <c r="CL303" s="54">
        <v>0</v>
      </c>
      <c r="CM303" s="54">
        <v>0</v>
      </c>
      <c r="CN303" s="54">
        <v>0</v>
      </c>
      <c r="CO303" s="54">
        <v>0</v>
      </c>
    </row>
    <row r="304" spans="1:93">
      <c r="A304" s="3" t="str">
        <f t="shared" si="311"/>
        <v>JSSZ184Herceptin SC</v>
      </c>
      <c r="B304" s="3" t="s">
        <v>548</v>
      </c>
      <c r="C304" s="3" t="s">
        <v>549</v>
      </c>
      <c r="D304" s="3" t="s">
        <v>7</v>
      </c>
      <c r="E304" s="3" t="s">
        <v>92</v>
      </c>
      <c r="F304" s="3" t="s">
        <v>109</v>
      </c>
      <c r="G304" s="3" t="s">
        <v>110</v>
      </c>
      <c r="H304" s="3" t="s">
        <v>109</v>
      </c>
      <c r="I304" s="3" t="s">
        <v>110</v>
      </c>
      <c r="J304" s="3" t="s">
        <v>562</v>
      </c>
      <c r="K304" s="3" t="s">
        <v>541</v>
      </c>
      <c r="L304" s="3"/>
      <c r="M304" s="3" t="s">
        <v>543</v>
      </c>
      <c r="N304" s="3" t="s">
        <v>12</v>
      </c>
      <c r="O304" s="3" t="s">
        <v>12</v>
      </c>
      <c r="P304" s="3">
        <v>3444.49</v>
      </c>
      <c r="Q304" s="54">
        <v>1.2869445629604544E-7</v>
      </c>
      <c r="R304" s="54">
        <v>1.1923834167284972E-7</v>
      </c>
      <c r="S304" s="54">
        <v>1.8086442832285226E-7</v>
      </c>
      <c r="T304" s="54">
        <v>1.8512626147397511E-7</v>
      </c>
      <c r="U304" s="54">
        <v>1.6668434004097236E-7</v>
      </c>
      <c r="V304" s="54">
        <v>2.193921721933052E-7</v>
      </c>
      <c r="W304" s="54">
        <v>4.2879722629174739E-7</v>
      </c>
      <c r="X304" s="54">
        <v>5.7120277370825267E-7</v>
      </c>
      <c r="Y304" s="54">
        <v>1.0000000000000002E-6</v>
      </c>
      <c r="Z304" s="54">
        <v>0</v>
      </c>
      <c r="AA304" s="54">
        <v>0</v>
      </c>
      <c r="AB304" s="54">
        <v>0</v>
      </c>
      <c r="AC304" s="54">
        <v>0</v>
      </c>
      <c r="AD304" s="54">
        <v>0</v>
      </c>
      <c r="AE304" s="54">
        <v>0</v>
      </c>
      <c r="AF304" s="54">
        <f t="shared" si="312"/>
        <v>0</v>
      </c>
      <c r="AG304" s="54">
        <f t="shared" si="313"/>
        <v>0</v>
      </c>
      <c r="AH304" s="54">
        <f t="shared" si="314"/>
        <v>0</v>
      </c>
      <c r="AI304" s="54">
        <v>4.4328676776716558E-4</v>
      </c>
      <c r="AJ304" s="54">
        <v>4.1071527550871412E-4</v>
      </c>
      <c r="AK304" s="54">
        <v>6.2298571471378138E-4</v>
      </c>
      <c r="AL304" s="54">
        <v>6.3766555638449256E-4</v>
      </c>
      <c r="AM304" s="54">
        <v>5.7414254242772885E-4</v>
      </c>
      <c r="AN304" s="54">
        <v>7.5569414319811776E-4</v>
      </c>
      <c r="AO304" s="54">
        <v>1.476987757989661E-3</v>
      </c>
      <c r="AP304" s="54">
        <v>1.9675022420103392E-3</v>
      </c>
      <c r="AQ304" s="54">
        <v>3.4444900000000001E-3</v>
      </c>
      <c r="AR304" s="54">
        <f t="shared" si="315"/>
        <v>0</v>
      </c>
      <c r="AS304" s="54">
        <f t="shared" si="316"/>
        <v>0</v>
      </c>
      <c r="AT304" s="54">
        <f t="shared" si="317"/>
        <v>0</v>
      </c>
      <c r="AU304" s="54">
        <f t="shared" si="318"/>
        <v>0</v>
      </c>
      <c r="AV304" s="54">
        <f t="shared" si="319"/>
        <v>0</v>
      </c>
      <c r="AW304" s="54">
        <f t="shared" si="320"/>
        <v>0</v>
      </c>
      <c r="AX304" s="54">
        <f t="shared" si="321"/>
        <v>0</v>
      </c>
      <c r="AY304" s="54">
        <f t="shared" si="322"/>
        <v>0</v>
      </c>
      <c r="AZ304" s="54">
        <f t="shared" si="323"/>
        <v>0</v>
      </c>
      <c r="BA304" s="54">
        <f t="shared" si="309"/>
        <v>1.8512626147397511E-7</v>
      </c>
      <c r="BB304" s="54">
        <f t="shared" si="310"/>
        <v>0</v>
      </c>
      <c r="BC304" s="54"/>
      <c r="BD304" s="54"/>
      <c r="BE304" s="54">
        <f t="shared" si="324"/>
        <v>0</v>
      </c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>
        <f t="shared" si="328"/>
        <v>0</v>
      </c>
      <c r="BW304" s="54">
        <f t="shared" si="329"/>
        <v>0</v>
      </c>
      <c r="BX304" s="54">
        <f t="shared" si="330"/>
        <v>0</v>
      </c>
      <c r="BY304" s="54">
        <f t="shared" si="331"/>
        <v>0</v>
      </c>
      <c r="BZ304" s="54">
        <f t="shared" si="332"/>
        <v>0</v>
      </c>
      <c r="CA304" s="54">
        <v>0</v>
      </c>
      <c r="CB304" s="54">
        <f t="shared" si="333"/>
        <v>0</v>
      </c>
      <c r="CC304" s="54">
        <f t="shared" si="334"/>
        <v>0</v>
      </c>
      <c r="CD304" s="54">
        <v>0</v>
      </c>
      <c r="CE304" s="54">
        <v>0</v>
      </c>
      <c r="CF304" s="54">
        <v>0</v>
      </c>
      <c r="CG304" s="54">
        <v>0</v>
      </c>
      <c r="CH304" s="54">
        <v>0</v>
      </c>
      <c r="CI304" s="54">
        <v>0</v>
      </c>
      <c r="CJ304" s="54">
        <v>0</v>
      </c>
      <c r="CK304" s="54">
        <v>0</v>
      </c>
      <c r="CL304" s="54">
        <v>0</v>
      </c>
      <c r="CM304" s="54">
        <v>0</v>
      </c>
      <c r="CN304" s="54">
        <v>0</v>
      </c>
      <c r="CO304" s="54">
        <v>0</v>
      </c>
    </row>
    <row r="305" spans="1:93">
      <c r="A305" s="3" t="str">
        <f t="shared" si="311"/>
        <v>JSSZ184Itovebi 3mg</v>
      </c>
      <c r="B305" s="3" t="s">
        <v>548</v>
      </c>
      <c r="C305" s="3" t="s">
        <v>549</v>
      </c>
      <c r="D305" s="3" t="s">
        <v>7</v>
      </c>
      <c r="E305" s="3" t="s">
        <v>92</v>
      </c>
      <c r="F305" s="3" t="s">
        <v>109</v>
      </c>
      <c r="G305" s="3" t="s">
        <v>110</v>
      </c>
      <c r="H305" s="3" t="s">
        <v>109</v>
      </c>
      <c r="I305" s="3" t="s">
        <v>110</v>
      </c>
      <c r="J305" s="3" t="s">
        <v>562</v>
      </c>
      <c r="K305" s="3" t="s">
        <v>541</v>
      </c>
      <c r="L305" s="3"/>
      <c r="M305" s="3" t="s">
        <v>543</v>
      </c>
      <c r="N305" s="3" t="s">
        <v>13</v>
      </c>
      <c r="O305" s="3" t="s">
        <v>14</v>
      </c>
      <c r="P305" s="3">
        <v>3566.02</v>
      </c>
      <c r="Q305" s="54">
        <v>7.5423782997919166E-8</v>
      </c>
      <c r="R305" s="54">
        <v>8.6118364644595899E-8</v>
      </c>
      <c r="S305" s="54">
        <v>1.7430625086372233E-7</v>
      </c>
      <c r="T305" s="54">
        <v>1.7644957539816278E-7</v>
      </c>
      <c r="U305" s="54">
        <v>2.1451535630448561E-7</v>
      </c>
      <c r="V305" s="54">
        <v>2.7318666979111423E-7</v>
      </c>
      <c r="W305" s="54">
        <v>3.3584839850623739E-7</v>
      </c>
      <c r="X305" s="54">
        <v>6.6415160149376262E-7</v>
      </c>
      <c r="Y305" s="54">
        <v>9.9999999999999995E-7</v>
      </c>
      <c r="Z305" s="54">
        <v>0</v>
      </c>
      <c r="AA305" s="54">
        <v>0</v>
      </c>
      <c r="AB305" s="54">
        <v>0</v>
      </c>
      <c r="AC305" s="54">
        <v>0</v>
      </c>
      <c r="AD305" s="54">
        <v>0</v>
      </c>
      <c r="AE305" s="54">
        <v>0</v>
      </c>
      <c r="AF305" s="54">
        <f t="shared" si="312"/>
        <v>0</v>
      </c>
      <c r="AG305" s="54">
        <f t="shared" si="313"/>
        <v>0</v>
      </c>
      <c r="AH305" s="54">
        <f t="shared" si="314"/>
        <v>0</v>
      </c>
      <c r="AI305" s="54">
        <v>2.6896271864623972E-4</v>
      </c>
      <c r="AJ305" s="54">
        <v>3.0709981068992184E-4</v>
      </c>
      <c r="AK305" s="54">
        <v>6.2157957670505104E-4</v>
      </c>
      <c r="AL305" s="54">
        <v>6.2922271486135634E-4</v>
      </c>
      <c r="AM305" s="54">
        <v>7.6496605088892172E-4</v>
      </c>
      <c r="AN305" s="54">
        <v>9.74189128208509E-4</v>
      </c>
      <c r="AO305" s="54">
        <v>1.1976421060412126E-3</v>
      </c>
      <c r="AP305" s="54">
        <v>2.3683778939587868E-3</v>
      </c>
      <c r="AQ305" s="54">
        <v>3.5660199999999996E-3</v>
      </c>
      <c r="AR305" s="54">
        <f t="shared" si="315"/>
        <v>0</v>
      </c>
      <c r="AS305" s="54">
        <f t="shared" si="316"/>
        <v>0</v>
      </c>
      <c r="AT305" s="54">
        <f t="shared" si="317"/>
        <v>0</v>
      </c>
      <c r="AU305" s="54">
        <f t="shared" si="318"/>
        <v>0</v>
      </c>
      <c r="AV305" s="54">
        <f t="shared" si="319"/>
        <v>0</v>
      </c>
      <c r="AW305" s="54">
        <f t="shared" si="320"/>
        <v>0</v>
      </c>
      <c r="AX305" s="54">
        <f t="shared" si="321"/>
        <v>0</v>
      </c>
      <c r="AY305" s="54">
        <f t="shared" si="322"/>
        <v>0</v>
      </c>
      <c r="AZ305" s="54">
        <f t="shared" si="323"/>
        <v>0</v>
      </c>
      <c r="BA305" s="54">
        <f t="shared" si="309"/>
        <v>1.7644957539816278E-7</v>
      </c>
      <c r="BB305" s="54">
        <f t="shared" si="310"/>
        <v>0</v>
      </c>
      <c r="BC305" s="54"/>
      <c r="BD305" s="54"/>
      <c r="BE305" s="54">
        <f t="shared" si="324"/>
        <v>0</v>
      </c>
      <c r="BF305" s="54"/>
      <c r="BG305" s="54"/>
      <c r="BH305" s="54"/>
      <c r="BI305" s="54"/>
      <c r="BJ305" s="54"/>
      <c r="BK305" s="54"/>
      <c r="BL305" s="54">
        <v>0</v>
      </c>
      <c r="BM305" s="54">
        <v>0</v>
      </c>
      <c r="BN305" s="54">
        <f t="shared" ref="BN305:BN306" si="372">AVERAGE(BP305:BR305)</f>
        <v>0</v>
      </c>
      <c r="BO305" s="54">
        <f t="shared" ref="BO305:BO306" si="373">SUM(BS305:BU305)/1</f>
        <v>0</v>
      </c>
      <c r="BP305" s="54">
        <v>0</v>
      </c>
      <c r="BQ305" s="54">
        <v>0</v>
      </c>
      <c r="BR305" s="54">
        <v>0</v>
      </c>
      <c r="BS305" s="54">
        <v>0</v>
      </c>
      <c r="BT305" s="54">
        <v>0</v>
      </c>
      <c r="BU305" s="54">
        <v>0</v>
      </c>
      <c r="BV305" s="54">
        <f t="shared" si="328"/>
        <v>0</v>
      </c>
      <c r="BW305" s="54">
        <f t="shared" si="329"/>
        <v>0</v>
      </c>
      <c r="BX305" s="54">
        <f t="shared" si="330"/>
        <v>0</v>
      </c>
      <c r="BY305" s="54">
        <f t="shared" si="331"/>
        <v>0</v>
      </c>
      <c r="BZ305" s="54">
        <f t="shared" si="332"/>
        <v>0</v>
      </c>
      <c r="CA305" s="54">
        <v>0</v>
      </c>
      <c r="CB305" s="54">
        <f t="shared" si="333"/>
        <v>0</v>
      </c>
      <c r="CC305" s="54">
        <f t="shared" si="334"/>
        <v>0</v>
      </c>
      <c r="CD305" s="54">
        <v>0</v>
      </c>
      <c r="CE305" s="54">
        <v>0</v>
      </c>
      <c r="CF305" s="54">
        <v>0</v>
      </c>
      <c r="CG305" s="54">
        <v>0</v>
      </c>
      <c r="CH305" s="54">
        <v>0</v>
      </c>
      <c r="CI305" s="54">
        <v>0</v>
      </c>
      <c r="CJ305" s="54">
        <v>0</v>
      </c>
      <c r="CK305" s="54">
        <v>0</v>
      </c>
      <c r="CL305" s="54">
        <v>0</v>
      </c>
      <c r="CM305" s="54">
        <v>0</v>
      </c>
      <c r="CN305" s="54">
        <v>0</v>
      </c>
      <c r="CO305" s="54">
        <v>0</v>
      </c>
    </row>
    <row r="306" spans="1:93">
      <c r="A306" s="3" t="str">
        <f t="shared" si="311"/>
        <v>JSSZ184Itovebi 9mg</v>
      </c>
      <c r="B306" s="3" t="s">
        <v>548</v>
      </c>
      <c r="C306" s="3" t="s">
        <v>549</v>
      </c>
      <c r="D306" s="3" t="s">
        <v>7</v>
      </c>
      <c r="E306" s="3" t="s">
        <v>92</v>
      </c>
      <c r="F306" s="3" t="s">
        <v>109</v>
      </c>
      <c r="G306" s="3" t="s">
        <v>110</v>
      </c>
      <c r="H306" s="3" t="s">
        <v>109</v>
      </c>
      <c r="I306" s="3" t="s">
        <v>110</v>
      </c>
      <c r="J306" s="3" t="s">
        <v>562</v>
      </c>
      <c r="K306" s="3" t="s">
        <v>541</v>
      </c>
      <c r="L306" s="3"/>
      <c r="M306" s="3" t="s">
        <v>543</v>
      </c>
      <c r="N306" s="3" t="s">
        <v>13</v>
      </c>
      <c r="O306" s="3" t="s">
        <v>15</v>
      </c>
      <c r="P306" s="3">
        <v>10698.05</v>
      </c>
      <c r="Q306" s="54"/>
      <c r="R306" s="54"/>
      <c r="S306" s="54"/>
      <c r="T306" s="54"/>
      <c r="U306" s="54"/>
      <c r="V306" s="54"/>
      <c r="W306" s="54">
        <v>0</v>
      </c>
      <c r="X306" s="54">
        <v>0</v>
      </c>
      <c r="Y306" s="54">
        <v>0</v>
      </c>
      <c r="Z306" s="54">
        <v>0</v>
      </c>
      <c r="AA306" s="54">
        <v>0</v>
      </c>
      <c r="AB306" s="54">
        <v>0</v>
      </c>
      <c r="AC306" s="54">
        <v>0</v>
      </c>
      <c r="AD306" s="54">
        <v>0</v>
      </c>
      <c r="AE306" s="54">
        <v>0</v>
      </c>
      <c r="AF306" s="54">
        <f t="shared" si="312"/>
        <v>0</v>
      </c>
      <c r="AG306" s="54">
        <f t="shared" si="313"/>
        <v>0</v>
      </c>
      <c r="AH306" s="54">
        <f t="shared" si="314"/>
        <v>0</v>
      </c>
      <c r="AI306" s="54"/>
      <c r="AJ306" s="54"/>
      <c r="AK306" s="54"/>
      <c r="AL306" s="54"/>
      <c r="AM306" s="54"/>
      <c r="AN306" s="54"/>
      <c r="AO306" s="54">
        <v>0</v>
      </c>
      <c r="AP306" s="54">
        <v>0</v>
      </c>
      <c r="AQ306" s="54">
        <v>0</v>
      </c>
      <c r="AR306" s="54">
        <f t="shared" si="315"/>
        <v>0</v>
      </c>
      <c r="AS306" s="54">
        <f t="shared" si="316"/>
        <v>0</v>
      </c>
      <c r="AT306" s="54">
        <f t="shared" si="317"/>
        <v>0</v>
      </c>
      <c r="AU306" s="54">
        <f t="shared" si="318"/>
        <v>0</v>
      </c>
      <c r="AV306" s="54">
        <f t="shared" si="319"/>
        <v>0</v>
      </c>
      <c r="AW306" s="54">
        <f t="shared" si="320"/>
        <v>0</v>
      </c>
      <c r="AX306" s="54">
        <f t="shared" si="321"/>
        <v>0</v>
      </c>
      <c r="AY306" s="54">
        <f t="shared" si="322"/>
        <v>0</v>
      </c>
      <c r="AZ306" s="54">
        <f t="shared" si="323"/>
        <v>0</v>
      </c>
      <c r="BA306" s="54">
        <f t="shared" si="309"/>
        <v>0</v>
      </c>
      <c r="BB306" s="54">
        <f t="shared" si="310"/>
        <v>0</v>
      </c>
      <c r="BC306" s="54"/>
      <c r="BD306" s="54"/>
      <c r="BE306" s="54">
        <f t="shared" si="324"/>
        <v>0</v>
      </c>
      <c r="BF306" s="54"/>
      <c r="BG306" s="54"/>
      <c r="BH306" s="54"/>
      <c r="BI306" s="54"/>
      <c r="BJ306" s="54"/>
      <c r="BK306" s="54"/>
      <c r="BL306" s="54">
        <v>0</v>
      </c>
      <c r="BM306" s="54">
        <v>0</v>
      </c>
      <c r="BN306" s="54">
        <f t="shared" si="372"/>
        <v>0</v>
      </c>
      <c r="BO306" s="54">
        <f t="shared" si="373"/>
        <v>0</v>
      </c>
      <c r="BP306" s="54">
        <v>0</v>
      </c>
      <c r="BQ306" s="54">
        <v>0</v>
      </c>
      <c r="BR306" s="54">
        <v>0</v>
      </c>
      <c r="BS306" s="54">
        <v>0</v>
      </c>
      <c r="BT306" s="54">
        <v>0</v>
      </c>
      <c r="BU306" s="54">
        <v>0</v>
      </c>
      <c r="BV306" s="54">
        <f t="shared" si="328"/>
        <v>0</v>
      </c>
      <c r="BW306" s="54">
        <f t="shared" si="329"/>
        <v>0</v>
      </c>
      <c r="BX306" s="54">
        <f t="shared" si="330"/>
        <v>0</v>
      </c>
      <c r="BY306" s="54">
        <f t="shared" si="331"/>
        <v>0</v>
      </c>
      <c r="BZ306" s="54">
        <f t="shared" si="332"/>
        <v>0</v>
      </c>
      <c r="CA306" s="54">
        <v>0</v>
      </c>
      <c r="CB306" s="54">
        <f t="shared" si="333"/>
        <v>0</v>
      </c>
      <c r="CC306" s="54">
        <f t="shared" si="334"/>
        <v>0</v>
      </c>
      <c r="CD306" s="54">
        <v>0</v>
      </c>
      <c r="CE306" s="54">
        <v>0</v>
      </c>
      <c r="CF306" s="54">
        <v>0</v>
      </c>
      <c r="CG306" s="54">
        <v>0</v>
      </c>
      <c r="CH306" s="54">
        <v>0</v>
      </c>
      <c r="CI306" s="54">
        <v>0</v>
      </c>
      <c r="CJ306" s="54">
        <v>0</v>
      </c>
      <c r="CK306" s="54">
        <v>0</v>
      </c>
      <c r="CL306" s="54">
        <v>0</v>
      </c>
      <c r="CM306" s="54">
        <v>0</v>
      </c>
      <c r="CN306" s="54">
        <v>0</v>
      </c>
      <c r="CO306" s="54">
        <v>0</v>
      </c>
    </row>
    <row r="307" spans="1:93">
      <c r="A307" s="3" t="str">
        <f t="shared" si="311"/>
        <v>JSSZ184Perjeta</v>
      </c>
      <c r="B307" s="3" t="s">
        <v>548</v>
      </c>
      <c r="C307" s="3" t="s">
        <v>549</v>
      </c>
      <c r="D307" s="3" t="s">
        <v>7</v>
      </c>
      <c r="E307" s="3" t="s">
        <v>92</v>
      </c>
      <c r="F307" s="3" t="s">
        <v>109</v>
      </c>
      <c r="G307" s="3" t="s">
        <v>110</v>
      </c>
      <c r="H307" s="3" t="s">
        <v>109</v>
      </c>
      <c r="I307" s="3" t="s">
        <v>110</v>
      </c>
      <c r="J307" s="3" t="s">
        <v>562</v>
      </c>
      <c r="K307" s="3" t="s">
        <v>541</v>
      </c>
      <c r="L307" s="3"/>
      <c r="M307" s="3" t="s">
        <v>543</v>
      </c>
      <c r="N307" s="3" t="s">
        <v>16</v>
      </c>
      <c r="O307" s="3" t="s">
        <v>16</v>
      </c>
      <c r="P307" s="3">
        <v>3985.87</v>
      </c>
      <c r="Q307" s="54">
        <v>4.8053584469607546</v>
      </c>
      <c r="R307" s="54">
        <v>4.0591584610065619</v>
      </c>
      <c r="S307" s="54">
        <v>6.1609536191471488</v>
      </c>
      <c r="T307" s="54">
        <v>3.722884924649108</v>
      </c>
      <c r="U307" s="54">
        <v>4.518578722467125</v>
      </c>
      <c r="V307" s="54">
        <v>5.1857785219490156</v>
      </c>
      <c r="W307" s="54">
        <v>15.025470527114466</v>
      </c>
      <c r="X307" s="54">
        <v>13.427242169065249</v>
      </c>
      <c r="Y307" s="54">
        <v>28.452712696179717</v>
      </c>
      <c r="Z307" s="54">
        <v>0</v>
      </c>
      <c r="AA307" s="54">
        <v>0</v>
      </c>
      <c r="AB307" s="54">
        <v>0</v>
      </c>
      <c r="AC307" s="54">
        <v>0</v>
      </c>
      <c r="AD307" s="54">
        <v>0</v>
      </c>
      <c r="AE307" s="54">
        <v>0</v>
      </c>
      <c r="AF307" s="54">
        <f t="shared" si="312"/>
        <v>0</v>
      </c>
      <c r="AG307" s="54">
        <f t="shared" si="313"/>
        <v>0</v>
      </c>
      <c r="AH307" s="54">
        <f t="shared" si="314"/>
        <v>0</v>
      </c>
      <c r="AI307" s="54">
        <v>19153.534072987462</v>
      </c>
      <c r="AJ307" s="54">
        <v>16179.277934972224</v>
      </c>
      <c r="AK307" s="54">
        <v>24556.760201950045</v>
      </c>
      <c r="AL307" s="54">
        <v>14838.93533461114</v>
      </c>
      <c r="AM307" s="54">
        <v>18010.467372520041</v>
      </c>
      <c r="AN307" s="54">
        <v>20669.839037280923</v>
      </c>
      <c r="AO307" s="54">
        <v>59889.572209909733</v>
      </c>
      <c r="AP307" s="54">
        <v>53519.241744412102</v>
      </c>
      <c r="AQ307" s="54">
        <v>113408.81395432184</v>
      </c>
      <c r="AR307" s="54">
        <f t="shared" si="315"/>
        <v>0</v>
      </c>
      <c r="AS307" s="54">
        <f t="shared" si="316"/>
        <v>0</v>
      </c>
      <c r="AT307" s="54">
        <f t="shared" si="317"/>
        <v>0</v>
      </c>
      <c r="AU307" s="54">
        <f t="shared" si="318"/>
        <v>0</v>
      </c>
      <c r="AV307" s="54">
        <f t="shared" si="319"/>
        <v>0</v>
      </c>
      <c r="AW307" s="54">
        <f t="shared" si="320"/>
        <v>0</v>
      </c>
      <c r="AX307" s="54">
        <f t="shared" si="321"/>
        <v>0</v>
      </c>
      <c r="AY307" s="54">
        <f t="shared" si="322"/>
        <v>0</v>
      </c>
      <c r="AZ307" s="54">
        <f t="shared" si="323"/>
        <v>0</v>
      </c>
      <c r="BA307" s="54">
        <f t="shared" si="309"/>
        <v>3.722884924649108</v>
      </c>
      <c r="BB307" s="54">
        <f t="shared" si="310"/>
        <v>0</v>
      </c>
      <c r="BC307" s="54"/>
      <c r="BD307" s="54"/>
      <c r="BE307" s="54">
        <f t="shared" si="324"/>
        <v>0</v>
      </c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>
        <f t="shared" si="328"/>
        <v>39858.699999999997</v>
      </c>
      <c r="BW307" s="54">
        <f t="shared" si="329"/>
        <v>79717.399999999994</v>
      </c>
      <c r="BX307" s="54">
        <f t="shared" si="330"/>
        <v>39858.699999999997</v>
      </c>
      <c r="BY307" s="54">
        <f t="shared" si="331"/>
        <v>20</v>
      </c>
      <c r="BZ307" s="54">
        <f t="shared" si="332"/>
        <v>10</v>
      </c>
      <c r="CA307" s="54">
        <v>0</v>
      </c>
      <c r="CB307" s="54">
        <f t="shared" si="333"/>
        <v>40</v>
      </c>
      <c r="CC307" s="54">
        <f t="shared" si="334"/>
        <v>10</v>
      </c>
      <c r="CD307" s="54">
        <v>0</v>
      </c>
      <c r="CE307" s="54">
        <v>40</v>
      </c>
      <c r="CF307" s="54">
        <v>30</v>
      </c>
      <c r="CG307" s="54">
        <v>0</v>
      </c>
      <c r="CH307" s="54">
        <v>20</v>
      </c>
      <c r="CI307" s="54">
        <v>0</v>
      </c>
      <c r="CJ307" s="54">
        <v>0</v>
      </c>
      <c r="CK307" s="54">
        <v>0</v>
      </c>
      <c r="CL307" s="54">
        <v>20</v>
      </c>
      <c r="CM307" s="54">
        <v>0</v>
      </c>
      <c r="CN307" s="54">
        <v>0</v>
      </c>
      <c r="CO307" s="54">
        <v>10</v>
      </c>
    </row>
    <row r="308" spans="1:93">
      <c r="A308" s="3" t="str">
        <f t="shared" si="311"/>
        <v>JSSZ184Phesgo 10ml</v>
      </c>
      <c r="B308" s="3" t="s">
        <v>548</v>
      </c>
      <c r="C308" s="3" t="s">
        <v>549</v>
      </c>
      <c r="D308" s="3" t="s">
        <v>7</v>
      </c>
      <c r="E308" s="3" t="s">
        <v>92</v>
      </c>
      <c r="F308" s="3" t="s">
        <v>109</v>
      </c>
      <c r="G308" s="3" t="s">
        <v>110</v>
      </c>
      <c r="H308" s="3" t="s">
        <v>109</v>
      </c>
      <c r="I308" s="3" t="s">
        <v>110</v>
      </c>
      <c r="J308" s="3" t="s">
        <v>562</v>
      </c>
      <c r="K308" s="3" t="s">
        <v>541</v>
      </c>
      <c r="L308" s="3"/>
      <c r="M308" s="3" t="s">
        <v>543</v>
      </c>
      <c r="N308" s="3" t="s">
        <v>17</v>
      </c>
      <c r="O308" s="3" t="s">
        <v>18</v>
      </c>
      <c r="P308" s="3">
        <v>6232.07</v>
      </c>
      <c r="Q308" s="54">
        <v>0.6108973124242828</v>
      </c>
      <c r="R308" s="54">
        <v>0.56474978932361164</v>
      </c>
      <c r="S308" s="54">
        <v>0.83721843922324357</v>
      </c>
      <c r="T308" s="54">
        <v>0.73362159232325697</v>
      </c>
      <c r="U308" s="54">
        <v>0.67311924682328672</v>
      </c>
      <c r="V308" s="54">
        <v>0.87691314062422288</v>
      </c>
      <c r="W308" s="54">
        <v>2.0128655409711378</v>
      </c>
      <c r="X308" s="54">
        <v>2.2836539797707665</v>
      </c>
      <c r="Y308" s="54">
        <v>4.2965195207419047</v>
      </c>
      <c r="Z308" s="54">
        <v>0</v>
      </c>
      <c r="AA308" s="54">
        <v>0</v>
      </c>
      <c r="AB308" s="54">
        <v>0</v>
      </c>
      <c r="AC308" s="54">
        <v>0</v>
      </c>
      <c r="AD308" s="54">
        <v>0</v>
      </c>
      <c r="AE308" s="54">
        <v>0</v>
      </c>
      <c r="AF308" s="54">
        <f t="shared" si="312"/>
        <v>0</v>
      </c>
      <c r="AG308" s="54">
        <f t="shared" si="313"/>
        <v>0</v>
      </c>
      <c r="AH308" s="54">
        <f t="shared" si="314"/>
        <v>0</v>
      </c>
      <c r="AI308" s="54">
        <v>3807.1548138399999</v>
      </c>
      <c r="AJ308" s="54">
        <v>3519.5602195500001</v>
      </c>
      <c r="AK308" s="54">
        <v>5217.6039185299996</v>
      </c>
      <c r="AL308" s="54">
        <v>4571.9811168699998</v>
      </c>
      <c r="AM308" s="54">
        <v>4194.9262645500003</v>
      </c>
      <c r="AN308" s="54">
        <v>5464.9840762900003</v>
      </c>
      <c r="AO308" s="54">
        <v>12544.318951919999</v>
      </c>
      <c r="AP308" s="54">
        <v>14231.89145771</v>
      </c>
      <c r="AQ308" s="54">
        <v>26776.210409629999</v>
      </c>
      <c r="AR308" s="54">
        <f t="shared" si="315"/>
        <v>0</v>
      </c>
      <c r="AS308" s="54">
        <f t="shared" si="316"/>
        <v>0</v>
      </c>
      <c r="AT308" s="54">
        <f t="shared" si="317"/>
        <v>0</v>
      </c>
      <c r="AU308" s="54">
        <f t="shared" si="318"/>
        <v>0</v>
      </c>
      <c r="AV308" s="54">
        <f t="shared" si="319"/>
        <v>0</v>
      </c>
      <c r="AW308" s="54">
        <f t="shared" si="320"/>
        <v>0</v>
      </c>
      <c r="AX308" s="54">
        <f t="shared" si="321"/>
        <v>0</v>
      </c>
      <c r="AY308" s="54">
        <f t="shared" si="322"/>
        <v>0</v>
      </c>
      <c r="AZ308" s="54">
        <f t="shared" si="323"/>
        <v>0</v>
      </c>
      <c r="BA308" s="54">
        <f t="shared" si="309"/>
        <v>0.73362159232325697</v>
      </c>
      <c r="BB308" s="54">
        <f t="shared" si="310"/>
        <v>0</v>
      </c>
      <c r="BC308" s="54">
        <f>SUM(CJ308:CL308)</f>
        <v>0</v>
      </c>
      <c r="BD308" s="54">
        <f>SUM(CM308:CO308)</f>
        <v>0</v>
      </c>
      <c r="BE308" s="54">
        <f t="shared" si="324"/>
        <v>0</v>
      </c>
      <c r="BF308" s="54">
        <f t="shared" ref="BF308:BK308" si="374">Z308</f>
        <v>0</v>
      </c>
      <c r="BG308" s="54">
        <f t="shared" si="374"/>
        <v>0</v>
      </c>
      <c r="BH308" s="54">
        <f t="shared" si="374"/>
        <v>0</v>
      </c>
      <c r="BI308" s="54">
        <f t="shared" si="374"/>
        <v>0</v>
      </c>
      <c r="BJ308" s="54">
        <f t="shared" si="374"/>
        <v>0</v>
      </c>
      <c r="BK308" s="54">
        <f t="shared" si="374"/>
        <v>0</v>
      </c>
      <c r="BL308" s="54">
        <v>0</v>
      </c>
      <c r="BM308" s="54">
        <v>0</v>
      </c>
      <c r="BN308" s="54">
        <f t="shared" ref="BN308:BN309" si="375">AVERAGE(BP308:BR308)</f>
        <v>0</v>
      </c>
      <c r="BO308" s="54">
        <f t="shared" ref="BO308:BO309" si="376">SUM(BS308:BU308)/1</f>
        <v>0</v>
      </c>
      <c r="BP308" s="54">
        <v>0</v>
      </c>
      <c r="BQ308" s="54">
        <v>0</v>
      </c>
      <c r="BR308" s="54">
        <v>0</v>
      </c>
      <c r="BS308" s="54">
        <v>0</v>
      </c>
      <c r="BT308" s="54">
        <v>0</v>
      </c>
      <c r="BU308" s="54">
        <v>0</v>
      </c>
      <c r="BV308" s="54">
        <f t="shared" si="328"/>
        <v>0</v>
      </c>
      <c r="BW308" s="54">
        <f t="shared" si="329"/>
        <v>0</v>
      </c>
      <c r="BX308" s="54">
        <f t="shared" si="330"/>
        <v>0</v>
      </c>
      <c r="BY308" s="54">
        <f t="shared" si="331"/>
        <v>0</v>
      </c>
      <c r="BZ308" s="54">
        <f t="shared" si="332"/>
        <v>0</v>
      </c>
      <c r="CA308" s="54">
        <v>6.666666666666667</v>
      </c>
      <c r="CB308" s="54">
        <f t="shared" si="333"/>
        <v>0</v>
      </c>
      <c r="CC308" s="54">
        <f t="shared" si="334"/>
        <v>0</v>
      </c>
      <c r="CD308" s="54">
        <v>0</v>
      </c>
      <c r="CE308" s="54">
        <v>0</v>
      </c>
      <c r="CF308" s="54">
        <v>0</v>
      </c>
      <c r="CG308" s="54">
        <v>0</v>
      </c>
      <c r="CH308" s="54">
        <v>0</v>
      </c>
      <c r="CI308" s="54">
        <v>0</v>
      </c>
      <c r="CJ308" s="54">
        <v>0</v>
      </c>
      <c r="CK308" s="54">
        <v>0</v>
      </c>
      <c r="CL308" s="54">
        <v>0</v>
      </c>
      <c r="CM308" s="54">
        <v>0</v>
      </c>
      <c r="CN308" s="54">
        <v>0</v>
      </c>
      <c r="CO308" s="54">
        <v>0</v>
      </c>
    </row>
    <row r="309" spans="1:93">
      <c r="A309" s="3" t="str">
        <f t="shared" si="311"/>
        <v>JSSZ184Phesgo 15ml</v>
      </c>
      <c r="B309" s="3" t="s">
        <v>548</v>
      </c>
      <c r="C309" s="3" t="s">
        <v>549</v>
      </c>
      <c r="D309" s="3" t="s">
        <v>7</v>
      </c>
      <c r="E309" s="3" t="s">
        <v>92</v>
      </c>
      <c r="F309" s="3" t="s">
        <v>109</v>
      </c>
      <c r="G309" s="3" t="s">
        <v>110</v>
      </c>
      <c r="H309" s="3" t="s">
        <v>109</v>
      </c>
      <c r="I309" s="3" t="s">
        <v>110</v>
      </c>
      <c r="J309" s="3" t="s">
        <v>562</v>
      </c>
      <c r="K309" s="3" t="s">
        <v>541</v>
      </c>
      <c r="L309" s="3"/>
      <c r="M309" s="3" t="s">
        <v>543</v>
      </c>
      <c r="N309" s="3" t="s">
        <v>17</v>
      </c>
      <c r="O309" s="3" t="s">
        <v>19</v>
      </c>
      <c r="P309" s="3">
        <v>8489.27</v>
      </c>
      <c r="Q309" s="54">
        <v>1.1779575864591419E-6</v>
      </c>
      <c r="R309" s="54">
        <v>1.1779575864591419E-6</v>
      </c>
      <c r="S309" s="54">
        <v>1.1779575864591419E-6</v>
      </c>
      <c r="T309" s="54">
        <v>1.1779575864591419E-6</v>
      </c>
      <c r="U309" s="54">
        <v>1.1779575864591419E-6</v>
      </c>
      <c r="V309" s="54">
        <v>1.1779575864591419E-6</v>
      </c>
      <c r="W309" s="54">
        <v>3.5338727593774257E-6</v>
      </c>
      <c r="X309" s="54">
        <v>3.5338727593774257E-6</v>
      </c>
      <c r="Y309" s="54">
        <v>7.0677455187548515E-6</v>
      </c>
      <c r="Z309" s="54">
        <v>0</v>
      </c>
      <c r="AA309" s="54">
        <v>0</v>
      </c>
      <c r="AB309" s="54">
        <v>0</v>
      </c>
      <c r="AC309" s="54">
        <v>0</v>
      </c>
      <c r="AD309" s="54">
        <v>0</v>
      </c>
      <c r="AE309" s="54">
        <v>0</v>
      </c>
      <c r="AF309" s="54">
        <f t="shared" si="312"/>
        <v>0</v>
      </c>
      <c r="AG309" s="54">
        <f t="shared" si="313"/>
        <v>0</v>
      </c>
      <c r="AH309" s="54">
        <f t="shared" si="314"/>
        <v>0</v>
      </c>
      <c r="AI309" s="54">
        <v>0.01</v>
      </c>
      <c r="AJ309" s="54">
        <v>0.01</v>
      </c>
      <c r="AK309" s="54">
        <v>0.01</v>
      </c>
      <c r="AL309" s="54">
        <v>0.01</v>
      </c>
      <c r="AM309" s="54">
        <v>0.01</v>
      </c>
      <c r="AN309" s="54">
        <v>0.01</v>
      </c>
      <c r="AO309" s="54">
        <v>0.03</v>
      </c>
      <c r="AP309" s="54">
        <v>0.03</v>
      </c>
      <c r="AQ309" s="54">
        <v>0.06</v>
      </c>
      <c r="AR309" s="54">
        <f t="shared" si="315"/>
        <v>0</v>
      </c>
      <c r="AS309" s="54">
        <f t="shared" si="316"/>
        <v>0</v>
      </c>
      <c r="AT309" s="54">
        <f t="shared" si="317"/>
        <v>0</v>
      </c>
      <c r="AU309" s="54">
        <f t="shared" si="318"/>
        <v>0</v>
      </c>
      <c r="AV309" s="54">
        <f t="shared" si="319"/>
        <v>0</v>
      </c>
      <c r="AW309" s="54">
        <f t="shared" si="320"/>
        <v>0</v>
      </c>
      <c r="AX309" s="54">
        <f t="shared" si="321"/>
        <v>0</v>
      </c>
      <c r="AY309" s="54">
        <f t="shared" si="322"/>
        <v>0</v>
      </c>
      <c r="AZ309" s="54">
        <f t="shared" si="323"/>
        <v>0</v>
      </c>
      <c r="BA309" s="54">
        <f t="shared" si="309"/>
        <v>1.1779575864591419E-6</v>
      </c>
      <c r="BB309" s="54">
        <f t="shared" si="310"/>
        <v>0</v>
      </c>
      <c r="BC309" s="54">
        <f>SUM(CJ309:CL309)*2</f>
        <v>0</v>
      </c>
      <c r="BD309" s="54">
        <f>SUM(CM309:CO309)*2</f>
        <v>0</v>
      </c>
      <c r="BE309" s="54">
        <f t="shared" si="324"/>
        <v>0</v>
      </c>
      <c r="BF309" s="54">
        <f t="shared" ref="BF309:BK309" si="377">Z309*2</f>
        <v>0</v>
      </c>
      <c r="BG309" s="54">
        <f t="shared" si="377"/>
        <v>0</v>
      </c>
      <c r="BH309" s="54">
        <f t="shared" si="377"/>
        <v>0</v>
      </c>
      <c r="BI309" s="54">
        <f t="shared" si="377"/>
        <v>0</v>
      </c>
      <c r="BJ309" s="54">
        <f t="shared" si="377"/>
        <v>0</v>
      </c>
      <c r="BK309" s="54">
        <f t="shared" si="377"/>
        <v>0</v>
      </c>
      <c r="BL309" s="54">
        <v>0</v>
      </c>
      <c r="BM309" s="54">
        <v>0</v>
      </c>
      <c r="BN309" s="54">
        <f t="shared" si="375"/>
        <v>0</v>
      </c>
      <c r="BO309" s="54">
        <f t="shared" si="376"/>
        <v>0</v>
      </c>
      <c r="BP309" s="54">
        <v>0</v>
      </c>
      <c r="BQ309" s="54">
        <v>0</v>
      </c>
      <c r="BR309" s="54">
        <v>0</v>
      </c>
      <c r="BS309" s="54">
        <v>0</v>
      </c>
      <c r="BT309" s="54">
        <v>0</v>
      </c>
      <c r="BU309" s="54">
        <v>0</v>
      </c>
      <c r="BV309" s="54">
        <f t="shared" si="328"/>
        <v>0</v>
      </c>
      <c r="BW309" s="54">
        <f t="shared" si="329"/>
        <v>0</v>
      </c>
      <c r="BX309" s="54">
        <f t="shared" si="330"/>
        <v>0</v>
      </c>
      <c r="BY309" s="54">
        <f t="shared" si="331"/>
        <v>0</v>
      </c>
      <c r="BZ309" s="54">
        <f t="shared" si="332"/>
        <v>0</v>
      </c>
      <c r="CA309" s="54">
        <v>0</v>
      </c>
      <c r="CB309" s="54">
        <f t="shared" si="333"/>
        <v>0</v>
      </c>
      <c r="CC309" s="54">
        <f t="shared" si="334"/>
        <v>0</v>
      </c>
      <c r="CD309" s="54">
        <v>0</v>
      </c>
      <c r="CE309" s="54">
        <v>0</v>
      </c>
      <c r="CF309" s="54">
        <v>0</v>
      </c>
      <c r="CG309" s="54">
        <v>0</v>
      </c>
      <c r="CH309" s="54">
        <v>0</v>
      </c>
      <c r="CI309" s="54">
        <v>0</v>
      </c>
      <c r="CJ309" s="54">
        <v>0</v>
      </c>
      <c r="CK309" s="54">
        <v>0</v>
      </c>
      <c r="CL309" s="54">
        <v>0</v>
      </c>
      <c r="CM309" s="54">
        <v>0</v>
      </c>
      <c r="CN309" s="54">
        <v>0</v>
      </c>
      <c r="CO309" s="54">
        <v>0</v>
      </c>
    </row>
    <row r="310" spans="1:93">
      <c r="A310" s="3" t="str">
        <f t="shared" si="311"/>
        <v>JSSZ185Herceptin IV</v>
      </c>
      <c r="B310" s="3" t="s">
        <v>548</v>
      </c>
      <c r="C310" s="3" t="s">
        <v>549</v>
      </c>
      <c r="D310" s="3" t="s">
        <v>7</v>
      </c>
      <c r="E310" s="3" t="s">
        <v>92</v>
      </c>
      <c r="F310" s="3" t="s">
        <v>111</v>
      </c>
      <c r="G310" s="3" t="s">
        <v>112</v>
      </c>
      <c r="H310" s="3" t="s">
        <v>111</v>
      </c>
      <c r="I310" s="3" t="s">
        <v>112</v>
      </c>
      <c r="J310" s="3" t="s">
        <v>562</v>
      </c>
      <c r="K310" s="3" t="s">
        <v>541</v>
      </c>
      <c r="L310" s="3"/>
      <c r="M310" s="3" t="s">
        <v>543</v>
      </c>
      <c r="N310" s="3" t="s">
        <v>11</v>
      </c>
      <c r="O310" s="3" t="s">
        <v>11</v>
      </c>
      <c r="P310" s="3">
        <v>4535.5</v>
      </c>
      <c r="Q310" s="54">
        <v>6.0837915898986896</v>
      </c>
      <c r="R310" s="54">
        <v>4.3584596502483484</v>
      </c>
      <c r="S310" s="54">
        <v>4.0543570420748125</v>
      </c>
      <c r="T310" s="54">
        <v>2.8629473162611339</v>
      </c>
      <c r="U310" s="54">
        <v>2.6085414861411222</v>
      </c>
      <c r="V310" s="54">
        <v>4.541206802561323</v>
      </c>
      <c r="W310" s="54">
        <v>14.49660828222185</v>
      </c>
      <c r="X310" s="54">
        <v>10.012695604963579</v>
      </c>
      <c r="Y310" s="54">
        <v>24.509303887185428</v>
      </c>
      <c r="Z310" s="54">
        <v>21</v>
      </c>
      <c r="AA310" s="54">
        <v>4</v>
      </c>
      <c r="AB310" s="54">
        <v>10</v>
      </c>
      <c r="AC310" s="54">
        <v>5</v>
      </c>
      <c r="AD310" s="54">
        <v>0</v>
      </c>
      <c r="AE310" s="54">
        <v>0</v>
      </c>
      <c r="AF310" s="54">
        <f t="shared" si="312"/>
        <v>35</v>
      </c>
      <c r="AG310" s="54">
        <f t="shared" si="313"/>
        <v>5</v>
      </c>
      <c r="AH310" s="54">
        <f t="shared" si="314"/>
        <v>40</v>
      </c>
      <c r="AI310" s="54">
        <v>27593.036755985508</v>
      </c>
      <c r="AJ310" s="54">
        <v>19767.793743701382</v>
      </c>
      <c r="AK310" s="54">
        <v>18388.53636433031</v>
      </c>
      <c r="AL310" s="54">
        <v>12984.897552902372</v>
      </c>
      <c r="AM310" s="54">
        <v>11831.039910393059</v>
      </c>
      <c r="AN310" s="54">
        <v>20596.643453016881</v>
      </c>
      <c r="AO310" s="54">
        <v>65749.366864017196</v>
      </c>
      <c r="AP310" s="54">
        <v>45412.580916312312</v>
      </c>
      <c r="AQ310" s="54">
        <v>111161.9477803295</v>
      </c>
      <c r="AR310" s="54">
        <f t="shared" si="315"/>
        <v>95245.5</v>
      </c>
      <c r="AS310" s="54">
        <f t="shared" si="316"/>
        <v>18142</v>
      </c>
      <c r="AT310" s="54">
        <f t="shared" si="317"/>
        <v>45355</v>
      </c>
      <c r="AU310" s="54">
        <f t="shared" si="318"/>
        <v>22677.5</v>
      </c>
      <c r="AV310" s="54">
        <f t="shared" si="319"/>
        <v>0</v>
      </c>
      <c r="AW310" s="54">
        <f t="shared" si="320"/>
        <v>0</v>
      </c>
      <c r="AX310" s="54">
        <f t="shared" si="321"/>
        <v>158742.5</v>
      </c>
      <c r="AY310" s="54">
        <f t="shared" si="322"/>
        <v>22677.5</v>
      </c>
      <c r="AZ310" s="54">
        <f t="shared" si="323"/>
        <v>181420</v>
      </c>
      <c r="BA310" s="54">
        <f t="shared" si="309"/>
        <v>2.8629473162611339</v>
      </c>
      <c r="BB310" s="54">
        <f t="shared" si="310"/>
        <v>5</v>
      </c>
      <c r="BC310" s="54"/>
      <c r="BD310" s="54"/>
      <c r="BE310" s="54">
        <f t="shared" si="324"/>
        <v>0</v>
      </c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>
        <f t="shared" si="328"/>
        <v>38929.708333333336</v>
      </c>
      <c r="BW310" s="54">
        <f t="shared" si="329"/>
        <v>190491</v>
      </c>
      <c r="BX310" s="54">
        <f t="shared" si="330"/>
        <v>40819.5</v>
      </c>
      <c r="BY310" s="54">
        <f t="shared" si="331"/>
        <v>42</v>
      </c>
      <c r="BZ310" s="54">
        <f t="shared" si="332"/>
        <v>9</v>
      </c>
      <c r="CA310" s="54">
        <v>0</v>
      </c>
      <c r="CB310" s="54">
        <f t="shared" si="333"/>
        <v>12</v>
      </c>
      <c r="CC310" s="54">
        <f t="shared" si="334"/>
        <v>8.5833333333333339</v>
      </c>
      <c r="CD310" s="54">
        <v>0</v>
      </c>
      <c r="CE310" s="54">
        <v>12</v>
      </c>
      <c r="CF310" s="54">
        <v>9</v>
      </c>
      <c r="CG310" s="54">
        <v>10</v>
      </c>
      <c r="CH310" s="54">
        <v>5</v>
      </c>
      <c r="CI310" s="54">
        <v>16</v>
      </c>
      <c r="CJ310" s="54">
        <v>10</v>
      </c>
      <c r="CK310" s="54">
        <v>7</v>
      </c>
      <c r="CL310" s="54">
        <v>25</v>
      </c>
      <c r="CM310" s="54">
        <v>3</v>
      </c>
      <c r="CN310" s="54">
        <v>3</v>
      </c>
      <c r="CO310" s="54">
        <v>3</v>
      </c>
    </row>
    <row r="311" spans="1:93">
      <c r="A311" s="3" t="str">
        <f t="shared" si="311"/>
        <v>JSSZ185Herceptin SC</v>
      </c>
      <c r="B311" s="3" t="s">
        <v>548</v>
      </c>
      <c r="C311" s="3" t="s">
        <v>549</v>
      </c>
      <c r="D311" s="3" t="s">
        <v>7</v>
      </c>
      <c r="E311" s="3" t="s">
        <v>92</v>
      </c>
      <c r="F311" s="3" t="s">
        <v>111</v>
      </c>
      <c r="G311" s="3" t="s">
        <v>112</v>
      </c>
      <c r="H311" s="3" t="s">
        <v>111</v>
      </c>
      <c r="I311" s="3" t="s">
        <v>112</v>
      </c>
      <c r="J311" s="3" t="s">
        <v>562</v>
      </c>
      <c r="K311" s="3" t="s">
        <v>541</v>
      </c>
      <c r="L311" s="3"/>
      <c r="M311" s="3" t="s">
        <v>543</v>
      </c>
      <c r="N311" s="3" t="s">
        <v>12</v>
      </c>
      <c r="O311" s="3" t="s">
        <v>12</v>
      </c>
      <c r="P311" s="3">
        <v>3444.49</v>
      </c>
      <c r="Q311" s="54">
        <v>1.2869445629604544E-7</v>
      </c>
      <c r="R311" s="54">
        <v>1.1923834167284972E-7</v>
      </c>
      <c r="S311" s="54">
        <v>1.8086442832285226E-7</v>
      </c>
      <c r="T311" s="54">
        <v>1.8512626147397511E-7</v>
      </c>
      <c r="U311" s="54">
        <v>1.6668434004097236E-7</v>
      </c>
      <c r="V311" s="54">
        <v>2.193921721933052E-7</v>
      </c>
      <c r="W311" s="54">
        <v>4.2879722629174739E-7</v>
      </c>
      <c r="X311" s="54">
        <v>5.7120277370825267E-7</v>
      </c>
      <c r="Y311" s="54">
        <v>1.0000000000000002E-6</v>
      </c>
      <c r="Z311" s="54">
        <v>0</v>
      </c>
      <c r="AA311" s="54">
        <v>0</v>
      </c>
      <c r="AB311" s="54">
        <v>0</v>
      </c>
      <c r="AC311" s="54">
        <v>0</v>
      </c>
      <c r="AD311" s="54">
        <v>0</v>
      </c>
      <c r="AE311" s="54">
        <v>0</v>
      </c>
      <c r="AF311" s="54">
        <f t="shared" si="312"/>
        <v>0</v>
      </c>
      <c r="AG311" s="54">
        <f t="shared" si="313"/>
        <v>0</v>
      </c>
      <c r="AH311" s="54">
        <f t="shared" si="314"/>
        <v>0</v>
      </c>
      <c r="AI311" s="54">
        <v>4.4328676776716558E-4</v>
      </c>
      <c r="AJ311" s="54">
        <v>4.1071527550871412E-4</v>
      </c>
      <c r="AK311" s="54">
        <v>6.2298571471378138E-4</v>
      </c>
      <c r="AL311" s="54">
        <v>6.3766555638449256E-4</v>
      </c>
      <c r="AM311" s="54">
        <v>5.7414254242772885E-4</v>
      </c>
      <c r="AN311" s="54">
        <v>7.5569414319811776E-4</v>
      </c>
      <c r="AO311" s="54">
        <v>1.476987757989661E-3</v>
      </c>
      <c r="AP311" s="54">
        <v>1.9675022420103392E-3</v>
      </c>
      <c r="AQ311" s="54">
        <v>3.4444900000000001E-3</v>
      </c>
      <c r="AR311" s="54">
        <f t="shared" si="315"/>
        <v>0</v>
      </c>
      <c r="AS311" s="54">
        <f t="shared" si="316"/>
        <v>0</v>
      </c>
      <c r="AT311" s="54">
        <f t="shared" si="317"/>
        <v>0</v>
      </c>
      <c r="AU311" s="54">
        <f t="shared" si="318"/>
        <v>0</v>
      </c>
      <c r="AV311" s="54">
        <f t="shared" si="319"/>
        <v>0</v>
      </c>
      <c r="AW311" s="54">
        <f t="shared" si="320"/>
        <v>0</v>
      </c>
      <c r="AX311" s="54">
        <f t="shared" si="321"/>
        <v>0</v>
      </c>
      <c r="AY311" s="54">
        <f t="shared" si="322"/>
        <v>0</v>
      </c>
      <c r="AZ311" s="54">
        <f t="shared" si="323"/>
        <v>0</v>
      </c>
      <c r="BA311" s="54">
        <f t="shared" si="309"/>
        <v>1.8512626147397511E-7</v>
      </c>
      <c r="BB311" s="54">
        <f t="shared" si="310"/>
        <v>0</v>
      </c>
      <c r="BC311" s="54"/>
      <c r="BD311" s="54"/>
      <c r="BE311" s="54">
        <f t="shared" si="324"/>
        <v>0</v>
      </c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>
        <f t="shared" si="328"/>
        <v>0</v>
      </c>
      <c r="BW311" s="54">
        <f t="shared" si="329"/>
        <v>0</v>
      </c>
      <c r="BX311" s="54">
        <f t="shared" si="330"/>
        <v>0</v>
      </c>
      <c r="BY311" s="54">
        <f t="shared" si="331"/>
        <v>0</v>
      </c>
      <c r="BZ311" s="54">
        <f t="shared" si="332"/>
        <v>0</v>
      </c>
      <c r="CA311" s="54">
        <v>0</v>
      </c>
      <c r="CB311" s="54">
        <f t="shared" si="333"/>
        <v>0</v>
      </c>
      <c r="CC311" s="54">
        <f t="shared" si="334"/>
        <v>0</v>
      </c>
      <c r="CD311" s="54">
        <v>0</v>
      </c>
      <c r="CE311" s="54">
        <v>0</v>
      </c>
      <c r="CF311" s="54">
        <v>0</v>
      </c>
      <c r="CG311" s="54">
        <v>0</v>
      </c>
      <c r="CH311" s="54">
        <v>0</v>
      </c>
      <c r="CI311" s="54">
        <v>0</v>
      </c>
      <c r="CJ311" s="54">
        <v>0</v>
      </c>
      <c r="CK311" s="54">
        <v>0</v>
      </c>
      <c r="CL311" s="54">
        <v>0</v>
      </c>
      <c r="CM311" s="54">
        <v>0</v>
      </c>
      <c r="CN311" s="54">
        <v>0</v>
      </c>
      <c r="CO311" s="54">
        <v>0</v>
      </c>
    </row>
    <row r="312" spans="1:93">
      <c r="A312" s="3" t="str">
        <f t="shared" si="311"/>
        <v>JSSZ185Itovebi 3mg</v>
      </c>
      <c r="B312" s="3" t="s">
        <v>548</v>
      </c>
      <c r="C312" s="3" t="s">
        <v>549</v>
      </c>
      <c r="D312" s="3" t="s">
        <v>7</v>
      </c>
      <c r="E312" s="3" t="s">
        <v>92</v>
      </c>
      <c r="F312" s="3" t="s">
        <v>111</v>
      </c>
      <c r="G312" s="3" t="s">
        <v>112</v>
      </c>
      <c r="H312" s="3" t="s">
        <v>111</v>
      </c>
      <c r="I312" s="3" t="s">
        <v>112</v>
      </c>
      <c r="J312" s="3" t="s">
        <v>562</v>
      </c>
      <c r="K312" s="3" t="s">
        <v>541</v>
      </c>
      <c r="L312" s="3"/>
      <c r="M312" s="3" t="s">
        <v>543</v>
      </c>
      <c r="N312" s="3" t="s">
        <v>13</v>
      </c>
      <c r="O312" s="3" t="s">
        <v>14</v>
      </c>
      <c r="P312" s="3">
        <v>3566.02</v>
      </c>
      <c r="Q312" s="54">
        <v>7.5423782997919166E-8</v>
      </c>
      <c r="R312" s="54">
        <v>8.6118364644595899E-8</v>
      </c>
      <c r="S312" s="54">
        <v>1.7430625086372233E-7</v>
      </c>
      <c r="T312" s="54">
        <v>1.7644957539816278E-7</v>
      </c>
      <c r="U312" s="54">
        <v>2.1451535630448561E-7</v>
      </c>
      <c r="V312" s="54">
        <v>2.7318666979111423E-7</v>
      </c>
      <c r="W312" s="54">
        <v>3.3584839850623739E-7</v>
      </c>
      <c r="X312" s="54">
        <v>6.6415160149376262E-7</v>
      </c>
      <c r="Y312" s="54">
        <v>9.9999999999999995E-7</v>
      </c>
      <c r="Z312" s="54">
        <v>0</v>
      </c>
      <c r="AA312" s="54">
        <v>0</v>
      </c>
      <c r="AB312" s="54">
        <v>0</v>
      </c>
      <c r="AC312" s="54">
        <v>0</v>
      </c>
      <c r="AD312" s="54">
        <v>0</v>
      </c>
      <c r="AE312" s="54">
        <v>0</v>
      </c>
      <c r="AF312" s="54">
        <f t="shared" si="312"/>
        <v>0</v>
      </c>
      <c r="AG312" s="54">
        <f t="shared" si="313"/>
        <v>0</v>
      </c>
      <c r="AH312" s="54">
        <f t="shared" si="314"/>
        <v>0</v>
      </c>
      <c r="AI312" s="54">
        <v>2.6896271864623972E-4</v>
      </c>
      <c r="AJ312" s="54">
        <v>3.0709981068992184E-4</v>
      </c>
      <c r="AK312" s="54">
        <v>6.2157957670505104E-4</v>
      </c>
      <c r="AL312" s="54">
        <v>6.2922271486135634E-4</v>
      </c>
      <c r="AM312" s="54">
        <v>7.6496605088892172E-4</v>
      </c>
      <c r="AN312" s="54">
        <v>9.74189128208509E-4</v>
      </c>
      <c r="AO312" s="54">
        <v>1.1976421060412126E-3</v>
      </c>
      <c r="AP312" s="54">
        <v>2.3683778939587868E-3</v>
      </c>
      <c r="AQ312" s="54">
        <v>3.5660199999999996E-3</v>
      </c>
      <c r="AR312" s="54">
        <f t="shared" si="315"/>
        <v>0</v>
      </c>
      <c r="AS312" s="54">
        <f t="shared" si="316"/>
        <v>0</v>
      </c>
      <c r="AT312" s="54">
        <f t="shared" si="317"/>
        <v>0</v>
      </c>
      <c r="AU312" s="54">
        <f t="shared" si="318"/>
        <v>0</v>
      </c>
      <c r="AV312" s="54">
        <f t="shared" si="319"/>
        <v>0</v>
      </c>
      <c r="AW312" s="54">
        <f t="shared" si="320"/>
        <v>0</v>
      </c>
      <c r="AX312" s="54">
        <f t="shared" si="321"/>
        <v>0</v>
      </c>
      <c r="AY312" s="54">
        <f t="shared" si="322"/>
        <v>0</v>
      </c>
      <c r="AZ312" s="54">
        <f t="shared" si="323"/>
        <v>0</v>
      </c>
      <c r="BA312" s="54">
        <f t="shared" si="309"/>
        <v>1.7644957539816278E-7</v>
      </c>
      <c r="BB312" s="54">
        <f t="shared" si="310"/>
        <v>0</v>
      </c>
      <c r="BC312" s="54"/>
      <c r="BD312" s="54"/>
      <c r="BE312" s="54">
        <f t="shared" si="324"/>
        <v>0</v>
      </c>
      <c r="BF312" s="54"/>
      <c r="BG312" s="54"/>
      <c r="BH312" s="54"/>
      <c r="BI312" s="54"/>
      <c r="BJ312" s="54"/>
      <c r="BK312" s="54"/>
      <c r="BL312" s="54">
        <v>0</v>
      </c>
      <c r="BM312" s="54">
        <v>0</v>
      </c>
      <c r="BN312" s="54">
        <f t="shared" ref="BN312:BN313" si="378">AVERAGE(BP312:BR312)</f>
        <v>0</v>
      </c>
      <c r="BO312" s="54">
        <f t="shared" ref="BO312:BO313" si="379">SUM(BS312:BU312)/1</f>
        <v>0</v>
      </c>
      <c r="BP312" s="54">
        <v>0</v>
      </c>
      <c r="BQ312" s="54">
        <v>0</v>
      </c>
      <c r="BR312" s="54">
        <v>0</v>
      </c>
      <c r="BS312" s="54">
        <v>0</v>
      </c>
      <c r="BT312" s="54">
        <v>0</v>
      </c>
      <c r="BU312" s="54">
        <v>0</v>
      </c>
      <c r="BV312" s="54">
        <f t="shared" si="328"/>
        <v>0</v>
      </c>
      <c r="BW312" s="54">
        <f t="shared" si="329"/>
        <v>0</v>
      </c>
      <c r="BX312" s="54">
        <f t="shared" si="330"/>
        <v>0</v>
      </c>
      <c r="BY312" s="54">
        <f t="shared" si="331"/>
        <v>0</v>
      </c>
      <c r="BZ312" s="54">
        <f t="shared" si="332"/>
        <v>0</v>
      </c>
      <c r="CA312" s="54">
        <v>0</v>
      </c>
      <c r="CB312" s="54">
        <f t="shared" si="333"/>
        <v>0</v>
      </c>
      <c r="CC312" s="54">
        <f t="shared" si="334"/>
        <v>0</v>
      </c>
      <c r="CD312" s="54">
        <v>0</v>
      </c>
      <c r="CE312" s="54">
        <v>0</v>
      </c>
      <c r="CF312" s="54">
        <v>0</v>
      </c>
      <c r="CG312" s="54">
        <v>0</v>
      </c>
      <c r="CH312" s="54">
        <v>0</v>
      </c>
      <c r="CI312" s="54">
        <v>0</v>
      </c>
      <c r="CJ312" s="54">
        <v>0</v>
      </c>
      <c r="CK312" s="54">
        <v>0</v>
      </c>
      <c r="CL312" s="54">
        <v>0</v>
      </c>
      <c r="CM312" s="54">
        <v>0</v>
      </c>
      <c r="CN312" s="54">
        <v>0</v>
      </c>
      <c r="CO312" s="54">
        <v>0</v>
      </c>
    </row>
    <row r="313" spans="1:93">
      <c r="A313" s="3" t="str">
        <f t="shared" si="311"/>
        <v>JSSZ185Itovebi 9mg</v>
      </c>
      <c r="B313" s="3" t="s">
        <v>548</v>
      </c>
      <c r="C313" s="3" t="s">
        <v>549</v>
      </c>
      <c r="D313" s="3" t="s">
        <v>7</v>
      </c>
      <c r="E313" s="3" t="s">
        <v>92</v>
      </c>
      <c r="F313" s="3" t="s">
        <v>111</v>
      </c>
      <c r="G313" s="3" t="s">
        <v>112</v>
      </c>
      <c r="H313" s="3" t="s">
        <v>111</v>
      </c>
      <c r="I313" s="3" t="s">
        <v>112</v>
      </c>
      <c r="J313" s="3" t="s">
        <v>562</v>
      </c>
      <c r="K313" s="3" t="s">
        <v>541</v>
      </c>
      <c r="L313" s="3"/>
      <c r="M313" s="3" t="s">
        <v>543</v>
      </c>
      <c r="N313" s="3" t="s">
        <v>13</v>
      </c>
      <c r="O313" s="3" t="s">
        <v>15</v>
      </c>
      <c r="P313" s="3">
        <v>10698.05</v>
      </c>
      <c r="Q313" s="54"/>
      <c r="R313" s="54"/>
      <c r="S313" s="54"/>
      <c r="T313" s="54"/>
      <c r="U313" s="54"/>
      <c r="V313" s="54"/>
      <c r="W313" s="54">
        <v>0</v>
      </c>
      <c r="X313" s="54">
        <v>0</v>
      </c>
      <c r="Y313" s="54">
        <v>0</v>
      </c>
      <c r="Z313" s="54">
        <v>0</v>
      </c>
      <c r="AA313" s="54">
        <v>0</v>
      </c>
      <c r="AB313" s="54">
        <v>0</v>
      </c>
      <c r="AC313" s="54">
        <v>0</v>
      </c>
      <c r="AD313" s="54">
        <v>0</v>
      </c>
      <c r="AE313" s="54">
        <v>0</v>
      </c>
      <c r="AF313" s="54">
        <f t="shared" si="312"/>
        <v>0</v>
      </c>
      <c r="AG313" s="54">
        <f t="shared" si="313"/>
        <v>0</v>
      </c>
      <c r="AH313" s="54">
        <f t="shared" si="314"/>
        <v>0</v>
      </c>
      <c r="AI313" s="54"/>
      <c r="AJ313" s="54"/>
      <c r="AK313" s="54"/>
      <c r="AL313" s="54"/>
      <c r="AM313" s="54"/>
      <c r="AN313" s="54"/>
      <c r="AO313" s="54">
        <v>0</v>
      </c>
      <c r="AP313" s="54">
        <v>0</v>
      </c>
      <c r="AQ313" s="54">
        <v>0</v>
      </c>
      <c r="AR313" s="54">
        <f t="shared" si="315"/>
        <v>0</v>
      </c>
      <c r="AS313" s="54">
        <f t="shared" si="316"/>
        <v>0</v>
      </c>
      <c r="AT313" s="54">
        <f t="shared" si="317"/>
        <v>0</v>
      </c>
      <c r="AU313" s="54">
        <f t="shared" si="318"/>
        <v>0</v>
      </c>
      <c r="AV313" s="54">
        <f t="shared" si="319"/>
        <v>0</v>
      </c>
      <c r="AW313" s="54">
        <f t="shared" si="320"/>
        <v>0</v>
      </c>
      <c r="AX313" s="54">
        <f t="shared" si="321"/>
        <v>0</v>
      </c>
      <c r="AY313" s="54">
        <f t="shared" si="322"/>
        <v>0</v>
      </c>
      <c r="AZ313" s="54">
        <f t="shared" si="323"/>
        <v>0</v>
      </c>
      <c r="BA313" s="54">
        <f t="shared" si="309"/>
        <v>0</v>
      </c>
      <c r="BB313" s="54">
        <f t="shared" si="310"/>
        <v>0</v>
      </c>
      <c r="BC313" s="54"/>
      <c r="BD313" s="54"/>
      <c r="BE313" s="54">
        <f t="shared" si="324"/>
        <v>0</v>
      </c>
      <c r="BF313" s="54"/>
      <c r="BG313" s="54"/>
      <c r="BH313" s="54"/>
      <c r="BI313" s="54"/>
      <c r="BJ313" s="54"/>
      <c r="BK313" s="54"/>
      <c r="BL313" s="54">
        <v>0</v>
      </c>
      <c r="BM313" s="54">
        <v>0</v>
      </c>
      <c r="BN313" s="54">
        <f t="shared" si="378"/>
        <v>0</v>
      </c>
      <c r="BO313" s="54">
        <f t="shared" si="379"/>
        <v>0</v>
      </c>
      <c r="BP313" s="54">
        <v>0</v>
      </c>
      <c r="BQ313" s="54">
        <v>0</v>
      </c>
      <c r="BR313" s="54">
        <v>0</v>
      </c>
      <c r="BS313" s="54">
        <v>0</v>
      </c>
      <c r="BT313" s="54">
        <v>0</v>
      </c>
      <c r="BU313" s="54">
        <v>0</v>
      </c>
      <c r="BV313" s="54">
        <f t="shared" si="328"/>
        <v>0</v>
      </c>
      <c r="BW313" s="54">
        <f t="shared" si="329"/>
        <v>0</v>
      </c>
      <c r="BX313" s="54">
        <f t="shared" si="330"/>
        <v>0</v>
      </c>
      <c r="BY313" s="54">
        <f t="shared" si="331"/>
        <v>0</v>
      </c>
      <c r="BZ313" s="54">
        <f t="shared" si="332"/>
        <v>0</v>
      </c>
      <c r="CA313" s="54">
        <v>0</v>
      </c>
      <c r="CB313" s="54">
        <f t="shared" si="333"/>
        <v>0</v>
      </c>
      <c r="CC313" s="54">
        <f t="shared" si="334"/>
        <v>0</v>
      </c>
      <c r="CD313" s="54">
        <v>0</v>
      </c>
      <c r="CE313" s="54">
        <v>0</v>
      </c>
      <c r="CF313" s="54">
        <v>0</v>
      </c>
      <c r="CG313" s="54">
        <v>0</v>
      </c>
      <c r="CH313" s="54">
        <v>0</v>
      </c>
      <c r="CI313" s="54">
        <v>0</v>
      </c>
      <c r="CJ313" s="54">
        <v>0</v>
      </c>
      <c r="CK313" s="54">
        <v>0</v>
      </c>
      <c r="CL313" s="54">
        <v>0</v>
      </c>
      <c r="CM313" s="54">
        <v>0</v>
      </c>
      <c r="CN313" s="54">
        <v>0</v>
      </c>
      <c r="CO313" s="54">
        <v>0</v>
      </c>
    </row>
    <row r="314" spans="1:93">
      <c r="A314" s="3" t="str">
        <f t="shared" si="311"/>
        <v>JSSZ185Perjeta</v>
      </c>
      <c r="B314" s="3" t="s">
        <v>548</v>
      </c>
      <c r="C314" s="3" t="s">
        <v>549</v>
      </c>
      <c r="D314" s="3" t="s">
        <v>7</v>
      </c>
      <c r="E314" s="3" t="s">
        <v>92</v>
      </c>
      <c r="F314" s="3" t="s">
        <v>111</v>
      </c>
      <c r="G314" s="3" t="s">
        <v>112</v>
      </c>
      <c r="H314" s="3" t="s">
        <v>111</v>
      </c>
      <c r="I314" s="3" t="s">
        <v>112</v>
      </c>
      <c r="J314" s="3" t="s">
        <v>562</v>
      </c>
      <c r="K314" s="3" t="s">
        <v>541</v>
      </c>
      <c r="L314" s="3"/>
      <c r="M314" s="3" t="s">
        <v>543</v>
      </c>
      <c r="N314" s="3" t="s">
        <v>16</v>
      </c>
      <c r="O314" s="3" t="s">
        <v>16</v>
      </c>
      <c r="P314" s="3">
        <v>3985.87</v>
      </c>
      <c r="Q314" s="54">
        <v>6.3027974638617064</v>
      </c>
      <c r="R314" s="54">
        <v>5.3240676914801428</v>
      </c>
      <c r="S314" s="54">
        <v>8.080821290301424</v>
      </c>
      <c r="T314" s="54">
        <v>4.8830050703435104</v>
      </c>
      <c r="U314" s="54">
        <v>5.9266518463857398</v>
      </c>
      <c r="V314" s="54">
        <v>6.8017635056883208</v>
      </c>
      <c r="W314" s="54">
        <v>19.707686445643276</v>
      </c>
      <c r="X314" s="54">
        <v>17.61142042241757</v>
      </c>
      <c r="Y314" s="54">
        <v>37.319106868060842</v>
      </c>
      <c r="Z314" s="54">
        <v>10</v>
      </c>
      <c r="AA314" s="54">
        <v>0</v>
      </c>
      <c r="AB314" s="54">
        <v>3</v>
      </c>
      <c r="AC314" s="54">
        <v>0</v>
      </c>
      <c r="AD314" s="54">
        <v>0</v>
      </c>
      <c r="AE314" s="54">
        <v>0</v>
      </c>
      <c r="AF314" s="54">
        <f t="shared" si="312"/>
        <v>13</v>
      </c>
      <c r="AG314" s="54">
        <f t="shared" si="313"/>
        <v>0</v>
      </c>
      <c r="AH314" s="54">
        <f t="shared" si="314"/>
        <v>13</v>
      </c>
      <c r="AI314" s="54">
        <v>25122.131327282459</v>
      </c>
      <c r="AJ314" s="54">
        <v>21221.041689439957</v>
      </c>
      <c r="AK314" s="54">
        <v>32209.103156373742</v>
      </c>
      <c r="AL314" s="54">
        <v>19463.023419730085</v>
      </c>
      <c r="AM314" s="54">
        <v>23622.86379495353</v>
      </c>
      <c r="AN314" s="54">
        <v>27110.945104417908</v>
      </c>
      <c r="AO314" s="54">
        <v>78552.27617309615</v>
      </c>
      <c r="AP314" s="54">
        <v>70196.832319101522</v>
      </c>
      <c r="AQ314" s="54">
        <v>148749.10849219767</v>
      </c>
      <c r="AR314" s="54">
        <f t="shared" si="315"/>
        <v>39858.699999999997</v>
      </c>
      <c r="AS314" s="54">
        <f t="shared" si="316"/>
        <v>0</v>
      </c>
      <c r="AT314" s="54">
        <f t="shared" si="317"/>
        <v>11957.61</v>
      </c>
      <c r="AU314" s="54">
        <f t="shared" si="318"/>
        <v>0</v>
      </c>
      <c r="AV314" s="54">
        <f t="shared" si="319"/>
        <v>0</v>
      </c>
      <c r="AW314" s="54">
        <f t="shared" si="320"/>
        <v>0</v>
      </c>
      <c r="AX314" s="54">
        <f t="shared" si="321"/>
        <v>51816.31</v>
      </c>
      <c r="AY314" s="54">
        <f t="shared" si="322"/>
        <v>0</v>
      </c>
      <c r="AZ314" s="54">
        <f t="shared" si="323"/>
        <v>51816.31</v>
      </c>
      <c r="BA314" s="54">
        <f t="shared" si="309"/>
        <v>4.8830050703435104</v>
      </c>
      <c r="BB314" s="54">
        <f t="shared" si="310"/>
        <v>0</v>
      </c>
      <c r="BC314" s="54"/>
      <c r="BD314" s="54"/>
      <c r="BE314" s="54">
        <f t="shared" si="324"/>
        <v>0</v>
      </c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>
        <f t="shared" si="328"/>
        <v>46833.972499999996</v>
      </c>
      <c r="BW314" s="54">
        <f t="shared" si="329"/>
        <v>195307.63</v>
      </c>
      <c r="BX314" s="54">
        <f t="shared" si="330"/>
        <v>39858.699999999997</v>
      </c>
      <c r="BY314" s="54">
        <f t="shared" si="331"/>
        <v>49</v>
      </c>
      <c r="BZ314" s="54">
        <f t="shared" si="332"/>
        <v>10</v>
      </c>
      <c r="CA314" s="54">
        <v>0</v>
      </c>
      <c r="CB314" s="54">
        <f t="shared" si="333"/>
        <v>17</v>
      </c>
      <c r="CC314" s="54">
        <f t="shared" si="334"/>
        <v>11.75</v>
      </c>
      <c r="CD314" s="54">
        <v>15</v>
      </c>
      <c r="CE314" s="54">
        <v>17</v>
      </c>
      <c r="CF314" s="54">
        <v>10</v>
      </c>
      <c r="CG314" s="54">
        <v>11</v>
      </c>
      <c r="CH314" s="54">
        <v>10</v>
      </c>
      <c r="CI314" s="54">
        <v>19</v>
      </c>
      <c r="CJ314" s="54">
        <v>11</v>
      </c>
      <c r="CK314" s="54">
        <v>14</v>
      </c>
      <c r="CL314" s="54">
        <v>24</v>
      </c>
      <c r="CM314" s="54">
        <v>6</v>
      </c>
      <c r="CN314" s="54">
        <v>0</v>
      </c>
      <c r="CO314" s="54">
        <v>4</v>
      </c>
    </row>
    <row r="315" spans="1:93">
      <c r="A315" s="3" t="str">
        <f t="shared" si="311"/>
        <v>JSSZ185Phesgo 10ml</v>
      </c>
      <c r="B315" s="3" t="s">
        <v>548</v>
      </c>
      <c r="C315" s="3" t="s">
        <v>549</v>
      </c>
      <c r="D315" s="3" t="s">
        <v>7</v>
      </c>
      <c r="E315" s="3" t="s">
        <v>92</v>
      </c>
      <c r="F315" s="3" t="s">
        <v>111</v>
      </c>
      <c r="G315" s="3" t="s">
        <v>112</v>
      </c>
      <c r="H315" s="3" t="s">
        <v>111</v>
      </c>
      <c r="I315" s="3" t="s">
        <v>112</v>
      </c>
      <c r="J315" s="3" t="s">
        <v>562</v>
      </c>
      <c r="K315" s="3" t="s">
        <v>541</v>
      </c>
      <c r="L315" s="3"/>
      <c r="M315" s="3" t="s">
        <v>543</v>
      </c>
      <c r="N315" s="3" t="s">
        <v>17</v>
      </c>
      <c r="O315" s="3" t="s">
        <v>18</v>
      </c>
      <c r="P315" s="3">
        <v>6232.07</v>
      </c>
      <c r="Q315" s="54">
        <v>1.3787546555237669</v>
      </c>
      <c r="R315" s="54">
        <v>1.2746026087239073</v>
      </c>
      <c r="S315" s="54">
        <v>1.8895471525239611</v>
      </c>
      <c r="T315" s="54">
        <v>1.6557356082232713</v>
      </c>
      <c r="U315" s="54">
        <v>1.5191856336241409</v>
      </c>
      <c r="V315" s="54">
        <v>1.9791355878239496</v>
      </c>
      <c r="W315" s="54">
        <v>4.542904416771635</v>
      </c>
      <c r="X315" s="54">
        <v>5.1540568296713616</v>
      </c>
      <c r="Y315" s="54">
        <v>9.6969612464429957</v>
      </c>
      <c r="Z315" s="54">
        <v>5</v>
      </c>
      <c r="AA315" s="54">
        <v>4</v>
      </c>
      <c r="AB315" s="54">
        <v>3</v>
      </c>
      <c r="AC315" s="54">
        <v>7</v>
      </c>
      <c r="AD315" s="54">
        <v>0</v>
      </c>
      <c r="AE315" s="54">
        <v>0</v>
      </c>
      <c r="AF315" s="54">
        <f t="shared" si="312"/>
        <v>12</v>
      </c>
      <c r="AG315" s="54">
        <f t="shared" si="313"/>
        <v>7</v>
      </c>
      <c r="AH315" s="54">
        <f t="shared" si="314"/>
        <v>19</v>
      </c>
      <c r="AI315" s="54">
        <v>8592.495526050001</v>
      </c>
      <c r="AJ315" s="54">
        <v>7943.4126797500003</v>
      </c>
      <c r="AK315" s="54">
        <v>11775.790122830002</v>
      </c>
      <c r="AL315" s="54">
        <v>10318.660211940001</v>
      </c>
      <c r="AM315" s="54">
        <v>9467.6712117400002</v>
      </c>
      <c r="AN315" s="54">
        <v>12334.111522810001</v>
      </c>
      <c r="AO315" s="54">
        <v>28311.698328630002</v>
      </c>
      <c r="AP315" s="54">
        <v>32120.442946490002</v>
      </c>
      <c r="AQ315" s="54">
        <v>60432.141275120004</v>
      </c>
      <c r="AR315" s="54">
        <f t="shared" si="315"/>
        <v>31160.35</v>
      </c>
      <c r="AS315" s="54">
        <f t="shared" si="316"/>
        <v>24928.28</v>
      </c>
      <c r="AT315" s="54">
        <f t="shared" si="317"/>
        <v>18696.21</v>
      </c>
      <c r="AU315" s="54">
        <f t="shared" si="318"/>
        <v>43624.49</v>
      </c>
      <c r="AV315" s="54">
        <f t="shared" si="319"/>
        <v>0</v>
      </c>
      <c r="AW315" s="54">
        <f t="shared" si="320"/>
        <v>0</v>
      </c>
      <c r="AX315" s="54">
        <f t="shared" si="321"/>
        <v>74784.84</v>
      </c>
      <c r="AY315" s="54">
        <f t="shared" si="322"/>
        <v>43624.49</v>
      </c>
      <c r="AZ315" s="54">
        <f t="shared" si="323"/>
        <v>118409.32999999999</v>
      </c>
      <c r="BA315" s="54">
        <f t="shared" si="309"/>
        <v>1.6557356082232713</v>
      </c>
      <c r="BB315" s="54">
        <f t="shared" si="310"/>
        <v>7</v>
      </c>
      <c r="BC315" s="54">
        <f>SUM(CJ315:CL315)</f>
        <v>2</v>
      </c>
      <c r="BD315" s="54">
        <f>SUM(CM315:CO315)</f>
        <v>6</v>
      </c>
      <c r="BE315" s="54">
        <f t="shared" si="324"/>
        <v>19</v>
      </c>
      <c r="BF315" s="54">
        <f t="shared" ref="BF315:BK315" si="380">Z315</f>
        <v>5</v>
      </c>
      <c r="BG315" s="54">
        <f t="shared" si="380"/>
        <v>4</v>
      </c>
      <c r="BH315" s="54">
        <f t="shared" si="380"/>
        <v>3</v>
      </c>
      <c r="BI315" s="54">
        <f t="shared" si="380"/>
        <v>7</v>
      </c>
      <c r="BJ315" s="54">
        <f t="shared" si="380"/>
        <v>0</v>
      </c>
      <c r="BK315" s="54">
        <f t="shared" si="380"/>
        <v>0</v>
      </c>
      <c r="BL315" s="54">
        <v>0.33333333333333331</v>
      </c>
      <c r="BM315" s="54">
        <v>0</v>
      </c>
      <c r="BN315" s="54">
        <f t="shared" ref="BN315:BN316" si="381">AVERAGE(BP315:BR315)</f>
        <v>0</v>
      </c>
      <c r="BO315" s="54">
        <f t="shared" ref="BO315:BO316" si="382">SUM(BS315:BU315)/1</f>
        <v>1</v>
      </c>
      <c r="BP315" s="54">
        <v>0</v>
      </c>
      <c r="BQ315" s="54">
        <v>0</v>
      </c>
      <c r="BR315" s="54">
        <v>0</v>
      </c>
      <c r="BS315" s="54">
        <v>1</v>
      </c>
      <c r="BT315" s="54">
        <v>0</v>
      </c>
      <c r="BU315" s="54">
        <v>0</v>
      </c>
      <c r="BV315" s="54">
        <f t="shared" si="328"/>
        <v>4154.7133333333331</v>
      </c>
      <c r="BW315" s="54">
        <f t="shared" si="329"/>
        <v>12464.14</v>
      </c>
      <c r="BX315" s="54">
        <f t="shared" si="330"/>
        <v>37392.42</v>
      </c>
      <c r="BY315" s="54">
        <f t="shared" si="331"/>
        <v>2</v>
      </c>
      <c r="BZ315" s="54">
        <f t="shared" si="332"/>
        <v>6</v>
      </c>
      <c r="CA315" s="54">
        <v>4.333333333333333</v>
      </c>
      <c r="CB315" s="54">
        <f t="shared" si="333"/>
        <v>3</v>
      </c>
      <c r="CC315" s="54">
        <f t="shared" si="334"/>
        <v>0.66666666666666663</v>
      </c>
      <c r="CD315" s="54">
        <v>0</v>
      </c>
      <c r="CE315" s="54">
        <v>0</v>
      </c>
      <c r="CF315" s="54">
        <v>0</v>
      </c>
      <c r="CG315" s="54">
        <v>0</v>
      </c>
      <c r="CH315" s="54">
        <v>0</v>
      </c>
      <c r="CI315" s="54">
        <v>0</v>
      </c>
      <c r="CJ315" s="54">
        <v>0</v>
      </c>
      <c r="CK315" s="54">
        <v>0</v>
      </c>
      <c r="CL315" s="54">
        <v>2</v>
      </c>
      <c r="CM315" s="54">
        <v>1</v>
      </c>
      <c r="CN315" s="54">
        <v>2</v>
      </c>
      <c r="CO315" s="54">
        <v>3</v>
      </c>
    </row>
    <row r="316" spans="1:93">
      <c r="A316" s="3" t="str">
        <f t="shared" si="311"/>
        <v>JSSZ185Phesgo 15ml</v>
      </c>
      <c r="B316" s="3" t="s">
        <v>548</v>
      </c>
      <c r="C316" s="3" t="s">
        <v>549</v>
      </c>
      <c r="D316" s="3" t="s">
        <v>7</v>
      </c>
      <c r="E316" s="3" t="s">
        <v>92</v>
      </c>
      <c r="F316" s="3" t="s">
        <v>111</v>
      </c>
      <c r="G316" s="3" t="s">
        <v>112</v>
      </c>
      <c r="H316" s="3" t="s">
        <v>111</v>
      </c>
      <c r="I316" s="3" t="s">
        <v>112</v>
      </c>
      <c r="J316" s="3" t="s">
        <v>562</v>
      </c>
      <c r="K316" s="3" t="s">
        <v>541</v>
      </c>
      <c r="L316" s="3"/>
      <c r="M316" s="3" t="s">
        <v>543</v>
      </c>
      <c r="N316" s="3" t="s">
        <v>17</v>
      </c>
      <c r="O316" s="3" t="s">
        <v>19</v>
      </c>
      <c r="P316" s="3">
        <v>8489.27</v>
      </c>
      <c r="Q316" s="54">
        <v>1.1779575864591419E-6</v>
      </c>
      <c r="R316" s="54">
        <v>1.1779575864591419E-6</v>
      </c>
      <c r="S316" s="54">
        <v>1.1779575864591419E-6</v>
      </c>
      <c r="T316" s="54">
        <v>1.1779575864591419E-6</v>
      </c>
      <c r="U316" s="54">
        <v>1.1779575864591419E-6</v>
      </c>
      <c r="V316" s="54">
        <v>1.1779575864591419E-6</v>
      </c>
      <c r="W316" s="54">
        <v>3.5338727593774257E-6</v>
      </c>
      <c r="X316" s="54">
        <v>3.5338727593774257E-6</v>
      </c>
      <c r="Y316" s="54">
        <v>7.0677455187548515E-6</v>
      </c>
      <c r="Z316" s="54">
        <v>0</v>
      </c>
      <c r="AA316" s="54">
        <v>0</v>
      </c>
      <c r="AB316" s="54">
        <v>0</v>
      </c>
      <c r="AC316" s="54">
        <v>0</v>
      </c>
      <c r="AD316" s="54">
        <v>0</v>
      </c>
      <c r="AE316" s="54">
        <v>0</v>
      </c>
      <c r="AF316" s="54">
        <f t="shared" si="312"/>
        <v>0</v>
      </c>
      <c r="AG316" s="54">
        <f t="shared" si="313"/>
        <v>0</v>
      </c>
      <c r="AH316" s="54">
        <f t="shared" si="314"/>
        <v>0</v>
      </c>
      <c r="AI316" s="54">
        <v>0.01</v>
      </c>
      <c r="AJ316" s="54">
        <v>0.01</v>
      </c>
      <c r="AK316" s="54">
        <v>0.01</v>
      </c>
      <c r="AL316" s="54">
        <v>0.01</v>
      </c>
      <c r="AM316" s="54">
        <v>0.01</v>
      </c>
      <c r="AN316" s="54">
        <v>0.01</v>
      </c>
      <c r="AO316" s="54">
        <v>0.03</v>
      </c>
      <c r="AP316" s="54">
        <v>0.03</v>
      </c>
      <c r="AQ316" s="54">
        <v>0.06</v>
      </c>
      <c r="AR316" s="54">
        <f t="shared" si="315"/>
        <v>0</v>
      </c>
      <c r="AS316" s="54">
        <f t="shared" si="316"/>
        <v>0</v>
      </c>
      <c r="AT316" s="54">
        <f t="shared" si="317"/>
        <v>0</v>
      </c>
      <c r="AU316" s="54">
        <f t="shared" si="318"/>
        <v>0</v>
      </c>
      <c r="AV316" s="54">
        <f t="shared" si="319"/>
        <v>0</v>
      </c>
      <c r="AW316" s="54">
        <f t="shared" si="320"/>
        <v>0</v>
      </c>
      <c r="AX316" s="54">
        <f t="shared" si="321"/>
        <v>0</v>
      </c>
      <c r="AY316" s="54">
        <f t="shared" si="322"/>
        <v>0</v>
      </c>
      <c r="AZ316" s="54">
        <f t="shared" si="323"/>
        <v>0</v>
      </c>
      <c r="BA316" s="54">
        <f t="shared" si="309"/>
        <v>1.1779575864591419E-6</v>
      </c>
      <c r="BB316" s="54">
        <f t="shared" si="310"/>
        <v>0</v>
      </c>
      <c r="BC316" s="54">
        <f>SUM(CJ316:CL316)*2</f>
        <v>0</v>
      </c>
      <c r="BD316" s="54">
        <f>SUM(CM316:CO316)*2</f>
        <v>4</v>
      </c>
      <c r="BE316" s="54">
        <f t="shared" si="324"/>
        <v>0</v>
      </c>
      <c r="BF316" s="54">
        <f t="shared" ref="BF316:BK316" si="383">Z316*2</f>
        <v>0</v>
      </c>
      <c r="BG316" s="54">
        <f t="shared" si="383"/>
        <v>0</v>
      </c>
      <c r="BH316" s="54">
        <f t="shared" si="383"/>
        <v>0</v>
      </c>
      <c r="BI316" s="54">
        <f t="shared" si="383"/>
        <v>0</v>
      </c>
      <c r="BJ316" s="54">
        <f t="shared" si="383"/>
        <v>0</v>
      </c>
      <c r="BK316" s="54">
        <f t="shared" si="383"/>
        <v>0</v>
      </c>
      <c r="BL316" s="54">
        <v>0</v>
      </c>
      <c r="BM316" s="54">
        <v>0.66666666666666663</v>
      </c>
      <c r="BN316" s="54">
        <f t="shared" si="381"/>
        <v>0</v>
      </c>
      <c r="BO316" s="54">
        <f t="shared" si="382"/>
        <v>0</v>
      </c>
      <c r="BP316" s="54">
        <v>0</v>
      </c>
      <c r="BQ316" s="54">
        <v>0</v>
      </c>
      <c r="BR316" s="54">
        <v>0</v>
      </c>
      <c r="BS316" s="54">
        <v>0</v>
      </c>
      <c r="BT316" s="54">
        <v>0</v>
      </c>
      <c r="BU316" s="54">
        <v>0</v>
      </c>
      <c r="BV316" s="54">
        <f t="shared" si="328"/>
        <v>1414.8783333333333</v>
      </c>
      <c r="BW316" s="54">
        <f t="shared" si="329"/>
        <v>0</v>
      </c>
      <c r="BX316" s="54">
        <f t="shared" si="330"/>
        <v>16978.54</v>
      </c>
      <c r="BY316" s="54">
        <f t="shared" si="331"/>
        <v>0</v>
      </c>
      <c r="BZ316" s="54">
        <f t="shared" si="332"/>
        <v>2</v>
      </c>
      <c r="CA316" s="54">
        <v>0</v>
      </c>
      <c r="CB316" s="54">
        <f t="shared" si="333"/>
        <v>1</v>
      </c>
      <c r="CC316" s="54">
        <f t="shared" si="334"/>
        <v>0.16666666666666666</v>
      </c>
      <c r="CD316" s="54">
        <v>0</v>
      </c>
      <c r="CE316" s="54">
        <v>0</v>
      </c>
      <c r="CF316" s="54">
        <v>0</v>
      </c>
      <c r="CG316" s="54">
        <v>0</v>
      </c>
      <c r="CH316" s="54">
        <v>0</v>
      </c>
      <c r="CI316" s="54">
        <v>0</v>
      </c>
      <c r="CJ316" s="54">
        <v>0</v>
      </c>
      <c r="CK316" s="54">
        <v>0</v>
      </c>
      <c r="CL316" s="54">
        <v>0</v>
      </c>
      <c r="CM316" s="54">
        <v>0</v>
      </c>
      <c r="CN316" s="54">
        <v>1</v>
      </c>
      <c r="CO316" s="54">
        <v>1</v>
      </c>
    </row>
    <row r="317" spans="1:93">
      <c r="A317" s="3" t="str">
        <f t="shared" si="311"/>
        <v>FJSM001Herceptin IV</v>
      </c>
      <c r="B317" s="3" t="s">
        <v>548</v>
      </c>
      <c r="C317" s="3" t="s">
        <v>549</v>
      </c>
      <c r="D317" s="3" t="s">
        <v>7</v>
      </c>
      <c r="E317" s="3" t="s">
        <v>113</v>
      </c>
      <c r="F317" s="3" t="s">
        <v>114</v>
      </c>
      <c r="G317" s="3" t="s">
        <v>115</v>
      </c>
      <c r="H317" s="3" t="s">
        <v>114</v>
      </c>
      <c r="I317" s="3" t="s">
        <v>115</v>
      </c>
      <c r="J317" s="3" t="s">
        <v>562</v>
      </c>
      <c r="K317" s="3" t="s">
        <v>541</v>
      </c>
      <c r="L317" s="3"/>
      <c r="M317" s="3" t="s">
        <v>545</v>
      </c>
      <c r="N317" s="3" t="s">
        <v>11</v>
      </c>
      <c r="O317" s="3" t="s">
        <v>11</v>
      </c>
      <c r="P317" s="3">
        <v>4535.5</v>
      </c>
      <c r="Q317" s="54">
        <v>2.4822376098080742E-7</v>
      </c>
      <c r="R317" s="54">
        <v>1.7782878168674339E-7</v>
      </c>
      <c r="S317" s="54">
        <v>1.6542114214001052E-7</v>
      </c>
      <c r="T317" s="54">
        <v>1.1681063360424579E-7</v>
      </c>
      <c r="U317" s="54">
        <v>1.0643066396940739E-7</v>
      </c>
      <c r="V317" s="54">
        <v>1.8528501761878564E-7</v>
      </c>
      <c r="W317" s="54">
        <v>5.9147368480756133E-7</v>
      </c>
      <c r="X317" s="54">
        <v>4.0852631519243884E-7</v>
      </c>
      <c r="Y317" s="54">
        <v>1.0000000000000002E-6</v>
      </c>
      <c r="Z317" s="54">
        <v>0</v>
      </c>
      <c r="AA317" s="54">
        <v>0</v>
      </c>
      <c r="AB317" s="54">
        <v>0</v>
      </c>
      <c r="AC317" s="54">
        <v>0</v>
      </c>
      <c r="AD317" s="54">
        <v>0</v>
      </c>
      <c r="AE317" s="54">
        <v>0</v>
      </c>
      <c r="AF317" s="54">
        <f t="shared" si="312"/>
        <v>0</v>
      </c>
      <c r="AG317" s="54">
        <f t="shared" si="313"/>
        <v>0</v>
      </c>
      <c r="AH317" s="54">
        <f t="shared" si="314"/>
        <v>0</v>
      </c>
      <c r="AI317" s="54">
        <v>1.1258188679284522E-3</v>
      </c>
      <c r="AJ317" s="54">
        <v>8.0654243934022462E-4</v>
      </c>
      <c r="AK317" s="54">
        <v>7.5026759017601764E-4</v>
      </c>
      <c r="AL317" s="54">
        <v>5.297946287120568E-4</v>
      </c>
      <c r="AM317" s="54">
        <v>4.8271627643324723E-4</v>
      </c>
      <c r="AN317" s="54">
        <v>8.4036019741000226E-4</v>
      </c>
      <c r="AO317" s="54">
        <v>2.6826288974446943E-3</v>
      </c>
      <c r="AP317" s="54">
        <v>1.8528711025553063E-3</v>
      </c>
      <c r="AQ317" s="54">
        <v>4.5355000000000005E-3</v>
      </c>
      <c r="AR317" s="54">
        <f t="shared" si="315"/>
        <v>0</v>
      </c>
      <c r="AS317" s="54">
        <f t="shared" si="316"/>
        <v>0</v>
      </c>
      <c r="AT317" s="54">
        <f t="shared" si="317"/>
        <v>0</v>
      </c>
      <c r="AU317" s="54">
        <f t="shared" si="318"/>
        <v>0</v>
      </c>
      <c r="AV317" s="54">
        <f t="shared" si="319"/>
        <v>0</v>
      </c>
      <c r="AW317" s="54">
        <f t="shared" si="320"/>
        <v>0</v>
      </c>
      <c r="AX317" s="54">
        <f t="shared" si="321"/>
        <v>0</v>
      </c>
      <c r="AY317" s="54">
        <f t="shared" si="322"/>
        <v>0</v>
      </c>
      <c r="AZ317" s="54">
        <f t="shared" si="323"/>
        <v>0</v>
      </c>
      <c r="BA317" s="54">
        <f t="shared" si="309"/>
        <v>1.1681063360424579E-7</v>
      </c>
      <c r="BB317" s="54">
        <f t="shared" si="310"/>
        <v>0</v>
      </c>
      <c r="BC317" s="54"/>
      <c r="BD317" s="54"/>
      <c r="BE317" s="54">
        <f t="shared" si="324"/>
        <v>0</v>
      </c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>
        <f t="shared" si="328"/>
        <v>-755.91666666666663</v>
      </c>
      <c r="BW317" s="54">
        <f t="shared" si="329"/>
        <v>0</v>
      </c>
      <c r="BX317" s="54">
        <f t="shared" si="330"/>
        <v>-9071</v>
      </c>
      <c r="BY317" s="54">
        <f t="shared" si="331"/>
        <v>0</v>
      </c>
      <c r="BZ317" s="54">
        <f t="shared" si="332"/>
        <v>-2</v>
      </c>
      <c r="CA317" s="54">
        <v>0</v>
      </c>
      <c r="CB317" s="54">
        <f t="shared" si="333"/>
        <v>0</v>
      </c>
      <c r="CC317" s="54">
        <f t="shared" si="334"/>
        <v>-0.16666666666666666</v>
      </c>
      <c r="CD317" s="54">
        <v>0</v>
      </c>
      <c r="CE317" s="54">
        <v>0</v>
      </c>
      <c r="CF317" s="54">
        <v>0</v>
      </c>
      <c r="CG317" s="54">
        <v>0</v>
      </c>
      <c r="CH317" s="54">
        <v>0</v>
      </c>
      <c r="CI317" s="54">
        <v>0</v>
      </c>
      <c r="CJ317" s="54">
        <v>0</v>
      </c>
      <c r="CK317" s="54">
        <v>0</v>
      </c>
      <c r="CL317" s="54">
        <v>0</v>
      </c>
      <c r="CM317" s="54">
        <v>0</v>
      </c>
      <c r="CN317" s="54">
        <v>-2</v>
      </c>
      <c r="CO317" s="54">
        <v>0</v>
      </c>
    </row>
    <row r="318" spans="1:93">
      <c r="A318" s="3" t="str">
        <f t="shared" si="311"/>
        <v>FJSM001Herceptin SC</v>
      </c>
      <c r="B318" s="3" t="s">
        <v>548</v>
      </c>
      <c r="C318" s="3" t="s">
        <v>549</v>
      </c>
      <c r="D318" s="3" t="s">
        <v>7</v>
      </c>
      <c r="E318" s="3" t="s">
        <v>113</v>
      </c>
      <c r="F318" s="3" t="s">
        <v>114</v>
      </c>
      <c r="G318" s="3" t="s">
        <v>115</v>
      </c>
      <c r="H318" s="3" t="s">
        <v>114</v>
      </c>
      <c r="I318" s="3" t="s">
        <v>115</v>
      </c>
      <c r="J318" s="3" t="s">
        <v>562</v>
      </c>
      <c r="K318" s="3" t="s">
        <v>541</v>
      </c>
      <c r="L318" s="3"/>
      <c r="M318" s="3" t="s">
        <v>545</v>
      </c>
      <c r="N318" s="3" t="s">
        <v>12</v>
      </c>
      <c r="O318" s="3" t="s">
        <v>12</v>
      </c>
      <c r="P318" s="3">
        <v>3444.49</v>
      </c>
      <c r="Q318" s="54">
        <v>15.006318928442502</v>
      </c>
      <c r="R318" s="54">
        <v>13.903695894446715</v>
      </c>
      <c r="S318" s="54">
        <v>21.089558729551506</v>
      </c>
      <c r="T318" s="54">
        <v>21.58650653387992</v>
      </c>
      <c r="U318" s="54">
        <v>19.436100349791456</v>
      </c>
      <c r="V318" s="54">
        <v>25.582056920642028</v>
      </c>
      <c r="W318" s="54">
        <v>49.999573552440722</v>
      </c>
      <c r="X318" s="54">
        <v>66.604663804313404</v>
      </c>
      <c r="Y318" s="54">
        <v>116.60423735675413</v>
      </c>
      <c r="Z318" s="54">
        <v>10</v>
      </c>
      <c r="AA318" s="54">
        <v>20</v>
      </c>
      <c r="AB318" s="54">
        <v>0</v>
      </c>
      <c r="AC318" s="54">
        <v>0</v>
      </c>
      <c r="AD318" s="54">
        <v>0</v>
      </c>
      <c r="AE318" s="54">
        <v>0</v>
      </c>
      <c r="AF318" s="54">
        <f t="shared" si="312"/>
        <v>30</v>
      </c>
      <c r="AG318" s="54">
        <f t="shared" si="313"/>
        <v>0</v>
      </c>
      <c r="AH318" s="54">
        <f t="shared" si="314"/>
        <v>30</v>
      </c>
      <c r="AI318" s="54">
        <v>51689.115485830909</v>
      </c>
      <c r="AJ318" s="54">
        <v>47891.141471462761</v>
      </c>
      <c r="AK318" s="54">
        <v>72642.774148352866</v>
      </c>
      <c r="AL318" s="54">
        <v>74354.505890884044</v>
      </c>
      <c r="AM318" s="54">
        <v>66947.453293853177</v>
      </c>
      <c r="AN318" s="54">
        <v>88117.139242582256</v>
      </c>
      <c r="AO318" s="54">
        <v>172223.03110564651</v>
      </c>
      <c r="AP318" s="54">
        <v>229419.09842731949</v>
      </c>
      <c r="AQ318" s="54">
        <v>401642.12953296601</v>
      </c>
      <c r="AR318" s="54">
        <f t="shared" si="315"/>
        <v>34444.899999999994</v>
      </c>
      <c r="AS318" s="54">
        <f t="shared" si="316"/>
        <v>68889.799999999988</v>
      </c>
      <c r="AT318" s="54">
        <f t="shared" si="317"/>
        <v>0</v>
      </c>
      <c r="AU318" s="54">
        <f t="shared" si="318"/>
        <v>0</v>
      </c>
      <c r="AV318" s="54">
        <f t="shared" si="319"/>
        <v>0</v>
      </c>
      <c r="AW318" s="54">
        <f t="shared" si="320"/>
        <v>0</v>
      </c>
      <c r="AX318" s="54">
        <f t="shared" si="321"/>
        <v>103334.69999999998</v>
      </c>
      <c r="AY318" s="54">
        <f t="shared" si="322"/>
        <v>0</v>
      </c>
      <c r="AZ318" s="54">
        <f t="shared" si="323"/>
        <v>103334.69999999998</v>
      </c>
      <c r="BA318" s="54">
        <f t="shared" si="309"/>
        <v>21.58650653387992</v>
      </c>
      <c r="BB318" s="54">
        <f t="shared" si="310"/>
        <v>0</v>
      </c>
      <c r="BC318" s="54"/>
      <c r="BD318" s="54"/>
      <c r="BE318" s="54">
        <f t="shared" si="324"/>
        <v>0</v>
      </c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>
        <f t="shared" si="328"/>
        <v>64584.187499999993</v>
      </c>
      <c r="BW318" s="54">
        <f t="shared" si="329"/>
        <v>172224.5</v>
      </c>
      <c r="BX318" s="54">
        <f t="shared" si="330"/>
        <v>110223.67999999999</v>
      </c>
      <c r="BY318" s="54">
        <f t="shared" si="331"/>
        <v>50</v>
      </c>
      <c r="BZ318" s="54">
        <f t="shared" si="332"/>
        <v>32</v>
      </c>
      <c r="CA318" s="54">
        <v>0</v>
      </c>
      <c r="CB318" s="54">
        <f t="shared" si="333"/>
        <v>32</v>
      </c>
      <c r="CC318" s="54">
        <f t="shared" si="334"/>
        <v>18.75</v>
      </c>
      <c r="CD318" s="54">
        <v>20</v>
      </c>
      <c r="CE318" s="54">
        <v>30</v>
      </c>
      <c r="CF318" s="54">
        <v>22</v>
      </c>
      <c r="CG318" s="54">
        <v>20</v>
      </c>
      <c r="CH318" s="54">
        <v>20</v>
      </c>
      <c r="CI318" s="54">
        <v>31</v>
      </c>
      <c r="CJ318" s="54">
        <v>0</v>
      </c>
      <c r="CK318" s="54">
        <v>10</v>
      </c>
      <c r="CL318" s="54">
        <v>40</v>
      </c>
      <c r="CM318" s="54">
        <v>0</v>
      </c>
      <c r="CN318" s="54">
        <v>32</v>
      </c>
      <c r="CO318" s="54">
        <v>0</v>
      </c>
    </row>
    <row r="319" spans="1:93">
      <c r="A319" s="3" t="str">
        <f t="shared" si="311"/>
        <v>FJSM001Itovebi 3mg</v>
      </c>
      <c r="B319" s="3" t="s">
        <v>548</v>
      </c>
      <c r="C319" s="3" t="s">
        <v>549</v>
      </c>
      <c r="D319" s="3" t="s">
        <v>7</v>
      </c>
      <c r="E319" s="3" t="s">
        <v>113</v>
      </c>
      <c r="F319" s="3" t="s">
        <v>114</v>
      </c>
      <c r="G319" s="3" t="s">
        <v>115</v>
      </c>
      <c r="H319" s="3" t="s">
        <v>114</v>
      </c>
      <c r="I319" s="3" t="s">
        <v>115</v>
      </c>
      <c r="J319" s="3" t="s">
        <v>562</v>
      </c>
      <c r="K319" s="3" t="s">
        <v>541</v>
      </c>
      <c r="L319" s="3"/>
      <c r="M319" s="3" t="s">
        <v>545</v>
      </c>
      <c r="N319" s="3" t="s">
        <v>13</v>
      </c>
      <c r="O319" s="3" t="s">
        <v>14</v>
      </c>
      <c r="P319" s="3">
        <v>3566.02</v>
      </c>
      <c r="Q319" s="54">
        <v>7.5423782997919166E-8</v>
      </c>
      <c r="R319" s="54">
        <v>8.6118364644595899E-8</v>
      </c>
      <c r="S319" s="54">
        <v>1.7430625086372233E-7</v>
      </c>
      <c r="T319" s="54">
        <v>1.7644957539816278E-7</v>
      </c>
      <c r="U319" s="54">
        <v>2.1451535630448561E-7</v>
      </c>
      <c r="V319" s="54">
        <v>2.7318666979111423E-7</v>
      </c>
      <c r="W319" s="54">
        <v>3.3584839850623739E-7</v>
      </c>
      <c r="X319" s="54">
        <v>6.6415160149376262E-7</v>
      </c>
      <c r="Y319" s="54">
        <v>9.9999999999999995E-7</v>
      </c>
      <c r="Z319" s="54">
        <v>0</v>
      </c>
      <c r="AA319" s="54">
        <v>0</v>
      </c>
      <c r="AB319" s="54">
        <v>0</v>
      </c>
      <c r="AC319" s="54">
        <v>0</v>
      </c>
      <c r="AD319" s="54">
        <v>0</v>
      </c>
      <c r="AE319" s="54">
        <v>0</v>
      </c>
      <c r="AF319" s="54">
        <f t="shared" si="312"/>
        <v>0</v>
      </c>
      <c r="AG319" s="54">
        <f t="shared" si="313"/>
        <v>0</v>
      </c>
      <c r="AH319" s="54">
        <f t="shared" si="314"/>
        <v>0</v>
      </c>
      <c r="AI319" s="54">
        <v>2.6896271864623972E-4</v>
      </c>
      <c r="AJ319" s="54">
        <v>3.0709981068992184E-4</v>
      </c>
      <c r="AK319" s="54">
        <v>6.2157957670505104E-4</v>
      </c>
      <c r="AL319" s="54">
        <v>6.2922271486135634E-4</v>
      </c>
      <c r="AM319" s="54">
        <v>7.6496605088892172E-4</v>
      </c>
      <c r="AN319" s="54">
        <v>9.74189128208509E-4</v>
      </c>
      <c r="AO319" s="54">
        <v>1.1976421060412126E-3</v>
      </c>
      <c r="AP319" s="54">
        <v>2.3683778939587868E-3</v>
      </c>
      <c r="AQ319" s="54">
        <v>3.5660199999999996E-3</v>
      </c>
      <c r="AR319" s="54">
        <f t="shared" si="315"/>
        <v>0</v>
      </c>
      <c r="AS319" s="54">
        <f t="shared" si="316"/>
        <v>0</v>
      </c>
      <c r="AT319" s="54">
        <f t="shared" si="317"/>
        <v>0</v>
      </c>
      <c r="AU319" s="54">
        <f t="shared" si="318"/>
        <v>0</v>
      </c>
      <c r="AV319" s="54">
        <f t="shared" si="319"/>
        <v>0</v>
      </c>
      <c r="AW319" s="54">
        <f t="shared" si="320"/>
        <v>0</v>
      </c>
      <c r="AX319" s="54">
        <f t="shared" si="321"/>
        <v>0</v>
      </c>
      <c r="AY319" s="54">
        <f t="shared" si="322"/>
        <v>0</v>
      </c>
      <c r="AZ319" s="54">
        <f t="shared" si="323"/>
        <v>0</v>
      </c>
      <c r="BA319" s="54">
        <f t="shared" si="309"/>
        <v>1.7644957539816278E-7</v>
      </c>
      <c r="BB319" s="54">
        <f t="shared" si="310"/>
        <v>0</v>
      </c>
      <c r="BC319" s="54"/>
      <c r="BD319" s="54"/>
      <c r="BE319" s="54">
        <f t="shared" si="324"/>
        <v>0</v>
      </c>
      <c r="BF319" s="54"/>
      <c r="BG319" s="54"/>
      <c r="BH319" s="54"/>
      <c r="BI319" s="54"/>
      <c r="BJ319" s="54"/>
      <c r="BK319" s="54"/>
      <c r="BL319" s="54">
        <v>0</v>
      </c>
      <c r="BM319" s="54">
        <v>0</v>
      </c>
      <c r="BN319" s="54">
        <f t="shared" ref="BN319:BN320" si="384">AVERAGE(BP319:BR319)</f>
        <v>0.33333333333333331</v>
      </c>
      <c r="BO319" s="54">
        <f t="shared" ref="BO319:BO320" si="385">SUM(BS319:BU319)/1</f>
        <v>0</v>
      </c>
      <c r="BP319" s="54">
        <v>1</v>
      </c>
      <c r="BQ319" s="54">
        <v>0</v>
      </c>
      <c r="BR319" s="54">
        <v>0</v>
      </c>
      <c r="BS319" s="54">
        <v>0</v>
      </c>
      <c r="BT319" s="54">
        <v>0</v>
      </c>
      <c r="BU319" s="54">
        <v>0</v>
      </c>
      <c r="BV319" s="54">
        <f t="shared" si="328"/>
        <v>0</v>
      </c>
      <c r="BW319" s="54">
        <f t="shared" si="329"/>
        <v>0</v>
      </c>
      <c r="BX319" s="54">
        <f t="shared" si="330"/>
        <v>0</v>
      </c>
      <c r="BY319" s="54">
        <f t="shared" si="331"/>
        <v>0</v>
      </c>
      <c r="BZ319" s="54">
        <f t="shared" si="332"/>
        <v>0</v>
      </c>
      <c r="CA319" s="54">
        <v>0</v>
      </c>
      <c r="CB319" s="54">
        <f t="shared" si="333"/>
        <v>0</v>
      </c>
      <c r="CC319" s="54">
        <f t="shared" si="334"/>
        <v>0</v>
      </c>
      <c r="CD319" s="54">
        <v>0</v>
      </c>
      <c r="CE319" s="54">
        <v>0</v>
      </c>
      <c r="CF319" s="54">
        <v>0</v>
      </c>
      <c r="CG319" s="54">
        <v>0</v>
      </c>
      <c r="CH319" s="54">
        <v>0</v>
      </c>
      <c r="CI319" s="54">
        <v>0</v>
      </c>
      <c r="CJ319" s="54">
        <v>0</v>
      </c>
      <c r="CK319" s="54">
        <v>0</v>
      </c>
      <c r="CL319" s="54">
        <v>0</v>
      </c>
      <c r="CM319" s="54">
        <v>0</v>
      </c>
      <c r="CN319" s="54">
        <v>0</v>
      </c>
      <c r="CO319" s="54">
        <v>0</v>
      </c>
    </row>
    <row r="320" spans="1:93">
      <c r="A320" s="3" t="str">
        <f t="shared" si="311"/>
        <v>FJSM001Itovebi 9mg</v>
      </c>
      <c r="B320" s="3" t="s">
        <v>548</v>
      </c>
      <c r="C320" s="3" t="s">
        <v>549</v>
      </c>
      <c r="D320" s="3" t="s">
        <v>7</v>
      </c>
      <c r="E320" s="3" t="s">
        <v>113</v>
      </c>
      <c r="F320" s="3" t="s">
        <v>114</v>
      </c>
      <c r="G320" s="3" t="s">
        <v>115</v>
      </c>
      <c r="H320" s="3" t="s">
        <v>114</v>
      </c>
      <c r="I320" s="3" t="s">
        <v>115</v>
      </c>
      <c r="J320" s="3" t="s">
        <v>562</v>
      </c>
      <c r="K320" s="3" t="s">
        <v>541</v>
      </c>
      <c r="L320" s="3"/>
      <c r="M320" s="3" t="s">
        <v>545</v>
      </c>
      <c r="N320" s="3" t="s">
        <v>13</v>
      </c>
      <c r="O320" s="3" t="s">
        <v>15</v>
      </c>
      <c r="P320" s="3">
        <v>10698.05</v>
      </c>
      <c r="Q320" s="54"/>
      <c r="R320" s="54"/>
      <c r="S320" s="54"/>
      <c r="T320" s="54"/>
      <c r="U320" s="54"/>
      <c r="V320" s="54"/>
      <c r="W320" s="54">
        <v>0</v>
      </c>
      <c r="X320" s="54">
        <v>0</v>
      </c>
      <c r="Y320" s="54">
        <v>0</v>
      </c>
      <c r="Z320" s="54">
        <v>0</v>
      </c>
      <c r="AA320" s="54">
        <v>0</v>
      </c>
      <c r="AB320" s="54">
        <v>0</v>
      </c>
      <c r="AC320" s="54">
        <v>0</v>
      </c>
      <c r="AD320" s="54">
        <v>0</v>
      </c>
      <c r="AE320" s="54">
        <v>0</v>
      </c>
      <c r="AF320" s="54">
        <f t="shared" si="312"/>
        <v>0</v>
      </c>
      <c r="AG320" s="54">
        <f t="shared" si="313"/>
        <v>0</v>
      </c>
      <c r="AH320" s="54">
        <f t="shared" si="314"/>
        <v>0</v>
      </c>
      <c r="AI320" s="54"/>
      <c r="AJ320" s="54"/>
      <c r="AK320" s="54"/>
      <c r="AL320" s="54"/>
      <c r="AM320" s="54"/>
      <c r="AN320" s="54"/>
      <c r="AO320" s="54">
        <v>0</v>
      </c>
      <c r="AP320" s="54">
        <v>0</v>
      </c>
      <c r="AQ320" s="54">
        <v>0</v>
      </c>
      <c r="AR320" s="54">
        <f t="shared" si="315"/>
        <v>0</v>
      </c>
      <c r="AS320" s="54">
        <f t="shared" si="316"/>
        <v>0</v>
      </c>
      <c r="AT320" s="54">
        <f t="shared" si="317"/>
        <v>0</v>
      </c>
      <c r="AU320" s="54">
        <f t="shared" si="318"/>
        <v>0</v>
      </c>
      <c r="AV320" s="54">
        <f t="shared" si="319"/>
        <v>0</v>
      </c>
      <c r="AW320" s="54">
        <f t="shared" si="320"/>
        <v>0</v>
      </c>
      <c r="AX320" s="54">
        <f t="shared" si="321"/>
        <v>0</v>
      </c>
      <c r="AY320" s="54">
        <f t="shared" si="322"/>
        <v>0</v>
      </c>
      <c r="AZ320" s="54">
        <f t="shared" si="323"/>
        <v>0</v>
      </c>
      <c r="BA320" s="54">
        <f t="shared" si="309"/>
        <v>0</v>
      </c>
      <c r="BB320" s="54">
        <f t="shared" si="310"/>
        <v>0</v>
      </c>
      <c r="BC320" s="54"/>
      <c r="BD320" s="54"/>
      <c r="BE320" s="54">
        <f t="shared" si="324"/>
        <v>0</v>
      </c>
      <c r="BF320" s="54"/>
      <c r="BG320" s="54"/>
      <c r="BH320" s="54"/>
      <c r="BI320" s="54"/>
      <c r="BJ320" s="54"/>
      <c r="BK320" s="54"/>
      <c r="BL320" s="54">
        <v>0</v>
      </c>
      <c r="BM320" s="54">
        <v>0</v>
      </c>
      <c r="BN320" s="54">
        <f t="shared" si="384"/>
        <v>0</v>
      </c>
      <c r="BO320" s="54">
        <f t="shared" si="385"/>
        <v>0</v>
      </c>
      <c r="BP320" s="54">
        <v>0</v>
      </c>
      <c r="BQ320" s="54">
        <v>0</v>
      </c>
      <c r="BR320" s="54">
        <v>0</v>
      </c>
      <c r="BS320" s="54">
        <v>0</v>
      </c>
      <c r="BT320" s="54">
        <v>0</v>
      </c>
      <c r="BU320" s="54">
        <v>0</v>
      </c>
      <c r="BV320" s="54">
        <f t="shared" si="328"/>
        <v>0</v>
      </c>
      <c r="BW320" s="54">
        <f t="shared" si="329"/>
        <v>0</v>
      </c>
      <c r="BX320" s="54">
        <f t="shared" si="330"/>
        <v>0</v>
      </c>
      <c r="BY320" s="54">
        <f t="shared" si="331"/>
        <v>0</v>
      </c>
      <c r="BZ320" s="54">
        <f t="shared" si="332"/>
        <v>0</v>
      </c>
      <c r="CA320" s="54">
        <v>0</v>
      </c>
      <c r="CB320" s="54">
        <f t="shared" si="333"/>
        <v>0</v>
      </c>
      <c r="CC320" s="54">
        <f t="shared" si="334"/>
        <v>0</v>
      </c>
      <c r="CD320" s="54">
        <v>0</v>
      </c>
      <c r="CE320" s="54">
        <v>0</v>
      </c>
      <c r="CF320" s="54">
        <v>0</v>
      </c>
      <c r="CG320" s="54">
        <v>0</v>
      </c>
      <c r="CH320" s="54">
        <v>0</v>
      </c>
      <c r="CI320" s="54">
        <v>0</v>
      </c>
      <c r="CJ320" s="54">
        <v>0</v>
      </c>
      <c r="CK320" s="54">
        <v>0</v>
      </c>
      <c r="CL320" s="54">
        <v>0</v>
      </c>
      <c r="CM320" s="54">
        <v>0</v>
      </c>
      <c r="CN320" s="54">
        <v>0</v>
      </c>
      <c r="CO320" s="54">
        <v>0</v>
      </c>
    </row>
    <row r="321" spans="1:93">
      <c r="A321" s="3" t="str">
        <f t="shared" si="311"/>
        <v>FJSM001Perjeta</v>
      </c>
      <c r="B321" s="3" t="s">
        <v>548</v>
      </c>
      <c r="C321" s="3" t="s">
        <v>549</v>
      </c>
      <c r="D321" s="3" t="s">
        <v>7</v>
      </c>
      <c r="E321" s="3" t="s">
        <v>113</v>
      </c>
      <c r="F321" s="3" t="s">
        <v>114</v>
      </c>
      <c r="G321" s="3" t="s">
        <v>115</v>
      </c>
      <c r="H321" s="3" t="s">
        <v>114</v>
      </c>
      <c r="I321" s="3" t="s">
        <v>115</v>
      </c>
      <c r="J321" s="3" t="s">
        <v>562</v>
      </c>
      <c r="K321" s="3" t="s">
        <v>541</v>
      </c>
      <c r="L321" s="3"/>
      <c r="M321" s="3" t="s">
        <v>545</v>
      </c>
      <c r="N321" s="3" t="s">
        <v>16</v>
      </c>
      <c r="O321" s="3" t="s">
        <v>16</v>
      </c>
      <c r="P321" s="3">
        <v>3985.87</v>
      </c>
      <c r="Q321" s="54">
        <v>22.867581838070354</v>
      </c>
      <c r="R321" s="54">
        <v>19.316589870516555</v>
      </c>
      <c r="S321" s="54">
        <v>29.318543588670149</v>
      </c>
      <c r="T321" s="54">
        <v>17.716342418113715</v>
      </c>
      <c r="U321" s="54">
        <v>21.502863910835384</v>
      </c>
      <c r="V321" s="54">
        <v>24.677912387530402</v>
      </c>
      <c r="W321" s="54">
        <v>71.502715297257055</v>
      </c>
      <c r="X321" s="54">
        <v>63.897118716479497</v>
      </c>
      <c r="Y321" s="54">
        <v>135.39983401373655</v>
      </c>
      <c r="Z321" s="54">
        <v>30</v>
      </c>
      <c r="AA321" s="54">
        <v>30</v>
      </c>
      <c r="AB321" s="54">
        <v>20</v>
      </c>
      <c r="AC321" s="54">
        <v>10</v>
      </c>
      <c r="AD321" s="54">
        <v>0</v>
      </c>
      <c r="AE321" s="54">
        <v>0</v>
      </c>
      <c r="AF321" s="54">
        <f t="shared" si="312"/>
        <v>80</v>
      </c>
      <c r="AG321" s="54">
        <f t="shared" si="313"/>
        <v>10</v>
      </c>
      <c r="AH321" s="54">
        <f t="shared" si="314"/>
        <v>90</v>
      </c>
      <c r="AI321" s="54">
        <v>91147.20842090949</v>
      </c>
      <c r="AJ321" s="54">
        <v>76993.416067195809</v>
      </c>
      <c r="AK321" s="54">
        <v>116859.90333377269</v>
      </c>
      <c r="AL321" s="54">
        <v>70615.037754086923</v>
      </c>
      <c r="AM321" s="54">
        <v>85707.620176281431</v>
      </c>
      <c r="AN321" s="54">
        <v>98362.950648085796</v>
      </c>
      <c r="AO321" s="54">
        <v>285000.52782187797</v>
      </c>
      <c r="AP321" s="54">
        <v>254685.60857845415</v>
      </c>
      <c r="AQ321" s="54">
        <v>539686.13640033209</v>
      </c>
      <c r="AR321" s="54">
        <f t="shared" si="315"/>
        <v>119576.09999999999</v>
      </c>
      <c r="AS321" s="54">
        <f t="shared" si="316"/>
        <v>119576.09999999999</v>
      </c>
      <c r="AT321" s="54">
        <f t="shared" si="317"/>
        <v>79717.399999999994</v>
      </c>
      <c r="AU321" s="54">
        <f t="shared" si="318"/>
        <v>39858.699999999997</v>
      </c>
      <c r="AV321" s="54">
        <f t="shared" si="319"/>
        <v>0</v>
      </c>
      <c r="AW321" s="54">
        <f t="shared" si="320"/>
        <v>0</v>
      </c>
      <c r="AX321" s="54">
        <f t="shared" si="321"/>
        <v>318869.59999999998</v>
      </c>
      <c r="AY321" s="54">
        <f t="shared" si="322"/>
        <v>39858.699999999997</v>
      </c>
      <c r="AZ321" s="54">
        <f t="shared" si="323"/>
        <v>358728.3</v>
      </c>
      <c r="BA321" s="54">
        <f t="shared" si="309"/>
        <v>17.716342418113715</v>
      </c>
      <c r="BB321" s="54">
        <f t="shared" si="310"/>
        <v>10</v>
      </c>
      <c r="BC321" s="54"/>
      <c r="BD321" s="54"/>
      <c r="BE321" s="54">
        <f t="shared" si="324"/>
        <v>0</v>
      </c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>
        <f t="shared" si="328"/>
        <v>171060.25416666665</v>
      </c>
      <c r="BW321" s="54">
        <f t="shared" si="329"/>
        <v>597880.5</v>
      </c>
      <c r="BX321" s="54">
        <f t="shared" si="330"/>
        <v>358728.3</v>
      </c>
      <c r="BY321" s="54">
        <f t="shared" si="331"/>
        <v>150</v>
      </c>
      <c r="BZ321" s="54">
        <f t="shared" si="332"/>
        <v>90</v>
      </c>
      <c r="CA321" s="54">
        <v>0</v>
      </c>
      <c r="CB321" s="54">
        <f t="shared" si="333"/>
        <v>60</v>
      </c>
      <c r="CC321" s="54">
        <f t="shared" si="334"/>
        <v>42.916666666666664</v>
      </c>
      <c r="CD321" s="54">
        <v>30</v>
      </c>
      <c r="CE321" s="54">
        <v>50</v>
      </c>
      <c r="CF321" s="54">
        <v>55</v>
      </c>
      <c r="CG321" s="54">
        <v>50</v>
      </c>
      <c r="CH321" s="54">
        <v>20</v>
      </c>
      <c r="CI321" s="54">
        <v>70</v>
      </c>
      <c r="CJ321" s="54">
        <v>20</v>
      </c>
      <c r="CK321" s="54">
        <v>50</v>
      </c>
      <c r="CL321" s="54">
        <v>80</v>
      </c>
      <c r="CM321" s="54">
        <v>10</v>
      </c>
      <c r="CN321" s="54">
        <v>60</v>
      </c>
      <c r="CO321" s="54">
        <v>20</v>
      </c>
    </row>
    <row r="322" spans="1:93">
      <c r="A322" s="3" t="str">
        <f t="shared" si="311"/>
        <v>FJSM001Phesgo 10ml</v>
      </c>
      <c r="B322" s="3" t="s">
        <v>548</v>
      </c>
      <c r="C322" s="3" t="s">
        <v>549</v>
      </c>
      <c r="D322" s="3" t="s">
        <v>7</v>
      </c>
      <c r="E322" s="3" t="s">
        <v>113</v>
      </c>
      <c r="F322" s="3" t="s">
        <v>114</v>
      </c>
      <c r="G322" s="3" t="s">
        <v>115</v>
      </c>
      <c r="H322" s="3" t="s">
        <v>114</v>
      </c>
      <c r="I322" s="3" t="s">
        <v>115</v>
      </c>
      <c r="J322" s="3" t="s">
        <v>562</v>
      </c>
      <c r="K322" s="3" t="s">
        <v>541</v>
      </c>
      <c r="L322" s="3"/>
      <c r="M322" s="3" t="s">
        <v>545</v>
      </c>
      <c r="N322" s="3" t="s">
        <v>17</v>
      </c>
      <c r="O322" s="3" t="s">
        <v>18</v>
      </c>
      <c r="P322" s="3">
        <v>6232.07</v>
      </c>
      <c r="Q322" s="54">
        <v>4.5435384327246009</v>
      </c>
      <c r="R322" s="54">
        <v>4.2003162292239979</v>
      </c>
      <c r="S322" s="54">
        <v>6.2268018132241787</v>
      </c>
      <c r="T322" s="54">
        <v>4.0941092101292194</v>
      </c>
      <c r="U322" s="54">
        <v>3.644123015628836</v>
      </c>
      <c r="V322" s="54">
        <v>5.1598401010290322</v>
      </c>
      <c r="W322" s="54">
        <v>14.970656475172778</v>
      </c>
      <c r="X322" s="54">
        <v>12.898072326787087</v>
      </c>
      <c r="Y322" s="54">
        <v>27.868728801959865</v>
      </c>
      <c r="Z322" s="54">
        <v>9</v>
      </c>
      <c r="AA322" s="54">
        <v>0</v>
      </c>
      <c r="AB322" s="54">
        <v>0</v>
      </c>
      <c r="AC322" s="54">
        <v>0</v>
      </c>
      <c r="AD322" s="54">
        <v>0</v>
      </c>
      <c r="AE322" s="54">
        <v>0</v>
      </c>
      <c r="AF322" s="54">
        <f t="shared" si="312"/>
        <v>9</v>
      </c>
      <c r="AG322" s="54">
        <f t="shared" si="313"/>
        <v>0</v>
      </c>
      <c r="AH322" s="54">
        <f t="shared" si="314"/>
        <v>9</v>
      </c>
      <c r="AI322" s="54">
        <v>28315.649560430003</v>
      </c>
      <c r="AJ322" s="54">
        <v>26176.664762659999</v>
      </c>
      <c r="AK322" s="54">
        <v>38805.864776140006</v>
      </c>
      <c r="AL322" s="54">
        <v>25514.775185170001</v>
      </c>
      <c r="AM322" s="54">
        <v>22710.429722009998</v>
      </c>
      <c r="AN322" s="54">
        <v>32156.484698420001</v>
      </c>
      <c r="AO322" s="54">
        <v>93298.179099230008</v>
      </c>
      <c r="AP322" s="54">
        <v>80381.689605599997</v>
      </c>
      <c r="AQ322" s="54">
        <v>173679.86870483001</v>
      </c>
      <c r="AR322" s="54">
        <f t="shared" si="315"/>
        <v>56088.63</v>
      </c>
      <c r="AS322" s="54">
        <f t="shared" si="316"/>
        <v>0</v>
      </c>
      <c r="AT322" s="54">
        <f t="shared" si="317"/>
        <v>0</v>
      </c>
      <c r="AU322" s="54">
        <f t="shared" si="318"/>
        <v>0</v>
      </c>
      <c r="AV322" s="54">
        <f t="shared" si="319"/>
        <v>0</v>
      </c>
      <c r="AW322" s="54">
        <f t="shared" si="320"/>
        <v>0</v>
      </c>
      <c r="AX322" s="54">
        <f t="shared" si="321"/>
        <v>56088.63</v>
      </c>
      <c r="AY322" s="54">
        <f t="shared" si="322"/>
        <v>0</v>
      </c>
      <c r="AZ322" s="54">
        <f t="shared" si="323"/>
        <v>56088.63</v>
      </c>
      <c r="BA322" s="54">
        <f t="shared" ref="BA322:BA385" si="386">T322</f>
        <v>4.0941092101292194</v>
      </c>
      <c r="BB322" s="54">
        <f t="shared" ref="BB322:BB385" si="387">AC322</f>
        <v>0</v>
      </c>
      <c r="BC322" s="54">
        <f>SUM(CJ322:CL322)</f>
        <v>0</v>
      </c>
      <c r="BD322" s="54">
        <f>SUM(CM322:CO322)</f>
        <v>1</v>
      </c>
      <c r="BE322" s="54">
        <f t="shared" si="324"/>
        <v>9</v>
      </c>
      <c r="BF322" s="54">
        <f t="shared" ref="BF322:BK322" si="388">Z322</f>
        <v>9</v>
      </c>
      <c r="BG322" s="54">
        <f t="shared" si="388"/>
        <v>0</v>
      </c>
      <c r="BH322" s="54">
        <f t="shared" si="388"/>
        <v>0</v>
      </c>
      <c r="BI322" s="54">
        <f t="shared" si="388"/>
        <v>0</v>
      </c>
      <c r="BJ322" s="54">
        <f t="shared" si="388"/>
        <v>0</v>
      </c>
      <c r="BK322" s="54">
        <f t="shared" si="388"/>
        <v>0</v>
      </c>
      <c r="BL322" s="54">
        <v>0</v>
      </c>
      <c r="BM322" s="54">
        <v>0</v>
      </c>
      <c r="BN322" s="54">
        <f t="shared" ref="BN322:BN323" si="389">AVERAGE(BP322:BR322)</f>
        <v>0</v>
      </c>
      <c r="BO322" s="54">
        <f t="shared" ref="BO322:BO323" si="390">SUM(BS322:BU322)/1</f>
        <v>0</v>
      </c>
      <c r="BP322" s="54">
        <v>0</v>
      </c>
      <c r="BQ322" s="54">
        <v>0</v>
      </c>
      <c r="BR322" s="54">
        <v>0</v>
      </c>
      <c r="BS322" s="54">
        <v>0</v>
      </c>
      <c r="BT322" s="54">
        <v>0</v>
      </c>
      <c r="BU322" s="54">
        <v>0</v>
      </c>
      <c r="BV322" s="54">
        <f t="shared" si="328"/>
        <v>7790.0874999999996</v>
      </c>
      <c r="BW322" s="54">
        <f t="shared" si="329"/>
        <v>0</v>
      </c>
      <c r="BX322" s="54">
        <f t="shared" si="330"/>
        <v>6232.07</v>
      </c>
      <c r="BY322" s="54">
        <f t="shared" si="331"/>
        <v>0</v>
      </c>
      <c r="BZ322" s="54">
        <f t="shared" si="332"/>
        <v>1</v>
      </c>
      <c r="CA322" s="54">
        <v>46.666666666666664</v>
      </c>
      <c r="CB322" s="54">
        <f t="shared" si="333"/>
        <v>2</v>
      </c>
      <c r="CC322" s="54">
        <f t="shared" si="334"/>
        <v>1.25</v>
      </c>
      <c r="CD322" s="54">
        <v>0</v>
      </c>
      <c r="CE322" s="54">
        <v>0</v>
      </c>
      <c r="CF322" s="54">
        <v>0</v>
      </c>
      <c r="CG322" s="54">
        <v>2</v>
      </c>
      <c r="CH322" s="54">
        <v>2</v>
      </c>
      <c r="CI322" s="54">
        <v>10</v>
      </c>
      <c r="CJ322" s="54">
        <v>0</v>
      </c>
      <c r="CK322" s="54">
        <v>0</v>
      </c>
      <c r="CL322" s="54">
        <v>0</v>
      </c>
      <c r="CM322" s="54">
        <v>0</v>
      </c>
      <c r="CN322" s="54">
        <v>0</v>
      </c>
      <c r="CO322" s="54">
        <v>1</v>
      </c>
    </row>
    <row r="323" spans="1:93">
      <c r="A323" s="3" t="str">
        <f t="shared" ref="A323:A386" si="391">F323&amp;O323</f>
        <v>FJSM001Phesgo 15ml</v>
      </c>
      <c r="B323" s="3" t="s">
        <v>548</v>
      </c>
      <c r="C323" s="3" t="s">
        <v>549</v>
      </c>
      <c r="D323" s="3" t="s">
        <v>7</v>
      </c>
      <c r="E323" s="3" t="s">
        <v>113</v>
      </c>
      <c r="F323" s="3" t="s">
        <v>114</v>
      </c>
      <c r="G323" s="3" t="s">
        <v>115</v>
      </c>
      <c r="H323" s="3" t="s">
        <v>114</v>
      </c>
      <c r="I323" s="3" t="s">
        <v>115</v>
      </c>
      <c r="J323" s="3" t="s">
        <v>562</v>
      </c>
      <c r="K323" s="3" t="s">
        <v>541</v>
      </c>
      <c r="L323" s="3"/>
      <c r="M323" s="3" t="s">
        <v>545</v>
      </c>
      <c r="N323" s="3" t="s">
        <v>17</v>
      </c>
      <c r="O323" s="3" t="s">
        <v>19</v>
      </c>
      <c r="P323" s="3">
        <v>8489.27</v>
      </c>
      <c r="Q323" s="54">
        <v>1.1779575864591419E-6</v>
      </c>
      <c r="R323" s="54">
        <v>1.1779575864591419E-6</v>
      </c>
      <c r="S323" s="54">
        <v>1.1779575864591419E-6</v>
      </c>
      <c r="T323" s="54">
        <v>1</v>
      </c>
      <c r="U323" s="54">
        <v>1</v>
      </c>
      <c r="V323" s="54">
        <v>1</v>
      </c>
      <c r="W323" s="54">
        <v>3.5338727593774257E-6</v>
      </c>
      <c r="X323" s="54">
        <v>3</v>
      </c>
      <c r="Y323" s="54">
        <v>3.0000035338727593</v>
      </c>
      <c r="Z323" s="54">
        <v>0</v>
      </c>
      <c r="AA323" s="54">
        <v>0</v>
      </c>
      <c r="AB323" s="54">
        <v>0</v>
      </c>
      <c r="AC323" s="54">
        <v>0</v>
      </c>
      <c r="AD323" s="54">
        <v>0</v>
      </c>
      <c r="AE323" s="54">
        <v>0</v>
      </c>
      <c r="AF323" s="54">
        <f t="shared" ref="AF323:AF386" si="392">SUM(Z323:AB323)</f>
        <v>0</v>
      </c>
      <c r="AG323" s="54">
        <f t="shared" ref="AG323:AG386" si="393">SUM(AC323:AE323)</f>
        <v>0</v>
      </c>
      <c r="AH323" s="54">
        <f t="shared" ref="AH323:AH386" si="394">SUM(AF323:AG323)</f>
        <v>0</v>
      </c>
      <c r="AI323" s="54">
        <v>0.01</v>
      </c>
      <c r="AJ323" s="54">
        <v>0.01</v>
      </c>
      <c r="AK323" s="54">
        <v>0.01</v>
      </c>
      <c r="AL323" s="54">
        <v>8489.27</v>
      </c>
      <c r="AM323" s="54">
        <v>8489.27</v>
      </c>
      <c r="AN323" s="54">
        <v>8489.27</v>
      </c>
      <c r="AO323" s="54">
        <v>0.03</v>
      </c>
      <c r="AP323" s="54">
        <v>25467.81</v>
      </c>
      <c r="AQ323" s="54">
        <v>25467.84</v>
      </c>
      <c r="AR323" s="54">
        <f t="shared" ref="AR323:AR386" si="395">Z323*$P323</f>
        <v>0</v>
      </c>
      <c r="AS323" s="54">
        <f t="shared" ref="AS323:AS386" si="396">AA323*$P323</f>
        <v>0</v>
      </c>
      <c r="AT323" s="54">
        <f t="shared" ref="AT323:AT386" si="397">AB323*$P323</f>
        <v>0</v>
      </c>
      <c r="AU323" s="54">
        <f t="shared" ref="AU323:AU386" si="398">AC323*$P323</f>
        <v>0</v>
      </c>
      <c r="AV323" s="54">
        <f t="shared" ref="AV323:AV386" si="399">AD323*$P323</f>
        <v>0</v>
      </c>
      <c r="AW323" s="54">
        <f t="shared" ref="AW323:AW386" si="400">AE323*$P323</f>
        <v>0</v>
      </c>
      <c r="AX323" s="54">
        <f t="shared" ref="AX323:AX386" si="401">SUM(AR323:AT323)</f>
        <v>0</v>
      </c>
      <c r="AY323" s="54">
        <f t="shared" ref="AY323:AY386" si="402">SUM(AU323:AW323)</f>
        <v>0</v>
      </c>
      <c r="AZ323" s="54">
        <f t="shared" ref="AZ323:AZ386" si="403">SUM(AR323:AW323)</f>
        <v>0</v>
      </c>
      <c r="BA323" s="54">
        <f t="shared" si="386"/>
        <v>1</v>
      </c>
      <c r="BB323" s="54">
        <f t="shared" si="387"/>
        <v>0</v>
      </c>
      <c r="BC323" s="54">
        <f>SUM(CJ323:CL323)*2</f>
        <v>0</v>
      </c>
      <c r="BD323" s="54">
        <f>SUM(CM323:CO323)*2</f>
        <v>0</v>
      </c>
      <c r="BE323" s="54">
        <f t="shared" ref="BE323:BE386" si="404">SUM(BF323:BK323)</f>
        <v>0</v>
      </c>
      <c r="BF323" s="54">
        <f t="shared" ref="BF323:BK323" si="405">Z323*2</f>
        <v>0</v>
      </c>
      <c r="BG323" s="54">
        <f t="shared" si="405"/>
        <v>0</v>
      </c>
      <c r="BH323" s="54">
        <f t="shared" si="405"/>
        <v>0</v>
      </c>
      <c r="BI323" s="54">
        <f t="shared" si="405"/>
        <v>0</v>
      </c>
      <c r="BJ323" s="54">
        <f t="shared" si="405"/>
        <v>0</v>
      </c>
      <c r="BK323" s="54">
        <f t="shared" si="405"/>
        <v>0</v>
      </c>
      <c r="BL323" s="54">
        <v>0.33333333333333331</v>
      </c>
      <c r="BM323" s="54">
        <v>0.33333333333333331</v>
      </c>
      <c r="BN323" s="54">
        <f t="shared" si="389"/>
        <v>0</v>
      </c>
      <c r="BO323" s="54">
        <f t="shared" si="390"/>
        <v>0</v>
      </c>
      <c r="BP323" s="54">
        <v>0</v>
      </c>
      <c r="BQ323" s="54">
        <v>0</v>
      </c>
      <c r="BR323" s="54">
        <v>0</v>
      </c>
      <c r="BS323" s="54">
        <v>0</v>
      </c>
      <c r="BT323" s="54">
        <v>0</v>
      </c>
      <c r="BU323" s="54">
        <v>0</v>
      </c>
      <c r="BV323" s="54">
        <f t="shared" ref="BV323:BV386" si="406">CC323*P323</f>
        <v>3537.1958333333337</v>
      </c>
      <c r="BW323" s="54">
        <f t="shared" ref="BW323:BW386" si="407">BY323*P323</f>
        <v>0</v>
      </c>
      <c r="BX323" s="54">
        <f t="shared" ref="BX323:BX386" si="408">BZ323*P323</f>
        <v>0</v>
      </c>
      <c r="BY323" s="54">
        <f t="shared" ref="BY323:BY386" si="409">SUM(CJ323:CL323)</f>
        <v>0</v>
      </c>
      <c r="BZ323" s="54">
        <f t="shared" ref="BZ323:BZ386" si="410">SUM(CM323:CO323)</f>
        <v>0</v>
      </c>
      <c r="CA323" s="54">
        <v>0</v>
      </c>
      <c r="CB323" s="54">
        <f t="shared" ref="CB323:CB386" si="411">MAX(CD323:CH323,CJ323:CK323,CM323:CO323)</f>
        <v>2</v>
      </c>
      <c r="CC323" s="54">
        <f t="shared" ref="CC323:CC386" si="412">SUM(CD323:CO323)/12</f>
        <v>0.41666666666666669</v>
      </c>
      <c r="CD323" s="54">
        <v>0</v>
      </c>
      <c r="CE323" s="54">
        <v>0</v>
      </c>
      <c r="CF323" s="54">
        <v>0</v>
      </c>
      <c r="CG323" s="54">
        <v>1</v>
      </c>
      <c r="CH323" s="54">
        <v>2</v>
      </c>
      <c r="CI323" s="54">
        <v>2</v>
      </c>
      <c r="CJ323" s="54">
        <v>0</v>
      </c>
      <c r="CK323" s="54">
        <v>0</v>
      </c>
      <c r="CL323" s="54">
        <v>0</v>
      </c>
      <c r="CM323" s="54">
        <v>0</v>
      </c>
      <c r="CN323" s="54">
        <v>0</v>
      </c>
      <c r="CO323" s="54">
        <v>0</v>
      </c>
    </row>
    <row r="324" spans="1:93">
      <c r="A324" s="3" t="str">
        <f t="shared" si="391"/>
        <v>FJSM017Herceptin IV</v>
      </c>
      <c r="B324" s="3" t="s">
        <v>548</v>
      </c>
      <c r="C324" s="3" t="s">
        <v>549</v>
      </c>
      <c r="D324" s="3" t="s">
        <v>7</v>
      </c>
      <c r="E324" s="3" t="s">
        <v>113</v>
      </c>
      <c r="F324" s="3" t="s">
        <v>116</v>
      </c>
      <c r="G324" s="3" t="s">
        <v>117</v>
      </c>
      <c r="H324" s="3" t="s">
        <v>116</v>
      </c>
      <c r="I324" s="3" t="s">
        <v>117</v>
      </c>
      <c r="J324" s="3" t="s">
        <v>561</v>
      </c>
      <c r="K324" s="3" t="s">
        <v>541</v>
      </c>
      <c r="L324" s="3"/>
      <c r="M324" s="3" t="s">
        <v>543</v>
      </c>
      <c r="N324" s="3" t="s">
        <v>11</v>
      </c>
      <c r="O324" s="3" t="s">
        <v>11</v>
      </c>
      <c r="P324" s="3">
        <v>4535.5</v>
      </c>
      <c r="Q324" s="54">
        <v>0.69942357508851838</v>
      </c>
      <c r="R324" s="54">
        <v>0.50107065395159545</v>
      </c>
      <c r="S324" s="54">
        <v>0.46610947386192392</v>
      </c>
      <c r="T324" s="54">
        <v>0.32913896172153173</v>
      </c>
      <c r="U324" s="54">
        <v>0.29989117560056372</v>
      </c>
      <c r="V324" s="54">
        <v>0.52208019458415278</v>
      </c>
      <c r="W324" s="54">
        <v>1.6666037029020377</v>
      </c>
      <c r="X324" s="54">
        <v>1.1511103319062483</v>
      </c>
      <c r="Y324" s="54">
        <v>2.8177140348082861</v>
      </c>
      <c r="Z324" s="54">
        <v>-1</v>
      </c>
      <c r="AA324" s="54">
        <v>0</v>
      </c>
      <c r="AB324" s="54">
        <v>0</v>
      </c>
      <c r="AC324" s="54">
        <v>0</v>
      </c>
      <c r="AD324" s="54">
        <v>0</v>
      </c>
      <c r="AE324" s="54">
        <v>0</v>
      </c>
      <c r="AF324" s="54">
        <f t="shared" si="392"/>
        <v>-1</v>
      </c>
      <c r="AG324" s="54">
        <f t="shared" si="393"/>
        <v>0</v>
      </c>
      <c r="AH324" s="54">
        <f t="shared" si="394"/>
        <v>-1</v>
      </c>
      <c r="AI324" s="54">
        <v>3172.2356248139749</v>
      </c>
      <c r="AJ324" s="54">
        <v>2272.6059509974612</v>
      </c>
      <c r="AK324" s="54">
        <v>2114.0395187007562</v>
      </c>
      <c r="AL324" s="54">
        <v>1492.8097608880071</v>
      </c>
      <c r="AM324" s="54">
        <v>1360.1564269363566</v>
      </c>
      <c r="AN324" s="54">
        <v>2367.894722536425</v>
      </c>
      <c r="AO324" s="54">
        <v>7558.8810945121922</v>
      </c>
      <c r="AP324" s="54">
        <v>5220.8609103607887</v>
      </c>
      <c r="AQ324" s="54">
        <v>12779.74200487298</v>
      </c>
      <c r="AR324" s="54">
        <f t="shared" si="395"/>
        <v>-4535.5</v>
      </c>
      <c r="AS324" s="54">
        <f t="shared" si="396"/>
        <v>0</v>
      </c>
      <c r="AT324" s="54">
        <f t="shared" si="397"/>
        <v>0</v>
      </c>
      <c r="AU324" s="54">
        <f t="shared" si="398"/>
        <v>0</v>
      </c>
      <c r="AV324" s="54">
        <f t="shared" si="399"/>
        <v>0</v>
      </c>
      <c r="AW324" s="54">
        <f t="shared" si="400"/>
        <v>0</v>
      </c>
      <c r="AX324" s="54">
        <f t="shared" si="401"/>
        <v>-4535.5</v>
      </c>
      <c r="AY324" s="54">
        <f t="shared" si="402"/>
        <v>0</v>
      </c>
      <c r="AZ324" s="54">
        <f t="shared" si="403"/>
        <v>-4535.5</v>
      </c>
      <c r="BA324" s="54">
        <f t="shared" si="386"/>
        <v>0.32913896172153173</v>
      </c>
      <c r="BB324" s="54">
        <f t="shared" si="387"/>
        <v>0</v>
      </c>
      <c r="BC324" s="54"/>
      <c r="BD324" s="54"/>
      <c r="BE324" s="54">
        <f t="shared" si="404"/>
        <v>0</v>
      </c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>
        <f t="shared" si="406"/>
        <v>7559.166666666667</v>
      </c>
      <c r="BW324" s="54">
        <f t="shared" si="407"/>
        <v>0</v>
      </c>
      <c r="BX324" s="54">
        <f t="shared" si="408"/>
        <v>0</v>
      </c>
      <c r="BY324" s="54">
        <f t="shared" si="409"/>
        <v>0</v>
      </c>
      <c r="BZ324" s="54">
        <f t="shared" si="410"/>
        <v>0</v>
      </c>
      <c r="CA324" s="54">
        <v>0</v>
      </c>
      <c r="CB324" s="54">
        <f t="shared" si="411"/>
        <v>10</v>
      </c>
      <c r="CC324" s="54">
        <f t="shared" si="412"/>
        <v>1.6666666666666667</v>
      </c>
      <c r="CD324" s="54">
        <v>10</v>
      </c>
      <c r="CE324" s="54">
        <v>0</v>
      </c>
      <c r="CF324" s="54">
        <v>0</v>
      </c>
      <c r="CG324" s="54">
        <v>0</v>
      </c>
      <c r="CH324" s="54">
        <v>0</v>
      </c>
      <c r="CI324" s="54">
        <v>10</v>
      </c>
      <c r="CJ324" s="54">
        <v>0</v>
      </c>
      <c r="CK324" s="54">
        <v>0</v>
      </c>
      <c r="CL324" s="54">
        <v>0</v>
      </c>
      <c r="CM324" s="54">
        <v>0</v>
      </c>
      <c r="CN324" s="54">
        <v>0</v>
      </c>
      <c r="CO324" s="54">
        <v>0</v>
      </c>
    </row>
    <row r="325" spans="1:93">
      <c r="A325" s="3" t="str">
        <f t="shared" si="391"/>
        <v>FJSM017Herceptin SC</v>
      </c>
      <c r="B325" s="3" t="s">
        <v>548</v>
      </c>
      <c r="C325" s="3" t="s">
        <v>549</v>
      </c>
      <c r="D325" s="3" t="s">
        <v>7</v>
      </c>
      <c r="E325" s="3" t="s">
        <v>113</v>
      </c>
      <c r="F325" s="3" t="s">
        <v>116</v>
      </c>
      <c r="G325" s="3" t="s">
        <v>117</v>
      </c>
      <c r="H325" s="3" t="s">
        <v>116</v>
      </c>
      <c r="I325" s="3" t="s">
        <v>117</v>
      </c>
      <c r="J325" s="3" t="s">
        <v>561</v>
      </c>
      <c r="K325" s="3" t="s">
        <v>541</v>
      </c>
      <c r="L325" s="3"/>
      <c r="M325" s="3" t="s">
        <v>543</v>
      </c>
      <c r="N325" s="3" t="s">
        <v>12</v>
      </c>
      <c r="O325" s="3" t="s">
        <v>12</v>
      </c>
      <c r="P325" s="3">
        <v>3444.49</v>
      </c>
      <c r="Q325" s="54">
        <v>1.2869445629604544E-7</v>
      </c>
      <c r="R325" s="54">
        <v>1.1923834167284972E-7</v>
      </c>
      <c r="S325" s="54">
        <v>1.8086442832285226E-7</v>
      </c>
      <c r="T325" s="54">
        <v>1.8512626147397511E-7</v>
      </c>
      <c r="U325" s="54">
        <v>1.6668434004097236E-7</v>
      </c>
      <c r="V325" s="54">
        <v>2.193921721933052E-7</v>
      </c>
      <c r="W325" s="54">
        <v>4.2879722629174739E-7</v>
      </c>
      <c r="X325" s="54">
        <v>5.7120277370825267E-7</v>
      </c>
      <c r="Y325" s="54">
        <v>1.0000000000000002E-6</v>
      </c>
      <c r="Z325" s="54">
        <v>0</v>
      </c>
      <c r="AA325" s="54">
        <v>0</v>
      </c>
      <c r="AB325" s="54">
        <v>0</v>
      </c>
      <c r="AC325" s="54">
        <v>0</v>
      </c>
      <c r="AD325" s="54">
        <v>0</v>
      </c>
      <c r="AE325" s="54">
        <v>0</v>
      </c>
      <c r="AF325" s="54">
        <f t="shared" si="392"/>
        <v>0</v>
      </c>
      <c r="AG325" s="54">
        <f t="shared" si="393"/>
        <v>0</v>
      </c>
      <c r="AH325" s="54">
        <f t="shared" si="394"/>
        <v>0</v>
      </c>
      <c r="AI325" s="54">
        <v>4.4328676776716558E-4</v>
      </c>
      <c r="AJ325" s="54">
        <v>4.1071527550871412E-4</v>
      </c>
      <c r="AK325" s="54">
        <v>6.2298571471378138E-4</v>
      </c>
      <c r="AL325" s="54">
        <v>6.3766555638449256E-4</v>
      </c>
      <c r="AM325" s="54">
        <v>5.7414254242772885E-4</v>
      </c>
      <c r="AN325" s="54">
        <v>7.5569414319811776E-4</v>
      </c>
      <c r="AO325" s="54">
        <v>1.476987757989661E-3</v>
      </c>
      <c r="AP325" s="54">
        <v>1.9675022420103392E-3</v>
      </c>
      <c r="AQ325" s="54">
        <v>3.4444900000000001E-3</v>
      </c>
      <c r="AR325" s="54">
        <f t="shared" si="395"/>
        <v>0</v>
      </c>
      <c r="AS325" s="54">
        <f t="shared" si="396"/>
        <v>0</v>
      </c>
      <c r="AT325" s="54">
        <f t="shared" si="397"/>
        <v>0</v>
      </c>
      <c r="AU325" s="54">
        <f t="shared" si="398"/>
        <v>0</v>
      </c>
      <c r="AV325" s="54">
        <f t="shared" si="399"/>
        <v>0</v>
      </c>
      <c r="AW325" s="54">
        <f t="shared" si="400"/>
        <v>0</v>
      </c>
      <c r="AX325" s="54">
        <f t="shared" si="401"/>
        <v>0</v>
      </c>
      <c r="AY325" s="54">
        <f t="shared" si="402"/>
        <v>0</v>
      </c>
      <c r="AZ325" s="54">
        <f t="shared" si="403"/>
        <v>0</v>
      </c>
      <c r="BA325" s="54">
        <f t="shared" si="386"/>
        <v>1.8512626147397511E-7</v>
      </c>
      <c r="BB325" s="54">
        <f t="shared" si="387"/>
        <v>0</v>
      </c>
      <c r="BC325" s="54"/>
      <c r="BD325" s="54"/>
      <c r="BE325" s="54">
        <f t="shared" si="404"/>
        <v>0</v>
      </c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>
        <f t="shared" si="406"/>
        <v>0</v>
      </c>
      <c r="BW325" s="54">
        <f t="shared" si="407"/>
        <v>0</v>
      </c>
      <c r="BX325" s="54">
        <f t="shared" si="408"/>
        <v>0</v>
      </c>
      <c r="BY325" s="54">
        <f t="shared" si="409"/>
        <v>0</v>
      </c>
      <c r="BZ325" s="54">
        <f t="shared" si="410"/>
        <v>0</v>
      </c>
      <c r="CA325" s="54">
        <v>0</v>
      </c>
      <c r="CB325" s="54">
        <f t="shared" si="411"/>
        <v>0</v>
      </c>
      <c r="CC325" s="54">
        <f t="shared" si="412"/>
        <v>0</v>
      </c>
      <c r="CD325" s="54">
        <v>0</v>
      </c>
      <c r="CE325" s="54">
        <v>0</v>
      </c>
      <c r="CF325" s="54">
        <v>0</v>
      </c>
      <c r="CG325" s="54">
        <v>0</v>
      </c>
      <c r="CH325" s="54">
        <v>0</v>
      </c>
      <c r="CI325" s="54">
        <v>0</v>
      </c>
      <c r="CJ325" s="54">
        <v>0</v>
      </c>
      <c r="CK325" s="54">
        <v>0</v>
      </c>
      <c r="CL325" s="54">
        <v>0</v>
      </c>
      <c r="CM325" s="54">
        <v>0</v>
      </c>
      <c r="CN325" s="54">
        <v>0</v>
      </c>
      <c r="CO325" s="54">
        <v>0</v>
      </c>
    </row>
    <row r="326" spans="1:93">
      <c r="A326" s="3" t="str">
        <f t="shared" si="391"/>
        <v>FJSM017Itovebi 3mg</v>
      </c>
      <c r="B326" s="3" t="s">
        <v>548</v>
      </c>
      <c r="C326" s="3" t="s">
        <v>549</v>
      </c>
      <c r="D326" s="3" t="s">
        <v>7</v>
      </c>
      <c r="E326" s="3" t="s">
        <v>113</v>
      </c>
      <c r="F326" s="3" t="s">
        <v>116</v>
      </c>
      <c r="G326" s="3" t="s">
        <v>117</v>
      </c>
      <c r="H326" s="3" t="s">
        <v>116</v>
      </c>
      <c r="I326" s="3" t="s">
        <v>117</v>
      </c>
      <c r="J326" s="3" t="s">
        <v>561</v>
      </c>
      <c r="K326" s="3" t="s">
        <v>541</v>
      </c>
      <c r="L326" s="3"/>
      <c r="M326" s="3" t="s">
        <v>543</v>
      </c>
      <c r="N326" s="3" t="s">
        <v>13</v>
      </c>
      <c r="O326" s="3" t="s">
        <v>14</v>
      </c>
      <c r="P326" s="3">
        <v>3566.02</v>
      </c>
      <c r="Q326" s="54">
        <v>7.5423782997919166E-8</v>
      </c>
      <c r="R326" s="54">
        <v>8.6118364644595899E-8</v>
      </c>
      <c r="S326" s="54">
        <v>1.7430625086372233E-7</v>
      </c>
      <c r="T326" s="54">
        <v>1.7644957539816278E-7</v>
      </c>
      <c r="U326" s="54">
        <v>2.1451535630448561E-7</v>
      </c>
      <c r="V326" s="54">
        <v>2.7318666979111423E-7</v>
      </c>
      <c r="W326" s="54">
        <v>3.3584839850623739E-7</v>
      </c>
      <c r="X326" s="54">
        <v>6.6415160149376262E-7</v>
      </c>
      <c r="Y326" s="54">
        <v>9.9999999999999995E-7</v>
      </c>
      <c r="Z326" s="54">
        <v>0</v>
      </c>
      <c r="AA326" s="54">
        <v>0</v>
      </c>
      <c r="AB326" s="54">
        <v>0</v>
      </c>
      <c r="AC326" s="54">
        <v>0</v>
      </c>
      <c r="AD326" s="54">
        <v>0</v>
      </c>
      <c r="AE326" s="54">
        <v>0</v>
      </c>
      <c r="AF326" s="54">
        <f t="shared" si="392"/>
        <v>0</v>
      </c>
      <c r="AG326" s="54">
        <f t="shared" si="393"/>
        <v>0</v>
      </c>
      <c r="AH326" s="54">
        <f t="shared" si="394"/>
        <v>0</v>
      </c>
      <c r="AI326" s="54">
        <v>2.6896271864623972E-4</v>
      </c>
      <c r="AJ326" s="54">
        <v>3.0709981068992184E-4</v>
      </c>
      <c r="AK326" s="54">
        <v>6.2157957670505104E-4</v>
      </c>
      <c r="AL326" s="54">
        <v>6.2922271486135634E-4</v>
      </c>
      <c r="AM326" s="54">
        <v>7.6496605088892172E-4</v>
      </c>
      <c r="AN326" s="54">
        <v>9.74189128208509E-4</v>
      </c>
      <c r="AO326" s="54">
        <v>1.1976421060412126E-3</v>
      </c>
      <c r="AP326" s="54">
        <v>2.3683778939587868E-3</v>
      </c>
      <c r="AQ326" s="54">
        <v>3.5660199999999996E-3</v>
      </c>
      <c r="AR326" s="54">
        <f t="shared" si="395"/>
        <v>0</v>
      </c>
      <c r="AS326" s="54">
        <f t="shared" si="396"/>
        <v>0</v>
      </c>
      <c r="AT326" s="54">
        <f t="shared" si="397"/>
        <v>0</v>
      </c>
      <c r="AU326" s="54">
        <f t="shared" si="398"/>
        <v>0</v>
      </c>
      <c r="AV326" s="54">
        <f t="shared" si="399"/>
        <v>0</v>
      </c>
      <c r="AW326" s="54">
        <f t="shared" si="400"/>
        <v>0</v>
      </c>
      <c r="AX326" s="54">
        <f t="shared" si="401"/>
        <v>0</v>
      </c>
      <c r="AY326" s="54">
        <f t="shared" si="402"/>
        <v>0</v>
      </c>
      <c r="AZ326" s="54">
        <f t="shared" si="403"/>
        <v>0</v>
      </c>
      <c r="BA326" s="54">
        <f t="shared" si="386"/>
        <v>1.7644957539816278E-7</v>
      </c>
      <c r="BB326" s="54">
        <f t="shared" si="387"/>
        <v>0</v>
      </c>
      <c r="BC326" s="54"/>
      <c r="BD326" s="54"/>
      <c r="BE326" s="54">
        <f t="shared" si="404"/>
        <v>0</v>
      </c>
      <c r="BF326" s="54"/>
      <c r="BG326" s="54"/>
      <c r="BH326" s="54"/>
      <c r="BI326" s="54"/>
      <c r="BJ326" s="54"/>
      <c r="BK326" s="54"/>
      <c r="BL326" s="54">
        <v>0</v>
      </c>
      <c r="BM326" s="54">
        <v>0</v>
      </c>
      <c r="BN326" s="54">
        <f t="shared" ref="BN326:BN327" si="413">AVERAGE(BP326:BR326)</f>
        <v>0</v>
      </c>
      <c r="BO326" s="54">
        <f t="shared" ref="BO326:BO327" si="414">SUM(BS326:BU326)/1</f>
        <v>0</v>
      </c>
      <c r="BP326" s="54">
        <v>0</v>
      </c>
      <c r="BQ326" s="54">
        <v>0</v>
      </c>
      <c r="BR326" s="54">
        <v>0</v>
      </c>
      <c r="BS326" s="54">
        <v>0</v>
      </c>
      <c r="BT326" s="54">
        <v>0</v>
      </c>
      <c r="BU326" s="54">
        <v>0</v>
      </c>
      <c r="BV326" s="54">
        <f t="shared" si="406"/>
        <v>0</v>
      </c>
      <c r="BW326" s="54">
        <f t="shared" si="407"/>
        <v>0</v>
      </c>
      <c r="BX326" s="54">
        <f t="shared" si="408"/>
        <v>0</v>
      </c>
      <c r="BY326" s="54">
        <f t="shared" si="409"/>
        <v>0</v>
      </c>
      <c r="BZ326" s="54">
        <f t="shared" si="410"/>
        <v>0</v>
      </c>
      <c r="CA326" s="54">
        <v>0</v>
      </c>
      <c r="CB326" s="54">
        <f t="shared" si="411"/>
        <v>0</v>
      </c>
      <c r="CC326" s="54">
        <f t="shared" si="412"/>
        <v>0</v>
      </c>
      <c r="CD326" s="54">
        <v>0</v>
      </c>
      <c r="CE326" s="54">
        <v>0</v>
      </c>
      <c r="CF326" s="54">
        <v>0</v>
      </c>
      <c r="CG326" s="54">
        <v>0</v>
      </c>
      <c r="CH326" s="54">
        <v>0</v>
      </c>
      <c r="CI326" s="54">
        <v>0</v>
      </c>
      <c r="CJ326" s="54">
        <v>0</v>
      </c>
      <c r="CK326" s="54">
        <v>0</v>
      </c>
      <c r="CL326" s="54">
        <v>0</v>
      </c>
      <c r="CM326" s="54">
        <v>0</v>
      </c>
      <c r="CN326" s="54">
        <v>0</v>
      </c>
      <c r="CO326" s="54">
        <v>0</v>
      </c>
    </row>
    <row r="327" spans="1:93">
      <c r="A327" s="3" t="str">
        <f t="shared" si="391"/>
        <v>FJSM017Itovebi 9mg</v>
      </c>
      <c r="B327" s="3" t="s">
        <v>548</v>
      </c>
      <c r="C327" s="3" t="s">
        <v>549</v>
      </c>
      <c r="D327" s="3" t="s">
        <v>7</v>
      </c>
      <c r="E327" s="3" t="s">
        <v>113</v>
      </c>
      <c r="F327" s="3" t="s">
        <v>116</v>
      </c>
      <c r="G327" s="3" t="s">
        <v>117</v>
      </c>
      <c r="H327" s="3" t="s">
        <v>116</v>
      </c>
      <c r="I327" s="3" t="s">
        <v>117</v>
      </c>
      <c r="J327" s="3" t="s">
        <v>561</v>
      </c>
      <c r="K327" s="3" t="s">
        <v>541</v>
      </c>
      <c r="L327" s="3"/>
      <c r="M327" s="3" t="s">
        <v>543</v>
      </c>
      <c r="N327" s="3" t="s">
        <v>13</v>
      </c>
      <c r="O327" s="3" t="s">
        <v>15</v>
      </c>
      <c r="P327" s="3">
        <v>10698.05</v>
      </c>
      <c r="Q327" s="54"/>
      <c r="R327" s="54"/>
      <c r="S327" s="54"/>
      <c r="T327" s="54"/>
      <c r="U327" s="54"/>
      <c r="V327" s="54"/>
      <c r="W327" s="54">
        <v>0</v>
      </c>
      <c r="X327" s="54">
        <v>0</v>
      </c>
      <c r="Y327" s="54">
        <v>0</v>
      </c>
      <c r="Z327" s="54">
        <v>0</v>
      </c>
      <c r="AA327" s="54">
        <v>0</v>
      </c>
      <c r="AB327" s="54">
        <v>0</v>
      </c>
      <c r="AC327" s="54">
        <v>0</v>
      </c>
      <c r="AD327" s="54">
        <v>0</v>
      </c>
      <c r="AE327" s="54">
        <v>0</v>
      </c>
      <c r="AF327" s="54">
        <f t="shared" si="392"/>
        <v>0</v>
      </c>
      <c r="AG327" s="54">
        <f t="shared" si="393"/>
        <v>0</v>
      </c>
      <c r="AH327" s="54">
        <f t="shared" si="394"/>
        <v>0</v>
      </c>
      <c r="AI327" s="54"/>
      <c r="AJ327" s="54"/>
      <c r="AK327" s="54"/>
      <c r="AL327" s="54"/>
      <c r="AM327" s="54"/>
      <c r="AN327" s="54"/>
      <c r="AO327" s="54">
        <v>0</v>
      </c>
      <c r="AP327" s="54">
        <v>0</v>
      </c>
      <c r="AQ327" s="54">
        <v>0</v>
      </c>
      <c r="AR327" s="54">
        <f t="shared" si="395"/>
        <v>0</v>
      </c>
      <c r="AS327" s="54">
        <f t="shared" si="396"/>
        <v>0</v>
      </c>
      <c r="AT327" s="54">
        <f t="shared" si="397"/>
        <v>0</v>
      </c>
      <c r="AU327" s="54">
        <f t="shared" si="398"/>
        <v>0</v>
      </c>
      <c r="AV327" s="54">
        <f t="shared" si="399"/>
        <v>0</v>
      </c>
      <c r="AW327" s="54">
        <f t="shared" si="400"/>
        <v>0</v>
      </c>
      <c r="AX327" s="54">
        <f t="shared" si="401"/>
        <v>0</v>
      </c>
      <c r="AY327" s="54">
        <f t="shared" si="402"/>
        <v>0</v>
      </c>
      <c r="AZ327" s="54">
        <f t="shared" si="403"/>
        <v>0</v>
      </c>
      <c r="BA327" s="54">
        <f t="shared" si="386"/>
        <v>0</v>
      </c>
      <c r="BB327" s="54">
        <f t="shared" si="387"/>
        <v>0</v>
      </c>
      <c r="BC327" s="54"/>
      <c r="BD327" s="54"/>
      <c r="BE327" s="54">
        <f t="shared" si="404"/>
        <v>0</v>
      </c>
      <c r="BF327" s="54"/>
      <c r="BG327" s="54"/>
      <c r="BH327" s="54"/>
      <c r="BI327" s="54"/>
      <c r="BJ327" s="54"/>
      <c r="BK327" s="54"/>
      <c r="BL327" s="54">
        <v>0</v>
      </c>
      <c r="BM327" s="54">
        <v>0</v>
      </c>
      <c r="BN327" s="54">
        <f t="shared" si="413"/>
        <v>0</v>
      </c>
      <c r="BO327" s="54">
        <f t="shared" si="414"/>
        <v>0</v>
      </c>
      <c r="BP327" s="54">
        <v>0</v>
      </c>
      <c r="BQ327" s="54">
        <v>0</v>
      </c>
      <c r="BR327" s="54">
        <v>0</v>
      </c>
      <c r="BS327" s="54">
        <v>0</v>
      </c>
      <c r="BT327" s="54">
        <v>0</v>
      </c>
      <c r="BU327" s="54">
        <v>0</v>
      </c>
      <c r="BV327" s="54">
        <f t="shared" si="406"/>
        <v>0</v>
      </c>
      <c r="BW327" s="54">
        <f t="shared" si="407"/>
        <v>0</v>
      </c>
      <c r="BX327" s="54">
        <f t="shared" si="408"/>
        <v>0</v>
      </c>
      <c r="BY327" s="54">
        <f t="shared" si="409"/>
        <v>0</v>
      </c>
      <c r="BZ327" s="54">
        <f t="shared" si="410"/>
        <v>0</v>
      </c>
      <c r="CA327" s="54">
        <v>0</v>
      </c>
      <c r="CB327" s="54">
        <f t="shared" si="411"/>
        <v>0</v>
      </c>
      <c r="CC327" s="54">
        <f t="shared" si="412"/>
        <v>0</v>
      </c>
      <c r="CD327" s="54">
        <v>0</v>
      </c>
      <c r="CE327" s="54">
        <v>0</v>
      </c>
      <c r="CF327" s="54">
        <v>0</v>
      </c>
      <c r="CG327" s="54">
        <v>0</v>
      </c>
      <c r="CH327" s="54">
        <v>0</v>
      </c>
      <c r="CI327" s="54">
        <v>0</v>
      </c>
      <c r="CJ327" s="54">
        <v>0</v>
      </c>
      <c r="CK327" s="54">
        <v>0</v>
      </c>
      <c r="CL327" s="54">
        <v>0</v>
      </c>
      <c r="CM327" s="54">
        <v>0</v>
      </c>
      <c r="CN327" s="54">
        <v>0</v>
      </c>
      <c r="CO327" s="54">
        <v>0</v>
      </c>
    </row>
    <row r="328" spans="1:93">
      <c r="A328" s="3" t="str">
        <f t="shared" si="391"/>
        <v>FJSM017Perjeta</v>
      </c>
      <c r="B328" s="3" t="s">
        <v>548</v>
      </c>
      <c r="C328" s="3" t="s">
        <v>549</v>
      </c>
      <c r="D328" s="3" t="s">
        <v>7</v>
      </c>
      <c r="E328" s="3" t="s">
        <v>113</v>
      </c>
      <c r="F328" s="3" t="s">
        <v>116</v>
      </c>
      <c r="G328" s="3" t="s">
        <v>117</v>
      </c>
      <c r="H328" s="3" t="s">
        <v>116</v>
      </c>
      <c r="I328" s="3" t="s">
        <v>117</v>
      </c>
      <c r="J328" s="3" t="s">
        <v>561</v>
      </c>
      <c r="K328" s="3" t="s">
        <v>541</v>
      </c>
      <c r="L328" s="3"/>
      <c r="M328" s="3" t="s">
        <v>543</v>
      </c>
      <c r="N328" s="3" t="s">
        <v>16</v>
      </c>
      <c r="O328" s="3" t="s">
        <v>16</v>
      </c>
      <c r="P328" s="3">
        <v>3985.87</v>
      </c>
      <c r="Q328" s="54">
        <v>1.6888929003967906E-7</v>
      </c>
      <c r="R328" s="54">
        <v>1.4266332016741506E-7</v>
      </c>
      <c r="S328" s="54">
        <v>2.1653308367937681E-7</v>
      </c>
      <c r="T328" s="54">
        <v>1.3084463911762523E-7</v>
      </c>
      <c r="U328" s="54">
        <v>1.5881012017085546E-7</v>
      </c>
      <c r="V328" s="54">
        <v>1.8225954682504841E-7</v>
      </c>
      <c r="W328" s="54">
        <v>5.2808569388647097E-7</v>
      </c>
      <c r="X328" s="54">
        <v>4.7191430611352909E-7</v>
      </c>
      <c r="Y328" s="54">
        <v>1.0000000000000002E-6</v>
      </c>
      <c r="Z328" s="54">
        <v>2</v>
      </c>
      <c r="AA328" s="54">
        <v>6</v>
      </c>
      <c r="AB328" s="54">
        <v>0</v>
      </c>
      <c r="AC328" s="54">
        <v>0</v>
      </c>
      <c r="AD328" s="54">
        <v>0</v>
      </c>
      <c r="AE328" s="54">
        <v>0</v>
      </c>
      <c r="AF328" s="54">
        <f t="shared" si="392"/>
        <v>8</v>
      </c>
      <c r="AG328" s="54">
        <f t="shared" si="393"/>
        <v>0</v>
      </c>
      <c r="AH328" s="54">
        <f t="shared" si="394"/>
        <v>8</v>
      </c>
      <c r="AI328" s="54">
        <v>6.7317075449045553E-4</v>
      </c>
      <c r="AJ328" s="54">
        <v>5.6863744795569466E-4</v>
      </c>
      <c r="AK328" s="54">
        <v>8.6307272224511765E-4</v>
      </c>
      <c r="AL328" s="54">
        <v>5.2152972171976887E-4</v>
      </c>
      <c r="AM328" s="54">
        <v>6.3299649368540769E-4</v>
      </c>
      <c r="AN328" s="54">
        <v>7.2646285990355568E-4</v>
      </c>
      <c r="AO328" s="54">
        <v>2.1048809246912679E-3</v>
      </c>
      <c r="AP328" s="54">
        <v>1.8809890753087324E-3</v>
      </c>
      <c r="AQ328" s="54">
        <v>3.9858700000000007E-3</v>
      </c>
      <c r="AR328" s="54">
        <f t="shared" si="395"/>
        <v>7971.74</v>
      </c>
      <c r="AS328" s="54">
        <f t="shared" si="396"/>
        <v>23915.22</v>
      </c>
      <c r="AT328" s="54">
        <f t="shared" si="397"/>
        <v>0</v>
      </c>
      <c r="AU328" s="54">
        <f t="shared" si="398"/>
        <v>0</v>
      </c>
      <c r="AV328" s="54">
        <f t="shared" si="399"/>
        <v>0</v>
      </c>
      <c r="AW328" s="54">
        <f t="shared" si="400"/>
        <v>0</v>
      </c>
      <c r="AX328" s="54">
        <f t="shared" si="401"/>
        <v>31886.959999999999</v>
      </c>
      <c r="AY328" s="54">
        <f t="shared" si="402"/>
        <v>0</v>
      </c>
      <c r="AZ328" s="54">
        <f t="shared" si="403"/>
        <v>31886.959999999999</v>
      </c>
      <c r="BA328" s="54">
        <f t="shared" si="386"/>
        <v>1.3084463911762523E-7</v>
      </c>
      <c r="BB328" s="54">
        <f t="shared" si="387"/>
        <v>0</v>
      </c>
      <c r="BC328" s="54"/>
      <c r="BD328" s="54"/>
      <c r="BE328" s="54">
        <f t="shared" si="404"/>
        <v>0</v>
      </c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>
        <f t="shared" si="406"/>
        <v>2989.4025000000001</v>
      </c>
      <c r="BW328" s="54">
        <f t="shared" si="407"/>
        <v>11957.61</v>
      </c>
      <c r="BX328" s="54">
        <f t="shared" si="408"/>
        <v>23915.22</v>
      </c>
      <c r="BY328" s="54">
        <f t="shared" si="409"/>
        <v>3</v>
      </c>
      <c r="BZ328" s="54">
        <f t="shared" si="410"/>
        <v>6</v>
      </c>
      <c r="CA328" s="54">
        <v>0</v>
      </c>
      <c r="CB328" s="54">
        <f t="shared" si="411"/>
        <v>6</v>
      </c>
      <c r="CC328" s="54">
        <f t="shared" si="412"/>
        <v>0.75</v>
      </c>
      <c r="CD328" s="54">
        <v>0</v>
      </c>
      <c r="CE328" s="54">
        <v>0</v>
      </c>
      <c r="CF328" s="54">
        <v>0</v>
      </c>
      <c r="CG328" s="54">
        <v>-5</v>
      </c>
      <c r="CH328" s="54">
        <v>5</v>
      </c>
      <c r="CI328" s="54">
        <v>0</v>
      </c>
      <c r="CJ328" s="54">
        <v>3</v>
      </c>
      <c r="CK328" s="54">
        <v>0</v>
      </c>
      <c r="CL328" s="54">
        <v>0</v>
      </c>
      <c r="CM328" s="54">
        <v>0</v>
      </c>
      <c r="CN328" s="54">
        <v>0</v>
      </c>
      <c r="CO328" s="54">
        <v>6</v>
      </c>
    </row>
    <row r="329" spans="1:93">
      <c r="A329" s="3" t="str">
        <f t="shared" si="391"/>
        <v>FJSM017Phesgo 10ml</v>
      </c>
      <c r="B329" s="3" t="s">
        <v>548</v>
      </c>
      <c r="C329" s="3" t="s">
        <v>549</v>
      </c>
      <c r="D329" s="3" t="s">
        <v>7</v>
      </c>
      <c r="E329" s="3" t="s">
        <v>113</v>
      </c>
      <c r="F329" s="3" t="s">
        <v>116</v>
      </c>
      <c r="G329" s="3" t="s">
        <v>117</v>
      </c>
      <c r="H329" s="3" t="s">
        <v>116</v>
      </c>
      <c r="I329" s="3" t="s">
        <v>117</v>
      </c>
      <c r="J329" s="3" t="s">
        <v>561</v>
      </c>
      <c r="K329" s="3" t="s">
        <v>541</v>
      </c>
      <c r="L329" s="3"/>
      <c r="M329" s="3" t="s">
        <v>543</v>
      </c>
      <c r="N329" s="3" t="s">
        <v>17</v>
      </c>
      <c r="O329" s="3" t="s">
        <v>18</v>
      </c>
      <c r="P329" s="3">
        <v>6232.07</v>
      </c>
      <c r="Q329" s="54">
        <v>0.66435068692424826</v>
      </c>
      <c r="R329" s="54">
        <v>0.6141652555234457</v>
      </c>
      <c r="S329" s="54">
        <v>0.91047491232447653</v>
      </c>
      <c r="T329" s="54">
        <v>0.79781334122370262</v>
      </c>
      <c r="U329" s="54">
        <v>0.73201704052425598</v>
      </c>
      <c r="V329" s="54">
        <v>0.95364290002358776</v>
      </c>
      <c r="W329" s="54">
        <v>2.1889908547721704</v>
      </c>
      <c r="X329" s="54">
        <v>2.4834732817715466</v>
      </c>
      <c r="Y329" s="54">
        <v>4.6724641365437165</v>
      </c>
      <c r="Z329" s="54">
        <v>0</v>
      </c>
      <c r="AA329" s="54">
        <v>0</v>
      </c>
      <c r="AB329" s="54">
        <v>0</v>
      </c>
      <c r="AC329" s="54">
        <v>0</v>
      </c>
      <c r="AD329" s="54">
        <v>0</v>
      </c>
      <c r="AE329" s="54">
        <v>0</v>
      </c>
      <c r="AF329" s="54">
        <f t="shared" si="392"/>
        <v>0</v>
      </c>
      <c r="AG329" s="54">
        <f t="shared" si="393"/>
        <v>0</v>
      </c>
      <c r="AH329" s="54">
        <f t="shared" si="394"/>
        <v>0</v>
      </c>
      <c r="AI329" s="54">
        <v>4140.2799854599998</v>
      </c>
      <c r="AJ329" s="54">
        <v>3827.5208639900002</v>
      </c>
      <c r="AK329" s="54">
        <v>5674.1433868499998</v>
      </c>
      <c r="AL329" s="54">
        <v>4972.0285894400004</v>
      </c>
      <c r="AM329" s="54">
        <v>4561.9814377399998</v>
      </c>
      <c r="AN329" s="54">
        <v>5943.1693079500001</v>
      </c>
      <c r="AO329" s="54">
        <v>13641.9442363</v>
      </c>
      <c r="AP329" s="54">
        <v>15477.17933513</v>
      </c>
      <c r="AQ329" s="54">
        <v>29119.123571429998</v>
      </c>
      <c r="AR329" s="54">
        <f t="shared" si="395"/>
        <v>0</v>
      </c>
      <c r="AS329" s="54">
        <f t="shared" si="396"/>
        <v>0</v>
      </c>
      <c r="AT329" s="54">
        <f t="shared" si="397"/>
        <v>0</v>
      </c>
      <c r="AU329" s="54">
        <f t="shared" si="398"/>
        <v>0</v>
      </c>
      <c r="AV329" s="54">
        <f t="shared" si="399"/>
        <v>0</v>
      </c>
      <c r="AW329" s="54">
        <f t="shared" si="400"/>
        <v>0</v>
      </c>
      <c r="AX329" s="54">
        <f t="shared" si="401"/>
        <v>0</v>
      </c>
      <c r="AY329" s="54">
        <f t="shared" si="402"/>
        <v>0</v>
      </c>
      <c r="AZ329" s="54">
        <f t="shared" si="403"/>
        <v>0</v>
      </c>
      <c r="BA329" s="54">
        <f t="shared" si="386"/>
        <v>0.79781334122370262</v>
      </c>
      <c r="BB329" s="54">
        <f t="shared" si="387"/>
        <v>0</v>
      </c>
      <c r="BC329" s="54">
        <f>SUM(CJ329:CL329)</f>
        <v>0</v>
      </c>
      <c r="BD329" s="54">
        <f>SUM(CM329:CO329)</f>
        <v>0</v>
      </c>
      <c r="BE329" s="54">
        <f t="shared" si="404"/>
        <v>0</v>
      </c>
      <c r="BF329" s="54">
        <f t="shared" ref="BF329:BK329" si="415">Z329</f>
        <v>0</v>
      </c>
      <c r="BG329" s="54">
        <f t="shared" si="415"/>
        <v>0</v>
      </c>
      <c r="BH329" s="54">
        <f t="shared" si="415"/>
        <v>0</v>
      </c>
      <c r="BI329" s="54">
        <f t="shared" si="415"/>
        <v>0</v>
      </c>
      <c r="BJ329" s="54">
        <f t="shared" si="415"/>
        <v>0</v>
      </c>
      <c r="BK329" s="54">
        <f t="shared" si="415"/>
        <v>0</v>
      </c>
      <c r="BL329" s="54">
        <v>0</v>
      </c>
      <c r="BM329" s="54">
        <v>0</v>
      </c>
      <c r="BN329" s="54">
        <f t="shared" ref="BN329:BN330" si="416">AVERAGE(BP329:BR329)</f>
        <v>0</v>
      </c>
      <c r="BO329" s="54">
        <f t="shared" ref="BO329:BO330" si="417">SUM(BS329:BU329)/1</f>
        <v>0</v>
      </c>
      <c r="BP329" s="54">
        <v>0</v>
      </c>
      <c r="BQ329" s="54">
        <v>0</v>
      </c>
      <c r="BR329" s="54">
        <v>0</v>
      </c>
      <c r="BS329" s="54">
        <v>0</v>
      </c>
      <c r="BT329" s="54">
        <v>0</v>
      </c>
      <c r="BU329" s="54">
        <v>0</v>
      </c>
      <c r="BV329" s="54">
        <f t="shared" si="406"/>
        <v>0</v>
      </c>
      <c r="BW329" s="54">
        <f t="shared" si="407"/>
        <v>0</v>
      </c>
      <c r="BX329" s="54">
        <f t="shared" si="408"/>
        <v>0</v>
      </c>
      <c r="BY329" s="54">
        <f t="shared" si="409"/>
        <v>0</v>
      </c>
      <c r="BZ329" s="54">
        <f t="shared" si="410"/>
        <v>0</v>
      </c>
      <c r="CA329" s="54">
        <v>16.666666666666668</v>
      </c>
      <c r="CB329" s="54">
        <f t="shared" si="411"/>
        <v>0</v>
      </c>
      <c r="CC329" s="54">
        <f t="shared" si="412"/>
        <v>0</v>
      </c>
      <c r="CD329" s="54">
        <v>0</v>
      </c>
      <c r="CE329" s="54">
        <v>0</v>
      </c>
      <c r="CF329" s="54">
        <v>0</v>
      </c>
      <c r="CG329" s="54">
        <v>0</v>
      </c>
      <c r="CH329" s="54">
        <v>0</v>
      </c>
      <c r="CI329" s="54">
        <v>0</v>
      </c>
      <c r="CJ329" s="54">
        <v>0</v>
      </c>
      <c r="CK329" s="54">
        <v>0</v>
      </c>
      <c r="CL329" s="54">
        <v>0</v>
      </c>
      <c r="CM329" s="54">
        <v>0</v>
      </c>
      <c r="CN329" s="54">
        <v>0</v>
      </c>
      <c r="CO329" s="54">
        <v>0</v>
      </c>
    </row>
    <row r="330" spans="1:93">
      <c r="A330" s="3" t="str">
        <f t="shared" si="391"/>
        <v>FJSM017Phesgo 15ml</v>
      </c>
      <c r="B330" s="3" t="s">
        <v>548</v>
      </c>
      <c r="C330" s="3" t="s">
        <v>549</v>
      </c>
      <c r="D330" s="3" t="s">
        <v>7</v>
      </c>
      <c r="E330" s="3" t="s">
        <v>113</v>
      </c>
      <c r="F330" s="3" t="s">
        <v>116</v>
      </c>
      <c r="G330" s="3" t="s">
        <v>117</v>
      </c>
      <c r="H330" s="3" t="s">
        <v>116</v>
      </c>
      <c r="I330" s="3" t="s">
        <v>117</v>
      </c>
      <c r="J330" s="3" t="s">
        <v>561</v>
      </c>
      <c r="K330" s="3" t="s">
        <v>541</v>
      </c>
      <c r="L330" s="3"/>
      <c r="M330" s="3" t="s">
        <v>543</v>
      </c>
      <c r="N330" s="3" t="s">
        <v>17</v>
      </c>
      <c r="O330" s="3" t="s">
        <v>19</v>
      </c>
      <c r="P330" s="3">
        <v>8489.27</v>
      </c>
      <c r="Q330" s="54">
        <v>1.1779575864591419E-6</v>
      </c>
      <c r="R330" s="54">
        <v>1.1779575864591419E-6</v>
      </c>
      <c r="S330" s="54">
        <v>1.1779575864591419E-6</v>
      </c>
      <c r="T330" s="54">
        <v>1.1779575864591419E-6</v>
      </c>
      <c r="U330" s="54">
        <v>1.1779575864591419E-6</v>
      </c>
      <c r="V330" s="54">
        <v>1.1779575864591419E-6</v>
      </c>
      <c r="W330" s="54">
        <v>3.5338727593774257E-6</v>
      </c>
      <c r="X330" s="54">
        <v>3.5338727593774257E-6</v>
      </c>
      <c r="Y330" s="54">
        <v>7.0677455187548515E-6</v>
      </c>
      <c r="Z330" s="54">
        <v>0</v>
      </c>
      <c r="AA330" s="54">
        <v>0</v>
      </c>
      <c r="AB330" s="54">
        <v>0</v>
      </c>
      <c r="AC330" s="54">
        <v>0</v>
      </c>
      <c r="AD330" s="54">
        <v>0</v>
      </c>
      <c r="AE330" s="54">
        <v>0</v>
      </c>
      <c r="AF330" s="54">
        <f t="shared" si="392"/>
        <v>0</v>
      </c>
      <c r="AG330" s="54">
        <f t="shared" si="393"/>
        <v>0</v>
      </c>
      <c r="AH330" s="54">
        <f t="shared" si="394"/>
        <v>0</v>
      </c>
      <c r="AI330" s="54">
        <v>0.01</v>
      </c>
      <c r="AJ330" s="54">
        <v>0.01</v>
      </c>
      <c r="AK330" s="54">
        <v>0.01</v>
      </c>
      <c r="AL330" s="54">
        <v>0.01</v>
      </c>
      <c r="AM330" s="54">
        <v>0.01</v>
      </c>
      <c r="AN330" s="54">
        <v>0.01</v>
      </c>
      <c r="AO330" s="54">
        <v>0.03</v>
      </c>
      <c r="AP330" s="54">
        <v>0.03</v>
      </c>
      <c r="AQ330" s="54">
        <v>0.06</v>
      </c>
      <c r="AR330" s="54">
        <f t="shared" si="395"/>
        <v>0</v>
      </c>
      <c r="AS330" s="54">
        <f t="shared" si="396"/>
        <v>0</v>
      </c>
      <c r="AT330" s="54">
        <f t="shared" si="397"/>
        <v>0</v>
      </c>
      <c r="AU330" s="54">
        <f t="shared" si="398"/>
        <v>0</v>
      </c>
      <c r="AV330" s="54">
        <f t="shared" si="399"/>
        <v>0</v>
      </c>
      <c r="AW330" s="54">
        <f t="shared" si="400"/>
        <v>0</v>
      </c>
      <c r="AX330" s="54">
        <f t="shared" si="401"/>
        <v>0</v>
      </c>
      <c r="AY330" s="54">
        <f t="shared" si="402"/>
        <v>0</v>
      </c>
      <c r="AZ330" s="54">
        <f t="shared" si="403"/>
        <v>0</v>
      </c>
      <c r="BA330" s="54">
        <f t="shared" si="386"/>
        <v>1.1779575864591419E-6</v>
      </c>
      <c r="BB330" s="54">
        <f t="shared" si="387"/>
        <v>0</v>
      </c>
      <c r="BC330" s="54">
        <f>SUM(CJ330:CL330)*2</f>
        <v>0</v>
      </c>
      <c r="BD330" s="54">
        <f>SUM(CM330:CO330)*2</f>
        <v>0</v>
      </c>
      <c r="BE330" s="54">
        <f t="shared" si="404"/>
        <v>0</v>
      </c>
      <c r="BF330" s="54">
        <f t="shared" ref="BF330:BK330" si="418">Z330*2</f>
        <v>0</v>
      </c>
      <c r="BG330" s="54">
        <f t="shared" si="418"/>
        <v>0</v>
      </c>
      <c r="BH330" s="54">
        <f t="shared" si="418"/>
        <v>0</v>
      </c>
      <c r="BI330" s="54">
        <f t="shared" si="418"/>
        <v>0</v>
      </c>
      <c r="BJ330" s="54">
        <f t="shared" si="418"/>
        <v>0</v>
      </c>
      <c r="BK330" s="54">
        <f t="shared" si="418"/>
        <v>0</v>
      </c>
      <c r="BL330" s="54">
        <v>0</v>
      </c>
      <c r="BM330" s="54">
        <v>0</v>
      </c>
      <c r="BN330" s="54">
        <f t="shared" si="416"/>
        <v>0</v>
      </c>
      <c r="BO330" s="54">
        <f t="shared" si="417"/>
        <v>0</v>
      </c>
      <c r="BP330" s="54">
        <v>0</v>
      </c>
      <c r="BQ330" s="54">
        <v>0</v>
      </c>
      <c r="BR330" s="54">
        <v>0</v>
      </c>
      <c r="BS330" s="54">
        <v>0</v>
      </c>
      <c r="BT330" s="54">
        <v>0</v>
      </c>
      <c r="BU330" s="54">
        <v>0</v>
      </c>
      <c r="BV330" s="54">
        <f t="shared" si="406"/>
        <v>0</v>
      </c>
      <c r="BW330" s="54">
        <f t="shared" si="407"/>
        <v>0</v>
      </c>
      <c r="BX330" s="54">
        <f t="shared" si="408"/>
        <v>0</v>
      </c>
      <c r="BY330" s="54">
        <f t="shared" si="409"/>
        <v>0</v>
      </c>
      <c r="BZ330" s="54">
        <f t="shared" si="410"/>
        <v>0</v>
      </c>
      <c r="CA330" s="54">
        <v>0</v>
      </c>
      <c r="CB330" s="54">
        <f t="shared" si="411"/>
        <v>0</v>
      </c>
      <c r="CC330" s="54">
        <f t="shared" si="412"/>
        <v>0</v>
      </c>
      <c r="CD330" s="54">
        <v>0</v>
      </c>
      <c r="CE330" s="54">
        <v>0</v>
      </c>
      <c r="CF330" s="54">
        <v>0</v>
      </c>
      <c r="CG330" s="54">
        <v>0</v>
      </c>
      <c r="CH330" s="54">
        <v>0</v>
      </c>
      <c r="CI330" s="54">
        <v>0</v>
      </c>
      <c r="CJ330" s="54">
        <v>0</v>
      </c>
      <c r="CK330" s="54">
        <v>0</v>
      </c>
      <c r="CL330" s="54">
        <v>0</v>
      </c>
      <c r="CM330" s="54">
        <v>0</v>
      </c>
      <c r="CN330" s="54">
        <v>0</v>
      </c>
      <c r="CO330" s="54">
        <v>0</v>
      </c>
    </row>
    <row r="331" spans="1:93">
      <c r="A331" s="3" t="str">
        <f t="shared" si="391"/>
        <v>FJSM020Herceptin IV</v>
      </c>
      <c r="B331" s="3" t="s">
        <v>548</v>
      </c>
      <c r="C331" s="3" t="s">
        <v>549</v>
      </c>
      <c r="D331" s="3" t="s">
        <v>7</v>
      </c>
      <c r="E331" s="3" t="s">
        <v>113</v>
      </c>
      <c r="F331" s="3" t="s">
        <v>118</v>
      </c>
      <c r="G331" s="3" t="s">
        <v>119</v>
      </c>
      <c r="H331" s="3" t="s">
        <v>118</v>
      </c>
      <c r="I331" s="3" t="s">
        <v>119</v>
      </c>
      <c r="J331" s="3" t="s">
        <v>562</v>
      </c>
      <c r="K331" s="3" t="s">
        <v>541</v>
      </c>
      <c r="L331" s="3"/>
      <c r="M331" s="3" t="s">
        <v>543</v>
      </c>
      <c r="N331" s="3" t="s">
        <v>11</v>
      </c>
      <c r="O331" s="3" t="s">
        <v>11</v>
      </c>
      <c r="P331" s="3">
        <v>4535.5</v>
      </c>
      <c r="Q331" s="54">
        <v>2.4822376098080742E-7</v>
      </c>
      <c r="R331" s="54">
        <v>1.7782878168674339E-7</v>
      </c>
      <c r="S331" s="54">
        <v>1.6542114214001052E-7</v>
      </c>
      <c r="T331" s="54">
        <v>1.1681063360424579E-7</v>
      </c>
      <c r="U331" s="54">
        <v>1.0643066396940739E-7</v>
      </c>
      <c r="V331" s="54">
        <v>1.8528501761878564E-7</v>
      </c>
      <c r="W331" s="54">
        <v>5.9147368480756133E-7</v>
      </c>
      <c r="X331" s="54">
        <v>4.0852631519243884E-7</v>
      </c>
      <c r="Y331" s="54">
        <v>1.0000000000000002E-6</v>
      </c>
      <c r="Z331" s="54">
        <v>0</v>
      </c>
      <c r="AA331" s="54">
        <v>0</v>
      </c>
      <c r="AB331" s="54">
        <v>0</v>
      </c>
      <c r="AC331" s="54">
        <v>0</v>
      </c>
      <c r="AD331" s="54">
        <v>0</v>
      </c>
      <c r="AE331" s="54">
        <v>0</v>
      </c>
      <c r="AF331" s="54">
        <f t="shared" si="392"/>
        <v>0</v>
      </c>
      <c r="AG331" s="54">
        <f t="shared" si="393"/>
        <v>0</v>
      </c>
      <c r="AH331" s="54">
        <f t="shared" si="394"/>
        <v>0</v>
      </c>
      <c r="AI331" s="54">
        <v>1.1258188679284522E-3</v>
      </c>
      <c r="AJ331" s="54">
        <v>8.0654243934022462E-4</v>
      </c>
      <c r="AK331" s="54">
        <v>7.5026759017601764E-4</v>
      </c>
      <c r="AL331" s="54">
        <v>5.297946287120568E-4</v>
      </c>
      <c r="AM331" s="54">
        <v>4.8271627643324723E-4</v>
      </c>
      <c r="AN331" s="54">
        <v>8.4036019741000226E-4</v>
      </c>
      <c r="AO331" s="54">
        <v>2.6826288974446943E-3</v>
      </c>
      <c r="AP331" s="54">
        <v>1.8528711025553063E-3</v>
      </c>
      <c r="AQ331" s="54">
        <v>4.5355000000000005E-3</v>
      </c>
      <c r="AR331" s="54">
        <f t="shared" si="395"/>
        <v>0</v>
      </c>
      <c r="AS331" s="54">
        <f t="shared" si="396"/>
        <v>0</v>
      </c>
      <c r="AT331" s="54">
        <f t="shared" si="397"/>
        <v>0</v>
      </c>
      <c r="AU331" s="54">
        <f t="shared" si="398"/>
        <v>0</v>
      </c>
      <c r="AV331" s="54">
        <f t="shared" si="399"/>
        <v>0</v>
      </c>
      <c r="AW331" s="54">
        <f t="shared" si="400"/>
        <v>0</v>
      </c>
      <c r="AX331" s="54">
        <f t="shared" si="401"/>
        <v>0</v>
      </c>
      <c r="AY331" s="54">
        <f t="shared" si="402"/>
        <v>0</v>
      </c>
      <c r="AZ331" s="54">
        <f t="shared" si="403"/>
        <v>0</v>
      </c>
      <c r="BA331" s="54">
        <f t="shared" si="386"/>
        <v>1.1681063360424579E-7</v>
      </c>
      <c r="BB331" s="54">
        <f t="shared" si="387"/>
        <v>0</v>
      </c>
      <c r="BC331" s="54"/>
      <c r="BD331" s="54"/>
      <c r="BE331" s="54">
        <f t="shared" si="404"/>
        <v>0</v>
      </c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>
        <f t="shared" si="406"/>
        <v>0</v>
      </c>
      <c r="BW331" s="54">
        <f t="shared" si="407"/>
        <v>0</v>
      </c>
      <c r="BX331" s="54">
        <f t="shared" si="408"/>
        <v>0</v>
      </c>
      <c r="BY331" s="54">
        <f t="shared" si="409"/>
        <v>0</v>
      </c>
      <c r="BZ331" s="54">
        <f t="shared" si="410"/>
        <v>0</v>
      </c>
      <c r="CA331" s="54">
        <v>0</v>
      </c>
      <c r="CB331" s="54">
        <f t="shared" si="411"/>
        <v>0</v>
      </c>
      <c r="CC331" s="54">
        <f t="shared" si="412"/>
        <v>0</v>
      </c>
      <c r="CD331" s="54">
        <v>0</v>
      </c>
      <c r="CE331" s="54">
        <v>0</v>
      </c>
      <c r="CF331" s="54">
        <v>0</v>
      </c>
      <c r="CG331" s="54">
        <v>0</v>
      </c>
      <c r="CH331" s="54">
        <v>0</v>
      </c>
      <c r="CI331" s="54">
        <v>0</v>
      </c>
      <c r="CJ331" s="54">
        <v>0</v>
      </c>
      <c r="CK331" s="54">
        <v>0</v>
      </c>
      <c r="CL331" s="54">
        <v>0</v>
      </c>
      <c r="CM331" s="54">
        <v>0</v>
      </c>
      <c r="CN331" s="54">
        <v>0</v>
      </c>
      <c r="CO331" s="54">
        <v>0</v>
      </c>
    </row>
    <row r="332" spans="1:93">
      <c r="A332" s="3" t="str">
        <f t="shared" si="391"/>
        <v>FJSM020Herceptin SC</v>
      </c>
      <c r="B332" s="3" t="s">
        <v>548</v>
      </c>
      <c r="C332" s="3" t="s">
        <v>549</v>
      </c>
      <c r="D332" s="3" t="s">
        <v>7</v>
      </c>
      <c r="E332" s="3" t="s">
        <v>113</v>
      </c>
      <c r="F332" s="3" t="s">
        <v>118</v>
      </c>
      <c r="G332" s="3" t="s">
        <v>119</v>
      </c>
      <c r="H332" s="3" t="s">
        <v>118</v>
      </c>
      <c r="I332" s="3" t="s">
        <v>119</v>
      </c>
      <c r="J332" s="3" t="s">
        <v>562</v>
      </c>
      <c r="K332" s="3" t="s">
        <v>541</v>
      </c>
      <c r="L332" s="3"/>
      <c r="M332" s="3" t="s">
        <v>543</v>
      </c>
      <c r="N332" s="3" t="s">
        <v>12</v>
      </c>
      <c r="O332" s="3" t="s">
        <v>12</v>
      </c>
      <c r="P332" s="3">
        <v>3444.49</v>
      </c>
      <c r="Q332" s="54">
        <v>1.2869445629604544E-7</v>
      </c>
      <c r="R332" s="54">
        <v>1.1923834167284972E-7</v>
      </c>
      <c r="S332" s="54">
        <v>1.8086442832285226E-7</v>
      </c>
      <c r="T332" s="54">
        <v>1.8512626147397511E-7</v>
      </c>
      <c r="U332" s="54">
        <v>1.6668434004097236E-7</v>
      </c>
      <c r="V332" s="54">
        <v>2.193921721933052E-7</v>
      </c>
      <c r="W332" s="54">
        <v>4.2879722629174739E-7</v>
      </c>
      <c r="X332" s="54">
        <v>5.7120277370825267E-7</v>
      </c>
      <c r="Y332" s="54">
        <v>1.0000000000000002E-6</v>
      </c>
      <c r="Z332" s="54">
        <v>0</v>
      </c>
      <c r="AA332" s="54">
        <v>0</v>
      </c>
      <c r="AB332" s="54">
        <v>0</v>
      </c>
      <c r="AC332" s="54">
        <v>0</v>
      </c>
      <c r="AD332" s="54">
        <v>0</v>
      </c>
      <c r="AE332" s="54">
        <v>0</v>
      </c>
      <c r="AF332" s="54">
        <f t="shared" si="392"/>
        <v>0</v>
      </c>
      <c r="AG332" s="54">
        <f t="shared" si="393"/>
        <v>0</v>
      </c>
      <c r="AH332" s="54">
        <f t="shared" si="394"/>
        <v>0</v>
      </c>
      <c r="AI332" s="54">
        <v>4.4328676776716558E-4</v>
      </c>
      <c r="AJ332" s="54">
        <v>4.1071527550871412E-4</v>
      </c>
      <c r="AK332" s="54">
        <v>6.2298571471378138E-4</v>
      </c>
      <c r="AL332" s="54">
        <v>6.3766555638449256E-4</v>
      </c>
      <c r="AM332" s="54">
        <v>5.7414254242772885E-4</v>
      </c>
      <c r="AN332" s="54">
        <v>7.5569414319811776E-4</v>
      </c>
      <c r="AO332" s="54">
        <v>1.476987757989661E-3</v>
      </c>
      <c r="AP332" s="54">
        <v>1.9675022420103392E-3</v>
      </c>
      <c r="AQ332" s="54">
        <v>3.4444900000000001E-3</v>
      </c>
      <c r="AR332" s="54">
        <f t="shared" si="395"/>
        <v>0</v>
      </c>
      <c r="AS332" s="54">
        <f t="shared" si="396"/>
        <v>0</v>
      </c>
      <c r="AT332" s="54">
        <f t="shared" si="397"/>
        <v>0</v>
      </c>
      <c r="AU332" s="54">
        <f t="shared" si="398"/>
        <v>0</v>
      </c>
      <c r="AV332" s="54">
        <f t="shared" si="399"/>
        <v>0</v>
      </c>
      <c r="AW332" s="54">
        <f t="shared" si="400"/>
        <v>0</v>
      </c>
      <c r="AX332" s="54">
        <f t="shared" si="401"/>
        <v>0</v>
      </c>
      <c r="AY332" s="54">
        <f t="shared" si="402"/>
        <v>0</v>
      </c>
      <c r="AZ332" s="54">
        <f t="shared" si="403"/>
        <v>0</v>
      </c>
      <c r="BA332" s="54">
        <f t="shared" si="386"/>
        <v>1.8512626147397511E-7</v>
      </c>
      <c r="BB332" s="54">
        <f t="shared" si="387"/>
        <v>0</v>
      </c>
      <c r="BC332" s="54"/>
      <c r="BD332" s="54"/>
      <c r="BE332" s="54">
        <f t="shared" si="404"/>
        <v>0</v>
      </c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>
        <f t="shared" si="406"/>
        <v>0</v>
      </c>
      <c r="BW332" s="54">
        <f t="shared" si="407"/>
        <v>0</v>
      </c>
      <c r="BX332" s="54">
        <f t="shared" si="408"/>
        <v>0</v>
      </c>
      <c r="BY332" s="54">
        <f t="shared" si="409"/>
        <v>0</v>
      </c>
      <c r="BZ332" s="54">
        <f t="shared" si="410"/>
        <v>0</v>
      </c>
      <c r="CA332" s="54">
        <v>0</v>
      </c>
      <c r="CB332" s="54">
        <f t="shared" si="411"/>
        <v>0</v>
      </c>
      <c r="CC332" s="54">
        <f t="shared" si="412"/>
        <v>0</v>
      </c>
      <c r="CD332" s="54">
        <v>0</v>
      </c>
      <c r="CE332" s="54">
        <v>0</v>
      </c>
      <c r="CF332" s="54">
        <v>0</v>
      </c>
      <c r="CG332" s="54">
        <v>0</v>
      </c>
      <c r="CH332" s="54">
        <v>0</v>
      </c>
      <c r="CI332" s="54">
        <v>0</v>
      </c>
      <c r="CJ332" s="54">
        <v>0</v>
      </c>
      <c r="CK332" s="54">
        <v>0</v>
      </c>
      <c r="CL332" s="54">
        <v>0</v>
      </c>
      <c r="CM332" s="54">
        <v>0</v>
      </c>
      <c r="CN332" s="54">
        <v>0</v>
      </c>
      <c r="CO332" s="54">
        <v>0</v>
      </c>
    </row>
    <row r="333" spans="1:93">
      <c r="A333" s="3" t="str">
        <f t="shared" si="391"/>
        <v>FJSM020Itovebi 3mg</v>
      </c>
      <c r="B333" s="3" t="s">
        <v>548</v>
      </c>
      <c r="C333" s="3" t="s">
        <v>549</v>
      </c>
      <c r="D333" s="3" t="s">
        <v>7</v>
      </c>
      <c r="E333" s="3" t="s">
        <v>113</v>
      </c>
      <c r="F333" s="3" t="s">
        <v>118</v>
      </c>
      <c r="G333" s="3" t="s">
        <v>119</v>
      </c>
      <c r="H333" s="3" t="s">
        <v>118</v>
      </c>
      <c r="I333" s="3" t="s">
        <v>119</v>
      </c>
      <c r="J333" s="3" t="s">
        <v>562</v>
      </c>
      <c r="K333" s="3" t="s">
        <v>541</v>
      </c>
      <c r="L333" s="3"/>
      <c r="M333" s="3" t="s">
        <v>543</v>
      </c>
      <c r="N333" s="3" t="s">
        <v>13</v>
      </c>
      <c r="O333" s="3" t="s">
        <v>14</v>
      </c>
      <c r="P333" s="3">
        <v>3566.02</v>
      </c>
      <c r="Q333" s="54">
        <v>7.5423782997919166E-8</v>
      </c>
      <c r="R333" s="54">
        <v>8.6118364644595899E-8</v>
      </c>
      <c r="S333" s="54">
        <v>1.7430625086372233E-7</v>
      </c>
      <c r="T333" s="54">
        <v>1.7644957539816278E-7</v>
      </c>
      <c r="U333" s="54">
        <v>2.1451535630448561E-7</v>
      </c>
      <c r="V333" s="54">
        <v>2.7318666979111423E-7</v>
      </c>
      <c r="W333" s="54">
        <v>3.3584839850623739E-7</v>
      </c>
      <c r="X333" s="54">
        <v>6.6415160149376262E-7</v>
      </c>
      <c r="Y333" s="54">
        <v>9.9999999999999995E-7</v>
      </c>
      <c r="Z333" s="54">
        <v>0</v>
      </c>
      <c r="AA333" s="54">
        <v>0</v>
      </c>
      <c r="AB333" s="54">
        <v>0</v>
      </c>
      <c r="AC333" s="54">
        <v>0</v>
      </c>
      <c r="AD333" s="54">
        <v>0</v>
      </c>
      <c r="AE333" s="54">
        <v>0</v>
      </c>
      <c r="AF333" s="54">
        <f t="shared" si="392"/>
        <v>0</v>
      </c>
      <c r="AG333" s="54">
        <f t="shared" si="393"/>
        <v>0</v>
      </c>
      <c r="AH333" s="54">
        <f t="shared" si="394"/>
        <v>0</v>
      </c>
      <c r="AI333" s="54">
        <v>2.6896271864623972E-4</v>
      </c>
      <c r="AJ333" s="54">
        <v>3.0709981068992184E-4</v>
      </c>
      <c r="AK333" s="54">
        <v>6.2157957670505104E-4</v>
      </c>
      <c r="AL333" s="54">
        <v>6.2922271486135634E-4</v>
      </c>
      <c r="AM333" s="54">
        <v>7.6496605088892172E-4</v>
      </c>
      <c r="AN333" s="54">
        <v>9.74189128208509E-4</v>
      </c>
      <c r="AO333" s="54">
        <v>1.1976421060412126E-3</v>
      </c>
      <c r="AP333" s="54">
        <v>2.3683778939587868E-3</v>
      </c>
      <c r="AQ333" s="54">
        <v>3.5660199999999996E-3</v>
      </c>
      <c r="AR333" s="54">
        <f t="shared" si="395"/>
        <v>0</v>
      </c>
      <c r="AS333" s="54">
        <f t="shared" si="396"/>
        <v>0</v>
      </c>
      <c r="AT333" s="54">
        <f t="shared" si="397"/>
        <v>0</v>
      </c>
      <c r="AU333" s="54">
        <f t="shared" si="398"/>
        <v>0</v>
      </c>
      <c r="AV333" s="54">
        <f t="shared" si="399"/>
        <v>0</v>
      </c>
      <c r="AW333" s="54">
        <f t="shared" si="400"/>
        <v>0</v>
      </c>
      <c r="AX333" s="54">
        <f t="shared" si="401"/>
        <v>0</v>
      </c>
      <c r="AY333" s="54">
        <f t="shared" si="402"/>
        <v>0</v>
      </c>
      <c r="AZ333" s="54">
        <f t="shared" si="403"/>
        <v>0</v>
      </c>
      <c r="BA333" s="54">
        <f t="shared" si="386"/>
        <v>1.7644957539816278E-7</v>
      </c>
      <c r="BB333" s="54">
        <f t="shared" si="387"/>
        <v>0</v>
      </c>
      <c r="BC333" s="54"/>
      <c r="BD333" s="54"/>
      <c r="BE333" s="54">
        <f t="shared" si="404"/>
        <v>0</v>
      </c>
      <c r="BF333" s="54"/>
      <c r="BG333" s="54"/>
      <c r="BH333" s="54"/>
      <c r="BI333" s="54"/>
      <c r="BJ333" s="54"/>
      <c r="BK333" s="54"/>
      <c r="BL333" s="54">
        <v>0</v>
      </c>
      <c r="BM333" s="54">
        <v>0</v>
      </c>
      <c r="BN333" s="54">
        <f t="shared" ref="BN333:BN334" si="419">AVERAGE(BP333:BR333)</f>
        <v>0</v>
      </c>
      <c r="BO333" s="54">
        <f t="shared" ref="BO333:BO334" si="420">SUM(BS333:BU333)/1</f>
        <v>0</v>
      </c>
      <c r="BP333" s="54">
        <v>0</v>
      </c>
      <c r="BQ333" s="54">
        <v>0</v>
      </c>
      <c r="BR333" s="54">
        <v>0</v>
      </c>
      <c r="BS333" s="54">
        <v>0</v>
      </c>
      <c r="BT333" s="54">
        <v>0</v>
      </c>
      <c r="BU333" s="54">
        <v>0</v>
      </c>
      <c r="BV333" s="54">
        <f t="shared" si="406"/>
        <v>0</v>
      </c>
      <c r="BW333" s="54">
        <f t="shared" si="407"/>
        <v>0</v>
      </c>
      <c r="BX333" s="54">
        <f t="shared" si="408"/>
        <v>0</v>
      </c>
      <c r="BY333" s="54">
        <f t="shared" si="409"/>
        <v>0</v>
      </c>
      <c r="BZ333" s="54">
        <f t="shared" si="410"/>
        <v>0</v>
      </c>
      <c r="CA333" s="54">
        <v>0</v>
      </c>
      <c r="CB333" s="54">
        <f t="shared" si="411"/>
        <v>0</v>
      </c>
      <c r="CC333" s="54">
        <f t="shared" si="412"/>
        <v>0</v>
      </c>
      <c r="CD333" s="54">
        <v>0</v>
      </c>
      <c r="CE333" s="54">
        <v>0</v>
      </c>
      <c r="CF333" s="54">
        <v>0</v>
      </c>
      <c r="CG333" s="54">
        <v>0</v>
      </c>
      <c r="CH333" s="54">
        <v>0</v>
      </c>
      <c r="CI333" s="54">
        <v>0</v>
      </c>
      <c r="CJ333" s="54">
        <v>0</v>
      </c>
      <c r="CK333" s="54">
        <v>0</v>
      </c>
      <c r="CL333" s="54">
        <v>0</v>
      </c>
      <c r="CM333" s="54">
        <v>0</v>
      </c>
      <c r="CN333" s="54">
        <v>0</v>
      </c>
      <c r="CO333" s="54">
        <v>0</v>
      </c>
    </row>
    <row r="334" spans="1:93">
      <c r="A334" s="3" t="str">
        <f t="shared" si="391"/>
        <v>FJSM020Itovebi 9mg</v>
      </c>
      <c r="B334" s="3" t="s">
        <v>548</v>
      </c>
      <c r="C334" s="3" t="s">
        <v>549</v>
      </c>
      <c r="D334" s="3" t="s">
        <v>7</v>
      </c>
      <c r="E334" s="3" t="s">
        <v>113</v>
      </c>
      <c r="F334" s="3" t="s">
        <v>118</v>
      </c>
      <c r="G334" s="3" t="s">
        <v>119</v>
      </c>
      <c r="H334" s="3" t="s">
        <v>118</v>
      </c>
      <c r="I334" s="3" t="s">
        <v>119</v>
      </c>
      <c r="J334" s="3" t="s">
        <v>562</v>
      </c>
      <c r="K334" s="3" t="s">
        <v>541</v>
      </c>
      <c r="L334" s="3"/>
      <c r="M334" s="3" t="s">
        <v>543</v>
      </c>
      <c r="N334" s="3" t="s">
        <v>13</v>
      </c>
      <c r="O334" s="3" t="s">
        <v>15</v>
      </c>
      <c r="P334" s="3">
        <v>10698.05</v>
      </c>
      <c r="Q334" s="54"/>
      <c r="R334" s="54"/>
      <c r="S334" s="54"/>
      <c r="T334" s="54"/>
      <c r="U334" s="54"/>
      <c r="V334" s="54"/>
      <c r="W334" s="54">
        <v>0</v>
      </c>
      <c r="X334" s="54">
        <v>0</v>
      </c>
      <c r="Y334" s="54">
        <v>0</v>
      </c>
      <c r="Z334" s="54">
        <v>0</v>
      </c>
      <c r="AA334" s="54">
        <v>0</v>
      </c>
      <c r="AB334" s="54">
        <v>0</v>
      </c>
      <c r="AC334" s="54">
        <v>0</v>
      </c>
      <c r="AD334" s="54">
        <v>0</v>
      </c>
      <c r="AE334" s="54">
        <v>0</v>
      </c>
      <c r="AF334" s="54">
        <f t="shared" si="392"/>
        <v>0</v>
      </c>
      <c r="AG334" s="54">
        <f t="shared" si="393"/>
        <v>0</v>
      </c>
      <c r="AH334" s="54">
        <f t="shared" si="394"/>
        <v>0</v>
      </c>
      <c r="AI334" s="54"/>
      <c r="AJ334" s="54"/>
      <c r="AK334" s="54"/>
      <c r="AL334" s="54"/>
      <c r="AM334" s="54"/>
      <c r="AN334" s="54"/>
      <c r="AO334" s="54">
        <v>0</v>
      </c>
      <c r="AP334" s="54">
        <v>0</v>
      </c>
      <c r="AQ334" s="54">
        <v>0</v>
      </c>
      <c r="AR334" s="54">
        <f t="shared" si="395"/>
        <v>0</v>
      </c>
      <c r="AS334" s="54">
        <f t="shared" si="396"/>
        <v>0</v>
      </c>
      <c r="AT334" s="54">
        <f t="shared" si="397"/>
        <v>0</v>
      </c>
      <c r="AU334" s="54">
        <f t="shared" si="398"/>
        <v>0</v>
      </c>
      <c r="AV334" s="54">
        <f t="shared" si="399"/>
        <v>0</v>
      </c>
      <c r="AW334" s="54">
        <f t="shared" si="400"/>
        <v>0</v>
      </c>
      <c r="AX334" s="54">
        <f t="shared" si="401"/>
        <v>0</v>
      </c>
      <c r="AY334" s="54">
        <f t="shared" si="402"/>
        <v>0</v>
      </c>
      <c r="AZ334" s="54">
        <f t="shared" si="403"/>
        <v>0</v>
      </c>
      <c r="BA334" s="54">
        <f t="shared" si="386"/>
        <v>0</v>
      </c>
      <c r="BB334" s="54">
        <f t="shared" si="387"/>
        <v>0</v>
      </c>
      <c r="BC334" s="54"/>
      <c r="BD334" s="54"/>
      <c r="BE334" s="54">
        <f t="shared" si="404"/>
        <v>0</v>
      </c>
      <c r="BF334" s="54"/>
      <c r="BG334" s="54"/>
      <c r="BH334" s="54"/>
      <c r="BI334" s="54"/>
      <c r="BJ334" s="54"/>
      <c r="BK334" s="54"/>
      <c r="BL334" s="54">
        <v>0</v>
      </c>
      <c r="BM334" s="54">
        <v>0</v>
      </c>
      <c r="BN334" s="54">
        <f t="shared" si="419"/>
        <v>0</v>
      </c>
      <c r="BO334" s="54">
        <f t="shared" si="420"/>
        <v>0</v>
      </c>
      <c r="BP334" s="54">
        <v>0</v>
      </c>
      <c r="BQ334" s="54">
        <v>0</v>
      </c>
      <c r="BR334" s="54">
        <v>0</v>
      </c>
      <c r="BS334" s="54">
        <v>0</v>
      </c>
      <c r="BT334" s="54">
        <v>0</v>
      </c>
      <c r="BU334" s="54">
        <v>0</v>
      </c>
      <c r="BV334" s="54">
        <f t="shared" si="406"/>
        <v>0</v>
      </c>
      <c r="BW334" s="54">
        <f t="shared" si="407"/>
        <v>0</v>
      </c>
      <c r="BX334" s="54">
        <f t="shared" si="408"/>
        <v>0</v>
      </c>
      <c r="BY334" s="54">
        <f t="shared" si="409"/>
        <v>0</v>
      </c>
      <c r="BZ334" s="54">
        <f t="shared" si="410"/>
        <v>0</v>
      </c>
      <c r="CA334" s="54">
        <v>0</v>
      </c>
      <c r="CB334" s="54">
        <f t="shared" si="411"/>
        <v>0</v>
      </c>
      <c r="CC334" s="54">
        <f t="shared" si="412"/>
        <v>0</v>
      </c>
      <c r="CD334" s="54">
        <v>0</v>
      </c>
      <c r="CE334" s="54">
        <v>0</v>
      </c>
      <c r="CF334" s="54">
        <v>0</v>
      </c>
      <c r="CG334" s="54">
        <v>0</v>
      </c>
      <c r="CH334" s="54">
        <v>0</v>
      </c>
      <c r="CI334" s="54">
        <v>0</v>
      </c>
      <c r="CJ334" s="54">
        <v>0</v>
      </c>
      <c r="CK334" s="54">
        <v>0</v>
      </c>
      <c r="CL334" s="54">
        <v>0</v>
      </c>
      <c r="CM334" s="54">
        <v>0</v>
      </c>
      <c r="CN334" s="54">
        <v>0</v>
      </c>
      <c r="CO334" s="54">
        <v>0</v>
      </c>
    </row>
    <row r="335" spans="1:93">
      <c r="A335" s="3" t="str">
        <f t="shared" si="391"/>
        <v>FJSM020Perjeta</v>
      </c>
      <c r="B335" s="3" t="s">
        <v>548</v>
      </c>
      <c r="C335" s="3" t="s">
        <v>549</v>
      </c>
      <c r="D335" s="3" t="s">
        <v>7</v>
      </c>
      <c r="E335" s="3" t="s">
        <v>113</v>
      </c>
      <c r="F335" s="3" t="s">
        <v>118</v>
      </c>
      <c r="G335" s="3" t="s">
        <v>119</v>
      </c>
      <c r="H335" s="3" t="s">
        <v>118</v>
      </c>
      <c r="I335" s="3" t="s">
        <v>119</v>
      </c>
      <c r="J335" s="3" t="s">
        <v>562</v>
      </c>
      <c r="K335" s="3" t="s">
        <v>541</v>
      </c>
      <c r="L335" s="3"/>
      <c r="M335" s="3" t="s">
        <v>543</v>
      </c>
      <c r="N335" s="3" t="s">
        <v>16</v>
      </c>
      <c r="O335" s="3" t="s">
        <v>16</v>
      </c>
      <c r="P335" s="3">
        <v>3985.87</v>
      </c>
      <c r="Q335" s="54">
        <v>1.4443673113739381</v>
      </c>
      <c r="R335" s="54">
        <v>1.2200787636295767</v>
      </c>
      <c r="S335" s="54">
        <v>1.8518243982434339</v>
      </c>
      <c r="T335" s="54">
        <v>1.1190035766366033</v>
      </c>
      <c r="U335" s="54">
        <v>1.3581686928535235</v>
      </c>
      <c r="V335" s="54">
        <v>1.5587118138638592</v>
      </c>
      <c r="W335" s="54">
        <v>4.5162704732469487</v>
      </c>
      <c r="X335" s="54">
        <v>4.0358840833539862</v>
      </c>
      <c r="Y335" s="54">
        <v>8.5521545566009358</v>
      </c>
      <c r="Z335" s="54">
        <v>0</v>
      </c>
      <c r="AA335" s="54">
        <v>0</v>
      </c>
      <c r="AB335" s="54">
        <v>0</v>
      </c>
      <c r="AC335" s="54">
        <v>0</v>
      </c>
      <c r="AD335" s="54">
        <v>0</v>
      </c>
      <c r="AE335" s="54">
        <v>0</v>
      </c>
      <c r="AF335" s="54">
        <f t="shared" si="392"/>
        <v>0</v>
      </c>
      <c r="AG335" s="54">
        <f t="shared" si="393"/>
        <v>0</v>
      </c>
      <c r="AH335" s="54">
        <f t="shared" si="394"/>
        <v>0</v>
      </c>
      <c r="AI335" s="54">
        <v>5757.0603353860379</v>
      </c>
      <c r="AJ335" s="54">
        <v>4863.0753415882209</v>
      </c>
      <c r="AK335" s="54">
        <v>7381.1313142265553</v>
      </c>
      <c r="AL335" s="54">
        <v>4460.2027860085382</v>
      </c>
      <c r="AM335" s="54">
        <v>5413.4838477840731</v>
      </c>
      <c r="AN335" s="54">
        <v>6212.8226575255394</v>
      </c>
      <c r="AO335" s="54">
        <v>18001.266991200813</v>
      </c>
      <c r="AP335" s="54">
        <v>16086.509291318151</v>
      </c>
      <c r="AQ335" s="54">
        <v>34087.776282518964</v>
      </c>
      <c r="AR335" s="54">
        <f t="shared" si="395"/>
        <v>0</v>
      </c>
      <c r="AS335" s="54">
        <f t="shared" si="396"/>
        <v>0</v>
      </c>
      <c r="AT335" s="54">
        <f t="shared" si="397"/>
        <v>0</v>
      </c>
      <c r="AU335" s="54">
        <f t="shared" si="398"/>
        <v>0</v>
      </c>
      <c r="AV335" s="54">
        <f t="shared" si="399"/>
        <v>0</v>
      </c>
      <c r="AW335" s="54">
        <f t="shared" si="400"/>
        <v>0</v>
      </c>
      <c r="AX335" s="54">
        <f t="shared" si="401"/>
        <v>0</v>
      </c>
      <c r="AY335" s="54">
        <f t="shared" si="402"/>
        <v>0</v>
      </c>
      <c r="AZ335" s="54">
        <f t="shared" si="403"/>
        <v>0</v>
      </c>
      <c r="BA335" s="54">
        <f t="shared" si="386"/>
        <v>1.1190035766366033</v>
      </c>
      <c r="BB335" s="54">
        <f t="shared" si="387"/>
        <v>0</v>
      </c>
      <c r="BC335" s="54"/>
      <c r="BD335" s="54"/>
      <c r="BE335" s="54">
        <f t="shared" si="404"/>
        <v>0</v>
      </c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>
        <f t="shared" si="406"/>
        <v>12954.077499999999</v>
      </c>
      <c r="BW335" s="54">
        <f t="shared" si="407"/>
        <v>19929.349999999999</v>
      </c>
      <c r="BX335" s="54">
        <f t="shared" si="408"/>
        <v>0</v>
      </c>
      <c r="BY335" s="54">
        <f t="shared" si="409"/>
        <v>5</v>
      </c>
      <c r="BZ335" s="54">
        <f t="shared" si="410"/>
        <v>0</v>
      </c>
      <c r="CA335" s="54">
        <v>0</v>
      </c>
      <c r="CB335" s="54">
        <f t="shared" si="411"/>
        <v>9</v>
      </c>
      <c r="CC335" s="54">
        <f t="shared" si="412"/>
        <v>3.25</v>
      </c>
      <c r="CD335" s="54">
        <v>0</v>
      </c>
      <c r="CE335" s="54">
        <v>7</v>
      </c>
      <c r="CF335" s="54">
        <v>9</v>
      </c>
      <c r="CG335" s="54">
        <v>3</v>
      </c>
      <c r="CH335" s="54">
        <v>8</v>
      </c>
      <c r="CI335" s="54">
        <v>7</v>
      </c>
      <c r="CJ335" s="54">
        <v>5</v>
      </c>
      <c r="CK335" s="54">
        <v>0</v>
      </c>
      <c r="CL335" s="54">
        <v>0</v>
      </c>
      <c r="CM335" s="54">
        <v>0</v>
      </c>
      <c r="CN335" s="54">
        <v>0</v>
      </c>
      <c r="CO335" s="54">
        <v>0</v>
      </c>
    </row>
    <row r="336" spans="1:93">
      <c r="A336" s="3" t="str">
        <f t="shared" si="391"/>
        <v>FJSM020Phesgo 10ml</v>
      </c>
      <c r="B336" s="3" t="s">
        <v>548</v>
      </c>
      <c r="C336" s="3" t="s">
        <v>549</v>
      </c>
      <c r="D336" s="3" t="s">
        <v>7</v>
      </c>
      <c r="E336" s="3" t="s">
        <v>113</v>
      </c>
      <c r="F336" s="3" t="s">
        <v>118</v>
      </c>
      <c r="G336" s="3" t="s">
        <v>119</v>
      </c>
      <c r="H336" s="3" t="s">
        <v>118</v>
      </c>
      <c r="I336" s="3" t="s">
        <v>119</v>
      </c>
      <c r="J336" s="3" t="s">
        <v>562</v>
      </c>
      <c r="K336" s="3" t="s">
        <v>541</v>
      </c>
      <c r="L336" s="3"/>
      <c r="M336" s="3" t="s">
        <v>543</v>
      </c>
      <c r="N336" s="3" t="s">
        <v>17</v>
      </c>
      <c r="O336" s="3" t="s">
        <v>18</v>
      </c>
      <c r="P336" s="3">
        <v>6232.07</v>
      </c>
      <c r="Q336" s="54">
        <v>0.72544025772335685</v>
      </c>
      <c r="R336" s="54">
        <v>0.67064007402355874</v>
      </c>
      <c r="S336" s="54">
        <v>0.99419659582450137</v>
      </c>
      <c r="T336" s="54">
        <v>0.87117534002345931</v>
      </c>
      <c r="U336" s="54">
        <v>0.799328804724594</v>
      </c>
      <c r="V336" s="54">
        <v>1.0413340537237226</v>
      </c>
      <c r="W336" s="54">
        <v>2.3902769275714171</v>
      </c>
      <c r="X336" s="54">
        <v>2.7118381984717761</v>
      </c>
      <c r="Y336" s="54">
        <v>5.1021151260431932</v>
      </c>
      <c r="Z336" s="54">
        <v>0</v>
      </c>
      <c r="AA336" s="54">
        <v>0</v>
      </c>
      <c r="AB336" s="54">
        <v>0</v>
      </c>
      <c r="AC336" s="54">
        <v>0</v>
      </c>
      <c r="AD336" s="54">
        <v>0</v>
      </c>
      <c r="AE336" s="54">
        <v>0</v>
      </c>
      <c r="AF336" s="54">
        <f t="shared" si="392"/>
        <v>0</v>
      </c>
      <c r="AG336" s="54">
        <f t="shared" si="393"/>
        <v>0</v>
      </c>
      <c r="AH336" s="54">
        <f t="shared" si="394"/>
        <v>0</v>
      </c>
      <c r="AI336" s="54">
        <v>4520.9944669500001</v>
      </c>
      <c r="AJ336" s="54">
        <v>4179.4758861199998</v>
      </c>
      <c r="AK336" s="54">
        <v>6195.9027789399997</v>
      </c>
      <c r="AL336" s="54">
        <v>5429.2257012999999</v>
      </c>
      <c r="AM336" s="54">
        <v>4981.4730640600001</v>
      </c>
      <c r="AN336" s="54">
        <v>6489.6667161899995</v>
      </c>
      <c r="AO336" s="54">
        <v>14896.373132009998</v>
      </c>
      <c r="AP336" s="54">
        <v>16900.365481550001</v>
      </c>
      <c r="AQ336" s="54">
        <v>31796.738613559999</v>
      </c>
      <c r="AR336" s="54">
        <f t="shared" si="395"/>
        <v>0</v>
      </c>
      <c r="AS336" s="54">
        <f t="shared" si="396"/>
        <v>0</v>
      </c>
      <c r="AT336" s="54">
        <f t="shared" si="397"/>
        <v>0</v>
      </c>
      <c r="AU336" s="54">
        <f t="shared" si="398"/>
        <v>0</v>
      </c>
      <c r="AV336" s="54">
        <f t="shared" si="399"/>
        <v>0</v>
      </c>
      <c r="AW336" s="54">
        <f t="shared" si="400"/>
        <v>0</v>
      </c>
      <c r="AX336" s="54">
        <f t="shared" si="401"/>
        <v>0</v>
      </c>
      <c r="AY336" s="54">
        <f t="shared" si="402"/>
        <v>0</v>
      </c>
      <c r="AZ336" s="54">
        <f t="shared" si="403"/>
        <v>0</v>
      </c>
      <c r="BA336" s="54">
        <f t="shared" si="386"/>
        <v>0.87117534002345931</v>
      </c>
      <c r="BB336" s="54">
        <f t="shared" si="387"/>
        <v>0</v>
      </c>
      <c r="BC336" s="54">
        <f>SUM(CJ336:CL336)</f>
        <v>0</v>
      </c>
      <c r="BD336" s="54">
        <f>SUM(CM336:CO336)</f>
        <v>0</v>
      </c>
      <c r="BE336" s="54">
        <f t="shared" si="404"/>
        <v>0</v>
      </c>
      <c r="BF336" s="54">
        <f t="shared" ref="BF336:BK336" si="421">Z336</f>
        <v>0</v>
      </c>
      <c r="BG336" s="54">
        <f t="shared" si="421"/>
        <v>0</v>
      </c>
      <c r="BH336" s="54">
        <f t="shared" si="421"/>
        <v>0</v>
      </c>
      <c r="BI336" s="54">
        <f t="shared" si="421"/>
        <v>0</v>
      </c>
      <c r="BJ336" s="54">
        <f t="shared" si="421"/>
        <v>0</v>
      </c>
      <c r="BK336" s="54">
        <f t="shared" si="421"/>
        <v>0</v>
      </c>
      <c r="BL336" s="54">
        <v>0</v>
      </c>
      <c r="BM336" s="54">
        <v>0</v>
      </c>
      <c r="BN336" s="54">
        <f t="shared" ref="BN336:BN337" si="422">AVERAGE(BP336:BR336)</f>
        <v>0</v>
      </c>
      <c r="BO336" s="54">
        <f t="shared" ref="BO336:BO337" si="423">SUM(BS336:BU336)/1</f>
        <v>0</v>
      </c>
      <c r="BP336" s="54">
        <v>0</v>
      </c>
      <c r="BQ336" s="54">
        <v>0</v>
      </c>
      <c r="BR336" s="54">
        <v>0</v>
      </c>
      <c r="BS336" s="54">
        <v>0</v>
      </c>
      <c r="BT336" s="54">
        <v>0</v>
      </c>
      <c r="BU336" s="54">
        <v>0</v>
      </c>
      <c r="BV336" s="54">
        <f t="shared" si="406"/>
        <v>0</v>
      </c>
      <c r="BW336" s="54">
        <f t="shared" si="407"/>
        <v>0</v>
      </c>
      <c r="BX336" s="54">
        <f t="shared" si="408"/>
        <v>0</v>
      </c>
      <c r="BY336" s="54">
        <f t="shared" si="409"/>
        <v>0</v>
      </c>
      <c r="BZ336" s="54">
        <f t="shared" si="410"/>
        <v>0</v>
      </c>
      <c r="CA336" s="54">
        <v>10.666666666666666</v>
      </c>
      <c r="CB336" s="54">
        <f t="shared" si="411"/>
        <v>0</v>
      </c>
      <c r="CC336" s="54">
        <f t="shared" si="412"/>
        <v>0</v>
      </c>
      <c r="CD336" s="54">
        <v>0</v>
      </c>
      <c r="CE336" s="54">
        <v>0</v>
      </c>
      <c r="CF336" s="54">
        <v>0</v>
      </c>
      <c r="CG336" s="54">
        <v>0</v>
      </c>
      <c r="CH336" s="54">
        <v>0</v>
      </c>
      <c r="CI336" s="54">
        <v>0</v>
      </c>
      <c r="CJ336" s="54">
        <v>0</v>
      </c>
      <c r="CK336" s="54">
        <v>0</v>
      </c>
      <c r="CL336" s="54">
        <v>0</v>
      </c>
      <c r="CM336" s="54">
        <v>0</v>
      </c>
      <c r="CN336" s="54">
        <v>0</v>
      </c>
      <c r="CO336" s="54">
        <v>0</v>
      </c>
    </row>
    <row r="337" spans="1:93">
      <c r="A337" s="3" t="str">
        <f t="shared" si="391"/>
        <v>FJSM020Phesgo 15ml</v>
      </c>
      <c r="B337" s="3" t="s">
        <v>548</v>
      </c>
      <c r="C337" s="3" t="s">
        <v>549</v>
      </c>
      <c r="D337" s="3" t="s">
        <v>7</v>
      </c>
      <c r="E337" s="3" t="s">
        <v>113</v>
      </c>
      <c r="F337" s="3" t="s">
        <v>118</v>
      </c>
      <c r="G337" s="3" t="s">
        <v>119</v>
      </c>
      <c r="H337" s="3" t="s">
        <v>118</v>
      </c>
      <c r="I337" s="3" t="s">
        <v>119</v>
      </c>
      <c r="J337" s="3" t="s">
        <v>562</v>
      </c>
      <c r="K337" s="3" t="s">
        <v>541</v>
      </c>
      <c r="L337" s="3"/>
      <c r="M337" s="3" t="s">
        <v>543</v>
      </c>
      <c r="N337" s="3" t="s">
        <v>17</v>
      </c>
      <c r="O337" s="3" t="s">
        <v>19</v>
      </c>
      <c r="P337" s="3">
        <v>8489.27</v>
      </c>
      <c r="Q337" s="54">
        <v>1.1779575864591419E-6</v>
      </c>
      <c r="R337" s="54">
        <v>1.1779575864591419E-6</v>
      </c>
      <c r="S337" s="54">
        <v>1.1779575864591419E-6</v>
      </c>
      <c r="T337" s="54">
        <v>1.1779575864591419E-6</v>
      </c>
      <c r="U337" s="54">
        <v>1.1779575864591419E-6</v>
      </c>
      <c r="V337" s="54">
        <v>1.1779575864591419E-6</v>
      </c>
      <c r="W337" s="54">
        <v>3.5338727593774257E-6</v>
      </c>
      <c r="X337" s="54">
        <v>3.5338727593774257E-6</v>
      </c>
      <c r="Y337" s="54">
        <v>7.0677455187548515E-6</v>
      </c>
      <c r="Z337" s="54">
        <v>0</v>
      </c>
      <c r="AA337" s="54">
        <v>0</v>
      </c>
      <c r="AB337" s="54">
        <v>0</v>
      </c>
      <c r="AC337" s="54">
        <v>0</v>
      </c>
      <c r="AD337" s="54">
        <v>0</v>
      </c>
      <c r="AE337" s="54">
        <v>0</v>
      </c>
      <c r="AF337" s="54">
        <f t="shared" si="392"/>
        <v>0</v>
      </c>
      <c r="AG337" s="54">
        <f t="shared" si="393"/>
        <v>0</v>
      </c>
      <c r="AH337" s="54">
        <f t="shared" si="394"/>
        <v>0</v>
      </c>
      <c r="AI337" s="54">
        <v>0.01</v>
      </c>
      <c r="AJ337" s="54">
        <v>0.01</v>
      </c>
      <c r="AK337" s="54">
        <v>0.01</v>
      </c>
      <c r="AL337" s="54">
        <v>0.01</v>
      </c>
      <c r="AM337" s="54">
        <v>0.01</v>
      </c>
      <c r="AN337" s="54">
        <v>0.01</v>
      </c>
      <c r="AO337" s="54">
        <v>0.03</v>
      </c>
      <c r="AP337" s="54">
        <v>0.03</v>
      </c>
      <c r="AQ337" s="54">
        <v>0.06</v>
      </c>
      <c r="AR337" s="54">
        <f t="shared" si="395"/>
        <v>0</v>
      </c>
      <c r="AS337" s="54">
        <f t="shared" si="396"/>
        <v>0</v>
      </c>
      <c r="AT337" s="54">
        <f t="shared" si="397"/>
        <v>0</v>
      </c>
      <c r="AU337" s="54">
        <f t="shared" si="398"/>
        <v>0</v>
      </c>
      <c r="AV337" s="54">
        <f t="shared" si="399"/>
        <v>0</v>
      </c>
      <c r="AW337" s="54">
        <f t="shared" si="400"/>
        <v>0</v>
      </c>
      <c r="AX337" s="54">
        <f t="shared" si="401"/>
        <v>0</v>
      </c>
      <c r="AY337" s="54">
        <f t="shared" si="402"/>
        <v>0</v>
      </c>
      <c r="AZ337" s="54">
        <f t="shared" si="403"/>
        <v>0</v>
      </c>
      <c r="BA337" s="54">
        <f t="shared" si="386"/>
        <v>1.1779575864591419E-6</v>
      </c>
      <c r="BB337" s="54">
        <f t="shared" si="387"/>
        <v>0</v>
      </c>
      <c r="BC337" s="54">
        <f>SUM(CJ337:CL337)*2</f>
        <v>0</v>
      </c>
      <c r="BD337" s="54">
        <f>SUM(CM337:CO337)*2</f>
        <v>0</v>
      </c>
      <c r="BE337" s="54">
        <f t="shared" si="404"/>
        <v>0</v>
      </c>
      <c r="BF337" s="54">
        <f t="shared" ref="BF337:BK337" si="424">Z337*2</f>
        <v>0</v>
      </c>
      <c r="BG337" s="54">
        <f t="shared" si="424"/>
        <v>0</v>
      </c>
      <c r="BH337" s="54">
        <f t="shared" si="424"/>
        <v>0</v>
      </c>
      <c r="BI337" s="54">
        <f t="shared" si="424"/>
        <v>0</v>
      </c>
      <c r="BJ337" s="54">
        <f t="shared" si="424"/>
        <v>0</v>
      </c>
      <c r="BK337" s="54">
        <f t="shared" si="424"/>
        <v>0</v>
      </c>
      <c r="BL337" s="54">
        <v>0</v>
      </c>
      <c r="BM337" s="54">
        <v>0</v>
      </c>
      <c r="BN337" s="54">
        <f t="shared" si="422"/>
        <v>0</v>
      </c>
      <c r="BO337" s="54">
        <f t="shared" si="423"/>
        <v>0</v>
      </c>
      <c r="BP337" s="54">
        <v>0</v>
      </c>
      <c r="BQ337" s="54">
        <v>0</v>
      </c>
      <c r="BR337" s="54">
        <v>0</v>
      </c>
      <c r="BS337" s="54">
        <v>0</v>
      </c>
      <c r="BT337" s="54">
        <v>0</v>
      </c>
      <c r="BU337" s="54">
        <v>0</v>
      </c>
      <c r="BV337" s="54">
        <f t="shared" si="406"/>
        <v>0</v>
      </c>
      <c r="BW337" s="54">
        <f t="shared" si="407"/>
        <v>0</v>
      </c>
      <c r="BX337" s="54">
        <f t="shared" si="408"/>
        <v>0</v>
      </c>
      <c r="BY337" s="54">
        <f t="shared" si="409"/>
        <v>0</v>
      </c>
      <c r="BZ337" s="54">
        <f t="shared" si="410"/>
        <v>0</v>
      </c>
      <c r="CA337" s="54">
        <v>0</v>
      </c>
      <c r="CB337" s="54">
        <f t="shared" si="411"/>
        <v>0</v>
      </c>
      <c r="CC337" s="54">
        <f t="shared" si="412"/>
        <v>0</v>
      </c>
      <c r="CD337" s="54">
        <v>0</v>
      </c>
      <c r="CE337" s="54">
        <v>0</v>
      </c>
      <c r="CF337" s="54">
        <v>0</v>
      </c>
      <c r="CG337" s="54">
        <v>0</v>
      </c>
      <c r="CH337" s="54">
        <v>0</v>
      </c>
      <c r="CI337" s="54">
        <v>0</v>
      </c>
      <c r="CJ337" s="54">
        <v>0</v>
      </c>
      <c r="CK337" s="54">
        <v>0</v>
      </c>
      <c r="CL337" s="54">
        <v>0</v>
      </c>
      <c r="CM337" s="54">
        <v>0</v>
      </c>
      <c r="CN337" s="54">
        <v>0</v>
      </c>
      <c r="CO337" s="54">
        <v>0</v>
      </c>
    </row>
    <row r="338" spans="1:93">
      <c r="A338" s="3" t="str">
        <f t="shared" si="391"/>
        <v>FJSM021Herceptin IV</v>
      </c>
      <c r="B338" s="3" t="s">
        <v>548</v>
      </c>
      <c r="C338" s="3" t="s">
        <v>549</v>
      </c>
      <c r="D338" s="3" t="s">
        <v>7</v>
      </c>
      <c r="E338" s="3" t="s">
        <v>113</v>
      </c>
      <c r="F338" s="3" t="s">
        <v>120</v>
      </c>
      <c r="G338" s="3" t="s">
        <v>121</v>
      </c>
      <c r="H338" s="3" t="s">
        <v>120</v>
      </c>
      <c r="I338" s="3" t="s">
        <v>121</v>
      </c>
      <c r="J338" s="3" t="s">
        <v>563</v>
      </c>
      <c r="K338" s="3" t="s">
        <v>541</v>
      </c>
      <c r="L338" s="3"/>
      <c r="M338" s="3" t="s">
        <v>543</v>
      </c>
      <c r="N338" s="3" t="s">
        <v>11</v>
      </c>
      <c r="O338" s="3" t="s">
        <v>11</v>
      </c>
      <c r="P338" s="3">
        <v>4535.5</v>
      </c>
      <c r="Q338" s="54">
        <v>0.48311015028121179</v>
      </c>
      <c r="R338" s="54">
        <v>0.34610260156218486</v>
      </c>
      <c r="S338" s="54">
        <v>0.32195400038729288</v>
      </c>
      <c r="T338" s="54">
        <v>0.22734488645248627</v>
      </c>
      <c r="U338" s="54">
        <v>0.20714267587285956</v>
      </c>
      <c r="V338" s="54">
        <v>0.3606144405876987</v>
      </c>
      <c r="W338" s="54">
        <v>1.1511667522306896</v>
      </c>
      <c r="X338" s="54">
        <v>0.79510200291304445</v>
      </c>
      <c r="Y338" s="54">
        <v>1.9462687551437341</v>
      </c>
      <c r="Z338" s="54">
        <v>1</v>
      </c>
      <c r="AA338" s="54">
        <v>1</v>
      </c>
      <c r="AB338" s="54">
        <v>0</v>
      </c>
      <c r="AC338" s="54">
        <v>1</v>
      </c>
      <c r="AD338" s="54">
        <v>0</v>
      </c>
      <c r="AE338" s="54">
        <v>0</v>
      </c>
      <c r="AF338" s="54">
        <f t="shared" si="392"/>
        <v>2</v>
      </c>
      <c r="AG338" s="54">
        <f t="shared" si="393"/>
        <v>1</v>
      </c>
      <c r="AH338" s="54">
        <f t="shared" si="394"/>
        <v>3</v>
      </c>
      <c r="AI338" s="54">
        <v>2191.1460866004363</v>
      </c>
      <c r="AJ338" s="54">
        <v>1569.7483493852894</v>
      </c>
      <c r="AK338" s="54">
        <v>1460.222368756567</v>
      </c>
      <c r="AL338" s="54">
        <v>1031.1227325052514</v>
      </c>
      <c r="AM338" s="54">
        <v>939.49560642135452</v>
      </c>
      <c r="AN338" s="54">
        <v>1635.5667952855076</v>
      </c>
      <c r="AO338" s="54">
        <v>5221.1168047422925</v>
      </c>
      <c r="AP338" s="54">
        <v>3606.1851342121136</v>
      </c>
      <c r="AQ338" s="54">
        <v>8827.3019389544061</v>
      </c>
      <c r="AR338" s="54">
        <f t="shared" si="395"/>
        <v>4535.5</v>
      </c>
      <c r="AS338" s="54">
        <f t="shared" si="396"/>
        <v>4535.5</v>
      </c>
      <c r="AT338" s="54">
        <f t="shared" si="397"/>
        <v>0</v>
      </c>
      <c r="AU338" s="54">
        <f t="shared" si="398"/>
        <v>4535.5</v>
      </c>
      <c r="AV338" s="54">
        <f t="shared" si="399"/>
        <v>0</v>
      </c>
      <c r="AW338" s="54">
        <f t="shared" si="400"/>
        <v>0</v>
      </c>
      <c r="AX338" s="54">
        <f t="shared" si="401"/>
        <v>9071</v>
      </c>
      <c r="AY338" s="54">
        <f t="shared" si="402"/>
        <v>4535.5</v>
      </c>
      <c r="AZ338" s="54">
        <f t="shared" si="403"/>
        <v>13606.5</v>
      </c>
      <c r="BA338" s="54">
        <f t="shared" si="386"/>
        <v>0.22734488645248627</v>
      </c>
      <c r="BB338" s="54">
        <f t="shared" si="387"/>
        <v>1</v>
      </c>
      <c r="BC338" s="54"/>
      <c r="BD338" s="54"/>
      <c r="BE338" s="54">
        <f t="shared" si="404"/>
        <v>0</v>
      </c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>
        <f t="shared" si="406"/>
        <v>3779.5833333333335</v>
      </c>
      <c r="BW338" s="54">
        <f t="shared" si="407"/>
        <v>18142</v>
      </c>
      <c r="BX338" s="54">
        <f t="shared" si="408"/>
        <v>9071</v>
      </c>
      <c r="BY338" s="54">
        <f t="shared" si="409"/>
        <v>4</v>
      </c>
      <c r="BZ338" s="54">
        <f t="shared" si="410"/>
        <v>2</v>
      </c>
      <c r="CA338" s="54">
        <v>0</v>
      </c>
      <c r="CB338" s="54">
        <f t="shared" si="411"/>
        <v>2</v>
      </c>
      <c r="CC338" s="54">
        <f t="shared" si="412"/>
        <v>0.83333333333333337</v>
      </c>
      <c r="CD338" s="54">
        <v>2</v>
      </c>
      <c r="CE338" s="54">
        <v>0</v>
      </c>
      <c r="CF338" s="54">
        <v>0</v>
      </c>
      <c r="CG338" s="54">
        <v>0</v>
      </c>
      <c r="CH338" s="54">
        <v>2</v>
      </c>
      <c r="CI338" s="54">
        <v>0</v>
      </c>
      <c r="CJ338" s="54">
        <v>1</v>
      </c>
      <c r="CK338" s="54">
        <v>1</v>
      </c>
      <c r="CL338" s="54">
        <v>2</v>
      </c>
      <c r="CM338" s="54">
        <v>0</v>
      </c>
      <c r="CN338" s="54">
        <v>2</v>
      </c>
      <c r="CO338" s="54">
        <v>0</v>
      </c>
    </row>
    <row r="339" spans="1:93">
      <c r="A339" s="3" t="str">
        <f t="shared" si="391"/>
        <v>FJSM021Herceptin SC</v>
      </c>
      <c r="B339" s="3" t="s">
        <v>548</v>
      </c>
      <c r="C339" s="3" t="s">
        <v>549</v>
      </c>
      <c r="D339" s="3" t="s">
        <v>7</v>
      </c>
      <c r="E339" s="3" t="s">
        <v>113</v>
      </c>
      <c r="F339" s="3" t="s">
        <v>120</v>
      </c>
      <c r="G339" s="3" t="s">
        <v>121</v>
      </c>
      <c r="H339" s="3" t="s">
        <v>120</v>
      </c>
      <c r="I339" s="3" t="s">
        <v>121</v>
      </c>
      <c r="J339" s="3" t="s">
        <v>563</v>
      </c>
      <c r="K339" s="3" t="s">
        <v>541</v>
      </c>
      <c r="L339" s="3"/>
      <c r="M339" s="3" t="s">
        <v>543</v>
      </c>
      <c r="N339" s="3" t="s">
        <v>12</v>
      </c>
      <c r="O339" s="3" t="s">
        <v>12</v>
      </c>
      <c r="P339" s="3">
        <v>3444.49</v>
      </c>
      <c r="Q339" s="54">
        <v>1.2869445629604544E-7</v>
      </c>
      <c r="R339" s="54">
        <v>1.1923834167284972E-7</v>
      </c>
      <c r="S339" s="54">
        <v>1.8086442832285226E-7</v>
      </c>
      <c r="T339" s="54">
        <v>1.8512626147397511E-7</v>
      </c>
      <c r="U339" s="54">
        <v>1.6668434004097236E-7</v>
      </c>
      <c r="V339" s="54">
        <v>2.193921721933052E-7</v>
      </c>
      <c r="W339" s="54">
        <v>4.2879722629174739E-7</v>
      </c>
      <c r="X339" s="54">
        <v>5.7120277370825267E-7</v>
      </c>
      <c r="Y339" s="54">
        <v>1.0000000000000002E-6</v>
      </c>
      <c r="Z339" s="54">
        <v>0</v>
      </c>
      <c r="AA339" s="54">
        <v>0</v>
      </c>
      <c r="AB339" s="54">
        <v>0</v>
      </c>
      <c r="AC339" s="54">
        <v>0</v>
      </c>
      <c r="AD339" s="54">
        <v>0</v>
      </c>
      <c r="AE339" s="54">
        <v>0</v>
      </c>
      <c r="AF339" s="54">
        <f t="shared" si="392"/>
        <v>0</v>
      </c>
      <c r="AG339" s="54">
        <f t="shared" si="393"/>
        <v>0</v>
      </c>
      <c r="AH339" s="54">
        <f t="shared" si="394"/>
        <v>0</v>
      </c>
      <c r="AI339" s="54">
        <v>4.4328676776716558E-4</v>
      </c>
      <c r="AJ339" s="54">
        <v>4.1071527550871412E-4</v>
      </c>
      <c r="AK339" s="54">
        <v>6.2298571471378138E-4</v>
      </c>
      <c r="AL339" s="54">
        <v>6.3766555638449256E-4</v>
      </c>
      <c r="AM339" s="54">
        <v>5.7414254242772885E-4</v>
      </c>
      <c r="AN339" s="54">
        <v>7.5569414319811776E-4</v>
      </c>
      <c r="AO339" s="54">
        <v>1.476987757989661E-3</v>
      </c>
      <c r="AP339" s="54">
        <v>1.9675022420103392E-3</v>
      </c>
      <c r="AQ339" s="54">
        <v>3.4444900000000001E-3</v>
      </c>
      <c r="AR339" s="54">
        <f t="shared" si="395"/>
        <v>0</v>
      </c>
      <c r="AS339" s="54">
        <f t="shared" si="396"/>
        <v>0</v>
      </c>
      <c r="AT339" s="54">
        <f t="shared" si="397"/>
        <v>0</v>
      </c>
      <c r="AU339" s="54">
        <f t="shared" si="398"/>
        <v>0</v>
      </c>
      <c r="AV339" s="54">
        <f t="shared" si="399"/>
        <v>0</v>
      </c>
      <c r="AW339" s="54">
        <f t="shared" si="400"/>
        <v>0</v>
      </c>
      <c r="AX339" s="54">
        <f t="shared" si="401"/>
        <v>0</v>
      </c>
      <c r="AY339" s="54">
        <f t="shared" si="402"/>
        <v>0</v>
      </c>
      <c r="AZ339" s="54">
        <f t="shared" si="403"/>
        <v>0</v>
      </c>
      <c r="BA339" s="54">
        <f t="shared" si="386"/>
        <v>1.8512626147397511E-7</v>
      </c>
      <c r="BB339" s="54">
        <f t="shared" si="387"/>
        <v>0</v>
      </c>
      <c r="BC339" s="54"/>
      <c r="BD339" s="54"/>
      <c r="BE339" s="54">
        <f t="shared" si="404"/>
        <v>0</v>
      </c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>
        <f t="shared" si="406"/>
        <v>0</v>
      </c>
      <c r="BW339" s="54">
        <f t="shared" si="407"/>
        <v>0</v>
      </c>
      <c r="BX339" s="54">
        <f t="shared" si="408"/>
        <v>0</v>
      </c>
      <c r="BY339" s="54">
        <f t="shared" si="409"/>
        <v>0</v>
      </c>
      <c r="BZ339" s="54">
        <f t="shared" si="410"/>
        <v>0</v>
      </c>
      <c r="CA339" s="54">
        <v>0</v>
      </c>
      <c r="CB339" s="54">
        <f t="shared" si="411"/>
        <v>0</v>
      </c>
      <c r="CC339" s="54">
        <f t="shared" si="412"/>
        <v>0</v>
      </c>
      <c r="CD339" s="54">
        <v>0</v>
      </c>
      <c r="CE339" s="54">
        <v>0</v>
      </c>
      <c r="CF339" s="54">
        <v>0</v>
      </c>
      <c r="CG339" s="54">
        <v>0</v>
      </c>
      <c r="CH339" s="54">
        <v>0</v>
      </c>
      <c r="CI339" s="54">
        <v>0</v>
      </c>
      <c r="CJ339" s="54">
        <v>0</v>
      </c>
      <c r="CK339" s="54">
        <v>0</v>
      </c>
      <c r="CL339" s="54">
        <v>0</v>
      </c>
      <c r="CM339" s="54">
        <v>0</v>
      </c>
      <c r="CN339" s="54">
        <v>0</v>
      </c>
      <c r="CO339" s="54">
        <v>0</v>
      </c>
    </row>
    <row r="340" spans="1:93">
      <c r="A340" s="3" t="str">
        <f t="shared" si="391"/>
        <v>FJSM021Itovebi 3mg</v>
      </c>
      <c r="B340" s="3" t="s">
        <v>548</v>
      </c>
      <c r="C340" s="3" t="s">
        <v>549</v>
      </c>
      <c r="D340" s="3" t="s">
        <v>7</v>
      </c>
      <c r="E340" s="3" t="s">
        <v>113</v>
      </c>
      <c r="F340" s="3" t="s">
        <v>120</v>
      </c>
      <c r="G340" s="3" t="s">
        <v>121</v>
      </c>
      <c r="H340" s="3" t="s">
        <v>120</v>
      </c>
      <c r="I340" s="3" t="s">
        <v>121</v>
      </c>
      <c r="J340" s="3" t="s">
        <v>563</v>
      </c>
      <c r="K340" s="3" t="s">
        <v>541</v>
      </c>
      <c r="L340" s="3"/>
      <c r="M340" s="3" t="s">
        <v>543</v>
      </c>
      <c r="N340" s="3" t="s">
        <v>13</v>
      </c>
      <c r="O340" s="3" t="s">
        <v>14</v>
      </c>
      <c r="P340" s="3">
        <v>3566.02</v>
      </c>
      <c r="Q340" s="54">
        <v>7.5423782997919166E-8</v>
      </c>
      <c r="R340" s="54">
        <v>8.6118364644595899E-8</v>
      </c>
      <c r="S340" s="54">
        <v>1.7430625086372233E-7</v>
      </c>
      <c r="T340" s="54">
        <v>1.7644957539816278E-7</v>
      </c>
      <c r="U340" s="54">
        <v>2.1451535630448561E-7</v>
      </c>
      <c r="V340" s="54">
        <v>2.7318666979111423E-7</v>
      </c>
      <c r="W340" s="54">
        <v>3.3584839850623739E-7</v>
      </c>
      <c r="X340" s="54">
        <v>6.6415160149376262E-7</v>
      </c>
      <c r="Y340" s="54">
        <v>9.9999999999999995E-7</v>
      </c>
      <c r="Z340" s="54">
        <v>0</v>
      </c>
      <c r="AA340" s="54">
        <v>0</v>
      </c>
      <c r="AB340" s="54">
        <v>0</v>
      </c>
      <c r="AC340" s="54">
        <v>0</v>
      </c>
      <c r="AD340" s="54">
        <v>0</v>
      </c>
      <c r="AE340" s="54">
        <v>0</v>
      </c>
      <c r="AF340" s="54">
        <f t="shared" si="392"/>
        <v>0</v>
      </c>
      <c r="AG340" s="54">
        <f t="shared" si="393"/>
        <v>0</v>
      </c>
      <c r="AH340" s="54">
        <f t="shared" si="394"/>
        <v>0</v>
      </c>
      <c r="AI340" s="54">
        <v>2.6896271864623972E-4</v>
      </c>
      <c r="AJ340" s="54">
        <v>3.0709981068992184E-4</v>
      </c>
      <c r="AK340" s="54">
        <v>6.2157957670505104E-4</v>
      </c>
      <c r="AL340" s="54">
        <v>6.2922271486135634E-4</v>
      </c>
      <c r="AM340" s="54">
        <v>7.6496605088892172E-4</v>
      </c>
      <c r="AN340" s="54">
        <v>9.74189128208509E-4</v>
      </c>
      <c r="AO340" s="54">
        <v>1.1976421060412126E-3</v>
      </c>
      <c r="AP340" s="54">
        <v>2.3683778939587868E-3</v>
      </c>
      <c r="AQ340" s="54">
        <v>3.5660199999999996E-3</v>
      </c>
      <c r="AR340" s="54">
        <f t="shared" si="395"/>
        <v>0</v>
      </c>
      <c r="AS340" s="54">
        <f t="shared" si="396"/>
        <v>0</v>
      </c>
      <c r="AT340" s="54">
        <f t="shared" si="397"/>
        <v>0</v>
      </c>
      <c r="AU340" s="54">
        <f t="shared" si="398"/>
        <v>0</v>
      </c>
      <c r="AV340" s="54">
        <f t="shared" si="399"/>
        <v>0</v>
      </c>
      <c r="AW340" s="54">
        <f t="shared" si="400"/>
        <v>0</v>
      </c>
      <c r="AX340" s="54">
        <f t="shared" si="401"/>
        <v>0</v>
      </c>
      <c r="AY340" s="54">
        <f t="shared" si="402"/>
        <v>0</v>
      </c>
      <c r="AZ340" s="54">
        <f t="shared" si="403"/>
        <v>0</v>
      </c>
      <c r="BA340" s="54">
        <f t="shared" si="386"/>
        <v>1.7644957539816278E-7</v>
      </c>
      <c r="BB340" s="54">
        <f t="shared" si="387"/>
        <v>0</v>
      </c>
      <c r="BC340" s="54"/>
      <c r="BD340" s="54"/>
      <c r="BE340" s="54">
        <f t="shared" si="404"/>
        <v>0</v>
      </c>
      <c r="BF340" s="54"/>
      <c r="BG340" s="54"/>
      <c r="BH340" s="54"/>
      <c r="BI340" s="54"/>
      <c r="BJ340" s="54"/>
      <c r="BK340" s="54"/>
      <c r="BL340" s="54">
        <v>0</v>
      </c>
      <c r="BM340" s="54">
        <v>0</v>
      </c>
      <c r="BN340" s="54">
        <f t="shared" ref="BN340:BN341" si="425">AVERAGE(BP340:BR340)</f>
        <v>0</v>
      </c>
      <c r="BO340" s="54">
        <f t="shared" ref="BO340:BO341" si="426">SUM(BS340:BU340)/1</f>
        <v>0</v>
      </c>
      <c r="BP340" s="54">
        <v>0</v>
      </c>
      <c r="BQ340" s="54">
        <v>0</v>
      </c>
      <c r="BR340" s="54">
        <v>0</v>
      </c>
      <c r="BS340" s="54">
        <v>0</v>
      </c>
      <c r="BT340" s="54">
        <v>0</v>
      </c>
      <c r="BU340" s="54">
        <v>0</v>
      </c>
      <c r="BV340" s="54">
        <f t="shared" si="406"/>
        <v>0</v>
      </c>
      <c r="BW340" s="54">
        <f t="shared" si="407"/>
        <v>0</v>
      </c>
      <c r="BX340" s="54">
        <f t="shared" si="408"/>
        <v>0</v>
      </c>
      <c r="BY340" s="54">
        <f t="shared" si="409"/>
        <v>0</v>
      </c>
      <c r="BZ340" s="54">
        <f t="shared" si="410"/>
        <v>0</v>
      </c>
      <c r="CA340" s="54">
        <v>0</v>
      </c>
      <c r="CB340" s="54">
        <f t="shared" si="411"/>
        <v>0</v>
      </c>
      <c r="CC340" s="54">
        <f t="shared" si="412"/>
        <v>0</v>
      </c>
      <c r="CD340" s="54">
        <v>0</v>
      </c>
      <c r="CE340" s="54">
        <v>0</v>
      </c>
      <c r="CF340" s="54">
        <v>0</v>
      </c>
      <c r="CG340" s="54">
        <v>0</v>
      </c>
      <c r="CH340" s="54">
        <v>0</v>
      </c>
      <c r="CI340" s="54">
        <v>0</v>
      </c>
      <c r="CJ340" s="54">
        <v>0</v>
      </c>
      <c r="CK340" s="54">
        <v>0</v>
      </c>
      <c r="CL340" s="54">
        <v>0</v>
      </c>
      <c r="CM340" s="54">
        <v>0</v>
      </c>
      <c r="CN340" s="54">
        <v>0</v>
      </c>
      <c r="CO340" s="54">
        <v>0</v>
      </c>
    </row>
    <row r="341" spans="1:93">
      <c r="A341" s="3" t="str">
        <f t="shared" si="391"/>
        <v>FJSM021Itovebi 9mg</v>
      </c>
      <c r="B341" s="3" t="s">
        <v>548</v>
      </c>
      <c r="C341" s="3" t="s">
        <v>549</v>
      </c>
      <c r="D341" s="3" t="s">
        <v>7</v>
      </c>
      <c r="E341" s="3" t="s">
        <v>113</v>
      </c>
      <c r="F341" s="3" t="s">
        <v>120</v>
      </c>
      <c r="G341" s="3" t="s">
        <v>121</v>
      </c>
      <c r="H341" s="3" t="s">
        <v>120</v>
      </c>
      <c r="I341" s="3" t="s">
        <v>121</v>
      </c>
      <c r="J341" s="3" t="s">
        <v>563</v>
      </c>
      <c r="K341" s="3" t="s">
        <v>541</v>
      </c>
      <c r="L341" s="3"/>
      <c r="M341" s="3" t="s">
        <v>543</v>
      </c>
      <c r="N341" s="3" t="s">
        <v>13</v>
      </c>
      <c r="O341" s="3" t="s">
        <v>15</v>
      </c>
      <c r="P341" s="3">
        <v>10698.05</v>
      </c>
      <c r="Q341" s="54"/>
      <c r="R341" s="54"/>
      <c r="S341" s="54"/>
      <c r="T341" s="54"/>
      <c r="U341" s="54"/>
      <c r="V341" s="54"/>
      <c r="W341" s="54">
        <v>0</v>
      </c>
      <c r="X341" s="54">
        <v>0</v>
      </c>
      <c r="Y341" s="54">
        <v>0</v>
      </c>
      <c r="Z341" s="54">
        <v>0</v>
      </c>
      <c r="AA341" s="54">
        <v>0</v>
      </c>
      <c r="AB341" s="54">
        <v>0</v>
      </c>
      <c r="AC341" s="54">
        <v>0</v>
      </c>
      <c r="AD341" s="54">
        <v>0</v>
      </c>
      <c r="AE341" s="54">
        <v>0</v>
      </c>
      <c r="AF341" s="54">
        <f t="shared" si="392"/>
        <v>0</v>
      </c>
      <c r="AG341" s="54">
        <f t="shared" si="393"/>
        <v>0</v>
      </c>
      <c r="AH341" s="54">
        <f t="shared" si="394"/>
        <v>0</v>
      </c>
      <c r="AI341" s="54"/>
      <c r="AJ341" s="54"/>
      <c r="AK341" s="54"/>
      <c r="AL341" s="54"/>
      <c r="AM341" s="54"/>
      <c r="AN341" s="54"/>
      <c r="AO341" s="54">
        <v>0</v>
      </c>
      <c r="AP341" s="54">
        <v>0</v>
      </c>
      <c r="AQ341" s="54">
        <v>0</v>
      </c>
      <c r="AR341" s="54">
        <f t="shared" si="395"/>
        <v>0</v>
      </c>
      <c r="AS341" s="54">
        <f t="shared" si="396"/>
        <v>0</v>
      </c>
      <c r="AT341" s="54">
        <f t="shared" si="397"/>
        <v>0</v>
      </c>
      <c r="AU341" s="54">
        <f t="shared" si="398"/>
        <v>0</v>
      </c>
      <c r="AV341" s="54">
        <f t="shared" si="399"/>
        <v>0</v>
      </c>
      <c r="AW341" s="54">
        <f t="shared" si="400"/>
        <v>0</v>
      </c>
      <c r="AX341" s="54">
        <f t="shared" si="401"/>
        <v>0</v>
      </c>
      <c r="AY341" s="54">
        <f t="shared" si="402"/>
        <v>0</v>
      </c>
      <c r="AZ341" s="54">
        <f t="shared" si="403"/>
        <v>0</v>
      </c>
      <c r="BA341" s="54">
        <f t="shared" si="386"/>
        <v>0</v>
      </c>
      <c r="BB341" s="54">
        <f t="shared" si="387"/>
        <v>0</v>
      </c>
      <c r="BC341" s="54"/>
      <c r="BD341" s="54"/>
      <c r="BE341" s="54">
        <f t="shared" si="404"/>
        <v>0</v>
      </c>
      <c r="BF341" s="54"/>
      <c r="BG341" s="54"/>
      <c r="BH341" s="54"/>
      <c r="BI341" s="54"/>
      <c r="BJ341" s="54"/>
      <c r="BK341" s="54"/>
      <c r="BL341" s="54">
        <v>0</v>
      </c>
      <c r="BM341" s="54">
        <v>0</v>
      </c>
      <c r="BN341" s="54">
        <f t="shared" si="425"/>
        <v>0</v>
      </c>
      <c r="BO341" s="54">
        <f t="shared" si="426"/>
        <v>0</v>
      </c>
      <c r="BP341" s="54">
        <v>0</v>
      </c>
      <c r="BQ341" s="54">
        <v>0</v>
      </c>
      <c r="BR341" s="54">
        <v>0</v>
      </c>
      <c r="BS341" s="54">
        <v>0</v>
      </c>
      <c r="BT341" s="54">
        <v>0</v>
      </c>
      <c r="BU341" s="54">
        <v>0</v>
      </c>
      <c r="BV341" s="54">
        <f t="shared" si="406"/>
        <v>0</v>
      </c>
      <c r="BW341" s="54">
        <f t="shared" si="407"/>
        <v>0</v>
      </c>
      <c r="BX341" s="54">
        <f t="shared" si="408"/>
        <v>0</v>
      </c>
      <c r="BY341" s="54">
        <f t="shared" si="409"/>
        <v>0</v>
      </c>
      <c r="BZ341" s="54">
        <f t="shared" si="410"/>
        <v>0</v>
      </c>
      <c r="CA341" s="54">
        <v>0</v>
      </c>
      <c r="CB341" s="54">
        <f t="shared" si="411"/>
        <v>0</v>
      </c>
      <c r="CC341" s="54">
        <f t="shared" si="412"/>
        <v>0</v>
      </c>
      <c r="CD341" s="54">
        <v>0</v>
      </c>
      <c r="CE341" s="54">
        <v>0</v>
      </c>
      <c r="CF341" s="54">
        <v>0</v>
      </c>
      <c r="CG341" s="54">
        <v>0</v>
      </c>
      <c r="CH341" s="54">
        <v>0</v>
      </c>
      <c r="CI341" s="54">
        <v>0</v>
      </c>
      <c r="CJ341" s="54">
        <v>0</v>
      </c>
      <c r="CK341" s="54">
        <v>0</v>
      </c>
      <c r="CL341" s="54">
        <v>0</v>
      </c>
      <c r="CM341" s="54">
        <v>0</v>
      </c>
      <c r="CN341" s="54">
        <v>0</v>
      </c>
      <c r="CO341" s="54">
        <v>0</v>
      </c>
    </row>
    <row r="342" spans="1:93">
      <c r="A342" s="3" t="str">
        <f t="shared" si="391"/>
        <v>FJSM021Perjeta</v>
      </c>
      <c r="B342" s="3" t="s">
        <v>548</v>
      </c>
      <c r="C342" s="3" t="s">
        <v>549</v>
      </c>
      <c r="D342" s="3" t="s">
        <v>7</v>
      </c>
      <c r="E342" s="3" t="s">
        <v>113</v>
      </c>
      <c r="F342" s="3" t="s">
        <v>120</v>
      </c>
      <c r="G342" s="3" t="s">
        <v>121</v>
      </c>
      <c r="H342" s="3" t="s">
        <v>120</v>
      </c>
      <c r="I342" s="3" t="s">
        <v>121</v>
      </c>
      <c r="J342" s="3" t="s">
        <v>563</v>
      </c>
      <c r="K342" s="3" t="s">
        <v>541</v>
      </c>
      <c r="L342" s="3"/>
      <c r="M342" s="3" t="s">
        <v>543</v>
      </c>
      <c r="N342" s="3" t="s">
        <v>16</v>
      </c>
      <c r="O342" s="3" t="s">
        <v>16</v>
      </c>
      <c r="P342" s="3">
        <v>3985.87</v>
      </c>
      <c r="Q342" s="54">
        <v>1.6888929003967906E-7</v>
      </c>
      <c r="R342" s="54">
        <v>1.4266332016741506E-7</v>
      </c>
      <c r="S342" s="54">
        <v>2.1653308367937681E-7</v>
      </c>
      <c r="T342" s="54">
        <v>1.3084463911762523E-7</v>
      </c>
      <c r="U342" s="54">
        <v>1.5881012017085546E-7</v>
      </c>
      <c r="V342" s="54">
        <v>1.8225954682504841E-7</v>
      </c>
      <c r="W342" s="54">
        <v>5.2808569388647097E-7</v>
      </c>
      <c r="X342" s="54">
        <v>4.7191430611352909E-7</v>
      </c>
      <c r="Y342" s="54">
        <v>1.0000000000000002E-6</v>
      </c>
      <c r="Z342" s="54">
        <v>0</v>
      </c>
      <c r="AA342" s="54">
        <v>0</v>
      </c>
      <c r="AB342" s="54">
        <v>0</v>
      </c>
      <c r="AC342" s="54">
        <v>0</v>
      </c>
      <c r="AD342" s="54">
        <v>0</v>
      </c>
      <c r="AE342" s="54">
        <v>0</v>
      </c>
      <c r="AF342" s="54">
        <f t="shared" si="392"/>
        <v>0</v>
      </c>
      <c r="AG342" s="54">
        <f t="shared" si="393"/>
        <v>0</v>
      </c>
      <c r="AH342" s="54">
        <f t="shared" si="394"/>
        <v>0</v>
      </c>
      <c r="AI342" s="54">
        <v>6.7317075449045553E-4</v>
      </c>
      <c r="AJ342" s="54">
        <v>5.6863744795569466E-4</v>
      </c>
      <c r="AK342" s="54">
        <v>8.6307272224511765E-4</v>
      </c>
      <c r="AL342" s="54">
        <v>5.2152972171976887E-4</v>
      </c>
      <c r="AM342" s="54">
        <v>6.3299649368540769E-4</v>
      </c>
      <c r="AN342" s="54">
        <v>7.2646285990355568E-4</v>
      </c>
      <c r="AO342" s="54">
        <v>2.1048809246912679E-3</v>
      </c>
      <c r="AP342" s="54">
        <v>1.8809890753087324E-3</v>
      </c>
      <c r="AQ342" s="54">
        <v>3.9858700000000007E-3</v>
      </c>
      <c r="AR342" s="54">
        <f t="shared" si="395"/>
        <v>0</v>
      </c>
      <c r="AS342" s="54">
        <f t="shared" si="396"/>
        <v>0</v>
      </c>
      <c r="AT342" s="54">
        <f t="shared" si="397"/>
        <v>0</v>
      </c>
      <c r="AU342" s="54">
        <f t="shared" si="398"/>
        <v>0</v>
      </c>
      <c r="AV342" s="54">
        <f t="shared" si="399"/>
        <v>0</v>
      </c>
      <c r="AW342" s="54">
        <f t="shared" si="400"/>
        <v>0</v>
      </c>
      <c r="AX342" s="54">
        <f t="shared" si="401"/>
        <v>0</v>
      </c>
      <c r="AY342" s="54">
        <f t="shared" si="402"/>
        <v>0</v>
      </c>
      <c r="AZ342" s="54">
        <f t="shared" si="403"/>
        <v>0</v>
      </c>
      <c r="BA342" s="54">
        <f t="shared" si="386"/>
        <v>1.3084463911762523E-7</v>
      </c>
      <c r="BB342" s="54">
        <f t="shared" si="387"/>
        <v>0</v>
      </c>
      <c r="BC342" s="54"/>
      <c r="BD342" s="54"/>
      <c r="BE342" s="54">
        <f t="shared" si="404"/>
        <v>0</v>
      </c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>
        <f t="shared" si="406"/>
        <v>332.15583333333331</v>
      </c>
      <c r="BW342" s="54">
        <f t="shared" si="407"/>
        <v>0</v>
      </c>
      <c r="BX342" s="54">
        <f t="shared" si="408"/>
        <v>0</v>
      </c>
      <c r="BY342" s="54">
        <f t="shared" si="409"/>
        <v>0</v>
      </c>
      <c r="BZ342" s="54">
        <f t="shared" si="410"/>
        <v>0</v>
      </c>
      <c r="CA342" s="54">
        <v>0</v>
      </c>
      <c r="CB342" s="54">
        <f t="shared" si="411"/>
        <v>1</v>
      </c>
      <c r="CC342" s="54">
        <f t="shared" si="412"/>
        <v>8.3333333333333329E-2</v>
      </c>
      <c r="CD342" s="54">
        <v>0</v>
      </c>
      <c r="CE342" s="54">
        <v>0</v>
      </c>
      <c r="CF342" s="54">
        <v>0</v>
      </c>
      <c r="CG342" s="54">
        <v>1</v>
      </c>
      <c r="CH342" s="54">
        <v>0</v>
      </c>
      <c r="CI342" s="54">
        <v>0</v>
      </c>
      <c r="CJ342" s="54">
        <v>0</v>
      </c>
      <c r="CK342" s="54">
        <v>0</v>
      </c>
      <c r="CL342" s="54">
        <v>0</v>
      </c>
      <c r="CM342" s="54">
        <v>0</v>
      </c>
      <c r="CN342" s="54">
        <v>0</v>
      </c>
      <c r="CO342" s="54">
        <v>0</v>
      </c>
    </row>
    <row r="343" spans="1:93">
      <c r="A343" s="3" t="str">
        <f t="shared" si="391"/>
        <v>FJSM021Phesgo 10ml</v>
      </c>
      <c r="B343" s="3" t="s">
        <v>548</v>
      </c>
      <c r="C343" s="3" t="s">
        <v>549</v>
      </c>
      <c r="D343" s="3" t="s">
        <v>7</v>
      </c>
      <c r="E343" s="3" t="s">
        <v>113</v>
      </c>
      <c r="F343" s="3" t="s">
        <v>120</v>
      </c>
      <c r="G343" s="3" t="s">
        <v>121</v>
      </c>
      <c r="H343" s="3" t="s">
        <v>120</v>
      </c>
      <c r="I343" s="3" t="s">
        <v>121</v>
      </c>
      <c r="J343" s="3" t="s">
        <v>563</v>
      </c>
      <c r="K343" s="3" t="s">
        <v>541</v>
      </c>
      <c r="L343" s="3"/>
      <c r="M343" s="3" t="s">
        <v>543</v>
      </c>
      <c r="N343" s="3" t="s">
        <v>17</v>
      </c>
      <c r="O343" s="3" t="s">
        <v>18</v>
      </c>
      <c r="P343" s="3">
        <v>6232.07</v>
      </c>
      <c r="Q343" s="54">
        <v>0.23672369132407051</v>
      </c>
      <c r="R343" s="54">
        <v>0.2188415261237438</v>
      </c>
      <c r="S343" s="54">
        <v>0.32442312792378775</v>
      </c>
      <c r="T343" s="54">
        <v>0.28427934972328617</v>
      </c>
      <c r="U343" s="54">
        <v>0.26083469092452427</v>
      </c>
      <c r="V343" s="54">
        <v>0.33980482472436929</v>
      </c>
      <c r="W343" s="54">
        <v>0.77998834537160211</v>
      </c>
      <c r="X343" s="54">
        <v>0.88491886537217979</v>
      </c>
      <c r="Y343" s="54">
        <v>1.6649072107437819</v>
      </c>
      <c r="Z343" s="54">
        <v>0</v>
      </c>
      <c r="AA343" s="54">
        <v>0</v>
      </c>
      <c r="AB343" s="54">
        <v>0</v>
      </c>
      <c r="AC343" s="54">
        <v>0</v>
      </c>
      <c r="AD343" s="54">
        <v>0</v>
      </c>
      <c r="AE343" s="54">
        <v>0</v>
      </c>
      <c r="AF343" s="54">
        <f t="shared" si="392"/>
        <v>0</v>
      </c>
      <c r="AG343" s="54">
        <f t="shared" si="393"/>
        <v>0</v>
      </c>
      <c r="AH343" s="54">
        <f t="shared" si="394"/>
        <v>0</v>
      </c>
      <c r="AI343" s="54">
        <v>1475.2786149900001</v>
      </c>
      <c r="AJ343" s="54">
        <v>1363.8357097099999</v>
      </c>
      <c r="AK343" s="54">
        <v>2021.8276428399997</v>
      </c>
      <c r="AL343" s="54">
        <v>1771.6488070299999</v>
      </c>
      <c r="AM343" s="54">
        <v>1625.5400522699999</v>
      </c>
      <c r="AN343" s="54">
        <v>2117.6874540200001</v>
      </c>
      <c r="AO343" s="54">
        <v>4860.9419675399995</v>
      </c>
      <c r="AP343" s="54">
        <v>5514.87631332</v>
      </c>
      <c r="AQ343" s="54">
        <v>10375.81828086</v>
      </c>
      <c r="AR343" s="54">
        <f t="shared" si="395"/>
        <v>0</v>
      </c>
      <c r="AS343" s="54">
        <f t="shared" si="396"/>
        <v>0</v>
      </c>
      <c r="AT343" s="54">
        <f t="shared" si="397"/>
        <v>0</v>
      </c>
      <c r="AU343" s="54">
        <f t="shared" si="398"/>
        <v>0</v>
      </c>
      <c r="AV343" s="54">
        <f t="shared" si="399"/>
        <v>0</v>
      </c>
      <c r="AW343" s="54">
        <f t="shared" si="400"/>
        <v>0</v>
      </c>
      <c r="AX343" s="54">
        <f t="shared" si="401"/>
        <v>0</v>
      </c>
      <c r="AY343" s="54">
        <f t="shared" si="402"/>
        <v>0</v>
      </c>
      <c r="AZ343" s="54">
        <f t="shared" si="403"/>
        <v>0</v>
      </c>
      <c r="BA343" s="54">
        <f t="shared" si="386"/>
        <v>0.28427934972328617</v>
      </c>
      <c r="BB343" s="54">
        <f t="shared" si="387"/>
        <v>0</v>
      </c>
      <c r="BC343" s="54">
        <f>SUM(CJ343:CL343)</f>
        <v>0</v>
      </c>
      <c r="BD343" s="54">
        <f>SUM(CM343:CO343)</f>
        <v>0</v>
      </c>
      <c r="BE343" s="54">
        <f t="shared" si="404"/>
        <v>0</v>
      </c>
      <c r="BF343" s="54">
        <f t="shared" ref="BF343:BK343" si="427">Z343</f>
        <v>0</v>
      </c>
      <c r="BG343" s="54">
        <f t="shared" si="427"/>
        <v>0</v>
      </c>
      <c r="BH343" s="54">
        <f t="shared" si="427"/>
        <v>0</v>
      </c>
      <c r="BI343" s="54">
        <f t="shared" si="427"/>
        <v>0</v>
      </c>
      <c r="BJ343" s="54">
        <f t="shared" si="427"/>
        <v>0</v>
      </c>
      <c r="BK343" s="54">
        <f t="shared" si="427"/>
        <v>0</v>
      </c>
      <c r="BL343" s="54">
        <v>0</v>
      </c>
      <c r="BM343" s="54">
        <v>0</v>
      </c>
      <c r="BN343" s="54">
        <f t="shared" ref="BN343:BN344" si="428">AVERAGE(BP343:BR343)</f>
        <v>0</v>
      </c>
      <c r="BO343" s="54">
        <f t="shared" ref="BO343:BO344" si="429">SUM(BS343:BU343)/1</f>
        <v>0</v>
      </c>
      <c r="BP343" s="54">
        <v>0</v>
      </c>
      <c r="BQ343" s="54">
        <v>0</v>
      </c>
      <c r="BR343" s="54">
        <v>0</v>
      </c>
      <c r="BS343" s="54">
        <v>0</v>
      </c>
      <c r="BT343" s="54">
        <v>0</v>
      </c>
      <c r="BU343" s="54">
        <v>0</v>
      </c>
      <c r="BV343" s="54">
        <f t="shared" si="406"/>
        <v>0</v>
      </c>
      <c r="BW343" s="54">
        <f t="shared" si="407"/>
        <v>0</v>
      </c>
      <c r="BX343" s="54">
        <f t="shared" si="408"/>
        <v>0</v>
      </c>
      <c r="BY343" s="54">
        <f t="shared" si="409"/>
        <v>0</v>
      </c>
      <c r="BZ343" s="54">
        <f t="shared" si="410"/>
        <v>0</v>
      </c>
      <c r="CA343" s="54">
        <v>1.6666666666666667</v>
      </c>
      <c r="CB343" s="54">
        <f t="shared" si="411"/>
        <v>0</v>
      </c>
      <c r="CC343" s="54">
        <f t="shared" si="412"/>
        <v>0</v>
      </c>
      <c r="CD343" s="54">
        <v>0</v>
      </c>
      <c r="CE343" s="54">
        <v>0</v>
      </c>
      <c r="CF343" s="54">
        <v>0</v>
      </c>
      <c r="CG343" s="54">
        <v>0</v>
      </c>
      <c r="CH343" s="54">
        <v>0</v>
      </c>
      <c r="CI343" s="54">
        <v>0</v>
      </c>
      <c r="CJ343" s="54">
        <v>0</v>
      </c>
      <c r="CK343" s="54">
        <v>0</v>
      </c>
      <c r="CL343" s="54">
        <v>0</v>
      </c>
      <c r="CM343" s="54">
        <v>0</v>
      </c>
      <c r="CN343" s="54">
        <v>0</v>
      </c>
      <c r="CO343" s="54">
        <v>0</v>
      </c>
    </row>
    <row r="344" spans="1:93">
      <c r="A344" s="3" t="str">
        <f t="shared" si="391"/>
        <v>FJSM021Phesgo 15ml</v>
      </c>
      <c r="B344" s="3" t="s">
        <v>548</v>
      </c>
      <c r="C344" s="3" t="s">
        <v>549</v>
      </c>
      <c r="D344" s="3" t="s">
        <v>7</v>
      </c>
      <c r="E344" s="3" t="s">
        <v>113</v>
      </c>
      <c r="F344" s="3" t="s">
        <v>120</v>
      </c>
      <c r="G344" s="3" t="s">
        <v>121</v>
      </c>
      <c r="H344" s="3" t="s">
        <v>120</v>
      </c>
      <c r="I344" s="3" t="s">
        <v>121</v>
      </c>
      <c r="J344" s="3" t="s">
        <v>563</v>
      </c>
      <c r="K344" s="3" t="s">
        <v>541</v>
      </c>
      <c r="L344" s="3"/>
      <c r="M344" s="3" t="s">
        <v>543</v>
      </c>
      <c r="N344" s="3" t="s">
        <v>17</v>
      </c>
      <c r="O344" s="3" t="s">
        <v>19</v>
      </c>
      <c r="P344" s="3">
        <v>8489.27</v>
      </c>
      <c r="Q344" s="54">
        <v>1.1779575864591419E-6</v>
      </c>
      <c r="R344" s="54">
        <v>1.1779575864591419E-6</v>
      </c>
      <c r="S344" s="54">
        <v>1.1779575864591419E-6</v>
      </c>
      <c r="T344" s="54">
        <v>1.1779575864591419E-6</v>
      </c>
      <c r="U344" s="54">
        <v>1.1779575864591419E-6</v>
      </c>
      <c r="V344" s="54">
        <v>1.1779575864591419E-6</v>
      </c>
      <c r="W344" s="54">
        <v>3.5338727593774257E-6</v>
      </c>
      <c r="X344" s="54">
        <v>3.5338727593774257E-6</v>
      </c>
      <c r="Y344" s="54">
        <v>7.0677455187548515E-6</v>
      </c>
      <c r="Z344" s="54">
        <v>0</v>
      </c>
      <c r="AA344" s="54">
        <v>0</v>
      </c>
      <c r="AB344" s="54">
        <v>0</v>
      </c>
      <c r="AC344" s="54">
        <v>0</v>
      </c>
      <c r="AD344" s="54">
        <v>0</v>
      </c>
      <c r="AE344" s="54">
        <v>0</v>
      </c>
      <c r="AF344" s="54">
        <f t="shared" si="392"/>
        <v>0</v>
      </c>
      <c r="AG344" s="54">
        <f t="shared" si="393"/>
        <v>0</v>
      </c>
      <c r="AH344" s="54">
        <f t="shared" si="394"/>
        <v>0</v>
      </c>
      <c r="AI344" s="54">
        <v>0.01</v>
      </c>
      <c r="AJ344" s="54">
        <v>0.01</v>
      </c>
      <c r="AK344" s="54">
        <v>0.01</v>
      </c>
      <c r="AL344" s="54">
        <v>0.01</v>
      </c>
      <c r="AM344" s="54">
        <v>0.01</v>
      </c>
      <c r="AN344" s="54">
        <v>0.01</v>
      </c>
      <c r="AO344" s="54">
        <v>0.03</v>
      </c>
      <c r="AP344" s="54">
        <v>0.03</v>
      </c>
      <c r="AQ344" s="54">
        <v>0.06</v>
      </c>
      <c r="AR344" s="54">
        <f t="shared" si="395"/>
        <v>0</v>
      </c>
      <c r="AS344" s="54">
        <f t="shared" si="396"/>
        <v>0</v>
      </c>
      <c r="AT344" s="54">
        <f t="shared" si="397"/>
        <v>0</v>
      </c>
      <c r="AU344" s="54">
        <f t="shared" si="398"/>
        <v>0</v>
      </c>
      <c r="AV344" s="54">
        <f t="shared" si="399"/>
        <v>0</v>
      </c>
      <c r="AW344" s="54">
        <f t="shared" si="400"/>
        <v>0</v>
      </c>
      <c r="AX344" s="54">
        <f t="shared" si="401"/>
        <v>0</v>
      </c>
      <c r="AY344" s="54">
        <f t="shared" si="402"/>
        <v>0</v>
      </c>
      <c r="AZ344" s="54">
        <f t="shared" si="403"/>
        <v>0</v>
      </c>
      <c r="BA344" s="54">
        <f t="shared" si="386"/>
        <v>1.1779575864591419E-6</v>
      </c>
      <c r="BB344" s="54">
        <f t="shared" si="387"/>
        <v>0</v>
      </c>
      <c r="BC344" s="54">
        <f>SUM(CJ344:CL344)*2</f>
        <v>0</v>
      </c>
      <c r="BD344" s="54">
        <f>SUM(CM344:CO344)*2</f>
        <v>0</v>
      </c>
      <c r="BE344" s="54">
        <f t="shared" si="404"/>
        <v>0</v>
      </c>
      <c r="BF344" s="54">
        <f t="shared" ref="BF344:BK344" si="430">Z344*2</f>
        <v>0</v>
      </c>
      <c r="BG344" s="54">
        <f t="shared" si="430"/>
        <v>0</v>
      </c>
      <c r="BH344" s="54">
        <f t="shared" si="430"/>
        <v>0</v>
      </c>
      <c r="BI344" s="54">
        <f t="shared" si="430"/>
        <v>0</v>
      </c>
      <c r="BJ344" s="54">
        <f t="shared" si="430"/>
        <v>0</v>
      </c>
      <c r="BK344" s="54">
        <f t="shared" si="430"/>
        <v>0</v>
      </c>
      <c r="BL344" s="54">
        <v>0</v>
      </c>
      <c r="BM344" s="54">
        <v>0</v>
      </c>
      <c r="BN344" s="54">
        <f t="shared" si="428"/>
        <v>0</v>
      </c>
      <c r="BO344" s="54">
        <f t="shared" si="429"/>
        <v>0</v>
      </c>
      <c r="BP344" s="54">
        <v>0</v>
      </c>
      <c r="BQ344" s="54">
        <v>0</v>
      </c>
      <c r="BR344" s="54">
        <v>0</v>
      </c>
      <c r="BS344" s="54">
        <v>0</v>
      </c>
      <c r="BT344" s="54">
        <v>0</v>
      </c>
      <c r="BU344" s="54">
        <v>0</v>
      </c>
      <c r="BV344" s="54">
        <f t="shared" si="406"/>
        <v>0</v>
      </c>
      <c r="BW344" s="54">
        <f t="shared" si="407"/>
        <v>0</v>
      </c>
      <c r="BX344" s="54">
        <f t="shared" si="408"/>
        <v>0</v>
      </c>
      <c r="BY344" s="54">
        <f t="shared" si="409"/>
        <v>0</v>
      </c>
      <c r="BZ344" s="54">
        <f t="shared" si="410"/>
        <v>0</v>
      </c>
      <c r="CA344" s="54">
        <v>0</v>
      </c>
      <c r="CB344" s="54">
        <f t="shared" si="411"/>
        <v>0</v>
      </c>
      <c r="CC344" s="54">
        <f t="shared" si="412"/>
        <v>0</v>
      </c>
      <c r="CD344" s="54">
        <v>0</v>
      </c>
      <c r="CE344" s="54">
        <v>0</v>
      </c>
      <c r="CF344" s="54">
        <v>0</v>
      </c>
      <c r="CG344" s="54">
        <v>0</v>
      </c>
      <c r="CH344" s="54">
        <v>0</v>
      </c>
      <c r="CI344" s="54">
        <v>0</v>
      </c>
      <c r="CJ344" s="54">
        <v>0</v>
      </c>
      <c r="CK344" s="54">
        <v>0</v>
      </c>
      <c r="CL344" s="54">
        <v>0</v>
      </c>
      <c r="CM344" s="54">
        <v>0</v>
      </c>
      <c r="CN344" s="54">
        <v>0</v>
      </c>
      <c r="CO344" s="54">
        <v>0</v>
      </c>
    </row>
    <row r="345" spans="1:93">
      <c r="A345" s="3" t="str">
        <f t="shared" si="391"/>
        <v>FJSM024Herceptin IV</v>
      </c>
      <c r="B345" s="3" t="s">
        <v>548</v>
      </c>
      <c r="C345" s="3" t="s">
        <v>549</v>
      </c>
      <c r="D345" s="3" t="s">
        <v>7</v>
      </c>
      <c r="E345" s="3" t="s">
        <v>113</v>
      </c>
      <c r="F345" s="3" t="s">
        <v>122</v>
      </c>
      <c r="G345" s="3" t="s">
        <v>123</v>
      </c>
      <c r="H345" s="3" t="s">
        <v>122</v>
      </c>
      <c r="I345" s="3" t="s">
        <v>123</v>
      </c>
      <c r="J345" s="3" t="s">
        <v>562</v>
      </c>
      <c r="K345" s="3" t="s">
        <v>541</v>
      </c>
      <c r="L345" s="3"/>
      <c r="M345" s="3" t="s">
        <v>543</v>
      </c>
      <c r="N345" s="3" t="s">
        <v>11</v>
      </c>
      <c r="O345" s="3" t="s">
        <v>11</v>
      </c>
      <c r="P345" s="3">
        <v>4535.5</v>
      </c>
      <c r="Q345" s="54">
        <v>4.0708447396898322</v>
      </c>
      <c r="R345" s="54">
        <v>2.9163741522347797</v>
      </c>
      <c r="S345" s="54">
        <v>2.7128901103315934</v>
      </c>
      <c r="T345" s="54">
        <v>1.9156826545080314</v>
      </c>
      <c r="U345" s="54">
        <v>1.7454521954288571</v>
      </c>
      <c r="V345" s="54">
        <v>3.0386556723515721</v>
      </c>
      <c r="W345" s="54">
        <v>9.7001090022562053</v>
      </c>
      <c r="X345" s="54">
        <v>6.6997905222884606</v>
      </c>
      <c r="Y345" s="54">
        <v>16.399899524544665</v>
      </c>
      <c r="Z345" s="54">
        <v>6</v>
      </c>
      <c r="AA345" s="54">
        <v>5</v>
      </c>
      <c r="AB345" s="54">
        <v>0</v>
      </c>
      <c r="AC345" s="54">
        <v>5</v>
      </c>
      <c r="AD345" s="54">
        <v>0</v>
      </c>
      <c r="AE345" s="54">
        <v>0</v>
      </c>
      <c r="AF345" s="54">
        <f t="shared" si="392"/>
        <v>11</v>
      </c>
      <c r="AG345" s="54">
        <f t="shared" si="393"/>
        <v>5</v>
      </c>
      <c r="AH345" s="54">
        <f t="shared" si="394"/>
        <v>16</v>
      </c>
      <c r="AI345" s="54">
        <v>18463.316316863231</v>
      </c>
      <c r="AJ345" s="54">
        <v>13227.214967460843</v>
      </c>
      <c r="AK345" s="54">
        <v>12304.313095408941</v>
      </c>
      <c r="AL345" s="54">
        <v>8688.5786795211752</v>
      </c>
      <c r="AM345" s="54">
        <v>7916.4984323675808</v>
      </c>
      <c r="AN345" s="54">
        <v>13781.822801950555</v>
      </c>
      <c r="AO345" s="54">
        <v>43994.844379733018</v>
      </c>
      <c r="AP345" s="54">
        <v>30386.899913839312</v>
      </c>
      <c r="AQ345" s="54">
        <v>74381.744293572323</v>
      </c>
      <c r="AR345" s="54">
        <f t="shared" si="395"/>
        <v>27213</v>
      </c>
      <c r="AS345" s="54">
        <f t="shared" si="396"/>
        <v>22677.5</v>
      </c>
      <c r="AT345" s="54">
        <f t="shared" si="397"/>
        <v>0</v>
      </c>
      <c r="AU345" s="54">
        <f t="shared" si="398"/>
        <v>22677.5</v>
      </c>
      <c r="AV345" s="54">
        <f t="shared" si="399"/>
        <v>0</v>
      </c>
      <c r="AW345" s="54">
        <f t="shared" si="400"/>
        <v>0</v>
      </c>
      <c r="AX345" s="54">
        <f t="shared" si="401"/>
        <v>49890.5</v>
      </c>
      <c r="AY345" s="54">
        <f t="shared" si="402"/>
        <v>22677.5</v>
      </c>
      <c r="AZ345" s="54">
        <f t="shared" si="403"/>
        <v>72568</v>
      </c>
      <c r="BA345" s="54">
        <f t="shared" si="386"/>
        <v>1.9156826545080314</v>
      </c>
      <c r="BB345" s="54">
        <f t="shared" si="387"/>
        <v>5</v>
      </c>
      <c r="BC345" s="54"/>
      <c r="BD345" s="54"/>
      <c r="BE345" s="54">
        <f t="shared" si="404"/>
        <v>0</v>
      </c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>
        <f t="shared" si="406"/>
        <v>30236.666666666668</v>
      </c>
      <c r="BW345" s="54">
        <f t="shared" si="407"/>
        <v>9071</v>
      </c>
      <c r="BX345" s="54">
        <f t="shared" si="408"/>
        <v>81639</v>
      </c>
      <c r="BY345" s="54">
        <f t="shared" si="409"/>
        <v>2</v>
      </c>
      <c r="BZ345" s="54">
        <f t="shared" si="410"/>
        <v>18</v>
      </c>
      <c r="CA345" s="54">
        <v>0</v>
      </c>
      <c r="CB345" s="54">
        <f t="shared" si="411"/>
        <v>12</v>
      </c>
      <c r="CC345" s="54">
        <f t="shared" si="412"/>
        <v>6.666666666666667</v>
      </c>
      <c r="CD345" s="54">
        <v>12</v>
      </c>
      <c r="CE345" s="54">
        <v>12</v>
      </c>
      <c r="CF345" s="54">
        <v>12</v>
      </c>
      <c r="CG345" s="54">
        <v>12</v>
      </c>
      <c r="CH345" s="54">
        <v>0</v>
      </c>
      <c r="CI345" s="54">
        <v>12</v>
      </c>
      <c r="CJ345" s="54">
        <v>0</v>
      </c>
      <c r="CK345" s="54">
        <v>0</v>
      </c>
      <c r="CL345" s="54">
        <v>2</v>
      </c>
      <c r="CM345" s="54">
        <v>5</v>
      </c>
      <c r="CN345" s="54">
        <v>8</v>
      </c>
      <c r="CO345" s="54">
        <v>5</v>
      </c>
    </row>
    <row r="346" spans="1:93">
      <c r="A346" s="3" t="str">
        <f t="shared" si="391"/>
        <v>FJSM024Herceptin SC</v>
      </c>
      <c r="B346" s="3" t="s">
        <v>548</v>
      </c>
      <c r="C346" s="3" t="s">
        <v>549</v>
      </c>
      <c r="D346" s="3" t="s">
        <v>7</v>
      </c>
      <c r="E346" s="3" t="s">
        <v>113</v>
      </c>
      <c r="F346" s="3" t="s">
        <v>122</v>
      </c>
      <c r="G346" s="3" t="s">
        <v>123</v>
      </c>
      <c r="H346" s="3" t="s">
        <v>122</v>
      </c>
      <c r="I346" s="3" t="s">
        <v>123</v>
      </c>
      <c r="J346" s="3" t="s">
        <v>562</v>
      </c>
      <c r="K346" s="3" t="s">
        <v>541</v>
      </c>
      <c r="L346" s="3"/>
      <c r="M346" s="3" t="s">
        <v>543</v>
      </c>
      <c r="N346" s="3" t="s">
        <v>12</v>
      </c>
      <c r="O346" s="3" t="s">
        <v>12</v>
      </c>
      <c r="P346" s="3">
        <v>3444.49</v>
      </c>
      <c r="Q346" s="54">
        <v>1.2869445629604544E-7</v>
      </c>
      <c r="R346" s="54">
        <v>1.1923834167284972E-7</v>
      </c>
      <c r="S346" s="54">
        <v>1.8086442832285226E-7</v>
      </c>
      <c r="T346" s="54">
        <v>1.8512626147397511E-7</v>
      </c>
      <c r="U346" s="54">
        <v>1.6668434004097236E-7</v>
      </c>
      <c r="V346" s="54">
        <v>2.193921721933052E-7</v>
      </c>
      <c r="W346" s="54">
        <v>4.2879722629174739E-7</v>
      </c>
      <c r="X346" s="54">
        <v>5.7120277370825267E-7</v>
      </c>
      <c r="Y346" s="54">
        <v>1.0000000000000002E-6</v>
      </c>
      <c r="Z346" s="54">
        <v>0</v>
      </c>
      <c r="AA346" s="54">
        <v>0</v>
      </c>
      <c r="AB346" s="54">
        <v>0</v>
      </c>
      <c r="AC346" s="54">
        <v>0</v>
      </c>
      <c r="AD346" s="54">
        <v>0</v>
      </c>
      <c r="AE346" s="54">
        <v>0</v>
      </c>
      <c r="AF346" s="54">
        <f t="shared" si="392"/>
        <v>0</v>
      </c>
      <c r="AG346" s="54">
        <f t="shared" si="393"/>
        <v>0</v>
      </c>
      <c r="AH346" s="54">
        <f t="shared" si="394"/>
        <v>0</v>
      </c>
      <c r="AI346" s="54">
        <v>4.4328676776716558E-4</v>
      </c>
      <c r="AJ346" s="54">
        <v>4.1071527550871412E-4</v>
      </c>
      <c r="AK346" s="54">
        <v>6.2298571471378138E-4</v>
      </c>
      <c r="AL346" s="54">
        <v>6.3766555638449256E-4</v>
      </c>
      <c r="AM346" s="54">
        <v>5.7414254242772885E-4</v>
      </c>
      <c r="AN346" s="54">
        <v>7.5569414319811776E-4</v>
      </c>
      <c r="AO346" s="54">
        <v>1.476987757989661E-3</v>
      </c>
      <c r="AP346" s="54">
        <v>1.9675022420103392E-3</v>
      </c>
      <c r="AQ346" s="54">
        <v>3.4444900000000001E-3</v>
      </c>
      <c r="AR346" s="54">
        <f t="shared" si="395"/>
        <v>0</v>
      </c>
      <c r="AS346" s="54">
        <f t="shared" si="396"/>
        <v>0</v>
      </c>
      <c r="AT346" s="54">
        <f t="shared" si="397"/>
        <v>0</v>
      </c>
      <c r="AU346" s="54">
        <f t="shared" si="398"/>
        <v>0</v>
      </c>
      <c r="AV346" s="54">
        <f t="shared" si="399"/>
        <v>0</v>
      </c>
      <c r="AW346" s="54">
        <f t="shared" si="400"/>
        <v>0</v>
      </c>
      <c r="AX346" s="54">
        <f t="shared" si="401"/>
        <v>0</v>
      </c>
      <c r="AY346" s="54">
        <f t="shared" si="402"/>
        <v>0</v>
      </c>
      <c r="AZ346" s="54">
        <f t="shared" si="403"/>
        <v>0</v>
      </c>
      <c r="BA346" s="54">
        <f t="shared" si="386"/>
        <v>1.8512626147397511E-7</v>
      </c>
      <c r="BB346" s="54">
        <f t="shared" si="387"/>
        <v>0</v>
      </c>
      <c r="BC346" s="54"/>
      <c r="BD346" s="54"/>
      <c r="BE346" s="54">
        <f t="shared" si="404"/>
        <v>0</v>
      </c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>
        <f t="shared" si="406"/>
        <v>0</v>
      </c>
      <c r="BW346" s="54">
        <f t="shared" si="407"/>
        <v>0</v>
      </c>
      <c r="BX346" s="54">
        <f t="shared" si="408"/>
        <v>0</v>
      </c>
      <c r="BY346" s="54">
        <f t="shared" si="409"/>
        <v>0</v>
      </c>
      <c r="BZ346" s="54">
        <f t="shared" si="410"/>
        <v>0</v>
      </c>
      <c r="CA346" s="54">
        <v>0</v>
      </c>
      <c r="CB346" s="54">
        <f t="shared" si="411"/>
        <v>0</v>
      </c>
      <c r="CC346" s="54">
        <f t="shared" si="412"/>
        <v>0</v>
      </c>
      <c r="CD346" s="54">
        <v>0</v>
      </c>
      <c r="CE346" s="54">
        <v>0</v>
      </c>
      <c r="CF346" s="54">
        <v>0</v>
      </c>
      <c r="CG346" s="54">
        <v>0</v>
      </c>
      <c r="CH346" s="54">
        <v>0</v>
      </c>
      <c r="CI346" s="54">
        <v>0</v>
      </c>
      <c r="CJ346" s="54">
        <v>0</v>
      </c>
      <c r="CK346" s="54">
        <v>0</v>
      </c>
      <c r="CL346" s="54">
        <v>0</v>
      </c>
      <c r="CM346" s="54">
        <v>0</v>
      </c>
      <c r="CN346" s="54">
        <v>0</v>
      </c>
      <c r="CO346" s="54">
        <v>0</v>
      </c>
    </row>
    <row r="347" spans="1:93">
      <c r="A347" s="3" t="str">
        <f t="shared" si="391"/>
        <v>FJSM024Itovebi 3mg</v>
      </c>
      <c r="B347" s="3" t="s">
        <v>548</v>
      </c>
      <c r="C347" s="3" t="s">
        <v>549</v>
      </c>
      <c r="D347" s="3" t="s">
        <v>7</v>
      </c>
      <c r="E347" s="3" t="s">
        <v>113</v>
      </c>
      <c r="F347" s="3" t="s">
        <v>122</v>
      </c>
      <c r="G347" s="3" t="s">
        <v>123</v>
      </c>
      <c r="H347" s="3" t="s">
        <v>122</v>
      </c>
      <c r="I347" s="3" t="s">
        <v>123</v>
      </c>
      <c r="J347" s="3" t="s">
        <v>562</v>
      </c>
      <c r="K347" s="3" t="s">
        <v>541</v>
      </c>
      <c r="L347" s="3"/>
      <c r="M347" s="3" t="s">
        <v>543</v>
      </c>
      <c r="N347" s="3" t="s">
        <v>13</v>
      </c>
      <c r="O347" s="3" t="s">
        <v>14</v>
      </c>
      <c r="P347" s="3">
        <v>3566.02</v>
      </c>
      <c r="Q347" s="54">
        <v>7.5423782997919166E-8</v>
      </c>
      <c r="R347" s="54">
        <v>8.6118364644595899E-8</v>
      </c>
      <c r="S347" s="54">
        <v>1.7430625086372233E-7</v>
      </c>
      <c r="T347" s="54">
        <v>1.7644957539816278E-7</v>
      </c>
      <c r="U347" s="54">
        <v>2.1451535630448561E-7</v>
      </c>
      <c r="V347" s="54">
        <v>2.7318666979111423E-7</v>
      </c>
      <c r="W347" s="54">
        <v>3.3584839850623739E-7</v>
      </c>
      <c r="X347" s="54">
        <v>6.6415160149376262E-7</v>
      </c>
      <c r="Y347" s="54">
        <v>9.9999999999999995E-7</v>
      </c>
      <c r="Z347" s="54">
        <v>0</v>
      </c>
      <c r="AA347" s="54">
        <v>0</v>
      </c>
      <c r="AB347" s="54">
        <v>0</v>
      </c>
      <c r="AC347" s="54">
        <v>0</v>
      </c>
      <c r="AD347" s="54">
        <v>0</v>
      </c>
      <c r="AE347" s="54">
        <v>0</v>
      </c>
      <c r="AF347" s="54">
        <f t="shared" si="392"/>
        <v>0</v>
      </c>
      <c r="AG347" s="54">
        <f t="shared" si="393"/>
        <v>0</v>
      </c>
      <c r="AH347" s="54">
        <f t="shared" si="394"/>
        <v>0</v>
      </c>
      <c r="AI347" s="54">
        <v>2.6896271864623972E-4</v>
      </c>
      <c r="AJ347" s="54">
        <v>3.0709981068992184E-4</v>
      </c>
      <c r="AK347" s="54">
        <v>6.2157957670505104E-4</v>
      </c>
      <c r="AL347" s="54">
        <v>6.2922271486135634E-4</v>
      </c>
      <c r="AM347" s="54">
        <v>7.6496605088892172E-4</v>
      </c>
      <c r="AN347" s="54">
        <v>9.74189128208509E-4</v>
      </c>
      <c r="AO347" s="54">
        <v>1.1976421060412126E-3</v>
      </c>
      <c r="AP347" s="54">
        <v>2.3683778939587868E-3</v>
      </c>
      <c r="AQ347" s="54">
        <v>3.5660199999999996E-3</v>
      </c>
      <c r="AR347" s="54">
        <f t="shared" si="395"/>
        <v>0</v>
      </c>
      <c r="AS347" s="54">
        <f t="shared" si="396"/>
        <v>0</v>
      </c>
      <c r="AT347" s="54">
        <f t="shared" si="397"/>
        <v>0</v>
      </c>
      <c r="AU347" s="54">
        <f t="shared" si="398"/>
        <v>0</v>
      </c>
      <c r="AV347" s="54">
        <f t="shared" si="399"/>
        <v>0</v>
      </c>
      <c r="AW347" s="54">
        <f t="shared" si="400"/>
        <v>0</v>
      </c>
      <c r="AX347" s="54">
        <f t="shared" si="401"/>
        <v>0</v>
      </c>
      <c r="AY347" s="54">
        <f t="shared" si="402"/>
        <v>0</v>
      </c>
      <c r="AZ347" s="54">
        <f t="shared" si="403"/>
        <v>0</v>
      </c>
      <c r="BA347" s="54">
        <f t="shared" si="386"/>
        <v>1.7644957539816278E-7</v>
      </c>
      <c r="BB347" s="54">
        <f t="shared" si="387"/>
        <v>0</v>
      </c>
      <c r="BC347" s="54"/>
      <c r="BD347" s="54"/>
      <c r="BE347" s="54">
        <f t="shared" si="404"/>
        <v>0</v>
      </c>
      <c r="BF347" s="54"/>
      <c r="BG347" s="54"/>
      <c r="BH347" s="54"/>
      <c r="BI347" s="54"/>
      <c r="BJ347" s="54"/>
      <c r="BK347" s="54"/>
      <c r="BL347" s="54">
        <v>0</v>
      </c>
      <c r="BM347" s="54">
        <v>0</v>
      </c>
      <c r="BN347" s="54">
        <f t="shared" ref="BN347:BN348" si="431">AVERAGE(BP347:BR347)</f>
        <v>0</v>
      </c>
      <c r="BO347" s="54">
        <f t="shared" ref="BO347:BO348" si="432">SUM(BS347:BU347)/1</f>
        <v>0</v>
      </c>
      <c r="BP347" s="54">
        <v>0</v>
      </c>
      <c r="BQ347" s="54">
        <v>0</v>
      </c>
      <c r="BR347" s="54">
        <v>0</v>
      </c>
      <c r="BS347" s="54">
        <v>0</v>
      </c>
      <c r="BT347" s="54">
        <v>0</v>
      </c>
      <c r="BU347" s="54">
        <v>0</v>
      </c>
      <c r="BV347" s="54">
        <f t="shared" si="406"/>
        <v>0</v>
      </c>
      <c r="BW347" s="54">
        <f t="shared" si="407"/>
        <v>0</v>
      </c>
      <c r="BX347" s="54">
        <f t="shared" si="408"/>
        <v>0</v>
      </c>
      <c r="BY347" s="54">
        <f t="shared" si="409"/>
        <v>0</v>
      </c>
      <c r="BZ347" s="54">
        <f t="shared" si="410"/>
        <v>0</v>
      </c>
      <c r="CA347" s="54">
        <v>0</v>
      </c>
      <c r="CB347" s="54">
        <f t="shared" si="411"/>
        <v>0</v>
      </c>
      <c r="CC347" s="54">
        <f t="shared" si="412"/>
        <v>0</v>
      </c>
      <c r="CD347" s="54">
        <v>0</v>
      </c>
      <c r="CE347" s="54">
        <v>0</v>
      </c>
      <c r="CF347" s="54">
        <v>0</v>
      </c>
      <c r="CG347" s="54">
        <v>0</v>
      </c>
      <c r="CH347" s="54">
        <v>0</v>
      </c>
      <c r="CI347" s="54">
        <v>0</v>
      </c>
      <c r="CJ347" s="54">
        <v>0</v>
      </c>
      <c r="CK347" s="54">
        <v>0</v>
      </c>
      <c r="CL347" s="54">
        <v>0</v>
      </c>
      <c r="CM347" s="54">
        <v>0</v>
      </c>
      <c r="CN347" s="54">
        <v>0</v>
      </c>
      <c r="CO347" s="54">
        <v>0</v>
      </c>
    </row>
    <row r="348" spans="1:93">
      <c r="A348" s="3" t="str">
        <f t="shared" si="391"/>
        <v>FJSM024Itovebi 9mg</v>
      </c>
      <c r="B348" s="3" t="s">
        <v>548</v>
      </c>
      <c r="C348" s="3" t="s">
        <v>549</v>
      </c>
      <c r="D348" s="3" t="s">
        <v>7</v>
      </c>
      <c r="E348" s="3" t="s">
        <v>113</v>
      </c>
      <c r="F348" s="3" t="s">
        <v>122</v>
      </c>
      <c r="G348" s="3" t="s">
        <v>123</v>
      </c>
      <c r="H348" s="3" t="s">
        <v>122</v>
      </c>
      <c r="I348" s="3" t="s">
        <v>123</v>
      </c>
      <c r="J348" s="3" t="s">
        <v>562</v>
      </c>
      <c r="K348" s="3" t="s">
        <v>541</v>
      </c>
      <c r="L348" s="3"/>
      <c r="M348" s="3" t="s">
        <v>543</v>
      </c>
      <c r="N348" s="3" t="s">
        <v>13</v>
      </c>
      <c r="O348" s="3" t="s">
        <v>15</v>
      </c>
      <c r="P348" s="3">
        <v>10698.05</v>
      </c>
      <c r="Q348" s="54"/>
      <c r="R348" s="54"/>
      <c r="S348" s="54"/>
      <c r="T348" s="54"/>
      <c r="U348" s="54"/>
      <c r="V348" s="54"/>
      <c r="W348" s="54">
        <v>0</v>
      </c>
      <c r="X348" s="54">
        <v>0</v>
      </c>
      <c r="Y348" s="54">
        <v>0</v>
      </c>
      <c r="Z348" s="54">
        <v>0</v>
      </c>
      <c r="AA348" s="54">
        <v>0</v>
      </c>
      <c r="AB348" s="54">
        <v>0</v>
      </c>
      <c r="AC348" s="54">
        <v>0</v>
      </c>
      <c r="AD348" s="54">
        <v>0</v>
      </c>
      <c r="AE348" s="54">
        <v>0</v>
      </c>
      <c r="AF348" s="54">
        <f t="shared" si="392"/>
        <v>0</v>
      </c>
      <c r="AG348" s="54">
        <f t="shared" si="393"/>
        <v>0</v>
      </c>
      <c r="AH348" s="54">
        <f t="shared" si="394"/>
        <v>0</v>
      </c>
      <c r="AI348" s="54"/>
      <c r="AJ348" s="54"/>
      <c r="AK348" s="54"/>
      <c r="AL348" s="54"/>
      <c r="AM348" s="54"/>
      <c r="AN348" s="54"/>
      <c r="AO348" s="54">
        <v>0</v>
      </c>
      <c r="AP348" s="54">
        <v>0</v>
      </c>
      <c r="AQ348" s="54">
        <v>0</v>
      </c>
      <c r="AR348" s="54">
        <f t="shared" si="395"/>
        <v>0</v>
      </c>
      <c r="AS348" s="54">
        <f t="shared" si="396"/>
        <v>0</v>
      </c>
      <c r="AT348" s="54">
        <f t="shared" si="397"/>
        <v>0</v>
      </c>
      <c r="AU348" s="54">
        <f t="shared" si="398"/>
        <v>0</v>
      </c>
      <c r="AV348" s="54">
        <f t="shared" si="399"/>
        <v>0</v>
      </c>
      <c r="AW348" s="54">
        <f t="shared" si="400"/>
        <v>0</v>
      </c>
      <c r="AX348" s="54">
        <f t="shared" si="401"/>
        <v>0</v>
      </c>
      <c r="AY348" s="54">
        <f t="shared" si="402"/>
        <v>0</v>
      </c>
      <c r="AZ348" s="54">
        <f t="shared" si="403"/>
        <v>0</v>
      </c>
      <c r="BA348" s="54">
        <f t="shared" si="386"/>
        <v>0</v>
      </c>
      <c r="BB348" s="54">
        <f t="shared" si="387"/>
        <v>0</v>
      </c>
      <c r="BC348" s="54"/>
      <c r="BD348" s="54"/>
      <c r="BE348" s="54">
        <f t="shared" si="404"/>
        <v>0</v>
      </c>
      <c r="BF348" s="54"/>
      <c r="BG348" s="54"/>
      <c r="BH348" s="54"/>
      <c r="BI348" s="54"/>
      <c r="BJ348" s="54"/>
      <c r="BK348" s="54"/>
      <c r="BL348" s="54">
        <v>0</v>
      </c>
      <c r="BM348" s="54">
        <v>0</v>
      </c>
      <c r="BN348" s="54">
        <f t="shared" si="431"/>
        <v>0</v>
      </c>
      <c r="BO348" s="54">
        <f t="shared" si="432"/>
        <v>0</v>
      </c>
      <c r="BP348" s="54">
        <v>0</v>
      </c>
      <c r="BQ348" s="54">
        <v>0</v>
      </c>
      <c r="BR348" s="54">
        <v>0</v>
      </c>
      <c r="BS348" s="54">
        <v>0</v>
      </c>
      <c r="BT348" s="54">
        <v>0</v>
      </c>
      <c r="BU348" s="54">
        <v>0</v>
      </c>
      <c r="BV348" s="54">
        <f t="shared" si="406"/>
        <v>0</v>
      </c>
      <c r="BW348" s="54">
        <f t="shared" si="407"/>
        <v>0</v>
      </c>
      <c r="BX348" s="54">
        <f t="shared" si="408"/>
        <v>0</v>
      </c>
      <c r="BY348" s="54">
        <f t="shared" si="409"/>
        <v>0</v>
      </c>
      <c r="BZ348" s="54">
        <f t="shared" si="410"/>
        <v>0</v>
      </c>
      <c r="CA348" s="54">
        <v>0</v>
      </c>
      <c r="CB348" s="54">
        <f t="shared" si="411"/>
        <v>0</v>
      </c>
      <c r="CC348" s="54">
        <f t="shared" si="412"/>
        <v>0</v>
      </c>
      <c r="CD348" s="54">
        <v>0</v>
      </c>
      <c r="CE348" s="54">
        <v>0</v>
      </c>
      <c r="CF348" s="54">
        <v>0</v>
      </c>
      <c r="CG348" s="54">
        <v>0</v>
      </c>
      <c r="CH348" s="54">
        <v>0</v>
      </c>
      <c r="CI348" s="54">
        <v>0</v>
      </c>
      <c r="CJ348" s="54">
        <v>0</v>
      </c>
      <c r="CK348" s="54">
        <v>0</v>
      </c>
      <c r="CL348" s="54">
        <v>0</v>
      </c>
      <c r="CM348" s="54">
        <v>0</v>
      </c>
      <c r="CN348" s="54">
        <v>0</v>
      </c>
      <c r="CO348" s="54">
        <v>0</v>
      </c>
    </row>
    <row r="349" spans="1:93">
      <c r="A349" s="3" t="str">
        <f t="shared" si="391"/>
        <v>FJSM024Perjeta</v>
      </c>
      <c r="B349" s="3" t="s">
        <v>548</v>
      </c>
      <c r="C349" s="3" t="s">
        <v>549</v>
      </c>
      <c r="D349" s="3" t="s">
        <v>7</v>
      </c>
      <c r="E349" s="3" t="s">
        <v>113</v>
      </c>
      <c r="F349" s="3" t="s">
        <v>122</v>
      </c>
      <c r="G349" s="3" t="s">
        <v>123</v>
      </c>
      <c r="H349" s="3" t="s">
        <v>122</v>
      </c>
      <c r="I349" s="3" t="s">
        <v>123</v>
      </c>
      <c r="J349" s="3" t="s">
        <v>562</v>
      </c>
      <c r="K349" s="3" t="s">
        <v>541</v>
      </c>
      <c r="L349" s="3"/>
      <c r="M349" s="3" t="s">
        <v>543</v>
      </c>
      <c r="N349" s="3" t="s">
        <v>16</v>
      </c>
      <c r="O349" s="3" t="s">
        <v>16</v>
      </c>
      <c r="P349" s="3">
        <v>3985.87</v>
      </c>
      <c r="Q349" s="54">
        <v>2.1656615885879607</v>
      </c>
      <c r="R349" s="54">
        <v>1.8293668740889928</v>
      </c>
      <c r="S349" s="54">
        <v>2.7765963245671546</v>
      </c>
      <c r="T349" s="54">
        <v>1.6778163312967951</v>
      </c>
      <c r="U349" s="54">
        <v>2.0364167381617668</v>
      </c>
      <c r="V349" s="54">
        <v>2.3371079339591154</v>
      </c>
      <c r="W349" s="54">
        <v>6.7716247872441073</v>
      </c>
      <c r="X349" s="54">
        <v>6.0513410034176776</v>
      </c>
      <c r="Y349" s="54">
        <v>12.822965790661785</v>
      </c>
      <c r="Z349" s="54">
        <v>5</v>
      </c>
      <c r="AA349" s="54">
        <v>0</v>
      </c>
      <c r="AB349" s="54">
        <v>0</v>
      </c>
      <c r="AC349" s="54">
        <v>5</v>
      </c>
      <c r="AD349" s="54">
        <v>0</v>
      </c>
      <c r="AE349" s="54">
        <v>0</v>
      </c>
      <c r="AF349" s="54">
        <f t="shared" si="392"/>
        <v>5</v>
      </c>
      <c r="AG349" s="54">
        <f t="shared" si="393"/>
        <v>5</v>
      </c>
      <c r="AH349" s="54">
        <f t="shared" si="394"/>
        <v>10</v>
      </c>
      <c r="AI349" s="54">
        <v>8632.0455561050949</v>
      </c>
      <c r="AJ349" s="54">
        <v>7291.6185424250943</v>
      </c>
      <c r="AK349" s="54">
        <v>11067.151992202485</v>
      </c>
      <c r="AL349" s="54">
        <v>6687.5577804259565</v>
      </c>
      <c r="AM349" s="54">
        <v>8116.8923841368414</v>
      </c>
      <c r="AN349" s="54">
        <v>9315.4084007296206</v>
      </c>
      <c r="AO349" s="54">
        <v>26990.816090732675</v>
      </c>
      <c r="AP349" s="54">
        <v>24119.858565292416</v>
      </c>
      <c r="AQ349" s="54">
        <v>51110.67465602509</v>
      </c>
      <c r="AR349" s="54">
        <f t="shared" si="395"/>
        <v>19929.349999999999</v>
      </c>
      <c r="AS349" s="54">
        <f t="shared" si="396"/>
        <v>0</v>
      </c>
      <c r="AT349" s="54">
        <f t="shared" si="397"/>
        <v>0</v>
      </c>
      <c r="AU349" s="54">
        <f t="shared" si="398"/>
        <v>19929.349999999999</v>
      </c>
      <c r="AV349" s="54">
        <f t="shared" si="399"/>
        <v>0</v>
      </c>
      <c r="AW349" s="54">
        <f t="shared" si="400"/>
        <v>0</v>
      </c>
      <c r="AX349" s="54">
        <f t="shared" si="401"/>
        <v>19929.349999999999</v>
      </c>
      <c r="AY349" s="54">
        <f t="shared" si="402"/>
        <v>19929.349999999999</v>
      </c>
      <c r="AZ349" s="54">
        <f t="shared" si="403"/>
        <v>39858.699999999997</v>
      </c>
      <c r="BA349" s="54">
        <f t="shared" si="386"/>
        <v>1.6778163312967951</v>
      </c>
      <c r="BB349" s="54">
        <f t="shared" si="387"/>
        <v>5</v>
      </c>
      <c r="BC349" s="54"/>
      <c r="BD349" s="54"/>
      <c r="BE349" s="54">
        <f t="shared" si="404"/>
        <v>0</v>
      </c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>
        <f t="shared" si="406"/>
        <v>18268.570833333331</v>
      </c>
      <c r="BW349" s="54">
        <f t="shared" si="407"/>
        <v>0</v>
      </c>
      <c r="BX349" s="54">
        <f t="shared" si="408"/>
        <v>59788.049999999996</v>
      </c>
      <c r="BY349" s="54">
        <f t="shared" si="409"/>
        <v>0</v>
      </c>
      <c r="BZ349" s="54">
        <f t="shared" si="410"/>
        <v>15</v>
      </c>
      <c r="CA349" s="54">
        <v>0</v>
      </c>
      <c r="CB349" s="54">
        <f t="shared" si="411"/>
        <v>10</v>
      </c>
      <c r="CC349" s="54">
        <f t="shared" si="412"/>
        <v>4.583333333333333</v>
      </c>
      <c r="CD349" s="54">
        <v>10</v>
      </c>
      <c r="CE349" s="54">
        <v>0</v>
      </c>
      <c r="CF349" s="54">
        <v>5</v>
      </c>
      <c r="CG349" s="54">
        <v>5</v>
      </c>
      <c r="CH349" s="54">
        <v>10</v>
      </c>
      <c r="CI349" s="54">
        <v>10</v>
      </c>
      <c r="CJ349" s="54">
        <v>0</v>
      </c>
      <c r="CK349" s="54">
        <v>0</v>
      </c>
      <c r="CL349" s="54">
        <v>0</v>
      </c>
      <c r="CM349" s="54">
        <v>10</v>
      </c>
      <c r="CN349" s="54">
        <v>5</v>
      </c>
      <c r="CO349" s="54">
        <v>0</v>
      </c>
    </row>
    <row r="350" spans="1:93">
      <c r="A350" s="3" t="str">
        <f t="shared" si="391"/>
        <v>FJSM024Phesgo 10ml</v>
      </c>
      <c r="B350" s="3" t="s">
        <v>548</v>
      </c>
      <c r="C350" s="3" t="s">
        <v>549</v>
      </c>
      <c r="D350" s="3" t="s">
        <v>7</v>
      </c>
      <c r="E350" s="3" t="s">
        <v>113</v>
      </c>
      <c r="F350" s="3" t="s">
        <v>122</v>
      </c>
      <c r="G350" s="3" t="s">
        <v>123</v>
      </c>
      <c r="H350" s="3" t="s">
        <v>122</v>
      </c>
      <c r="I350" s="3" t="s">
        <v>123</v>
      </c>
      <c r="J350" s="3" t="s">
        <v>562</v>
      </c>
      <c r="K350" s="3" t="s">
        <v>541</v>
      </c>
      <c r="L350" s="3"/>
      <c r="M350" s="3" t="s">
        <v>543</v>
      </c>
      <c r="N350" s="3" t="s">
        <v>17</v>
      </c>
      <c r="O350" s="3" t="s">
        <v>18</v>
      </c>
      <c r="P350" s="3">
        <v>6232.07</v>
      </c>
      <c r="Q350" s="54">
        <v>0.90107277372365846</v>
      </c>
      <c r="R350" s="54">
        <v>0.83300517712413369</v>
      </c>
      <c r="S350" s="54">
        <v>1.2348964358230894</v>
      </c>
      <c r="T350" s="54">
        <v>1.0820910865234186</v>
      </c>
      <c r="U350" s="54">
        <v>0.99285012692412</v>
      </c>
      <c r="V350" s="54">
        <v>1.2934461203243866</v>
      </c>
      <c r="W350" s="54">
        <v>2.9689743866708813</v>
      </c>
      <c r="X350" s="54">
        <v>3.368387333771925</v>
      </c>
      <c r="Y350" s="54">
        <v>6.3373617204428063</v>
      </c>
      <c r="Z350" s="54">
        <v>0</v>
      </c>
      <c r="AA350" s="54">
        <v>0</v>
      </c>
      <c r="AB350" s="54">
        <v>0</v>
      </c>
      <c r="AC350" s="54">
        <v>0</v>
      </c>
      <c r="AD350" s="54">
        <v>0</v>
      </c>
      <c r="AE350" s="54">
        <v>0</v>
      </c>
      <c r="AF350" s="54">
        <f t="shared" si="392"/>
        <v>0</v>
      </c>
      <c r="AG350" s="54">
        <f t="shared" si="393"/>
        <v>0</v>
      </c>
      <c r="AH350" s="54">
        <f t="shared" si="394"/>
        <v>0</v>
      </c>
      <c r="AI350" s="54">
        <v>5615.5486009400001</v>
      </c>
      <c r="AJ350" s="54">
        <v>5191.3465741999998</v>
      </c>
      <c r="AK350" s="54">
        <v>7695.9610308000001</v>
      </c>
      <c r="AL350" s="54">
        <v>6743.6673975900012</v>
      </c>
      <c r="AM350" s="54">
        <v>6187.5114905</v>
      </c>
      <c r="AN350" s="54">
        <v>8060.8467630899995</v>
      </c>
      <c r="AO350" s="54">
        <v>18502.856205939999</v>
      </c>
      <c r="AP350" s="54">
        <v>20992.025651180003</v>
      </c>
      <c r="AQ350" s="54">
        <v>39494.881857120003</v>
      </c>
      <c r="AR350" s="54">
        <f t="shared" si="395"/>
        <v>0</v>
      </c>
      <c r="AS350" s="54">
        <f t="shared" si="396"/>
        <v>0</v>
      </c>
      <c r="AT350" s="54">
        <f t="shared" si="397"/>
        <v>0</v>
      </c>
      <c r="AU350" s="54">
        <f t="shared" si="398"/>
        <v>0</v>
      </c>
      <c r="AV350" s="54">
        <f t="shared" si="399"/>
        <v>0</v>
      </c>
      <c r="AW350" s="54">
        <f t="shared" si="400"/>
        <v>0</v>
      </c>
      <c r="AX350" s="54">
        <f t="shared" si="401"/>
        <v>0</v>
      </c>
      <c r="AY350" s="54">
        <f t="shared" si="402"/>
        <v>0</v>
      </c>
      <c r="AZ350" s="54">
        <f t="shared" si="403"/>
        <v>0</v>
      </c>
      <c r="BA350" s="54">
        <f t="shared" si="386"/>
        <v>1.0820910865234186</v>
      </c>
      <c r="BB350" s="54">
        <f t="shared" si="387"/>
        <v>0</v>
      </c>
      <c r="BC350" s="54">
        <f>SUM(CJ350:CL350)</f>
        <v>0</v>
      </c>
      <c r="BD350" s="54">
        <f>SUM(CM350:CO350)</f>
        <v>0</v>
      </c>
      <c r="BE350" s="54">
        <f t="shared" si="404"/>
        <v>0</v>
      </c>
      <c r="BF350" s="54">
        <f t="shared" ref="BF350:BK350" si="433">Z350</f>
        <v>0</v>
      </c>
      <c r="BG350" s="54">
        <f t="shared" si="433"/>
        <v>0</v>
      </c>
      <c r="BH350" s="54">
        <f t="shared" si="433"/>
        <v>0</v>
      </c>
      <c r="BI350" s="54">
        <f t="shared" si="433"/>
        <v>0</v>
      </c>
      <c r="BJ350" s="54">
        <f t="shared" si="433"/>
        <v>0</v>
      </c>
      <c r="BK350" s="54">
        <f t="shared" si="433"/>
        <v>0</v>
      </c>
      <c r="BL350" s="54">
        <v>0</v>
      </c>
      <c r="BM350" s="54">
        <v>0</v>
      </c>
      <c r="BN350" s="54">
        <f t="shared" ref="BN350:BN351" si="434">AVERAGE(BP350:BR350)</f>
        <v>0</v>
      </c>
      <c r="BO350" s="54">
        <f t="shared" ref="BO350:BO351" si="435">SUM(BS350:BU350)/1</f>
        <v>0</v>
      </c>
      <c r="BP350" s="54">
        <v>0</v>
      </c>
      <c r="BQ350" s="54">
        <v>0</v>
      </c>
      <c r="BR350" s="54">
        <v>0</v>
      </c>
      <c r="BS350" s="54">
        <v>0</v>
      </c>
      <c r="BT350" s="54">
        <v>0</v>
      </c>
      <c r="BU350" s="54">
        <v>0</v>
      </c>
      <c r="BV350" s="54">
        <f t="shared" si="406"/>
        <v>0</v>
      </c>
      <c r="BW350" s="54">
        <f t="shared" si="407"/>
        <v>0</v>
      </c>
      <c r="BX350" s="54">
        <f t="shared" si="408"/>
        <v>0</v>
      </c>
      <c r="BY350" s="54">
        <f t="shared" si="409"/>
        <v>0</v>
      </c>
      <c r="BZ350" s="54">
        <f t="shared" si="410"/>
        <v>0</v>
      </c>
      <c r="CA350" s="54">
        <v>5</v>
      </c>
      <c r="CB350" s="54">
        <f t="shared" si="411"/>
        <v>0</v>
      </c>
      <c r="CC350" s="54">
        <f t="shared" si="412"/>
        <v>0</v>
      </c>
      <c r="CD350" s="54">
        <v>0</v>
      </c>
      <c r="CE350" s="54">
        <v>0</v>
      </c>
      <c r="CF350" s="54">
        <v>0</v>
      </c>
      <c r="CG350" s="54">
        <v>0</v>
      </c>
      <c r="CH350" s="54">
        <v>0</v>
      </c>
      <c r="CI350" s="54">
        <v>0</v>
      </c>
      <c r="CJ350" s="54">
        <v>0</v>
      </c>
      <c r="CK350" s="54">
        <v>0</v>
      </c>
      <c r="CL350" s="54">
        <v>0</v>
      </c>
      <c r="CM350" s="54">
        <v>0</v>
      </c>
      <c r="CN350" s="54">
        <v>0</v>
      </c>
      <c r="CO350" s="54">
        <v>0</v>
      </c>
    </row>
    <row r="351" spans="1:93">
      <c r="A351" s="3" t="str">
        <f t="shared" si="391"/>
        <v>FJSM024Phesgo 15ml</v>
      </c>
      <c r="B351" s="3" t="s">
        <v>548</v>
      </c>
      <c r="C351" s="3" t="s">
        <v>549</v>
      </c>
      <c r="D351" s="3" t="s">
        <v>7</v>
      </c>
      <c r="E351" s="3" t="s">
        <v>113</v>
      </c>
      <c r="F351" s="3" t="s">
        <v>122</v>
      </c>
      <c r="G351" s="3" t="s">
        <v>123</v>
      </c>
      <c r="H351" s="3" t="s">
        <v>122</v>
      </c>
      <c r="I351" s="3" t="s">
        <v>123</v>
      </c>
      <c r="J351" s="3" t="s">
        <v>562</v>
      </c>
      <c r="K351" s="3" t="s">
        <v>541</v>
      </c>
      <c r="L351" s="3"/>
      <c r="M351" s="3" t="s">
        <v>543</v>
      </c>
      <c r="N351" s="3" t="s">
        <v>17</v>
      </c>
      <c r="O351" s="3" t="s">
        <v>19</v>
      </c>
      <c r="P351" s="3">
        <v>8489.27</v>
      </c>
      <c r="Q351" s="54">
        <v>1.1779575864591419E-6</v>
      </c>
      <c r="R351" s="54">
        <v>1.1779575864591419E-6</v>
      </c>
      <c r="S351" s="54">
        <v>1.1779575864591419E-6</v>
      </c>
      <c r="T351" s="54">
        <v>1.1779575864591419E-6</v>
      </c>
      <c r="U351" s="54">
        <v>1.1779575864591419E-6</v>
      </c>
      <c r="V351" s="54">
        <v>1.1779575864591419E-6</v>
      </c>
      <c r="W351" s="54">
        <v>3.5338727593774257E-6</v>
      </c>
      <c r="X351" s="54">
        <v>3.5338727593774257E-6</v>
      </c>
      <c r="Y351" s="54">
        <v>7.0677455187548515E-6</v>
      </c>
      <c r="Z351" s="54">
        <v>0</v>
      </c>
      <c r="AA351" s="54">
        <v>0</v>
      </c>
      <c r="AB351" s="54">
        <v>0</v>
      </c>
      <c r="AC351" s="54">
        <v>0</v>
      </c>
      <c r="AD351" s="54">
        <v>0</v>
      </c>
      <c r="AE351" s="54">
        <v>0</v>
      </c>
      <c r="AF351" s="54">
        <f t="shared" si="392"/>
        <v>0</v>
      </c>
      <c r="AG351" s="54">
        <f t="shared" si="393"/>
        <v>0</v>
      </c>
      <c r="AH351" s="54">
        <f t="shared" si="394"/>
        <v>0</v>
      </c>
      <c r="AI351" s="54">
        <v>0.01</v>
      </c>
      <c r="AJ351" s="54">
        <v>0.01</v>
      </c>
      <c r="AK351" s="54">
        <v>0.01</v>
      </c>
      <c r="AL351" s="54">
        <v>0.01</v>
      </c>
      <c r="AM351" s="54">
        <v>0.01</v>
      </c>
      <c r="AN351" s="54">
        <v>0.01</v>
      </c>
      <c r="AO351" s="54">
        <v>0.03</v>
      </c>
      <c r="AP351" s="54">
        <v>0.03</v>
      </c>
      <c r="AQ351" s="54">
        <v>0.06</v>
      </c>
      <c r="AR351" s="54">
        <f t="shared" si="395"/>
        <v>0</v>
      </c>
      <c r="AS351" s="54">
        <f t="shared" si="396"/>
        <v>0</v>
      </c>
      <c r="AT351" s="54">
        <f t="shared" si="397"/>
        <v>0</v>
      </c>
      <c r="AU351" s="54">
        <f t="shared" si="398"/>
        <v>0</v>
      </c>
      <c r="AV351" s="54">
        <f t="shared" si="399"/>
        <v>0</v>
      </c>
      <c r="AW351" s="54">
        <f t="shared" si="400"/>
        <v>0</v>
      </c>
      <c r="AX351" s="54">
        <f t="shared" si="401"/>
        <v>0</v>
      </c>
      <c r="AY351" s="54">
        <f t="shared" si="402"/>
        <v>0</v>
      </c>
      <c r="AZ351" s="54">
        <f t="shared" si="403"/>
        <v>0</v>
      </c>
      <c r="BA351" s="54">
        <f t="shared" si="386"/>
        <v>1.1779575864591419E-6</v>
      </c>
      <c r="BB351" s="54">
        <f t="shared" si="387"/>
        <v>0</v>
      </c>
      <c r="BC351" s="54">
        <f>SUM(CJ351:CL351)*2</f>
        <v>0</v>
      </c>
      <c r="BD351" s="54">
        <f>SUM(CM351:CO351)*2</f>
        <v>0</v>
      </c>
      <c r="BE351" s="54">
        <f t="shared" si="404"/>
        <v>0</v>
      </c>
      <c r="BF351" s="54">
        <f t="shared" ref="BF351:BK351" si="436">Z351*2</f>
        <v>0</v>
      </c>
      <c r="BG351" s="54">
        <f t="shared" si="436"/>
        <v>0</v>
      </c>
      <c r="BH351" s="54">
        <f t="shared" si="436"/>
        <v>0</v>
      </c>
      <c r="BI351" s="54">
        <f t="shared" si="436"/>
        <v>0</v>
      </c>
      <c r="BJ351" s="54">
        <f t="shared" si="436"/>
        <v>0</v>
      </c>
      <c r="BK351" s="54">
        <f t="shared" si="436"/>
        <v>0</v>
      </c>
      <c r="BL351" s="54">
        <v>0</v>
      </c>
      <c r="BM351" s="54">
        <v>0</v>
      </c>
      <c r="BN351" s="54">
        <f t="shared" si="434"/>
        <v>0</v>
      </c>
      <c r="BO351" s="54">
        <f t="shared" si="435"/>
        <v>0</v>
      </c>
      <c r="BP351" s="54">
        <v>0</v>
      </c>
      <c r="BQ351" s="54">
        <v>0</v>
      </c>
      <c r="BR351" s="54">
        <v>0</v>
      </c>
      <c r="BS351" s="54">
        <v>0</v>
      </c>
      <c r="BT351" s="54">
        <v>0</v>
      </c>
      <c r="BU351" s="54">
        <v>0</v>
      </c>
      <c r="BV351" s="54">
        <f t="shared" si="406"/>
        <v>0</v>
      </c>
      <c r="BW351" s="54">
        <f t="shared" si="407"/>
        <v>0</v>
      </c>
      <c r="BX351" s="54">
        <f t="shared" si="408"/>
        <v>0</v>
      </c>
      <c r="BY351" s="54">
        <f t="shared" si="409"/>
        <v>0</v>
      </c>
      <c r="BZ351" s="54">
        <f t="shared" si="410"/>
        <v>0</v>
      </c>
      <c r="CA351" s="54">
        <v>0</v>
      </c>
      <c r="CB351" s="54">
        <f t="shared" si="411"/>
        <v>0</v>
      </c>
      <c r="CC351" s="54">
        <f t="shared" si="412"/>
        <v>0</v>
      </c>
      <c r="CD351" s="54">
        <v>0</v>
      </c>
      <c r="CE351" s="54">
        <v>0</v>
      </c>
      <c r="CF351" s="54">
        <v>0</v>
      </c>
      <c r="CG351" s="54">
        <v>0</v>
      </c>
      <c r="CH351" s="54">
        <v>0</v>
      </c>
      <c r="CI351" s="54">
        <v>0</v>
      </c>
      <c r="CJ351" s="54">
        <v>0</v>
      </c>
      <c r="CK351" s="54">
        <v>0</v>
      </c>
      <c r="CL351" s="54">
        <v>0</v>
      </c>
      <c r="CM351" s="54">
        <v>0</v>
      </c>
      <c r="CN351" s="54">
        <v>0</v>
      </c>
      <c r="CO351" s="54">
        <v>0</v>
      </c>
    </row>
    <row r="352" spans="1:93">
      <c r="A352" s="3" t="str">
        <f t="shared" si="391"/>
        <v>FJSM027Herceptin IV</v>
      </c>
      <c r="B352" s="3" t="s">
        <v>548</v>
      </c>
      <c r="C352" s="3" t="s">
        <v>549</v>
      </c>
      <c r="D352" s="3" t="s">
        <v>7</v>
      </c>
      <c r="E352" s="3" t="s">
        <v>113</v>
      </c>
      <c r="F352" s="3" t="s">
        <v>124</v>
      </c>
      <c r="G352" s="3" t="s">
        <v>125</v>
      </c>
      <c r="H352" s="3" t="s">
        <v>124</v>
      </c>
      <c r="I352" s="3" t="s">
        <v>125</v>
      </c>
      <c r="J352" s="3" t="s">
        <v>563</v>
      </c>
      <c r="K352" s="3" t="s">
        <v>541</v>
      </c>
      <c r="L352" s="3"/>
      <c r="M352" s="3" t="s">
        <v>543</v>
      </c>
      <c r="N352" s="3" t="s">
        <v>11</v>
      </c>
      <c r="O352" s="3" t="s">
        <v>11</v>
      </c>
      <c r="P352" s="3">
        <v>4535.5</v>
      </c>
      <c r="Q352" s="54">
        <v>1.6045139505596193</v>
      </c>
      <c r="R352" s="54">
        <v>1.1494820636831067</v>
      </c>
      <c r="S352" s="54">
        <v>1.069279303610563</v>
      </c>
      <c r="T352" s="54">
        <v>0.75506184601808624</v>
      </c>
      <c r="U352" s="54">
        <v>0.68796590798348678</v>
      </c>
      <c r="V352" s="54">
        <v>1.1976790393648615</v>
      </c>
      <c r="W352" s="54">
        <v>3.8232753178532892</v>
      </c>
      <c r="X352" s="54">
        <v>2.6407067933664345</v>
      </c>
      <c r="Y352" s="54">
        <v>6.4639821112197238</v>
      </c>
      <c r="Z352" s="54">
        <v>0</v>
      </c>
      <c r="AA352" s="54">
        <v>0</v>
      </c>
      <c r="AB352" s="54">
        <v>0</v>
      </c>
      <c r="AC352" s="54">
        <v>0</v>
      </c>
      <c r="AD352" s="54">
        <v>0</v>
      </c>
      <c r="AE352" s="54">
        <v>0</v>
      </c>
      <c r="AF352" s="54">
        <f t="shared" si="392"/>
        <v>0</v>
      </c>
      <c r="AG352" s="54">
        <f t="shared" si="393"/>
        <v>0</v>
      </c>
      <c r="AH352" s="54">
        <f t="shared" si="394"/>
        <v>0</v>
      </c>
      <c r="AI352" s="54">
        <v>7277.2730227631537</v>
      </c>
      <c r="AJ352" s="54">
        <v>5213.4758998347306</v>
      </c>
      <c r="AK352" s="54">
        <v>4849.7162815257079</v>
      </c>
      <c r="AL352" s="54">
        <v>3424.5830026150302</v>
      </c>
      <c r="AM352" s="54">
        <v>3120.2693756591048</v>
      </c>
      <c r="AN352" s="54">
        <v>5432.0732830393299</v>
      </c>
      <c r="AO352" s="54">
        <v>17340.465204123593</v>
      </c>
      <c r="AP352" s="54">
        <v>11976.925661313464</v>
      </c>
      <c r="AQ352" s="54">
        <v>29317.390865437057</v>
      </c>
      <c r="AR352" s="54">
        <f t="shared" si="395"/>
        <v>0</v>
      </c>
      <c r="AS352" s="54">
        <f t="shared" si="396"/>
        <v>0</v>
      </c>
      <c r="AT352" s="54">
        <f t="shared" si="397"/>
        <v>0</v>
      </c>
      <c r="AU352" s="54">
        <f t="shared" si="398"/>
        <v>0</v>
      </c>
      <c r="AV352" s="54">
        <f t="shared" si="399"/>
        <v>0</v>
      </c>
      <c r="AW352" s="54">
        <f t="shared" si="400"/>
        <v>0</v>
      </c>
      <c r="AX352" s="54">
        <f t="shared" si="401"/>
        <v>0</v>
      </c>
      <c r="AY352" s="54">
        <f t="shared" si="402"/>
        <v>0</v>
      </c>
      <c r="AZ352" s="54">
        <f t="shared" si="403"/>
        <v>0</v>
      </c>
      <c r="BA352" s="54">
        <f t="shared" si="386"/>
        <v>0.75506184601808624</v>
      </c>
      <c r="BB352" s="54">
        <f t="shared" si="387"/>
        <v>0</v>
      </c>
      <c r="BC352" s="54"/>
      <c r="BD352" s="54"/>
      <c r="BE352" s="54">
        <f t="shared" si="404"/>
        <v>0</v>
      </c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>
        <f t="shared" si="406"/>
        <v>10204.875</v>
      </c>
      <c r="BW352" s="54">
        <f t="shared" si="407"/>
        <v>40819.5</v>
      </c>
      <c r="BX352" s="54">
        <f t="shared" si="408"/>
        <v>13606.5</v>
      </c>
      <c r="BY352" s="54">
        <f t="shared" si="409"/>
        <v>9</v>
      </c>
      <c r="BZ352" s="54">
        <f t="shared" si="410"/>
        <v>3</v>
      </c>
      <c r="CA352" s="54">
        <v>0</v>
      </c>
      <c r="CB352" s="54">
        <f t="shared" si="411"/>
        <v>5</v>
      </c>
      <c r="CC352" s="54">
        <f t="shared" si="412"/>
        <v>2.25</v>
      </c>
      <c r="CD352" s="54">
        <v>5</v>
      </c>
      <c r="CE352" s="54">
        <v>0</v>
      </c>
      <c r="CF352" s="54">
        <v>0</v>
      </c>
      <c r="CG352" s="54">
        <v>5</v>
      </c>
      <c r="CH352" s="54">
        <v>5</v>
      </c>
      <c r="CI352" s="54">
        <v>0</v>
      </c>
      <c r="CJ352" s="54">
        <v>3</v>
      </c>
      <c r="CK352" s="54">
        <v>4</v>
      </c>
      <c r="CL352" s="54">
        <v>2</v>
      </c>
      <c r="CM352" s="54">
        <v>1</v>
      </c>
      <c r="CN352" s="54">
        <v>2</v>
      </c>
      <c r="CO352" s="54">
        <v>0</v>
      </c>
    </row>
    <row r="353" spans="1:93">
      <c r="A353" s="3" t="str">
        <f t="shared" si="391"/>
        <v>FJSM027Herceptin SC</v>
      </c>
      <c r="B353" s="3" t="s">
        <v>548</v>
      </c>
      <c r="C353" s="3" t="s">
        <v>549</v>
      </c>
      <c r="D353" s="3" t="s">
        <v>7</v>
      </c>
      <c r="E353" s="3" t="s">
        <v>113</v>
      </c>
      <c r="F353" s="3" t="s">
        <v>124</v>
      </c>
      <c r="G353" s="3" t="s">
        <v>125</v>
      </c>
      <c r="H353" s="3" t="s">
        <v>124</v>
      </c>
      <c r="I353" s="3" t="s">
        <v>125</v>
      </c>
      <c r="J353" s="3" t="s">
        <v>563</v>
      </c>
      <c r="K353" s="3" t="s">
        <v>541</v>
      </c>
      <c r="L353" s="3"/>
      <c r="M353" s="3" t="s">
        <v>543</v>
      </c>
      <c r="N353" s="3" t="s">
        <v>12</v>
      </c>
      <c r="O353" s="3" t="s">
        <v>12</v>
      </c>
      <c r="P353" s="3">
        <v>3444.49</v>
      </c>
      <c r="Q353" s="54">
        <v>1.2869445629604544E-7</v>
      </c>
      <c r="R353" s="54">
        <v>1.1923834167284972E-7</v>
      </c>
      <c r="S353" s="54">
        <v>1.8086442832285226E-7</v>
      </c>
      <c r="T353" s="54">
        <v>1.8512626147397511E-7</v>
      </c>
      <c r="U353" s="54">
        <v>1.6668434004097236E-7</v>
      </c>
      <c r="V353" s="54">
        <v>2.193921721933052E-7</v>
      </c>
      <c r="W353" s="54">
        <v>4.2879722629174739E-7</v>
      </c>
      <c r="X353" s="54">
        <v>5.7120277370825267E-7</v>
      </c>
      <c r="Y353" s="54">
        <v>1.0000000000000002E-6</v>
      </c>
      <c r="Z353" s="54">
        <v>0</v>
      </c>
      <c r="AA353" s="54">
        <v>0</v>
      </c>
      <c r="AB353" s="54">
        <v>0</v>
      </c>
      <c r="AC353" s="54">
        <v>0</v>
      </c>
      <c r="AD353" s="54">
        <v>0</v>
      </c>
      <c r="AE353" s="54">
        <v>0</v>
      </c>
      <c r="AF353" s="54">
        <f t="shared" si="392"/>
        <v>0</v>
      </c>
      <c r="AG353" s="54">
        <f t="shared" si="393"/>
        <v>0</v>
      </c>
      <c r="AH353" s="54">
        <f t="shared" si="394"/>
        <v>0</v>
      </c>
      <c r="AI353" s="54">
        <v>4.4328676776716558E-4</v>
      </c>
      <c r="AJ353" s="54">
        <v>4.1071527550871412E-4</v>
      </c>
      <c r="AK353" s="54">
        <v>6.2298571471378138E-4</v>
      </c>
      <c r="AL353" s="54">
        <v>6.3766555638449256E-4</v>
      </c>
      <c r="AM353" s="54">
        <v>5.7414254242772885E-4</v>
      </c>
      <c r="AN353" s="54">
        <v>7.5569414319811776E-4</v>
      </c>
      <c r="AO353" s="54">
        <v>1.476987757989661E-3</v>
      </c>
      <c r="AP353" s="54">
        <v>1.9675022420103392E-3</v>
      </c>
      <c r="AQ353" s="54">
        <v>3.4444900000000001E-3</v>
      </c>
      <c r="AR353" s="54">
        <f t="shared" si="395"/>
        <v>0</v>
      </c>
      <c r="AS353" s="54">
        <f t="shared" si="396"/>
        <v>0</v>
      </c>
      <c r="AT353" s="54">
        <f t="shared" si="397"/>
        <v>0</v>
      </c>
      <c r="AU353" s="54">
        <f t="shared" si="398"/>
        <v>0</v>
      </c>
      <c r="AV353" s="54">
        <f t="shared" si="399"/>
        <v>0</v>
      </c>
      <c r="AW353" s="54">
        <f t="shared" si="400"/>
        <v>0</v>
      </c>
      <c r="AX353" s="54">
        <f t="shared" si="401"/>
        <v>0</v>
      </c>
      <c r="AY353" s="54">
        <f t="shared" si="402"/>
        <v>0</v>
      </c>
      <c r="AZ353" s="54">
        <f t="shared" si="403"/>
        <v>0</v>
      </c>
      <c r="BA353" s="54">
        <f t="shared" si="386"/>
        <v>1.8512626147397511E-7</v>
      </c>
      <c r="BB353" s="54">
        <f t="shared" si="387"/>
        <v>0</v>
      </c>
      <c r="BC353" s="54"/>
      <c r="BD353" s="54"/>
      <c r="BE353" s="54">
        <f t="shared" si="404"/>
        <v>0</v>
      </c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>
        <f t="shared" si="406"/>
        <v>0</v>
      </c>
      <c r="BW353" s="54">
        <f t="shared" si="407"/>
        <v>0</v>
      </c>
      <c r="BX353" s="54">
        <f t="shared" si="408"/>
        <v>0</v>
      </c>
      <c r="BY353" s="54">
        <f t="shared" si="409"/>
        <v>0</v>
      </c>
      <c r="BZ353" s="54">
        <f t="shared" si="410"/>
        <v>0</v>
      </c>
      <c r="CA353" s="54">
        <v>0</v>
      </c>
      <c r="CB353" s="54">
        <f t="shared" si="411"/>
        <v>0</v>
      </c>
      <c r="CC353" s="54">
        <f t="shared" si="412"/>
        <v>0</v>
      </c>
      <c r="CD353" s="54">
        <v>0</v>
      </c>
      <c r="CE353" s="54">
        <v>0</v>
      </c>
      <c r="CF353" s="54">
        <v>0</v>
      </c>
      <c r="CG353" s="54">
        <v>0</v>
      </c>
      <c r="CH353" s="54">
        <v>0</v>
      </c>
      <c r="CI353" s="54">
        <v>0</v>
      </c>
      <c r="CJ353" s="54">
        <v>0</v>
      </c>
      <c r="CK353" s="54">
        <v>0</v>
      </c>
      <c r="CL353" s="54">
        <v>0</v>
      </c>
      <c r="CM353" s="54">
        <v>0</v>
      </c>
      <c r="CN353" s="54">
        <v>0</v>
      </c>
      <c r="CO353" s="54">
        <v>0</v>
      </c>
    </row>
    <row r="354" spans="1:93">
      <c r="A354" s="3" t="str">
        <f t="shared" si="391"/>
        <v>FJSM027Itovebi 3mg</v>
      </c>
      <c r="B354" s="3" t="s">
        <v>548</v>
      </c>
      <c r="C354" s="3" t="s">
        <v>549</v>
      </c>
      <c r="D354" s="3" t="s">
        <v>7</v>
      </c>
      <c r="E354" s="3" t="s">
        <v>113</v>
      </c>
      <c r="F354" s="3" t="s">
        <v>124</v>
      </c>
      <c r="G354" s="3" t="s">
        <v>125</v>
      </c>
      <c r="H354" s="3" t="s">
        <v>124</v>
      </c>
      <c r="I354" s="3" t="s">
        <v>125</v>
      </c>
      <c r="J354" s="3" t="s">
        <v>563</v>
      </c>
      <c r="K354" s="3" t="s">
        <v>541</v>
      </c>
      <c r="L354" s="3"/>
      <c r="M354" s="3" t="s">
        <v>543</v>
      </c>
      <c r="N354" s="3" t="s">
        <v>13</v>
      </c>
      <c r="O354" s="3" t="s">
        <v>14</v>
      </c>
      <c r="P354" s="3">
        <v>3566.02</v>
      </c>
      <c r="Q354" s="54">
        <v>7.5423782997919166E-8</v>
      </c>
      <c r="R354" s="54">
        <v>8.6118364644595899E-8</v>
      </c>
      <c r="S354" s="54">
        <v>1.7430625086372233E-7</v>
      </c>
      <c r="T354" s="54">
        <v>1.7644957539816278E-7</v>
      </c>
      <c r="U354" s="54">
        <v>2.1451535630448561E-7</v>
      </c>
      <c r="V354" s="54">
        <v>2.7318666979111423E-7</v>
      </c>
      <c r="W354" s="54">
        <v>3.3584839850623739E-7</v>
      </c>
      <c r="X354" s="54">
        <v>6.6415160149376262E-7</v>
      </c>
      <c r="Y354" s="54">
        <v>9.9999999999999995E-7</v>
      </c>
      <c r="Z354" s="54">
        <v>0</v>
      </c>
      <c r="AA354" s="54">
        <v>0</v>
      </c>
      <c r="AB354" s="54">
        <v>0</v>
      </c>
      <c r="AC354" s="54">
        <v>0</v>
      </c>
      <c r="AD354" s="54">
        <v>0</v>
      </c>
      <c r="AE354" s="54">
        <v>0</v>
      </c>
      <c r="AF354" s="54">
        <f t="shared" si="392"/>
        <v>0</v>
      </c>
      <c r="AG354" s="54">
        <f t="shared" si="393"/>
        <v>0</v>
      </c>
      <c r="AH354" s="54">
        <f t="shared" si="394"/>
        <v>0</v>
      </c>
      <c r="AI354" s="54">
        <v>2.6896271864623972E-4</v>
      </c>
      <c r="AJ354" s="54">
        <v>3.0709981068992184E-4</v>
      </c>
      <c r="AK354" s="54">
        <v>6.2157957670505104E-4</v>
      </c>
      <c r="AL354" s="54">
        <v>6.2922271486135634E-4</v>
      </c>
      <c r="AM354" s="54">
        <v>7.6496605088892172E-4</v>
      </c>
      <c r="AN354" s="54">
        <v>9.74189128208509E-4</v>
      </c>
      <c r="AO354" s="54">
        <v>1.1976421060412126E-3</v>
      </c>
      <c r="AP354" s="54">
        <v>2.3683778939587868E-3</v>
      </c>
      <c r="AQ354" s="54">
        <v>3.5660199999999996E-3</v>
      </c>
      <c r="AR354" s="54">
        <f t="shared" si="395"/>
        <v>0</v>
      </c>
      <c r="AS354" s="54">
        <f t="shared" si="396"/>
        <v>0</v>
      </c>
      <c r="AT354" s="54">
        <f t="shared" si="397"/>
        <v>0</v>
      </c>
      <c r="AU354" s="54">
        <f t="shared" si="398"/>
        <v>0</v>
      </c>
      <c r="AV354" s="54">
        <f t="shared" si="399"/>
        <v>0</v>
      </c>
      <c r="AW354" s="54">
        <f t="shared" si="400"/>
        <v>0</v>
      </c>
      <c r="AX354" s="54">
        <f t="shared" si="401"/>
        <v>0</v>
      </c>
      <c r="AY354" s="54">
        <f t="shared" si="402"/>
        <v>0</v>
      </c>
      <c r="AZ354" s="54">
        <f t="shared" si="403"/>
        <v>0</v>
      </c>
      <c r="BA354" s="54">
        <f t="shared" si="386"/>
        <v>1.7644957539816278E-7</v>
      </c>
      <c r="BB354" s="54">
        <f t="shared" si="387"/>
        <v>0</v>
      </c>
      <c r="BC354" s="54"/>
      <c r="BD354" s="54"/>
      <c r="BE354" s="54">
        <f t="shared" si="404"/>
        <v>0</v>
      </c>
      <c r="BF354" s="54"/>
      <c r="BG354" s="54"/>
      <c r="BH354" s="54"/>
      <c r="BI354" s="54"/>
      <c r="BJ354" s="54"/>
      <c r="BK354" s="54"/>
      <c r="BL354" s="54">
        <v>0</v>
      </c>
      <c r="BM354" s="54">
        <v>0</v>
      </c>
      <c r="BN354" s="54">
        <f t="shared" ref="BN354:BN355" si="437">AVERAGE(BP354:BR354)</f>
        <v>0</v>
      </c>
      <c r="BO354" s="54">
        <f t="shared" ref="BO354:BO355" si="438">SUM(BS354:BU354)/1</f>
        <v>0</v>
      </c>
      <c r="BP354" s="54">
        <v>0</v>
      </c>
      <c r="BQ354" s="54">
        <v>0</v>
      </c>
      <c r="BR354" s="54">
        <v>0</v>
      </c>
      <c r="BS354" s="54">
        <v>0</v>
      </c>
      <c r="BT354" s="54">
        <v>0</v>
      </c>
      <c r="BU354" s="54">
        <v>0</v>
      </c>
      <c r="BV354" s="54">
        <f t="shared" si="406"/>
        <v>0</v>
      </c>
      <c r="BW354" s="54">
        <f t="shared" si="407"/>
        <v>0</v>
      </c>
      <c r="BX354" s="54">
        <f t="shared" si="408"/>
        <v>0</v>
      </c>
      <c r="BY354" s="54">
        <f t="shared" si="409"/>
        <v>0</v>
      </c>
      <c r="BZ354" s="54">
        <f t="shared" si="410"/>
        <v>0</v>
      </c>
      <c r="CA354" s="54">
        <v>0</v>
      </c>
      <c r="CB354" s="54">
        <f t="shared" si="411"/>
        <v>0</v>
      </c>
      <c r="CC354" s="54">
        <f t="shared" si="412"/>
        <v>0</v>
      </c>
      <c r="CD354" s="54">
        <v>0</v>
      </c>
      <c r="CE354" s="54">
        <v>0</v>
      </c>
      <c r="CF354" s="54">
        <v>0</v>
      </c>
      <c r="CG354" s="54">
        <v>0</v>
      </c>
      <c r="CH354" s="54">
        <v>0</v>
      </c>
      <c r="CI354" s="54">
        <v>0</v>
      </c>
      <c r="CJ354" s="54">
        <v>0</v>
      </c>
      <c r="CK354" s="54">
        <v>0</v>
      </c>
      <c r="CL354" s="54">
        <v>0</v>
      </c>
      <c r="CM354" s="54">
        <v>0</v>
      </c>
      <c r="CN354" s="54">
        <v>0</v>
      </c>
      <c r="CO354" s="54">
        <v>0</v>
      </c>
    </row>
    <row r="355" spans="1:93">
      <c r="A355" s="3" t="str">
        <f t="shared" si="391"/>
        <v>FJSM027Itovebi 9mg</v>
      </c>
      <c r="B355" s="3" t="s">
        <v>548</v>
      </c>
      <c r="C355" s="3" t="s">
        <v>549</v>
      </c>
      <c r="D355" s="3" t="s">
        <v>7</v>
      </c>
      <c r="E355" s="3" t="s">
        <v>113</v>
      </c>
      <c r="F355" s="3" t="s">
        <v>124</v>
      </c>
      <c r="G355" s="3" t="s">
        <v>125</v>
      </c>
      <c r="H355" s="3" t="s">
        <v>124</v>
      </c>
      <c r="I355" s="3" t="s">
        <v>125</v>
      </c>
      <c r="J355" s="3" t="s">
        <v>563</v>
      </c>
      <c r="K355" s="3" t="s">
        <v>541</v>
      </c>
      <c r="L355" s="3"/>
      <c r="M355" s="3" t="s">
        <v>543</v>
      </c>
      <c r="N355" s="3" t="s">
        <v>13</v>
      </c>
      <c r="O355" s="3" t="s">
        <v>15</v>
      </c>
      <c r="P355" s="3">
        <v>10698.05</v>
      </c>
      <c r="Q355" s="54"/>
      <c r="R355" s="54"/>
      <c r="S355" s="54"/>
      <c r="T355" s="54"/>
      <c r="U355" s="54"/>
      <c r="V355" s="54"/>
      <c r="W355" s="54">
        <v>0</v>
      </c>
      <c r="X355" s="54">
        <v>0</v>
      </c>
      <c r="Y355" s="54">
        <v>0</v>
      </c>
      <c r="Z355" s="54">
        <v>0</v>
      </c>
      <c r="AA355" s="54">
        <v>0</v>
      </c>
      <c r="AB355" s="54">
        <v>0</v>
      </c>
      <c r="AC355" s="54">
        <v>0</v>
      </c>
      <c r="AD355" s="54">
        <v>0</v>
      </c>
      <c r="AE355" s="54">
        <v>0</v>
      </c>
      <c r="AF355" s="54">
        <f t="shared" si="392"/>
        <v>0</v>
      </c>
      <c r="AG355" s="54">
        <f t="shared" si="393"/>
        <v>0</v>
      </c>
      <c r="AH355" s="54">
        <f t="shared" si="394"/>
        <v>0</v>
      </c>
      <c r="AI355" s="54"/>
      <c r="AJ355" s="54"/>
      <c r="AK355" s="54"/>
      <c r="AL355" s="54"/>
      <c r="AM355" s="54"/>
      <c r="AN355" s="54"/>
      <c r="AO355" s="54">
        <v>0</v>
      </c>
      <c r="AP355" s="54">
        <v>0</v>
      </c>
      <c r="AQ355" s="54">
        <v>0</v>
      </c>
      <c r="AR355" s="54">
        <f t="shared" si="395"/>
        <v>0</v>
      </c>
      <c r="AS355" s="54">
        <f t="shared" si="396"/>
        <v>0</v>
      </c>
      <c r="AT355" s="54">
        <f t="shared" si="397"/>
        <v>0</v>
      </c>
      <c r="AU355" s="54">
        <f t="shared" si="398"/>
        <v>0</v>
      </c>
      <c r="AV355" s="54">
        <f t="shared" si="399"/>
        <v>0</v>
      </c>
      <c r="AW355" s="54">
        <f t="shared" si="400"/>
        <v>0</v>
      </c>
      <c r="AX355" s="54">
        <f t="shared" si="401"/>
        <v>0</v>
      </c>
      <c r="AY355" s="54">
        <f t="shared" si="402"/>
        <v>0</v>
      </c>
      <c r="AZ355" s="54">
        <f t="shared" si="403"/>
        <v>0</v>
      </c>
      <c r="BA355" s="54">
        <f t="shared" si="386"/>
        <v>0</v>
      </c>
      <c r="BB355" s="54">
        <f t="shared" si="387"/>
        <v>0</v>
      </c>
      <c r="BC355" s="54"/>
      <c r="BD355" s="54"/>
      <c r="BE355" s="54">
        <f t="shared" si="404"/>
        <v>0</v>
      </c>
      <c r="BF355" s="54"/>
      <c r="BG355" s="54"/>
      <c r="BH355" s="54"/>
      <c r="BI355" s="54"/>
      <c r="BJ355" s="54"/>
      <c r="BK355" s="54"/>
      <c r="BL355" s="54">
        <v>0</v>
      </c>
      <c r="BM355" s="54">
        <v>0</v>
      </c>
      <c r="BN355" s="54">
        <f t="shared" si="437"/>
        <v>0</v>
      </c>
      <c r="BO355" s="54">
        <f t="shared" si="438"/>
        <v>0</v>
      </c>
      <c r="BP355" s="54">
        <v>0</v>
      </c>
      <c r="BQ355" s="54">
        <v>0</v>
      </c>
      <c r="BR355" s="54">
        <v>0</v>
      </c>
      <c r="BS355" s="54">
        <v>0</v>
      </c>
      <c r="BT355" s="54">
        <v>0</v>
      </c>
      <c r="BU355" s="54">
        <v>0</v>
      </c>
      <c r="BV355" s="54">
        <f t="shared" si="406"/>
        <v>0</v>
      </c>
      <c r="BW355" s="54">
        <f t="shared" si="407"/>
        <v>0</v>
      </c>
      <c r="BX355" s="54">
        <f t="shared" si="408"/>
        <v>0</v>
      </c>
      <c r="BY355" s="54">
        <f t="shared" si="409"/>
        <v>0</v>
      </c>
      <c r="BZ355" s="54">
        <f t="shared" si="410"/>
        <v>0</v>
      </c>
      <c r="CA355" s="54">
        <v>0</v>
      </c>
      <c r="CB355" s="54">
        <f t="shared" si="411"/>
        <v>0</v>
      </c>
      <c r="CC355" s="54">
        <f t="shared" si="412"/>
        <v>0</v>
      </c>
      <c r="CD355" s="54">
        <v>0</v>
      </c>
      <c r="CE355" s="54">
        <v>0</v>
      </c>
      <c r="CF355" s="54">
        <v>0</v>
      </c>
      <c r="CG355" s="54">
        <v>0</v>
      </c>
      <c r="CH355" s="54">
        <v>0</v>
      </c>
      <c r="CI355" s="54">
        <v>0</v>
      </c>
      <c r="CJ355" s="54">
        <v>0</v>
      </c>
      <c r="CK355" s="54">
        <v>0</v>
      </c>
      <c r="CL355" s="54">
        <v>0</v>
      </c>
      <c r="CM355" s="54">
        <v>0</v>
      </c>
      <c r="CN355" s="54">
        <v>0</v>
      </c>
      <c r="CO355" s="54">
        <v>0</v>
      </c>
    </row>
    <row r="356" spans="1:93">
      <c r="A356" s="3" t="str">
        <f t="shared" si="391"/>
        <v>FJSM027Perjeta</v>
      </c>
      <c r="B356" s="3" t="s">
        <v>548</v>
      </c>
      <c r="C356" s="3" t="s">
        <v>549</v>
      </c>
      <c r="D356" s="3" t="s">
        <v>7</v>
      </c>
      <c r="E356" s="3" t="s">
        <v>113</v>
      </c>
      <c r="F356" s="3" t="s">
        <v>124</v>
      </c>
      <c r="G356" s="3" t="s">
        <v>125</v>
      </c>
      <c r="H356" s="3" t="s">
        <v>124</v>
      </c>
      <c r="I356" s="3" t="s">
        <v>125</v>
      </c>
      <c r="J356" s="3" t="s">
        <v>563</v>
      </c>
      <c r="K356" s="3" t="s">
        <v>541</v>
      </c>
      <c r="L356" s="3"/>
      <c r="M356" s="3" t="s">
        <v>543</v>
      </c>
      <c r="N356" s="3" t="s">
        <v>16</v>
      </c>
      <c r="O356" s="3" t="s">
        <v>16</v>
      </c>
      <c r="P356" s="3">
        <v>3985.87</v>
      </c>
      <c r="Q356" s="54">
        <v>2.5135389438611191</v>
      </c>
      <c r="R356" s="54">
        <v>2.1232241015228239</v>
      </c>
      <c r="S356" s="54">
        <v>3.2226101390714712</v>
      </c>
      <c r="T356" s="54">
        <v>1.9473294957918101</v>
      </c>
      <c r="U356" s="54">
        <v>2.3635330673420838</v>
      </c>
      <c r="V356" s="54">
        <v>2.7125252804817164</v>
      </c>
      <c r="W356" s="54">
        <v>7.8593731844554142</v>
      </c>
      <c r="X356" s="54">
        <v>7.0233878436156099</v>
      </c>
      <c r="Y356" s="54">
        <v>14.882761028071023</v>
      </c>
      <c r="Z356" s="54">
        <v>6</v>
      </c>
      <c r="AA356" s="54">
        <v>0</v>
      </c>
      <c r="AB356" s="54">
        <v>6</v>
      </c>
      <c r="AC356" s="54">
        <v>0</v>
      </c>
      <c r="AD356" s="54">
        <v>0</v>
      </c>
      <c r="AE356" s="54">
        <v>0</v>
      </c>
      <c r="AF356" s="54">
        <f t="shared" si="392"/>
        <v>12</v>
      </c>
      <c r="AG356" s="54">
        <f t="shared" si="393"/>
        <v>0</v>
      </c>
      <c r="AH356" s="54">
        <f t="shared" si="394"/>
        <v>12</v>
      </c>
      <c r="AI356" s="54">
        <v>10018.639470167718</v>
      </c>
      <c r="AJ356" s="54">
        <v>8462.8952495367776</v>
      </c>
      <c r="AK356" s="54">
        <v>12844.905075020804</v>
      </c>
      <c r="AL356" s="54">
        <v>7761.8022173917016</v>
      </c>
      <c r="AM356" s="54">
        <v>9420.7355471267911</v>
      </c>
      <c r="AN356" s="54">
        <v>10811.773139713658</v>
      </c>
      <c r="AO356" s="54">
        <v>31326.439794725302</v>
      </c>
      <c r="AP356" s="54">
        <v>27994.310904232152</v>
      </c>
      <c r="AQ356" s="54">
        <v>59320.750698957454</v>
      </c>
      <c r="AR356" s="54">
        <f t="shared" si="395"/>
        <v>23915.22</v>
      </c>
      <c r="AS356" s="54">
        <f t="shared" si="396"/>
        <v>0</v>
      </c>
      <c r="AT356" s="54">
        <f t="shared" si="397"/>
        <v>23915.22</v>
      </c>
      <c r="AU356" s="54">
        <f t="shared" si="398"/>
        <v>0</v>
      </c>
      <c r="AV356" s="54">
        <f t="shared" si="399"/>
        <v>0</v>
      </c>
      <c r="AW356" s="54">
        <f t="shared" si="400"/>
        <v>0</v>
      </c>
      <c r="AX356" s="54">
        <f t="shared" si="401"/>
        <v>47830.44</v>
      </c>
      <c r="AY356" s="54">
        <f t="shared" si="402"/>
        <v>0</v>
      </c>
      <c r="AZ356" s="54">
        <f t="shared" si="403"/>
        <v>47830.44</v>
      </c>
      <c r="BA356" s="54">
        <f t="shared" si="386"/>
        <v>1.9473294957918101</v>
      </c>
      <c r="BB356" s="54">
        <f t="shared" si="387"/>
        <v>0</v>
      </c>
      <c r="BC356" s="54"/>
      <c r="BD356" s="54"/>
      <c r="BE356" s="54">
        <f t="shared" si="404"/>
        <v>0</v>
      </c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>
        <f t="shared" si="406"/>
        <v>17604.259166666667</v>
      </c>
      <c r="BW356" s="54">
        <f t="shared" si="407"/>
        <v>107618.48999999999</v>
      </c>
      <c r="BX356" s="54">
        <f t="shared" si="408"/>
        <v>19929.349999999999</v>
      </c>
      <c r="BY356" s="54">
        <f t="shared" si="409"/>
        <v>27</v>
      </c>
      <c r="BZ356" s="54">
        <f t="shared" si="410"/>
        <v>5</v>
      </c>
      <c r="CA356" s="54">
        <v>0</v>
      </c>
      <c r="CB356" s="54">
        <f t="shared" si="411"/>
        <v>9</v>
      </c>
      <c r="CC356" s="54">
        <f t="shared" si="412"/>
        <v>4.416666666666667</v>
      </c>
      <c r="CD356" s="54">
        <v>0</v>
      </c>
      <c r="CE356" s="54">
        <v>0</v>
      </c>
      <c r="CF356" s="54">
        <v>3</v>
      </c>
      <c r="CG356" s="54">
        <v>7</v>
      </c>
      <c r="CH356" s="54">
        <v>5</v>
      </c>
      <c r="CI356" s="54">
        <v>6</v>
      </c>
      <c r="CJ356" s="54">
        <v>9</v>
      </c>
      <c r="CK356" s="54">
        <v>6</v>
      </c>
      <c r="CL356" s="54">
        <v>12</v>
      </c>
      <c r="CM356" s="54">
        <v>0</v>
      </c>
      <c r="CN356" s="54">
        <v>5</v>
      </c>
      <c r="CO356" s="54">
        <v>0</v>
      </c>
    </row>
    <row r="357" spans="1:93">
      <c r="A357" s="3" t="str">
        <f t="shared" si="391"/>
        <v>FJSM027Phesgo 10ml</v>
      </c>
      <c r="B357" s="3" t="s">
        <v>548</v>
      </c>
      <c r="C357" s="3" t="s">
        <v>549</v>
      </c>
      <c r="D357" s="3" t="s">
        <v>7</v>
      </c>
      <c r="E357" s="3" t="s">
        <v>113</v>
      </c>
      <c r="F357" s="3" t="s">
        <v>124</v>
      </c>
      <c r="G357" s="3" t="s">
        <v>125</v>
      </c>
      <c r="H357" s="3" t="s">
        <v>124</v>
      </c>
      <c r="I357" s="3" t="s">
        <v>125</v>
      </c>
      <c r="J357" s="3" t="s">
        <v>563</v>
      </c>
      <c r="K357" s="3" t="s">
        <v>541</v>
      </c>
      <c r="L357" s="3"/>
      <c r="M357" s="3" t="s">
        <v>543</v>
      </c>
      <c r="N357" s="3" t="s">
        <v>17</v>
      </c>
      <c r="O357" s="3" t="s">
        <v>18</v>
      </c>
      <c r="P357" s="3">
        <v>6232.07</v>
      </c>
      <c r="Q357" s="54">
        <v>0.29781326212317899</v>
      </c>
      <c r="R357" s="54">
        <v>0.27531634462385696</v>
      </c>
      <c r="S357" s="54">
        <v>0.40814481142381265</v>
      </c>
      <c r="T357" s="54">
        <v>0.35764134852464752</v>
      </c>
      <c r="U357" s="54">
        <v>0.32814645512325757</v>
      </c>
      <c r="V357" s="54">
        <v>0.42749597832341424</v>
      </c>
      <c r="W357" s="54">
        <v>0.98127441817084859</v>
      </c>
      <c r="X357" s="54">
        <v>1.1132837819713193</v>
      </c>
      <c r="Y357" s="54">
        <v>2.0945582001421679</v>
      </c>
      <c r="Z357" s="54">
        <v>0</v>
      </c>
      <c r="AA357" s="54">
        <v>0</v>
      </c>
      <c r="AB357" s="54">
        <v>0</v>
      </c>
      <c r="AC357" s="54">
        <v>0</v>
      </c>
      <c r="AD357" s="54">
        <v>0</v>
      </c>
      <c r="AE357" s="54">
        <v>0</v>
      </c>
      <c r="AF357" s="54">
        <f t="shared" si="392"/>
        <v>0</v>
      </c>
      <c r="AG357" s="54">
        <f t="shared" si="393"/>
        <v>0</v>
      </c>
      <c r="AH357" s="54">
        <f t="shared" si="394"/>
        <v>0</v>
      </c>
      <c r="AI357" s="54">
        <v>1855.9930964800001</v>
      </c>
      <c r="AJ357" s="54">
        <v>1715.79073184</v>
      </c>
      <c r="AK357" s="54">
        <v>2543.5870349299998</v>
      </c>
      <c r="AL357" s="54">
        <v>2228.8459189</v>
      </c>
      <c r="AM357" s="54">
        <v>2045.0316785799998</v>
      </c>
      <c r="AN357" s="54">
        <v>2664.1848616299999</v>
      </c>
      <c r="AO357" s="54">
        <v>6115.3708632500002</v>
      </c>
      <c r="AP357" s="54">
        <v>6938.0624591100004</v>
      </c>
      <c r="AQ357" s="54">
        <v>13053.433322360001</v>
      </c>
      <c r="AR357" s="54">
        <f t="shared" si="395"/>
        <v>0</v>
      </c>
      <c r="AS357" s="54">
        <f t="shared" si="396"/>
        <v>0</v>
      </c>
      <c r="AT357" s="54">
        <f t="shared" si="397"/>
        <v>0</v>
      </c>
      <c r="AU357" s="54">
        <f t="shared" si="398"/>
        <v>0</v>
      </c>
      <c r="AV357" s="54">
        <f t="shared" si="399"/>
        <v>0</v>
      </c>
      <c r="AW357" s="54">
        <f t="shared" si="400"/>
        <v>0</v>
      </c>
      <c r="AX357" s="54">
        <f t="shared" si="401"/>
        <v>0</v>
      </c>
      <c r="AY357" s="54">
        <f t="shared" si="402"/>
        <v>0</v>
      </c>
      <c r="AZ357" s="54">
        <f t="shared" si="403"/>
        <v>0</v>
      </c>
      <c r="BA357" s="54">
        <f t="shared" si="386"/>
        <v>0.35764134852464752</v>
      </c>
      <c r="BB357" s="54">
        <f t="shared" si="387"/>
        <v>0</v>
      </c>
      <c r="BC357" s="54">
        <f>SUM(CJ357:CL357)</f>
        <v>0</v>
      </c>
      <c r="BD357" s="54">
        <f>SUM(CM357:CO357)</f>
        <v>0</v>
      </c>
      <c r="BE357" s="54">
        <f t="shared" si="404"/>
        <v>0</v>
      </c>
      <c r="BF357" s="54">
        <f t="shared" ref="BF357:BK357" si="439">Z357</f>
        <v>0</v>
      </c>
      <c r="BG357" s="54">
        <f t="shared" si="439"/>
        <v>0</v>
      </c>
      <c r="BH357" s="54">
        <f t="shared" si="439"/>
        <v>0</v>
      </c>
      <c r="BI357" s="54">
        <f t="shared" si="439"/>
        <v>0</v>
      </c>
      <c r="BJ357" s="54">
        <f t="shared" si="439"/>
        <v>0</v>
      </c>
      <c r="BK357" s="54">
        <f t="shared" si="439"/>
        <v>0</v>
      </c>
      <c r="BL357" s="54">
        <v>0</v>
      </c>
      <c r="BM357" s="54">
        <v>0</v>
      </c>
      <c r="BN357" s="54">
        <f t="shared" ref="BN357:BN358" si="440">AVERAGE(BP357:BR357)</f>
        <v>0</v>
      </c>
      <c r="BO357" s="54">
        <f t="shared" ref="BO357:BO358" si="441">SUM(BS357:BU357)/1</f>
        <v>0</v>
      </c>
      <c r="BP357" s="54">
        <v>0</v>
      </c>
      <c r="BQ357" s="54">
        <v>0</v>
      </c>
      <c r="BR357" s="54">
        <v>0</v>
      </c>
      <c r="BS357" s="54">
        <v>0</v>
      </c>
      <c r="BT357" s="54">
        <v>0</v>
      </c>
      <c r="BU357" s="54">
        <v>0</v>
      </c>
      <c r="BV357" s="54">
        <f t="shared" si="406"/>
        <v>0</v>
      </c>
      <c r="BW357" s="54">
        <f t="shared" si="407"/>
        <v>0</v>
      </c>
      <c r="BX357" s="54">
        <f t="shared" si="408"/>
        <v>0</v>
      </c>
      <c r="BY357" s="54">
        <f t="shared" si="409"/>
        <v>0</v>
      </c>
      <c r="BZ357" s="54">
        <f t="shared" si="410"/>
        <v>0</v>
      </c>
      <c r="CA357" s="54">
        <v>4.333333333333333</v>
      </c>
      <c r="CB357" s="54">
        <f t="shared" si="411"/>
        <v>0</v>
      </c>
      <c r="CC357" s="54">
        <f t="shared" si="412"/>
        <v>0</v>
      </c>
      <c r="CD357" s="54">
        <v>0</v>
      </c>
      <c r="CE357" s="54">
        <v>0</v>
      </c>
      <c r="CF357" s="54">
        <v>0</v>
      </c>
      <c r="CG357" s="54">
        <v>0</v>
      </c>
      <c r="CH357" s="54">
        <v>0</v>
      </c>
      <c r="CI357" s="54">
        <v>0</v>
      </c>
      <c r="CJ357" s="54">
        <v>0</v>
      </c>
      <c r="CK357" s="54">
        <v>0</v>
      </c>
      <c r="CL357" s="54">
        <v>0</v>
      </c>
      <c r="CM357" s="54">
        <v>0</v>
      </c>
      <c r="CN357" s="54">
        <v>0</v>
      </c>
      <c r="CO357" s="54">
        <v>0</v>
      </c>
    </row>
    <row r="358" spans="1:93">
      <c r="A358" s="3" t="str">
        <f t="shared" si="391"/>
        <v>FJSM027Phesgo 15ml</v>
      </c>
      <c r="B358" s="3" t="s">
        <v>548</v>
      </c>
      <c r="C358" s="3" t="s">
        <v>549</v>
      </c>
      <c r="D358" s="3" t="s">
        <v>7</v>
      </c>
      <c r="E358" s="3" t="s">
        <v>113</v>
      </c>
      <c r="F358" s="3" t="s">
        <v>124</v>
      </c>
      <c r="G358" s="3" t="s">
        <v>125</v>
      </c>
      <c r="H358" s="3" t="s">
        <v>124</v>
      </c>
      <c r="I358" s="3" t="s">
        <v>125</v>
      </c>
      <c r="J358" s="3" t="s">
        <v>563</v>
      </c>
      <c r="K358" s="3" t="s">
        <v>541</v>
      </c>
      <c r="L358" s="3"/>
      <c r="M358" s="3" t="s">
        <v>543</v>
      </c>
      <c r="N358" s="3" t="s">
        <v>17</v>
      </c>
      <c r="O358" s="3" t="s">
        <v>19</v>
      </c>
      <c r="P358" s="3">
        <v>8489.27</v>
      </c>
      <c r="Q358" s="54">
        <v>1.1779575864591419E-6</v>
      </c>
      <c r="R358" s="54">
        <v>1.1779575864591419E-6</v>
      </c>
      <c r="S358" s="54">
        <v>1.1779575864591419E-6</v>
      </c>
      <c r="T358" s="54">
        <v>1.1779575864591419E-6</v>
      </c>
      <c r="U358" s="54">
        <v>1.1779575864591419E-6</v>
      </c>
      <c r="V358" s="54">
        <v>1.1779575864591419E-6</v>
      </c>
      <c r="W358" s="54">
        <v>3.5338727593774257E-6</v>
      </c>
      <c r="X358" s="54">
        <v>3.5338727593774257E-6</v>
      </c>
      <c r="Y358" s="54">
        <v>7.0677455187548515E-6</v>
      </c>
      <c r="Z358" s="54">
        <v>0</v>
      </c>
      <c r="AA358" s="54">
        <v>0</v>
      </c>
      <c r="AB358" s="54">
        <v>0</v>
      </c>
      <c r="AC358" s="54">
        <v>0</v>
      </c>
      <c r="AD358" s="54">
        <v>0</v>
      </c>
      <c r="AE358" s="54">
        <v>0</v>
      </c>
      <c r="AF358" s="54">
        <f t="shared" si="392"/>
        <v>0</v>
      </c>
      <c r="AG358" s="54">
        <f t="shared" si="393"/>
        <v>0</v>
      </c>
      <c r="AH358" s="54">
        <f t="shared" si="394"/>
        <v>0</v>
      </c>
      <c r="AI358" s="54">
        <v>0.01</v>
      </c>
      <c r="AJ358" s="54">
        <v>0.01</v>
      </c>
      <c r="AK358" s="54">
        <v>0.01</v>
      </c>
      <c r="AL358" s="54">
        <v>0.01</v>
      </c>
      <c r="AM358" s="54">
        <v>0.01</v>
      </c>
      <c r="AN358" s="54">
        <v>0.01</v>
      </c>
      <c r="AO358" s="54">
        <v>0.03</v>
      </c>
      <c r="AP358" s="54">
        <v>0.03</v>
      </c>
      <c r="AQ358" s="54">
        <v>0.06</v>
      </c>
      <c r="AR358" s="54">
        <f t="shared" si="395"/>
        <v>0</v>
      </c>
      <c r="AS358" s="54">
        <f t="shared" si="396"/>
        <v>0</v>
      </c>
      <c r="AT358" s="54">
        <f t="shared" si="397"/>
        <v>0</v>
      </c>
      <c r="AU358" s="54">
        <f t="shared" si="398"/>
        <v>0</v>
      </c>
      <c r="AV358" s="54">
        <f t="shared" si="399"/>
        <v>0</v>
      </c>
      <c r="AW358" s="54">
        <f t="shared" si="400"/>
        <v>0</v>
      </c>
      <c r="AX358" s="54">
        <f t="shared" si="401"/>
        <v>0</v>
      </c>
      <c r="AY358" s="54">
        <f t="shared" si="402"/>
        <v>0</v>
      </c>
      <c r="AZ358" s="54">
        <f t="shared" si="403"/>
        <v>0</v>
      </c>
      <c r="BA358" s="54">
        <f t="shared" si="386"/>
        <v>1.1779575864591419E-6</v>
      </c>
      <c r="BB358" s="54">
        <f t="shared" si="387"/>
        <v>0</v>
      </c>
      <c r="BC358" s="54">
        <f>SUM(CJ358:CL358)*2</f>
        <v>0</v>
      </c>
      <c r="BD358" s="54">
        <f>SUM(CM358:CO358)*2</f>
        <v>0</v>
      </c>
      <c r="BE358" s="54">
        <f t="shared" si="404"/>
        <v>0</v>
      </c>
      <c r="BF358" s="54">
        <f t="shared" ref="BF358:BK358" si="442">Z358*2</f>
        <v>0</v>
      </c>
      <c r="BG358" s="54">
        <f t="shared" si="442"/>
        <v>0</v>
      </c>
      <c r="BH358" s="54">
        <f t="shared" si="442"/>
        <v>0</v>
      </c>
      <c r="BI358" s="54">
        <f t="shared" si="442"/>
        <v>0</v>
      </c>
      <c r="BJ358" s="54">
        <f t="shared" si="442"/>
        <v>0</v>
      </c>
      <c r="BK358" s="54">
        <f t="shared" si="442"/>
        <v>0</v>
      </c>
      <c r="BL358" s="54">
        <v>0</v>
      </c>
      <c r="BM358" s="54">
        <v>0</v>
      </c>
      <c r="BN358" s="54">
        <f t="shared" si="440"/>
        <v>0</v>
      </c>
      <c r="BO358" s="54">
        <f t="shared" si="441"/>
        <v>0</v>
      </c>
      <c r="BP358" s="54">
        <v>0</v>
      </c>
      <c r="BQ358" s="54">
        <v>0</v>
      </c>
      <c r="BR358" s="54">
        <v>0</v>
      </c>
      <c r="BS358" s="54">
        <v>0</v>
      </c>
      <c r="BT358" s="54">
        <v>0</v>
      </c>
      <c r="BU358" s="54">
        <v>0</v>
      </c>
      <c r="BV358" s="54">
        <f t="shared" si="406"/>
        <v>0</v>
      </c>
      <c r="BW358" s="54">
        <f t="shared" si="407"/>
        <v>0</v>
      </c>
      <c r="BX358" s="54">
        <f t="shared" si="408"/>
        <v>0</v>
      </c>
      <c r="BY358" s="54">
        <f t="shared" si="409"/>
        <v>0</v>
      </c>
      <c r="BZ358" s="54">
        <f t="shared" si="410"/>
        <v>0</v>
      </c>
      <c r="CA358" s="54">
        <v>0</v>
      </c>
      <c r="CB358" s="54">
        <f t="shared" si="411"/>
        <v>0</v>
      </c>
      <c r="CC358" s="54">
        <f t="shared" si="412"/>
        <v>0</v>
      </c>
      <c r="CD358" s="54">
        <v>0</v>
      </c>
      <c r="CE358" s="54">
        <v>0</v>
      </c>
      <c r="CF358" s="54">
        <v>0</v>
      </c>
      <c r="CG358" s="54">
        <v>0</v>
      </c>
      <c r="CH358" s="54">
        <v>0</v>
      </c>
      <c r="CI358" s="54">
        <v>0</v>
      </c>
      <c r="CJ358" s="54">
        <v>0</v>
      </c>
      <c r="CK358" s="54">
        <v>0</v>
      </c>
      <c r="CL358" s="54">
        <v>0</v>
      </c>
      <c r="CM358" s="54">
        <v>0</v>
      </c>
      <c r="CN358" s="54">
        <v>0</v>
      </c>
      <c r="CO358" s="54">
        <v>0</v>
      </c>
    </row>
    <row r="359" spans="1:93">
      <c r="A359" s="3" t="str">
        <f t="shared" si="391"/>
        <v>FJSM030Herceptin IV</v>
      </c>
      <c r="B359" s="3" t="s">
        <v>548</v>
      </c>
      <c r="C359" s="3" t="s">
        <v>549</v>
      </c>
      <c r="D359" s="3" t="s">
        <v>7</v>
      </c>
      <c r="E359" s="3" t="s">
        <v>113</v>
      </c>
      <c r="F359" s="3" t="s">
        <v>126</v>
      </c>
      <c r="G359" s="3" t="s">
        <v>127</v>
      </c>
      <c r="H359" s="3" t="s">
        <v>126</v>
      </c>
      <c r="I359" s="3" t="s">
        <v>127</v>
      </c>
      <c r="J359" s="3" t="s">
        <v>563</v>
      </c>
      <c r="K359" s="3" t="s">
        <v>541</v>
      </c>
      <c r="L359" s="3"/>
      <c r="M359" s="3" t="s">
        <v>543</v>
      </c>
      <c r="N359" s="3" t="s">
        <v>11</v>
      </c>
      <c r="O359" s="3" t="s">
        <v>11</v>
      </c>
      <c r="P359" s="3">
        <v>4535.5</v>
      </c>
      <c r="Q359" s="54">
        <v>3.9027952254205606E-2</v>
      </c>
      <c r="R359" s="54">
        <v>2.7959826141021181E-2</v>
      </c>
      <c r="S359" s="54">
        <v>2.6008986455473407E-2</v>
      </c>
      <c r="T359" s="54">
        <v>1.836600901169369E-2</v>
      </c>
      <c r="U359" s="54">
        <v>1.6733977663413939E-2</v>
      </c>
      <c r="V359" s="54">
        <v>2.9132162015725528E-2</v>
      </c>
      <c r="W359" s="54">
        <v>9.29967648507002E-2</v>
      </c>
      <c r="X359" s="54">
        <v>6.4232148690833157E-2</v>
      </c>
      <c r="Y359" s="54">
        <v>0.15722891354153334</v>
      </c>
      <c r="Z359" s="54">
        <v>0</v>
      </c>
      <c r="AA359" s="54">
        <v>0</v>
      </c>
      <c r="AB359" s="54">
        <v>0</v>
      </c>
      <c r="AC359" s="54">
        <v>0</v>
      </c>
      <c r="AD359" s="54">
        <v>0</v>
      </c>
      <c r="AE359" s="54">
        <v>0</v>
      </c>
      <c r="AF359" s="54">
        <f t="shared" si="392"/>
        <v>0</v>
      </c>
      <c r="AG359" s="54">
        <f t="shared" si="393"/>
        <v>0</v>
      </c>
      <c r="AH359" s="54">
        <f t="shared" si="394"/>
        <v>0</v>
      </c>
      <c r="AI359" s="54">
        <v>177.0112774489495</v>
      </c>
      <c r="AJ359" s="54">
        <v>126.81179146260156</v>
      </c>
      <c r="AK359" s="54">
        <v>117.96375806879963</v>
      </c>
      <c r="AL359" s="54">
        <v>83.299033872536725</v>
      </c>
      <c r="AM359" s="54">
        <v>75.896955692413925</v>
      </c>
      <c r="AN359" s="54">
        <v>132.12892082232312</v>
      </c>
      <c r="AO359" s="54">
        <v>421.78682698035067</v>
      </c>
      <c r="AP359" s="54">
        <v>291.3249103872738</v>
      </c>
      <c r="AQ359" s="54">
        <v>713.11173736762453</v>
      </c>
      <c r="AR359" s="54">
        <f t="shared" si="395"/>
        <v>0</v>
      </c>
      <c r="AS359" s="54">
        <f t="shared" si="396"/>
        <v>0</v>
      </c>
      <c r="AT359" s="54">
        <f t="shared" si="397"/>
        <v>0</v>
      </c>
      <c r="AU359" s="54">
        <f t="shared" si="398"/>
        <v>0</v>
      </c>
      <c r="AV359" s="54">
        <f t="shared" si="399"/>
        <v>0</v>
      </c>
      <c r="AW359" s="54">
        <f t="shared" si="400"/>
        <v>0</v>
      </c>
      <c r="AX359" s="54">
        <f t="shared" si="401"/>
        <v>0</v>
      </c>
      <c r="AY359" s="54">
        <f t="shared" si="402"/>
        <v>0</v>
      </c>
      <c r="AZ359" s="54">
        <f t="shared" si="403"/>
        <v>0</v>
      </c>
      <c r="BA359" s="54">
        <f t="shared" si="386"/>
        <v>1.836600901169369E-2</v>
      </c>
      <c r="BB359" s="54">
        <f t="shared" si="387"/>
        <v>0</v>
      </c>
      <c r="BC359" s="54"/>
      <c r="BD359" s="54"/>
      <c r="BE359" s="54">
        <f t="shared" si="404"/>
        <v>0</v>
      </c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>
        <f t="shared" si="406"/>
        <v>2267.75</v>
      </c>
      <c r="BW359" s="54">
        <f t="shared" si="407"/>
        <v>-18142</v>
      </c>
      <c r="BX359" s="54">
        <f t="shared" si="408"/>
        <v>0</v>
      </c>
      <c r="BY359" s="54">
        <f t="shared" si="409"/>
        <v>-4</v>
      </c>
      <c r="BZ359" s="54">
        <f t="shared" si="410"/>
        <v>0</v>
      </c>
      <c r="CA359" s="54">
        <v>0</v>
      </c>
      <c r="CB359" s="54">
        <f t="shared" si="411"/>
        <v>4</v>
      </c>
      <c r="CC359" s="54">
        <f t="shared" si="412"/>
        <v>0.5</v>
      </c>
      <c r="CD359" s="54">
        <v>4</v>
      </c>
      <c r="CE359" s="54">
        <v>0</v>
      </c>
      <c r="CF359" s="54">
        <v>4</v>
      </c>
      <c r="CG359" s="54">
        <v>2</v>
      </c>
      <c r="CH359" s="54">
        <v>0</v>
      </c>
      <c r="CI359" s="54">
        <v>0</v>
      </c>
      <c r="CJ359" s="54">
        <v>0</v>
      </c>
      <c r="CK359" s="54">
        <v>0</v>
      </c>
      <c r="CL359" s="54">
        <v>-4</v>
      </c>
      <c r="CM359" s="54">
        <v>0</v>
      </c>
      <c r="CN359" s="54">
        <v>0</v>
      </c>
      <c r="CO359" s="54">
        <v>0</v>
      </c>
    </row>
    <row r="360" spans="1:93">
      <c r="A360" s="3" t="str">
        <f t="shared" si="391"/>
        <v>FJSM030Herceptin SC</v>
      </c>
      <c r="B360" s="3" t="s">
        <v>548</v>
      </c>
      <c r="C360" s="3" t="s">
        <v>549</v>
      </c>
      <c r="D360" s="3" t="s">
        <v>7</v>
      </c>
      <c r="E360" s="3" t="s">
        <v>113</v>
      </c>
      <c r="F360" s="3" t="s">
        <v>126</v>
      </c>
      <c r="G360" s="3" t="s">
        <v>127</v>
      </c>
      <c r="H360" s="3" t="s">
        <v>126</v>
      </c>
      <c r="I360" s="3" t="s">
        <v>127</v>
      </c>
      <c r="J360" s="3" t="s">
        <v>563</v>
      </c>
      <c r="K360" s="3" t="s">
        <v>541</v>
      </c>
      <c r="L360" s="3"/>
      <c r="M360" s="3" t="s">
        <v>543</v>
      </c>
      <c r="N360" s="3" t="s">
        <v>12</v>
      </c>
      <c r="O360" s="3" t="s">
        <v>12</v>
      </c>
      <c r="P360" s="3">
        <v>3444.49</v>
      </c>
      <c r="Q360" s="54">
        <v>1.2869445629604544E-7</v>
      </c>
      <c r="R360" s="54">
        <v>1.1923834167284972E-7</v>
      </c>
      <c r="S360" s="54">
        <v>1.8086442832285226E-7</v>
      </c>
      <c r="T360" s="54">
        <v>1.8512626147397511E-7</v>
      </c>
      <c r="U360" s="54">
        <v>1.6668434004097236E-7</v>
      </c>
      <c r="V360" s="54">
        <v>2.193921721933052E-7</v>
      </c>
      <c r="W360" s="54">
        <v>4.2879722629174739E-7</v>
      </c>
      <c r="X360" s="54">
        <v>5.7120277370825267E-7</v>
      </c>
      <c r="Y360" s="54">
        <v>1.0000000000000002E-6</v>
      </c>
      <c r="Z360" s="54">
        <v>0</v>
      </c>
      <c r="AA360" s="54">
        <v>0</v>
      </c>
      <c r="AB360" s="54">
        <v>0</v>
      </c>
      <c r="AC360" s="54">
        <v>0</v>
      </c>
      <c r="AD360" s="54">
        <v>0</v>
      </c>
      <c r="AE360" s="54">
        <v>0</v>
      </c>
      <c r="AF360" s="54">
        <f t="shared" si="392"/>
        <v>0</v>
      </c>
      <c r="AG360" s="54">
        <f t="shared" si="393"/>
        <v>0</v>
      </c>
      <c r="AH360" s="54">
        <f t="shared" si="394"/>
        <v>0</v>
      </c>
      <c r="AI360" s="54">
        <v>4.4328676776716558E-4</v>
      </c>
      <c r="AJ360" s="54">
        <v>4.1071527550871412E-4</v>
      </c>
      <c r="AK360" s="54">
        <v>6.2298571471378138E-4</v>
      </c>
      <c r="AL360" s="54">
        <v>6.3766555638449256E-4</v>
      </c>
      <c r="AM360" s="54">
        <v>5.7414254242772885E-4</v>
      </c>
      <c r="AN360" s="54">
        <v>7.5569414319811776E-4</v>
      </c>
      <c r="AO360" s="54">
        <v>1.476987757989661E-3</v>
      </c>
      <c r="AP360" s="54">
        <v>1.9675022420103392E-3</v>
      </c>
      <c r="AQ360" s="54">
        <v>3.4444900000000001E-3</v>
      </c>
      <c r="AR360" s="54">
        <f t="shared" si="395"/>
        <v>0</v>
      </c>
      <c r="AS360" s="54">
        <f t="shared" si="396"/>
        <v>0</v>
      </c>
      <c r="AT360" s="54">
        <f t="shared" si="397"/>
        <v>0</v>
      </c>
      <c r="AU360" s="54">
        <f t="shared" si="398"/>
        <v>0</v>
      </c>
      <c r="AV360" s="54">
        <f t="shared" si="399"/>
        <v>0</v>
      </c>
      <c r="AW360" s="54">
        <f t="shared" si="400"/>
        <v>0</v>
      </c>
      <c r="AX360" s="54">
        <f t="shared" si="401"/>
        <v>0</v>
      </c>
      <c r="AY360" s="54">
        <f t="shared" si="402"/>
        <v>0</v>
      </c>
      <c r="AZ360" s="54">
        <f t="shared" si="403"/>
        <v>0</v>
      </c>
      <c r="BA360" s="54">
        <f t="shared" si="386"/>
        <v>1.8512626147397511E-7</v>
      </c>
      <c r="BB360" s="54">
        <f t="shared" si="387"/>
        <v>0</v>
      </c>
      <c r="BC360" s="54"/>
      <c r="BD360" s="54"/>
      <c r="BE360" s="54">
        <f t="shared" si="404"/>
        <v>0</v>
      </c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>
        <f t="shared" si="406"/>
        <v>0</v>
      </c>
      <c r="BW360" s="54">
        <f t="shared" si="407"/>
        <v>0</v>
      </c>
      <c r="BX360" s="54">
        <f t="shared" si="408"/>
        <v>0</v>
      </c>
      <c r="BY360" s="54">
        <f t="shared" si="409"/>
        <v>0</v>
      </c>
      <c r="BZ360" s="54">
        <f t="shared" si="410"/>
        <v>0</v>
      </c>
      <c r="CA360" s="54">
        <v>0</v>
      </c>
      <c r="CB360" s="54">
        <f t="shared" si="411"/>
        <v>0</v>
      </c>
      <c r="CC360" s="54">
        <f t="shared" si="412"/>
        <v>0</v>
      </c>
      <c r="CD360" s="54">
        <v>0</v>
      </c>
      <c r="CE360" s="54">
        <v>0</v>
      </c>
      <c r="CF360" s="54">
        <v>0</v>
      </c>
      <c r="CG360" s="54">
        <v>0</v>
      </c>
      <c r="CH360" s="54">
        <v>0</v>
      </c>
      <c r="CI360" s="54">
        <v>0</v>
      </c>
      <c r="CJ360" s="54">
        <v>0</v>
      </c>
      <c r="CK360" s="54">
        <v>0</v>
      </c>
      <c r="CL360" s="54">
        <v>0</v>
      </c>
      <c r="CM360" s="54">
        <v>0</v>
      </c>
      <c r="CN360" s="54">
        <v>0</v>
      </c>
      <c r="CO360" s="54">
        <v>0</v>
      </c>
    </row>
    <row r="361" spans="1:93">
      <c r="A361" s="3" t="str">
        <f t="shared" si="391"/>
        <v>FJSM030Itovebi 3mg</v>
      </c>
      <c r="B361" s="3" t="s">
        <v>548</v>
      </c>
      <c r="C361" s="3" t="s">
        <v>549</v>
      </c>
      <c r="D361" s="3" t="s">
        <v>7</v>
      </c>
      <c r="E361" s="3" t="s">
        <v>113</v>
      </c>
      <c r="F361" s="3" t="s">
        <v>126</v>
      </c>
      <c r="G361" s="3" t="s">
        <v>127</v>
      </c>
      <c r="H361" s="3" t="s">
        <v>126</v>
      </c>
      <c r="I361" s="3" t="s">
        <v>127</v>
      </c>
      <c r="J361" s="3" t="s">
        <v>563</v>
      </c>
      <c r="K361" s="3" t="s">
        <v>541</v>
      </c>
      <c r="L361" s="3"/>
      <c r="M361" s="3" t="s">
        <v>543</v>
      </c>
      <c r="N361" s="3" t="s">
        <v>13</v>
      </c>
      <c r="O361" s="3" t="s">
        <v>14</v>
      </c>
      <c r="P361" s="3">
        <v>3566.02</v>
      </c>
      <c r="Q361" s="54">
        <v>7.5423782997919166E-8</v>
      </c>
      <c r="R361" s="54">
        <v>8.6118364644595899E-8</v>
      </c>
      <c r="S361" s="54">
        <v>1.7430625086372233E-7</v>
      </c>
      <c r="T361" s="54">
        <v>1.7644957539816278E-7</v>
      </c>
      <c r="U361" s="54">
        <v>2.1451535630448561E-7</v>
      </c>
      <c r="V361" s="54">
        <v>2.7318666979111423E-7</v>
      </c>
      <c r="W361" s="54">
        <v>3.3584839850623739E-7</v>
      </c>
      <c r="X361" s="54">
        <v>6.6415160149376262E-7</v>
      </c>
      <c r="Y361" s="54">
        <v>9.9999999999999995E-7</v>
      </c>
      <c r="Z361" s="54">
        <v>0</v>
      </c>
      <c r="AA361" s="54">
        <v>0</v>
      </c>
      <c r="AB361" s="54">
        <v>0</v>
      </c>
      <c r="AC361" s="54">
        <v>0</v>
      </c>
      <c r="AD361" s="54">
        <v>0</v>
      </c>
      <c r="AE361" s="54">
        <v>0</v>
      </c>
      <c r="AF361" s="54">
        <f t="shared" si="392"/>
        <v>0</v>
      </c>
      <c r="AG361" s="54">
        <f t="shared" si="393"/>
        <v>0</v>
      </c>
      <c r="AH361" s="54">
        <f t="shared" si="394"/>
        <v>0</v>
      </c>
      <c r="AI361" s="54">
        <v>2.6896271864623972E-4</v>
      </c>
      <c r="AJ361" s="54">
        <v>3.0709981068992184E-4</v>
      </c>
      <c r="AK361" s="54">
        <v>6.2157957670505104E-4</v>
      </c>
      <c r="AL361" s="54">
        <v>6.2922271486135634E-4</v>
      </c>
      <c r="AM361" s="54">
        <v>7.6496605088892172E-4</v>
      </c>
      <c r="AN361" s="54">
        <v>9.74189128208509E-4</v>
      </c>
      <c r="AO361" s="54">
        <v>1.1976421060412126E-3</v>
      </c>
      <c r="AP361" s="54">
        <v>2.3683778939587868E-3</v>
      </c>
      <c r="AQ361" s="54">
        <v>3.5660199999999996E-3</v>
      </c>
      <c r="AR361" s="54">
        <f t="shared" si="395"/>
        <v>0</v>
      </c>
      <c r="AS361" s="54">
        <f t="shared" si="396"/>
        <v>0</v>
      </c>
      <c r="AT361" s="54">
        <f t="shared" si="397"/>
        <v>0</v>
      </c>
      <c r="AU361" s="54">
        <f t="shared" si="398"/>
        <v>0</v>
      </c>
      <c r="AV361" s="54">
        <f t="shared" si="399"/>
        <v>0</v>
      </c>
      <c r="AW361" s="54">
        <f t="shared" si="400"/>
        <v>0</v>
      </c>
      <c r="AX361" s="54">
        <f t="shared" si="401"/>
        <v>0</v>
      </c>
      <c r="AY361" s="54">
        <f t="shared" si="402"/>
        <v>0</v>
      </c>
      <c r="AZ361" s="54">
        <f t="shared" si="403"/>
        <v>0</v>
      </c>
      <c r="BA361" s="54">
        <f t="shared" si="386"/>
        <v>1.7644957539816278E-7</v>
      </c>
      <c r="BB361" s="54">
        <f t="shared" si="387"/>
        <v>0</v>
      </c>
      <c r="BC361" s="54"/>
      <c r="BD361" s="54"/>
      <c r="BE361" s="54">
        <f t="shared" si="404"/>
        <v>0</v>
      </c>
      <c r="BF361" s="54"/>
      <c r="BG361" s="54"/>
      <c r="BH361" s="54"/>
      <c r="BI361" s="54"/>
      <c r="BJ361" s="54"/>
      <c r="BK361" s="54"/>
      <c r="BL361" s="54">
        <v>0</v>
      </c>
      <c r="BM361" s="54">
        <v>0</v>
      </c>
      <c r="BN361" s="54">
        <f t="shared" ref="BN361:BN362" si="443">AVERAGE(BP361:BR361)</f>
        <v>0</v>
      </c>
      <c r="BO361" s="54">
        <f t="shared" ref="BO361:BO362" si="444">SUM(BS361:BU361)/1</f>
        <v>0</v>
      </c>
      <c r="BP361" s="54">
        <v>0</v>
      </c>
      <c r="BQ361" s="54">
        <v>0</v>
      </c>
      <c r="BR361" s="54">
        <v>0</v>
      </c>
      <c r="BS361" s="54">
        <v>0</v>
      </c>
      <c r="BT361" s="54">
        <v>0</v>
      </c>
      <c r="BU361" s="54">
        <v>0</v>
      </c>
      <c r="BV361" s="54">
        <f t="shared" si="406"/>
        <v>0</v>
      </c>
      <c r="BW361" s="54">
        <f t="shared" si="407"/>
        <v>0</v>
      </c>
      <c r="BX361" s="54">
        <f t="shared" si="408"/>
        <v>0</v>
      </c>
      <c r="BY361" s="54">
        <f t="shared" si="409"/>
        <v>0</v>
      </c>
      <c r="BZ361" s="54">
        <f t="shared" si="410"/>
        <v>0</v>
      </c>
      <c r="CA361" s="54">
        <v>0</v>
      </c>
      <c r="CB361" s="54">
        <f t="shared" si="411"/>
        <v>0</v>
      </c>
      <c r="CC361" s="54">
        <f t="shared" si="412"/>
        <v>0</v>
      </c>
      <c r="CD361" s="54">
        <v>0</v>
      </c>
      <c r="CE361" s="54">
        <v>0</v>
      </c>
      <c r="CF361" s="54">
        <v>0</v>
      </c>
      <c r="CG361" s="54">
        <v>0</v>
      </c>
      <c r="CH361" s="54">
        <v>0</v>
      </c>
      <c r="CI361" s="54">
        <v>0</v>
      </c>
      <c r="CJ361" s="54">
        <v>0</v>
      </c>
      <c r="CK361" s="54">
        <v>0</v>
      </c>
      <c r="CL361" s="54">
        <v>0</v>
      </c>
      <c r="CM361" s="54">
        <v>0</v>
      </c>
      <c r="CN361" s="54">
        <v>0</v>
      </c>
      <c r="CO361" s="54">
        <v>0</v>
      </c>
    </row>
    <row r="362" spans="1:93">
      <c r="A362" s="3" t="str">
        <f t="shared" si="391"/>
        <v>FJSM030Itovebi 9mg</v>
      </c>
      <c r="B362" s="3" t="s">
        <v>548</v>
      </c>
      <c r="C362" s="3" t="s">
        <v>549</v>
      </c>
      <c r="D362" s="3" t="s">
        <v>7</v>
      </c>
      <c r="E362" s="3" t="s">
        <v>113</v>
      </c>
      <c r="F362" s="3" t="s">
        <v>126</v>
      </c>
      <c r="G362" s="3" t="s">
        <v>127</v>
      </c>
      <c r="H362" s="3" t="s">
        <v>126</v>
      </c>
      <c r="I362" s="3" t="s">
        <v>127</v>
      </c>
      <c r="J362" s="3" t="s">
        <v>563</v>
      </c>
      <c r="K362" s="3" t="s">
        <v>541</v>
      </c>
      <c r="L362" s="3"/>
      <c r="M362" s="3" t="s">
        <v>543</v>
      </c>
      <c r="N362" s="3" t="s">
        <v>13</v>
      </c>
      <c r="O362" s="3" t="s">
        <v>15</v>
      </c>
      <c r="P362" s="3">
        <v>10698.05</v>
      </c>
      <c r="Q362" s="54"/>
      <c r="R362" s="54"/>
      <c r="S362" s="54"/>
      <c r="T362" s="54"/>
      <c r="U362" s="54"/>
      <c r="V362" s="54"/>
      <c r="W362" s="54">
        <v>0</v>
      </c>
      <c r="X362" s="54">
        <v>0</v>
      </c>
      <c r="Y362" s="54">
        <v>0</v>
      </c>
      <c r="Z362" s="54">
        <v>0</v>
      </c>
      <c r="AA362" s="54">
        <v>0</v>
      </c>
      <c r="AB362" s="54">
        <v>0</v>
      </c>
      <c r="AC362" s="54">
        <v>0</v>
      </c>
      <c r="AD362" s="54">
        <v>0</v>
      </c>
      <c r="AE362" s="54">
        <v>0</v>
      </c>
      <c r="AF362" s="54">
        <f t="shared" si="392"/>
        <v>0</v>
      </c>
      <c r="AG362" s="54">
        <f t="shared" si="393"/>
        <v>0</v>
      </c>
      <c r="AH362" s="54">
        <f t="shared" si="394"/>
        <v>0</v>
      </c>
      <c r="AI362" s="54"/>
      <c r="AJ362" s="54"/>
      <c r="AK362" s="54"/>
      <c r="AL362" s="54"/>
      <c r="AM362" s="54"/>
      <c r="AN362" s="54"/>
      <c r="AO362" s="54">
        <v>0</v>
      </c>
      <c r="AP362" s="54">
        <v>0</v>
      </c>
      <c r="AQ362" s="54">
        <v>0</v>
      </c>
      <c r="AR362" s="54">
        <f t="shared" si="395"/>
        <v>0</v>
      </c>
      <c r="AS362" s="54">
        <f t="shared" si="396"/>
        <v>0</v>
      </c>
      <c r="AT362" s="54">
        <f t="shared" si="397"/>
        <v>0</v>
      </c>
      <c r="AU362" s="54">
        <f t="shared" si="398"/>
        <v>0</v>
      </c>
      <c r="AV362" s="54">
        <f t="shared" si="399"/>
        <v>0</v>
      </c>
      <c r="AW362" s="54">
        <f t="shared" si="400"/>
        <v>0</v>
      </c>
      <c r="AX362" s="54">
        <f t="shared" si="401"/>
        <v>0</v>
      </c>
      <c r="AY362" s="54">
        <f t="shared" si="402"/>
        <v>0</v>
      </c>
      <c r="AZ362" s="54">
        <f t="shared" si="403"/>
        <v>0</v>
      </c>
      <c r="BA362" s="54">
        <f t="shared" si="386"/>
        <v>0</v>
      </c>
      <c r="BB362" s="54">
        <f t="shared" si="387"/>
        <v>0</v>
      </c>
      <c r="BC362" s="54"/>
      <c r="BD362" s="54"/>
      <c r="BE362" s="54">
        <f t="shared" si="404"/>
        <v>0</v>
      </c>
      <c r="BF362" s="54"/>
      <c r="BG362" s="54"/>
      <c r="BH362" s="54"/>
      <c r="BI362" s="54"/>
      <c r="BJ362" s="54"/>
      <c r="BK362" s="54"/>
      <c r="BL362" s="54">
        <v>0</v>
      </c>
      <c r="BM362" s="54">
        <v>0</v>
      </c>
      <c r="BN362" s="54">
        <f t="shared" si="443"/>
        <v>0</v>
      </c>
      <c r="BO362" s="54">
        <f t="shared" si="444"/>
        <v>0</v>
      </c>
      <c r="BP362" s="54">
        <v>0</v>
      </c>
      <c r="BQ362" s="54">
        <v>0</v>
      </c>
      <c r="BR362" s="54">
        <v>0</v>
      </c>
      <c r="BS362" s="54">
        <v>0</v>
      </c>
      <c r="BT362" s="54">
        <v>0</v>
      </c>
      <c r="BU362" s="54">
        <v>0</v>
      </c>
      <c r="BV362" s="54">
        <f t="shared" si="406"/>
        <v>0</v>
      </c>
      <c r="BW362" s="54">
        <f t="shared" si="407"/>
        <v>0</v>
      </c>
      <c r="BX362" s="54">
        <f t="shared" si="408"/>
        <v>0</v>
      </c>
      <c r="BY362" s="54">
        <f t="shared" si="409"/>
        <v>0</v>
      </c>
      <c r="BZ362" s="54">
        <f t="shared" si="410"/>
        <v>0</v>
      </c>
      <c r="CA362" s="54">
        <v>0</v>
      </c>
      <c r="CB362" s="54">
        <f t="shared" si="411"/>
        <v>0</v>
      </c>
      <c r="CC362" s="54">
        <f t="shared" si="412"/>
        <v>0</v>
      </c>
      <c r="CD362" s="54">
        <v>0</v>
      </c>
      <c r="CE362" s="54">
        <v>0</v>
      </c>
      <c r="CF362" s="54">
        <v>0</v>
      </c>
      <c r="CG362" s="54">
        <v>0</v>
      </c>
      <c r="CH362" s="54">
        <v>0</v>
      </c>
      <c r="CI362" s="54">
        <v>0</v>
      </c>
      <c r="CJ362" s="54">
        <v>0</v>
      </c>
      <c r="CK362" s="54">
        <v>0</v>
      </c>
      <c r="CL362" s="54">
        <v>0</v>
      </c>
      <c r="CM362" s="54">
        <v>0</v>
      </c>
      <c r="CN362" s="54">
        <v>0</v>
      </c>
      <c r="CO362" s="54">
        <v>0</v>
      </c>
    </row>
    <row r="363" spans="1:93">
      <c r="A363" s="3" t="str">
        <f t="shared" si="391"/>
        <v>FJSM030Perjeta</v>
      </c>
      <c r="B363" s="3" t="s">
        <v>548</v>
      </c>
      <c r="C363" s="3" t="s">
        <v>549</v>
      </c>
      <c r="D363" s="3" t="s">
        <v>7</v>
      </c>
      <c r="E363" s="3" t="s">
        <v>113</v>
      </c>
      <c r="F363" s="3" t="s">
        <v>126</v>
      </c>
      <c r="G363" s="3" t="s">
        <v>127</v>
      </c>
      <c r="H363" s="3" t="s">
        <v>126</v>
      </c>
      <c r="I363" s="3" t="s">
        <v>127</v>
      </c>
      <c r="J363" s="3" t="s">
        <v>563</v>
      </c>
      <c r="K363" s="3" t="s">
        <v>541</v>
      </c>
      <c r="L363" s="3"/>
      <c r="M363" s="3" t="s">
        <v>543</v>
      </c>
      <c r="N363" s="3" t="s">
        <v>16</v>
      </c>
      <c r="O363" s="3" t="s">
        <v>16</v>
      </c>
      <c r="P363" s="3">
        <v>3985.87</v>
      </c>
      <c r="Q363" s="54">
        <v>0.51470480478296632</v>
      </c>
      <c r="R363" s="54">
        <v>0.43477887993494185</v>
      </c>
      <c r="S363" s="54">
        <v>0.65990341091529847</v>
      </c>
      <c r="T363" s="54">
        <v>0.39876042120913963</v>
      </c>
      <c r="U363" s="54">
        <v>0.48398765771882524</v>
      </c>
      <c r="V363" s="54">
        <v>0.55545182555020889</v>
      </c>
      <c r="W363" s="54">
        <v>1.6093870956332066</v>
      </c>
      <c r="X363" s="54">
        <v>1.4381999044781737</v>
      </c>
      <c r="Y363" s="54">
        <v>3.0475870001113803</v>
      </c>
      <c r="Z363" s="54">
        <v>10</v>
      </c>
      <c r="AA363" s="54">
        <v>0</v>
      </c>
      <c r="AB363" s="54">
        <v>0</v>
      </c>
      <c r="AC363" s="54">
        <v>0</v>
      </c>
      <c r="AD363" s="54">
        <v>0</v>
      </c>
      <c r="AE363" s="54">
        <v>0</v>
      </c>
      <c r="AF363" s="54">
        <f t="shared" si="392"/>
        <v>10</v>
      </c>
      <c r="AG363" s="54">
        <f t="shared" si="393"/>
        <v>0</v>
      </c>
      <c r="AH363" s="54">
        <f t="shared" si="394"/>
        <v>10</v>
      </c>
      <c r="AI363" s="54">
        <v>2051.5464402402818</v>
      </c>
      <c r="AJ363" s="54">
        <v>1732.9720941662865</v>
      </c>
      <c r="AK363" s="54">
        <v>2630.2892084649607</v>
      </c>
      <c r="AL363" s="54">
        <v>1589.4072000848732</v>
      </c>
      <c r="AM363" s="54">
        <v>1929.1118852717336</v>
      </c>
      <c r="AN363" s="54">
        <v>2213.9587679058113</v>
      </c>
      <c r="AO363" s="54">
        <v>6414.8077428715296</v>
      </c>
      <c r="AP363" s="54">
        <v>5732.4778532624186</v>
      </c>
      <c r="AQ363" s="54">
        <v>12147.285596133948</v>
      </c>
      <c r="AR363" s="54">
        <f t="shared" si="395"/>
        <v>39858.699999999997</v>
      </c>
      <c r="AS363" s="54">
        <f t="shared" si="396"/>
        <v>0</v>
      </c>
      <c r="AT363" s="54">
        <f t="shared" si="397"/>
        <v>0</v>
      </c>
      <c r="AU363" s="54">
        <f t="shared" si="398"/>
        <v>0</v>
      </c>
      <c r="AV363" s="54">
        <f t="shared" si="399"/>
        <v>0</v>
      </c>
      <c r="AW363" s="54">
        <f t="shared" si="400"/>
        <v>0</v>
      </c>
      <c r="AX363" s="54">
        <f t="shared" si="401"/>
        <v>39858.699999999997</v>
      </c>
      <c r="AY363" s="54">
        <f t="shared" si="402"/>
        <v>0</v>
      </c>
      <c r="AZ363" s="54">
        <f t="shared" si="403"/>
        <v>39858.699999999997</v>
      </c>
      <c r="BA363" s="54">
        <f t="shared" si="386"/>
        <v>0.39876042120913963</v>
      </c>
      <c r="BB363" s="54">
        <f t="shared" si="387"/>
        <v>0</v>
      </c>
      <c r="BC363" s="54"/>
      <c r="BD363" s="54"/>
      <c r="BE363" s="54">
        <f t="shared" si="404"/>
        <v>0</v>
      </c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>
        <f t="shared" si="406"/>
        <v>7639.5841666666665</v>
      </c>
      <c r="BW363" s="54">
        <f t="shared" si="407"/>
        <v>0</v>
      </c>
      <c r="BX363" s="54">
        <f t="shared" si="408"/>
        <v>63773.919999999998</v>
      </c>
      <c r="BY363" s="54">
        <f t="shared" si="409"/>
        <v>0</v>
      </c>
      <c r="BZ363" s="54">
        <f t="shared" si="410"/>
        <v>16</v>
      </c>
      <c r="CA363" s="54">
        <v>0</v>
      </c>
      <c r="CB363" s="54">
        <f t="shared" si="411"/>
        <v>10</v>
      </c>
      <c r="CC363" s="54">
        <f t="shared" si="412"/>
        <v>1.9166666666666667</v>
      </c>
      <c r="CD363" s="54">
        <v>0</v>
      </c>
      <c r="CE363" s="54">
        <v>0</v>
      </c>
      <c r="CF363" s="54">
        <v>2</v>
      </c>
      <c r="CG363" s="54">
        <v>3</v>
      </c>
      <c r="CH363" s="54">
        <v>2</v>
      </c>
      <c r="CI363" s="54">
        <v>0</v>
      </c>
      <c r="CJ363" s="54">
        <v>0</v>
      </c>
      <c r="CK363" s="54">
        <v>0</v>
      </c>
      <c r="CL363" s="54">
        <v>0</v>
      </c>
      <c r="CM363" s="54">
        <v>4</v>
      </c>
      <c r="CN363" s="54">
        <v>2</v>
      </c>
      <c r="CO363" s="54">
        <v>10</v>
      </c>
    </row>
    <row r="364" spans="1:93">
      <c r="A364" s="3" t="str">
        <f t="shared" si="391"/>
        <v>FJSM030Phesgo 10ml</v>
      </c>
      <c r="B364" s="3" t="s">
        <v>548</v>
      </c>
      <c r="C364" s="3" t="s">
        <v>549</v>
      </c>
      <c r="D364" s="3" t="s">
        <v>7</v>
      </c>
      <c r="E364" s="3" t="s">
        <v>113</v>
      </c>
      <c r="F364" s="3" t="s">
        <v>126</v>
      </c>
      <c r="G364" s="3" t="s">
        <v>127</v>
      </c>
      <c r="H364" s="3" t="s">
        <v>126</v>
      </c>
      <c r="I364" s="3" t="s">
        <v>127</v>
      </c>
      <c r="J364" s="3" t="s">
        <v>563</v>
      </c>
      <c r="K364" s="3" t="s">
        <v>541</v>
      </c>
      <c r="L364" s="3"/>
      <c r="M364" s="3" t="s">
        <v>543</v>
      </c>
      <c r="N364" s="3" t="s">
        <v>17</v>
      </c>
      <c r="O364" s="3" t="s">
        <v>18</v>
      </c>
      <c r="P364" s="3">
        <v>6232.07</v>
      </c>
      <c r="Q364" s="54">
        <v>0.70692146532372069</v>
      </c>
      <c r="R364" s="54">
        <v>0.65352020522394649</v>
      </c>
      <c r="S364" s="54">
        <v>0.96881706782337174</v>
      </c>
      <c r="T364" s="54">
        <v>0.84893626372457298</v>
      </c>
      <c r="U364" s="54">
        <v>0.77892380652335425</v>
      </c>
      <c r="V364" s="54">
        <v>1.014751214023591</v>
      </c>
      <c r="W364" s="54">
        <v>2.3292587383710388</v>
      </c>
      <c r="X364" s="54">
        <v>2.6426112842715179</v>
      </c>
      <c r="Y364" s="54">
        <v>4.9718700226425572</v>
      </c>
      <c r="Z364" s="54">
        <v>2</v>
      </c>
      <c r="AA364" s="54">
        <v>0</v>
      </c>
      <c r="AB364" s="54">
        <v>1</v>
      </c>
      <c r="AC364" s="54">
        <v>0</v>
      </c>
      <c r="AD364" s="54">
        <v>0</v>
      </c>
      <c r="AE364" s="54">
        <v>0</v>
      </c>
      <c r="AF364" s="54">
        <f t="shared" si="392"/>
        <v>3</v>
      </c>
      <c r="AG364" s="54">
        <f t="shared" si="393"/>
        <v>0</v>
      </c>
      <c r="AH364" s="54">
        <f t="shared" si="394"/>
        <v>3</v>
      </c>
      <c r="AI364" s="54">
        <v>4405.5840564</v>
      </c>
      <c r="AJ364" s="54">
        <v>4072.7836653700001</v>
      </c>
      <c r="AK364" s="54">
        <v>6037.73578387</v>
      </c>
      <c r="AL364" s="54">
        <v>5290.6302210699996</v>
      </c>
      <c r="AM364" s="54">
        <v>4854.3076869200004</v>
      </c>
      <c r="AN364" s="54">
        <v>6324.0005983800011</v>
      </c>
      <c r="AO364" s="54">
        <v>14516.10350564</v>
      </c>
      <c r="AP364" s="54">
        <v>16468.938506369999</v>
      </c>
      <c r="AQ364" s="54">
        <v>30985.042012009999</v>
      </c>
      <c r="AR364" s="54">
        <f t="shared" si="395"/>
        <v>12464.14</v>
      </c>
      <c r="AS364" s="54">
        <f t="shared" si="396"/>
        <v>0</v>
      </c>
      <c r="AT364" s="54">
        <f t="shared" si="397"/>
        <v>6232.07</v>
      </c>
      <c r="AU364" s="54">
        <f t="shared" si="398"/>
        <v>0</v>
      </c>
      <c r="AV364" s="54">
        <f t="shared" si="399"/>
        <v>0</v>
      </c>
      <c r="AW364" s="54">
        <f t="shared" si="400"/>
        <v>0</v>
      </c>
      <c r="AX364" s="54">
        <f t="shared" si="401"/>
        <v>18696.21</v>
      </c>
      <c r="AY364" s="54">
        <f t="shared" si="402"/>
        <v>0</v>
      </c>
      <c r="AZ364" s="54">
        <f t="shared" si="403"/>
        <v>18696.21</v>
      </c>
      <c r="BA364" s="54">
        <f t="shared" si="386"/>
        <v>0.84893626372457298</v>
      </c>
      <c r="BB364" s="54">
        <f t="shared" si="387"/>
        <v>0</v>
      </c>
      <c r="BC364" s="54">
        <f>SUM(CJ364:CL364)</f>
        <v>0</v>
      </c>
      <c r="BD364" s="54">
        <f>SUM(CM364:CO364)</f>
        <v>6</v>
      </c>
      <c r="BE364" s="54">
        <f t="shared" si="404"/>
        <v>3</v>
      </c>
      <c r="BF364" s="54">
        <f t="shared" ref="BF364:BK364" si="445">Z364</f>
        <v>2</v>
      </c>
      <c r="BG364" s="54">
        <f t="shared" si="445"/>
        <v>0</v>
      </c>
      <c r="BH364" s="54">
        <f t="shared" si="445"/>
        <v>1</v>
      </c>
      <c r="BI364" s="54">
        <f t="shared" si="445"/>
        <v>0</v>
      </c>
      <c r="BJ364" s="54">
        <f t="shared" si="445"/>
        <v>0</v>
      </c>
      <c r="BK364" s="54">
        <f t="shared" si="445"/>
        <v>0</v>
      </c>
      <c r="BL364" s="54">
        <v>0</v>
      </c>
      <c r="BM364" s="54">
        <v>0</v>
      </c>
      <c r="BN364" s="54">
        <f t="shared" ref="BN364:BN365" si="446">AVERAGE(BP364:BR364)</f>
        <v>0</v>
      </c>
      <c r="BO364" s="54">
        <f t="shared" ref="BO364:BO365" si="447">SUM(BS364:BU364)/1</f>
        <v>0</v>
      </c>
      <c r="BP364" s="54">
        <v>0</v>
      </c>
      <c r="BQ364" s="54">
        <v>0</v>
      </c>
      <c r="BR364" s="54">
        <v>0</v>
      </c>
      <c r="BS364" s="54">
        <v>0</v>
      </c>
      <c r="BT364" s="54">
        <v>0</v>
      </c>
      <c r="BU364" s="54">
        <v>0</v>
      </c>
      <c r="BV364" s="54">
        <f t="shared" si="406"/>
        <v>3116.0349999999999</v>
      </c>
      <c r="BW364" s="54">
        <f t="shared" si="407"/>
        <v>0</v>
      </c>
      <c r="BX364" s="54">
        <f t="shared" si="408"/>
        <v>37392.42</v>
      </c>
      <c r="BY364" s="54">
        <f t="shared" si="409"/>
        <v>0</v>
      </c>
      <c r="BZ364" s="54">
        <f t="shared" si="410"/>
        <v>6</v>
      </c>
      <c r="CA364" s="54">
        <v>0.66666666666666663</v>
      </c>
      <c r="CB364" s="54">
        <f t="shared" si="411"/>
        <v>2</v>
      </c>
      <c r="CC364" s="54">
        <f t="shared" si="412"/>
        <v>0.5</v>
      </c>
      <c r="CD364" s="54">
        <v>0</v>
      </c>
      <c r="CE364" s="54">
        <v>0</v>
      </c>
      <c r="CF364" s="54">
        <v>0</v>
      </c>
      <c r="CG364" s="54">
        <v>0</v>
      </c>
      <c r="CH364" s="54">
        <v>0</v>
      </c>
      <c r="CI364" s="54">
        <v>0</v>
      </c>
      <c r="CJ364" s="54">
        <v>0</v>
      </c>
      <c r="CK364" s="54">
        <v>0</v>
      </c>
      <c r="CL364" s="54">
        <v>0</v>
      </c>
      <c r="CM364" s="54">
        <v>2</v>
      </c>
      <c r="CN364" s="54">
        <v>2</v>
      </c>
      <c r="CO364" s="54">
        <v>2</v>
      </c>
    </row>
    <row r="365" spans="1:93">
      <c r="A365" s="3" t="str">
        <f t="shared" si="391"/>
        <v>FJSM030Phesgo 15ml</v>
      </c>
      <c r="B365" s="3" t="s">
        <v>548</v>
      </c>
      <c r="C365" s="3" t="s">
        <v>549</v>
      </c>
      <c r="D365" s="3" t="s">
        <v>7</v>
      </c>
      <c r="E365" s="3" t="s">
        <v>113</v>
      </c>
      <c r="F365" s="3" t="s">
        <v>126</v>
      </c>
      <c r="G365" s="3" t="s">
        <v>127</v>
      </c>
      <c r="H365" s="3" t="s">
        <v>126</v>
      </c>
      <c r="I365" s="3" t="s">
        <v>127</v>
      </c>
      <c r="J365" s="3" t="s">
        <v>563</v>
      </c>
      <c r="K365" s="3" t="s">
        <v>541</v>
      </c>
      <c r="L365" s="3"/>
      <c r="M365" s="3" t="s">
        <v>543</v>
      </c>
      <c r="N365" s="3" t="s">
        <v>17</v>
      </c>
      <c r="O365" s="3" t="s">
        <v>19</v>
      </c>
      <c r="P365" s="3">
        <v>8489.27</v>
      </c>
      <c r="Q365" s="54">
        <v>1.1779575864591419E-6</v>
      </c>
      <c r="R365" s="54">
        <v>1.1779575864591419E-6</v>
      </c>
      <c r="S365" s="54">
        <v>1.1779575864591419E-6</v>
      </c>
      <c r="T365" s="54">
        <v>1.1779575864591419E-6</v>
      </c>
      <c r="U365" s="54">
        <v>1.1779575864591419E-6</v>
      </c>
      <c r="V365" s="54">
        <v>1.1779575864591419E-6</v>
      </c>
      <c r="W365" s="54">
        <v>3.5338727593774257E-6</v>
      </c>
      <c r="X365" s="54">
        <v>3.5338727593774257E-6</v>
      </c>
      <c r="Y365" s="54">
        <v>7.0677455187548515E-6</v>
      </c>
      <c r="Z365" s="54">
        <v>0</v>
      </c>
      <c r="AA365" s="54">
        <v>0</v>
      </c>
      <c r="AB365" s="54">
        <v>0</v>
      </c>
      <c r="AC365" s="54">
        <v>0</v>
      </c>
      <c r="AD365" s="54">
        <v>0</v>
      </c>
      <c r="AE365" s="54">
        <v>0</v>
      </c>
      <c r="AF365" s="54">
        <f t="shared" si="392"/>
        <v>0</v>
      </c>
      <c r="AG365" s="54">
        <f t="shared" si="393"/>
        <v>0</v>
      </c>
      <c r="AH365" s="54">
        <f t="shared" si="394"/>
        <v>0</v>
      </c>
      <c r="AI365" s="54">
        <v>0.01</v>
      </c>
      <c r="AJ365" s="54">
        <v>0.01</v>
      </c>
      <c r="AK365" s="54">
        <v>0.01</v>
      </c>
      <c r="AL365" s="54">
        <v>0.01</v>
      </c>
      <c r="AM365" s="54">
        <v>0.01</v>
      </c>
      <c r="AN365" s="54">
        <v>0.01</v>
      </c>
      <c r="AO365" s="54">
        <v>0.03</v>
      </c>
      <c r="AP365" s="54">
        <v>0.03</v>
      </c>
      <c r="AQ365" s="54">
        <v>0.06</v>
      </c>
      <c r="AR365" s="54">
        <f t="shared" si="395"/>
        <v>0</v>
      </c>
      <c r="AS365" s="54">
        <f t="shared" si="396"/>
        <v>0</v>
      </c>
      <c r="AT365" s="54">
        <f t="shared" si="397"/>
        <v>0</v>
      </c>
      <c r="AU365" s="54">
        <f t="shared" si="398"/>
        <v>0</v>
      </c>
      <c r="AV365" s="54">
        <f t="shared" si="399"/>
        <v>0</v>
      </c>
      <c r="AW365" s="54">
        <f t="shared" si="400"/>
        <v>0</v>
      </c>
      <c r="AX365" s="54">
        <f t="shared" si="401"/>
        <v>0</v>
      </c>
      <c r="AY365" s="54">
        <f t="shared" si="402"/>
        <v>0</v>
      </c>
      <c r="AZ365" s="54">
        <f t="shared" si="403"/>
        <v>0</v>
      </c>
      <c r="BA365" s="54">
        <f t="shared" si="386"/>
        <v>1.1779575864591419E-6</v>
      </c>
      <c r="BB365" s="54">
        <f t="shared" si="387"/>
        <v>0</v>
      </c>
      <c r="BC365" s="54">
        <f>SUM(CJ365:CL365)*2</f>
        <v>0</v>
      </c>
      <c r="BD365" s="54">
        <f>SUM(CM365:CO365)*2</f>
        <v>0</v>
      </c>
      <c r="BE365" s="54">
        <f t="shared" si="404"/>
        <v>0</v>
      </c>
      <c r="BF365" s="54">
        <f t="shared" ref="BF365:BK365" si="448">Z365*2</f>
        <v>0</v>
      </c>
      <c r="BG365" s="54">
        <f t="shared" si="448"/>
        <v>0</v>
      </c>
      <c r="BH365" s="54">
        <f t="shared" si="448"/>
        <v>0</v>
      </c>
      <c r="BI365" s="54">
        <f t="shared" si="448"/>
        <v>0</v>
      </c>
      <c r="BJ365" s="54">
        <f t="shared" si="448"/>
        <v>0</v>
      </c>
      <c r="BK365" s="54">
        <f t="shared" si="448"/>
        <v>0</v>
      </c>
      <c r="BL365" s="54">
        <v>0</v>
      </c>
      <c r="BM365" s="54">
        <v>0</v>
      </c>
      <c r="BN365" s="54">
        <f t="shared" si="446"/>
        <v>0</v>
      </c>
      <c r="BO365" s="54">
        <f t="shared" si="447"/>
        <v>0</v>
      </c>
      <c r="BP365" s="54">
        <v>0</v>
      </c>
      <c r="BQ365" s="54">
        <v>0</v>
      </c>
      <c r="BR365" s="54">
        <v>0</v>
      </c>
      <c r="BS365" s="54">
        <v>0</v>
      </c>
      <c r="BT365" s="54">
        <v>0</v>
      </c>
      <c r="BU365" s="54">
        <v>0</v>
      </c>
      <c r="BV365" s="54">
        <f t="shared" si="406"/>
        <v>0</v>
      </c>
      <c r="BW365" s="54">
        <f t="shared" si="407"/>
        <v>0</v>
      </c>
      <c r="BX365" s="54">
        <f t="shared" si="408"/>
        <v>0</v>
      </c>
      <c r="BY365" s="54">
        <f t="shared" si="409"/>
        <v>0</v>
      </c>
      <c r="BZ365" s="54">
        <f t="shared" si="410"/>
        <v>0</v>
      </c>
      <c r="CA365" s="54">
        <v>0</v>
      </c>
      <c r="CB365" s="54">
        <f t="shared" si="411"/>
        <v>0</v>
      </c>
      <c r="CC365" s="54">
        <f t="shared" si="412"/>
        <v>0</v>
      </c>
      <c r="CD365" s="54">
        <v>0</v>
      </c>
      <c r="CE365" s="54">
        <v>0</v>
      </c>
      <c r="CF365" s="54">
        <v>0</v>
      </c>
      <c r="CG365" s="54">
        <v>0</v>
      </c>
      <c r="CH365" s="54">
        <v>0</v>
      </c>
      <c r="CI365" s="54">
        <v>0</v>
      </c>
      <c r="CJ365" s="54">
        <v>0</v>
      </c>
      <c r="CK365" s="54">
        <v>0</v>
      </c>
      <c r="CL365" s="54">
        <v>0</v>
      </c>
      <c r="CM365" s="54">
        <v>0</v>
      </c>
      <c r="CN365" s="54">
        <v>0</v>
      </c>
      <c r="CO365" s="54">
        <v>0</v>
      </c>
    </row>
    <row r="366" spans="1:93">
      <c r="A366" s="3" t="str">
        <f t="shared" si="391"/>
        <v>FJSM032Herceptin IV</v>
      </c>
      <c r="B366" s="3" t="s">
        <v>548</v>
      </c>
      <c r="C366" s="3" t="s">
        <v>549</v>
      </c>
      <c r="D366" s="3" t="s">
        <v>7</v>
      </c>
      <c r="E366" s="3" t="s">
        <v>113</v>
      </c>
      <c r="F366" s="3" t="s">
        <v>128</v>
      </c>
      <c r="G366" s="3" t="s">
        <v>129</v>
      </c>
      <c r="H366" s="3" t="s">
        <v>128</v>
      </c>
      <c r="I366" s="3" t="s">
        <v>129</v>
      </c>
      <c r="J366" s="3" t="s">
        <v>561</v>
      </c>
      <c r="K366" s="3" t="s">
        <v>541</v>
      </c>
      <c r="L366" s="3"/>
      <c r="M366" s="3" t="s">
        <v>543</v>
      </c>
      <c r="N366" s="3" t="s">
        <v>11</v>
      </c>
      <c r="O366" s="3" t="s">
        <v>11</v>
      </c>
      <c r="P366" s="3">
        <v>4535.5</v>
      </c>
      <c r="Q366" s="54">
        <v>0.72760090290221247</v>
      </c>
      <c r="R366" s="54">
        <v>0.52125703682041613</v>
      </c>
      <c r="S366" s="54">
        <v>0.48488739315126689</v>
      </c>
      <c r="T366" s="54">
        <v>0.34239881848216891</v>
      </c>
      <c r="U366" s="54">
        <v>0.31197274142748305</v>
      </c>
      <c r="V366" s="54">
        <v>0.543112978310342</v>
      </c>
      <c r="W366" s="54">
        <v>1.7337453328738957</v>
      </c>
      <c r="X366" s="54">
        <v>1.1974845382199941</v>
      </c>
      <c r="Y366" s="54">
        <v>2.9312298710938895</v>
      </c>
      <c r="Z366" s="54">
        <v>2</v>
      </c>
      <c r="AA366" s="54">
        <v>4</v>
      </c>
      <c r="AB366" s="54">
        <v>1</v>
      </c>
      <c r="AC366" s="54">
        <v>0</v>
      </c>
      <c r="AD366" s="54">
        <v>0</v>
      </c>
      <c r="AE366" s="54">
        <v>0</v>
      </c>
      <c r="AF366" s="54">
        <f t="shared" si="392"/>
        <v>7</v>
      </c>
      <c r="AG366" s="54">
        <f t="shared" si="393"/>
        <v>0</v>
      </c>
      <c r="AH366" s="54">
        <f t="shared" si="394"/>
        <v>7</v>
      </c>
      <c r="AI366" s="54">
        <v>3300.0338951129847</v>
      </c>
      <c r="AJ366" s="54">
        <v>2364.1612904989975</v>
      </c>
      <c r="AK366" s="54">
        <v>2199.2067716375709</v>
      </c>
      <c r="AL366" s="54">
        <v>1552.949841225877</v>
      </c>
      <c r="AM366" s="54">
        <v>1414.9523687443493</v>
      </c>
      <c r="AN366" s="54">
        <v>2463.2889131265561</v>
      </c>
      <c r="AO366" s="54">
        <v>7863.4019572495527</v>
      </c>
      <c r="AP366" s="54">
        <v>5431.1911230967817</v>
      </c>
      <c r="AQ366" s="54">
        <v>13294.593080346334</v>
      </c>
      <c r="AR366" s="54">
        <f t="shared" si="395"/>
        <v>9071</v>
      </c>
      <c r="AS366" s="54">
        <f t="shared" si="396"/>
        <v>18142</v>
      </c>
      <c r="AT366" s="54">
        <f t="shared" si="397"/>
        <v>4535.5</v>
      </c>
      <c r="AU366" s="54">
        <f t="shared" si="398"/>
        <v>0</v>
      </c>
      <c r="AV366" s="54">
        <f t="shared" si="399"/>
        <v>0</v>
      </c>
      <c r="AW366" s="54">
        <f t="shared" si="400"/>
        <v>0</v>
      </c>
      <c r="AX366" s="54">
        <f t="shared" si="401"/>
        <v>31748.5</v>
      </c>
      <c r="AY366" s="54">
        <f t="shared" si="402"/>
        <v>0</v>
      </c>
      <c r="AZ366" s="54">
        <f t="shared" si="403"/>
        <v>31748.5</v>
      </c>
      <c r="BA366" s="54">
        <f t="shared" si="386"/>
        <v>0.34239881848216891</v>
      </c>
      <c r="BB366" s="54">
        <f t="shared" si="387"/>
        <v>0</v>
      </c>
      <c r="BC366" s="54"/>
      <c r="BD366" s="54"/>
      <c r="BE366" s="54">
        <f t="shared" si="404"/>
        <v>0</v>
      </c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>
        <f t="shared" si="406"/>
        <v>4157.5416666666661</v>
      </c>
      <c r="BW366" s="54">
        <f t="shared" si="407"/>
        <v>9071</v>
      </c>
      <c r="BX366" s="54">
        <f t="shared" si="408"/>
        <v>13606.5</v>
      </c>
      <c r="BY366" s="54">
        <f t="shared" si="409"/>
        <v>2</v>
      </c>
      <c r="BZ366" s="54">
        <f t="shared" si="410"/>
        <v>3</v>
      </c>
      <c r="CA366" s="54">
        <v>0</v>
      </c>
      <c r="CB366" s="54">
        <f t="shared" si="411"/>
        <v>2</v>
      </c>
      <c r="CC366" s="54">
        <f t="shared" si="412"/>
        <v>0.91666666666666663</v>
      </c>
      <c r="CD366" s="54">
        <v>2</v>
      </c>
      <c r="CE366" s="54">
        <v>0</v>
      </c>
      <c r="CF366" s="54">
        <v>1</v>
      </c>
      <c r="CG366" s="54">
        <v>1</v>
      </c>
      <c r="CH366" s="54">
        <v>2</v>
      </c>
      <c r="CI366" s="54">
        <v>0</v>
      </c>
      <c r="CJ366" s="54">
        <v>1</v>
      </c>
      <c r="CK366" s="54">
        <v>0</v>
      </c>
      <c r="CL366" s="54">
        <v>1</v>
      </c>
      <c r="CM366" s="54">
        <v>1</v>
      </c>
      <c r="CN366" s="54">
        <v>1</v>
      </c>
      <c r="CO366" s="54">
        <v>1</v>
      </c>
    </row>
    <row r="367" spans="1:93">
      <c r="A367" s="3" t="str">
        <f t="shared" si="391"/>
        <v>FJSM032Herceptin SC</v>
      </c>
      <c r="B367" s="3" t="s">
        <v>548</v>
      </c>
      <c r="C367" s="3" t="s">
        <v>549</v>
      </c>
      <c r="D367" s="3" t="s">
        <v>7</v>
      </c>
      <c r="E367" s="3" t="s">
        <v>113</v>
      </c>
      <c r="F367" s="3" t="s">
        <v>128</v>
      </c>
      <c r="G367" s="3" t="s">
        <v>129</v>
      </c>
      <c r="H367" s="3" t="s">
        <v>128</v>
      </c>
      <c r="I367" s="3" t="s">
        <v>129</v>
      </c>
      <c r="J367" s="3" t="s">
        <v>561</v>
      </c>
      <c r="K367" s="3" t="s">
        <v>541</v>
      </c>
      <c r="L367" s="3"/>
      <c r="M367" s="3" t="s">
        <v>543</v>
      </c>
      <c r="N367" s="3" t="s">
        <v>12</v>
      </c>
      <c r="O367" s="3" t="s">
        <v>12</v>
      </c>
      <c r="P367" s="3">
        <v>3444.49</v>
      </c>
      <c r="Q367" s="54">
        <v>1.2869445629604544E-7</v>
      </c>
      <c r="R367" s="54">
        <v>1.1923834167284972E-7</v>
      </c>
      <c r="S367" s="54">
        <v>1.8086442832285226E-7</v>
      </c>
      <c r="T367" s="54">
        <v>1.8512626147397511E-7</v>
      </c>
      <c r="U367" s="54">
        <v>1.6668434004097236E-7</v>
      </c>
      <c r="V367" s="54">
        <v>2.193921721933052E-7</v>
      </c>
      <c r="W367" s="54">
        <v>4.2879722629174739E-7</v>
      </c>
      <c r="X367" s="54">
        <v>5.7120277370825267E-7</v>
      </c>
      <c r="Y367" s="54">
        <v>1.0000000000000002E-6</v>
      </c>
      <c r="Z367" s="54">
        <v>0</v>
      </c>
      <c r="AA367" s="54">
        <v>0</v>
      </c>
      <c r="AB367" s="54">
        <v>0</v>
      </c>
      <c r="AC367" s="54">
        <v>0</v>
      </c>
      <c r="AD367" s="54">
        <v>0</v>
      </c>
      <c r="AE367" s="54">
        <v>0</v>
      </c>
      <c r="AF367" s="54">
        <f t="shared" si="392"/>
        <v>0</v>
      </c>
      <c r="AG367" s="54">
        <f t="shared" si="393"/>
        <v>0</v>
      </c>
      <c r="AH367" s="54">
        <f t="shared" si="394"/>
        <v>0</v>
      </c>
      <c r="AI367" s="54">
        <v>4.4328676776716558E-4</v>
      </c>
      <c r="AJ367" s="54">
        <v>4.1071527550871412E-4</v>
      </c>
      <c r="AK367" s="54">
        <v>6.2298571471378138E-4</v>
      </c>
      <c r="AL367" s="54">
        <v>6.3766555638449256E-4</v>
      </c>
      <c r="AM367" s="54">
        <v>5.7414254242772885E-4</v>
      </c>
      <c r="AN367" s="54">
        <v>7.5569414319811776E-4</v>
      </c>
      <c r="AO367" s="54">
        <v>1.476987757989661E-3</v>
      </c>
      <c r="AP367" s="54">
        <v>1.9675022420103392E-3</v>
      </c>
      <c r="AQ367" s="54">
        <v>3.4444900000000001E-3</v>
      </c>
      <c r="AR367" s="54">
        <f t="shared" si="395"/>
        <v>0</v>
      </c>
      <c r="AS367" s="54">
        <f t="shared" si="396"/>
        <v>0</v>
      </c>
      <c r="AT367" s="54">
        <f t="shared" si="397"/>
        <v>0</v>
      </c>
      <c r="AU367" s="54">
        <f t="shared" si="398"/>
        <v>0</v>
      </c>
      <c r="AV367" s="54">
        <f t="shared" si="399"/>
        <v>0</v>
      </c>
      <c r="AW367" s="54">
        <f t="shared" si="400"/>
        <v>0</v>
      </c>
      <c r="AX367" s="54">
        <f t="shared" si="401"/>
        <v>0</v>
      </c>
      <c r="AY367" s="54">
        <f t="shared" si="402"/>
        <v>0</v>
      </c>
      <c r="AZ367" s="54">
        <f t="shared" si="403"/>
        <v>0</v>
      </c>
      <c r="BA367" s="54">
        <f t="shared" si="386"/>
        <v>1.8512626147397511E-7</v>
      </c>
      <c r="BB367" s="54">
        <f t="shared" si="387"/>
        <v>0</v>
      </c>
      <c r="BC367" s="54"/>
      <c r="BD367" s="54"/>
      <c r="BE367" s="54">
        <f t="shared" si="404"/>
        <v>0</v>
      </c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>
        <f t="shared" si="406"/>
        <v>0</v>
      </c>
      <c r="BW367" s="54">
        <f t="shared" si="407"/>
        <v>0</v>
      </c>
      <c r="BX367" s="54">
        <f t="shared" si="408"/>
        <v>0</v>
      </c>
      <c r="BY367" s="54">
        <f t="shared" si="409"/>
        <v>0</v>
      </c>
      <c r="BZ367" s="54">
        <f t="shared" si="410"/>
        <v>0</v>
      </c>
      <c r="CA367" s="54">
        <v>0</v>
      </c>
      <c r="CB367" s="54">
        <f t="shared" si="411"/>
        <v>0</v>
      </c>
      <c r="CC367" s="54">
        <f t="shared" si="412"/>
        <v>0</v>
      </c>
      <c r="CD367" s="54">
        <v>0</v>
      </c>
      <c r="CE367" s="54">
        <v>0</v>
      </c>
      <c r="CF367" s="54">
        <v>0</v>
      </c>
      <c r="CG367" s="54">
        <v>0</v>
      </c>
      <c r="CH367" s="54">
        <v>0</v>
      </c>
      <c r="CI367" s="54">
        <v>0</v>
      </c>
      <c r="CJ367" s="54">
        <v>0</v>
      </c>
      <c r="CK367" s="54">
        <v>0</v>
      </c>
      <c r="CL367" s="54">
        <v>0</v>
      </c>
      <c r="CM367" s="54">
        <v>0</v>
      </c>
      <c r="CN367" s="54">
        <v>0</v>
      </c>
      <c r="CO367" s="54">
        <v>0</v>
      </c>
    </row>
    <row r="368" spans="1:93">
      <c r="A368" s="3" t="str">
        <f t="shared" si="391"/>
        <v>FJSM032Itovebi 3mg</v>
      </c>
      <c r="B368" s="3" t="s">
        <v>548</v>
      </c>
      <c r="C368" s="3" t="s">
        <v>549</v>
      </c>
      <c r="D368" s="3" t="s">
        <v>7</v>
      </c>
      <c r="E368" s="3" t="s">
        <v>113</v>
      </c>
      <c r="F368" s="3" t="s">
        <v>128</v>
      </c>
      <c r="G368" s="3" t="s">
        <v>129</v>
      </c>
      <c r="H368" s="3" t="s">
        <v>128</v>
      </c>
      <c r="I368" s="3" t="s">
        <v>129</v>
      </c>
      <c r="J368" s="3" t="s">
        <v>561</v>
      </c>
      <c r="K368" s="3" t="s">
        <v>541</v>
      </c>
      <c r="L368" s="3"/>
      <c r="M368" s="3" t="s">
        <v>543</v>
      </c>
      <c r="N368" s="3" t="s">
        <v>13</v>
      </c>
      <c r="O368" s="3" t="s">
        <v>14</v>
      </c>
      <c r="P368" s="3">
        <v>3566.02</v>
      </c>
      <c r="Q368" s="54">
        <v>7.5423782997919166E-8</v>
      </c>
      <c r="R368" s="54">
        <v>8.6118364644595899E-8</v>
      </c>
      <c r="S368" s="54">
        <v>1.7430625086372233E-7</v>
      </c>
      <c r="T368" s="54">
        <v>1.7644957539816278E-7</v>
      </c>
      <c r="U368" s="54">
        <v>2.1451535630448561E-7</v>
      </c>
      <c r="V368" s="54">
        <v>2.7318666979111423E-7</v>
      </c>
      <c r="W368" s="54">
        <v>3.3584839850623739E-7</v>
      </c>
      <c r="X368" s="54">
        <v>6.6415160149376262E-7</v>
      </c>
      <c r="Y368" s="54">
        <v>9.9999999999999995E-7</v>
      </c>
      <c r="Z368" s="54">
        <v>0</v>
      </c>
      <c r="AA368" s="54">
        <v>0</v>
      </c>
      <c r="AB368" s="54">
        <v>0</v>
      </c>
      <c r="AC368" s="54">
        <v>0</v>
      </c>
      <c r="AD368" s="54">
        <v>0</v>
      </c>
      <c r="AE368" s="54">
        <v>0</v>
      </c>
      <c r="AF368" s="54">
        <f t="shared" si="392"/>
        <v>0</v>
      </c>
      <c r="AG368" s="54">
        <f t="shared" si="393"/>
        <v>0</v>
      </c>
      <c r="AH368" s="54">
        <f t="shared" si="394"/>
        <v>0</v>
      </c>
      <c r="AI368" s="54">
        <v>2.6896271864623972E-4</v>
      </c>
      <c r="AJ368" s="54">
        <v>3.0709981068992184E-4</v>
      </c>
      <c r="AK368" s="54">
        <v>6.2157957670505104E-4</v>
      </c>
      <c r="AL368" s="54">
        <v>6.2922271486135634E-4</v>
      </c>
      <c r="AM368" s="54">
        <v>7.6496605088892172E-4</v>
      </c>
      <c r="AN368" s="54">
        <v>9.74189128208509E-4</v>
      </c>
      <c r="AO368" s="54">
        <v>1.1976421060412126E-3</v>
      </c>
      <c r="AP368" s="54">
        <v>2.3683778939587868E-3</v>
      </c>
      <c r="AQ368" s="54">
        <v>3.5660199999999996E-3</v>
      </c>
      <c r="AR368" s="54">
        <f t="shared" si="395"/>
        <v>0</v>
      </c>
      <c r="AS368" s="54">
        <f t="shared" si="396"/>
        <v>0</v>
      </c>
      <c r="AT368" s="54">
        <f t="shared" si="397"/>
        <v>0</v>
      </c>
      <c r="AU368" s="54">
        <f t="shared" si="398"/>
        <v>0</v>
      </c>
      <c r="AV368" s="54">
        <f t="shared" si="399"/>
        <v>0</v>
      </c>
      <c r="AW368" s="54">
        <f t="shared" si="400"/>
        <v>0</v>
      </c>
      <c r="AX368" s="54">
        <f t="shared" si="401"/>
        <v>0</v>
      </c>
      <c r="AY368" s="54">
        <f t="shared" si="402"/>
        <v>0</v>
      </c>
      <c r="AZ368" s="54">
        <f t="shared" si="403"/>
        <v>0</v>
      </c>
      <c r="BA368" s="54">
        <f t="shared" si="386"/>
        <v>1.7644957539816278E-7</v>
      </c>
      <c r="BB368" s="54">
        <f t="shared" si="387"/>
        <v>0</v>
      </c>
      <c r="BC368" s="54"/>
      <c r="BD368" s="54"/>
      <c r="BE368" s="54">
        <f t="shared" si="404"/>
        <v>0</v>
      </c>
      <c r="BF368" s="54"/>
      <c r="BG368" s="54"/>
      <c r="BH368" s="54"/>
      <c r="BI368" s="54"/>
      <c r="BJ368" s="54"/>
      <c r="BK368" s="54"/>
      <c r="BL368" s="54">
        <v>0</v>
      </c>
      <c r="BM368" s="54">
        <v>0</v>
      </c>
      <c r="BN368" s="54">
        <f t="shared" ref="BN368:BN369" si="449">AVERAGE(BP368:BR368)</f>
        <v>0</v>
      </c>
      <c r="BO368" s="54">
        <f t="shared" ref="BO368:BO369" si="450">SUM(BS368:BU368)/1</f>
        <v>0</v>
      </c>
      <c r="BP368" s="54">
        <v>0</v>
      </c>
      <c r="BQ368" s="54">
        <v>0</v>
      </c>
      <c r="BR368" s="54">
        <v>0</v>
      </c>
      <c r="BS368" s="54">
        <v>0</v>
      </c>
      <c r="BT368" s="54">
        <v>0</v>
      </c>
      <c r="BU368" s="54">
        <v>0</v>
      </c>
      <c r="BV368" s="54">
        <f t="shared" si="406"/>
        <v>0</v>
      </c>
      <c r="BW368" s="54">
        <f t="shared" si="407"/>
        <v>0</v>
      </c>
      <c r="BX368" s="54">
        <f t="shared" si="408"/>
        <v>0</v>
      </c>
      <c r="BY368" s="54">
        <f t="shared" si="409"/>
        <v>0</v>
      </c>
      <c r="BZ368" s="54">
        <f t="shared" si="410"/>
        <v>0</v>
      </c>
      <c r="CA368" s="54">
        <v>0</v>
      </c>
      <c r="CB368" s="54">
        <f t="shared" si="411"/>
        <v>0</v>
      </c>
      <c r="CC368" s="54">
        <f t="shared" si="412"/>
        <v>0</v>
      </c>
      <c r="CD368" s="54">
        <v>0</v>
      </c>
      <c r="CE368" s="54">
        <v>0</v>
      </c>
      <c r="CF368" s="54">
        <v>0</v>
      </c>
      <c r="CG368" s="54">
        <v>0</v>
      </c>
      <c r="CH368" s="54">
        <v>0</v>
      </c>
      <c r="CI368" s="54">
        <v>0</v>
      </c>
      <c r="CJ368" s="54">
        <v>0</v>
      </c>
      <c r="CK368" s="54">
        <v>0</v>
      </c>
      <c r="CL368" s="54">
        <v>0</v>
      </c>
      <c r="CM368" s="54">
        <v>0</v>
      </c>
      <c r="CN368" s="54">
        <v>0</v>
      </c>
      <c r="CO368" s="54">
        <v>0</v>
      </c>
    </row>
    <row r="369" spans="1:93">
      <c r="A369" s="3" t="str">
        <f t="shared" si="391"/>
        <v>FJSM032Itovebi 9mg</v>
      </c>
      <c r="B369" s="3" t="s">
        <v>548</v>
      </c>
      <c r="C369" s="3" t="s">
        <v>549</v>
      </c>
      <c r="D369" s="3" t="s">
        <v>7</v>
      </c>
      <c r="E369" s="3" t="s">
        <v>113</v>
      </c>
      <c r="F369" s="3" t="s">
        <v>128</v>
      </c>
      <c r="G369" s="3" t="s">
        <v>129</v>
      </c>
      <c r="H369" s="3" t="s">
        <v>128</v>
      </c>
      <c r="I369" s="3" t="s">
        <v>129</v>
      </c>
      <c r="J369" s="3" t="s">
        <v>561</v>
      </c>
      <c r="K369" s="3" t="s">
        <v>541</v>
      </c>
      <c r="L369" s="3"/>
      <c r="M369" s="3" t="s">
        <v>543</v>
      </c>
      <c r="N369" s="3" t="s">
        <v>13</v>
      </c>
      <c r="O369" s="3" t="s">
        <v>15</v>
      </c>
      <c r="P369" s="3">
        <v>10698.05</v>
      </c>
      <c r="Q369" s="54"/>
      <c r="R369" s="54"/>
      <c r="S369" s="54"/>
      <c r="T369" s="54"/>
      <c r="U369" s="54"/>
      <c r="V369" s="54"/>
      <c r="W369" s="54">
        <v>0</v>
      </c>
      <c r="X369" s="54">
        <v>0</v>
      </c>
      <c r="Y369" s="54">
        <v>0</v>
      </c>
      <c r="Z369" s="54">
        <v>0</v>
      </c>
      <c r="AA369" s="54">
        <v>0</v>
      </c>
      <c r="AB369" s="54">
        <v>0</v>
      </c>
      <c r="AC369" s="54">
        <v>0</v>
      </c>
      <c r="AD369" s="54">
        <v>0</v>
      </c>
      <c r="AE369" s="54">
        <v>0</v>
      </c>
      <c r="AF369" s="54">
        <f t="shared" si="392"/>
        <v>0</v>
      </c>
      <c r="AG369" s="54">
        <f t="shared" si="393"/>
        <v>0</v>
      </c>
      <c r="AH369" s="54">
        <f t="shared" si="394"/>
        <v>0</v>
      </c>
      <c r="AI369" s="54"/>
      <c r="AJ369" s="54"/>
      <c r="AK369" s="54"/>
      <c r="AL369" s="54"/>
      <c r="AM369" s="54"/>
      <c r="AN369" s="54"/>
      <c r="AO369" s="54">
        <v>0</v>
      </c>
      <c r="AP369" s="54">
        <v>0</v>
      </c>
      <c r="AQ369" s="54">
        <v>0</v>
      </c>
      <c r="AR369" s="54">
        <f t="shared" si="395"/>
        <v>0</v>
      </c>
      <c r="AS369" s="54">
        <f t="shared" si="396"/>
        <v>0</v>
      </c>
      <c r="AT369" s="54">
        <f t="shared" si="397"/>
        <v>0</v>
      </c>
      <c r="AU369" s="54">
        <f t="shared" si="398"/>
        <v>0</v>
      </c>
      <c r="AV369" s="54">
        <f t="shared" si="399"/>
        <v>0</v>
      </c>
      <c r="AW369" s="54">
        <f t="shared" si="400"/>
        <v>0</v>
      </c>
      <c r="AX369" s="54">
        <f t="shared" si="401"/>
        <v>0</v>
      </c>
      <c r="AY369" s="54">
        <f t="shared" si="402"/>
        <v>0</v>
      </c>
      <c r="AZ369" s="54">
        <f t="shared" si="403"/>
        <v>0</v>
      </c>
      <c r="BA369" s="54">
        <f t="shared" si="386"/>
        <v>0</v>
      </c>
      <c r="BB369" s="54">
        <f t="shared" si="387"/>
        <v>0</v>
      </c>
      <c r="BC369" s="54"/>
      <c r="BD369" s="54"/>
      <c r="BE369" s="54">
        <f t="shared" si="404"/>
        <v>0</v>
      </c>
      <c r="BF369" s="54"/>
      <c r="BG369" s="54"/>
      <c r="BH369" s="54"/>
      <c r="BI369" s="54"/>
      <c r="BJ369" s="54"/>
      <c r="BK369" s="54"/>
      <c r="BL369" s="54">
        <v>0</v>
      </c>
      <c r="BM369" s="54">
        <v>0</v>
      </c>
      <c r="BN369" s="54">
        <f t="shared" si="449"/>
        <v>0</v>
      </c>
      <c r="BO369" s="54">
        <f t="shared" si="450"/>
        <v>0</v>
      </c>
      <c r="BP369" s="54">
        <v>0</v>
      </c>
      <c r="BQ369" s="54">
        <v>0</v>
      </c>
      <c r="BR369" s="54">
        <v>0</v>
      </c>
      <c r="BS369" s="54">
        <v>0</v>
      </c>
      <c r="BT369" s="54">
        <v>0</v>
      </c>
      <c r="BU369" s="54">
        <v>0</v>
      </c>
      <c r="BV369" s="54">
        <f t="shared" si="406"/>
        <v>0</v>
      </c>
      <c r="BW369" s="54">
        <f t="shared" si="407"/>
        <v>0</v>
      </c>
      <c r="BX369" s="54">
        <f t="shared" si="408"/>
        <v>0</v>
      </c>
      <c r="BY369" s="54">
        <f t="shared" si="409"/>
        <v>0</v>
      </c>
      <c r="BZ369" s="54">
        <f t="shared" si="410"/>
        <v>0</v>
      </c>
      <c r="CA369" s="54">
        <v>0</v>
      </c>
      <c r="CB369" s="54">
        <f t="shared" si="411"/>
        <v>0</v>
      </c>
      <c r="CC369" s="54">
        <f t="shared" si="412"/>
        <v>0</v>
      </c>
      <c r="CD369" s="54">
        <v>0</v>
      </c>
      <c r="CE369" s="54">
        <v>0</v>
      </c>
      <c r="CF369" s="54">
        <v>0</v>
      </c>
      <c r="CG369" s="54">
        <v>0</v>
      </c>
      <c r="CH369" s="54">
        <v>0</v>
      </c>
      <c r="CI369" s="54">
        <v>0</v>
      </c>
      <c r="CJ369" s="54">
        <v>0</v>
      </c>
      <c r="CK369" s="54">
        <v>0</v>
      </c>
      <c r="CL369" s="54">
        <v>0</v>
      </c>
      <c r="CM369" s="54">
        <v>0</v>
      </c>
      <c r="CN369" s="54">
        <v>0</v>
      </c>
      <c r="CO369" s="54">
        <v>0</v>
      </c>
    </row>
    <row r="370" spans="1:93">
      <c r="A370" s="3" t="str">
        <f t="shared" si="391"/>
        <v>FJSM032Perjeta</v>
      </c>
      <c r="B370" s="3" t="s">
        <v>548</v>
      </c>
      <c r="C370" s="3" t="s">
        <v>549</v>
      </c>
      <c r="D370" s="3" t="s">
        <v>7</v>
      </c>
      <c r="E370" s="3" t="s">
        <v>113</v>
      </c>
      <c r="F370" s="3" t="s">
        <v>128</v>
      </c>
      <c r="G370" s="3" t="s">
        <v>129</v>
      </c>
      <c r="H370" s="3" t="s">
        <v>128</v>
      </c>
      <c r="I370" s="3" t="s">
        <v>129</v>
      </c>
      <c r="J370" s="3" t="s">
        <v>561</v>
      </c>
      <c r="K370" s="3" t="s">
        <v>541</v>
      </c>
      <c r="L370" s="3"/>
      <c r="M370" s="3" t="s">
        <v>543</v>
      </c>
      <c r="N370" s="3" t="s">
        <v>16</v>
      </c>
      <c r="O370" s="3" t="s">
        <v>16</v>
      </c>
      <c r="P370" s="3">
        <v>3985.87</v>
      </c>
      <c r="Q370" s="54">
        <v>1.6888929003967906E-7</v>
      </c>
      <c r="R370" s="54">
        <v>1.4266332016741506E-7</v>
      </c>
      <c r="S370" s="54">
        <v>2.1653308367937681E-7</v>
      </c>
      <c r="T370" s="54">
        <v>1.3084463911762523E-7</v>
      </c>
      <c r="U370" s="54">
        <v>1.5881012017085546E-7</v>
      </c>
      <c r="V370" s="54">
        <v>1.8225954682504841E-7</v>
      </c>
      <c r="W370" s="54">
        <v>5.2808569388647097E-7</v>
      </c>
      <c r="X370" s="54">
        <v>4.7191430611352909E-7</v>
      </c>
      <c r="Y370" s="54">
        <v>1.0000000000000002E-6</v>
      </c>
      <c r="Z370" s="54">
        <v>0</v>
      </c>
      <c r="AA370" s="54">
        <v>0</v>
      </c>
      <c r="AB370" s="54">
        <v>2</v>
      </c>
      <c r="AC370" s="54">
        <v>0</v>
      </c>
      <c r="AD370" s="54">
        <v>0</v>
      </c>
      <c r="AE370" s="54">
        <v>0</v>
      </c>
      <c r="AF370" s="54">
        <f t="shared" si="392"/>
        <v>2</v>
      </c>
      <c r="AG370" s="54">
        <f t="shared" si="393"/>
        <v>0</v>
      </c>
      <c r="AH370" s="54">
        <f t="shared" si="394"/>
        <v>2</v>
      </c>
      <c r="AI370" s="54">
        <v>6.7317075449045553E-4</v>
      </c>
      <c r="AJ370" s="54">
        <v>5.6863744795569466E-4</v>
      </c>
      <c r="AK370" s="54">
        <v>8.6307272224511765E-4</v>
      </c>
      <c r="AL370" s="54">
        <v>5.2152972171976887E-4</v>
      </c>
      <c r="AM370" s="54">
        <v>6.3299649368540769E-4</v>
      </c>
      <c r="AN370" s="54">
        <v>7.2646285990355568E-4</v>
      </c>
      <c r="AO370" s="54">
        <v>2.1048809246912679E-3</v>
      </c>
      <c r="AP370" s="54">
        <v>1.8809890753087324E-3</v>
      </c>
      <c r="AQ370" s="54">
        <v>3.9858700000000007E-3</v>
      </c>
      <c r="AR370" s="54">
        <f t="shared" si="395"/>
        <v>0</v>
      </c>
      <c r="AS370" s="54">
        <f t="shared" si="396"/>
        <v>0</v>
      </c>
      <c r="AT370" s="54">
        <f t="shared" si="397"/>
        <v>7971.74</v>
      </c>
      <c r="AU370" s="54">
        <f t="shared" si="398"/>
        <v>0</v>
      </c>
      <c r="AV370" s="54">
        <f t="shared" si="399"/>
        <v>0</v>
      </c>
      <c r="AW370" s="54">
        <f t="shared" si="400"/>
        <v>0</v>
      </c>
      <c r="AX370" s="54">
        <f t="shared" si="401"/>
        <v>7971.74</v>
      </c>
      <c r="AY370" s="54">
        <f t="shared" si="402"/>
        <v>0</v>
      </c>
      <c r="AZ370" s="54">
        <f t="shared" si="403"/>
        <v>7971.74</v>
      </c>
      <c r="BA370" s="54">
        <f t="shared" si="386"/>
        <v>1.3084463911762523E-7</v>
      </c>
      <c r="BB370" s="54">
        <f t="shared" si="387"/>
        <v>0</v>
      </c>
      <c r="BC370" s="54"/>
      <c r="BD370" s="54"/>
      <c r="BE370" s="54">
        <f t="shared" si="404"/>
        <v>0</v>
      </c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>
        <f t="shared" si="406"/>
        <v>0</v>
      </c>
      <c r="BW370" s="54">
        <f t="shared" si="407"/>
        <v>0</v>
      </c>
      <c r="BX370" s="54">
        <f t="shared" si="408"/>
        <v>0</v>
      </c>
      <c r="BY370" s="54">
        <f t="shared" si="409"/>
        <v>0</v>
      </c>
      <c r="BZ370" s="54">
        <f t="shared" si="410"/>
        <v>0</v>
      </c>
      <c r="CA370" s="54">
        <v>0</v>
      </c>
      <c r="CB370" s="54">
        <f t="shared" si="411"/>
        <v>0</v>
      </c>
      <c r="CC370" s="54">
        <f t="shared" si="412"/>
        <v>0</v>
      </c>
      <c r="CD370" s="54">
        <v>0</v>
      </c>
      <c r="CE370" s="54">
        <v>0</v>
      </c>
      <c r="CF370" s="54">
        <v>0</v>
      </c>
      <c r="CG370" s="54">
        <v>0</v>
      </c>
      <c r="CH370" s="54">
        <v>0</v>
      </c>
      <c r="CI370" s="54">
        <v>0</v>
      </c>
      <c r="CJ370" s="54">
        <v>0</v>
      </c>
      <c r="CK370" s="54">
        <v>0</v>
      </c>
      <c r="CL370" s="54">
        <v>0</v>
      </c>
      <c r="CM370" s="54">
        <v>0</v>
      </c>
      <c r="CN370" s="54">
        <v>0</v>
      </c>
      <c r="CO370" s="54">
        <v>0</v>
      </c>
    </row>
    <row r="371" spans="1:93">
      <c r="A371" s="3" t="str">
        <f t="shared" si="391"/>
        <v>FJSM032Phesgo 10ml</v>
      </c>
      <c r="B371" s="3" t="s">
        <v>548</v>
      </c>
      <c r="C371" s="3" t="s">
        <v>549</v>
      </c>
      <c r="D371" s="3" t="s">
        <v>7</v>
      </c>
      <c r="E371" s="3" t="s">
        <v>113</v>
      </c>
      <c r="F371" s="3" t="s">
        <v>128</v>
      </c>
      <c r="G371" s="3" t="s">
        <v>129</v>
      </c>
      <c r="H371" s="3" t="s">
        <v>128</v>
      </c>
      <c r="I371" s="3" t="s">
        <v>129</v>
      </c>
      <c r="J371" s="3" t="s">
        <v>561</v>
      </c>
      <c r="K371" s="3" t="s">
        <v>541</v>
      </c>
      <c r="L371" s="3"/>
      <c r="M371" s="3" t="s">
        <v>543</v>
      </c>
      <c r="N371" s="3" t="s">
        <v>17</v>
      </c>
      <c r="O371" s="3" t="s">
        <v>18</v>
      </c>
      <c r="P371" s="3">
        <v>6232.07</v>
      </c>
      <c r="Q371" s="54">
        <v>1.3688951515407721E-6</v>
      </c>
      <c r="R371" s="54">
        <v>1.2654877779580292E-6</v>
      </c>
      <c r="S371" s="54">
        <v>1.8760355506336405E-6</v>
      </c>
      <c r="T371" s="54">
        <v>1.6438957276147923E-6</v>
      </c>
      <c r="U371" s="54">
        <v>1.5083220670144609E-6</v>
      </c>
      <c r="V371" s="54">
        <v>1.9649834406779579E-6</v>
      </c>
      <c r="W371" s="54">
        <v>4.5104184801324422E-6</v>
      </c>
      <c r="X371" s="54">
        <v>5.1172012353072115E-6</v>
      </c>
      <c r="Y371" s="54">
        <v>9.6276197154396546E-6</v>
      </c>
      <c r="Z371" s="54">
        <v>0</v>
      </c>
      <c r="AA371" s="54">
        <v>0</v>
      </c>
      <c r="AB371" s="54">
        <v>0</v>
      </c>
      <c r="AC371" s="54">
        <v>0</v>
      </c>
      <c r="AD371" s="54">
        <v>0</v>
      </c>
      <c r="AE371" s="54">
        <v>0</v>
      </c>
      <c r="AF371" s="54">
        <f t="shared" si="392"/>
        <v>0</v>
      </c>
      <c r="AG371" s="54">
        <f t="shared" si="393"/>
        <v>0</v>
      </c>
      <c r="AH371" s="54">
        <f t="shared" si="394"/>
        <v>0</v>
      </c>
      <c r="AI371" s="54">
        <v>8.5310504070626996E-3</v>
      </c>
      <c r="AJ371" s="54">
        <v>7.8866084163788947E-3</v>
      </c>
      <c r="AK371" s="54">
        <v>1.1691584874037391E-2</v>
      </c>
      <c r="AL371" s="54">
        <v>1.0244873247196319E-2</v>
      </c>
      <c r="AM371" s="54">
        <v>9.3999687041788106E-3</v>
      </c>
      <c r="AN371" s="54">
        <v>1.224591435114588E-2</v>
      </c>
      <c r="AO371" s="54">
        <v>2.8109243697478983E-2</v>
      </c>
      <c r="AP371" s="54">
        <v>3.1890756302521008E-2</v>
      </c>
      <c r="AQ371" s="54">
        <v>5.9999999999999991E-2</v>
      </c>
      <c r="AR371" s="54">
        <f t="shared" si="395"/>
        <v>0</v>
      </c>
      <c r="AS371" s="54">
        <f t="shared" si="396"/>
        <v>0</v>
      </c>
      <c r="AT371" s="54">
        <f t="shared" si="397"/>
        <v>0</v>
      </c>
      <c r="AU371" s="54">
        <f t="shared" si="398"/>
        <v>0</v>
      </c>
      <c r="AV371" s="54">
        <f t="shared" si="399"/>
        <v>0</v>
      </c>
      <c r="AW371" s="54">
        <f t="shared" si="400"/>
        <v>0</v>
      </c>
      <c r="AX371" s="54">
        <f t="shared" si="401"/>
        <v>0</v>
      </c>
      <c r="AY371" s="54">
        <f t="shared" si="402"/>
        <v>0</v>
      </c>
      <c r="AZ371" s="54">
        <f t="shared" si="403"/>
        <v>0</v>
      </c>
      <c r="BA371" s="54">
        <f t="shared" si="386"/>
        <v>1.6438957276147923E-6</v>
      </c>
      <c r="BB371" s="54">
        <f t="shared" si="387"/>
        <v>0</v>
      </c>
      <c r="BC371" s="54">
        <f>SUM(CJ371:CL371)</f>
        <v>0</v>
      </c>
      <c r="BD371" s="54">
        <f>SUM(CM371:CO371)</f>
        <v>0</v>
      </c>
      <c r="BE371" s="54">
        <f t="shared" si="404"/>
        <v>0</v>
      </c>
      <c r="BF371" s="54">
        <f t="shared" ref="BF371:BK371" si="451">Z371</f>
        <v>0</v>
      </c>
      <c r="BG371" s="54">
        <f t="shared" si="451"/>
        <v>0</v>
      </c>
      <c r="BH371" s="54">
        <f t="shared" si="451"/>
        <v>0</v>
      </c>
      <c r="BI371" s="54">
        <f t="shared" si="451"/>
        <v>0</v>
      </c>
      <c r="BJ371" s="54">
        <f t="shared" si="451"/>
        <v>0</v>
      </c>
      <c r="BK371" s="54">
        <f t="shared" si="451"/>
        <v>0</v>
      </c>
      <c r="BL371" s="54">
        <v>0</v>
      </c>
      <c r="BM371" s="54">
        <v>0</v>
      </c>
      <c r="BN371" s="54">
        <f t="shared" ref="BN371:BN372" si="452">AVERAGE(BP371:BR371)</f>
        <v>0</v>
      </c>
      <c r="BO371" s="54">
        <f t="shared" ref="BO371:BO372" si="453">SUM(BS371:BU371)/1</f>
        <v>0</v>
      </c>
      <c r="BP371" s="54">
        <v>0</v>
      </c>
      <c r="BQ371" s="54">
        <v>0</v>
      </c>
      <c r="BR371" s="54">
        <v>0</v>
      </c>
      <c r="BS371" s="54">
        <v>0</v>
      </c>
      <c r="BT371" s="54">
        <v>0</v>
      </c>
      <c r="BU371" s="54">
        <v>0</v>
      </c>
      <c r="BV371" s="54">
        <f t="shared" si="406"/>
        <v>0</v>
      </c>
      <c r="BW371" s="54">
        <f t="shared" si="407"/>
        <v>0</v>
      </c>
      <c r="BX371" s="54">
        <f t="shared" si="408"/>
        <v>0</v>
      </c>
      <c r="BY371" s="54">
        <f t="shared" si="409"/>
        <v>0</v>
      </c>
      <c r="BZ371" s="54">
        <f t="shared" si="410"/>
        <v>0</v>
      </c>
      <c r="CA371" s="54">
        <v>0</v>
      </c>
      <c r="CB371" s="54">
        <f t="shared" si="411"/>
        <v>0</v>
      </c>
      <c r="CC371" s="54">
        <f t="shared" si="412"/>
        <v>0</v>
      </c>
      <c r="CD371" s="54">
        <v>0</v>
      </c>
      <c r="CE371" s="54">
        <v>0</v>
      </c>
      <c r="CF371" s="54">
        <v>0</v>
      </c>
      <c r="CG371" s="54">
        <v>0</v>
      </c>
      <c r="CH371" s="54">
        <v>0</v>
      </c>
      <c r="CI371" s="54">
        <v>0</v>
      </c>
      <c r="CJ371" s="54">
        <v>0</v>
      </c>
      <c r="CK371" s="54">
        <v>0</v>
      </c>
      <c r="CL371" s="54">
        <v>0</v>
      </c>
      <c r="CM371" s="54">
        <v>0</v>
      </c>
      <c r="CN371" s="54">
        <v>0</v>
      </c>
      <c r="CO371" s="54">
        <v>0</v>
      </c>
    </row>
    <row r="372" spans="1:93">
      <c r="A372" s="3" t="str">
        <f t="shared" si="391"/>
        <v>FJSM032Phesgo 15ml</v>
      </c>
      <c r="B372" s="3" t="s">
        <v>548</v>
      </c>
      <c r="C372" s="3" t="s">
        <v>549</v>
      </c>
      <c r="D372" s="3" t="s">
        <v>7</v>
      </c>
      <c r="E372" s="3" t="s">
        <v>113</v>
      </c>
      <c r="F372" s="3" t="s">
        <v>128</v>
      </c>
      <c r="G372" s="3" t="s">
        <v>129</v>
      </c>
      <c r="H372" s="3" t="s">
        <v>128</v>
      </c>
      <c r="I372" s="3" t="s">
        <v>129</v>
      </c>
      <c r="J372" s="3" t="s">
        <v>561</v>
      </c>
      <c r="K372" s="3" t="s">
        <v>541</v>
      </c>
      <c r="L372" s="3"/>
      <c r="M372" s="3" t="s">
        <v>543</v>
      </c>
      <c r="N372" s="3" t="s">
        <v>17</v>
      </c>
      <c r="O372" s="3" t="s">
        <v>19</v>
      </c>
      <c r="P372" s="3">
        <v>8489.27</v>
      </c>
      <c r="Q372" s="54">
        <v>1.1779575864591419E-6</v>
      </c>
      <c r="R372" s="54">
        <v>1.1779575864591419E-6</v>
      </c>
      <c r="S372" s="54">
        <v>1.1779575864591419E-6</v>
      </c>
      <c r="T372" s="54">
        <v>1.1779575864591419E-6</v>
      </c>
      <c r="U372" s="54">
        <v>1.1779575864591419E-6</v>
      </c>
      <c r="V372" s="54">
        <v>1.1779575864591419E-6</v>
      </c>
      <c r="W372" s="54">
        <v>3.5338727593774257E-6</v>
      </c>
      <c r="X372" s="54">
        <v>3.5338727593774257E-6</v>
      </c>
      <c r="Y372" s="54">
        <v>7.0677455187548515E-6</v>
      </c>
      <c r="Z372" s="54">
        <v>0</v>
      </c>
      <c r="AA372" s="54">
        <v>0</v>
      </c>
      <c r="AB372" s="54">
        <v>0</v>
      </c>
      <c r="AC372" s="54">
        <v>0</v>
      </c>
      <c r="AD372" s="54">
        <v>0</v>
      </c>
      <c r="AE372" s="54">
        <v>0</v>
      </c>
      <c r="AF372" s="54">
        <f t="shared" si="392"/>
        <v>0</v>
      </c>
      <c r="AG372" s="54">
        <f t="shared" si="393"/>
        <v>0</v>
      </c>
      <c r="AH372" s="54">
        <f t="shared" si="394"/>
        <v>0</v>
      </c>
      <c r="AI372" s="54">
        <v>0.01</v>
      </c>
      <c r="AJ372" s="54">
        <v>0.01</v>
      </c>
      <c r="AK372" s="54">
        <v>0.01</v>
      </c>
      <c r="AL372" s="54">
        <v>0.01</v>
      </c>
      <c r="AM372" s="54">
        <v>0.01</v>
      </c>
      <c r="AN372" s="54">
        <v>0.01</v>
      </c>
      <c r="AO372" s="54">
        <v>0.03</v>
      </c>
      <c r="AP372" s="54">
        <v>0.03</v>
      </c>
      <c r="AQ372" s="54">
        <v>0.06</v>
      </c>
      <c r="AR372" s="54">
        <f t="shared" si="395"/>
        <v>0</v>
      </c>
      <c r="AS372" s="54">
        <f t="shared" si="396"/>
        <v>0</v>
      </c>
      <c r="AT372" s="54">
        <f t="shared" si="397"/>
        <v>0</v>
      </c>
      <c r="AU372" s="54">
        <f t="shared" si="398"/>
        <v>0</v>
      </c>
      <c r="AV372" s="54">
        <f t="shared" si="399"/>
        <v>0</v>
      </c>
      <c r="AW372" s="54">
        <f t="shared" si="400"/>
        <v>0</v>
      </c>
      <c r="AX372" s="54">
        <f t="shared" si="401"/>
        <v>0</v>
      </c>
      <c r="AY372" s="54">
        <f t="shared" si="402"/>
        <v>0</v>
      </c>
      <c r="AZ372" s="54">
        <f t="shared" si="403"/>
        <v>0</v>
      </c>
      <c r="BA372" s="54">
        <f t="shared" si="386"/>
        <v>1.1779575864591419E-6</v>
      </c>
      <c r="BB372" s="54">
        <f t="shared" si="387"/>
        <v>0</v>
      </c>
      <c r="BC372" s="54">
        <f>SUM(CJ372:CL372)*2</f>
        <v>0</v>
      </c>
      <c r="BD372" s="54">
        <f>SUM(CM372:CO372)*2</f>
        <v>0</v>
      </c>
      <c r="BE372" s="54">
        <f t="shared" si="404"/>
        <v>0</v>
      </c>
      <c r="BF372" s="54">
        <f t="shared" ref="BF372:BK372" si="454">Z372*2</f>
        <v>0</v>
      </c>
      <c r="BG372" s="54">
        <f t="shared" si="454"/>
        <v>0</v>
      </c>
      <c r="BH372" s="54">
        <f t="shared" si="454"/>
        <v>0</v>
      </c>
      <c r="BI372" s="54">
        <f t="shared" si="454"/>
        <v>0</v>
      </c>
      <c r="BJ372" s="54">
        <f t="shared" si="454"/>
        <v>0</v>
      </c>
      <c r="BK372" s="54">
        <f t="shared" si="454"/>
        <v>0</v>
      </c>
      <c r="BL372" s="54">
        <v>0</v>
      </c>
      <c r="BM372" s="54">
        <v>0</v>
      </c>
      <c r="BN372" s="54">
        <f t="shared" si="452"/>
        <v>0</v>
      </c>
      <c r="BO372" s="54">
        <f t="shared" si="453"/>
        <v>0</v>
      </c>
      <c r="BP372" s="54">
        <v>0</v>
      </c>
      <c r="BQ372" s="54">
        <v>0</v>
      </c>
      <c r="BR372" s="54">
        <v>0</v>
      </c>
      <c r="BS372" s="54">
        <v>0</v>
      </c>
      <c r="BT372" s="54">
        <v>0</v>
      </c>
      <c r="BU372" s="54">
        <v>0</v>
      </c>
      <c r="BV372" s="54">
        <f t="shared" si="406"/>
        <v>0</v>
      </c>
      <c r="BW372" s="54">
        <f t="shared" si="407"/>
        <v>0</v>
      </c>
      <c r="BX372" s="54">
        <f t="shared" si="408"/>
        <v>0</v>
      </c>
      <c r="BY372" s="54">
        <f t="shared" si="409"/>
        <v>0</v>
      </c>
      <c r="BZ372" s="54">
        <f t="shared" si="410"/>
        <v>0</v>
      </c>
      <c r="CA372" s="54">
        <v>0</v>
      </c>
      <c r="CB372" s="54">
        <f t="shared" si="411"/>
        <v>0</v>
      </c>
      <c r="CC372" s="54">
        <f t="shared" si="412"/>
        <v>0</v>
      </c>
      <c r="CD372" s="54">
        <v>0</v>
      </c>
      <c r="CE372" s="54">
        <v>0</v>
      </c>
      <c r="CF372" s="54">
        <v>0</v>
      </c>
      <c r="CG372" s="54">
        <v>0</v>
      </c>
      <c r="CH372" s="54">
        <v>0</v>
      </c>
      <c r="CI372" s="54">
        <v>0</v>
      </c>
      <c r="CJ372" s="54">
        <v>0</v>
      </c>
      <c r="CK372" s="54">
        <v>0</v>
      </c>
      <c r="CL372" s="54">
        <v>0</v>
      </c>
      <c r="CM372" s="54">
        <v>0</v>
      </c>
      <c r="CN372" s="54">
        <v>0</v>
      </c>
      <c r="CO372" s="54">
        <v>0</v>
      </c>
    </row>
    <row r="373" spans="1:93">
      <c r="A373" s="3" t="str">
        <f t="shared" si="391"/>
        <v>FJSM033Herceptin IV</v>
      </c>
      <c r="B373" s="3" t="s">
        <v>548</v>
      </c>
      <c r="C373" s="3" t="s">
        <v>549</v>
      </c>
      <c r="D373" s="3" t="s">
        <v>7</v>
      </c>
      <c r="E373" s="3" t="s">
        <v>113</v>
      </c>
      <c r="F373" s="3" t="s">
        <v>130</v>
      </c>
      <c r="G373" s="3" t="s">
        <v>131</v>
      </c>
      <c r="H373" s="3" t="s">
        <v>130</v>
      </c>
      <c r="I373" s="3" t="s">
        <v>131</v>
      </c>
      <c r="J373" s="3" t="s">
        <v>563</v>
      </c>
      <c r="K373" s="3" t="s">
        <v>541</v>
      </c>
      <c r="L373" s="3" t="s">
        <v>1051</v>
      </c>
      <c r="M373" s="3" t="s">
        <v>545</v>
      </c>
      <c r="N373" s="3" t="s">
        <v>11</v>
      </c>
      <c r="O373" s="3" t="s">
        <v>11</v>
      </c>
      <c r="P373" s="3">
        <v>4535.5</v>
      </c>
      <c r="Q373" s="54">
        <v>2.4822376098080742E-7</v>
      </c>
      <c r="R373" s="54">
        <v>1.7782878168674339E-7</v>
      </c>
      <c r="S373" s="54">
        <v>1.6542114214001052E-7</v>
      </c>
      <c r="T373" s="54">
        <v>1.1681063360424579E-7</v>
      </c>
      <c r="U373" s="54">
        <v>1.0643066396940739E-7</v>
      </c>
      <c r="V373" s="54">
        <v>1.8528501761878564E-7</v>
      </c>
      <c r="W373" s="54">
        <v>5.9147368480756133E-7</v>
      </c>
      <c r="X373" s="54">
        <v>4.0852631519243884E-7</v>
      </c>
      <c r="Y373" s="54">
        <v>1.0000000000000002E-6</v>
      </c>
      <c r="Z373" s="54">
        <v>0</v>
      </c>
      <c r="AA373" s="54">
        <v>0</v>
      </c>
      <c r="AB373" s="54">
        <v>0</v>
      </c>
      <c r="AC373" s="54">
        <v>0</v>
      </c>
      <c r="AD373" s="54">
        <v>0</v>
      </c>
      <c r="AE373" s="54">
        <v>0</v>
      </c>
      <c r="AF373" s="54">
        <f t="shared" si="392"/>
        <v>0</v>
      </c>
      <c r="AG373" s="54">
        <f t="shared" si="393"/>
        <v>0</v>
      </c>
      <c r="AH373" s="54">
        <f t="shared" si="394"/>
        <v>0</v>
      </c>
      <c r="AI373" s="54">
        <v>1.1258188679284522E-3</v>
      </c>
      <c r="AJ373" s="54">
        <v>8.0654243934022462E-4</v>
      </c>
      <c r="AK373" s="54">
        <v>7.5026759017601764E-4</v>
      </c>
      <c r="AL373" s="54">
        <v>5.297946287120568E-4</v>
      </c>
      <c r="AM373" s="54">
        <v>4.8271627643324723E-4</v>
      </c>
      <c r="AN373" s="54">
        <v>8.4036019741000226E-4</v>
      </c>
      <c r="AO373" s="54">
        <v>2.6826288974446943E-3</v>
      </c>
      <c r="AP373" s="54">
        <v>1.8528711025553063E-3</v>
      </c>
      <c r="AQ373" s="54">
        <v>4.5355000000000005E-3</v>
      </c>
      <c r="AR373" s="54">
        <f t="shared" si="395"/>
        <v>0</v>
      </c>
      <c r="AS373" s="54">
        <f t="shared" si="396"/>
        <v>0</v>
      </c>
      <c r="AT373" s="54">
        <f t="shared" si="397"/>
        <v>0</v>
      </c>
      <c r="AU373" s="54">
        <f t="shared" si="398"/>
        <v>0</v>
      </c>
      <c r="AV373" s="54">
        <f t="shared" si="399"/>
        <v>0</v>
      </c>
      <c r="AW373" s="54">
        <f t="shared" si="400"/>
        <v>0</v>
      </c>
      <c r="AX373" s="54">
        <f t="shared" si="401"/>
        <v>0</v>
      </c>
      <c r="AY373" s="54">
        <f t="shared" si="402"/>
        <v>0</v>
      </c>
      <c r="AZ373" s="54">
        <f t="shared" si="403"/>
        <v>0</v>
      </c>
      <c r="BA373" s="54">
        <f t="shared" si="386"/>
        <v>1.1681063360424579E-7</v>
      </c>
      <c r="BB373" s="54">
        <f t="shared" si="387"/>
        <v>0</v>
      </c>
      <c r="BC373" s="54"/>
      <c r="BD373" s="54"/>
      <c r="BE373" s="54">
        <f t="shared" si="404"/>
        <v>0</v>
      </c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>
        <f t="shared" si="406"/>
        <v>0</v>
      </c>
      <c r="BW373" s="54">
        <f t="shared" si="407"/>
        <v>0</v>
      </c>
      <c r="BX373" s="54">
        <f t="shared" si="408"/>
        <v>0</v>
      </c>
      <c r="BY373" s="54">
        <f t="shared" si="409"/>
        <v>0</v>
      </c>
      <c r="BZ373" s="54">
        <f t="shared" si="410"/>
        <v>0</v>
      </c>
      <c r="CA373" s="54">
        <v>0</v>
      </c>
      <c r="CB373" s="54">
        <f t="shared" si="411"/>
        <v>0</v>
      </c>
      <c r="CC373" s="54">
        <f t="shared" si="412"/>
        <v>0</v>
      </c>
      <c r="CD373" s="54">
        <v>0</v>
      </c>
      <c r="CE373" s="54">
        <v>0</v>
      </c>
      <c r="CF373" s="54">
        <v>0</v>
      </c>
      <c r="CG373" s="54">
        <v>0</v>
      </c>
      <c r="CH373" s="54">
        <v>0</v>
      </c>
      <c r="CI373" s="54">
        <v>0</v>
      </c>
      <c r="CJ373" s="54">
        <v>0</v>
      </c>
      <c r="CK373" s="54">
        <v>0</v>
      </c>
      <c r="CL373" s="54">
        <v>0</v>
      </c>
      <c r="CM373" s="54">
        <v>0</v>
      </c>
      <c r="CN373" s="54">
        <v>0</v>
      </c>
      <c r="CO373" s="54">
        <v>0</v>
      </c>
    </row>
    <row r="374" spans="1:93">
      <c r="A374" s="3" t="str">
        <f t="shared" si="391"/>
        <v>FJSM033Herceptin SC</v>
      </c>
      <c r="B374" s="3" t="s">
        <v>548</v>
      </c>
      <c r="C374" s="3" t="s">
        <v>549</v>
      </c>
      <c r="D374" s="3" t="s">
        <v>7</v>
      </c>
      <c r="E374" s="3" t="s">
        <v>113</v>
      </c>
      <c r="F374" s="3" t="s">
        <v>130</v>
      </c>
      <c r="G374" s="3" t="s">
        <v>131</v>
      </c>
      <c r="H374" s="3" t="s">
        <v>130</v>
      </c>
      <c r="I374" s="3" t="s">
        <v>131</v>
      </c>
      <c r="J374" s="3" t="s">
        <v>563</v>
      </c>
      <c r="K374" s="3" t="s">
        <v>541</v>
      </c>
      <c r="L374" s="3" t="s">
        <v>1051</v>
      </c>
      <c r="M374" s="3" t="s">
        <v>545</v>
      </c>
      <c r="N374" s="3" t="s">
        <v>12</v>
      </c>
      <c r="O374" s="3" t="s">
        <v>12</v>
      </c>
      <c r="P374" s="3">
        <v>3444.49</v>
      </c>
      <c r="Q374" s="54">
        <v>1.2869445629604544E-7</v>
      </c>
      <c r="R374" s="54">
        <v>1.1923834167284972E-7</v>
      </c>
      <c r="S374" s="54">
        <v>1.8086442832285226E-7</v>
      </c>
      <c r="T374" s="54">
        <v>1.8512626147397511E-7</v>
      </c>
      <c r="U374" s="54">
        <v>1.6668434004097236E-7</v>
      </c>
      <c r="V374" s="54">
        <v>2.193921721933052E-7</v>
      </c>
      <c r="W374" s="54">
        <v>4.2879722629174739E-7</v>
      </c>
      <c r="X374" s="54">
        <v>5.7120277370825267E-7</v>
      </c>
      <c r="Y374" s="54">
        <v>1.0000000000000002E-6</v>
      </c>
      <c r="Z374" s="54">
        <v>0</v>
      </c>
      <c r="AA374" s="54">
        <v>0</v>
      </c>
      <c r="AB374" s="54">
        <v>0</v>
      </c>
      <c r="AC374" s="54">
        <v>0</v>
      </c>
      <c r="AD374" s="54">
        <v>0</v>
      </c>
      <c r="AE374" s="54">
        <v>0</v>
      </c>
      <c r="AF374" s="54">
        <f t="shared" si="392"/>
        <v>0</v>
      </c>
      <c r="AG374" s="54">
        <f t="shared" si="393"/>
        <v>0</v>
      </c>
      <c r="AH374" s="54">
        <f t="shared" si="394"/>
        <v>0</v>
      </c>
      <c r="AI374" s="54">
        <v>4.4328676776716558E-4</v>
      </c>
      <c r="AJ374" s="54">
        <v>4.1071527550871412E-4</v>
      </c>
      <c r="AK374" s="54">
        <v>6.2298571471378138E-4</v>
      </c>
      <c r="AL374" s="54">
        <v>6.3766555638449256E-4</v>
      </c>
      <c r="AM374" s="54">
        <v>5.7414254242772885E-4</v>
      </c>
      <c r="AN374" s="54">
        <v>7.5569414319811776E-4</v>
      </c>
      <c r="AO374" s="54">
        <v>1.476987757989661E-3</v>
      </c>
      <c r="AP374" s="54">
        <v>1.9675022420103392E-3</v>
      </c>
      <c r="AQ374" s="54">
        <v>3.4444900000000001E-3</v>
      </c>
      <c r="AR374" s="54">
        <f t="shared" si="395"/>
        <v>0</v>
      </c>
      <c r="AS374" s="54">
        <f t="shared" si="396"/>
        <v>0</v>
      </c>
      <c r="AT374" s="54">
        <f t="shared" si="397"/>
        <v>0</v>
      </c>
      <c r="AU374" s="54">
        <f t="shared" si="398"/>
        <v>0</v>
      </c>
      <c r="AV374" s="54">
        <f t="shared" si="399"/>
        <v>0</v>
      </c>
      <c r="AW374" s="54">
        <f t="shared" si="400"/>
        <v>0</v>
      </c>
      <c r="AX374" s="54">
        <f t="shared" si="401"/>
        <v>0</v>
      </c>
      <c r="AY374" s="54">
        <f t="shared" si="402"/>
        <v>0</v>
      </c>
      <c r="AZ374" s="54">
        <f t="shared" si="403"/>
        <v>0</v>
      </c>
      <c r="BA374" s="54">
        <f t="shared" si="386"/>
        <v>1.8512626147397511E-7</v>
      </c>
      <c r="BB374" s="54">
        <f t="shared" si="387"/>
        <v>0</v>
      </c>
      <c r="BC374" s="54"/>
      <c r="BD374" s="54"/>
      <c r="BE374" s="54">
        <f t="shared" si="404"/>
        <v>0</v>
      </c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>
        <f t="shared" si="406"/>
        <v>0</v>
      </c>
      <c r="BW374" s="54">
        <f t="shared" si="407"/>
        <v>0</v>
      </c>
      <c r="BX374" s="54">
        <f t="shared" si="408"/>
        <v>0</v>
      </c>
      <c r="BY374" s="54">
        <f t="shared" si="409"/>
        <v>0</v>
      </c>
      <c r="BZ374" s="54">
        <f t="shared" si="410"/>
        <v>0</v>
      </c>
      <c r="CA374" s="54">
        <v>0</v>
      </c>
      <c r="CB374" s="54">
        <f t="shared" si="411"/>
        <v>0</v>
      </c>
      <c r="CC374" s="54">
        <f t="shared" si="412"/>
        <v>0</v>
      </c>
      <c r="CD374" s="54">
        <v>0</v>
      </c>
      <c r="CE374" s="54">
        <v>0</v>
      </c>
      <c r="CF374" s="54">
        <v>0</v>
      </c>
      <c r="CG374" s="54">
        <v>0</v>
      </c>
      <c r="CH374" s="54">
        <v>0</v>
      </c>
      <c r="CI374" s="54">
        <v>0</v>
      </c>
      <c r="CJ374" s="54">
        <v>0</v>
      </c>
      <c r="CK374" s="54">
        <v>0</v>
      </c>
      <c r="CL374" s="54">
        <v>0</v>
      </c>
      <c r="CM374" s="54">
        <v>0</v>
      </c>
      <c r="CN374" s="54">
        <v>0</v>
      </c>
      <c r="CO374" s="54">
        <v>0</v>
      </c>
    </row>
    <row r="375" spans="1:93">
      <c r="A375" s="3" t="str">
        <f t="shared" si="391"/>
        <v>FJSM033Itovebi 3mg</v>
      </c>
      <c r="B375" s="3" t="s">
        <v>548</v>
      </c>
      <c r="C375" s="3" t="s">
        <v>549</v>
      </c>
      <c r="D375" s="3" t="s">
        <v>7</v>
      </c>
      <c r="E375" s="3" t="s">
        <v>113</v>
      </c>
      <c r="F375" s="3" t="s">
        <v>130</v>
      </c>
      <c r="G375" s="3" t="s">
        <v>131</v>
      </c>
      <c r="H375" s="3" t="s">
        <v>130</v>
      </c>
      <c r="I375" s="3" t="s">
        <v>131</v>
      </c>
      <c r="J375" s="3" t="s">
        <v>563</v>
      </c>
      <c r="K375" s="3" t="s">
        <v>541</v>
      </c>
      <c r="L375" s="3" t="s">
        <v>1051</v>
      </c>
      <c r="M375" s="3" t="s">
        <v>545</v>
      </c>
      <c r="N375" s="3" t="s">
        <v>13</v>
      </c>
      <c r="O375" s="3" t="s">
        <v>14</v>
      </c>
      <c r="P375" s="3">
        <v>3566.02</v>
      </c>
      <c r="Q375" s="54">
        <v>7.5423782997919166E-8</v>
      </c>
      <c r="R375" s="54">
        <v>8.6118364644595899E-8</v>
      </c>
      <c r="S375" s="54">
        <v>1.7430625086372233E-7</v>
      </c>
      <c r="T375" s="54">
        <v>1.7644957539816278E-7</v>
      </c>
      <c r="U375" s="54">
        <v>2.1451535630448561E-7</v>
      </c>
      <c r="V375" s="54">
        <v>2.7318666979111423E-7</v>
      </c>
      <c r="W375" s="54">
        <v>3.3584839850623739E-7</v>
      </c>
      <c r="X375" s="54">
        <v>6.6415160149376262E-7</v>
      </c>
      <c r="Y375" s="54">
        <v>9.9999999999999995E-7</v>
      </c>
      <c r="Z375" s="54">
        <v>0</v>
      </c>
      <c r="AA375" s="54">
        <v>0</v>
      </c>
      <c r="AB375" s="54">
        <v>0</v>
      </c>
      <c r="AC375" s="54">
        <v>0</v>
      </c>
      <c r="AD375" s="54">
        <v>0</v>
      </c>
      <c r="AE375" s="54">
        <v>0</v>
      </c>
      <c r="AF375" s="54">
        <f t="shared" si="392"/>
        <v>0</v>
      </c>
      <c r="AG375" s="54">
        <f t="shared" si="393"/>
        <v>0</v>
      </c>
      <c r="AH375" s="54">
        <f t="shared" si="394"/>
        <v>0</v>
      </c>
      <c r="AI375" s="54">
        <v>2.6896271864623972E-4</v>
      </c>
      <c r="AJ375" s="54">
        <v>3.0709981068992184E-4</v>
      </c>
      <c r="AK375" s="54">
        <v>6.2157957670505104E-4</v>
      </c>
      <c r="AL375" s="54">
        <v>6.2922271486135634E-4</v>
      </c>
      <c r="AM375" s="54">
        <v>7.6496605088892172E-4</v>
      </c>
      <c r="AN375" s="54">
        <v>9.74189128208509E-4</v>
      </c>
      <c r="AO375" s="54">
        <v>1.1976421060412126E-3</v>
      </c>
      <c r="AP375" s="54">
        <v>2.3683778939587868E-3</v>
      </c>
      <c r="AQ375" s="54">
        <v>3.5660199999999996E-3</v>
      </c>
      <c r="AR375" s="54">
        <f t="shared" si="395"/>
        <v>0</v>
      </c>
      <c r="AS375" s="54">
        <f t="shared" si="396"/>
        <v>0</v>
      </c>
      <c r="AT375" s="54">
        <f t="shared" si="397"/>
        <v>0</v>
      </c>
      <c r="AU375" s="54">
        <f t="shared" si="398"/>
        <v>0</v>
      </c>
      <c r="AV375" s="54">
        <f t="shared" si="399"/>
        <v>0</v>
      </c>
      <c r="AW375" s="54">
        <f t="shared" si="400"/>
        <v>0</v>
      </c>
      <c r="AX375" s="54">
        <f t="shared" si="401"/>
        <v>0</v>
      </c>
      <c r="AY375" s="54">
        <f t="shared" si="402"/>
        <v>0</v>
      </c>
      <c r="AZ375" s="54">
        <f t="shared" si="403"/>
        <v>0</v>
      </c>
      <c r="BA375" s="54">
        <f t="shared" si="386"/>
        <v>1.7644957539816278E-7</v>
      </c>
      <c r="BB375" s="54">
        <f t="shared" si="387"/>
        <v>0</v>
      </c>
      <c r="BC375" s="54"/>
      <c r="BD375" s="54"/>
      <c r="BE375" s="54">
        <f t="shared" si="404"/>
        <v>0</v>
      </c>
      <c r="BF375" s="54"/>
      <c r="BG375" s="54"/>
      <c r="BH375" s="54"/>
      <c r="BI375" s="54"/>
      <c r="BJ375" s="54"/>
      <c r="BK375" s="54"/>
      <c r="BL375" s="54">
        <v>0</v>
      </c>
      <c r="BM375" s="54">
        <v>0</v>
      </c>
      <c r="BN375" s="54">
        <f t="shared" ref="BN375:BN376" si="455">AVERAGE(BP375:BR375)</f>
        <v>0</v>
      </c>
      <c r="BO375" s="54">
        <f t="shared" ref="BO375:BO376" si="456">SUM(BS375:BU375)/1</f>
        <v>0</v>
      </c>
      <c r="BP375" s="54">
        <v>0</v>
      </c>
      <c r="BQ375" s="54">
        <v>0</v>
      </c>
      <c r="BR375" s="54">
        <v>0</v>
      </c>
      <c r="BS375" s="54">
        <v>0</v>
      </c>
      <c r="BT375" s="54">
        <v>0</v>
      </c>
      <c r="BU375" s="54">
        <v>0</v>
      </c>
      <c r="BV375" s="54">
        <f t="shared" si="406"/>
        <v>0</v>
      </c>
      <c r="BW375" s="54">
        <f t="shared" si="407"/>
        <v>0</v>
      </c>
      <c r="BX375" s="54">
        <f t="shared" si="408"/>
        <v>0</v>
      </c>
      <c r="BY375" s="54">
        <f t="shared" si="409"/>
        <v>0</v>
      </c>
      <c r="BZ375" s="54">
        <f t="shared" si="410"/>
        <v>0</v>
      </c>
      <c r="CA375" s="54">
        <v>0</v>
      </c>
      <c r="CB375" s="54">
        <f t="shared" si="411"/>
        <v>0</v>
      </c>
      <c r="CC375" s="54">
        <f t="shared" si="412"/>
        <v>0</v>
      </c>
      <c r="CD375" s="54">
        <v>0</v>
      </c>
      <c r="CE375" s="54">
        <v>0</v>
      </c>
      <c r="CF375" s="54">
        <v>0</v>
      </c>
      <c r="CG375" s="54">
        <v>0</v>
      </c>
      <c r="CH375" s="54">
        <v>0</v>
      </c>
      <c r="CI375" s="54">
        <v>0</v>
      </c>
      <c r="CJ375" s="54">
        <v>0</v>
      </c>
      <c r="CK375" s="54">
        <v>0</v>
      </c>
      <c r="CL375" s="54">
        <v>0</v>
      </c>
      <c r="CM375" s="54">
        <v>0</v>
      </c>
      <c r="CN375" s="54">
        <v>0</v>
      </c>
      <c r="CO375" s="54">
        <v>0</v>
      </c>
    </row>
    <row r="376" spans="1:93">
      <c r="A376" s="3" t="str">
        <f t="shared" si="391"/>
        <v>FJSM033Itovebi 9mg</v>
      </c>
      <c r="B376" s="3" t="s">
        <v>548</v>
      </c>
      <c r="C376" s="3" t="s">
        <v>549</v>
      </c>
      <c r="D376" s="3" t="s">
        <v>7</v>
      </c>
      <c r="E376" s="3" t="s">
        <v>113</v>
      </c>
      <c r="F376" s="3" t="s">
        <v>130</v>
      </c>
      <c r="G376" s="3" t="s">
        <v>131</v>
      </c>
      <c r="H376" s="3" t="s">
        <v>130</v>
      </c>
      <c r="I376" s="3" t="s">
        <v>131</v>
      </c>
      <c r="J376" s="3" t="s">
        <v>563</v>
      </c>
      <c r="K376" s="3" t="s">
        <v>541</v>
      </c>
      <c r="L376" s="3" t="s">
        <v>1051</v>
      </c>
      <c r="M376" s="3" t="s">
        <v>545</v>
      </c>
      <c r="N376" s="3" t="s">
        <v>13</v>
      </c>
      <c r="O376" s="3" t="s">
        <v>15</v>
      </c>
      <c r="P376" s="3">
        <v>10698.05</v>
      </c>
      <c r="Q376" s="54"/>
      <c r="R376" s="54"/>
      <c r="S376" s="54"/>
      <c r="T376" s="54"/>
      <c r="U376" s="54"/>
      <c r="V376" s="54"/>
      <c r="W376" s="54">
        <v>0</v>
      </c>
      <c r="X376" s="54">
        <v>0</v>
      </c>
      <c r="Y376" s="54">
        <v>0</v>
      </c>
      <c r="Z376" s="54">
        <v>0</v>
      </c>
      <c r="AA376" s="54">
        <v>0</v>
      </c>
      <c r="AB376" s="54">
        <v>0</v>
      </c>
      <c r="AC376" s="54">
        <v>0</v>
      </c>
      <c r="AD376" s="54">
        <v>0</v>
      </c>
      <c r="AE376" s="54">
        <v>0</v>
      </c>
      <c r="AF376" s="54">
        <f t="shared" si="392"/>
        <v>0</v>
      </c>
      <c r="AG376" s="54">
        <f t="shared" si="393"/>
        <v>0</v>
      </c>
      <c r="AH376" s="54">
        <f t="shared" si="394"/>
        <v>0</v>
      </c>
      <c r="AI376" s="54"/>
      <c r="AJ376" s="54"/>
      <c r="AK376" s="54"/>
      <c r="AL376" s="54"/>
      <c r="AM376" s="54"/>
      <c r="AN376" s="54"/>
      <c r="AO376" s="54">
        <v>0</v>
      </c>
      <c r="AP376" s="54">
        <v>0</v>
      </c>
      <c r="AQ376" s="54">
        <v>0</v>
      </c>
      <c r="AR376" s="54">
        <f t="shared" si="395"/>
        <v>0</v>
      </c>
      <c r="AS376" s="54">
        <f t="shared" si="396"/>
        <v>0</v>
      </c>
      <c r="AT376" s="54">
        <f t="shared" si="397"/>
        <v>0</v>
      </c>
      <c r="AU376" s="54">
        <f t="shared" si="398"/>
        <v>0</v>
      </c>
      <c r="AV376" s="54">
        <f t="shared" si="399"/>
        <v>0</v>
      </c>
      <c r="AW376" s="54">
        <f t="shared" si="400"/>
        <v>0</v>
      </c>
      <c r="AX376" s="54">
        <f t="shared" si="401"/>
        <v>0</v>
      </c>
      <c r="AY376" s="54">
        <f t="shared" si="402"/>
        <v>0</v>
      </c>
      <c r="AZ376" s="54">
        <f t="shared" si="403"/>
        <v>0</v>
      </c>
      <c r="BA376" s="54">
        <f t="shared" si="386"/>
        <v>0</v>
      </c>
      <c r="BB376" s="54">
        <f t="shared" si="387"/>
        <v>0</v>
      </c>
      <c r="BC376" s="54"/>
      <c r="BD376" s="54"/>
      <c r="BE376" s="54">
        <f t="shared" si="404"/>
        <v>0</v>
      </c>
      <c r="BF376" s="54"/>
      <c r="BG376" s="54"/>
      <c r="BH376" s="54"/>
      <c r="BI376" s="54"/>
      <c r="BJ376" s="54"/>
      <c r="BK376" s="54"/>
      <c r="BL376" s="54">
        <v>0</v>
      </c>
      <c r="BM376" s="54">
        <v>0</v>
      </c>
      <c r="BN376" s="54">
        <f t="shared" si="455"/>
        <v>0</v>
      </c>
      <c r="BO376" s="54">
        <f t="shared" si="456"/>
        <v>0</v>
      </c>
      <c r="BP376" s="54">
        <v>0</v>
      </c>
      <c r="BQ376" s="54">
        <v>0</v>
      </c>
      <c r="BR376" s="54">
        <v>0</v>
      </c>
      <c r="BS376" s="54">
        <v>0</v>
      </c>
      <c r="BT376" s="54">
        <v>0</v>
      </c>
      <c r="BU376" s="54">
        <v>0</v>
      </c>
      <c r="BV376" s="54">
        <f t="shared" si="406"/>
        <v>0</v>
      </c>
      <c r="BW376" s="54">
        <f t="shared" si="407"/>
        <v>0</v>
      </c>
      <c r="BX376" s="54">
        <f t="shared" si="408"/>
        <v>0</v>
      </c>
      <c r="BY376" s="54">
        <f t="shared" si="409"/>
        <v>0</v>
      </c>
      <c r="BZ376" s="54">
        <f t="shared" si="410"/>
        <v>0</v>
      </c>
      <c r="CA376" s="54">
        <v>0</v>
      </c>
      <c r="CB376" s="54">
        <f t="shared" si="411"/>
        <v>0</v>
      </c>
      <c r="CC376" s="54">
        <f t="shared" si="412"/>
        <v>0</v>
      </c>
      <c r="CD376" s="54">
        <v>0</v>
      </c>
      <c r="CE376" s="54">
        <v>0</v>
      </c>
      <c r="CF376" s="54">
        <v>0</v>
      </c>
      <c r="CG376" s="54">
        <v>0</v>
      </c>
      <c r="CH376" s="54">
        <v>0</v>
      </c>
      <c r="CI376" s="54">
        <v>0</v>
      </c>
      <c r="CJ376" s="54">
        <v>0</v>
      </c>
      <c r="CK376" s="54">
        <v>0</v>
      </c>
      <c r="CL376" s="54">
        <v>0</v>
      </c>
      <c r="CM376" s="54">
        <v>0</v>
      </c>
      <c r="CN376" s="54">
        <v>0</v>
      </c>
      <c r="CO376" s="54">
        <v>0</v>
      </c>
    </row>
    <row r="377" spans="1:93">
      <c r="A377" s="3" t="str">
        <f t="shared" si="391"/>
        <v>FJSM033Perjeta</v>
      </c>
      <c r="B377" s="3" t="s">
        <v>548</v>
      </c>
      <c r="C377" s="3" t="s">
        <v>549</v>
      </c>
      <c r="D377" s="3" t="s">
        <v>7</v>
      </c>
      <c r="E377" s="3" t="s">
        <v>113</v>
      </c>
      <c r="F377" s="3" t="s">
        <v>130</v>
      </c>
      <c r="G377" s="3" t="s">
        <v>131</v>
      </c>
      <c r="H377" s="3" t="s">
        <v>130</v>
      </c>
      <c r="I377" s="3" t="s">
        <v>131</v>
      </c>
      <c r="J377" s="3" t="s">
        <v>563</v>
      </c>
      <c r="K377" s="3" t="s">
        <v>541</v>
      </c>
      <c r="L377" s="3" t="s">
        <v>1051</v>
      </c>
      <c r="M377" s="3" t="s">
        <v>545</v>
      </c>
      <c r="N377" s="3" t="s">
        <v>16</v>
      </c>
      <c r="O377" s="3" t="s">
        <v>16</v>
      </c>
      <c r="P377" s="3">
        <v>3985.87</v>
      </c>
      <c r="Q377" s="54">
        <v>2.7549990178223522</v>
      </c>
      <c r="R377" s="54">
        <v>2.3271890529480204</v>
      </c>
      <c r="S377" s="54">
        <v>3.5321862784938851</v>
      </c>
      <c r="T377" s="54">
        <v>2.1343973449807665</v>
      </c>
      <c r="U377" s="54">
        <v>2.5905830084794874</v>
      </c>
      <c r="V377" s="54">
        <v>2.9731007358357986</v>
      </c>
      <c r="W377" s="54">
        <v>8.6143743492642582</v>
      </c>
      <c r="X377" s="54">
        <v>7.6980810892960516</v>
      </c>
      <c r="Y377" s="54">
        <v>16.31245543856031</v>
      </c>
      <c r="Z377" s="54">
        <v>0</v>
      </c>
      <c r="AA377" s="54">
        <v>0</v>
      </c>
      <c r="AB377" s="54">
        <v>0</v>
      </c>
      <c r="AC377" s="54">
        <v>0</v>
      </c>
      <c r="AD377" s="54">
        <v>0</v>
      </c>
      <c r="AE377" s="54">
        <v>0</v>
      </c>
      <c r="AF377" s="54">
        <f t="shared" si="392"/>
        <v>0</v>
      </c>
      <c r="AG377" s="54">
        <f t="shared" si="393"/>
        <v>0</v>
      </c>
      <c r="AH377" s="54">
        <f t="shared" si="394"/>
        <v>0</v>
      </c>
      <c r="AI377" s="54">
        <v>10981.067935167579</v>
      </c>
      <c r="AJ377" s="54">
        <v>9275.8730304739256</v>
      </c>
      <c r="AK377" s="54">
        <v>14078.835321860421</v>
      </c>
      <c r="AL377" s="54">
        <v>8507.4303454384881</v>
      </c>
      <c r="AM377" s="54">
        <v>10325.727096008135</v>
      </c>
      <c r="AN377" s="54">
        <v>11850.393029945833</v>
      </c>
      <c r="AO377" s="54">
        <v>34335.776287501925</v>
      </c>
      <c r="AP377" s="54">
        <v>30683.550471392457</v>
      </c>
      <c r="AQ377" s="54">
        <v>65019.326758894385</v>
      </c>
      <c r="AR377" s="54">
        <f t="shared" si="395"/>
        <v>0</v>
      </c>
      <c r="AS377" s="54">
        <f t="shared" si="396"/>
        <v>0</v>
      </c>
      <c r="AT377" s="54">
        <f t="shared" si="397"/>
        <v>0</v>
      </c>
      <c r="AU377" s="54">
        <f t="shared" si="398"/>
        <v>0</v>
      </c>
      <c r="AV377" s="54">
        <f t="shared" si="399"/>
        <v>0</v>
      </c>
      <c r="AW377" s="54">
        <f t="shared" si="400"/>
        <v>0</v>
      </c>
      <c r="AX377" s="54">
        <f t="shared" si="401"/>
        <v>0</v>
      </c>
      <c r="AY377" s="54">
        <f t="shared" si="402"/>
        <v>0</v>
      </c>
      <c r="AZ377" s="54">
        <f t="shared" si="403"/>
        <v>0</v>
      </c>
      <c r="BA377" s="54">
        <f t="shared" si="386"/>
        <v>2.1343973449807665</v>
      </c>
      <c r="BB377" s="54">
        <f t="shared" si="387"/>
        <v>0</v>
      </c>
      <c r="BC377" s="54"/>
      <c r="BD377" s="54"/>
      <c r="BE377" s="54">
        <f t="shared" si="404"/>
        <v>0</v>
      </c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>
        <f t="shared" si="406"/>
        <v>26572.466666666667</v>
      </c>
      <c r="BW377" s="54">
        <f t="shared" si="407"/>
        <v>0</v>
      </c>
      <c r="BX377" s="54">
        <f t="shared" si="408"/>
        <v>0</v>
      </c>
      <c r="BY377" s="54">
        <f t="shared" si="409"/>
        <v>0</v>
      </c>
      <c r="BZ377" s="54">
        <f t="shared" si="410"/>
        <v>0</v>
      </c>
      <c r="CA377" s="54">
        <v>0</v>
      </c>
      <c r="CB377" s="54">
        <f t="shared" si="411"/>
        <v>30</v>
      </c>
      <c r="CC377" s="54">
        <f t="shared" si="412"/>
        <v>6.666666666666667</v>
      </c>
      <c r="CD377" s="54">
        <v>20</v>
      </c>
      <c r="CE377" s="54">
        <v>30</v>
      </c>
      <c r="CF377" s="54">
        <v>0</v>
      </c>
      <c r="CG377" s="54">
        <v>10</v>
      </c>
      <c r="CH377" s="54">
        <v>20</v>
      </c>
      <c r="CI377" s="54">
        <v>0</v>
      </c>
      <c r="CJ377" s="54">
        <v>0</v>
      </c>
      <c r="CK377" s="54">
        <v>0</v>
      </c>
      <c r="CL377" s="54">
        <v>0</v>
      </c>
      <c r="CM377" s="54">
        <v>0</v>
      </c>
      <c r="CN377" s="54">
        <v>0</v>
      </c>
      <c r="CO377" s="54">
        <v>0</v>
      </c>
    </row>
    <row r="378" spans="1:93">
      <c r="A378" s="3" t="str">
        <f t="shared" si="391"/>
        <v>FJSM033Phesgo 10ml</v>
      </c>
      <c r="B378" s="3" t="s">
        <v>548</v>
      </c>
      <c r="C378" s="3" t="s">
        <v>549</v>
      </c>
      <c r="D378" s="3" t="s">
        <v>7</v>
      </c>
      <c r="E378" s="3" t="s">
        <v>113</v>
      </c>
      <c r="F378" s="3" t="s">
        <v>130</v>
      </c>
      <c r="G378" s="3" t="s">
        <v>131</v>
      </c>
      <c r="H378" s="3" t="s">
        <v>130</v>
      </c>
      <c r="I378" s="3" t="s">
        <v>131</v>
      </c>
      <c r="J378" s="3" t="s">
        <v>563</v>
      </c>
      <c r="K378" s="3" t="s">
        <v>541</v>
      </c>
      <c r="L378" s="3" t="s">
        <v>1051</v>
      </c>
      <c r="M378" s="3" t="s">
        <v>545</v>
      </c>
      <c r="N378" s="3" t="s">
        <v>17</v>
      </c>
      <c r="O378" s="3" t="s">
        <v>18</v>
      </c>
      <c r="P378" s="3">
        <v>6232.07</v>
      </c>
      <c r="Q378" s="54">
        <v>2.6028930585230912</v>
      </c>
      <c r="R378" s="54">
        <v>2.4062686722244777</v>
      </c>
      <c r="S378" s="54">
        <v>3.5671973073232488</v>
      </c>
      <c r="T378" s="54">
        <v>1.7636029034448939</v>
      </c>
      <c r="U378" s="54">
        <v>1.5058155401678668</v>
      </c>
      <c r="V378" s="54">
        <v>3.7363281353502797</v>
      </c>
      <c r="W378" s="54">
        <v>8.5763590380708177</v>
      </c>
      <c r="X378" s="54">
        <v>7.0057465789630404</v>
      </c>
      <c r="Y378" s="54">
        <v>15.582105617033857</v>
      </c>
      <c r="Z378" s="54">
        <v>1</v>
      </c>
      <c r="AA378" s="54">
        <v>3</v>
      </c>
      <c r="AB378" s="54">
        <v>3</v>
      </c>
      <c r="AC378" s="54">
        <v>2</v>
      </c>
      <c r="AD378" s="54">
        <v>0</v>
      </c>
      <c r="AE378" s="54">
        <v>0</v>
      </c>
      <c r="AF378" s="54">
        <f t="shared" si="392"/>
        <v>7</v>
      </c>
      <c r="AG378" s="54">
        <f t="shared" si="393"/>
        <v>2</v>
      </c>
      <c r="AH378" s="54">
        <f t="shared" si="394"/>
        <v>9</v>
      </c>
      <c r="AI378" s="54">
        <v>16221.411743230001</v>
      </c>
      <c r="AJ378" s="54">
        <v>14996.034804110001</v>
      </c>
      <c r="AK378" s="54">
        <v>22231.023323049998</v>
      </c>
      <c r="AL378" s="54">
        <v>10990.896746471819</v>
      </c>
      <c r="AM378" s="54">
        <v>9384.3478534139576</v>
      </c>
      <c r="AN378" s="54">
        <v>23285.058482472417</v>
      </c>
      <c r="AO378" s="54">
        <v>53448.469870389999</v>
      </c>
      <c r="AP378" s="54">
        <v>43660.303082358194</v>
      </c>
      <c r="AQ378" s="54">
        <v>97108.772952748201</v>
      </c>
      <c r="AR378" s="54">
        <f t="shared" si="395"/>
        <v>6232.07</v>
      </c>
      <c r="AS378" s="54">
        <f t="shared" si="396"/>
        <v>18696.21</v>
      </c>
      <c r="AT378" s="54">
        <f t="shared" si="397"/>
        <v>18696.21</v>
      </c>
      <c r="AU378" s="54">
        <f t="shared" si="398"/>
        <v>12464.14</v>
      </c>
      <c r="AV378" s="54">
        <f t="shared" si="399"/>
        <v>0</v>
      </c>
      <c r="AW378" s="54">
        <f t="shared" si="400"/>
        <v>0</v>
      </c>
      <c r="AX378" s="54">
        <f t="shared" si="401"/>
        <v>43624.49</v>
      </c>
      <c r="AY378" s="54">
        <f t="shared" si="402"/>
        <v>12464.14</v>
      </c>
      <c r="AZ378" s="54">
        <f t="shared" si="403"/>
        <v>56088.63</v>
      </c>
      <c r="BA378" s="54">
        <f t="shared" si="386"/>
        <v>1.7636029034448939</v>
      </c>
      <c r="BB378" s="54">
        <f t="shared" si="387"/>
        <v>2</v>
      </c>
      <c r="BC378" s="54">
        <f>SUM(CJ378:CL378)</f>
        <v>4</v>
      </c>
      <c r="BD378" s="54">
        <f>SUM(CM378:CO378)</f>
        <v>5</v>
      </c>
      <c r="BE378" s="54">
        <f t="shared" si="404"/>
        <v>9</v>
      </c>
      <c r="BF378" s="54">
        <f t="shared" ref="BF378:BK378" si="457">Z378</f>
        <v>1</v>
      </c>
      <c r="BG378" s="54">
        <f t="shared" si="457"/>
        <v>3</v>
      </c>
      <c r="BH378" s="54">
        <f t="shared" si="457"/>
        <v>3</v>
      </c>
      <c r="BI378" s="54">
        <f t="shared" si="457"/>
        <v>2</v>
      </c>
      <c r="BJ378" s="54">
        <f t="shared" si="457"/>
        <v>0</v>
      </c>
      <c r="BK378" s="54">
        <f t="shared" si="457"/>
        <v>0</v>
      </c>
      <c r="BL378" s="54">
        <v>0</v>
      </c>
      <c r="BM378" s="54">
        <v>0.33333333333333331</v>
      </c>
      <c r="BN378" s="54">
        <f t="shared" ref="BN378:BN379" si="458">AVERAGE(BP378:BR378)</f>
        <v>0</v>
      </c>
      <c r="BO378" s="54">
        <f t="shared" ref="BO378:BO379" si="459">SUM(BS378:BU378)/1</f>
        <v>0</v>
      </c>
      <c r="BP378" s="54">
        <v>0</v>
      </c>
      <c r="BQ378" s="54">
        <v>0</v>
      </c>
      <c r="BR378" s="54">
        <v>0</v>
      </c>
      <c r="BS378" s="54">
        <v>0</v>
      </c>
      <c r="BT378" s="54">
        <v>0</v>
      </c>
      <c r="BU378" s="54">
        <v>0</v>
      </c>
      <c r="BV378" s="54">
        <f t="shared" si="406"/>
        <v>5712.7308333333331</v>
      </c>
      <c r="BW378" s="54">
        <f t="shared" si="407"/>
        <v>24928.28</v>
      </c>
      <c r="BX378" s="54">
        <f t="shared" si="408"/>
        <v>31160.35</v>
      </c>
      <c r="BY378" s="54">
        <f t="shared" si="409"/>
        <v>4</v>
      </c>
      <c r="BZ378" s="54">
        <f t="shared" si="410"/>
        <v>5</v>
      </c>
      <c r="CA378" s="54">
        <v>9.6666666666666661</v>
      </c>
      <c r="CB378" s="54">
        <f t="shared" si="411"/>
        <v>3</v>
      </c>
      <c r="CC378" s="54">
        <f t="shared" si="412"/>
        <v>0.91666666666666663</v>
      </c>
      <c r="CD378" s="54">
        <v>0</v>
      </c>
      <c r="CE378" s="54">
        <v>1</v>
      </c>
      <c r="CF378" s="54">
        <v>0</v>
      </c>
      <c r="CG378" s="54">
        <v>1</v>
      </c>
      <c r="CH378" s="54">
        <v>0</v>
      </c>
      <c r="CI378" s="54">
        <v>0</v>
      </c>
      <c r="CJ378" s="54">
        <v>1</v>
      </c>
      <c r="CK378" s="54">
        <v>1</v>
      </c>
      <c r="CL378" s="54">
        <v>2</v>
      </c>
      <c r="CM378" s="54">
        <v>1</v>
      </c>
      <c r="CN378" s="54">
        <v>1</v>
      </c>
      <c r="CO378" s="54">
        <v>3</v>
      </c>
    </row>
    <row r="379" spans="1:93">
      <c r="A379" s="3" t="str">
        <f t="shared" si="391"/>
        <v>FJSM033Phesgo 15ml</v>
      </c>
      <c r="B379" s="3" t="s">
        <v>548</v>
      </c>
      <c r="C379" s="3" t="s">
        <v>549</v>
      </c>
      <c r="D379" s="3" t="s">
        <v>7</v>
      </c>
      <c r="E379" s="3" t="s">
        <v>113</v>
      </c>
      <c r="F379" s="3" t="s">
        <v>130</v>
      </c>
      <c r="G379" s="3" t="s">
        <v>131</v>
      </c>
      <c r="H379" s="3" t="s">
        <v>130</v>
      </c>
      <c r="I379" s="3" t="s">
        <v>131</v>
      </c>
      <c r="J379" s="3" t="s">
        <v>563</v>
      </c>
      <c r="K379" s="3" t="s">
        <v>541</v>
      </c>
      <c r="L379" s="3" t="s">
        <v>1051</v>
      </c>
      <c r="M379" s="3" t="s">
        <v>545</v>
      </c>
      <c r="N379" s="3" t="s">
        <v>17</v>
      </c>
      <c r="O379" s="3" t="s">
        <v>19</v>
      </c>
      <c r="P379" s="3">
        <v>8489.27</v>
      </c>
      <c r="Q379" s="54">
        <v>1.1779575864591419E-6</v>
      </c>
      <c r="R379" s="54">
        <v>1.1779575864591419E-6</v>
      </c>
      <c r="S379" s="54">
        <v>1.1779575864591419E-6</v>
      </c>
      <c r="T379" s="54">
        <v>1</v>
      </c>
      <c r="U379" s="54">
        <v>1</v>
      </c>
      <c r="V379" s="54">
        <v>1.1779575864591419E-6</v>
      </c>
      <c r="W379" s="54">
        <v>3.5338727593774257E-6</v>
      </c>
      <c r="X379" s="54">
        <v>2.0000011779575866</v>
      </c>
      <c r="Y379" s="54">
        <v>2.0000047118303459</v>
      </c>
      <c r="Z379" s="54">
        <v>0</v>
      </c>
      <c r="AA379" s="54">
        <v>0</v>
      </c>
      <c r="AB379" s="54">
        <v>0</v>
      </c>
      <c r="AC379" s="54">
        <v>0</v>
      </c>
      <c r="AD379" s="54">
        <v>0</v>
      </c>
      <c r="AE379" s="54">
        <v>0</v>
      </c>
      <c r="AF379" s="54">
        <f t="shared" si="392"/>
        <v>0</v>
      </c>
      <c r="AG379" s="54">
        <f t="shared" si="393"/>
        <v>0</v>
      </c>
      <c r="AH379" s="54">
        <f t="shared" si="394"/>
        <v>0</v>
      </c>
      <c r="AI379" s="54">
        <v>0.01</v>
      </c>
      <c r="AJ379" s="54">
        <v>0.01</v>
      </c>
      <c r="AK379" s="54">
        <v>0.01</v>
      </c>
      <c r="AL379" s="54">
        <v>8489.27</v>
      </c>
      <c r="AM379" s="54">
        <v>8489.27</v>
      </c>
      <c r="AN379" s="54">
        <v>0.01</v>
      </c>
      <c r="AO379" s="54">
        <v>0.03</v>
      </c>
      <c r="AP379" s="54">
        <v>16978.55</v>
      </c>
      <c r="AQ379" s="54">
        <v>16978.579999999998</v>
      </c>
      <c r="AR379" s="54">
        <f t="shared" si="395"/>
        <v>0</v>
      </c>
      <c r="AS379" s="54">
        <f t="shared" si="396"/>
        <v>0</v>
      </c>
      <c r="AT379" s="54">
        <f t="shared" si="397"/>
        <v>0</v>
      </c>
      <c r="AU379" s="54">
        <f t="shared" si="398"/>
        <v>0</v>
      </c>
      <c r="AV379" s="54">
        <f t="shared" si="399"/>
        <v>0</v>
      </c>
      <c r="AW379" s="54">
        <f t="shared" si="400"/>
        <v>0</v>
      </c>
      <c r="AX379" s="54">
        <f t="shared" si="401"/>
        <v>0</v>
      </c>
      <c r="AY379" s="54">
        <f t="shared" si="402"/>
        <v>0</v>
      </c>
      <c r="AZ379" s="54">
        <f t="shared" si="403"/>
        <v>0</v>
      </c>
      <c r="BA379" s="54">
        <f t="shared" si="386"/>
        <v>1</v>
      </c>
      <c r="BB379" s="54">
        <f t="shared" si="387"/>
        <v>0</v>
      </c>
      <c r="BC379" s="54">
        <f>SUM(CJ379:CL379)*2</f>
        <v>0</v>
      </c>
      <c r="BD379" s="54">
        <f>SUM(CM379:CO379)*2</f>
        <v>0</v>
      </c>
      <c r="BE379" s="54">
        <f t="shared" si="404"/>
        <v>0</v>
      </c>
      <c r="BF379" s="54">
        <f t="shared" ref="BF379:BK379" si="460">Z379*2</f>
        <v>0</v>
      </c>
      <c r="BG379" s="54">
        <f t="shared" si="460"/>
        <v>0</v>
      </c>
      <c r="BH379" s="54">
        <f t="shared" si="460"/>
        <v>0</v>
      </c>
      <c r="BI379" s="54">
        <f t="shared" si="460"/>
        <v>0</v>
      </c>
      <c r="BJ379" s="54">
        <f t="shared" si="460"/>
        <v>0</v>
      </c>
      <c r="BK379" s="54">
        <f t="shared" si="460"/>
        <v>0</v>
      </c>
      <c r="BL379" s="54">
        <v>0</v>
      </c>
      <c r="BM379" s="54">
        <v>0</v>
      </c>
      <c r="BN379" s="54">
        <f t="shared" si="458"/>
        <v>0</v>
      </c>
      <c r="BO379" s="54">
        <f t="shared" si="459"/>
        <v>0</v>
      </c>
      <c r="BP379" s="54">
        <v>0</v>
      </c>
      <c r="BQ379" s="54">
        <v>0</v>
      </c>
      <c r="BR379" s="54">
        <v>0</v>
      </c>
      <c r="BS379" s="54">
        <v>0</v>
      </c>
      <c r="BT379" s="54">
        <v>0</v>
      </c>
      <c r="BU379" s="54">
        <v>0</v>
      </c>
      <c r="BV379" s="54">
        <f t="shared" si="406"/>
        <v>0</v>
      </c>
      <c r="BW379" s="54">
        <f t="shared" si="407"/>
        <v>0</v>
      </c>
      <c r="BX379" s="54">
        <f t="shared" si="408"/>
        <v>0</v>
      </c>
      <c r="BY379" s="54">
        <f t="shared" si="409"/>
        <v>0</v>
      </c>
      <c r="BZ379" s="54">
        <f t="shared" si="410"/>
        <v>0</v>
      </c>
      <c r="CA379" s="54">
        <v>0</v>
      </c>
      <c r="CB379" s="54">
        <f t="shared" si="411"/>
        <v>0</v>
      </c>
      <c r="CC379" s="54">
        <f t="shared" si="412"/>
        <v>0</v>
      </c>
      <c r="CD379" s="54">
        <v>0</v>
      </c>
      <c r="CE379" s="54">
        <v>0</v>
      </c>
      <c r="CF379" s="54">
        <v>0</v>
      </c>
      <c r="CG379" s="54">
        <v>0</v>
      </c>
      <c r="CH379" s="54">
        <v>0</v>
      </c>
      <c r="CI379" s="54">
        <v>0</v>
      </c>
      <c r="CJ379" s="54">
        <v>0</v>
      </c>
      <c r="CK379" s="54">
        <v>0</v>
      </c>
      <c r="CL379" s="54">
        <v>0</v>
      </c>
      <c r="CM379" s="54">
        <v>0</v>
      </c>
      <c r="CN379" s="54">
        <v>0</v>
      </c>
      <c r="CO379" s="54">
        <v>0</v>
      </c>
    </row>
    <row r="380" spans="1:93">
      <c r="A380" s="3" t="str">
        <f t="shared" si="391"/>
        <v>FJSM044Herceptin IV</v>
      </c>
      <c r="B380" s="3" t="s">
        <v>548</v>
      </c>
      <c r="C380" s="3" t="s">
        <v>549</v>
      </c>
      <c r="D380" s="3" t="s">
        <v>7</v>
      </c>
      <c r="E380" s="3" t="s">
        <v>113</v>
      </c>
      <c r="F380" s="3" t="s">
        <v>132</v>
      </c>
      <c r="G380" s="3" t="s">
        <v>133</v>
      </c>
      <c r="H380" s="3" t="s">
        <v>114</v>
      </c>
      <c r="I380" s="3" t="s">
        <v>115</v>
      </c>
      <c r="J380" s="3" t="s">
        <v>541</v>
      </c>
      <c r="K380" s="3" t="s">
        <v>541</v>
      </c>
      <c r="L380" s="3"/>
      <c r="M380" s="3" t="s">
        <v>545</v>
      </c>
      <c r="N380" s="3" t="s">
        <v>11</v>
      </c>
      <c r="O380" s="3" t="s">
        <v>11</v>
      </c>
      <c r="P380" s="3">
        <v>4535.5</v>
      </c>
      <c r="Q380" s="54">
        <v>0</v>
      </c>
      <c r="R380" s="54">
        <v>0</v>
      </c>
      <c r="S380" s="54">
        <v>0</v>
      </c>
      <c r="T380" s="54">
        <v>0</v>
      </c>
      <c r="U380" s="54">
        <v>0</v>
      </c>
      <c r="V380" s="54">
        <v>0</v>
      </c>
      <c r="W380" s="54">
        <v>0</v>
      </c>
      <c r="X380" s="54">
        <v>0</v>
      </c>
      <c r="Y380" s="54">
        <v>0</v>
      </c>
      <c r="Z380" s="54">
        <v>0</v>
      </c>
      <c r="AA380" s="54">
        <v>0</v>
      </c>
      <c r="AB380" s="54">
        <v>0</v>
      </c>
      <c r="AC380" s="54">
        <v>0</v>
      </c>
      <c r="AD380" s="54">
        <v>0</v>
      </c>
      <c r="AE380" s="54">
        <v>0</v>
      </c>
      <c r="AF380" s="54">
        <f t="shared" si="392"/>
        <v>0</v>
      </c>
      <c r="AG380" s="54">
        <f t="shared" si="393"/>
        <v>0</v>
      </c>
      <c r="AH380" s="54">
        <f t="shared" si="394"/>
        <v>0</v>
      </c>
      <c r="AI380" s="54">
        <v>0</v>
      </c>
      <c r="AJ380" s="54">
        <v>0</v>
      </c>
      <c r="AK380" s="54">
        <v>0</v>
      </c>
      <c r="AL380" s="54">
        <v>0</v>
      </c>
      <c r="AM380" s="54">
        <v>0</v>
      </c>
      <c r="AN380" s="54">
        <v>0</v>
      </c>
      <c r="AO380" s="54">
        <v>0</v>
      </c>
      <c r="AP380" s="54">
        <v>0</v>
      </c>
      <c r="AQ380" s="54">
        <v>0</v>
      </c>
      <c r="AR380" s="54">
        <f t="shared" si="395"/>
        <v>0</v>
      </c>
      <c r="AS380" s="54">
        <f t="shared" si="396"/>
        <v>0</v>
      </c>
      <c r="AT380" s="54">
        <f t="shared" si="397"/>
        <v>0</v>
      </c>
      <c r="AU380" s="54">
        <f t="shared" si="398"/>
        <v>0</v>
      </c>
      <c r="AV380" s="54">
        <f t="shared" si="399"/>
        <v>0</v>
      </c>
      <c r="AW380" s="54">
        <f t="shared" si="400"/>
        <v>0</v>
      </c>
      <c r="AX380" s="54">
        <f t="shared" si="401"/>
        <v>0</v>
      </c>
      <c r="AY380" s="54">
        <f t="shared" si="402"/>
        <v>0</v>
      </c>
      <c r="AZ380" s="54">
        <f t="shared" si="403"/>
        <v>0</v>
      </c>
      <c r="BA380" s="54">
        <f t="shared" si="386"/>
        <v>0</v>
      </c>
      <c r="BB380" s="54">
        <f t="shared" si="387"/>
        <v>0</v>
      </c>
      <c r="BC380" s="54"/>
      <c r="BD380" s="54"/>
      <c r="BE380" s="54">
        <f t="shared" si="404"/>
        <v>0</v>
      </c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>
        <f t="shared" si="406"/>
        <v>0</v>
      </c>
      <c r="BW380" s="54">
        <f t="shared" si="407"/>
        <v>0</v>
      </c>
      <c r="BX380" s="54">
        <f t="shared" si="408"/>
        <v>0</v>
      </c>
      <c r="BY380" s="54">
        <f t="shared" si="409"/>
        <v>0</v>
      </c>
      <c r="BZ380" s="54">
        <f t="shared" si="410"/>
        <v>0</v>
      </c>
      <c r="CA380" s="54"/>
      <c r="CB380" s="54">
        <f t="shared" si="411"/>
        <v>0</v>
      </c>
      <c r="CC380" s="54">
        <f t="shared" si="412"/>
        <v>0</v>
      </c>
      <c r="CD380" s="54"/>
      <c r="CE380" s="54"/>
      <c r="CF380" s="54"/>
      <c r="CG380" s="54"/>
      <c r="CH380" s="54"/>
      <c r="CI380" s="54"/>
      <c r="CJ380" s="54"/>
      <c r="CK380" s="54"/>
      <c r="CL380" s="54"/>
      <c r="CM380" s="54"/>
      <c r="CN380" s="54"/>
      <c r="CO380" s="54"/>
    </row>
    <row r="381" spans="1:93">
      <c r="A381" s="3" t="str">
        <f t="shared" si="391"/>
        <v>FJSM044Herceptin SC</v>
      </c>
      <c r="B381" s="3" t="s">
        <v>548</v>
      </c>
      <c r="C381" s="3" t="s">
        <v>549</v>
      </c>
      <c r="D381" s="3" t="s">
        <v>7</v>
      </c>
      <c r="E381" s="3" t="s">
        <v>113</v>
      </c>
      <c r="F381" s="3" t="s">
        <v>132</v>
      </c>
      <c r="G381" s="3" t="s">
        <v>133</v>
      </c>
      <c r="H381" s="3" t="s">
        <v>114</v>
      </c>
      <c r="I381" s="3" t="s">
        <v>115</v>
      </c>
      <c r="J381" s="3" t="s">
        <v>541</v>
      </c>
      <c r="K381" s="3" t="s">
        <v>541</v>
      </c>
      <c r="L381" s="3"/>
      <c r="M381" s="3" t="s">
        <v>545</v>
      </c>
      <c r="N381" s="3" t="s">
        <v>12</v>
      </c>
      <c r="O381" s="3" t="s">
        <v>12</v>
      </c>
      <c r="P381" s="3">
        <v>3444.49</v>
      </c>
      <c r="Q381" s="54">
        <v>0</v>
      </c>
      <c r="R381" s="54">
        <v>0</v>
      </c>
      <c r="S381" s="54">
        <v>0</v>
      </c>
      <c r="T381" s="54">
        <v>0</v>
      </c>
      <c r="U381" s="54">
        <v>0</v>
      </c>
      <c r="V381" s="54">
        <v>0</v>
      </c>
      <c r="W381" s="54">
        <v>0</v>
      </c>
      <c r="X381" s="54">
        <v>0</v>
      </c>
      <c r="Y381" s="54">
        <v>0</v>
      </c>
      <c r="Z381" s="54">
        <v>0</v>
      </c>
      <c r="AA381" s="54">
        <v>0</v>
      </c>
      <c r="AB381" s="54">
        <v>0</v>
      </c>
      <c r="AC381" s="54">
        <v>0</v>
      </c>
      <c r="AD381" s="54">
        <v>0</v>
      </c>
      <c r="AE381" s="54">
        <v>0</v>
      </c>
      <c r="AF381" s="54">
        <f t="shared" si="392"/>
        <v>0</v>
      </c>
      <c r="AG381" s="54">
        <f t="shared" si="393"/>
        <v>0</v>
      </c>
      <c r="AH381" s="54">
        <f t="shared" si="394"/>
        <v>0</v>
      </c>
      <c r="AI381" s="54">
        <v>0</v>
      </c>
      <c r="AJ381" s="54">
        <v>0</v>
      </c>
      <c r="AK381" s="54">
        <v>0</v>
      </c>
      <c r="AL381" s="54">
        <v>0</v>
      </c>
      <c r="AM381" s="54">
        <v>0</v>
      </c>
      <c r="AN381" s="54">
        <v>0</v>
      </c>
      <c r="AO381" s="54">
        <v>0</v>
      </c>
      <c r="AP381" s="54">
        <v>0</v>
      </c>
      <c r="AQ381" s="54">
        <v>0</v>
      </c>
      <c r="AR381" s="54">
        <f t="shared" si="395"/>
        <v>0</v>
      </c>
      <c r="AS381" s="54">
        <f t="shared" si="396"/>
        <v>0</v>
      </c>
      <c r="AT381" s="54">
        <f t="shared" si="397"/>
        <v>0</v>
      </c>
      <c r="AU381" s="54">
        <f t="shared" si="398"/>
        <v>0</v>
      </c>
      <c r="AV381" s="54">
        <f t="shared" si="399"/>
        <v>0</v>
      </c>
      <c r="AW381" s="54">
        <f t="shared" si="400"/>
        <v>0</v>
      </c>
      <c r="AX381" s="54">
        <f t="shared" si="401"/>
        <v>0</v>
      </c>
      <c r="AY381" s="54">
        <f t="shared" si="402"/>
        <v>0</v>
      </c>
      <c r="AZ381" s="54">
        <f t="shared" si="403"/>
        <v>0</v>
      </c>
      <c r="BA381" s="54">
        <f t="shared" si="386"/>
        <v>0</v>
      </c>
      <c r="BB381" s="54">
        <f t="shared" si="387"/>
        <v>0</v>
      </c>
      <c r="BC381" s="54"/>
      <c r="BD381" s="54"/>
      <c r="BE381" s="54">
        <f t="shared" si="404"/>
        <v>0</v>
      </c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>
        <f t="shared" si="406"/>
        <v>0</v>
      </c>
      <c r="BW381" s="54">
        <f t="shared" si="407"/>
        <v>0</v>
      </c>
      <c r="BX381" s="54">
        <f t="shared" si="408"/>
        <v>0</v>
      </c>
      <c r="BY381" s="54">
        <f t="shared" si="409"/>
        <v>0</v>
      </c>
      <c r="BZ381" s="54">
        <f t="shared" si="410"/>
        <v>0</v>
      </c>
      <c r="CA381" s="54"/>
      <c r="CB381" s="54">
        <f t="shared" si="411"/>
        <v>0</v>
      </c>
      <c r="CC381" s="54">
        <f t="shared" si="412"/>
        <v>0</v>
      </c>
      <c r="CD381" s="54"/>
      <c r="CE381" s="54"/>
      <c r="CF381" s="54"/>
      <c r="CG381" s="54"/>
      <c r="CH381" s="54"/>
      <c r="CI381" s="54"/>
      <c r="CJ381" s="54"/>
      <c r="CK381" s="54"/>
      <c r="CL381" s="54"/>
      <c r="CM381" s="54"/>
      <c r="CN381" s="54"/>
      <c r="CO381" s="54"/>
    </row>
    <row r="382" spans="1:93">
      <c r="A382" s="3" t="str">
        <f t="shared" si="391"/>
        <v>FJSM044Itovebi 3mg</v>
      </c>
      <c r="B382" s="3" t="s">
        <v>548</v>
      </c>
      <c r="C382" s="3" t="s">
        <v>549</v>
      </c>
      <c r="D382" s="3" t="s">
        <v>7</v>
      </c>
      <c r="E382" s="3" t="s">
        <v>113</v>
      </c>
      <c r="F382" s="3" t="s">
        <v>132</v>
      </c>
      <c r="G382" s="3" t="s">
        <v>133</v>
      </c>
      <c r="H382" s="3" t="s">
        <v>114</v>
      </c>
      <c r="I382" s="3" t="s">
        <v>115</v>
      </c>
      <c r="J382" s="3" t="s">
        <v>541</v>
      </c>
      <c r="K382" s="3" t="s">
        <v>541</v>
      </c>
      <c r="L382" s="3"/>
      <c r="M382" s="3" t="s">
        <v>545</v>
      </c>
      <c r="N382" s="3" t="s">
        <v>13</v>
      </c>
      <c r="O382" s="3" t="s">
        <v>14</v>
      </c>
      <c r="P382" s="3">
        <v>3566.02</v>
      </c>
      <c r="Q382" s="54">
        <v>0</v>
      </c>
      <c r="R382" s="54">
        <v>0</v>
      </c>
      <c r="S382" s="54">
        <v>0</v>
      </c>
      <c r="T382" s="54">
        <v>0</v>
      </c>
      <c r="U382" s="54">
        <v>0</v>
      </c>
      <c r="V382" s="54">
        <v>0</v>
      </c>
      <c r="W382" s="54">
        <v>0</v>
      </c>
      <c r="X382" s="54">
        <v>0</v>
      </c>
      <c r="Y382" s="54">
        <v>0</v>
      </c>
      <c r="Z382" s="54">
        <v>0</v>
      </c>
      <c r="AA382" s="54">
        <v>0</v>
      </c>
      <c r="AB382" s="54">
        <v>0</v>
      </c>
      <c r="AC382" s="54">
        <v>0</v>
      </c>
      <c r="AD382" s="54">
        <v>0</v>
      </c>
      <c r="AE382" s="54">
        <v>0</v>
      </c>
      <c r="AF382" s="54">
        <f t="shared" si="392"/>
        <v>0</v>
      </c>
      <c r="AG382" s="54">
        <f t="shared" si="393"/>
        <v>0</v>
      </c>
      <c r="AH382" s="54">
        <f t="shared" si="394"/>
        <v>0</v>
      </c>
      <c r="AI382" s="54">
        <v>0</v>
      </c>
      <c r="AJ382" s="54">
        <v>0</v>
      </c>
      <c r="AK382" s="54">
        <v>0</v>
      </c>
      <c r="AL382" s="54">
        <v>0</v>
      </c>
      <c r="AM382" s="54">
        <v>0</v>
      </c>
      <c r="AN382" s="54">
        <v>0</v>
      </c>
      <c r="AO382" s="54">
        <v>0</v>
      </c>
      <c r="AP382" s="54">
        <v>0</v>
      </c>
      <c r="AQ382" s="54">
        <v>0</v>
      </c>
      <c r="AR382" s="54">
        <f t="shared" si="395"/>
        <v>0</v>
      </c>
      <c r="AS382" s="54">
        <f t="shared" si="396"/>
        <v>0</v>
      </c>
      <c r="AT382" s="54">
        <f t="shared" si="397"/>
        <v>0</v>
      </c>
      <c r="AU382" s="54">
        <f t="shared" si="398"/>
        <v>0</v>
      </c>
      <c r="AV382" s="54">
        <f t="shared" si="399"/>
        <v>0</v>
      </c>
      <c r="AW382" s="54">
        <f t="shared" si="400"/>
        <v>0</v>
      </c>
      <c r="AX382" s="54">
        <f t="shared" si="401"/>
        <v>0</v>
      </c>
      <c r="AY382" s="54">
        <f t="shared" si="402"/>
        <v>0</v>
      </c>
      <c r="AZ382" s="54">
        <f t="shared" si="403"/>
        <v>0</v>
      </c>
      <c r="BA382" s="54">
        <f t="shared" si="386"/>
        <v>0</v>
      </c>
      <c r="BB382" s="54">
        <f t="shared" si="387"/>
        <v>0</v>
      </c>
      <c r="BC382" s="54"/>
      <c r="BD382" s="54"/>
      <c r="BE382" s="54">
        <f t="shared" si="404"/>
        <v>0</v>
      </c>
      <c r="BF382" s="54"/>
      <c r="BG382" s="54"/>
      <c r="BH382" s="54"/>
      <c r="BI382" s="54"/>
      <c r="BJ382" s="54"/>
      <c r="BK382" s="54"/>
      <c r="BL382" s="54">
        <v>0</v>
      </c>
      <c r="BM382" s="54">
        <v>0</v>
      </c>
      <c r="BN382" s="54">
        <f t="shared" ref="BN382:BN383" si="461">AVERAGE(BP382:BR382)</f>
        <v>0</v>
      </c>
      <c r="BO382" s="54">
        <f t="shared" ref="BO382:BO383" si="462">SUM(BS382:BU382)/1</f>
        <v>0</v>
      </c>
      <c r="BP382" s="54">
        <v>0</v>
      </c>
      <c r="BQ382" s="54">
        <v>0</v>
      </c>
      <c r="BR382" s="54">
        <v>0</v>
      </c>
      <c r="BS382" s="54">
        <v>0</v>
      </c>
      <c r="BT382" s="54">
        <v>0</v>
      </c>
      <c r="BU382" s="54">
        <v>0</v>
      </c>
      <c r="BV382" s="54">
        <f t="shared" si="406"/>
        <v>0</v>
      </c>
      <c r="BW382" s="54">
        <f t="shared" si="407"/>
        <v>0</v>
      </c>
      <c r="BX382" s="54">
        <f t="shared" si="408"/>
        <v>0</v>
      </c>
      <c r="BY382" s="54">
        <f t="shared" si="409"/>
        <v>0</v>
      </c>
      <c r="BZ382" s="54">
        <f t="shared" si="410"/>
        <v>0</v>
      </c>
      <c r="CA382" s="54"/>
      <c r="CB382" s="54">
        <f t="shared" si="411"/>
        <v>0</v>
      </c>
      <c r="CC382" s="54">
        <f t="shared" si="412"/>
        <v>0</v>
      </c>
      <c r="CD382" s="54"/>
      <c r="CE382" s="54"/>
      <c r="CF382" s="54"/>
      <c r="CG382" s="54"/>
      <c r="CH382" s="54"/>
      <c r="CI382" s="54"/>
      <c r="CJ382" s="54"/>
      <c r="CK382" s="54"/>
      <c r="CL382" s="54"/>
      <c r="CM382" s="54"/>
      <c r="CN382" s="54"/>
      <c r="CO382" s="54"/>
    </row>
    <row r="383" spans="1:93">
      <c r="A383" s="3" t="str">
        <f t="shared" si="391"/>
        <v>FJSM044Itovebi 9mg</v>
      </c>
      <c r="B383" s="3" t="s">
        <v>548</v>
      </c>
      <c r="C383" s="3" t="s">
        <v>549</v>
      </c>
      <c r="D383" s="3" t="s">
        <v>7</v>
      </c>
      <c r="E383" s="3" t="s">
        <v>113</v>
      </c>
      <c r="F383" s="3" t="s">
        <v>132</v>
      </c>
      <c r="G383" s="3" t="s">
        <v>133</v>
      </c>
      <c r="H383" s="3" t="s">
        <v>114</v>
      </c>
      <c r="I383" s="3" t="s">
        <v>115</v>
      </c>
      <c r="J383" s="3" t="s">
        <v>541</v>
      </c>
      <c r="K383" s="3" t="s">
        <v>541</v>
      </c>
      <c r="L383" s="3"/>
      <c r="M383" s="3" t="s">
        <v>545</v>
      </c>
      <c r="N383" s="3" t="s">
        <v>13</v>
      </c>
      <c r="O383" s="3" t="s">
        <v>15</v>
      </c>
      <c r="P383" s="3">
        <v>10698.05</v>
      </c>
      <c r="Q383" s="54">
        <v>0</v>
      </c>
      <c r="R383" s="54">
        <v>0</v>
      </c>
      <c r="S383" s="54">
        <v>0</v>
      </c>
      <c r="T383" s="54">
        <v>0</v>
      </c>
      <c r="U383" s="54">
        <v>0</v>
      </c>
      <c r="V383" s="54">
        <v>0</v>
      </c>
      <c r="W383" s="54">
        <v>0</v>
      </c>
      <c r="X383" s="54">
        <v>0</v>
      </c>
      <c r="Y383" s="54">
        <v>0</v>
      </c>
      <c r="Z383" s="54">
        <v>0</v>
      </c>
      <c r="AA383" s="54">
        <v>0</v>
      </c>
      <c r="AB383" s="54">
        <v>0</v>
      </c>
      <c r="AC383" s="54">
        <v>0</v>
      </c>
      <c r="AD383" s="54">
        <v>0</v>
      </c>
      <c r="AE383" s="54">
        <v>0</v>
      </c>
      <c r="AF383" s="54">
        <f t="shared" si="392"/>
        <v>0</v>
      </c>
      <c r="AG383" s="54">
        <f t="shared" si="393"/>
        <v>0</v>
      </c>
      <c r="AH383" s="54">
        <f t="shared" si="394"/>
        <v>0</v>
      </c>
      <c r="AI383" s="54">
        <v>0</v>
      </c>
      <c r="AJ383" s="54">
        <v>0</v>
      </c>
      <c r="AK383" s="54">
        <v>0</v>
      </c>
      <c r="AL383" s="54">
        <v>0</v>
      </c>
      <c r="AM383" s="54">
        <v>0</v>
      </c>
      <c r="AN383" s="54">
        <v>0</v>
      </c>
      <c r="AO383" s="54">
        <v>0</v>
      </c>
      <c r="AP383" s="54">
        <v>0</v>
      </c>
      <c r="AQ383" s="54">
        <v>0</v>
      </c>
      <c r="AR383" s="54">
        <f t="shared" si="395"/>
        <v>0</v>
      </c>
      <c r="AS383" s="54">
        <f t="shared" si="396"/>
        <v>0</v>
      </c>
      <c r="AT383" s="54">
        <f t="shared" si="397"/>
        <v>0</v>
      </c>
      <c r="AU383" s="54">
        <f t="shared" si="398"/>
        <v>0</v>
      </c>
      <c r="AV383" s="54">
        <f t="shared" si="399"/>
        <v>0</v>
      </c>
      <c r="AW383" s="54">
        <f t="shared" si="400"/>
        <v>0</v>
      </c>
      <c r="AX383" s="54">
        <f t="shared" si="401"/>
        <v>0</v>
      </c>
      <c r="AY383" s="54">
        <f t="shared" si="402"/>
        <v>0</v>
      </c>
      <c r="AZ383" s="54">
        <f t="shared" si="403"/>
        <v>0</v>
      </c>
      <c r="BA383" s="54">
        <f t="shared" si="386"/>
        <v>0</v>
      </c>
      <c r="BB383" s="54">
        <f t="shared" si="387"/>
        <v>0</v>
      </c>
      <c r="BC383" s="54"/>
      <c r="BD383" s="54"/>
      <c r="BE383" s="54">
        <f t="shared" si="404"/>
        <v>0</v>
      </c>
      <c r="BF383" s="54"/>
      <c r="BG383" s="54"/>
      <c r="BH383" s="54"/>
      <c r="BI383" s="54"/>
      <c r="BJ383" s="54"/>
      <c r="BK383" s="54"/>
      <c r="BL383" s="54">
        <v>0</v>
      </c>
      <c r="BM383" s="54">
        <v>0</v>
      </c>
      <c r="BN383" s="54">
        <f t="shared" si="461"/>
        <v>0</v>
      </c>
      <c r="BO383" s="54">
        <f t="shared" si="462"/>
        <v>0</v>
      </c>
      <c r="BP383" s="54">
        <v>0</v>
      </c>
      <c r="BQ383" s="54">
        <v>0</v>
      </c>
      <c r="BR383" s="54">
        <v>0</v>
      </c>
      <c r="BS383" s="54">
        <v>0</v>
      </c>
      <c r="BT383" s="54">
        <v>0</v>
      </c>
      <c r="BU383" s="54">
        <v>0</v>
      </c>
      <c r="BV383" s="54">
        <f t="shared" si="406"/>
        <v>0</v>
      </c>
      <c r="BW383" s="54">
        <f t="shared" si="407"/>
        <v>0</v>
      </c>
      <c r="BX383" s="54">
        <f t="shared" si="408"/>
        <v>0</v>
      </c>
      <c r="BY383" s="54">
        <f t="shared" si="409"/>
        <v>0</v>
      </c>
      <c r="BZ383" s="54">
        <f t="shared" si="410"/>
        <v>0</v>
      </c>
      <c r="CA383" s="54"/>
      <c r="CB383" s="54">
        <f t="shared" si="411"/>
        <v>0</v>
      </c>
      <c r="CC383" s="54">
        <f t="shared" si="412"/>
        <v>0</v>
      </c>
      <c r="CD383" s="54"/>
      <c r="CE383" s="54"/>
      <c r="CF383" s="54"/>
      <c r="CG383" s="54"/>
      <c r="CH383" s="54"/>
      <c r="CI383" s="54"/>
      <c r="CJ383" s="54"/>
      <c r="CK383" s="54"/>
      <c r="CL383" s="54"/>
      <c r="CM383" s="54"/>
      <c r="CN383" s="54"/>
      <c r="CO383" s="54"/>
    </row>
    <row r="384" spans="1:93">
      <c r="A384" s="3" t="str">
        <f t="shared" si="391"/>
        <v>FJSM044Perjeta</v>
      </c>
      <c r="B384" s="3" t="s">
        <v>548</v>
      </c>
      <c r="C384" s="3" t="s">
        <v>549</v>
      </c>
      <c r="D384" s="3" t="s">
        <v>7</v>
      </c>
      <c r="E384" s="3" t="s">
        <v>113</v>
      </c>
      <c r="F384" s="3" t="s">
        <v>132</v>
      </c>
      <c r="G384" s="3" t="s">
        <v>133</v>
      </c>
      <c r="H384" s="3" t="s">
        <v>114</v>
      </c>
      <c r="I384" s="3" t="s">
        <v>115</v>
      </c>
      <c r="J384" s="3" t="s">
        <v>541</v>
      </c>
      <c r="K384" s="3" t="s">
        <v>541</v>
      </c>
      <c r="L384" s="3"/>
      <c r="M384" s="3" t="s">
        <v>545</v>
      </c>
      <c r="N384" s="3" t="s">
        <v>16</v>
      </c>
      <c r="O384" s="3" t="s">
        <v>16</v>
      </c>
      <c r="P384" s="3">
        <v>3985.87</v>
      </c>
      <c r="Q384" s="54">
        <v>0</v>
      </c>
      <c r="R384" s="54">
        <v>0</v>
      </c>
      <c r="S384" s="54">
        <v>0</v>
      </c>
      <c r="T384" s="54">
        <v>0</v>
      </c>
      <c r="U384" s="54">
        <v>0</v>
      </c>
      <c r="V384" s="54">
        <v>0</v>
      </c>
      <c r="W384" s="54">
        <v>0</v>
      </c>
      <c r="X384" s="54">
        <v>0</v>
      </c>
      <c r="Y384" s="54">
        <v>0</v>
      </c>
      <c r="Z384" s="54">
        <v>0</v>
      </c>
      <c r="AA384" s="54">
        <v>0</v>
      </c>
      <c r="AB384" s="54">
        <v>0</v>
      </c>
      <c r="AC384" s="54">
        <v>0</v>
      </c>
      <c r="AD384" s="54">
        <v>0</v>
      </c>
      <c r="AE384" s="54">
        <v>0</v>
      </c>
      <c r="AF384" s="54">
        <f t="shared" si="392"/>
        <v>0</v>
      </c>
      <c r="AG384" s="54">
        <f t="shared" si="393"/>
        <v>0</v>
      </c>
      <c r="AH384" s="54">
        <f t="shared" si="394"/>
        <v>0</v>
      </c>
      <c r="AI384" s="54">
        <v>0</v>
      </c>
      <c r="AJ384" s="54">
        <v>0</v>
      </c>
      <c r="AK384" s="54">
        <v>0</v>
      </c>
      <c r="AL384" s="54">
        <v>0</v>
      </c>
      <c r="AM384" s="54">
        <v>0</v>
      </c>
      <c r="AN384" s="54">
        <v>0</v>
      </c>
      <c r="AO384" s="54">
        <v>0</v>
      </c>
      <c r="AP384" s="54">
        <v>0</v>
      </c>
      <c r="AQ384" s="54">
        <v>0</v>
      </c>
      <c r="AR384" s="54">
        <f t="shared" si="395"/>
        <v>0</v>
      </c>
      <c r="AS384" s="54">
        <f t="shared" si="396"/>
        <v>0</v>
      </c>
      <c r="AT384" s="54">
        <f t="shared" si="397"/>
        <v>0</v>
      </c>
      <c r="AU384" s="54">
        <f t="shared" si="398"/>
        <v>0</v>
      </c>
      <c r="AV384" s="54">
        <f t="shared" si="399"/>
        <v>0</v>
      </c>
      <c r="AW384" s="54">
        <f t="shared" si="400"/>
        <v>0</v>
      </c>
      <c r="AX384" s="54">
        <f t="shared" si="401"/>
        <v>0</v>
      </c>
      <c r="AY384" s="54">
        <f t="shared" si="402"/>
        <v>0</v>
      </c>
      <c r="AZ384" s="54">
        <f t="shared" si="403"/>
        <v>0</v>
      </c>
      <c r="BA384" s="54">
        <f t="shared" si="386"/>
        <v>0</v>
      </c>
      <c r="BB384" s="54">
        <f t="shared" si="387"/>
        <v>0</v>
      </c>
      <c r="BC384" s="54"/>
      <c r="BD384" s="54"/>
      <c r="BE384" s="54">
        <f t="shared" si="404"/>
        <v>0</v>
      </c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>
        <f t="shared" si="406"/>
        <v>0</v>
      </c>
      <c r="BW384" s="54">
        <f t="shared" si="407"/>
        <v>0</v>
      </c>
      <c r="BX384" s="54">
        <f t="shared" si="408"/>
        <v>0</v>
      </c>
      <c r="BY384" s="54">
        <f t="shared" si="409"/>
        <v>0</v>
      </c>
      <c r="BZ384" s="54">
        <f t="shared" si="410"/>
        <v>0</v>
      </c>
      <c r="CA384" s="54"/>
      <c r="CB384" s="54">
        <f t="shared" si="411"/>
        <v>0</v>
      </c>
      <c r="CC384" s="54">
        <f t="shared" si="412"/>
        <v>0</v>
      </c>
      <c r="CD384" s="54"/>
      <c r="CE384" s="54"/>
      <c r="CF384" s="54"/>
      <c r="CG384" s="54"/>
      <c r="CH384" s="54"/>
      <c r="CI384" s="54"/>
      <c r="CJ384" s="54"/>
      <c r="CK384" s="54"/>
      <c r="CL384" s="54"/>
      <c r="CM384" s="54"/>
      <c r="CN384" s="54"/>
      <c r="CO384" s="54"/>
    </row>
    <row r="385" spans="1:93">
      <c r="A385" s="3" t="str">
        <f t="shared" si="391"/>
        <v>FJSM044Phesgo 10ml</v>
      </c>
      <c r="B385" s="3" t="s">
        <v>548</v>
      </c>
      <c r="C385" s="3" t="s">
        <v>549</v>
      </c>
      <c r="D385" s="3" t="s">
        <v>7</v>
      </c>
      <c r="E385" s="3" t="s">
        <v>113</v>
      </c>
      <c r="F385" s="3" t="s">
        <v>132</v>
      </c>
      <c r="G385" s="3" t="s">
        <v>133</v>
      </c>
      <c r="H385" s="3" t="s">
        <v>114</v>
      </c>
      <c r="I385" s="3" t="s">
        <v>115</v>
      </c>
      <c r="J385" s="3" t="s">
        <v>541</v>
      </c>
      <c r="K385" s="3" t="s">
        <v>541</v>
      </c>
      <c r="L385" s="3"/>
      <c r="M385" s="3" t="s">
        <v>545</v>
      </c>
      <c r="N385" s="3" t="s">
        <v>17</v>
      </c>
      <c r="O385" s="3" t="s">
        <v>18</v>
      </c>
      <c r="P385" s="3">
        <v>6232.07</v>
      </c>
      <c r="Q385" s="54">
        <v>0</v>
      </c>
      <c r="R385" s="54">
        <v>0</v>
      </c>
      <c r="S385" s="54">
        <v>0</v>
      </c>
      <c r="T385" s="54">
        <v>0</v>
      </c>
      <c r="U385" s="54">
        <v>0</v>
      </c>
      <c r="V385" s="54">
        <v>0</v>
      </c>
      <c r="W385" s="54">
        <v>0</v>
      </c>
      <c r="X385" s="54">
        <v>0</v>
      </c>
      <c r="Y385" s="54">
        <v>0</v>
      </c>
      <c r="Z385" s="54">
        <v>0</v>
      </c>
      <c r="AA385" s="54">
        <v>0</v>
      </c>
      <c r="AB385" s="54">
        <v>0</v>
      </c>
      <c r="AC385" s="54">
        <v>0</v>
      </c>
      <c r="AD385" s="54">
        <v>0</v>
      </c>
      <c r="AE385" s="54">
        <v>0</v>
      </c>
      <c r="AF385" s="54">
        <f t="shared" si="392"/>
        <v>0</v>
      </c>
      <c r="AG385" s="54">
        <f t="shared" si="393"/>
        <v>0</v>
      </c>
      <c r="AH385" s="54">
        <f t="shared" si="394"/>
        <v>0</v>
      </c>
      <c r="AI385" s="54">
        <v>0</v>
      </c>
      <c r="AJ385" s="54">
        <v>0</v>
      </c>
      <c r="AK385" s="54">
        <v>0</v>
      </c>
      <c r="AL385" s="54">
        <v>0</v>
      </c>
      <c r="AM385" s="54">
        <v>0</v>
      </c>
      <c r="AN385" s="54">
        <v>0</v>
      </c>
      <c r="AO385" s="54">
        <v>0</v>
      </c>
      <c r="AP385" s="54">
        <v>0</v>
      </c>
      <c r="AQ385" s="54">
        <v>0</v>
      </c>
      <c r="AR385" s="54">
        <f t="shared" si="395"/>
        <v>0</v>
      </c>
      <c r="AS385" s="54">
        <f t="shared" si="396"/>
        <v>0</v>
      </c>
      <c r="AT385" s="54">
        <f t="shared" si="397"/>
        <v>0</v>
      </c>
      <c r="AU385" s="54">
        <f t="shared" si="398"/>
        <v>0</v>
      </c>
      <c r="AV385" s="54">
        <f t="shared" si="399"/>
        <v>0</v>
      </c>
      <c r="AW385" s="54">
        <f t="shared" si="400"/>
        <v>0</v>
      </c>
      <c r="AX385" s="54">
        <f t="shared" si="401"/>
        <v>0</v>
      </c>
      <c r="AY385" s="54">
        <f t="shared" si="402"/>
        <v>0</v>
      </c>
      <c r="AZ385" s="54">
        <f t="shared" si="403"/>
        <v>0</v>
      </c>
      <c r="BA385" s="54">
        <f t="shared" si="386"/>
        <v>0</v>
      </c>
      <c r="BB385" s="54">
        <f t="shared" si="387"/>
        <v>0</v>
      </c>
      <c r="BC385" s="54">
        <f>SUM(CJ385:CL385)</f>
        <v>0</v>
      </c>
      <c r="BD385" s="54">
        <f>SUM(CM385:CO385)</f>
        <v>0</v>
      </c>
      <c r="BE385" s="54">
        <f t="shared" si="404"/>
        <v>0</v>
      </c>
      <c r="BF385" s="54">
        <f t="shared" ref="BF385:BK385" si="463">Z385</f>
        <v>0</v>
      </c>
      <c r="BG385" s="54">
        <f t="shared" si="463"/>
        <v>0</v>
      </c>
      <c r="BH385" s="54">
        <f t="shared" si="463"/>
        <v>0</v>
      </c>
      <c r="BI385" s="54">
        <f t="shared" si="463"/>
        <v>0</v>
      </c>
      <c r="BJ385" s="54">
        <f t="shared" si="463"/>
        <v>0</v>
      </c>
      <c r="BK385" s="54">
        <f t="shared" si="463"/>
        <v>0</v>
      </c>
      <c r="BL385" s="54">
        <v>0</v>
      </c>
      <c r="BM385" s="54">
        <v>0</v>
      </c>
      <c r="BN385" s="54">
        <f t="shared" ref="BN385:BN386" si="464">AVERAGE(BP385:BR385)</f>
        <v>0</v>
      </c>
      <c r="BO385" s="54">
        <f t="shared" ref="BO385:BO386" si="465">SUM(BS385:BU385)/1</f>
        <v>0</v>
      </c>
      <c r="BP385" s="54">
        <v>0</v>
      </c>
      <c r="BQ385" s="54">
        <v>0</v>
      </c>
      <c r="BR385" s="54">
        <v>0</v>
      </c>
      <c r="BS385" s="54">
        <v>0</v>
      </c>
      <c r="BT385" s="54">
        <v>0</v>
      </c>
      <c r="BU385" s="54">
        <v>0</v>
      </c>
      <c r="BV385" s="54">
        <f t="shared" si="406"/>
        <v>0</v>
      </c>
      <c r="BW385" s="54">
        <f t="shared" si="407"/>
        <v>0</v>
      </c>
      <c r="BX385" s="54">
        <f t="shared" si="408"/>
        <v>0</v>
      </c>
      <c r="BY385" s="54">
        <f t="shared" si="409"/>
        <v>0</v>
      </c>
      <c r="BZ385" s="54">
        <f t="shared" si="410"/>
        <v>0</v>
      </c>
      <c r="CA385" s="54"/>
      <c r="CB385" s="54">
        <f t="shared" si="411"/>
        <v>0</v>
      </c>
      <c r="CC385" s="54">
        <f t="shared" si="412"/>
        <v>0</v>
      </c>
      <c r="CD385" s="54"/>
      <c r="CE385" s="54"/>
      <c r="CF385" s="54"/>
      <c r="CG385" s="54"/>
      <c r="CH385" s="54"/>
      <c r="CI385" s="54"/>
      <c r="CJ385" s="54"/>
      <c r="CK385" s="54"/>
      <c r="CL385" s="54"/>
      <c r="CM385" s="54"/>
      <c r="CN385" s="54"/>
      <c r="CO385" s="54"/>
    </row>
    <row r="386" spans="1:93">
      <c r="A386" s="3" t="str">
        <f t="shared" si="391"/>
        <v>FJSM044Phesgo 15ml</v>
      </c>
      <c r="B386" s="3" t="s">
        <v>548</v>
      </c>
      <c r="C386" s="3" t="s">
        <v>549</v>
      </c>
      <c r="D386" s="3" t="s">
        <v>7</v>
      </c>
      <c r="E386" s="3" t="s">
        <v>113</v>
      </c>
      <c r="F386" s="3" t="s">
        <v>132</v>
      </c>
      <c r="G386" s="3" t="s">
        <v>133</v>
      </c>
      <c r="H386" s="3" t="s">
        <v>114</v>
      </c>
      <c r="I386" s="3" t="s">
        <v>115</v>
      </c>
      <c r="J386" s="3" t="s">
        <v>541</v>
      </c>
      <c r="K386" s="3" t="s">
        <v>541</v>
      </c>
      <c r="L386" s="3"/>
      <c r="M386" s="3" t="s">
        <v>545</v>
      </c>
      <c r="N386" s="3" t="s">
        <v>17</v>
      </c>
      <c r="O386" s="3" t="s">
        <v>19</v>
      </c>
      <c r="P386" s="3">
        <v>8489.27</v>
      </c>
      <c r="Q386" s="54">
        <v>0</v>
      </c>
      <c r="R386" s="54">
        <v>0</v>
      </c>
      <c r="S386" s="54">
        <v>0</v>
      </c>
      <c r="T386" s="54">
        <v>0</v>
      </c>
      <c r="U386" s="54">
        <v>0</v>
      </c>
      <c r="V386" s="54">
        <v>0</v>
      </c>
      <c r="W386" s="54">
        <v>0</v>
      </c>
      <c r="X386" s="54">
        <v>0</v>
      </c>
      <c r="Y386" s="54">
        <v>0</v>
      </c>
      <c r="Z386" s="54">
        <v>0</v>
      </c>
      <c r="AA386" s="54">
        <v>0</v>
      </c>
      <c r="AB386" s="54">
        <v>0</v>
      </c>
      <c r="AC386" s="54">
        <v>0</v>
      </c>
      <c r="AD386" s="54">
        <v>0</v>
      </c>
      <c r="AE386" s="54">
        <v>0</v>
      </c>
      <c r="AF386" s="54">
        <f t="shared" si="392"/>
        <v>0</v>
      </c>
      <c r="AG386" s="54">
        <f t="shared" si="393"/>
        <v>0</v>
      </c>
      <c r="AH386" s="54">
        <f t="shared" si="394"/>
        <v>0</v>
      </c>
      <c r="AI386" s="54">
        <v>0</v>
      </c>
      <c r="AJ386" s="54">
        <v>0</v>
      </c>
      <c r="AK386" s="54">
        <v>0</v>
      </c>
      <c r="AL386" s="54">
        <v>0</v>
      </c>
      <c r="AM386" s="54">
        <v>0</v>
      </c>
      <c r="AN386" s="54">
        <v>0</v>
      </c>
      <c r="AO386" s="54">
        <v>0</v>
      </c>
      <c r="AP386" s="54">
        <v>0</v>
      </c>
      <c r="AQ386" s="54">
        <v>0</v>
      </c>
      <c r="AR386" s="54">
        <f t="shared" si="395"/>
        <v>0</v>
      </c>
      <c r="AS386" s="54">
        <f t="shared" si="396"/>
        <v>0</v>
      </c>
      <c r="AT386" s="54">
        <f t="shared" si="397"/>
        <v>0</v>
      </c>
      <c r="AU386" s="54">
        <f t="shared" si="398"/>
        <v>0</v>
      </c>
      <c r="AV386" s="54">
        <f t="shared" si="399"/>
        <v>0</v>
      </c>
      <c r="AW386" s="54">
        <f t="shared" si="400"/>
        <v>0</v>
      </c>
      <c r="AX386" s="54">
        <f t="shared" si="401"/>
        <v>0</v>
      </c>
      <c r="AY386" s="54">
        <f t="shared" si="402"/>
        <v>0</v>
      </c>
      <c r="AZ386" s="54">
        <f t="shared" si="403"/>
        <v>0</v>
      </c>
      <c r="BA386" s="54">
        <f t="shared" ref="BA386:BA449" si="466">T386</f>
        <v>0</v>
      </c>
      <c r="BB386" s="54">
        <f t="shared" ref="BB386:BB449" si="467">AC386</f>
        <v>0</v>
      </c>
      <c r="BC386" s="54">
        <f>SUM(CJ386:CL386)*2</f>
        <v>0</v>
      </c>
      <c r="BD386" s="54">
        <f>SUM(CM386:CO386)*2</f>
        <v>0</v>
      </c>
      <c r="BE386" s="54">
        <f t="shared" si="404"/>
        <v>0</v>
      </c>
      <c r="BF386" s="54">
        <f t="shared" ref="BF386:BK386" si="468">Z386*2</f>
        <v>0</v>
      </c>
      <c r="BG386" s="54">
        <f t="shared" si="468"/>
        <v>0</v>
      </c>
      <c r="BH386" s="54">
        <f t="shared" si="468"/>
        <v>0</v>
      </c>
      <c r="BI386" s="54">
        <f t="shared" si="468"/>
        <v>0</v>
      </c>
      <c r="BJ386" s="54">
        <f t="shared" si="468"/>
        <v>0</v>
      </c>
      <c r="BK386" s="54">
        <f t="shared" si="468"/>
        <v>0</v>
      </c>
      <c r="BL386" s="54">
        <v>0</v>
      </c>
      <c r="BM386" s="54">
        <v>0</v>
      </c>
      <c r="BN386" s="54">
        <f t="shared" si="464"/>
        <v>0</v>
      </c>
      <c r="BO386" s="54">
        <f t="shared" si="465"/>
        <v>0</v>
      </c>
      <c r="BP386" s="54">
        <v>0</v>
      </c>
      <c r="BQ386" s="54">
        <v>0</v>
      </c>
      <c r="BR386" s="54">
        <v>0</v>
      </c>
      <c r="BS386" s="54">
        <v>0</v>
      </c>
      <c r="BT386" s="54">
        <v>0</v>
      </c>
      <c r="BU386" s="54">
        <v>0</v>
      </c>
      <c r="BV386" s="54">
        <f t="shared" si="406"/>
        <v>0</v>
      </c>
      <c r="BW386" s="54">
        <f t="shared" si="407"/>
        <v>0</v>
      </c>
      <c r="BX386" s="54">
        <f t="shared" si="408"/>
        <v>0</v>
      </c>
      <c r="BY386" s="54">
        <f t="shared" si="409"/>
        <v>0</v>
      </c>
      <c r="BZ386" s="54">
        <f t="shared" si="410"/>
        <v>0</v>
      </c>
      <c r="CA386" s="54">
        <v>0</v>
      </c>
      <c r="CB386" s="54">
        <f t="shared" si="411"/>
        <v>0</v>
      </c>
      <c r="CC386" s="54">
        <f t="shared" si="412"/>
        <v>0</v>
      </c>
      <c r="CD386" s="54">
        <v>0</v>
      </c>
      <c r="CE386" s="54">
        <v>0</v>
      </c>
      <c r="CF386" s="54">
        <v>0</v>
      </c>
      <c r="CG386" s="54">
        <v>0</v>
      </c>
      <c r="CH386" s="54">
        <v>0</v>
      </c>
      <c r="CI386" s="54">
        <v>0</v>
      </c>
      <c r="CJ386" s="54">
        <v>0</v>
      </c>
      <c r="CK386" s="54">
        <v>0</v>
      </c>
      <c r="CL386" s="54">
        <v>0</v>
      </c>
      <c r="CM386" s="54">
        <v>0</v>
      </c>
      <c r="CN386" s="54">
        <v>0</v>
      </c>
      <c r="CO386" s="54">
        <v>0</v>
      </c>
    </row>
    <row r="387" spans="1:93">
      <c r="A387" s="3" t="str">
        <f t="shared" ref="A387:A450" si="469">F387&amp;O387</f>
        <v>FJSM058Herceptin IV</v>
      </c>
      <c r="B387" s="3" t="s">
        <v>548</v>
      </c>
      <c r="C387" s="3" t="s">
        <v>549</v>
      </c>
      <c r="D387" s="3" t="s">
        <v>7</v>
      </c>
      <c r="E387" s="3" t="s">
        <v>113</v>
      </c>
      <c r="F387" s="3" t="s">
        <v>134</v>
      </c>
      <c r="G387" s="3" t="s">
        <v>135</v>
      </c>
      <c r="H387" s="3" t="s">
        <v>134</v>
      </c>
      <c r="I387" s="3" t="s">
        <v>135</v>
      </c>
      <c r="J387" s="3" t="s">
        <v>562</v>
      </c>
      <c r="K387" s="3" t="s">
        <v>541</v>
      </c>
      <c r="L387" s="3"/>
      <c r="M387" s="3" t="s">
        <v>543</v>
      </c>
      <c r="N387" s="3" t="s">
        <v>11</v>
      </c>
      <c r="O387" s="3" t="s">
        <v>11</v>
      </c>
      <c r="P387" s="3">
        <v>4535.5</v>
      </c>
      <c r="Q387" s="54">
        <v>3.4104162159761495</v>
      </c>
      <c r="R387" s="54">
        <v>2.4432397540646571</v>
      </c>
      <c r="S387" s="54">
        <v>2.2727676971392263</v>
      </c>
      <c r="T387" s="54">
        <v>1.6048942191040705</v>
      </c>
      <c r="U387" s="54">
        <v>1.4622808906132092</v>
      </c>
      <c r="V387" s="54">
        <v>2.5456830811349738</v>
      </c>
      <c r="W387" s="54">
        <v>8.126423667180033</v>
      </c>
      <c r="X387" s="54">
        <v>5.6128581908522532</v>
      </c>
      <c r="Y387" s="54">
        <v>13.739281858032285</v>
      </c>
      <c r="Z387" s="54">
        <v>0</v>
      </c>
      <c r="AA387" s="54">
        <v>0</v>
      </c>
      <c r="AB387" s="54">
        <v>0</v>
      </c>
      <c r="AC387" s="54">
        <v>0</v>
      </c>
      <c r="AD387" s="54">
        <v>0</v>
      </c>
      <c r="AE387" s="54">
        <v>0</v>
      </c>
      <c r="AF387" s="54">
        <f t="shared" ref="AF387:AF450" si="470">SUM(Z387:AB387)</f>
        <v>0</v>
      </c>
      <c r="AG387" s="54">
        <f t="shared" ref="AG387:AG450" si="471">SUM(AC387:AE387)</f>
        <v>0</v>
      </c>
      <c r="AH387" s="54">
        <f t="shared" ref="AH387:AH450" si="472">SUM(AF387:AG387)</f>
        <v>0</v>
      </c>
      <c r="AI387" s="54">
        <v>15467.942747559826</v>
      </c>
      <c r="AJ387" s="54">
        <v>11081.313904560253</v>
      </c>
      <c r="AK387" s="54">
        <v>10308.137890374961</v>
      </c>
      <c r="AL387" s="54">
        <v>7278.9977307465115</v>
      </c>
      <c r="AM387" s="54">
        <v>6632.1749793762101</v>
      </c>
      <c r="AN387" s="54">
        <v>11545.945614487673</v>
      </c>
      <c r="AO387" s="54">
        <v>36857.394542495036</v>
      </c>
      <c r="AP387" s="54">
        <v>25457.118324610397</v>
      </c>
      <c r="AQ387" s="54">
        <v>62314.512867105434</v>
      </c>
      <c r="AR387" s="54">
        <f t="shared" ref="AR387:AR450" si="473">Z387*$P387</f>
        <v>0</v>
      </c>
      <c r="AS387" s="54">
        <f t="shared" ref="AS387:AS450" si="474">AA387*$P387</f>
        <v>0</v>
      </c>
      <c r="AT387" s="54">
        <f t="shared" ref="AT387:AT450" si="475">AB387*$P387</f>
        <v>0</v>
      </c>
      <c r="AU387" s="54">
        <f t="shared" ref="AU387:AU450" si="476">AC387*$P387</f>
        <v>0</v>
      </c>
      <c r="AV387" s="54">
        <f t="shared" ref="AV387:AV450" si="477">AD387*$P387</f>
        <v>0</v>
      </c>
      <c r="AW387" s="54">
        <f t="shared" ref="AW387:AW450" si="478">AE387*$P387</f>
        <v>0</v>
      </c>
      <c r="AX387" s="54">
        <f t="shared" ref="AX387:AX450" si="479">SUM(AR387:AT387)</f>
        <v>0</v>
      </c>
      <c r="AY387" s="54">
        <f t="shared" ref="AY387:AY450" si="480">SUM(AU387:AW387)</f>
        <v>0</v>
      </c>
      <c r="AZ387" s="54">
        <f t="shared" ref="AZ387:AZ450" si="481">SUM(AR387:AW387)</f>
        <v>0</v>
      </c>
      <c r="BA387" s="54">
        <f t="shared" si="466"/>
        <v>1.6048942191040705</v>
      </c>
      <c r="BB387" s="54">
        <f t="shared" si="467"/>
        <v>0</v>
      </c>
      <c r="BC387" s="54"/>
      <c r="BD387" s="54"/>
      <c r="BE387" s="54">
        <f t="shared" ref="BE387:BE450" si="482">SUM(BF387:BK387)</f>
        <v>0</v>
      </c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>
        <f t="shared" ref="BV387:BV450" si="483">CC387*P387</f>
        <v>24567.291666666668</v>
      </c>
      <c r="BW387" s="54">
        <f t="shared" ref="BW387:BW450" si="484">BY387*P387</f>
        <v>45355</v>
      </c>
      <c r="BX387" s="54">
        <f t="shared" ref="BX387:BX450" si="485">BZ387*P387</f>
        <v>0</v>
      </c>
      <c r="BY387" s="54">
        <f t="shared" ref="BY387:BY450" si="486">SUM(CJ387:CL387)</f>
        <v>10</v>
      </c>
      <c r="BZ387" s="54">
        <f t="shared" ref="BZ387:BZ450" si="487">SUM(CM387:CO387)</f>
        <v>0</v>
      </c>
      <c r="CA387" s="54">
        <v>0</v>
      </c>
      <c r="CB387" s="54">
        <f t="shared" ref="CB387:CB450" si="488">MAX(CD387:CH387,CJ387:CK387,CM387:CO387)</f>
        <v>15</v>
      </c>
      <c r="CC387" s="54">
        <f t="shared" ref="CC387:CC450" si="489">SUM(CD387:CO387)/12</f>
        <v>5.416666666666667</v>
      </c>
      <c r="CD387" s="54">
        <v>15</v>
      </c>
      <c r="CE387" s="54">
        <v>10</v>
      </c>
      <c r="CF387" s="54">
        <v>10</v>
      </c>
      <c r="CG387" s="54">
        <v>5</v>
      </c>
      <c r="CH387" s="54">
        <v>5</v>
      </c>
      <c r="CI387" s="54">
        <v>10</v>
      </c>
      <c r="CJ387" s="54">
        <v>10</v>
      </c>
      <c r="CK387" s="54">
        <v>0</v>
      </c>
      <c r="CL387" s="54">
        <v>0</v>
      </c>
      <c r="CM387" s="54">
        <v>0</v>
      </c>
      <c r="CN387" s="54">
        <v>0</v>
      </c>
      <c r="CO387" s="54">
        <v>0</v>
      </c>
    </row>
    <row r="388" spans="1:93">
      <c r="A388" s="3" t="str">
        <f t="shared" si="469"/>
        <v>FJSM058Herceptin SC</v>
      </c>
      <c r="B388" s="3" t="s">
        <v>548</v>
      </c>
      <c r="C388" s="3" t="s">
        <v>549</v>
      </c>
      <c r="D388" s="3" t="s">
        <v>7</v>
      </c>
      <c r="E388" s="3" t="s">
        <v>113</v>
      </c>
      <c r="F388" s="3" t="s">
        <v>134</v>
      </c>
      <c r="G388" s="3" t="s">
        <v>135</v>
      </c>
      <c r="H388" s="3" t="s">
        <v>134</v>
      </c>
      <c r="I388" s="3" t="s">
        <v>135</v>
      </c>
      <c r="J388" s="3" t="s">
        <v>562</v>
      </c>
      <c r="K388" s="3" t="s">
        <v>541</v>
      </c>
      <c r="L388" s="3"/>
      <c r="M388" s="3" t="s">
        <v>543</v>
      </c>
      <c r="N388" s="3" t="s">
        <v>12</v>
      </c>
      <c r="O388" s="3" t="s">
        <v>12</v>
      </c>
      <c r="P388" s="3">
        <v>3444.49</v>
      </c>
      <c r="Q388" s="54">
        <v>2.9092614989689687</v>
      </c>
      <c r="R388" s="54">
        <v>2.6954969671089737</v>
      </c>
      <c r="S388" s="54">
        <v>4.0886137056462735</v>
      </c>
      <c r="T388" s="54">
        <v>4.1849565276950296</v>
      </c>
      <c r="U388" s="54">
        <v>3.7680592227433314</v>
      </c>
      <c r="V388" s="54">
        <v>4.9595702729330862</v>
      </c>
      <c r="W388" s="54">
        <v>9.6933721717242172</v>
      </c>
      <c r="X388" s="54">
        <v>12.912586023371446</v>
      </c>
      <c r="Y388" s="54">
        <v>22.605958195095663</v>
      </c>
      <c r="Z388" s="54">
        <v>1</v>
      </c>
      <c r="AA388" s="54">
        <v>2</v>
      </c>
      <c r="AB388" s="54">
        <v>3</v>
      </c>
      <c r="AC388" s="54">
        <v>2</v>
      </c>
      <c r="AD388" s="54">
        <v>0</v>
      </c>
      <c r="AE388" s="54">
        <v>0</v>
      </c>
      <c r="AF388" s="54">
        <f t="shared" si="470"/>
        <v>6</v>
      </c>
      <c r="AG388" s="54">
        <f t="shared" si="471"/>
        <v>2</v>
      </c>
      <c r="AH388" s="54">
        <f t="shared" si="472"/>
        <v>8</v>
      </c>
      <c r="AI388" s="54">
        <v>10020.922140583622</v>
      </c>
      <c r="AJ388" s="54">
        <v>9284.6123482371877</v>
      </c>
      <c r="AK388" s="54">
        <v>14083.189022961531</v>
      </c>
      <c r="AL388" s="54">
        <v>14415.040910080252</v>
      </c>
      <c r="AM388" s="54">
        <v>12979.042312147174</v>
      </c>
      <c r="AN388" s="54">
        <v>17083.190209415283</v>
      </c>
      <c r="AO388" s="54">
        <v>33388.723511782344</v>
      </c>
      <c r="AP388" s="54">
        <v>44477.273431642709</v>
      </c>
      <c r="AQ388" s="54">
        <v>77865.996943425052</v>
      </c>
      <c r="AR388" s="54">
        <f t="shared" si="473"/>
        <v>3444.49</v>
      </c>
      <c r="AS388" s="54">
        <f t="shared" si="474"/>
        <v>6888.98</v>
      </c>
      <c r="AT388" s="54">
        <f t="shared" si="475"/>
        <v>10333.469999999999</v>
      </c>
      <c r="AU388" s="54">
        <f t="shared" si="476"/>
        <v>6888.98</v>
      </c>
      <c r="AV388" s="54">
        <f t="shared" si="477"/>
        <v>0</v>
      </c>
      <c r="AW388" s="54">
        <f t="shared" si="478"/>
        <v>0</v>
      </c>
      <c r="AX388" s="54">
        <f t="shared" si="479"/>
        <v>20666.939999999999</v>
      </c>
      <c r="AY388" s="54">
        <f t="shared" si="480"/>
        <v>6888.98</v>
      </c>
      <c r="AZ388" s="54">
        <f t="shared" si="481"/>
        <v>27555.919999999998</v>
      </c>
      <c r="BA388" s="54">
        <f t="shared" si="466"/>
        <v>4.1849565276950296</v>
      </c>
      <c r="BB388" s="54">
        <f t="shared" si="467"/>
        <v>2</v>
      </c>
      <c r="BC388" s="54"/>
      <c r="BD388" s="54"/>
      <c r="BE388" s="54">
        <f t="shared" si="482"/>
        <v>0</v>
      </c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>
        <f t="shared" si="483"/>
        <v>12916.8375</v>
      </c>
      <c r="BW388" s="54">
        <f t="shared" si="484"/>
        <v>41333.879999999997</v>
      </c>
      <c r="BX388" s="54">
        <f t="shared" si="485"/>
        <v>31000.409999999996</v>
      </c>
      <c r="BY388" s="54">
        <f t="shared" si="486"/>
        <v>12</v>
      </c>
      <c r="BZ388" s="54">
        <f t="shared" si="487"/>
        <v>9</v>
      </c>
      <c r="CA388" s="54">
        <v>0</v>
      </c>
      <c r="CB388" s="54">
        <f t="shared" si="488"/>
        <v>5</v>
      </c>
      <c r="CC388" s="54">
        <f t="shared" si="489"/>
        <v>3.75</v>
      </c>
      <c r="CD388" s="54">
        <v>5</v>
      </c>
      <c r="CE388" s="54">
        <v>4</v>
      </c>
      <c r="CF388" s="54">
        <v>5</v>
      </c>
      <c r="CG388" s="54">
        <v>3</v>
      </c>
      <c r="CH388" s="54">
        <v>4</v>
      </c>
      <c r="CI388" s="54">
        <v>3</v>
      </c>
      <c r="CJ388" s="54">
        <v>4</v>
      </c>
      <c r="CK388" s="54">
        <v>4</v>
      </c>
      <c r="CL388" s="54">
        <v>4</v>
      </c>
      <c r="CM388" s="54">
        <v>4</v>
      </c>
      <c r="CN388" s="54">
        <v>3</v>
      </c>
      <c r="CO388" s="54">
        <v>2</v>
      </c>
    </row>
    <row r="389" spans="1:93">
      <c r="A389" s="3" t="str">
        <f t="shared" si="469"/>
        <v>FJSM058Itovebi 3mg</v>
      </c>
      <c r="B389" s="3" t="s">
        <v>548</v>
      </c>
      <c r="C389" s="3" t="s">
        <v>549</v>
      </c>
      <c r="D389" s="3" t="s">
        <v>7</v>
      </c>
      <c r="E389" s="3" t="s">
        <v>113</v>
      </c>
      <c r="F389" s="3" t="s">
        <v>134</v>
      </c>
      <c r="G389" s="3" t="s">
        <v>135</v>
      </c>
      <c r="H389" s="3" t="s">
        <v>134</v>
      </c>
      <c r="I389" s="3" t="s">
        <v>135</v>
      </c>
      <c r="J389" s="3" t="s">
        <v>562</v>
      </c>
      <c r="K389" s="3" t="s">
        <v>541</v>
      </c>
      <c r="L389" s="3"/>
      <c r="M389" s="3" t="s">
        <v>543</v>
      </c>
      <c r="N389" s="3" t="s">
        <v>13</v>
      </c>
      <c r="O389" s="3" t="s">
        <v>14</v>
      </c>
      <c r="P389" s="3">
        <v>3566.02</v>
      </c>
      <c r="Q389" s="54">
        <v>7.5423782997919166E-8</v>
      </c>
      <c r="R389" s="54">
        <v>8.6118364644595899E-8</v>
      </c>
      <c r="S389" s="54">
        <v>1.7430625086372233E-7</v>
      </c>
      <c r="T389" s="54">
        <v>1.7644957539816278E-7</v>
      </c>
      <c r="U389" s="54">
        <v>2.1451535630448561E-7</v>
      </c>
      <c r="V389" s="54">
        <v>2.7318666979111423E-7</v>
      </c>
      <c r="W389" s="54">
        <v>3.3584839850623739E-7</v>
      </c>
      <c r="X389" s="54">
        <v>6.6415160149376262E-7</v>
      </c>
      <c r="Y389" s="54">
        <v>9.9999999999999995E-7</v>
      </c>
      <c r="Z389" s="54">
        <v>0</v>
      </c>
      <c r="AA389" s="54">
        <v>0</v>
      </c>
      <c r="AB389" s="54">
        <v>0</v>
      </c>
      <c r="AC389" s="54">
        <v>0</v>
      </c>
      <c r="AD389" s="54">
        <v>0</v>
      </c>
      <c r="AE389" s="54">
        <v>0</v>
      </c>
      <c r="AF389" s="54">
        <f t="shared" si="470"/>
        <v>0</v>
      </c>
      <c r="AG389" s="54">
        <f t="shared" si="471"/>
        <v>0</v>
      </c>
      <c r="AH389" s="54">
        <f t="shared" si="472"/>
        <v>0</v>
      </c>
      <c r="AI389" s="54">
        <v>2.6896271864623972E-4</v>
      </c>
      <c r="AJ389" s="54">
        <v>3.0709981068992184E-4</v>
      </c>
      <c r="AK389" s="54">
        <v>6.2157957670505104E-4</v>
      </c>
      <c r="AL389" s="54">
        <v>6.2922271486135634E-4</v>
      </c>
      <c r="AM389" s="54">
        <v>7.6496605088892172E-4</v>
      </c>
      <c r="AN389" s="54">
        <v>9.74189128208509E-4</v>
      </c>
      <c r="AO389" s="54">
        <v>1.1976421060412126E-3</v>
      </c>
      <c r="AP389" s="54">
        <v>2.3683778939587868E-3</v>
      </c>
      <c r="AQ389" s="54">
        <v>3.5660199999999996E-3</v>
      </c>
      <c r="AR389" s="54">
        <f t="shared" si="473"/>
        <v>0</v>
      </c>
      <c r="AS389" s="54">
        <f t="shared" si="474"/>
        <v>0</v>
      </c>
      <c r="AT389" s="54">
        <f t="shared" si="475"/>
        <v>0</v>
      </c>
      <c r="AU389" s="54">
        <f t="shared" si="476"/>
        <v>0</v>
      </c>
      <c r="AV389" s="54">
        <f t="shared" si="477"/>
        <v>0</v>
      </c>
      <c r="AW389" s="54">
        <f t="shared" si="478"/>
        <v>0</v>
      </c>
      <c r="AX389" s="54">
        <f t="shared" si="479"/>
        <v>0</v>
      </c>
      <c r="AY389" s="54">
        <f t="shared" si="480"/>
        <v>0</v>
      </c>
      <c r="AZ389" s="54">
        <f t="shared" si="481"/>
        <v>0</v>
      </c>
      <c r="BA389" s="54">
        <f t="shared" si="466"/>
        <v>1.7644957539816278E-7</v>
      </c>
      <c r="BB389" s="54">
        <f t="shared" si="467"/>
        <v>0</v>
      </c>
      <c r="BC389" s="54"/>
      <c r="BD389" s="54"/>
      <c r="BE389" s="54">
        <f t="shared" si="482"/>
        <v>0</v>
      </c>
      <c r="BF389" s="54"/>
      <c r="BG389" s="54"/>
      <c r="BH389" s="54"/>
      <c r="BI389" s="54"/>
      <c r="BJ389" s="54"/>
      <c r="BK389" s="54"/>
      <c r="BL389" s="54">
        <v>0</v>
      </c>
      <c r="BM389" s="54">
        <v>0</v>
      </c>
      <c r="BN389" s="54">
        <f t="shared" ref="BN389:BN390" si="490">AVERAGE(BP389:BR389)</f>
        <v>0</v>
      </c>
      <c r="BO389" s="54">
        <f t="shared" ref="BO389:BO390" si="491">SUM(BS389:BU389)/1</f>
        <v>0</v>
      </c>
      <c r="BP389" s="54">
        <v>0</v>
      </c>
      <c r="BQ389" s="54">
        <v>0</v>
      </c>
      <c r="BR389" s="54">
        <v>0</v>
      </c>
      <c r="BS389" s="54">
        <v>0</v>
      </c>
      <c r="BT389" s="54">
        <v>0</v>
      </c>
      <c r="BU389" s="54">
        <v>0</v>
      </c>
      <c r="BV389" s="54">
        <f t="shared" si="483"/>
        <v>0</v>
      </c>
      <c r="BW389" s="54">
        <f t="shared" si="484"/>
        <v>0</v>
      </c>
      <c r="BX389" s="54">
        <f t="shared" si="485"/>
        <v>0</v>
      </c>
      <c r="BY389" s="54">
        <f t="shared" si="486"/>
        <v>0</v>
      </c>
      <c r="BZ389" s="54">
        <f t="shared" si="487"/>
        <v>0</v>
      </c>
      <c r="CA389" s="54">
        <v>0</v>
      </c>
      <c r="CB389" s="54">
        <f t="shared" si="488"/>
        <v>0</v>
      </c>
      <c r="CC389" s="54">
        <f t="shared" si="489"/>
        <v>0</v>
      </c>
      <c r="CD389" s="54">
        <v>0</v>
      </c>
      <c r="CE389" s="54">
        <v>0</v>
      </c>
      <c r="CF389" s="54">
        <v>0</v>
      </c>
      <c r="CG389" s="54">
        <v>0</v>
      </c>
      <c r="CH389" s="54">
        <v>0</v>
      </c>
      <c r="CI389" s="54">
        <v>0</v>
      </c>
      <c r="CJ389" s="54">
        <v>0</v>
      </c>
      <c r="CK389" s="54">
        <v>0</v>
      </c>
      <c r="CL389" s="54">
        <v>0</v>
      </c>
      <c r="CM389" s="54">
        <v>0</v>
      </c>
      <c r="CN389" s="54">
        <v>0</v>
      </c>
      <c r="CO389" s="54">
        <v>0</v>
      </c>
    </row>
    <row r="390" spans="1:93">
      <c r="A390" s="3" t="str">
        <f t="shared" si="469"/>
        <v>FJSM058Itovebi 9mg</v>
      </c>
      <c r="B390" s="3" t="s">
        <v>548</v>
      </c>
      <c r="C390" s="3" t="s">
        <v>549</v>
      </c>
      <c r="D390" s="3" t="s">
        <v>7</v>
      </c>
      <c r="E390" s="3" t="s">
        <v>113</v>
      </c>
      <c r="F390" s="3" t="s">
        <v>134</v>
      </c>
      <c r="G390" s="3" t="s">
        <v>135</v>
      </c>
      <c r="H390" s="3" t="s">
        <v>134</v>
      </c>
      <c r="I390" s="3" t="s">
        <v>135</v>
      </c>
      <c r="J390" s="3" t="s">
        <v>562</v>
      </c>
      <c r="K390" s="3" t="s">
        <v>541</v>
      </c>
      <c r="L390" s="3"/>
      <c r="M390" s="3" t="s">
        <v>543</v>
      </c>
      <c r="N390" s="3" t="s">
        <v>13</v>
      </c>
      <c r="O390" s="3" t="s">
        <v>15</v>
      </c>
      <c r="P390" s="3">
        <v>10698.05</v>
      </c>
      <c r="Q390" s="54"/>
      <c r="R390" s="54"/>
      <c r="S390" s="54"/>
      <c r="T390" s="54"/>
      <c r="U390" s="54"/>
      <c r="V390" s="54"/>
      <c r="W390" s="54">
        <v>0</v>
      </c>
      <c r="X390" s="54">
        <v>0</v>
      </c>
      <c r="Y390" s="54">
        <v>0</v>
      </c>
      <c r="Z390" s="54">
        <v>0</v>
      </c>
      <c r="AA390" s="54">
        <v>0</v>
      </c>
      <c r="AB390" s="54">
        <v>0</v>
      </c>
      <c r="AC390" s="54">
        <v>0</v>
      </c>
      <c r="AD390" s="54">
        <v>0</v>
      </c>
      <c r="AE390" s="54">
        <v>0</v>
      </c>
      <c r="AF390" s="54">
        <f t="shared" si="470"/>
        <v>0</v>
      </c>
      <c r="AG390" s="54">
        <f t="shared" si="471"/>
        <v>0</v>
      </c>
      <c r="AH390" s="54">
        <f t="shared" si="472"/>
        <v>0</v>
      </c>
      <c r="AI390" s="54"/>
      <c r="AJ390" s="54"/>
      <c r="AK390" s="54"/>
      <c r="AL390" s="54"/>
      <c r="AM390" s="54"/>
      <c r="AN390" s="54"/>
      <c r="AO390" s="54">
        <v>0</v>
      </c>
      <c r="AP390" s="54">
        <v>0</v>
      </c>
      <c r="AQ390" s="54">
        <v>0</v>
      </c>
      <c r="AR390" s="54">
        <f t="shared" si="473"/>
        <v>0</v>
      </c>
      <c r="AS390" s="54">
        <f t="shared" si="474"/>
        <v>0</v>
      </c>
      <c r="AT390" s="54">
        <f t="shared" si="475"/>
        <v>0</v>
      </c>
      <c r="AU390" s="54">
        <f t="shared" si="476"/>
        <v>0</v>
      </c>
      <c r="AV390" s="54">
        <f t="shared" si="477"/>
        <v>0</v>
      </c>
      <c r="AW390" s="54">
        <f t="shared" si="478"/>
        <v>0</v>
      </c>
      <c r="AX390" s="54">
        <f t="shared" si="479"/>
        <v>0</v>
      </c>
      <c r="AY390" s="54">
        <f t="shared" si="480"/>
        <v>0</v>
      </c>
      <c r="AZ390" s="54">
        <f t="shared" si="481"/>
        <v>0</v>
      </c>
      <c r="BA390" s="54">
        <f t="shared" si="466"/>
        <v>0</v>
      </c>
      <c r="BB390" s="54">
        <f t="shared" si="467"/>
        <v>0</v>
      </c>
      <c r="BC390" s="54"/>
      <c r="BD390" s="54"/>
      <c r="BE390" s="54">
        <f t="shared" si="482"/>
        <v>0</v>
      </c>
      <c r="BF390" s="54"/>
      <c r="BG390" s="54"/>
      <c r="BH390" s="54"/>
      <c r="BI390" s="54"/>
      <c r="BJ390" s="54"/>
      <c r="BK390" s="54"/>
      <c r="BL390" s="54">
        <v>0</v>
      </c>
      <c r="BM390" s="54">
        <v>0</v>
      </c>
      <c r="BN390" s="54">
        <f t="shared" si="490"/>
        <v>0</v>
      </c>
      <c r="BO390" s="54">
        <f t="shared" si="491"/>
        <v>0</v>
      </c>
      <c r="BP390" s="54">
        <v>0</v>
      </c>
      <c r="BQ390" s="54">
        <v>0</v>
      </c>
      <c r="BR390" s="54">
        <v>0</v>
      </c>
      <c r="BS390" s="54">
        <v>0</v>
      </c>
      <c r="BT390" s="54">
        <v>0</v>
      </c>
      <c r="BU390" s="54">
        <v>0</v>
      </c>
      <c r="BV390" s="54">
        <f t="shared" si="483"/>
        <v>0</v>
      </c>
      <c r="BW390" s="54">
        <f t="shared" si="484"/>
        <v>0</v>
      </c>
      <c r="BX390" s="54">
        <f t="shared" si="485"/>
        <v>0</v>
      </c>
      <c r="BY390" s="54">
        <f t="shared" si="486"/>
        <v>0</v>
      </c>
      <c r="BZ390" s="54">
        <f t="shared" si="487"/>
        <v>0</v>
      </c>
      <c r="CA390" s="54">
        <v>0</v>
      </c>
      <c r="CB390" s="54">
        <f t="shared" si="488"/>
        <v>0</v>
      </c>
      <c r="CC390" s="54">
        <f t="shared" si="489"/>
        <v>0</v>
      </c>
      <c r="CD390" s="54">
        <v>0</v>
      </c>
      <c r="CE390" s="54">
        <v>0</v>
      </c>
      <c r="CF390" s="54">
        <v>0</v>
      </c>
      <c r="CG390" s="54">
        <v>0</v>
      </c>
      <c r="CH390" s="54">
        <v>0</v>
      </c>
      <c r="CI390" s="54">
        <v>0</v>
      </c>
      <c r="CJ390" s="54">
        <v>0</v>
      </c>
      <c r="CK390" s="54">
        <v>0</v>
      </c>
      <c r="CL390" s="54">
        <v>0</v>
      </c>
      <c r="CM390" s="54">
        <v>0</v>
      </c>
      <c r="CN390" s="54">
        <v>0</v>
      </c>
      <c r="CO390" s="54">
        <v>0</v>
      </c>
    </row>
    <row r="391" spans="1:93">
      <c r="A391" s="3" t="str">
        <f t="shared" si="469"/>
        <v>FJSM058Perjeta</v>
      </c>
      <c r="B391" s="3" t="s">
        <v>548</v>
      </c>
      <c r="C391" s="3" t="s">
        <v>549</v>
      </c>
      <c r="D391" s="3" t="s">
        <v>7</v>
      </c>
      <c r="E391" s="3" t="s">
        <v>113</v>
      </c>
      <c r="F391" s="3" t="s">
        <v>134</v>
      </c>
      <c r="G391" s="3" t="s">
        <v>135</v>
      </c>
      <c r="H391" s="3" t="s">
        <v>134</v>
      </c>
      <c r="I391" s="3" t="s">
        <v>135</v>
      </c>
      <c r="J391" s="3" t="s">
        <v>562</v>
      </c>
      <c r="K391" s="3" t="s">
        <v>541</v>
      </c>
      <c r="L391" s="3"/>
      <c r="M391" s="3" t="s">
        <v>543</v>
      </c>
      <c r="N391" s="3" t="s">
        <v>16</v>
      </c>
      <c r="O391" s="3" t="s">
        <v>16</v>
      </c>
      <c r="P391" s="3">
        <v>3985.87</v>
      </c>
      <c r="Q391" s="54">
        <v>1.8967015219671093</v>
      </c>
      <c r="R391" s="54">
        <v>1.6021722657892898</v>
      </c>
      <c r="S391" s="54">
        <v>2.4317624242153859</v>
      </c>
      <c r="T391" s="54">
        <v>1.4694432435433342</v>
      </c>
      <c r="U391" s="54">
        <v>1.7835079806485843</v>
      </c>
      <c r="V391" s="54">
        <v>2.046855426859143</v>
      </c>
      <c r="W391" s="54">
        <v>5.9306362119717857</v>
      </c>
      <c r="X391" s="54">
        <v>5.2998066510510622</v>
      </c>
      <c r="Y391" s="54">
        <v>11.230442863022848</v>
      </c>
      <c r="Z391" s="54">
        <v>0</v>
      </c>
      <c r="AA391" s="54">
        <v>5</v>
      </c>
      <c r="AB391" s="54">
        <v>10</v>
      </c>
      <c r="AC391" s="54">
        <v>3</v>
      </c>
      <c r="AD391" s="54">
        <v>0</v>
      </c>
      <c r="AE391" s="54">
        <v>0</v>
      </c>
      <c r="AF391" s="54">
        <f t="shared" si="470"/>
        <v>15</v>
      </c>
      <c r="AG391" s="54">
        <f t="shared" si="471"/>
        <v>3</v>
      </c>
      <c r="AH391" s="54">
        <f t="shared" si="472"/>
        <v>18</v>
      </c>
      <c r="AI391" s="54">
        <v>7560.005695363041</v>
      </c>
      <c r="AJ391" s="54">
        <v>6386.0503690415562</v>
      </c>
      <c r="AK391" s="54">
        <v>9692.6888938073807</v>
      </c>
      <c r="AL391" s="54">
        <v>5857.0097411420684</v>
      </c>
      <c r="AM391" s="54">
        <v>7108.8309548277721</v>
      </c>
      <c r="AN391" s="54">
        <v>8158.4996402550523</v>
      </c>
      <c r="AO391" s="54">
        <v>23638.744958211981</v>
      </c>
      <c r="AP391" s="54">
        <v>21124.340336224894</v>
      </c>
      <c r="AQ391" s="54">
        <v>44763.085294436874</v>
      </c>
      <c r="AR391" s="54">
        <f t="shared" si="473"/>
        <v>0</v>
      </c>
      <c r="AS391" s="54">
        <f t="shared" si="474"/>
        <v>19929.349999999999</v>
      </c>
      <c r="AT391" s="54">
        <f t="shared" si="475"/>
        <v>39858.699999999997</v>
      </c>
      <c r="AU391" s="54">
        <f t="shared" si="476"/>
        <v>11957.61</v>
      </c>
      <c r="AV391" s="54">
        <f t="shared" si="477"/>
        <v>0</v>
      </c>
      <c r="AW391" s="54">
        <f t="shared" si="478"/>
        <v>0</v>
      </c>
      <c r="AX391" s="54">
        <f t="shared" si="479"/>
        <v>59788.049999999996</v>
      </c>
      <c r="AY391" s="54">
        <f t="shared" si="480"/>
        <v>11957.61</v>
      </c>
      <c r="AZ391" s="54">
        <f t="shared" si="481"/>
        <v>71745.66</v>
      </c>
      <c r="BA391" s="54">
        <f t="shared" si="466"/>
        <v>1.4694432435433342</v>
      </c>
      <c r="BB391" s="54">
        <f t="shared" si="467"/>
        <v>3</v>
      </c>
      <c r="BC391" s="54"/>
      <c r="BD391" s="54"/>
      <c r="BE391" s="54">
        <f t="shared" si="482"/>
        <v>0</v>
      </c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>
        <f t="shared" si="483"/>
        <v>14282.700833333334</v>
      </c>
      <c r="BW391" s="54">
        <f t="shared" si="484"/>
        <v>39858.699999999997</v>
      </c>
      <c r="BX391" s="54">
        <f t="shared" si="485"/>
        <v>91675.01</v>
      </c>
      <c r="BY391" s="54">
        <f t="shared" si="486"/>
        <v>10</v>
      </c>
      <c r="BZ391" s="54">
        <f t="shared" si="487"/>
        <v>23</v>
      </c>
      <c r="CA391" s="54">
        <v>0</v>
      </c>
      <c r="CB391" s="54">
        <f t="shared" si="488"/>
        <v>20</v>
      </c>
      <c r="CC391" s="54">
        <f t="shared" si="489"/>
        <v>3.5833333333333335</v>
      </c>
      <c r="CD391" s="54">
        <v>0</v>
      </c>
      <c r="CE391" s="54">
        <v>0</v>
      </c>
      <c r="CF391" s="54">
        <v>0</v>
      </c>
      <c r="CG391" s="54">
        <v>0</v>
      </c>
      <c r="CH391" s="54">
        <v>0</v>
      </c>
      <c r="CI391" s="54">
        <v>10</v>
      </c>
      <c r="CJ391" s="54">
        <v>0</v>
      </c>
      <c r="CK391" s="54">
        <v>0</v>
      </c>
      <c r="CL391" s="54">
        <v>10</v>
      </c>
      <c r="CM391" s="54">
        <v>3</v>
      </c>
      <c r="CN391" s="54">
        <v>20</v>
      </c>
      <c r="CO391" s="54">
        <v>0</v>
      </c>
    </row>
    <row r="392" spans="1:93">
      <c r="A392" s="3" t="str">
        <f t="shared" si="469"/>
        <v>FJSM058Phesgo 10ml</v>
      </c>
      <c r="B392" s="3" t="s">
        <v>548</v>
      </c>
      <c r="C392" s="3" t="s">
        <v>549</v>
      </c>
      <c r="D392" s="3" t="s">
        <v>7</v>
      </c>
      <c r="E392" s="3" t="s">
        <v>113</v>
      </c>
      <c r="F392" s="3" t="s">
        <v>134</v>
      </c>
      <c r="G392" s="3" t="s">
        <v>135</v>
      </c>
      <c r="H392" s="3" t="s">
        <v>134</v>
      </c>
      <c r="I392" s="3" t="s">
        <v>135</v>
      </c>
      <c r="J392" s="3" t="s">
        <v>562</v>
      </c>
      <c r="K392" s="3" t="s">
        <v>541</v>
      </c>
      <c r="L392" s="3"/>
      <c r="M392" s="3" t="s">
        <v>543</v>
      </c>
      <c r="N392" s="3" t="s">
        <v>17</v>
      </c>
      <c r="O392" s="3" t="s">
        <v>18</v>
      </c>
      <c r="P392" s="3">
        <v>6232.07</v>
      </c>
      <c r="Q392" s="54">
        <v>1.9232715833246419</v>
      </c>
      <c r="R392" s="54">
        <v>1.7779863166235299</v>
      </c>
      <c r="S392" s="54">
        <v>2.6357935786231543</v>
      </c>
      <c r="T392" s="54">
        <v>2.3096418262230691</v>
      </c>
      <c r="U392" s="54">
        <v>2.1191635773234259</v>
      </c>
      <c r="V392" s="54">
        <v>2.7607635636233225</v>
      </c>
      <c r="W392" s="54">
        <v>6.3370514785713263</v>
      </c>
      <c r="X392" s="54">
        <v>7.1895689671698175</v>
      </c>
      <c r="Y392" s="54">
        <v>13.526620445741145</v>
      </c>
      <c r="Z392" s="54">
        <v>4</v>
      </c>
      <c r="AA392" s="54">
        <v>3</v>
      </c>
      <c r="AB392" s="54">
        <v>3</v>
      </c>
      <c r="AC392" s="54">
        <v>3</v>
      </c>
      <c r="AD392" s="54">
        <v>0</v>
      </c>
      <c r="AE392" s="54">
        <v>0</v>
      </c>
      <c r="AF392" s="54">
        <f t="shared" si="470"/>
        <v>10</v>
      </c>
      <c r="AG392" s="54">
        <f t="shared" si="471"/>
        <v>3</v>
      </c>
      <c r="AH392" s="54">
        <f t="shared" si="472"/>
        <v>13</v>
      </c>
      <c r="AI392" s="54">
        <v>11985.96313629</v>
      </c>
      <c r="AJ392" s="54">
        <v>11080.535184240001</v>
      </c>
      <c r="AK392" s="54">
        <v>16426.45008753</v>
      </c>
      <c r="AL392" s="54">
        <v>14393.849535950001</v>
      </c>
      <c r="AM392" s="54">
        <v>13206.775755330002</v>
      </c>
      <c r="AN392" s="54">
        <v>17205.271781949999</v>
      </c>
      <c r="AO392" s="54">
        <v>39492.948408060001</v>
      </c>
      <c r="AP392" s="54">
        <v>44805.897073230008</v>
      </c>
      <c r="AQ392" s="54">
        <v>84298.845481290016</v>
      </c>
      <c r="AR392" s="54">
        <f t="shared" si="473"/>
        <v>24928.28</v>
      </c>
      <c r="AS392" s="54">
        <f t="shared" si="474"/>
        <v>18696.21</v>
      </c>
      <c r="AT392" s="54">
        <f t="shared" si="475"/>
        <v>18696.21</v>
      </c>
      <c r="AU392" s="54">
        <f t="shared" si="476"/>
        <v>18696.21</v>
      </c>
      <c r="AV392" s="54">
        <f t="shared" si="477"/>
        <v>0</v>
      </c>
      <c r="AW392" s="54">
        <f t="shared" si="478"/>
        <v>0</v>
      </c>
      <c r="AX392" s="54">
        <f t="shared" si="479"/>
        <v>62320.7</v>
      </c>
      <c r="AY392" s="54">
        <f t="shared" si="480"/>
        <v>18696.21</v>
      </c>
      <c r="AZ392" s="54">
        <f t="shared" si="481"/>
        <v>81016.91</v>
      </c>
      <c r="BA392" s="54">
        <f t="shared" si="466"/>
        <v>2.3096418262230691</v>
      </c>
      <c r="BB392" s="54">
        <f t="shared" si="467"/>
        <v>3</v>
      </c>
      <c r="BC392" s="54">
        <f>SUM(CJ392:CL392)</f>
        <v>5</v>
      </c>
      <c r="BD392" s="54">
        <f>SUM(CM392:CO392)</f>
        <v>2</v>
      </c>
      <c r="BE392" s="54">
        <f t="shared" si="482"/>
        <v>13</v>
      </c>
      <c r="BF392" s="54">
        <f t="shared" ref="BF392:BK392" si="492">Z392</f>
        <v>4</v>
      </c>
      <c r="BG392" s="54">
        <f t="shared" si="492"/>
        <v>3</v>
      </c>
      <c r="BH392" s="54">
        <f t="shared" si="492"/>
        <v>3</v>
      </c>
      <c r="BI392" s="54">
        <f t="shared" si="492"/>
        <v>3</v>
      </c>
      <c r="BJ392" s="54">
        <f t="shared" si="492"/>
        <v>0</v>
      </c>
      <c r="BK392" s="54">
        <f t="shared" si="492"/>
        <v>0</v>
      </c>
      <c r="BL392" s="54">
        <v>0</v>
      </c>
      <c r="BM392" s="54">
        <v>0</v>
      </c>
      <c r="BN392" s="54">
        <f t="shared" ref="BN392:BN393" si="493">AVERAGE(BP392:BR392)</f>
        <v>0</v>
      </c>
      <c r="BO392" s="54">
        <f t="shared" ref="BO392:BO393" si="494">SUM(BS392:BU392)/1</f>
        <v>0</v>
      </c>
      <c r="BP392" s="54">
        <v>0</v>
      </c>
      <c r="BQ392" s="54">
        <v>0</v>
      </c>
      <c r="BR392" s="54">
        <v>0</v>
      </c>
      <c r="BS392" s="54">
        <v>0</v>
      </c>
      <c r="BT392" s="54">
        <v>0</v>
      </c>
      <c r="BU392" s="54">
        <v>0</v>
      </c>
      <c r="BV392" s="54">
        <f t="shared" si="483"/>
        <v>6751.4091666666654</v>
      </c>
      <c r="BW392" s="54">
        <f t="shared" si="484"/>
        <v>31160.35</v>
      </c>
      <c r="BX392" s="54">
        <f t="shared" si="485"/>
        <v>12464.14</v>
      </c>
      <c r="BY392" s="54">
        <f t="shared" si="486"/>
        <v>5</v>
      </c>
      <c r="BZ392" s="54">
        <f t="shared" si="487"/>
        <v>2</v>
      </c>
      <c r="CA392" s="54">
        <v>16.666666666666668</v>
      </c>
      <c r="CB392" s="54">
        <f t="shared" si="488"/>
        <v>2</v>
      </c>
      <c r="CC392" s="54">
        <f t="shared" si="489"/>
        <v>1.0833333333333333</v>
      </c>
      <c r="CD392" s="54">
        <v>0</v>
      </c>
      <c r="CE392" s="54">
        <v>0</v>
      </c>
      <c r="CF392" s="54">
        <v>1</v>
      </c>
      <c r="CG392" s="54">
        <v>2</v>
      </c>
      <c r="CH392" s="54">
        <v>1</v>
      </c>
      <c r="CI392" s="54">
        <v>2</v>
      </c>
      <c r="CJ392" s="54">
        <v>2</v>
      </c>
      <c r="CK392" s="54">
        <v>1</v>
      </c>
      <c r="CL392" s="54">
        <v>2</v>
      </c>
      <c r="CM392" s="54">
        <v>1</v>
      </c>
      <c r="CN392" s="54">
        <v>0</v>
      </c>
      <c r="CO392" s="54">
        <v>1</v>
      </c>
    </row>
    <row r="393" spans="1:93">
      <c r="A393" s="3" t="str">
        <f t="shared" si="469"/>
        <v>FJSM058Phesgo 15ml</v>
      </c>
      <c r="B393" s="3" t="s">
        <v>548</v>
      </c>
      <c r="C393" s="3" t="s">
        <v>549</v>
      </c>
      <c r="D393" s="3" t="s">
        <v>7</v>
      </c>
      <c r="E393" s="3" t="s">
        <v>113</v>
      </c>
      <c r="F393" s="3" t="s">
        <v>134</v>
      </c>
      <c r="G393" s="3" t="s">
        <v>135</v>
      </c>
      <c r="H393" s="3" t="s">
        <v>134</v>
      </c>
      <c r="I393" s="3" t="s">
        <v>135</v>
      </c>
      <c r="J393" s="3" t="s">
        <v>562</v>
      </c>
      <c r="K393" s="3" t="s">
        <v>541</v>
      </c>
      <c r="L393" s="3"/>
      <c r="M393" s="3" t="s">
        <v>543</v>
      </c>
      <c r="N393" s="3" t="s">
        <v>17</v>
      </c>
      <c r="O393" s="3" t="s">
        <v>19</v>
      </c>
      <c r="P393" s="3">
        <v>8489.27</v>
      </c>
      <c r="Q393" s="54">
        <v>1.1779575864591419E-6</v>
      </c>
      <c r="R393" s="54">
        <v>1.1779575864591419E-6</v>
      </c>
      <c r="S393" s="54">
        <v>1.1779575864591419E-6</v>
      </c>
      <c r="T393" s="54">
        <v>1.1779575864591419E-6</v>
      </c>
      <c r="U393" s="54">
        <v>1.1779575864591419E-6</v>
      </c>
      <c r="V393" s="54">
        <v>1.1779575864591419E-6</v>
      </c>
      <c r="W393" s="54">
        <v>3.5338727593774257E-6</v>
      </c>
      <c r="X393" s="54">
        <v>3.5338727593774257E-6</v>
      </c>
      <c r="Y393" s="54">
        <v>7.0677455187548515E-6</v>
      </c>
      <c r="Z393" s="54">
        <v>0</v>
      </c>
      <c r="AA393" s="54">
        <v>0</v>
      </c>
      <c r="AB393" s="54">
        <v>0</v>
      </c>
      <c r="AC393" s="54">
        <v>0</v>
      </c>
      <c r="AD393" s="54">
        <v>0</v>
      </c>
      <c r="AE393" s="54">
        <v>0</v>
      </c>
      <c r="AF393" s="54">
        <f t="shared" si="470"/>
        <v>0</v>
      </c>
      <c r="AG393" s="54">
        <f t="shared" si="471"/>
        <v>0</v>
      </c>
      <c r="AH393" s="54">
        <f t="shared" si="472"/>
        <v>0</v>
      </c>
      <c r="AI393" s="54">
        <v>0.01</v>
      </c>
      <c r="AJ393" s="54">
        <v>0.01</v>
      </c>
      <c r="AK393" s="54">
        <v>0.01</v>
      </c>
      <c r="AL393" s="54">
        <v>0.01</v>
      </c>
      <c r="AM393" s="54">
        <v>0.01</v>
      </c>
      <c r="AN393" s="54">
        <v>0.01</v>
      </c>
      <c r="AO393" s="54">
        <v>0.03</v>
      </c>
      <c r="AP393" s="54">
        <v>0.03</v>
      </c>
      <c r="AQ393" s="54">
        <v>0.06</v>
      </c>
      <c r="AR393" s="54">
        <f t="shared" si="473"/>
        <v>0</v>
      </c>
      <c r="AS393" s="54">
        <f t="shared" si="474"/>
        <v>0</v>
      </c>
      <c r="AT393" s="54">
        <f t="shared" si="475"/>
        <v>0</v>
      </c>
      <c r="AU393" s="54">
        <f t="shared" si="476"/>
        <v>0</v>
      </c>
      <c r="AV393" s="54">
        <f t="shared" si="477"/>
        <v>0</v>
      </c>
      <c r="AW393" s="54">
        <f t="shared" si="478"/>
        <v>0</v>
      </c>
      <c r="AX393" s="54">
        <f t="shared" si="479"/>
        <v>0</v>
      </c>
      <c r="AY393" s="54">
        <f t="shared" si="480"/>
        <v>0</v>
      </c>
      <c r="AZ393" s="54">
        <f t="shared" si="481"/>
        <v>0</v>
      </c>
      <c r="BA393" s="54">
        <f t="shared" si="466"/>
        <v>1.1779575864591419E-6</v>
      </c>
      <c r="BB393" s="54">
        <f t="shared" si="467"/>
        <v>0</v>
      </c>
      <c r="BC393" s="54">
        <f>SUM(CJ393:CL393)*2</f>
        <v>0</v>
      </c>
      <c r="BD393" s="54">
        <f>SUM(CM393:CO393)*2</f>
        <v>0</v>
      </c>
      <c r="BE393" s="54">
        <f t="shared" si="482"/>
        <v>0</v>
      </c>
      <c r="BF393" s="54">
        <f t="shared" ref="BF393:BK393" si="495">Z393*2</f>
        <v>0</v>
      </c>
      <c r="BG393" s="54">
        <f t="shared" si="495"/>
        <v>0</v>
      </c>
      <c r="BH393" s="54">
        <f t="shared" si="495"/>
        <v>0</v>
      </c>
      <c r="BI393" s="54">
        <f t="shared" si="495"/>
        <v>0</v>
      </c>
      <c r="BJ393" s="54">
        <f t="shared" si="495"/>
        <v>0</v>
      </c>
      <c r="BK393" s="54">
        <f t="shared" si="495"/>
        <v>0</v>
      </c>
      <c r="BL393" s="54">
        <v>0</v>
      </c>
      <c r="BM393" s="54">
        <v>0</v>
      </c>
      <c r="BN393" s="54">
        <f t="shared" si="493"/>
        <v>0</v>
      </c>
      <c r="BO393" s="54">
        <f t="shared" si="494"/>
        <v>0</v>
      </c>
      <c r="BP393" s="54">
        <v>0</v>
      </c>
      <c r="BQ393" s="54">
        <v>0</v>
      </c>
      <c r="BR393" s="54">
        <v>0</v>
      </c>
      <c r="BS393" s="54">
        <v>0</v>
      </c>
      <c r="BT393" s="54">
        <v>0</v>
      </c>
      <c r="BU393" s="54">
        <v>0</v>
      </c>
      <c r="BV393" s="54">
        <f t="shared" si="483"/>
        <v>0</v>
      </c>
      <c r="BW393" s="54">
        <f t="shared" si="484"/>
        <v>0</v>
      </c>
      <c r="BX393" s="54">
        <f t="shared" si="485"/>
        <v>0</v>
      </c>
      <c r="BY393" s="54">
        <f t="shared" si="486"/>
        <v>0</v>
      </c>
      <c r="BZ393" s="54">
        <f t="shared" si="487"/>
        <v>0</v>
      </c>
      <c r="CA393" s="54">
        <v>0</v>
      </c>
      <c r="CB393" s="54">
        <f t="shared" si="488"/>
        <v>0</v>
      </c>
      <c r="CC393" s="54">
        <f t="shared" si="489"/>
        <v>0</v>
      </c>
      <c r="CD393" s="54">
        <v>0</v>
      </c>
      <c r="CE393" s="54">
        <v>0</v>
      </c>
      <c r="CF393" s="54">
        <v>0</v>
      </c>
      <c r="CG393" s="54">
        <v>0</v>
      </c>
      <c r="CH393" s="54">
        <v>0</v>
      </c>
      <c r="CI393" s="54">
        <v>0</v>
      </c>
      <c r="CJ393" s="54">
        <v>0</v>
      </c>
      <c r="CK393" s="54">
        <v>0</v>
      </c>
      <c r="CL393" s="54">
        <v>0</v>
      </c>
      <c r="CM393" s="54">
        <v>0</v>
      </c>
      <c r="CN393" s="54">
        <v>0</v>
      </c>
      <c r="CO393" s="54">
        <v>0</v>
      </c>
    </row>
    <row r="394" spans="1:93">
      <c r="A394" s="3" t="str">
        <f t="shared" si="469"/>
        <v>01sPl9CHerceptin IV</v>
      </c>
      <c r="B394" s="3" t="s">
        <v>550</v>
      </c>
      <c r="C394" s="3" t="s">
        <v>551</v>
      </c>
      <c r="D394" s="3" t="s">
        <v>7</v>
      </c>
      <c r="E394" s="3" t="s">
        <v>136</v>
      </c>
      <c r="F394" s="3" t="s">
        <v>137</v>
      </c>
      <c r="G394" s="3" t="s">
        <v>138</v>
      </c>
      <c r="H394" s="3" t="s">
        <v>546</v>
      </c>
      <c r="I394" s="3" t="s">
        <v>138</v>
      </c>
      <c r="J394" s="3" t="s">
        <v>561</v>
      </c>
      <c r="K394" s="3" t="s">
        <v>541</v>
      </c>
      <c r="L394" s="3"/>
      <c r="M394" s="3" t="s">
        <v>543</v>
      </c>
      <c r="N394" s="3" t="s">
        <v>11</v>
      </c>
      <c r="O394" s="3" t="s">
        <v>11</v>
      </c>
      <c r="P394" s="3">
        <v>4535.5</v>
      </c>
      <c r="Q394" s="54">
        <v>5.2377748799847579</v>
      </c>
      <c r="R394" s="54">
        <v>3.7523689189816749</v>
      </c>
      <c r="S394" s="54">
        <v>3.4905550520053872</v>
      </c>
      <c r="T394" s="54">
        <v>2.4648236735673676</v>
      </c>
      <c r="U394" s="54">
        <v>2.2457957126923214</v>
      </c>
      <c r="V394" s="54">
        <v>3.9097031125728767</v>
      </c>
      <c r="W394" s="54">
        <v>12.48069885097182</v>
      </c>
      <c r="X394" s="54">
        <v>8.6203224988325644</v>
      </c>
      <c r="Y394" s="54">
        <v>21.101021349804384</v>
      </c>
      <c r="Z394" s="54">
        <v>1</v>
      </c>
      <c r="AA394" s="54">
        <v>1</v>
      </c>
      <c r="AB394" s="54">
        <v>1</v>
      </c>
      <c r="AC394" s="54">
        <v>1</v>
      </c>
      <c r="AD394" s="54">
        <v>0</v>
      </c>
      <c r="AE394" s="54">
        <v>0</v>
      </c>
      <c r="AF394" s="54">
        <f t="shared" si="470"/>
        <v>3</v>
      </c>
      <c r="AG394" s="54">
        <f t="shared" si="471"/>
        <v>1</v>
      </c>
      <c r="AH394" s="54">
        <f t="shared" si="472"/>
        <v>4</v>
      </c>
      <c r="AI394" s="54">
        <v>23755.927968170869</v>
      </c>
      <c r="AJ394" s="54">
        <v>17018.869232041387</v>
      </c>
      <c r="AK394" s="54">
        <v>15831.412438370435</v>
      </c>
      <c r="AL394" s="54">
        <v>11179.207771464797</v>
      </c>
      <c r="AM394" s="54">
        <v>10185.806454916024</v>
      </c>
      <c r="AN394" s="54">
        <v>17732.458467074284</v>
      </c>
      <c r="AO394" s="54">
        <v>56606.209638582688</v>
      </c>
      <c r="AP394" s="54">
        <v>39097.472693455107</v>
      </c>
      <c r="AQ394" s="54">
        <v>95703.682332037803</v>
      </c>
      <c r="AR394" s="54">
        <f t="shared" si="473"/>
        <v>4535.5</v>
      </c>
      <c r="AS394" s="54">
        <f t="shared" si="474"/>
        <v>4535.5</v>
      </c>
      <c r="AT394" s="54">
        <f t="shared" si="475"/>
        <v>4535.5</v>
      </c>
      <c r="AU394" s="54">
        <f t="shared" si="476"/>
        <v>4535.5</v>
      </c>
      <c r="AV394" s="54">
        <f t="shared" si="477"/>
        <v>0</v>
      </c>
      <c r="AW394" s="54">
        <f t="shared" si="478"/>
        <v>0</v>
      </c>
      <c r="AX394" s="54">
        <f t="shared" si="479"/>
        <v>13606.5</v>
      </c>
      <c r="AY394" s="54">
        <f t="shared" si="480"/>
        <v>4535.5</v>
      </c>
      <c r="AZ394" s="54">
        <f t="shared" si="481"/>
        <v>18142</v>
      </c>
      <c r="BA394" s="54">
        <f t="shared" si="466"/>
        <v>2.4648236735673676</v>
      </c>
      <c r="BB394" s="54">
        <f t="shared" si="467"/>
        <v>1</v>
      </c>
      <c r="BC394" s="54"/>
      <c r="BD394" s="54"/>
      <c r="BE394" s="54">
        <f t="shared" si="482"/>
        <v>0</v>
      </c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>
        <f t="shared" si="483"/>
        <v>3401.625</v>
      </c>
      <c r="BW394" s="54">
        <f t="shared" si="484"/>
        <v>13606.5</v>
      </c>
      <c r="BX394" s="54">
        <f t="shared" si="485"/>
        <v>27213</v>
      </c>
      <c r="BY394" s="54">
        <f t="shared" si="486"/>
        <v>3</v>
      </c>
      <c r="BZ394" s="54">
        <f t="shared" si="487"/>
        <v>6</v>
      </c>
      <c r="CA394" s="54">
        <v>0</v>
      </c>
      <c r="CB394" s="54">
        <f t="shared" si="488"/>
        <v>2</v>
      </c>
      <c r="CC394" s="54">
        <f t="shared" si="489"/>
        <v>0.75</v>
      </c>
      <c r="CD394" s="54">
        <v>0</v>
      </c>
      <c r="CE394" s="54">
        <v>0</v>
      </c>
      <c r="CF394" s="54">
        <v>0</v>
      </c>
      <c r="CG394" s="54">
        <v>0</v>
      </c>
      <c r="CH394" s="54">
        <v>0</v>
      </c>
      <c r="CI394" s="54">
        <v>0</v>
      </c>
      <c r="CJ394" s="54">
        <v>0</v>
      </c>
      <c r="CK394" s="54">
        <v>2</v>
      </c>
      <c r="CL394" s="54">
        <v>1</v>
      </c>
      <c r="CM394" s="54">
        <v>2</v>
      </c>
      <c r="CN394" s="54">
        <v>2</v>
      </c>
      <c r="CO394" s="54">
        <v>2</v>
      </c>
    </row>
    <row r="395" spans="1:93">
      <c r="A395" s="3" t="str">
        <f t="shared" si="469"/>
        <v>01sPl9CHerceptin SC</v>
      </c>
      <c r="B395" s="3" t="s">
        <v>550</v>
      </c>
      <c r="C395" s="3" t="s">
        <v>551</v>
      </c>
      <c r="D395" s="3" t="s">
        <v>7</v>
      </c>
      <c r="E395" s="3" t="s">
        <v>136</v>
      </c>
      <c r="F395" s="3" t="s">
        <v>137</v>
      </c>
      <c r="G395" s="3" t="s">
        <v>138</v>
      </c>
      <c r="H395" s="3" t="s">
        <v>546</v>
      </c>
      <c r="I395" s="3" t="s">
        <v>138</v>
      </c>
      <c r="J395" s="3" t="s">
        <v>561</v>
      </c>
      <c r="K395" s="3" t="s">
        <v>541</v>
      </c>
      <c r="L395" s="3"/>
      <c r="M395" s="3" t="s">
        <v>543</v>
      </c>
      <c r="N395" s="3" t="s">
        <v>12</v>
      </c>
      <c r="O395" s="3" t="s">
        <v>12</v>
      </c>
      <c r="P395" s="3">
        <v>3444.49</v>
      </c>
      <c r="Q395" s="54">
        <v>12.395443224239582</v>
      </c>
      <c r="R395" s="54">
        <v>11.484660154733533</v>
      </c>
      <c r="S395" s="54">
        <v>17.420290019356131</v>
      </c>
      <c r="T395" s="54">
        <v>17.830776316717714</v>
      </c>
      <c r="U395" s="54">
        <v>16.054508739637185</v>
      </c>
      <c r="V395" s="54">
        <v>21.131160521855925</v>
      </c>
      <c r="W395" s="54">
        <v>41.300393398329248</v>
      </c>
      <c r="X395" s="54">
        <v>55.016445578210828</v>
      </c>
      <c r="Y395" s="54">
        <v>96.316838976540083</v>
      </c>
      <c r="Z395" s="54">
        <v>8</v>
      </c>
      <c r="AA395" s="54">
        <v>8</v>
      </c>
      <c r="AB395" s="54">
        <v>8</v>
      </c>
      <c r="AC395" s="54">
        <v>5</v>
      </c>
      <c r="AD395" s="54">
        <v>0</v>
      </c>
      <c r="AE395" s="54">
        <v>0</v>
      </c>
      <c r="AF395" s="54">
        <f t="shared" si="470"/>
        <v>24</v>
      </c>
      <c r="AG395" s="54">
        <f t="shared" si="471"/>
        <v>5</v>
      </c>
      <c r="AH395" s="54">
        <f t="shared" si="472"/>
        <v>29</v>
      </c>
      <c r="AI395" s="54">
        <v>42695.980231460991</v>
      </c>
      <c r="AJ395" s="54">
        <v>39558.797056378105</v>
      </c>
      <c r="AK395" s="54">
        <v>60004.014768771995</v>
      </c>
      <c r="AL395" s="54">
        <v>61417.930715170987</v>
      </c>
      <c r="AM395" s="54">
        <v>55299.594808592876</v>
      </c>
      <c r="AN395" s="54">
        <v>72786.071105927505</v>
      </c>
      <c r="AO395" s="54">
        <v>142258.7920566111</v>
      </c>
      <c r="AP395" s="54">
        <v>189503.59662969137</v>
      </c>
      <c r="AQ395" s="54">
        <v>331762.38868630247</v>
      </c>
      <c r="AR395" s="54">
        <f t="shared" si="473"/>
        <v>27555.919999999998</v>
      </c>
      <c r="AS395" s="54">
        <f t="shared" si="474"/>
        <v>27555.919999999998</v>
      </c>
      <c r="AT395" s="54">
        <f t="shared" si="475"/>
        <v>27555.919999999998</v>
      </c>
      <c r="AU395" s="54">
        <f t="shared" si="476"/>
        <v>17222.449999999997</v>
      </c>
      <c r="AV395" s="54">
        <f t="shared" si="477"/>
        <v>0</v>
      </c>
      <c r="AW395" s="54">
        <f t="shared" si="478"/>
        <v>0</v>
      </c>
      <c r="AX395" s="54">
        <f t="shared" si="479"/>
        <v>82667.759999999995</v>
      </c>
      <c r="AY395" s="54">
        <f t="shared" si="480"/>
        <v>17222.449999999997</v>
      </c>
      <c r="AZ395" s="54">
        <f t="shared" si="481"/>
        <v>99890.209999999992</v>
      </c>
      <c r="BA395" s="54">
        <f t="shared" si="466"/>
        <v>17.830776316717714</v>
      </c>
      <c r="BB395" s="54">
        <f t="shared" si="467"/>
        <v>5</v>
      </c>
      <c r="BC395" s="54"/>
      <c r="BD395" s="54"/>
      <c r="BE395" s="54">
        <f t="shared" si="482"/>
        <v>0</v>
      </c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>
        <f t="shared" si="483"/>
        <v>55398.880833333329</v>
      </c>
      <c r="BW395" s="54">
        <f t="shared" si="484"/>
        <v>217002.87</v>
      </c>
      <c r="BX395" s="54">
        <f t="shared" si="485"/>
        <v>99890.209999999992</v>
      </c>
      <c r="BY395" s="54">
        <f t="shared" si="486"/>
        <v>63</v>
      </c>
      <c r="BZ395" s="54">
        <f t="shared" si="487"/>
        <v>29</v>
      </c>
      <c r="CA395" s="54">
        <v>0</v>
      </c>
      <c r="CB395" s="54">
        <f t="shared" si="488"/>
        <v>30</v>
      </c>
      <c r="CC395" s="54">
        <f t="shared" si="489"/>
        <v>16.083333333333332</v>
      </c>
      <c r="CD395" s="54">
        <v>30</v>
      </c>
      <c r="CE395" s="54">
        <v>7</v>
      </c>
      <c r="CF395" s="54">
        <v>19</v>
      </c>
      <c r="CG395" s="54">
        <v>21</v>
      </c>
      <c r="CH395" s="54">
        <v>14</v>
      </c>
      <c r="CI395" s="54">
        <v>10</v>
      </c>
      <c r="CJ395" s="54">
        <v>18</v>
      </c>
      <c r="CK395" s="54">
        <v>15</v>
      </c>
      <c r="CL395" s="54">
        <v>30</v>
      </c>
      <c r="CM395" s="54">
        <v>16</v>
      </c>
      <c r="CN395" s="54">
        <v>3</v>
      </c>
      <c r="CO395" s="54">
        <v>10</v>
      </c>
    </row>
    <row r="396" spans="1:93">
      <c r="A396" s="3" t="str">
        <f t="shared" si="469"/>
        <v>01sPl9CItovebi 3mg</v>
      </c>
      <c r="B396" s="3" t="s">
        <v>550</v>
      </c>
      <c r="C396" s="3" t="s">
        <v>551</v>
      </c>
      <c r="D396" s="3" t="s">
        <v>7</v>
      </c>
      <c r="E396" s="3" t="s">
        <v>136</v>
      </c>
      <c r="F396" s="3" t="s">
        <v>137</v>
      </c>
      <c r="G396" s="3" t="s">
        <v>138</v>
      </c>
      <c r="H396" s="3" t="s">
        <v>546</v>
      </c>
      <c r="I396" s="3" t="s">
        <v>138</v>
      </c>
      <c r="J396" s="3" t="s">
        <v>561</v>
      </c>
      <c r="K396" s="3" t="s">
        <v>541</v>
      </c>
      <c r="L396" s="3"/>
      <c r="M396" s="3" t="s">
        <v>543</v>
      </c>
      <c r="N396" s="3" t="s">
        <v>13</v>
      </c>
      <c r="O396" s="3" t="s">
        <v>14</v>
      </c>
      <c r="P396" s="3">
        <v>3566.02</v>
      </c>
      <c r="Q396" s="54">
        <v>1.7838361941509631E-2</v>
      </c>
      <c r="R396" s="54">
        <v>2.0367720860455778E-2</v>
      </c>
      <c r="S396" s="54">
        <v>4.122490105886676E-2</v>
      </c>
      <c r="T396" s="54">
        <v>4.1731815420408679E-2</v>
      </c>
      <c r="U396" s="54">
        <v>5.0734694226049155E-2</v>
      </c>
      <c r="V396" s="54">
        <v>6.4610955584977953E-2</v>
      </c>
      <c r="W396" s="54">
        <v>7.9430983860832166E-2</v>
      </c>
      <c r="X396" s="54">
        <v>0.15707746523143579</v>
      </c>
      <c r="Y396" s="54">
        <v>0.23650844909226795</v>
      </c>
      <c r="Z396" s="54">
        <v>2</v>
      </c>
      <c r="AA396" s="54">
        <v>0</v>
      </c>
      <c r="AB396" s="54">
        <v>0</v>
      </c>
      <c r="AC396" s="54">
        <v>0</v>
      </c>
      <c r="AD396" s="54">
        <v>0</v>
      </c>
      <c r="AE396" s="54">
        <v>0</v>
      </c>
      <c r="AF396" s="54">
        <f t="shared" si="470"/>
        <v>2</v>
      </c>
      <c r="AG396" s="54">
        <f t="shared" si="471"/>
        <v>0</v>
      </c>
      <c r="AH396" s="54">
        <f t="shared" si="472"/>
        <v>2</v>
      </c>
      <c r="AI396" s="54">
        <v>63.61195545066218</v>
      </c>
      <c r="AJ396" s="54">
        <v>72.631699942802513</v>
      </c>
      <c r="AK396" s="54">
        <v>147.00882167394005</v>
      </c>
      <c r="AL396" s="54">
        <v>148.81648842548574</v>
      </c>
      <c r="AM396" s="54">
        <v>180.92093430397583</v>
      </c>
      <c r="AN396" s="54">
        <v>230.40395983514307</v>
      </c>
      <c r="AO396" s="54">
        <v>283.2524770674047</v>
      </c>
      <c r="AP396" s="54">
        <v>560.14138256460467</v>
      </c>
      <c r="AQ396" s="54">
        <v>843.39385963200937</v>
      </c>
      <c r="AR396" s="54">
        <f t="shared" si="473"/>
        <v>7132.04</v>
      </c>
      <c r="AS396" s="54">
        <f t="shared" si="474"/>
        <v>0</v>
      </c>
      <c r="AT396" s="54">
        <f t="shared" si="475"/>
        <v>0</v>
      </c>
      <c r="AU396" s="54">
        <f t="shared" si="476"/>
        <v>0</v>
      </c>
      <c r="AV396" s="54">
        <f t="shared" si="477"/>
        <v>0</v>
      </c>
      <c r="AW396" s="54">
        <f t="shared" si="478"/>
        <v>0</v>
      </c>
      <c r="AX396" s="54">
        <f t="shared" si="479"/>
        <v>7132.04</v>
      </c>
      <c r="AY396" s="54">
        <f t="shared" si="480"/>
        <v>0</v>
      </c>
      <c r="AZ396" s="54">
        <f t="shared" si="481"/>
        <v>7132.04</v>
      </c>
      <c r="BA396" s="54">
        <f t="shared" si="466"/>
        <v>4.1731815420408679E-2</v>
      </c>
      <c r="BB396" s="54">
        <f t="shared" si="467"/>
        <v>0</v>
      </c>
      <c r="BC396" s="54"/>
      <c r="BD396" s="54"/>
      <c r="BE396" s="54">
        <f t="shared" si="482"/>
        <v>0</v>
      </c>
      <c r="BF396" s="54"/>
      <c r="BG396" s="54"/>
      <c r="BH396" s="54"/>
      <c r="BI396" s="54"/>
      <c r="BJ396" s="54"/>
      <c r="BK396" s="54"/>
      <c r="BL396" s="54">
        <v>0</v>
      </c>
      <c r="BM396" s="54">
        <v>0</v>
      </c>
      <c r="BN396" s="54">
        <f t="shared" ref="BN396:BN397" si="496">AVERAGE(BP396:BR396)</f>
        <v>0.33333333333333331</v>
      </c>
      <c r="BO396" s="54">
        <f t="shared" ref="BO396:BO397" si="497">SUM(BS396:BU396)/1</f>
        <v>0</v>
      </c>
      <c r="BP396" s="54">
        <v>0</v>
      </c>
      <c r="BQ396" s="54">
        <v>0</v>
      </c>
      <c r="BR396" s="54">
        <v>1</v>
      </c>
      <c r="BS396" s="54">
        <v>0</v>
      </c>
      <c r="BT396" s="54">
        <v>0</v>
      </c>
      <c r="BU396" s="54">
        <v>0</v>
      </c>
      <c r="BV396" s="54">
        <f t="shared" si="483"/>
        <v>0</v>
      </c>
      <c r="BW396" s="54">
        <f t="shared" si="484"/>
        <v>0</v>
      </c>
      <c r="BX396" s="54">
        <f t="shared" si="485"/>
        <v>0</v>
      </c>
      <c r="BY396" s="54">
        <f t="shared" si="486"/>
        <v>0</v>
      </c>
      <c r="BZ396" s="54">
        <f t="shared" si="487"/>
        <v>0</v>
      </c>
      <c r="CA396" s="54">
        <v>0</v>
      </c>
      <c r="CB396" s="54">
        <f t="shared" si="488"/>
        <v>0</v>
      </c>
      <c r="CC396" s="54">
        <f t="shared" si="489"/>
        <v>0</v>
      </c>
      <c r="CD396" s="54">
        <v>0</v>
      </c>
      <c r="CE396" s="54">
        <v>0</v>
      </c>
      <c r="CF396" s="54">
        <v>0</v>
      </c>
      <c r="CG396" s="54">
        <v>0</v>
      </c>
      <c r="CH396" s="54">
        <v>0</v>
      </c>
      <c r="CI396" s="54">
        <v>0</v>
      </c>
      <c r="CJ396" s="54">
        <v>0</v>
      </c>
      <c r="CK396" s="54">
        <v>0</v>
      </c>
      <c r="CL396" s="54">
        <v>0</v>
      </c>
      <c r="CM396" s="54">
        <v>0</v>
      </c>
      <c r="CN396" s="54">
        <v>0</v>
      </c>
      <c r="CO396" s="54">
        <v>0</v>
      </c>
    </row>
    <row r="397" spans="1:93">
      <c r="A397" s="3" t="str">
        <f t="shared" si="469"/>
        <v>01sPl9CItovebi 9mg</v>
      </c>
      <c r="B397" s="3" t="s">
        <v>550</v>
      </c>
      <c r="C397" s="3" t="s">
        <v>551</v>
      </c>
      <c r="D397" s="3" t="s">
        <v>7</v>
      </c>
      <c r="E397" s="3" t="s">
        <v>136</v>
      </c>
      <c r="F397" s="3" t="s">
        <v>137</v>
      </c>
      <c r="G397" s="3" t="s">
        <v>138</v>
      </c>
      <c r="H397" s="3" t="s">
        <v>546</v>
      </c>
      <c r="I397" s="3" t="s">
        <v>138</v>
      </c>
      <c r="J397" s="3" t="s">
        <v>561</v>
      </c>
      <c r="K397" s="3" t="s">
        <v>541</v>
      </c>
      <c r="L397" s="3"/>
      <c r="M397" s="3" t="s">
        <v>543</v>
      </c>
      <c r="N397" s="3" t="s">
        <v>13</v>
      </c>
      <c r="O397" s="3" t="s">
        <v>15</v>
      </c>
      <c r="P397" s="3">
        <v>10698.05</v>
      </c>
      <c r="Q397" s="54"/>
      <c r="R397" s="54"/>
      <c r="S397" s="54"/>
      <c r="T397" s="54"/>
      <c r="U397" s="54"/>
      <c r="V397" s="54"/>
      <c r="W397" s="54">
        <v>0</v>
      </c>
      <c r="X397" s="54">
        <v>0</v>
      </c>
      <c r="Y397" s="54">
        <v>0</v>
      </c>
      <c r="Z397" s="54">
        <v>2</v>
      </c>
      <c r="AA397" s="54">
        <v>2</v>
      </c>
      <c r="AB397" s="54">
        <v>4</v>
      </c>
      <c r="AC397" s="54">
        <v>0</v>
      </c>
      <c r="AD397" s="54">
        <v>0</v>
      </c>
      <c r="AE397" s="54">
        <v>0</v>
      </c>
      <c r="AF397" s="54">
        <f t="shared" si="470"/>
        <v>8</v>
      </c>
      <c r="AG397" s="54">
        <f t="shared" si="471"/>
        <v>0</v>
      </c>
      <c r="AH397" s="54">
        <f t="shared" si="472"/>
        <v>8</v>
      </c>
      <c r="AI397" s="54"/>
      <c r="AJ397" s="54"/>
      <c r="AK397" s="54"/>
      <c r="AL397" s="54"/>
      <c r="AM397" s="54"/>
      <c r="AN397" s="54"/>
      <c r="AO397" s="54">
        <v>0</v>
      </c>
      <c r="AP397" s="54">
        <v>0</v>
      </c>
      <c r="AQ397" s="54">
        <v>0</v>
      </c>
      <c r="AR397" s="54">
        <f t="shared" si="473"/>
        <v>21396.1</v>
      </c>
      <c r="AS397" s="54">
        <f t="shared" si="474"/>
        <v>21396.1</v>
      </c>
      <c r="AT397" s="54">
        <f t="shared" si="475"/>
        <v>42792.2</v>
      </c>
      <c r="AU397" s="54">
        <f t="shared" si="476"/>
        <v>0</v>
      </c>
      <c r="AV397" s="54">
        <f t="shared" si="477"/>
        <v>0</v>
      </c>
      <c r="AW397" s="54">
        <f t="shared" si="478"/>
        <v>0</v>
      </c>
      <c r="AX397" s="54">
        <f t="shared" si="479"/>
        <v>85584.4</v>
      </c>
      <c r="AY397" s="54">
        <f t="shared" si="480"/>
        <v>0</v>
      </c>
      <c r="AZ397" s="54">
        <f t="shared" si="481"/>
        <v>85584.4</v>
      </c>
      <c r="BA397" s="54">
        <f t="shared" si="466"/>
        <v>0</v>
      </c>
      <c r="BB397" s="54">
        <f t="shared" si="467"/>
        <v>0</v>
      </c>
      <c r="BC397" s="54"/>
      <c r="BD397" s="54"/>
      <c r="BE397" s="54">
        <f t="shared" si="482"/>
        <v>0</v>
      </c>
      <c r="BF397" s="54"/>
      <c r="BG397" s="54"/>
      <c r="BH397" s="54"/>
      <c r="BI397" s="54"/>
      <c r="BJ397" s="54"/>
      <c r="BK397" s="54"/>
      <c r="BL397" s="54">
        <v>0</v>
      </c>
      <c r="BM397" s="54">
        <v>0</v>
      </c>
      <c r="BN397" s="54">
        <f t="shared" si="496"/>
        <v>0.66666666666666663</v>
      </c>
      <c r="BO397" s="54">
        <f t="shared" si="497"/>
        <v>0</v>
      </c>
      <c r="BP397" s="54">
        <v>1</v>
      </c>
      <c r="BQ397" s="54">
        <v>1</v>
      </c>
      <c r="BR397" s="54">
        <v>0</v>
      </c>
      <c r="BS397" s="54">
        <v>0</v>
      </c>
      <c r="BT397" s="54">
        <v>0</v>
      </c>
      <c r="BU397" s="54">
        <v>0</v>
      </c>
      <c r="BV397" s="54">
        <f t="shared" si="483"/>
        <v>0</v>
      </c>
      <c r="BW397" s="54">
        <f t="shared" si="484"/>
        <v>0</v>
      </c>
      <c r="BX397" s="54">
        <f t="shared" si="485"/>
        <v>0</v>
      </c>
      <c r="BY397" s="54">
        <f t="shared" si="486"/>
        <v>0</v>
      </c>
      <c r="BZ397" s="54">
        <f t="shared" si="487"/>
        <v>0</v>
      </c>
      <c r="CA397" s="54">
        <v>0</v>
      </c>
      <c r="CB397" s="54">
        <f t="shared" si="488"/>
        <v>0</v>
      </c>
      <c r="CC397" s="54">
        <f t="shared" si="489"/>
        <v>0</v>
      </c>
      <c r="CD397" s="54">
        <v>0</v>
      </c>
      <c r="CE397" s="54">
        <v>0</v>
      </c>
      <c r="CF397" s="54">
        <v>0</v>
      </c>
      <c r="CG397" s="54">
        <v>0</v>
      </c>
      <c r="CH397" s="54">
        <v>0</v>
      </c>
      <c r="CI397" s="54">
        <v>0</v>
      </c>
      <c r="CJ397" s="54">
        <v>0</v>
      </c>
      <c r="CK397" s="54">
        <v>0</v>
      </c>
      <c r="CL397" s="54">
        <v>0</v>
      </c>
      <c r="CM397" s="54">
        <v>0</v>
      </c>
      <c r="CN397" s="54">
        <v>0</v>
      </c>
      <c r="CO397" s="54">
        <v>0</v>
      </c>
    </row>
    <row r="398" spans="1:93">
      <c r="A398" s="3" t="str">
        <f t="shared" si="469"/>
        <v>01sPl9CPerjeta</v>
      </c>
      <c r="B398" s="3" t="s">
        <v>550</v>
      </c>
      <c r="C398" s="3" t="s">
        <v>551</v>
      </c>
      <c r="D398" s="3" t="s">
        <v>7</v>
      </c>
      <c r="E398" s="3" t="s">
        <v>136</v>
      </c>
      <c r="F398" s="3" t="s">
        <v>137</v>
      </c>
      <c r="G398" s="3" t="s">
        <v>138</v>
      </c>
      <c r="H398" s="3" t="s">
        <v>546</v>
      </c>
      <c r="I398" s="3" t="s">
        <v>138</v>
      </c>
      <c r="J398" s="3" t="s">
        <v>561</v>
      </c>
      <c r="K398" s="3" t="s">
        <v>541</v>
      </c>
      <c r="L398" s="3"/>
      <c r="M398" s="3" t="s">
        <v>543</v>
      </c>
      <c r="N398" s="3" t="s">
        <v>16</v>
      </c>
      <c r="O398" s="3" t="s">
        <v>16</v>
      </c>
      <c r="P398" s="3">
        <v>3985.87</v>
      </c>
      <c r="Q398" s="54">
        <v>9.338014884348345</v>
      </c>
      <c r="R398" s="54">
        <v>7.8879614382942123</v>
      </c>
      <c r="S398" s="54">
        <v>11.97227579011563</v>
      </c>
      <c r="T398" s="54">
        <v>7.2344977430511666</v>
      </c>
      <c r="U398" s="54">
        <v>8.7807300604566834</v>
      </c>
      <c r="V398" s="54">
        <v>10.077266359915598</v>
      </c>
      <c r="W398" s="54">
        <v>29.19825211275819</v>
      </c>
      <c r="X398" s="54">
        <v>26.092494163423446</v>
      </c>
      <c r="Y398" s="54">
        <v>55.290746276181636</v>
      </c>
      <c r="Z398" s="54">
        <v>5</v>
      </c>
      <c r="AA398" s="54">
        <v>6</v>
      </c>
      <c r="AB398" s="54">
        <v>5</v>
      </c>
      <c r="AC398" s="54">
        <v>9</v>
      </c>
      <c r="AD398" s="54">
        <v>0</v>
      </c>
      <c r="AE398" s="54">
        <v>0</v>
      </c>
      <c r="AF398" s="54">
        <f t="shared" si="470"/>
        <v>16</v>
      </c>
      <c r="AG398" s="54">
        <f t="shared" si="471"/>
        <v>9</v>
      </c>
      <c r="AH398" s="54">
        <f t="shared" si="472"/>
        <v>25</v>
      </c>
      <c r="AI398" s="54">
        <v>37220.11338707753</v>
      </c>
      <c r="AJ398" s="54">
        <v>31440.38885805375</v>
      </c>
      <c r="AK398" s="54">
        <v>47719.934903548179</v>
      </c>
      <c r="AL398" s="54">
        <v>28835.767519095349</v>
      </c>
      <c r="AM398" s="54">
        <v>34998.848526072477</v>
      </c>
      <c r="AN398" s="54">
        <v>40166.673665996779</v>
      </c>
      <c r="AO398" s="54">
        <v>116380.43714867946</v>
      </c>
      <c r="AP398" s="54">
        <v>104001.2897111646</v>
      </c>
      <c r="AQ398" s="54">
        <v>220381.72685984406</v>
      </c>
      <c r="AR398" s="54">
        <f t="shared" si="473"/>
        <v>19929.349999999999</v>
      </c>
      <c r="AS398" s="54">
        <f t="shared" si="474"/>
        <v>23915.22</v>
      </c>
      <c r="AT398" s="54">
        <f t="shared" si="475"/>
        <v>19929.349999999999</v>
      </c>
      <c r="AU398" s="54">
        <f t="shared" si="476"/>
        <v>35872.83</v>
      </c>
      <c r="AV398" s="54">
        <f t="shared" si="477"/>
        <v>0</v>
      </c>
      <c r="AW398" s="54">
        <f t="shared" si="478"/>
        <v>0</v>
      </c>
      <c r="AX398" s="54">
        <f t="shared" si="479"/>
        <v>63773.919999999998</v>
      </c>
      <c r="AY398" s="54">
        <f t="shared" si="480"/>
        <v>35872.83</v>
      </c>
      <c r="AZ398" s="54">
        <f t="shared" si="481"/>
        <v>99646.75</v>
      </c>
      <c r="BA398" s="54">
        <f t="shared" si="466"/>
        <v>7.2344977430511666</v>
      </c>
      <c r="BB398" s="54">
        <f t="shared" si="467"/>
        <v>9</v>
      </c>
      <c r="BC398" s="54"/>
      <c r="BD398" s="54"/>
      <c r="BE398" s="54">
        <f t="shared" si="482"/>
        <v>0</v>
      </c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>
        <f t="shared" si="483"/>
        <v>40190.855833333335</v>
      </c>
      <c r="BW398" s="54">
        <f t="shared" si="484"/>
        <v>199293.5</v>
      </c>
      <c r="BX398" s="54">
        <f t="shared" si="485"/>
        <v>39858.699999999997</v>
      </c>
      <c r="BY398" s="54">
        <f t="shared" si="486"/>
        <v>50</v>
      </c>
      <c r="BZ398" s="54">
        <f t="shared" si="487"/>
        <v>10</v>
      </c>
      <c r="CA398" s="54">
        <v>0</v>
      </c>
      <c r="CB398" s="54">
        <f t="shared" si="488"/>
        <v>30</v>
      </c>
      <c r="CC398" s="54">
        <f t="shared" si="489"/>
        <v>10.083333333333334</v>
      </c>
      <c r="CD398" s="54">
        <v>20</v>
      </c>
      <c r="CE398" s="54">
        <v>0</v>
      </c>
      <c r="CF398" s="54">
        <v>15</v>
      </c>
      <c r="CG398" s="54">
        <v>10</v>
      </c>
      <c r="CH398" s="54">
        <v>0</v>
      </c>
      <c r="CI398" s="54">
        <v>16</v>
      </c>
      <c r="CJ398" s="54">
        <v>10</v>
      </c>
      <c r="CK398" s="54">
        <v>30</v>
      </c>
      <c r="CL398" s="54">
        <v>10</v>
      </c>
      <c r="CM398" s="54">
        <v>0</v>
      </c>
      <c r="CN398" s="54">
        <v>10</v>
      </c>
      <c r="CO398" s="54">
        <v>0</v>
      </c>
    </row>
    <row r="399" spans="1:93">
      <c r="A399" s="3" t="str">
        <f t="shared" si="469"/>
        <v>01sPl9CPhesgo 10ml</v>
      </c>
      <c r="B399" s="3" t="s">
        <v>550</v>
      </c>
      <c r="C399" s="3" t="s">
        <v>551</v>
      </c>
      <c r="D399" s="3" t="s">
        <v>7</v>
      </c>
      <c r="E399" s="3" t="s">
        <v>136</v>
      </c>
      <c r="F399" s="3" t="s">
        <v>137</v>
      </c>
      <c r="G399" s="3" t="s">
        <v>138</v>
      </c>
      <c r="H399" s="3" t="s">
        <v>546</v>
      </c>
      <c r="I399" s="3" t="s">
        <v>138</v>
      </c>
      <c r="J399" s="3" t="s">
        <v>561</v>
      </c>
      <c r="K399" s="3" t="s">
        <v>541</v>
      </c>
      <c r="L399" s="3"/>
      <c r="M399" s="3" t="s">
        <v>543</v>
      </c>
      <c r="N399" s="3" t="s">
        <v>17</v>
      </c>
      <c r="O399" s="3" t="s">
        <v>18</v>
      </c>
      <c r="P399" s="3">
        <v>6232.07</v>
      </c>
      <c r="Q399" s="54">
        <v>11.716178102328762</v>
      </c>
      <c r="R399" s="54">
        <v>10.728228340228847</v>
      </c>
      <c r="S399" s="54">
        <v>16.561376459628985</v>
      </c>
      <c r="T399" s="54">
        <v>14.343522210228706</v>
      </c>
      <c r="U399" s="54">
        <v>13.048257074928555</v>
      </c>
      <c r="V399" s="54">
        <v>17.411180915129325</v>
      </c>
      <c r="W399" s="54">
        <v>39.005782902186596</v>
      </c>
      <c r="X399" s="54">
        <v>44.802960200286591</v>
      </c>
      <c r="Y399" s="54">
        <v>83.808743102473187</v>
      </c>
      <c r="Z399" s="54">
        <v>10</v>
      </c>
      <c r="AA399" s="54">
        <v>25</v>
      </c>
      <c r="AB399" s="54">
        <v>10</v>
      </c>
      <c r="AC399" s="54">
        <v>5</v>
      </c>
      <c r="AD399" s="54">
        <v>0</v>
      </c>
      <c r="AE399" s="54">
        <v>0</v>
      </c>
      <c r="AF399" s="54">
        <f t="shared" si="470"/>
        <v>45</v>
      </c>
      <c r="AG399" s="54">
        <f t="shared" si="471"/>
        <v>5</v>
      </c>
      <c r="AH399" s="54">
        <f t="shared" si="472"/>
        <v>50</v>
      </c>
      <c r="AI399" s="54">
        <v>73016.042066180002</v>
      </c>
      <c r="AJ399" s="54">
        <v>66859.069992289995</v>
      </c>
      <c r="AK399" s="54">
        <v>103211.65739276</v>
      </c>
      <c r="AL399" s="54">
        <v>89389.834460700004</v>
      </c>
      <c r="AM399" s="54">
        <v>81317.651468950004</v>
      </c>
      <c r="AN399" s="54">
        <v>108507.69824575001</v>
      </c>
      <c r="AO399" s="54">
        <v>243086.76945123001</v>
      </c>
      <c r="AP399" s="54">
        <v>279215.18417540006</v>
      </c>
      <c r="AQ399" s="54">
        <v>522301.95362663007</v>
      </c>
      <c r="AR399" s="54">
        <f t="shared" si="473"/>
        <v>62320.7</v>
      </c>
      <c r="AS399" s="54">
        <f t="shared" si="474"/>
        <v>155801.75</v>
      </c>
      <c r="AT399" s="54">
        <f t="shared" si="475"/>
        <v>62320.7</v>
      </c>
      <c r="AU399" s="54">
        <f t="shared" si="476"/>
        <v>31160.35</v>
      </c>
      <c r="AV399" s="54">
        <f t="shared" si="477"/>
        <v>0</v>
      </c>
      <c r="AW399" s="54">
        <f t="shared" si="478"/>
        <v>0</v>
      </c>
      <c r="AX399" s="54">
        <f t="shared" si="479"/>
        <v>280443.15000000002</v>
      </c>
      <c r="AY399" s="54">
        <f t="shared" si="480"/>
        <v>31160.35</v>
      </c>
      <c r="AZ399" s="54">
        <f t="shared" si="481"/>
        <v>311603.5</v>
      </c>
      <c r="BA399" s="54">
        <f t="shared" si="466"/>
        <v>14.343522210228706</v>
      </c>
      <c r="BB399" s="54">
        <f t="shared" si="467"/>
        <v>5</v>
      </c>
      <c r="BC399" s="54">
        <f>SUM(CJ399:CL399)</f>
        <v>54</v>
      </c>
      <c r="BD399" s="54">
        <f>SUM(CM399:CO399)</f>
        <v>43</v>
      </c>
      <c r="BE399" s="54">
        <f t="shared" si="482"/>
        <v>50</v>
      </c>
      <c r="BF399" s="54">
        <f t="shared" ref="BF399:BK399" si="498">Z399</f>
        <v>10</v>
      </c>
      <c r="BG399" s="54">
        <f t="shared" si="498"/>
        <v>25</v>
      </c>
      <c r="BH399" s="54">
        <f t="shared" si="498"/>
        <v>10</v>
      </c>
      <c r="BI399" s="54">
        <f t="shared" si="498"/>
        <v>5</v>
      </c>
      <c r="BJ399" s="54">
        <f t="shared" si="498"/>
        <v>0</v>
      </c>
      <c r="BK399" s="54">
        <f t="shared" si="498"/>
        <v>0</v>
      </c>
      <c r="BL399" s="54">
        <v>0</v>
      </c>
      <c r="BM399" s="54">
        <v>0</v>
      </c>
      <c r="BN399" s="54">
        <f t="shared" ref="BN399:BN400" si="499">AVERAGE(BP399:BR399)</f>
        <v>0</v>
      </c>
      <c r="BO399" s="54">
        <f t="shared" ref="BO399:BO400" si="500">SUM(BS399:BU399)/1</f>
        <v>0</v>
      </c>
      <c r="BP399" s="54">
        <v>0</v>
      </c>
      <c r="BQ399" s="54">
        <v>0</v>
      </c>
      <c r="BR399" s="54">
        <v>0</v>
      </c>
      <c r="BS399" s="54">
        <v>0</v>
      </c>
      <c r="BT399" s="54">
        <v>0</v>
      </c>
      <c r="BU399" s="54">
        <v>0</v>
      </c>
      <c r="BV399" s="54">
        <f t="shared" si="483"/>
        <v>102829.155</v>
      </c>
      <c r="BW399" s="54">
        <f t="shared" si="484"/>
        <v>336531.77999999997</v>
      </c>
      <c r="BX399" s="54">
        <f t="shared" si="485"/>
        <v>267979.01</v>
      </c>
      <c r="BY399" s="54">
        <f t="shared" si="486"/>
        <v>54</v>
      </c>
      <c r="BZ399" s="54">
        <f t="shared" si="487"/>
        <v>43</v>
      </c>
      <c r="CA399" s="54">
        <v>16.666666666666668</v>
      </c>
      <c r="CB399" s="54">
        <f t="shared" si="488"/>
        <v>28</v>
      </c>
      <c r="CC399" s="54">
        <f t="shared" si="489"/>
        <v>16.5</v>
      </c>
      <c r="CD399" s="54">
        <v>10</v>
      </c>
      <c r="CE399" s="54">
        <v>11</v>
      </c>
      <c r="CF399" s="54">
        <v>23</v>
      </c>
      <c r="CG399" s="54">
        <v>22</v>
      </c>
      <c r="CH399" s="54">
        <v>15</v>
      </c>
      <c r="CI399" s="54">
        <v>20</v>
      </c>
      <c r="CJ399" s="54">
        <v>21</v>
      </c>
      <c r="CK399" s="54">
        <v>28</v>
      </c>
      <c r="CL399" s="54">
        <v>5</v>
      </c>
      <c r="CM399" s="54">
        <v>15</v>
      </c>
      <c r="CN399" s="54">
        <v>10</v>
      </c>
      <c r="CO399" s="54">
        <v>18</v>
      </c>
    </row>
    <row r="400" spans="1:93">
      <c r="A400" s="3" t="str">
        <f t="shared" si="469"/>
        <v>01sPl9CPhesgo 15ml</v>
      </c>
      <c r="B400" s="3" t="s">
        <v>550</v>
      </c>
      <c r="C400" s="3" t="s">
        <v>551</v>
      </c>
      <c r="D400" s="3" t="s">
        <v>7</v>
      </c>
      <c r="E400" s="3" t="s">
        <v>136</v>
      </c>
      <c r="F400" s="3" t="s">
        <v>137</v>
      </c>
      <c r="G400" s="3" t="s">
        <v>138</v>
      </c>
      <c r="H400" s="3" t="s">
        <v>546</v>
      </c>
      <c r="I400" s="3" t="s">
        <v>138</v>
      </c>
      <c r="J400" s="3" t="s">
        <v>561</v>
      </c>
      <c r="K400" s="3" t="s">
        <v>541</v>
      </c>
      <c r="L400" s="3"/>
      <c r="M400" s="3" t="s">
        <v>543</v>
      </c>
      <c r="N400" s="3" t="s">
        <v>17</v>
      </c>
      <c r="O400" s="3" t="s">
        <v>19</v>
      </c>
      <c r="P400" s="3">
        <v>8489.27</v>
      </c>
      <c r="Q400" s="54">
        <v>1</v>
      </c>
      <c r="R400" s="54">
        <v>1</v>
      </c>
      <c r="S400" s="54">
        <v>1</v>
      </c>
      <c r="T400" s="54">
        <v>1</v>
      </c>
      <c r="U400" s="54">
        <v>1</v>
      </c>
      <c r="V400" s="54">
        <v>1</v>
      </c>
      <c r="W400" s="54">
        <v>3</v>
      </c>
      <c r="X400" s="54">
        <v>3</v>
      </c>
      <c r="Y400" s="54">
        <v>6</v>
      </c>
      <c r="Z400" s="54">
        <v>0</v>
      </c>
      <c r="AA400" s="54">
        <v>3</v>
      </c>
      <c r="AB400" s="54">
        <v>0</v>
      </c>
      <c r="AC400" s="54">
        <v>0</v>
      </c>
      <c r="AD400" s="54">
        <v>0</v>
      </c>
      <c r="AE400" s="54">
        <v>0</v>
      </c>
      <c r="AF400" s="54">
        <f t="shared" si="470"/>
        <v>3</v>
      </c>
      <c r="AG400" s="54">
        <f t="shared" si="471"/>
        <v>0</v>
      </c>
      <c r="AH400" s="54">
        <f t="shared" si="472"/>
        <v>3</v>
      </c>
      <c r="AI400" s="54">
        <v>8489.27</v>
      </c>
      <c r="AJ400" s="54">
        <v>8489.27</v>
      </c>
      <c r="AK400" s="54">
        <v>8489.27</v>
      </c>
      <c r="AL400" s="54">
        <v>8489.27</v>
      </c>
      <c r="AM400" s="54">
        <v>8489.27</v>
      </c>
      <c r="AN400" s="54">
        <v>8489.27</v>
      </c>
      <c r="AO400" s="54">
        <v>25467.81</v>
      </c>
      <c r="AP400" s="54">
        <v>25467.81</v>
      </c>
      <c r="AQ400" s="54">
        <v>50935.62</v>
      </c>
      <c r="AR400" s="54">
        <f t="shared" si="473"/>
        <v>0</v>
      </c>
      <c r="AS400" s="54">
        <f t="shared" si="474"/>
        <v>25467.81</v>
      </c>
      <c r="AT400" s="54">
        <f t="shared" si="475"/>
        <v>0</v>
      </c>
      <c r="AU400" s="54">
        <f t="shared" si="476"/>
        <v>0</v>
      </c>
      <c r="AV400" s="54">
        <f t="shared" si="477"/>
        <v>0</v>
      </c>
      <c r="AW400" s="54">
        <f t="shared" si="478"/>
        <v>0</v>
      </c>
      <c r="AX400" s="54">
        <f t="shared" si="479"/>
        <v>25467.81</v>
      </c>
      <c r="AY400" s="54">
        <f t="shared" si="480"/>
        <v>0</v>
      </c>
      <c r="AZ400" s="54">
        <f t="shared" si="481"/>
        <v>25467.81</v>
      </c>
      <c r="BA400" s="54">
        <f t="shared" si="466"/>
        <v>1</v>
      </c>
      <c r="BB400" s="54">
        <f t="shared" si="467"/>
        <v>0</v>
      </c>
      <c r="BC400" s="54">
        <f>SUM(CJ400:CL400)*2</f>
        <v>0</v>
      </c>
      <c r="BD400" s="54">
        <f>SUM(CM400:CO400)*2</f>
        <v>-4</v>
      </c>
      <c r="BE400" s="54">
        <f t="shared" si="482"/>
        <v>6</v>
      </c>
      <c r="BF400" s="54">
        <f t="shared" ref="BF400:BK400" si="501">Z400*2</f>
        <v>0</v>
      </c>
      <c r="BG400" s="54">
        <f t="shared" si="501"/>
        <v>6</v>
      </c>
      <c r="BH400" s="54">
        <f t="shared" si="501"/>
        <v>0</v>
      </c>
      <c r="BI400" s="54">
        <f t="shared" si="501"/>
        <v>0</v>
      </c>
      <c r="BJ400" s="54">
        <f t="shared" si="501"/>
        <v>0</v>
      </c>
      <c r="BK400" s="54">
        <f t="shared" si="501"/>
        <v>0</v>
      </c>
      <c r="BL400" s="54">
        <v>0</v>
      </c>
      <c r="BM400" s="54">
        <v>0</v>
      </c>
      <c r="BN400" s="54">
        <f t="shared" si="499"/>
        <v>0</v>
      </c>
      <c r="BO400" s="54">
        <f t="shared" si="500"/>
        <v>1</v>
      </c>
      <c r="BP400" s="54">
        <v>0</v>
      </c>
      <c r="BQ400" s="54">
        <v>0</v>
      </c>
      <c r="BR400" s="54">
        <v>0</v>
      </c>
      <c r="BS400" s="54">
        <v>1</v>
      </c>
      <c r="BT400" s="54">
        <v>0</v>
      </c>
      <c r="BU400" s="54">
        <v>0</v>
      </c>
      <c r="BV400" s="54">
        <f t="shared" si="483"/>
        <v>7074.3916666666673</v>
      </c>
      <c r="BW400" s="54">
        <f t="shared" si="484"/>
        <v>0</v>
      </c>
      <c r="BX400" s="54">
        <f t="shared" si="485"/>
        <v>-16978.54</v>
      </c>
      <c r="BY400" s="54">
        <f t="shared" si="486"/>
        <v>0</v>
      </c>
      <c r="BZ400" s="54">
        <f t="shared" si="487"/>
        <v>-2</v>
      </c>
      <c r="CA400" s="54">
        <v>0</v>
      </c>
      <c r="CB400" s="54">
        <f t="shared" si="488"/>
        <v>4</v>
      </c>
      <c r="CC400" s="54">
        <f t="shared" si="489"/>
        <v>0.83333333333333337</v>
      </c>
      <c r="CD400" s="54">
        <v>3</v>
      </c>
      <c r="CE400" s="54">
        <v>2</v>
      </c>
      <c r="CF400" s="54">
        <v>4</v>
      </c>
      <c r="CG400" s="54">
        <v>3</v>
      </c>
      <c r="CH400" s="54">
        <v>0</v>
      </c>
      <c r="CI400" s="54">
        <v>0</v>
      </c>
      <c r="CJ400" s="54">
        <v>0</v>
      </c>
      <c r="CK400" s="54">
        <v>0</v>
      </c>
      <c r="CL400" s="54">
        <v>0</v>
      </c>
      <c r="CM400" s="54">
        <v>0</v>
      </c>
      <c r="CN400" s="54">
        <v>-2</v>
      </c>
      <c r="CO400" s="54">
        <v>0</v>
      </c>
    </row>
    <row r="401" spans="1:93">
      <c r="A401" s="3" t="str">
        <f t="shared" si="469"/>
        <v>3Rv5JxbHerceptin IV</v>
      </c>
      <c r="B401" s="3" t="s">
        <v>550</v>
      </c>
      <c r="C401" s="3" t="s">
        <v>551</v>
      </c>
      <c r="D401" s="3" t="s">
        <v>7</v>
      </c>
      <c r="E401" s="3" t="s">
        <v>136</v>
      </c>
      <c r="F401" s="3" t="s">
        <v>139</v>
      </c>
      <c r="G401" s="3" t="s">
        <v>140</v>
      </c>
      <c r="H401" s="3" t="s">
        <v>547</v>
      </c>
      <c r="I401" s="3" t="s">
        <v>140</v>
      </c>
      <c r="J401" s="3" t="s">
        <v>561</v>
      </c>
      <c r="K401" s="3" t="s">
        <v>541</v>
      </c>
      <c r="L401" s="3"/>
      <c r="M401" s="3" t="s">
        <v>543</v>
      </c>
      <c r="N401" s="3" t="s">
        <v>11</v>
      </c>
      <c r="O401" s="3" t="s">
        <v>11</v>
      </c>
      <c r="P401" s="3">
        <v>4535.5</v>
      </c>
      <c r="Q401" s="54">
        <v>1.2062265494463973</v>
      </c>
      <c r="R401" s="54">
        <v>0.86414691679271749</v>
      </c>
      <c r="S401" s="54">
        <v>0.80385283302695154</v>
      </c>
      <c r="T401" s="54">
        <v>0.56763336013586196</v>
      </c>
      <c r="U401" s="54">
        <v>0.51719260093329078</v>
      </c>
      <c r="V401" s="54">
        <v>0.90037999014809611</v>
      </c>
      <c r="W401" s="54">
        <v>2.8742262992660663</v>
      </c>
      <c r="X401" s="54">
        <v>1.9852059512172486</v>
      </c>
      <c r="Y401" s="54">
        <v>4.859432250483315</v>
      </c>
      <c r="Z401" s="54">
        <v>3</v>
      </c>
      <c r="AA401" s="54">
        <v>1</v>
      </c>
      <c r="AB401" s="54">
        <v>1</v>
      </c>
      <c r="AC401" s="54">
        <v>3</v>
      </c>
      <c r="AD401" s="54">
        <v>0</v>
      </c>
      <c r="AE401" s="54">
        <v>0</v>
      </c>
      <c r="AF401" s="54">
        <f t="shared" si="470"/>
        <v>5</v>
      </c>
      <c r="AG401" s="54">
        <f t="shared" si="471"/>
        <v>3</v>
      </c>
      <c r="AH401" s="54">
        <f t="shared" si="472"/>
        <v>8</v>
      </c>
      <c r="AI401" s="54">
        <v>5470.8405150141352</v>
      </c>
      <c r="AJ401" s="54">
        <v>3919.3383411133696</v>
      </c>
      <c r="AK401" s="54">
        <v>3645.8745241937386</v>
      </c>
      <c r="AL401" s="54">
        <v>2574.5011048962019</v>
      </c>
      <c r="AM401" s="54">
        <v>2345.7270415329399</v>
      </c>
      <c r="AN401" s="54">
        <v>4083.6734453166896</v>
      </c>
      <c r="AO401" s="54">
        <v>13036.053380321242</v>
      </c>
      <c r="AP401" s="54">
        <v>9003.901591745831</v>
      </c>
      <c r="AQ401" s="54">
        <v>22039.954972067073</v>
      </c>
      <c r="AR401" s="54">
        <f t="shared" si="473"/>
        <v>13606.5</v>
      </c>
      <c r="AS401" s="54">
        <f t="shared" si="474"/>
        <v>4535.5</v>
      </c>
      <c r="AT401" s="54">
        <f t="shared" si="475"/>
        <v>4535.5</v>
      </c>
      <c r="AU401" s="54">
        <f t="shared" si="476"/>
        <v>13606.5</v>
      </c>
      <c r="AV401" s="54">
        <f t="shared" si="477"/>
        <v>0</v>
      </c>
      <c r="AW401" s="54">
        <f t="shared" si="478"/>
        <v>0</v>
      </c>
      <c r="AX401" s="54">
        <f t="shared" si="479"/>
        <v>22677.5</v>
      </c>
      <c r="AY401" s="54">
        <f t="shared" si="480"/>
        <v>13606.5</v>
      </c>
      <c r="AZ401" s="54">
        <f t="shared" si="481"/>
        <v>36284</v>
      </c>
      <c r="BA401" s="54">
        <f t="shared" si="466"/>
        <v>0.56763336013586196</v>
      </c>
      <c r="BB401" s="54">
        <f t="shared" si="467"/>
        <v>3</v>
      </c>
      <c r="BC401" s="54"/>
      <c r="BD401" s="54"/>
      <c r="BE401" s="54">
        <f t="shared" si="482"/>
        <v>0</v>
      </c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>
        <f t="shared" si="483"/>
        <v>5291.416666666667</v>
      </c>
      <c r="BW401" s="54">
        <f t="shared" si="484"/>
        <v>18142</v>
      </c>
      <c r="BX401" s="54">
        <f t="shared" si="485"/>
        <v>36284</v>
      </c>
      <c r="BY401" s="54">
        <f t="shared" si="486"/>
        <v>4</v>
      </c>
      <c r="BZ401" s="54">
        <f t="shared" si="487"/>
        <v>8</v>
      </c>
      <c r="CA401" s="54">
        <v>0</v>
      </c>
      <c r="CB401" s="54">
        <f t="shared" si="488"/>
        <v>5</v>
      </c>
      <c r="CC401" s="54">
        <f t="shared" si="489"/>
        <v>1.1666666666666667</v>
      </c>
      <c r="CD401" s="54">
        <v>0</v>
      </c>
      <c r="CE401" s="54">
        <v>0</v>
      </c>
      <c r="CF401" s="54">
        <v>0</v>
      </c>
      <c r="CG401" s="54">
        <v>1</v>
      </c>
      <c r="CH401" s="54">
        <v>1</v>
      </c>
      <c r="CI401" s="54">
        <v>0</v>
      </c>
      <c r="CJ401" s="54">
        <v>1</v>
      </c>
      <c r="CK401" s="54">
        <v>1</v>
      </c>
      <c r="CL401" s="54">
        <v>2</v>
      </c>
      <c r="CM401" s="54">
        <v>1</v>
      </c>
      <c r="CN401" s="54">
        <v>2</v>
      </c>
      <c r="CO401" s="54">
        <v>5</v>
      </c>
    </row>
    <row r="402" spans="1:93">
      <c r="A402" s="3" t="str">
        <f t="shared" si="469"/>
        <v>3Rv5JxbHerceptin SC</v>
      </c>
      <c r="B402" s="3" t="s">
        <v>550</v>
      </c>
      <c r="C402" s="3" t="s">
        <v>551</v>
      </c>
      <c r="D402" s="3" t="s">
        <v>7</v>
      </c>
      <c r="E402" s="3" t="s">
        <v>136</v>
      </c>
      <c r="F402" s="3" t="s">
        <v>139</v>
      </c>
      <c r="G402" s="3" t="s">
        <v>140</v>
      </c>
      <c r="H402" s="3" t="s">
        <v>547</v>
      </c>
      <c r="I402" s="3" t="s">
        <v>140</v>
      </c>
      <c r="J402" s="3" t="s">
        <v>561</v>
      </c>
      <c r="K402" s="3" t="s">
        <v>541</v>
      </c>
      <c r="L402" s="3"/>
      <c r="M402" s="3" t="s">
        <v>543</v>
      </c>
      <c r="N402" s="3" t="s">
        <v>12</v>
      </c>
      <c r="O402" s="3" t="s">
        <v>12</v>
      </c>
      <c r="P402" s="3">
        <v>3444.49</v>
      </c>
      <c r="Q402" s="54">
        <v>1.2869445629604544E-7</v>
      </c>
      <c r="R402" s="54">
        <v>1.1923834167284972E-7</v>
      </c>
      <c r="S402" s="54">
        <v>1.8086442832285226E-7</v>
      </c>
      <c r="T402" s="54">
        <v>1.8512626147397511E-7</v>
      </c>
      <c r="U402" s="54">
        <v>1.6668434004097236E-7</v>
      </c>
      <c r="V402" s="54">
        <v>2.193921721933052E-7</v>
      </c>
      <c r="W402" s="54">
        <v>4.2879722629174739E-7</v>
      </c>
      <c r="X402" s="54">
        <v>5.7120277370825267E-7</v>
      </c>
      <c r="Y402" s="54">
        <v>1.0000000000000002E-6</v>
      </c>
      <c r="Z402" s="54">
        <v>0</v>
      </c>
      <c r="AA402" s="54">
        <v>0</v>
      </c>
      <c r="AB402" s="54">
        <v>0</v>
      </c>
      <c r="AC402" s="54">
        <v>0</v>
      </c>
      <c r="AD402" s="54">
        <v>0</v>
      </c>
      <c r="AE402" s="54">
        <v>0</v>
      </c>
      <c r="AF402" s="54">
        <f t="shared" si="470"/>
        <v>0</v>
      </c>
      <c r="AG402" s="54">
        <f t="shared" si="471"/>
        <v>0</v>
      </c>
      <c r="AH402" s="54">
        <f t="shared" si="472"/>
        <v>0</v>
      </c>
      <c r="AI402" s="54">
        <v>4.4328676776716558E-4</v>
      </c>
      <c r="AJ402" s="54">
        <v>4.1071527550871412E-4</v>
      </c>
      <c r="AK402" s="54">
        <v>6.2298571471378138E-4</v>
      </c>
      <c r="AL402" s="54">
        <v>6.3766555638449256E-4</v>
      </c>
      <c r="AM402" s="54">
        <v>5.7414254242772885E-4</v>
      </c>
      <c r="AN402" s="54">
        <v>7.5569414319811776E-4</v>
      </c>
      <c r="AO402" s="54">
        <v>1.476987757989661E-3</v>
      </c>
      <c r="AP402" s="54">
        <v>1.9675022420103392E-3</v>
      </c>
      <c r="AQ402" s="54">
        <v>3.4444900000000001E-3</v>
      </c>
      <c r="AR402" s="54">
        <f t="shared" si="473"/>
        <v>0</v>
      </c>
      <c r="AS402" s="54">
        <f t="shared" si="474"/>
        <v>0</v>
      </c>
      <c r="AT402" s="54">
        <f t="shared" si="475"/>
        <v>0</v>
      </c>
      <c r="AU402" s="54">
        <f t="shared" si="476"/>
        <v>0</v>
      </c>
      <c r="AV402" s="54">
        <f t="shared" si="477"/>
        <v>0</v>
      </c>
      <c r="AW402" s="54">
        <f t="shared" si="478"/>
        <v>0</v>
      </c>
      <c r="AX402" s="54">
        <f t="shared" si="479"/>
        <v>0</v>
      </c>
      <c r="AY402" s="54">
        <f t="shared" si="480"/>
        <v>0</v>
      </c>
      <c r="AZ402" s="54">
        <f t="shared" si="481"/>
        <v>0</v>
      </c>
      <c r="BA402" s="54">
        <f t="shared" si="466"/>
        <v>1.8512626147397511E-7</v>
      </c>
      <c r="BB402" s="54">
        <f t="shared" si="467"/>
        <v>0</v>
      </c>
      <c r="BC402" s="54"/>
      <c r="BD402" s="54"/>
      <c r="BE402" s="54">
        <f t="shared" si="482"/>
        <v>0</v>
      </c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>
        <f t="shared" si="483"/>
        <v>0</v>
      </c>
      <c r="BW402" s="54">
        <f t="shared" si="484"/>
        <v>0</v>
      </c>
      <c r="BX402" s="54">
        <f t="shared" si="485"/>
        <v>0</v>
      </c>
      <c r="BY402" s="54">
        <f t="shared" si="486"/>
        <v>0</v>
      </c>
      <c r="BZ402" s="54">
        <f t="shared" si="487"/>
        <v>0</v>
      </c>
      <c r="CA402" s="54">
        <v>0</v>
      </c>
      <c r="CB402" s="54">
        <f t="shared" si="488"/>
        <v>0</v>
      </c>
      <c r="CC402" s="54">
        <f t="shared" si="489"/>
        <v>0</v>
      </c>
      <c r="CD402" s="54">
        <v>0</v>
      </c>
      <c r="CE402" s="54">
        <v>0</v>
      </c>
      <c r="CF402" s="54">
        <v>0</v>
      </c>
      <c r="CG402" s="54">
        <v>0</v>
      </c>
      <c r="CH402" s="54">
        <v>0</v>
      </c>
      <c r="CI402" s="54">
        <v>0</v>
      </c>
      <c r="CJ402" s="54">
        <v>0</v>
      </c>
      <c r="CK402" s="54">
        <v>0</v>
      </c>
      <c r="CL402" s="54">
        <v>0</v>
      </c>
      <c r="CM402" s="54">
        <v>0</v>
      </c>
      <c r="CN402" s="54">
        <v>0</v>
      </c>
      <c r="CO402" s="54">
        <v>0</v>
      </c>
    </row>
    <row r="403" spans="1:93">
      <c r="A403" s="3" t="str">
        <f t="shared" si="469"/>
        <v>3Rv5JxbItovebi 3mg</v>
      </c>
      <c r="B403" s="3" t="s">
        <v>550</v>
      </c>
      <c r="C403" s="3" t="s">
        <v>551</v>
      </c>
      <c r="D403" s="3" t="s">
        <v>7</v>
      </c>
      <c r="E403" s="3" t="s">
        <v>136</v>
      </c>
      <c r="F403" s="3" t="s">
        <v>139</v>
      </c>
      <c r="G403" s="3" t="s">
        <v>140</v>
      </c>
      <c r="H403" s="3" t="s">
        <v>547</v>
      </c>
      <c r="I403" s="3" t="s">
        <v>140</v>
      </c>
      <c r="J403" s="3" t="s">
        <v>561</v>
      </c>
      <c r="K403" s="3" t="s">
        <v>541</v>
      </c>
      <c r="L403" s="3"/>
      <c r="M403" s="3" t="s">
        <v>543</v>
      </c>
      <c r="N403" s="3" t="s">
        <v>13</v>
      </c>
      <c r="O403" s="3" t="s">
        <v>14</v>
      </c>
      <c r="P403" s="3">
        <v>3566.02</v>
      </c>
      <c r="Q403" s="54">
        <v>7.5423782997919166E-8</v>
      </c>
      <c r="R403" s="54">
        <v>8.6118364644595899E-8</v>
      </c>
      <c r="S403" s="54">
        <v>1.7430625086372233E-7</v>
      </c>
      <c r="T403" s="54">
        <v>1.7644957539816278E-7</v>
      </c>
      <c r="U403" s="54">
        <v>2.1451535630448561E-7</v>
      </c>
      <c r="V403" s="54">
        <v>2.7318666979111423E-7</v>
      </c>
      <c r="W403" s="54">
        <v>3.3584839850623739E-7</v>
      </c>
      <c r="X403" s="54">
        <v>6.6415160149376262E-7</v>
      </c>
      <c r="Y403" s="54">
        <v>9.9999999999999995E-7</v>
      </c>
      <c r="Z403" s="54">
        <v>0</v>
      </c>
      <c r="AA403" s="54">
        <v>0</v>
      </c>
      <c r="AB403" s="54">
        <v>0</v>
      </c>
      <c r="AC403" s="54">
        <v>0</v>
      </c>
      <c r="AD403" s="54">
        <v>0</v>
      </c>
      <c r="AE403" s="54">
        <v>0</v>
      </c>
      <c r="AF403" s="54">
        <f t="shared" si="470"/>
        <v>0</v>
      </c>
      <c r="AG403" s="54">
        <f t="shared" si="471"/>
        <v>0</v>
      </c>
      <c r="AH403" s="54">
        <f t="shared" si="472"/>
        <v>0</v>
      </c>
      <c r="AI403" s="54">
        <v>2.6896271864623972E-4</v>
      </c>
      <c r="AJ403" s="54">
        <v>3.0709981068992184E-4</v>
      </c>
      <c r="AK403" s="54">
        <v>6.2157957670505104E-4</v>
      </c>
      <c r="AL403" s="54">
        <v>6.2922271486135634E-4</v>
      </c>
      <c r="AM403" s="54">
        <v>7.6496605088892172E-4</v>
      </c>
      <c r="AN403" s="54">
        <v>9.74189128208509E-4</v>
      </c>
      <c r="AO403" s="54">
        <v>1.1976421060412126E-3</v>
      </c>
      <c r="AP403" s="54">
        <v>2.3683778939587868E-3</v>
      </c>
      <c r="AQ403" s="54">
        <v>3.5660199999999996E-3</v>
      </c>
      <c r="AR403" s="54">
        <f t="shared" si="473"/>
        <v>0</v>
      </c>
      <c r="AS403" s="54">
        <f t="shared" si="474"/>
        <v>0</v>
      </c>
      <c r="AT403" s="54">
        <f t="shared" si="475"/>
        <v>0</v>
      </c>
      <c r="AU403" s="54">
        <f t="shared" si="476"/>
        <v>0</v>
      </c>
      <c r="AV403" s="54">
        <f t="shared" si="477"/>
        <v>0</v>
      </c>
      <c r="AW403" s="54">
        <f t="shared" si="478"/>
        <v>0</v>
      </c>
      <c r="AX403" s="54">
        <f t="shared" si="479"/>
        <v>0</v>
      </c>
      <c r="AY403" s="54">
        <f t="shared" si="480"/>
        <v>0</v>
      </c>
      <c r="AZ403" s="54">
        <f t="shared" si="481"/>
        <v>0</v>
      </c>
      <c r="BA403" s="54">
        <f t="shared" si="466"/>
        <v>1.7644957539816278E-7</v>
      </c>
      <c r="BB403" s="54">
        <f t="shared" si="467"/>
        <v>0</v>
      </c>
      <c r="BC403" s="54"/>
      <c r="BD403" s="54"/>
      <c r="BE403" s="54">
        <f t="shared" si="482"/>
        <v>0</v>
      </c>
      <c r="BF403" s="54"/>
      <c r="BG403" s="54"/>
      <c r="BH403" s="54"/>
      <c r="BI403" s="54"/>
      <c r="BJ403" s="54"/>
      <c r="BK403" s="54"/>
      <c r="BL403" s="54">
        <v>0</v>
      </c>
      <c r="BM403" s="54">
        <v>0</v>
      </c>
      <c r="BN403" s="54">
        <f t="shared" ref="BN403:BN404" si="502">AVERAGE(BP403:BR403)</f>
        <v>0</v>
      </c>
      <c r="BO403" s="54">
        <f t="shared" ref="BO403:BO404" si="503">SUM(BS403:BU403)/1</f>
        <v>0</v>
      </c>
      <c r="BP403" s="54">
        <v>0</v>
      </c>
      <c r="BQ403" s="54">
        <v>0</v>
      </c>
      <c r="BR403" s="54">
        <v>0</v>
      </c>
      <c r="BS403" s="54">
        <v>0</v>
      </c>
      <c r="BT403" s="54">
        <v>0</v>
      </c>
      <c r="BU403" s="54">
        <v>0</v>
      </c>
      <c r="BV403" s="54">
        <f t="shared" si="483"/>
        <v>0</v>
      </c>
      <c r="BW403" s="54">
        <f t="shared" si="484"/>
        <v>0</v>
      </c>
      <c r="BX403" s="54">
        <f t="shared" si="485"/>
        <v>0</v>
      </c>
      <c r="BY403" s="54">
        <f t="shared" si="486"/>
        <v>0</v>
      </c>
      <c r="BZ403" s="54">
        <f t="shared" si="487"/>
        <v>0</v>
      </c>
      <c r="CA403" s="54">
        <v>0</v>
      </c>
      <c r="CB403" s="54">
        <f t="shared" si="488"/>
        <v>0</v>
      </c>
      <c r="CC403" s="54">
        <f t="shared" si="489"/>
        <v>0</v>
      </c>
      <c r="CD403" s="54">
        <v>0</v>
      </c>
      <c r="CE403" s="54">
        <v>0</v>
      </c>
      <c r="CF403" s="54">
        <v>0</v>
      </c>
      <c r="CG403" s="54">
        <v>0</v>
      </c>
      <c r="CH403" s="54">
        <v>0</v>
      </c>
      <c r="CI403" s="54">
        <v>0</v>
      </c>
      <c r="CJ403" s="54">
        <v>0</v>
      </c>
      <c r="CK403" s="54">
        <v>0</v>
      </c>
      <c r="CL403" s="54">
        <v>0</v>
      </c>
      <c r="CM403" s="54">
        <v>0</v>
      </c>
      <c r="CN403" s="54">
        <v>0</v>
      </c>
      <c r="CO403" s="54">
        <v>0</v>
      </c>
    </row>
    <row r="404" spans="1:93">
      <c r="A404" s="3" t="str">
        <f t="shared" si="469"/>
        <v>3Rv5JxbItovebi 9mg</v>
      </c>
      <c r="B404" s="3" t="s">
        <v>550</v>
      </c>
      <c r="C404" s="3" t="s">
        <v>551</v>
      </c>
      <c r="D404" s="3" t="s">
        <v>7</v>
      </c>
      <c r="E404" s="3" t="s">
        <v>136</v>
      </c>
      <c r="F404" s="3" t="s">
        <v>139</v>
      </c>
      <c r="G404" s="3" t="s">
        <v>140</v>
      </c>
      <c r="H404" s="3" t="s">
        <v>547</v>
      </c>
      <c r="I404" s="3" t="s">
        <v>140</v>
      </c>
      <c r="J404" s="3" t="s">
        <v>561</v>
      </c>
      <c r="K404" s="3" t="s">
        <v>541</v>
      </c>
      <c r="L404" s="3"/>
      <c r="M404" s="3" t="s">
        <v>543</v>
      </c>
      <c r="N404" s="3" t="s">
        <v>13</v>
      </c>
      <c r="O404" s="3" t="s">
        <v>15</v>
      </c>
      <c r="P404" s="3">
        <v>10698.05</v>
      </c>
      <c r="Q404" s="54"/>
      <c r="R404" s="54"/>
      <c r="S404" s="54"/>
      <c r="T404" s="54"/>
      <c r="U404" s="54"/>
      <c r="V404" s="54"/>
      <c r="W404" s="54">
        <v>0</v>
      </c>
      <c r="X404" s="54">
        <v>0</v>
      </c>
      <c r="Y404" s="54">
        <v>0</v>
      </c>
      <c r="Z404" s="54">
        <v>0</v>
      </c>
      <c r="AA404" s="54">
        <v>0</v>
      </c>
      <c r="AB404" s="54">
        <v>0</v>
      </c>
      <c r="AC404" s="54">
        <v>0</v>
      </c>
      <c r="AD404" s="54">
        <v>0</v>
      </c>
      <c r="AE404" s="54">
        <v>0</v>
      </c>
      <c r="AF404" s="54">
        <f t="shared" si="470"/>
        <v>0</v>
      </c>
      <c r="AG404" s="54">
        <f t="shared" si="471"/>
        <v>0</v>
      </c>
      <c r="AH404" s="54">
        <f t="shared" si="472"/>
        <v>0</v>
      </c>
      <c r="AI404" s="54"/>
      <c r="AJ404" s="54"/>
      <c r="AK404" s="54"/>
      <c r="AL404" s="54"/>
      <c r="AM404" s="54"/>
      <c r="AN404" s="54"/>
      <c r="AO404" s="54">
        <v>0</v>
      </c>
      <c r="AP404" s="54">
        <v>0</v>
      </c>
      <c r="AQ404" s="54">
        <v>0</v>
      </c>
      <c r="AR404" s="54">
        <f t="shared" si="473"/>
        <v>0</v>
      </c>
      <c r="AS404" s="54">
        <f t="shared" si="474"/>
        <v>0</v>
      </c>
      <c r="AT404" s="54">
        <f t="shared" si="475"/>
        <v>0</v>
      </c>
      <c r="AU404" s="54">
        <f t="shared" si="476"/>
        <v>0</v>
      </c>
      <c r="AV404" s="54">
        <f t="shared" si="477"/>
        <v>0</v>
      </c>
      <c r="AW404" s="54">
        <f t="shared" si="478"/>
        <v>0</v>
      </c>
      <c r="AX404" s="54">
        <f t="shared" si="479"/>
        <v>0</v>
      </c>
      <c r="AY404" s="54">
        <f t="shared" si="480"/>
        <v>0</v>
      </c>
      <c r="AZ404" s="54">
        <f t="shared" si="481"/>
        <v>0</v>
      </c>
      <c r="BA404" s="54">
        <f t="shared" si="466"/>
        <v>0</v>
      </c>
      <c r="BB404" s="54">
        <f t="shared" si="467"/>
        <v>0</v>
      </c>
      <c r="BC404" s="54"/>
      <c r="BD404" s="54"/>
      <c r="BE404" s="54">
        <f t="shared" si="482"/>
        <v>0</v>
      </c>
      <c r="BF404" s="54"/>
      <c r="BG404" s="54"/>
      <c r="BH404" s="54"/>
      <c r="BI404" s="54"/>
      <c r="BJ404" s="54"/>
      <c r="BK404" s="54"/>
      <c r="BL404" s="54">
        <v>0</v>
      </c>
      <c r="BM404" s="54">
        <v>0</v>
      </c>
      <c r="BN404" s="54">
        <f t="shared" si="502"/>
        <v>0</v>
      </c>
      <c r="BO404" s="54">
        <f t="shared" si="503"/>
        <v>0</v>
      </c>
      <c r="BP404" s="54">
        <v>0</v>
      </c>
      <c r="BQ404" s="54">
        <v>0</v>
      </c>
      <c r="BR404" s="54">
        <v>0</v>
      </c>
      <c r="BS404" s="54">
        <v>0</v>
      </c>
      <c r="BT404" s="54">
        <v>0</v>
      </c>
      <c r="BU404" s="54">
        <v>0</v>
      </c>
      <c r="BV404" s="54">
        <f t="shared" si="483"/>
        <v>0</v>
      </c>
      <c r="BW404" s="54">
        <f t="shared" si="484"/>
        <v>0</v>
      </c>
      <c r="BX404" s="54">
        <f t="shared" si="485"/>
        <v>0</v>
      </c>
      <c r="BY404" s="54">
        <f t="shared" si="486"/>
        <v>0</v>
      </c>
      <c r="BZ404" s="54">
        <f t="shared" si="487"/>
        <v>0</v>
      </c>
      <c r="CA404" s="54">
        <v>0</v>
      </c>
      <c r="CB404" s="54">
        <f t="shared" si="488"/>
        <v>0</v>
      </c>
      <c r="CC404" s="54">
        <f t="shared" si="489"/>
        <v>0</v>
      </c>
      <c r="CD404" s="54">
        <v>0</v>
      </c>
      <c r="CE404" s="54">
        <v>0</v>
      </c>
      <c r="CF404" s="54">
        <v>0</v>
      </c>
      <c r="CG404" s="54">
        <v>0</v>
      </c>
      <c r="CH404" s="54">
        <v>0</v>
      </c>
      <c r="CI404" s="54">
        <v>0</v>
      </c>
      <c r="CJ404" s="54">
        <v>0</v>
      </c>
      <c r="CK404" s="54">
        <v>0</v>
      </c>
      <c r="CL404" s="54">
        <v>0</v>
      </c>
      <c r="CM404" s="54">
        <v>0</v>
      </c>
      <c r="CN404" s="54">
        <v>0</v>
      </c>
      <c r="CO404" s="54">
        <v>0</v>
      </c>
    </row>
    <row r="405" spans="1:93">
      <c r="A405" s="3" t="str">
        <f t="shared" si="469"/>
        <v>3Rv5JxbPerjeta</v>
      </c>
      <c r="B405" s="3" t="s">
        <v>550</v>
      </c>
      <c r="C405" s="3" t="s">
        <v>551</v>
      </c>
      <c r="D405" s="3" t="s">
        <v>7</v>
      </c>
      <c r="E405" s="3" t="s">
        <v>136</v>
      </c>
      <c r="F405" s="3" t="s">
        <v>139</v>
      </c>
      <c r="G405" s="3" t="s">
        <v>140</v>
      </c>
      <c r="H405" s="3" t="s">
        <v>547</v>
      </c>
      <c r="I405" s="3" t="s">
        <v>140</v>
      </c>
      <c r="J405" s="3" t="s">
        <v>561</v>
      </c>
      <c r="K405" s="3" t="s">
        <v>541</v>
      </c>
      <c r="L405" s="3"/>
      <c r="M405" s="3" t="s">
        <v>543</v>
      </c>
      <c r="N405" s="3" t="s">
        <v>16</v>
      </c>
      <c r="O405" s="3" t="s">
        <v>16</v>
      </c>
      <c r="P405" s="3">
        <v>3985.87</v>
      </c>
      <c r="Q405" s="54">
        <v>0.11014334951131981</v>
      </c>
      <c r="R405" s="54">
        <v>9.3039741785599234E-2</v>
      </c>
      <c r="S405" s="54">
        <v>0.14121486987634435</v>
      </c>
      <c r="T405" s="54">
        <v>8.5332035054616007E-2</v>
      </c>
      <c r="U405" s="54">
        <v>0.10357008764619514</v>
      </c>
      <c r="V405" s="54">
        <v>0.11886293656045149</v>
      </c>
      <c r="W405" s="54">
        <v>0.34439796117326338</v>
      </c>
      <c r="X405" s="54">
        <v>0.30776505926126263</v>
      </c>
      <c r="Y405" s="54">
        <v>0.65216302043452601</v>
      </c>
      <c r="Z405" s="54">
        <v>0</v>
      </c>
      <c r="AA405" s="54">
        <v>0</v>
      </c>
      <c r="AB405" s="54">
        <v>0</v>
      </c>
      <c r="AC405" s="54">
        <v>0</v>
      </c>
      <c r="AD405" s="54">
        <v>0</v>
      </c>
      <c r="AE405" s="54">
        <v>0</v>
      </c>
      <c r="AF405" s="54">
        <f t="shared" si="470"/>
        <v>0</v>
      </c>
      <c r="AG405" s="54">
        <f t="shared" si="471"/>
        <v>0</v>
      </c>
      <c r="AH405" s="54">
        <f t="shared" si="472"/>
        <v>0</v>
      </c>
      <c r="AI405" s="54">
        <v>439.01707251668432</v>
      </c>
      <c r="AJ405" s="54">
        <v>370.84431559096646</v>
      </c>
      <c r="AK405" s="54">
        <v>562.86411339402468</v>
      </c>
      <c r="AL405" s="54">
        <v>340.12239856314233</v>
      </c>
      <c r="AM405" s="54">
        <v>412.81690524633984</v>
      </c>
      <c r="AN405" s="54">
        <v>473.77221294820686</v>
      </c>
      <c r="AO405" s="54">
        <v>1372.7255015016754</v>
      </c>
      <c r="AP405" s="54">
        <v>1226.711516757689</v>
      </c>
      <c r="AQ405" s="54">
        <v>2599.4370182593643</v>
      </c>
      <c r="AR405" s="54">
        <f t="shared" si="473"/>
        <v>0</v>
      </c>
      <c r="AS405" s="54">
        <f t="shared" si="474"/>
        <v>0</v>
      </c>
      <c r="AT405" s="54">
        <f t="shared" si="475"/>
        <v>0</v>
      </c>
      <c r="AU405" s="54">
        <f t="shared" si="476"/>
        <v>0</v>
      </c>
      <c r="AV405" s="54">
        <f t="shared" si="477"/>
        <v>0</v>
      </c>
      <c r="AW405" s="54">
        <f t="shared" si="478"/>
        <v>0</v>
      </c>
      <c r="AX405" s="54">
        <f t="shared" si="479"/>
        <v>0</v>
      </c>
      <c r="AY405" s="54">
        <f t="shared" si="480"/>
        <v>0</v>
      </c>
      <c r="AZ405" s="54">
        <f t="shared" si="481"/>
        <v>0</v>
      </c>
      <c r="BA405" s="54">
        <f t="shared" si="466"/>
        <v>8.5332035054616007E-2</v>
      </c>
      <c r="BB405" s="54">
        <f t="shared" si="467"/>
        <v>0</v>
      </c>
      <c r="BC405" s="54"/>
      <c r="BD405" s="54"/>
      <c r="BE405" s="54">
        <f t="shared" si="482"/>
        <v>0</v>
      </c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>
        <f t="shared" si="483"/>
        <v>1660.7791666666667</v>
      </c>
      <c r="BW405" s="54">
        <f t="shared" si="484"/>
        <v>0</v>
      </c>
      <c r="BX405" s="54">
        <f t="shared" si="485"/>
        <v>19929.349999999999</v>
      </c>
      <c r="BY405" s="54">
        <f t="shared" si="486"/>
        <v>0</v>
      </c>
      <c r="BZ405" s="54">
        <f t="shared" si="487"/>
        <v>5</v>
      </c>
      <c r="CA405" s="54">
        <v>0</v>
      </c>
      <c r="CB405" s="54">
        <f t="shared" si="488"/>
        <v>3</v>
      </c>
      <c r="CC405" s="54">
        <f t="shared" si="489"/>
        <v>0.41666666666666669</v>
      </c>
      <c r="CD405" s="54">
        <v>0</v>
      </c>
      <c r="CE405" s="54">
        <v>0</v>
      </c>
      <c r="CF405" s="54">
        <v>0</v>
      </c>
      <c r="CG405" s="54">
        <v>0</v>
      </c>
      <c r="CH405" s="54">
        <v>0</v>
      </c>
      <c r="CI405" s="54">
        <v>0</v>
      </c>
      <c r="CJ405" s="54">
        <v>0</v>
      </c>
      <c r="CK405" s="54">
        <v>0</v>
      </c>
      <c r="CL405" s="54">
        <v>0</v>
      </c>
      <c r="CM405" s="54">
        <v>0</v>
      </c>
      <c r="CN405" s="54">
        <v>2</v>
      </c>
      <c r="CO405" s="54">
        <v>3</v>
      </c>
    </row>
    <row r="406" spans="1:93">
      <c r="A406" s="3" t="str">
        <f t="shared" si="469"/>
        <v>3Rv5JxbPhesgo 10ml</v>
      </c>
      <c r="B406" s="3" t="s">
        <v>550</v>
      </c>
      <c r="C406" s="3" t="s">
        <v>551</v>
      </c>
      <c r="D406" s="3" t="s">
        <v>7</v>
      </c>
      <c r="E406" s="3" t="s">
        <v>136</v>
      </c>
      <c r="F406" s="3" t="s">
        <v>139</v>
      </c>
      <c r="G406" s="3" t="s">
        <v>140</v>
      </c>
      <c r="H406" s="3" t="s">
        <v>547</v>
      </c>
      <c r="I406" s="3" t="s">
        <v>140</v>
      </c>
      <c r="J406" s="3" t="s">
        <v>561</v>
      </c>
      <c r="K406" s="3" t="s">
        <v>541</v>
      </c>
      <c r="L406" s="3"/>
      <c r="M406" s="3" t="s">
        <v>543</v>
      </c>
      <c r="N406" s="3" t="s">
        <v>17</v>
      </c>
      <c r="O406" s="3" t="s">
        <v>18</v>
      </c>
      <c r="P406" s="3">
        <v>6232.07</v>
      </c>
      <c r="Q406" s="54">
        <v>1.3688951515407721E-6</v>
      </c>
      <c r="R406" s="54">
        <v>1.2654877779580292E-6</v>
      </c>
      <c r="S406" s="54">
        <v>1.8760355506336405E-6</v>
      </c>
      <c r="T406" s="54">
        <v>1.6438957276147923E-6</v>
      </c>
      <c r="U406" s="54">
        <v>1.5083220670144609E-6</v>
      </c>
      <c r="V406" s="54">
        <v>1.9649834406779579E-6</v>
      </c>
      <c r="W406" s="54">
        <v>4.5104184801324422E-6</v>
      </c>
      <c r="X406" s="54">
        <v>5.1172012353072115E-6</v>
      </c>
      <c r="Y406" s="54">
        <v>9.6276197154396546E-6</v>
      </c>
      <c r="Z406" s="54">
        <v>0</v>
      </c>
      <c r="AA406" s="54">
        <v>0</v>
      </c>
      <c r="AB406" s="54">
        <v>0</v>
      </c>
      <c r="AC406" s="54">
        <v>0</v>
      </c>
      <c r="AD406" s="54">
        <v>0</v>
      </c>
      <c r="AE406" s="54">
        <v>0</v>
      </c>
      <c r="AF406" s="54">
        <f t="shared" si="470"/>
        <v>0</v>
      </c>
      <c r="AG406" s="54">
        <f t="shared" si="471"/>
        <v>0</v>
      </c>
      <c r="AH406" s="54">
        <f t="shared" si="472"/>
        <v>0</v>
      </c>
      <c r="AI406" s="54">
        <v>8.5310504070626996E-3</v>
      </c>
      <c r="AJ406" s="54">
        <v>7.8866084163788947E-3</v>
      </c>
      <c r="AK406" s="54">
        <v>1.1691584874037391E-2</v>
      </c>
      <c r="AL406" s="54">
        <v>1.0244873247196319E-2</v>
      </c>
      <c r="AM406" s="54">
        <v>9.3999687041788106E-3</v>
      </c>
      <c r="AN406" s="54">
        <v>1.224591435114588E-2</v>
      </c>
      <c r="AO406" s="54">
        <v>2.8109243697478983E-2</v>
      </c>
      <c r="AP406" s="54">
        <v>3.1890756302521008E-2</v>
      </c>
      <c r="AQ406" s="54">
        <v>5.9999999999999991E-2</v>
      </c>
      <c r="AR406" s="54">
        <f t="shared" si="473"/>
        <v>0</v>
      </c>
      <c r="AS406" s="54">
        <f t="shared" si="474"/>
        <v>0</v>
      </c>
      <c r="AT406" s="54">
        <f t="shared" si="475"/>
        <v>0</v>
      </c>
      <c r="AU406" s="54">
        <f t="shared" si="476"/>
        <v>0</v>
      </c>
      <c r="AV406" s="54">
        <f t="shared" si="477"/>
        <v>0</v>
      </c>
      <c r="AW406" s="54">
        <f t="shared" si="478"/>
        <v>0</v>
      </c>
      <c r="AX406" s="54">
        <f t="shared" si="479"/>
        <v>0</v>
      </c>
      <c r="AY406" s="54">
        <f t="shared" si="480"/>
        <v>0</v>
      </c>
      <c r="AZ406" s="54">
        <f t="shared" si="481"/>
        <v>0</v>
      </c>
      <c r="BA406" s="54">
        <f t="shared" si="466"/>
        <v>1.6438957276147923E-6</v>
      </c>
      <c r="BB406" s="54">
        <f t="shared" si="467"/>
        <v>0</v>
      </c>
      <c r="BC406" s="54">
        <f>SUM(CJ406:CL406)</f>
        <v>0</v>
      </c>
      <c r="BD406" s="54">
        <f>SUM(CM406:CO406)</f>
        <v>0</v>
      </c>
      <c r="BE406" s="54">
        <f t="shared" si="482"/>
        <v>0</v>
      </c>
      <c r="BF406" s="54">
        <f t="shared" ref="BF406:BK406" si="504">Z406</f>
        <v>0</v>
      </c>
      <c r="BG406" s="54">
        <f t="shared" si="504"/>
        <v>0</v>
      </c>
      <c r="BH406" s="54">
        <f t="shared" si="504"/>
        <v>0</v>
      </c>
      <c r="BI406" s="54">
        <f t="shared" si="504"/>
        <v>0</v>
      </c>
      <c r="BJ406" s="54">
        <f t="shared" si="504"/>
        <v>0</v>
      </c>
      <c r="BK406" s="54">
        <f t="shared" si="504"/>
        <v>0</v>
      </c>
      <c r="BL406" s="54">
        <v>0</v>
      </c>
      <c r="BM406" s="54">
        <v>0</v>
      </c>
      <c r="BN406" s="54">
        <f t="shared" ref="BN406:BN407" si="505">AVERAGE(BP406:BR406)</f>
        <v>0</v>
      </c>
      <c r="BO406" s="54">
        <f t="shared" ref="BO406:BO407" si="506">SUM(BS406:BU406)/1</f>
        <v>0</v>
      </c>
      <c r="BP406" s="54">
        <v>0</v>
      </c>
      <c r="BQ406" s="54">
        <v>0</v>
      </c>
      <c r="BR406" s="54">
        <v>0</v>
      </c>
      <c r="BS406" s="54">
        <v>0</v>
      </c>
      <c r="BT406" s="54">
        <v>0</v>
      </c>
      <c r="BU406" s="54">
        <v>0</v>
      </c>
      <c r="BV406" s="54">
        <f t="shared" si="483"/>
        <v>0</v>
      </c>
      <c r="BW406" s="54">
        <f t="shared" si="484"/>
        <v>0</v>
      </c>
      <c r="BX406" s="54">
        <f t="shared" si="485"/>
        <v>0</v>
      </c>
      <c r="BY406" s="54">
        <f t="shared" si="486"/>
        <v>0</v>
      </c>
      <c r="BZ406" s="54">
        <f t="shared" si="487"/>
        <v>0</v>
      </c>
      <c r="CA406" s="54">
        <v>0</v>
      </c>
      <c r="CB406" s="54">
        <f t="shared" si="488"/>
        <v>0</v>
      </c>
      <c r="CC406" s="54">
        <f t="shared" si="489"/>
        <v>0</v>
      </c>
      <c r="CD406" s="54">
        <v>0</v>
      </c>
      <c r="CE406" s="54">
        <v>0</v>
      </c>
      <c r="CF406" s="54">
        <v>0</v>
      </c>
      <c r="CG406" s="54">
        <v>0</v>
      </c>
      <c r="CH406" s="54">
        <v>0</v>
      </c>
      <c r="CI406" s="54">
        <v>0</v>
      </c>
      <c r="CJ406" s="54">
        <v>0</v>
      </c>
      <c r="CK406" s="54">
        <v>0</v>
      </c>
      <c r="CL406" s="54">
        <v>0</v>
      </c>
      <c r="CM406" s="54">
        <v>0</v>
      </c>
      <c r="CN406" s="54">
        <v>0</v>
      </c>
      <c r="CO406" s="54">
        <v>0</v>
      </c>
    </row>
    <row r="407" spans="1:93">
      <c r="A407" s="3" t="str">
        <f t="shared" si="469"/>
        <v>3Rv5JxbPhesgo 15ml</v>
      </c>
      <c r="B407" s="3" t="s">
        <v>550</v>
      </c>
      <c r="C407" s="3" t="s">
        <v>551</v>
      </c>
      <c r="D407" s="3" t="s">
        <v>7</v>
      </c>
      <c r="E407" s="3" t="s">
        <v>136</v>
      </c>
      <c r="F407" s="3" t="s">
        <v>139</v>
      </c>
      <c r="G407" s="3" t="s">
        <v>140</v>
      </c>
      <c r="H407" s="3" t="s">
        <v>547</v>
      </c>
      <c r="I407" s="3" t="s">
        <v>140</v>
      </c>
      <c r="J407" s="3" t="s">
        <v>561</v>
      </c>
      <c r="K407" s="3" t="s">
        <v>541</v>
      </c>
      <c r="L407" s="3"/>
      <c r="M407" s="3" t="s">
        <v>543</v>
      </c>
      <c r="N407" s="3" t="s">
        <v>17</v>
      </c>
      <c r="O407" s="3" t="s">
        <v>19</v>
      </c>
      <c r="P407" s="3">
        <v>8489.27</v>
      </c>
      <c r="Q407" s="54">
        <v>1.1779575864591419E-6</v>
      </c>
      <c r="R407" s="54">
        <v>1.1779575864591419E-6</v>
      </c>
      <c r="S407" s="54">
        <v>1.1779575864591419E-6</v>
      </c>
      <c r="T407" s="54">
        <v>1.1779575864591419E-6</v>
      </c>
      <c r="U407" s="54">
        <v>1.1779575864591419E-6</v>
      </c>
      <c r="V407" s="54">
        <v>1.1779575864591419E-6</v>
      </c>
      <c r="W407" s="54">
        <v>3.5338727593774257E-6</v>
      </c>
      <c r="X407" s="54">
        <v>3.5338727593774257E-6</v>
      </c>
      <c r="Y407" s="54">
        <v>7.0677455187548515E-6</v>
      </c>
      <c r="Z407" s="54">
        <v>0</v>
      </c>
      <c r="AA407" s="54">
        <v>0</v>
      </c>
      <c r="AB407" s="54">
        <v>0</v>
      </c>
      <c r="AC407" s="54">
        <v>0</v>
      </c>
      <c r="AD407" s="54">
        <v>0</v>
      </c>
      <c r="AE407" s="54">
        <v>0</v>
      </c>
      <c r="AF407" s="54">
        <f t="shared" si="470"/>
        <v>0</v>
      </c>
      <c r="AG407" s="54">
        <f t="shared" si="471"/>
        <v>0</v>
      </c>
      <c r="AH407" s="54">
        <f t="shared" si="472"/>
        <v>0</v>
      </c>
      <c r="AI407" s="54">
        <v>0.01</v>
      </c>
      <c r="AJ407" s="54">
        <v>0.01</v>
      </c>
      <c r="AK407" s="54">
        <v>0.01</v>
      </c>
      <c r="AL407" s="54">
        <v>0.01</v>
      </c>
      <c r="AM407" s="54">
        <v>0.01</v>
      </c>
      <c r="AN407" s="54">
        <v>0.01</v>
      </c>
      <c r="AO407" s="54">
        <v>0.03</v>
      </c>
      <c r="AP407" s="54">
        <v>0.03</v>
      </c>
      <c r="AQ407" s="54">
        <v>0.06</v>
      </c>
      <c r="AR407" s="54">
        <f t="shared" si="473"/>
        <v>0</v>
      </c>
      <c r="AS407" s="54">
        <f t="shared" si="474"/>
        <v>0</v>
      </c>
      <c r="AT407" s="54">
        <f t="shared" si="475"/>
        <v>0</v>
      </c>
      <c r="AU407" s="54">
        <f t="shared" si="476"/>
        <v>0</v>
      </c>
      <c r="AV407" s="54">
        <f t="shared" si="477"/>
        <v>0</v>
      </c>
      <c r="AW407" s="54">
        <f t="shared" si="478"/>
        <v>0</v>
      </c>
      <c r="AX407" s="54">
        <f t="shared" si="479"/>
        <v>0</v>
      </c>
      <c r="AY407" s="54">
        <f t="shared" si="480"/>
        <v>0</v>
      </c>
      <c r="AZ407" s="54">
        <f t="shared" si="481"/>
        <v>0</v>
      </c>
      <c r="BA407" s="54">
        <f t="shared" si="466"/>
        <v>1.1779575864591419E-6</v>
      </c>
      <c r="BB407" s="54">
        <f t="shared" si="467"/>
        <v>0</v>
      </c>
      <c r="BC407" s="54">
        <f>SUM(CJ407:CL407)*2</f>
        <v>0</v>
      </c>
      <c r="BD407" s="54">
        <f>SUM(CM407:CO407)*2</f>
        <v>0</v>
      </c>
      <c r="BE407" s="54">
        <f t="shared" si="482"/>
        <v>0</v>
      </c>
      <c r="BF407" s="54">
        <f t="shared" ref="BF407:BK407" si="507">Z407*2</f>
        <v>0</v>
      </c>
      <c r="BG407" s="54">
        <f t="shared" si="507"/>
        <v>0</v>
      </c>
      <c r="BH407" s="54">
        <f t="shared" si="507"/>
        <v>0</v>
      </c>
      <c r="BI407" s="54">
        <f t="shared" si="507"/>
        <v>0</v>
      </c>
      <c r="BJ407" s="54">
        <f t="shared" si="507"/>
        <v>0</v>
      </c>
      <c r="BK407" s="54">
        <f t="shared" si="507"/>
        <v>0</v>
      </c>
      <c r="BL407" s="54">
        <v>0</v>
      </c>
      <c r="BM407" s="54">
        <v>0</v>
      </c>
      <c r="BN407" s="54">
        <f t="shared" si="505"/>
        <v>0</v>
      </c>
      <c r="BO407" s="54">
        <f t="shared" si="506"/>
        <v>0</v>
      </c>
      <c r="BP407" s="54">
        <v>0</v>
      </c>
      <c r="BQ407" s="54">
        <v>0</v>
      </c>
      <c r="BR407" s="54">
        <v>0</v>
      </c>
      <c r="BS407" s="54">
        <v>0</v>
      </c>
      <c r="BT407" s="54">
        <v>0</v>
      </c>
      <c r="BU407" s="54">
        <v>0</v>
      </c>
      <c r="BV407" s="54">
        <f t="shared" si="483"/>
        <v>0</v>
      </c>
      <c r="BW407" s="54">
        <f t="shared" si="484"/>
        <v>0</v>
      </c>
      <c r="BX407" s="54">
        <f t="shared" si="485"/>
        <v>0</v>
      </c>
      <c r="BY407" s="54">
        <f t="shared" si="486"/>
        <v>0</v>
      </c>
      <c r="BZ407" s="54">
        <f t="shared" si="487"/>
        <v>0</v>
      </c>
      <c r="CA407" s="54">
        <v>0</v>
      </c>
      <c r="CB407" s="54">
        <f t="shared" si="488"/>
        <v>0</v>
      </c>
      <c r="CC407" s="54">
        <f t="shared" si="489"/>
        <v>0</v>
      </c>
      <c r="CD407" s="54">
        <v>0</v>
      </c>
      <c r="CE407" s="54">
        <v>0</v>
      </c>
      <c r="CF407" s="54">
        <v>0</v>
      </c>
      <c r="CG407" s="54">
        <v>0</v>
      </c>
      <c r="CH407" s="54">
        <v>0</v>
      </c>
      <c r="CI407" s="54">
        <v>0</v>
      </c>
      <c r="CJ407" s="54">
        <v>0</v>
      </c>
      <c r="CK407" s="54">
        <v>0</v>
      </c>
      <c r="CL407" s="54">
        <v>0</v>
      </c>
      <c r="CM407" s="54">
        <v>0</v>
      </c>
      <c r="CN407" s="54">
        <v>0</v>
      </c>
      <c r="CO407" s="54">
        <v>0</v>
      </c>
    </row>
    <row r="408" spans="1:93">
      <c r="A408" s="3" t="str">
        <f t="shared" si="469"/>
        <v>FJXM001Herceptin IV</v>
      </c>
      <c r="B408" s="3" t="s">
        <v>550</v>
      </c>
      <c r="C408" s="3" t="s">
        <v>551</v>
      </c>
      <c r="D408" s="3" t="s">
        <v>7</v>
      </c>
      <c r="E408" s="3" t="s">
        <v>136</v>
      </c>
      <c r="F408" s="3" t="s">
        <v>141</v>
      </c>
      <c r="G408" s="3" t="s">
        <v>142</v>
      </c>
      <c r="H408" s="3" t="s">
        <v>141</v>
      </c>
      <c r="I408" s="3" t="s">
        <v>142</v>
      </c>
      <c r="J408" s="3" t="s">
        <v>562</v>
      </c>
      <c r="K408" s="3" t="s">
        <v>544</v>
      </c>
      <c r="L408" s="3" t="s">
        <v>939</v>
      </c>
      <c r="M408" s="3" t="s">
        <v>542</v>
      </c>
      <c r="N408" s="3" t="s">
        <v>11</v>
      </c>
      <c r="O408" s="3" t="s">
        <v>11</v>
      </c>
      <c r="P408" s="3">
        <v>4535.5</v>
      </c>
      <c r="Q408" s="54">
        <v>5.1924763986623796</v>
      </c>
      <c r="R408" s="54">
        <v>3.7199168534985443</v>
      </c>
      <c r="S408" s="54">
        <v>3.4603672630203715</v>
      </c>
      <c r="T408" s="54">
        <v>2.4435068411913319</v>
      </c>
      <c r="U408" s="54">
        <v>2.2263731262932729</v>
      </c>
      <c r="V408" s="54">
        <v>3.875890354774199</v>
      </c>
      <c r="W408" s="54">
        <v>12.372760515181296</v>
      </c>
      <c r="X408" s="54">
        <v>8.5457703222588037</v>
      </c>
      <c r="Y408" s="54">
        <v>20.918530837440102</v>
      </c>
      <c r="Z408" s="54">
        <v>0</v>
      </c>
      <c r="AA408" s="54">
        <v>15</v>
      </c>
      <c r="AB408" s="54">
        <v>0</v>
      </c>
      <c r="AC408" s="54">
        <v>0</v>
      </c>
      <c r="AD408" s="54">
        <v>0</v>
      </c>
      <c r="AE408" s="54">
        <v>0</v>
      </c>
      <c r="AF408" s="54">
        <f t="shared" si="470"/>
        <v>15</v>
      </c>
      <c r="AG408" s="54">
        <f t="shared" si="471"/>
        <v>0</v>
      </c>
      <c r="AH408" s="54">
        <f t="shared" si="472"/>
        <v>15</v>
      </c>
      <c r="AI408" s="54">
        <v>23550.476706133224</v>
      </c>
      <c r="AJ408" s="54">
        <v>16871.682889042648</v>
      </c>
      <c r="AK408" s="54">
        <v>15694.495721428893</v>
      </c>
      <c r="AL408" s="54">
        <v>11082.525278223286</v>
      </c>
      <c r="AM408" s="54">
        <v>10097.715314303139</v>
      </c>
      <c r="AN408" s="54">
        <v>17579.100704078377</v>
      </c>
      <c r="AO408" s="54">
        <v>56116.655316604767</v>
      </c>
      <c r="AP408" s="54">
        <v>38759.341296604805</v>
      </c>
      <c r="AQ408" s="54">
        <v>94875.996613209572</v>
      </c>
      <c r="AR408" s="54">
        <f t="shared" si="473"/>
        <v>0</v>
      </c>
      <c r="AS408" s="54">
        <f t="shared" si="474"/>
        <v>68032.5</v>
      </c>
      <c r="AT408" s="54">
        <f t="shared" si="475"/>
        <v>0</v>
      </c>
      <c r="AU408" s="54">
        <f t="shared" si="476"/>
        <v>0</v>
      </c>
      <c r="AV408" s="54">
        <f t="shared" si="477"/>
        <v>0</v>
      </c>
      <c r="AW408" s="54">
        <f t="shared" si="478"/>
        <v>0</v>
      </c>
      <c r="AX408" s="54">
        <f t="shared" si="479"/>
        <v>68032.5</v>
      </c>
      <c r="AY408" s="54">
        <f t="shared" si="480"/>
        <v>0</v>
      </c>
      <c r="AZ408" s="54">
        <f t="shared" si="481"/>
        <v>68032.5</v>
      </c>
      <c r="BA408" s="54">
        <f t="shared" si="466"/>
        <v>2.4435068411913319</v>
      </c>
      <c r="BB408" s="54">
        <f t="shared" si="467"/>
        <v>0</v>
      </c>
      <c r="BC408" s="54"/>
      <c r="BD408" s="54"/>
      <c r="BE408" s="54">
        <f t="shared" si="482"/>
        <v>0</v>
      </c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>
        <f t="shared" si="483"/>
        <v>122080.54166666667</v>
      </c>
      <c r="BW408" s="54">
        <f t="shared" si="484"/>
        <v>163278</v>
      </c>
      <c r="BX408" s="54">
        <f t="shared" si="485"/>
        <v>158742.5</v>
      </c>
      <c r="BY408" s="54">
        <f t="shared" si="486"/>
        <v>36</v>
      </c>
      <c r="BZ408" s="54">
        <f t="shared" si="487"/>
        <v>35</v>
      </c>
      <c r="CA408" s="54">
        <v>0</v>
      </c>
      <c r="CB408" s="54">
        <f t="shared" si="488"/>
        <v>72</v>
      </c>
      <c r="CC408" s="54">
        <f t="shared" si="489"/>
        <v>26.916666666666668</v>
      </c>
      <c r="CD408" s="54">
        <v>0</v>
      </c>
      <c r="CE408" s="54">
        <v>36</v>
      </c>
      <c r="CF408" s="54">
        <v>72</v>
      </c>
      <c r="CG408" s="54">
        <v>36</v>
      </c>
      <c r="CH408" s="54">
        <v>36</v>
      </c>
      <c r="CI408" s="54">
        <v>72</v>
      </c>
      <c r="CJ408" s="54">
        <v>0</v>
      </c>
      <c r="CK408" s="54">
        <v>0</v>
      </c>
      <c r="CL408" s="54">
        <v>36</v>
      </c>
      <c r="CM408" s="54">
        <v>-1</v>
      </c>
      <c r="CN408" s="54">
        <v>36</v>
      </c>
      <c r="CO408" s="54">
        <v>0</v>
      </c>
    </row>
    <row r="409" spans="1:93">
      <c r="A409" s="3" t="str">
        <f t="shared" si="469"/>
        <v>FJXM001Herceptin SC</v>
      </c>
      <c r="B409" s="3" t="s">
        <v>550</v>
      </c>
      <c r="C409" s="3" t="s">
        <v>551</v>
      </c>
      <c r="D409" s="3" t="s">
        <v>7</v>
      </c>
      <c r="E409" s="3" t="s">
        <v>136</v>
      </c>
      <c r="F409" s="3" t="s">
        <v>141</v>
      </c>
      <c r="G409" s="3" t="s">
        <v>142</v>
      </c>
      <c r="H409" s="3" t="s">
        <v>141</v>
      </c>
      <c r="I409" s="3" t="s">
        <v>142</v>
      </c>
      <c r="J409" s="3" t="s">
        <v>562</v>
      </c>
      <c r="K409" s="3" t="s">
        <v>544</v>
      </c>
      <c r="L409" s="3" t="s">
        <v>939</v>
      </c>
      <c r="M409" s="3" t="s">
        <v>542</v>
      </c>
      <c r="N409" s="3" t="s">
        <v>12</v>
      </c>
      <c r="O409" s="3" t="s">
        <v>12</v>
      </c>
      <c r="P409" s="3">
        <v>3444.49</v>
      </c>
      <c r="Q409" s="54">
        <v>75.031594642212525</v>
      </c>
      <c r="R409" s="54">
        <v>69.518479472233594</v>
      </c>
      <c r="S409" s="54">
        <v>105.44779364775755</v>
      </c>
      <c r="T409" s="54">
        <v>107.93253266939962</v>
      </c>
      <c r="U409" s="54">
        <v>97.180501748957298</v>
      </c>
      <c r="V409" s="54">
        <v>127.91028460321016</v>
      </c>
      <c r="W409" s="54">
        <v>249.99786776220367</v>
      </c>
      <c r="X409" s="54">
        <v>333.02331902156709</v>
      </c>
      <c r="Y409" s="54">
        <v>583.02118678377076</v>
      </c>
      <c r="Z409" s="54">
        <v>59</v>
      </c>
      <c r="AA409" s="54">
        <v>47</v>
      </c>
      <c r="AB409" s="54">
        <v>56</v>
      </c>
      <c r="AC409" s="54">
        <v>44</v>
      </c>
      <c r="AD409" s="54">
        <v>0</v>
      </c>
      <c r="AE409" s="54">
        <v>0</v>
      </c>
      <c r="AF409" s="54">
        <f t="shared" si="470"/>
        <v>162</v>
      </c>
      <c r="AG409" s="54">
        <f t="shared" si="471"/>
        <v>44</v>
      </c>
      <c r="AH409" s="54">
        <f t="shared" si="472"/>
        <v>206</v>
      </c>
      <c r="AI409" s="54">
        <v>258445.5774291546</v>
      </c>
      <c r="AJ409" s="54">
        <v>239455.70735731386</v>
      </c>
      <c r="AK409" s="54">
        <v>363213.87074176437</v>
      </c>
      <c r="AL409" s="54">
        <v>371772.52945442026</v>
      </c>
      <c r="AM409" s="54">
        <v>334737.26646926592</v>
      </c>
      <c r="AN409" s="54">
        <v>440585.69621291134</v>
      </c>
      <c r="AO409" s="54">
        <v>861115.15552823292</v>
      </c>
      <c r="AP409" s="54">
        <v>1147095.4921365974</v>
      </c>
      <c r="AQ409" s="54">
        <v>2008210.6476648303</v>
      </c>
      <c r="AR409" s="54">
        <f t="shared" si="473"/>
        <v>203224.90999999997</v>
      </c>
      <c r="AS409" s="54">
        <f t="shared" si="474"/>
        <v>161891.03</v>
      </c>
      <c r="AT409" s="54">
        <f t="shared" si="475"/>
        <v>192891.44</v>
      </c>
      <c r="AU409" s="54">
        <f t="shared" si="476"/>
        <v>151557.56</v>
      </c>
      <c r="AV409" s="54">
        <f t="shared" si="477"/>
        <v>0</v>
      </c>
      <c r="AW409" s="54">
        <f t="shared" si="478"/>
        <v>0</v>
      </c>
      <c r="AX409" s="54">
        <f t="shared" si="479"/>
        <v>558007.37999999989</v>
      </c>
      <c r="AY409" s="54">
        <f t="shared" si="480"/>
        <v>151557.56</v>
      </c>
      <c r="AZ409" s="54">
        <f t="shared" si="481"/>
        <v>709564.94</v>
      </c>
      <c r="BA409" s="54">
        <f t="shared" si="466"/>
        <v>107.93253266939962</v>
      </c>
      <c r="BB409" s="54">
        <f t="shared" si="467"/>
        <v>44</v>
      </c>
      <c r="BC409" s="54"/>
      <c r="BD409" s="54"/>
      <c r="BE409" s="54">
        <f t="shared" si="482"/>
        <v>0</v>
      </c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>
        <f t="shared" si="483"/>
        <v>337272.97916666669</v>
      </c>
      <c r="BW409" s="54">
        <f t="shared" si="484"/>
        <v>1036791.49</v>
      </c>
      <c r="BX409" s="54">
        <f t="shared" si="485"/>
        <v>630341.66999999993</v>
      </c>
      <c r="BY409" s="54">
        <f t="shared" si="486"/>
        <v>301</v>
      </c>
      <c r="BZ409" s="54">
        <f t="shared" si="487"/>
        <v>183</v>
      </c>
      <c r="CA409" s="54">
        <v>0</v>
      </c>
      <c r="CB409" s="54">
        <f t="shared" si="488"/>
        <v>183</v>
      </c>
      <c r="CC409" s="54">
        <f t="shared" si="489"/>
        <v>97.916666666666671</v>
      </c>
      <c r="CD409" s="54">
        <v>183</v>
      </c>
      <c r="CE409" s="54">
        <v>87</v>
      </c>
      <c r="CF409" s="54">
        <v>106</v>
      </c>
      <c r="CG409" s="54">
        <v>114</v>
      </c>
      <c r="CH409" s="54">
        <v>117</v>
      </c>
      <c r="CI409" s="54">
        <v>84</v>
      </c>
      <c r="CJ409" s="54">
        <v>115</v>
      </c>
      <c r="CK409" s="54">
        <v>92</v>
      </c>
      <c r="CL409" s="54">
        <v>94</v>
      </c>
      <c r="CM409" s="54">
        <v>64</v>
      </c>
      <c r="CN409" s="54">
        <v>65</v>
      </c>
      <c r="CO409" s="54">
        <v>54</v>
      </c>
    </row>
    <row r="410" spans="1:93">
      <c r="A410" s="3" t="str">
        <f t="shared" si="469"/>
        <v>FJXM001Itovebi 3mg</v>
      </c>
      <c r="B410" s="3" t="s">
        <v>550</v>
      </c>
      <c r="C410" s="3" t="s">
        <v>551</v>
      </c>
      <c r="D410" s="3" t="s">
        <v>7</v>
      </c>
      <c r="E410" s="3" t="s">
        <v>136</v>
      </c>
      <c r="F410" s="3" t="s">
        <v>141</v>
      </c>
      <c r="G410" s="3" t="s">
        <v>142</v>
      </c>
      <c r="H410" s="3" t="s">
        <v>141</v>
      </c>
      <c r="I410" s="3" t="s">
        <v>142</v>
      </c>
      <c r="J410" s="3" t="s">
        <v>562</v>
      </c>
      <c r="K410" s="3" t="s">
        <v>544</v>
      </c>
      <c r="L410" s="3" t="s">
        <v>939</v>
      </c>
      <c r="M410" s="3" t="s">
        <v>542</v>
      </c>
      <c r="N410" s="3" t="s">
        <v>13</v>
      </c>
      <c r="O410" s="3" t="s">
        <v>14</v>
      </c>
      <c r="P410" s="3">
        <v>3566.02</v>
      </c>
      <c r="Q410" s="54">
        <v>1.2404548730539344</v>
      </c>
      <c r="R410" s="54">
        <v>1.4163429734858541</v>
      </c>
      <c r="S410" s="54">
        <v>2.866722268407448</v>
      </c>
      <c r="T410" s="54">
        <v>2.901972387900341</v>
      </c>
      <c r="U410" s="54">
        <v>3.5280200554265679</v>
      </c>
      <c r="V410" s="54">
        <v>4.4929559659598723</v>
      </c>
      <c r="W410" s="54">
        <v>5.523520114947237</v>
      </c>
      <c r="X410" s="54">
        <v>10.922948409286782</v>
      </c>
      <c r="Y410" s="54">
        <v>16.446468524234021</v>
      </c>
      <c r="Z410" s="54">
        <v>0</v>
      </c>
      <c r="AA410" s="54">
        <v>3</v>
      </c>
      <c r="AB410" s="54">
        <v>5</v>
      </c>
      <c r="AC410" s="54">
        <v>7</v>
      </c>
      <c r="AD410" s="54">
        <v>0</v>
      </c>
      <c r="AE410" s="54">
        <v>0</v>
      </c>
      <c r="AF410" s="54">
        <f t="shared" si="470"/>
        <v>8</v>
      </c>
      <c r="AG410" s="54">
        <f t="shared" si="471"/>
        <v>7</v>
      </c>
      <c r="AH410" s="54">
        <f t="shared" si="472"/>
        <v>15</v>
      </c>
      <c r="AI410" s="54">
        <v>4423.4868864077916</v>
      </c>
      <c r="AJ410" s="54">
        <v>5050.7073703100259</v>
      </c>
      <c r="AK410" s="54">
        <v>10222.788943586327</v>
      </c>
      <c r="AL410" s="54">
        <v>10348.491574700374</v>
      </c>
      <c r="AM410" s="54">
        <v>12580.990078052249</v>
      </c>
      <c r="AN410" s="54">
        <v>16021.970833732223</v>
      </c>
      <c r="AO410" s="54">
        <v>19696.983200304145</v>
      </c>
      <c r="AP410" s="54">
        <v>38951.45248648485</v>
      </c>
      <c r="AQ410" s="54">
        <v>58648.435686788995</v>
      </c>
      <c r="AR410" s="54">
        <f t="shared" si="473"/>
        <v>0</v>
      </c>
      <c r="AS410" s="54">
        <f t="shared" si="474"/>
        <v>10698.06</v>
      </c>
      <c r="AT410" s="54">
        <f t="shared" si="475"/>
        <v>17830.099999999999</v>
      </c>
      <c r="AU410" s="54">
        <f t="shared" si="476"/>
        <v>24962.14</v>
      </c>
      <c r="AV410" s="54">
        <f t="shared" si="477"/>
        <v>0</v>
      </c>
      <c r="AW410" s="54">
        <f t="shared" si="478"/>
        <v>0</v>
      </c>
      <c r="AX410" s="54">
        <f t="shared" si="479"/>
        <v>28528.159999999996</v>
      </c>
      <c r="AY410" s="54">
        <f t="shared" si="480"/>
        <v>24962.14</v>
      </c>
      <c r="AZ410" s="54">
        <f t="shared" si="481"/>
        <v>53490.299999999996</v>
      </c>
      <c r="BA410" s="54">
        <f t="shared" si="466"/>
        <v>2.901972387900341</v>
      </c>
      <c r="BB410" s="54">
        <f t="shared" si="467"/>
        <v>7</v>
      </c>
      <c r="BC410" s="54"/>
      <c r="BD410" s="54"/>
      <c r="BE410" s="54">
        <f t="shared" si="482"/>
        <v>0</v>
      </c>
      <c r="BF410" s="54"/>
      <c r="BG410" s="54"/>
      <c r="BH410" s="54"/>
      <c r="BI410" s="54"/>
      <c r="BJ410" s="54"/>
      <c r="BK410" s="54"/>
      <c r="BL410" s="54">
        <v>4.666666666666667</v>
      </c>
      <c r="BM410" s="54">
        <v>1</v>
      </c>
      <c r="BN410" s="54">
        <f t="shared" ref="BN410:BN411" si="508">AVERAGE(BP410:BR410)</f>
        <v>4.333333333333333</v>
      </c>
      <c r="BO410" s="54">
        <f t="shared" ref="BO410:BO411" si="509">SUM(BS410:BU410)/1</f>
        <v>0</v>
      </c>
      <c r="BP410" s="54">
        <v>0</v>
      </c>
      <c r="BQ410" s="54">
        <v>6</v>
      </c>
      <c r="BR410" s="54">
        <v>7</v>
      </c>
      <c r="BS410" s="54">
        <v>0</v>
      </c>
      <c r="BT410" s="54">
        <v>0</v>
      </c>
      <c r="BU410" s="54">
        <v>0</v>
      </c>
      <c r="BV410" s="54">
        <f t="shared" si="483"/>
        <v>2080.1783333333333</v>
      </c>
      <c r="BW410" s="54">
        <f t="shared" si="484"/>
        <v>24962.14</v>
      </c>
      <c r="BX410" s="54">
        <f t="shared" si="485"/>
        <v>0</v>
      </c>
      <c r="BY410" s="54">
        <f t="shared" si="486"/>
        <v>7</v>
      </c>
      <c r="BZ410" s="54">
        <f t="shared" si="487"/>
        <v>0</v>
      </c>
      <c r="CA410" s="54">
        <v>0</v>
      </c>
      <c r="CB410" s="54">
        <f t="shared" si="488"/>
        <v>2</v>
      </c>
      <c r="CC410" s="54">
        <f t="shared" si="489"/>
        <v>0.58333333333333337</v>
      </c>
      <c r="CD410" s="54">
        <v>0</v>
      </c>
      <c r="CE410" s="54">
        <v>0</v>
      </c>
      <c r="CF410" s="54">
        <v>0</v>
      </c>
      <c r="CG410" s="54">
        <v>0</v>
      </c>
      <c r="CH410" s="54">
        <v>0</v>
      </c>
      <c r="CI410" s="54">
        <v>0</v>
      </c>
      <c r="CJ410" s="54">
        <v>2</v>
      </c>
      <c r="CK410" s="54">
        <v>2</v>
      </c>
      <c r="CL410" s="54">
        <v>3</v>
      </c>
      <c r="CM410" s="54">
        <v>0</v>
      </c>
      <c r="CN410" s="54">
        <v>0</v>
      </c>
      <c r="CO410" s="54">
        <v>0</v>
      </c>
    </row>
    <row r="411" spans="1:93">
      <c r="A411" s="3" t="str">
        <f t="shared" si="469"/>
        <v>FJXM001Itovebi 9mg</v>
      </c>
      <c r="B411" s="3" t="s">
        <v>550</v>
      </c>
      <c r="C411" s="3" t="s">
        <v>551</v>
      </c>
      <c r="D411" s="3" t="s">
        <v>7</v>
      </c>
      <c r="E411" s="3" t="s">
        <v>136</v>
      </c>
      <c r="F411" s="3" t="s">
        <v>141</v>
      </c>
      <c r="G411" s="3" t="s">
        <v>142</v>
      </c>
      <c r="H411" s="3" t="s">
        <v>141</v>
      </c>
      <c r="I411" s="3" t="s">
        <v>142</v>
      </c>
      <c r="J411" s="3" t="s">
        <v>562</v>
      </c>
      <c r="K411" s="3" t="s">
        <v>544</v>
      </c>
      <c r="L411" s="3" t="s">
        <v>939</v>
      </c>
      <c r="M411" s="3" t="s">
        <v>542</v>
      </c>
      <c r="N411" s="3" t="s">
        <v>13</v>
      </c>
      <c r="O411" s="3" t="s">
        <v>15</v>
      </c>
      <c r="P411" s="3">
        <v>10698.05</v>
      </c>
      <c r="Q411" s="54"/>
      <c r="R411" s="54"/>
      <c r="S411" s="54"/>
      <c r="T411" s="54"/>
      <c r="U411" s="54"/>
      <c r="V411" s="54"/>
      <c r="W411" s="54">
        <v>0</v>
      </c>
      <c r="X411" s="54">
        <v>0</v>
      </c>
      <c r="Y411" s="54">
        <v>0</v>
      </c>
      <c r="Z411" s="54">
        <v>0</v>
      </c>
      <c r="AA411" s="54">
        <v>0</v>
      </c>
      <c r="AB411" s="54">
        <v>9</v>
      </c>
      <c r="AC411" s="54">
        <v>0</v>
      </c>
      <c r="AD411" s="54">
        <v>0</v>
      </c>
      <c r="AE411" s="54">
        <v>0</v>
      </c>
      <c r="AF411" s="54">
        <f t="shared" si="470"/>
        <v>9</v>
      </c>
      <c r="AG411" s="54">
        <f t="shared" si="471"/>
        <v>0</v>
      </c>
      <c r="AH411" s="54">
        <f t="shared" si="472"/>
        <v>9</v>
      </c>
      <c r="AI411" s="54"/>
      <c r="AJ411" s="54"/>
      <c r="AK411" s="54"/>
      <c r="AL411" s="54"/>
      <c r="AM411" s="54"/>
      <c r="AN411" s="54"/>
      <c r="AO411" s="54">
        <v>0</v>
      </c>
      <c r="AP411" s="54">
        <v>0</v>
      </c>
      <c r="AQ411" s="54">
        <v>0</v>
      </c>
      <c r="AR411" s="54">
        <f t="shared" si="473"/>
        <v>0</v>
      </c>
      <c r="AS411" s="54">
        <f t="shared" si="474"/>
        <v>0</v>
      </c>
      <c r="AT411" s="54">
        <f t="shared" si="475"/>
        <v>96282.45</v>
      </c>
      <c r="AU411" s="54">
        <f t="shared" si="476"/>
        <v>0</v>
      </c>
      <c r="AV411" s="54">
        <f t="shared" si="477"/>
        <v>0</v>
      </c>
      <c r="AW411" s="54">
        <f t="shared" si="478"/>
        <v>0</v>
      </c>
      <c r="AX411" s="54">
        <f t="shared" si="479"/>
        <v>96282.45</v>
      </c>
      <c r="AY411" s="54">
        <f t="shared" si="480"/>
        <v>0</v>
      </c>
      <c r="AZ411" s="54">
        <f t="shared" si="481"/>
        <v>96282.45</v>
      </c>
      <c r="BA411" s="54">
        <f t="shared" si="466"/>
        <v>0</v>
      </c>
      <c r="BB411" s="54">
        <f t="shared" si="467"/>
        <v>0</v>
      </c>
      <c r="BC411" s="54"/>
      <c r="BD411" s="54"/>
      <c r="BE411" s="54">
        <f t="shared" si="482"/>
        <v>0</v>
      </c>
      <c r="BF411" s="54"/>
      <c r="BG411" s="54"/>
      <c r="BH411" s="54"/>
      <c r="BI411" s="54"/>
      <c r="BJ411" s="54"/>
      <c r="BK411" s="54"/>
      <c r="BL411" s="54">
        <v>0</v>
      </c>
      <c r="BM411" s="54">
        <v>0</v>
      </c>
      <c r="BN411" s="54">
        <f t="shared" si="508"/>
        <v>1.3333333333333333</v>
      </c>
      <c r="BO411" s="54">
        <f t="shared" si="509"/>
        <v>2</v>
      </c>
      <c r="BP411" s="54">
        <v>0</v>
      </c>
      <c r="BQ411" s="54">
        <v>2</v>
      </c>
      <c r="BR411" s="54">
        <v>2</v>
      </c>
      <c r="BS411" s="54">
        <v>2</v>
      </c>
      <c r="BT411" s="54">
        <v>0</v>
      </c>
      <c r="BU411" s="54">
        <v>0</v>
      </c>
      <c r="BV411" s="54">
        <f t="shared" si="483"/>
        <v>0</v>
      </c>
      <c r="BW411" s="54">
        <f t="shared" si="484"/>
        <v>0</v>
      </c>
      <c r="BX411" s="54">
        <f t="shared" si="485"/>
        <v>0</v>
      </c>
      <c r="BY411" s="54">
        <f t="shared" si="486"/>
        <v>0</v>
      </c>
      <c r="BZ411" s="54">
        <f t="shared" si="487"/>
        <v>0</v>
      </c>
      <c r="CA411" s="54">
        <v>0</v>
      </c>
      <c r="CB411" s="54">
        <f t="shared" si="488"/>
        <v>0</v>
      </c>
      <c r="CC411" s="54">
        <f t="shared" si="489"/>
        <v>0</v>
      </c>
      <c r="CD411" s="54">
        <v>0</v>
      </c>
      <c r="CE411" s="54">
        <v>0</v>
      </c>
      <c r="CF411" s="54">
        <v>0</v>
      </c>
      <c r="CG411" s="54">
        <v>0</v>
      </c>
      <c r="CH411" s="54">
        <v>0</v>
      </c>
      <c r="CI411" s="54">
        <v>0</v>
      </c>
      <c r="CJ411" s="54">
        <v>0</v>
      </c>
      <c r="CK411" s="54">
        <v>0</v>
      </c>
      <c r="CL411" s="54">
        <v>0</v>
      </c>
      <c r="CM411" s="54">
        <v>0</v>
      </c>
      <c r="CN411" s="54">
        <v>0</v>
      </c>
      <c r="CO411" s="54">
        <v>0</v>
      </c>
    </row>
    <row r="412" spans="1:93">
      <c r="A412" s="3" t="str">
        <f t="shared" si="469"/>
        <v>FJXM001Perjeta</v>
      </c>
      <c r="B412" s="3" t="s">
        <v>550</v>
      </c>
      <c r="C412" s="3" t="s">
        <v>551</v>
      </c>
      <c r="D412" s="3" t="s">
        <v>7</v>
      </c>
      <c r="E412" s="3" t="s">
        <v>136</v>
      </c>
      <c r="F412" s="3" t="s">
        <v>141</v>
      </c>
      <c r="G412" s="3" t="s">
        <v>142</v>
      </c>
      <c r="H412" s="3" t="s">
        <v>141</v>
      </c>
      <c r="I412" s="3" t="s">
        <v>142</v>
      </c>
      <c r="J412" s="3" t="s">
        <v>562</v>
      </c>
      <c r="K412" s="3" t="s">
        <v>544</v>
      </c>
      <c r="L412" s="3" t="s">
        <v>939</v>
      </c>
      <c r="M412" s="3" t="s">
        <v>542</v>
      </c>
      <c r="N412" s="3" t="s">
        <v>16</v>
      </c>
      <c r="O412" s="3" t="s">
        <v>16</v>
      </c>
      <c r="P412" s="3">
        <v>3985.87</v>
      </c>
      <c r="Q412" s="54">
        <v>12.145654146038131</v>
      </c>
      <c r="R412" s="54">
        <v>10.259616495941444</v>
      </c>
      <c r="S412" s="54">
        <v>15.571952164207477</v>
      </c>
      <c r="T412" s="54">
        <v>9.4096773881427342</v>
      </c>
      <c r="U412" s="54">
        <v>11.420811787608306</v>
      </c>
      <c r="V412" s="54">
        <v>13.107174646957187</v>
      </c>
      <c r="W412" s="54">
        <v>37.977222806187058</v>
      </c>
      <c r="X412" s="54">
        <v>33.937663822708231</v>
      </c>
      <c r="Y412" s="54">
        <v>71.914886628895289</v>
      </c>
      <c r="Z412" s="54">
        <v>5</v>
      </c>
      <c r="AA412" s="54">
        <v>10</v>
      </c>
      <c r="AB412" s="54">
        <v>0</v>
      </c>
      <c r="AC412" s="54">
        <v>1</v>
      </c>
      <c r="AD412" s="54">
        <v>0</v>
      </c>
      <c r="AE412" s="54">
        <v>0</v>
      </c>
      <c r="AF412" s="54">
        <f t="shared" si="470"/>
        <v>15</v>
      </c>
      <c r="AG412" s="54">
        <f t="shared" si="471"/>
        <v>1</v>
      </c>
      <c r="AH412" s="54">
        <f t="shared" si="472"/>
        <v>16</v>
      </c>
      <c r="AI412" s="54">
        <v>48410.998491069011</v>
      </c>
      <c r="AJ412" s="54">
        <v>40893.497602678122</v>
      </c>
      <c r="AK412" s="54">
        <v>62067.776972749656</v>
      </c>
      <c r="AL412" s="54">
        <v>37505.750811076476</v>
      </c>
      <c r="AM412" s="54">
        <v>45521.87107987432</v>
      </c>
      <c r="AN412" s="54">
        <v>52243.494210067242</v>
      </c>
      <c r="AO412" s="54">
        <v>151372.2730664968</v>
      </c>
      <c r="AP412" s="54">
        <v>135271.11610101804</v>
      </c>
      <c r="AQ412" s="54">
        <v>286643.38916751486</v>
      </c>
      <c r="AR412" s="54">
        <f t="shared" si="473"/>
        <v>19929.349999999999</v>
      </c>
      <c r="AS412" s="54">
        <f t="shared" si="474"/>
        <v>39858.699999999997</v>
      </c>
      <c r="AT412" s="54">
        <f t="shared" si="475"/>
        <v>0</v>
      </c>
      <c r="AU412" s="54">
        <f t="shared" si="476"/>
        <v>3985.87</v>
      </c>
      <c r="AV412" s="54">
        <f t="shared" si="477"/>
        <v>0</v>
      </c>
      <c r="AW412" s="54">
        <f t="shared" si="478"/>
        <v>0</v>
      </c>
      <c r="AX412" s="54">
        <f t="shared" si="479"/>
        <v>59788.049999999996</v>
      </c>
      <c r="AY412" s="54">
        <f t="shared" si="480"/>
        <v>3985.87</v>
      </c>
      <c r="AZ412" s="54">
        <f t="shared" si="481"/>
        <v>63773.919999999998</v>
      </c>
      <c r="BA412" s="54">
        <f t="shared" si="466"/>
        <v>9.4096773881427342</v>
      </c>
      <c r="BB412" s="54">
        <f t="shared" si="467"/>
        <v>1</v>
      </c>
      <c r="BC412" s="54"/>
      <c r="BD412" s="54"/>
      <c r="BE412" s="54">
        <f t="shared" si="482"/>
        <v>0</v>
      </c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>
        <f t="shared" si="483"/>
        <v>170728.09833333333</v>
      </c>
      <c r="BW412" s="54">
        <f t="shared" si="484"/>
        <v>83703.27</v>
      </c>
      <c r="BX412" s="54">
        <f t="shared" si="485"/>
        <v>47830.44</v>
      </c>
      <c r="BY412" s="54">
        <f t="shared" si="486"/>
        <v>21</v>
      </c>
      <c r="BZ412" s="54">
        <f t="shared" si="487"/>
        <v>12</v>
      </c>
      <c r="CA412" s="54">
        <v>0</v>
      </c>
      <c r="CB412" s="54">
        <f t="shared" si="488"/>
        <v>189</v>
      </c>
      <c r="CC412" s="54">
        <f t="shared" si="489"/>
        <v>42.833333333333336</v>
      </c>
      <c r="CD412" s="54">
        <v>189</v>
      </c>
      <c r="CE412" s="54">
        <v>117</v>
      </c>
      <c r="CF412" s="54">
        <v>123</v>
      </c>
      <c r="CG412" s="54">
        <v>15</v>
      </c>
      <c r="CH412" s="54">
        <v>24</v>
      </c>
      <c r="CI412" s="54">
        <v>13</v>
      </c>
      <c r="CJ412" s="54">
        <v>6</v>
      </c>
      <c r="CK412" s="54">
        <v>9</v>
      </c>
      <c r="CL412" s="54">
        <v>6</v>
      </c>
      <c r="CM412" s="54">
        <v>6</v>
      </c>
      <c r="CN412" s="54">
        <v>3</v>
      </c>
      <c r="CO412" s="54">
        <v>3</v>
      </c>
    </row>
    <row r="413" spans="1:93">
      <c r="A413" s="3" t="str">
        <f t="shared" si="469"/>
        <v>FJXM001Phesgo 10ml</v>
      </c>
      <c r="B413" s="3" t="s">
        <v>550</v>
      </c>
      <c r="C413" s="3" t="s">
        <v>551</v>
      </c>
      <c r="D413" s="3" t="s">
        <v>7</v>
      </c>
      <c r="E413" s="3" t="s">
        <v>136</v>
      </c>
      <c r="F413" s="3" t="s">
        <v>141</v>
      </c>
      <c r="G413" s="3" t="s">
        <v>142</v>
      </c>
      <c r="H413" s="3" t="s">
        <v>141</v>
      </c>
      <c r="I413" s="3" t="s">
        <v>142</v>
      </c>
      <c r="J413" s="3" t="s">
        <v>562</v>
      </c>
      <c r="K413" s="3" t="s">
        <v>544</v>
      </c>
      <c r="L413" s="3" t="s">
        <v>939</v>
      </c>
      <c r="M413" s="3" t="s">
        <v>542</v>
      </c>
      <c r="N413" s="3" t="s">
        <v>17</v>
      </c>
      <c r="O413" s="3" t="s">
        <v>18</v>
      </c>
      <c r="P413" s="3">
        <v>6232.07</v>
      </c>
      <c r="Q413" s="54">
        <v>109.35377429916063</v>
      </c>
      <c r="R413" s="54">
        <v>100.37280113535952</v>
      </c>
      <c r="S413" s="54">
        <v>147.95036349298067</v>
      </c>
      <c r="T413" s="54">
        <v>131.87549701446551</v>
      </c>
      <c r="U413" s="54">
        <v>118.73867746597037</v>
      </c>
      <c r="V413" s="54">
        <v>154.31333347738553</v>
      </c>
      <c r="W413" s="54">
        <v>357.67693892750083</v>
      </c>
      <c r="X413" s="54">
        <v>404.92750795782138</v>
      </c>
      <c r="Y413" s="54">
        <v>762.6044468853222</v>
      </c>
      <c r="Z413" s="54">
        <v>88</v>
      </c>
      <c r="AA413" s="54">
        <v>75</v>
      </c>
      <c r="AB413" s="54">
        <v>93</v>
      </c>
      <c r="AC413" s="54">
        <v>54</v>
      </c>
      <c r="AD413" s="54">
        <v>0</v>
      </c>
      <c r="AE413" s="54">
        <v>0</v>
      </c>
      <c r="AF413" s="54">
        <f t="shared" si="470"/>
        <v>256</v>
      </c>
      <c r="AG413" s="54">
        <f t="shared" si="471"/>
        <v>54</v>
      </c>
      <c r="AH413" s="54">
        <f t="shared" si="472"/>
        <v>310</v>
      </c>
      <c r="AI413" s="54">
        <v>681500.37619657</v>
      </c>
      <c r="AJ413" s="54">
        <v>625530.32277164003</v>
      </c>
      <c r="AK413" s="54">
        <v>922037.02181369998</v>
      </c>
      <c r="AL413" s="54">
        <v>821857.32867894007</v>
      </c>
      <c r="AM413" s="54">
        <v>739987.74967534991</v>
      </c>
      <c r="AN413" s="54">
        <v>961691.49616441003</v>
      </c>
      <c r="AO413" s="54">
        <v>2229067.7207819102</v>
      </c>
      <c r="AP413" s="54">
        <v>2523536.5745187001</v>
      </c>
      <c r="AQ413" s="54">
        <v>4752604.2953006104</v>
      </c>
      <c r="AR413" s="54">
        <f t="shared" si="473"/>
        <v>548422.15999999992</v>
      </c>
      <c r="AS413" s="54">
        <f t="shared" si="474"/>
        <v>467405.25</v>
      </c>
      <c r="AT413" s="54">
        <f t="shared" si="475"/>
        <v>579582.51</v>
      </c>
      <c r="AU413" s="54">
        <f t="shared" si="476"/>
        <v>336531.77999999997</v>
      </c>
      <c r="AV413" s="54">
        <f t="shared" si="477"/>
        <v>0</v>
      </c>
      <c r="AW413" s="54">
        <f t="shared" si="478"/>
        <v>0</v>
      </c>
      <c r="AX413" s="54">
        <f t="shared" si="479"/>
        <v>1595409.92</v>
      </c>
      <c r="AY413" s="54">
        <f t="shared" si="480"/>
        <v>336531.77999999997</v>
      </c>
      <c r="AZ413" s="54">
        <f t="shared" si="481"/>
        <v>1931941.7</v>
      </c>
      <c r="BA413" s="54">
        <f t="shared" si="466"/>
        <v>131.87549701446551</v>
      </c>
      <c r="BB413" s="54">
        <f t="shared" si="467"/>
        <v>54</v>
      </c>
      <c r="BC413" s="54">
        <f>SUM(CJ413:CL413)</f>
        <v>377</v>
      </c>
      <c r="BD413" s="54">
        <f>SUM(CM413:CO413)</f>
        <v>317</v>
      </c>
      <c r="BE413" s="54">
        <f t="shared" si="482"/>
        <v>310</v>
      </c>
      <c r="BF413" s="54">
        <f t="shared" ref="BF413:BK413" si="510">Z413</f>
        <v>88</v>
      </c>
      <c r="BG413" s="54">
        <f t="shared" si="510"/>
        <v>75</v>
      </c>
      <c r="BH413" s="54">
        <f t="shared" si="510"/>
        <v>93</v>
      </c>
      <c r="BI413" s="54">
        <f t="shared" si="510"/>
        <v>54</v>
      </c>
      <c r="BJ413" s="54">
        <f t="shared" si="510"/>
        <v>0</v>
      </c>
      <c r="BK413" s="54">
        <f t="shared" si="510"/>
        <v>0</v>
      </c>
      <c r="BL413" s="54">
        <v>1.3333333333333333</v>
      </c>
      <c r="BM413" s="54">
        <v>0</v>
      </c>
      <c r="BN413" s="54">
        <f t="shared" ref="BN413:BN414" si="511">AVERAGE(BP413:BR413)</f>
        <v>0</v>
      </c>
      <c r="BO413" s="54">
        <f t="shared" ref="BO413:BO414" si="512">SUM(BS413:BU413)/1</f>
        <v>0</v>
      </c>
      <c r="BP413" s="54">
        <v>0</v>
      </c>
      <c r="BQ413" s="54">
        <v>0</v>
      </c>
      <c r="BR413" s="54">
        <v>0</v>
      </c>
      <c r="BS413" s="54">
        <v>0</v>
      </c>
      <c r="BT413" s="54">
        <v>0</v>
      </c>
      <c r="BU413" s="54">
        <v>0</v>
      </c>
      <c r="BV413" s="54">
        <f t="shared" si="483"/>
        <v>623726.33916666661</v>
      </c>
      <c r="BW413" s="54">
        <f t="shared" si="484"/>
        <v>2349490.3899999997</v>
      </c>
      <c r="BX413" s="54">
        <f t="shared" si="485"/>
        <v>1975566.19</v>
      </c>
      <c r="BY413" s="54">
        <f t="shared" si="486"/>
        <v>377</v>
      </c>
      <c r="BZ413" s="54">
        <f t="shared" si="487"/>
        <v>317</v>
      </c>
      <c r="CA413" s="54">
        <v>247</v>
      </c>
      <c r="CB413" s="54">
        <f t="shared" si="488"/>
        <v>124</v>
      </c>
      <c r="CC413" s="54">
        <f t="shared" si="489"/>
        <v>100.08333333333333</v>
      </c>
      <c r="CD413" s="54">
        <v>16</v>
      </c>
      <c r="CE413" s="54">
        <v>72</v>
      </c>
      <c r="CF413" s="54">
        <v>103</v>
      </c>
      <c r="CG413" s="54">
        <v>100</v>
      </c>
      <c r="CH413" s="54">
        <v>110</v>
      </c>
      <c r="CI413" s="54">
        <v>106</v>
      </c>
      <c r="CJ413" s="54">
        <v>122</v>
      </c>
      <c r="CK413" s="54">
        <v>124</v>
      </c>
      <c r="CL413" s="54">
        <v>131</v>
      </c>
      <c r="CM413" s="54">
        <v>118</v>
      </c>
      <c r="CN413" s="54">
        <v>97</v>
      </c>
      <c r="CO413" s="54">
        <v>102</v>
      </c>
    </row>
    <row r="414" spans="1:93">
      <c r="A414" s="3" t="str">
        <f t="shared" si="469"/>
        <v>FJXM001Phesgo 15ml</v>
      </c>
      <c r="B414" s="3" t="s">
        <v>550</v>
      </c>
      <c r="C414" s="3" t="s">
        <v>551</v>
      </c>
      <c r="D414" s="3" t="s">
        <v>7</v>
      </c>
      <c r="E414" s="3" t="s">
        <v>136</v>
      </c>
      <c r="F414" s="3" t="s">
        <v>141</v>
      </c>
      <c r="G414" s="3" t="s">
        <v>142</v>
      </c>
      <c r="H414" s="3" t="s">
        <v>141</v>
      </c>
      <c r="I414" s="3" t="s">
        <v>142</v>
      </c>
      <c r="J414" s="3" t="s">
        <v>562</v>
      </c>
      <c r="K414" s="3" t="s">
        <v>544</v>
      </c>
      <c r="L414" s="3" t="s">
        <v>939</v>
      </c>
      <c r="M414" s="3" t="s">
        <v>542</v>
      </c>
      <c r="N414" s="3" t="s">
        <v>17</v>
      </c>
      <c r="O414" s="3" t="s">
        <v>19</v>
      </c>
      <c r="P414" s="3">
        <v>8489.27</v>
      </c>
      <c r="Q414" s="54">
        <v>7</v>
      </c>
      <c r="R414" s="54">
        <v>7</v>
      </c>
      <c r="S414" s="54">
        <v>11</v>
      </c>
      <c r="T414" s="54">
        <v>8</v>
      </c>
      <c r="U414" s="54">
        <v>9</v>
      </c>
      <c r="V414" s="54">
        <v>12</v>
      </c>
      <c r="W414" s="54">
        <v>25</v>
      </c>
      <c r="X414" s="54">
        <v>29</v>
      </c>
      <c r="Y414" s="54">
        <v>54</v>
      </c>
      <c r="Z414" s="54">
        <v>4</v>
      </c>
      <c r="AA414" s="54">
        <v>5</v>
      </c>
      <c r="AB414" s="54">
        <v>6</v>
      </c>
      <c r="AC414" s="54">
        <v>12</v>
      </c>
      <c r="AD414" s="54">
        <v>0</v>
      </c>
      <c r="AE414" s="54">
        <v>0</v>
      </c>
      <c r="AF414" s="54">
        <f t="shared" si="470"/>
        <v>15</v>
      </c>
      <c r="AG414" s="54">
        <f t="shared" si="471"/>
        <v>12</v>
      </c>
      <c r="AH414" s="54">
        <f t="shared" si="472"/>
        <v>27</v>
      </c>
      <c r="AI414" s="54">
        <v>59424.89</v>
      </c>
      <c r="AJ414" s="54">
        <v>59424.89</v>
      </c>
      <c r="AK414" s="54">
        <v>93381.97</v>
      </c>
      <c r="AL414" s="54">
        <v>67914.16</v>
      </c>
      <c r="AM414" s="54">
        <v>76403.430000000008</v>
      </c>
      <c r="AN414" s="54">
        <v>101871.24</v>
      </c>
      <c r="AO414" s="54">
        <v>212231.75</v>
      </c>
      <c r="AP414" s="54">
        <v>246188.83000000002</v>
      </c>
      <c r="AQ414" s="54">
        <v>458420.58</v>
      </c>
      <c r="AR414" s="54">
        <f t="shared" si="473"/>
        <v>33957.08</v>
      </c>
      <c r="AS414" s="54">
        <f t="shared" si="474"/>
        <v>42446.350000000006</v>
      </c>
      <c r="AT414" s="54">
        <f t="shared" si="475"/>
        <v>50935.62</v>
      </c>
      <c r="AU414" s="54">
        <f t="shared" si="476"/>
        <v>101871.24</v>
      </c>
      <c r="AV414" s="54">
        <f t="shared" si="477"/>
        <v>0</v>
      </c>
      <c r="AW414" s="54">
        <f t="shared" si="478"/>
        <v>0</v>
      </c>
      <c r="AX414" s="54">
        <f t="shared" si="479"/>
        <v>127339.05000000002</v>
      </c>
      <c r="AY414" s="54">
        <f t="shared" si="480"/>
        <v>101871.24</v>
      </c>
      <c r="AZ414" s="54">
        <f t="shared" si="481"/>
        <v>229210.29000000004</v>
      </c>
      <c r="BA414" s="54">
        <f t="shared" si="466"/>
        <v>8</v>
      </c>
      <c r="BB414" s="54">
        <f t="shared" si="467"/>
        <v>12</v>
      </c>
      <c r="BC414" s="54">
        <f>SUM(CJ414:CL414)*2</f>
        <v>40</v>
      </c>
      <c r="BD414" s="54">
        <f>SUM(CM414:CO414)*2</f>
        <v>10</v>
      </c>
      <c r="BE414" s="54">
        <f t="shared" si="482"/>
        <v>54</v>
      </c>
      <c r="BF414" s="54">
        <f t="shared" ref="BF414:BK414" si="513">Z414*2</f>
        <v>8</v>
      </c>
      <c r="BG414" s="54">
        <f t="shared" si="513"/>
        <v>10</v>
      </c>
      <c r="BH414" s="54">
        <f t="shared" si="513"/>
        <v>12</v>
      </c>
      <c r="BI414" s="54">
        <f t="shared" si="513"/>
        <v>24</v>
      </c>
      <c r="BJ414" s="54">
        <f t="shared" si="513"/>
        <v>0</v>
      </c>
      <c r="BK414" s="54">
        <f t="shared" si="513"/>
        <v>0</v>
      </c>
      <c r="BL414" s="54">
        <v>5.333333333333333</v>
      </c>
      <c r="BM414" s="54">
        <v>0</v>
      </c>
      <c r="BN414" s="54">
        <f t="shared" si="511"/>
        <v>4.333333333333333</v>
      </c>
      <c r="BO414" s="54">
        <f t="shared" si="512"/>
        <v>3</v>
      </c>
      <c r="BP414" s="54">
        <v>2</v>
      </c>
      <c r="BQ414" s="54">
        <v>7</v>
      </c>
      <c r="BR414" s="54">
        <v>4</v>
      </c>
      <c r="BS414" s="54">
        <v>3</v>
      </c>
      <c r="BT414" s="54">
        <v>0</v>
      </c>
      <c r="BU414" s="54">
        <v>0</v>
      </c>
      <c r="BV414" s="54">
        <f t="shared" si="483"/>
        <v>40324.032500000001</v>
      </c>
      <c r="BW414" s="54">
        <f t="shared" si="484"/>
        <v>169785.40000000002</v>
      </c>
      <c r="BX414" s="54">
        <f t="shared" si="485"/>
        <v>42446.350000000006</v>
      </c>
      <c r="BY414" s="54">
        <f t="shared" si="486"/>
        <v>20</v>
      </c>
      <c r="BZ414" s="54">
        <f t="shared" si="487"/>
        <v>5</v>
      </c>
      <c r="CA414" s="54">
        <v>0</v>
      </c>
      <c r="CB414" s="54">
        <f t="shared" si="488"/>
        <v>9</v>
      </c>
      <c r="CC414" s="54">
        <f t="shared" si="489"/>
        <v>4.75</v>
      </c>
      <c r="CD414" s="54">
        <v>4</v>
      </c>
      <c r="CE414" s="54">
        <v>6</v>
      </c>
      <c r="CF414" s="54">
        <v>8</v>
      </c>
      <c r="CG414" s="54">
        <v>3</v>
      </c>
      <c r="CH414" s="54">
        <v>4</v>
      </c>
      <c r="CI414" s="54">
        <v>7</v>
      </c>
      <c r="CJ414" s="54">
        <v>9</v>
      </c>
      <c r="CK414" s="54">
        <v>2</v>
      </c>
      <c r="CL414" s="54">
        <v>9</v>
      </c>
      <c r="CM414" s="54">
        <v>3</v>
      </c>
      <c r="CN414" s="54">
        <v>1</v>
      </c>
      <c r="CO414" s="54">
        <v>1</v>
      </c>
    </row>
    <row r="415" spans="1:93">
      <c r="A415" s="3" t="str">
        <f t="shared" si="469"/>
        <v>FJXM002Herceptin IV</v>
      </c>
      <c r="B415" s="3" t="s">
        <v>550</v>
      </c>
      <c r="C415" s="3" t="s">
        <v>551</v>
      </c>
      <c r="D415" s="3" t="s">
        <v>7</v>
      </c>
      <c r="E415" s="3" t="s">
        <v>136</v>
      </c>
      <c r="F415" s="3" t="s">
        <v>143</v>
      </c>
      <c r="G415" s="3" t="s">
        <v>144</v>
      </c>
      <c r="H415" s="3" t="s">
        <v>143</v>
      </c>
      <c r="I415" s="3" t="s">
        <v>144</v>
      </c>
      <c r="J415" s="3" t="s">
        <v>562</v>
      </c>
      <c r="K415" s="3" t="s">
        <v>541</v>
      </c>
      <c r="L415" s="3"/>
      <c r="M415" s="3" t="s">
        <v>543</v>
      </c>
      <c r="N415" s="3" t="s">
        <v>11</v>
      </c>
      <c r="O415" s="3" t="s">
        <v>11</v>
      </c>
      <c r="P415" s="3">
        <v>4535.5</v>
      </c>
      <c r="Q415" s="54">
        <v>21.605697389093276</v>
      </c>
      <c r="R415" s="54">
        <v>15.47843296311984</v>
      </c>
      <c r="S415" s="54">
        <v>14.398456959612325</v>
      </c>
      <c r="T415" s="54">
        <v>10.167339305106742</v>
      </c>
      <c r="U415" s="54">
        <v>9.2638541514206061</v>
      </c>
      <c r="V415" s="54">
        <v>16.127432787201325</v>
      </c>
      <c r="W415" s="54">
        <v>51.482587311825441</v>
      </c>
      <c r="X415" s="54">
        <v>35.558626243728668</v>
      </c>
      <c r="Y415" s="54">
        <v>87.041213555554108</v>
      </c>
      <c r="Z415" s="54">
        <v>15</v>
      </c>
      <c r="AA415" s="54">
        <v>6</v>
      </c>
      <c r="AB415" s="54">
        <v>13</v>
      </c>
      <c r="AC415" s="54">
        <v>21</v>
      </c>
      <c r="AD415" s="54">
        <v>0</v>
      </c>
      <c r="AE415" s="54">
        <v>0</v>
      </c>
      <c r="AF415" s="54">
        <f t="shared" si="470"/>
        <v>34</v>
      </c>
      <c r="AG415" s="54">
        <f t="shared" si="471"/>
        <v>21</v>
      </c>
      <c r="AH415" s="54">
        <f t="shared" si="472"/>
        <v>55</v>
      </c>
      <c r="AI415" s="54">
        <v>97992.640508232551</v>
      </c>
      <c r="AJ415" s="54">
        <v>70202.432704230028</v>
      </c>
      <c r="AK415" s="54">
        <v>65304.201540321694</v>
      </c>
      <c r="AL415" s="54">
        <v>46113.967418311629</v>
      </c>
      <c r="AM415" s="54">
        <v>42016.210503768154</v>
      </c>
      <c r="AN415" s="54">
        <v>73145.971406351615</v>
      </c>
      <c r="AO415" s="54">
        <v>233499.27475278429</v>
      </c>
      <c r="AP415" s="54">
        <v>161276.14932843141</v>
      </c>
      <c r="AQ415" s="54">
        <v>394775.42408121569</v>
      </c>
      <c r="AR415" s="54">
        <f t="shared" si="473"/>
        <v>68032.5</v>
      </c>
      <c r="AS415" s="54">
        <f t="shared" si="474"/>
        <v>27213</v>
      </c>
      <c r="AT415" s="54">
        <f t="shared" si="475"/>
        <v>58961.5</v>
      </c>
      <c r="AU415" s="54">
        <f t="shared" si="476"/>
        <v>95245.5</v>
      </c>
      <c r="AV415" s="54">
        <f t="shared" si="477"/>
        <v>0</v>
      </c>
      <c r="AW415" s="54">
        <f t="shared" si="478"/>
        <v>0</v>
      </c>
      <c r="AX415" s="54">
        <f t="shared" si="479"/>
        <v>154207</v>
      </c>
      <c r="AY415" s="54">
        <f t="shared" si="480"/>
        <v>95245.5</v>
      </c>
      <c r="AZ415" s="54">
        <f t="shared" si="481"/>
        <v>249452.5</v>
      </c>
      <c r="BA415" s="54">
        <f t="shared" si="466"/>
        <v>10.167339305106742</v>
      </c>
      <c r="BB415" s="54">
        <f t="shared" si="467"/>
        <v>21</v>
      </c>
      <c r="BC415" s="54"/>
      <c r="BD415" s="54"/>
      <c r="BE415" s="54">
        <f t="shared" si="482"/>
        <v>0</v>
      </c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>
        <f t="shared" si="483"/>
        <v>74835.75</v>
      </c>
      <c r="BW415" s="54">
        <f t="shared" si="484"/>
        <v>222239.5</v>
      </c>
      <c r="BX415" s="54">
        <f t="shared" si="485"/>
        <v>113387.5</v>
      </c>
      <c r="BY415" s="54">
        <f t="shared" si="486"/>
        <v>49</v>
      </c>
      <c r="BZ415" s="54">
        <f t="shared" si="487"/>
        <v>25</v>
      </c>
      <c r="CA415" s="54">
        <v>0</v>
      </c>
      <c r="CB415" s="54">
        <f t="shared" si="488"/>
        <v>28</v>
      </c>
      <c r="CC415" s="54">
        <f t="shared" si="489"/>
        <v>16.5</v>
      </c>
      <c r="CD415" s="54">
        <v>28</v>
      </c>
      <c r="CE415" s="54">
        <v>15</v>
      </c>
      <c r="CF415" s="54">
        <v>24</v>
      </c>
      <c r="CG415" s="54">
        <v>27</v>
      </c>
      <c r="CH415" s="54">
        <v>18</v>
      </c>
      <c r="CI415" s="54">
        <v>12</v>
      </c>
      <c r="CJ415" s="54">
        <v>22</v>
      </c>
      <c r="CK415" s="54">
        <v>12</v>
      </c>
      <c r="CL415" s="54">
        <v>15</v>
      </c>
      <c r="CM415" s="54">
        <v>13</v>
      </c>
      <c r="CN415" s="54">
        <v>6</v>
      </c>
      <c r="CO415" s="54">
        <v>6</v>
      </c>
    </row>
    <row r="416" spans="1:93">
      <c r="A416" s="3" t="str">
        <f t="shared" si="469"/>
        <v>FJXM002Herceptin SC</v>
      </c>
      <c r="B416" s="3" t="s">
        <v>550</v>
      </c>
      <c r="C416" s="3" t="s">
        <v>551</v>
      </c>
      <c r="D416" s="3" t="s">
        <v>7</v>
      </c>
      <c r="E416" s="3" t="s">
        <v>136</v>
      </c>
      <c r="F416" s="3" t="s">
        <v>143</v>
      </c>
      <c r="G416" s="3" t="s">
        <v>144</v>
      </c>
      <c r="H416" s="3" t="s">
        <v>143</v>
      </c>
      <c r="I416" s="3" t="s">
        <v>144</v>
      </c>
      <c r="J416" s="3" t="s">
        <v>562</v>
      </c>
      <c r="K416" s="3" t="s">
        <v>541</v>
      </c>
      <c r="L416" s="3"/>
      <c r="M416" s="3" t="s">
        <v>543</v>
      </c>
      <c r="N416" s="3" t="s">
        <v>12</v>
      </c>
      <c r="O416" s="3" t="s">
        <v>12</v>
      </c>
      <c r="P416" s="3">
        <v>3444.49</v>
      </c>
      <c r="Q416" s="54">
        <v>1.2869445629604544E-7</v>
      </c>
      <c r="R416" s="54">
        <v>1.1923834167284972E-7</v>
      </c>
      <c r="S416" s="54">
        <v>1.8086442832285226E-7</v>
      </c>
      <c r="T416" s="54">
        <v>1.8512626147397511E-7</v>
      </c>
      <c r="U416" s="54">
        <v>1.6668434004097236E-7</v>
      </c>
      <c r="V416" s="54">
        <v>2.193921721933052E-7</v>
      </c>
      <c r="W416" s="54">
        <v>4.2879722629174739E-7</v>
      </c>
      <c r="X416" s="54">
        <v>5.7120277370825267E-7</v>
      </c>
      <c r="Y416" s="54">
        <v>1.0000000000000002E-6</v>
      </c>
      <c r="Z416" s="54">
        <v>0</v>
      </c>
      <c r="AA416" s="54">
        <v>0</v>
      </c>
      <c r="AB416" s="54">
        <v>0</v>
      </c>
      <c r="AC416" s="54">
        <v>0</v>
      </c>
      <c r="AD416" s="54">
        <v>0</v>
      </c>
      <c r="AE416" s="54">
        <v>0</v>
      </c>
      <c r="AF416" s="54">
        <f t="shared" si="470"/>
        <v>0</v>
      </c>
      <c r="AG416" s="54">
        <f t="shared" si="471"/>
        <v>0</v>
      </c>
      <c r="AH416" s="54">
        <f t="shared" si="472"/>
        <v>0</v>
      </c>
      <c r="AI416" s="54">
        <v>4.4328676776716558E-4</v>
      </c>
      <c r="AJ416" s="54">
        <v>4.1071527550871412E-4</v>
      </c>
      <c r="AK416" s="54">
        <v>6.2298571471378138E-4</v>
      </c>
      <c r="AL416" s="54">
        <v>6.3766555638449256E-4</v>
      </c>
      <c r="AM416" s="54">
        <v>5.7414254242772885E-4</v>
      </c>
      <c r="AN416" s="54">
        <v>7.5569414319811776E-4</v>
      </c>
      <c r="AO416" s="54">
        <v>1.476987757989661E-3</v>
      </c>
      <c r="AP416" s="54">
        <v>1.9675022420103392E-3</v>
      </c>
      <c r="AQ416" s="54">
        <v>3.4444900000000001E-3</v>
      </c>
      <c r="AR416" s="54">
        <f t="shared" si="473"/>
        <v>0</v>
      </c>
      <c r="AS416" s="54">
        <f t="shared" si="474"/>
        <v>0</v>
      </c>
      <c r="AT416" s="54">
        <f t="shared" si="475"/>
        <v>0</v>
      </c>
      <c r="AU416" s="54">
        <f t="shared" si="476"/>
        <v>0</v>
      </c>
      <c r="AV416" s="54">
        <f t="shared" si="477"/>
        <v>0</v>
      </c>
      <c r="AW416" s="54">
        <f t="shared" si="478"/>
        <v>0</v>
      </c>
      <c r="AX416" s="54">
        <f t="shared" si="479"/>
        <v>0</v>
      </c>
      <c r="AY416" s="54">
        <f t="shared" si="480"/>
        <v>0</v>
      </c>
      <c r="AZ416" s="54">
        <f t="shared" si="481"/>
        <v>0</v>
      </c>
      <c r="BA416" s="54">
        <f t="shared" si="466"/>
        <v>1.8512626147397511E-7</v>
      </c>
      <c r="BB416" s="54">
        <f t="shared" si="467"/>
        <v>0</v>
      </c>
      <c r="BC416" s="54"/>
      <c r="BD416" s="54"/>
      <c r="BE416" s="54">
        <f t="shared" si="482"/>
        <v>0</v>
      </c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>
        <f t="shared" si="483"/>
        <v>0</v>
      </c>
      <c r="BW416" s="54">
        <f t="shared" si="484"/>
        <v>0</v>
      </c>
      <c r="BX416" s="54">
        <f t="shared" si="485"/>
        <v>0</v>
      </c>
      <c r="BY416" s="54">
        <f t="shared" si="486"/>
        <v>0</v>
      </c>
      <c r="BZ416" s="54">
        <f t="shared" si="487"/>
        <v>0</v>
      </c>
      <c r="CA416" s="54">
        <v>0</v>
      </c>
      <c r="CB416" s="54">
        <f t="shared" si="488"/>
        <v>0</v>
      </c>
      <c r="CC416" s="54">
        <f t="shared" si="489"/>
        <v>0</v>
      </c>
      <c r="CD416" s="54">
        <v>0</v>
      </c>
      <c r="CE416" s="54">
        <v>0</v>
      </c>
      <c r="CF416" s="54">
        <v>0</v>
      </c>
      <c r="CG416" s="54">
        <v>0</v>
      </c>
      <c r="CH416" s="54">
        <v>0</v>
      </c>
      <c r="CI416" s="54">
        <v>0</v>
      </c>
      <c r="CJ416" s="54">
        <v>0</v>
      </c>
      <c r="CK416" s="54">
        <v>0</v>
      </c>
      <c r="CL416" s="54">
        <v>0</v>
      </c>
      <c r="CM416" s="54">
        <v>0</v>
      </c>
      <c r="CN416" s="54">
        <v>0</v>
      </c>
      <c r="CO416" s="54">
        <v>0</v>
      </c>
    </row>
    <row r="417" spans="1:93">
      <c r="A417" s="3" t="str">
        <f t="shared" si="469"/>
        <v>FJXM002Itovebi 3mg</v>
      </c>
      <c r="B417" s="3" t="s">
        <v>550</v>
      </c>
      <c r="C417" s="3" t="s">
        <v>551</v>
      </c>
      <c r="D417" s="3" t="s">
        <v>7</v>
      </c>
      <c r="E417" s="3" t="s">
        <v>136</v>
      </c>
      <c r="F417" s="3" t="s">
        <v>143</v>
      </c>
      <c r="G417" s="3" t="s">
        <v>144</v>
      </c>
      <c r="H417" s="3" t="s">
        <v>143</v>
      </c>
      <c r="I417" s="3" t="s">
        <v>144</v>
      </c>
      <c r="J417" s="3" t="s">
        <v>562</v>
      </c>
      <c r="K417" s="3" t="s">
        <v>541</v>
      </c>
      <c r="L417" s="3"/>
      <c r="M417" s="3" t="s">
        <v>543</v>
      </c>
      <c r="N417" s="3" t="s">
        <v>13</v>
      </c>
      <c r="O417" s="3" t="s">
        <v>14</v>
      </c>
      <c r="P417" s="3">
        <v>3566.02</v>
      </c>
      <c r="Q417" s="54">
        <v>7.5423782997919166E-8</v>
      </c>
      <c r="R417" s="54">
        <v>8.6118364644595899E-8</v>
      </c>
      <c r="S417" s="54">
        <v>1.7430625086372233E-7</v>
      </c>
      <c r="T417" s="54">
        <v>1.7644957539816278E-7</v>
      </c>
      <c r="U417" s="54">
        <v>2.1451535630448561E-7</v>
      </c>
      <c r="V417" s="54">
        <v>2.7318666979111423E-7</v>
      </c>
      <c r="W417" s="54">
        <v>3.3584839850623739E-7</v>
      </c>
      <c r="X417" s="54">
        <v>6.6415160149376262E-7</v>
      </c>
      <c r="Y417" s="54">
        <v>9.9999999999999995E-7</v>
      </c>
      <c r="Z417" s="54">
        <v>0</v>
      </c>
      <c r="AA417" s="54">
        <v>0</v>
      </c>
      <c r="AB417" s="54">
        <v>0</v>
      </c>
      <c r="AC417" s="54">
        <v>0</v>
      </c>
      <c r="AD417" s="54">
        <v>0</v>
      </c>
      <c r="AE417" s="54">
        <v>0</v>
      </c>
      <c r="AF417" s="54">
        <f t="shared" si="470"/>
        <v>0</v>
      </c>
      <c r="AG417" s="54">
        <f t="shared" si="471"/>
        <v>0</v>
      </c>
      <c r="AH417" s="54">
        <f t="shared" si="472"/>
        <v>0</v>
      </c>
      <c r="AI417" s="54">
        <v>2.6896271864623972E-4</v>
      </c>
      <c r="AJ417" s="54">
        <v>3.0709981068992184E-4</v>
      </c>
      <c r="AK417" s="54">
        <v>6.2157957670505104E-4</v>
      </c>
      <c r="AL417" s="54">
        <v>6.2922271486135634E-4</v>
      </c>
      <c r="AM417" s="54">
        <v>7.6496605088892172E-4</v>
      </c>
      <c r="AN417" s="54">
        <v>9.74189128208509E-4</v>
      </c>
      <c r="AO417" s="54">
        <v>1.1976421060412126E-3</v>
      </c>
      <c r="AP417" s="54">
        <v>2.3683778939587868E-3</v>
      </c>
      <c r="AQ417" s="54">
        <v>3.5660199999999996E-3</v>
      </c>
      <c r="AR417" s="54">
        <f t="shared" si="473"/>
        <v>0</v>
      </c>
      <c r="AS417" s="54">
        <f t="shared" si="474"/>
        <v>0</v>
      </c>
      <c r="AT417" s="54">
        <f t="shared" si="475"/>
        <v>0</v>
      </c>
      <c r="AU417" s="54">
        <f t="shared" si="476"/>
        <v>0</v>
      </c>
      <c r="AV417" s="54">
        <f t="shared" si="477"/>
        <v>0</v>
      </c>
      <c r="AW417" s="54">
        <f t="shared" si="478"/>
        <v>0</v>
      </c>
      <c r="AX417" s="54">
        <f t="shared" si="479"/>
        <v>0</v>
      </c>
      <c r="AY417" s="54">
        <f t="shared" si="480"/>
        <v>0</v>
      </c>
      <c r="AZ417" s="54">
        <f t="shared" si="481"/>
        <v>0</v>
      </c>
      <c r="BA417" s="54">
        <f t="shared" si="466"/>
        <v>1.7644957539816278E-7</v>
      </c>
      <c r="BB417" s="54">
        <f t="shared" si="467"/>
        <v>0</v>
      </c>
      <c r="BC417" s="54"/>
      <c r="BD417" s="54"/>
      <c r="BE417" s="54">
        <f t="shared" si="482"/>
        <v>0</v>
      </c>
      <c r="BF417" s="54"/>
      <c r="BG417" s="54"/>
      <c r="BH417" s="54"/>
      <c r="BI417" s="54"/>
      <c r="BJ417" s="54"/>
      <c r="BK417" s="54"/>
      <c r="BL417" s="54">
        <v>0</v>
      </c>
      <c r="BM417" s="54">
        <v>0</v>
      </c>
      <c r="BN417" s="54">
        <f t="shared" ref="BN417:BN418" si="514">AVERAGE(BP417:BR417)</f>
        <v>0</v>
      </c>
      <c r="BO417" s="54">
        <f t="shared" ref="BO417:BO418" si="515">SUM(BS417:BU417)/1</f>
        <v>0</v>
      </c>
      <c r="BP417" s="54">
        <v>0</v>
      </c>
      <c r="BQ417" s="54">
        <v>0</v>
      </c>
      <c r="BR417" s="54">
        <v>0</v>
      </c>
      <c r="BS417" s="54">
        <v>0</v>
      </c>
      <c r="BT417" s="54">
        <v>0</v>
      </c>
      <c r="BU417" s="54">
        <v>0</v>
      </c>
      <c r="BV417" s="54">
        <f t="shared" si="483"/>
        <v>0</v>
      </c>
      <c r="BW417" s="54">
        <f t="shared" si="484"/>
        <v>0</v>
      </c>
      <c r="BX417" s="54">
        <f t="shared" si="485"/>
        <v>0</v>
      </c>
      <c r="BY417" s="54">
        <f t="shared" si="486"/>
        <v>0</v>
      </c>
      <c r="BZ417" s="54">
        <f t="shared" si="487"/>
        <v>0</v>
      </c>
      <c r="CA417" s="54">
        <v>0</v>
      </c>
      <c r="CB417" s="54">
        <f t="shared" si="488"/>
        <v>0</v>
      </c>
      <c r="CC417" s="54">
        <f t="shared" si="489"/>
        <v>0</v>
      </c>
      <c r="CD417" s="54">
        <v>0</v>
      </c>
      <c r="CE417" s="54">
        <v>0</v>
      </c>
      <c r="CF417" s="54">
        <v>0</v>
      </c>
      <c r="CG417" s="54">
        <v>0</v>
      </c>
      <c r="CH417" s="54">
        <v>0</v>
      </c>
      <c r="CI417" s="54">
        <v>0</v>
      </c>
      <c r="CJ417" s="54">
        <v>0</v>
      </c>
      <c r="CK417" s="54">
        <v>0</v>
      </c>
      <c r="CL417" s="54">
        <v>0</v>
      </c>
      <c r="CM417" s="54">
        <v>0</v>
      </c>
      <c r="CN417" s="54">
        <v>0</v>
      </c>
      <c r="CO417" s="54">
        <v>0</v>
      </c>
    </row>
    <row r="418" spans="1:93">
      <c r="A418" s="3" t="str">
        <f t="shared" si="469"/>
        <v>FJXM002Itovebi 9mg</v>
      </c>
      <c r="B418" s="3" t="s">
        <v>550</v>
      </c>
      <c r="C418" s="3" t="s">
        <v>551</v>
      </c>
      <c r="D418" s="3" t="s">
        <v>7</v>
      </c>
      <c r="E418" s="3" t="s">
        <v>136</v>
      </c>
      <c r="F418" s="3" t="s">
        <v>143</v>
      </c>
      <c r="G418" s="3" t="s">
        <v>144</v>
      </c>
      <c r="H418" s="3" t="s">
        <v>143</v>
      </c>
      <c r="I418" s="3" t="s">
        <v>144</v>
      </c>
      <c r="J418" s="3" t="s">
        <v>562</v>
      </c>
      <c r="K418" s="3" t="s">
        <v>541</v>
      </c>
      <c r="L418" s="3"/>
      <c r="M418" s="3" t="s">
        <v>543</v>
      </c>
      <c r="N418" s="3" t="s">
        <v>13</v>
      </c>
      <c r="O418" s="3" t="s">
        <v>15</v>
      </c>
      <c r="P418" s="3">
        <v>10698.05</v>
      </c>
      <c r="Q418" s="54"/>
      <c r="R418" s="54"/>
      <c r="S418" s="54"/>
      <c r="T418" s="54"/>
      <c r="U418" s="54"/>
      <c r="V418" s="54"/>
      <c r="W418" s="54">
        <v>0</v>
      </c>
      <c r="X418" s="54">
        <v>0</v>
      </c>
      <c r="Y418" s="54">
        <v>0</v>
      </c>
      <c r="Z418" s="54">
        <v>0</v>
      </c>
      <c r="AA418" s="54">
        <v>0</v>
      </c>
      <c r="AB418" s="54">
        <v>0</v>
      </c>
      <c r="AC418" s="54">
        <v>0</v>
      </c>
      <c r="AD418" s="54">
        <v>0</v>
      </c>
      <c r="AE418" s="54">
        <v>0</v>
      </c>
      <c r="AF418" s="54">
        <f t="shared" si="470"/>
        <v>0</v>
      </c>
      <c r="AG418" s="54">
        <f t="shared" si="471"/>
        <v>0</v>
      </c>
      <c r="AH418" s="54">
        <f t="shared" si="472"/>
        <v>0</v>
      </c>
      <c r="AI418" s="54"/>
      <c r="AJ418" s="54"/>
      <c r="AK418" s="54"/>
      <c r="AL418" s="54"/>
      <c r="AM418" s="54"/>
      <c r="AN418" s="54"/>
      <c r="AO418" s="54">
        <v>0</v>
      </c>
      <c r="AP418" s="54">
        <v>0</v>
      </c>
      <c r="AQ418" s="54">
        <v>0</v>
      </c>
      <c r="AR418" s="54">
        <f t="shared" si="473"/>
        <v>0</v>
      </c>
      <c r="AS418" s="54">
        <f t="shared" si="474"/>
        <v>0</v>
      </c>
      <c r="AT418" s="54">
        <f t="shared" si="475"/>
        <v>0</v>
      </c>
      <c r="AU418" s="54">
        <f t="shared" si="476"/>
        <v>0</v>
      </c>
      <c r="AV418" s="54">
        <f t="shared" si="477"/>
        <v>0</v>
      </c>
      <c r="AW418" s="54">
        <f t="shared" si="478"/>
        <v>0</v>
      </c>
      <c r="AX418" s="54">
        <f t="shared" si="479"/>
        <v>0</v>
      </c>
      <c r="AY418" s="54">
        <f t="shared" si="480"/>
        <v>0</v>
      </c>
      <c r="AZ418" s="54">
        <f t="shared" si="481"/>
        <v>0</v>
      </c>
      <c r="BA418" s="54">
        <f t="shared" si="466"/>
        <v>0</v>
      </c>
      <c r="BB418" s="54">
        <f t="shared" si="467"/>
        <v>0</v>
      </c>
      <c r="BC418" s="54"/>
      <c r="BD418" s="54"/>
      <c r="BE418" s="54">
        <f t="shared" si="482"/>
        <v>0</v>
      </c>
      <c r="BF418" s="54"/>
      <c r="BG418" s="54"/>
      <c r="BH418" s="54"/>
      <c r="BI418" s="54"/>
      <c r="BJ418" s="54"/>
      <c r="BK418" s="54"/>
      <c r="BL418" s="54">
        <v>0</v>
      </c>
      <c r="BM418" s="54">
        <v>0</v>
      </c>
      <c r="BN418" s="54">
        <f t="shared" si="514"/>
        <v>0</v>
      </c>
      <c r="BO418" s="54">
        <f t="shared" si="515"/>
        <v>0</v>
      </c>
      <c r="BP418" s="54">
        <v>0</v>
      </c>
      <c r="BQ418" s="54">
        <v>0</v>
      </c>
      <c r="BR418" s="54">
        <v>0</v>
      </c>
      <c r="BS418" s="54">
        <v>0</v>
      </c>
      <c r="BT418" s="54">
        <v>0</v>
      </c>
      <c r="BU418" s="54">
        <v>0</v>
      </c>
      <c r="BV418" s="54">
        <f t="shared" si="483"/>
        <v>0</v>
      </c>
      <c r="BW418" s="54">
        <f t="shared" si="484"/>
        <v>0</v>
      </c>
      <c r="BX418" s="54">
        <f t="shared" si="485"/>
        <v>0</v>
      </c>
      <c r="BY418" s="54">
        <f t="shared" si="486"/>
        <v>0</v>
      </c>
      <c r="BZ418" s="54">
        <f t="shared" si="487"/>
        <v>0</v>
      </c>
      <c r="CA418" s="54">
        <v>0</v>
      </c>
      <c r="CB418" s="54">
        <f t="shared" si="488"/>
        <v>0</v>
      </c>
      <c r="CC418" s="54">
        <f t="shared" si="489"/>
        <v>0</v>
      </c>
      <c r="CD418" s="54">
        <v>0</v>
      </c>
      <c r="CE418" s="54">
        <v>0</v>
      </c>
      <c r="CF418" s="54">
        <v>0</v>
      </c>
      <c r="CG418" s="54">
        <v>0</v>
      </c>
      <c r="CH418" s="54">
        <v>0</v>
      </c>
      <c r="CI418" s="54">
        <v>0</v>
      </c>
      <c r="CJ418" s="54">
        <v>0</v>
      </c>
      <c r="CK418" s="54">
        <v>0</v>
      </c>
      <c r="CL418" s="54">
        <v>0</v>
      </c>
      <c r="CM418" s="54">
        <v>0</v>
      </c>
      <c r="CN418" s="54">
        <v>0</v>
      </c>
      <c r="CO418" s="54">
        <v>0</v>
      </c>
    </row>
    <row r="419" spans="1:93">
      <c r="A419" s="3" t="str">
        <f t="shared" si="469"/>
        <v>FJXM002Perjeta</v>
      </c>
      <c r="B419" s="3" t="s">
        <v>550</v>
      </c>
      <c r="C419" s="3" t="s">
        <v>551</v>
      </c>
      <c r="D419" s="3" t="s">
        <v>7</v>
      </c>
      <c r="E419" s="3" t="s">
        <v>136</v>
      </c>
      <c r="F419" s="3" t="s">
        <v>143</v>
      </c>
      <c r="G419" s="3" t="s">
        <v>144</v>
      </c>
      <c r="H419" s="3" t="s">
        <v>143</v>
      </c>
      <c r="I419" s="3" t="s">
        <v>144</v>
      </c>
      <c r="J419" s="3" t="s">
        <v>562</v>
      </c>
      <c r="K419" s="3" t="s">
        <v>541</v>
      </c>
      <c r="L419" s="3"/>
      <c r="M419" s="3" t="s">
        <v>543</v>
      </c>
      <c r="N419" s="3" t="s">
        <v>16</v>
      </c>
      <c r="O419" s="3" t="s">
        <v>16</v>
      </c>
      <c r="P419" s="3">
        <v>3985.87</v>
      </c>
      <c r="Q419" s="54">
        <v>5.02411079429897</v>
      </c>
      <c r="R419" s="54">
        <v>4.2439418546625687</v>
      </c>
      <c r="S419" s="54">
        <v>6.4414161654703497</v>
      </c>
      <c r="T419" s="54">
        <v>3.8923602770345531</v>
      </c>
      <c r="U419" s="54">
        <v>4.7242761148848267</v>
      </c>
      <c r="V419" s="54">
        <v>5.4218485751975773</v>
      </c>
      <c r="W419" s="54">
        <v>15.70946881443189</v>
      </c>
      <c r="X419" s="54">
        <v>14.038484967116958</v>
      </c>
      <c r="Y419" s="54">
        <v>29.747953781548848</v>
      </c>
      <c r="Z419" s="54">
        <v>15</v>
      </c>
      <c r="AA419" s="54">
        <v>5</v>
      </c>
      <c r="AB419" s="54">
        <v>6</v>
      </c>
      <c r="AC419" s="54">
        <v>13</v>
      </c>
      <c r="AD419" s="54">
        <v>0</v>
      </c>
      <c r="AE419" s="54">
        <v>0</v>
      </c>
      <c r="AF419" s="54">
        <f t="shared" si="470"/>
        <v>26</v>
      </c>
      <c r="AG419" s="54">
        <f t="shared" si="471"/>
        <v>13</v>
      </c>
      <c r="AH419" s="54">
        <f t="shared" si="472"/>
        <v>39</v>
      </c>
      <c r="AI419" s="54">
        <v>20025.452491672437</v>
      </c>
      <c r="AJ419" s="54">
        <v>16915.800520243891</v>
      </c>
      <c r="AK419" s="54">
        <v>25674.647451463305</v>
      </c>
      <c r="AL419" s="54">
        <v>15514.442057423714</v>
      </c>
      <c r="AM419" s="54">
        <v>18830.350438035981</v>
      </c>
      <c r="AN419" s="54">
        <v>21610.783580422769</v>
      </c>
      <c r="AO419" s="54">
        <v>62615.900463379628</v>
      </c>
      <c r="AP419" s="54">
        <v>55955.576075882462</v>
      </c>
      <c r="AQ419" s="54">
        <v>118571.47653926209</v>
      </c>
      <c r="AR419" s="54">
        <f t="shared" si="473"/>
        <v>59788.049999999996</v>
      </c>
      <c r="AS419" s="54">
        <f t="shared" si="474"/>
        <v>19929.349999999999</v>
      </c>
      <c r="AT419" s="54">
        <f t="shared" si="475"/>
        <v>23915.22</v>
      </c>
      <c r="AU419" s="54">
        <f t="shared" si="476"/>
        <v>51816.31</v>
      </c>
      <c r="AV419" s="54">
        <f t="shared" si="477"/>
        <v>0</v>
      </c>
      <c r="AW419" s="54">
        <f t="shared" si="478"/>
        <v>0</v>
      </c>
      <c r="AX419" s="54">
        <f t="shared" si="479"/>
        <v>103632.62</v>
      </c>
      <c r="AY419" s="54">
        <f t="shared" si="480"/>
        <v>51816.31</v>
      </c>
      <c r="AZ419" s="54">
        <f t="shared" si="481"/>
        <v>155448.93</v>
      </c>
      <c r="BA419" s="54">
        <f t="shared" si="466"/>
        <v>3.8923602770345531</v>
      </c>
      <c r="BB419" s="54">
        <f t="shared" si="467"/>
        <v>13</v>
      </c>
      <c r="BC419" s="54"/>
      <c r="BD419" s="54"/>
      <c r="BE419" s="54">
        <f t="shared" si="482"/>
        <v>0</v>
      </c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>
        <f t="shared" si="483"/>
        <v>42848.102500000001</v>
      </c>
      <c r="BW419" s="54">
        <f t="shared" si="484"/>
        <v>115590.23</v>
      </c>
      <c r="BX419" s="54">
        <f t="shared" si="485"/>
        <v>35872.83</v>
      </c>
      <c r="BY419" s="54">
        <f t="shared" si="486"/>
        <v>29</v>
      </c>
      <c r="BZ419" s="54">
        <f t="shared" si="487"/>
        <v>9</v>
      </c>
      <c r="CA419" s="54">
        <v>0</v>
      </c>
      <c r="CB419" s="54">
        <f t="shared" si="488"/>
        <v>25</v>
      </c>
      <c r="CC419" s="54">
        <f t="shared" si="489"/>
        <v>10.75</v>
      </c>
      <c r="CD419" s="54">
        <v>25</v>
      </c>
      <c r="CE419" s="54">
        <v>10</v>
      </c>
      <c r="CF419" s="54">
        <v>16</v>
      </c>
      <c r="CG419" s="54">
        <v>15</v>
      </c>
      <c r="CH419" s="54">
        <v>13</v>
      </c>
      <c r="CI419" s="54">
        <v>12</v>
      </c>
      <c r="CJ419" s="54">
        <v>16</v>
      </c>
      <c r="CK419" s="54">
        <v>6</v>
      </c>
      <c r="CL419" s="54">
        <v>7</v>
      </c>
      <c r="CM419" s="54">
        <v>0</v>
      </c>
      <c r="CN419" s="54">
        <v>0</v>
      </c>
      <c r="CO419" s="54">
        <v>9</v>
      </c>
    </row>
    <row r="420" spans="1:93">
      <c r="A420" s="3" t="str">
        <f t="shared" si="469"/>
        <v>FJXM002Phesgo 10ml</v>
      </c>
      <c r="B420" s="3" t="s">
        <v>550</v>
      </c>
      <c r="C420" s="3" t="s">
        <v>551</v>
      </c>
      <c r="D420" s="3" t="s">
        <v>7</v>
      </c>
      <c r="E420" s="3" t="s">
        <v>136</v>
      </c>
      <c r="F420" s="3" t="s">
        <v>143</v>
      </c>
      <c r="G420" s="3" t="s">
        <v>144</v>
      </c>
      <c r="H420" s="3" t="s">
        <v>143</v>
      </c>
      <c r="I420" s="3" t="s">
        <v>144</v>
      </c>
      <c r="J420" s="3" t="s">
        <v>562</v>
      </c>
      <c r="K420" s="3" t="s">
        <v>541</v>
      </c>
      <c r="L420" s="3"/>
      <c r="M420" s="3" t="s">
        <v>543</v>
      </c>
      <c r="N420" s="3" t="s">
        <v>17</v>
      </c>
      <c r="O420" s="3" t="s">
        <v>18</v>
      </c>
      <c r="P420" s="3">
        <v>6232.07</v>
      </c>
      <c r="Q420" s="54">
        <v>1.5425132671231232</v>
      </c>
      <c r="R420" s="54">
        <v>1.4259907712236866</v>
      </c>
      <c r="S420" s="54">
        <v>2.1139741123238349</v>
      </c>
      <c r="T420" s="54">
        <v>1.8523920737234982</v>
      </c>
      <c r="U420" s="54">
        <v>1.6996236514240055</v>
      </c>
      <c r="V420" s="54">
        <v>2.2142032333237593</v>
      </c>
      <c r="W420" s="54">
        <v>5.082478150670644</v>
      </c>
      <c r="X420" s="54">
        <v>5.7662189584712635</v>
      </c>
      <c r="Y420" s="54">
        <v>10.848697109141908</v>
      </c>
      <c r="Z420" s="54">
        <v>0</v>
      </c>
      <c r="AA420" s="54">
        <v>0</v>
      </c>
      <c r="AB420" s="54">
        <v>0</v>
      </c>
      <c r="AC420" s="54">
        <v>0</v>
      </c>
      <c r="AD420" s="54">
        <v>0</v>
      </c>
      <c r="AE420" s="54">
        <v>0</v>
      </c>
      <c r="AF420" s="54">
        <f t="shared" si="470"/>
        <v>0</v>
      </c>
      <c r="AG420" s="54">
        <f t="shared" si="471"/>
        <v>0</v>
      </c>
      <c r="AH420" s="54">
        <f t="shared" si="472"/>
        <v>0</v>
      </c>
      <c r="AI420" s="54">
        <v>9613.0506566400018</v>
      </c>
      <c r="AJ420" s="54">
        <v>8886.8743056200001</v>
      </c>
      <c r="AK420" s="54">
        <v>13174.43464619</v>
      </c>
      <c r="AL420" s="54">
        <v>11544.237070890002</v>
      </c>
      <c r="AM420" s="54">
        <v>10592.173569330002</v>
      </c>
      <c r="AN420" s="54">
        <v>13799.0695443</v>
      </c>
      <c r="AO420" s="54">
        <v>31674.359608450002</v>
      </c>
      <c r="AP420" s="54">
        <v>35935.480184520005</v>
      </c>
      <c r="AQ420" s="54">
        <v>67609.839792970015</v>
      </c>
      <c r="AR420" s="54">
        <f t="shared" si="473"/>
        <v>0</v>
      </c>
      <c r="AS420" s="54">
        <f t="shared" si="474"/>
        <v>0</v>
      </c>
      <c r="AT420" s="54">
        <f t="shared" si="475"/>
        <v>0</v>
      </c>
      <c r="AU420" s="54">
        <f t="shared" si="476"/>
        <v>0</v>
      </c>
      <c r="AV420" s="54">
        <f t="shared" si="477"/>
        <v>0</v>
      </c>
      <c r="AW420" s="54">
        <f t="shared" si="478"/>
        <v>0</v>
      </c>
      <c r="AX420" s="54">
        <f t="shared" si="479"/>
        <v>0</v>
      </c>
      <c r="AY420" s="54">
        <f t="shared" si="480"/>
        <v>0</v>
      </c>
      <c r="AZ420" s="54">
        <f t="shared" si="481"/>
        <v>0</v>
      </c>
      <c r="BA420" s="54">
        <f t="shared" si="466"/>
        <v>1.8523920737234982</v>
      </c>
      <c r="BB420" s="54">
        <f t="shared" si="467"/>
        <v>0</v>
      </c>
      <c r="BC420" s="54">
        <f>SUM(CJ420:CL420)</f>
        <v>0</v>
      </c>
      <c r="BD420" s="54">
        <f>SUM(CM420:CO420)</f>
        <v>0</v>
      </c>
      <c r="BE420" s="54">
        <f t="shared" si="482"/>
        <v>0</v>
      </c>
      <c r="BF420" s="54">
        <f t="shared" ref="BF420:BK420" si="516">Z420</f>
        <v>0</v>
      </c>
      <c r="BG420" s="54">
        <f t="shared" si="516"/>
        <v>0</v>
      </c>
      <c r="BH420" s="54">
        <f t="shared" si="516"/>
        <v>0</v>
      </c>
      <c r="BI420" s="54">
        <f t="shared" si="516"/>
        <v>0</v>
      </c>
      <c r="BJ420" s="54">
        <f t="shared" si="516"/>
        <v>0</v>
      </c>
      <c r="BK420" s="54">
        <f t="shared" si="516"/>
        <v>0</v>
      </c>
      <c r="BL420" s="54">
        <v>0</v>
      </c>
      <c r="BM420" s="54">
        <v>0</v>
      </c>
      <c r="BN420" s="54">
        <f t="shared" ref="BN420:BN421" si="517">AVERAGE(BP420:BR420)</f>
        <v>0</v>
      </c>
      <c r="BO420" s="54">
        <f t="shared" ref="BO420:BO421" si="518">SUM(BS420:BU420)/1</f>
        <v>0</v>
      </c>
      <c r="BP420" s="54">
        <v>0</v>
      </c>
      <c r="BQ420" s="54">
        <v>0</v>
      </c>
      <c r="BR420" s="54">
        <v>0</v>
      </c>
      <c r="BS420" s="54">
        <v>0</v>
      </c>
      <c r="BT420" s="54">
        <v>0</v>
      </c>
      <c r="BU420" s="54">
        <v>0</v>
      </c>
      <c r="BV420" s="54">
        <f t="shared" si="483"/>
        <v>0</v>
      </c>
      <c r="BW420" s="54">
        <f t="shared" si="484"/>
        <v>0</v>
      </c>
      <c r="BX420" s="54">
        <f t="shared" si="485"/>
        <v>0</v>
      </c>
      <c r="BY420" s="54">
        <f t="shared" si="486"/>
        <v>0</v>
      </c>
      <c r="BZ420" s="54">
        <f t="shared" si="487"/>
        <v>0</v>
      </c>
      <c r="CA420" s="54">
        <v>16.666666666666668</v>
      </c>
      <c r="CB420" s="54">
        <f t="shared" si="488"/>
        <v>0</v>
      </c>
      <c r="CC420" s="54">
        <f t="shared" si="489"/>
        <v>0</v>
      </c>
      <c r="CD420" s="54">
        <v>0</v>
      </c>
      <c r="CE420" s="54">
        <v>0</v>
      </c>
      <c r="CF420" s="54">
        <v>0</v>
      </c>
      <c r="CG420" s="54">
        <v>0</v>
      </c>
      <c r="CH420" s="54">
        <v>0</v>
      </c>
      <c r="CI420" s="54">
        <v>0</v>
      </c>
      <c r="CJ420" s="54">
        <v>0</v>
      </c>
      <c r="CK420" s="54">
        <v>0</v>
      </c>
      <c r="CL420" s="54">
        <v>0</v>
      </c>
      <c r="CM420" s="54">
        <v>0</v>
      </c>
      <c r="CN420" s="54">
        <v>0</v>
      </c>
      <c r="CO420" s="54">
        <v>0</v>
      </c>
    </row>
    <row r="421" spans="1:93">
      <c r="A421" s="3" t="str">
        <f t="shared" si="469"/>
        <v>FJXM002Phesgo 15ml</v>
      </c>
      <c r="B421" s="3" t="s">
        <v>550</v>
      </c>
      <c r="C421" s="3" t="s">
        <v>551</v>
      </c>
      <c r="D421" s="3" t="s">
        <v>7</v>
      </c>
      <c r="E421" s="3" t="s">
        <v>136</v>
      </c>
      <c r="F421" s="3" t="s">
        <v>143</v>
      </c>
      <c r="G421" s="3" t="s">
        <v>144</v>
      </c>
      <c r="H421" s="3" t="s">
        <v>143</v>
      </c>
      <c r="I421" s="3" t="s">
        <v>144</v>
      </c>
      <c r="J421" s="3" t="s">
        <v>562</v>
      </c>
      <c r="K421" s="3" t="s">
        <v>541</v>
      </c>
      <c r="L421" s="3"/>
      <c r="M421" s="3" t="s">
        <v>543</v>
      </c>
      <c r="N421" s="3" t="s">
        <v>17</v>
      </c>
      <c r="O421" s="3" t="s">
        <v>19</v>
      </c>
      <c r="P421" s="3">
        <v>8489.27</v>
      </c>
      <c r="Q421" s="54">
        <v>1.1779575864591419E-6</v>
      </c>
      <c r="R421" s="54">
        <v>1.1779575864591419E-6</v>
      </c>
      <c r="S421" s="54">
        <v>1.1779575864591419E-6</v>
      </c>
      <c r="T421" s="54">
        <v>1.1779575864591419E-6</v>
      </c>
      <c r="U421" s="54">
        <v>1.1779575864591419E-6</v>
      </c>
      <c r="V421" s="54">
        <v>1.1779575864591419E-6</v>
      </c>
      <c r="W421" s="54">
        <v>3.5338727593774257E-6</v>
      </c>
      <c r="X421" s="54">
        <v>3.5338727593774257E-6</v>
      </c>
      <c r="Y421" s="54">
        <v>7.0677455187548515E-6</v>
      </c>
      <c r="Z421" s="54">
        <v>0</v>
      </c>
      <c r="AA421" s="54">
        <v>0</v>
      </c>
      <c r="AB421" s="54">
        <v>0</v>
      </c>
      <c r="AC421" s="54">
        <v>0</v>
      </c>
      <c r="AD421" s="54">
        <v>0</v>
      </c>
      <c r="AE421" s="54">
        <v>0</v>
      </c>
      <c r="AF421" s="54">
        <f t="shared" si="470"/>
        <v>0</v>
      </c>
      <c r="AG421" s="54">
        <f t="shared" si="471"/>
        <v>0</v>
      </c>
      <c r="AH421" s="54">
        <f t="shared" si="472"/>
        <v>0</v>
      </c>
      <c r="AI421" s="54">
        <v>0.01</v>
      </c>
      <c r="AJ421" s="54">
        <v>0.01</v>
      </c>
      <c r="AK421" s="54">
        <v>0.01</v>
      </c>
      <c r="AL421" s="54">
        <v>0.01</v>
      </c>
      <c r="AM421" s="54">
        <v>0.01</v>
      </c>
      <c r="AN421" s="54">
        <v>0.01</v>
      </c>
      <c r="AO421" s="54">
        <v>0.03</v>
      </c>
      <c r="AP421" s="54">
        <v>0.03</v>
      </c>
      <c r="AQ421" s="54">
        <v>0.06</v>
      </c>
      <c r="AR421" s="54">
        <f t="shared" si="473"/>
        <v>0</v>
      </c>
      <c r="AS421" s="54">
        <f t="shared" si="474"/>
        <v>0</v>
      </c>
      <c r="AT421" s="54">
        <f t="shared" si="475"/>
        <v>0</v>
      </c>
      <c r="AU421" s="54">
        <f t="shared" si="476"/>
        <v>0</v>
      </c>
      <c r="AV421" s="54">
        <f t="shared" si="477"/>
        <v>0</v>
      </c>
      <c r="AW421" s="54">
        <f t="shared" si="478"/>
        <v>0</v>
      </c>
      <c r="AX421" s="54">
        <f t="shared" si="479"/>
        <v>0</v>
      </c>
      <c r="AY421" s="54">
        <f t="shared" si="480"/>
        <v>0</v>
      </c>
      <c r="AZ421" s="54">
        <f t="shared" si="481"/>
        <v>0</v>
      </c>
      <c r="BA421" s="54">
        <f t="shared" si="466"/>
        <v>1.1779575864591419E-6</v>
      </c>
      <c r="BB421" s="54">
        <f t="shared" si="467"/>
        <v>0</v>
      </c>
      <c r="BC421" s="54">
        <f>SUM(CJ421:CL421)*2</f>
        <v>0</v>
      </c>
      <c r="BD421" s="54">
        <f>SUM(CM421:CO421)*2</f>
        <v>0</v>
      </c>
      <c r="BE421" s="54">
        <f t="shared" si="482"/>
        <v>0</v>
      </c>
      <c r="BF421" s="54">
        <f t="shared" ref="BF421:BK421" si="519">Z421*2</f>
        <v>0</v>
      </c>
      <c r="BG421" s="54">
        <f t="shared" si="519"/>
        <v>0</v>
      </c>
      <c r="BH421" s="54">
        <f t="shared" si="519"/>
        <v>0</v>
      </c>
      <c r="BI421" s="54">
        <f t="shared" si="519"/>
        <v>0</v>
      </c>
      <c r="BJ421" s="54">
        <f t="shared" si="519"/>
        <v>0</v>
      </c>
      <c r="BK421" s="54">
        <f t="shared" si="519"/>
        <v>0</v>
      </c>
      <c r="BL421" s="54">
        <v>0</v>
      </c>
      <c r="BM421" s="54">
        <v>0</v>
      </c>
      <c r="BN421" s="54">
        <f t="shared" si="517"/>
        <v>0</v>
      </c>
      <c r="BO421" s="54">
        <f t="shared" si="518"/>
        <v>0</v>
      </c>
      <c r="BP421" s="54">
        <v>0</v>
      </c>
      <c r="BQ421" s="54">
        <v>0</v>
      </c>
      <c r="BR421" s="54">
        <v>0</v>
      </c>
      <c r="BS421" s="54">
        <v>0</v>
      </c>
      <c r="BT421" s="54">
        <v>0</v>
      </c>
      <c r="BU421" s="54">
        <v>0</v>
      </c>
      <c r="BV421" s="54">
        <f t="shared" si="483"/>
        <v>0</v>
      </c>
      <c r="BW421" s="54">
        <f t="shared" si="484"/>
        <v>0</v>
      </c>
      <c r="BX421" s="54">
        <f t="shared" si="485"/>
        <v>0</v>
      </c>
      <c r="BY421" s="54">
        <f t="shared" si="486"/>
        <v>0</v>
      </c>
      <c r="BZ421" s="54">
        <f t="shared" si="487"/>
        <v>0</v>
      </c>
      <c r="CA421" s="54">
        <v>0</v>
      </c>
      <c r="CB421" s="54">
        <f t="shared" si="488"/>
        <v>0</v>
      </c>
      <c r="CC421" s="54">
        <f t="shared" si="489"/>
        <v>0</v>
      </c>
      <c r="CD421" s="54">
        <v>0</v>
      </c>
      <c r="CE421" s="54">
        <v>0</v>
      </c>
      <c r="CF421" s="54">
        <v>0</v>
      </c>
      <c r="CG421" s="54">
        <v>0</v>
      </c>
      <c r="CH421" s="54">
        <v>0</v>
      </c>
      <c r="CI421" s="54">
        <v>0</v>
      </c>
      <c r="CJ421" s="54">
        <v>0</v>
      </c>
      <c r="CK421" s="54">
        <v>0</v>
      </c>
      <c r="CL421" s="54">
        <v>0</v>
      </c>
      <c r="CM421" s="54">
        <v>0</v>
      </c>
      <c r="CN421" s="54">
        <v>0</v>
      </c>
      <c r="CO421" s="54">
        <v>0</v>
      </c>
    </row>
    <row r="422" spans="1:93">
      <c r="A422" s="3" t="str">
        <f t="shared" si="469"/>
        <v>FJXM003Herceptin IV</v>
      </c>
      <c r="B422" s="3" t="s">
        <v>550</v>
      </c>
      <c r="C422" s="3" t="s">
        <v>551</v>
      </c>
      <c r="D422" s="3" t="s">
        <v>7</v>
      </c>
      <c r="E422" s="3" t="s">
        <v>136</v>
      </c>
      <c r="F422" s="3" t="s">
        <v>145</v>
      </c>
      <c r="G422" s="3" t="s">
        <v>146</v>
      </c>
      <c r="H422" s="3" t="s">
        <v>145</v>
      </c>
      <c r="I422" s="3" t="s">
        <v>146</v>
      </c>
      <c r="J422" s="3" t="s">
        <v>562</v>
      </c>
      <c r="K422" s="3" t="s">
        <v>541</v>
      </c>
      <c r="L422" s="3"/>
      <c r="M422" s="3" t="s">
        <v>545</v>
      </c>
      <c r="N422" s="3" t="s">
        <v>11</v>
      </c>
      <c r="O422" s="3" t="s">
        <v>11</v>
      </c>
      <c r="P422" s="3">
        <v>4535.5</v>
      </c>
      <c r="Q422" s="54">
        <v>2.4822376098080742E-7</v>
      </c>
      <c r="R422" s="54">
        <v>1.7782878168674339E-7</v>
      </c>
      <c r="S422" s="54">
        <v>1.6542114214001052E-7</v>
      </c>
      <c r="T422" s="54">
        <v>1.1681063360424579E-7</v>
      </c>
      <c r="U422" s="54">
        <v>1.0643066396940739E-7</v>
      </c>
      <c r="V422" s="54">
        <v>1.8528501761878564E-7</v>
      </c>
      <c r="W422" s="54">
        <v>5.9147368480756133E-7</v>
      </c>
      <c r="X422" s="54">
        <v>4.0852631519243884E-7</v>
      </c>
      <c r="Y422" s="54">
        <v>1.0000000000000002E-6</v>
      </c>
      <c r="Z422" s="54">
        <v>4</v>
      </c>
      <c r="AA422" s="54">
        <v>2</v>
      </c>
      <c r="AB422" s="54">
        <v>3</v>
      </c>
      <c r="AC422" s="54">
        <v>1</v>
      </c>
      <c r="AD422" s="54">
        <v>0</v>
      </c>
      <c r="AE422" s="54">
        <v>0</v>
      </c>
      <c r="AF422" s="54">
        <f t="shared" si="470"/>
        <v>9</v>
      </c>
      <c r="AG422" s="54">
        <f t="shared" si="471"/>
        <v>1</v>
      </c>
      <c r="AH422" s="54">
        <f t="shared" si="472"/>
        <v>10</v>
      </c>
      <c r="AI422" s="54">
        <v>1.1258188679284522E-3</v>
      </c>
      <c r="AJ422" s="54">
        <v>8.0654243934022462E-4</v>
      </c>
      <c r="AK422" s="54">
        <v>7.5026759017601764E-4</v>
      </c>
      <c r="AL422" s="54">
        <v>5.297946287120568E-4</v>
      </c>
      <c r="AM422" s="54">
        <v>4.8271627643324723E-4</v>
      </c>
      <c r="AN422" s="54">
        <v>8.4036019741000226E-4</v>
      </c>
      <c r="AO422" s="54">
        <v>2.6826288974446943E-3</v>
      </c>
      <c r="AP422" s="54">
        <v>1.8528711025553063E-3</v>
      </c>
      <c r="AQ422" s="54">
        <v>4.5355000000000005E-3</v>
      </c>
      <c r="AR422" s="54">
        <f t="shared" si="473"/>
        <v>18142</v>
      </c>
      <c r="AS422" s="54">
        <f t="shared" si="474"/>
        <v>9071</v>
      </c>
      <c r="AT422" s="54">
        <f t="shared" si="475"/>
        <v>13606.5</v>
      </c>
      <c r="AU422" s="54">
        <f t="shared" si="476"/>
        <v>4535.5</v>
      </c>
      <c r="AV422" s="54">
        <f t="shared" si="477"/>
        <v>0</v>
      </c>
      <c r="AW422" s="54">
        <f t="shared" si="478"/>
        <v>0</v>
      </c>
      <c r="AX422" s="54">
        <f t="shared" si="479"/>
        <v>40819.5</v>
      </c>
      <c r="AY422" s="54">
        <f t="shared" si="480"/>
        <v>4535.5</v>
      </c>
      <c r="AZ422" s="54">
        <f t="shared" si="481"/>
        <v>45355</v>
      </c>
      <c r="BA422" s="54">
        <f t="shared" si="466"/>
        <v>1.1681063360424579E-7</v>
      </c>
      <c r="BB422" s="54">
        <f t="shared" si="467"/>
        <v>1</v>
      </c>
      <c r="BC422" s="54"/>
      <c r="BD422" s="54"/>
      <c r="BE422" s="54">
        <f t="shared" si="482"/>
        <v>0</v>
      </c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>
        <f t="shared" si="483"/>
        <v>9071</v>
      </c>
      <c r="BW422" s="54">
        <f t="shared" si="484"/>
        <v>22677.5</v>
      </c>
      <c r="BX422" s="54">
        <f t="shared" si="485"/>
        <v>40819.5</v>
      </c>
      <c r="BY422" s="54">
        <f t="shared" si="486"/>
        <v>5</v>
      </c>
      <c r="BZ422" s="54">
        <f t="shared" si="487"/>
        <v>9</v>
      </c>
      <c r="CA422" s="54">
        <v>0</v>
      </c>
      <c r="CB422" s="54">
        <f t="shared" si="488"/>
        <v>6</v>
      </c>
      <c r="CC422" s="54">
        <f t="shared" si="489"/>
        <v>2</v>
      </c>
      <c r="CD422" s="54">
        <v>1</v>
      </c>
      <c r="CE422" s="54">
        <v>3</v>
      </c>
      <c r="CF422" s="54">
        <v>1</v>
      </c>
      <c r="CG422" s="54">
        <v>3</v>
      </c>
      <c r="CH422" s="54">
        <v>1</v>
      </c>
      <c r="CI422" s="54">
        <v>1</v>
      </c>
      <c r="CJ422" s="54">
        <v>2</v>
      </c>
      <c r="CK422" s="54">
        <v>1</v>
      </c>
      <c r="CL422" s="54">
        <v>2</v>
      </c>
      <c r="CM422" s="54">
        <v>1</v>
      </c>
      <c r="CN422" s="54">
        <v>2</v>
      </c>
      <c r="CO422" s="54">
        <v>6</v>
      </c>
    </row>
    <row r="423" spans="1:93">
      <c r="A423" s="3" t="str">
        <f t="shared" si="469"/>
        <v>FJXM003Herceptin SC</v>
      </c>
      <c r="B423" s="3" t="s">
        <v>550</v>
      </c>
      <c r="C423" s="3" t="s">
        <v>551</v>
      </c>
      <c r="D423" s="3" t="s">
        <v>7</v>
      </c>
      <c r="E423" s="3" t="s">
        <v>136</v>
      </c>
      <c r="F423" s="3" t="s">
        <v>145</v>
      </c>
      <c r="G423" s="3" t="s">
        <v>146</v>
      </c>
      <c r="H423" s="3" t="s">
        <v>145</v>
      </c>
      <c r="I423" s="3" t="s">
        <v>146</v>
      </c>
      <c r="J423" s="3" t="s">
        <v>562</v>
      </c>
      <c r="K423" s="3" t="s">
        <v>541</v>
      </c>
      <c r="L423" s="3"/>
      <c r="M423" s="3" t="s">
        <v>545</v>
      </c>
      <c r="N423" s="3" t="s">
        <v>12</v>
      </c>
      <c r="O423" s="3" t="s">
        <v>12</v>
      </c>
      <c r="P423" s="3">
        <v>3444.49</v>
      </c>
      <c r="Q423" s="54">
        <v>13.166273194051872</v>
      </c>
      <c r="R423" s="54">
        <v>12.198851658839331</v>
      </c>
      <c r="S423" s="54">
        <v>18.503597924270959</v>
      </c>
      <c r="T423" s="54">
        <v>18.939610952260843</v>
      </c>
      <c r="U423" s="54">
        <v>17.052883405492256</v>
      </c>
      <c r="V423" s="54">
        <v>22.445234696735632</v>
      </c>
      <c r="W423" s="54">
        <v>43.868722777162162</v>
      </c>
      <c r="X423" s="54">
        <v>58.437729054488734</v>
      </c>
      <c r="Y423" s="54">
        <v>102.30645183165089</v>
      </c>
      <c r="Z423" s="54">
        <v>15</v>
      </c>
      <c r="AA423" s="54">
        <v>12</v>
      </c>
      <c r="AB423" s="54">
        <v>12</v>
      </c>
      <c r="AC423" s="54">
        <v>10</v>
      </c>
      <c r="AD423" s="54">
        <v>0</v>
      </c>
      <c r="AE423" s="54">
        <v>0</v>
      </c>
      <c r="AF423" s="54">
        <f t="shared" si="470"/>
        <v>39</v>
      </c>
      <c r="AG423" s="54">
        <f t="shared" si="471"/>
        <v>10</v>
      </c>
      <c r="AH423" s="54">
        <f t="shared" si="472"/>
        <v>49</v>
      </c>
      <c r="AI423" s="54">
        <v>45351.096354179732</v>
      </c>
      <c r="AJ423" s="54">
        <v>42018.822550355479</v>
      </c>
      <c r="AK423" s="54">
        <v>63735.458014172065</v>
      </c>
      <c r="AL423" s="54">
        <v>65237.300528952939</v>
      </c>
      <c r="AM423" s="54">
        <v>58738.486361384013</v>
      </c>
      <c r="AN423" s="54">
        <v>77312.386460558919</v>
      </c>
      <c r="AO423" s="54">
        <v>151105.37691870728</v>
      </c>
      <c r="AP423" s="54">
        <v>201288.17335089587</v>
      </c>
      <c r="AQ423" s="54">
        <v>352393.55026960315</v>
      </c>
      <c r="AR423" s="54">
        <f t="shared" si="473"/>
        <v>51667.35</v>
      </c>
      <c r="AS423" s="54">
        <f t="shared" si="474"/>
        <v>41333.879999999997</v>
      </c>
      <c r="AT423" s="54">
        <f t="shared" si="475"/>
        <v>41333.879999999997</v>
      </c>
      <c r="AU423" s="54">
        <f t="shared" si="476"/>
        <v>34444.899999999994</v>
      </c>
      <c r="AV423" s="54">
        <f t="shared" si="477"/>
        <v>0</v>
      </c>
      <c r="AW423" s="54">
        <f t="shared" si="478"/>
        <v>0</v>
      </c>
      <c r="AX423" s="54">
        <f t="shared" si="479"/>
        <v>134335.10999999999</v>
      </c>
      <c r="AY423" s="54">
        <f t="shared" si="480"/>
        <v>34444.899999999994</v>
      </c>
      <c r="AZ423" s="54">
        <f t="shared" si="481"/>
        <v>168780.00999999998</v>
      </c>
      <c r="BA423" s="54">
        <f t="shared" si="466"/>
        <v>18.939610952260843</v>
      </c>
      <c r="BB423" s="54">
        <f t="shared" si="467"/>
        <v>10</v>
      </c>
      <c r="BC423" s="54"/>
      <c r="BD423" s="54"/>
      <c r="BE423" s="54">
        <f t="shared" si="482"/>
        <v>0</v>
      </c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>
        <f t="shared" si="483"/>
        <v>58843.370833333327</v>
      </c>
      <c r="BW423" s="54">
        <f t="shared" si="484"/>
        <v>268670.21999999997</v>
      </c>
      <c r="BX423" s="54">
        <f t="shared" si="485"/>
        <v>179113.47999999998</v>
      </c>
      <c r="BY423" s="54">
        <f t="shared" si="486"/>
        <v>78</v>
      </c>
      <c r="BZ423" s="54">
        <f t="shared" si="487"/>
        <v>52</v>
      </c>
      <c r="CA423" s="54">
        <v>0</v>
      </c>
      <c r="CB423" s="54">
        <f t="shared" si="488"/>
        <v>30</v>
      </c>
      <c r="CC423" s="54">
        <f t="shared" si="489"/>
        <v>17.083333333333332</v>
      </c>
      <c r="CD423" s="54">
        <v>12</v>
      </c>
      <c r="CE423" s="54">
        <v>-13</v>
      </c>
      <c r="CF423" s="54">
        <v>16</v>
      </c>
      <c r="CG423" s="54">
        <v>10</v>
      </c>
      <c r="CH423" s="54">
        <v>28</v>
      </c>
      <c r="CI423" s="54">
        <v>22</v>
      </c>
      <c r="CJ423" s="54">
        <v>30</v>
      </c>
      <c r="CK423" s="54">
        <v>23</v>
      </c>
      <c r="CL423" s="54">
        <v>25</v>
      </c>
      <c r="CM423" s="54">
        <v>19</v>
      </c>
      <c r="CN423" s="54">
        <v>17</v>
      </c>
      <c r="CO423" s="54">
        <v>16</v>
      </c>
    </row>
    <row r="424" spans="1:93">
      <c r="A424" s="3" t="str">
        <f t="shared" si="469"/>
        <v>FJXM003Itovebi 3mg</v>
      </c>
      <c r="B424" s="3" t="s">
        <v>550</v>
      </c>
      <c r="C424" s="3" t="s">
        <v>551</v>
      </c>
      <c r="D424" s="3" t="s">
        <v>7</v>
      </c>
      <c r="E424" s="3" t="s">
        <v>136</v>
      </c>
      <c r="F424" s="3" t="s">
        <v>145</v>
      </c>
      <c r="G424" s="3" t="s">
        <v>146</v>
      </c>
      <c r="H424" s="3" t="s">
        <v>145</v>
      </c>
      <c r="I424" s="3" t="s">
        <v>146</v>
      </c>
      <c r="J424" s="3" t="s">
        <v>562</v>
      </c>
      <c r="K424" s="3" t="s">
        <v>541</v>
      </c>
      <c r="L424" s="3"/>
      <c r="M424" s="3" t="s">
        <v>545</v>
      </c>
      <c r="N424" s="3" t="s">
        <v>13</v>
      </c>
      <c r="O424" s="3" t="s">
        <v>14</v>
      </c>
      <c r="P424" s="3">
        <v>3566.02</v>
      </c>
      <c r="Q424" s="54">
        <v>1.3636366787762646</v>
      </c>
      <c r="R424" s="54">
        <v>1.5569911250518935</v>
      </c>
      <c r="S424" s="54">
        <v>3.1513985054860778</v>
      </c>
      <c r="T424" s="54">
        <v>3.1901490936097825</v>
      </c>
      <c r="U424" s="54">
        <v>3.8783656346914608</v>
      </c>
      <c r="V424" s="54">
        <v>4.9391232880771909</v>
      </c>
      <c r="W424" s="54">
        <v>6.0720263093142357</v>
      </c>
      <c r="X424" s="54">
        <v>12.007638016378435</v>
      </c>
      <c r="Y424" s="54">
        <v>18.079664325692669</v>
      </c>
      <c r="Z424" s="54">
        <v>0</v>
      </c>
      <c r="AA424" s="54">
        <v>1</v>
      </c>
      <c r="AB424" s="54">
        <v>0</v>
      </c>
      <c r="AC424" s="54">
        <v>3</v>
      </c>
      <c r="AD424" s="54">
        <v>0</v>
      </c>
      <c r="AE424" s="54">
        <v>0</v>
      </c>
      <c r="AF424" s="54">
        <f t="shared" si="470"/>
        <v>1</v>
      </c>
      <c r="AG424" s="54">
        <f t="shared" si="471"/>
        <v>3</v>
      </c>
      <c r="AH424" s="54">
        <f t="shared" si="472"/>
        <v>4</v>
      </c>
      <c r="AI424" s="54">
        <v>4862.7556692497346</v>
      </c>
      <c r="AJ424" s="54">
        <v>5552.2614917575529</v>
      </c>
      <c r="AK424" s="54">
        <v>11237.950098533463</v>
      </c>
      <c r="AL424" s="54">
        <v>11376.135470794356</v>
      </c>
      <c r="AM424" s="54">
        <v>13830.329420622442</v>
      </c>
      <c r="AN424" s="54">
        <v>17613.012427749025</v>
      </c>
      <c r="AO424" s="54">
        <v>21652.96725954075</v>
      </c>
      <c r="AP424" s="54">
        <v>42819.477319165824</v>
      </c>
      <c r="AQ424" s="54">
        <v>64472.444578706578</v>
      </c>
      <c r="AR424" s="54">
        <f t="shared" si="473"/>
        <v>0</v>
      </c>
      <c r="AS424" s="54">
        <f t="shared" si="474"/>
        <v>3566.02</v>
      </c>
      <c r="AT424" s="54">
        <f t="shared" si="475"/>
        <v>0</v>
      </c>
      <c r="AU424" s="54">
        <f t="shared" si="476"/>
        <v>10698.06</v>
      </c>
      <c r="AV424" s="54">
        <f t="shared" si="477"/>
        <v>0</v>
      </c>
      <c r="AW424" s="54">
        <f t="shared" si="478"/>
        <v>0</v>
      </c>
      <c r="AX424" s="54">
        <f t="shared" si="479"/>
        <v>3566.02</v>
      </c>
      <c r="AY424" s="54">
        <f t="shared" si="480"/>
        <v>10698.06</v>
      </c>
      <c r="AZ424" s="54">
        <f t="shared" si="481"/>
        <v>14264.08</v>
      </c>
      <c r="BA424" s="54">
        <f t="shared" si="466"/>
        <v>3.1901490936097825</v>
      </c>
      <c r="BB424" s="54">
        <f t="shared" si="467"/>
        <v>3</v>
      </c>
      <c r="BC424" s="54"/>
      <c r="BD424" s="54"/>
      <c r="BE424" s="54">
        <f t="shared" si="482"/>
        <v>0</v>
      </c>
      <c r="BF424" s="54"/>
      <c r="BG424" s="54"/>
      <c r="BH424" s="54"/>
      <c r="BI424" s="54"/>
      <c r="BJ424" s="54"/>
      <c r="BK424" s="54"/>
      <c r="BL424" s="54">
        <v>0.66666666666666663</v>
      </c>
      <c r="BM424" s="54">
        <v>0</v>
      </c>
      <c r="BN424" s="54">
        <f t="shared" ref="BN424:BN425" si="520">AVERAGE(BP424:BR424)</f>
        <v>2.6666666666666665</v>
      </c>
      <c r="BO424" s="54">
        <f t="shared" ref="BO424:BO425" si="521">SUM(BS424:BU424)/1</f>
        <v>0</v>
      </c>
      <c r="BP424" s="54">
        <v>3</v>
      </c>
      <c r="BQ424" s="54">
        <v>2</v>
      </c>
      <c r="BR424" s="54">
        <v>3</v>
      </c>
      <c r="BS424" s="54">
        <v>0</v>
      </c>
      <c r="BT424" s="54">
        <v>0</v>
      </c>
      <c r="BU424" s="54">
        <v>0</v>
      </c>
      <c r="BV424" s="54">
        <f t="shared" si="483"/>
        <v>0</v>
      </c>
      <c r="BW424" s="54">
        <f t="shared" si="484"/>
        <v>0</v>
      </c>
      <c r="BX424" s="54">
        <f t="shared" si="485"/>
        <v>0</v>
      </c>
      <c r="BY424" s="54">
        <f t="shared" si="486"/>
        <v>0</v>
      </c>
      <c r="BZ424" s="54">
        <f t="shared" si="487"/>
        <v>0</v>
      </c>
      <c r="CA424" s="54">
        <v>0</v>
      </c>
      <c r="CB424" s="54">
        <f t="shared" si="488"/>
        <v>0</v>
      </c>
      <c r="CC424" s="54">
        <f t="shared" si="489"/>
        <v>0</v>
      </c>
      <c r="CD424" s="54">
        <v>0</v>
      </c>
      <c r="CE424" s="54">
        <v>0</v>
      </c>
      <c r="CF424" s="54">
        <v>0</v>
      </c>
      <c r="CG424" s="54">
        <v>0</v>
      </c>
      <c r="CH424" s="54">
        <v>0</v>
      </c>
      <c r="CI424" s="54">
        <v>0</v>
      </c>
      <c r="CJ424" s="54">
        <v>0</v>
      </c>
      <c r="CK424" s="54">
        <v>0</v>
      </c>
      <c r="CL424" s="54">
        <v>0</v>
      </c>
      <c r="CM424" s="54">
        <v>0</v>
      </c>
      <c r="CN424" s="54">
        <v>0</v>
      </c>
      <c r="CO424" s="54">
        <v>0</v>
      </c>
    </row>
    <row r="425" spans="1:93">
      <c r="A425" s="3" t="str">
        <f t="shared" si="469"/>
        <v>FJXM003Itovebi 9mg</v>
      </c>
      <c r="B425" s="3" t="s">
        <v>550</v>
      </c>
      <c r="C425" s="3" t="s">
        <v>551</v>
      </c>
      <c r="D425" s="3" t="s">
        <v>7</v>
      </c>
      <c r="E425" s="3" t="s">
        <v>136</v>
      </c>
      <c r="F425" s="3" t="s">
        <v>145</v>
      </c>
      <c r="G425" s="3" t="s">
        <v>146</v>
      </c>
      <c r="H425" s="3" t="s">
        <v>145</v>
      </c>
      <c r="I425" s="3" t="s">
        <v>146</v>
      </c>
      <c r="J425" s="3" t="s">
        <v>562</v>
      </c>
      <c r="K425" s="3" t="s">
        <v>541</v>
      </c>
      <c r="L425" s="3"/>
      <c r="M425" s="3" t="s">
        <v>545</v>
      </c>
      <c r="N425" s="3" t="s">
        <v>13</v>
      </c>
      <c r="O425" s="3" t="s">
        <v>15</v>
      </c>
      <c r="P425" s="3">
        <v>10698.05</v>
      </c>
      <c r="Q425" s="54"/>
      <c r="R425" s="54"/>
      <c r="S425" s="54"/>
      <c r="T425" s="54"/>
      <c r="U425" s="54"/>
      <c r="V425" s="54"/>
      <c r="W425" s="54">
        <v>0</v>
      </c>
      <c r="X425" s="54">
        <v>0</v>
      </c>
      <c r="Y425" s="54">
        <v>0</v>
      </c>
      <c r="Z425" s="54">
        <v>0</v>
      </c>
      <c r="AA425" s="54">
        <v>0</v>
      </c>
      <c r="AB425" s="54">
        <v>0</v>
      </c>
      <c r="AC425" s="54">
        <v>0</v>
      </c>
      <c r="AD425" s="54">
        <v>0</v>
      </c>
      <c r="AE425" s="54">
        <v>0</v>
      </c>
      <c r="AF425" s="54">
        <f t="shared" si="470"/>
        <v>0</v>
      </c>
      <c r="AG425" s="54">
        <f t="shared" si="471"/>
        <v>0</v>
      </c>
      <c r="AH425" s="54">
        <f t="shared" si="472"/>
        <v>0</v>
      </c>
      <c r="AI425" s="54"/>
      <c r="AJ425" s="54"/>
      <c r="AK425" s="54"/>
      <c r="AL425" s="54"/>
      <c r="AM425" s="54"/>
      <c r="AN425" s="54"/>
      <c r="AO425" s="54">
        <v>0</v>
      </c>
      <c r="AP425" s="54">
        <v>0</v>
      </c>
      <c r="AQ425" s="54">
        <v>0</v>
      </c>
      <c r="AR425" s="54">
        <f t="shared" si="473"/>
        <v>0</v>
      </c>
      <c r="AS425" s="54">
        <f t="shared" si="474"/>
        <v>0</v>
      </c>
      <c r="AT425" s="54">
        <f t="shared" si="475"/>
        <v>0</v>
      </c>
      <c r="AU425" s="54">
        <f t="shared" si="476"/>
        <v>0</v>
      </c>
      <c r="AV425" s="54">
        <f t="shared" si="477"/>
        <v>0</v>
      </c>
      <c r="AW425" s="54">
        <f t="shared" si="478"/>
        <v>0</v>
      </c>
      <c r="AX425" s="54">
        <f t="shared" si="479"/>
        <v>0</v>
      </c>
      <c r="AY425" s="54">
        <f t="shared" si="480"/>
        <v>0</v>
      </c>
      <c r="AZ425" s="54">
        <f t="shared" si="481"/>
        <v>0</v>
      </c>
      <c r="BA425" s="54">
        <f t="shared" si="466"/>
        <v>0</v>
      </c>
      <c r="BB425" s="54">
        <f t="shared" si="467"/>
        <v>0</v>
      </c>
      <c r="BC425" s="54"/>
      <c r="BD425" s="54"/>
      <c r="BE425" s="54">
        <f t="shared" si="482"/>
        <v>0</v>
      </c>
      <c r="BF425" s="54"/>
      <c r="BG425" s="54"/>
      <c r="BH425" s="54"/>
      <c r="BI425" s="54"/>
      <c r="BJ425" s="54"/>
      <c r="BK425" s="54"/>
      <c r="BL425" s="54">
        <v>0</v>
      </c>
      <c r="BM425" s="54">
        <v>0</v>
      </c>
      <c r="BN425" s="54">
        <f t="shared" si="520"/>
        <v>0.33333333333333331</v>
      </c>
      <c r="BO425" s="54">
        <f t="shared" si="521"/>
        <v>0</v>
      </c>
      <c r="BP425" s="54">
        <v>0</v>
      </c>
      <c r="BQ425" s="54">
        <v>1</v>
      </c>
      <c r="BR425" s="54">
        <v>0</v>
      </c>
      <c r="BS425" s="54">
        <v>0</v>
      </c>
      <c r="BT425" s="54">
        <v>0</v>
      </c>
      <c r="BU425" s="54">
        <v>0</v>
      </c>
      <c r="BV425" s="54">
        <f t="shared" si="483"/>
        <v>0</v>
      </c>
      <c r="BW425" s="54">
        <f t="shared" si="484"/>
        <v>0</v>
      </c>
      <c r="BX425" s="54">
        <f t="shared" si="485"/>
        <v>0</v>
      </c>
      <c r="BY425" s="54">
        <f t="shared" si="486"/>
        <v>0</v>
      </c>
      <c r="BZ425" s="54">
        <f t="shared" si="487"/>
        <v>0</v>
      </c>
      <c r="CA425" s="54">
        <v>0</v>
      </c>
      <c r="CB425" s="54">
        <f t="shared" si="488"/>
        <v>0</v>
      </c>
      <c r="CC425" s="54">
        <f t="shared" si="489"/>
        <v>0</v>
      </c>
      <c r="CD425" s="54">
        <v>0</v>
      </c>
      <c r="CE425" s="54">
        <v>0</v>
      </c>
      <c r="CF425" s="54">
        <v>0</v>
      </c>
      <c r="CG425" s="54">
        <v>0</v>
      </c>
      <c r="CH425" s="54">
        <v>0</v>
      </c>
      <c r="CI425" s="54">
        <v>0</v>
      </c>
      <c r="CJ425" s="54">
        <v>0</v>
      </c>
      <c r="CK425" s="54">
        <v>0</v>
      </c>
      <c r="CL425" s="54">
        <v>0</v>
      </c>
      <c r="CM425" s="54">
        <v>0</v>
      </c>
      <c r="CN425" s="54">
        <v>0</v>
      </c>
      <c r="CO425" s="54">
        <v>0</v>
      </c>
    </row>
    <row r="426" spans="1:93">
      <c r="A426" s="3" t="str">
        <f t="shared" si="469"/>
        <v>FJXM003Perjeta</v>
      </c>
      <c r="B426" s="3" t="s">
        <v>550</v>
      </c>
      <c r="C426" s="3" t="s">
        <v>551</v>
      </c>
      <c r="D426" s="3" t="s">
        <v>7</v>
      </c>
      <c r="E426" s="3" t="s">
        <v>136</v>
      </c>
      <c r="F426" s="3" t="s">
        <v>145</v>
      </c>
      <c r="G426" s="3" t="s">
        <v>146</v>
      </c>
      <c r="H426" s="3" t="s">
        <v>145</v>
      </c>
      <c r="I426" s="3" t="s">
        <v>146</v>
      </c>
      <c r="J426" s="3" t="s">
        <v>562</v>
      </c>
      <c r="K426" s="3" t="s">
        <v>541</v>
      </c>
      <c r="L426" s="3"/>
      <c r="M426" s="3" t="s">
        <v>545</v>
      </c>
      <c r="N426" s="3" t="s">
        <v>16</v>
      </c>
      <c r="O426" s="3" t="s">
        <v>16</v>
      </c>
      <c r="P426" s="3">
        <v>3985.87</v>
      </c>
      <c r="Q426" s="54">
        <v>13.687529695989213</v>
      </c>
      <c r="R426" s="54">
        <v>11.562061933359651</v>
      </c>
      <c r="S426" s="54">
        <v>17.548791947252948</v>
      </c>
      <c r="T426" s="54">
        <v>10.604224122575928</v>
      </c>
      <c r="U426" s="54">
        <v>12.870669509899081</v>
      </c>
      <c r="V426" s="54">
        <v>14.771114017705225</v>
      </c>
      <c r="W426" s="54">
        <v>42.798383576601807</v>
      </c>
      <c r="X426" s="54">
        <v>38.246007650180232</v>
      </c>
      <c r="Y426" s="54">
        <v>81.044391226782039</v>
      </c>
      <c r="Z426" s="54">
        <v>0</v>
      </c>
      <c r="AA426" s="54">
        <v>0</v>
      </c>
      <c r="AB426" s="54">
        <v>10</v>
      </c>
      <c r="AC426" s="54">
        <v>0</v>
      </c>
      <c r="AD426" s="54">
        <v>0</v>
      </c>
      <c r="AE426" s="54">
        <v>0</v>
      </c>
      <c r="AF426" s="54">
        <f t="shared" si="470"/>
        <v>10</v>
      </c>
      <c r="AG426" s="54">
        <f t="shared" si="471"/>
        <v>0</v>
      </c>
      <c r="AH426" s="54">
        <f t="shared" si="472"/>
        <v>10</v>
      </c>
      <c r="AI426" s="54">
        <v>54556.713989352524</v>
      </c>
      <c r="AJ426" s="54">
        <v>46084.87579832023</v>
      </c>
      <c r="AK426" s="54">
        <v>69947.203358797109</v>
      </c>
      <c r="AL426" s="54">
        <v>42267.058803451713</v>
      </c>
      <c r="AM426" s="54">
        <v>51300.81547942145</v>
      </c>
      <c r="AN426" s="54">
        <v>58875.740229750721</v>
      </c>
      <c r="AO426" s="54">
        <v>170588.79314646986</v>
      </c>
      <c r="AP426" s="54">
        <v>152443.61451262387</v>
      </c>
      <c r="AQ426" s="54">
        <v>323032.40765909373</v>
      </c>
      <c r="AR426" s="54">
        <f t="shared" si="473"/>
        <v>0</v>
      </c>
      <c r="AS426" s="54">
        <f t="shared" si="474"/>
        <v>0</v>
      </c>
      <c r="AT426" s="54">
        <f t="shared" si="475"/>
        <v>39858.699999999997</v>
      </c>
      <c r="AU426" s="54">
        <f t="shared" si="476"/>
        <v>0</v>
      </c>
      <c r="AV426" s="54">
        <f t="shared" si="477"/>
        <v>0</v>
      </c>
      <c r="AW426" s="54">
        <f t="shared" si="478"/>
        <v>0</v>
      </c>
      <c r="AX426" s="54">
        <f t="shared" si="479"/>
        <v>39858.699999999997</v>
      </c>
      <c r="AY426" s="54">
        <f t="shared" si="480"/>
        <v>0</v>
      </c>
      <c r="AZ426" s="54">
        <f t="shared" si="481"/>
        <v>39858.699999999997</v>
      </c>
      <c r="BA426" s="54">
        <f t="shared" si="466"/>
        <v>10.604224122575928</v>
      </c>
      <c r="BB426" s="54">
        <f t="shared" si="467"/>
        <v>0</v>
      </c>
      <c r="BC426" s="54"/>
      <c r="BD426" s="54"/>
      <c r="BE426" s="54">
        <f t="shared" si="482"/>
        <v>0</v>
      </c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>
        <f t="shared" si="483"/>
        <v>112932.98333333332</v>
      </c>
      <c r="BW426" s="54">
        <f t="shared" si="484"/>
        <v>39858.699999999997</v>
      </c>
      <c r="BX426" s="54">
        <f t="shared" si="485"/>
        <v>0</v>
      </c>
      <c r="BY426" s="54">
        <f t="shared" si="486"/>
        <v>10</v>
      </c>
      <c r="BZ426" s="54">
        <f t="shared" si="487"/>
        <v>0</v>
      </c>
      <c r="CA426" s="54">
        <v>0</v>
      </c>
      <c r="CB426" s="54">
        <f t="shared" si="488"/>
        <v>80</v>
      </c>
      <c r="CC426" s="54">
        <f t="shared" si="489"/>
        <v>28.333333333333332</v>
      </c>
      <c r="CD426" s="54">
        <v>80</v>
      </c>
      <c r="CE426" s="54">
        <v>80</v>
      </c>
      <c r="CF426" s="54">
        <v>80</v>
      </c>
      <c r="CG426" s="54">
        <v>40</v>
      </c>
      <c r="CH426" s="54">
        <v>20</v>
      </c>
      <c r="CI426" s="54">
        <v>30</v>
      </c>
      <c r="CJ426" s="54">
        <v>10</v>
      </c>
      <c r="CK426" s="54">
        <v>0</v>
      </c>
      <c r="CL426" s="54">
        <v>0</v>
      </c>
      <c r="CM426" s="54">
        <v>0</v>
      </c>
      <c r="CN426" s="54">
        <v>0</v>
      </c>
      <c r="CO426" s="54">
        <v>0</v>
      </c>
    </row>
    <row r="427" spans="1:93">
      <c r="A427" s="3" t="str">
        <f t="shared" si="469"/>
        <v>FJXM003Phesgo 10ml</v>
      </c>
      <c r="B427" s="3" t="s">
        <v>550</v>
      </c>
      <c r="C427" s="3" t="s">
        <v>551</v>
      </c>
      <c r="D427" s="3" t="s">
        <v>7</v>
      </c>
      <c r="E427" s="3" t="s">
        <v>136</v>
      </c>
      <c r="F427" s="3" t="s">
        <v>145</v>
      </c>
      <c r="G427" s="3" t="s">
        <v>146</v>
      </c>
      <c r="H427" s="3" t="s">
        <v>145</v>
      </c>
      <c r="I427" s="3" t="s">
        <v>146</v>
      </c>
      <c r="J427" s="3" t="s">
        <v>562</v>
      </c>
      <c r="K427" s="3" t="s">
        <v>541</v>
      </c>
      <c r="L427" s="3"/>
      <c r="M427" s="3" t="s">
        <v>545</v>
      </c>
      <c r="N427" s="3" t="s">
        <v>17</v>
      </c>
      <c r="O427" s="3" t="s">
        <v>18</v>
      </c>
      <c r="P427" s="3">
        <v>6232.07</v>
      </c>
      <c r="Q427" s="54">
        <v>22.539490166729514</v>
      </c>
      <c r="R427" s="54">
        <v>20.733939237128272</v>
      </c>
      <c r="S427" s="54">
        <v>30.032255846333559</v>
      </c>
      <c r="T427" s="54">
        <v>25.97896391263416</v>
      </c>
      <c r="U427" s="54">
        <v>23.611771511934233</v>
      </c>
      <c r="V427" s="54">
        <v>30.22314500333918</v>
      </c>
      <c r="W427" s="54">
        <v>73.305685250191345</v>
      </c>
      <c r="X427" s="54">
        <v>79.813880427907577</v>
      </c>
      <c r="Y427" s="54">
        <v>153.11956567809892</v>
      </c>
      <c r="Z427" s="54">
        <v>21</v>
      </c>
      <c r="AA427" s="54">
        <v>18</v>
      </c>
      <c r="AB427" s="54">
        <v>25</v>
      </c>
      <c r="AC427" s="54">
        <v>23</v>
      </c>
      <c r="AD427" s="54">
        <v>0</v>
      </c>
      <c r="AE427" s="54">
        <v>0</v>
      </c>
      <c r="AF427" s="54">
        <f t="shared" si="470"/>
        <v>64</v>
      </c>
      <c r="AG427" s="54">
        <f t="shared" si="471"/>
        <v>23</v>
      </c>
      <c r="AH427" s="54">
        <f t="shared" si="472"/>
        <v>87</v>
      </c>
      <c r="AI427" s="54">
        <v>140467.68048337</v>
      </c>
      <c r="AJ427" s="54">
        <v>129215.36070152998</v>
      </c>
      <c r="AK427" s="54">
        <v>187163.12069225998</v>
      </c>
      <c r="AL427" s="54">
        <v>161902.72163100998</v>
      </c>
      <c r="AM427" s="54">
        <v>147150.21288637997</v>
      </c>
      <c r="AN427" s="54">
        <v>188352.75528096</v>
      </c>
      <c r="AO427" s="54">
        <v>456846.16187715996</v>
      </c>
      <c r="AP427" s="54">
        <v>497405.68979834998</v>
      </c>
      <c r="AQ427" s="54">
        <v>954251.85167550994</v>
      </c>
      <c r="AR427" s="54">
        <f t="shared" si="473"/>
        <v>130873.47</v>
      </c>
      <c r="AS427" s="54">
        <f t="shared" si="474"/>
        <v>112177.26</v>
      </c>
      <c r="AT427" s="54">
        <f t="shared" si="475"/>
        <v>155801.75</v>
      </c>
      <c r="AU427" s="54">
        <f t="shared" si="476"/>
        <v>143337.60999999999</v>
      </c>
      <c r="AV427" s="54">
        <f t="shared" si="477"/>
        <v>0</v>
      </c>
      <c r="AW427" s="54">
        <f t="shared" si="478"/>
        <v>0</v>
      </c>
      <c r="AX427" s="54">
        <f t="shared" si="479"/>
        <v>398852.48</v>
      </c>
      <c r="AY427" s="54">
        <f t="shared" si="480"/>
        <v>143337.60999999999</v>
      </c>
      <c r="AZ427" s="54">
        <f t="shared" si="481"/>
        <v>542190.09</v>
      </c>
      <c r="BA427" s="54">
        <f t="shared" si="466"/>
        <v>25.97896391263416</v>
      </c>
      <c r="BB427" s="54">
        <f t="shared" si="467"/>
        <v>23</v>
      </c>
      <c r="BC427" s="54">
        <f>SUM(CJ427:CL427)</f>
        <v>65</v>
      </c>
      <c r="BD427" s="54">
        <f>SUM(CM427:CO427)</f>
        <v>63</v>
      </c>
      <c r="BE427" s="54">
        <f t="shared" si="482"/>
        <v>87</v>
      </c>
      <c r="BF427" s="54">
        <f t="shared" ref="BF427:BK427" si="522">Z427</f>
        <v>21</v>
      </c>
      <c r="BG427" s="54">
        <f t="shared" si="522"/>
        <v>18</v>
      </c>
      <c r="BH427" s="54">
        <f t="shared" si="522"/>
        <v>25</v>
      </c>
      <c r="BI427" s="54">
        <f t="shared" si="522"/>
        <v>23</v>
      </c>
      <c r="BJ427" s="54">
        <f t="shared" si="522"/>
        <v>0</v>
      </c>
      <c r="BK427" s="54">
        <f t="shared" si="522"/>
        <v>0</v>
      </c>
      <c r="BL427" s="54">
        <v>1.3333333333333333</v>
      </c>
      <c r="BM427" s="54">
        <v>0</v>
      </c>
      <c r="BN427" s="54">
        <f t="shared" ref="BN427:BN428" si="523">AVERAGE(BP427:BR427)</f>
        <v>0</v>
      </c>
      <c r="BO427" s="54">
        <f t="shared" ref="BO427:BO428" si="524">SUM(BS427:BU427)/1</f>
        <v>0</v>
      </c>
      <c r="BP427" s="54">
        <v>0</v>
      </c>
      <c r="BQ427" s="54">
        <v>0</v>
      </c>
      <c r="BR427" s="54">
        <v>0</v>
      </c>
      <c r="BS427" s="54">
        <v>0</v>
      </c>
      <c r="BT427" s="54">
        <v>0</v>
      </c>
      <c r="BU427" s="54">
        <v>0</v>
      </c>
      <c r="BV427" s="54">
        <f t="shared" si="483"/>
        <v>101790.47666666665</v>
      </c>
      <c r="BW427" s="54">
        <f t="shared" si="484"/>
        <v>405084.55</v>
      </c>
      <c r="BX427" s="54">
        <f t="shared" si="485"/>
        <v>392620.41</v>
      </c>
      <c r="BY427" s="54">
        <f t="shared" si="486"/>
        <v>65</v>
      </c>
      <c r="BZ427" s="54">
        <f t="shared" si="487"/>
        <v>63</v>
      </c>
      <c r="CA427" s="54">
        <v>46.666666666666664</v>
      </c>
      <c r="CB427" s="54">
        <f t="shared" si="488"/>
        <v>24</v>
      </c>
      <c r="CC427" s="54">
        <f t="shared" si="489"/>
        <v>16.333333333333332</v>
      </c>
      <c r="CD427" s="54">
        <v>0</v>
      </c>
      <c r="CE427" s="54">
        <v>1</v>
      </c>
      <c r="CF427" s="54">
        <v>11</v>
      </c>
      <c r="CG427" s="54">
        <v>14</v>
      </c>
      <c r="CH427" s="54">
        <v>24</v>
      </c>
      <c r="CI427" s="54">
        <v>18</v>
      </c>
      <c r="CJ427" s="54">
        <v>22</v>
      </c>
      <c r="CK427" s="54">
        <v>19</v>
      </c>
      <c r="CL427" s="54">
        <v>24</v>
      </c>
      <c r="CM427" s="54">
        <v>22</v>
      </c>
      <c r="CN427" s="54">
        <v>20</v>
      </c>
      <c r="CO427" s="54">
        <v>21</v>
      </c>
    </row>
    <row r="428" spans="1:93">
      <c r="A428" s="3" t="str">
        <f t="shared" si="469"/>
        <v>FJXM003Phesgo 15ml</v>
      </c>
      <c r="B428" s="3" t="s">
        <v>550</v>
      </c>
      <c r="C428" s="3" t="s">
        <v>551</v>
      </c>
      <c r="D428" s="3" t="s">
        <v>7</v>
      </c>
      <c r="E428" s="3" t="s">
        <v>136</v>
      </c>
      <c r="F428" s="3" t="s">
        <v>145</v>
      </c>
      <c r="G428" s="3" t="s">
        <v>146</v>
      </c>
      <c r="H428" s="3" t="s">
        <v>145</v>
      </c>
      <c r="I428" s="3" t="s">
        <v>146</v>
      </c>
      <c r="J428" s="3" t="s">
        <v>562</v>
      </c>
      <c r="K428" s="3" t="s">
        <v>541</v>
      </c>
      <c r="L428" s="3"/>
      <c r="M428" s="3" t="s">
        <v>545</v>
      </c>
      <c r="N428" s="3" t="s">
        <v>17</v>
      </c>
      <c r="O428" s="3" t="s">
        <v>19</v>
      </c>
      <c r="P428" s="3">
        <v>8489.27</v>
      </c>
      <c r="Q428" s="54">
        <v>1</v>
      </c>
      <c r="R428" s="54">
        <v>1</v>
      </c>
      <c r="S428" s="54">
        <v>2</v>
      </c>
      <c r="T428" s="54">
        <v>2</v>
      </c>
      <c r="U428" s="54">
        <v>2</v>
      </c>
      <c r="V428" s="54">
        <v>3</v>
      </c>
      <c r="W428" s="54">
        <v>4</v>
      </c>
      <c r="X428" s="54">
        <v>7</v>
      </c>
      <c r="Y428" s="54">
        <v>11</v>
      </c>
      <c r="Z428" s="54">
        <v>0</v>
      </c>
      <c r="AA428" s="54">
        <v>3</v>
      </c>
      <c r="AB428" s="54">
        <v>3</v>
      </c>
      <c r="AC428" s="54">
        <v>1</v>
      </c>
      <c r="AD428" s="54">
        <v>0</v>
      </c>
      <c r="AE428" s="54">
        <v>0</v>
      </c>
      <c r="AF428" s="54">
        <f t="shared" si="470"/>
        <v>6</v>
      </c>
      <c r="AG428" s="54">
        <f t="shared" si="471"/>
        <v>1</v>
      </c>
      <c r="AH428" s="54">
        <f t="shared" si="472"/>
        <v>7</v>
      </c>
      <c r="AI428" s="54">
        <v>8489.27</v>
      </c>
      <c r="AJ428" s="54">
        <v>8489.27</v>
      </c>
      <c r="AK428" s="54">
        <v>16978.54</v>
      </c>
      <c r="AL428" s="54">
        <v>16978.54</v>
      </c>
      <c r="AM428" s="54">
        <v>16978.54</v>
      </c>
      <c r="AN428" s="54">
        <v>25467.81</v>
      </c>
      <c r="AO428" s="54">
        <v>33957.08</v>
      </c>
      <c r="AP428" s="54">
        <v>59424.89</v>
      </c>
      <c r="AQ428" s="54">
        <v>93381.97</v>
      </c>
      <c r="AR428" s="54">
        <f t="shared" si="473"/>
        <v>0</v>
      </c>
      <c r="AS428" s="54">
        <f t="shared" si="474"/>
        <v>25467.81</v>
      </c>
      <c r="AT428" s="54">
        <f t="shared" si="475"/>
        <v>25467.81</v>
      </c>
      <c r="AU428" s="54">
        <f t="shared" si="476"/>
        <v>8489.27</v>
      </c>
      <c r="AV428" s="54">
        <f t="shared" si="477"/>
        <v>0</v>
      </c>
      <c r="AW428" s="54">
        <f t="shared" si="478"/>
        <v>0</v>
      </c>
      <c r="AX428" s="54">
        <f t="shared" si="479"/>
        <v>50935.62</v>
      </c>
      <c r="AY428" s="54">
        <f t="shared" si="480"/>
        <v>8489.27</v>
      </c>
      <c r="AZ428" s="54">
        <f t="shared" si="481"/>
        <v>59424.89</v>
      </c>
      <c r="BA428" s="54">
        <f t="shared" si="466"/>
        <v>2</v>
      </c>
      <c r="BB428" s="54">
        <f t="shared" si="467"/>
        <v>1</v>
      </c>
      <c r="BC428" s="54">
        <f>SUM(CJ428:CL428)*2</f>
        <v>4</v>
      </c>
      <c r="BD428" s="54">
        <f>SUM(CM428:CO428)*2</f>
        <v>2</v>
      </c>
      <c r="BE428" s="54">
        <f t="shared" si="482"/>
        <v>14</v>
      </c>
      <c r="BF428" s="54">
        <f t="shared" ref="BF428:BK428" si="525">Z428*2</f>
        <v>0</v>
      </c>
      <c r="BG428" s="54">
        <f t="shared" si="525"/>
        <v>6</v>
      </c>
      <c r="BH428" s="54">
        <f t="shared" si="525"/>
        <v>6</v>
      </c>
      <c r="BI428" s="54">
        <f t="shared" si="525"/>
        <v>2</v>
      </c>
      <c r="BJ428" s="54">
        <f t="shared" si="525"/>
        <v>0</v>
      </c>
      <c r="BK428" s="54">
        <f t="shared" si="525"/>
        <v>0</v>
      </c>
      <c r="BL428" s="54">
        <v>0.66666666666666663</v>
      </c>
      <c r="BM428" s="54">
        <v>0</v>
      </c>
      <c r="BN428" s="54">
        <f t="shared" si="523"/>
        <v>2.3333333333333335</v>
      </c>
      <c r="BO428" s="54">
        <f t="shared" si="524"/>
        <v>1</v>
      </c>
      <c r="BP428" s="54">
        <v>1</v>
      </c>
      <c r="BQ428" s="54">
        <v>3</v>
      </c>
      <c r="BR428" s="54">
        <v>3</v>
      </c>
      <c r="BS428" s="54">
        <v>1</v>
      </c>
      <c r="BT428" s="54">
        <v>0</v>
      </c>
      <c r="BU428" s="54">
        <v>0</v>
      </c>
      <c r="BV428" s="54">
        <f t="shared" si="483"/>
        <v>7074.3916666666673</v>
      </c>
      <c r="BW428" s="54">
        <f t="shared" si="484"/>
        <v>16978.54</v>
      </c>
      <c r="BX428" s="54">
        <f t="shared" si="485"/>
        <v>8489.27</v>
      </c>
      <c r="BY428" s="54">
        <f t="shared" si="486"/>
        <v>2</v>
      </c>
      <c r="BZ428" s="54">
        <f t="shared" si="487"/>
        <v>1</v>
      </c>
      <c r="CA428" s="54">
        <v>0</v>
      </c>
      <c r="CB428" s="54">
        <f t="shared" si="488"/>
        <v>3</v>
      </c>
      <c r="CC428" s="54">
        <f t="shared" si="489"/>
        <v>0.83333333333333337</v>
      </c>
      <c r="CD428" s="54">
        <v>0</v>
      </c>
      <c r="CE428" s="54">
        <v>0</v>
      </c>
      <c r="CF428" s="54">
        <v>2</v>
      </c>
      <c r="CG428" s="54">
        <v>3</v>
      </c>
      <c r="CH428" s="54">
        <v>0</v>
      </c>
      <c r="CI428" s="54">
        <v>2</v>
      </c>
      <c r="CJ428" s="54">
        <v>0</v>
      </c>
      <c r="CK428" s="54">
        <v>1</v>
      </c>
      <c r="CL428" s="54">
        <v>1</v>
      </c>
      <c r="CM428" s="54">
        <v>0</v>
      </c>
      <c r="CN428" s="54">
        <v>0</v>
      </c>
      <c r="CO428" s="54">
        <v>1</v>
      </c>
    </row>
    <row r="429" spans="1:93">
      <c r="A429" s="3" t="str">
        <f t="shared" si="469"/>
        <v>FJXM004Herceptin IV</v>
      </c>
      <c r="B429" s="3" t="s">
        <v>550</v>
      </c>
      <c r="C429" s="3" t="s">
        <v>551</v>
      </c>
      <c r="D429" s="3" t="s">
        <v>7</v>
      </c>
      <c r="E429" s="3" t="s">
        <v>136</v>
      </c>
      <c r="F429" s="3" t="s">
        <v>147</v>
      </c>
      <c r="G429" s="3" t="s">
        <v>148</v>
      </c>
      <c r="H429" s="3" t="s">
        <v>147</v>
      </c>
      <c r="I429" s="3" t="s">
        <v>148</v>
      </c>
      <c r="J429" s="3" t="s">
        <v>562</v>
      </c>
      <c r="K429" s="3" t="s">
        <v>541</v>
      </c>
      <c r="L429" s="3" t="s">
        <v>1047</v>
      </c>
      <c r="M429" s="3" t="s">
        <v>545</v>
      </c>
      <c r="N429" s="3" t="s">
        <v>11</v>
      </c>
      <c r="O429" s="3" t="s">
        <v>11</v>
      </c>
      <c r="P429" s="3">
        <v>4535.5</v>
      </c>
      <c r="Q429" s="54">
        <v>2.4306601843685183</v>
      </c>
      <c r="R429" s="54">
        <v>1.7413374834577156</v>
      </c>
      <c r="S429" s="54">
        <v>1.6198392219332205</v>
      </c>
      <c r="T429" s="54">
        <v>1.1438347202975974</v>
      </c>
      <c r="U429" s="54">
        <v>1.0421918364468981</v>
      </c>
      <c r="V429" s="54">
        <v>1.8143505412474341</v>
      </c>
      <c r="W429" s="54">
        <v>5.7918368897594537</v>
      </c>
      <c r="X429" s="54">
        <v>4.0003770979919295</v>
      </c>
      <c r="Y429" s="54">
        <v>9.7922139877513832</v>
      </c>
      <c r="Z429" s="54">
        <v>3</v>
      </c>
      <c r="AA429" s="54">
        <v>3</v>
      </c>
      <c r="AB429" s="54">
        <v>0</v>
      </c>
      <c r="AC429" s="54">
        <v>0</v>
      </c>
      <c r="AD429" s="54">
        <v>0</v>
      </c>
      <c r="AE429" s="54">
        <v>0</v>
      </c>
      <c r="AF429" s="54">
        <f t="shared" si="470"/>
        <v>6</v>
      </c>
      <c r="AG429" s="54">
        <f t="shared" si="471"/>
        <v>0</v>
      </c>
      <c r="AH429" s="54">
        <f t="shared" si="472"/>
        <v>6</v>
      </c>
      <c r="AI429" s="54">
        <v>11024.259266203415</v>
      </c>
      <c r="AJ429" s="54">
        <v>7897.8361562224682</v>
      </c>
      <c r="AK429" s="54">
        <v>7346.7807910781221</v>
      </c>
      <c r="AL429" s="54">
        <v>5187.8623739097529</v>
      </c>
      <c r="AM429" s="54">
        <v>4726.8610742049059</v>
      </c>
      <c r="AN429" s="54">
        <v>8228.9868798277366</v>
      </c>
      <c r="AO429" s="54">
        <v>26268.876213504005</v>
      </c>
      <c r="AP429" s="54">
        <v>18143.710327942397</v>
      </c>
      <c r="AQ429" s="54">
        <v>44412.586541446406</v>
      </c>
      <c r="AR429" s="54">
        <f t="shared" si="473"/>
        <v>13606.5</v>
      </c>
      <c r="AS429" s="54">
        <f t="shared" si="474"/>
        <v>13606.5</v>
      </c>
      <c r="AT429" s="54">
        <f t="shared" si="475"/>
        <v>0</v>
      </c>
      <c r="AU429" s="54">
        <f t="shared" si="476"/>
        <v>0</v>
      </c>
      <c r="AV429" s="54">
        <f t="shared" si="477"/>
        <v>0</v>
      </c>
      <c r="AW429" s="54">
        <f t="shared" si="478"/>
        <v>0</v>
      </c>
      <c r="AX429" s="54">
        <f t="shared" si="479"/>
        <v>27213</v>
      </c>
      <c r="AY429" s="54">
        <f t="shared" si="480"/>
        <v>0</v>
      </c>
      <c r="AZ429" s="54">
        <f t="shared" si="481"/>
        <v>27213</v>
      </c>
      <c r="BA429" s="54">
        <f t="shared" si="466"/>
        <v>1.1438347202975974</v>
      </c>
      <c r="BB429" s="54">
        <f t="shared" si="467"/>
        <v>0</v>
      </c>
      <c r="BC429" s="54"/>
      <c r="BD429" s="54"/>
      <c r="BE429" s="54">
        <f t="shared" si="482"/>
        <v>0</v>
      </c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>
        <f t="shared" si="483"/>
        <v>15874.25</v>
      </c>
      <c r="BW429" s="54">
        <f t="shared" si="484"/>
        <v>45355</v>
      </c>
      <c r="BX429" s="54">
        <f t="shared" si="485"/>
        <v>13606.5</v>
      </c>
      <c r="BY429" s="54">
        <f t="shared" si="486"/>
        <v>10</v>
      </c>
      <c r="BZ429" s="54">
        <f t="shared" si="487"/>
        <v>3</v>
      </c>
      <c r="CA429" s="54">
        <v>0</v>
      </c>
      <c r="CB429" s="54">
        <f t="shared" si="488"/>
        <v>6</v>
      </c>
      <c r="CC429" s="54">
        <f t="shared" si="489"/>
        <v>3.5</v>
      </c>
      <c r="CD429" s="54">
        <v>4</v>
      </c>
      <c r="CE429" s="54">
        <v>4</v>
      </c>
      <c r="CF429" s="54">
        <v>6</v>
      </c>
      <c r="CG429" s="54">
        <v>5</v>
      </c>
      <c r="CH429" s="54">
        <v>4</v>
      </c>
      <c r="CI429" s="54">
        <v>6</v>
      </c>
      <c r="CJ429" s="54">
        <v>0</v>
      </c>
      <c r="CK429" s="54">
        <v>4</v>
      </c>
      <c r="CL429" s="54">
        <v>6</v>
      </c>
      <c r="CM429" s="54">
        <v>0</v>
      </c>
      <c r="CN429" s="54">
        <v>0</v>
      </c>
      <c r="CO429" s="54">
        <v>3</v>
      </c>
    </row>
    <row r="430" spans="1:93">
      <c r="A430" s="3" t="str">
        <f t="shared" si="469"/>
        <v>FJXM004Herceptin SC</v>
      </c>
      <c r="B430" s="3" t="s">
        <v>550</v>
      </c>
      <c r="C430" s="3" t="s">
        <v>551</v>
      </c>
      <c r="D430" s="3" t="s">
        <v>7</v>
      </c>
      <c r="E430" s="3" t="s">
        <v>136</v>
      </c>
      <c r="F430" s="3" t="s">
        <v>147</v>
      </c>
      <c r="G430" s="3" t="s">
        <v>148</v>
      </c>
      <c r="H430" s="3" t="s">
        <v>147</v>
      </c>
      <c r="I430" s="3" t="s">
        <v>148</v>
      </c>
      <c r="J430" s="3" t="s">
        <v>562</v>
      </c>
      <c r="K430" s="3" t="s">
        <v>541</v>
      </c>
      <c r="L430" s="3" t="s">
        <v>1047</v>
      </c>
      <c r="M430" s="3" t="s">
        <v>545</v>
      </c>
      <c r="N430" s="3" t="s">
        <v>12</v>
      </c>
      <c r="O430" s="3" t="s">
        <v>12</v>
      </c>
      <c r="P430" s="3">
        <v>3444.49</v>
      </c>
      <c r="Q430" s="54">
        <v>1.2869445629604544E-7</v>
      </c>
      <c r="R430" s="54">
        <v>1.1923834167284972E-7</v>
      </c>
      <c r="S430" s="54">
        <v>1.8086442832285226E-7</v>
      </c>
      <c r="T430" s="54">
        <v>1.8512626147397511E-7</v>
      </c>
      <c r="U430" s="54">
        <v>1.6668434004097236E-7</v>
      </c>
      <c r="V430" s="54">
        <v>2.193921721933052E-7</v>
      </c>
      <c r="W430" s="54">
        <v>4.2879722629174739E-7</v>
      </c>
      <c r="X430" s="54">
        <v>5.7120277370825267E-7</v>
      </c>
      <c r="Y430" s="54">
        <v>1.0000000000000002E-6</v>
      </c>
      <c r="Z430" s="54">
        <v>0</v>
      </c>
      <c r="AA430" s="54">
        <v>0</v>
      </c>
      <c r="AB430" s="54">
        <v>0</v>
      </c>
      <c r="AC430" s="54">
        <v>0</v>
      </c>
      <c r="AD430" s="54">
        <v>0</v>
      </c>
      <c r="AE430" s="54">
        <v>0</v>
      </c>
      <c r="AF430" s="54">
        <f t="shared" si="470"/>
        <v>0</v>
      </c>
      <c r="AG430" s="54">
        <f t="shared" si="471"/>
        <v>0</v>
      </c>
      <c r="AH430" s="54">
        <f t="shared" si="472"/>
        <v>0</v>
      </c>
      <c r="AI430" s="54">
        <v>4.4328676776716558E-4</v>
      </c>
      <c r="AJ430" s="54">
        <v>4.1071527550871412E-4</v>
      </c>
      <c r="AK430" s="54">
        <v>6.2298571471378138E-4</v>
      </c>
      <c r="AL430" s="54">
        <v>6.3766555638449256E-4</v>
      </c>
      <c r="AM430" s="54">
        <v>5.7414254242772885E-4</v>
      </c>
      <c r="AN430" s="54">
        <v>7.5569414319811776E-4</v>
      </c>
      <c r="AO430" s="54">
        <v>1.476987757989661E-3</v>
      </c>
      <c r="AP430" s="54">
        <v>1.9675022420103392E-3</v>
      </c>
      <c r="AQ430" s="54">
        <v>3.4444900000000001E-3</v>
      </c>
      <c r="AR430" s="54">
        <f t="shared" si="473"/>
        <v>0</v>
      </c>
      <c r="AS430" s="54">
        <f t="shared" si="474"/>
        <v>0</v>
      </c>
      <c r="AT430" s="54">
        <f t="shared" si="475"/>
        <v>0</v>
      </c>
      <c r="AU430" s="54">
        <f t="shared" si="476"/>
        <v>0</v>
      </c>
      <c r="AV430" s="54">
        <f t="shared" si="477"/>
        <v>0</v>
      </c>
      <c r="AW430" s="54">
        <f t="shared" si="478"/>
        <v>0</v>
      </c>
      <c r="AX430" s="54">
        <f t="shared" si="479"/>
        <v>0</v>
      </c>
      <c r="AY430" s="54">
        <f t="shared" si="480"/>
        <v>0</v>
      </c>
      <c r="AZ430" s="54">
        <f t="shared" si="481"/>
        <v>0</v>
      </c>
      <c r="BA430" s="54">
        <f t="shared" si="466"/>
        <v>1.8512626147397511E-7</v>
      </c>
      <c r="BB430" s="54">
        <f t="shared" si="467"/>
        <v>0</v>
      </c>
      <c r="BC430" s="54"/>
      <c r="BD430" s="54"/>
      <c r="BE430" s="54">
        <f t="shared" si="482"/>
        <v>0</v>
      </c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>
        <f t="shared" si="483"/>
        <v>0</v>
      </c>
      <c r="BW430" s="54">
        <f t="shared" si="484"/>
        <v>0</v>
      </c>
      <c r="BX430" s="54">
        <f t="shared" si="485"/>
        <v>0</v>
      </c>
      <c r="BY430" s="54">
        <f t="shared" si="486"/>
        <v>0</v>
      </c>
      <c r="BZ430" s="54">
        <f t="shared" si="487"/>
        <v>0</v>
      </c>
      <c r="CA430" s="54">
        <v>0</v>
      </c>
      <c r="CB430" s="54">
        <f t="shared" si="488"/>
        <v>0</v>
      </c>
      <c r="CC430" s="54">
        <f t="shared" si="489"/>
        <v>0</v>
      </c>
      <c r="CD430" s="54">
        <v>0</v>
      </c>
      <c r="CE430" s="54">
        <v>0</v>
      </c>
      <c r="CF430" s="54">
        <v>0</v>
      </c>
      <c r="CG430" s="54">
        <v>0</v>
      </c>
      <c r="CH430" s="54">
        <v>0</v>
      </c>
      <c r="CI430" s="54">
        <v>0</v>
      </c>
      <c r="CJ430" s="54">
        <v>0</v>
      </c>
      <c r="CK430" s="54">
        <v>0</v>
      </c>
      <c r="CL430" s="54">
        <v>0</v>
      </c>
      <c r="CM430" s="54">
        <v>0</v>
      </c>
      <c r="CN430" s="54">
        <v>0</v>
      </c>
      <c r="CO430" s="54">
        <v>0</v>
      </c>
    </row>
    <row r="431" spans="1:93">
      <c r="A431" s="3" t="str">
        <f t="shared" si="469"/>
        <v>FJXM004Itovebi 3mg</v>
      </c>
      <c r="B431" s="3" t="s">
        <v>550</v>
      </c>
      <c r="C431" s="3" t="s">
        <v>551</v>
      </c>
      <c r="D431" s="3" t="s">
        <v>7</v>
      </c>
      <c r="E431" s="3" t="s">
        <v>136</v>
      </c>
      <c r="F431" s="3" t="s">
        <v>147</v>
      </c>
      <c r="G431" s="3" t="s">
        <v>148</v>
      </c>
      <c r="H431" s="3" t="s">
        <v>147</v>
      </c>
      <c r="I431" s="3" t="s">
        <v>148</v>
      </c>
      <c r="J431" s="3" t="s">
        <v>562</v>
      </c>
      <c r="K431" s="3" t="s">
        <v>541</v>
      </c>
      <c r="L431" s="3" t="s">
        <v>1047</v>
      </c>
      <c r="M431" s="3" t="s">
        <v>545</v>
      </c>
      <c r="N431" s="3" t="s">
        <v>13</v>
      </c>
      <c r="O431" s="3" t="s">
        <v>14</v>
      </c>
      <c r="P431" s="3">
        <v>3566.02</v>
      </c>
      <c r="Q431" s="54">
        <v>7.5423782997919166E-8</v>
      </c>
      <c r="R431" s="54">
        <v>8.6118364644595899E-8</v>
      </c>
      <c r="S431" s="54">
        <v>1.7430625086372233E-7</v>
      </c>
      <c r="T431" s="54">
        <v>1.7644957539816278E-7</v>
      </c>
      <c r="U431" s="54">
        <v>2.1451535630448561E-7</v>
      </c>
      <c r="V431" s="54">
        <v>2.7318666979111423E-7</v>
      </c>
      <c r="W431" s="54">
        <v>3.3584839850623739E-7</v>
      </c>
      <c r="X431" s="54">
        <v>6.6415160149376262E-7</v>
      </c>
      <c r="Y431" s="54">
        <v>9.9999999999999995E-7</v>
      </c>
      <c r="Z431" s="54">
        <v>0</v>
      </c>
      <c r="AA431" s="54">
        <v>0</v>
      </c>
      <c r="AB431" s="54">
        <v>0</v>
      </c>
      <c r="AC431" s="54">
        <v>0</v>
      </c>
      <c r="AD431" s="54">
        <v>0</v>
      </c>
      <c r="AE431" s="54">
        <v>0</v>
      </c>
      <c r="AF431" s="54">
        <f t="shared" si="470"/>
        <v>0</v>
      </c>
      <c r="AG431" s="54">
        <f t="shared" si="471"/>
        <v>0</v>
      </c>
      <c r="AH431" s="54">
        <f t="shared" si="472"/>
        <v>0</v>
      </c>
      <c r="AI431" s="54">
        <v>2.6896271864623972E-4</v>
      </c>
      <c r="AJ431" s="54">
        <v>3.0709981068992184E-4</v>
      </c>
      <c r="AK431" s="54">
        <v>6.2157957670505104E-4</v>
      </c>
      <c r="AL431" s="54">
        <v>6.2922271486135634E-4</v>
      </c>
      <c r="AM431" s="54">
        <v>7.6496605088892172E-4</v>
      </c>
      <c r="AN431" s="54">
        <v>9.74189128208509E-4</v>
      </c>
      <c r="AO431" s="54">
        <v>1.1976421060412126E-3</v>
      </c>
      <c r="AP431" s="54">
        <v>2.3683778939587868E-3</v>
      </c>
      <c r="AQ431" s="54">
        <v>3.5660199999999996E-3</v>
      </c>
      <c r="AR431" s="54">
        <f t="shared" si="473"/>
        <v>0</v>
      </c>
      <c r="AS431" s="54">
        <f t="shared" si="474"/>
        <v>0</v>
      </c>
      <c r="AT431" s="54">
        <f t="shared" si="475"/>
        <v>0</v>
      </c>
      <c r="AU431" s="54">
        <f t="shared" si="476"/>
        <v>0</v>
      </c>
      <c r="AV431" s="54">
        <f t="shared" si="477"/>
        <v>0</v>
      </c>
      <c r="AW431" s="54">
        <f t="shared" si="478"/>
        <v>0</v>
      </c>
      <c r="AX431" s="54">
        <f t="shared" si="479"/>
        <v>0</v>
      </c>
      <c r="AY431" s="54">
        <f t="shared" si="480"/>
        <v>0</v>
      </c>
      <c r="AZ431" s="54">
        <f t="shared" si="481"/>
        <v>0</v>
      </c>
      <c r="BA431" s="54">
        <f t="shared" si="466"/>
        <v>1.7644957539816278E-7</v>
      </c>
      <c r="BB431" s="54">
        <f t="shared" si="467"/>
        <v>0</v>
      </c>
      <c r="BC431" s="54"/>
      <c r="BD431" s="54"/>
      <c r="BE431" s="54">
        <f t="shared" si="482"/>
        <v>0</v>
      </c>
      <c r="BF431" s="54"/>
      <c r="BG431" s="54"/>
      <c r="BH431" s="54"/>
      <c r="BI431" s="54"/>
      <c r="BJ431" s="54"/>
      <c r="BK431" s="54"/>
      <c r="BL431" s="54">
        <v>0</v>
      </c>
      <c r="BM431" s="54">
        <v>0</v>
      </c>
      <c r="BN431" s="54">
        <f t="shared" ref="BN431:BN432" si="526">AVERAGE(BP431:BR431)</f>
        <v>0</v>
      </c>
      <c r="BO431" s="54">
        <f t="shared" ref="BO431:BO432" si="527">SUM(BS431:BU431)/1</f>
        <v>0</v>
      </c>
      <c r="BP431" s="54">
        <v>0</v>
      </c>
      <c r="BQ431" s="54">
        <v>0</v>
      </c>
      <c r="BR431" s="54">
        <v>0</v>
      </c>
      <c r="BS431" s="54">
        <v>0</v>
      </c>
      <c r="BT431" s="54">
        <v>0</v>
      </c>
      <c r="BU431" s="54">
        <v>0</v>
      </c>
      <c r="BV431" s="54">
        <f t="shared" si="483"/>
        <v>0</v>
      </c>
      <c r="BW431" s="54">
        <f t="shared" si="484"/>
        <v>0</v>
      </c>
      <c r="BX431" s="54">
        <f t="shared" si="485"/>
        <v>0</v>
      </c>
      <c r="BY431" s="54">
        <f t="shared" si="486"/>
        <v>0</v>
      </c>
      <c r="BZ431" s="54">
        <f t="shared" si="487"/>
        <v>0</v>
      </c>
      <c r="CA431" s="54">
        <v>0</v>
      </c>
      <c r="CB431" s="54">
        <f t="shared" si="488"/>
        <v>0</v>
      </c>
      <c r="CC431" s="54">
        <f t="shared" si="489"/>
        <v>0</v>
      </c>
      <c r="CD431" s="54">
        <v>0</v>
      </c>
      <c r="CE431" s="54">
        <v>0</v>
      </c>
      <c r="CF431" s="54">
        <v>0</v>
      </c>
      <c r="CG431" s="54">
        <v>0</v>
      </c>
      <c r="CH431" s="54">
        <v>0</v>
      </c>
      <c r="CI431" s="54">
        <v>0</v>
      </c>
      <c r="CJ431" s="54">
        <v>0</v>
      </c>
      <c r="CK431" s="54">
        <v>0</v>
      </c>
      <c r="CL431" s="54">
        <v>0</v>
      </c>
      <c r="CM431" s="54">
        <v>0</v>
      </c>
      <c r="CN431" s="54">
        <v>0</v>
      </c>
      <c r="CO431" s="54">
        <v>0</v>
      </c>
    </row>
    <row r="432" spans="1:93">
      <c r="A432" s="3" t="str">
        <f t="shared" si="469"/>
        <v>FJXM004Itovebi 9mg</v>
      </c>
      <c r="B432" s="3" t="s">
        <v>550</v>
      </c>
      <c r="C432" s="3" t="s">
        <v>551</v>
      </c>
      <c r="D432" s="3" t="s">
        <v>7</v>
      </c>
      <c r="E432" s="3" t="s">
        <v>136</v>
      </c>
      <c r="F432" s="3" t="s">
        <v>147</v>
      </c>
      <c r="G432" s="3" t="s">
        <v>148</v>
      </c>
      <c r="H432" s="3" t="s">
        <v>147</v>
      </c>
      <c r="I432" s="3" t="s">
        <v>148</v>
      </c>
      <c r="J432" s="3" t="s">
        <v>562</v>
      </c>
      <c r="K432" s="3" t="s">
        <v>541</v>
      </c>
      <c r="L432" s="3" t="s">
        <v>1047</v>
      </c>
      <c r="M432" s="3" t="s">
        <v>545</v>
      </c>
      <c r="N432" s="3" t="s">
        <v>13</v>
      </c>
      <c r="O432" s="3" t="s">
        <v>15</v>
      </c>
      <c r="P432" s="3">
        <v>10698.05</v>
      </c>
      <c r="Q432" s="54"/>
      <c r="R432" s="54"/>
      <c r="S432" s="54"/>
      <c r="T432" s="54"/>
      <c r="U432" s="54"/>
      <c r="V432" s="54"/>
      <c r="W432" s="54">
        <v>0</v>
      </c>
      <c r="X432" s="54">
        <v>0</v>
      </c>
      <c r="Y432" s="54">
        <v>0</v>
      </c>
      <c r="Z432" s="54">
        <v>0</v>
      </c>
      <c r="AA432" s="54">
        <v>0</v>
      </c>
      <c r="AB432" s="54">
        <v>0</v>
      </c>
      <c r="AC432" s="54">
        <v>0</v>
      </c>
      <c r="AD432" s="54">
        <v>0</v>
      </c>
      <c r="AE432" s="54">
        <v>0</v>
      </c>
      <c r="AF432" s="54">
        <f t="shared" si="470"/>
        <v>0</v>
      </c>
      <c r="AG432" s="54">
        <f t="shared" si="471"/>
        <v>0</v>
      </c>
      <c r="AH432" s="54">
        <f t="shared" si="472"/>
        <v>0</v>
      </c>
      <c r="AI432" s="54"/>
      <c r="AJ432" s="54"/>
      <c r="AK432" s="54"/>
      <c r="AL432" s="54"/>
      <c r="AM432" s="54"/>
      <c r="AN432" s="54"/>
      <c r="AO432" s="54">
        <v>0</v>
      </c>
      <c r="AP432" s="54">
        <v>0</v>
      </c>
      <c r="AQ432" s="54">
        <v>0</v>
      </c>
      <c r="AR432" s="54">
        <f t="shared" si="473"/>
        <v>0</v>
      </c>
      <c r="AS432" s="54">
        <f t="shared" si="474"/>
        <v>0</v>
      </c>
      <c r="AT432" s="54">
        <f t="shared" si="475"/>
        <v>0</v>
      </c>
      <c r="AU432" s="54">
        <f t="shared" si="476"/>
        <v>0</v>
      </c>
      <c r="AV432" s="54">
        <f t="shared" si="477"/>
        <v>0</v>
      </c>
      <c r="AW432" s="54">
        <f t="shared" si="478"/>
        <v>0</v>
      </c>
      <c r="AX432" s="54">
        <f t="shared" si="479"/>
        <v>0</v>
      </c>
      <c r="AY432" s="54">
        <f t="shared" si="480"/>
        <v>0</v>
      </c>
      <c r="AZ432" s="54">
        <f t="shared" si="481"/>
        <v>0</v>
      </c>
      <c r="BA432" s="54">
        <f t="shared" si="466"/>
        <v>0</v>
      </c>
      <c r="BB432" s="54">
        <f t="shared" si="467"/>
        <v>0</v>
      </c>
      <c r="BC432" s="54"/>
      <c r="BD432" s="54"/>
      <c r="BE432" s="54">
        <f t="shared" si="482"/>
        <v>0</v>
      </c>
      <c r="BF432" s="54"/>
      <c r="BG432" s="54"/>
      <c r="BH432" s="54"/>
      <c r="BI432" s="54"/>
      <c r="BJ432" s="54"/>
      <c r="BK432" s="54"/>
      <c r="BL432" s="54">
        <v>0</v>
      </c>
      <c r="BM432" s="54">
        <v>0</v>
      </c>
      <c r="BN432" s="54">
        <f t="shared" si="526"/>
        <v>0</v>
      </c>
      <c r="BO432" s="54">
        <f t="shared" si="527"/>
        <v>0</v>
      </c>
      <c r="BP432" s="54">
        <v>0</v>
      </c>
      <c r="BQ432" s="54">
        <v>0</v>
      </c>
      <c r="BR432" s="54">
        <v>0</v>
      </c>
      <c r="BS432" s="54">
        <v>0</v>
      </c>
      <c r="BT432" s="54">
        <v>0</v>
      </c>
      <c r="BU432" s="54">
        <v>0</v>
      </c>
      <c r="BV432" s="54">
        <f t="shared" si="483"/>
        <v>0</v>
      </c>
      <c r="BW432" s="54">
        <f t="shared" si="484"/>
        <v>0</v>
      </c>
      <c r="BX432" s="54">
        <f t="shared" si="485"/>
        <v>0</v>
      </c>
      <c r="BY432" s="54">
        <f t="shared" si="486"/>
        <v>0</v>
      </c>
      <c r="BZ432" s="54">
        <f t="shared" si="487"/>
        <v>0</v>
      </c>
      <c r="CA432" s="54">
        <v>0</v>
      </c>
      <c r="CB432" s="54">
        <f t="shared" si="488"/>
        <v>0</v>
      </c>
      <c r="CC432" s="54">
        <f t="shared" si="489"/>
        <v>0</v>
      </c>
      <c r="CD432" s="54">
        <v>0</v>
      </c>
      <c r="CE432" s="54">
        <v>0</v>
      </c>
      <c r="CF432" s="54">
        <v>0</v>
      </c>
      <c r="CG432" s="54">
        <v>0</v>
      </c>
      <c r="CH432" s="54">
        <v>0</v>
      </c>
      <c r="CI432" s="54">
        <v>0</v>
      </c>
      <c r="CJ432" s="54">
        <v>0</v>
      </c>
      <c r="CK432" s="54">
        <v>0</v>
      </c>
      <c r="CL432" s="54">
        <v>0</v>
      </c>
      <c r="CM432" s="54">
        <v>0</v>
      </c>
      <c r="CN432" s="54">
        <v>0</v>
      </c>
      <c r="CO432" s="54">
        <v>0</v>
      </c>
    </row>
    <row r="433" spans="1:93">
      <c r="A433" s="3" t="str">
        <f t="shared" si="469"/>
        <v>FJXM004Perjeta</v>
      </c>
      <c r="B433" s="3" t="s">
        <v>550</v>
      </c>
      <c r="C433" s="3" t="s">
        <v>551</v>
      </c>
      <c r="D433" s="3" t="s">
        <v>7</v>
      </c>
      <c r="E433" s="3" t="s">
        <v>136</v>
      </c>
      <c r="F433" s="3" t="s">
        <v>147</v>
      </c>
      <c r="G433" s="3" t="s">
        <v>148</v>
      </c>
      <c r="H433" s="3" t="s">
        <v>147</v>
      </c>
      <c r="I433" s="3" t="s">
        <v>148</v>
      </c>
      <c r="J433" s="3" t="s">
        <v>562</v>
      </c>
      <c r="K433" s="3" t="s">
        <v>541</v>
      </c>
      <c r="L433" s="3" t="s">
        <v>1047</v>
      </c>
      <c r="M433" s="3" t="s">
        <v>545</v>
      </c>
      <c r="N433" s="3" t="s">
        <v>16</v>
      </c>
      <c r="O433" s="3" t="s">
        <v>16</v>
      </c>
      <c r="P433" s="3">
        <v>3985.87</v>
      </c>
      <c r="Q433" s="54">
        <v>3.853098890807777</v>
      </c>
      <c r="R433" s="54">
        <v>3.2547705101186435</v>
      </c>
      <c r="S433" s="54">
        <v>4.9400609378615865</v>
      </c>
      <c r="T433" s="54">
        <v>2.985135017938783</v>
      </c>
      <c r="U433" s="54">
        <v>3.6231492105604199</v>
      </c>
      <c r="V433" s="54">
        <v>4.1581325704296068</v>
      </c>
      <c r="W433" s="54">
        <v>12.047930338788007</v>
      </c>
      <c r="X433" s="54">
        <v>10.766416798928809</v>
      </c>
      <c r="Y433" s="54">
        <v>22.814347137716815</v>
      </c>
      <c r="Z433" s="54">
        <v>0</v>
      </c>
      <c r="AA433" s="54">
        <v>10</v>
      </c>
      <c r="AB433" s="54">
        <v>0</v>
      </c>
      <c r="AC433" s="54">
        <v>0</v>
      </c>
      <c r="AD433" s="54">
        <v>0</v>
      </c>
      <c r="AE433" s="54">
        <v>0</v>
      </c>
      <c r="AF433" s="54">
        <f t="shared" si="470"/>
        <v>10</v>
      </c>
      <c r="AG433" s="54">
        <f t="shared" si="471"/>
        <v>0</v>
      </c>
      <c r="AH433" s="54">
        <f t="shared" si="472"/>
        <v>10</v>
      </c>
      <c r="AI433" s="54">
        <v>15357.951275903994</v>
      </c>
      <c r="AJ433" s="54">
        <v>12973.092133166596</v>
      </c>
      <c r="AK433" s="54">
        <v>19690.44069039436</v>
      </c>
      <c r="AL433" s="54">
        <v>11898.360113951656</v>
      </c>
      <c r="AM433" s="54">
        <v>14441.40174389646</v>
      </c>
      <c r="AN433" s="54">
        <v>16573.775868498258</v>
      </c>
      <c r="AO433" s="54">
        <v>48021.484099464949</v>
      </c>
      <c r="AP433" s="54">
        <v>42913.537726346374</v>
      </c>
      <c r="AQ433" s="54">
        <v>90935.021825811331</v>
      </c>
      <c r="AR433" s="54">
        <f t="shared" si="473"/>
        <v>0</v>
      </c>
      <c r="AS433" s="54">
        <f t="shared" si="474"/>
        <v>39858.699999999997</v>
      </c>
      <c r="AT433" s="54">
        <f t="shared" si="475"/>
        <v>0</v>
      </c>
      <c r="AU433" s="54">
        <f t="shared" si="476"/>
        <v>0</v>
      </c>
      <c r="AV433" s="54">
        <f t="shared" si="477"/>
        <v>0</v>
      </c>
      <c r="AW433" s="54">
        <f t="shared" si="478"/>
        <v>0</v>
      </c>
      <c r="AX433" s="54">
        <f t="shared" si="479"/>
        <v>39858.699999999997</v>
      </c>
      <c r="AY433" s="54">
        <f t="shared" si="480"/>
        <v>0</v>
      </c>
      <c r="AZ433" s="54">
        <f t="shared" si="481"/>
        <v>39858.699999999997</v>
      </c>
      <c r="BA433" s="54">
        <f t="shared" si="466"/>
        <v>2.985135017938783</v>
      </c>
      <c r="BB433" s="54">
        <f t="shared" si="467"/>
        <v>0</v>
      </c>
      <c r="BC433" s="54"/>
      <c r="BD433" s="54"/>
      <c r="BE433" s="54">
        <f t="shared" si="482"/>
        <v>0</v>
      </c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>
        <f t="shared" si="483"/>
        <v>36537.141666666663</v>
      </c>
      <c r="BW433" s="54">
        <f t="shared" si="484"/>
        <v>0</v>
      </c>
      <c r="BX433" s="54">
        <f t="shared" si="485"/>
        <v>119576.09999999999</v>
      </c>
      <c r="BY433" s="54">
        <f t="shared" si="486"/>
        <v>0</v>
      </c>
      <c r="BZ433" s="54">
        <f t="shared" si="487"/>
        <v>30</v>
      </c>
      <c r="CA433" s="54">
        <v>0</v>
      </c>
      <c r="CB433" s="54">
        <f t="shared" si="488"/>
        <v>20</v>
      </c>
      <c r="CC433" s="54">
        <f t="shared" si="489"/>
        <v>9.1666666666666661</v>
      </c>
      <c r="CD433" s="54">
        <v>20</v>
      </c>
      <c r="CE433" s="54">
        <v>0</v>
      </c>
      <c r="CF433" s="54">
        <v>20</v>
      </c>
      <c r="CG433" s="54">
        <v>20</v>
      </c>
      <c r="CH433" s="54">
        <v>0</v>
      </c>
      <c r="CI433" s="54">
        <v>20</v>
      </c>
      <c r="CJ433" s="54">
        <v>0</v>
      </c>
      <c r="CK433" s="54">
        <v>0</v>
      </c>
      <c r="CL433" s="54">
        <v>0</v>
      </c>
      <c r="CM433" s="54">
        <v>10</v>
      </c>
      <c r="CN433" s="54">
        <v>0</v>
      </c>
      <c r="CO433" s="54">
        <v>20</v>
      </c>
    </row>
    <row r="434" spans="1:93">
      <c r="A434" s="3" t="str">
        <f t="shared" si="469"/>
        <v>FJXM004Phesgo 10ml</v>
      </c>
      <c r="B434" s="3" t="s">
        <v>550</v>
      </c>
      <c r="C434" s="3" t="s">
        <v>551</v>
      </c>
      <c r="D434" s="3" t="s">
        <v>7</v>
      </c>
      <c r="E434" s="3" t="s">
        <v>136</v>
      </c>
      <c r="F434" s="3" t="s">
        <v>147</v>
      </c>
      <c r="G434" s="3" t="s">
        <v>148</v>
      </c>
      <c r="H434" s="3" t="s">
        <v>147</v>
      </c>
      <c r="I434" s="3" t="s">
        <v>148</v>
      </c>
      <c r="J434" s="3" t="s">
        <v>562</v>
      </c>
      <c r="K434" s="3" t="s">
        <v>541</v>
      </c>
      <c r="L434" s="3" t="s">
        <v>1047</v>
      </c>
      <c r="M434" s="3" t="s">
        <v>545</v>
      </c>
      <c r="N434" s="3" t="s">
        <v>17</v>
      </c>
      <c r="O434" s="3" t="s">
        <v>18</v>
      </c>
      <c r="P434" s="3">
        <v>6232.07</v>
      </c>
      <c r="Q434" s="54">
        <v>5.5580809198292052</v>
      </c>
      <c r="R434" s="54">
        <v>5.0353184697283568</v>
      </c>
      <c r="S434" s="54">
        <v>8.1218628667296748</v>
      </c>
      <c r="T434" s="54">
        <v>6.9483103584282597</v>
      </c>
      <c r="U434" s="54">
        <v>6.2629354521290699</v>
      </c>
      <c r="V434" s="54">
        <v>8.5715272893292287</v>
      </c>
      <c r="W434" s="54">
        <v>18.715262256287236</v>
      </c>
      <c r="X434" s="54">
        <v>21.782773099886558</v>
      </c>
      <c r="Y434" s="54">
        <v>40.498035356173794</v>
      </c>
      <c r="Z434" s="54">
        <v>7</v>
      </c>
      <c r="AA434" s="54">
        <v>7</v>
      </c>
      <c r="AB434" s="54">
        <v>7</v>
      </c>
      <c r="AC434" s="54">
        <v>5</v>
      </c>
      <c r="AD434" s="54">
        <v>0</v>
      </c>
      <c r="AE434" s="54">
        <v>0</v>
      </c>
      <c r="AF434" s="54">
        <f t="shared" si="470"/>
        <v>21</v>
      </c>
      <c r="AG434" s="54">
        <f t="shared" si="471"/>
        <v>5</v>
      </c>
      <c r="AH434" s="54">
        <f t="shared" si="472"/>
        <v>26</v>
      </c>
      <c r="AI434" s="54">
        <v>34638.349358039995</v>
      </c>
      <c r="AJ434" s="54">
        <v>31380.45717564</v>
      </c>
      <c r="AK434" s="54">
        <v>50616.01791586</v>
      </c>
      <c r="AL434" s="54">
        <v>43302.356535450002</v>
      </c>
      <c r="AM434" s="54">
        <v>39031.052143150009</v>
      </c>
      <c r="AN434" s="54">
        <v>53418.358074010001</v>
      </c>
      <c r="AO434" s="54">
        <v>116634.82444954</v>
      </c>
      <c r="AP434" s="54">
        <v>135751.76675261001</v>
      </c>
      <c r="AQ434" s="54">
        <v>252386.59120215001</v>
      </c>
      <c r="AR434" s="54">
        <f t="shared" si="473"/>
        <v>43624.49</v>
      </c>
      <c r="AS434" s="54">
        <f t="shared" si="474"/>
        <v>43624.49</v>
      </c>
      <c r="AT434" s="54">
        <f t="shared" si="475"/>
        <v>43624.49</v>
      </c>
      <c r="AU434" s="54">
        <f t="shared" si="476"/>
        <v>31160.35</v>
      </c>
      <c r="AV434" s="54">
        <f t="shared" si="477"/>
        <v>0</v>
      </c>
      <c r="AW434" s="54">
        <f t="shared" si="478"/>
        <v>0</v>
      </c>
      <c r="AX434" s="54">
        <f t="shared" si="479"/>
        <v>130873.47</v>
      </c>
      <c r="AY434" s="54">
        <f t="shared" si="480"/>
        <v>31160.35</v>
      </c>
      <c r="AZ434" s="54">
        <f t="shared" si="481"/>
        <v>162033.82</v>
      </c>
      <c r="BA434" s="54">
        <f t="shared" si="466"/>
        <v>6.9483103584282597</v>
      </c>
      <c r="BB434" s="54">
        <f t="shared" si="467"/>
        <v>5</v>
      </c>
      <c r="BC434" s="54">
        <f>SUM(CJ434:CL434)</f>
        <v>17</v>
      </c>
      <c r="BD434" s="54">
        <f>SUM(CM434:CO434)</f>
        <v>16</v>
      </c>
      <c r="BE434" s="54">
        <f t="shared" si="482"/>
        <v>26</v>
      </c>
      <c r="BF434" s="54">
        <f t="shared" ref="BF434:BK434" si="528">Z434</f>
        <v>7</v>
      </c>
      <c r="BG434" s="54">
        <f t="shared" si="528"/>
        <v>7</v>
      </c>
      <c r="BH434" s="54">
        <f t="shared" si="528"/>
        <v>7</v>
      </c>
      <c r="BI434" s="54">
        <f t="shared" si="528"/>
        <v>5</v>
      </c>
      <c r="BJ434" s="54">
        <f t="shared" si="528"/>
        <v>0</v>
      </c>
      <c r="BK434" s="54">
        <f t="shared" si="528"/>
        <v>0</v>
      </c>
      <c r="BL434" s="54">
        <v>0</v>
      </c>
      <c r="BM434" s="54">
        <v>0</v>
      </c>
      <c r="BN434" s="54">
        <f t="shared" ref="BN434:BN435" si="529">AVERAGE(BP434:BR434)</f>
        <v>0</v>
      </c>
      <c r="BO434" s="54">
        <f t="shared" ref="BO434:BO435" si="530">SUM(BS434:BU434)/1</f>
        <v>0</v>
      </c>
      <c r="BP434" s="54">
        <v>0</v>
      </c>
      <c r="BQ434" s="54">
        <v>0</v>
      </c>
      <c r="BR434" s="54">
        <v>0</v>
      </c>
      <c r="BS434" s="54">
        <v>0</v>
      </c>
      <c r="BT434" s="54">
        <v>0</v>
      </c>
      <c r="BU434" s="54">
        <v>0</v>
      </c>
      <c r="BV434" s="54">
        <f t="shared" si="483"/>
        <v>30121.671666666662</v>
      </c>
      <c r="BW434" s="54">
        <f t="shared" si="484"/>
        <v>105945.19</v>
      </c>
      <c r="BX434" s="54">
        <f t="shared" si="485"/>
        <v>99713.12</v>
      </c>
      <c r="BY434" s="54">
        <f t="shared" si="486"/>
        <v>17</v>
      </c>
      <c r="BZ434" s="54">
        <f t="shared" si="487"/>
        <v>16</v>
      </c>
      <c r="CA434" s="54">
        <v>23.333333333333332</v>
      </c>
      <c r="CB434" s="54">
        <f t="shared" si="488"/>
        <v>7</v>
      </c>
      <c r="CC434" s="54">
        <f t="shared" si="489"/>
        <v>4.833333333333333</v>
      </c>
      <c r="CD434" s="54">
        <v>1</v>
      </c>
      <c r="CE434" s="54">
        <v>3</v>
      </c>
      <c r="CF434" s="54">
        <v>5</v>
      </c>
      <c r="CG434" s="54">
        <v>5</v>
      </c>
      <c r="CH434" s="54">
        <v>5</v>
      </c>
      <c r="CI434" s="54">
        <v>6</v>
      </c>
      <c r="CJ434" s="54">
        <v>6</v>
      </c>
      <c r="CK434" s="54">
        <v>5</v>
      </c>
      <c r="CL434" s="54">
        <v>6</v>
      </c>
      <c r="CM434" s="54">
        <v>3</v>
      </c>
      <c r="CN434" s="54">
        <v>6</v>
      </c>
      <c r="CO434" s="54">
        <v>7</v>
      </c>
    </row>
    <row r="435" spans="1:93">
      <c r="A435" s="3" t="str">
        <f t="shared" si="469"/>
        <v>FJXM004Phesgo 15ml</v>
      </c>
      <c r="B435" s="3" t="s">
        <v>550</v>
      </c>
      <c r="C435" s="3" t="s">
        <v>551</v>
      </c>
      <c r="D435" s="3" t="s">
        <v>7</v>
      </c>
      <c r="E435" s="3" t="s">
        <v>136</v>
      </c>
      <c r="F435" s="3" t="s">
        <v>147</v>
      </c>
      <c r="G435" s="3" t="s">
        <v>148</v>
      </c>
      <c r="H435" s="3" t="s">
        <v>147</v>
      </c>
      <c r="I435" s="3" t="s">
        <v>148</v>
      </c>
      <c r="J435" s="3" t="s">
        <v>562</v>
      </c>
      <c r="K435" s="3" t="s">
        <v>541</v>
      </c>
      <c r="L435" s="3" t="s">
        <v>1047</v>
      </c>
      <c r="M435" s="3" t="s">
        <v>545</v>
      </c>
      <c r="N435" s="3" t="s">
        <v>17</v>
      </c>
      <c r="O435" s="3" t="s">
        <v>19</v>
      </c>
      <c r="P435" s="3">
        <v>8489.27</v>
      </c>
      <c r="Q435" s="54">
        <v>1</v>
      </c>
      <c r="R435" s="54">
        <v>1</v>
      </c>
      <c r="S435" s="54">
        <v>1</v>
      </c>
      <c r="T435" s="54">
        <v>1</v>
      </c>
      <c r="U435" s="54">
        <v>1</v>
      </c>
      <c r="V435" s="54">
        <v>1</v>
      </c>
      <c r="W435" s="54">
        <v>3</v>
      </c>
      <c r="X435" s="54">
        <v>3</v>
      </c>
      <c r="Y435" s="54">
        <v>6</v>
      </c>
      <c r="Z435" s="54">
        <v>0</v>
      </c>
      <c r="AA435" s="54">
        <v>0</v>
      </c>
      <c r="AB435" s="54">
        <v>0</v>
      </c>
      <c r="AC435" s="54">
        <v>0</v>
      </c>
      <c r="AD435" s="54">
        <v>0</v>
      </c>
      <c r="AE435" s="54">
        <v>0</v>
      </c>
      <c r="AF435" s="54">
        <f t="shared" si="470"/>
        <v>0</v>
      </c>
      <c r="AG435" s="54">
        <f t="shared" si="471"/>
        <v>0</v>
      </c>
      <c r="AH435" s="54">
        <f t="shared" si="472"/>
        <v>0</v>
      </c>
      <c r="AI435" s="54">
        <v>8489.27</v>
      </c>
      <c r="AJ435" s="54">
        <v>8489.27</v>
      </c>
      <c r="AK435" s="54">
        <v>8489.27</v>
      </c>
      <c r="AL435" s="54">
        <v>8489.27</v>
      </c>
      <c r="AM435" s="54">
        <v>8489.27</v>
      </c>
      <c r="AN435" s="54">
        <v>8489.27</v>
      </c>
      <c r="AO435" s="54">
        <v>25467.81</v>
      </c>
      <c r="AP435" s="54">
        <v>25467.81</v>
      </c>
      <c r="AQ435" s="54">
        <v>50935.62</v>
      </c>
      <c r="AR435" s="54">
        <f t="shared" si="473"/>
        <v>0</v>
      </c>
      <c r="AS435" s="54">
        <f t="shared" si="474"/>
        <v>0</v>
      </c>
      <c r="AT435" s="54">
        <f t="shared" si="475"/>
        <v>0</v>
      </c>
      <c r="AU435" s="54">
        <f t="shared" si="476"/>
        <v>0</v>
      </c>
      <c r="AV435" s="54">
        <f t="shared" si="477"/>
        <v>0</v>
      </c>
      <c r="AW435" s="54">
        <f t="shared" si="478"/>
        <v>0</v>
      </c>
      <c r="AX435" s="54">
        <f t="shared" si="479"/>
        <v>0</v>
      </c>
      <c r="AY435" s="54">
        <f t="shared" si="480"/>
        <v>0</v>
      </c>
      <c r="AZ435" s="54">
        <f t="shared" si="481"/>
        <v>0</v>
      </c>
      <c r="BA435" s="54">
        <f t="shared" si="466"/>
        <v>1</v>
      </c>
      <c r="BB435" s="54">
        <f t="shared" si="467"/>
        <v>0</v>
      </c>
      <c r="BC435" s="54">
        <f>SUM(CJ435:CL435)*2</f>
        <v>2</v>
      </c>
      <c r="BD435" s="54">
        <f>SUM(CM435:CO435)*2</f>
        <v>4</v>
      </c>
      <c r="BE435" s="54">
        <f t="shared" si="482"/>
        <v>0</v>
      </c>
      <c r="BF435" s="54">
        <f t="shared" ref="BF435:BK435" si="531">Z435*2</f>
        <v>0</v>
      </c>
      <c r="BG435" s="54">
        <f t="shared" si="531"/>
        <v>0</v>
      </c>
      <c r="BH435" s="54">
        <f t="shared" si="531"/>
        <v>0</v>
      </c>
      <c r="BI435" s="54">
        <f t="shared" si="531"/>
        <v>0</v>
      </c>
      <c r="BJ435" s="54">
        <f t="shared" si="531"/>
        <v>0</v>
      </c>
      <c r="BK435" s="54">
        <f t="shared" si="531"/>
        <v>0</v>
      </c>
      <c r="BL435" s="54">
        <v>0.33333333333333331</v>
      </c>
      <c r="BM435" s="54">
        <v>0</v>
      </c>
      <c r="BN435" s="54">
        <f t="shared" si="529"/>
        <v>0</v>
      </c>
      <c r="BO435" s="54">
        <f t="shared" si="530"/>
        <v>0</v>
      </c>
      <c r="BP435" s="54">
        <v>0</v>
      </c>
      <c r="BQ435" s="54">
        <v>0</v>
      </c>
      <c r="BR435" s="54">
        <v>0</v>
      </c>
      <c r="BS435" s="54">
        <v>0</v>
      </c>
      <c r="BT435" s="54">
        <v>0</v>
      </c>
      <c r="BU435" s="54">
        <v>0</v>
      </c>
      <c r="BV435" s="54">
        <f t="shared" si="483"/>
        <v>4244.6350000000002</v>
      </c>
      <c r="BW435" s="54">
        <f t="shared" si="484"/>
        <v>8489.27</v>
      </c>
      <c r="BX435" s="54">
        <f t="shared" si="485"/>
        <v>16978.54</v>
      </c>
      <c r="BY435" s="54">
        <f t="shared" si="486"/>
        <v>1</v>
      </c>
      <c r="BZ435" s="54">
        <f t="shared" si="487"/>
        <v>2</v>
      </c>
      <c r="CA435" s="54">
        <v>0</v>
      </c>
      <c r="CB435" s="54">
        <f t="shared" si="488"/>
        <v>2</v>
      </c>
      <c r="CC435" s="54">
        <f t="shared" si="489"/>
        <v>0.5</v>
      </c>
      <c r="CD435" s="54">
        <v>1</v>
      </c>
      <c r="CE435" s="54">
        <v>0</v>
      </c>
      <c r="CF435" s="54">
        <v>2</v>
      </c>
      <c r="CG435" s="54">
        <v>0</v>
      </c>
      <c r="CH435" s="54">
        <v>0</v>
      </c>
      <c r="CI435" s="54">
        <v>0</v>
      </c>
      <c r="CJ435" s="54">
        <v>0</v>
      </c>
      <c r="CK435" s="54">
        <v>0</v>
      </c>
      <c r="CL435" s="54">
        <v>1</v>
      </c>
      <c r="CM435" s="54">
        <v>1</v>
      </c>
      <c r="CN435" s="54">
        <v>1</v>
      </c>
      <c r="CO435" s="54">
        <v>0</v>
      </c>
    </row>
    <row r="436" spans="1:93">
      <c r="A436" s="3" t="str">
        <f t="shared" si="469"/>
        <v>FJXM006Herceptin IV</v>
      </c>
      <c r="B436" s="3" t="s">
        <v>550</v>
      </c>
      <c r="C436" s="3" t="s">
        <v>551</v>
      </c>
      <c r="D436" s="3" t="s">
        <v>7</v>
      </c>
      <c r="E436" s="3" t="s">
        <v>136</v>
      </c>
      <c r="F436" s="3" t="s">
        <v>149</v>
      </c>
      <c r="G436" s="3" t="s">
        <v>150</v>
      </c>
      <c r="H436" s="3" t="s">
        <v>149</v>
      </c>
      <c r="I436" s="3" t="s">
        <v>150</v>
      </c>
      <c r="J436" s="3" t="s">
        <v>562</v>
      </c>
      <c r="K436" s="3" t="s">
        <v>541</v>
      </c>
      <c r="L436" s="3"/>
      <c r="M436" s="3" t="s">
        <v>545</v>
      </c>
      <c r="N436" s="3" t="s">
        <v>11</v>
      </c>
      <c r="O436" s="3" t="s">
        <v>11</v>
      </c>
      <c r="P436" s="3">
        <v>4535.5</v>
      </c>
      <c r="Q436" s="54">
        <v>142.18788502088216</v>
      </c>
      <c r="R436" s="54">
        <v>101.8641336509008</v>
      </c>
      <c r="S436" s="54">
        <v>94.756772057955573</v>
      </c>
      <c r="T436" s="54">
        <v>66.911631966695964</v>
      </c>
      <c r="U436" s="54">
        <v>60.965763113823471</v>
      </c>
      <c r="V436" s="54">
        <v>106.13522523860648</v>
      </c>
      <c r="W436" s="54">
        <v>338.80879072973852</v>
      </c>
      <c r="X436" s="54">
        <v>234.01262031912592</v>
      </c>
      <c r="Y436" s="54">
        <v>572.82141104886443</v>
      </c>
      <c r="Z436" s="54">
        <v>144</v>
      </c>
      <c r="AA436" s="54">
        <v>72</v>
      </c>
      <c r="AB436" s="54">
        <v>72</v>
      </c>
      <c r="AC436" s="54">
        <v>144</v>
      </c>
      <c r="AD436" s="54">
        <v>0</v>
      </c>
      <c r="AE436" s="54">
        <v>0</v>
      </c>
      <c r="AF436" s="54">
        <f t="shared" si="470"/>
        <v>288</v>
      </c>
      <c r="AG436" s="54">
        <f t="shared" si="471"/>
        <v>144</v>
      </c>
      <c r="AH436" s="54">
        <f t="shared" si="472"/>
        <v>432</v>
      </c>
      <c r="AI436" s="54">
        <v>644893.152512211</v>
      </c>
      <c r="AJ436" s="54">
        <v>462004.77817366057</v>
      </c>
      <c r="AK436" s="54">
        <v>429769.33966885752</v>
      </c>
      <c r="AL436" s="54">
        <v>303477.70678494958</v>
      </c>
      <c r="AM436" s="54">
        <v>276510.21860274632</v>
      </c>
      <c r="AN436" s="54">
        <v>481376.31406969973</v>
      </c>
      <c r="AO436" s="54">
        <v>1536667.2703547291</v>
      </c>
      <c r="AP436" s="54">
        <v>1061364.2394573956</v>
      </c>
      <c r="AQ436" s="54">
        <v>2598031.509812125</v>
      </c>
      <c r="AR436" s="54">
        <f t="shared" si="473"/>
        <v>653112</v>
      </c>
      <c r="AS436" s="54">
        <f t="shared" si="474"/>
        <v>326556</v>
      </c>
      <c r="AT436" s="54">
        <f t="shared" si="475"/>
        <v>326556</v>
      </c>
      <c r="AU436" s="54">
        <f t="shared" si="476"/>
        <v>653112</v>
      </c>
      <c r="AV436" s="54">
        <f t="shared" si="477"/>
        <v>0</v>
      </c>
      <c r="AW436" s="54">
        <f t="shared" si="478"/>
        <v>0</v>
      </c>
      <c r="AX436" s="54">
        <f t="shared" si="479"/>
        <v>1306224</v>
      </c>
      <c r="AY436" s="54">
        <f t="shared" si="480"/>
        <v>653112</v>
      </c>
      <c r="AZ436" s="54">
        <f t="shared" si="481"/>
        <v>1959336</v>
      </c>
      <c r="BA436" s="54">
        <f t="shared" si="466"/>
        <v>66.911631966695964</v>
      </c>
      <c r="BB436" s="54">
        <f t="shared" si="467"/>
        <v>144</v>
      </c>
      <c r="BC436" s="54"/>
      <c r="BD436" s="54"/>
      <c r="BE436" s="54">
        <f t="shared" si="482"/>
        <v>0</v>
      </c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>
        <f t="shared" si="483"/>
        <v>517047</v>
      </c>
      <c r="BW436" s="54">
        <f t="shared" si="484"/>
        <v>1469502</v>
      </c>
      <c r="BX436" s="54">
        <f t="shared" si="485"/>
        <v>1632780</v>
      </c>
      <c r="BY436" s="54">
        <f t="shared" si="486"/>
        <v>324</v>
      </c>
      <c r="BZ436" s="54">
        <f t="shared" si="487"/>
        <v>360</v>
      </c>
      <c r="CA436" s="54">
        <v>0</v>
      </c>
      <c r="CB436" s="54">
        <f t="shared" si="488"/>
        <v>180</v>
      </c>
      <c r="CC436" s="54">
        <f t="shared" si="489"/>
        <v>114</v>
      </c>
      <c r="CD436" s="54">
        <v>108</v>
      </c>
      <c r="CE436" s="54">
        <v>72</v>
      </c>
      <c r="CF436" s="54">
        <v>72</v>
      </c>
      <c r="CG436" s="54">
        <v>144</v>
      </c>
      <c r="CH436" s="54">
        <v>144</v>
      </c>
      <c r="CI436" s="54">
        <v>144</v>
      </c>
      <c r="CJ436" s="54">
        <v>36</v>
      </c>
      <c r="CK436" s="54">
        <v>108</v>
      </c>
      <c r="CL436" s="54">
        <v>180</v>
      </c>
      <c r="CM436" s="54">
        <v>72</v>
      </c>
      <c r="CN436" s="54">
        <v>108</v>
      </c>
      <c r="CO436" s="54">
        <v>180</v>
      </c>
    </row>
    <row r="437" spans="1:93">
      <c r="A437" s="3" t="str">
        <f t="shared" si="469"/>
        <v>FJXM006Herceptin SC</v>
      </c>
      <c r="B437" s="3" t="s">
        <v>550</v>
      </c>
      <c r="C437" s="3" t="s">
        <v>551</v>
      </c>
      <c r="D437" s="3" t="s">
        <v>7</v>
      </c>
      <c r="E437" s="3" t="s">
        <v>136</v>
      </c>
      <c r="F437" s="3" t="s">
        <v>149</v>
      </c>
      <c r="G437" s="3" t="s">
        <v>150</v>
      </c>
      <c r="H437" s="3" t="s">
        <v>149</v>
      </c>
      <c r="I437" s="3" t="s">
        <v>150</v>
      </c>
      <c r="J437" s="3" t="s">
        <v>562</v>
      </c>
      <c r="K437" s="3" t="s">
        <v>541</v>
      </c>
      <c r="L437" s="3"/>
      <c r="M437" s="3" t="s">
        <v>545</v>
      </c>
      <c r="N437" s="3" t="s">
        <v>12</v>
      </c>
      <c r="O437" s="3" t="s">
        <v>12</v>
      </c>
      <c r="P437" s="3">
        <v>3444.49</v>
      </c>
      <c r="Q437" s="54">
        <v>1.2869445629604544E-7</v>
      </c>
      <c r="R437" s="54">
        <v>1.1923834167284972E-7</v>
      </c>
      <c r="S437" s="54">
        <v>1.8086442832285226E-7</v>
      </c>
      <c r="T437" s="54">
        <v>1.8512626147397511E-7</v>
      </c>
      <c r="U437" s="54">
        <v>1.6668434004097236E-7</v>
      </c>
      <c r="V437" s="54">
        <v>2.193921721933052E-7</v>
      </c>
      <c r="W437" s="54">
        <v>4.2879722629174739E-7</v>
      </c>
      <c r="X437" s="54">
        <v>5.7120277370825267E-7</v>
      </c>
      <c r="Y437" s="54">
        <v>1.0000000000000002E-6</v>
      </c>
      <c r="Z437" s="54">
        <v>0</v>
      </c>
      <c r="AA437" s="54">
        <v>0</v>
      </c>
      <c r="AB437" s="54">
        <v>0</v>
      </c>
      <c r="AC437" s="54">
        <v>0</v>
      </c>
      <c r="AD437" s="54">
        <v>0</v>
      </c>
      <c r="AE437" s="54">
        <v>0</v>
      </c>
      <c r="AF437" s="54">
        <f t="shared" si="470"/>
        <v>0</v>
      </c>
      <c r="AG437" s="54">
        <f t="shared" si="471"/>
        <v>0</v>
      </c>
      <c r="AH437" s="54">
        <f t="shared" si="472"/>
        <v>0</v>
      </c>
      <c r="AI437" s="54">
        <v>4.4328676776716558E-4</v>
      </c>
      <c r="AJ437" s="54">
        <v>4.1071527550871412E-4</v>
      </c>
      <c r="AK437" s="54">
        <v>6.2298571471378138E-4</v>
      </c>
      <c r="AL437" s="54">
        <v>6.3766555638449256E-4</v>
      </c>
      <c r="AM437" s="54">
        <v>5.7414254242772885E-4</v>
      </c>
      <c r="AN437" s="54">
        <v>7.5569414319811776E-4</v>
      </c>
      <c r="AO437" s="54">
        <v>1.476987757989661E-3</v>
      </c>
      <c r="AP437" s="54">
        <v>1.9675022420103392E-3</v>
      </c>
      <c r="AQ437" s="54">
        <v>3.4444900000000001E-3</v>
      </c>
      <c r="AR437" s="54">
        <f t="shared" si="473"/>
        <v>0</v>
      </c>
      <c r="AS437" s="54">
        <f t="shared" si="474"/>
        <v>0</v>
      </c>
      <c r="AT437" s="54">
        <f t="shared" si="475"/>
        <v>0</v>
      </c>
      <c r="AU437" s="54">
        <f t="shared" si="476"/>
        <v>0</v>
      </c>
      <c r="AV437" s="54">
        <f t="shared" si="477"/>
        <v>0</v>
      </c>
      <c r="AW437" s="54">
        <f t="shared" si="478"/>
        <v>0</v>
      </c>
      <c r="AX437" s="54">
        <f t="shared" si="479"/>
        <v>0</v>
      </c>
      <c r="AY437" s="54">
        <f t="shared" si="480"/>
        <v>0</v>
      </c>
      <c r="AZ437" s="54">
        <f t="shared" si="481"/>
        <v>0</v>
      </c>
      <c r="BA437" s="54">
        <f t="shared" si="466"/>
        <v>1.8512626147397511E-7</v>
      </c>
      <c r="BB437" s="54">
        <f t="shared" si="467"/>
        <v>0</v>
      </c>
      <c r="BC437" s="54"/>
      <c r="BD437" s="54"/>
      <c r="BE437" s="54">
        <f t="shared" si="482"/>
        <v>0</v>
      </c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>
        <f t="shared" si="483"/>
        <v>0</v>
      </c>
      <c r="BW437" s="54">
        <f t="shared" si="484"/>
        <v>0</v>
      </c>
      <c r="BX437" s="54">
        <f t="shared" si="485"/>
        <v>0</v>
      </c>
      <c r="BY437" s="54">
        <f t="shared" si="486"/>
        <v>0</v>
      </c>
      <c r="BZ437" s="54">
        <f t="shared" si="487"/>
        <v>0</v>
      </c>
      <c r="CA437" s="54">
        <v>0</v>
      </c>
      <c r="CB437" s="54">
        <f t="shared" si="488"/>
        <v>0</v>
      </c>
      <c r="CC437" s="54">
        <f t="shared" si="489"/>
        <v>0</v>
      </c>
      <c r="CD437" s="54">
        <v>0</v>
      </c>
      <c r="CE437" s="54">
        <v>0</v>
      </c>
      <c r="CF437" s="54">
        <v>0</v>
      </c>
      <c r="CG437" s="54">
        <v>0</v>
      </c>
      <c r="CH437" s="54">
        <v>0</v>
      </c>
      <c r="CI437" s="54">
        <v>0</v>
      </c>
      <c r="CJ437" s="54">
        <v>0</v>
      </c>
      <c r="CK437" s="54">
        <v>0</v>
      </c>
      <c r="CL437" s="54">
        <v>0</v>
      </c>
      <c r="CM437" s="54">
        <v>0</v>
      </c>
      <c r="CN437" s="54">
        <v>0</v>
      </c>
      <c r="CO437" s="54">
        <v>0</v>
      </c>
    </row>
    <row r="438" spans="1:93">
      <c r="A438" s="3" t="str">
        <f t="shared" si="469"/>
        <v>FJXM006Itovebi 3mg</v>
      </c>
      <c r="B438" s="3" t="s">
        <v>550</v>
      </c>
      <c r="C438" s="3" t="s">
        <v>551</v>
      </c>
      <c r="D438" s="3" t="s">
        <v>7</v>
      </c>
      <c r="E438" s="3" t="s">
        <v>136</v>
      </c>
      <c r="F438" s="3" t="s">
        <v>149</v>
      </c>
      <c r="G438" s="3" t="s">
        <v>150</v>
      </c>
      <c r="H438" s="3" t="s">
        <v>149</v>
      </c>
      <c r="I438" s="3" t="s">
        <v>150</v>
      </c>
      <c r="J438" s="3" t="s">
        <v>562</v>
      </c>
      <c r="K438" s="3" t="s">
        <v>541</v>
      </c>
      <c r="L438" s="3"/>
      <c r="M438" s="3" t="s">
        <v>545</v>
      </c>
      <c r="N438" s="3" t="s">
        <v>13</v>
      </c>
      <c r="O438" s="3" t="s">
        <v>14</v>
      </c>
      <c r="P438" s="3">
        <v>3566.02</v>
      </c>
      <c r="Q438" s="54">
        <v>0.2274629450182756</v>
      </c>
      <c r="R438" s="54">
        <v>0.25971565020489562</v>
      </c>
      <c r="S438" s="54">
        <v>0.52567256083734837</v>
      </c>
      <c r="T438" s="54">
        <v>0.53213639613379859</v>
      </c>
      <c r="U438" s="54">
        <v>0.64693512784964891</v>
      </c>
      <c r="V438" s="54">
        <v>0.82387599747067009</v>
      </c>
      <c r="W438" s="54">
        <v>1.0128511560605196</v>
      </c>
      <c r="X438" s="54">
        <v>2.0029475214541175</v>
      </c>
      <c r="Y438" s="54">
        <v>3.015798677514637</v>
      </c>
      <c r="Z438" s="54">
        <v>0</v>
      </c>
      <c r="AA438" s="54">
        <v>0</v>
      </c>
      <c r="AB438" s="54">
        <v>0</v>
      </c>
      <c r="AC438" s="54">
        <v>0</v>
      </c>
      <c r="AD438" s="54">
        <v>0</v>
      </c>
      <c r="AE438" s="54">
        <v>0</v>
      </c>
      <c r="AF438" s="54">
        <f t="shared" si="470"/>
        <v>0</v>
      </c>
      <c r="AG438" s="54">
        <f t="shared" si="471"/>
        <v>0</v>
      </c>
      <c r="AH438" s="54">
        <f t="shared" si="472"/>
        <v>0</v>
      </c>
      <c r="AI438" s="54">
        <v>811.13741119407109</v>
      </c>
      <c r="AJ438" s="54">
        <v>926.15120294366181</v>
      </c>
      <c r="AK438" s="54">
        <v>1874.5588653972009</v>
      </c>
      <c r="AL438" s="54">
        <v>1897.6090313410482</v>
      </c>
      <c r="AM438" s="54">
        <v>2306.9836046144046</v>
      </c>
      <c r="AN438" s="54">
        <v>2937.9582845003588</v>
      </c>
      <c r="AO438" s="54">
        <v>3611.8474795349339</v>
      </c>
      <c r="AP438" s="54">
        <v>7142.5509204558111</v>
      </c>
      <c r="AQ438" s="54">
        <v>10754.398399990745</v>
      </c>
      <c r="AR438" s="54">
        <f t="shared" si="473"/>
        <v>0</v>
      </c>
      <c r="AS438" s="54">
        <f t="shared" si="474"/>
        <v>0</v>
      </c>
      <c r="AT438" s="54">
        <f t="shared" si="475"/>
        <v>0</v>
      </c>
      <c r="AU438" s="54">
        <f t="shared" si="476"/>
        <v>0</v>
      </c>
      <c r="AV438" s="54">
        <f t="shared" si="477"/>
        <v>0</v>
      </c>
      <c r="AW438" s="54">
        <f t="shared" si="478"/>
        <v>0</v>
      </c>
      <c r="AX438" s="54">
        <f t="shared" si="479"/>
        <v>0</v>
      </c>
      <c r="AY438" s="54">
        <f t="shared" si="480"/>
        <v>0</v>
      </c>
      <c r="AZ438" s="54">
        <f t="shared" si="481"/>
        <v>0</v>
      </c>
      <c r="BA438" s="54">
        <f t="shared" si="466"/>
        <v>0.53213639613379859</v>
      </c>
      <c r="BB438" s="54">
        <f t="shared" si="467"/>
        <v>0</v>
      </c>
      <c r="BC438" s="54"/>
      <c r="BD438" s="54"/>
      <c r="BE438" s="54">
        <f t="shared" si="482"/>
        <v>0</v>
      </c>
      <c r="BF438" s="54"/>
      <c r="BG438" s="54"/>
      <c r="BH438" s="54"/>
      <c r="BI438" s="54"/>
      <c r="BJ438" s="54"/>
      <c r="BK438" s="54"/>
      <c r="BL438" s="54">
        <v>0</v>
      </c>
      <c r="BM438" s="54">
        <v>0</v>
      </c>
      <c r="BN438" s="54">
        <f t="shared" ref="BN438:BN439" si="532">AVERAGE(BP438:BR438)</f>
        <v>0</v>
      </c>
      <c r="BO438" s="54">
        <f t="shared" ref="BO438:BO439" si="533">SUM(BS438:BU438)/1</f>
        <v>0</v>
      </c>
      <c r="BP438" s="54">
        <v>0</v>
      </c>
      <c r="BQ438" s="54">
        <v>0</v>
      </c>
      <c r="BR438" s="54">
        <v>0</v>
      </c>
      <c r="BS438" s="54">
        <v>0</v>
      </c>
      <c r="BT438" s="54">
        <v>0</v>
      </c>
      <c r="BU438" s="54">
        <v>0</v>
      </c>
      <c r="BV438" s="54">
        <f t="shared" si="483"/>
        <v>0</v>
      </c>
      <c r="BW438" s="54">
        <f t="shared" si="484"/>
        <v>0</v>
      </c>
      <c r="BX438" s="54">
        <f t="shared" si="485"/>
        <v>0</v>
      </c>
      <c r="BY438" s="54">
        <f t="shared" si="486"/>
        <v>0</v>
      </c>
      <c r="BZ438" s="54">
        <f t="shared" si="487"/>
        <v>0</v>
      </c>
      <c r="CA438" s="54">
        <v>0</v>
      </c>
      <c r="CB438" s="54">
        <f t="shared" si="488"/>
        <v>0</v>
      </c>
      <c r="CC438" s="54">
        <f t="shared" si="489"/>
        <v>0</v>
      </c>
      <c r="CD438" s="54">
        <v>0</v>
      </c>
      <c r="CE438" s="54">
        <v>0</v>
      </c>
      <c r="CF438" s="54">
        <v>0</v>
      </c>
      <c r="CG438" s="54">
        <v>0</v>
      </c>
      <c r="CH438" s="54">
        <v>0</v>
      </c>
      <c r="CI438" s="54">
        <v>0</v>
      </c>
      <c r="CJ438" s="54">
        <v>0</v>
      </c>
      <c r="CK438" s="54">
        <v>0</v>
      </c>
      <c r="CL438" s="54">
        <v>0</v>
      </c>
      <c r="CM438" s="54">
        <v>0</v>
      </c>
      <c r="CN438" s="54">
        <v>0</v>
      </c>
      <c r="CO438" s="54">
        <v>0</v>
      </c>
    </row>
    <row r="439" spans="1:93">
      <c r="A439" s="3" t="str">
        <f t="shared" si="469"/>
        <v>FJXM006Itovebi 9mg</v>
      </c>
      <c r="B439" s="3" t="s">
        <v>550</v>
      </c>
      <c r="C439" s="3" t="s">
        <v>551</v>
      </c>
      <c r="D439" s="3" t="s">
        <v>7</v>
      </c>
      <c r="E439" s="3" t="s">
        <v>136</v>
      </c>
      <c r="F439" s="3" t="s">
        <v>149</v>
      </c>
      <c r="G439" s="3" t="s">
        <v>150</v>
      </c>
      <c r="H439" s="3" t="s">
        <v>149</v>
      </c>
      <c r="I439" s="3" t="s">
        <v>150</v>
      </c>
      <c r="J439" s="3" t="s">
        <v>562</v>
      </c>
      <c r="K439" s="3" t="s">
        <v>541</v>
      </c>
      <c r="L439" s="3"/>
      <c r="M439" s="3" t="s">
        <v>545</v>
      </c>
      <c r="N439" s="3" t="s">
        <v>13</v>
      </c>
      <c r="O439" s="3" t="s">
        <v>15</v>
      </c>
      <c r="P439" s="3">
        <v>10698.05</v>
      </c>
      <c r="Q439" s="54"/>
      <c r="R439" s="54"/>
      <c r="S439" s="54"/>
      <c r="T439" s="54"/>
      <c r="U439" s="54"/>
      <c r="V439" s="54"/>
      <c r="W439" s="54">
        <v>0</v>
      </c>
      <c r="X439" s="54">
        <v>0</v>
      </c>
      <c r="Y439" s="54">
        <v>0</v>
      </c>
      <c r="Z439" s="54">
        <v>0</v>
      </c>
      <c r="AA439" s="54">
        <v>0</v>
      </c>
      <c r="AB439" s="54">
        <v>0</v>
      </c>
      <c r="AC439" s="54">
        <v>0</v>
      </c>
      <c r="AD439" s="54">
        <v>0</v>
      </c>
      <c r="AE439" s="54">
        <v>0</v>
      </c>
      <c r="AF439" s="54">
        <f t="shared" si="470"/>
        <v>0</v>
      </c>
      <c r="AG439" s="54">
        <f t="shared" si="471"/>
        <v>0</v>
      </c>
      <c r="AH439" s="54">
        <f t="shared" si="472"/>
        <v>0</v>
      </c>
      <c r="AI439" s="54"/>
      <c r="AJ439" s="54"/>
      <c r="AK439" s="54"/>
      <c r="AL439" s="54"/>
      <c r="AM439" s="54"/>
      <c r="AN439" s="54"/>
      <c r="AO439" s="54">
        <v>0</v>
      </c>
      <c r="AP439" s="54">
        <v>0</v>
      </c>
      <c r="AQ439" s="54">
        <v>0</v>
      </c>
      <c r="AR439" s="54">
        <f t="shared" si="473"/>
        <v>0</v>
      </c>
      <c r="AS439" s="54">
        <f t="shared" si="474"/>
        <v>0</v>
      </c>
      <c r="AT439" s="54">
        <f t="shared" si="475"/>
        <v>0</v>
      </c>
      <c r="AU439" s="54">
        <f t="shared" si="476"/>
        <v>0</v>
      </c>
      <c r="AV439" s="54">
        <f t="shared" si="477"/>
        <v>0</v>
      </c>
      <c r="AW439" s="54">
        <f t="shared" si="478"/>
        <v>0</v>
      </c>
      <c r="AX439" s="54">
        <f t="shared" si="479"/>
        <v>0</v>
      </c>
      <c r="AY439" s="54">
        <f t="shared" si="480"/>
        <v>0</v>
      </c>
      <c r="AZ439" s="54">
        <f t="shared" si="481"/>
        <v>0</v>
      </c>
      <c r="BA439" s="54">
        <f t="shared" si="466"/>
        <v>0</v>
      </c>
      <c r="BB439" s="54">
        <f t="shared" si="467"/>
        <v>0</v>
      </c>
      <c r="BC439" s="54"/>
      <c r="BD439" s="54"/>
      <c r="BE439" s="54">
        <f t="shared" si="482"/>
        <v>0</v>
      </c>
      <c r="BF439" s="54"/>
      <c r="BG439" s="54"/>
      <c r="BH439" s="54"/>
      <c r="BI439" s="54"/>
      <c r="BJ439" s="54"/>
      <c r="BK439" s="54"/>
      <c r="BL439" s="54">
        <v>0</v>
      </c>
      <c r="BM439" s="54">
        <v>0</v>
      </c>
      <c r="BN439" s="54">
        <f t="shared" si="532"/>
        <v>0</v>
      </c>
      <c r="BO439" s="54">
        <f t="shared" si="533"/>
        <v>0</v>
      </c>
      <c r="BP439" s="54">
        <v>0</v>
      </c>
      <c r="BQ439" s="54">
        <v>0</v>
      </c>
      <c r="BR439" s="54">
        <v>0</v>
      </c>
      <c r="BS439" s="54">
        <v>0</v>
      </c>
      <c r="BT439" s="54">
        <v>0</v>
      </c>
      <c r="BU439" s="54">
        <v>0</v>
      </c>
      <c r="BV439" s="54">
        <f t="shared" si="483"/>
        <v>0</v>
      </c>
      <c r="BW439" s="54">
        <f t="shared" si="484"/>
        <v>0</v>
      </c>
      <c r="BX439" s="54">
        <f t="shared" si="485"/>
        <v>0</v>
      </c>
      <c r="BY439" s="54">
        <f t="shared" si="486"/>
        <v>0</v>
      </c>
      <c r="BZ439" s="54">
        <f t="shared" si="487"/>
        <v>0</v>
      </c>
      <c r="CA439" s="54">
        <v>0</v>
      </c>
      <c r="CB439" s="54">
        <f t="shared" si="488"/>
        <v>0</v>
      </c>
      <c r="CC439" s="54">
        <f t="shared" si="489"/>
        <v>0</v>
      </c>
      <c r="CD439" s="54">
        <v>0</v>
      </c>
      <c r="CE439" s="54">
        <v>0</v>
      </c>
      <c r="CF439" s="54">
        <v>0</v>
      </c>
      <c r="CG439" s="54">
        <v>0</v>
      </c>
      <c r="CH439" s="54">
        <v>0</v>
      </c>
      <c r="CI439" s="54">
        <v>0</v>
      </c>
      <c r="CJ439" s="54">
        <v>0</v>
      </c>
      <c r="CK439" s="54">
        <v>0</v>
      </c>
      <c r="CL439" s="54">
        <v>0</v>
      </c>
      <c r="CM439" s="54">
        <v>0</v>
      </c>
      <c r="CN439" s="54">
        <v>0</v>
      </c>
      <c r="CO439" s="54">
        <v>0</v>
      </c>
    </row>
    <row r="440" spans="1:93">
      <c r="A440" s="3" t="str">
        <f t="shared" si="469"/>
        <v>FJXM006Perjeta</v>
      </c>
      <c r="B440" s="3" t="s">
        <v>550</v>
      </c>
      <c r="C440" s="3" t="s">
        <v>551</v>
      </c>
      <c r="D440" s="3" t="s">
        <v>7</v>
      </c>
      <c r="E440" s="3" t="s">
        <v>136</v>
      </c>
      <c r="F440" s="3" t="s">
        <v>149</v>
      </c>
      <c r="G440" s="3" t="s">
        <v>150</v>
      </c>
      <c r="H440" s="3" t="s">
        <v>149</v>
      </c>
      <c r="I440" s="3" t="s">
        <v>150</v>
      </c>
      <c r="J440" s="3" t="s">
        <v>562</v>
      </c>
      <c r="K440" s="3" t="s">
        <v>541</v>
      </c>
      <c r="L440" s="3"/>
      <c r="M440" s="3" t="s">
        <v>545</v>
      </c>
      <c r="N440" s="3" t="s">
        <v>16</v>
      </c>
      <c r="O440" s="3" t="s">
        <v>16</v>
      </c>
      <c r="P440" s="3">
        <v>3985.87</v>
      </c>
      <c r="Q440" s="54">
        <v>31.510000425188689</v>
      </c>
      <c r="R440" s="54">
        <v>26.6169706680509</v>
      </c>
      <c r="S440" s="54">
        <v>40.398994851607156</v>
      </c>
      <c r="T440" s="54">
        <v>24.411936560698365</v>
      </c>
      <c r="U440" s="54">
        <v>29.62951027227512</v>
      </c>
      <c r="V440" s="54">
        <v>34.004515008634982</v>
      </c>
      <c r="W440" s="54">
        <v>98.525965944846746</v>
      </c>
      <c r="X440" s="54">
        <v>88.04596184160846</v>
      </c>
      <c r="Y440" s="54">
        <v>186.57192778645521</v>
      </c>
      <c r="Z440" s="54">
        <v>100</v>
      </c>
      <c r="AA440" s="54">
        <v>60</v>
      </c>
      <c r="AB440" s="54">
        <v>50</v>
      </c>
      <c r="AC440" s="54">
        <v>100</v>
      </c>
      <c r="AD440" s="54">
        <v>0</v>
      </c>
      <c r="AE440" s="54">
        <v>0</v>
      </c>
      <c r="AF440" s="54">
        <f t="shared" si="470"/>
        <v>210</v>
      </c>
      <c r="AG440" s="54">
        <f t="shared" si="471"/>
        <v>100</v>
      </c>
      <c r="AH440" s="54">
        <f t="shared" si="472"/>
        <v>310</v>
      </c>
      <c r="AI440" s="54">
        <v>125594.76539474685</v>
      </c>
      <c r="AJ440" s="54">
        <v>106091.78487666405</v>
      </c>
      <c r="AK440" s="54">
        <v>161025.14160917542</v>
      </c>
      <c r="AL440" s="54">
        <v>97302.805579190797</v>
      </c>
      <c r="AM440" s="54">
        <v>118099.37610895323</v>
      </c>
      <c r="AN440" s="54">
        <v>135537.57623746793</v>
      </c>
      <c r="AO440" s="54">
        <v>392711.69188058632</v>
      </c>
      <c r="AP440" s="54">
        <v>350939.75792561198</v>
      </c>
      <c r="AQ440" s="54">
        <v>743651.44980619824</v>
      </c>
      <c r="AR440" s="54">
        <f t="shared" si="473"/>
        <v>398587</v>
      </c>
      <c r="AS440" s="54">
        <f t="shared" si="474"/>
        <v>239152.19999999998</v>
      </c>
      <c r="AT440" s="54">
        <f t="shared" si="475"/>
        <v>199293.5</v>
      </c>
      <c r="AU440" s="54">
        <f t="shared" si="476"/>
        <v>398587</v>
      </c>
      <c r="AV440" s="54">
        <f t="shared" si="477"/>
        <v>0</v>
      </c>
      <c r="AW440" s="54">
        <f t="shared" si="478"/>
        <v>0</v>
      </c>
      <c r="AX440" s="54">
        <f t="shared" si="479"/>
        <v>837032.7</v>
      </c>
      <c r="AY440" s="54">
        <f t="shared" si="480"/>
        <v>398587</v>
      </c>
      <c r="AZ440" s="54">
        <f t="shared" si="481"/>
        <v>1235619.7</v>
      </c>
      <c r="BA440" s="54">
        <f t="shared" si="466"/>
        <v>24.411936560698365</v>
      </c>
      <c r="BB440" s="54">
        <f t="shared" si="467"/>
        <v>100</v>
      </c>
      <c r="BC440" s="54"/>
      <c r="BD440" s="54"/>
      <c r="BE440" s="54">
        <f t="shared" si="482"/>
        <v>0</v>
      </c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>
        <f t="shared" si="483"/>
        <v>248784.71916666665</v>
      </c>
      <c r="BW440" s="54">
        <f t="shared" si="484"/>
        <v>872905.53</v>
      </c>
      <c r="BX440" s="54">
        <f t="shared" si="485"/>
        <v>797174</v>
      </c>
      <c r="BY440" s="54">
        <f t="shared" si="486"/>
        <v>219</v>
      </c>
      <c r="BZ440" s="54">
        <f t="shared" si="487"/>
        <v>200</v>
      </c>
      <c r="CA440" s="54">
        <v>0</v>
      </c>
      <c r="CB440" s="54">
        <f t="shared" si="488"/>
        <v>99</v>
      </c>
      <c r="CC440" s="54">
        <f t="shared" si="489"/>
        <v>62.416666666666664</v>
      </c>
      <c r="CD440" s="54">
        <v>50</v>
      </c>
      <c r="CE440" s="54">
        <v>50</v>
      </c>
      <c r="CF440" s="54">
        <v>50</v>
      </c>
      <c r="CG440" s="54">
        <v>80</v>
      </c>
      <c r="CH440" s="54">
        <v>50</v>
      </c>
      <c r="CI440" s="54">
        <v>50</v>
      </c>
      <c r="CJ440" s="54">
        <v>40</v>
      </c>
      <c r="CK440" s="54">
        <v>99</v>
      </c>
      <c r="CL440" s="54">
        <v>80</v>
      </c>
      <c r="CM440" s="54">
        <v>60</v>
      </c>
      <c r="CN440" s="54">
        <v>60</v>
      </c>
      <c r="CO440" s="54">
        <v>80</v>
      </c>
    </row>
    <row r="441" spans="1:93">
      <c r="A441" s="3" t="str">
        <f t="shared" si="469"/>
        <v>FJXM006Phesgo 10ml</v>
      </c>
      <c r="B441" s="3" t="s">
        <v>550</v>
      </c>
      <c r="C441" s="3" t="s">
        <v>551</v>
      </c>
      <c r="D441" s="3" t="s">
        <v>7</v>
      </c>
      <c r="E441" s="3" t="s">
        <v>136</v>
      </c>
      <c r="F441" s="3" t="s">
        <v>149</v>
      </c>
      <c r="G441" s="3" t="s">
        <v>150</v>
      </c>
      <c r="H441" s="3" t="s">
        <v>149</v>
      </c>
      <c r="I441" s="3" t="s">
        <v>150</v>
      </c>
      <c r="J441" s="3" t="s">
        <v>562</v>
      </c>
      <c r="K441" s="3" t="s">
        <v>541</v>
      </c>
      <c r="L441" s="3"/>
      <c r="M441" s="3" t="s">
        <v>545</v>
      </c>
      <c r="N441" s="3" t="s">
        <v>17</v>
      </c>
      <c r="O441" s="3" t="s">
        <v>18</v>
      </c>
      <c r="P441" s="3">
        <v>6232.07</v>
      </c>
      <c r="Q441" s="54">
        <v>5.1248347158231535</v>
      </c>
      <c r="R441" s="54">
        <v>4.7377009521234523</v>
      </c>
      <c r="S441" s="54">
        <v>5.6612623448292467</v>
      </c>
      <c r="T441" s="54">
        <v>4.7921834748293906</v>
      </c>
      <c r="U441" s="54">
        <v>4.2846264248283479</v>
      </c>
      <c r="V441" s="54">
        <v>5.994263080129075</v>
      </c>
      <c r="W441" s="54">
        <v>15.523798012775853</v>
      </c>
      <c r="X441" s="54">
        <v>15.071072979786814</v>
      </c>
      <c r="Y441" s="54">
        <v>30.594870992562669</v>
      </c>
      <c r="Z441" s="54">
        <v>0</v>
      </c>
      <c r="AA441" s="54">
        <v>5</v>
      </c>
      <c r="AB441" s="54">
        <v>5</v>
      </c>
      <c r="AC441" s="54">
        <v>0</v>
      </c>
      <c r="AD441" s="54">
        <v>0</v>
      </c>
      <c r="AE441" s="54">
        <v>0</v>
      </c>
      <c r="AF441" s="54">
        <f t="shared" si="470"/>
        <v>10</v>
      </c>
      <c r="AG441" s="54">
        <f t="shared" si="471"/>
        <v>0</v>
      </c>
      <c r="AH441" s="54">
        <f t="shared" si="472"/>
        <v>10</v>
      </c>
      <c r="AI441" s="54">
        <v>31938.32868744</v>
      </c>
      <c r="AJ441" s="54">
        <v>29525.683972700001</v>
      </c>
      <c r="AK441" s="54">
        <v>35281.383221340002</v>
      </c>
      <c r="AL441" s="54">
        <v>29865.222867979999</v>
      </c>
      <c r="AM441" s="54">
        <v>26702.091803380001</v>
      </c>
      <c r="AN441" s="54">
        <v>37356.66711378</v>
      </c>
      <c r="AO441" s="54">
        <v>96745.395881479999</v>
      </c>
      <c r="AP441" s="54">
        <v>93923.98178514</v>
      </c>
      <c r="AQ441" s="54">
        <v>190669.37766662001</v>
      </c>
      <c r="AR441" s="54">
        <f t="shared" si="473"/>
        <v>0</v>
      </c>
      <c r="AS441" s="54">
        <f t="shared" si="474"/>
        <v>31160.35</v>
      </c>
      <c r="AT441" s="54">
        <f t="shared" si="475"/>
        <v>31160.35</v>
      </c>
      <c r="AU441" s="54">
        <f t="shared" si="476"/>
        <v>0</v>
      </c>
      <c r="AV441" s="54">
        <f t="shared" si="477"/>
        <v>0</v>
      </c>
      <c r="AW441" s="54">
        <f t="shared" si="478"/>
        <v>0</v>
      </c>
      <c r="AX441" s="54">
        <f t="shared" si="479"/>
        <v>62320.7</v>
      </c>
      <c r="AY441" s="54">
        <f t="shared" si="480"/>
        <v>0</v>
      </c>
      <c r="AZ441" s="54">
        <f t="shared" si="481"/>
        <v>62320.7</v>
      </c>
      <c r="BA441" s="54">
        <f t="shared" si="466"/>
        <v>4.7921834748293906</v>
      </c>
      <c r="BB441" s="54">
        <f t="shared" si="467"/>
        <v>0</v>
      </c>
      <c r="BC441" s="54">
        <f>SUM(CJ441:CL441)</f>
        <v>0</v>
      </c>
      <c r="BD441" s="54">
        <f>SUM(CM441:CO441)</f>
        <v>7</v>
      </c>
      <c r="BE441" s="54">
        <f t="shared" si="482"/>
        <v>10</v>
      </c>
      <c r="BF441" s="54">
        <f t="shared" ref="BF441:BK441" si="534">Z441</f>
        <v>0</v>
      </c>
      <c r="BG441" s="54">
        <f t="shared" si="534"/>
        <v>5</v>
      </c>
      <c r="BH441" s="54">
        <f t="shared" si="534"/>
        <v>5</v>
      </c>
      <c r="BI441" s="54">
        <f t="shared" si="534"/>
        <v>0</v>
      </c>
      <c r="BJ441" s="54">
        <f t="shared" si="534"/>
        <v>0</v>
      </c>
      <c r="BK441" s="54">
        <f t="shared" si="534"/>
        <v>0</v>
      </c>
      <c r="BL441" s="54">
        <v>0</v>
      </c>
      <c r="BM441" s="54">
        <v>0</v>
      </c>
      <c r="BN441" s="54">
        <f t="shared" ref="BN441:BN442" si="535">AVERAGE(BP441:BR441)</f>
        <v>0</v>
      </c>
      <c r="BO441" s="54">
        <f t="shared" ref="BO441:BO442" si="536">SUM(BS441:BU441)/1</f>
        <v>0</v>
      </c>
      <c r="BP441" s="54">
        <v>0</v>
      </c>
      <c r="BQ441" s="54">
        <v>0</v>
      </c>
      <c r="BR441" s="54">
        <v>0</v>
      </c>
      <c r="BS441" s="54">
        <v>0</v>
      </c>
      <c r="BT441" s="54">
        <v>0</v>
      </c>
      <c r="BU441" s="54">
        <v>0</v>
      </c>
      <c r="BV441" s="54">
        <f t="shared" si="483"/>
        <v>3635.374166666667</v>
      </c>
      <c r="BW441" s="54">
        <f t="shared" si="484"/>
        <v>0</v>
      </c>
      <c r="BX441" s="54">
        <f t="shared" si="485"/>
        <v>43624.49</v>
      </c>
      <c r="BY441" s="54">
        <f t="shared" si="486"/>
        <v>0</v>
      </c>
      <c r="BZ441" s="54">
        <f t="shared" si="487"/>
        <v>7</v>
      </c>
      <c r="CA441" s="54">
        <v>50</v>
      </c>
      <c r="CB441" s="54">
        <f t="shared" si="488"/>
        <v>5</v>
      </c>
      <c r="CC441" s="54">
        <f t="shared" si="489"/>
        <v>0.58333333333333337</v>
      </c>
      <c r="CD441" s="54">
        <v>0</v>
      </c>
      <c r="CE441" s="54">
        <v>0</v>
      </c>
      <c r="CF441" s="54">
        <v>0</v>
      </c>
      <c r="CG441" s="54">
        <v>0</v>
      </c>
      <c r="CH441" s="54">
        <v>0</v>
      </c>
      <c r="CI441" s="54">
        <v>0</v>
      </c>
      <c r="CJ441" s="54">
        <v>0</v>
      </c>
      <c r="CK441" s="54">
        <v>0</v>
      </c>
      <c r="CL441" s="54">
        <v>0</v>
      </c>
      <c r="CM441" s="54">
        <v>2</v>
      </c>
      <c r="CN441" s="54">
        <v>0</v>
      </c>
      <c r="CO441" s="54">
        <v>5</v>
      </c>
    </row>
    <row r="442" spans="1:93">
      <c r="A442" s="3" t="str">
        <f t="shared" si="469"/>
        <v>FJXM006Phesgo 15ml</v>
      </c>
      <c r="B442" s="3" t="s">
        <v>550</v>
      </c>
      <c r="C442" s="3" t="s">
        <v>551</v>
      </c>
      <c r="D442" s="3" t="s">
        <v>7</v>
      </c>
      <c r="E442" s="3" t="s">
        <v>136</v>
      </c>
      <c r="F442" s="3" t="s">
        <v>149</v>
      </c>
      <c r="G442" s="3" t="s">
        <v>150</v>
      </c>
      <c r="H442" s="3" t="s">
        <v>149</v>
      </c>
      <c r="I442" s="3" t="s">
        <v>150</v>
      </c>
      <c r="J442" s="3" t="s">
        <v>562</v>
      </c>
      <c r="K442" s="3" t="s">
        <v>541</v>
      </c>
      <c r="L442" s="3"/>
      <c r="M442" s="3" t="s">
        <v>545</v>
      </c>
      <c r="N442" s="3" t="s">
        <v>17</v>
      </c>
      <c r="O442" s="3" t="s">
        <v>19</v>
      </c>
      <c r="P442" s="3">
        <v>8489.27</v>
      </c>
      <c r="Q442" s="54">
        <v>1.1779575864591419E-6</v>
      </c>
      <c r="R442" s="54">
        <v>1.1779575864591419E-6</v>
      </c>
      <c r="S442" s="54">
        <v>1</v>
      </c>
      <c r="T442" s="54">
        <v>1</v>
      </c>
      <c r="U442" s="54">
        <v>1</v>
      </c>
      <c r="V442" s="54">
        <v>1</v>
      </c>
      <c r="W442" s="54">
        <v>1.0000023559151729</v>
      </c>
      <c r="X442" s="54">
        <v>3</v>
      </c>
      <c r="Y442" s="54">
        <v>4.0000023559151732</v>
      </c>
      <c r="Z442" s="54">
        <v>0</v>
      </c>
      <c r="AA442" s="54">
        <v>1</v>
      </c>
      <c r="AB442" s="54">
        <v>2</v>
      </c>
      <c r="AC442" s="54">
        <v>0</v>
      </c>
      <c r="AD442" s="54">
        <v>0</v>
      </c>
      <c r="AE442" s="54">
        <v>0</v>
      </c>
      <c r="AF442" s="54">
        <f t="shared" si="470"/>
        <v>3</v>
      </c>
      <c r="AG442" s="54">
        <f t="shared" si="471"/>
        <v>0</v>
      </c>
      <c r="AH442" s="54">
        <f t="shared" si="472"/>
        <v>3</v>
      </c>
      <c r="AI442" s="54">
        <v>0.01</v>
      </c>
      <c r="AJ442" s="54">
        <v>0.01</v>
      </c>
      <c r="AK442" s="54">
        <v>8489.27</v>
      </c>
      <c r="AL442" s="54">
        <v>8489.27</v>
      </c>
      <c r="AM442" s="54">
        <v>8489.27</v>
      </c>
      <c r="AN442" s="54">
        <v>8489.27</v>
      </c>
      <c r="AO442" s="54">
        <v>8489.2900000000009</v>
      </c>
      <c r="AP442" s="54">
        <v>25467.81</v>
      </c>
      <c r="AQ442" s="54">
        <v>33957.100000000006</v>
      </c>
      <c r="AR442" s="54">
        <f t="shared" si="473"/>
        <v>0</v>
      </c>
      <c r="AS442" s="54">
        <f t="shared" si="474"/>
        <v>8489.27</v>
      </c>
      <c r="AT442" s="54">
        <f t="shared" si="475"/>
        <v>16978.54</v>
      </c>
      <c r="AU442" s="54">
        <f t="shared" si="476"/>
        <v>0</v>
      </c>
      <c r="AV442" s="54">
        <f t="shared" si="477"/>
        <v>0</v>
      </c>
      <c r="AW442" s="54">
        <f t="shared" si="478"/>
        <v>0</v>
      </c>
      <c r="AX442" s="54">
        <f t="shared" si="479"/>
        <v>25467.81</v>
      </c>
      <c r="AY442" s="54">
        <f t="shared" si="480"/>
        <v>0</v>
      </c>
      <c r="AZ442" s="54">
        <f t="shared" si="481"/>
        <v>25467.81</v>
      </c>
      <c r="BA442" s="54">
        <f t="shared" si="466"/>
        <v>1</v>
      </c>
      <c r="BB442" s="54">
        <f t="shared" si="467"/>
        <v>0</v>
      </c>
      <c r="BC442" s="54">
        <f>SUM(CJ442:CL442)*2</f>
        <v>0</v>
      </c>
      <c r="BD442" s="54">
        <f>SUM(CM442:CO442)*2</f>
        <v>2</v>
      </c>
      <c r="BE442" s="54">
        <f t="shared" si="482"/>
        <v>6</v>
      </c>
      <c r="BF442" s="54">
        <f t="shared" ref="BF442:BK442" si="537">Z442*2</f>
        <v>0</v>
      </c>
      <c r="BG442" s="54">
        <f t="shared" si="537"/>
        <v>2</v>
      </c>
      <c r="BH442" s="54">
        <f t="shared" si="537"/>
        <v>4</v>
      </c>
      <c r="BI442" s="54">
        <f t="shared" si="537"/>
        <v>0</v>
      </c>
      <c r="BJ442" s="54">
        <f t="shared" si="537"/>
        <v>0</v>
      </c>
      <c r="BK442" s="54">
        <f t="shared" si="537"/>
        <v>0</v>
      </c>
      <c r="BL442" s="54">
        <v>0</v>
      </c>
      <c r="BM442" s="54">
        <v>0.33333333333333331</v>
      </c>
      <c r="BN442" s="54">
        <f t="shared" si="535"/>
        <v>0.33333333333333331</v>
      </c>
      <c r="BO442" s="54">
        <f t="shared" si="536"/>
        <v>1</v>
      </c>
      <c r="BP442" s="54">
        <v>0</v>
      </c>
      <c r="BQ442" s="54">
        <v>1</v>
      </c>
      <c r="BR442" s="54">
        <v>0</v>
      </c>
      <c r="BS442" s="54">
        <v>1</v>
      </c>
      <c r="BT442" s="54">
        <v>0</v>
      </c>
      <c r="BU442" s="54">
        <v>0</v>
      </c>
      <c r="BV442" s="54">
        <f t="shared" si="483"/>
        <v>707.43916666666667</v>
      </c>
      <c r="BW442" s="54">
        <f t="shared" si="484"/>
        <v>0</v>
      </c>
      <c r="BX442" s="54">
        <f t="shared" si="485"/>
        <v>8489.27</v>
      </c>
      <c r="BY442" s="54">
        <f t="shared" si="486"/>
        <v>0</v>
      </c>
      <c r="BZ442" s="54">
        <f t="shared" si="487"/>
        <v>1</v>
      </c>
      <c r="CA442" s="54">
        <v>0</v>
      </c>
      <c r="CB442" s="54">
        <f t="shared" si="488"/>
        <v>1</v>
      </c>
      <c r="CC442" s="54">
        <f t="shared" si="489"/>
        <v>8.3333333333333329E-2</v>
      </c>
      <c r="CD442" s="54">
        <v>0</v>
      </c>
      <c r="CE442" s="54">
        <v>0</v>
      </c>
      <c r="CF442" s="54">
        <v>0</v>
      </c>
      <c r="CG442" s="54">
        <v>0</v>
      </c>
      <c r="CH442" s="54">
        <v>0</v>
      </c>
      <c r="CI442" s="54">
        <v>0</v>
      </c>
      <c r="CJ442" s="54">
        <v>0</v>
      </c>
      <c r="CK442" s="54">
        <v>0</v>
      </c>
      <c r="CL442" s="54">
        <v>0</v>
      </c>
      <c r="CM442" s="54">
        <v>1</v>
      </c>
      <c r="CN442" s="54">
        <v>0</v>
      </c>
      <c r="CO442" s="54">
        <v>0</v>
      </c>
    </row>
    <row r="443" spans="1:93">
      <c r="A443" s="3" t="str">
        <f t="shared" si="469"/>
        <v>FJXM042Herceptin IV</v>
      </c>
      <c r="B443" s="3" t="s">
        <v>550</v>
      </c>
      <c r="C443" s="3" t="s">
        <v>551</v>
      </c>
      <c r="D443" s="3" t="s">
        <v>7</v>
      </c>
      <c r="E443" s="3" t="s">
        <v>136</v>
      </c>
      <c r="F443" s="3" t="s">
        <v>151</v>
      </c>
      <c r="G443" s="3" t="s">
        <v>152</v>
      </c>
      <c r="H443" s="3" t="s">
        <v>151</v>
      </c>
      <c r="I443" s="3" t="s">
        <v>152</v>
      </c>
      <c r="J443" s="3" t="s">
        <v>562</v>
      </c>
      <c r="K443" s="3" t="s">
        <v>541</v>
      </c>
      <c r="L443" s="3"/>
      <c r="M443" s="3" t="s">
        <v>543</v>
      </c>
      <c r="N443" s="3" t="s">
        <v>11</v>
      </c>
      <c r="O443" s="3" t="s">
        <v>11</v>
      </c>
      <c r="P443" s="3">
        <v>4535.5</v>
      </c>
      <c r="Q443" s="54">
        <v>5.6723459570133619</v>
      </c>
      <c r="R443" s="54">
        <v>4.0636978783002302</v>
      </c>
      <c r="S443" s="54">
        <v>3.7801616699175398</v>
      </c>
      <c r="T443" s="54">
        <v>2.6693267503607117</v>
      </c>
      <c r="U443" s="54">
        <v>2.4321263366716712</v>
      </c>
      <c r="V443" s="54">
        <v>4.2340858765182086</v>
      </c>
      <c r="W443" s="54">
        <v>13.516205505231131</v>
      </c>
      <c r="X443" s="54">
        <v>9.3355389635505901</v>
      </c>
      <c r="Y443" s="54">
        <v>22.851744468781721</v>
      </c>
      <c r="Z443" s="54">
        <v>3</v>
      </c>
      <c r="AA443" s="54">
        <v>0</v>
      </c>
      <c r="AB443" s="54">
        <v>6</v>
      </c>
      <c r="AC443" s="54">
        <v>0</v>
      </c>
      <c r="AD443" s="54">
        <v>0</v>
      </c>
      <c r="AE443" s="54">
        <v>0</v>
      </c>
      <c r="AF443" s="54">
        <f t="shared" si="470"/>
        <v>9</v>
      </c>
      <c r="AG443" s="54">
        <f t="shared" si="471"/>
        <v>0</v>
      </c>
      <c r="AH443" s="54">
        <f t="shared" si="472"/>
        <v>9</v>
      </c>
      <c r="AI443" s="54">
        <v>25726.925088034102</v>
      </c>
      <c r="AJ443" s="54">
        <v>18430.901727030694</v>
      </c>
      <c r="AK443" s="54">
        <v>17144.923253911002</v>
      </c>
      <c r="AL443" s="54">
        <v>12106.731476261009</v>
      </c>
      <c r="AM443" s="54">
        <v>11030.908999974365</v>
      </c>
      <c r="AN443" s="54">
        <v>19203.696492948337</v>
      </c>
      <c r="AO443" s="54">
        <v>61302.750068975794</v>
      </c>
      <c r="AP443" s="54">
        <v>42341.336969183714</v>
      </c>
      <c r="AQ443" s="54">
        <v>103644.08703815952</v>
      </c>
      <c r="AR443" s="54">
        <f t="shared" si="473"/>
        <v>13606.5</v>
      </c>
      <c r="AS443" s="54">
        <f t="shared" si="474"/>
        <v>0</v>
      </c>
      <c r="AT443" s="54">
        <f t="shared" si="475"/>
        <v>27213</v>
      </c>
      <c r="AU443" s="54">
        <f t="shared" si="476"/>
        <v>0</v>
      </c>
      <c r="AV443" s="54">
        <f t="shared" si="477"/>
        <v>0</v>
      </c>
      <c r="AW443" s="54">
        <f t="shared" si="478"/>
        <v>0</v>
      </c>
      <c r="AX443" s="54">
        <f t="shared" si="479"/>
        <v>40819.5</v>
      </c>
      <c r="AY443" s="54">
        <f t="shared" si="480"/>
        <v>0</v>
      </c>
      <c r="AZ443" s="54">
        <f t="shared" si="481"/>
        <v>40819.5</v>
      </c>
      <c r="BA443" s="54">
        <f t="shared" si="466"/>
        <v>2.6693267503607117</v>
      </c>
      <c r="BB443" s="54">
        <f t="shared" si="467"/>
        <v>0</v>
      </c>
      <c r="BC443" s="54"/>
      <c r="BD443" s="54"/>
      <c r="BE443" s="54">
        <f t="shared" si="482"/>
        <v>0</v>
      </c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>
        <f t="shared" si="483"/>
        <v>17008.125</v>
      </c>
      <c r="BW443" s="54">
        <f t="shared" si="484"/>
        <v>81639</v>
      </c>
      <c r="BX443" s="54">
        <f t="shared" si="485"/>
        <v>27213</v>
      </c>
      <c r="BY443" s="54">
        <f t="shared" si="486"/>
        <v>18</v>
      </c>
      <c r="BZ443" s="54">
        <f t="shared" si="487"/>
        <v>6</v>
      </c>
      <c r="CA443" s="54">
        <v>0</v>
      </c>
      <c r="CB443" s="54">
        <f t="shared" si="488"/>
        <v>9</v>
      </c>
      <c r="CC443" s="54">
        <f t="shared" si="489"/>
        <v>3.75</v>
      </c>
      <c r="CD443" s="54">
        <v>6</v>
      </c>
      <c r="CE443" s="54">
        <v>0</v>
      </c>
      <c r="CF443" s="54">
        <v>9</v>
      </c>
      <c r="CG443" s="54">
        <v>6</v>
      </c>
      <c r="CH443" s="54">
        <v>0</v>
      </c>
      <c r="CI443" s="54">
        <v>0</v>
      </c>
      <c r="CJ443" s="54">
        <v>6</v>
      </c>
      <c r="CK443" s="54">
        <v>6</v>
      </c>
      <c r="CL443" s="54">
        <v>6</v>
      </c>
      <c r="CM443" s="54">
        <v>4</v>
      </c>
      <c r="CN443" s="54">
        <v>0</v>
      </c>
      <c r="CO443" s="54">
        <v>2</v>
      </c>
    </row>
    <row r="444" spans="1:93">
      <c r="A444" s="3" t="str">
        <f t="shared" si="469"/>
        <v>FJXM042Herceptin SC</v>
      </c>
      <c r="B444" s="3" t="s">
        <v>550</v>
      </c>
      <c r="C444" s="3" t="s">
        <v>551</v>
      </c>
      <c r="D444" s="3" t="s">
        <v>7</v>
      </c>
      <c r="E444" s="3" t="s">
        <v>136</v>
      </c>
      <c r="F444" s="3" t="s">
        <v>151</v>
      </c>
      <c r="G444" s="3" t="s">
        <v>152</v>
      </c>
      <c r="H444" s="3" t="s">
        <v>151</v>
      </c>
      <c r="I444" s="3" t="s">
        <v>152</v>
      </c>
      <c r="J444" s="3" t="s">
        <v>562</v>
      </c>
      <c r="K444" s="3" t="s">
        <v>541</v>
      </c>
      <c r="L444" s="3"/>
      <c r="M444" s="3" t="s">
        <v>543</v>
      </c>
      <c r="N444" s="3" t="s">
        <v>12</v>
      </c>
      <c r="O444" s="3" t="s">
        <v>12</v>
      </c>
      <c r="P444" s="3">
        <v>3444.49</v>
      </c>
      <c r="Q444" s="54">
        <v>1.2869445629604544E-7</v>
      </c>
      <c r="R444" s="54">
        <v>1.1923834167284972E-7</v>
      </c>
      <c r="S444" s="54">
        <v>1.8086442832285226E-7</v>
      </c>
      <c r="T444" s="54">
        <v>1.8512626147397511E-7</v>
      </c>
      <c r="U444" s="54">
        <v>1.6668434004097236E-7</v>
      </c>
      <c r="V444" s="54">
        <v>2.193921721933052E-7</v>
      </c>
      <c r="W444" s="54">
        <v>4.2879722629174739E-7</v>
      </c>
      <c r="X444" s="54">
        <v>5.7120277370825267E-7</v>
      </c>
      <c r="Y444" s="54">
        <v>1.0000000000000002E-6</v>
      </c>
      <c r="Z444" s="54">
        <v>0</v>
      </c>
      <c r="AA444" s="54">
        <v>0</v>
      </c>
      <c r="AB444" s="54">
        <v>0</v>
      </c>
      <c r="AC444" s="54">
        <v>0</v>
      </c>
      <c r="AD444" s="54">
        <v>0</v>
      </c>
      <c r="AE444" s="54">
        <v>0</v>
      </c>
      <c r="AF444" s="54">
        <f t="shared" si="470"/>
        <v>0</v>
      </c>
      <c r="AG444" s="54">
        <f t="shared" si="471"/>
        <v>0</v>
      </c>
      <c r="AH444" s="54">
        <f t="shared" si="472"/>
        <v>0</v>
      </c>
      <c r="AI444" s="54">
        <v>4.4328676776716558E-4</v>
      </c>
      <c r="AJ444" s="54">
        <v>4.1071527550871412E-4</v>
      </c>
      <c r="AK444" s="54">
        <v>6.2298571471378138E-4</v>
      </c>
      <c r="AL444" s="54">
        <v>6.3766555638449256E-4</v>
      </c>
      <c r="AM444" s="54">
        <v>5.7414254242772885E-4</v>
      </c>
      <c r="AN444" s="54">
        <v>7.5569414319811776E-4</v>
      </c>
      <c r="AO444" s="54">
        <v>1.476987757989661E-3</v>
      </c>
      <c r="AP444" s="54">
        <v>1.9675022420103392E-3</v>
      </c>
      <c r="AQ444" s="54">
        <v>3.4444900000000001E-3</v>
      </c>
      <c r="AR444" s="54">
        <f t="shared" si="473"/>
        <v>0</v>
      </c>
      <c r="AS444" s="54">
        <f t="shared" si="474"/>
        <v>0</v>
      </c>
      <c r="AT444" s="54">
        <f t="shared" si="475"/>
        <v>0</v>
      </c>
      <c r="AU444" s="54">
        <f t="shared" si="476"/>
        <v>0</v>
      </c>
      <c r="AV444" s="54">
        <f t="shared" si="477"/>
        <v>0</v>
      </c>
      <c r="AW444" s="54">
        <f t="shared" si="478"/>
        <v>0</v>
      </c>
      <c r="AX444" s="54">
        <f t="shared" si="479"/>
        <v>0</v>
      </c>
      <c r="AY444" s="54">
        <f t="shared" si="480"/>
        <v>0</v>
      </c>
      <c r="AZ444" s="54">
        <f t="shared" si="481"/>
        <v>0</v>
      </c>
      <c r="BA444" s="54">
        <f t="shared" si="466"/>
        <v>1.8512626147397511E-7</v>
      </c>
      <c r="BB444" s="54">
        <f t="shared" si="467"/>
        <v>0</v>
      </c>
      <c r="BC444" s="54"/>
      <c r="BD444" s="54"/>
      <c r="BE444" s="54">
        <f t="shared" si="482"/>
        <v>0</v>
      </c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>
        <f t="shared" si="483"/>
        <v>0</v>
      </c>
      <c r="BW444" s="54">
        <f t="shared" si="484"/>
        <v>0</v>
      </c>
      <c r="BX444" s="54">
        <f t="shared" si="485"/>
        <v>0</v>
      </c>
      <c r="BY444" s="54">
        <f t="shared" si="486"/>
        <v>0</v>
      </c>
      <c r="BZ444" s="54">
        <f t="shared" si="487"/>
        <v>0</v>
      </c>
      <c r="CA444" s="54">
        <v>0</v>
      </c>
      <c r="CB444" s="54">
        <f t="shared" si="488"/>
        <v>0</v>
      </c>
      <c r="CC444" s="54">
        <f t="shared" si="489"/>
        <v>0</v>
      </c>
      <c r="CD444" s="54">
        <v>0</v>
      </c>
      <c r="CE444" s="54">
        <v>0</v>
      </c>
      <c r="CF444" s="54">
        <v>0</v>
      </c>
      <c r="CG444" s="54">
        <v>0</v>
      </c>
      <c r="CH444" s="54">
        <v>0</v>
      </c>
      <c r="CI444" s="54">
        <v>0</v>
      </c>
      <c r="CJ444" s="54">
        <v>0</v>
      </c>
      <c r="CK444" s="54">
        <v>0</v>
      </c>
      <c r="CL444" s="54">
        <v>0</v>
      </c>
      <c r="CM444" s="54">
        <v>0</v>
      </c>
      <c r="CN444" s="54">
        <v>0</v>
      </c>
      <c r="CO444" s="54">
        <v>0</v>
      </c>
    </row>
    <row r="445" spans="1:93">
      <c r="A445" s="3" t="str">
        <f t="shared" si="469"/>
        <v>FJXM042Itovebi 3mg</v>
      </c>
      <c r="B445" s="3" t="s">
        <v>550</v>
      </c>
      <c r="C445" s="3" t="s">
        <v>551</v>
      </c>
      <c r="D445" s="3" t="s">
        <v>7</v>
      </c>
      <c r="E445" s="3" t="s">
        <v>136</v>
      </c>
      <c r="F445" s="3" t="s">
        <v>151</v>
      </c>
      <c r="G445" s="3" t="s">
        <v>152</v>
      </c>
      <c r="H445" s="3" t="s">
        <v>151</v>
      </c>
      <c r="I445" s="3" t="s">
        <v>152</v>
      </c>
      <c r="J445" s="3" t="s">
        <v>562</v>
      </c>
      <c r="K445" s="3" t="s">
        <v>541</v>
      </c>
      <c r="L445" s="3"/>
      <c r="M445" s="3" t="s">
        <v>543</v>
      </c>
      <c r="N445" s="3" t="s">
        <v>13</v>
      </c>
      <c r="O445" s="3" t="s">
        <v>14</v>
      </c>
      <c r="P445" s="3">
        <v>3566.02</v>
      </c>
      <c r="Q445" s="54">
        <v>7.5423782997919166E-8</v>
      </c>
      <c r="R445" s="54">
        <v>8.6118364644595899E-8</v>
      </c>
      <c r="S445" s="54">
        <v>1.7430625086372233E-7</v>
      </c>
      <c r="T445" s="54">
        <v>1.7644957539816278E-7</v>
      </c>
      <c r="U445" s="54">
        <v>2.1451535630448561E-7</v>
      </c>
      <c r="V445" s="54">
        <v>2.7318666979111423E-7</v>
      </c>
      <c r="W445" s="54">
        <v>3.3584839850623739E-7</v>
      </c>
      <c r="X445" s="54">
        <v>6.6415160149376262E-7</v>
      </c>
      <c r="Y445" s="54">
        <v>9.9999999999999995E-7</v>
      </c>
      <c r="Z445" s="54">
        <v>0</v>
      </c>
      <c r="AA445" s="54">
        <v>0</v>
      </c>
      <c r="AB445" s="54">
        <v>0</v>
      </c>
      <c r="AC445" s="54">
        <v>0</v>
      </c>
      <c r="AD445" s="54">
        <v>0</v>
      </c>
      <c r="AE445" s="54">
        <v>0</v>
      </c>
      <c r="AF445" s="54">
        <f t="shared" si="470"/>
        <v>0</v>
      </c>
      <c r="AG445" s="54">
        <f t="shared" si="471"/>
        <v>0</v>
      </c>
      <c r="AH445" s="54">
        <f t="shared" si="472"/>
        <v>0</v>
      </c>
      <c r="AI445" s="54">
        <v>2.6896271864623972E-4</v>
      </c>
      <c r="AJ445" s="54">
        <v>3.0709981068992184E-4</v>
      </c>
      <c r="AK445" s="54">
        <v>6.2157957670505104E-4</v>
      </c>
      <c r="AL445" s="54">
        <v>6.2922271486135634E-4</v>
      </c>
      <c r="AM445" s="54">
        <v>7.6496605088892172E-4</v>
      </c>
      <c r="AN445" s="54">
        <v>9.74189128208509E-4</v>
      </c>
      <c r="AO445" s="54">
        <v>1.1976421060412126E-3</v>
      </c>
      <c r="AP445" s="54">
        <v>2.3683778939587868E-3</v>
      </c>
      <c r="AQ445" s="54">
        <v>3.5660199999999996E-3</v>
      </c>
      <c r="AR445" s="54">
        <f t="shared" si="473"/>
        <v>0</v>
      </c>
      <c r="AS445" s="54">
        <f t="shared" si="474"/>
        <v>0</v>
      </c>
      <c r="AT445" s="54">
        <f t="shared" si="475"/>
        <v>0</v>
      </c>
      <c r="AU445" s="54">
        <f t="shared" si="476"/>
        <v>0</v>
      </c>
      <c r="AV445" s="54">
        <f t="shared" si="477"/>
        <v>0</v>
      </c>
      <c r="AW445" s="54">
        <f t="shared" si="478"/>
        <v>0</v>
      </c>
      <c r="AX445" s="54">
        <f t="shared" si="479"/>
        <v>0</v>
      </c>
      <c r="AY445" s="54">
        <f t="shared" si="480"/>
        <v>0</v>
      </c>
      <c r="AZ445" s="54">
        <f t="shared" si="481"/>
        <v>0</v>
      </c>
      <c r="BA445" s="54">
        <f t="shared" si="466"/>
        <v>1.7644957539816278E-7</v>
      </c>
      <c r="BB445" s="54">
        <f t="shared" si="467"/>
        <v>0</v>
      </c>
      <c r="BC445" s="54"/>
      <c r="BD445" s="54"/>
      <c r="BE445" s="54">
        <f t="shared" si="482"/>
        <v>0</v>
      </c>
      <c r="BF445" s="54"/>
      <c r="BG445" s="54"/>
      <c r="BH445" s="54"/>
      <c r="BI445" s="54"/>
      <c r="BJ445" s="54"/>
      <c r="BK445" s="54"/>
      <c r="BL445" s="54">
        <v>0</v>
      </c>
      <c r="BM445" s="54">
        <v>0</v>
      </c>
      <c r="BN445" s="54">
        <f t="shared" ref="BN445:BN446" si="538">AVERAGE(BP445:BR445)</f>
        <v>0</v>
      </c>
      <c r="BO445" s="54">
        <f t="shared" ref="BO445:BO446" si="539">SUM(BS445:BU445)/1</f>
        <v>0</v>
      </c>
      <c r="BP445" s="54">
        <v>0</v>
      </c>
      <c r="BQ445" s="54">
        <v>0</v>
      </c>
      <c r="BR445" s="54">
        <v>0</v>
      </c>
      <c r="BS445" s="54">
        <v>0</v>
      </c>
      <c r="BT445" s="54">
        <v>0</v>
      </c>
      <c r="BU445" s="54">
        <v>0</v>
      </c>
      <c r="BV445" s="54">
        <f t="shared" si="483"/>
        <v>0</v>
      </c>
      <c r="BW445" s="54">
        <f t="shared" si="484"/>
        <v>0</v>
      </c>
      <c r="BX445" s="54">
        <f t="shared" si="485"/>
        <v>0</v>
      </c>
      <c r="BY445" s="54">
        <f t="shared" si="486"/>
        <v>0</v>
      </c>
      <c r="BZ445" s="54">
        <f t="shared" si="487"/>
        <v>0</v>
      </c>
      <c r="CA445" s="54">
        <v>0</v>
      </c>
      <c r="CB445" s="54">
        <f t="shared" si="488"/>
        <v>0</v>
      </c>
      <c r="CC445" s="54">
        <f t="shared" si="489"/>
        <v>0</v>
      </c>
      <c r="CD445" s="54">
        <v>0</v>
      </c>
      <c r="CE445" s="54">
        <v>0</v>
      </c>
      <c r="CF445" s="54">
        <v>0</v>
      </c>
      <c r="CG445" s="54">
        <v>0</v>
      </c>
      <c r="CH445" s="54">
        <v>0</v>
      </c>
      <c r="CI445" s="54">
        <v>0</v>
      </c>
      <c r="CJ445" s="54">
        <v>0</v>
      </c>
      <c r="CK445" s="54">
        <v>0</v>
      </c>
      <c r="CL445" s="54">
        <v>0</v>
      </c>
      <c r="CM445" s="54">
        <v>0</v>
      </c>
      <c r="CN445" s="54">
        <v>0</v>
      </c>
      <c r="CO445" s="54">
        <v>0</v>
      </c>
    </row>
    <row r="446" spans="1:93">
      <c r="A446" s="3" t="str">
        <f t="shared" si="469"/>
        <v>FJXM042Itovebi 9mg</v>
      </c>
      <c r="B446" s="3" t="s">
        <v>550</v>
      </c>
      <c r="C446" s="3" t="s">
        <v>551</v>
      </c>
      <c r="D446" s="3" t="s">
        <v>7</v>
      </c>
      <c r="E446" s="3" t="s">
        <v>136</v>
      </c>
      <c r="F446" s="3" t="s">
        <v>151</v>
      </c>
      <c r="G446" s="3" t="s">
        <v>152</v>
      </c>
      <c r="H446" s="3" t="s">
        <v>151</v>
      </c>
      <c r="I446" s="3" t="s">
        <v>152</v>
      </c>
      <c r="J446" s="3" t="s">
        <v>562</v>
      </c>
      <c r="K446" s="3" t="s">
        <v>541</v>
      </c>
      <c r="L446" s="3"/>
      <c r="M446" s="3" t="s">
        <v>543</v>
      </c>
      <c r="N446" s="3" t="s">
        <v>13</v>
      </c>
      <c r="O446" s="3" t="s">
        <v>15</v>
      </c>
      <c r="P446" s="3">
        <v>10698.05</v>
      </c>
      <c r="Q446" s="54"/>
      <c r="R446" s="54"/>
      <c r="S446" s="54"/>
      <c r="T446" s="54"/>
      <c r="U446" s="54"/>
      <c r="V446" s="54"/>
      <c r="W446" s="54">
        <v>0</v>
      </c>
      <c r="X446" s="54">
        <v>0</v>
      </c>
      <c r="Y446" s="54">
        <v>0</v>
      </c>
      <c r="Z446" s="54">
        <v>0</v>
      </c>
      <c r="AA446" s="54">
        <v>0</v>
      </c>
      <c r="AB446" s="54">
        <v>0</v>
      </c>
      <c r="AC446" s="54">
        <v>0</v>
      </c>
      <c r="AD446" s="54">
        <v>0</v>
      </c>
      <c r="AE446" s="54">
        <v>0</v>
      </c>
      <c r="AF446" s="54">
        <f t="shared" si="470"/>
        <v>0</v>
      </c>
      <c r="AG446" s="54">
        <f t="shared" si="471"/>
        <v>0</v>
      </c>
      <c r="AH446" s="54">
        <f t="shared" si="472"/>
        <v>0</v>
      </c>
      <c r="AI446" s="54"/>
      <c r="AJ446" s="54"/>
      <c r="AK446" s="54"/>
      <c r="AL446" s="54"/>
      <c r="AM446" s="54"/>
      <c r="AN446" s="54"/>
      <c r="AO446" s="54">
        <v>0</v>
      </c>
      <c r="AP446" s="54">
        <v>0</v>
      </c>
      <c r="AQ446" s="54">
        <v>0</v>
      </c>
      <c r="AR446" s="54">
        <f t="shared" si="473"/>
        <v>0</v>
      </c>
      <c r="AS446" s="54">
        <f t="shared" si="474"/>
        <v>0</v>
      </c>
      <c r="AT446" s="54">
        <f t="shared" si="475"/>
        <v>0</v>
      </c>
      <c r="AU446" s="54">
        <f t="shared" si="476"/>
        <v>0</v>
      </c>
      <c r="AV446" s="54">
        <f t="shared" si="477"/>
        <v>0</v>
      </c>
      <c r="AW446" s="54">
        <f t="shared" si="478"/>
        <v>0</v>
      </c>
      <c r="AX446" s="54">
        <f t="shared" si="479"/>
        <v>0</v>
      </c>
      <c r="AY446" s="54">
        <f t="shared" si="480"/>
        <v>0</v>
      </c>
      <c r="AZ446" s="54">
        <f t="shared" si="481"/>
        <v>0</v>
      </c>
      <c r="BA446" s="54">
        <f t="shared" si="466"/>
        <v>0</v>
      </c>
      <c r="BB446" s="54">
        <f t="shared" si="467"/>
        <v>0</v>
      </c>
      <c r="BC446" s="54"/>
      <c r="BD446" s="54"/>
      <c r="BE446" s="54">
        <f t="shared" si="482"/>
        <v>0</v>
      </c>
      <c r="BF446" s="54"/>
      <c r="BG446" s="54"/>
      <c r="BH446" s="54"/>
      <c r="BI446" s="54"/>
      <c r="BJ446" s="54"/>
      <c r="BK446" s="54"/>
      <c r="BL446" s="54">
        <v>0</v>
      </c>
      <c r="BM446" s="54">
        <v>0</v>
      </c>
      <c r="BN446" s="54">
        <f t="shared" si="538"/>
        <v>0</v>
      </c>
      <c r="BO446" s="54">
        <f t="shared" si="539"/>
        <v>0</v>
      </c>
      <c r="BP446" s="54">
        <v>0</v>
      </c>
      <c r="BQ446" s="54">
        <v>0</v>
      </c>
      <c r="BR446" s="54">
        <v>0</v>
      </c>
      <c r="BS446" s="54">
        <v>0</v>
      </c>
      <c r="BT446" s="54">
        <v>0</v>
      </c>
      <c r="BU446" s="54">
        <v>0</v>
      </c>
      <c r="BV446" s="54">
        <f t="shared" si="483"/>
        <v>0</v>
      </c>
      <c r="BW446" s="54">
        <f t="shared" si="484"/>
        <v>0</v>
      </c>
      <c r="BX446" s="54">
        <f t="shared" si="485"/>
        <v>0</v>
      </c>
      <c r="BY446" s="54">
        <f t="shared" si="486"/>
        <v>0</v>
      </c>
      <c r="BZ446" s="54">
        <f t="shared" si="487"/>
        <v>0</v>
      </c>
      <c r="CA446" s="54">
        <v>0</v>
      </c>
      <c r="CB446" s="54">
        <f t="shared" si="488"/>
        <v>0</v>
      </c>
      <c r="CC446" s="54">
        <f t="shared" si="489"/>
        <v>0</v>
      </c>
      <c r="CD446" s="54">
        <v>0</v>
      </c>
      <c r="CE446" s="54">
        <v>0</v>
      </c>
      <c r="CF446" s="54">
        <v>0</v>
      </c>
      <c r="CG446" s="54">
        <v>0</v>
      </c>
      <c r="CH446" s="54">
        <v>0</v>
      </c>
      <c r="CI446" s="54">
        <v>0</v>
      </c>
      <c r="CJ446" s="54">
        <v>0</v>
      </c>
      <c r="CK446" s="54">
        <v>0</v>
      </c>
      <c r="CL446" s="54">
        <v>0</v>
      </c>
      <c r="CM446" s="54">
        <v>0</v>
      </c>
      <c r="CN446" s="54">
        <v>0</v>
      </c>
      <c r="CO446" s="54">
        <v>0</v>
      </c>
    </row>
    <row r="447" spans="1:93">
      <c r="A447" s="3" t="str">
        <f t="shared" si="469"/>
        <v>FJXM042Perjeta</v>
      </c>
      <c r="B447" s="3" t="s">
        <v>550</v>
      </c>
      <c r="C447" s="3" t="s">
        <v>551</v>
      </c>
      <c r="D447" s="3" t="s">
        <v>7</v>
      </c>
      <c r="E447" s="3" t="s">
        <v>136</v>
      </c>
      <c r="F447" s="3" t="s">
        <v>151</v>
      </c>
      <c r="G447" s="3" t="s">
        <v>152</v>
      </c>
      <c r="H447" s="3" t="s">
        <v>151</v>
      </c>
      <c r="I447" s="3" t="s">
        <v>152</v>
      </c>
      <c r="J447" s="3" t="s">
        <v>562</v>
      </c>
      <c r="K447" s="3" t="s">
        <v>541</v>
      </c>
      <c r="L447" s="3"/>
      <c r="M447" s="3" t="s">
        <v>543</v>
      </c>
      <c r="N447" s="3" t="s">
        <v>16</v>
      </c>
      <c r="O447" s="3" t="s">
        <v>16</v>
      </c>
      <c r="P447" s="3">
        <v>3985.87</v>
      </c>
      <c r="Q447" s="54">
        <v>0.76496923067658928</v>
      </c>
      <c r="R447" s="54">
        <v>0.6461809996868102</v>
      </c>
      <c r="S447" s="54">
        <v>0.98076761646239663</v>
      </c>
      <c r="T447" s="54">
        <v>0.59264932015789729</v>
      </c>
      <c r="U447" s="54">
        <v>0.71931651451796741</v>
      </c>
      <c r="V447" s="54">
        <v>0.82552863645447794</v>
      </c>
      <c r="W447" s="54">
        <v>2.3919178468257964</v>
      </c>
      <c r="X447" s="54">
        <v>2.1374944711303425</v>
      </c>
      <c r="Y447" s="54">
        <v>4.5294123179561385</v>
      </c>
      <c r="Z447" s="54">
        <v>0</v>
      </c>
      <c r="AA447" s="54">
        <v>0</v>
      </c>
      <c r="AB447" s="54">
        <v>0</v>
      </c>
      <c r="AC447" s="54">
        <v>0</v>
      </c>
      <c r="AD447" s="54">
        <v>0</v>
      </c>
      <c r="AE447" s="54">
        <v>0</v>
      </c>
      <c r="AF447" s="54">
        <f t="shared" si="470"/>
        <v>0</v>
      </c>
      <c r="AG447" s="54">
        <f t="shared" si="471"/>
        <v>0</v>
      </c>
      <c r="AH447" s="54">
        <f t="shared" si="472"/>
        <v>0</v>
      </c>
      <c r="AI447" s="54">
        <v>3049.0679074768973</v>
      </c>
      <c r="AJ447" s="54">
        <v>2575.5934612216661</v>
      </c>
      <c r="AK447" s="54">
        <v>3909.2122194289732</v>
      </c>
      <c r="AL447" s="54">
        <v>2362.2231457377584</v>
      </c>
      <c r="AM447" s="54">
        <v>2867.1021157217306</v>
      </c>
      <c r="AN447" s="54">
        <v>3290.4498261848098</v>
      </c>
      <c r="AO447" s="54">
        <v>9533.873588127537</v>
      </c>
      <c r="AP447" s="54">
        <v>8519.7750876442988</v>
      </c>
      <c r="AQ447" s="54">
        <v>18053.648675771838</v>
      </c>
      <c r="AR447" s="54">
        <f t="shared" si="473"/>
        <v>0</v>
      </c>
      <c r="AS447" s="54">
        <f t="shared" si="474"/>
        <v>0</v>
      </c>
      <c r="AT447" s="54">
        <f t="shared" si="475"/>
        <v>0</v>
      </c>
      <c r="AU447" s="54">
        <f t="shared" si="476"/>
        <v>0</v>
      </c>
      <c r="AV447" s="54">
        <f t="shared" si="477"/>
        <v>0</v>
      </c>
      <c r="AW447" s="54">
        <f t="shared" si="478"/>
        <v>0</v>
      </c>
      <c r="AX447" s="54">
        <f t="shared" si="479"/>
        <v>0</v>
      </c>
      <c r="AY447" s="54">
        <f t="shared" si="480"/>
        <v>0</v>
      </c>
      <c r="AZ447" s="54">
        <f t="shared" si="481"/>
        <v>0</v>
      </c>
      <c r="BA447" s="54">
        <f t="shared" si="466"/>
        <v>0.59264932015789729</v>
      </c>
      <c r="BB447" s="54">
        <f t="shared" si="467"/>
        <v>0</v>
      </c>
      <c r="BC447" s="54"/>
      <c r="BD447" s="54"/>
      <c r="BE447" s="54">
        <f t="shared" si="482"/>
        <v>0</v>
      </c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>
        <f t="shared" si="483"/>
        <v>5646.649166666667</v>
      </c>
      <c r="BW447" s="54">
        <f t="shared" si="484"/>
        <v>15943.48</v>
      </c>
      <c r="BX447" s="54">
        <f t="shared" si="485"/>
        <v>0</v>
      </c>
      <c r="BY447" s="54">
        <f t="shared" si="486"/>
        <v>4</v>
      </c>
      <c r="BZ447" s="54">
        <f t="shared" si="487"/>
        <v>0</v>
      </c>
      <c r="CA447" s="54">
        <v>0</v>
      </c>
      <c r="CB447" s="54">
        <f t="shared" si="488"/>
        <v>5</v>
      </c>
      <c r="CC447" s="54">
        <f t="shared" si="489"/>
        <v>1.4166666666666667</v>
      </c>
      <c r="CD447" s="54">
        <v>2</v>
      </c>
      <c r="CE447" s="54">
        <v>1</v>
      </c>
      <c r="CF447" s="54">
        <v>5</v>
      </c>
      <c r="CG447" s="54">
        <v>3</v>
      </c>
      <c r="CH447" s="54">
        <v>1</v>
      </c>
      <c r="CI447" s="54">
        <v>1</v>
      </c>
      <c r="CJ447" s="54">
        <v>1</v>
      </c>
      <c r="CK447" s="54">
        <v>2</v>
      </c>
      <c r="CL447" s="54">
        <v>1</v>
      </c>
      <c r="CM447" s="54">
        <v>0</v>
      </c>
      <c r="CN447" s="54">
        <v>0</v>
      </c>
      <c r="CO447" s="54">
        <v>0</v>
      </c>
    </row>
    <row r="448" spans="1:93">
      <c r="A448" s="3" t="str">
        <f t="shared" si="469"/>
        <v>FJXM042Phesgo 10ml</v>
      </c>
      <c r="B448" s="3" t="s">
        <v>550</v>
      </c>
      <c r="C448" s="3" t="s">
        <v>551</v>
      </c>
      <c r="D448" s="3" t="s">
        <v>7</v>
      </c>
      <c r="E448" s="3" t="s">
        <v>136</v>
      </c>
      <c r="F448" s="3" t="s">
        <v>151</v>
      </c>
      <c r="G448" s="3" t="s">
        <v>152</v>
      </c>
      <c r="H448" s="3" t="s">
        <v>151</v>
      </c>
      <c r="I448" s="3" t="s">
        <v>152</v>
      </c>
      <c r="J448" s="3" t="s">
        <v>562</v>
      </c>
      <c r="K448" s="3" t="s">
        <v>541</v>
      </c>
      <c r="L448" s="3"/>
      <c r="M448" s="3" t="s">
        <v>543</v>
      </c>
      <c r="N448" s="3" t="s">
        <v>17</v>
      </c>
      <c r="O448" s="3" t="s">
        <v>18</v>
      </c>
      <c r="P448" s="3">
        <v>6232.07</v>
      </c>
      <c r="Q448" s="54">
        <v>0.10690835332401594</v>
      </c>
      <c r="R448" s="54">
        <v>9.8832536823238504E-2</v>
      </c>
      <c r="S448" s="54">
        <v>0.14651455052334136</v>
      </c>
      <c r="T448" s="54">
        <v>0.12838510232394695</v>
      </c>
      <c r="U448" s="54">
        <v>0.11779719192338982</v>
      </c>
      <c r="V448" s="54">
        <v>0.15346112332339015</v>
      </c>
      <c r="W448" s="54">
        <v>0.35225544067059578</v>
      </c>
      <c r="X448" s="54">
        <v>0.39964341757072697</v>
      </c>
      <c r="Y448" s="54">
        <v>0.75189885824132274</v>
      </c>
      <c r="Z448" s="54">
        <v>0</v>
      </c>
      <c r="AA448" s="54">
        <v>0</v>
      </c>
      <c r="AB448" s="54">
        <v>0</v>
      </c>
      <c r="AC448" s="54">
        <v>0</v>
      </c>
      <c r="AD448" s="54">
        <v>0</v>
      </c>
      <c r="AE448" s="54">
        <v>0</v>
      </c>
      <c r="AF448" s="54">
        <f t="shared" si="470"/>
        <v>0</v>
      </c>
      <c r="AG448" s="54">
        <f t="shared" si="471"/>
        <v>0</v>
      </c>
      <c r="AH448" s="54">
        <f t="shared" si="472"/>
        <v>0</v>
      </c>
      <c r="AI448" s="54">
        <v>666.26034149999998</v>
      </c>
      <c r="AJ448" s="54">
        <v>615.93128775999992</v>
      </c>
      <c r="AK448" s="54">
        <v>913.08893488000001</v>
      </c>
      <c r="AL448" s="54">
        <v>800.1049446400001</v>
      </c>
      <c r="AM448" s="54">
        <v>734.12034586999994</v>
      </c>
      <c r="AN448" s="54">
        <v>956.38046283000006</v>
      </c>
      <c r="AO448" s="54">
        <v>2195.28056414</v>
      </c>
      <c r="AP448" s="54">
        <v>2490.6057533399999</v>
      </c>
      <c r="AQ448" s="54">
        <v>4685.8863174799999</v>
      </c>
      <c r="AR448" s="54">
        <f t="shared" si="473"/>
        <v>0</v>
      </c>
      <c r="AS448" s="54">
        <f t="shared" si="474"/>
        <v>0</v>
      </c>
      <c r="AT448" s="54">
        <f t="shared" si="475"/>
        <v>0</v>
      </c>
      <c r="AU448" s="54">
        <f t="shared" si="476"/>
        <v>0</v>
      </c>
      <c r="AV448" s="54">
        <f t="shared" si="477"/>
        <v>0</v>
      </c>
      <c r="AW448" s="54">
        <f t="shared" si="478"/>
        <v>0</v>
      </c>
      <c r="AX448" s="54">
        <f t="shared" si="479"/>
        <v>0</v>
      </c>
      <c r="AY448" s="54">
        <f t="shared" si="480"/>
        <v>0</v>
      </c>
      <c r="AZ448" s="54">
        <f t="shared" si="481"/>
        <v>0</v>
      </c>
      <c r="BA448" s="54">
        <f t="shared" si="466"/>
        <v>0.12838510232394695</v>
      </c>
      <c r="BB448" s="54">
        <f t="shared" si="467"/>
        <v>0</v>
      </c>
      <c r="BC448" s="54">
        <f>SUM(CJ448:CL448)</f>
        <v>0</v>
      </c>
      <c r="BD448" s="54">
        <f>SUM(CM448:CO448)</f>
        <v>0</v>
      </c>
      <c r="BE448" s="54">
        <f t="shared" si="482"/>
        <v>0</v>
      </c>
      <c r="BF448" s="54">
        <f t="shared" ref="BF448:BK448" si="540">Z448</f>
        <v>0</v>
      </c>
      <c r="BG448" s="54">
        <f t="shared" si="540"/>
        <v>0</v>
      </c>
      <c r="BH448" s="54">
        <f t="shared" si="540"/>
        <v>0</v>
      </c>
      <c r="BI448" s="54">
        <f t="shared" si="540"/>
        <v>0</v>
      </c>
      <c r="BJ448" s="54">
        <f t="shared" si="540"/>
        <v>0</v>
      </c>
      <c r="BK448" s="54">
        <f t="shared" si="540"/>
        <v>0</v>
      </c>
      <c r="BL448" s="54">
        <v>0</v>
      </c>
      <c r="BM448" s="54">
        <v>0</v>
      </c>
      <c r="BN448" s="54">
        <f t="shared" ref="BN448:BN449" si="541">AVERAGE(BP448:BR448)</f>
        <v>0</v>
      </c>
      <c r="BO448" s="54">
        <f t="shared" ref="BO448:BO449" si="542">SUM(BS448:BU448)/1</f>
        <v>0</v>
      </c>
      <c r="BP448" s="54">
        <v>0</v>
      </c>
      <c r="BQ448" s="54">
        <v>0</v>
      </c>
      <c r="BR448" s="54">
        <v>0</v>
      </c>
      <c r="BS448" s="54">
        <v>0</v>
      </c>
      <c r="BT448" s="54">
        <v>0</v>
      </c>
      <c r="BU448" s="54">
        <v>0</v>
      </c>
      <c r="BV448" s="54">
        <f t="shared" si="483"/>
        <v>0</v>
      </c>
      <c r="BW448" s="54">
        <f t="shared" si="484"/>
        <v>0</v>
      </c>
      <c r="BX448" s="54">
        <f t="shared" si="485"/>
        <v>0</v>
      </c>
      <c r="BY448" s="54">
        <f t="shared" si="486"/>
        <v>0</v>
      </c>
      <c r="BZ448" s="54">
        <f t="shared" si="487"/>
        <v>0</v>
      </c>
      <c r="CA448" s="54">
        <v>2.3333333333333335</v>
      </c>
      <c r="CB448" s="54">
        <f t="shared" si="488"/>
        <v>0</v>
      </c>
      <c r="CC448" s="54">
        <f t="shared" si="489"/>
        <v>0</v>
      </c>
      <c r="CD448" s="54">
        <v>0</v>
      </c>
      <c r="CE448" s="54">
        <v>0</v>
      </c>
      <c r="CF448" s="54">
        <v>0</v>
      </c>
      <c r="CG448" s="54">
        <v>0</v>
      </c>
      <c r="CH448" s="54">
        <v>0</v>
      </c>
      <c r="CI448" s="54">
        <v>0</v>
      </c>
      <c r="CJ448" s="54">
        <v>0</v>
      </c>
      <c r="CK448" s="54">
        <v>0</v>
      </c>
      <c r="CL448" s="54">
        <v>0</v>
      </c>
      <c r="CM448" s="54">
        <v>0</v>
      </c>
      <c r="CN448" s="54">
        <v>0</v>
      </c>
      <c r="CO448" s="54">
        <v>0</v>
      </c>
    </row>
    <row r="449" spans="1:93">
      <c r="A449" s="3" t="str">
        <f t="shared" si="469"/>
        <v>FJXM042Phesgo 15ml</v>
      </c>
      <c r="B449" s="3" t="s">
        <v>550</v>
      </c>
      <c r="C449" s="3" t="s">
        <v>551</v>
      </c>
      <c r="D449" s="3" t="s">
        <v>7</v>
      </c>
      <c r="E449" s="3" t="s">
        <v>136</v>
      </c>
      <c r="F449" s="3" t="s">
        <v>151</v>
      </c>
      <c r="G449" s="3" t="s">
        <v>152</v>
      </c>
      <c r="H449" s="3" t="s">
        <v>151</v>
      </c>
      <c r="I449" s="3" t="s">
        <v>152</v>
      </c>
      <c r="J449" s="3" t="s">
        <v>562</v>
      </c>
      <c r="K449" s="3" t="s">
        <v>541</v>
      </c>
      <c r="L449" s="3"/>
      <c r="M449" s="3" t="s">
        <v>543</v>
      </c>
      <c r="N449" s="3" t="s">
        <v>17</v>
      </c>
      <c r="O449" s="3" t="s">
        <v>19</v>
      </c>
      <c r="P449" s="3">
        <v>8489.27</v>
      </c>
      <c r="Q449" s="54">
        <v>1.1779575864591419E-6</v>
      </c>
      <c r="R449" s="54">
        <v>1.1779575864591419E-6</v>
      </c>
      <c r="S449" s="54">
        <v>1.1779575864591419E-6</v>
      </c>
      <c r="T449" s="54">
        <v>1.1779575864591419E-6</v>
      </c>
      <c r="U449" s="54">
        <v>1.1779575864591419E-6</v>
      </c>
      <c r="V449" s="54">
        <v>1.1779575864591419E-6</v>
      </c>
      <c r="W449" s="54">
        <v>3.5338727593774257E-6</v>
      </c>
      <c r="X449" s="54">
        <v>3.5338727593774257E-6</v>
      </c>
      <c r="Y449" s="54">
        <v>7.0677455187548515E-6</v>
      </c>
      <c r="Z449" s="54">
        <v>0</v>
      </c>
      <c r="AA449" s="54">
        <v>0</v>
      </c>
      <c r="AB449" s="54">
        <v>0</v>
      </c>
      <c r="AC449" s="54">
        <v>0</v>
      </c>
      <c r="AD449" s="54">
        <v>0</v>
      </c>
      <c r="AE449" s="54">
        <v>0</v>
      </c>
      <c r="AF449" s="54">
        <f t="shared" si="470"/>
        <v>0</v>
      </c>
      <c r="AG449" s="54">
        <f t="shared" si="471"/>
        <v>0</v>
      </c>
      <c r="AH449" s="54">
        <f t="shared" si="472"/>
        <v>0</v>
      </c>
      <c r="AI449" s="54">
        <v>0.01</v>
      </c>
      <c r="AJ449" s="54">
        <v>0.01</v>
      </c>
      <c r="AK449" s="54">
        <v>0.01</v>
      </c>
      <c r="AL449" s="54">
        <v>0.01</v>
      </c>
      <c r="AM449" s="54">
        <v>0.01</v>
      </c>
      <c r="AN449" s="54">
        <v>0.01</v>
      </c>
      <c r="AO449" s="54">
        <v>0.03</v>
      </c>
      <c r="AP449" s="54">
        <v>0.03</v>
      </c>
      <c r="AQ449" s="54">
        <v>0.06</v>
      </c>
      <c r="AR449" s="54">
        <f t="shared" si="473"/>
        <v>0</v>
      </c>
      <c r="AS449" s="54">
        <f t="shared" si="474"/>
        <v>0</v>
      </c>
      <c r="AT449" s="54">
        <f t="shared" si="475"/>
        <v>0</v>
      </c>
      <c r="AU449" s="54">
        <f t="shared" si="476"/>
        <v>0</v>
      </c>
      <c r="AV449" s="54">
        <f t="shared" si="477"/>
        <v>0</v>
      </c>
      <c r="AW449" s="54">
        <f t="shared" si="478"/>
        <v>0</v>
      </c>
      <c r="AX449" s="54">
        <f t="shared" si="479"/>
        <v>0</v>
      </c>
      <c r="AY449" s="54">
        <f t="shared" si="480"/>
        <v>0</v>
      </c>
      <c r="AZ449" s="54">
        <f t="shared" si="481"/>
        <v>0</v>
      </c>
      <c r="BA449" s="54">
        <f t="shared" si="466"/>
        <v>1.1779575864591419E-6</v>
      </c>
      <c r="BB449" s="54">
        <f t="shared" si="467"/>
        <v>0</v>
      </c>
      <c r="BC449" s="54">
        <f>SUM(CJ449:CL449)*2</f>
        <v>0</v>
      </c>
      <c r="BD449" s="54">
        <f>SUM(CM449:CO449)*2</f>
        <v>0</v>
      </c>
      <c r="BE449" s="54">
        <f t="shared" si="482"/>
        <v>0</v>
      </c>
      <c r="BF449" s="54">
        <f t="shared" ref="BF449:BK449" si="543">Z449*2</f>
        <v>0</v>
      </c>
      <c r="BG449" s="54">
        <f t="shared" si="543"/>
        <v>0</v>
      </c>
      <c r="BH449" s="54">
        <f t="shared" si="543"/>
        <v>0</v>
      </c>
      <c r="BI449" s="54">
        <f t="shared" si="543"/>
        <v>0</v>
      </c>
      <c r="BJ449" s="54">
        <f t="shared" si="543"/>
        <v>0</v>
      </c>
      <c r="BK449" s="54">
        <f t="shared" si="543"/>
        <v>0</v>
      </c>
      <c r="BL449" s="54">
        <v>0</v>
      </c>
      <c r="BM449" s="54">
        <v>0</v>
      </c>
      <c r="BN449" s="54">
        <f t="shared" si="541"/>
        <v>0</v>
      </c>
      <c r="BO449" s="54">
        <f t="shared" si="542"/>
        <v>0</v>
      </c>
      <c r="BP449" s="54">
        <v>0</v>
      </c>
      <c r="BQ449" s="54">
        <v>0</v>
      </c>
      <c r="BR449" s="54">
        <v>0</v>
      </c>
      <c r="BS449" s="54">
        <v>0</v>
      </c>
      <c r="BT449" s="54">
        <v>0</v>
      </c>
      <c r="BU449" s="54">
        <v>0</v>
      </c>
      <c r="BV449" s="54">
        <f t="shared" si="483"/>
        <v>0</v>
      </c>
      <c r="BW449" s="54">
        <f t="shared" si="484"/>
        <v>0</v>
      </c>
      <c r="BX449" s="54">
        <f t="shared" si="485"/>
        <v>0</v>
      </c>
      <c r="BY449" s="54">
        <f t="shared" si="486"/>
        <v>0</v>
      </c>
      <c r="BZ449" s="54">
        <f t="shared" si="487"/>
        <v>0</v>
      </c>
      <c r="CA449" s="54">
        <v>0</v>
      </c>
      <c r="CB449" s="54">
        <f t="shared" si="488"/>
        <v>0</v>
      </c>
      <c r="CC449" s="54">
        <f t="shared" si="489"/>
        <v>0</v>
      </c>
      <c r="CD449" s="54">
        <v>0</v>
      </c>
      <c r="CE449" s="54">
        <v>0</v>
      </c>
      <c r="CF449" s="54">
        <v>0</v>
      </c>
      <c r="CG449" s="54">
        <v>0</v>
      </c>
      <c r="CH449" s="54">
        <v>0</v>
      </c>
      <c r="CI449" s="54">
        <v>0</v>
      </c>
      <c r="CJ449" s="54">
        <v>0</v>
      </c>
      <c r="CK449" s="54">
        <v>0</v>
      </c>
      <c r="CL449" s="54">
        <v>0</v>
      </c>
      <c r="CM449" s="54">
        <v>0</v>
      </c>
      <c r="CN449" s="54">
        <v>0</v>
      </c>
      <c r="CO449" s="54">
        <v>0</v>
      </c>
    </row>
    <row r="450" spans="1:93">
      <c r="A450" s="3" t="str">
        <f t="shared" si="469"/>
        <v>FJXM046Herceptin IV</v>
      </c>
      <c r="B450" s="3" t="s">
        <v>550</v>
      </c>
      <c r="C450" s="3" t="s">
        <v>551</v>
      </c>
      <c r="D450" s="3" t="s">
        <v>7</v>
      </c>
      <c r="E450" s="3" t="s">
        <v>136</v>
      </c>
      <c r="F450" s="3" t="s">
        <v>153</v>
      </c>
      <c r="G450" s="3" t="s">
        <v>154</v>
      </c>
      <c r="H450" s="3" t="s">
        <v>141</v>
      </c>
      <c r="I450" s="3" t="s">
        <v>142</v>
      </c>
      <c r="J450" s="3" t="s">
        <v>562</v>
      </c>
      <c r="K450" s="3" t="s">
        <v>544</v>
      </c>
      <c r="L450" s="3" t="s">
        <v>939</v>
      </c>
      <c r="M450" s="3" t="s">
        <v>542</v>
      </c>
      <c r="N450" s="3" t="s">
        <v>11</v>
      </c>
      <c r="O450" s="3" t="s">
        <v>11</v>
      </c>
      <c r="P450" s="3">
        <v>4535.5</v>
      </c>
      <c r="Q450" s="54">
        <v>0</v>
      </c>
      <c r="R450" s="54">
        <v>0</v>
      </c>
      <c r="S450" s="54">
        <v>0</v>
      </c>
      <c r="T450" s="54">
        <v>0</v>
      </c>
      <c r="U450" s="54">
        <v>0</v>
      </c>
      <c r="V450" s="54">
        <v>0</v>
      </c>
      <c r="W450" s="54">
        <v>0</v>
      </c>
      <c r="X450" s="54">
        <v>0</v>
      </c>
      <c r="Y450" s="54">
        <v>0</v>
      </c>
      <c r="Z450" s="54">
        <v>0</v>
      </c>
      <c r="AA450" s="54">
        <v>0</v>
      </c>
      <c r="AB450" s="54">
        <v>0</v>
      </c>
      <c r="AC450" s="54">
        <v>0</v>
      </c>
      <c r="AD450" s="54">
        <v>0</v>
      </c>
      <c r="AE450" s="54">
        <v>0</v>
      </c>
      <c r="AF450" s="54">
        <f t="shared" si="470"/>
        <v>0</v>
      </c>
      <c r="AG450" s="54">
        <f t="shared" si="471"/>
        <v>0</v>
      </c>
      <c r="AH450" s="54">
        <f t="shared" si="472"/>
        <v>0</v>
      </c>
      <c r="AI450" s="54">
        <v>0</v>
      </c>
      <c r="AJ450" s="54">
        <v>0</v>
      </c>
      <c r="AK450" s="54">
        <v>0</v>
      </c>
      <c r="AL450" s="54">
        <v>0</v>
      </c>
      <c r="AM450" s="54">
        <v>0</v>
      </c>
      <c r="AN450" s="54">
        <v>0</v>
      </c>
      <c r="AO450" s="54">
        <v>0</v>
      </c>
      <c r="AP450" s="54">
        <v>0</v>
      </c>
      <c r="AQ450" s="54">
        <v>0</v>
      </c>
      <c r="AR450" s="54">
        <f t="shared" si="473"/>
        <v>0</v>
      </c>
      <c r="AS450" s="54">
        <f t="shared" si="474"/>
        <v>0</v>
      </c>
      <c r="AT450" s="54">
        <f t="shared" si="475"/>
        <v>0</v>
      </c>
      <c r="AU450" s="54">
        <f t="shared" si="476"/>
        <v>0</v>
      </c>
      <c r="AV450" s="54">
        <f t="shared" si="477"/>
        <v>0</v>
      </c>
      <c r="AW450" s="54">
        <f t="shared" si="478"/>
        <v>0</v>
      </c>
      <c r="AX450" s="54">
        <f t="shared" si="479"/>
        <v>0</v>
      </c>
      <c r="AY450" s="54">
        <f t="shared" si="480"/>
        <v>0</v>
      </c>
      <c r="AZ450" s="54">
        <f t="shared" si="481"/>
        <v>0</v>
      </c>
      <c r="BA450" s="54">
        <f t="shared" ref="BA450:BA513" si="544">T450</f>
        <v>0</v>
      </c>
      <c r="BB450" s="54">
        <f t="shared" ref="BB450:BB513" si="545">AC450</f>
        <v>0</v>
      </c>
      <c r="BC450" s="54"/>
      <c r="BD450" s="54"/>
      <c r="BE450" s="54">
        <f t="shared" si="482"/>
        <v>0</v>
      </c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>
        <f t="shared" si="483"/>
        <v>0</v>
      </c>
      <c r="BW450" s="54">
        <f t="shared" si="484"/>
        <v>0</v>
      </c>
      <c r="BX450" s="54">
        <f t="shared" si="485"/>
        <v>0</v>
      </c>
      <c r="BY450" s="54">
        <f t="shared" si="486"/>
        <v>0</v>
      </c>
      <c r="BZ450" s="54">
        <f t="shared" si="487"/>
        <v>0</v>
      </c>
      <c r="CA450" s="54"/>
      <c r="CB450" s="54">
        <f t="shared" si="488"/>
        <v>0</v>
      </c>
      <c r="CC450" s="54">
        <f t="shared" si="489"/>
        <v>0</v>
      </c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</row>
    <row r="451" spans="1:93">
      <c r="A451" s="3" t="str">
        <f t="shared" ref="A451:A514" si="546">F451&amp;O451</f>
        <v>FJXM046Herceptin SC</v>
      </c>
      <c r="B451" s="3" t="s">
        <v>550</v>
      </c>
      <c r="C451" s="3" t="s">
        <v>551</v>
      </c>
      <c r="D451" s="3" t="s">
        <v>7</v>
      </c>
      <c r="E451" s="3" t="s">
        <v>136</v>
      </c>
      <c r="F451" s="3" t="s">
        <v>153</v>
      </c>
      <c r="G451" s="3" t="s">
        <v>154</v>
      </c>
      <c r="H451" s="3" t="s">
        <v>141</v>
      </c>
      <c r="I451" s="3" t="s">
        <v>142</v>
      </c>
      <c r="J451" s="3" t="s">
        <v>562</v>
      </c>
      <c r="K451" s="3" t="s">
        <v>544</v>
      </c>
      <c r="L451" s="3" t="s">
        <v>939</v>
      </c>
      <c r="M451" s="3" t="s">
        <v>542</v>
      </c>
      <c r="N451" s="3" t="s">
        <v>12</v>
      </c>
      <c r="O451" s="3" t="s">
        <v>12</v>
      </c>
      <c r="P451" s="3">
        <v>3444.49</v>
      </c>
      <c r="Q451" s="54">
        <v>0</v>
      </c>
      <c r="R451" s="54">
        <v>0</v>
      </c>
      <c r="S451" s="54">
        <v>0</v>
      </c>
      <c r="T451" s="54">
        <v>0</v>
      </c>
      <c r="U451" s="54">
        <v>0</v>
      </c>
      <c r="V451" s="54">
        <v>0</v>
      </c>
      <c r="W451" s="54">
        <v>0</v>
      </c>
      <c r="X451" s="54">
        <v>0</v>
      </c>
      <c r="Y451" s="54">
        <v>0</v>
      </c>
      <c r="Z451" s="54">
        <v>0</v>
      </c>
      <c r="AA451" s="54">
        <v>0</v>
      </c>
      <c r="AB451" s="54">
        <v>0</v>
      </c>
      <c r="AC451" s="54">
        <v>0</v>
      </c>
      <c r="AD451" s="54">
        <v>0</v>
      </c>
      <c r="AE451" s="54">
        <v>0</v>
      </c>
      <c r="AF451" s="54">
        <f t="shared" ref="AF451:AF514" si="547">SUM(Z451:AB451)</f>
        <v>0</v>
      </c>
      <c r="AG451" s="54">
        <f t="shared" ref="AG451:AG514" si="548">SUM(AC451:AE451)</f>
        <v>0</v>
      </c>
      <c r="AH451" s="54">
        <f t="shared" ref="AH451:AH514" si="549">SUM(AF451:AG451)</f>
        <v>0</v>
      </c>
      <c r="AI451" s="54">
        <v>0</v>
      </c>
      <c r="AJ451" s="54">
        <v>0</v>
      </c>
      <c r="AK451" s="54">
        <v>0</v>
      </c>
      <c r="AL451" s="54">
        <v>0</v>
      </c>
      <c r="AM451" s="54">
        <v>0</v>
      </c>
      <c r="AN451" s="54">
        <v>0</v>
      </c>
      <c r="AO451" s="54">
        <v>0</v>
      </c>
      <c r="AP451" s="54">
        <v>0</v>
      </c>
      <c r="AQ451" s="54">
        <v>0</v>
      </c>
      <c r="AR451" s="54">
        <f t="shared" ref="AR451:AR514" si="550">Z451*$P451</f>
        <v>0</v>
      </c>
      <c r="AS451" s="54">
        <f t="shared" ref="AS451:AS514" si="551">AA451*$P451</f>
        <v>0</v>
      </c>
      <c r="AT451" s="54">
        <f t="shared" ref="AT451:AT514" si="552">AB451*$P451</f>
        <v>0</v>
      </c>
      <c r="AU451" s="54">
        <f t="shared" ref="AU451:AU514" si="553">AC451*$P451</f>
        <v>0</v>
      </c>
      <c r="AV451" s="54">
        <f t="shared" ref="AV451:AV514" si="554">AD451*$P451</f>
        <v>0</v>
      </c>
      <c r="AW451" s="54">
        <f t="shared" ref="AW451:AW514" si="555">AE451*$P451</f>
        <v>0</v>
      </c>
      <c r="AX451" s="54">
        <f t="shared" ref="AX451:AX514" si="556">SUM(AR451:AT451)</f>
        <v>0</v>
      </c>
      <c r="AY451" s="54">
        <f t="shared" ref="AY451:AY514" si="557">SUM(AU451:AW451)</f>
        <v>0</v>
      </c>
      <c r="AZ451" s="54">
        <f t="shared" ref="AZ451:AZ514" si="558">SUM(AR451:AW451)</f>
        <v>0</v>
      </c>
      <c r="BA451" s="54">
        <f t="shared" si="544"/>
        <v>0</v>
      </c>
      <c r="BB451" s="54">
        <f t="shared" si="545"/>
        <v>0</v>
      </c>
      <c r="BC451" s="54"/>
      <c r="BD451" s="54"/>
      <c r="BE451" s="54">
        <f t="shared" ref="BE451:BE514" si="559">SUM(BF451:BK451)</f>
        <v>0</v>
      </c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>
        <f t="shared" ref="BV451:BV514" si="560">CC451*P451</f>
        <v>0</v>
      </c>
      <c r="BW451" s="54">
        <f t="shared" ref="BW451:BW514" si="561">BY451*P451</f>
        <v>0</v>
      </c>
      <c r="BX451" s="54">
        <f t="shared" ref="BX451:BX514" si="562">BZ451*P451</f>
        <v>0</v>
      </c>
      <c r="BY451" s="54">
        <f t="shared" ref="BY451:BY514" si="563">SUM(CJ451:CL451)</f>
        <v>0</v>
      </c>
      <c r="BZ451" s="54">
        <f t="shared" ref="BZ451:BZ514" si="564">SUM(CM451:CO451)</f>
        <v>0</v>
      </c>
      <c r="CA451" s="54"/>
      <c r="CB451" s="54">
        <f t="shared" ref="CB451:CB514" si="565">MAX(CD451:CH451,CJ451:CK451,CM451:CO451)</f>
        <v>0</v>
      </c>
      <c r="CC451" s="54">
        <f t="shared" ref="CC451:CC514" si="566">SUM(CD451:CO451)/12</f>
        <v>0</v>
      </c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</row>
    <row r="452" spans="1:93">
      <c r="A452" s="3" t="str">
        <f t="shared" si="546"/>
        <v>FJXM046Itovebi 3mg</v>
      </c>
      <c r="B452" s="3" t="s">
        <v>550</v>
      </c>
      <c r="C452" s="3" t="s">
        <v>551</v>
      </c>
      <c r="D452" s="3" t="s">
        <v>7</v>
      </c>
      <c r="E452" s="3" t="s">
        <v>136</v>
      </c>
      <c r="F452" s="3" t="s">
        <v>153</v>
      </c>
      <c r="G452" s="3" t="s">
        <v>154</v>
      </c>
      <c r="H452" s="3" t="s">
        <v>141</v>
      </c>
      <c r="I452" s="3" t="s">
        <v>142</v>
      </c>
      <c r="J452" s="3" t="s">
        <v>562</v>
      </c>
      <c r="K452" s="3" t="s">
        <v>544</v>
      </c>
      <c r="L452" s="3" t="s">
        <v>939</v>
      </c>
      <c r="M452" s="3" t="s">
        <v>542</v>
      </c>
      <c r="N452" s="3" t="s">
        <v>13</v>
      </c>
      <c r="O452" s="3" t="s">
        <v>14</v>
      </c>
      <c r="P452" s="3">
        <v>3566.02</v>
      </c>
      <c r="Q452" s="54">
        <v>0</v>
      </c>
      <c r="R452" s="54">
        <v>0</v>
      </c>
      <c r="S452" s="54">
        <v>0</v>
      </c>
      <c r="T452" s="54">
        <v>0</v>
      </c>
      <c r="U452" s="54">
        <v>0</v>
      </c>
      <c r="V452" s="54">
        <v>0</v>
      </c>
      <c r="W452" s="54">
        <v>0</v>
      </c>
      <c r="X452" s="54">
        <v>0</v>
      </c>
      <c r="Y452" s="54">
        <v>0</v>
      </c>
      <c r="Z452" s="54">
        <v>0</v>
      </c>
      <c r="AA452" s="54">
        <v>0</v>
      </c>
      <c r="AB452" s="54">
        <v>0</v>
      </c>
      <c r="AC452" s="54">
        <v>0</v>
      </c>
      <c r="AD452" s="54">
        <v>0</v>
      </c>
      <c r="AE452" s="54">
        <v>0</v>
      </c>
      <c r="AF452" s="54">
        <f t="shared" si="547"/>
        <v>0</v>
      </c>
      <c r="AG452" s="54">
        <f t="shared" si="548"/>
        <v>0</v>
      </c>
      <c r="AH452" s="54">
        <f t="shared" si="549"/>
        <v>0</v>
      </c>
      <c r="AI452" s="54">
        <v>0</v>
      </c>
      <c r="AJ452" s="54">
        <v>0</v>
      </c>
      <c r="AK452" s="54">
        <v>0</v>
      </c>
      <c r="AL452" s="54">
        <v>0</v>
      </c>
      <c r="AM452" s="54">
        <v>0</v>
      </c>
      <c r="AN452" s="54">
        <v>0</v>
      </c>
      <c r="AO452" s="54">
        <v>0</v>
      </c>
      <c r="AP452" s="54">
        <v>0</v>
      </c>
      <c r="AQ452" s="54">
        <v>0</v>
      </c>
      <c r="AR452" s="54">
        <f t="shared" si="550"/>
        <v>0</v>
      </c>
      <c r="AS452" s="54">
        <f t="shared" si="551"/>
        <v>0</v>
      </c>
      <c r="AT452" s="54">
        <f t="shared" si="552"/>
        <v>0</v>
      </c>
      <c r="AU452" s="54">
        <f t="shared" si="553"/>
        <v>0</v>
      </c>
      <c r="AV452" s="54">
        <f t="shared" si="554"/>
        <v>0</v>
      </c>
      <c r="AW452" s="54">
        <f t="shared" si="555"/>
        <v>0</v>
      </c>
      <c r="AX452" s="54">
        <f t="shared" si="556"/>
        <v>0</v>
      </c>
      <c r="AY452" s="54">
        <f t="shared" si="557"/>
        <v>0</v>
      </c>
      <c r="AZ452" s="54">
        <f t="shared" si="558"/>
        <v>0</v>
      </c>
      <c r="BA452" s="54">
        <f t="shared" si="544"/>
        <v>0</v>
      </c>
      <c r="BB452" s="54">
        <f t="shared" si="545"/>
        <v>0</v>
      </c>
      <c r="BC452" s="54"/>
      <c r="BD452" s="54"/>
      <c r="BE452" s="54">
        <f t="shared" si="559"/>
        <v>0</v>
      </c>
      <c r="BF452" s="54"/>
      <c r="BG452" s="54"/>
      <c r="BH452" s="54"/>
      <c r="BI452" s="54"/>
      <c r="BJ452" s="54"/>
      <c r="BK452" s="54"/>
      <c r="BL452" s="54">
        <v>0</v>
      </c>
      <c r="BM452" s="54">
        <v>0</v>
      </c>
      <c r="BN452" s="54">
        <f t="shared" ref="BN452:BN453" si="567">AVERAGE(BP452:BR452)</f>
        <v>0</v>
      </c>
      <c r="BO452" s="54">
        <f t="shared" ref="BO452:BO453" si="568">SUM(BS452:BU452)/1</f>
        <v>0</v>
      </c>
      <c r="BP452" s="54">
        <v>0</v>
      </c>
      <c r="BQ452" s="54">
        <v>0</v>
      </c>
      <c r="BR452" s="54">
        <v>0</v>
      </c>
      <c r="BS452" s="54">
        <v>0</v>
      </c>
      <c r="BT452" s="54">
        <v>0</v>
      </c>
      <c r="BU452" s="54">
        <v>0</v>
      </c>
      <c r="BV452" s="54">
        <f t="shared" si="560"/>
        <v>0</v>
      </c>
      <c r="BW452" s="54">
        <f t="shared" si="561"/>
        <v>0</v>
      </c>
      <c r="BX452" s="54">
        <f t="shared" si="562"/>
        <v>0</v>
      </c>
      <c r="BY452" s="54">
        <f t="shared" si="563"/>
        <v>0</v>
      </c>
      <c r="BZ452" s="54">
        <f t="shared" si="564"/>
        <v>0</v>
      </c>
      <c r="CA452" s="54"/>
      <c r="CB452" s="54">
        <f t="shared" si="565"/>
        <v>0</v>
      </c>
      <c r="CC452" s="54">
        <f t="shared" si="566"/>
        <v>0</v>
      </c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</row>
    <row r="453" spans="1:93">
      <c r="A453" s="3" t="str">
        <f t="shared" si="546"/>
        <v>FJXM046Itovebi 9mg</v>
      </c>
      <c r="B453" s="3" t="s">
        <v>550</v>
      </c>
      <c r="C453" s="3" t="s">
        <v>551</v>
      </c>
      <c r="D453" s="3" t="s">
        <v>7</v>
      </c>
      <c r="E453" s="3" t="s">
        <v>136</v>
      </c>
      <c r="F453" s="3" t="s">
        <v>153</v>
      </c>
      <c r="G453" s="3" t="s">
        <v>154</v>
      </c>
      <c r="H453" s="3" t="s">
        <v>141</v>
      </c>
      <c r="I453" s="3" t="s">
        <v>142</v>
      </c>
      <c r="J453" s="3" t="s">
        <v>562</v>
      </c>
      <c r="K453" s="3" t="s">
        <v>544</v>
      </c>
      <c r="L453" s="3" t="s">
        <v>939</v>
      </c>
      <c r="M453" s="3" t="s">
        <v>542</v>
      </c>
      <c r="N453" s="3" t="s">
        <v>13</v>
      </c>
      <c r="O453" s="3" t="s">
        <v>15</v>
      </c>
      <c r="P453" s="3">
        <v>10698.05</v>
      </c>
      <c r="Q453" s="54">
        <v>0</v>
      </c>
      <c r="R453" s="54">
        <v>0</v>
      </c>
      <c r="S453" s="54">
        <v>0</v>
      </c>
      <c r="T453" s="54">
        <v>0</v>
      </c>
      <c r="U453" s="54">
        <v>0</v>
      </c>
      <c r="V453" s="54">
        <v>0</v>
      </c>
      <c r="W453" s="54">
        <v>0</v>
      </c>
      <c r="X453" s="54">
        <v>0</v>
      </c>
      <c r="Y453" s="54">
        <v>0</v>
      </c>
      <c r="Z453" s="54">
        <v>0</v>
      </c>
      <c r="AA453" s="54">
        <v>0</v>
      </c>
      <c r="AB453" s="54">
        <v>0</v>
      </c>
      <c r="AC453" s="54">
        <v>0</v>
      </c>
      <c r="AD453" s="54">
        <v>0</v>
      </c>
      <c r="AE453" s="54">
        <v>0</v>
      </c>
      <c r="AF453" s="54">
        <f t="shared" si="547"/>
        <v>0</v>
      </c>
      <c r="AG453" s="54">
        <f t="shared" si="548"/>
        <v>0</v>
      </c>
      <c r="AH453" s="54">
        <f t="shared" si="549"/>
        <v>0</v>
      </c>
      <c r="AI453" s="54">
        <v>0</v>
      </c>
      <c r="AJ453" s="54">
        <v>0</v>
      </c>
      <c r="AK453" s="54">
        <v>0</v>
      </c>
      <c r="AL453" s="54">
        <v>0</v>
      </c>
      <c r="AM453" s="54">
        <v>0</v>
      </c>
      <c r="AN453" s="54">
        <v>0</v>
      </c>
      <c r="AO453" s="54">
        <v>0</v>
      </c>
      <c r="AP453" s="54">
        <v>0</v>
      </c>
      <c r="AQ453" s="54">
        <v>0</v>
      </c>
      <c r="AR453" s="54">
        <f t="shared" si="550"/>
        <v>0</v>
      </c>
      <c r="AS453" s="54">
        <f t="shared" si="551"/>
        <v>0</v>
      </c>
      <c r="AT453" s="54">
        <f t="shared" si="552"/>
        <v>0</v>
      </c>
      <c r="AU453" s="54">
        <f t="shared" si="553"/>
        <v>0</v>
      </c>
      <c r="AV453" s="54">
        <f t="shared" si="554"/>
        <v>0</v>
      </c>
      <c r="AW453" s="54">
        <f t="shared" si="555"/>
        <v>0</v>
      </c>
      <c r="AX453" s="54">
        <f t="shared" si="556"/>
        <v>0</v>
      </c>
      <c r="AY453" s="54">
        <f t="shared" si="557"/>
        <v>0</v>
      </c>
      <c r="AZ453" s="54">
        <f t="shared" si="558"/>
        <v>0</v>
      </c>
      <c r="BA453" s="54">
        <f t="shared" si="544"/>
        <v>0</v>
      </c>
      <c r="BB453" s="54">
        <f t="shared" si="545"/>
        <v>0</v>
      </c>
      <c r="BC453" s="54"/>
      <c r="BD453" s="54"/>
      <c r="BE453" s="54">
        <f t="shared" si="559"/>
        <v>0</v>
      </c>
      <c r="BF453" s="54"/>
      <c r="BG453" s="54"/>
      <c r="BH453" s="54"/>
      <c r="BI453" s="54"/>
      <c r="BJ453" s="54"/>
      <c r="BK453" s="54"/>
      <c r="BL453" s="54">
        <v>0</v>
      </c>
      <c r="BM453" s="54">
        <v>0</v>
      </c>
      <c r="BN453" s="54">
        <f t="shared" si="567"/>
        <v>0</v>
      </c>
      <c r="BO453" s="54">
        <f t="shared" si="568"/>
        <v>0</v>
      </c>
      <c r="BP453" s="54">
        <v>0</v>
      </c>
      <c r="BQ453" s="54">
        <v>0</v>
      </c>
      <c r="BR453" s="54">
        <v>0</v>
      </c>
      <c r="BS453" s="54">
        <v>0</v>
      </c>
      <c r="BT453" s="54">
        <v>0</v>
      </c>
      <c r="BU453" s="54">
        <v>0</v>
      </c>
      <c r="BV453" s="54">
        <f t="shared" si="560"/>
        <v>0</v>
      </c>
      <c r="BW453" s="54">
        <f t="shared" si="561"/>
        <v>0</v>
      </c>
      <c r="BX453" s="54">
        <f t="shared" si="562"/>
        <v>0</v>
      </c>
      <c r="BY453" s="54">
        <f t="shared" si="563"/>
        <v>0</v>
      </c>
      <c r="BZ453" s="54">
        <f t="shared" si="564"/>
        <v>0</v>
      </c>
      <c r="CA453" s="54"/>
      <c r="CB453" s="54">
        <f t="shared" si="565"/>
        <v>0</v>
      </c>
      <c r="CC453" s="54">
        <f t="shared" si="566"/>
        <v>0</v>
      </c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</row>
    <row r="454" spans="1:93">
      <c r="A454" s="3" t="str">
        <f t="shared" si="546"/>
        <v>FJXM046Perjeta</v>
      </c>
      <c r="B454" s="3" t="s">
        <v>550</v>
      </c>
      <c r="C454" s="3" t="s">
        <v>551</v>
      </c>
      <c r="D454" s="3" t="s">
        <v>7</v>
      </c>
      <c r="E454" s="3" t="s">
        <v>136</v>
      </c>
      <c r="F454" s="3" t="s">
        <v>153</v>
      </c>
      <c r="G454" s="3" t="s">
        <v>154</v>
      </c>
      <c r="H454" s="3" t="s">
        <v>141</v>
      </c>
      <c r="I454" s="3" t="s">
        <v>142</v>
      </c>
      <c r="J454" s="3" t="s">
        <v>562</v>
      </c>
      <c r="K454" s="3" t="s">
        <v>544</v>
      </c>
      <c r="L454" s="3" t="s">
        <v>939</v>
      </c>
      <c r="M454" s="3" t="s">
        <v>542</v>
      </c>
      <c r="N454" s="3" t="s">
        <v>16</v>
      </c>
      <c r="O454" s="3" t="s">
        <v>16</v>
      </c>
      <c r="P454" s="3">
        <v>3985.87</v>
      </c>
      <c r="Q454" s="54">
        <v>0</v>
      </c>
      <c r="R454" s="54">
        <v>0</v>
      </c>
      <c r="S454" s="54">
        <v>0</v>
      </c>
      <c r="T454" s="54">
        <v>0</v>
      </c>
      <c r="U454" s="54">
        <v>0</v>
      </c>
      <c r="V454" s="54">
        <v>0</v>
      </c>
      <c r="W454" s="54">
        <v>0</v>
      </c>
      <c r="X454" s="54">
        <v>0</v>
      </c>
      <c r="Y454" s="54">
        <v>0</v>
      </c>
      <c r="Z454" s="54">
        <v>0</v>
      </c>
      <c r="AA454" s="54">
        <v>0</v>
      </c>
      <c r="AB454" s="54">
        <v>0</v>
      </c>
      <c r="AC454" s="54">
        <v>0</v>
      </c>
      <c r="AD454" s="54">
        <v>0</v>
      </c>
      <c r="AE454" s="54">
        <v>0</v>
      </c>
      <c r="AF454" s="54">
        <f t="shared" si="547"/>
        <v>0</v>
      </c>
      <c r="AG454" s="54">
        <f t="shared" si="548"/>
        <v>0</v>
      </c>
      <c r="AH454" s="54">
        <f t="shared" si="549"/>
        <v>0</v>
      </c>
      <c r="AI454" s="54">
        <v>0</v>
      </c>
      <c r="AJ454" s="54">
        <v>0</v>
      </c>
      <c r="AK454" s="54">
        <v>0</v>
      </c>
      <c r="AL454" s="54">
        <v>0</v>
      </c>
      <c r="AM454" s="54">
        <v>0</v>
      </c>
      <c r="AN454" s="54">
        <v>0</v>
      </c>
      <c r="AO454" s="54">
        <v>0</v>
      </c>
      <c r="AP454" s="54">
        <v>0</v>
      </c>
      <c r="AQ454" s="54">
        <v>0</v>
      </c>
      <c r="AR454" s="54">
        <f t="shared" si="550"/>
        <v>0</v>
      </c>
      <c r="AS454" s="54">
        <f t="shared" si="551"/>
        <v>0</v>
      </c>
      <c r="AT454" s="54">
        <f t="shared" si="552"/>
        <v>0</v>
      </c>
      <c r="AU454" s="54">
        <f t="shared" si="553"/>
        <v>0</v>
      </c>
      <c r="AV454" s="54">
        <f t="shared" si="554"/>
        <v>0</v>
      </c>
      <c r="AW454" s="54">
        <f t="shared" si="555"/>
        <v>0</v>
      </c>
      <c r="AX454" s="54">
        <f t="shared" si="556"/>
        <v>0</v>
      </c>
      <c r="AY454" s="54">
        <f t="shared" si="557"/>
        <v>0</v>
      </c>
      <c r="AZ454" s="54">
        <f t="shared" si="558"/>
        <v>0</v>
      </c>
      <c r="BA454" s="54">
        <f t="shared" si="544"/>
        <v>0</v>
      </c>
      <c r="BB454" s="54">
        <f t="shared" si="545"/>
        <v>0</v>
      </c>
      <c r="BC454" s="54"/>
      <c r="BD454" s="54"/>
      <c r="BE454" s="54">
        <f t="shared" si="559"/>
        <v>0</v>
      </c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>
        <f t="shared" si="560"/>
        <v>0</v>
      </c>
      <c r="BW454" s="54">
        <f t="shared" si="561"/>
        <v>0</v>
      </c>
      <c r="BX454" s="54">
        <f t="shared" si="562"/>
        <v>0</v>
      </c>
      <c r="BY454" s="54">
        <f t="shared" si="563"/>
        <v>0</v>
      </c>
      <c r="BZ454" s="54">
        <f t="shared" si="564"/>
        <v>0</v>
      </c>
      <c r="CA454" s="54"/>
      <c r="CB454" s="54">
        <f t="shared" si="565"/>
        <v>0</v>
      </c>
      <c r="CC454" s="54">
        <f t="shared" si="566"/>
        <v>0</v>
      </c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</row>
    <row r="455" spans="1:93">
      <c r="A455" s="3" t="str">
        <f t="shared" si="546"/>
        <v>FJXM046Phesgo 10ml</v>
      </c>
      <c r="B455" s="3" t="s">
        <v>550</v>
      </c>
      <c r="C455" s="3" t="s">
        <v>551</v>
      </c>
      <c r="D455" s="3" t="s">
        <v>7</v>
      </c>
      <c r="E455" s="3" t="s">
        <v>136</v>
      </c>
      <c r="F455" s="3" t="s">
        <v>153</v>
      </c>
      <c r="G455" s="3" t="s">
        <v>154</v>
      </c>
      <c r="H455" s="3" t="s">
        <v>141</v>
      </c>
      <c r="I455" s="3" t="s">
        <v>142</v>
      </c>
      <c r="J455" s="3" t="s">
        <v>562</v>
      </c>
      <c r="K455" s="3" t="s">
        <v>544</v>
      </c>
      <c r="L455" s="3" t="s">
        <v>939</v>
      </c>
      <c r="M455" s="3" t="s">
        <v>542</v>
      </c>
      <c r="N455" s="3" t="s">
        <v>17</v>
      </c>
      <c r="O455" s="3" t="s">
        <v>18</v>
      </c>
      <c r="P455" s="3">
        <v>6232.07</v>
      </c>
      <c r="Q455" s="54">
        <v>0</v>
      </c>
      <c r="R455" s="54">
        <v>0</v>
      </c>
      <c r="S455" s="54">
        <v>0</v>
      </c>
      <c r="T455" s="54">
        <v>0</v>
      </c>
      <c r="U455" s="54">
        <v>0</v>
      </c>
      <c r="V455" s="54">
        <v>0</v>
      </c>
      <c r="W455" s="54">
        <v>0</v>
      </c>
      <c r="X455" s="54">
        <v>0</v>
      </c>
      <c r="Y455" s="54">
        <v>0</v>
      </c>
      <c r="Z455" s="54">
        <v>0</v>
      </c>
      <c r="AA455" s="54">
        <v>0</v>
      </c>
      <c r="AB455" s="54">
        <v>0</v>
      </c>
      <c r="AC455" s="54">
        <v>0</v>
      </c>
      <c r="AD455" s="54">
        <v>0</v>
      </c>
      <c r="AE455" s="54">
        <v>0</v>
      </c>
      <c r="AF455" s="54">
        <f t="shared" si="547"/>
        <v>0</v>
      </c>
      <c r="AG455" s="54">
        <f t="shared" si="548"/>
        <v>0</v>
      </c>
      <c r="AH455" s="54">
        <f t="shared" si="549"/>
        <v>0</v>
      </c>
      <c r="AI455" s="54">
        <v>0</v>
      </c>
      <c r="AJ455" s="54">
        <v>0</v>
      </c>
      <c r="AK455" s="54">
        <v>0</v>
      </c>
      <c r="AL455" s="54">
        <v>0</v>
      </c>
      <c r="AM455" s="54">
        <v>0</v>
      </c>
      <c r="AN455" s="54">
        <v>0</v>
      </c>
      <c r="AO455" s="54">
        <v>0</v>
      </c>
      <c r="AP455" s="54">
        <v>0</v>
      </c>
      <c r="AQ455" s="54">
        <v>0</v>
      </c>
      <c r="AR455" s="54">
        <f t="shared" si="550"/>
        <v>0</v>
      </c>
      <c r="AS455" s="54">
        <f t="shared" si="551"/>
        <v>0</v>
      </c>
      <c r="AT455" s="54">
        <f t="shared" si="552"/>
        <v>0</v>
      </c>
      <c r="AU455" s="54">
        <f t="shared" si="553"/>
        <v>0</v>
      </c>
      <c r="AV455" s="54">
        <f t="shared" si="554"/>
        <v>0</v>
      </c>
      <c r="AW455" s="54">
        <f t="shared" si="555"/>
        <v>0</v>
      </c>
      <c r="AX455" s="54">
        <f t="shared" si="556"/>
        <v>0</v>
      </c>
      <c r="AY455" s="54">
        <f t="shared" si="557"/>
        <v>0</v>
      </c>
      <c r="AZ455" s="54">
        <f t="shared" si="558"/>
        <v>0</v>
      </c>
      <c r="BA455" s="54">
        <f t="shared" si="544"/>
        <v>0</v>
      </c>
      <c r="BB455" s="54">
        <f t="shared" si="545"/>
        <v>0</v>
      </c>
      <c r="BC455" s="54">
        <f>SUM(CJ455:CL455)</f>
        <v>0</v>
      </c>
      <c r="BD455" s="54">
        <f>SUM(CM455:CO455)</f>
        <v>0</v>
      </c>
      <c r="BE455" s="54">
        <f t="shared" si="559"/>
        <v>0</v>
      </c>
      <c r="BF455" s="54">
        <f t="shared" ref="BF455:BK455" si="569">Z455</f>
        <v>0</v>
      </c>
      <c r="BG455" s="54">
        <f t="shared" si="569"/>
        <v>0</v>
      </c>
      <c r="BH455" s="54">
        <f t="shared" si="569"/>
        <v>0</v>
      </c>
      <c r="BI455" s="54">
        <f t="shared" si="569"/>
        <v>0</v>
      </c>
      <c r="BJ455" s="54">
        <f t="shared" si="569"/>
        <v>0</v>
      </c>
      <c r="BK455" s="54">
        <f t="shared" si="569"/>
        <v>0</v>
      </c>
      <c r="BL455" s="54">
        <v>0</v>
      </c>
      <c r="BM455" s="54">
        <v>0</v>
      </c>
      <c r="BN455" s="54">
        <f t="shared" ref="BN455:BN456" si="570">AVERAGE(BP455:BR455)</f>
        <v>0</v>
      </c>
      <c r="BO455" s="54">
        <f t="shared" ref="BO455:BO456" si="571">SUM(BS455:BU455)/1</f>
        <v>0</v>
      </c>
      <c r="BP455" s="54">
        <v>0</v>
      </c>
      <c r="BQ455" s="54">
        <v>0</v>
      </c>
      <c r="BR455" s="54">
        <v>0</v>
      </c>
      <c r="BS455" s="54">
        <v>0</v>
      </c>
      <c r="BT455" s="54">
        <v>0</v>
      </c>
      <c r="BU455" s="54">
        <v>0</v>
      </c>
      <c r="BV455" s="54">
        <f t="shared" si="560"/>
        <v>0</v>
      </c>
      <c r="BW455" s="54">
        <f t="shared" si="561"/>
        <v>0</v>
      </c>
      <c r="BX455" s="54">
        <f t="shared" si="562"/>
        <v>0</v>
      </c>
      <c r="BY455" s="54">
        <f t="shared" si="563"/>
        <v>0</v>
      </c>
      <c r="BZ455" s="54">
        <f t="shared" si="564"/>
        <v>0</v>
      </c>
      <c r="CA455" s="54"/>
      <c r="CB455" s="54">
        <f t="shared" si="565"/>
        <v>0</v>
      </c>
      <c r="CC455" s="54">
        <f t="shared" si="566"/>
        <v>0</v>
      </c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</row>
    <row r="456" spans="1:93">
      <c r="A456" s="3" t="str">
        <f t="shared" si="546"/>
        <v>FJXM046Phesgo 15ml</v>
      </c>
      <c r="B456" s="3" t="s">
        <v>550</v>
      </c>
      <c r="C456" s="3" t="s">
        <v>551</v>
      </c>
      <c r="D456" s="3" t="s">
        <v>7</v>
      </c>
      <c r="E456" s="3" t="s">
        <v>136</v>
      </c>
      <c r="F456" s="3" t="s">
        <v>153</v>
      </c>
      <c r="G456" s="3" t="s">
        <v>154</v>
      </c>
      <c r="H456" s="3" t="s">
        <v>141</v>
      </c>
      <c r="I456" s="3" t="s">
        <v>142</v>
      </c>
      <c r="J456" s="3" t="s">
        <v>562</v>
      </c>
      <c r="K456" s="3" t="s">
        <v>544</v>
      </c>
      <c r="L456" s="3" t="s">
        <v>939</v>
      </c>
      <c r="M456" s="3" t="s">
        <v>542</v>
      </c>
      <c r="N456" s="3" t="s">
        <v>17</v>
      </c>
      <c r="O456" s="3" t="s">
        <v>19</v>
      </c>
      <c r="P456" s="3">
        <v>8489.27</v>
      </c>
      <c r="Q456" s="54">
        <v>0</v>
      </c>
      <c r="R456" s="54">
        <v>0</v>
      </c>
      <c r="S456" s="54">
        <v>0</v>
      </c>
      <c r="T456" s="54">
        <v>0</v>
      </c>
      <c r="U456" s="54">
        <v>0</v>
      </c>
      <c r="V456" s="54">
        <v>0</v>
      </c>
      <c r="W456" s="54">
        <v>0</v>
      </c>
      <c r="X456" s="54">
        <v>0</v>
      </c>
      <c r="Y456" s="54">
        <v>0</v>
      </c>
      <c r="Z456" s="54">
        <v>0</v>
      </c>
      <c r="AA456" s="54">
        <v>0</v>
      </c>
      <c r="AB456" s="54">
        <v>0</v>
      </c>
      <c r="AC456" s="54">
        <v>0</v>
      </c>
      <c r="AD456" s="54">
        <v>0</v>
      </c>
      <c r="AE456" s="54">
        <v>0</v>
      </c>
      <c r="AF456" s="54">
        <f t="shared" si="547"/>
        <v>0</v>
      </c>
      <c r="AG456" s="54">
        <f t="shared" si="548"/>
        <v>0</v>
      </c>
      <c r="AH456" s="54">
        <f t="shared" si="549"/>
        <v>0</v>
      </c>
      <c r="AI456" s="54">
        <v>0</v>
      </c>
      <c r="AJ456" s="54">
        <v>0</v>
      </c>
      <c r="AK456" s="54">
        <v>0</v>
      </c>
      <c r="AL456" s="54">
        <v>0</v>
      </c>
      <c r="AM456" s="54">
        <v>0</v>
      </c>
      <c r="AN456" s="54">
        <v>0</v>
      </c>
      <c r="AO456" s="54">
        <v>0</v>
      </c>
      <c r="AP456" s="54">
        <v>0</v>
      </c>
      <c r="AQ456" s="54">
        <v>0</v>
      </c>
      <c r="AR456" s="54">
        <f t="shared" si="550"/>
        <v>0</v>
      </c>
      <c r="AS456" s="54">
        <f t="shared" si="551"/>
        <v>0</v>
      </c>
      <c r="AT456" s="54">
        <f t="shared" si="552"/>
        <v>0</v>
      </c>
      <c r="AU456" s="54">
        <f t="shared" si="553"/>
        <v>0</v>
      </c>
      <c r="AV456" s="54">
        <f t="shared" si="554"/>
        <v>0</v>
      </c>
      <c r="AW456" s="54">
        <f t="shared" si="555"/>
        <v>0</v>
      </c>
      <c r="AX456" s="54">
        <f t="shared" si="556"/>
        <v>0</v>
      </c>
      <c r="AY456" s="54">
        <f t="shared" si="557"/>
        <v>0</v>
      </c>
      <c r="AZ456" s="54">
        <f t="shared" si="558"/>
        <v>0</v>
      </c>
      <c r="BA456" s="54">
        <f t="shared" si="544"/>
        <v>0</v>
      </c>
      <c r="BB456" s="54">
        <f t="shared" si="545"/>
        <v>0</v>
      </c>
      <c r="BC456" s="54">
        <f>SUM(CJ456:CL456)*2</f>
        <v>0</v>
      </c>
      <c r="BD456" s="54">
        <f>SUM(CM456:CO456)*2</f>
        <v>0</v>
      </c>
      <c r="BE456" s="54">
        <f t="shared" si="559"/>
        <v>0</v>
      </c>
      <c r="BF456" s="54">
        <f t="shared" ref="BF456:BK456" si="572">Z456*2</f>
        <v>0</v>
      </c>
      <c r="BG456" s="54">
        <f t="shared" si="572"/>
        <v>0</v>
      </c>
      <c r="BH456" s="54">
        <f t="shared" si="572"/>
        <v>0</v>
      </c>
      <c r="BI456" s="54">
        <f t="shared" si="572"/>
        <v>0</v>
      </c>
      <c r="BJ456" s="54">
        <f t="shared" si="572"/>
        <v>0</v>
      </c>
      <c r="BK456" s="54">
        <f t="shared" si="572"/>
        <v>0</v>
      </c>
      <c r="BL456" s="54">
        <v>0</v>
      </c>
      <c r="BM456" s="54">
        <v>0</v>
      </c>
      <c r="BN456" s="54">
        <f t="shared" si="570"/>
        <v>0</v>
      </c>
      <c r="BO456" s="54">
        <f t="shared" si="571"/>
        <v>0</v>
      </c>
      <c r="BP456" s="54">
        <v>0</v>
      </c>
      <c r="BQ456" s="54">
        <v>0</v>
      </c>
      <c r="BR456" s="54">
        <v>0</v>
      </c>
      <c r="BS456" s="54">
        <v>0</v>
      </c>
      <c r="BT456" s="54">
        <v>0</v>
      </c>
      <c r="BU456" s="54">
        <v>0</v>
      </c>
      <c r="BV456" s="54">
        <f t="shared" si="560"/>
        <v>0</v>
      </c>
      <c r="BW456" s="54">
        <f t="shared" si="561"/>
        <v>0</v>
      </c>
      <c r="BX456" s="54">
        <f t="shared" si="562"/>
        <v>0</v>
      </c>
      <c r="BY456" s="54">
        <f t="shared" si="563"/>
        <v>0</v>
      </c>
      <c r="BZ456" s="54">
        <f t="shared" si="564"/>
        <v>0</v>
      </c>
      <c r="CA456" s="54"/>
      <c r="CB456" s="54">
        <f t="shared" si="565"/>
        <v>0</v>
      </c>
      <c r="CC456" s="54">
        <f t="shared" si="566"/>
        <v>0</v>
      </c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</row>
    <row r="457" spans="1:93">
      <c r="A457" s="3" t="str">
        <f t="shared" si="546"/>
        <v>FJXM310Herceptin IV</v>
      </c>
      <c r="B457" s="3" t="s">
        <v>550</v>
      </c>
      <c r="C457" s="3" t="s">
        <v>551</v>
      </c>
      <c r="D457" s="3" t="s">
        <v>7</v>
      </c>
      <c r="E457" s="3" t="s">
        <v>136</v>
      </c>
      <c r="F457" s="3" t="s">
        <v>155</v>
      </c>
      <c r="G457" s="3" t="s">
        <v>156</v>
      </c>
      <c r="H457" s="3" t="s">
        <v>155</v>
      </c>
      <c r="I457" s="3" t="s">
        <v>156</v>
      </c>
      <c r="J457" s="3" t="s">
        <v>562</v>
      </c>
      <c r="K457" s="3" t="s">
        <v>541</v>
      </c>
      <c r="L457" s="3"/>
      <c r="M457" s="3" t="s">
        <v>545</v>
      </c>
      <c r="N457" s="3" t="s">
        <v>11</v>
      </c>
      <c r="O457" s="3" t="s">
        <v>11</v>
      </c>
      <c r="P457" s="3">
        <v>4535.5</v>
      </c>
      <c r="Q457" s="54">
        <v>20.796367353844502</v>
      </c>
      <c r="R457" s="54">
        <v>14.898624754662688</v>
      </c>
      <c r="S457" s="54">
        <v>13.859103683076407</v>
      </c>
      <c r="T457" s="54">
        <v>9.7864798989048296</v>
      </c>
      <c r="U457" s="54">
        <v>8.916838488288457</v>
      </c>
      <c r="V457" s="54">
        <v>15.523313627746337</v>
      </c>
      <c r="W457" s="54">
        <v>49.554095791583599</v>
      </c>
      <c r="X457" s="54">
        <v>34.226632014939625</v>
      </c>
      <c r="Y457" s="54">
        <v>83.780727806523231</v>
      </c>
      <c r="Z457" s="54">
        <v>17</v>
      </c>
      <c r="AA457" s="54">
        <v>24</v>
      </c>
      <c r="AB457" s="54">
        <v>18</v>
      </c>
      <c r="AC457" s="54">
        <v>12</v>
      </c>
      <c r="AD457" s="54">
        <v>0</v>
      </c>
      <c r="AE457" s="54">
        <v>0</v>
      </c>
      <c r="AF457" s="54">
        <f t="shared" si="547"/>
        <v>59</v>
      </c>
      <c r="AG457" s="54">
        <f t="shared" si="548"/>
        <v>12</v>
      </c>
      <c r="AH457" s="54">
        <f t="shared" si="549"/>
        <v>71</v>
      </c>
      <c r="AI457" s="54">
        <v>94321.924133361754</v>
      </c>
      <c r="AJ457" s="54">
        <v>67572.712574772624</v>
      </c>
      <c r="AK457" s="54">
        <v>62857.964754593042</v>
      </c>
      <c r="AL457" s="54">
        <v>44386.57958148286</v>
      </c>
      <c r="AM457" s="54">
        <v>40442.320963632301</v>
      </c>
      <c r="AN457" s="54">
        <v>70405.988958643517</v>
      </c>
      <c r="AO457" s="54">
        <v>224752.60146272741</v>
      </c>
      <c r="AP457" s="54">
        <v>155234.88950375869</v>
      </c>
      <c r="AQ457" s="54">
        <v>379987.4909664861</v>
      </c>
      <c r="AR457" s="54">
        <f t="shared" si="550"/>
        <v>77103.5</v>
      </c>
      <c r="AS457" s="54">
        <f t="shared" si="551"/>
        <v>108852</v>
      </c>
      <c r="AT457" s="54">
        <f t="shared" si="552"/>
        <v>81639</v>
      </c>
      <c r="AU457" s="54">
        <f t="shared" si="553"/>
        <v>54426</v>
      </c>
      <c r="AV457" s="54">
        <f t="shared" si="554"/>
        <v>0</v>
      </c>
      <c r="AW457" s="54">
        <f t="shared" si="555"/>
        <v>0</v>
      </c>
      <c r="AX457" s="54">
        <f t="shared" si="556"/>
        <v>267594.5</v>
      </c>
      <c r="AY457" s="54">
        <f t="shared" si="557"/>
        <v>54426</v>
      </c>
      <c r="AZ457" s="54">
        <f t="shared" si="558"/>
        <v>322020.5</v>
      </c>
      <c r="BA457" s="54">
        <f t="shared" si="544"/>
        <v>9.7864798989048296</v>
      </c>
      <c r="BB457" s="54">
        <f t="shared" si="545"/>
        <v>12</v>
      </c>
      <c r="BC457" s="54"/>
      <c r="BD457" s="54"/>
      <c r="BE457" s="54">
        <f t="shared" si="559"/>
        <v>0</v>
      </c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>
        <f t="shared" si="560"/>
        <v>77859.416666666672</v>
      </c>
      <c r="BW457" s="54">
        <f t="shared" si="561"/>
        <v>226775</v>
      </c>
      <c r="BX457" s="54">
        <f t="shared" si="562"/>
        <v>163278</v>
      </c>
      <c r="BY457" s="54">
        <f t="shared" si="563"/>
        <v>50</v>
      </c>
      <c r="BZ457" s="54">
        <f t="shared" si="564"/>
        <v>36</v>
      </c>
      <c r="CA457" s="54">
        <v>0</v>
      </c>
      <c r="CB457" s="54">
        <f t="shared" si="565"/>
        <v>24</v>
      </c>
      <c r="CC457" s="54">
        <f t="shared" si="566"/>
        <v>17.166666666666668</v>
      </c>
      <c r="CD457" s="54">
        <v>24</v>
      </c>
      <c r="CE457" s="54">
        <v>12</v>
      </c>
      <c r="CF457" s="54">
        <v>24</v>
      </c>
      <c r="CG457" s="54">
        <v>12</v>
      </c>
      <c r="CH457" s="54">
        <v>24</v>
      </c>
      <c r="CI457" s="54">
        <v>24</v>
      </c>
      <c r="CJ457" s="54">
        <v>12</v>
      </c>
      <c r="CK457" s="54">
        <v>12</v>
      </c>
      <c r="CL457" s="54">
        <v>26</v>
      </c>
      <c r="CM457" s="54">
        <v>12</v>
      </c>
      <c r="CN457" s="54">
        <v>24</v>
      </c>
      <c r="CO457" s="54">
        <v>0</v>
      </c>
    </row>
    <row r="458" spans="1:93">
      <c r="A458" s="3" t="str">
        <f t="shared" si="546"/>
        <v>FJXM310Herceptin SC</v>
      </c>
      <c r="B458" s="3" t="s">
        <v>550</v>
      </c>
      <c r="C458" s="3" t="s">
        <v>551</v>
      </c>
      <c r="D458" s="3" t="s">
        <v>7</v>
      </c>
      <c r="E458" s="3" t="s">
        <v>136</v>
      </c>
      <c r="F458" s="3" t="s">
        <v>155</v>
      </c>
      <c r="G458" s="3" t="s">
        <v>156</v>
      </c>
      <c r="H458" s="3" t="s">
        <v>155</v>
      </c>
      <c r="I458" s="3" t="s">
        <v>156</v>
      </c>
      <c r="J458" s="3" t="s">
        <v>562</v>
      </c>
      <c r="K458" s="3" t="s">
        <v>541</v>
      </c>
      <c r="L458" s="3"/>
      <c r="M458" s="3" t="s">
        <v>545</v>
      </c>
      <c r="N458" s="3" t="s">
        <v>12</v>
      </c>
      <c r="O458" s="3" t="s">
        <v>12</v>
      </c>
      <c r="P458" s="3">
        <v>3444.49</v>
      </c>
      <c r="Q458" s="54">
        <v>1.5540926810731674</v>
      </c>
      <c r="R458" s="54">
        <v>1.4399022260197512</v>
      </c>
      <c r="S458" s="54">
        <v>2.1840885179734371</v>
      </c>
      <c r="T458" s="54">
        <v>2.2355537006917898</v>
      </c>
      <c r="U458" s="54">
        <v>2.0128521489013522</v>
      </c>
      <c r="V458" s="54">
        <v>2.6493430945155376</v>
      </c>
      <c r="W458" s="54">
        <v>5.1780834250663563</v>
      </c>
      <c r="X458" s="54">
        <v>6.8977489441086801</v>
      </c>
      <c r="Y458" s="54">
        <v>12.075832369175036</v>
      </c>
      <c r="Z458" s="54">
        <v>0</v>
      </c>
      <c r="AA458" s="54">
        <v>0</v>
      </c>
      <c r="AB458" s="54">
        <v>0</v>
      </c>
      <c r="AC458" s="54">
        <v>2</v>
      </c>
      <c r="AD458" s="54">
        <v>0</v>
      </c>
      <c r="AE458" s="54">
        <v>0</v>
      </c>
      <c r="AF458" s="54">
        <f t="shared" si="547"/>
        <v>0</v>
      </c>
      <c r="AG458" s="54">
        <f t="shared" si="548"/>
        <v>2</v>
      </c>
      <c r="AH458" s="54">
        <f t="shared" si="549"/>
        <v>2</v>
      </c>
      <c r="AI458" s="54">
        <v>5353.0566990297139</v>
      </c>
      <c r="AJ458" s="54">
        <v>4959.7288185027719</v>
      </c>
      <c r="AK458" s="54">
        <v>7523.0710592743244</v>
      </c>
      <c r="AL458" s="54">
        <v>7700.3423664958627</v>
      </c>
      <c r="AM458" s="54">
        <v>6933.2490983692187</v>
      </c>
      <c r="AN458" s="54">
        <v>9125.6357956278243</v>
      </c>
      <c r="AO458" s="54">
        <v>17835.856576806811</v>
      </c>
      <c r="AP458" s="54">
        <v>23759.227260492906</v>
      </c>
      <c r="AQ458" s="54">
        <v>41595.083837299717</v>
      </c>
      <c r="AR458" s="54">
        <f t="shared" si="550"/>
        <v>0</v>
      </c>
      <c r="AS458" s="54">
        <f t="shared" si="551"/>
        <v>0</v>
      </c>
      <c r="AT458" s="54">
        <f t="shared" si="552"/>
        <v>0</v>
      </c>
      <c r="AU458" s="54">
        <f t="shared" si="553"/>
        <v>6888.98</v>
      </c>
      <c r="AV458" s="54">
        <f t="shared" si="554"/>
        <v>0</v>
      </c>
      <c r="AW458" s="54">
        <f t="shared" si="555"/>
        <v>0</v>
      </c>
      <c r="AX458" s="54">
        <f t="shared" si="556"/>
        <v>0</v>
      </c>
      <c r="AY458" s="54">
        <f t="shared" si="557"/>
        <v>6888.98</v>
      </c>
      <c r="AZ458" s="54">
        <f t="shared" si="558"/>
        <v>6888.98</v>
      </c>
      <c r="BA458" s="54">
        <f t="shared" si="544"/>
        <v>2.2355537006917898</v>
      </c>
      <c r="BB458" s="54">
        <f t="shared" si="545"/>
        <v>2</v>
      </c>
      <c r="BC458" s="54"/>
      <c r="BD458" s="54"/>
      <c r="BE458" s="54">
        <f t="shared" si="559"/>
        <v>0</v>
      </c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>
        <f t="shared" si="560"/>
        <v>7176.020833333333</v>
      </c>
      <c r="BW458" s="54">
        <f t="shared" si="561"/>
        <v>0</v>
      </c>
      <c r="BX458" s="54">
        <f t="shared" si="562"/>
        <v>0</v>
      </c>
      <c r="BY458" s="54">
        <f t="shared" si="563"/>
        <v>0</v>
      </c>
      <c r="BZ458" s="54">
        <f t="shared" si="564"/>
        <v>0</v>
      </c>
      <c r="CA458" s="54">
        <v>0</v>
      </c>
      <c r="CB458" s="54">
        <f t="shared" si="565"/>
        <v>4</v>
      </c>
      <c r="CC458" s="54">
        <f t="shared" si="566"/>
        <v>2.0833333333333335</v>
      </c>
      <c r="CD458" s="54">
        <v>2</v>
      </c>
      <c r="CE458" s="54">
        <v>2</v>
      </c>
      <c r="CF458" s="54">
        <v>1</v>
      </c>
      <c r="CG458" s="54">
        <v>4</v>
      </c>
      <c r="CH458" s="54">
        <v>2</v>
      </c>
      <c r="CI458" s="54">
        <v>14</v>
      </c>
      <c r="CJ458" s="54">
        <v>0</v>
      </c>
      <c r="CK458" s="54">
        <v>0</v>
      </c>
      <c r="CL458" s="54">
        <v>0</v>
      </c>
      <c r="CM458" s="54">
        <v>0</v>
      </c>
      <c r="CN458" s="54">
        <v>0</v>
      </c>
      <c r="CO458" s="54">
        <v>0</v>
      </c>
    </row>
    <row r="459" spans="1:93">
      <c r="A459" s="3" t="str">
        <f t="shared" si="546"/>
        <v>FJXM310Itovebi 3mg</v>
      </c>
      <c r="B459" s="3" t="s">
        <v>550</v>
      </c>
      <c r="C459" s="3" t="s">
        <v>551</v>
      </c>
      <c r="D459" s="3" t="s">
        <v>7</v>
      </c>
      <c r="E459" s="3" t="s">
        <v>136</v>
      </c>
      <c r="F459" s="3" t="s">
        <v>155</v>
      </c>
      <c r="G459" s="3" t="s">
        <v>156</v>
      </c>
      <c r="H459" s="3" t="s">
        <v>155</v>
      </c>
      <c r="I459" s="3" t="s">
        <v>156</v>
      </c>
      <c r="J459" s="3" t="s">
        <v>562</v>
      </c>
      <c r="K459" s="3" t="s">
        <v>541</v>
      </c>
      <c r="L459" s="3"/>
      <c r="M459" s="3" t="s">
        <v>545</v>
      </c>
      <c r="N459" s="3" t="s">
        <v>13</v>
      </c>
      <c r="O459" s="3" t="s">
        <v>14</v>
      </c>
      <c r="P459" s="3">
        <v>3566.02</v>
      </c>
      <c r="Q459" s="54">
        <v>0.47143857609845619</v>
      </c>
      <c r="R459" s="54">
        <v>0.53828537352861239</v>
      </c>
      <c r="S459" s="54">
        <v>1.0895063525853725</v>
      </c>
      <c r="T459" s="54">
        <v>1.1029032656871904</v>
      </c>
      <c r="U459" s="54">
        <v>1.3408345498956176</v>
      </c>
      <c r="V459" s="54">
        <v>1.7075613221224286</v>
      </c>
      <c r="W459" s="54">
        <v>2.0992303022124412</v>
      </c>
      <c r="X459" s="54">
        <v>4.1512991377052364</v>
      </c>
      <c r="Y459" s="54">
        <v>6.2505294399176776</v>
      </c>
      <c r="Z459" s="54">
        <v>0</v>
      </c>
      <c r="AA459" s="54">
        <v>0</v>
      </c>
      <c r="AB459" s="54">
        <v>0</v>
      </c>
      <c r="AC459" s="54">
        <v>0</v>
      </c>
      <c r="AD459" s="54">
        <v>0</v>
      </c>
      <c r="AE459" s="54">
        <v>0</v>
      </c>
      <c r="AF459" s="54">
        <f t="shared" si="547"/>
        <v>0</v>
      </c>
      <c r="AG459" s="54">
        <f t="shared" si="548"/>
        <v>0</v>
      </c>
      <c r="AH459" s="54">
        <f t="shared" si="549"/>
        <v>0</v>
      </c>
      <c r="AI459" s="54">
        <v>1681.1593911386167</v>
      </c>
      <c r="AJ459" s="54">
        <v>1919.5364077105023</v>
      </c>
      <c r="AK459" s="54">
        <v>3885.2014434464904</v>
      </c>
      <c r="AL459" s="54">
        <v>3932.9751035058348</v>
      </c>
      <c r="AM459" s="54">
        <v>4781.4428216187698</v>
      </c>
      <c r="AN459" s="54">
        <v>6089.1978259150228</v>
      </c>
      <c r="AO459" s="54">
        <v>7485.8972422956094</v>
      </c>
      <c r="AP459" s="54">
        <v>14803.615751039626</v>
      </c>
      <c r="AQ459" s="54">
        <v>22289.512993335236</v>
      </c>
      <c r="AR459" s="54">
        <f t="shared" si="550"/>
        <v>0</v>
      </c>
      <c r="AS459" s="54">
        <f t="shared" si="551"/>
        <v>0</v>
      </c>
      <c r="AT459" s="54">
        <f t="shared" si="552"/>
        <v>0</v>
      </c>
      <c r="AU459" s="54">
        <f t="shared" si="553"/>
        <v>0</v>
      </c>
      <c r="AV459" s="54">
        <f t="shared" si="554"/>
        <v>0</v>
      </c>
      <c r="AW459" s="54">
        <f t="shared" si="555"/>
        <v>0</v>
      </c>
      <c r="AX459" s="54">
        <f t="shared" si="556"/>
        <v>0</v>
      </c>
      <c r="AY459" s="54">
        <f t="shared" si="557"/>
        <v>0</v>
      </c>
      <c r="AZ459" s="54">
        <f t="shared" si="558"/>
        <v>0</v>
      </c>
      <c r="BA459" s="54">
        <f t="shared" si="544"/>
        <v>1.1029032656871904</v>
      </c>
      <c r="BB459" s="54">
        <f t="shared" si="545"/>
        <v>0</v>
      </c>
      <c r="BC459" s="54"/>
      <c r="BD459" s="54"/>
      <c r="BE459" s="54">
        <f t="shared" si="559"/>
        <v>0</v>
      </c>
      <c r="BF459" s="54"/>
      <c r="BG459" s="54"/>
      <c r="BH459" s="54"/>
      <c r="BI459" s="54"/>
      <c r="BJ459" s="54"/>
      <c r="BK459" s="54"/>
      <c r="BL459" s="54">
        <v>0</v>
      </c>
      <c r="BM459" s="54">
        <v>0</v>
      </c>
      <c r="BN459" s="54">
        <f t="shared" ref="BN459:BN460" si="573">AVERAGE(BP459:BR459)</f>
        <v>0</v>
      </c>
      <c r="BO459" s="54">
        <f t="shared" ref="BO459:BO460" si="574">SUM(BS459:BU459)/1</f>
        <v>0</v>
      </c>
      <c r="BP459" s="54">
        <v>0</v>
      </c>
      <c r="BQ459" s="54">
        <v>0</v>
      </c>
      <c r="BR459" s="54">
        <v>0</v>
      </c>
      <c r="BS459" s="54">
        <v>0</v>
      </c>
      <c r="BT459" s="54">
        <v>0</v>
      </c>
      <c r="BU459" s="54">
        <v>0</v>
      </c>
      <c r="BV459" s="54">
        <f t="shared" si="560"/>
        <v>0</v>
      </c>
      <c r="BW459" s="54">
        <f t="shared" si="561"/>
        <v>0</v>
      </c>
      <c r="BX459" s="54">
        <f t="shared" si="562"/>
        <v>0</v>
      </c>
      <c r="BY459" s="54">
        <f t="shared" si="563"/>
        <v>0</v>
      </c>
      <c r="BZ459" s="54">
        <f t="shared" si="564"/>
        <v>0</v>
      </c>
      <c r="CA459" s="54">
        <v>0</v>
      </c>
      <c r="CB459" s="54">
        <f t="shared" si="565"/>
        <v>0</v>
      </c>
      <c r="CC459" s="54">
        <f t="shared" si="566"/>
        <v>0</v>
      </c>
      <c r="CD459" s="54">
        <v>0</v>
      </c>
      <c r="CE459" s="54">
        <v>0</v>
      </c>
      <c r="CF459" s="54">
        <v>0</v>
      </c>
      <c r="CG459" s="54">
        <v>0</v>
      </c>
      <c r="CH459" s="54">
        <v>0</v>
      </c>
      <c r="CI459" s="54">
        <v>0</v>
      </c>
      <c r="CJ459" s="54">
        <v>0</v>
      </c>
      <c r="CK459" s="54">
        <v>0</v>
      </c>
      <c r="CL459" s="54">
        <v>0</v>
      </c>
      <c r="CM459" s="54">
        <v>0</v>
      </c>
      <c r="CN459" s="54">
        <v>0</v>
      </c>
      <c r="CO459" s="54">
        <v>0</v>
      </c>
    </row>
    <row r="460" spans="1:93">
      <c r="A460" s="3" t="str">
        <f t="shared" si="546"/>
        <v>FJXM310Itovebi 9mg</v>
      </c>
      <c r="B460" s="3" t="s">
        <v>550</v>
      </c>
      <c r="C460" s="3" t="s">
        <v>551</v>
      </c>
      <c r="D460" s="3" t="s">
        <v>7</v>
      </c>
      <c r="E460" s="3" t="s">
        <v>136</v>
      </c>
      <c r="F460" s="3" t="s">
        <v>155</v>
      </c>
      <c r="G460" s="3" t="s">
        <v>156</v>
      </c>
      <c r="H460" s="3" t="s">
        <v>155</v>
      </c>
      <c r="I460" s="3" t="s">
        <v>156</v>
      </c>
      <c r="J460" s="3" t="s">
        <v>562</v>
      </c>
      <c r="K460" s="3" t="s">
        <v>541</v>
      </c>
      <c r="L460" s="3"/>
      <c r="M460" s="3" t="s">
        <v>545</v>
      </c>
      <c r="N460" s="3" t="s">
        <v>13</v>
      </c>
      <c r="O460" s="3" t="s">
        <v>15</v>
      </c>
      <c r="P460" s="3">
        <v>10698.05</v>
      </c>
      <c r="Q460" s="54"/>
      <c r="R460" s="54"/>
      <c r="S460" s="54"/>
      <c r="T460" s="54"/>
      <c r="U460" s="54"/>
      <c r="V460" s="54"/>
      <c r="W460" s="54">
        <v>0</v>
      </c>
      <c r="X460" s="54">
        <v>0</v>
      </c>
      <c r="Y460" s="54">
        <v>0</v>
      </c>
      <c r="Z460" s="54">
        <v>0</v>
      </c>
      <c r="AA460" s="54">
        <v>0</v>
      </c>
      <c r="AB460" s="54">
        <v>0</v>
      </c>
      <c r="AC460" s="54">
        <v>0</v>
      </c>
      <c r="AD460" s="54">
        <v>0</v>
      </c>
      <c r="AE460" s="54">
        <v>0</v>
      </c>
      <c r="AF460" s="54">
        <f t="shared" si="547"/>
        <v>0</v>
      </c>
      <c r="AG460" s="54">
        <f t="shared" si="548"/>
        <v>0</v>
      </c>
      <c r="AH460" s="54">
        <f t="shared" si="549"/>
        <v>0</v>
      </c>
      <c r="AI460" s="54"/>
      <c r="AJ460" s="54"/>
      <c r="AK460" s="54"/>
      <c r="AL460" s="54"/>
      <c r="AM460" s="54"/>
      <c r="AN460" s="54"/>
      <c r="AO460" s="54">
        <v>0</v>
      </c>
      <c r="AP460" s="54">
        <v>0</v>
      </c>
      <c r="AQ460" s="54">
        <v>0</v>
      </c>
      <c r="AR460" s="54">
        <f t="shared" si="550"/>
        <v>0</v>
      </c>
      <c r="AS460" s="54">
        <f t="shared" si="551"/>
        <v>0</v>
      </c>
      <c r="AT460" s="54">
        <f t="shared" si="552"/>
        <v>0</v>
      </c>
      <c r="AU460" s="54">
        <f t="shared" si="553"/>
        <v>0</v>
      </c>
      <c r="AV460" s="54">
        <f t="shared" si="554"/>
        <v>0</v>
      </c>
      <c r="AW460" s="54">
        <f t="shared" si="555"/>
        <v>0</v>
      </c>
      <c r="AX460" s="54">
        <f t="shared" si="556"/>
        <v>0</v>
      </c>
      <c r="AY460" s="54">
        <f t="shared" si="557"/>
        <v>0</v>
      </c>
      <c r="AZ460" s="54">
        <f t="shared" si="558"/>
        <v>0</v>
      </c>
      <c r="BA460" s="54">
        <f t="shared" si="544"/>
        <v>0</v>
      </c>
      <c r="BB460" s="54">
        <f t="shared" si="545"/>
        <v>0</v>
      </c>
      <c r="BC460" s="54"/>
      <c r="BD460" s="54"/>
      <c r="BE460" s="54">
        <f t="shared" si="559"/>
        <v>0</v>
      </c>
      <c r="BF460" s="54"/>
      <c r="BG460" s="54"/>
      <c r="BH460" s="54"/>
      <c r="BI460" s="54"/>
      <c r="BJ460" s="54"/>
      <c r="BK460" s="54"/>
      <c r="BL460" s="54">
        <v>0</v>
      </c>
      <c r="BM460" s="54">
        <v>0</v>
      </c>
      <c r="BN460" s="54">
        <f t="shared" si="573"/>
        <v>0</v>
      </c>
      <c r="BO460" s="54">
        <f t="shared" si="574"/>
        <v>0</v>
      </c>
      <c r="BP460" s="54">
        <v>0</v>
      </c>
      <c r="BQ460" s="54">
        <v>0</v>
      </c>
      <c r="BR460" s="54">
        <v>0</v>
      </c>
      <c r="BS460" s="54">
        <v>0</v>
      </c>
      <c r="BT460" s="54">
        <v>0</v>
      </c>
      <c r="BU460" s="54">
        <v>0</v>
      </c>
      <c r="BV460" s="54">
        <f t="shared" si="560"/>
        <v>0</v>
      </c>
      <c r="BW460" s="54">
        <f t="shared" si="561"/>
        <v>0</v>
      </c>
      <c r="BX460" s="54">
        <f t="shared" si="562"/>
        <v>0</v>
      </c>
      <c r="BY460" s="54">
        <f t="shared" si="563"/>
        <v>0</v>
      </c>
      <c r="BZ460" s="54">
        <f t="shared" si="564"/>
        <v>0</v>
      </c>
      <c r="CA460" s="54">
        <v>0</v>
      </c>
      <c r="CB460" s="54">
        <f t="shared" si="565"/>
        <v>0</v>
      </c>
      <c r="CC460" s="54">
        <f t="shared" si="566"/>
        <v>0</v>
      </c>
      <c r="CD460" s="54">
        <v>0</v>
      </c>
      <c r="CE460" s="54">
        <v>0</v>
      </c>
      <c r="CF460" s="54">
        <v>0</v>
      </c>
      <c r="CG460" s="54">
        <v>0</v>
      </c>
      <c r="CH460" s="54">
        <v>0</v>
      </c>
      <c r="CI460" s="54">
        <v>0</v>
      </c>
      <c r="CJ460" s="54">
        <v>0</v>
      </c>
      <c r="CK460" s="54">
        <v>0</v>
      </c>
      <c r="CL460" s="54">
        <v>0</v>
      </c>
      <c r="CM460" s="54">
        <v>0</v>
      </c>
      <c r="CN460" s="54">
        <v>0</v>
      </c>
      <c r="CO460" s="54">
        <v>0</v>
      </c>
    </row>
    <row r="461" spans="1:93">
      <c r="A461" s="3" t="str">
        <f t="shared" si="546"/>
        <v>FJXM310Perjeta</v>
      </c>
      <c r="B461" s="3" t="s">
        <v>550</v>
      </c>
      <c r="C461" s="3" t="s">
        <v>551</v>
      </c>
      <c r="D461" s="3" t="s">
        <v>7</v>
      </c>
      <c r="E461" s="3" t="s">
        <v>136</v>
      </c>
      <c r="F461" s="3" t="s">
        <v>155</v>
      </c>
      <c r="G461" s="3" t="s">
        <v>156</v>
      </c>
      <c r="H461" s="3" t="s">
        <v>155</v>
      </c>
      <c r="I461" s="3" t="s">
        <v>156</v>
      </c>
      <c r="J461" s="3" t="s">
        <v>562</v>
      </c>
      <c r="K461" s="3" t="s">
        <v>541</v>
      </c>
      <c r="L461" s="3"/>
      <c r="M461" s="3" t="s">
        <v>545</v>
      </c>
      <c r="N461" s="3" t="s">
        <v>16</v>
      </c>
      <c r="O461" s="3" t="s">
        <v>16</v>
      </c>
      <c r="P461" s="3">
        <v>3985.87</v>
      </c>
      <c r="Q461" s="54">
        <v>11.857830433627838</v>
      </c>
      <c r="R461" s="54">
        <v>10.016487482694263</v>
      </c>
      <c r="S461" s="54">
        <v>15.202933169636507</v>
      </c>
      <c r="T461" s="54">
        <v>9.1866899519887166</v>
      </c>
      <c r="U461" s="54">
        <v>11.150165150718768</v>
      </c>
      <c r="V461" s="54">
        <v>12.796565138343119</v>
      </c>
      <c r="W461" s="54">
        <v>37.077251085958608</v>
      </c>
      <c r="X461" s="54">
        <v>33.133420241050601</v>
      </c>
      <c r="Y461" s="54">
        <v>70.210671327009209</v>
      </c>
      <c r="Z461" s="54">
        <v>35</v>
      </c>
      <c r="AA461" s="54">
        <v>20</v>
      </c>
      <c r="AB461" s="54">
        <v>40</v>
      </c>
      <c r="AC461" s="54">
        <v>0</v>
      </c>
      <c r="AD461" s="54">
        <v>0</v>
      </c>
      <c r="AE461" s="54">
        <v>0</v>
      </c>
      <c r="AF461" s="54">
        <f t="shared" si="547"/>
        <v>95</v>
      </c>
      <c r="AG461" s="54">
        <f t="shared" si="548"/>
        <v>0</v>
      </c>
      <c r="AH461" s="54">
        <f t="shared" si="549"/>
        <v>95</v>
      </c>
      <c r="AI461" s="54">
        <v>47263.770590484179</v>
      </c>
      <c r="AJ461" s="54">
        <v>39924.416962646581</v>
      </c>
      <c r="AK461" s="54">
        <v>60596.915232859064</v>
      </c>
      <c r="AL461" s="54">
        <v>36616.951878933265</v>
      </c>
      <c r="AM461" s="54">
        <v>44443.108769295417</v>
      </c>
      <c r="AN461" s="54">
        <v>51005.445087967681</v>
      </c>
      <c r="AO461" s="54">
        <v>147785.10278598982</v>
      </c>
      <c r="AP461" s="54">
        <v>132065.50573619636</v>
      </c>
      <c r="AQ461" s="54">
        <v>279850.60852218617</v>
      </c>
      <c r="AR461" s="54">
        <f t="shared" si="550"/>
        <v>139505.44999999998</v>
      </c>
      <c r="AS461" s="54">
        <f t="shared" si="551"/>
        <v>79717.399999999994</v>
      </c>
      <c r="AT461" s="54">
        <f t="shared" si="552"/>
        <v>159434.79999999999</v>
      </c>
      <c r="AU461" s="54">
        <f t="shared" si="553"/>
        <v>0</v>
      </c>
      <c r="AV461" s="54">
        <f t="shared" si="554"/>
        <v>0</v>
      </c>
      <c r="AW461" s="54">
        <f t="shared" si="555"/>
        <v>0</v>
      </c>
      <c r="AX461" s="54">
        <f t="shared" si="556"/>
        <v>378657.64999999997</v>
      </c>
      <c r="AY461" s="54">
        <f t="shared" si="557"/>
        <v>0</v>
      </c>
      <c r="AZ461" s="54">
        <f t="shared" si="558"/>
        <v>378657.64999999997</v>
      </c>
      <c r="BA461" s="54">
        <f t="shared" si="544"/>
        <v>9.1866899519887166</v>
      </c>
      <c r="BB461" s="54">
        <f t="shared" si="545"/>
        <v>0</v>
      </c>
      <c r="BC461" s="54"/>
      <c r="BD461" s="54"/>
      <c r="BE461" s="54">
        <f t="shared" si="559"/>
        <v>0</v>
      </c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>
        <f t="shared" si="560"/>
        <v>96325.191666666666</v>
      </c>
      <c r="BW461" s="54">
        <f t="shared" si="561"/>
        <v>358728.3</v>
      </c>
      <c r="BX461" s="54">
        <f t="shared" si="562"/>
        <v>279010.89999999997</v>
      </c>
      <c r="BY461" s="54">
        <f t="shared" si="563"/>
        <v>90</v>
      </c>
      <c r="BZ461" s="54">
        <f t="shared" si="564"/>
        <v>70</v>
      </c>
      <c r="CA461" s="54">
        <v>0</v>
      </c>
      <c r="CB461" s="54">
        <f t="shared" si="565"/>
        <v>30</v>
      </c>
      <c r="CC461" s="54">
        <f t="shared" si="566"/>
        <v>24.166666666666668</v>
      </c>
      <c r="CD461" s="54">
        <v>20</v>
      </c>
      <c r="CE461" s="54">
        <v>15</v>
      </c>
      <c r="CF461" s="54">
        <v>30</v>
      </c>
      <c r="CG461" s="54">
        <v>20</v>
      </c>
      <c r="CH461" s="54">
        <v>10</v>
      </c>
      <c r="CI461" s="54">
        <v>35</v>
      </c>
      <c r="CJ461" s="54">
        <v>20</v>
      </c>
      <c r="CK461" s="54">
        <v>10</v>
      </c>
      <c r="CL461" s="54">
        <v>60</v>
      </c>
      <c r="CM461" s="54">
        <v>10</v>
      </c>
      <c r="CN461" s="54">
        <v>30</v>
      </c>
      <c r="CO461" s="54">
        <v>30</v>
      </c>
    </row>
    <row r="462" spans="1:93">
      <c r="A462" s="3" t="str">
        <f t="shared" si="546"/>
        <v>FJXM310Phesgo 10ml</v>
      </c>
      <c r="B462" s="3" t="s">
        <v>550</v>
      </c>
      <c r="C462" s="3" t="s">
        <v>551</v>
      </c>
      <c r="D462" s="3" t="s">
        <v>7</v>
      </c>
      <c r="E462" s="3" t="s">
        <v>136</v>
      </c>
      <c r="F462" s="3" t="s">
        <v>155</v>
      </c>
      <c r="G462" s="3" t="s">
        <v>156</v>
      </c>
      <c r="H462" s="3" t="s">
        <v>155</v>
      </c>
      <c r="I462" s="3" t="s">
        <v>156</v>
      </c>
      <c r="J462" s="3" t="s">
        <v>562</v>
      </c>
      <c r="K462" s="3" t="s">
        <v>541</v>
      </c>
      <c r="L462" s="3"/>
      <c r="M462" s="3" t="s">
        <v>545</v>
      </c>
      <c r="N462" s="3" t="s">
        <v>17</v>
      </c>
      <c r="O462" s="3" t="s">
        <v>18</v>
      </c>
      <c r="P462" s="3">
        <v>6232.07</v>
      </c>
      <c r="Q462" s="54">
        <v>8.6361081062295515</v>
      </c>
      <c r="R462" s="54">
        <v>7.8808291578287806</v>
      </c>
      <c r="S462" s="54">
        <v>12.340219854128724</v>
      </c>
      <c r="T462" s="54">
        <v>10.644689687028549</v>
      </c>
      <c r="U462" s="54">
        <v>9.6544708249297582</v>
      </c>
      <c r="V462" s="54">
        <v>12.989887924429604</v>
      </c>
      <c r="W462" s="54">
        <v>28.857157118187054</v>
      </c>
      <c r="X462" s="54">
        <v>33.289048436387908</v>
      </c>
      <c r="Y462" s="54">
        <v>62.146205554574962</v>
      </c>
      <c r="Z462" s="54">
        <v>13</v>
      </c>
      <c r="AA462" s="54">
        <v>15</v>
      </c>
      <c r="AB462" s="54">
        <v>15</v>
      </c>
      <c r="AC462" s="54">
        <v>20</v>
      </c>
      <c r="AD462" s="54">
        <v>0</v>
      </c>
      <c r="AE462" s="54">
        <v>0</v>
      </c>
      <c r="AF462" s="54">
        <f t="shared" si="547"/>
        <v>43</v>
      </c>
      <c r="AG462" s="54">
        <f t="shared" si="548"/>
        <v>20</v>
      </c>
      <c r="AH462" s="54">
        <f t="shared" si="549"/>
        <v>63</v>
      </c>
      <c r="AI462" s="54">
        <v>53820.830245589998</v>
      </c>
      <c r="AJ462" s="54">
        <v>49113.878969630008</v>
      </c>
      <c r="AK462" s="54">
        <v>76905.113946319994</v>
      </c>
      <c r="AL462" s="54">
        <v>66338.451257840003</v>
      </c>
      <c r="AM462" s="54">
        <v>60167.337993919995</v>
      </c>
      <c r="AN462" s="54">
        <v>80953.890837200001</v>
      </c>
      <c r="AO462" s="54">
        <v>179839.82316154</v>
      </c>
      <c r="AP462" s="54">
        <v>207459.68008895998</v>
      </c>
      <c r="AQ462" s="54">
        <v>387299.50325049995</v>
      </c>
      <c r="AR462" s="54">
        <f t="shared" si="550"/>
        <v>81016.91</v>
      </c>
      <c r="AS462" s="54">
        <f t="shared" si="551"/>
        <v>93481.049999999988</v>
      </c>
      <c r="AT462" s="54">
        <f t="shared" si="552"/>
        <v>93481.049999999988</v>
      </c>
      <c r="AU462" s="54">
        <f t="shared" si="553"/>
        <v>124641.4</v>
      </c>
      <c r="AV462" s="54">
        <f t="shared" si="554"/>
        <v>0</v>
      </c>
      <c r="AW462" s="54">
        <f t="shared" si="555"/>
        <v>0</v>
      </c>
      <c r="AX462" s="54">
        <f t="shared" si="556"/>
        <v>267979.01</v>
      </c>
      <c r="AY462" s="54">
        <f t="shared" si="557"/>
        <v>124641.4</v>
      </c>
      <c r="AZ462" s="54">
        <f t="shared" si="558"/>
        <v>392620.41000000003</v>
      </c>
      <c r="BA462" s="54">
        <f t="shared" si="544"/>
        <v>10.644689687028549</v>
      </c>
      <c r="BB462" s="54">
        <f t="shared" si="545"/>
        <v>20</v>
      </c>
      <c r="BC462" s="54">
        <f>SUM(CJ462:CL462)</f>
        <v>33</v>
      </c>
      <c r="BD462" s="54">
        <f>SUM(CM462:CO462)</f>
        <v>24</v>
      </c>
      <c r="BE462" s="54">
        <f t="shared" si="559"/>
        <v>63</v>
      </c>
      <c r="BF462" s="54">
        <f t="shared" ref="BF462:BK462" si="575">Z462</f>
        <v>13</v>
      </c>
      <c r="BG462" s="54">
        <f t="shared" si="575"/>
        <v>15</v>
      </c>
      <c r="BH462" s="54">
        <f t="shared" si="575"/>
        <v>15</v>
      </c>
      <c r="BI462" s="54">
        <f t="shared" si="575"/>
        <v>20</v>
      </c>
      <c r="BJ462" s="54">
        <f t="shared" si="575"/>
        <v>0</v>
      </c>
      <c r="BK462" s="54">
        <f t="shared" si="575"/>
        <v>0</v>
      </c>
      <c r="BL462" s="54">
        <v>0.66666666666666663</v>
      </c>
      <c r="BM462" s="54">
        <v>0</v>
      </c>
      <c r="BN462" s="54">
        <f t="shared" ref="BN462:BN463" si="576">AVERAGE(BP462:BR462)</f>
        <v>0</v>
      </c>
      <c r="BO462" s="54">
        <f t="shared" ref="BO462:BO463" si="577">SUM(BS462:BU462)/1</f>
        <v>3</v>
      </c>
      <c r="BP462" s="54">
        <v>0</v>
      </c>
      <c r="BQ462" s="54">
        <v>0</v>
      </c>
      <c r="BR462" s="54">
        <v>0</v>
      </c>
      <c r="BS462" s="54">
        <v>3</v>
      </c>
      <c r="BT462" s="54">
        <v>0</v>
      </c>
      <c r="BU462" s="54">
        <v>0</v>
      </c>
      <c r="BV462" s="54">
        <f t="shared" si="560"/>
        <v>38431.098333333335</v>
      </c>
      <c r="BW462" s="54">
        <f t="shared" si="561"/>
        <v>205658.31</v>
      </c>
      <c r="BX462" s="54">
        <f t="shared" si="562"/>
        <v>149569.68</v>
      </c>
      <c r="BY462" s="54">
        <f t="shared" si="563"/>
        <v>33</v>
      </c>
      <c r="BZ462" s="54">
        <f t="shared" si="564"/>
        <v>24</v>
      </c>
      <c r="CA462" s="54">
        <v>19.666666666666668</v>
      </c>
      <c r="CB462" s="54">
        <f t="shared" si="565"/>
        <v>12</v>
      </c>
      <c r="CC462" s="54">
        <f t="shared" si="566"/>
        <v>6.166666666666667</v>
      </c>
      <c r="CD462" s="54">
        <v>0</v>
      </c>
      <c r="CE462" s="54">
        <v>3</v>
      </c>
      <c r="CF462" s="54">
        <v>1</v>
      </c>
      <c r="CG462" s="54">
        <v>4</v>
      </c>
      <c r="CH462" s="54">
        <v>2</v>
      </c>
      <c r="CI462" s="54">
        <v>7</v>
      </c>
      <c r="CJ462" s="54">
        <v>6</v>
      </c>
      <c r="CK462" s="54">
        <v>12</v>
      </c>
      <c r="CL462" s="54">
        <v>15</v>
      </c>
      <c r="CM462" s="54">
        <v>6</v>
      </c>
      <c r="CN462" s="54">
        <v>12</v>
      </c>
      <c r="CO462" s="54">
        <v>6</v>
      </c>
    </row>
    <row r="463" spans="1:93">
      <c r="A463" s="3" t="str">
        <f t="shared" si="546"/>
        <v>FJXM310Phesgo 15ml</v>
      </c>
      <c r="B463" s="3" t="s">
        <v>550</v>
      </c>
      <c r="C463" s="3" t="s">
        <v>551</v>
      </c>
      <c r="D463" s="3" t="s">
        <v>7</v>
      </c>
      <c r="E463" s="3" t="s">
        <v>136</v>
      </c>
      <c r="F463" s="3" t="s">
        <v>155</v>
      </c>
      <c r="G463" s="3" t="s">
        <v>156</v>
      </c>
      <c r="H463" s="3" t="s">
        <v>155</v>
      </c>
      <c r="I463" s="3" t="s">
        <v>156</v>
      </c>
      <c r="J463" s="3" t="s">
        <v>562</v>
      </c>
      <c r="K463" s="3" t="s">
        <v>541</v>
      </c>
      <c r="L463" s="3"/>
      <c r="M463" s="3" t="s">
        <v>545</v>
      </c>
      <c r="N463" s="3" t="s">
        <v>17</v>
      </c>
      <c r="O463" s="3" t="s">
        <v>19</v>
      </c>
      <c r="P463" s="3">
        <v>8489.27</v>
      </c>
      <c r="Q463" s="54">
        <v>1</v>
      </c>
      <c r="R463" s="54">
        <v>1</v>
      </c>
      <c r="S463" s="54">
        <v>1</v>
      </c>
      <c r="T463" s="54">
        <v>1</v>
      </c>
      <c r="U463" s="54">
        <v>1</v>
      </c>
      <c r="V463" s="54">
        <v>1</v>
      </c>
      <c r="W463" s="54">
        <v>3</v>
      </c>
      <c r="X463" s="54">
        <v>3</v>
      </c>
      <c r="Y463" s="54">
        <v>6</v>
      </c>
      <c r="Z463" s="54">
        <v>0</v>
      </c>
      <c r="AA463" s="54">
        <v>0</v>
      </c>
      <c r="AB463" s="54">
        <v>5</v>
      </c>
      <c r="AC463" s="54">
        <v>0</v>
      </c>
      <c r="AD463" s="54">
        <v>0</v>
      </c>
      <c r="AE463" s="54">
        <v>0</v>
      </c>
      <c r="AF463" s="54">
        <f t="shared" si="547"/>
        <v>5</v>
      </c>
      <c r="AG463" s="54">
        <f t="shared" si="548"/>
        <v>0</v>
      </c>
      <c r="AH463" s="54">
        <f t="shared" si="549"/>
        <v>5</v>
      </c>
      <c r="AI463" s="54">
        <v>8489.27</v>
      </c>
      <c r="AJ463" s="54">
        <v>8489.27</v>
      </c>
      <c r="AK463" s="54">
        <v>8489.27</v>
      </c>
      <c r="AL463" s="54">
        <v>8489.27</v>
      </c>
      <c r="AM463" s="54">
        <v>8489.27</v>
      </c>
      <c r="AN463" s="54">
        <v>8489.27</v>
      </c>
      <c r="AO463" s="54">
        <v>25467.81</v>
      </c>
      <c r="AP463" s="54">
        <v>25467.81</v>
      </c>
      <c r="AQ463" s="54">
        <v>50935.62</v>
      </c>
      <c r="AR463" s="54">
        <f t="shared" si="550"/>
        <v>0</v>
      </c>
      <c r="AS463" s="54">
        <f t="shared" si="551"/>
        <v>0</v>
      </c>
      <c r="AT463" s="54">
        <f t="shared" si="552"/>
        <v>42446.350000000006</v>
      </c>
      <c r="AU463" s="54">
        <f t="shared" si="553"/>
        <v>0</v>
      </c>
      <c r="AV463" s="54">
        <f t="shared" si="554"/>
        <v>0</v>
      </c>
      <c r="AW463" s="54">
        <f t="shared" si="555"/>
        <v>0</v>
      </c>
      <c r="AX463" s="54">
        <f t="shared" si="556"/>
        <v>42446.350000000006</v>
      </c>
      <c r="AY463" s="54">
        <f t="shared" si="557"/>
        <v>0</v>
      </c>
      <c r="AZ463" s="54">
        <f t="shared" si="558"/>
        <v>42446.350000000006</v>
      </c>
      <c r="BA463" s="54">
        <f t="shared" si="544"/>
        <v>1</v>
      </c>
      <c r="BB463" s="54">
        <f t="shared" si="545"/>
        <v>0</v>
      </c>
      <c r="BC463" s="54">
        <f>SUM(CJ463:CL463)*2</f>
        <v>0</v>
      </c>
      <c r="BD463" s="54">
        <f>SUM(CM463:CO463)*2</f>
        <v>0</v>
      </c>
      <c r="BE463" s="54">
        <f t="shared" si="559"/>
        <v>10</v>
      </c>
      <c r="BF463" s="54">
        <f t="shared" ref="BF463:BK463" si="578">Z463*2</f>
        <v>0</v>
      </c>
      <c r="BG463" s="54">
        <f t="shared" si="578"/>
        <v>0</v>
      </c>
      <c r="BH463" s="54">
        <f t="shared" si="578"/>
        <v>10</v>
      </c>
      <c r="BI463" s="54">
        <f t="shared" si="578"/>
        <v>0</v>
      </c>
      <c r="BJ463" s="54">
        <f t="shared" si="578"/>
        <v>0</v>
      </c>
      <c r="BK463" s="54">
        <f t="shared" si="578"/>
        <v>0</v>
      </c>
      <c r="BL463" s="54">
        <v>0</v>
      </c>
      <c r="BM463" s="54">
        <v>0</v>
      </c>
      <c r="BN463" s="54">
        <f t="shared" si="576"/>
        <v>0.33333333333333331</v>
      </c>
      <c r="BO463" s="54">
        <f t="shared" si="577"/>
        <v>3</v>
      </c>
      <c r="BP463" s="54">
        <v>0</v>
      </c>
      <c r="BQ463" s="54">
        <v>0</v>
      </c>
      <c r="BR463" s="54">
        <v>1</v>
      </c>
      <c r="BS463" s="54">
        <v>3</v>
      </c>
      <c r="BT463" s="54">
        <v>0</v>
      </c>
      <c r="BU463" s="54">
        <v>0</v>
      </c>
      <c r="BV463" s="54">
        <f t="shared" si="560"/>
        <v>0</v>
      </c>
      <c r="BW463" s="54">
        <f t="shared" si="561"/>
        <v>0</v>
      </c>
      <c r="BX463" s="54">
        <f t="shared" si="562"/>
        <v>0</v>
      </c>
      <c r="BY463" s="54">
        <f t="shared" si="563"/>
        <v>0</v>
      </c>
      <c r="BZ463" s="54">
        <f t="shared" si="564"/>
        <v>0</v>
      </c>
      <c r="CA463" s="54">
        <v>0</v>
      </c>
      <c r="CB463" s="54">
        <f t="shared" si="565"/>
        <v>0</v>
      </c>
      <c r="CC463" s="54">
        <f t="shared" si="566"/>
        <v>0</v>
      </c>
      <c r="CD463" s="54">
        <v>0</v>
      </c>
      <c r="CE463" s="54">
        <v>0</v>
      </c>
      <c r="CF463" s="54">
        <v>0</v>
      </c>
      <c r="CG463" s="54">
        <v>0</v>
      </c>
      <c r="CH463" s="54">
        <v>0</v>
      </c>
      <c r="CI463" s="54">
        <v>0</v>
      </c>
      <c r="CJ463" s="54">
        <v>0</v>
      </c>
      <c r="CK463" s="54">
        <v>0</v>
      </c>
      <c r="CL463" s="54">
        <v>0</v>
      </c>
      <c r="CM463" s="54">
        <v>0</v>
      </c>
      <c r="CN463" s="54">
        <v>0</v>
      </c>
      <c r="CO463" s="54">
        <v>0</v>
      </c>
    </row>
    <row r="464" spans="1:93">
      <c r="A464" s="3" t="str">
        <f t="shared" si="546"/>
        <v>FJXM343Herceptin IV</v>
      </c>
      <c r="B464" s="3" t="s">
        <v>550</v>
      </c>
      <c r="C464" s="3" t="s">
        <v>551</v>
      </c>
      <c r="D464" s="3" t="s">
        <v>7</v>
      </c>
      <c r="E464" s="3" t="s">
        <v>136</v>
      </c>
      <c r="F464" s="3" t="s">
        <v>157</v>
      </c>
      <c r="G464" s="3" t="s">
        <v>158</v>
      </c>
      <c r="H464" s="3" t="s">
        <v>157</v>
      </c>
      <c r="I464" s="3" t="s">
        <v>158</v>
      </c>
      <c r="J464" s="3" t="s">
        <v>562</v>
      </c>
      <c r="K464" s="3" t="s">
        <v>541</v>
      </c>
      <c r="L464" s="3"/>
      <c r="M464" s="3" t="s">
        <v>545</v>
      </c>
      <c r="N464" s="3" t="s">
        <v>11</v>
      </c>
      <c r="O464" s="3" t="s">
        <v>11</v>
      </c>
      <c r="P464" s="3">
        <v>4535.5</v>
      </c>
      <c r="Q464" s="54">
        <v>14.824283533288426</v>
      </c>
      <c r="R464" s="54">
        <v>10.620193126101901</v>
      </c>
      <c r="S464" s="54">
        <v>9.8791908711492322</v>
      </c>
      <c r="T464" s="54">
        <v>6.9761006980564515</v>
      </c>
      <c r="U464" s="54">
        <v>6.35619383528973</v>
      </c>
      <c r="V464" s="54">
        <v>11.065490365620537</v>
      </c>
      <c r="W464" s="54">
        <v>35.323667530539559</v>
      </c>
      <c r="X464" s="54">
        <v>24.397784898966719</v>
      </c>
      <c r="Y464" s="54">
        <v>59.721452429506279</v>
      </c>
      <c r="Z464" s="54">
        <v>25</v>
      </c>
      <c r="AA464" s="54">
        <v>18</v>
      </c>
      <c r="AB464" s="54">
        <v>12</v>
      </c>
      <c r="AC464" s="54">
        <v>12</v>
      </c>
      <c r="AD464" s="54">
        <v>0</v>
      </c>
      <c r="AE464" s="54">
        <v>0</v>
      </c>
      <c r="AF464" s="54">
        <f t="shared" si="547"/>
        <v>55</v>
      </c>
      <c r="AG464" s="54">
        <f t="shared" si="548"/>
        <v>12</v>
      </c>
      <c r="AH464" s="54">
        <f t="shared" si="549"/>
        <v>67</v>
      </c>
      <c r="AI464" s="54">
        <v>67235.537965229654</v>
      </c>
      <c r="AJ464" s="54">
        <v>48167.885923435169</v>
      </c>
      <c r="AK464" s="54">
        <v>44807.070196097338</v>
      </c>
      <c r="AL464" s="54">
        <v>31640.104716035035</v>
      </c>
      <c r="AM464" s="54">
        <v>28828.51713995657</v>
      </c>
      <c r="AN464" s="54">
        <v>50187.531553271947</v>
      </c>
      <c r="AO464" s="54">
        <v>160210.49408476218</v>
      </c>
      <c r="AP464" s="54">
        <v>110656.15340926356</v>
      </c>
      <c r="AQ464" s="54">
        <v>270866.64749402576</v>
      </c>
      <c r="AR464" s="54">
        <f t="shared" si="550"/>
        <v>113387.5</v>
      </c>
      <c r="AS464" s="54">
        <f t="shared" si="551"/>
        <v>81639</v>
      </c>
      <c r="AT464" s="54">
        <f t="shared" si="552"/>
        <v>54426</v>
      </c>
      <c r="AU464" s="54">
        <f t="shared" si="553"/>
        <v>54426</v>
      </c>
      <c r="AV464" s="54">
        <f t="shared" si="554"/>
        <v>0</v>
      </c>
      <c r="AW464" s="54">
        <f t="shared" si="555"/>
        <v>0</v>
      </c>
      <c r="AX464" s="54">
        <f t="shared" si="556"/>
        <v>249452.5</v>
      </c>
      <c r="AY464" s="54">
        <f t="shared" si="557"/>
        <v>54426</v>
      </c>
      <c r="AZ464" s="54">
        <f t="shared" si="558"/>
        <v>303878.5</v>
      </c>
      <c r="BA464" s="54">
        <f t="shared" si="544"/>
        <v>6.9761006980564515</v>
      </c>
      <c r="BB464" s="54">
        <f t="shared" si="545"/>
        <v>12</v>
      </c>
      <c r="BC464" s="54"/>
      <c r="BD464" s="54"/>
      <c r="BE464" s="54">
        <f t="shared" si="559"/>
        <v>0</v>
      </c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>
        <f t="shared" si="560"/>
        <v>66898.625</v>
      </c>
      <c r="BW464" s="54">
        <f t="shared" si="561"/>
        <v>158742.5</v>
      </c>
      <c r="BX464" s="54">
        <f t="shared" si="562"/>
        <v>145136</v>
      </c>
      <c r="BY464" s="54">
        <f t="shared" si="563"/>
        <v>35</v>
      </c>
      <c r="BZ464" s="54">
        <f t="shared" si="564"/>
        <v>32</v>
      </c>
      <c r="CA464" s="54">
        <v>0</v>
      </c>
      <c r="CB464" s="54">
        <f t="shared" si="565"/>
        <v>24</v>
      </c>
      <c r="CC464" s="54">
        <f t="shared" si="566"/>
        <v>14.75</v>
      </c>
      <c r="CD464" s="54">
        <v>15</v>
      </c>
      <c r="CE464" s="54">
        <v>15</v>
      </c>
      <c r="CF464" s="54">
        <v>5</v>
      </c>
      <c r="CG464" s="54">
        <v>5</v>
      </c>
      <c r="CH464" s="54">
        <v>24</v>
      </c>
      <c r="CI464" s="54">
        <v>46</v>
      </c>
      <c r="CJ464" s="54">
        <v>0</v>
      </c>
      <c r="CK464" s="54">
        <v>15</v>
      </c>
      <c r="CL464" s="54">
        <v>20</v>
      </c>
      <c r="CM464" s="54">
        <v>0</v>
      </c>
      <c r="CN464" s="54">
        <v>19</v>
      </c>
      <c r="CO464" s="54">
        <v>13</v>
      </c>
    </row>
    <row r="465" spans="1:93">
      <c r="A465" s="3" t="str">
        <f t="shared" si="546"/>
        <v>FJXM343Herceptin SC</v>
      </c>
      <c r="B465" s="3" t="s">
        <v>550</v>
      </c>
      <c r="C465" s="3" t="s">
        <v>551</v>
      </c>
      <c r="D465" s="3" t="s">
        <v>7</v>
      </c>
      <c r="E465" s="3" t="s">
        <v>136</v>
      </c>
      <c r="F465" s="3" t="s">
        <v>157</v>
      </c>
      <c r="G465" s="3" t="s">
        <v>158</v>
      </c>
      <c r="H465" s="3" t="s">
        <v>157</v>
      </c>
      <c r="I465" s="3" t="s">
        <v>158</v>
      </c>
      <c r="J465" s="3" t="s">
        <v>562</v>
      </c>
      <c r="K465" s="3" t="s">
        <v>541</v>
      </c>
      <c r="L465" s="3"/>
      <c r="M465" s="3" t="s">
        <v>545</v>
      </c>
      <c r="N465" s="3" t="s">
        <v>12</v>
      </c>
      <c r="O465" s="3" t="s">
        <v>12</v>
      </c>
      <c r="P465" s="3">
        <v>3444.49</v>
      </c>
      <c r="Q465" s="54">
        <v>0.58433884808351089</v>
      </c>
      <c r="R465" s="54">
        <v>0.54140323698342641</v>
      </c>
      <c r="S465" s="54">
        <v>0.82121728275801231</v>
      </c>
      <c r="T465" s="54">
        <v>0.84056819146011297</v>
      </c>
      <c r="U465" s="54">
        <v>0.75683240798690854</v>
      </c>
      <c r="V465" s="54">
        <v>0.9961530035378422</v>
      </c>
      <c r="W465" s="54">
        <v>1.9469593678249497</v>
      </c>
      <c r="X465" s="54">
        <v>2.5935536029848638</v>
      </c>
      <c r="Y465" s="54">
        <v>4.5405129708098135</v>
      </c>
      <c r="Z465" s="54">
        <v>0</v>
      </c>
      <c r="AA465" s="54">
        <v>0</v>
      </c>
      <c r="AB465" s="54">
        <v>0</v>
      </c>
      <c r="AC465" s="54">
        <v>0</v>
      </c>
      <c r="AD465" s="54">
        <v>0</v>
      </c>
      <c r="AE465" s="54">
        <v>0</v>
      </c>
      <c r="AF465" s="54">
        <f t="shared" si="547"/>
        <v>0</v>
      </c>
      <c r="AG465" s="54">
        <f t="shared" si="548"/>
        <v>0</v>
      </c>
      <c r="AH465" s="54">
        <f t="shared" si="549"/>
        <v>0</v>
      </c>
      <c r="AI465" s="54">
        <v>2012.7493188351723</v>
      </c>
      <c r="AJ465" s="54">
        <v>1864.8580357570422</v>
      </c>
      <c r="AK465" s="54">
        <v>2828.6747182871459</v>
      </c>
      <c r="AL465" s="54">
        <v>2895.3287298024443</v>
      </c>
      <c r="AM465" s="54">
        <v>2606.9016609868263</v>
      </c>
      <c r="AN465" s="54">
        <v>3431.2390591560616</v>
      </c>
      <c r="AO465" s="54">
        <v>6706.2820728793604</v>
      </c>
      <c r="AP465" s="54">
        <v>8933.4694499453326</v>
      </c>
      <c r="AQ465" s="54">
        <v>15639.751522824692</v>
      </c>
      <c r="AR465" s="54">
        <f t="shared" si="550"/>
        <v>0</v>
      </c>
      <c r="AS465" s="54">
        <f t="shared" si="551"/>
        <v>0</v>
      </c>
      <c r="AT465" s="54">
        <f t="shared" si="552"/>
        <v>0</v>
      </c>
      <c r="AU465" s="54">
        <f t="shared" si="553"/>
        <v>0</v>
      </c>
      <c r="AV465" s="54">
        <f t="shared" si="554"/>
        <v>0</v>
      </c>
      <c r="AW465" s="54">
        <f t="shared" si="555"/>
        <v>0</v>
      </c>
      <c r="AX465" s="54">
        <f t="shared" si="556"/>
        <v>0</v>
      </c>
      <c r="AY465" s="54">
        <f t="shared" si="557"/>
        <v>0</v>
      </c>
      <c r="AZ465" s="54">
        <f t="shared" si="558"/>
        <v>0</v>
      </c>
      <c r="BA465" s="54">
        <f t="shared" si="544"/>
        <v>0.84056819146011297</v>
      </c>
      <c r="BB465" s="54">
        <f t="shared" si="545"/>
        <v>0</v>
      </c>
      <c r="BC465" s="54"/>
      <c r="BD465" s="54"/>
      <c r="BE465" s="54">
        <f t="shared" si="559"/>
        <v>0</v>
      </c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>
        <f t="shared" si="560"/>
        <v>2583.3674999999998</v>
      </c>
      <c r="BW465" s="54">
        <f t="shared" si="561"/>
        <v>6888.98</v>
      </c>
      <c r="BX465" s="54">
        <f t="shared" si="562"/>
        <v>0</v>
      </c>
      <c r="BY465" s="54">
        <f t="shared" si="563"/>
        <v>2</v>
      </c>
      <c r="BZ465" s="54">
        <f t="shared" si="564"/>
        <v>0</v>
      </c>
      <c r="CA465" s="54">
        <v>0</v>
      </c>
      <c r="CB465" s="54">
        <f t="shared" si="565"/>
        <v>2</v>
      </c>
      <c r="CC465" s="54">
        <f t="shared" si="566"/>
        <v>0.75</v>
      </c>
      <c r="CD465" s="54">
        <v>0</v>
      </c>
      <c r="CE465" s="54">
        <v>0</v>
      </c>
      <c r="CF465" s="54">
        <v>2</v>
      </c>
      <c r="CG465" s="54">
        <v>2</v>
      </c>
      <c r="CH465" s="54">
        <v>1</v>
      </c>
      <c r="CI465" s="54">
        <v>2</v>
      </c>
      <c r="CJ465" s="54">
        <v>1</v>
      </c>
      <c r="CK465" s="54">
        <v>1</v>
      </c>
      <c r="CL465" s="54">
        <v>0</v>
      </c>
      <c r="CM465" s="54">
        <v>0</v>
      </c>
      <c r="CN465" s="54">
        <v>0</v>
      </c>
      <c r="CO465" s="54">
        <v>0</v>
      </c>
    </row>
    <row r="466" spans="1:93">
      <c r="A466" s="3" t="str">
        <f t="shared" si="546"/>
        <v>FJXM343Itovebi 3mg</v>
      </c>
      <c r="B466" s="3" t="s">
        <v>550</v>
      </c>
      <c r="C466" s="3" t="s">
        <v>551</v>
      </c>
      <c r="D466" s="3" t="s">
        <v>7</v>
      </c>
      <c r="E466" s="3" t="s">
        <v>136</v>
      </c>
      <c r="F466" s="3" t="s">
        <v>157</v>
      </c>
      <c r="G466" s="3" t="s">
        <v>158</v>
      </c>
      <c r="H466" s="3" t="s">
        <v>157</v>
      </c>
      <c r="I466" s="3" t="s">
        <v>158</v>
      </c>
      <c r="J466" s="3" t="s">
        <v>562</v>
      </c>
      <c r="K466" s="3" t="s">
        <v>541</v>
      </c>
      <c r="L466" s="3"/>
      <c r="M466" s="3" t="s">
        <v>545</v>
      </c>
      <c r="N466" s="3" t="s">
        <v>13</v>
      </c>
      <c r="O466" s="3" t="s">
        <v>14</v>
      </c>
      <c r="P466" s="3">
        <v>3566.02</v>
      </c>
      <c r="Q466" s="54">
        <v>7.5423782997919166E-8</v>
      </c>
      <c r="R466" s="54">
        <v>8.6118364644595899E-8</v>
      </c>
      <c r="S466" s="54">
        <v>1.7430625086372233E-7</v>
      </c>
      <c r="T466" s="54">
        <v>1.7644957539816278E-7</v>
      </c>
      <c r="U466" s="54">
        <v>2.1451535630448561E-7</v>
      </c>
      <c r="V466" s="54">
        <v>2.7318666979111423E-7</v>
      </c>
      <c r="W466" s="54">
        <v>3.3584839850623739E-7</v>
      </c>
      <c r="X466" s="54">
        <v>6.6415160149376262E-7</v>
      </c>
      <c r="Y466" s="54">
        <v>9.9999999999999995E-7</v>
      </c>
      <c r="Z466" s="54">
        <v>0</v>
      </c>
      <c r="AA466" s="54">
        <v>0</v>
      </c>
      <c r="AB466" s="54">
        <v>0</v>
      </c>
      <c r="AC466" s="54">
        <v>0</v>
      </c>
      <c r="AD466" s="54">
        <v>0</v>
      </c>
      <c r="AE466" s="54">
        <v>0</v>
      </c>
      <c r="AF466" s="54">
        <f t="shared" si="547"/>
        <v>0</v>
      </c>
      <c r="AG466" s="54">
        <f t="shared" si="548"/>
        <v>0</v>
      </c>
      <c r="AH466" s="54">
        <f t="shared" si="549"/>
        <v>0</v>
      </c>
      <c r="AI466" s="54">
        <v>2.6896271864623972E-4</v>
      </c>
      <c r="AJ466" s="54">
        <v>3.0709981068992184E-4</v>
      </c>
      <c r="AK466" s="54">
        <v>6.2157957670505104E-4</v>
      </c>
      <c r="AL466" s="54">
        <v>6.2922271486135634E-4</v>
      </c>
      <c r="AM466" s="54">
        <v>7.6496605088892172E-4</v>
      </c>
      <c r="AN466" s="54">
        <v>9.74189128208509E-4</v>
      </c>
      <c r="AO466" s="54">
        <v>1.1976421060412126E-3</v>
      </c>
      <c r="AP466" s="54">
        <v>2.3683778939587868E-3</v>
      </c>
      <c r="AQ466" s="54">
        <v>3.5660199999999996E-3</v>
      </c>
      <c r="AR466" s="54">
        <f t="shared" si="550"/>
        <v>0</v>
      </c>
      <c r="AS466" s="54">
        <f t="shared" si="551"/>
        <v>0</v>
      </c>
      <c r="AT466" s="54">
        <f t="shared" si="552"/>
        <v>0</v>
      </c>
      <c r="AU466" s="54">
        <f t="shared" si="553"/>
        <v>0</v>
      </c>
      <c r="AV466" s="54">
        <f t="shared" si="554"/>
        <v>0</v>
      </c>
      <c r="AW466" s="54">
        <f t="shared" si="555"/>
        <v>0</v>
      </c>
      <c r="AX466" s="54">
        <f t="shared" si="556"/>
        <v>0</v>
      </c>
      <c r="AY466" s="54">
        <f t="shared" si="557"/>
        <v>0</v>
      </c>
      <c r="AZ466" s="54">
        <f t="shared" si="558"/>
        <v>0</v>
      </c>
      <c r="BA466" s="54">
        <f t="shared" si="544"/>
        <v>1.7644957539816278E-7</v>
      </c>
      <c r="BB466" s="54">
        <f t="shared" si="545"/>
        <v>0</v>
      </c>
      <c r="BC466" s="54"/>
      <c r="BD466" s="54"/>
      <c r="BE466" s="54">
        <f t="shared" si="559"/>
        <v>0</v>
      </c>
      <c r="BF466" s="54"/>
      <c r="BG466" s="54"/>
      <c r="BH466" s="54"/>
      <c r="BI466" s="54"/>
      <c r="BJ466" s="54"/>
      <c r="BK466" s="54"/>
      <c r="BL466" s="54">
        <v>0</v>
      </c>
      <c r="BM466" s="54">
        <v>0</v>
      </c>
      <c r="BN466" s="54">
        <f t="shared" ref="BN466:BN467" si="579">AVERAGE(BP466:BR466)</f>
        <v>0.33333333333333331</v>
      </c>
      <c r="BO466" s="54">
        <f t="shared" ref="BO466:BO467" si="580">SUM(BS466:BU466)/1</f>
        <v>0</v>
      </c>
      <c r="BP466" s="54">
        <v>0</v>
      </c>
      <c r="BQ466" s="54">
        <v>0</v>
      </c>
      <c r="BR466" s="54">
        <v>1</v>
      </c>
      <c r="BS466" s="54">
        <v>0</v>
      </c>
      <c r="BT466" s="54">
        <v>0</v>
      </c>
      <c r="BU466" s="54">
        <v>0</v>
      </c>
      <c r="BV466" s="54">
        <f t="shared" si="560"/>
        <v>0</v>
      </c>
      <c r="BW466" s="54">
        <f t="shared" si="561"/>
        <v>0</v>
      </c>
      <c r="BX466" s="54">
        <f t="shared" si="562"/>
        <v>0</v>
      </c>
      <c r="BY466" s="54">
        <f t="shared" si="563"/>
        <v>0</v>
      </c>
      <c r="BZ466" s="54">
        <f t="shared" si="564"/>
        <v>0</v>
      </c>
      <c r="CA466" s="54">
        <v>0</v>
      </c>
      <c r="CB466" s="54">
        <f t="shared" si="565"/>
        <v>0</v>
      </c>
      <c r="CC466" s="54">
        <f t="shared" si="566"/>
        <v>0</v>
      </c>
      <c r="CD466" s="54">
        <v>0</v>
      </c>
      <c r="CE466" s="54">
        <v>0</v>
      </c>
      <c r="CF466" s="54">
        <v>0</v>
      </c>
      <c r="CG466" s="54">
        <v>0</v>
      </c>
      <c r="CH466" s="54">
        <v>0</v>
      </c>
      <c r="CI466" s="54">
        <v>0</v>
      </c>
      <c r="CJ466" s="54">
        <v>0</v>
      </c>
      <c r="CK466" s="54">
        <v>0</v>
      </c>
      <c r="CL466" s="54">
        <v>0</v>
      </c>
      <c r="CM466" s="54">
        <v>0</v>
      </c>
      <c r="CN466" s="54">
        <v>0</v>
      </c>
      <c r="CO466" s="54">
        <v>0</v>
      </c>
    </row>
    <row r="467" spans="1:93">
      <c r="A467" s="3" t="str">
        <f t="shared" si="546"/>
        <v>FJXM343Itovebi 9mg</v>
      </c>
      <c r="B467" s="3" t="s">
        <v>550</v>
      </c>
      <c r="C467" s="3" t="s">
        <v>551</v>
      </c>
      <c r="D467" s="3" t="s">
        <v>7</v>
      </c>
      <c r="E467" s="3" t="s">
        <v>136</v>
      </c>
      <c r="F467" s="3" t="s">
        <v>157</v>
      </c>
      <c r="G467" s="3" t="s">
        <v>158</v>
      </c>
      <c r="H467" s="3" t="s">
        <v>157</v>
      </c>
      <c r="I467" s="3" t="s">
        <v>158</v>
      </c>
      <c r="J467" s="3" t="s">
        <v>562</v>
      </c>
      <c r="K467" s="3" t="s">
        <v>541</v>
      </c>
      <c r="L467" s="3"/>
      <c r="M467" s="3" t="s">
        <v>545</v>
      </c>
      <c r="N467" s="3" t="s">
        <v>13</v>
      </c>
      <c r="O467" s="3" t="s">
        <v>15</v>
      </c>
      <c r="P467" s="3">
        <v>10698.05</v>
      </c>
      <c r="Q467" s="54"/>
      <c r="R467" s="54"/>
      <c r="S467" s="54"/>
      <c r="T467" s="54"/>
      <c r="U467" s="54"/>
      <c r="V467" s="54"/>
      <c r="W467" s="54">
        <v>0</v>
      </c>
      <c r="X467" s="54">
        <v>0</v>
      </c>
      <c r="Y467" s="54">
        <v>0</v>
      </c>
      <c r="Z467" s="54">
        <v>0</v>
      </c>
      <c r="AA467" s="54">
        <v>0</v>
      </c>
      <c r="AB467" s="54">
        <v>0</v>
      </c>
      <c r="AC467" s="54">
        <v>0</v>
      </c>
      <c r="AD467" s="54">
        <v>0</v>
      </c>
      <c r="AE467" s="54">
        <v>0</v>
      </c>
      <c r="AF467" s="54">
        <f t="shared" si="547"/>
        <v>0</v>
      </c>
      <c r="AG467" s="54">
        <f t="shared" si="548"/>
        <v>0</v>
      </c>
      <c r="AH467" s="54">
        <f t="shared" si="549"/>
        <v>0</v>
      </c>
      <c r="AI467" s="54"/>
      <c r="AJ467" s="54"/>
      <c r="AK467" s="54"/>
      <c r="AL467" s="54"/>
      <c r="AM467" s="54"/>
      <c r="AN467" s="54"/>
      <c r="AO467" s="54">
        <v>0</v>
      </c>
      <c r="AP467" s="54">
        <v>0</v>
      </c>
      <c r="AQ467" s="54">
        <v>0</v>
      </c>
      <c r="AR467" s="54">
        <f t="shared" si="550"/>
        <v>0</v>
      </c>
      <c r="AS467" s="54">
        <f t="shared" si="551"/>
        <v>0</v>
      </c>
      <c r="AT467" s="54">
        <f t="shared" si="552"/>
        <v>0</v>
      </c>
      <c r="AU467" s="54">
        <f t="shared" si="553"/>
        <v>0</v>
      </c>
      <c r="AV467" s="54">
        <f t="shared" si="554"/>
        <v>0</v>
      </c>
      <c r="AW467" s="54">
        <f t="shared" si="555"/>
        <v>0</v>
      </c>
      <c r="AX467" s="54">
        <f t="shared" si="556"/>
        <v>0</v>
      </c>
      <c r="AY467" s="54">
        <f t="shared" si="557"/>
        <v>0</v>
      </c>
      <c r="AZ467" s="54">
        <f t="shared" si="558"/>
        <v>0</v>
      </c>
      <c r="BA467" s="54">
        <f t="shared" si="544"/>
        <v>0</v>
      </c>
      <c r="BB467" s="54">
        <f t="shared" si="545"/>
        <v>0</v>
      </c>
      <c r="BC467" s="54"/>
      <c r="BD467" s="54"/>
      <c r="BE467" s="54">
        <f t="shared" si="559"/>
        <v>0</v>
      </c>
      <c r="BF467" s="54"/>
      <c r="BG467" s="54"/>
      <c r="BH467" s="54"/>
      <c r="BI467" s="54"/>
      <c r="BJ467" s="54"/>
      <c r="BK467" s="54"/>
      <c r="BL467" s="54">
        <v>0</v>
      </c>
      <c r="BM467" s="54">
        <v>0</v>
      </c>
      <c r="BN467" s="54">
        <f t="shared" si="579"/>
        <v>0</v>
      </c>
      <c r="BO467" s="54">
        <f t="shared" si="580"/>
        <v>0</v>
      </c>
      <c r="BP467" s="54">
        <v>0</v>
      </c>
      <c r="BQ467" s="54">
        <v>0</v>
      </c>
      <c r="BR467" s="54">
        <v>0</v>
      </c>
      <c r="BS467" s="54">
        <v>0</v>
      </c>
      <c r="BT467" s="54">
        <v>0</v>
      </c>
      <c r="BU467" s="54">
        <v>0</v>
      </c>
      <c r="BV467" s="54">
        <f t="shared" si="560"/>
        <v>0</v>
      </c>
      <c r="BW467" s="54">
        <f t="shared" si="561"/>
        <v>0</v>
      </c>
      <c r="BX467" s="54">
        <f t="shared" si="562"/>
        <v>0</v>
      </c>
      <c r="BY467" s="54">
        <f t="shared" si="563"/>
        <v>0</v>
      </c>
      <c r="BZ467" s="54">
        <f t="shared" si="564"/>
        <v>0</v>
      </c>
      <c r="CA467" s="54">
        <v>0</v>
      </c>
      <c r="CB467" s="54">
        <f t="shared" si="565"/>
        <v>0</v>
      </c>
      <c r="CC467" s="54">
        <f t="shared" si="566"/>
        <v>0</v>
      </c>
      <c r="CD467" s="54">
        <v>0</v>
      </c>
      <c r="CE467" s="54">
        <v>0</v>
      </c>
      <c r="CF467" s="54">
        <v>0</v>
      </c>
      <c r="CG467" s="54">
        <v>0</v>
      </c>
      <c r="CH467" s="54">
        <v>0</v>
      </c>
      <c r="CI467" s="54">
        <v>0</v>
      </c>
      <c r="CJ467" s="54">
        <v>0</v>
      </c>
      <c r="CK467" s="54">
        <v>0</v>
      </c>
      <c r="CL467" s="54">
        <v>0</v>
      </c>
      <c r="CM467" s="54">
        <v>0</v>
      </c>
      <c r="CN467" s="54">
        <v>0</v>
      </c>
      <c r="CO467" s="54">
        <v>0</v>
      </c>
    </row>
    <row r="468" spans="1:93">
      <c r="A468" s="3" t="str">
        <f t="shared" si="546"/>
        <v>FJXM343Perjeta</v>
      </c>
      <c r="B468" s="3" t="s">
        <v>550</v>
      </c>
      <c r="C468" s="3" t="s">
        <v>551</v>
      </c>
      <c r="D468" s="3" t="s">
        <v>7</v>
      </c>
      <c r="E468" s="3" t="s">
        <v>136</v>
      </c>
      <c r="F468" s="3" t="s">
        <v>157</v>
      </c>
      <c r="G468" s="3" t="s">
        <v>158</v>
      </c>
      <c r="H468" s="3" t="s">
        <v>157</v>
      </c>
      <c r="I468" s="3" t="s">
        <v>158</v>
      </c>
      <c r="J468" s="3" t="s">
        <v>562</v>
      </c>
      <c r="K468" s="3" t="s">
        <v>541</v>
      </c>
      <c r="L468" s="3"/>
      <c r="M468" s="3" t="s">
        <v>545</v>
      </c>
      <c r="N468" s="3" t="s">
        <v>16</v>
      </c>
      <c r="O468" s="3" t="s">
        <v>16</v>
      </c>
      <c r="P468" s="3">
        <v>3985.87</v>
      </c>
      <c r="Q468" s="54">
        <v>4.7604885509077937</v>
      </c>
      <c r="R468" s="54">
        <v>4.0212561858239368</v>
      </c>
      <c r="S468" s="54">
        <v>6.1034258922294864</v>
      </c>
      <c r="T468" s="54">
        <v>3.6881225939239588</v>
      </c>
      <c r="U468" s="54">
        <v>4.4763866238293115</v>
      </c>
      <c r="V468" s="54">
        <v>5.1373564644060048</v>
      </c>
      <c r="W468" s="54">
        <v>14.885170628961218</v>
      </c>
      <c r="X468" s="54">
        <v>13.301865682159274</v>
      </c>
      <c r="Y468" s="54">
        <v>28.187036311120494</v>
      </c>
      <c r="Z468" s="54">
        <v>8</v>
      </c>
      <c r="AA468" s="54">
        <v>8</v>
      </c>
      <c r="AB468" s="54">
        <v>0</v>
      </c>
      <c r="AC468" s="54">
        <v>8</v>
      </c>
      <c r="AD468" s="54">
        <v>0</v>
      </c>
      <c r="AE468" s="54">
        <v>0</v>
      </c>
      <c r="AF468" s="54">
        <f t="shared" si="547"/>
        <v>16</v>
      </c>
      <c r="AG468" s="54">
        <f t="shared" si="548"/>
        <v>8</v>
      </c>
      <c r="AH468" s="54">
        <f t="shared" si="549"/>
        <v>24</v>
      </c>
      <c r="AI468" s="54">
        <v>18974.688500406846</v>
      </c>
      <c r="AJ468" s="54">
        <v>16028.204393390053</v>
      </c>
      <c r="AK468" s="54">
        <v>24327.462161060739</v>
      </c>
      <c r="AL468" s="54">
        <v>14700.377203443688</v>
      </c>
      <c r="AM468" s="54">
        <v>17842.295152322538</v>
      </c>
      <c r="AN468" s="54">
        <v>20476.835010781961</v>
      </c>
      <c r="AO468" s="54">
        <v>59330.355054857646</v>
      </c>
      <c r="AP468" s="54">
        <v>53019.50736654819</v>
      </c>
      <c r="AQ468" s="54">
        <v>112349.86242140584</v>
      </c>
      <c r="AR468" s="54">
        <f t="shared" si="550"/>
        <v>31886.959999999999</v>
      </c>
      <c r="AS468" s="54">
        <f t="shared" si="551"/>
        <v>31886.959999999999</v>
      </c>
      <c r="AT468" s="54">
        <f t="shared" si="552"/>
        <v>0</v>
      </c>
      <c r="AU468" s="54">
        <f t="shared" si="553"/>
        <v>31886.959999999999</v>
      </c>
      <c r="AV468" s="54">
        <f t="shared" si="554"/>
        <v>0</v>
      </c>
      <c r="AW468" s="54">
        <f t="shared" si="555"/>
        <v>0</v>
      </c>
      <c r="AX468" s="54">
        <f t="shared" si="556"/>
        <v>63773.919999999998</v>
      </c>
      <c r="AY468" s="54">
        <f t="shared" si="557"/>
        <v>31886.959999999999</v>
      </c>
      <c r="AZ468" s="54">
        <f t="shared" si="558"/>
        <v>95660.88</v>
      </c>
      <c r="BA468" s="54">
        <f t="shared" si="544"/>
        <v>3.6881225939239588</v>
      </c>
      <c r="BB468" s="54">
        <f t="shared" si="545"/>
        <v>8</v>
      </c>
      <c r="BC468" s="54"/>
      <c r="BD468" s="54"/>
      <c r="BE468" s="54">
        <f t="shared" si="559"/>
        <v>0</v>
      </c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>
        <f t="shared" si="560"/>
        <v>40523.011666666665</v>
      </c>
      <c r="BW468" s="54">
        <f t="shared" si="561"/>
        <v>135519.57999999999</v>
      </c>
      <c r="BX468" s="54">
        <f t="shared" si="562"/>
        <v>59788.049999999996</v>
      </c>
      <c r="BY468" s="54">
        <f t="shared" si="563"/>
        <v>34</v>
      </c>
      <c r="BZ468" s="54">
        <f t="shared" si="564"/>
        <v>15</v>
      </c>
      <c r="CA468" s="54">
        <v>0</v>
      </c>
      <c r="CB468" s="54">
        <f t="shared" si="565"/>
        <v>18</v>
      </c>
      <c r="CC468" s="54">
        <f t="shared" si="566"/>
        <v>10.166666666666666</v>
      </c>
      <c r="CD468" s="54">
        <v>10</v>
      </c>
      <c r="CE468" s="54">
        <v>10</v>
      </c>
      <c r="CF468" s="54">
        <v>5</v>
      </c>
      <c r="CG468" s="54">
        <v>18</v>
      </c>
      <c r="CH468" s="54">
        <v>12</v>
      </c>
      <c r="CI468" s="54">
        <v>18</v>
      </c>
      <c r="CJ468" s="54">
        <v>9</v>
      </c>
      <c r="CK468" s="54">
        <v>13</v>
      </c>
      <c r="CL468" s="54">
        <v>12</v>
      </c>
      <c r="CM468" s="54">
        <v>0</v>
      </c>
      <c r="CN468" s="54">
        <v>2</v>
      </c>
      <c r="CO468" s="54">
        <v>13</v>
      </c>
    </row>
    <row r="469" spans="1:93">
      <c r="A469" s="3" t="str">
        <f t="shared" si="546"/>
        <v>FJXM343Phesgo 10ml</v>
      </c>
      <c r="B469" s="3" t="s">
        <v>550</v>
      </c>
      <c r="C469" s="3" t="s">
        <v>551</v>
      </c>
      <c r="D469" s="3" t="s">
        <v>7</v>
      </c>
      <c r="E469" s="3" t="s">
        <v>136</v>
      </c>
      <c r="F469" s="3" t="s">
        <v>157</v>
      </c>
      <c r="G469" s="3" t="s">
        <v>158</v>
      </c>
      <c r="H469" s="3" t="s">
        <v>157</v>
      </c>
      <c r="I469" s="3" t="s">
        <v>158</v>
      </c>
      <c r="J469" s="3" t="s">
        <v>562</v>
      </c>
      <c r="K469" s="3" t="s">
        <v>541</v>
      </c>
      <c r="L469" s="3"/>
      <c r="M469" s="3" t="s">
        <v>545</v>
      </c>
      <c r="N469" s="3" t="s">
        <v>17</v>
      </c>
      <c r="O469" s="3" t="s">
        <v>18</v>
      </c>
      <c r="P469" s="3">
        <v>6232.07</v>
      </c>
      <c r="Q469" s="54">
        <v>10.779578241428611</v>
      </c>
      <c r="R469" s="54">
        <v>9.8623799402285268</v>
      </c>
      <c r="S469" s="54">
        <v>15.277790471429237</v>
      </c>
      <c r="T469" s="54">
        <v>13.218766593929466</v>
      </c>
      <c r="U469" s="54">
        <v>12.016261135329032</v>
      </c>
      <c r="V469" s="54">
        <v>16.066736663729706</v>
      </c>
      <c r="W469" s="54">
        <v>35.919748653086373</v>
      </c>
      <c r="X469" s="54">
        <v>41.301764392988204</v>
      </c>
      <c r="Y469" s="54">
        <v>77.221513046074577</v>
      </c>
      <c r="Z469" s="54">
        <v>5</v>
      </c>
      <c r="AA469" s="54">
        <v>8</v>
      </c>
      <c r="AB469" s="54">
        <v>0</v>
      </c>
      <c r="AC469" s="54">
        <v>0</v>
      </c>
      <c r="AD469" s="54">
        <v>0</v>
      </c>
      <c r="AE469" s="54">
        <v>0</v>
      </c>
      <c r="AF469" s="54">
        <f t="shared" si="547"/>
        <v>13</v>
      </c>
      <c r="AG469" s="54">
        <f t="shared" si="548"/>
        <v>0</v>
      </c>
      <c r="AH469" s="54">
        <f t="shared" si="549"/>
        <v>13</v>
      </c>
      <c r="AI469" s="54">
        <v>67179.08617106</v>
      </c>
      <c r="AJ469" s="54">
        <v>61463.042154099989</v>
      </c>
      <c r="AK469" s="54">
        <v>95212.259663279998</v>
      </c>
      <c r="AL469" s="54">
        <v>82380.278727030003</v>
      </c>
      <c r="AM469" s="54">
        <v>74886.180533649997</v>
      </c>
      <c r="AN469" s="54">
        <v>100129.02755992999</v>
      </c>
      <c r="AO469" s="54">
        <v>223854.38798843999</v>
      </c>
      <c r="AP469" s="54">
        <v>257395.48682061001</v>
      </c>
      <c r="AQ469" s="54">
        <v>481249.87480905</v>
      </c>
      <c r="AR469" s="54">
        <f t="shared" si="550"/>
        <v>31160.35</v>
      </c>
      <c r="AS469" s="54">
        <f t="shared" si="551"/>
        <v>49856.56</v>
      </c>
      <c r="AT469" s="54">
        <f t="shared" si="552"/>
        <v>0</v>
      </c>
      <c r="AU469" s="54">
        <f t="shared" si="553"/>
        <v>0</v>
      </c>
      <c r="AV469" s="54">
        <f t="shared" si="554"/>
        <v>0</v>
      </c>
      <c r="AW469" s="54">
        <f t="shared" si="555"/>
        <v>0</v>
      </c>
      <c r="AX469" s="54">
        <f t="shared" si="556"/>
        <v>81016.91</v>
      </c>
      <c r="AY469" s="54">
        <f t="shared" si="557"/>
        <v>0</v>
      </c>
      <c r="AZ469" s="54">
        <f t="shared" si="558"/>
        <v>81016.91</v>
      </c>
      <c r="BA469" s="54">
        <f t="shared" si="544"/>
        <v>13.218766593929466</v>
      </c>
      <c r="BB469" s="54">
        <f t="shared" si="545"/>
        <v>0</v>
      </c>
      <c r="BC469" s="54">
        <f>SUM(CJ469:CL469)</f>
        <v>37</v>
      </c>
      <c r="BD469" s="54">
        <f>SUM(CM469:CO469)</f>
        <v>28</v>
      </c>
      <c r="BE469" s="54">
        <f t="shared" si="559"/>
        <v>13</v>
      </c>
      <c r="BF469" s="54">
        <f t="shared" ref="BF469:BK469" si="581">Z469</f>
        <v>5</v>
      </c>
      <c r="BG469" s="54">
        <f t="shared" si="581"/>
        <v>8</v>
      </c>
      <c r="BH469" s="54">
        <f t="shared" si="581"/>
        <v>0</v>
      </c>
      <c r="BI469" s="54">
        <f t="shared" si="581"/>
        <v>0</v>
      </c>
      <c r="BJ469" s="54">
        <f t="shared" si="581"/>
        <v>0</v>
      </c>
      <c r="BK469" s="54">
        <f t="shared" si="581"/>
        <v>0</v>
      </c>
      <c r="BL469" s="54">
        <v>0.66666666666666663</v>
      </c>
      <c r="BM469" s="54">
        <v>0</v>
      </c>
      <c r="BN469" s="54">
        <f t="shared" ref="BN469:BN470" si="582">AVERAGE(BP469:BR469)</f>
        <v>0</v>
      </c>
      <c r="BO469" s="54">
        <f t="shared" ref="BO469:BO470" si="583">SUM(BS469:BU469)/1</f>
        <v>0</v>
      </c>
      <c r="BP469" s="54">
        <v>0</v>
      </c>
      <c r="BQ469" s="54">
        <v>0</v>
      </c>
      <c r="BR469" s="54">
        <v>0</v>
      </c>
      <c r="BS469" s="54">
        <v>0</v>
      </c>
      <c r="BT469" s="54">
        <v>0</v>
      </c>
      <c r="BU469" s="54">
        <v>0</v>
      </c>
      <c r="BV469" s="54">
        <f t="shared" si="560"/>
        <v>57646.647499999999</v>
      </c>
      <c r="BW469" s="54">
        <f t="shared" si="561"/>
        <v>230586.59</v>
      </c>
      <c r="BX469" s="54">
        <f t="shared" si="562"/>
        <v>174497.96</v>
      </c>
      <c r="BY469" s="54">
        <f t="shared" si="563"/>
        <v>37</v>
      </c>
      <c r="BZ469" s="54">
        <f t="shared" si="564"/>
        <v>28</v>
      </c>
      <c r="CA469" s="54">
        <v>25</v>
      </c>
      <c r="CB469" s="54">
        <f t="shared" si="565"/>
        <v>21</v>
      </c>
      <c r="CC469" s="54">
        <f t="shared" si="566"/>
        <v>9.25</v>
      </c>
      <c r="CD469" s="54">
        <v>8</v>
      </c>
      <c r="CE469" s="54">
        <v>21</v>
      </c>
      <c r="CF469" s="54">
        <v>2</v>
      </c>
      <c r="CG469" s="54">
        <v>4</v>
      </c>
      <c r="CH469" s="54">
        <v>3</v>
      </c>
      <c r="CI469" s="54">
        <v>8</v>
      </c>
      <c r="CJ469" s="54">
        <v>11</v>
      </c>
      <c r="CK469" s="54">
        <v>16</v>
      </c>
      <c r="CL469" s="54">
        <v>10</v>
      </c>
      <c r="CM469" s="54">
        <v>10</v>
      </c>
      <c r="CN469" s="54">
        <v>10</v>
      </c>
      <c r="CO469" s="54">
        <v>8</v>
      </c>
    </row>
    <row r="470" spans="1:93">
      <c r="A470" s="3" t="str">
        <f t="shared" si="546"/>
        <v>FJXM343Phesgo 15ml</v>
      </c>
      <c r="B470" s="3" t="s">
        <v>550</v>
      </c>
      <c r="C470" s="3" t="s">
        <v>551</v>
      </c>
      <c r="D470" s="3" t="s">
        <v>7</v>
      </c>
      <c r="E470" s="3" t="s">
        <v>136</v>
      </c>
      <c r="F470" s="3" t="s">
        <v>157</v>
      </c>
      <c r="G470" s="3" t="s">
        <v>158</v>
      </c>
      <c r="H470" s="3" t="s">
        <v>157</v>
      </c>
      <c r="I470" s="3" t="s">
        <v>158</v>
      </c>
      <c r="J470" s="3" t="s">
        <v>562</v>
      </c>
      <c r="K470" s="3" t="s">
        <v>541</v>
      </c>
      <c r="L470" s="3"/>
      <c r="M470" s="3" t="s">
        <v>545</v>
      </c>
      <c r="N470" s="3" t="s">
        <v>17</v>
      </c>
      <c r="O470" s="3" t="s">
        <v>19</v>
      </c>
      <c r="P470" s="3">
        <v>8489.27</v>
      </c>
      <c r="Q470" s="54">
        <v>1</v>
      </c>
      <c r="R470" s="54">
        <v>1</v>
      </c>
      <c r="S470" s="54">
        <v>1</v>
      </c>
      <c r="T470" s="54">
        <v>1</v>
      </c>
      <c r="U470" s="54">
        <v>1</v>
      </c>
      <c r="V470" s="54">
        <v>1</v>
      </c>
      <c r="W470" s="54">
        <v>3</v>
      </c>
      <c r="X470" s="54">
        <v>3</v>
      </c>
      <c r="Y470" s="54">
        <v>6</v>
      </c>
      <c r="Z470" s="54">
        <v>0</v>
      </c>
      <c r="AA470" s="54">
        <v>0</v>
      </c>
      <c r="AB470" s="54">
        <v>0</v>
      </c>
      <c r="AC470" s="54">
        <v>0</v>
      </c>
      <c r="AD470" s="54">
        <v>0</v>
      </c>
      <c r="AE470" s="54">
        <v>0</v>
      </c>
      <c r="AF470" s="54">
        <f t="shared" si="547"/>
        <v>0</v>
      </c>
      <c r="AG470" s="54">
        <f t="shared" si="548"/>
        <v>0</v>
      </c>
      <c r="AH470" s="54">
        <f t="shared" si="549"/>
        <v>0</v>
      </c>
      <c r="AI470" s="54">
        <v>8489.27</v>
      </c>
      <c r="AJ470" s="54">
        <v>8489.27</v>
      </c>
      <c r="AK470" s="54">
        <v>8489.27</v>
      </c>
      <c r="AL470" s="54">
        <v>8489.27</v>
      </c>
      <c r="AM470" s="54">
        <v>8489.27</v>
      </c>
      <c r="AN470" s="54">
        <v>8489.27</v>
      </c>
      <c r="AO470" s="54">
        <v>25467.81</v>
      </c>
      <c r="AP470" s="54">
        <v>25467.81</v>
      </c>
      <c r="AQ470" s="54">
        <v>50935.62</v>
      </c>
      <c r="AR470" s="54">
        <f t="shared" si="550"/>
        <v>0</v>
      </c>
      <c r="AS470" s="54">
        <f t="shared" si="551"/>
        <v>0</v>
      </c>
      <c r="AT470" s="54">
        <f t="shared" si="552"/>
        <v>0</v>
      </c>
      <c r="AU470" s="54">
        <f t="shared" si="553"/>
        <v>0</v>
      </c>
      <c r="AV470" s="54">
        <f t="shared" si="554"/>
        <v>0</v>
      </c>
      <c r="AW470" s="54">
        <f t="shared" si="555"/>
        <v>0</v>
      </c>
      <c r="AX470" s="54">
        <f t="shared" si="556"/>
        <v>0</v>
      </c>
      <c r="AY470" s="54">
        <f t="shared" si="557"/>
        <v>0</v>
      </c>
      <c r="AZ470" s="54">
        <f t="shared" si="558"/>
        <v>0</v>
      </c>
      <c r="BA470" s="54">
        <f t="shared" si="544"/>
        <v>1</v>
      </c>
      <c r="BB470" s="54">
        <f t="shared" si="545"/>
        <v>0</v>
      </c>
      <c r="BC470" s="54">
        <f>SUM(CJ470:CL470)*2</f>
        <v>2</v>
      </c>
      <c r="BD470" s="54">
        <f>SUM(CM470:CO470)*2</f>
        <v>0</v>
      </c>
      <c r="BE470" s="54">
        <f t="shared" si="559"/>
        <v>0</v>
      </c>
      <c r="BF470" s="54">
        <f t="shared" ref="BF470:BK470" si="584">Z470*2</f>
        <v>0</v>
      </c>
      <c r="BG470" s="54">
        <f t="shared" si="584"/>
        <v>0</v>
      </c>
      <c r="BH470" s="54">
        <f t="shared" si="584"/>
        <v>0</v>
      </c>
      <c r="BI470" s="54">
        <f t="shared" si="584"/>
        <v>0</v>
      </c>
      <c r="BJ470" s="54">
        <f t="shared" si="584"/>
        <v>0</v>
      </c>
      <c r="BK470" s="54">
        <f t="shared" si="584"/>
        <v>0</v>
      </c>
      <c r="BL470" s="54">
        <v>0.33333333333333331</v>
      </c>
      <c r="BM470" s="54">
        <v>0</v>
      </c>
      <c r="BN470" s="54">
        <f t="shared" si="582"/>
        <v>0</v>
      </c>
      <c r="BO470" s="54">
        <f t="shared" si="583"/>
        <v>0</v>
      </c>
      <c r="BP470" s="54">
        <v>0</v>
      </c>
      <c r="BQ470" s="54">
        <v>0</v>
      </c>
      <c r="BR470" s="54">
        <v>0</v>
      </c>
      <c r="BS470" s="54">
        <v>0</v>
      </c>
      <c r="BT470" s="54">
        <v>0</v>
      </c>
      <c r="BU470" s="54">
        <v>0</v>
      </c>
      <c r="BV470" s="54">
        <f t="shared" si="560"/>
        <v>707.43916666666667</v>
      </c>
      <c r="BW470" s="54">
        <f t="shared" si="561"/>
        <v>8489.27</v>
      </c>
      <c r="BX470" s="54">
        <f t="shared" si="562"/>
        <v>0</v>
      </c>
      <c r="BY470" s="54">
        <f t="shared" si="563"/>
        <v>1</v>
      </c>
      <c r="BZ470" s="54">
        <f t="shared" si="564"/>
        <v>0</v>
      </c>
      <c r="CA470" s="54">
        <v>0</v>
      </c>
      <c r="CB470" s="54">
        <f t="shared" si="565"/>
        <v>1</v>
      </c>
      <c r="CC470" s="54">
        <f t="shared" si="566"/>
        <v>8.3333333333333329E-2</v>
      </c>
      <c r="CD470" s="54">
        <v>0</v>
      </c>
      <c r="CE470" s="54">
        <v>0</v>
      </c>
      <c r="CF470" s="54">
        <v>0</v>
      </c>
      <c r="CG470" s="54">
        <v>0</v>
      </c>
      <c r="CH470" s="54">
        <v>0</v>
      </c>
      <c r="CI470" s="54">
        <v>0</v>
      </c>
      <c r="CJ470" s="54">
        <v>0</v>
      </c>
      <c r="CK470" s="54">
        <v>1</v>
      </c>
      <c r="CL470" s="54">
        <v>0</v>
      </c>
      <c r="CM470" s="54">
        <v>0</v>
      </c>
      <c r="CN470" s="54">
        <v>0</v>
      </c>
      <c r="CO470" s="54">
        <v>0</v>
      </c>
    </row>
    <row r="471" spans="1:93">
      <c r="A471" s="3" t="str">
        <f t="shared" si="546"/>
        <v>FJZZ001Herceptin IV</v>
      </c>
      <c r="B471" s="3" t="s">
        <v>550</v>
      </c>
      <c r="C471" s="3" t="s">
        <v>551</v>
      </c>
      <c r="D471" s="3" t="s">
        <v>7</v>
      </c>
      <c r="E471" s="3" t="s">
        <v>159</v>
      </c>
      <c r="F471" s="3" t="s">
        <v>160</v>
      </c>
      <c r="G471" s="3" t="s">
        <v>161</v>
      </c>
      <c r="H471" s="3" t="s">
        <v>160</v>
      </c>
      <c r="I471" s="3" t="s">
        <v>161</v>
      </c>
      <c r="J471" s="3" t="s">
        <v>562</v>
      </c>
      <c r="K471" s="3" t="s">
        <v>544</v>
      </c>
      <c r="L471" s="3" t="s">
        <v>1047</v>
      </c>
      <c r="M471" s="3" t="s">
        <v>542</v>
      </c>
      <c r="N471" s="3" t="s">
        <v>11</v>
      </c>
      <c r="O471" s="3" t="s">
        <v>11</v>
      </c>
      <c r="P471" s="3">
        <v>4535.5</v>
      </c>
      <c r="Q471" s="54">
        <v>2.4822376098080742E-7</v>
      </c>
      <c r="R471" s="54">
        <v>1.7782878168674339E-7</v>
      </c>
      <c r="S471" s="54">
        <v>1.6542114214001052E-7</v>
      </c>
      <c r="T471" s="54">
        <v>1.1681063360424579E-7</v>
      </c>
      <c r="U471" s="54">
        <v>1.0643066396940739E-7</v>
      </c>
      <c r="V471" s="54">
        <v>1.8528501761878564E-7</v>
      </c>
      <c r="W471" s="54">
        <v>5.9147368480756133E-7</v>
      </c>
      <c r="X471" s="54">
        <v>4.0852631519243884E-7</v>
      </c>
      <c r="Y471" s="54">
        <v>1.0000000000000002E-6</v>
      </c>
      <c r="Z471" s="54">
        <v>0</v>
      </c>
      <c r="AA471" s="54">
        <v>0</v>
      </c>
      <c r="AB471" s="54">
        <v>0</v>
      </c>
      <c r="AC471" s="54">
        <v>0</v>
      </c>
      <c r="AD471" s="54">
        <v>0</v>
      </c>
      <c r="AE471" s="54">
        <v>0</v>
      </c>
      <c r="AF471" s="54">
        <f t="shared" si="547"/>
        <v>0</v>
      </c>
      <c r="AG471" s="54">
        <f t="shared" si="548"/>
        <v>0</v>
      </c>
      <c r="AH471" s="54">
        <f t="shared" si="549"/>
        <v>0</v>
      </c>
      <c r="AI471" s="54">
        <v>1.1258188679284522E-3</v>
      </c>
      <c r="AJ471" s="54">
        <v>8.0654243934022462E-4</v>
      </c>
      <c r="AK471" s="54">
        <v>7.5026759017601764E-4</v>
      </c>
      <c r="AL471" s="54">
        <v>5.297946287120568E-4</v>
      </c>
      <c r="AM471" s="54">
        <v>4.8271627643324723E-4</v>
      </c>
      <c r="AN471" s="54">
        <v>8.4036019741000226E-4</v>
      </c>
      <c r="AO471" s="54">
        <v>2.6826288974446943E-3</v>
      </c>
      <c r="AP471" s="54">
        <v>1.8528711025553063E-3</v>
      </c>
      <c r="AQ471" s="54">
        <v>4.5355000000000005E-3</v>
      </c>
      <c r="AR471" s="54">
        <f t="shared" si="550"/>
        <v>0</v>
      </c>
      <c r="AS471" s="54">
        <f t="shared" si="551"/>
        <v>0</v>
      </c>
      <c r="AT471" s="54">
        <f t="shared" si="552"/>
        <v>0</v>
      </c>
      <c r="AU471" s="54">
        <f t="shared" si="553"/>
        <v>0</v>
      </c>
      <c r="AV471" s="54">
        <f t="shared" si="554"/>
        <v>0</v>
      </c>
      <c r="AW471" s="54">
        <f t="shared" si="555"/>
        <v>0</v>
      </c>
      <c r="AX471" s="54">
        <f t="shared" si="556"/>
        <v>0</v>
      </c>
      <c r="AY471" s="54">
        <f t="shared" si="557"/>
        <v>0</v>
      </c>
      <c r="AZ471" s="54">
        <f t="shared" si="558"/>
        <v>0</v>
      </c>
      <c r="BA471" s="54">
        <f t="shared" si="544"/>
        <v>1.1681063360424579E-7</v>
      </c>
      <c r="BB471" s="54">
        <f t="shared" si="545"/>
        <v>0</v>
      </c>
      <c r="BC471" s="54"/>
      <c r="BD471" s="54"/>
      <c r="BE471" s="54">
        <f t="shared" si="559"/>
        <v>0</v>
      </c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>
        <f t="shared" si="560"/>
        <v>8693.0416666666679</v>
      </c>
      <c r="BW471" s="54">
        <f t="shared" si="561"/>
        <v>27213</v>
      </c>
      <c r="BX471" s="54">
        <f t="shared" si="562"/>
        <v>0</v>
      </c>
      <c r="BY471" s="54">
        <f t="shared" si="563"/>
        <v>6</v>
      </c>
      <c r="BZ471" s="54">
        <f t="shared" si="564"/>
        <v>0</v>
      </c>
      <c r="CA471" s="54">
        <v>0</v>
      </c>
      <c r="CB471" s="54">
        <f t="shared" si="565"/>
        <v>6</v>
      </c>
      <c r="CC471" s="54">
        <f t="shared" si="566"/>
        <v>1.9166666666666667</v>
      </c>
      <c r="CD471" s="54">
        <v>5</v>
      </c>
      <c r="CE471" s="54">
        <v>6</v>
      </c>
      <c r="CF471" s="54">
        <v>0</v>
      </c>
      <c r="CG471" s="54">
        <v>3</v>
      </c>
      <c r="CH471" s="54">
        <v>0</v>
      </c>
      <c r="CI471" s="54">
        <v>3</v>
      </c>
      <c r="CJ471" s="54">
        <v>0</v>
      </c>
      <c r="CK471" s="54">
        <v>0</v>
      </c>
      <c r="CL471" s="54">
        <v>6</v>
      </c>
      <c r="CM471" s="54">
        <v>0</v>
      </c>
      <c r="CN471" s="54">
        <v>0</v>
      </c>
      <c r="CO471" s="54">
        <v>0</v>
      </c>
    </row>
    <row r="472" spans="1:93">
      <c r="A472" s="3" t="str">
        <f t="shared" si="546"/>
        <v>FJZZ001Herceptin SC</v>
      </c>
      <c r="B472" s="3" t="s">
        <v>550</v>
      </c>
      <c r="C472" s="3" t="s">
        <v>551</v>
      </c>
      <c r="D472" s="3" t="s">
        <v>7</v>
      </c>
      <c r="E472" s="3" t="s">
        <v>159</v>
      </c>
      <c r="F472" s="3" t="s">
        <v>160</v>
      </c>
      <c r="G472" s="3" t="s">
        <v>161</v>
      </c>
      <c r="H472" s="3" t="s">
        <v>160</v>
      </c>
      <c r="I472" s="3" t="s">
        <v>161</v>
      </c>
      <c r="J472" s="3" t="s">
        <v>562</v>
      </c>
      <c r="K472" s="3" t="s">
        <v>544</v>
      </c>
      <c r="L472" s="3" t="s">
        <v>1047</v>
      </c>
      <c r="M472" s="3" t="s">
        <v>542</v>
      </c>
      <c r="N472" s="3" t="s">
        <v>12</v>
      </c>
      <c r="O472" s="3" t="s">
        <v>12</v>
      </c>
      <c r="P472" s="3">
        <v>3444.49</v>
      </c>
      <c r="Q472" s="54">
        <v>30.286158168753886</v>
      </c>
      <c r="R472" s="54">
        <v>28.060814580672908</v>
      </c>
      <c r="S472" s="54">
        <v>42.56351703826634</v>
      </c>
      <c r="T472" s="54">
        <v>43.566470519081598</v>
      </c>
      <c r="U472" s="54">
        <v>39.226462677789556</v>
      </c>
      <c r="V472" s="54">
        <v>51.630398225918796</v>
      </c>
      <c r="W472" s="54">
        <v>100.91048978769314</v>
      </c>
      <c r="X472" s="54">
        <v>134.42333142278994</v>
      </c>
      <c r="Y472" s="54">
        <v>235.33382121048308</v>
      </c>
      <c r="Z472" s="54">
        <v>10</v>
      </c>
      <c r="AA472" s="54">
        <v>25</v>
      </c>
      <c r="AB472" s="54">
        <v>11</v>
      </c>
      <c r="AC472" s="54">
        <v>21</v>
      </c>
      <c r="AD472" s="54">
        <v>0</v>
      </c>
      <c r="AE472" s="54">
        <v>0</v>
      </c>
      <c r="AF472" s="54">
        <f t="shared" si="547"/>
        <v>46</v>
      </c>
      <c r="AG472" s="54">
        <f t="shared" si="548"/>
        <v>21</v>
      </c>
      <c r="AH472" s="54">
        <f t="shared" si="549"/>
        <v>67</v>
      </c>
      <c r="AI472" s="54">
        <v>104320.36895069106</v>
      </c>
      <c r="AJ472" s="54">
        <v>96655.195214982028</v>
      </c>
      <c r="AK472" s="54">
        <v>146609.60880313802</v>
      </c>
      <c r="AL472" s="54">
        <v>150064.27203827136</v>
      </c>
      <c r="AM472" s="54">
        <v>135115.15842901933</v>
      </c>
      <c r="AN472" s="54">
        <v>177840.39038519503</v>
      </c>
      <c r="AO472" s="54">
        <v>347585.17296881112</v>
      </c>
      <c r="AP472" s="54">
        <v>463019.82085248572</v>
      </c>
      <c r="AQ472" s="54">
        <v>810604.99382129684</v>
      </c>
      <c r="AR472" s="54">
        <f t="shared" si="550"/>
        <v>34444.899999999994</v>
      </c>
      <c r="AS472" s="54">
        <f t="shared" si="551"/>
        <v>86112.25</v>
      </c>
      <c r="AT472" s="54">
        <f t="shared" si="552"/>
        <v>37889.39</v>
      </c>
      <c r="AU472" s="54">
        <f t="shared" si="553"/>
        <v>72334.289999999994</v>
      </c>
      <c r="AV472" s="54">
        <f t="shared" si="554"/>
        <v>0</v>
      </c>
      <c r="AW472" s="54">
        <f t="shared" si="555"/>
        <v>0</v>
      </c>
      <c r="AX472" s="54">
        <f t="shared" si="556"/>
        <v>158446.53999999998</v>
      </c>
      <c r="AY472" s="54">
        <f t="shared" si="557"/>
        <v>72334.289999999994</v>
      </c>
      <c r="AZ472" s="54">
        <f t="shared" si="558"/>
        <v>230780.82999999996</v>
      </c>
      <c r="BA472" s="54">
        <f t="shared" si="544"/>
        <v>43.566470519081598</v>
      </c>
      <c r="BB472" s="54">
        <f t="shared" si="545"/>
        <v>21</v>
      </c>
      <c r="BC472" s="54"/>
      <c r="BD472" s="54"/>
      <c r="BE472" s="54">
        <f t="shared" si="559"/>
        <v>0</v>
      </c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>
        <f t="shared" si="560"/>
        <v>138640.7225</v>
      </c>
      <c r="BW472" s="54">
        <f t="shared" si="561"/>
        <v>344449</v>
      </c>
      <c r="BX472" s="54">
        <f t="shared" si="562"/>
        <v>182557.97</v>
      </c>
      <c r="BY472" s="54">
        <f t="shared" si="563"/>
        <v>100</v>
      </c>
      <c r="BZ472" s="54">
        <f t="shared" si="564"/>
        <v>53</v>
      </c>
      <c r="CA472" s="54">
        <v>0</v>
      </c>
      <c r="CB472" s="54">
        <f t="shared" si="565"/>
        <v>78</v>
      </c>
      <c r="CC472" s="54">
        <f t="shared" si="566"/>
        <v>40.25</v>
      </c>
      <c r="CD472" s="54">
        <v>78</v>
      </c>
      <c r="CE472" s="54">
        <v>58</v>
      </c>
      <c r="CF472" s="54">
        <v>57</v>
      </c>
      <c r="CG472" s="54">
        <v>46</v>
      </c>
      <c r="CH472" s="54">
        <v>66</v>
      </c>
      <c r="CI472" s="54">
        <v>25</v>
      </c>
      <c r="CJ472" s="54">
        <v>41</v>
      </c>
      <c r="CK472" s="54">
        <v>33</v>
      </c>
      <c r="CL472" s="54">
        <v>26</v>
      </c>
      <c r="CM472" s="54">
        <v>21</v>
      </c>
      <c r="CN472" s="54">
        <v>10</v>
      </c>
      <c r="CO472" s="54">
        <v>22</v>
      </c>
    </row>
    <row r="473" spans="1:93">
      <c r="A473" s="3" t="str">
        <f t="shared" si="546"/>
        <v>FJZZ001Itovebi 3mg</v>
      </c>
      <c r="B473" s="3" t="s">
        <v>550</v>
      </c>
      <c r="C473" s="3" t="s">
        <v>551</v>
      </c>
      <c r="D473" s="3" t="s">
        <v>7</v>
      </c>
      <c r="E473" s="3" t="s">
        <v>159</v>
      </c>
      <c r="F473" s="3" t="s">
        <v>160</v>
      </c>
      <c r="G473" s="3" t="s">
        <v>161</v>
      </c>
      <c r="H473" s="3" t="s">
        <v>160</v>
      </c>
      <c r="I473" s="3" t="s">
        <v>161</v>
      </c>
      <c r="J473" s="3" t="s">
        <v>562</v>
      </c>
      <c r="K473" s="3" t="s">
        <v>544</v>
      </c>
      <c r="L473" s="3" t="s">
        <v>1047</v>
      </c>
      <c r="M473" s="3" t="s">
        <v>542</v>
      </c>
      <c r="N473" s="3" t="s">
        <v>13</v>
      </c>
      <c r="O473" s="3" t="s">
        <v>14</v>
      </c>
      <c r="P473" s="3">
        <v>3566.02</v>
      </c>
      <c r="Q473" s="54">
        <v>2.8402472903109657</v>
      </c>
      <c r="R473" s="54">
        <v>3.2429751214490694</v>
      </c>
      <c r="S473" s="54">
        <v>6.5638825980607347</v>
      </c>
      <c r="T473" s="54">
        <v>6.6445941648800417</v>
      </c>
      <c r="U473" s="54">
        <v>8.0780442886392425</v>
      </c>
      <c r="V473" s="54">
        <v>10.287440748559311</v>
      </c>
      <c r="W473" s="54">
        <v>12.64710500982077</v>
      </c>
      <c r="X473" s="54">
        <v>25.010079202078593</v>
      </c>
      <c r="Y473" s="54">
        <v>37.657184211899363</v>
      </c>
      <c r="Z473" s="54">
        <v>0</v>
      </c>
      <c r="AA473" s="54">
        <v>0</v>
      </c>
      <c r="AB473" s="54">
        <v>0</v>
      </c>
      <c r="AC473" s="54">
        <v>0</v>
      </c>
      <c r="AD473" s="54">
        <v>0</v>
      </c>
      <c r="AE473" s="54">
        <v>0</v>
      </c>
      <c r="AF473" s="54">
        <f t="shared" si="547"/>
        <v>0</v>
      </c>
      <c r="AG473" s="54">
        <f t="shared" si="548"/>
        <v>0</v>
      </c>
      <c r="AH473" s="54">
        <f t="shared" si="549"/>
        <v>0</v>
      </c>
      <c r="AI473" s="54">
        <v>10128.378642194708</v>
      </c>
      <c r="AJ473" s="54">
        <v>11564.514142589809</v>
      </c>
      <c r="AK473" s="54">
        <v>23406.93662233654</v>
      </c>
      <c r="AL473" s="54">
        <v>23694.755683845524</v>
      </c>
      <c r="AM473" s="54">
        <v>28806.46749417331</v>
      </c>
      <c r="AN473" s="54">
        <v>36685.219458177467</v>
      </c>
      <c r="AO473" s="54">
        <v>45099.829407121055</v>
      </c>
      <c r="AP473" s="54">
        <v>89186.442636196298</v>
      </c>
      <c r="AQ473" s="54">
        <v>134286.27204331735</v>
      </c>
      <c r="AR473" s="54">
        <f t="shared" si="550"/>
        <v>0</v>
      </c>
      <c r="AS473" s="54">
        <f t="shared" si="551"/>
        <v>0</v>
      </c>
      <c r="AT473" s="54">
        <f t="shared" si="552"/>
        <v>0</v>
      </c>
      <c r="AU473" s="54">
        <f t="shared" si="553"/>
        <v>0</v>
      </c>
      <c r="AV473" s="54">
        <f t="shared" si="554"/>
        <v>0</v>
      </c>
      <c r="AW473" s="54">
        <f t="shared" si="555"/>
        <v>0</v>
      </c>
      <c r="AX473" s="54">
        <f t="shared" si="556"/>
        <v>0</v>
      </c>
      <c r="AY473" s="54">
        <f t="shared" si="557"/>
        <v>0</v>
      </c>
      <c r="AZ473" s="54">
        <f t="shared" si="558"/>
        <v>0</v>
      </c>
      <c r="BA473" s="54">
        <f t="shared" si="544"/>
        <v>6.6445941648800417</v>
      </c>
      <c r="BB473" s="54">
        <f t="shared" si="545"/>
        <v>0</v>
      </c>
      <c r="BC473" s="54"/>
      <c r="BD473" s="54"/>
      <c r="BE473" s="54">
        <f t="shared" si="559"/>
        <v>0</v>
      </c>
      <c r="BF473" s="54"/>
      <c r="BG473" s="54"/>
      <c r="BH473" s="54"/>
      <c r="BI473" s="54"/>
      <c r="BJ473" s="54"/>
      <c r="BK473" s="54"/>
      <c r="BL473" s="54">
        <v>0.33333333333333331</v>
      </c>
      <c r="BM473" s="54">
        <v>1.3333333333333333</v>
      </c>
      <c r="BN473" s="54">
        <f t="shared" ref="BN473:BN474" si="585">AVERAGE(BP473:BR473)</f>
        <v>1.3333333333333333</v>
      </c>
      <c r="BO473" s="54">
        <f t="shared" ref="BO473:BO474" si="586">SUM(BS473:BU473)/1</f>
        <v>1</v>
      </c>
      <c r="BP473" s="54">
        <v>2</v>
      </c>
      <c r="BQ473" s="54">
        <v>0</v>
      </c>
      <c r="BR473" s="54">
        <v>2</v>
      </c>
      <c r="BS473" s="54">
        <v>1</v>
      </c>
      <c r="BT473" s="54">
        <v>0</v>
      </c>
      <c r="BU473" s="54">
        <v>0</v>
      </c>
      <c r="BV473" s="54">
        <f t="shared" si="560"/>
        <v>0</v>
      </c>
      <c r="BW473" s="54">
        <f t="shared" si="561"/>
        <v>0</v>
      </c>
      <c r="BX473" s="54">
        <f t="shared" si="562"/>
        <v>0</v>
      </c>
      <c r="BY473" s="54">
        <f t="shared" si="563"/>
        <v>0</v>
      </c>
      <c r="BZ473" s="54">
        <f t="shared" si="564"/>
        <v>0</v>
      </c>
      <c r="CA473" s="54">
        <v>0</v>
      </c>
      <c r="CB473" s="54">
        <f t="shared" si="565"/>
        <v>0</v>
      </c>
      <c r="CC473" s="54">
        <f t="shared" si="566"/>
        <v>0</v>
      </c>
      <c r="CD473" s="54">
        <v>0</v>
      </c>
      <c r="CE473" s="54">
        <v>0</v>
      </c>
      <c r="CF473" s="54">
        <v>0</v>
      </c>
      <c r="CG473" s="54">
        <v>0</v>
      </c>
      <c r="CH473" s="54">
        <v>0</v>
      </c>
      <c r="CI473" s="54">
        <v>0</v>
      </c>
      <c r="CJ473" s="54">
        <v>0</v>
      </c>
      <c r="CK473" s="54">
        <v>0</v>
      </c>
      <c r="CL473" s="54">
        <v>0</v>
      </c>
      <c r="CM473" s="54">
        <v>0</v>
      </c>
      <c r="CN473" s="54">
        <v>0</v>
      </c>
      <c r="CO473" s="54">
        <v>0</v>
      </c>
    </row>
    <row r="474" spans="1:93">
      <c r="A474" s="3" t="str">
        <f t="shared" si="546"/>
        <v>FJZZ001Itovebi 9mg</v>
      </c>
      <c r="B474" s="3" t="s">
        <v>550</v>
      </c>
      <c r="C474" s="3" t="s">
        <v>551</v>
      </c>
      <c r="D474" s="3" t="s">
        <v>7</v>
      </c>
      <c r="E474" s="3" t="s">
        <v>159</v>
      </c>
      <c r="F474" s="3" t="s">
        <v>160</v>
      </c>
      <c r="G474" s="3" t="s">
        <v>161</v>
      </c>
      <c r="H474" s="3" t="s">
        <v>160</v>
      </c>
      <c r="I474" s="3" t="s">
        <v>161</v>
      </c>
      <c r="J474" s="3" t="s">
        <v>562</v>
      </c>
      <c r="K474" s="3" t="s">
        <v>544</v>
      </c>
      <c r="L474" s="3" t="s">
        <v>1047</v>
      </c>
      <c r="M474" s="3" t="s">
        <v>542</v>
      </c>
      <c r="N474" s="3" t="s">
        <v>13</v>
      </c>
      <c r="O474" s="3" t="s">
        <v>15</v>
      </c>
      <c r="P474" s="3">
        <v>10698.05</v>
      </c>
      <c r="Q474" s="54"/>
      <c r="R474" s="54"/>
      <c r="S474" s="54"/>
      <c r="T474" s="54"/>
      <c r="U474" s="54"/>
      <c r="V474" s="54"/>
      <c r="W474" s="54">
        <v>0</v>
      </c>
      <c r="X474" s="54">
        <v>0</v>
      </c>
      <c r="Y474" s="54">
        <v>0</v>
      </c>
      <c r="Z474" s="54">
        <v>1</v>
      </c>
      <c r="AA474" s="54">
        <v>0</v>
      </c>
      <c r="AB474" s="54">
        <v>1</v>
      </c>
      <c r="AC474" s="54">
        <v>2</v>
      </c>
      <c r="AD474" s="54">
        <v>0</v>
      </c>
      <c r="AE474" s="54">
        <v>0</v>
      </c>
      <c r="AF474" s="54">
        <f t="shared" si="547"/>
        <v>2</v>
      </c>
      <c r="AG474" s="54">
        <f t="shared" si="548"/>
        <v>2</v>
      </c>
      <c r="AH474" s="54">
        <f t="shared" si="549"/>
        <v>4</v>
      </c>
      <c r="AI474" s="54"/>
      <c r="AJ474" s="54"/>
      <c r="AK474" s="54"/>
      <c r="AL474" s="54"/>
      <c r="AM474" s="54"/>
      <c r="AN474" s="54"/>
      <c r="AO474" s="54">
        <v>0</v>
      </c>
      <c r="AP474" s="54">
        <v>0</v>
      </c>
      <c r="AQ474" s="54">
        <v>0</v>
      </c>
      <c r="AR474" s="54">
        <f t="shared" si="550"/>
        <v>10698.05</v>
      </c>
      <c r="AS474" s="54">
        <f t="shared" si="551"/>
        <v>0</v>
      </c>
      <c r="AT474" s="54">
        <f t="shared" si="552"/>
        <v>10698.05</v>
      </c>
      <c r="AU474" s="54">
        <f t="shared" si="553"/>
        <v>21396.1</v>
      </c>
      <c r="AV474" s="54">
        <f t="shared" si="554"/>
        <v>0</v>
      </c>
      <c r="AW474" s="54">
        <f t="shared" si="555"/>
        <v>0</v>
      </c>
      <c r="AX474" s="54">
        <f t="shared" si="556"/>
        <v>21396.1</v>
      </c>
      <c r="AY474" s="54">
        <f t="shared" si="557"/>
        <v>21396.1</v>
      </c>
      <c r="AZ474" s="54">
        <f t="shared" si="558"/>
        <v>42792.2</v>
      </c>
      <c r="BA474" s="54">
        <f t="shared" si="544"/>
        <v>0</v>
      </c>
      <c r="BB474" s="54">
        <f t="shared" si="545"/>
        <v>2</v>
      </c>
      <c r="BC474" s="54"/>
      <c r="BD474" s="54"/>
      <c r="BE474" s="54">
        <f t="shared" si="559"/>
        <v>0</v>
      </c>
      <c r="BF474" s="54"/>
      <c r="BG474" s="54"/>
      <c r="BH474" s="54"/>
      <c r="BI474" s="54"/>
      <c r="BJ474" s="54"/>
      <c r="BK474" s="54"/>
      <c r="BL474" s="54">
        <v>0.33333333333333331</v>
      </c>
      <c r="BM474" s="54">
        <v>0.33333333333333331</v>
      </c>
      <c r="BN474" s="54">
        <f t="shared" si="585"/>
        <v>0</v>
      </c>
      <c r="BO474" s="54">
        <f t="shared" si="586"/>
        <v>2</v>
      </c>
      <c r="BP474" s="54">
        <v>0</v>
      </c>
      <c r="BQ474" s="54">
        <v>0</v>
      </c>
      <c r="BR474" s="54">
        <v>0</v>
      </c>
      <c r="BS474" s="54">
        <v>2</v>
      </c>
      <c r="BT474" s="54">
        <v>0</v>
      </c>
      <c r="BU474" s="54">
        <v>0</v>
      </c>
      <c r="BV474" s="54">
        <f t="shared" si="560"/>
        <v>891.50416666666661</v>
      </c>
      <c r="BW474" s="54">
        <f t="shared" si="561"/>
        <v>0</v>
      </c>
      <c r="BX474" s="54">
        <f t="shared" si="562"/>
        <v>10698.05</v>
      </c>
      <c r="BY474" s="54">
        <f t="shared" si="563"/>
        <v>0</v>
      </c>
      <c r="BZ474" s="54">
        <f t="shared" si="564"/>
        <v>1</v>
      </c>
      <c r="CA474" s="54">
        <v>0</v>
      </c>
      <c r="CB474" s="54">
        <f t="shared" si="565"/>
        <v>1</v>
      </c>
      <c r="CC474" s="54">
        <f t="shared" si="566"/>
        <v>8.3333333333333329E-2</v>
      </c>
      <c r="CD474" s="54">
        <v>0</v>
      </c>
      <c r="CE474" s="54">
        <v>0</v>
      </c>
      <c r="CF474" s="54">
        <v>0</v>
      </c>
      <c r="CG474" s="54">
        <v>0</v>
      </c>
      <c r="CH474" s="54">
        <v>0</v>
      </c>
      <c r="CI474" s="54">
        <v>0</v>
      </c>
      <c r="CJ474" s="54">
        <v>0</v>
      </c>
      <c r="CK474" s="54">
        <v>0</v>
      </c>
      <c r="CL474" s="54">
        <v>0</v>
      </c>
      <c r="CM474" s="54">
        <v>0</v>
      </c>
      <c r="CN474" s="54">
        <v>0</v>
      </c>
      <c r="CO474" s="54">
        <v>1</v>
      </c>
    </row>
    <row r="475" spans="1:93">
      <c r="A475" s="3" t="str">
        <f t="shared" si="546"/>
        <v>FJZZ001Perjeta</v>
      </c>
      <c r="B475" s="3" t="s">
        <v>550</v>
      </c>
      <c r="C475" s="3" t="s">
        <v>551</v>
      </c>
      <c r="D475" s="3" t="s">
        <v>7</v>
      </c>
      <c r="E475" s="3" t="s">
        <v>159</v>
      </c>
      <c r="F475" s="3" t="s">
        <v>160</v>
      </c>
      <c r="G475" s="3" t="s">
        <v>161</v>
      </c>
      <c r="H475" s="3" t="s">
        <v>160</v>
      </c>
      <c r="I475" s="3" t="s">
        <v>161</v>
      </c>
      <c r="J475" s="3" t="s">
        <v>562</v>
      </c>
      <c r="K475" s="3" t="s">
        <v>544</v>
      </c>
      <c r="L475" s="3" t="s">
        <v>1047</v>
      </c>
      <c r="M475" s="3" t="s">
        <v>542</v>
      </c>
      <c r="N475" s="3" t="s">
        <v>16</v>
      </c>
      <c r="O475" s="3" t="s">
        <v>16</v>
      </c>
      <c r="P475" s="3">
        <v>3985.87</v>
      </c>
      <c r="Q475" s="54">
        <v>38.613315462448774</v>
      </c>
      <c r="R475" s="54">
        <v>32.617247578283425</v>
      </c>
      <c r="S475" s="54">
        <v>49.506160314868026</v>
      </c>
      <c r="T475" s="54">
        <v>29.91513153754228</v>
      </c>
      <c r="U475" s="54">
        <v>36.308905480897806</v>
      </c>
      <c r="V475" s="54">
        <v>41.670169706706183</v>
      </c>
      <c r="W475" s="54">
        <v>120.73672335560022</v>
      </c>
      <c r="X475" s="54">
        <v>107.89420672514626</v>
      </c>
      <c r="Y475" s="54">
        <v>228.63093008074648</v>
      </c>
      <c r="Z475" s="54">
        <v>30</v>
      </c>
      <c r="AA475" s="54">
        <v>30</v>
      </c>
      <c r="AB475" s="54">
        <v>25</v>
      </c>
      <c r="AC475" s="54">
        <v>0</v>
      </c>
      <c r="AD475" s="54">
        <v>0</v>
      </c>
      <c r="AE475" s="54">
        <v>0</v>
      </c>
      <c r="AF475" s="54">
        <f t="shared" si="547"/>
        <v>85</v>
      </c>
      <c r="AG475" s="54">
        <f t="shared" si="548"/>
        <v>0</v>
      </c>
      <c r="AH475" s="54">
        <f t="shared" si="549"/>
        <v>85</v>
      </c>
      <c r="AI475" s="54">
        <v>153907.6557023107</v>
      </c>
      <c r="AJ475" s="54">
        <v>130008.10860485253</v>
      </c>
      <c r="AK475" s="54">
        <v>197325.119214223</v>
      </c>
      <c r="AL475" s="54">
        <v>119237.82534154363</v>
      </c>
      <c r="AM475" s="54">
        <v>144722.5770891461</v>
      </c>
      <c r="AN475" s="54">
        <v>166091.87932886896</v>
      </c>
      <c r="AO475" s="54">
        <v>481240.88352138625</v>
      </c>
      <c r="AP475" s="54">
        <v>430052.28175955871</v>
      </c>
      <c r="AQ475" s="54">
        <v>911293.1652809449</v>
      </c>
      <c r="AR475" s="54">
        <f t="shared" si="550"/>
        <v>119576.09999999999</v>
      </c>
      <c r="AS475" s="54">
        <f t="shared" si="551"/>
        <v>119576.09999999999</v>
      </c>
      <c r="AT475" s="54">
        <f t="shared" si="552"/>
        <v>99646.75</v>
      </c>
      <c r="AU475" s="54">
        <f t="shared" si="553"/>
        <v>0</v>
      </c>
      <c r="AV475" s="54">
        <f t="shared" si="554"/>
        <v>0</v>
      </c>
      <c r="AW475" s="54">
        <f t="shared" si="555"/>
        <v>0</v>
      </c>
      <c r="AX475" s="54">
        <f t="shared" si="556"/>
        <v>338798.94999999995</v>
      </c>
      <c r="AY475" s="54">
        <f t="shared" si="557"/>
        <v>0</v>
      </c>
      <c r="AZ475" s="54">
        <f t="shared" si="558"/>
        <v>338798.94999999995</v>
      </c>
      <c r="BA475" s="54">
        <f t="shared" si="544"/>
        <v>29.91513153754228</v>
      </c>
      <c r="BB475" s="54">
        <f t="shared" si="545"/>
        <v>0</v>
      </c>
      <c r="BC475" s="54"/>
      <c r="BD475" s="54"/>
      <c r="BE475" s="54">
        <f t="shared" si="559"/>
        <v>0</v>
      </c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>
        <f t="shared" si="560"/>
        <v>304254.74333333329</v>
      </c>
      <c r="BW475" s="54">
        <f t="shared" si="561"/>
        <v>964580.53999999992</v>
      </c>
      <c r="BX475" s="54">
        <f t="shared" si="562"/>
        <v>362714.17</v>
      </c>
      <c r="BY475" s="54">
        <f t="shared" si="563"/>
        <v>242</v>
      </c>
      <c r="BZ475" s="54">
        <f t="shared" si="564"/>
        <v>91</v>
      </c>
      <c r="CA475" s="54">
        <v>0</v>
      </c>
      <c r="CB475" s="54">
        <f t="shared" si="565"/>
        <v>135</v>
      </c>
      <c r="CC475" s="54">
        <f t="shared" si="566"/>
        <v>76.333333333333329</v>
      </c>
      <c r="CD475" s="54">
        <v>135</v>
      </c>
      <c r="CE475" s="54">
        <v>71</v>
      </c>
      <c r="CF475" s="54">
        <v>80</v>
      </c>
      <c r="CG475" s="54">
        <v>100</v>
      </c>
      <c r="CH475" s="54">
        <v>126</v>
      </c>
      <c r="CI475" s="54">
        <v>71</v>
      </c>
      <c r="CJ475" s="54">
        <v>85</v>
      </c>
      <c r="CK475" s="54">
        <v>76</v>
      </c>
      <c r="CL475" s="54">
        <v>81</v>
      </c>
      <c r="CM475" s="54">
        <v>21</v>
      </c>
      <c r="CN475" s="54">
        <v>30</v>
      </c>
      <c r="CO475" s="54">
        <v>40</v>
      </c>
    </row>
    <row r="476" spans="1:93">
      <c r="A476" s="3" t="str">
        <f t="shared" si="546"/>
        <v>FJZZ001Phesgo 10ml</v>
      </c>
      <c r="B476" s="3" t="s">
        <v>550</v>
      </c>
      <c r="C476" s="3" t="s">
        <v>551</v>
      </c>
      <c r="D476" s="3" t="s">
        <v>7</v>
      </c>
      <c r="E476" s="3" t="s">
        <v>159</v>
      </c>
      <c r="F476" s="3" t="s">
        <v>160</v>
      </c>
      <c r="G476" s="3" t="s">
        <v>161</v>
      </c>
      <c r="H476" s="3" t="s">
        <v>160</v>
      </c>
      <c r="I476" s="3" t="s">
        <v>161</v>
      </c>
      <c r="J476" s="3" t="s">
        <v>562</v>
      </c>
      <c r="K476" s="3" t="s">
        <v>544</v>
      </c>
      <c r="L476" s="3" t="s">
        <v>1047</v>
      </c>
      <c r="M476" s="3" t="s">
        <v>542</v>
      </c>
      <c r="N476" s="3" t="s">
        <v>17</v>
      </c>
      <c r="O476" s="3" t="s">
        <v>18</v>
      </c>
      <c r="P476" s="3">
        <v>6232.07</v>
      </c>
      <c r="Q476" s="54">
        <v>38.287910588140058</v>
      </c>
      <c r="R476" s="54">
        <v>35.08691020423872</v>
      </c>
      <c r="S476" s="54">
        <v>52.624373855744565</v>
      </c>
      <c r="T476" s="54">
        <v>46.800620263138896</v>
      </c>
      <c r="U476" s="54">
        <v>42.603904646239542</v>
      </c>
      <c r="V476" s="54">
        <v>55.377777412044473</v>
      </c>
      <c r="W476" s="54">
        <v>125.99919464812335</v>
      </c>
      <c r="X476" s="54">
        <v>144.78230232142292</v>
      </c>
      <c r="Y476" s="54">
        <v>270.78149696954625</v>
      </c>
      <c r="Z476" s="54">
        <v>43</v>
      </c>
      <c r="AA476" s="54">
        <v>76</v>
      </c>
      <c r="AB476" s="54">
        <v>42</v>
      </c>
      <c r="AC476" s="54">
        <v>21</v>
      </c>
      <c r="AD476" s="54">
        <v>0</v>
      </c>
      <c r="AE476" s="54">
        <v>0</v>
      </c>
      <c r="AF476" s="54">
        <f t="shared" si="547"/>
        <v>161</v>
      </c>
      <c r="AG476" s="54">
        <f t="shared" si="548"/>
        <v>21</v>
      </c>
      <c r="AH476" s="54">
        <f t="shared" si="549"/>
        <v>182</v>
      </c>
      <c r="AI476" s="54">
        <v>238612.93893902999</v>
      </c>
      <c r="AJ476" s="54">
        <v>218664.08047652998</v>
      </c>
      <c r="AK476" s="54">
        <v>327958.78157517</v>
      </c>
      <c r="AL476" s="54">
        <v>291664.74152330001</v>
      </c>
      <c r="AM476" s="54">
        <v>265510.51602869004</v>
      </c>
      <c r="AN476" s="54">
        <v>345118.18527627998</v>
      </c>
      <c r="AO476" s="54">
        <v>785235.80099072994</v>
      </c>
      <c r="AP476" s="54">
        <v>902293.44282826991</v>
      </c>
      <c r="AQ476" s="54">
        <v>1687529.2438189997</v>
      </c>
      <c r="AR476" s="54">
        <f t="shared" si="550"/>
        <v>267979.01</v>
      </c>
      <c r="AS476" s="54">
        <f t="shared" si="551"/>
        <v>473637.31999999995</v>
      </c>
      <c r="AT476" s="54">
        <f t="shared" si="552"/>
        <v>261746.94</v>
      </c>
      <c r="AU476" s="54">
        <f t="shared" si="553"/>
        <v>130873.47</v>
      </c>
      <c r="AV476" s="54">
        <f t="shared" si="554"/>
        <v>0</v>
      </c>
      <c r="AW476" s="54">
        <f t="shared" si="555"/>
        <v>0</v>
      </c>
      <c r="AX476" s="54">
        <f t="shared" si="556"/>
        <v>1003363.27</v>
      </c>
      <c r="AY476" s="54">
        <f t="shared" si="557"/>
        <v>130873.47</v>
      </c>
      <c r="AZ476" s="54">
        <f t="shared" si="558"/>
        <v>1134236.74</v>
      </c>
      <c r="BA476" s="54">
        <f t="shared" si="544"/>
        <v>46.800620263138896</v>
      </c>
      <c r="BB476" s="54">
        <f t="shared" si="545"/>
        <v>21</v>
      </c>
      <c r="BC476" s="54">
        <f>SUM(CJ476:CL476)</f>
        <v>109</v>
      </c>
      <c r="BD476" s="54">
        <f>SUM(CM476:CO476)</f>
        <v>104</v>
      </c>
      <c r="BE476" s="54">
        <f t="shared" si="559"/>
        <v>182</v>
      </c>
      <c r="BF476" s="54">
        <f t="shared" ref="BF476:BK476" si="587">Z476</f>
        <v>43</v>
      </c>
      <c r="BG476" s="54">
        <f t="shared" si="587"/>
        <v>76</v>
      </c>
      <c r="BH476" s="54">
        <f t="shared" si="587"/>
        <v>42</v>
      </c>
      <c r="BI476" s="54">
        <f t="shared" si="587"/>
        <v>21</v>
      </c>
      <c r="BJ476" s="54">
        <f t="shared" si="587"/>
        <v>0</v>
      </c>
      <c r="BK476" s="54">
        <f t="shared" si="587"/>
        <v>0</v>
      </c>
      <c r="BL476" s="54">
        <v>2.3333333333333335</v>
      </c>
      <c r="BM476" s="54">
        <v>0.66666666666666663</v>
      </c>
      <c r="BN476" s="54">
        <f t="shared" ref="BN476:BN477" si="588">AVERAGE(BP476:BR476)</f>
        <v>0</v>
      </c>
      <c r="BO476" s="54">
        <f t="shared" ref="BO476:BO477" si="589">SUM(BS476:BU476)/1</f>
        <v>0</v>
      </c>
      <c r="BP476" s="54">
        <v>0</v>
      </c>
      <c r="BQ476" s="54">
        <v>0</v>
      </c>
      <c r="BR476" s="54">
        <v>0</v>
      </c>
      <c r="BS476" s="54">
        <v>0</v>
      </c>
      <c r="BT476" s="54">
        <v>0</v>
      </c>
      <c r="BU476" s="54">
        <v>0</v>
      </c>
      <c r="BV476" s="54">
        <f t="shared" si="560"/>
        <v>166707.8725</v>
      </c>
      <c r="BW476" s="54">
        <f t="shared" si="561"/>
        <v>679295.63</v>
      </c>
      <c r="BX476" s="54">
        <f t="shared" si="562"/>
        <v>648135.28</v>
      </c>
      <c r="BY476" s="54">
        <f t="shared" si="563"/>
        <v>109</v>
      </c>
      <c r="BZ476" s="54">
        <f t="shared" si="564"/>
        <v>104</v>
      </c>
      <c r="CA476" s="54">
        <v>126.66666666666667</v>
      </c>
      <c r="CB476" s="54">
        <f t="shared" si="565"/>
        <v>44</v>
      </c>
      <c r="CC476" s="54">
        <f t="shared" si="566"/>
        <v>26.75</v>
      </c>
      <c r="CD476" s="54">
        <v>12</v>
      </c>
      <c r="CE476" s="54">
        <v>6</v>
      </c>
      <c r="CF476" s="54">
        <v>12</v>
      </c>
      <c r="CG476" s="54">
        <v>34</v>
      </c>
      <c r="CH476" s="54">
        <v>25</v>
      </c>
      <c r="CI476" s="54">
        <v>19</v>
      </c>
      <c r="CJ476" s="54">
        <v>40</v>
      </c>
      <c r="CK476" s="54">
        <v>20</v>
      </c>
      <c r="CL476" s="54">
        <v>49</v>
      </c>
      <c r="CM476" s="54">
        <v>40</v>
      </c>
      <c r="CN476" s="54">
        <v>20</v>
      </c>
      <c r="CO476" s="54">
        <v>44</v>
      </c>
    </row>
    <row r="477" spans="1:93">
      <c r="A477" s="3" t="str">
        <f t="shared" si="546"/>
        <v>FJZZ001Phesgo 15ml</v>
      </c>
      <c r="B477" s="3" t="s">
        <v>550</v>
      </c>
      <c r="C477" s="3" t="s">
        <v>551</v>
      </c>
      <c r="D477" s="3" t="s">
        <v>7</v>
      </c>
      <c r="E477" s="3" t="s">
        <v>159</v>
      </c>
      <c r="F477" s="3" t="s">
        <v>160</v>
      </c>
      <c r="G477" s="3" t="s">
        <v>161</v>
      </c>
      <c r="H477" s="3" t="s">
        <v>160</v>
      </c>
      <c r="I477" s="3" t="s">
        <v>161</v>
      </c>
      <c r="J477" s="3" t="s">
        <v>562</v>
      </c>
      <c r="K477" s="3" t="s">
        <v>544</v>
      </c>
      <c r="L477" s="3" t="s">
        <v>1047</v>
      </c>
      <c r="M477" s="3" t="s">
        <v>542</v>
      </c>
      <c r="N477" s="3" t="s">
        <v>17</v>
      </c>
      <c r="O477" s="3" t="s">
        <v>19</v>
      </c>
      <c r="P477" s="3">
        <v>8489.27</v>
      </c>
      <c r="Q477" s="54">
        <v>3</v>
      </c>
      <c r="R477" s="54">
        <v>3</v>
      </c>
      <c r="S477" s="54">
        <v>4</v>
      </c>
      <c r="T477" s="54">
        <v>3</v>
      </c>
      <c r="U477" s="54">
        <v>3</v>
      </c>
      <c r="V477" s="54">
        <v>4</v>
      </c>
      <c r="W477" s="54">
        <v>10</v>
      </c>
      <c r="X477" s="54">
        <v>10</v>
      </c>
      <c r="Y477" s="54">
        <v>20</v>
      </c>
      <c r="Z477" s="54">
        <v>2</v>
      </c>
      <c r="AA477" s="54">
        <v>3</v>
      </c>
      <c r="AB477" s="54">
        <v>7</v>
      </c>
      <c r="AC477" s="54">
        <v>4</v>
      </c>
      <c r="AD477" s="54">
        <v>0</v>
      </c>
      <c r="AE477" s="54">
        <v>0</v>
      </c>
      <c r="AF477" s="54">
        <f t="shared" si="547"/>
        <v>12</v>
      </c>
      <c r="AG477" s="54">
        <f t="shared" si="548"/>
        <v>4</v>
      </c>
      <c r="AH477" s="54">
        <f t="shared" si="549"/>
        <v>16</v>
      </c>
      <c r="AI477" s="54">
        <v>25467.81</v>
      </c>
      <c r="AJ477" s="54">
        <v>25467.81</v>
      </c>
      <c r="AK477" s="54">
        <v>33957.08</v>
      </c>
      <c r="AL477" s="54">
        <v>25467.81</v>
      </c>
      <c r="AM477" s="54">
        <v>25467.81</v>
      </c>
      <c r="AN477" s="54">
        <v>33957.08</v>
      </c>
      <c r="AO477" s="54">
        <v>84892.700000000012</v>
      </c>
      <c r="AP477" s="54">
        <v>84892.700000000012</v>
      </c>
      <c r="AQ477" s="54">
        <v>169785.40000000002</v>
      </c>
      <c r="AR477" s="54">
        <f t="shared" si="550"/>
        <v>16978.54</v>
      </c>
      <c r="AS477" s="54">
        <f t="shared" si="551"/>
        <v>25467.81</v>
      </c>
      <c r="AT477" s="54">
        <f t="shared" si="552"/>
        <v>59424.89</v>
      </c>
      <c r="AU477" s="54">
        <f t="shared" si="553"/>
        <v>33957.08</v>
      </c>
      <c r="AV477" s="54">
        <f t="shared" si="554"/>
        <v>0</v>
      </c>
      <c r="AW477" s="54">
        <f t="shared" si="555"/>
        <v>0</v>
      </c>
      <c r="AX477" s="54">
        <f t="shared" si="556"/>
        <v>101871.24</v>
      </c>
      <c r="AY477" s="54">
        <f t="shared" si="557"/>
        <v>33957.08</v>
      </c>
      <c r="AZ477" s="54">
        <f t="shared" si="558"/>
        <v>135828.32</v>
      </c>
      <c r="BA477" s="54">
        <f t="shared" si="544"/>
        <v>3</v>
      </c>
      <c r="BB477" s="54">
        <f t="shared" si="545"/>
        <v>4</v>
      </c>
      <c r="BC477" s="54">
        <f>SUM(CJ477:CL477)*2</f>
        <v>10</v>
      </c>
      <c r="BD477" s="54">
        <f>SUM(CM477:CO477)*2</f>
        <v>24</v>
      </c>
      <c r="BE477" s="54">
        <f t="shared" si="559"/>
        <v>32</v>
      </c>
      <c r="BF477" s="54">
        <f t="shared" ref="BF477:BK477" si="590">Z477*2</f>
        <v>4</v>
      </c>
      <c r="BG477" s="54">
        <f t="shared" si="590"/>
        <v>6</v>
      </c>
      <c r="BH477" s="54">
        <f t="shared" si="590"/>
        <v>14</v>
      </c>
      <c r="BI477" s="54">
        <f t="shared" si="590"/>
        <v>8</v>
      </c>
      <c r="BJ477" s="54">
        <f t="shared" si="590"/>
        <v>0</v>
      </c>
      <c r="BK477" s="54">
        <f t="shared" si="590"/>
        <v>0</v>
      </c>
      <c r="BL477" s="54">
        <v>1.6666666666666667</v>
      </c>
      <c r="BM477" s="54">
        <v>1.6666666666666667</v>
      </c>
      <c r="BN477" s="54">
        <f t="shared" si="588"/>
        <v>2.6666666666666665</v>
      </c>
      <c r="BO477" s="54">
        <f t="shared" si="589"/>
        <v>2</v>
      </c>
      <c r="BP477" s="54">
        <v>1</v>
      </c>
      <c r="BQ477" s="54">
        <v>2</v>
      </c>
      <c r="BR477" s="54">
        <v>5</v>
      </c>
      <c r="BS477" s="54">
        <v>2</v>
      </c>
      <c r="BT477" s="54">
        <v>0</v>
      </c>
      <c r="BU477" s="54">
        <v>0</v>
      </c>
      <c r="BV477" s="54">
        <f t="shared" si="560"/>
        <v>24052.931666666671</v>
      </c>
      <c r="BW477" s="54">
        <f t="shared" si="561"/>
        <v>42446.350000000006</v>
      </c>
      <c r="BX477" s="54">
        <f t="shared" si="562"/>
        <v>101871.24</v>
      </c>
      <c r="BY477" s="54">
        <f t="shared" si="563"/>
        <v>5</v>
      </c>
      <c r="BZ477" s="54">
        <f t="shared" si="564"/>
        <v>12</v>
      </c>
      <c r="CA477" s="54">
        <v>0</v>
      </c>
      <c r="CB477" s="54">
        <f t="shared" si="565"/>
        <v>9</v>
      </c>
      <c r="CC477" s="54">
        <f t="shared" si="566"/>
        <v>2.8333333333333335</v>
      </c>
      <c r="CD477" s="54">
        <v>0</v>
      </c>
      <c r="CE477" s="54">
        <v>3</v>
      </c>
      <c r="CF477" s="54">
        <v>9</v>
      </c>
      <c r="CG477" s="54">
        <v>5</v>
      </c>
      <c r="CH477" s="54">
        <v>0</v>
      </c>
      <c r="CI477" s="54">
        <v>0</v>
      </c>
      <c r="CJ477" s="54">
        <v>0</v>
      </c>
      <c r="CK477" s="54">
        <v>5</v>
      </c>
      <c r="CL477" s="54">
        <v>0</v>
      </c>
      <c r="CM477" s="54">
        <v>4</v>
      </c>
      <c r="CN477" s="54">
        <v>4</v>
      </c>
      <c r="CO477" s="54">
        <v>4</v>
      </c>
    </row>
    <row r="478" spans="1:93">
      <c r="A478" s="3" t="str">
        <f t="shared" si="546"/>
        <v>FJZZ003Herceptin IV</v>
      </c>
      <c r="B478" s="3" t="s">
        <v>550</v>
      </c>
      <c r="C478" s="3" t="s">
        <v>551</v>
      </c>
      <c r="D478" s="3" t="s">
        <v>7</v>
      </c>
      <c r="E478" s="3" t="s">
        <v>159</v>
      </c>
      <c r="F478" s="3" t="s">
        <v>162</v>
      </c>
      <c r="G478" s="3" t="s">
        <v>163</v>
      </c>
      <c r="H478" s="3" t="s">
        <v>162</v>
      </c>
      <c r="I478" s="3" t="s">
        <v>163</v>
      </c>
      <c r="J478" s="3" t="s">
        <v>561</v>
      </c>
      <c r="K478" s="3" t="s">
        <v>541</v>
      </c>
      <c r="L478" s="3"/>
      <c r="M478" s="3" t="s">
        <v>543</v>
      </c>
      <c r="N478" s="3" t="s">
        <v>11</v>
      </c>
      <c r="O478" s="3" t="s">
        <v>11</v>
      </c>
      <c r="P478" s="3">
        <v>4535.5</v>
      </c>
      <c r="Q478" s="54">
        <v>0.92786657649722881</v>
      </c>
      <c r="R478" s="54">
        <v>0.66472839753285962</v>
      </c>
      <c r="S478" s="54">
        <v>0.61834833309765502</v>
      </c>
      <c r="T478" s="54">
        <v>0.43664104625835543</v>
      </c>
      <c r="U478" s="54">
        <v>0.39784046225637754</v>
      </c>
      <c r="V478" s="54">
        <v>0.69259999242161241</v>
      </c>
      <c r="W478" s="54">
        <v>2.2109433071277436</v>
      </c>
      <c r="X478" s="54">
        <v>1.5270815009363454</v>
      </c>
      <c r="Y478" s="54">
        <v>3.7380248080640888</v>
      </c>
      <c r="Z478" s="54">
        <v>0</v>
      </c>
      <c r="AA478" s="54">
        <v>0</v>
      </c>
      <c r="AB478" s="54">
        <v>0</v>
      </c>
      <c r="AC478" s="54">
        <v>0</v>
      </c>
      <c r="AD478" s="54">
        <v>0</v>
      </c>
      <c r="AE478" s="54">
        <v>0</v>
      </c>
      <c r="AF478" s="54">
        <f t="shared" si="547"/>
        <v>0</v>
      </c>
      <c r="AG478" s="54">
        <f t="shared" si="548"/>
        <v>0</v>
      </c>
      <c r="AH478" s="54">
        <f t="shared" si="549"/>
        <v>0</v>
      </c>
      <c r="AI478" s="54">
        <v>4208.338857703181</v>
      </c>
      <c r="AJ478" s="54">
        <v>3014.8756470102849</v>
      </c>
      <c r="AK478" s="54">
        <v>2804.5188647644145</v>
      </c>
      <c r="AL478" s="54">
        <v>1980.3854653047711</v>
      </c>
      <c r="AM478" s="54">
        <v>1804.4054165638001</v>
      </c>
      <c r="AN478" s="54">
        <v>3141.2872656282229</v>
      </c>
      <c r="AO478" s="54">
        <v>10027.733369477879</v>
      </c>
      <c r="AP478" s="54">
        <v>6926.0781474967935</v>
      </c>
      <c r="AQ478" s="54">
        <v>16953.811516974674</v>
      </c>
      <c r="AR478" s="54">
        <f t="shared" si="550"/>
        <v>0</v>
      </c>
      <c r="AS478" s="54">
        <f t="shared" si="551"/>
        <v>0</v>
      </c>
      <c r="AT478" s="54">
        <f t="shared" si="552"/>
        <v>0</v>
      </c>
      <c r="AU478" s="54">
        <f t="shared" si="553"/>
        <v>0</v>
      </c>
      <c r="AV478" s="54">
        <f t="shared" si="554"/>
        <v>0</v>
      </c>
      <c r="AW478" s="54">
        <f t="shared" si="555"/>
        <v>0</v>
      </c>
      <c r="AX478" s="54">
        <f t="shared" si="556"/>
        <v>0</v>
      </c>
      <c r="AY478" s="54">
        <f t="shared" si="557"/>
        <v>0</v>
      </c>
      <c r="AZ478" s="54">
        <f t="shared" si="558"/>
        <v>0</v>
      </c>
      <c r="BA478" s="54">
        <f t="shared" si="544"/>
        <v>0.43664104625835543</v>
      </c>
      <c r="BB478" s="54">
        <f t="shared" si="545"/>
        <v>0</v>
      </c>
      <c r="BC478" s="54"/>
      <c r="BD478" s="54"/>
      <c r="BE478" s="54">
        <f t="shared" si="559"/>
        <v>0</v>
      </c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>
        <f t="shared" si="560"/>
        <v>2645.7083333333335</v>
      </c>
      <c r="BW478" s="54">
        <f t="shared" si="561"/>
        <v>18142</v>
      </c>
      <c r="BX478" s="54">
        <f t="shared" si="562"/>
        <v>4535.5</v>
      </c>
      <c r="BY478" s="54">
        <f t="shared" si="563"/>
        <v>4</v>
      </c>
      <c r="BZ478" s="54">
        <f t="shared" si="564"/>
        <v>1</v>
      </c>
      <c r="CA478" s="54">
        <v>0</v>
      </c>
      <c r="CB478" s="54">
        <f t="shared" si="565"/>
        <v>2</v>
      </c>
      <c r="CC478" s="54">
        <f t="shared" si="566"/>
        <v>0.58333333333333337</v>
      </c>
      <c r="CD478" s="54">
        <v>0</v>
      </c>
      <c r="CE478" s="54">
        <v>0</v>
      </c>
      <c r="CF478" s="54">
        <v>0</v>
      </c>
      <c r="CG478" s="54">
        <v>0</v>
      </c>
      <c r="CH478" s="54">
        <v>2</v>
      </c>
      <c r="CI478" s="54">
        <v>0</v>
      </c>
      <c r="CJ478" s="54">
        <v>2</v>
      </c>
      <c r="CK478" s="54">
        <v>1</v>
      </c>
      <c r="CL478" s="54">
        <v>1</v>
      </c>
      <c r="CM478" s="54">
        <v>0</v>
      </c>
      <c r="CN478" s="54">
        <v>1</v>
      </c>
      <c r="CO478" s="54">
        <v>0</v>
      </c>
    </row>
    <row r="479" spans="1:93">
      <c r="A479" s="3" t="str">
        <f t="shared" si="546"/>
        <v>FJZZ003Herceptin SC</v>
      </c>
      <c r="B479" s="3" t="s">
        <v>550</v>
      </c>
      <c r="C479" s="3" t="s">
        <v>551</v>
      </c>
      <c r="D479" s="3" t="s">
        <v>7</v>
      </c>
      <c r="E479" s="3" t="s">
        <v>159</v>
      </c>
      <c r="F479" s="3" t="s">
        <v>162</v>
      </c>
      <c r="G479" s="3" t="s">
        <v>163</v>
      </c>
      <c r="H479" s="3" t="s">
        <v>162</v>
      </c>
      <c r="I479" s="3" t="s">
        <v>163</v>
      </c>
      <c r="J479" s="3" t="s">
        <v>561</v>
      </c>
      <c r="K479" s="3" t="s">
        <v>541</v>
      </c>
      <c r="L479" s="3"/>
      <c r="M479" s="3" t="s">
        <v>543</v>
      </c>
      <c r="N479" s="3" t="s">
        <v>12</v>
      </c>
      <c r="O479" s="3" t="s">
        <v>12</v>
      </c>
      <c r="P479" s="3">
        <v>3444.49</v>
      </c>
      <c r="Q479" s="54">
        <v>1.2869445629604544E-7</v>
      </c>
      <c r="R479" s="54">
        <v>1.1923834167284972E-7</v>
      </c>
      <c r="S479" s="54">
        <v>1.8086442832285226E-7</v>
      </c>
      <c r="T479" s="54">
        <v>1.8512626147397511E-7</v>
      </c>
      <c r="U479" s="54">
        <v>1.6668434004097236E-7</v>
      </c>
      <c r="V479" s="54">
        <v>2.193921721933052E-7</v>
      </c>
      <c r="W479" s="54">
        <v>4.2879722629174739E-7</v>
      </c>
      <c r="X479" s="54">
        <v>5.7120277370825267E-7</v>
      </c>
      <c r="Y479" s="54">
        <v>1.0000000000000002E-6</v>
      </c>
      <c r="Z479" s="54">
        <v>0</v>
      </c>
      <c r="AA479" s="54">
        <v>0</v>
      </c>
      <c r="AB479" s="54">
        <v>0</v>
      </c>
      <c r="AC479" s="54">
        <v>0</v>
      </c>
      <c r="AD479" s="54">
        <v>0</v>
      </c>
      <c r="AE479" s="54">
        <v>0</v>
      </c>
      <c r="AF479" s="54">
        <f t="shared" si="547"/>
        <v>0</v>
      </c>
      <c r="AG479" s="54">
        <f t="shared" si="548"/>
        <v>0</v>
      </c>
      <c r="AH479" s="54">
        <f t="shared" si="549"/>
        <v>0</v>
      </c>
      <c r="AI479" s="54">
        <v>4.4328676776716558E-4</v>
      </c>
      <c r="AJ479" s="54">
        <v>4.1071527550871412E-4</v>
      </c>
      <c r="AK479" s="54">
        <v>6.2298571471378138E-4</v>
      </c>
      <c r="AL479" s="54">
        <v>6.3766555638449256E-4</v>
      </c>
      <c r="AM479" s="54">
        <v>5.7414254242772885E-4</v>
      </c>
      <c r="AN479" s="54">
        <v>7.5569414319811776E-4</v>
      </c>
      <c r="AO479" s="54">
        <v>1.476987757989661E-3</v>
      </c>
      <c r="AP479" s="54">
        <v>1.9675022420103392E-3</v>
      </c>
      <c r="AQ479" s="54">
        <v>3.4444900000000001E-3</v>
      </c>
      <c r="AR479" s="54">
        <f t="shared" si="550"/>
        <v>0</v>
      </c>
      <c r="AS479" s="54">
        <f t="shared" si="551"/>
        <v>0</v>
      </c>
      <c r="AT479" s="54">
        <f t="shared" si="552"/>
        <v>0</v>
      </c>
      <c r="AU479" s="54">
        <f t="shared" si="553"/>
        <v>0</v>
      </c>
      <c r="AV479" s="54">
        <f t="shared" si="554"/>
        <v>0</v>
      </c>
      <c r="AW479" s="54">
        <f t="shared" si="555"/>
        <v>0</v>
      </c>
      <c r="AX479" s="54">
        <f t="shared" si="556"/>
        <v>0</v>
      </c>
      <c r="AY479" s="54">
        <f t="shared" si="557"/>
        <v>0</v>
      </c>
      <c r="AZ479" s="54">
        <f t="shared" si="558"/>
        <v>0</v>
      </c>
      <c r="BA479" s="54">
        <f t="shared" si="544"/>
        <v>1.8512626147397511E-7</v>
      </c>
      <c r="BB479" s="54">
        <f t="shared" si="545"/>
        <v>0</v>
      </c>
      <c r="BC479" s="54"/>
      <c r="BD479" s="54"/>
      <c r="BE479" s="54">
        <f t="shared" si="559"/>
        <v>0</v>
      </c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>
        <f t="shared" si="560"/>
        <v>0</v>
      </c>
      <c r="BW479" s="54">
        <f t="shared" si="561"/>
        <v>0</v>
      </c>
      <c r="BX479" s="54">
        <f t="shared" si="562"/>
        <v>0</v>
      </c>
      <c r="BY479" s="54">
        <f t="shared" si="563"/>
        <v>0</v>
      </c>
      <c r="BZ479" s="54">
        <f t="shared" si="564"/>
        <v>0</v>
      </c>
      <c r="CA479" s="54">
        <v>0</v>
      </c>
      <c r="CB479" s="54">
        <f t="shared" si="565"/>
        <v>0</v>
      </c>
      <c r="CC479" s="54">
        <f t="shared" si="566"/>
        <v>0</v>
      </c>
      <c r="CD479" s="54">
        <v>0</v>
      </c>
      <c r="CE479" s="54">
        <v>0</v>
      </c>
      <c r="CF479" s="54">
        <v>0</v>
      </c>
      <c r="CG479" s="54">
        <v>0</v>
      </c>
      <c r="CH479" s="54">
        <v>0</v>
      </c>
      <c r="CI479" s="54">
        <v>0</v>
      </c>
      <c r="CJ479" s="54">
        <v>0</v>
      </c>
      <c r="CK479" s="54">
        <v>0</v>
      </c>
      <c r="CL479" s="54">
        <v>0</v>
      </c>
      <c r="CM479" s="54">
        <v>0</v>
      </c>
      <c r="CN479" s="54">
        <v>0</v>
      </c>
      <c r="CO479" s="54">
        <v>0</v>
      </c>
    </row>
    <row r="480" spans="1:93">
      <c r="A480" s="3" t="str">
        <f t="shared" si="546"/>
        <v>FJZZ003Itovebi 3mg</v>
      </c>
      <c r="B480" s="3" t="s">
        <v>550</v>
      </c>
      <c r="C480" s="3" t="s">
        <v>551</v>
      </c>
      <c r="D480" s="3" t="s">
        <v>7</v>
      </c>
      <c r="E480" s="3" t="s">
        <v>159</v>
      </c>
      <c r="F480" s="3" t="s">
        <v>162</v>
      </c>
      <c r="G480" s="3" t="s">
        <v>163</v>
      </c>
      <c r="H480" s="3" t="s">
        <v>162</v>
      </c>
      <c r="I480" s="3" t="s">
        <v>163</v>
      </c>
      <c r="J480" s="3" t="s">
        <v>561</v>
      </c>
      <c r="K480" s="3" t="s">
        <v>541</v>
      </c>
      <c r="L480" s="3"/>
      <c r="M480" s="3" t="s">
        <v>543</v>
      </c>
      <c r="N480" s="3" t="s">
        <v>13</v>
      </c>
      <c r="O480" s="3" t="s">
        <v>14</v>
      </c>
      <c r="P480" s="3">
        <v>3566.02</v>
      </c>
      <c r="Q480" s="54">
        <v>7.5423782997919166E-8</v>
      </c>
      <c r="R480" s="54">
        <v>8.6118364644595899E-8</v>
      </c>
      <c r="S480" s="54">
        <v>1.7430625086372233E-7</v>
      </c>
      <c r="T480" s="54">
        <v>1.7644957539816278E-7</v>
      </c>
      <c r="U480" s="54">
        <v>2.1451535630448561E-7</v>
      </c>
      <c r="V480" s="54">
        <v>2.7318666979111423E-7</v>
      </c>
      <c r="W480" s="54">
        <v>3.3584839850623739E-7</v>
      </c>
      <c r="X480" s="54">
        <v>6.6415160149376262E-7</v>
      </c>
      <c r="Y480" s="54">
        <v>9.9999999999999995E-7</v>
      </c>
      <c r="Z480" s="54">
        <v>0</v>
      </c>
      <c r="AA480" s="54">
        <v>0</v>
      </c>
      <c r="AB480" s="54">
        <v>0</v>
      </c>
      <c r="AC480" s="54">
        <v>0</v>
      </c>
      <c r="AD480" s="54">
        <v>0</v>
      </c>
      <c r="AE480" s="54">
        <v>0</v>
      </c>
      <c r="AF480" s="54">
        <f t="shared" si="547"/>
        <v>0</v>
      </c>
      <c r="AG480" s="54">
        <f t="shared" si="548"/>
        <v>0</v>
      </c>
      <c r="AH480" s="54">
        <f t="shared" si="549"/>
        <v>0</v>
      </c>
      <c r="AI480" s="54">
        <v>2.6896271864623972E-4</v>
      </c>
      <c r="AJ480" s="54">
        <v>3.0709981068992184E-4</v>
      </c>
      <c r="AK480" s="54">
        <v>6.2157957670505104E-4</v>
      </c>
      <c r="AL480" s="54">
        <v>6.2922271486135634E-4</v>
      </c>
      <c r="AM480" s="54">
        <v>7.6496605088892172E-4</v>
      </c>
      <c r="AN480" s="54">
        <v>9.74189128208509E-4</v>
      </c>
      <c r="AO480" s="54">
        <v>1.1976421060412126E-3</v>
      </c>
      <c r="AP480" s="54">
        <v>2.3683778939587868E-3</v>
      </c>
      <c r="AQ480" s="54">
        <v>3.5660199999999996E-3</v>
      </c>
      <c r="AR480" s="54">
        <f t="shared" si="550"/>
        <v>0</v>
      </c>
      <c r="AS480" s="54">
        <f t="shared" si="551"/>
        <v>0</v>
      </c>
      <c r="AT480" s="54">
        <f t="shared" si="552"/>
        <v>0</v>
      </c>
      <c r="AU480" s="54">
        <f t="shared" si="553"/>
        <v>0</v>
      </c>
      <c r="AV480" s="54">
        <f t="shared" si="554"/>
        <v>0</v>
      </c>
      <c r="AW480" s="54">
        <f t="shared" si="555"/>
        <v>0</v>
      </c>
      <c r="AX480" s="54">
        <f t="shared" si="556"/>
        <v>0</v>
      </c>
      <c r="AY480" s="54">
        <f t="shared" si="557"/>
        <v>0</v>
      </c>
      <c r="AZ480" s="54">
        <f t="shared" si="558"/>
        <v>0</v>
      </c>
      <c r="BA480" s="54">
        <f t="shared" si="544"/>
        <v>1.7644957539816278E-7</v>
      </c>
      <c r="BB480" s="54">
        <f t="shared" si="545"/>
        <v>0</v>
      </c>
      <c r="BC480" s="54"/>
      <c r="BD480" s="54"/>
      <c r="BE480" s="54">
        <f t="shared" si="559"/>
        <v>0</v>
      </c>
      <c r="BF480" s="54"/>
      <c r="BG480" s="54"/>
      <c r="BH480" s="54"/>
      <c r="BI480" s="54"/>
      <c r="BJ480" s="54"/>
      <c r="BK480" s="54"/>
      <c r="BL480" s="54">
        <v>0</v>
      </c>
      <c r="BM480" s="54">
        <v>0</v>
      </c>
      <c r="BN480" s="54">
        <f t="shared" ref="BN480:BN481" si="591">AVERAGE(BP480:BR480)</f>
        <v>0</v>
      </c>
      <c r="BO480" s="54">
        <f t="shared" ref="BO480:BO481" si="592">SUM(BS480:BU480)/1</f>
        <v>0</v>
      </c>
      <c r="BP480" s="54">
        <v>0</v>
      </c>
      <c r="BQ480" s="54">
        <v>0</v>
      </c>
      <c r="BR480" s="54">
        <v>0</v>
      </c>
      <c r="BS480" s="54">
        <v>0</v>
      </c>
      <c r="BT480" s="54">
        <v>0</v>
      </c>
      <c r="BU480" s="54">
        <v>0</v>
      </c>
      <c r="BV480" s="54">
        <f t="shared" si="560"/>
        <v>0</v>
      </c>
      <c r="BW480" s="54">
        <f t="shared" si="561"/>
        <v>0</v>
      </c>
      <c r="BX480" s="54">
        <f t="shared" si="562"/>
        <v>0</v>
      </c>
      <c r="BY480" s="54">
        <f t="shared" si="563"/>
        <v>0</v>
      </c>
      <c r="BZ480" s="54">
        <f t="shared" si="564"/>
        <v>0</v>
      </c>
      <c r="CA480" s="54">
        <v>0</v>
      </c>
      <c r="CB480" s="54">
        <f t="shared" si="565"/>
        <v>0</v>
      </c>
      <c r="CC480" s="54">
        <f t="shared" si="566"/>
        <v>0</v>
      </c>
      <c r="CD480" s="54">
        <v>0</v>
      </c>
      <c r="CE480" s="54">
        <v>0</v>
      </c>
      <c r="CF480" s="54">
        <v>0</v>
      </c>
      <c r="CG480" s="54">
        <v>0</v>
      </c>
      <c r="CH480" s="54">
        <v>0</v>
      </c>
      <c r="CI480" s="54">
        <v>0</v>
      </c>
      <c r="CJ480" s="54">
        <v>0</v>
      </c>
      <c r="CK480" s="54">
        <v>0</v>
      </c>
      <c r="CL480" s="54">
        <v>0</v>
      </c>
      <c r="CM480" s="54">
        <v>0</v>
      </c>
      <c r="CN480" s="54">
        <v>0</v>
      </c>
      <c r="CO480" s="54">
        <v>0</v>
      </c>
    </row>
    <row r="481" spans="1:93">
      <c r="A481" s="3" t="str">
        <f t="shared" si="546"/>
        <v>FJZZ003Itovebi 9mg</v>
      </c>
      <c r="B481" s="3" t="s">
        <v>550</v>
      </c>
      <c r="C481" s="3" t="s">
        <v>551</v>
      </c>
      <c r="D481" s="3" t="s">
        <v>7</v>
      </c>
      <c r="E481" s="3" t="s">
        <v>159</v>
      </c>
      <c r="F481" s="3" t="s">
        <v>162</v>
      </c>
      <c r="G481" s="3" t="s">
        <v>163</v>
      </c>
      <c r="H481" s="3" t="s">
        <v>162</v>
      </c>
      <c r="I481" s="3" t="s">
        <v>163</v>
      </c>
      <c r="J481" s="3" t="s">
        <v>561</v>
      </c>
      <c r="K481" s="3" t="s">
        <v>541</v>
      </c>
      <c r="L481" s="3"/>
      <c r="M481" s="3" t="s">
        <v>543</v>
      </c>
      <c r="N481" s="3" t="s">
        <v>13</v>
      </c>
      <c r="O481" s="3" t="s">
        <v>15</v>
      </c>
      <c r="P481" s="3">
        <v>10698.05</v>
      </c>
      <c r="Q481" s="54"/>
      <c r="R481" s="54"/>
      <c r="S481" s="54"/>
      <c r="T481" s="54"/>
      <c r="U481" s="54"/>
      <c r="V481" s="54"/>
      <c r="W481" s="54">
        <v>0</v>
      </c>
      <c r="X481" s="54">
        <v>0</v>
      </c>
      <c r="Y481" s="54">
        <v>0</v>
      </c>
      <c r="Z481" s="54">
        <v>0</v>
      </c>
      <c r="AA481" s="54">
        <v>0</v>
      </c>
      <c r="AB481" s="54">
        <v>0</v>
      </c>
      <c r="AC481" s="54">
        <v>0</v>
      </c>
      <c r="AD481" s="54">
        <v>0</v>
      </c>
      <c r="AE481" s="54">
        <v>0</v>
      </c>
      <c r="AF481" s="54">
        <f t="shared" si="547"/>
        <v>0</v>
      </c>
      <c r="AG481" s="54">
        <f t="shared" si="548"/>
        <v>0</v>
      </c>
      <c r="AH481" s="54">
        <f t="shared" si="549"/>
        <v>0</v>
      </c>
      <c r="AI481" s="54"/>
      <c r="AJ481" s="54"/>
      <c r="AK481" s="54"/>
      <c r="AL481" s="54"/>
      <c r="AM481" s="54"/>
      <c r="AN481" s="54"/>
      <c r="AO481" s="54">
        <v>0</v>
      </c>
      <c r="AP481" s="54">
        <v>0</v>
      </c>
      <c r="AQ481" s="54">
        <v>0</v>
      </c>
      <c r="AR481" s="54">
        <f t="shared" si="550"/>
        <v>0</v>
      </c>
      <c r="AS481" s="54">
        <f t="shared" si="551"/>
        <v>0</v>
      </c>
      <c r="AT481" s="54">
        <f t="shared" si="552"/>
        <v>0</v>
      </c>
      <c r="AU481" s="54">
        <f t="shared" si="553"/>
        <v>0</v>
      </c>
      <c r="AV481" s="54">
        <f t="shared" si="554"/>
        <v>0</v>
      </c>
      <c r="AW481" s="54">
        <f t="shared" si="555"/>
        <v>0</v>
      </c>
      <c r="AX481" s="54">
        <f t="shared" si="556"/>
        <v>0</v>
      </c>
      <c r="AY481" s="54">
        <f t="shared" si="557"/>
        <v>0</v>
      </c>
      <c r="AZ481" s="54">
        <f t="shared" si="558"/>
        <v>0</v>
      </c>
      <c r="BA481" s="54">
        <f t="shared" si="544"/>
        <v>0</v>
      </c>
      <c r="BB481" s="54">
        <f t="shared" si="545"/>
        <v>0</v>
      </c>
      <c r="BC481" s="54"/>
      <c r="BD481" s="54"/>
      <c r="BE481" s="54">
        <f t="shared" si="559"/>
        <v>0</v>
      </c>
      <c r="BF481" s="54"/>
      <c r="BG481" s="54"/>
      <c r="BH481" s="54"/>
      <c r="BI481" s="54"/>
      <c r="BJ481" s="54"/>
      <c r="BK481" s="54"/>
      <c r="BL481" s="54">
        <v>0</v>
      </c>
      <c r="BM481" s="54">
        <v>0</v>
      </c>
      <c r="BN481" s="54">
        <f t="shared" si="591"/>
        <v>0</v>
      </c>
      <c r="BO481" s="54">
        <f t="shared" si="592"/>
        <v>0</v>
      </c>
      <c r="BP481" s="54">
        <v>0</v>
      </c>
      <c r="BQ481" s="54">
        <v>0</v>
      </c>
      <c r="BR481" s="54">
        <v>0</v>
      </c>
      <c r="BS481" s="54">
        <v>0</v>
      </c>
      <c r="BT481" s="54">
        <v>0</v>
      </c>
      <c r="BU481" s="54">
        <v>0</v>
      </c>
      <c r="BV481" s="54">
        <f t="shared" si="560"/>
        <v>0</v>
      </c>
      <c r="BW481" s="54">
        <f t="shared" si="561"/>
        <v>0</v>
      </c>
      <c r="BX481" s="54">
        <f t="shared" si="562"/>
        <v>0</v>
      </c>
      <c r="BY481" s="54">
        <f t="shared" si="563"/>
        <v>0</v>
      </c>
      <c r="BZ481" s="54">
        <f t="shared" si="564"/>
        <v>0</v>
      </c>
      <c r="CA481" s="54">
        <v>0</v>
      </c>
      <c r="CB481" s="54">
        <f t="shared" si="565"/>
        <v>0</v>
      </c>
      <c r="CC481" s="54">
        <f t="shared" si="566"/>
        <v>0</v>
      </c>
      <c r="CD481" s="54">
        <v>0</v>
      </c>
      <c r="CE481" s="54">
        <v>0</v>
      </c>
      <c r="CF481" s="54">
        <v>0</v>
      </c>
      <c r="CG481" s="54">
        <v>0</v>
      </c>
      <c r="CH481" s="54">
        <v>0</v>
      </c>
      <c r="CI481" s="54">
        <v>0</v>
      </c>
      <c r="CJ481" s="54">
        <v>0</v>
      </c>
      <c r="CK481" s="54">
        <v>0</v>
      </c>
      <c r="CL481" s="54">
        <v>0</v>
      </c>
      <c r="CM481" s="54">
        <v>0</v>
      </c>
      <c r="CN481" s="54">
        <v>0</v>
      </c>
      <c r="CO481" s="54">
        <v>0</v>
      </c>
    </row>
    <row r="482" spans="1:93">
      <c r="A482" s="3" t="str">
        <f t="shared" si="546"/>
        <v>FJZZ003Perjeta</v>
      </c>
      <c r="B482" s="3" t="s">
        <v>550</v>
      </c>
      <c r="C482" s="3" t="s">
        <v>551</v>
      </c>
      <c r="D482" s="3" t="s">
        <v>7</v>
      </c>
      <c r="E482" s="3" t="s">
        <v>159</v>
      </c>
      <c r="F482" s="3" t="s">
        <v>162</v>
      </c>
      <c r="G482" s="3" t="s">
        <v>163</v>
      </c>
      <c r="H482" s="3" t="s">
        <v>162</v>
      </c>
      <c r="I482" s="3" t="s">
        <v>163</v>
      </c>
      <c r="J482" s="3" t="s">
        <v>561</v>
      </c>
      <c r="K482" s="3" t="s">
        <v>541</v>
      </c>
      <c r="L482" s="3"/>
      <c r="M482" s="3" t="s">
        <v>543</v>
      </c>
      <c r="N482" s="3" t="s">
        <v>16</v>
      </c>
      <c r="O482" s="3" t="s">
        <v>16</v>
      </c>
      <c r="P482" s="3">
        <v>3985.87</v>
      </c>
      <c r="Q482" s="54">
        <v>1.6888929003967906E-7</v>
      </c>
      <c r="R482" s="54">
        <v>1.4266332016741506E-7</v>
      </c>
      <c r="S482" s="54">
        <v>2.1653308367937681E-7</v>
      </c>
      <c r="T482" s="54">
        <v>1.3084463911762523E-7</v>
      </c>
      <c r="U482" s="54">
        <v>1.5881012017085546E-7</v>
      </c>
      <c r="V482" s="54">
        <v>1.8225954682504841E-7</v>
      </c>
      <c r="W482" s="54">
        <v>5.2808569388647097E-7</v>
      </c>
      <c r="X482" s="54">
        <v>4.7191430611352909E-7</v>
      </c>
      <c r="Y482" s="54">
        <v>1.0000000000000002E-6</v>
      </c>
      <c r="Z482" s="54">
        <v>0</v>
      </c>
      <c r="AA482" s="54">
        <v>0</v>
      </c>
      <c r="AB482" s="54">
        <v>0</v>
      </c>
      <c r="AC482" s="54">
        <v>0</v>
      </c>
      <c r="AD482" s="54">
        <v>0</v>
      </c>
      <c r="AE482" s="54">
        <v>0</v>
      </c>
      <c r="AF482" s="54">
        <f t="shared" si="547"/>
        <v>0</v>
      </c>
      <c r="AG482" s="54">
        <f t="shared" si="548"/>
        <v>0</v>
      </c>
      <c r="AH482" s="54">
        <f t="shared" si="549"/>
        <v>0</v>
      </c>
      <c r="AI482" s="54">
        <v>6.7317075449045553E-4</v>
      </c>
      <c r="AJ482" s="54">
        <v>5.6863744795569466E-4</v>
      </c>
      <c r="AK482" s="54">
        <v>8.6307272224511765E-4</v>
      </c>
      <c r="AL482" s="54">
        <v>5.2152972171976887E-4</v>
      </c>
      <c r="AM482" s="54">
        <v>6.3299649368540769E-4</v>
      </c>
      <c r="AN482" s="54">
        <v>7.2646285990355568E-4</v>
      </c>
      <c r="AO482" s="54">
        <v>2.1048809246912679E-3</v>
      </c>
      <c r="AP482" s="54">
        <v>1.8809890753087324E-3</v>
      </c>
      <c r="AQ482" s="54">
        <v>3.9858700000000007E-3</v>
      </c>
      <c r="AR482" s="54">
        <f t="shared" si="550"/>
        <v>0</v>
      </c>
      <c r="AS482" s="54">
        <f t="shared" si="551"/>
        <v>0</v>
      </c>
      <c r="AT482" s="54">
        <f t="shared" si="552"/>
        <v>0</v>
      </c>
      <c r="AU482" s="54">
        <f t="shared" si="553"/>
        <v>0</v>
      </c>
      <c r="AV482" s="54">
        <f t="shared" si="554"/>
        <v>0</v>
      </c>
      <c r="AW482" s="54">
        <f t="shared" si="555"/>
        <v>0</v>
      </c>
      <c r="AX482" s="54">
        <f t="shared" si="556"/>
        <v>0</v>
      </c>
      <c r="AY482" s="54">
        <f t="shared" si="557"/>
        <v>0</v>
      </c>
      <c r="AZ482" s="54">
        <f t="shared" si="558"/>
        <v>0</v>
      </c>
      <c r="BA482" s="54">
        <f t="shared" si="544"/>
        <v>1.3084463911762523E-7</v>
      </c>
      <c r="BB482" s="54">
        <f t="shared" si="545"/>
        <v>0</v>
      </c>
      <c r="BC482" s="54"/>
      <c r="BD482" s="54"/>
      <c r="BE482" s="54">
        <f t="shared" si="559"/>
        <v>0</v>
      </c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>
        <f t="shared" si="560"/>
        <v>0</v>
      </c>
      <c r="BW482" s="54">
        <f t="shared" si="561"/>
        <v>0</v>
      </c>
      <c r="BX482" s="54">
        <f t="shared" si="562"/>
        <v>0</v>
      </c>
      <c r="BY482" s="54">
        <f t="shared" si="563"/>
        <v>0</v>
      </c>
      <c r="BZ482" s="54">
        <f t="shared" si="564"/>
        <v>0</v>
      </c>
      <c r="CA482" s="54">
        <v>0</v>
      </c>
      <c r="CB482" s="54">
        <f t="shared" si="565"/>
        <v>0</v>
      </c>
      <c r="CC482" s="54">
        <f t="shared" si="566"/>
        <v>0</v>
      </c>
      <c r="CD482" s="54">
        <v>0</v>
      </c>
      <c r="CE482" s="54">
        <v>0</v>
      </c>
      <c r="CF482" s="54">
        <v>0</v>
      </c>
      <c r="CG482" s="54">
        <v>0</v>
      </c>
      <c r="CH482" s="54">
        <v>0</v>
      </c>
      <c r="CI482" s="54">
        <v>0</v>
      </c>
      <c r="CJ482" s="54">
        <v>0</v>
      </c>
      <c r="CK482" s="54">
        <v>0</v>
      </c>
      <c r="CL482" s="54">
        <v>0</v>
      </c>
      <c r="CM482" s="54">
        <v>0</v>
      </c>
      <c r="CN482" s="54">
        <v>0</v>
      </c>
      <c r="CO482" s="54">
        <v>0</v>
      </c>
    </row>
    <row r="483" spans="1:93">
      <c r="A483" s="3" t="str">
        <f t="shared" si="546"/>
        <v>FJZZ003Phesgo 10ml</v>
      </c>
      <c r="B483" s="3" t="s">
        <v>550</v>
      </c>
      <c r="C483" s="3" t="s">
        <v>551</v>
      </c>
      <c r="D483" s="3" t="s">
        <v>7</v>
      </c>
      <c r="E483" s="3" t="s">
        <v>159</v>
      </c>
      <c r="F483" s="3" t="s">
        <v>162</v>
      </c>
      <c r="G483" s="3" t="s">
        <v>163</v>
      </c>
      <c r="H483" s="3" t="s">
        <v>162</v>
      </c>
      <c r="I483" s="3" t="s">
        <v>163</v>
      </c>
      <c r="J483" s="3" t="s">
        <v>561</v>
      </c>
      <c r="K483" s="3" t="s">
        <v>541</v>
      </c>
      <c r="L483" s="3"/>
      <c r="M483" s="3" t="s">
        <v>543</v>
      </c>
      <c r="N483" s="3" t="s">
        <v>17</v>
      </c>
      <c r="O483" s="3" t="s">
        <v>18</v>
      </c>
      <c r="P483" s="3">
        <v>6232.07</v>
      </c>
      <c r="Q483" s="54">
        <v>1.3688951515407721E-6</v>
      </c>
      <c r="R483" s="54">
        <v>1.2654877779580292E-6</v>
      </c>
      <c r="S483" s="54">
        <v>1.8760355506336405E-6</v>
      </c>
      <c r="T483" s="54">
        <v>1.6438957276147923E-6</v>
      </c>
      <c r="U483" s="54">
        <v>1.5083220670144609E-6</v>
      </c>
      <c r="V483" s="54">
        <v>1.9649834406779579E-6</v>
      </c>
      <c r="W483" s="54">
        <v>4.5104184801324422E-6</v>
      </c>
      <c r="X483" s="54">
        <v>5.1172012353072115E-6</v>
      </c>
      <c r="Y483" s="54">
        <v>9.6276197154396546E-6</v>
      </c>
      <c r="Z483" s="54">
        <v>0</v>
      </c>
      <c r="AA483" s="54">
        <v>0</v>
      </c>
      <c r="AB483" s="54">
        <v>0</v>
      </c>
      <c r="AC483" s="54">
        <v>0</v>
      </c>
      <c r="AD483" s="54">
        <v>0</v>
      </c>
      <c r="AE483" s="54">
        <v>0</v>
      </c>
      <c r="AF483" s="54">
        <f t="shared" si="547"/>
        <v>0</v>
      </c>
      <c r="AG483" s="54">
        <f t="shared" si="548"/>
        <v>0</v>
      </c>
      <c r="AH483" s="54">
        <f t="shared" si="549"/>
        <v>0</v>
      </c>
      <c r="AI483" s="54">
        <v>8.5310504070626996E-3</v>
      </c>
      <c r="AJ483" s="54">
        <v>7.8866084163788947E-3</v>
      </c>
      <c r="AK483" s="54">
        <v>1.1691584874037391E-2</v>
      </c>
      <c r="AL483" s="54">
        <v>1.0244873247196319E-2</v>
      </c>
      <c r="AM483" s="54">
        <v>9.3999687041788106E-3</v>
      </c>
      <c r="AN483" s="54">
        <v>1.224591435114588E-2</v>
      </c>
      <c r="AO483" s="54">
        <v>2.8109243697478983E-2</v>
      </c>
      <c r="AP483" s="54">
        <v>3.1890756302521008E-2</v>
      </c>
      <c r="AQ483" s="54">
        <v>5.9999999999999991E-2</v>
      </c>
      <c r="AR483" s="54">
        <f t="shared" si="550"/>
        <v>0</v>
      </c>
      <c r="AS483" s="54">
        <f t="shared" si="551"/>
        <v>0</v>
      </c>
      <c r="AT483" s="54">
        <f t="shared" si="552"/>
        <v>0</v>
      </c>
      <c r="AU483" s="54">
        <f t="shared" si="553"/>
        <v>0</v>
      </c>
      <c r="AV483" s="54">
        <f t="shared" si="554"/>
        <v>0</v>
      </c>
      <c r="AW483" s="54">
        <f t="shared" si="555"/>
        <v>0</v>
      </c>
      <c r="AX483" s="54">
        <f t="shared" si="556"/>
        <v>0</v>
      </c>
      <c r="AY483" s="54">
        <f t="shared" si="557"/>
        <v>0</v>
      </c>
      <c r="AZ483" s="54">
        <f t="shared" si="558"/>
        <v>0</v>
      </c>
      <c r="BA483" s="54">
        <f t="shared" si="544"/>
        <v>1.6438957276147923E-6</v>
      </c>
      <c r="BB483" s="54">
        <f t="shared" si="545"/>
        <v>0</v>
      </c>
      <c r="BC483" s="54">
        <f>SUM(CJ483:CL483)</f>
        <v>0</v>
      </c>
      <c r="BD483" s="54">
        <f>SUM(CM483:CO483)</f>
        <v>0</v>
      </c>
      <c r="BE483" s="54">
        <f t="shared" si="559"/>
        <v>0</v>
      </c>
      <c r="BF483" s="54">
        <f t="shared" ref="BF483:BK483" si="593">Z483</f>
        <v>0</v>
      </c>
      <c r="BG483" s="54">
        <f t="shared" si="593"/>
        <v>0</v>
      </c>
      <c r="BH483" s="54">
        <f t="shared" si="593"/>
        <v>0</v>
      </c>
      <c r="BI483" s="54">
        <f t="shared" si="593"/>
        <v>0</v>
      </c>
      <c r="BJ483" s="54">
        <f t="shared" si="593"/>
        <v>0</v>
      </c>
      <c r="BK483" s="54">
        <f t="shared" si="593"/>
        <v>0</v>
      </c>
      <c r="BL483" s="54">
        <v>0</v>
      </c>
      <c r="BM483" s="54">
        <v>0</v>
      </c>
      <c r="BN483" s="54">
        <f t="shared" ref="BN483:BN484" si="594">AVERAGE(BP483:BR483)</f>
        <v>0</v>
      </c>
      <c r="BO483" s="54">
        <f t="shared" ref="BO483:BO484" si="595">SUM(BS483:BU483)/1</f>
        <v>0</v>
      </c>
      <c r="BP483" s="54">
        <v>0</v>
      </c>
      <c r="BQ483" s="54">
        <v>0</v>
      </c>
      <c r="BR483" s="54">
        <v>0</v>
      </c>
      <c r="BS483" s="54">
        <v>0</v>
      </c>
      <c r="BT483" s="54">
        <v>0</v>
      </c>
      <c r="BU483" s="54">
        <v>0</v>
      </c>
      <c r="BV483" s="54">
        <f t="shared" si="560"/>
        <v>0</v>
      </c>
      <c r="BW483" s="54">
        <f t="shared" si="561"/>
        <v>0</v>
      </c>
      <c r="BX483" s="54">
        <f t="shared" si="562"/>
        <v>0</v>
      </c>
      <c r="BY483" s="54">
        <f t="shared" si="563"/>
        <v>0</v>
      </c>
      <c r="BZ483" s="54">
        <f t="shared" si="564"/>
        <v>0</v>
      </c>
      <c r="CA483" s="54">
        <v>0</v>
      </c>
      <c r="CB483" s="54">
        <f t="shared" si="565"/>
        <v>0</v>
      </c>
      <c r="CC483" s="54">
        <f t="shared" si="566"/>
        <v>0</v>
      </c>
      <c r="CD483" s="54">
        <v>0</v>
      </c>
      <c r="CE483" s="54">
        <v>0</v>
      </c>
      <c r="CF483" s="54">
        <v>0</v>
      </c>
      <c r="CG483" s="54">
        <v>0</v>
      </c>
      <c r="CH483" s="54">
        <v>0</v>
      </c>
      <c r="CI483" s="54">
        <v>0</v>
      </c>
      <c r="CJ483" s="54">
        <v>0</v>
      </c>
      <c r="CK483" s="54">
        <v>0</v>
      </c>
      <c r="CL483" s="54">
        <v>0</v>
      </c>
      <c r="CM483" s="54">
        <v>0</v>
      </c>
      <c r="CN483" s="54">
        <v>0</v>
      </c>
      <c r="CO483" s="54">
        <v>0</v>
      </c>
    </row>
    <row r="484" spans="1:93">
      <c r="A484" s="3" t="str">
        <f t="shared" si="546"/>
        <v>FJZZ003Phesgo 15ml</v>
      </c>
      <c r="B484" s="3" t="s">
        <v>550</v>
      </c>
      <c r="C484" s="3" t="s">
        <v>551</v>
      </c>
      <c r="D484" s="3" t="s">
        <v>7</v>
      </c>
      <c r="E484" s="3" t="s">
        <v>159</v>
      </c>
      <c r="F484" s="3" t="s">
        <v>162</v>
      </c>
      <c r="G484" s="3" t="s">
        <v>163</v>
      </c>
      <c r="H484" s="3" t="s">
        <v>162</v>
      </c>
      <c r="I484" s="3" t="s">
        <v>163</v>
      </c>
      <c r="J484" s="3" t="s">
        <v>561</v>
      </c>
      <c r="K484" s="3" t="s">
        <v>541</v>
      </c>
      <c r="L484" s="3"/>
      <c r="M484" s="3" t="s">
        <v>543</v>
      </c>
      <c r="N484" s="3" t="s">
        <v>17</v>
      </c>
      <c r="O484" s="3" t="s">
        <v>19</v>
      </c>
      <c r="P484" s="3">
        <v>8489.27</v>
      </c>
      <c r="Q484" s="54">
        <v>1.1779575864591419E-6</v>
      </c>
      <c r="R484" s="54">
        <v>1.1779575864591419E-6</v>
      </c>
      <c r="S484" s="54">
        <v>1.1779575864591419E-6</v>
      </c>
      <c r="T484" s="54">
        <v>1.1779575864591419E-6</v>
      </c>
      <c r="U484" s="54">
        <v>1.1779575864591419E-6</v>
      </c>
      <c r="V484" s="54">
        <v>1.1779575864591419E-6</v>
      </c>
      <c r="W484" s="54">
        <v>3.5338727593774257E-6</v>
      </c>
      <c r="X484" s="54">
        <v>3.5338727593774257E-6</v>
      </c>
      <c r="Y484" s="54">
        <v>7.0677455187548515E-6</v>
      </c>
      <c r="Z484" s="54">
        <v>0</v>
      </c>
      <c r="AA484" s="54">
        <v>0</v>
      </c>
      <c r="AB484" s="54">
        <v>0</v>
      </c>
      <c r="AC484" s="54">
        <v>0</v>
      </c>
      <c r="AD484" s="54">
        <v>0</v>
      </c>
      <c r="AE484" s="54">
        <v>0</v>
      </c>
      <c r="AF484" s="54">
        <f t="shared" si="547"/>
        <v>0</v>
      </c>
      <c r="AG484" s="54">
        <f t="shared" si="548"/>
        <v>0</v>
      </c>
      <c r="AH484" s="54">
        <f t="shared" si="549"/>
        <v>0</v>
      </c>
      <c r="AI484" s="54">
        <v>0.01</v>
      </c>
      <c r="AJ484" s="54">
        <v>0.01</v>
      </c>
      <c r="AK484" s="54">
        <v>0.01</v>
      </c>
      <c r="AL484" s="54">
        <v>0.01</v>
      </c>
      <c r="AM484" s="54">
        <v>0.01</v>
      </c>
      <c r="AN484" s="54">
        <v>0.01</v>
      </c>
      <c r="AO484" s="54">
        <v>0.03</v>
      </c>
      <c r="AP484" s="54">
        <v>0.03</v>
      </c>
      <c r="AQ484" s="54">
        <v>0.06</v>
      </c>
      <c r="AR484" s="54">
        <f t="shared" si="550"/>
        <v>0</v>
      </c>
      <c r="AS484" s="54">
        <f t="shared" si="551"/>
        <v>0</v>
      </c>
      <c r="AT484" s="54">
        <f t="shared" si="552"/>
        <v>0</v>
      </c>
      <c r="AU484" s="54">
        <f t="shared" si="553"/>
        <v>0</v>
      </c>
      <c r="AV484" s="54">
        <f t="shared" si="554"/>
        <v>0</v>
      </c>
      <c r="AW484" s="54">
        <f t="shared" si="555"/>
        <v>0</v>
      </c>
      <c r="AX484" s="54">
        <f t="shared" si="556"/>
        <v>0</v>
      </c>
      <c r="AY484" s="54">
        <f t="shared" si="557"/>
        <v>0</v>
      </c>
      <c r="AZ484" s="54">
        <f t="shared" si="558"/>
        <v>0</v>
      </c>
      <c r="BA484" s="54">
        <f t="shared" si="544"/>
        <v>1.1779575864591419E-6</v>
      </c>
      <c r="BB484" s="54">
        <f t="shared" si="545"/>
        <v>0</v>
      </c>
      <c r="BC484" s="54">
        <f>SUM(CJ484:CL484)*2</f>
        <v>0</v>
      </c>
      <c r="BD484" s="54">
        <f>SUM(CM484:CO484)*2</f>
        <v>0</v>
      </c>
      <c r="BE484" s="54">
        <f t="shared" si="559"/>
        <v>0</v>
      </c>
      <c r="BF484" s="54">
        <f t="shared" ref="BF484:BK484" si="596">Z484*2</f>
        <v>0</v>
      </c>
      <c r="BG484" s="54">
        <f t="shared" si="596"/>
        <v>0</v>
      </c>
      <c r="BH484" s="54">
        <f t="shared" si="596"/>
        <v>0</v>
      </c>
      <c r="BI484" s="54">
        <f t="shared" si="596"/>
        <v>0</v>
      </c>
      <c r="BJ484" s="54">
        <f t="shared" si="596"/>
        <v>0</v>
      </c>
      <c r="BK484" s="54">
        <f t="shared" si="596"/>
        <v>0</v>
      </c>
      <c r="BL484" s="54">
        <v>0</v>
      </c>
      <c r="BM484" s="54">
        <v>0</v>
      </c>
      <c r="BN484" s="54">
        <f t="shared" si="594"/>
        <v>0</v>
      </c>
      <c r="BO484" s="54">
        <f t="shared" si="595"/>
        <v>0</v>
      </c>
      <c r="BP484" s="54">
        <v>0</v>
      </c>
      <c r="BQ484" s="54">
        <v>0</v>
      </c>
      <c r="BR484" s="54">
        <v>0</v>
      </c>
      <c r="BS484" s="54">
        <v>0</v>
      </c>
      <c r="BT484" s="54">
        <v>0</v>
      </c>
      <c r="BU484" s="54">
        <v>0</v>
      </c>
      <c r="BV484" s="54">
        <f t="shared" si="560"/>
        <v>0</v>
      </c>
      <c r="BW484" s="54">
        <f t="shared" si="561"/>
        <v>0</v>
      </c>
      <c r="BX484" s="54">
        <f t="shared" si="562"/>
        <v>0</v>
      </c>
      <c r="BY484" s="54">
        <f t="shared" si="563"/>
        <v>0</v>
      </c>
      <c r="BZ484" s="54">
        <f t="shared" si="564"/>
        <v>0</v>
      </c>
      <c r="CA484" s="54">
        <v>0</v>
      </c>
      <c r="CB484" s="54">
        <f t="shared" si="565"/>
        <v>0</v>
      </c>
      <c r="CC484" s="54">
        <f t="shared" si="566"/>
        <v>0</v>
      </c>
      <c r="CD484" s="54">
        <v>0</v>
      </c>
      <c r="CE484" s="54">
        <v>0</v>
      </c>
      <c r="CF484" s="54">
        <v>0</v>
      </c>
      <c r="CG484" s="54">
        <v>0</v>
      </c>
      <c r="CH484" s="54">
        <v>0</v>
      </c>
      <c r="CI484" s="54">
        <v>0</v>
      </c>
      <c r="CJ484" s="54">
        <v>0</v>
      </c>
      <c r="CK484" s="54">
        <v>0</v>
      </c>
      <c r="CL484" s="54">
        <v>0</v>
      </c>
      <c r="CM484" s="54">
        <v>0</v>
      </c>
      <c r="CN484" s="54">
        <v>0</v>
      </c>
      <c r="CO484" s="54">
        <v>0</v>
      </c>
    </row>
    <row r="485" spans="1:93">
      <c r="A485" s="3" t="str">
        <f t="shared" si="546"/>
        <v>FJZZ005Herceptin IV</v>
      </c>
      <c r="B485" s="3" t="s">
        <v>550</v>
      </c>
      <c r="C485" s="3" t="s">
        <v>551</v>
      </c>
      <c r="D485" s="3" t="s">
        <v>7</v>
      </c>
      <c r="E485" s="3" t="s">
        <v>159</v>
      </c>
      <c r="F485" s="3" t="s">
        <v>164</v>
      </c>
      <c r="G485" s="3" t="s">
        <v>165</v>
      </c>
      <c r="H485" s="3" t="s">
        <v>164</v>
      </c>
      <c r="I485" s="3" t="s">
        <v>165</v>
      </c>
      <c r="J485" s="3" t="s">
        <v>562</v>
      </c>
      <c r="K485" s="3" t="s">
        <v>541</v>
      </c>
      <c r="L485" s="3"/>
      <c r="M485" s="3" t="s">
        <v>543</v>
      </c>
      <c r="N485" s="3" t="s">
        <v>11</v>
      </c>
      <c r="O485" s="3" t="s">
        <v>11</v>
      </c>
      <c r="P485" s="3">
        <v>4535.5</v>
      </c>
      <c r="Q485" s="54">
        <v>0.91405138102556893</v>
      </c>
      <c r="R485" s="54">
        <v>0.65483112029484591</v>
      </c>
      <c r="S485" s="54">
        <v>0.6091416181370104</v>
      </c>
      <c r="T485" s="54">
        <v>0.43013980830259069</v>
      </c>
      <c r="U485" s="54">
        <v>0.39191693414163914</v>
      </c>
      <c r="V485" s="54">
        <v>0.68228772929958437</v>
      </c>
      <c r="W485" s="54">
        <v>2.178024119457425</v>
      </c>
      <c r="X485" s="54">
        <v>1.5043444717438141</v>
      </c>
      <c r="Y485" s="54">
        <v>3.6823685912012394</v>
      </c>
      <c r="Z485" s="54">
        <v>0</v>
      </c>
      <c r="AA485" s="54">
        <v>0</v>
      </c>
      <c r="AB485" s="54">
        <v>0</v>
      </c>
      <c r="AC485" s="54">
        <v>0</v>
      </c>
      <c r="AD485" s="54">
        <v>0</v>
      </c>
      <c r="AE485" s="54">
        <v>0</v>
      </c>
      <c r="AF485" s="54">
        <f t="shared" si="547"/>
        <v>0</v>
      </c>
      <c r="AG485" s="54">
        <f t="shared" si="548"/>
        <v>0</v>
      </c>
      <c r="AH485" s="54">
        <f t="shared" si="549"/>
        <v>0</v>
      </c>
      <c r="AI485" s="54">
        <v>4145.6800386414679</v>
      </c>
      <c r="AJ485" s="54">
        <v>2969.9865460972737</v>
      </c>
      <c r="AK485" s="54">
        <v>2762.7618090604105</v>
      </c>
      <c r="AL485" s="54">
        <v>1950.8991005564001</v>
      </c>
      <c r="AM485" s="54">
        <v>1777.5392547994043</v>
      </c>
      <c r="AN485" s="54">
        <v>3094.515996238265</v>
      </c>
      <c r="AO485" s="54">
        <v>9878.4283937991513</v>
      </c>
      <c r="AP485" s="54">
        <v>6822.9543515940695</v>
      </c>
      <c r="AQ485" s="54">
        <v>16701.382745393221</v>
      </c>
      <c r="AR485" s="54">
        <f t="shared" si="550"/>
        <v>0</v>
      </c>
      <c r="AS485" s="54">
        <f t="shared" si="551"/>
        <v>0</v>
      </c>
      <c r="AT485" s="54">
        <f t="shared" si="552"/>
        <v>0</v>
      </c>
      <c r="AU485" s="54">
        <f t="shared" si="553"/>
        <v>0</v>
      </c>
      <c r="AV485" s="54">
        <f t="shared" si="554"/>
        <v>0</v>
      </c>
      <c r="AW485" s="54">
        <f t="shared" si="555"/>
        <v>0</v>
      </c>
      <c r="AX485" s="54">
        <f t="shared" si="556"/>
        <v>0</v>
      </c>
      <c r="AY485" s="54">
        <f t="shared" si="557"/>
        <v>0</v>
      </c>
      <c r="AZ485" s="54">
        <f t="shared" si="558"/>
        <v>0</v>
      </c>
      <c r="BA485" s="54">
        <f t="shared" si="544"/>
        <v>0.43013980830259069</v>
      </c>
      <c r="BB485" s="54">
        <f t="shared" si="545"/>
        <v>0</v>
      </c>
      <c r="BC485" s="54"/>
      <c r="BD485" s="54"/>
      <c r="BE485" s="54">
        <f t="shared" si="559"/>
        <v>0</v>
      </c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>
        <f t="shared" si="560"/>
        <v>2267.75</v>
      </c>
      <c r="BW485" s="54">
        <f t="shared" si="561"/>
        <v>0</v>
      </c>
      <c r="BX485" s="54">
        <f t="shared" si="562"/>
        <v>0</v>
      </c>
      <c r="BY485" s="54">
        <f t="shared" si="563"/>
        <v>0</v>
      </c>
      <c r="BZ485" s="54">
        <f t="shared" si="564"/>
        <v>0</v>
      </c>
      <c r="CA485" s="54">
        <v>0</v>
      </c>
      <c r="CB485" s="54">
        <f t="shared" si="565"/>
        <v>2</v>
      </c>
      <c r="CC485" s="54">
        <f t="shared" si="566"/>
        <v>0.5</v>
      </c>
      <c r="CD485" s="54">
        <v>2</v>
      </c>
      <c r="CE485" s="54">
        <v>1</v>
      </c>
      <c r="CF485" s="54">
        <v>2</v>
      </c>
      <c r="CG485" s="54">
        <v>1</v>
      </c>
      <c r="CH485" s="54">
        <v>0</v>
      </c>
      <c r="CI485" s="54">
        <v>0</v>
      </c>
      <c r="CJ485" s="54">
        <v>0</v>
      </c>
      <c r="CK485" s="54">
        <v>0</v>
      </c>
      <c r="CL485" s="54">
        <v>0</v>
      </c>
      <c r="CM485" s="54">
        <v>0</v>
      </c>
      <c r="CN485" s="54">
        <v>0</v>
      </c>
      <c r="CO485" s="54">
        <v>0</v>
      </c>
    </row>
    <row r="486" spans="1:93">
      <c r="A486" s="3" t="str">
        <f t="shared" si="546"/>
        <v>FJZZ005Herceptin SC</v>
      </c>
      <c r="B486" s="3" t="s">
        <v>550</v>
      </c>
      <c r="C486" s="3" t="s">
        <v>551</v>
      </c>
      <c r="D486" s="3" t="s">
        <v>7</v>
      </c>
      <c r="E486" s="3" t="s">
        <v>159</v>
      </c>
      <c r="F486" s="3" t="s">
        <v>164</v>
      </c>
      <c r="G486" s="3" t="s">
        <v>165</v>
      </c>
      <c r="H486" s="3" t="s">
        <v>164</v>
      </c>
      <c r="I486" s="3" t="s">
        <v>165</v>
      </c>
      <c r="J486" s="3" t="s">
        <v>562</v>
      </c>
      <c r="K486" s="3" t="s">
        <v>541</v>
      </c>
      <c r="L486" s="3"/>
      <c r="M486" s="3" t="s">
        <v>543</v>
      </c>
      <c r="N486" s="3" t="s">
        <v>12</v>
      </c>
      <c r="O486" s="3" t="s">
        <v>12</v>
      </c>
      <c r="P486" s="3">
        <v>3444.49</v>
      </c>
      <c r="Q486" s="54">
        <v>1.2869445629604544E-7</v>
      </c>
      <c r="R486" s="54">
        <v>1.1923834167284972E-7</v>
      </c>
      <c r="S486" s="54">
        <v>1.8086442832285226E-7</v>
      </c>
      <c r="T486" s="54">
        <v>1.8512626147397511E-7</v>
      </c>
      <c r="U486" s="54">
        <v>1.6668434004097236E-7</v>
      </c>
      <c r="V486" s="54">
        <v>2.193921721933052E-7</v>
      </c>
      <c r="W486" s="54">
        <v>4.2879722629174739E-7</v>
      </c>
      <c r="X486" s="54">
        <v>5.7120277370825267E-7</v>
      </c>
      <c r="Y486" s="54">
        <v>1.0000000000000002E-6</v>
      </c>
      <c r="Z486" s="54">
        <v>0</v>
      </c>
      <c r="AA486" s="54">
        <v>0</v>
      </c>
      <c r="AB486" s="54">
        <v>0</v>
      </c>
      <c r="AC486" s="54">
        <v>0</v>
      </c>
      <c r="AD486" s="54">
        <v>0</v>
      </c>
      <c r="AE486" s="54">
        <v>0</v>
      </c>
      <c r="AF486" s="54">
        <f t="shared" si="547"/>
        <v>0</v>
      </c>
      <c r="AG486" s="54">
        <f t="shared" si="548"/>
        <v>0</v>
      </c>
      <c r="AH486" s="54">
        <f t="shared" si="549"/>
        <v>0</v>
      </c>
      <c r="AI486" s="54">
        <v>4.4328676776716558E-4</v>
      </c>
      <c r="AJ486" s="54">
        <v>4.1071527550871412E-4</v>
      </c>
      <c r="AK486" s="54">
        <v>6.2298571471378138E-4</v>
      </c>
      <c r="AL486" s="54">
        <v>6.3766555638449256E-4</v>
      </c>
      <c r="AM486" s="54">
        <v>5.7414254242772885E-4</v>
      </c>
      <c r="AN486" s="54">
        <v>7.5569414319811776E-4</v>
      </c>
      <c r="AO486" s="54">
        <v>1.476987757989661E-3</v>
      </c>
      <c r="AP486" s="54">
        <v>1.9675022420103392E-3</v>
      </c>
      <c r="AQ486" s="54">
        <v>3.4444900000000001E-3</v>
      </c>
      <c r="AR486" s="54">
        <f t="shared" si="550"/>
        <v>0</v>
      </c>
      <c r="AS486" s="54">
        <f t="shared" si="551"/>
        <v>0</v>
      </c>
      <c r="AT486" s="54">
        <f t="shared" si="552"/>
        <v>0</v>
      </c>
      <c r="AU486" s="54">
        <f t="shared" si="553"/>
        <v>0</v>
      </c>
      <c r="AV486" s="54">
        <f t="shared" si="554"/>
        <v>0</v>
      </c>
      <c r="AW486" s="54">
        <f t="shared" si="555"/>
        <v>0</v>
      </c>
      <c r="AX486" s="54">
        <f t="shared" si="556"/>
        <v>0</v>
      </c>
      <c r="AY486" s="54">
        <f t="shared" si="557"/>
        <v>0</v>
      </c>
      <c r="AZ486" s="54">
        <f t="shared" si="558"/>
        <v>0</v>
      </c>
      <c r="BA486" s="54">
        <f t="shared" si="544"/>
        <v>1.8512626147397511E-7</v>
      </c>
      <c r="BB486" s="54">
        <f t="shared" si="545"/>
        <v>0</v>
      </c>
      <c r="BC486" s="54"/>
      <c r="BD486" s="54"/>
      <c r="BE486" s="54">
        <f t="shared" si="559"/>
        <v>0</v>
      </c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>
        <f t="shared" si="560"/>
        <v>0</v>
      </c>
      <c r="BW486" s="54">
        <f t="shared" si="561"/>
        <v>0</v>
      </c>
      <c r="BX486" s="54">
        <f t="shared" si="562"/>
        <v>0</v>
      </c>
      <c r="BY486" s="54">
        <f t="shared" si="563"/>
        <v>0</v>
      </c>
      <c r="BZ486" s="54">
        <f t="shared" si="564"/>
        <v>0</v>
      </c>
      <c r="CA486" s="54">
        <v>0</v>
      </c>
      <c r="CB486" s="54">
        <f t="shared" si="565"/>
        <v>0</v>
      </c>
      <c r="CC486" s="54">
        <f t="shared" si="566"/>
        <v>0</v>
      </c>
      <c r="CD486" s="54">
        <v>0</v>
      </c>
      <c r="CE486" s="54">
        <v>0</v>
      </c>
      <c r="CF486" s="54">
        <v>0</v>
      </c>
      <c r="CG486" s="54">
        <v>0</v>
      </c>
      <c r="CH486" s="54">
        <v>0</v>
      </c>
      <c r="CI486" s="54">
        <v>0</v>
      </c>
      <c r="CJ486" s="54">
        <v>0</v>
      </c>
      <c r="CK486" s="54">
        <v>0</v>
      </c>
      <c r="CL486" s="54">
        <v>0</v>
      </c>
      <c r="CM486" s="54">
        <v>0</v>
      </c>
      <c r="CN486" s="54">
        <v>0</v>
      </c>
      <c r="CO486" s="54">
        <v>0</v>
      </c>
    </row>
    <row r="487" spans="1:93">
      <c r="A487" s="3" t="str">
        <f t="shared" si="546"/>
        <v>FJZZ005Itovebi 3mg</v>
      </c>
      <c r="B487" s="3" t="s">
        <v>550</v>
      </c>
      <c r="C487" s="3" t="s">
        <v>551</v>
      </c>
      <c r="D487" s="3" t="s">
        <v>7</v>
      </c>
      <c r="E487" s="3" t="s">
        <v>159</v>
      </c>
      <c r="F487" s="3" t="s">
        <v>164</v>
      </c>
      <c r="G487" s="3" t="s">
        <v>165</v>
      </c>
      <c r="H487" s="3" t="s">
        <v>164</v>
      </c>
      <c r="I487" s="3" t="s">
        <v>165</v>
      </c>
      <c r="J487" s="3" t="s">
        <v>562</v>
      </c>
      <c r="K487" s="3" t="s">
        <v>541</v>
      </c>
      <c r="L487" s="3"/>
      <c r="M487" s="3" t="s">
        <v>543</v>
      </c>
      <c r="N487" s="3" t="s">
        <v>13</v>
      </c>
      <c r="O487" s="3" t="s">
        <v>14</v>
      </c>
      <c r="P487" s="3">
        <v>3566.02</v>
      </c>
      <c r="Q487" s="54">
        <v>7.5423782997919166E-8</v>
      </c>
      <c r="R487" s="54">
        <v>8.6118364644595899E-8</v>
      </c>
      <c r="S487" s="54">
        <v>1.7430625086372233E-7</v>
      </c>
      <c r="T487" s="54">
        <v>1.7644957539816278E-7</v>
      </c>
      <c r="U487" s="54">
        <v>2.1451535630448561E-7</v>
      </c>
      <c r="V487" s="54">
        <v>2.7318666979111423E-7</v>
      </c>
      <c r="W487" s="54">
        <v>3.3584839850623739E-7</v>
      </c>
      <c r="X487" s="54">
        <v>6.6415160149376262E-7</v>
      </c>
      <c r="Y487" s="54">
        <v>9.9999999999999995E-7</v>
      </c>
      <c r="Z487" s="54">
        <v>0</v>
      </c>
      <c r="AA487" s="54">
        <v>0</v>
      </c>
      <c r="AB487" s="54">
        <v>0</v>
      </c>
      <c r="AC487" s="54">
        <v>0</v>
      </c>
      <c r="AD487" s="54">
        <v>0</v>
      </c>
      <c r="AE487" s="54">
        <v>0</v>
      </c>
      <c r="AF487" s="54">
        <f t="shared" si="547"/>
        <v>0</v>
      </c>
      <c r="AG487" s="54">
        <f t="shared" si="548"/>
        <v>0</v>
      </c>
      <c r="AH487" s="54">
        <f t="shared" si="549"/>
        <v>0</v>
      </c>
      <c r="AI487" s="54">
        <v>2.6896271864623972E-4</v>
      </c>
      <c r="AJ487" s="54">
        <v>3.0709981068992184E-4</v>
      </c>
      <c r="AK487" s="54">
        <v>6.2157957670505104E-4</v>
      </c>
      <c r="AL487" s="54">
        <v>6.2922271486135634E-4</v>
      </c>
      <c r="AM487" s="54">
        <v>7.6496605088892172E-4</v>
      </c>
      <c r="AN487" s="54">
        <v>9.74189128208509E-4</v>
      </c>
      <c r="AO487" s="54">
        <v>1.1976421060412126E-3</v>
      </c>
      <c r="AP487" s="54">
        <v>2.3683778939587868E-3</v>
      </c>
      <c r="AQ487" s="54">
        <v>3.5660199999999996E-3</v>
      </c>
      <c r="AR487" s="54">
        <f t="shared" si="550"/>
        <v>0</v>
      </c>
      <c r="AS487" s="54">
        <f t="shared" si="551"/>
        <v>0</v>
      </c>
      <c r="AT487" s="54">
        <f t="shared" si="552"/>
        <v>0</v>
      </c>
      <c r="AU487" s="54">
        <f t="shared" si="553"/>
        <v>0</v>
      </c>
      <c r="AV487" s="54">
        <f t="shared" si="554"/>
        <v>0</v>
      </c>
      <c r="AW487" s="54">
        <f t="shared" si="555"/>
        <v>0</v>
      </c>
      <c r="AX487" s="54">
        <f t="shared" si="556"/>
        <v>0</v>
      </c>
      <c r="AY487" s="54">
        <f t="shared" si="557"/>
        <v>0</v>
      </c>
      <c r="AZ487" s="54">
        <f t="shared" si="558"/>
        <v>0</v>
      </c>
      <c r="BA487" s="54">
        <f t="shared" si="544"/>
        <v>1.7644957539816278E-7</v>
      </c>
      <c r="BB487" s="54">
        <f t="shared" si="545"/>
        <v>0</v>
      </c>
      <c r="BC487" s="54"/>
      <c r="BD487" s="54"/>
      <c r="BE487" s="54">
        <f t="shared" si="559"/>
        <v>0</v>
      </c>
      <c r="BF487" s="54"/>
      <c r="BG487" s="54"/>
      <c r="BH487" s="54"/>
      <c r="BI487" s="54"/>
      <c r="BJ487" s="54"/>
      <c r="BK487" s="54"/>
      <c r="BL487" s="54">
        <v>0</v>
      </c>
      <c r="BM487" s="54">
        <v>0</v>
      </c>
      <c r="BN487" s="54">
        <f t="shared" ref="BN487:BN488" si="597">AVERAGE(BP487:BR487)</f>
        <v>0</v>
      </c>
      <c r="BO487" s="54">
        <f t="shared" ref="BO487:BO488" si="598">SUM(BS487:BU487)/1</f>
        <v>0</v>
      </c>
      <c r="BP487" s="54">
        <v>0</v>
      </c>
      <c r="BQ487" s="54">
        <v>0</v>
      </c>
      <c r="BR487" s="54">
        <v>0</v>
      </c>
      <c r="BS487" s="54">
        <v>0</v>
      </c>
      <c r="BT487" s="54">
        <v>0</v>
      </c>
      <c r="BU487" s="54">
        <v>0</v>
      </c>
      <c r="BV487" s="54">
        <f t="shared" si="560"/>
        <v>0</v>
      </c>
      <c r="BW487" s="54">
        <f t="shared" si="561"/>
        <v>0</v>
      </c>
      <c r="BX487" s="54">
        <f t="shared" si="562"/>
        <v>0</v>
      </c>
      <c r="BY487" s="54">
        <f t="shared" si="563"/>
        <v>0</v>
      </c>
      <c r="BZ487" s="54">
        <f t="shared" si="564"/>
        <v>0</v>
      </c>
      <c r="CA487" s="54">
        <v>0</v>
      </c>
      <c r="CB487" s="54">
        <f t="shared" si="565"/>
        <v>0</v>
      </c>
      <c r="CC487" s="54">
        <f t="shared" si="566"/>
        <v>0</v>
      </c>
      <c r="CD487" s="54">
        <v>0</v>
      </c>
      <c r="CE487" s="54">
        <v>0</v>
      </c>
      <c r="CF487" s="54">
        <v>0</v>
      </c>
      <c r="CG487" s="54">
        <v>0</v>
      </c>
      <c r="CH487" s="54">
        <v>0</v>
      </c>
      <c r="CI487" s="54">
        <v>0</v>
      </c>
      <c r="CJ487" s="54">
        <v>0</v>
      </c>
      <c r="CK487" s="54">
        <v>0</v>
      </c>
      <c r="CL487" s="54">
        <v>0</v>
      </c>
      <c r="CM487" s="54">
        <v>0</v>
      </c>
      <c r="CN487" s="54">
        <v>0</v>
      </c>
      <c r="CO487" s="54">
        <v>0</v>
      </c>
    </row>
    <row r="488" spans="1:93">
      <c r="A488" s="3" t="str">
        <f t="shared" si="546"/>
        <v>FJZZ005Itovebi 9mg</v>
      </c>
      <c r="B488" s="3" t="s">
        <v>550</v>
      </c>
      <c r="C488" s="3" t="s">
        <v>551</v>
      </c>
      <c r="D488" s="3" t="s">
        <v>7</v>
      </c>
      <c r="E488" s="3" t="s">
        <v>159</v>
      </c>
      <c r="F488" s="3" t="s">
        <v>164</v>
      </c>
      <c r="G488" s="3" t="s">
        <v>165</v>
      </c>
      <c r="H488" s="3" t="s">
        <v>164</v>
      </c>
      <c r="I488" s="3" t="s">
        <v>165</v>
      </c>
      <c r="J488" s="3" t="s">
        <v>562</v>
      </c>
      <c r="K488" s="3" t="s">
        <v>541</v>
      </c>
      <c r="L488" s="3"/>
      <c r="M488" s="3" t="s">
        <v>543</v>
      </c>
      <c r="N488" s="3" t="s">
        <v>13</v>
      </c>
      <c r="O488" s="3" t="s">
        <v>15</v>
      </c>
      <c r="P488" s="3">
        <v>10698.05</v>
      </c>
      <c r="Q488" s="54"/>
      <c r="R488" s="54"/>
      <c r="S488" s="54"/>
      <c r="T488" s="54"/>
      <c r="U488" s="54"/>
      <c r="V488" s="54"/>
      <c r="W488" s="54">
        <v>0</v>
      </c>
      <c r="X488" s="54">
        <v>0</v>
      </c>
      <c r="Y488" s="54">
        <v>0</v>
      </c>
      <c r="Z488" s="54">
        <v>0</v>
      </c>
      <c r="AA488" s="54">
        <v>0</v>
      </c>
      <c r="AB488" s="54">
        <v>0</v>
      </c>
      <c r="AC488" s="54">
        <v>0</v>
      </c>
      <c r="AD488" s="54">
        <v>0</v>
      </c>
      <c r="AE488" s="54">
        <v>0</v>
      </c>
      <c r="AF488" s="54">
        <f t="shared" si="547"/>
        <v>0</v>
      </c>
      <c r="AG488" s="54">
        <f t="shared" si="548"/>
        <v>0</v>
      </c>
      <c r="AH488" s="54">
        <f t="shared" si="549"/>
        <v>0</v>
      </c>
      <c r="AI488" s="54"/>
      <c r="AJ488" s="54"/>
      <c r="AK488" s="54"/>
      <c r="AL488" s="54"/>
      <c r="AM488" s="54"/>
      <c r="AN488" s="54"/>
      <c r="AO488" s="54">
        <v>0</v>
      </c>
      <c r="AP488" s="54">
        <v>0</v>
      </c>
      <c r="AQ488" s="54">
        <v>0</v>
      </c>
      <c r="AR488" s="54">
        <f t="shared" si="550"/>
        <v>0</v>
      </c>
      <c r="AS488" s="54">
        <f t="shared" si="551"/>
        <v>0</v>
      </c>
      <c r="AT488" s="54">
        <f t="shared" si="552"/>
        <v>0</v>
      </c>
      <c r="AU488" s="54">
        <f t="shared" si="553"/>
        <v>0</v>
      </c>
      <c r="AV488" s="54">
        <f t="shared" si="554"/>
        <v>0</v>
      </c>
      <c r="AW488" s="54">
        <f t="shared" si="555"/>
        <v>0</v>
      </c>
      <c r="AX488" s="54">
        <f t="shared" si="556"/>
        <v>0</v>
      </c>
      <c r="AY488" s="54">
        <f t="shared" si="557"/>
        <v>0</v>
      </c>
      <c r="AZ488" s="54">
        <f t="shared" si="558"/>
        <v>0</v>
      </c>
      <c r="BA488" s="54">
        <f t="shared" si="544"/>
        <v>0</v>
      </c>
      <c r="BB488" s="54">
        <f t="shared" si="545"/>
        <v>0</v>
      </c>
      <c r="BC488" s="54"/>
      <c r="BD488" s="54"/>
      <c r="BE488" s="54">
        <f t="shared" si="559"/>
        <v>0</v>
      </c>
      <c r="BF488" s="54"/>
      <c r="BG488" s="54"/>
      <c r="BH488" s="54"/>
      <c r="BI488" s="54"/>
      <c r="BJ488" s="54"/>
      <c r="BK488" s="54"/>
      <c r="BL488" s="54">
        <v>0</v>
      </c>
      <c r="BM488" s="54">
        <v>0</v>
      </c>
      <c r="BN488" s="54">
        <f t="shared" si="597"/>
        <v>0</v>
      </c>
      <c r="BO488" s="54">
        <f t="shared" si="598"/>
        <v>0</v>
      </c>
      <c r="BP488" s="54">
        <v>0</v>
      </c>
      <c r="BQ488" s="54">
        <v>0</v>
      </c>
      <c r="BR488" s="54">
        <v>0</v>
      </c>
      <c r="BS488" s="54">
        <v>0</v>
      </c>
      <c r="BT488" s="54">
        <v>0</v>
      </c>
      <c r="BU488" s="54">
        <v>0</v>
      </c>
      <c r="BV488" s="54">
        <f t="shared" si="560"/>
        <v>0</v>
      </c>
      <c r="BW488" s="54">
        <f t="shared" si="561"/>
        <v>0</v>
      </c>
      <c r="BX488" s="54">
        <f t="shared" si="562"/>
        <v>0</v>
      </c>
      <c r="BY488" s="54">
        <f t="shared" si="563"/>
        <v>0</v>
      </c>
      <c r="BZ488" s="54">
        <f t="shared" si="564"/>
        <v>0</v>
      </c>
      <c r="CA488" s="54">
        <v>0</v>
      </c>
      <c r="CB488" s="54">
        <f t="shared" si="565"/>
        <v>0</v>
      </c>
      <c r="CC488" s="54">
        <f t="shared" si="566"/>
        <v>0</v>
      </c>
      <c r="CD488" s="54">
        <v>0</v>
      </c>
      <c r="CE488" s="54">
        <v>0</v>
      </c>
      <c r="CF488" s="54">
        <v>0</v>
      </c>
      <c r="CG488" s="54">
        <v>0</v>
      </c>
      <c r="CH488" s="54">
        <v>0</v>
      </c>
      <c r="CI488" s="54">
        <v>0</v>
      </c>
      <c r="CJ488" s="54">
        <v>0</v>
      </c>
      <c r="CK488" s="54">
        <v>0</v>
      </c>
      <c r="CL488" s="54">
        <v>0</v>
      </c>
      <c r="CM488" s="54">
        <v>0</v>
      </c>
      <c r="CN488" s="54">
        <v>0</v>
      </c>
      <c r="CO488" s="54">
        <v>0</v>
      </c>
    </row>
    <row r="489" spans="1:93">
      <c r="A489" s="3" t="str">
        <f t="shared" si="546"/>
        <v>FJZZ005Perjeta</v>
      </c>
      <c r="B489" s="3" t="s">
        <v>550</v>
      </c>
      <c r="C489" s="3" t="s">
        <v>551</v>
      </c>
      <c r="D489" s="3" t="s">
        <v>7</v>
      </c>
      <c r="E489" s="3" t="s">
        <v>159</v>
      </c>
      <c r="F489" s="3" t="s">
        <v>164</v>
      </c>
      <c r="G489" s="3" t="s">
        <v>165</v>
      </c>
      <c r="H489" s="3" t="s">
        <v>164</v>
      </c>
      <c r="I489" s="3" t="s">
        <v>165</v>
      </c>
      <c r="J489" s="3" t="s">
        <v>562</v>
      </c>
      <c r="K489" s="3" t="s">
        <v>541</v>
      </c>
      <c r="L489" s="3"/>
      <c r="M489" s="3" t="s">
        <v>543</v>
      </c>
      <c r="N489" s="3" t="s">
        <v>16</v>
      </c>
      <c r="O489" s="3" t="s">
        <v>16</v>
      </c>
      <c r="P489" s="3">
        <v>3985.87</v>
      </c>
      <c r="Q489" s="54">
        <v>0.59787189059859724</v>
      </c>
      <c r="R489" s="54">
        <v>0.50503136656875203</v>
      </c>
      <c r="S489" s="54">
        <v>0.7665319931543203</v>
      </c>
      <c r="T489" s="54">
        <v>0.46319296946281618</v>
      </c>
      <c r="U489" s="54">
        <v>0.56219140225192821</v>
      </c>
      <c r="V489" s="54">
        <v>0.64520290075430009</v>
      </c>
      <c r="W489" s="54">
        <v>1.8694352503216694</v>
      </c>
      <c r="X489" s="54">
        <v>1.6705872724690445</v>
      </c>
      <c r="Y489" s="54">
        <v>3.5400225227907138</v>
      </c>
      <c r="Z489" s="54">
        <v>2</v>
      </c>
      <c r="AA489" s="54">
        <v>1</v>
      </c>
      <c r="AB489" s="54">
        <v>2</v>
      </c>
      <c r="AC489" s="54">
        <v>1</v>
      </c>
      <c r="AD489" s="54">
        <v>0</v>
      </c>
      <c r="AE489" s="54">
        <v>0</v>
      </c>
      <c r="AF489" s="54">
        <f t="shared" si="547"/>
        <v>5</v>
      </c>
      <c r="AG489" s="54">
        <f t="shared" si="548"/>
        <v>1</v>
      </c>
      <c r="AH489" s="54">
        <f t="shared" si="549"/>
        <v>6</v>
      </c>
      <c r="AI489" s="54">
        <v>2383.0396325802308</v>
      </c>
      <c r="AJ489" s="54">
        <v>2012.9893730653914</v>
      </c>
      <c r="AK489" s="54">
        <v>3055.2968755540105</v>
      </c>
      <c r="AL489" s="54">
        <v>1846.226961192755</v>
      </c>
      <c r="AM489" s="54">
        <v>2240.821844493893</v>
      </c>
      <c r="AN489" s="54">
        <v>2571.694886029542</v>
      </c>
      <c r="AO489" s="54">
        <v>7451.3258811996329</v>
      </c>
      <c r="AP489" s="54">
        <v>6658.7436917161904</v>
      </c>
      <c r="AQ489" s="54">
        <v>14110.069572915823</v>
      </c>
      <c r="AR489" s="54">
        <f t="shared" si="550"/>
        <v>7971.74</v>
      </c>
      <c r="AS489" s="54">
        <f t="shared" si="551"/>
        <v>3985.87</v>
      </c>
      <c r="AT489" s="54">
        <f t="shared" si="552"/>
        <v>7971.74</v>
      </c>
      <c r="AU489" s="54">
        <f t="shared" si="553"/>
        <v>3985.87</v>
      </c>
      <c r="AV489" s="54">
        <f t="shared" si="554"/>
        <v>0</v>
      </c>
      <c r="AW489" s="54">
        <f t="shared" si="555"/>
        <v>0</v>
      </c>
      <c r="AX489" s="54">
        <f t="shared" si="556"/>
        <v>19929.349999999999</v>
      </c>
      <c r="AY489" s="54">
        <f t="shared" si="557"/>
        <v>3985.87</v>
      </c>
      <c r="AZ489" s="54">
        <f t="shared" si="558"/>
        <v>23915.219999999998</v>
      </c>
      <c r="BA489" s="54">
        <f t="shared" si="544"/>
        <v>0.46319296946281618</v>
      </c>
      <c r="BB489" s="54">
        <f t="shared" si="545"/>
        <v>1</v>
      </c>
      <c r="BC489" s="54"/>
      <c r="BD489" s="54"/>
      <c r="BE489" s="54">
        <f t="shared" si="559"/>
        <v>0</v>
      </c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>
        <f t="shared" si="560"/>
        <v>5978.8050000000003</v>
      </c>
      <c r="BW489" s="54">
        <f t="shared" si="561"/>
        <v>7971.74</v>
      </c>
      <c r="BX489" s="54">
        <f t="shared" si="562"/>
        <v>-3985.87</v>
      </c>
      <c r="BY489" s="54">
        <f t="shared" si="563"/>
        <v>2</v>
      </c>
      <c r="BZ489" s="54">
        <f t="shared" si="564"/>
        <v>-1</v>
      </c>
      <c r="CA489" s="54">
        <v>0</v>
      </c>
      <c r="CB489" s="54">
        <f t="shared" si="565"/>
        <v>4</v>
      </c>
      <c r="CC489" s="54">
        <f t="shared" si="566"/>
        <v>1.5</v>
      </c>
      <c r="CD489" s="54">
        <v>4</v>
      </c>
      <c r="CE489" s="54">
        <v>3</v>
      </c>
      <c r="CF489" s="54">
        <v>4</v>
      </c>
      <c r="CG489" s="54">
        <v>3</v>
      </c>
      <c r="CH489" s="54">
        <v>2</v>
      </c>
      <c r="CI489" s="54">
        <v>1</v>
      </c>
      <c r="CJ489" s="54">
        <v>2</v>
      </c>
      <c r="CK489" s="54">
        <v>0</v>
      </c>
      <c r="CL489" s="54">
        <v>0</v>
      </c>
      <c r="CM489" s="54">
        <v>0</v>
      </c>
      <c r="CN489" s="54">
        <v>-1</v>
      </c>
      <c r="CO489" s="54">
        <v>0</v>
      </c>
    </row>
    <row r="490" spans="1:93">
      <c r="A490" s="3" t="str">
        <f t="shared" si="546"/>
        <v>FJZZ005Phesgo 10ml</v>
      </c>
      <c r="B490" s="3" t="s">
        <v>550</v>
      </c>
      <c r="C490" s="3" t="s">
        <v>551</v>
      </c>
      <c r="D490" s="3" t="s">
        <v>7</v>
      </c>
      <c r="E490" s="3" t="s">
        <v>159</v>
      </c>
      <c r="F490" s="3" t="s">
        <v>164</v>
      </c>
      <c r="G490" s="3" t="s">
        <v>165</v>
      </c>
      <c r="H490" s="3" t="s">
        <v>164</v>
      </c>
      <c r="I490" s="3" t="s">
        <v>165</v>
      </c>
      <c r="J490" s="3" t="s">
        <v>562</v>
      </c>
      <c r="K490" s="3" t="s">
        <v>541</v>
      </c>
      <c r="L490" s="3"/>
      <c r="M490" s="3" t="s">
        <v>543</v>
      </c>
      <c r="N490" s="3" t="s">
        <v>17</v>
      </c>
      <c r="O490" s="3" t="s">
        <v>18</v>
      </c>
      <c r="P490" s="3">
        <v>6232.07</v>
      </c>
      <c r="Q490" s="54">
        <v>0.48871817082446123</v>
      </c>
      <c r="R490" s="54">
        <v>0.45180015232338533</v>
      </c>
      <c r="S490" s="54">
        <v>0.6697750723242839</v>
      </c>
      <c r="T490" s="54">
        <v>0.58689759472374348</v>
      </c>
      <c r="U490" s="54">
        <v>0.53849571832312537</v>
      </c>
      <c r="V490" s="54">
        <v>0.70153083342452827</v>
      </c>
      <c r="W490" s="54">
        <v>1.6102933954721306</v>
      </c>
      <c r="X490" s="54">
        <v>1.826924146471397</v>
      </c>
      <c r="Y490" s="54">
        <v>3.4372175419435278</v>
      </c>
      <c r="Z490" s="54">
        <v>0</v>
      </c>
      <c r="AA490" s="54">
        <v>0</v>
      </c>
      <c r="AB490" s="54">
        <v>0</v>
      </c>
      <c r="AC490" s="54">
        <v>0</v>
      </c>
      <c r="AD490" s="54">
        <v>0</v>
      </c>
      <c r="AE490" s="54">
        <v>0</v>
      </c>
      <c r="AF490" s="54">
        <f t="shared" si="547"/>
        <v>0</v>
      </c>
      <c r="AG490" s="54">
        <f t="shared" si="548"/>
        <v>0</v>
      </c>
      <c r="AH490" s="54">
        <f t="shared" si="549"/>
        <v>0</v>
      </c>
      <c r="AI490" s="54">
        <v>3045.7258508499999</v>
      </c>
      <c r="AJ490" s="54">
        <v>2815.6501752899999</v>
      </c>
      <c r="AK490" s="54">
        <v>4174.0851349799996</v>
      </c>
      <c r="AL490" s="54">
        <v>3657.5868931499999</v>
      </c>
      <c r="AM490" s="54">
        <v>3355.94301129</v>
      </c>
      <c r="AN490" s="54">
        <v>4371.98926106</v>
      </c>
      <c r="AO490" s="54">
        <v>10035.46116112</v>
      </c>
      <c r="AP490" s="54">
        <v>11385.5191655</v>
      </c>
      <c r="AQ490" s="54">
        <v>21420.98032662</v>
      </c>
      <c r="AR490" s="54">
        <f t="shared" si="550"/>
        <v>0</v>
      </c>
      <c r="AS490" s="54">
        <f t="shared" si="551"/>
        <v>0</v>
      </c>
      <c r="AT490" s="54">
        <f t="shared" si="552"/>
        <v>0</v>
      </c>
      <c r="AU490" s="54">
        <f t="shared" si="553"/>
        <v>0</v>
      </c>
      <c r="AV490" s="54">
        <f t="shared" si="554"/>
        <v>0</v>
      </c>
      <c r="AW490" s="54">
        <f t="shared" si="555"/>
        <v>0</v>
      </c>
      <c r="AX490" s="54">
        <f t="shared" si="556"/>
        <v>0</v>
      </c>
      <c r="AY490" s="54">
        <f t="shared" si="557"/>
        <v>0</v>
      </c>
      <c r="AZ490" s="54">
        <f t="shared" si="558"/>
        <v>0</v>
      </c>
      <c r="BA490" s="54">
        <f t="shared" si="544"/>
        <v>0.58689759472374348</v>
      </c>
      <c r="BB490" s="54">
        <f t="shared" si="545"/>
        <v>0</v>
      </c>
      <c r="BC490" s="54">
        <f>SUM(CJ490:CL490)</f>
        <v>0</v>
      </c>
      <c r="BD490" s="54">
        <f>SUM(CM490:CO490)</f>
        <v>0</v>
      </c>
      <c r="BE490" s="54">
        <f t="shared" si="559"/>
        <v>0</v>
      </c>
      <c r="BF490" s="54">
        <f t="shared" ref="BF490:BK490" si="599">Z490</f>
        <v>0</v>
      </c>
      <c r="BG490" s="54">
        <f t="shared" si="599"/>
        <v>0</v>
      </c>
      <c r="BH490" s="54">
        <f t="shared" si="599"/>
        <v>0</v>
      </c>
      <c r="BI490" s="54">
        <f t="shared" si="599"/>
        <v>0</v>
      </c>
      <c r="BJ490" s="54">
        <f t="shared" si="599"/>
        <v>0</v>
      </c>
      <c r="BK490" s="54">
        <f t="shared" si="599"/>
        <v>0</v>
      </c>
      <c r="BL490" s="54">
        <v>0</v>
      </c>
      <c r="BM490" s="54">
        <v>0</v>
      </c>
      <c r="BN490" s="54">
        <f t="shared" ref="BN490:BN491" si="600">AVERAGE(BP490:BR490)</f>
        <v>0</v>
      </c>
      <c r="BO490" s="54">
        <f t="shared" ref="BO490:BO491" si="601">SUM(BS490:BU490)/1</f>
        <v>0</v>
      </c>
      <c r="BP490" s="54">
        <v>0</v>
      </c>
      <c r="BQ490" s="54">
        <v>0</v>
      </c>
      <c r="BR490" s="54">
        <v>0</v>
      </c>
      <c r="BS490" s="54">
        <v>0</v>
      </c>
      <c r="BT490" s="54">
        <v>0</v>
      </c>
      <c r="BU490" s="54">
        <v>0</v>
      </c>
      <c r="BV490" s="54">
        <f t="shared" si="560"/>
        <v>0</v>
      </c>
      <c r="BW490" s="54">
        <f t="shared" si="561"/>
        <v>0</v>
      </c>
      <c r="BX490" s="54">
        <f t="shared" si="562"/>
        <v>0</v>
      </c>
      <c r="BY490" s="54">
        <f t="shared" si="563"/>
        <v>0</v>
      </c>
      <c r="BZ490" s="54">
        <f t="shared" si="564"/>
        <v>0</v>
      </c>
      <c r="CA490" s="54">
        <v>4.333333333333333</v>
      </c>
      <c r="CB490" s="54">
        <f t="shared" si="565"/>
        <v>0</v>
      </c>
      <c r="CC490" s="54">
        <f t="shared" si="566"/>
        <v>0</v>
      </c>
      <c r="CD490" s="54">
        <v>0</v>
      </c>
      <c r="CE490" s="54">
        <v>0</v>
      </c>
      <c r="CF490" s="54">
        <v>0</v>
      </c>
      <c r="CG490" s="54">
        <v>0</v>
      </c>
      <c r="CH490" s="54">
        <v>0</v>
      </c>
      <c r="CI490" s="54">
        <v>0</v>
      </c>
      <c r="CJ490" s="54">
        <v>0</v>
      </c>
      <c r="CK490" s="54">
        <v>0</v>
      </c>
      <c r="CL490" s="54">
        <v>0</v>
      </c>
      <c r="CM490" s="54">
        <v>0</v>
      </c>
      <c r="CN490" s="54">
        <v>0</v>
      </c>
      <c r="CO490" s="54">
        <v>0</v>
      </c>
    </row>
    <row r="491" spans="1:93">
      <c r="A491" s="3" t="str">
        <f t="shared" si="546"/>
        <v>FJZZ005Phesgo 15ml</v>
      </c>
      <c r="B491" s="3" t="s">
        <v>550</v>
      </c>
      <c r="C491" s="3" t="s">
        <v>551</v>
      </c>
      <c r="D491" s="3" t="s">
        <v>7</v>
      </c>
      <c r="E491" s="3" t="s">
        <v>159</v>
      </c>
      <c r="F491" s="3" t="s">
        <v>164</v>
      </c>
      <c r="G491" s="3" t="s">
        <v>165</v>
      </c>
      <c r="H491" s="3" t="s">
        <v>164</v>
      </c>
      <c r="I491" s="3" t="s">
        <v>165</v>
      </c>
      <c r="J491" s="3" t="s">
        <v>562</v>
      </c>
      <c r="K491" s="3" t="s">
        <v>541</v>
      </c>
      <c r="L491" s="3"/>
      <c r="M491" s="3" t="s">
        <v>543</v>
      </c>
      <c r="N491" s="3" t="s">
        <v>17</v>
      </c>
      <c r="O491" s="3" t="s">
        <v>19</v>
      </c>
      <c r="P491" s="3">
        <v>8489.27</v>
      </c>
      <c r="Q491" s="54">
        <v>1.1779575864591419E-6</v>
      </c>
      <c r="R491" s="54">
        <v>1.1779575864591419E-6</v>
      </c>
      <c r="S491" s="54">
        <v>1.1779575864591419E-6</v>
      </c>
      <c r="T491" s="54">
        <v>1.1779575864591419E-6</v>
      </c>
      <c r="U491" s="54">
        <v>1.1779575864591419E-6</v>
      </c>
      <c r="V491" s="54">
        <v>1.1779575864591419E-6</v>
      </c>
      <c r="W491" s="54">
        <v>3.5338727593774257E-6</v>
      </c>
      <c r="X491" s="54">
        <v>3.5338727593774257E-6</v>
      </c>
      <c r="Y491" s="54">
        <v>7.0677455187548515E-6</v>
      </c>
      <c r="Z491" s="54">
        <v>0</v>
      </c>
      <c r="AA491" s="54">
        <v>0</v>
      </c>
      <c r="AB491" s="54">
        <v>0</v>
      </c>
      <c r="AC491" s="54">
        <v>0</v>
      </c>
      <c r="AD491" s="54">
        <v>0</v>
      </c>
      <c r="AE491" s="54">
        <v>0</v>
      </c>
      <c r="AF491" s="54">
        <f t="shared" si="547"/>
        <v>0</v>
      </c>
      <c r="AG491" s="54">
        <f t="shared" si="548"/>
        <v>0</v>
      </c>
      <c r="AH491" s="54">
        <f t="shared" si="549"/>
        <v>0</v>
      </c>
      <c r="AI491" s="54">
        <v>0.01</v>
      </c>
      <c r="AJ491" s="54">
        <v>0.01</v>
      </c>
      <c r="AK491" s="54">
        <v>0.01</v>
      </c>
      <c r="AL491" s="54">
        <v>0.01</v>
      </c>
      <c r="AM491" s="54">
        <v>0.01</v>
      </c>
      <c r="AN491" s="54">
        <v>0.01</v>
      </c>
      <c r="AO491" s="54">
        <v>0.03</v>
      </c>
      <c r="AP491" s="54">
        <v>0.03</v>
      </c>
      <c r="AQ491" s="54">
        <v>0.06</v>
      </c>
      <c r="AR491" s="54">
        <f t="shared" si="550"/>
        <v>0</v>
      </c>
      <c r="AS491" s="54">
        <f t="shared" si="551"/>
        <v>0</v>
      </c>
      <c r="AT491" s="54">
        <f t="shared" si="552"/>
        <v>0</v>
      </c>
      <c r="AU491" s="54">
        <f t="shared" si="553"/>
        <v>0</v>
      </c>
      <c r="AV491" s="54">
        <f t="shared" si="554"/>
        <v>0</v>
      </c>
      <c r="AW491" s="54">
        <f t="shared" si="555"/>
        <v>0</v>
      </c>
      <c r="AX491" s="54">
        <f t="shared" si="556"/>
        <v>0</v>
      </c>
      <c r="AY491" s="54">
        <f t="shared" si="557"/>
        <v>0</v>
      </c>
      <c r="AZ491" s="54">
        <f t="shared" si="558"/>
        <v>0</v>
      </c>
      <c r="BA491" s="54">
        <f t="shared" si="544"/>
        <v>1.1779575864591419E-6</v>
      </c>
      <c r="BB491" s="54">
        <f t="shared" si="545"/>
        <v>0</v>
      </c>
      <c r="BC491" s="54">
        <f>SUM(CJ491:CL491)*2</f>
        <v>0</v>
      </c>
      <c r="BD491" s="54">
        <f>SUM(CM491:CO491)*2</f>
        <v>0</v>
      </c>
      <c r="BE491" s="54">
        <f t="shared" si="559"/>
        <v>0</v>
      </c>
      <c r="BF491" s="54">
        <f t="shared" ref="BF491:BK491" si="602">Z491*2</f>
        <v>0</v>
      </c>
      <c r="BG491" s="54">
        <f t="shared" si="602"/>
        <v>0</v>
      </c>
      <c r="BH491" s="54">
        <f t="shared" si="602"/>
        <v>0</v>
      </c>
      <c r="BI491" s="54">
        <f t="shared" si="602"/>
        <v>0</v>
      </c>
      <c r="BJ491" s="54">
        <f t="shared" si="602"/>
        <v>0</v>
      </c>
      <c r="BK491" s="54">
        <f t="shared" si="602"/>
        <v>0</v>
      </c>
      <c r="BL491" s="54">
        <v>0</v>
      </c>
      <c r="BM491" s="54">
        <v>0</v>
      </c>
      <c r="BN491" s="54">
        <f t="shared" si="600"/>
        <v>0</v>
      </c>
      <c r="BO491" s="54">
        <f t="shared" si="601"/>
        <v>0</v>
      </c>
      <c r="BP491" s="54">
        <v>0</v>
      </c>
      <c r="BQ491" s="54">
        <v>0</v>
      </c>
      <c r="BR491" s="54">
        <v>0</v>
      </c>
      <c r="BS491" s="54">
        <v>0</v>
      </c>
      <c r="BT491" s="54">
        <v>0</v>
      </c>
      <c r="BU491" s="54">
        <v>0</v>
      </c>
      <c r="BV491" s="54">
        <f t="shared" si="560"/>
        <v>0</v>
      </c>
      <c r="BW491" s="54">
        <f t="shared" si="561"/>
        <v>0</v>
      </c>
      <c r="BX491" s="54">
        <f t="shared" si="562"/>
        <v>0</v>
      </c>
      <c r="BY491" s="54">
        <f t="shared" si="563"/>
        <v>0</v>
      </c>
      <c r="BZ491" s="54">
        <f t="shared" si="564"/>
        <v>0</v>
      </c>
      <c r="CA491" s="54">
        <v>0</v>
      </c>
      <c r="CB491" s="54">
        <f t="shared" si="565"/>
        <v>0</v>
      </c>
      <c r="CC491" s="54">
        <f t="shared" si="566"/>
        <v>0</v>
      </c>
      <c r="CD491" s="54">
        <v>0</v>
      </c>
      <c r="CE491" s="54">
        <v>0</v>
      </c>
      <c r="CF491" s="54">
        <v>0</v>
      </c>
      <c r="CG491" s="54">
        <v>0</v>
      </c>
      <c r="CH491" s="54">
        <v>0</v>
      </c>
      <c r="CI491" s="54">
        <v>0</v>
      </c>
      <c r="CJ491" s="54">
        <v>0</v>
      </c>
      <c r="CK491" s="54">
        <v>0</v>
      </c>
      <c r="CL491" s="54">
        <v>0</v>
      </c>
      <c r="CM491" s="54">
        <v>0</v>
      </c>
      <c r="CN491" s="54">
        <v>0</v>
      </c>
      <c r="CO491" s="54">
        <v>0</v>
      </c>
    </row>
    <row r="492" spans="1:93">
      <c r="A492" s="3" t="str">
        <f t="shared" si="546"/>
        <v>FJZZ022Herceptin IV</v>
      </c>
      <c r="B492" s="3" t="s">
        <v>550</v>
      </c>
      <c r="C492" s="3" t="s">
        <v>551</v>
      </c>
      <c r="D492" s="3" t="s">
        <v>7</v>
      </c>
      <c r="E492" s="3" t="s">
        <v>159</v>
      </c>
      <c r="F492" s="3" t="s">
        <v>166</v>
      </c>
      <c r="G492" s="3" t="s">
        <v>167</v>
      </c>
      <c r="H492" s="3" t="s">
        <v>166</v>
      </c>
      <c r="I492" s="3" t="s">
        <v>167</v>
      </c>
      <c r="J492" s="3" t="s">
        <v>562</v>
      </c>
      <c r="K492" s="3" t="s">
        <v>541</v>
      </c>
      <c r="L492" s="3"/>
      <c r="M492" s="3" t="s">
        <v>543</v>
      </c>
      <c r="N492" s="3" t="s">
        <v>11</v>
      </c>
      <c r="O492" s="3" t="s">
        <v>11</v>
      </c>
      <c r="P492" s="3">
        <v>4535.5</v>
      </c>
      <c r="Q492" s="54">
        <v>3.7348671204112773</v>
      </c>
      <c r="R492" s="54">
        <v>2.675678054189043</v>
      </c>
      <c r="S492" s="54">
        <v>2.4889880902552908</v>
      </c>
      <c r="T492" s="54">
        <v>1.7575762813320626</v>
      </c>
      <c r="U492" s="54">
        <v>1.6013953937859144</v>
      </c>
      <c r="V492" s="54">
        <v>2.7878673559487845</v>
      </c>
      <c r="W492" s="54">
        <v>8.8995332648556111</v>
      </c>
      <c r="X492" s="54">
        <v>6.1468390310667615</v>
      </c>
      <c r="Y492" s="54">
        <v>15.046372295922373</v>
      </c>
      <c r="Z492" s="54">
        <v>0</v>
      </c>
      <c r="AA492" s="54">
        <v>0</v>
      </c>
      <c r="AB492" s="54">
        <v>0</v>
      </c>
      <c r="AC492" s="54">
        <v>0</v>
      </c>
      <c r="AD492" s="54">
        <v>0</v>
      </c>
      <c r="AE492" s="54">
        <v>0</v>
      </c>
      <c r="AF492" s="54">
        <f t="shared" si="547"/>
        <v>0</v>
      </c>
      <c r="AG492" s="54">
        <f t="shared" si="548"/>
        <v>0</v>
      </c>
      <c r="AH492" s="54">
        <f t="shared" si="549"/>
        <v>0</v>
      </c>
      <c r="AI492" s="54">
        <v>16939.489824625347</v>
      </c>
      <c r="AJ492" s="54">
        <v>12135.537814774405</v>
      </c>
      <c r="AK492" s="54">
        <v>11288.805483352871</v>
      </c>
      <c r="AL492" s="54">
        <v>7971.4872239815695</v>
      </c>
      <c r="AM492" s="54">
        <v>7263.1288085160149</v>
      </c>
      <c r="AN492" s="54">
        <v>12644.372392905712</v>
      </c>
      <c r="AO492" s="54">
        <v>40363.833122752621</v>
      </c>
      <c r="AP492" s="54">
        <v>27878.988425403295</v>
      </c>
      <c r="AQ492" s="54">
        <v>68242.821548155916</v>
      </c>
      <c r="AR492" s="54">
        <f t="shared" si="550"/>
        <v>0</v>
      </c>
      <c r="AS492" s="54">
        <f t="shared" si="551"/>
        <v>0</v>
      </c>
      <c r="AT492" s="54">
        <f t="shared" si="552"/>
        <v>0</v>
      </c>
      <c r="AU492" s="54">
        <f t="shared" si="553"/>
        <v>0</v>
      </c>
      <c r="AV492" s="54">
        <f t="shared" si="554"/>
        <v>0</v>
      </c>
      <c r="AW492" s="54">
        <f t="shared" si="555"/>
        <v>0</v>
      </c>
      <c r="AX492" s="54">
        <f t="shared" si="556"/>
        <v>0</v>
      </c>
      <c r="AY492" s="54">
        <f t="shared" si="557"/>
        <v>0</v>
      </c>
      <c r="AZ492" s="54">
        <f t="shared" si="558"/>
        <v>0</v>
      </c>
      <c r="BA492" s="54">
        <f t="shared" si="544"/>
        <v>1.7575762813320626</v>
      </c>
      <c r="BB492" s="54">
        <f t="shared" si="545"/>
        <v>0</v>
      </c>
      <c r="BC492" s="54"/>
      <c r="BD492" s="54"/>
      <c r="BE492" s="54">
        <f t="shared" si="559"/>
        <v>0</v>
      </c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>
        <f t="shared" si="560"/>
        <v>3401.625</v>
      </c>
      <c r="BW492" s="54">
        <f t="shared" si="561"/>
        <v>9071</v>
      </c>
      <c r="BX492" s="54">
        <f t="shared" si="562"/>
        <v>0</v>
      </c>
      <c r="BY492" s="54">
        <f t="shared" si="563"/>
        <v>2</v>
      </c>
      <c r="BZ492" s="54">
        <f t="shared" si="564"/>
        <v>0</v>
      </c>
      <c r="CA492" s="54">
        <v>0</v>
      </c>
      <c r="CB492" s="54">
        <f t="shared" si="565"/>
        <v>4</v>
      </c>
      <c r="CC492" s="54">
        <f t="shared" si="566"/>
        <v>0.75</v>
      </c>
      <c r="CD492" s="54">
        <v>3</v>
      </c>
      <c r="CE492" s="54">
        <v>0</v>
      </c>
      <c r="CF492" s="54">
        <v>4</v>
      </c>
      <c r="CG492" s="54">
        <v>0</v>
      </c>
      <c r="CH492" s="54">
        <v>0</v>
      </c>
      <c r="CI492" s="54">
        <v>0</v>
      </c>
      <c r="CJ492" s="54">
        <v>2</v>
      </c>
      <c r="CK492" s="54">
        <v>0</v>
      </c>
      <c r="CL492" s="54">
        <v>0</v>
      </c>
      <c r="CM492" s="54">
        <v>0</v>
      </c>
      <c r="CN492" s="54">
        <v>0</v>
      </c>
      <c r="CO492" s="54">
        <v>0</v>
      </c>
    </row>
    <row r="493" spans="1:93">
      <c r="A493" s="3" t="str">
        <f t="shared" si="546"/>
        <v>FJZZ022Herceptin SC</v>
      </c>
      <c r="B493" s="3" t="s">
        <v>550</v>
      </c>
      <c r="C493" s="3" t="s">
        <v>551</v>
      </c>
      <c r="D493" s="3" t="s">
        <v>7</v>
      </c>
      <c r="E493" s="3" t="s">
        <v>159</v>
      </c>
      <c r="F493" s="3" t="s">
        <v>166</v>
      </c>
      <c r="G493" s="3" t="s">
        <v>167</v>
      </c>
      <c r="H493" s="3" t="s">
        <v>166</v>
      </c>
      <c r="I493" s="3" t="s">
        <v>167</v>
      </c>
      <c r="J493" s="3" t="s">
        <v>562</v>
      </c>
      <c r="K493" s="3" t="s">
        <v>541</v>
      </c>
      <c r="L493" s="3"/>
      <c r="M493" s="3" t="s">
        <v>543</v>
      </c>
      <c r="N493" s="3" t="s">
        <v>12</v>
      </c>
      <c r="O493" s="3" t="s">
        <v>12</v>
      </c>
      <c r="P493" s="3">
        <v>3444.49</v>
      </c>
      <c r="Q493" s="54">
        <v>4.5876815945279903</v>
      </c>
      <c r="R493" s="54">
        <v>4.2505913712103052</v>
      </c>
      <c r="S493" s="54">
        <v>6.4474293050575868</v>
      </c>
      <c r="T493" s="54">
        <v>6.5993545244421634</v>
      </c>
      <c r="U493" s="54">
        <v>5.9419395435567921</v>
      </c>
      <c r="V493" s="54">
        <v>7.8208608150098673</v>
      </c>
      <c r="W493" s="54">
        <v>15.285702270795881</v>
      </c>
      <c r="X493" s="54">
        <v>20.36215488300882</v>
      </c>
      <c r="Y493" s="54">
        <v>35.647857153804701</v>
      </c>
      <c r="Z493" s="54">
        <v>3</v>
      </c>
      <c r="AA493" s="54">
        <v>4</v>
      </c>
      <c r="AB493" s="54">
        <v>0</v>
      </c>
      <c r="AC493" s="54">
        <v>0</v>
      </c>
      <c r="AD493" s="54">
        <v>0</v>
      </c>
      <c r="AE493" s="54">
        <v>0</v>
      </c>
      <c r="AF493" s="54">
        <f t="shared" si="547"/>
        <v>7</v>
      </c>
      <c r="AG493" s="54">
        <f t="shared" si="548"/>
        <v>0</v>
      </c>
      <c r="AH493" s="54">
        <f t="shared" si="549"/>
        <v>7</v>
      </c>
      <c r="AI493" s="54">
        <v>15802.223375535716</v>
      </c>
      <c r="AJ493" s="54">
        <v>14641.119472220184</v>
      </c>
      <c r="AK493" s="54">
        <v>22208.105766977806</v>
      </c>
      <c r="AL493" s="54">
        <v>22731.410665895786</v>
      </c>
      <c r="AM493" s="54">
        <v>20466.951338385934</v>
      </c>
      <c r="AN493" s="54">
        <v>26938.876868693336</v>
      </c>
      <c r="AO493" s="54">
        <v>52651.448614733701</v>
      </c>
      <c r="AP493" s="54">
        <v>70137.238872975053</v>
      </c>
      <c r="AQ493" s="54">
        <v>122788.68748770875</v>
      </c>
      <c r="AR493" s="54">
        <f t="shared" si="550"/>
        <v>10333.469999999999</v>
      </c>
      <c r="AS493" s="54">
        <f t="shared" si="551"/>
        <v>13777.96</v>
      </c>
      <c r="AT493" s="54">
        <f t="shared" si="552"/>
        <v>0</v>
      </c>
      <c r="AU493" s="54">
        <f t="shared" si="553"/>
        <v>0</v>
      </c>
      <c r="AV493" s="54">
        <f t="shared" si="554"/>
        <v>0</v>
      </c>
      <c r="AW493" s="54">
        <f t="shared" si="555"/>
        <v>0</v>
      </c>
      <c r="AX493" s="54">
        <f t="shared" si="556"/>
        <v>24111.43</v>
      </c>
      <c r="AY493" s="54">
        <f t="shared" si="557"/>
        <v>0</v>
      </c>
      <c r="AZ493" s="54">
        <f t="shared" si="558"/>
        <v>24111.43</v>
      </c>
      <c r="BA493" s="54">
        <f t="shared" si="544"/>
        <v>6.5993545244421634</v>
      </c>
      <c r="BB493" s="54">
        <f t="shared" si="545"/>
        <v>0</v>
      </c>
      <c r="BC493" s="54"/>
      <c r="BD493" s="54"/>
      <c r="BE493" s="54">
        <f t="shared" si="559"/>
        <v>0</v>
      </c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>
        <f t="shared" si="560"/>
        <v>20379.899166666666</v>
      </c>
      <c r="BW493" s="54">
        <f t="shared" si="561"/>
        <v>51667.35</v>
      </c>
      <c r="BX493" s="54">
        <f t="shared" si="562"/>
        <v>17222.449999999997</v>
      </c>
      <c r="BY493" s="54">
        <f t="shared" si="563"/>
        <v>15</v>
      </c>
      <c r="BZ493" s="54">
        <f t="shared" si="564"/>
        <v>5</v>
      </c>
      <c r="CA493" s="54">
        <v>0</v>
      </c>
      <c r="CB493" s="54">
        <f t="shared" si="565"/>
        <v>20</v>
      </c>
      <c r="CC493" s="54">
        <f t="shared" si="566"/>
        <v>5.916666666666667</v>
      </c>
      <c r="CD493" s="54">
        <v>5</v>
      </c>
      <c r="CE493" s="54">
        <v>20</v>
      </c>
      <c r="CF493" s="54">
        <v>0</v>
      </c>
      <c r="CG493" s="54">
        <v>10</v>
      </c>
      <c r="CH493" s="54">
        <v>8</v>
      </c>
      <c r="CI493" s="54">
        <v>8</v>
      </c>
      <c r="CJ493" s="54">
        <v>6</v>
      </c>
      <c r="CK493" s="54">
        <v>4</v>
      </c>
      <c r="CL493" s="54">
        <v>5</v>
      </c>
      <c r="CM493" s="54">
        <v>2</v>
      </c>
      <c r="CN493" s="54">
        <v>2</v>
      </c>
      <c r="CO493" s="54">
        <v>1</v>
      </c>
    </row>
    <row r="494" spans="1:93">
      <c r="A494" s="3" t="str">
        <f t="shared" si="546"/>
        <v>FJZZ022Itovebi 3mg</v>
      </c>
      <c r="B494" s="3" t="s">
        <v>550</v>
      </c>
      <c r="C494" s="3" t="s">
        <v>551</v>
      </c>
      <c r="D494" s="3" t="s">
        <v>7</v>
      </c>
      <c r="E494" s="3" t="s">
        <v>159</v>
      </c>
      <c r="F494" s="3" t="s">
        <v>166</v>
      </c>
      <c r="G494" s="3" t="s">
        <v>167</v>
      </c>
      <c r="H494" s="3" t="s">
        <v>166</v>
      </c>
      <c r="I494" s="3" t="s">
        <v>167</v>
      </c>
      <c r="J494" s="3" t="s">
        <v>562</v>
      </c>
      <c r="K494" s="3" t="s">
        <v>541</v>
      </c>
      <c r="L494" s="3"/>
      <c r="M494" s="3" t="s">
        <v>543</v>
      </c>
      <c r="N494" s="3" t="s">
        <v>13</v>
      </c>
      <c r="O494" s="3" t="s">
        <v>14</v>
      </c>
      <c r="P494" s="3">
        <v>3566.02</v>
      </c>
      <c r="Q494" s="54">
        <v>7.5423782997919166E-8</v>
      </c>
      <c r="R494" s="54">
        <v>8.6118364644595899E-8</v>
      </c>
      <c r="S494" s="54">
        <v>1.7430625086372233E-7</v>
      </c>
      <c r="T494" s="54">
        <v>1.7644957539816278E-7</v>
      </c>
      <c r="U494" s="54">
        <v>2.1451535630448561E-7</v>
      </c>
      <c r="V494" s="54">
        <v>2.7318666979111423E-7</v>
      </c>
      <c r="W494" s="54">
        <v>3.3584839850623739E-7</v>
      </c>
      <c r="X494" s="54">
        <v>6.6415160149376262E-7</v>
      </c>
      <c r="Y494" s="54">
        <v>9.9999999999999995E-7</v>
      </c>
      <c r="Z494" s="54">
        <v>0</v>
      </c>
      <c r="AA494" s="54">
        <v>0</v>
      </c>
      <c r="AB494" s="54">
        <v>0</v>
      </c>
      <c r="AC494" s="54">
        <v>0</v>
      </c>
      <c r="AD494" s="54">
        <v>0</v>
      </c>
      <c r="AE494" s="54">
        <v>0</v>
      </c>
      <c r="AF494" s="54">
        <f t="shared" si="547"/>
        <v>0</v>
      </c>
      <c r="AG494" s="54">
        <f t="shared" si="548"/>
        <v>0</v>
      </c>
      <c r="AH494" s="54">
        <f t="shared" si="549"/>
        <v>0</v>
      </c>
      <c r="AI494" s="54">
        <v>2.6896271864623972E-4</v>
      </c>
      <c r="AJ494" s="54">
        <v>3.0709981068992184E-4</v>
      </c>
      <c r="AK494" s="54">
        <v>6.2157957670505104E-4</v>
      </c>
      <c r="AL494" s="54">
        <v>6.2922271486135634E-4</v>
      </c>
      <c r="AM494" s="54">
        <v>7.6496605088892172E-4</v>
      </c>
      <c r="AN494" s="54">
        <v>9.74189128208509E-4</v>
      </c>
      <c r="AO494" s="54">
        <v>1.1976421060412126E-3</v>
      </c>
      <c r="AP494" s="54">
        <v>2.3683778939587868E-3</v>
      </c>
      <c r="AQ494" s="54">
        <v>3.5660199999999996E-3</v>
      </c>
      <c r="AR494" s="54">
        <f t="shared" si="550"/>
        <v>0</v>
      </c>
      <c r="AS494" s="54">
        <f t="shared" si="551"/>
        <v>0</v>
      </c>
      <c r="AT494" s="54">
        <f t="shared" si="552"/>
        <v>0</v>
      </c>
      <c r="AU494" s="54">
        <f t="shared" si="553"/>
        <v>0</v>
      </c>
      <c r="AV494" s="54">
        <f t="shared" si="554"/>
        <v>0</v>
      </c>
      <c r="AW494" s="54">
        <f t="shared" si="555"/>
        <v>0</v>
      </c>
      <c r="AX494" s="54">
        <f t="shared" si="556"/>
        <v>0</v>
      </c>
      <c r="AY494" s="54">
        <f t="shared" si="557"/>
        <v>0</v>
      </c>
      <c r="AZ494" s="54">
        <f t="shared" si="558"/>
        <v>0</v>
      </c>
      <c r="BA494" s="54">
        <f t="shared" si="544"/>
        <v>1.7644957539816278E-7</v>
      </c>
      <c r="BB494" s="54">
        <f t="shared" si="545"/>
        <v>0</v>
      </c>
      <c r="BC494" s="54"/>
      <c r="BD494" s="54"/>
      <c r="BE494" s="54">
        <f t="shared" si="559"/>
        <v>0</v>
      </c>
      <c r="BF494" s="54"/>
      <c r="BG494" s="54"/>
      <c r="BH494" s="54"/>
      <c r="BI494" s="54"/>
      <c r="BJ494" s="54"/>
      <c r="BK494" s="54"/>
      <c r="BL494" s="54">
        <v>0</v>
      </c>
      <c r="BM494" s="54">
        <v>0</v>
      </c>
      <c r="BN494" s="54">
        <f t="shared" ref="BN494:BN495" si="603">AVERAGE(BP494:BR494)</f>
        <v>0</v>
      </c>
      <c r="BO494" s="54">
        <f t="shared" ref="BO494:BO495" si="604">SUM(BS494:BU494)/1</f>
        <v>0</v>
      </c>
      <c r="BP494" s="54">
        <v>0</v>
      </c>
      <c r="BQ494" s="54">
        <v>0</v>
      </c>
      <c r="BR494" s="54">
        <v>0</v>
      </c>
      <c r="BS494" s="54">
        <v>0</v>
      </c>
      <c r="BT494" s="54">
        <v>0</v>
      </c>
      <c r="BU494" s="54">
        <v>0</v>
      </c>
      <c r="BV494" s="54">
        <f t="shared" si="560"/>
        <v>0</v>
      </c>
      <c r="BW494" s="54">
        <f t="shared" si="561"/>
        <v>0</v>
      </c>
      <c r="BX494" s="54">
        <f t="shared" si="562"/>
        <v>0</v>
      </c>
      <c r="BY494" s="54">
        <f t="shared" si="563"/>
        <v>0</v>
      </c>
      <c r="BZ494" s="54">
        <f t="shared" si="564"/>
        <v>0</v>
      </c>
      <c r="CA494" s="54">
        <v>0</v>
      </c>
      <c r="CB494" s="54">
        <f t="shared" si="565"/>
        <v>0</v>
      </c>
      <c r="CC494" s="54">
        <f t="shared" si="566"/>
        <v>0</v>
      </c>
      <c r="CD494" s="54">
        <v>0</v>
      </c>
      <c r="CE494" s="54">
        <v>0</v>
      </c>
      <c r="CF494" s="54">
        <v>0</v>
      </c>
      <c r="CG494" s="54">
        <v>0</v>
      </c>
      <c r="CH494" s="54">
        <v>0</v>
      </c>
      <c r="CI494" s="54">
        <v>0</v>
      </c>
      <c r="CJ494" s="54">
        <v>0</v>
      </c>
      <c r="CK494" s="54">
        <v>0</v>
      </c>
      <c r="CL494" s="54">
        <v>0</v>
      </c>
      <c r="CM494" s="54">
        <v>0</v>
      </c>
      <c r="CN494" s="54">
        <v>0</v>
      </c>
      <c r="CO494" s="54">
        <v>0</v>
      </c>
    </row>
    <row r="495" spans="1:93">
      <c r="A495" s="3" t="str">
        <f t="shared" si="546"/>
        <v>FJZZ022Itovebi 9mg</v>
      </c>
      <c r="B495" s="3" t="s">
        <v>550</v>
      </c>
      <c r="C495" s="3" t="s">
        <v>551</v>
      </c>
      <c r="D495" s="3" t="s">
        <v>7</v>
      </c>
      <c r="E495" s="3" t="s">
        <v>159</v>
      </c>
      <c r="F495" s="3" t="s">
        <v>166</v>
      </c>
      <c r="G495" s="3" t="s">
        <v>167</v>
      </c>
      <c r="H495" s="3" t="s">
        <v>166</v>
      </c>
      <c r="I495" s="3" t="s">
        <v>167</v>
      </c>
      <c r="J495" s="3" t="s">
        <v>562</v>
      </c>
      <c r="K495" s="3" t="s">
        <v>541</v>
      </c>
      <c r="L495" s="3"/>
      <c r="M495" s="3" t="s">
        <v>543</v>
      </c>
      <c r="N495" s="3" t="s">
        <v>13</v>
      </c>
      <c r="O495" s="3" t="s">
        <v>15</v>
      </c>
      <c r="P495" s="3">
        <v>10698.05</v>
      </c>
      <c r="Q495" s="54"/>
      <c r="R495" s="54"/>
      <c r="S495" s="54"/>
      <c r="T495" s="54"/>
      <c r="U495" s="54"/>
      <c r="V495" s="54"/>
      <c r="W495" s="54">
        <v>0</v>
      </c>
      <c r="X495" s="54">
        <v>0</v>
      </c>
      <c r="Y495" s="54">
        <v>0</v>
      </c>
      <c r="Z495" s="54">
        <v>0</v>
      </c>
      <c r="AA495" s="54">
        <v>0</v>
      </c>
      <c r="AB495" s="54">
        <v>0</v>
      </c>
      <c r="AC495" s="54">
        <v>0</v>
      </c>
      <c r="AD495" s="54">
        <v>0</v>
      </c>
      <c r="AE495" s="54">
        <v>0</v>
      </c>
      <c r="AF495" s="54">
        <f t="shared" si="547"/>
        <v>0</v>
      </c>
      <c r="AG495" s="54">
        <f t="shared" si="548"/>
        <v>0</v>
      </c>
      <c r="AH495" s="54">
        <f t="shared" si="549"/>
        <v>0</v>
      </c>
      <c r="AI495" s="54"/>
      <c r="AJ495" s="54"/>
      <c r="AK495" s="54"/>
      <c r="AL495" s="54"/>
      <c r="AM495" s="54"/>
      <c r="AN495" s="54"/>
      <c r="AO495" s="54">
        <v>0</v>
      </c>
      <c r="AP495" s="54">
        <v>0</v>
      </c>
      <c r="AQ495" s="54">
        <v>0</v>
      </c>
      <c r="AR495" s="54">
        <f t="shared" si="550"/>
        <v>0</v>
      </c>
      <c r="AS495" s="54">
        <f t="shared" si="551"/>
        <v>0</v>
      </c>
      <c r="AT495" s="54">
        <f t="shared" si="552"/>
        <v>0</v>
      </c>
      <c r="AU495" s="54">
        <f t="shared" si="553"/>
        <v>0</v>
      </c>
      <c r="AV495" s="54">
        <f t="shared" si="554"/>
        <v>0</v>
      </c>
      <c r="AW495" s="54">
        <f t="shared" si="555"/>
        <v>0</v>
      </c>
      <c r="AX495" s="54">
        <f t="shared" si="556"/>
        <v>0</v>
      </c>
      <c r="AY495" s="54">
        <f t="shared" si="557"/>
        <v>0</v>
      </c>
      <c r="AZ495" s="54">
        <f t="shared" si="558"/>
        <v>0</v>
      </c>
      <c r="BA495" s="54">
        <f t="shared" si="544"/>
        <v>0</v>
      </c>
      <c r="BB495" s="54">
        <f t="shared" si="545"/>
        <v>0</v>
      </c>
      <c r="BC495" s="54"/>
      <c r="BD495" s="54"/>
      <c r="BE495" s="54">
        <f t="shared" si="559"/>
        <v>0</v>
      </c>
      <c r="BF495" s="54"/>
      <c r="BG495" s="54"/>
      <c r="BH495" s="54"/>
      <c r="BI495" s="54"/>
      <c r="BJ495" s="54"/>
      <c r="BK495" s="54"/>
      <c r="BL495" s="54">
        <v>0</v>
      </c>
      <c r="BM495" s="54">
        <v>0</v>
      </c>
      <c r="BN495" s="54">
        <f t="shared" si="603"/>
        <v>0</v>
      </c>
      <c r="BO495" s="54">
        <f t="shared" si="604"/>
        <v>0</v>
      </c>
      <c r="BP495" s="54">
        <v>0</v>
      </c>
      <c r="BQ495" s="54">
        <v>0</v>
      </c>
      <c r="BR495" s="54">
        <v>0</v>
      </c>
      <c r="BS495" s="54">
        <v>0</v>
      </c>
      <c r="BT495" s="54">
        <v>0</v>
      </c>
      <c r="BU495" s="54">
        <v>0</v>
      </c>
      <c r="BV495" s="54">
        <f t="shared" si="560"/>
        <v>0</v>
      </c>
      <c r="BW495" s="54">
        <f t="shared" si="561"/>
        <v>0</v>
      </c>
      <c r="BX495" s="54">
        <f t="shared" si="562"/>
        <v>0</v>
      </c>
      <c r="BY495" s="54">
        <f t="shared" si="563"/>
        <v>0</v>
      </c>
      <c r="BZ495" s="54">
        <f t="shared" si="564"/>
        <v>0</v>
      </c>
      <c r="CA495" s="54">
        <v>0</v>
      </c>
      <c r="CB495" s="54">
        <f t="shared" si="565"/>
        <v>0</v>
      </c>
      <c r="CC495" s="54">
        <f t="shared" si="566"/>
        <v>0</v>
      </c>
      <c r="CD495" s="54">
        <v>0</v>
      </c>
      <c r="CE495" s="54">
        <v>0</v>
      </c>
      <c r="CF495" s="54">
        <v>0</v>
      </c>
      <c r="CG495" s="54">
        <v>0</v>
      </c>
      <c r="CH495" s="54">
        <v>0</v>
      </c>
      <c r="CI495" s="54">
        <v>0</v>
      </c>
      <c r="CJ495" s="54">
        <v>0</v>
      </c>
      <c r="CK495" s="54">
        <v>0</v>
      </c>
      <c r="CL495" s="54">
        <v>0</v>
      </c>
      <c r="CM495" s="54">
        <v>0</v>
      </c>
      <c r="CN495" s="54">
        <v>0</v>
      </c>
      <c r="CO495" s="54">
        <v>0</v>
      </c>
    </row>
    <row r="496" spans="1:93">
      <c r="A496" s="3" t="str">
        <f t="shared" si="546"/>
        <v>FJZZ022Perjeta</v>
      </c>
      <c r="B496" s="3" t="s">
        <v>550</v>
      </c>
      <c r="C496" s="3" t="s">
        <v>551</v>
      </c>
      <c r="D496" s="3" t="s">
        <v>7</v>
      </c>
      <c r="E496" s="3" t="s">
        <v>159</v>
      </c>
      <c r="F496" s="3" t="s">
        <v>166</v>
      </c>
      <c r="G496" s="3" t="s">
        <v>167</v>
      </c>
      <c r="H496" s="3" t="s">
        <v>166</v>
      </c>
      <c r="I496" s="3" t="s">
        <v>167</v>
      </c>
      <c r="J496" s="3" t="s">
        <v>562</v>
      </c>
      <c r="K496" s="3" t="s">
        <v>541</v>
      </c>
      <c r="L496" s="3"/>
      <c r="M496" s="3" t="s">
        <v>543</v>
      </c>
      <c r="N496" s="3" t="s">
        <v>16</v>
      </c>
      <c r="O496" s="3" t="s">
        <v>16</v>
      </c>
      <c r="P496" s="3">
        <v>3985.87</v>
      </c>
      <c r="Q496" s="54">
        <v>2.6889848558060545</v>
      </c>
      <c r="R496" s="54">
        <v>2.2714258987000391</v>
      </c>
      <c r="S496" s="54">
        <v>3.4475494725452034</v>
      </c>
      <c r="T496" s="54">
        <v>2.0832537869514471</v>
      </c>
      <c r="U496" s="54">
        <v>2.5285085157729132</v>
      </c>
      <c r="V496" s="54">
        <v>2.9018605094703549</v>
      </c>
      <c r="W496" s="54">
        <v>8.4079602270512979</v>
      </c>
      <c r="X496" s="54">
        <v>7.5136228121947148</v>
      </c>
      <c r="Y496" s="54">
        <v>15.921583039246013</v>
      </c>
      <c r="Z496" s="54">
        <v>3</v>
      </c>
      <c r="AA496" s="54">
        <v>14</v>
      </c>
      <c r="AB496" s="54">
        <v>0</v>
      </c>
      <c r="AC496" s="54">
        <v>3</v>
      </c>
      <c r="AD496" s="54">
        <v>0</v>
      </c>
      <c r="AE496" s="54">
        <v>0</v>
      </c>
      <c r="AF496" s="54">
        <f t="shared" si="547"/>
        <v>17</v>
      </c>
      <c r="AG496" s="54">
        <f t="shared" si="548"/>
        <v>3</v>
      </c>
      <c r="AH496" s="54">
        <f t="shared" si="549"/>
        <v>20</v>
      </c>
      <c r="AI496" s="54">
        <v>10717.944067211678</v>
      </c>
      <c r="AJ496" s="54">
        <v>9053.6083468515244</v>
      </c>
      <c r="AK496" s="54">
        <v>13741.484016133749</v>
      </c>
      <c r="AL496" s="54">
        <v>8303.578771796163</v>
      </c>
      <c r="AM496" s="54">
        <v>10078.306237763782</v>
      </c>
      <c r="AN496" s="54">
        <v>11566.438748882603</v>
      </c>
      <c r="AO496" s="54">
        <v>33513.036430196953</v>
      </c>
      <c r="AP496" s="54">
        <v>29948.323758442548</v>
      </c>
      <c r="AQ496" s="54">
        <v>63461.360188639504</v>
      </c>
      <c r="AR496" s="54">
        <f t="shared" si="550"/>
        <v>11957.61</v>
      </c>
      <c r="AS496" s="54">
        <f t="shared" si="551"/>
        <v>55802.18</v>
      </c>
      <c r="AT496" s="54">
        <f t="shared" si="552"/>
        <v>0</v>
      </c>
      <c r="AU496" s="54">
        <f t="shared" si="553"/>
        <v>11957.61</v>
      </c>
      <c r="AV496" s="54">
        <f t="shared" si="554"/>
        <v>0</v>
      </c>
      <c r="AW496" s="54">
        <f t="shared" si="555"/>
        <v>0</v>
      </c>
      <c r="AX496" s="54">
        <f t="shared" si="556"/>
        <v>67759.790000000008</v>
      </c>
      <c r="AY496" s="54">
        <f t="shared" si="557"/>
        <v>11957.61</v>
      </c>
      <c r="AZ496" s="54">
        <f t="shared" si="558"/>
        <v>79717.400000000009</v>
      </c>
      <c r="BA496" s="54">
        <f t="shared" si="544"/>
        <v>2.0832537869514471</v>
      </c>
      <c r="BB496" s="54">
        <f t="shared" si="545"/>
        <v>3</v>
      </c>
      <c r="BC496" s="54"/>
      <c r="BD496" s="54"/>
      <c r="BE496" s="54">
        <f t="shared" si="559"/>
        <v>0</v>
      </c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>
        <f t="shared" si="560"/>
        <v>9632.5191666666651</v>
      </c>
      <c r="BW496" s="54">
        <f t="shared" si="561"/>
        <v>0</v>
      </c>
      <c r="BX496" s="54">
        <f t="shared" si="562"/>
        <v>47830.44</v>
      </c>
      <c r="BY496" s="54">
        <f t="shared" si="563"/>
        <v>0</v>
      </c>
      <c r="BZ496" s="54">
        <f t="shared" si="564"/>
        <v>12</v>
      </c>
      <c r="CA496" s="54">
        <v>0</v>
      </c>
      <c r="CB496" s="54">
        <f t="shared" si="565"/>
        <v>12</v>
      </c>
      <c r="CC496" s="54">
        <f t="shared" si="566"/>
        <v>2.4166666666666665</v>
      </c>
      <c r="CD496" s="54">
        <v>12</v>
      </c>
      <c r="CE496" s="54">
        <v>5</v>
      </c>
      <c r="CF496" s="54">
        <v>0</v>
      </c>
      <c r="CG496" s="54">
        <v>0</v>
      </c>
      <c r="CH496" s="54">
        <v>0</v>
      </c>
      <c r="CI496" s="54">
        <v>0</v>
      </c>
      <c r="CJ496" s="54">
        <v>0</v>
      </c>
      <c r="CK496" s="54">
        <v>0</v>
      </c>
      <c r="CL496" s="54">
        <v>0</v>
      </c>
      <c r="CM496" s="54">
        <v>3</v>
      </c>
      <c r="CN496" s="54">
        <v>4</v>
      </c>
      <c r="CO496" s="54">
        <v>5</v>
      </c>
    </row>
    <row r="497" spans="1:93">
      <c r="A497" s="3" t="str">
        <f t="shared" si="546"/>
        <v>FJZZ022Phesgo 10ml</v>
      </c>
      <c r="B497" s="3" t="s">
        <v>550</v>
      </c>
      <c r="C497" s="3" t="s">
        <v>551</v>
      </c>
      <c r="D497" s="3" t="s">
        <v>7</v>
      </c>
      <c r="E497" s="3" t="s">
        <v>159</v>
      </c>
      <c r="F497" s="3" t="s">
        <v>166</v>
      </c>
      <c r="G497" s="3" t="s">
        <v>167</v>
      </c>
      <c r="H497" s="3" t="s">
        <v>166</v>
      </c>
      <c r="I497" s="3" t="s">
        <v>167</v>
      </c>
      <c r="J497" s="3" t="s">
        <v>562</v>
      </c>
      <c r="K497" s="3" t="s">
        <v>541</v>
      </c>
      <c r="L497" s="3"/>
      <c r="M497" s="3" t="s">
        <v>543</v>
      </c>
      <c r="N497" s="3" t="s">
        <v>17</v>
      </c>
      <c r="O497" s="3" t="s">
        <v>18</v>
      </c>
      <c r="P497" s="3">
        <v>6232.07</v>
      </c>
      <c r="Q497" s="54">
        <v>4.3144382971243909</v>
      </c>
      <c r="R497" s="54">
        <v>3.9885224909235615</v>
      </c>
      <c r="S497" s="54">
        <v>5.9128259776238075</v>
      </c>
      <c r="T497" s="54">
        <v>3.8189846079296283</v>
      </c>
      <c r="U497" s="54">
        <v>3.3916882038295459</v>
      </c>
      <c r="V497" s="54">
        <v>4.8309778268296091</v>
      </c>
      <c r="W497" s="54">
        <v>14.21578676567176</v>
      </c>
      <c r="X497" s="54">
        <v>12.041650638588784</v>
      </c>
      <c r="Y497" s="54">
        <v>26.257437404260543</v>
      </c>
      <c r="Z497" s="54">
        <v>3</v>
      </c>
      <c r="AA497" s="54">
        <v>5</v>
      </c>
      <c r="AB497" s="54">
        <v>4</v>
      </c>
      <c r="AC497" s="54">
        <v>2</v>
      </c>
      <c r="AD497" s="54">
        <v>0</v>
      </c>
      <c r="AE497" s="54">
        <v>0</v>
      </c>
      <c r="AF497" s="54">
        <f t="shared" si="547"/>
        <v>12</v>
      </c>
      <c r="AG497" s="54">
        <f t="shared" si="548"/>
        <v>2</v>
      </c>
      <c r="AH497" s="54">
        <f t="shared" si="549"/>
        <v>14</v>
      </c>
      <c r="AI497" s="54">
        <v>26887.881478360003</v>
      </c>
      <c r="AJ497" s="54">
        <v>24856.751360009999</v>
      </c>
      <c r="AK497" s="54">
        <v>36849.145390370002</v>
      </c>
      <c r="AL497" s="54">
        <v>23800.179405539999</v>
      </c>
      <c r="AM497" s="54">
        <v>21137.238304439998</v>
      </c>
      <c r="AN497" s="54">
        <v>30106.991985249999</v>
      </c>
      <c r="AO497" s="54">
        <v>88593.778228740004</v>
      </c>
      <c r="AP497" s="54">
        <v>75044.409695230002</v>
      </c>
      <c r="AQ497" s="54">
        <v>163638.18792396999</v>
      </c>
      <c r="AR497" s="54">
        <f t="shared" si="550"/>
        <v>18696.21</v>
      </c>
      <c r="AS497" s="54">
        <f t="shared" si="551"/>
        <v>31160.35</v>
      </c>
      <c r="AT497" s="54">
        <f t="shared" si="552"/>
        <v>24928.28</v>
      </c>
      <c r="AU497" s="54">
        <f t="shared" si="553"/>
        <v>12464.14</v>
      </c>
      <c r="AV497" s="54">
        <f t="shared" si="554"/>
        <v>0</v>
      </c>
      <c r="AW497" s="54">
        <f t="shared" si="555"/>
        <v>0</v>
      </c>
      <c r="AX497" s="54">
        <f t="shared" si="556"/>
        <v>74784.84</v>
      </c>
      <c r="AY497" s="54">
        <f t="shared" si="557"/>
        <v>12464.14</v>
      </c>
      <c r="AZ497" s="54">
        <f t="shared" si="558"/>
        <v>87248.98</v>
      </c>
      <c r="BA497" s="54">
        <f t="shared" si="544"/>
        <v>3.8189846079296283</v>
      </c>
      <c r="BB497" s="54">
        <f t="shared" si="545"/>
        <v>2</v>
      </c>
      <c r="BC497" s="54">
        <f>SUM(CJ497:CL497)</f>
        <v>18</v>
      </c>
      <c r="BD497" s="54">
        <f>SUM(CM497:CO497)</f>
        <v>6</v>
      </c>
      <c r="BE497" s="54">
        <f t="shared" si="559"/>
        <v>14</v>
      </c>
      <c r="BF497" s="54">
        <f t="shared" ref="BF497:BK497" si="605">Z497</f>
        <v>3</v>
      </c>
      <c r="BG497" s="54">
        <f t="shared" si="605"/>
        <v>5</v>
      </c>
      <c r="BH497" s="54">
        <f t="shared" si="605"/>
        <v>4</v>
      </c>
      <c r="BI497" s="54">
        <f t="shared" si="605"/>
        <v>2</v>
      </c>
      <c r="BJ497" s="54">
        <f t="shared" si="605"/>
        <v>0</v>
      </c>
      <c r="BK497" s="54">
        <f t="shared" si="605"/>
        <v>0</v>
      </c>
      <c r="BL497" s="54">
        <v>0</v>
      </c>
      <c r="BM497" s="54">
        <v>0</v>
      </c>
      <c r="BN497" s="54">
        <f t="shared" ref="BN497:BN498" si="606">AVERAGE(BP497:BR497)</f>
        <v>0.33333333333333331</v>
      </c>
      <c r="BO497" s="54">
        <f t="shared" ref="BO497:BO498" si="607">SUM(BS497:BU497)/1</f>
        <v>0</v>
      </c>
      <c r="BP497" s="54">
        <v>1</v>
      </c>
      <c r="BQ497" s="54">
        <v>0</v>
      </c>
      <c r="BR497" s="54">
        <v>0</v>
      </c>
      <c r="BS497" s="54">
        <v>0</v>
      </c>
      <c r="BT497" s="54">
        <v>0</v>
      </c>
      <c r="BU497" s="54">
        <v>0</v>
      </c>
      <c r="BV497" s="54">
        <f t="shared" si="560"/>
        <v>35315.063333333332</v>
      </c>
      <c r="BW497" s="54">
        <f t="shared" si="561"/>
        <v>112177.26</v>
      </c>
      <c r="BX497" s="54">
        <f t="shared" si="562"/>
        <v>37392.42</v>
      </c>
      <c r="BY497" s="54">
        <f t="shared" si="563"/>
        <v>18</v>
      </c>
      <c r="BZ497" s="54">
        <f t="shared" si="564"/>
        <v>6</v>
      </c>
      <c r="CA497" s="54">
        <v>7.333333333333333</v>
      </c>
      <c r="CB497" s="54">
        <f t="shared" si="565"/>
        <v>23</v>
      </c>
      <c r="CC497" s="54">
        <f t="shared" si="566"/>
        <v>5.666666666666667</v>
      </c>
      <c r="CD497" s="54">
        <v>10</v>
      </c>
      <c r="CE497" s="54">
        <v>23</v>
      </c>
      <c r="CF497" s="54">
        <v>0</v>
      </c>
      <c r="CG497" s="54">
        <v>0</v>
      </c>
      <c r="CH497" s="54">
        <v>0</v>
      </c>
      <c r="CI497" s="54">
        <v>11</v>
      </c>
      <c r="CJ497" s="54">
        <v>3</v>
      </c>
      <c r="CK497" s="54">
        <v>12</v>
      </c>
      <c r="CL497" s="54">
        <v>3</v>
      </c>
      <c r="CM497" s="54">
        <v>1</v>
      </c>
      <c r="CN497" s="54">
        <v>3</v>
      </c>
      <c r="CO497" s="54">
        <v>2</v>
      </c>
    </row>
    <row r="498" spans="1:93">
      <c r="A498" s="3" t="str">
        <f t="shared" si="546"/>
        <v>FJZZ022Phesgo 15ml</v>
      </c>
      <c r="B498" s="3" t="s">
        <v>550</v>
      </c>
      <c r="C498" s="3" t="s">
        <v>551</v>
      </c>
      <c r="D498" s="3" t="s">
        <v>7</v>
      </c>
      <c r="E498" s="3" t="s">
        <v>159</v>
      </c>
      <c r="F498" s="3" t="s">
        <v>166</v>
      </c>
      <c r="G498" s="3" t="s">
        <v>167</v>
      </c>
      <c r="H498" s="3" t="s">
        <v>166</v>
      </c>
      <c r="I498" s="3" t="s">
        <v>167</v>
      </c>
      <c r="J498" s="3" t="s">
        <v>562</v>
      </c>
      <c r="K498" s="3" t="s">
        <v>541</v>
      </c>
      <c r="L498" s="3"/>
      <c r="M498" s="3" t="s">
        <v>543</v>
      </c>
      <c r="N498" s="3" t="s">
        <v>17</v>
      </c>
      <c r="O498" s="3" t="s">
        <v>19</v>
      </c>
      <c r="P498" s="3">
        <v>8489.27</v>
      </c>
      <c r="Q498" s="54">
        <v>1.1779575864591419E-6</v>
      </c>
      <c r="R498" s="54">
        <v>1.1779575864591419E-6</v>
      </c>
      <c r="S498" s="54">
        <v>1.1779575864591419E-6</v>
      </c>
      <c r="T498" s="54">
        <v>1</v>
      </c>
      <c r="U498" s="54">
        <v>1</v>
      </c>
      <c r="V498" s="54">
        <v>1</v>
      </c>
      <c r="W498" s="54">
        <v>3.5338727593774257E-6</v>
      </c>
      <c r="X498" s="54">
        <v>3</v>
      </c>
      <c r="Y498" s="54">
        <v>3.0000035338727593</v>
      </c>
      <c r="Z498" s="54">
        <v>0</v>
      </c>
      <c r="AA498" s="54">
        <v>0</v>
      </c>
      <c r="AB498" s="54">
        <v>0</v>
      </c>
      <c r="AC498" s="54">
        <v>0</v>
      </c>
      <c r="AD498" s="54">
        <v>0</v>
      </c>
      <c r="AE498" s="54">
        <v>0</v>
      </c>
      <c r="AF498" s="54">
        <f t="shared" si="547"/>
        <v>0</v>
      </c>
      <c r="AG498" s="54">
        <f t="shared" si="548"/>
        <v>0</v>
      </c>
      <c r="AH498" s="54">
        <f t="shared" si="549"/>
        <v>0</v>
      </c>
      <c r="AI498" s="54">
        <v>0.01</v>
      </c>
      <c r="AJ498" s="54">
        <v>0.01</v>
      </c>
      <c r="AK498" s="54">
        <v>0.01</v>
      </c>
      <c r="AL498" s="54">
        <v>8489.27</v>
      </c>
      <c r="AM498" s="54">
        <v>8489.27</v>
      </c>
      <c r="AN498" s="54">
        <v>8489.27</v>
      </c>
      <c r="AO498" s="54">
        <v>0.03</v>
      </c>
      <c r="AP498" s="54">
        <v>25467.81</v>
      </c>
      <c r="AQ498" s="54">
        <v>25467.84</v>
      </c>
      <c r="AR498" s="54">
        <f t="shared" si="550"/>
        <v>0</v>
      </c>
      <c r="AS498" s="54">
        <f t="shared" si="551"/>
        <v>0</v>
      </c>
      <c r="AT498" s="54">
        <f t="shared" si="552"/>
        <v>0</v>
      </c>
      <c r="AU498" s="54">
        <f t="shared" si="553"/>
        <v>0</v>
      </c>
      <c r="AV498" s="54">
        <f t="shared" si="554"/>
        <v>0</v>
      </c>
      <c r="AW498" s="54">
        <f t="shared" si="555"/>
        <v>0</v>
      </c>
      <c r="AX498" s="54">
        <f t="shared" si="556"/>
        <v>0</v>
      </c>
      <c r="AY498" s="54">
        <f t="shared" si="557"/>
        <v>0</v>
      </c>
      <c r="AZ498" s="54">
        <f t="shared" si="558"/>
        <v>0</v>
      </c>
      <c r="BA498" s="54">
        <f t="shared" si="544"/>
        <v>1</v>
      </c>
      <c r="BB498" s="54">
        <f t="shared" si="545"/>
        <v>0</v>
      </c>
      <c r="BC498" s="54">
        <f>SUM(CJ498:CL498)*2</f>
        <v>2</v>
      </c>
      <c r="BD498" s="54">
        <f>SUM(CM498:CO498)*2</f>
        <v>0</v>
      </c>
      <c r="BE498" s="54">
        <f t="shared" si="559"/>
        <v>0</v>
      </c>
      <c r="BF498" s="54">
        <f t="shared" ref="BF498:BK498" si="608">Z498*2</f>
        <v>0</v>
      </c>
      <c r="BG498" s="54">
        <f t="shared" si="608"/>
        <v>0</v>
      </c>
      <c r="BH498" s="54">
        <f t="shared" si="608"/>
        <v>0</v>
      </c>
      <c r="BI498" s="54">
        <f t="shared" si="608"/>
        <v>0</v>
      </c>
      <c r="BJ498" s="54">
        <f t="shared" si="608"/>
        <v>0</v>
      </c>
      <c r="BK498" s="54">
        <f t="shared" si="608"/>
        <v>0</v>
      </c>
      <c r="BL498" s="54">
        <v>0.33333333333333331</v>
      </c>
      <c r="BM498" s="54">
        <v>0</v>
      </c>
      <c r="BN498" s="54">
        <f t="shared" si="606"/>
        <v>0</v>
      </c>
      <c r="BO498" s="54">
        <f t="shared" si="607"/>
        <v>0</v>
      </c>
      <c r="BP498" s="54">
        <v>0</v>
      </c>
      <c r="BQ498" s="54">
        <v>0</v>
      </c>
      <c r="BR498" s="54">
        <v>0</v>
      </c>
      <c r="BS498" s="54">
        <v>0</v>
      </c>
      <c r="BT498" s="54">
        <v>0</v>
      </c>
      <c r="BU498" s="54">
        <v>0</v>
      </c>
      <c r="BV498" s="54">
        <f t="shared" si="560"/>
        <v>4244.6350000000002</v>
      </c>
      <c r="BW498" s="54">
        <f t="shared" si="561"/>
        <v>8489.27</v>
      </c>
      <c r="BX498" s="54">
        <f t="shared" si="562"/>
        <v>0</v>
      </c>
      <c r="BY498" s="54">
        <f t="shared" si="563"/>
        <v>1</v>
      </c>
      <c r="BZ498" s="54">
        <f t="shared" si="564"/>
        <v>0</v>
      </c>
      <c r="CA498" s="54">
        <v>0</v>
      </c>
      <c r="CB498" s="54">
        <f t="shared" si="565"/>
        <v>3</v>
      </c>
      <c r="CC498" s="54">
        <f t="shared" si="566"/>
        <v>0.5</v>
      </c>
      <c r="CD498" s="54">
        <v>0</v>
      </c>
      <c r="CE498" s="54">
        <v>3</v>
      </c>
      <c r="CF498" s="54">
        <v>0</v>
      </c>
      <c r="CG498" s="54">
        <v>0</v>
      </c>
      <c r="CH498" s="54">
        <v>1</v>
      </c>
      <c r="CI498" s="54">
        <v>1</v>
      </c>
      <c r="CJ498" s="54">
        <v>1</v>
      </c>
      <c r="CK498" s="54">
        <v>0</v>
      </c>
      <c r="CL498" s="54">
        <v>0</v>
      </c>
      <c r="CM498" s="54">
        <v>0</v>
      </c>
      <c r="CN498" s="54">
        <v>0</v>
      </c>
      <c r="CO498" s="54">
        <v>0</v>
      </c>
    </row>
    <row r="499" spans="1:93">
      <c r="A499" s="3" t="str">
        <f t="shared" si="546"/>
        <v>FJZZ026Herceptin IV</v>
      </c>
      <c r="B499" s="3" t="s">
        <v>550</v>
      </c>
      <c r="C499" s="3" t="s">
        <v>551</v>
      </c>
      <c r="D499" s="3" t="s">
        <v>7</v>
      </c>
      <c r="E499" s="3" t="s">
        <v>159</v>
      </c>
      <c r="F499" s="3" t="s">
        <v>168</v>
      </c>
      <c r="G499" s="3" t="s">
        <v>169</v>
      </c>
      <c r="H499" s="3" t="s">
        <v>168</v>
      </c>
      <c r="I499" s="3" t="s">
        <v>169</v>
      </c>
      <c r="J499" s="3" t="s">
        <v>562</v>
      </c>
      <c r="K499" s="3" t="s">
        <v>541</v>
      </c>
      <c r="L499" s="3"/>
      <c r="M499" s="3" t="s">
        <v>543</v>
      </c>
      <c r="N499" s="3" t="s">
        <v>11</v>
      </c>
      <c r="O499" s="3" t="s">
        <v>11</v>
      </c>
      <c r="P499" s="3">
        <v>4535.5</v>
      </c>
      <c r="Q499" s="54">
        <v>11.958267599648606</v>
      </c>
      <c r="R499" s="54">
        <v>8.5669645400868397</v>
      </c>
      <c r="S499" s="54">
        <v>7.9692221104598611</v>
      </c>
      <c r="T499" s="54">
        <v>5.6273936451719511</v>
      </c>
      <c r="U499" s="54">
        <v>5.1273349316984174</v>
      </c>
      <c r="V499" s="54">
        <v>8.9261713469177568</v>
      </c>
      <c r="W499" s="54">
        <v>28.494454250195304</v>
      </c>
      <c r="X499" s="54">
        <v>19.680899923788125</v>
      </c>
      <c r="Y499" s="54">
        <v>48.175354173983429</v>
      </c>
      <c r="Z499" s="54">
        <v>4</v>
      </c>
      <c r="AA499" s="54">
        <v>5</v>
      </c>
      <c r="AB499" s="54">
        <v>8</v>
      </c>
      <c r="AC499" s="54">
        <v>6</v>
      </c>
      <c r="AD499" s="54">
        <v>0</v>
      </c>
      <c r="AE499" s="54">
        <v>0</v>
      </c>
      <c r="AF499" s="54">
        <f t="shared" si="547"/>
        <v>17</v>
      </c>
      <c r="AG499" s="54">
        <f t="shared" si="548"/>
        <v>6</v>
      </c>
      <c r="AH499" s="54">
        <f t="shared" si="549"/>
        <v>23</v>
      </c>
      <c r="AI499" s="54">
        <v>54236.722698206249</v>
      </c>
      <c r="AJ499" s="54">
        <v>38855.467671563863</v>
      </c>
      <c r="AK499" s="54">
        <v>36144.406881990697</v>
      </c>
      <c r="AL499" s="54">
        <v>25523.043877677384</v>
      </c>
      <c r="AM499" s="54">
        <v>23255.027582718172</v>
      </c>
      <c r="AN499" s="54">
        <v>40484.650143945488</v>
      </c>
      <c r="AO499" s="54">
        <v>129236.5972517608</v>
      </c>
      <c r="AP499" s="54">
        <v>89262.721604341044</v>
      </c>
      <c r="AQ499" s="54">
        <v>218499.31885610183</v>
      </c>
      <c r="AR499" s="54">
        <f t="shared" si="550"/>
        <v>18142</v>
      </c>
      <c r="AS499" s="54">
        <f t="shared" si="551"/>
        <v>22677.5</v>
      </c>
      <c r="AT499" s="54">
        <f t="shared" si="552"/>
        <v>36284</v>
      </c>
      <c r="AU499" s="54">
        <f t="shared" si="553"/>
        <v>27213</v>
      </c>
      <c r="AV499" s="54">
        <f t="shared" si="554"/>
        <v>0</v>
      </c>
      <c r="AW499" s="54">
        <f t="shared" si="555"/>
        <v>0</v>
      </c>
      <c r="AX499" s="54">
        <f t="shared" si="556"/>
        <v>77103.5</v>
      </c>
      <c r="AY499" s="54">
        <f t="shared" si="557"/>
        <v>27213</v>
      </c>
      <c r="AZ499" s="54">
        <f t="shared" si="558"/>
        <v>104316.5</v>
      </c>
      <c r="BA499" s="54">
        <f t="shared" si="544"/>
        <v>5.6273936451719511</v>
      </c>
      <c r="BB499" s="54">
        <f t="shared" si="545"/>
        <v>6</v>
      </c>
      <c r="BC499" s="54"/>
      <c r="BD499" s="54"/>
      <c r="BE499" s="54">
        <f t="shared" si="559"/>
        <v>0</v>
      </c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>
        <f t="shared" si="560"/>
        <v>46110.916666666664</v>
      </c>
      <c r="BW499" s="54">
        <f t="shared" si="561"/>
        <v>108852</v>
      </c>
      <c r="BX499" s="54">
        <f t="shared" si="562"/>
        <v>122458.5</v>
      </c>
      <c r="BY499" s="54">
        <f t="shared" si="563"/>
        <v>24</v>
      </c>
      <c r="BZ499" s="54">
        <f t="shared" si="564"/>
        <v>27</v>
      </c>
      <c r="CA499" s="54">
        <v>0</v>
      </c>
      <c r="CB499" s="54">
        <f t="shared" si="565"/>
        <v>18</v>
      </c>
      <c r="CC499" s="54">
        <f t="shared" si="566"/>
        <v>10.166666666666666</v>
      </c>
      <c r="CD499" s="54">
        <v>18</v>
      </c>
      <c r="CE499" s="54">
        <v>0</v>
      </c>
      <c r="CF499" s="54">
        <v>11</v>
      </c>
      <c r="CG499" s="54">
        <v>16</v>
      </c>
      <c r="CH499" s="54">
        <v>7</v>
      </c>
      <c r="CI499" s="54">
        <v>19</v>
      </c>
      <c r="CJ499" s="54">
        <v>8</v>
      </c>
      <c r="CK499" s="54">
        <v>4</v>
      </c>
      <c r="CL499" s="54">
        <v>12</v>
      </c>
      <c r="CM499" s="54">
        <v>12</v>
      </c>
      <c r="CN499" s="54">
        <v>3</v>
      </c>
      <c r="CO499" s="54">
        <v>12</v>
      </c>
    </row>
    <row r="500" spans="1:93">
      <c r="A500" s="3" t="str">
        <f t="shared" si="546"/>
        <v>FJZZ026Herceptin SC</v>
      </c>
      <c r="B500" s="3" t="s">
        <v>550</v>
      </c>
      <c r="C500" s="3" t="s">
        <v>551</v>
      </c>
      <c r="D500" s="3" t="s">
        <v>7</v>
      </c>
      <c r="E500" s="3" t="s">
        <v>159</v>
      </c>
      <c r="F500" s="3" t="s">
        <v>168</v>
      </c>
      <c r="G500" s="3" t="s">
        <v>169</v>
      </c>
      <c r="H500" s="3" t="s">
        <v>168</v>
      </c>
      <c r="I500" s="3" t="s">
        <v>169</v>
      </c>
      <c r="J500" s="3" t="s">
        <v>562</v>
      </c>
      <c r="K500" s="3" t="s">
        <v>541</v>
      </c>
      <c r="L500" s="3"/>
      <c r="M500" s="3" t="s">
        <v>543</v>
      </c>
      <c r="N500" s="3" t="s">
        <v>12</v>
      </c>
      <c r="O500" s="3" t="s">
        <v>12</v>
      </c>
      <c r="P500" s="3">
        <v>3444.49</v>
      </c>
      <c r="Q500" s="54">
        <v>0.77082996981229102</v>
      </c>
      <c r="R500" s="54">
        <v>0.71419150410579657</v>
      </c>
      <c r="S500" s="54">
        <v>1.0833079049148249</v>
      </c>
      <c r="T500" s="54">
        <v>1.1088346355431278</v>
      </c>
      <c r="U500" s="54">
        <v>0.99837466585507084</v>
      </c>
      <c r="V500" s="54">
        <v>1.3140741748797067</v>
      </c>
      <c r="W500" s="54">
        <v>2.5683293788329125</v>
      </c>
      <c r="X500" s="54">
        <v>3.421283476277905</v>
      </c>
      <c r="Y500" s="54">
        <v>5.989612855110817</v>
      </c>
      <c r="Z500" s="54">
        <v>1</v>
      </c>
      <c r="AA500" s="54">
        <v>0</v>
      </c>
      <c r="AB500" s="54">
        <v>0</v>
      </c>
      <c r="AC500" s="54">
        <v>0</v>
      </c>
      <c r="AD500" s="54">
        <v>0</v>
      </c>
      <c r="AE500" s="54">
        <v>0</v>
      </c>
      <c r="AF500" s="54">
        <f t="shared" si="547"/>
        <v>1</v>
      </c>
      <c r="AG500" s="54">
        <f t="shared" si="548"/>
        <v>0</v>
      </c>
      <c r="AH500" s="54">
        <f t="shared" si="549"/>
        <v>1</v>
      </c>
      <c r="AI500" s="54">
        <v>2655.1161227187386</v>
      </c>
      <c r="AJ500" s="54">
        <v>2460.0254939773754</v>
      </c>
      <c r="AK500" s="54">
        <v>3731.4432454000653</v>
      </c>
      <c r="AL500" s="54">
        <v>3819.3698137819483</v>
      </c>
      <c r="AM500" s="54">
        <v>3438.8915527911331</v>
      </c>
      <c r="AN500" s="54">
        <v>4526.3153546314015</v>
      </c>
      <c r="AO500" s="54">
        <v>8846.5848620961788</v>
      </c>
      <c r="AP500" s="54">
        <v>11784.576721204483</v>
      </c>
      <c r="AQ500" s="54">
        <v>20631.161583300662</v>
      </c>
      <c r="AR500" s="54">
        <f t="shared" si="550"/>
        <v>3444.49</v>
      </c>
      <c r="AS500" s="54">
        <f t="shared" si="551"/>
        <v>0</v>
      </c>
      <c r="AT500" s="54">
        <f t="shared" si="552"/>
        <v>0</v>
      </c>
      <c r="AU500" s="54">
        <f t="shared" si="553"/>
        <v>0</v>
      </c>
      <c r="AV500" s="54">
        <f t="shared" si="554"/>
        <v>0</v>
      </c>
      <c r="AW500" s="54">
        <f t="shared" si="555"/>
        <v>0</v>
      </c>
      <c r="AX500" s="54">
        <f t="shared" si="556"/>
        <v>3444.49</v>
      </c>
      <c r="AY500" s="54">
        <f t="shared" si="557"/>
        <v>0</v>
      </c>
      <c r="AZ500" s="54">
        <f t="shared" si="558"/>
        <v>3444.49</v>
      </c>
      <c r="BA500" s="54">
        <f t="shared" si="544"/>
        <v>1.1088346355431278</v>
      </c>
      <c r="BB500" s="54">
        <f t="shared" si="545"/>
        <v>0</v>
      </c>
      <c r="BC500" s="54"/>
      <c r="BD500" s="54"/>
      <c r="BE500" s="54">
        <f t="shared" si="559"/>
        <v>0</v>
      </c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>
        <f t="shared" si="560"/>
        <v>3731.5308333333328</v>
      </c>
      <c r="BW500" s="54">
        <f t="shared" si="561"/>
        <v>17222.449999999997</v>
      </c>
      <c r="BX500" s="54">
        <f t="shared" si="562"/>
        <v>13777.96</v>
      </c>
      <c r="BY500" s="54">
        <f t="shared" si="563"/>
        <v>5</v>
      </c>
      <c r="BZ500" s="54">
        <f t="shared" si="564"/>
        <v>4</v>
      </c>
      <c r="CA500" s="54">
        <v>0</v>
      </c>
      <c r="CB500" s="54">
        <f t="shared" si="565"/>
        <v>2</v>
      </c>
      <c r="CC500" s="54">
        <f t="shared" si="566"/>
        <v>1.0833333333333333</v>
      </c>
      <c r="CD500" s="54">
        <v>0</v>
      </c>
      <c r="CE500" s="54">
        <v>0</v>
      </c>
      <c r="CF500" s="54">
        <v>1</v>
      </c>
      <c r="CG500" s="54">
        <v>1</v>
      </c>
      <c r="CH500" s="54">
        <v>1</v>
      </c>
      <c r="CI500" s="54">
        <v>1</v>
      </c>
      <c r="CJ500" s="54">
        <v>2</v>
      </c>
      <c r="CK500" s="54">
        <v>1</v>
      </c>
      <c r="CL500" s="54">
        <v>2</v>
      </c>
      <c r="CM500" s="54">
        <v>1</v>
      </c>
      <c r="CN500" s="54">
        <v>1</v>
      </c>
      <c r="CO500" s="54">
        <v>2</v>
      </c>
    </row>
    <row r="501" spans="1:93">
      <c r="A501" s="3" t="str">
        <f t="shared" si="546"/>
        <v>FJZZ026Itovebi 3mg</v>
      </c>
      <c r="B501" s="3" t="s">
        <v>550</v>
      </c>
      <c r="C501" s="3" t="s">
        <v>551</v>
      </c>
      <c r="D501" s="3" t="s">
        <v>7</v>
      </c>
      <c r="E501" s="3" t="s">
        <v>159</v>
      </c>
      <c r="F501" s="3" t="s">
        <v>168</v>
      </c>
      <c r="G501" s="3" t="s">
        <v>169</v>
      </c>
      <c r="H501" s="3" t="s">
        <v>168</v>
      </c>
      <c r="I501" s="3" t="s">
        <v>169</v>
      </c>
      <c r="J501" s="3" t="s">
        <v>562</v>
      </c>
      <c r="K501" s="3" t="s">
        <v>541</v>
      </c>
      <c r="L501" s="3"/>
      <c r="M501" s="3" t="s">
        <v>543</v>
      </c>
      <c r="N501" s="3" t="s">
        <v>13</v>
      </c>
      <c r="O501" s="3" t="s">
        <v>14</v>
      </c>
      <c r="P501" s="3">
        <v>3566.02</v>
      </c>
      <c r="Q501" s="54">
        <v>7.5423782997919166E-8</v>
      </c>
      <c r="R501" s="54">
        <v>8.6118364644595899E-8</v>
      </c>
      <c r="S501" s="54">
        <v>1.7430625086372233E-7</v>
      </c>
      <c r="T501" s="54">
        <v>1.7644957539816278E-7</v>
      </c>
      <c r="U501" s="54">
        <v>2.1451535630448561E-7</v>
      </c>
      <c r="V501" s="54">
        <v>2.7318666979111423E-7</v>
      </c>
      <c r="W501" s="54">
        <v>3.3584839850623739E-7</v>
      </c>
      <c r="X501" s="54">
        <v>6.6415160149376262E-7</v>
      </c>
      <c r="Y501" s="54">
        <v>9.9999999999999995E-7</v>
      </c>
      <c r="Z501" s="54">
        <v>0</v>
      </c>
      <c r="AA501" s="54">
        <v>0</v>
      </c>
      <c r="AB501" s="54">
        <v>0</v>
      </c>
      <c r="AC501" s="54">
        <v>0</v>
      </c>
      <c r="AD501" s="54">
        <v>0</v>
      </c>
      <c r="AE501" s="54">
        <v>0</v>
      </c>
      <c r="AF501" s="54">
        <f t="shared" si="547"/>
        <v>0</v>
      </c>
      <c r="AG501" s="54">
        <f t="shared" si="548"/>
        <v>0</v>
      </c>
      <c r="AH501" s="54">
        <f t="shared" si="549"/>
        <v>0</v>
      </c>
      <c r="AI501" s="54">
        <v>2.6896271864623972E-4</v>
      </c>
      <c r="AJ501" s="54">
        <v>3.0709981068992184E-4</v>
      </c>
      <c r="AK501" s="54">
        <v>6.2157957670505104E-4</v>
      </c>
      <c r="AL501" s="54">
        <v>6.2922271486135634E-4</v>
      </c>
      <c r="AM501" s="54">
        <v>7.6496605088892172E-4</v>
      </c>
      <c r="AN501" s="54">
        <v>9.74189128208509E-4</v>
      </c>
      <c r="AO501" s="54">
        <v>1.1976421060412126E-3</v>
      </c>
      <c r="AP501" s="54">
        <v>2.3683778939587868E-3</v>
      </c>
      <c r="AQ501" s="54">
        <v>3.5660199999999996E-3</v>
      </c>
      <c r="AR501" s="54">
        <f t="shared" si="550"/>
        <v>0</v>
      </c>
      <c r="AS501" s="54">
        <f t="shared" si="551"/>
        <v>0</v>
      </c>
      <c r="AT501" s="54">
        <f t="shared" si="552"/>
        <v>0</v>
      </c>
      <c r="AU501" s="54">
        <f t="shared" si="553"/>
        <v>0</v>
      </c>
      <c r="AV501" s="54">
        <f t="shared" si="554"/>
        <v>0</v>
      </c>
      <c r="AW501" s="54">
        <f t="shared" si="555"/>
        <v>0</v>
      </c>
      <c r="AX501" s="54">
        <f t="shared" si="556"/>
        <v>0</v>
      </c>
      <c r="AY501" s="54">
        <f t="shared" si="557"/>
        <v>0</v>
      </c>
      <c r="AZ501" s="54">
        <f t="shared" si="558"/>
        <v>0</v>
      </c>
      <c r="BA501" s="54">
        <f t="shared" si="544"/>
        <v>1.7644957539816278E-7</v>
      </c>
      <c r="BB501" s="54">
        <f t="shared" si="545"/>
        <v>0</v>
      </c>
      <c r="BC501" s="54"/>
      <c r="BD501" s="54"/>
      <c r="BE501" s="54">
        <f t="shared" si="559"/>
        <v>0</v>
      </c>
      <c r="BF501" s="54"/>
      <c r="BG501" s="54"/>
      <c r="BH501" s="54"/>
      <c r="BI501" s="54"/>
      <c r="BJ501" s="54"/>
      <c r="BK501" s="54"/>
      <c r="BL501" s="54">
        <v>0</v>
      </c>
      <c r="BM501" s="54">
        <v>0</v>
      </c>
      <c r="BN501" s="54">
        <f t="shared" ref="BN501:BN502" si="609">AVERAGE(BP501:BR501)</f>
        <v>0</v>
      </c>
      <c r="BO501" s="54">
        <f t="shared" ref="BO501:BO502" si="610">SUM(BS501:BU501)/1</f>
        <v>0</v>
      </c>
      <c r="BP501" s="54">
        <v>0</v>
      </c>
      <c r="BQ501" s="54">
        <v>0</v>
      </c>
      <c r="BR501" s="54">
        <v>0</v>
      </c>
      <c r="BS501" s="54">
        <v>0</v>
      </c>
      <c r="BT501" s="54">
        <v>0</v>
      </c>
      <c r="BU501" s="54">
        <v>0</v>
      </c>
      <c r="BV501" s="54">
        <f t="shared" si="560"/>
        <v>0</v>
      </c>
      <c r="BW501" s="54">
        <f t="shared" si="561"/>
        <v>0</v>
      </c>
      <c r="BX501" s="54">
        <f t="shared" si="562"/>
        <v>0</v>
      </c>
      <c r="BY501" s="54">
        <f t="shared" si="563"/>
        <v>0</v>
      </c>
      <c r="BZ501" s="54">
        <f t="shared" si="564"/>
        <v>0</v>
      </c>
      <c r="CA501" s="54">
        <v>0</v>
      </c>
      <c r="CB501" s="54">
        <f t="shared" si="565"/>
        <v>0</v>
      </c>
      <c r="CC501" s="54">
        <f t="shared" si="566"/>
        <v>0</v>
      </c>
      <c r="CD501" s="54">
        <v>0</v>
      </c>
      <c r="CE501" s="54">
        <v>0</v>
      </c>
      <c r="CF501" s="54">
        <v>0</v>
      </c>
      <c r="CG501" s="54">
        <v>0</v>
      </c>
      <c r="CH501" s="54">
        <v>0</v>
      </c>
      <c r="CI501" s="54">
        <v>0</v>
      </c>
      <c r="CJ501" s="54">
        <v>0</v>
      </c>
      <c r="CK501" s="54">
        <v>0</v>
      </c>
      <c r="CL501" s="54">
        <v>0</v>
      </c>
      <c r="CM501" s="54">
        <v>0</v>
      </c>
      <c r="CN501" s="54">
        <v>0</v>
      </c>
      <c r="CO501" s="54">
        <v>0</v>
      </c>
    </row>
    <row r="502" spans="1:93">
      <c r="A502" s="3" t="str">
        <f t="shared" si="546"/>
        <v>FJZZ026Itovebi 9mg</v>
      </c>
      <c r="B502" s="3" t="s">
        <v>550</v>
      </c>
      <c r="C502" s="3" t="s">
        <v>551</v>
      </c>
      <c r="D502" s="3" t="s">
        <v>7</v>
      </c>
      <c r="E502" s="3" t="s">
        <v>159</v>
      </c>
      <c r="F502" s="3" t="s">
        <v>168</v>
      </c>
      <c r="G502" s="3" t="s">
        <v>169</v>
      </c>
      <c r="H502" s="3" t="s">
        <v>168</v>
      </c>
      <c r="I502" s="3" t="s">
        <v>169</v>
      </c>
      <c r="J502" s="3" t="s">
        <v>562</v>
      </c>
      <c r="K502" s="3" t="s">
        <v>541</v>
      </c>
      <c r="L502" s="3"/>
      <c r="M502" s="3" t="s">
        <v>543</v>
      </c>
      <c r="N502" s="3" t="s">
        <v>13</v>
      </c>
      <c r="O502" s="3" t="s">
        <v>15</v>
      </c>
      <c r="P502" s="3">
        <v>10698.05</v>
      </c>
      <c r="Q502" s="54"/>
      <c r="R502" s="54"/>
      <c r="S502" s="54"/>
      <c r="T502" s="54"/>
      <c r="U502" s="54"/>
      <c r="V502" s="54"/>
      <c r="W502" s="54">
        <v>0</v>
      </c>
      <c r="X502" s="54">
        <v>0</v>
      </c>
      <c r="Y502" s="54">
        <v>0</v>
      </c>
      <c r="Z502" s="54">
        <v>0</v>
      </c>
      <c r="AA502" s="54">
        <v>0</v>
      </c>
      <c r="AB502" s="54">
        <v>0</v>
      </c>
      <c r="AC502" s="54">
        <v>0</v>
      </c>
      <c r="AD502" s="54">
        <v>0</v>
      </c>
      <c r="AE502" s="54">
        <v>0</v>
      </c>
      <c r="AF502" s="54">
        <f t="shared" si="547"/>
        <v>0</v>
      </c>
      <c r="AG502" s="54">
        <f t="shared" si="548"/>
        <v>0</v>
      </c>
      <c r="AH502" s="54">
        <f t="shared" si="549"/>
        <v>0</v>
      </c>
      <c r="AI502" s="54"/>
      <c r="AJ502" s="54"/>
      <c r="AK502" s="54"/>
      <c r="AL502" s="54"/>
      <c r="AM502" s="54"/>
      <c r="AN502" s="54"/>
      <c r="AO502" s="54">
        <v>0</v>
      </c>
      <c r="AP502" s="54">
        <v>0</v>
      </c>
      <c r="AQ502" s="54">
        <v>0</v>
      </c>
      <c r="AR502" s="54">
        <f t="shared" si="550"/>
        <v>0</v>
      </c>
      <c r="AS502" s="54">
        <f t="shared" si="551"/>
        <v>0</v>
      </c>
      <c r="AT502" s="54">
        <f t="shared" si="552"/>
        <v>0</v>
      </c>
      <c r="AU502" s="54">
        <f t="shared" si="553"/>
        <v>0</v>
      </c>
      <c r="AV502" s="54">
        <f t="shared" si="554"/>
        <v>0</v>
      </c>
      <c r="AW502" s="54">
        <f t="shared" si="555"/>
        <v>0</v>
      </c>
      <c r="AX502" s="54">
        <f t="shared" si="556"/>
        <v>0</v>
      </c>
      <c r="AY502" s="54">
        <f t="shared" si="557"/>
        <v>0</v>
      </c>
      <c r="AZ502" s="54">
        <f t="shared" si="558"/>
        <v>0</v>
      </c>
      <c r="BA502" s="54">
        <f t="shared" si="544"/>
        <v>0</v>
      </c>
      <c r="BB502" s="54">
        <f t="shared" si="545"/>
        <v>0</v>
      </c>
      <c r="BC502" s="54"/>
      <c r="BD502" s="54"/>
      <c r="BE502" s="54">
        <f t="shared" si="559"/>
        <v>0</v>
      </c>
      <c r="BF502" s="54"/>
      <c r="BG502" s="54"/>
      <c r="BH502" s="54"/>
      <c r="BI502" s="54"/>
      <c r="BJ502" s="54"/>
      <c r="BK502" s="54"/>
      <c r="BL502" s="54">
        <v>0</v>
      </c>
      <c r="BM502" s="54">
        <v>0</v>
      </c>
      <c r="BN502" s="54">
        <f t="shared" si="609"/>
        <v>0</v>
      </c>
      <c r="BO502" s="54">
        <f t="shared" si="610"/>
        <v>0</v>
      </c>
      <c r="BP502" s="54">
        <v>0</v>
      </c>
      <c r="BQ502" s="54">
        <v>0</v>
      </c>
      <c r="BR502" s="54">
        <v>0</v>
      </c>
      <c r="BS502" s="54">
        <v>0</v>
      </c>
      <c r="BT502" s="54">
        <v>0</v>
      </c>
      <c r="BU502" s="54">
        <v>0</v>
      </c>
      <c r="BV502" s="54">
        <f t="shared" si="560"/>
        <v>0</v>
      </c>
      <c r="BW502" s="54">
        <f t="shared" si="561"/>
        <v>0</v>
      </c>
      <c r="BX502" s="54">
        <f t="shared" si="562"/>
        <v>0</v>
      </c>
      <c r="BY502" s="54">
        <f t="shared" si="563"/>
        <v>0</v>
      </c>
      <c r="BZ502" s="54">
        <f t="shared" si="564"/>
        <v>0</v>
      </c>
      <c r="CA502" s="54">
        <v>0</v>
      </c>
      <c r="CB502" s="54">
        <f t="shared" si="565"/>
        <v>0</v>
      </c>
      <c r="CC502" s="54">
        <f t="shared" si="566"/>
        <v>0</v>
      </c>
      <c r="CD502" s="54">
        <v>0</v>
      </c>
      <c r="CE502" s="54">
        <v>0</v>
      </c>
      <c r="CF502" s="54">
        <v>0</v>
      </c>
      <c r="CG502" s="54">
        <v>0</v>
      </c>
      <c r="CH502" s="54">
        <v>0</v>
      </c>
      <c r="CI502" s="54">
        <v>0</v>
      </c>
      <c r="CJ502" s="54">
        <v>0</v>
      </c>
      <c r="CK502" s="54">
        <v>0</v>
      </c>
      <c r="CL502" s="54">
        <v>0</v>
      </c>
      <c r="CM502" s="54">
        <v>0</v>
      </c>
      <c r="CN502" s="54">
        <v>0</v>
      </c>
      <c r="CO502" s="54">
        <v>0</v>
      </c>
    </row>
    <row r="503" spans="1:93">
      <c r="A503" s="3" t="str">
        <f t="shared" si="546"/>
        <v>FJZZ026Perjeta</v>
      </c>
      <c r="B503" s="3" t="s">
        <v>550</v>
      </c>
      <c r="C503" s="3" t="s">
        <v>551</v>
      </c>
      <c r="D503" s="3" t="s">
        <v>7</v>
      </c>
      <c r="E503" s="3" t="s">
        <v>159</v>
      </c>
      <c r="F503" s="3" t="s">
        <v>168</v>
      </c>
      <c r="G503" s="3" t="s">
        <v>169</v>
      </c>
      <c r="H503" s="3" t="s">
        <v>168</v>
      </c>
      <c r="I503" s="3" t="s">
        <v>169</v>
      </c>
      <c r="J503" s="3" t="s">
        <v>562</v>
      </c>
      <c r="K503" s="3" t="s">
        <v>541</v>
      </c>
      <c r="L503" s="3"/>
      <c r="M503" s="3" t="s">
        <v>543</v>
      </c>
      <c r="N503" s="3" t="s">
        <v>16</v>
      </c>
      <c r="O503" s="3" t="s">
        <v>16</v>
      </c>
      <c r="P503" s="3">
        <v>3985.87</v>
      </c>
      <c r="Q503" s="54">
        <v>9.9944567296025788</v>
      </c>
      <c r="R503" s="54">
        <v>8.4424677253346232</v>
      </c>
      <c r="S503" s="54">
        <v>12.813900365455396</v>
      </c>
      <c r="T503" s="54">
        <v>7.7430669739586957</v>
      </c>
      <c r="U503" s="54">
        <v>9.3979960120484662</v>
      </c>
      <c r="V503" s="54">
        <v>10.785675952998298</v>
      </c>
      <c r="W503" s="54">
        <v>31.250824820392598</v>
      </c>
      <c r="X503" s="54">
        <v>27.92673893900546</v>
      </c>
      <c r="Y503" s="54">
        <v>59.177563759398055</v>
      </c>
      <c r="Z503" s="54">
        <v>13</v>
      </c>
      <c r="AA503" s="54">
        <v>0</v>
      </c>
      <c r="AB503" s="54">
        <v>16</v>
      </c>
      <c r="AC503" s="54">
        <v>20</v>
      </c>
      <c r="AD503" s="54">
        <v>0</v>
      </c>
      <c r="AE503" s="54">
        <v>0</v>
      </c>
      <c r="AF503" s="54">
        <f t="shared" si="547"/>
        <v>29</v>
      </c>
      <c r="AG503" s="54">
        <f t="shared" si="548"/>
        <v>20</v>
      </c>
      <c r="AH503" s="54">
        <f t="shared" si="549"/>
        <v>49</v>
      </c>
      <c r="AI503" s="54">
        <v>39836.605244821032</v>
      </c>
      <c r="AJ503" s="54">
        <v>33650.578832379513</v>
      </c>
      <c r="AK503" s="54">
        <v>51074.541049657695</v>
      </c>
      <c r="AL503" s="54">
        <v>30862.858359492748</v>
      </c>
      <c r="AM503" s="54">
        <v>37459.190364543618</v>
      </c>
      <c r="AN503" s="54">
        <v>42990.302210777321</v>
      </c>
      <c r="AO503" s="54">
        <v>124561.72512685823</v>
      </c>
      <c r="AP503" s="54">
        <v>111312.3509348137</v>
      </c>
      <c r="AQ503" s="54">
        <v>235874.07606167195</v>
      </c>
      <c r="AR503" s="54">
        <f t="shared" si="550"/>
        <v>51816.31</v>
      </c>
      <c r="AS503" s="54">
        <f t="shared" si="551"/>
        <v>0</v>
      </c>
      <c r="AT503" s="54">
        <f t="shared" si="552"/>
        <v>63773.919999999998</v>
      </c>
      <c r="AU503" s="54">
        <f t="shared" si="553"/>
        <v>79717.399999999994</v>
      </c>
      <c r="AV503" s="54">
        <f t="shared" si="554"/>
        <v>0</v>
      </c>
      <c r="AW503" s="54">
        <f t="shared" si="555"/>
        <v>0</v>
      </c>
      <c r="AX503" s="54">
        <f t="shared" si="556"/>
        <v>115590.23</v>
      </c>
      <c r="AY503" s="54">
        <f t="shared" si="557"/>
        <v>79717.399999999994</v>
      </c>
      <c r="AZ503" s="54">
        <f t="shared" si="558"/>
        <v>195307.63</v>
      </c>
      <c r="BA503" s="54">
        <f t="shared" si="544"/>
        <v>7.7430669739586957</v>
      </c>
      <c r="BB503" s="54">
        <f t="shared" si="545"/>
        <v>20</v>
      </c>
      <c r="BC503" s="54"/>
      <c r="BD503" s="54"/>
      <c r="BE503" s="54">
        <f t="shared" si="559"/>
        <v>0</v>
      </c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>
        <f t="shared" si="560"/>
        <v>78388.776666666672</v>
      </c>
      <c r="BW503" s="54">
        <f t="shared" si="561"/>
        <v>155448.93</v>
      </c>
      <c r="BX503" s="54">
        <f t="shared" si="562"/>
        <v>199293.5</v>
      </c>
      <c r="BY503" s="54">
        <f t="shared" si="563"/>
        <v>39</v>
      </c>
      <c r="BZ503" s="54">
        <f t="shared" si="564"/>
        <v>50</v>
      </c>
      <c r="CA503" s="54">
        <v>0</v>
      </c>
      <c r="CB503" s="54">
        <f t="shared" si="565"/>
        <v>36</v>
      </c>
      <c r="CC503" s="54">
        <f t="shared" si="566"/>
        <v>19.666666666666668</v>
      </c>
      <c r="CD503" s="54">
        <v>36</v>
      </c>
      <c r="CE503" s="54">
        <v>15</v>
      </c>
      <c r="CF503" s="54">
        <v>33</v>
      </c>
      <c r="CG503" s="54">
        <v>13</v>
      </c>
      <c r="CH503" s="54">
        <v>35</v>
      </c>
      <c r="CI503" s="54">
        <v>15</v>
      </c>
      <c r="CJ503" s="54">
        <v>25</v>
      </c>
      <c r="CK503" s="54">
        <v>7</v>
      </c>
      <c r="CL503" s="54">
        <v>7</v>
      </c>
      <c r="CM503" s="54">
        <v>20</v>
      </c>
      <c r="CN503" s="54">
        <v>15</v>
      </c>
      <c r="CO503" s="54">
        <v>15</v>
      </c>
    </row>
    <row r="504" spans="1:93">
      <c r="A504" s="3" t="str">
        <f t="shared" si="546"/>
        <v>FJZZ026Phesgo 10ml</v>
      </c>
      <c r="B504" s="3" t="s">
        <v>550</v>
      </c>
      <c r="C504" s="3" t="s">
        <v>551</v>
      </c>
      <c r="D504" s="3" t="s">
        <v>7</v>
      </c>
      <c r="E504" s="3" t="s">
        <v>159</v>
      </c>
      <c r="F504" s="3" t="s">
        <v>168</v>
      </c>
      <c r="G504" s="3" t="s">
        <v>169</v>
      </c>
      <c r="H504" s="3" t="s">
        <v>168</v>
      </c>
      <c r="I504" s="3" t="s">
        <v>169</v>
      </c>
      <c r="J504" s="3" t="s">
        <v>562</v>
      </c>
      <c r="K504" s="3" t="s">
        <v>541</v>
      </c>
      <c r="L504" s="3"/>
      <c r="M504" s="3" t="s">
        <v>543</v>
      </c>
      <c r="N504" s="3" t="s">
        <v>17</v>
      </c>
      <c r="O504" s="3" t="s">
        <v>18</v>
      </c>
      <c r="P504" s="3">
        <v>6232.07</v>
      </c>
      <c r="Q504" s="54">
        <v>1.702873390523534</v>
      </c>
      <c r="R504" s="54">
        <v>1.5742371697237034</v>
      </c>
      <c r="S504" s="54">
        <v>2.3337435314237487</v>
      </c>
      <c r="T504" s="54">
        <v>2.0449673205243202</v>
      </c>
      <c r="U504" s="54">
        <v>1.8763170325237042</v>
      </c>
      <c r="V504" s="54">
        <v>2.4443925115234588</v>
      </c>
      <c r="W504" s="54">
        <v>5.6108540916709861</v>
      </c>
      <c r="X504" s="54">
        <v>6.3656768645714834</v>
      </c>
      <c r="Y504" s="54">
        <v>11.97653095624247</v>
      </c>
      <c r="Z504" s="54">
        <v>0</v>
      </c>
      <c r="AA504" s="54">
        <v>0</v>
      </c>
      <c r="AB504" s="54">
        <v>0</v>
      </c>
      <c r="AC504" s="54">
        <v>0</v>
      </c>
      <c r="AD504" s="54">
        <v>0</v>
      </c>
      <c r="AE504" s="54">
        <v>0</v>
      </c>
      <c r="AF504" s="54">
        <f t="shared" si="547"/>
        <v>0</v>
      </c>
      <c r="AG504" s="54">
        <f t="shared" si="548"/>
        <v>0</v>
      </c>
      <c r="AH504" s="54">
        <f t="shared" si="549"/>
        <v>0</v>
      </c>
      <c r="AI504" s="54">
        <v>10612.42617088</v>
      </c>
      <c r="AJ504" s="54">
        <v>9810.7562383200002</v>
      </c>
      <c r="AK504" s="54">
        <v>14544.05304988</v>
      </c>
      <c r="AL504" s="54">
        <v>12744.37948922</v>
      </c>
      <c r="AM504" s="54">
        <v>11693.33908888</v>
      </c>
      <c r="AN504" s="54">
        <v>15233.625239290001</v>
      </c>
      <c r="AO504" s="54">
        <v>34967.235459080002</v>
      </c>
      <c r="AP504" s="54">
        <v>39671.343817389999</v>
      </c>
      <c r="AQ504" s="54">
        <v>74638.579276470002</v>
      </c>
      <c r="AR504" s="54">
        <f t="shared" si="550"/>
        <v>0</v>
      </c>
      <c r="AS504" s="54">
        <f t="shared" si="551"/>
        <v>0</v>
      </c>
      <c r="AT504" s="54">
        <f t="shared" si="552"/>
        <v>0</v>
      </c>
      <c r="AU504" s="54">
        <f t="shared" si="553"/>
        <v>0</v>
      </c>
      <c r="AV504" s="54">
        <f t="shared" si="554"/>
        <v>0</v>
      </c>
      <c r="AW504" s="54">
        <f t="shared" si="555"/>
        <v>0</v>
      </c>
      <c r="AX504" s="54">
        <f t="shared" si="556"/>
        <v>0</v>
      </c>
      <c r="AY504" s="54">
        <f t="shared" si="557"/>
        <v>0</v>
      </c>
      <c r="AZ504" s="54">
        <f t="shared" si="558"/>
        <v>0</v>
      </c>
      <c r="BA504" s="54">
        <f t="shared" si="544"/>
        <v>2.0449673205243202</v>
      </c>
      <c r="BB504" s="54">
        <f t="shared" si="545"/>
        <v>0</v>
      </c>
      <c r="BC504" s="54">
        <f>SUM(CJ504:CL504)</f>
        <v>0</v>
      </c>
      <c r="BD504" s="54">
        <f>SUM(CM504:CO504)</f>
        <v>0</v>
      </c>
      <c r="BE504" s="54">
        <f t="shared" si="559"/>
        <v>0</v>
      </c>
      <c r="BF504" s="54">
        <f t="shared" ref="BF504:BK504" si="611">Z504</f>
        <v>0</v>
      </c>
      <c r="BG504" s="54">
        <f t="shared" si="611"/>
        <v>0</v>
      </c>
      <c r="BH504" s="54">
        <f t="shared" si="611"/>
        <v>0</v>
      </c>
      <c r="BI504" s="54">
        <f t="shared" si="611"/>
        <v>0</v>
      </c>
      <c r="BJ504" s="54">
        <f t="shared" si="611"/>
        <v>0</v>
      </c>
      <c r="BK504" s="54">
        <f t="shared" si="611"/>
        <v>0</v>
      </c>
      <c r="BL504" s="54">
        <v>0</v>
      </c>
      <c r="BM504" s="54">
        <v>0</v>
      </c>
      <c r="BN504" s="54">
        <f t="shared" ref="BN504:BN505" si="612">AVERAGE(BP504:BR504)</f>
        <v>0</v>
      </c>
      <c r="BO504" s="54">
        <f t="shared" ref="BO504:BO505" si="613">SUM(BS504:BU504)/1</f>
        <v>0</v>
      </c>
      <c r="BP504" s="54">
        <v>0</v>
      </c>
      <c r="BQ504" s="54">
        <v>0</v>
      </c>
      <c r="BR504" s="54">
        <v>0</v>
      </c>
      <c r="BS504" s="54">
        <v>0</v>
      </c>
      <c r="BT504" s="54">
        <v>0</v>
      </c>
      <c r="BU504" s="54">
        <v>0</v>
      </c>
      <c r="BV504" s="54">
        <f t="shared" si="560"/>
        <v>0</v>
      </c>
      <c r="BW504" s="54">
        <f t="shared" si="561"/>
        <v>0</v>
      </c>
      <c r="BX504" s="54">
        <f t="shared" si="562"/>
        <v>0</v>
      </c>
      <c r="BY504" s="54">
        <f t="shared" si="563"/>
        <v>0</v>
      </c>
      <c r="BZ504" s="54">
        <f t="shared" si="564"/>
        <v>0</v>
      </c>
      <c r="CA504" s="54">
        <v>23</v>
      </c>
      <c r="CB504" s="54">
        <f t="shared" si="565"/>
        <v>0</v>
      </c>
      <c r="CC504" s="54">
        <f t="shared" si="566"/>
        <v>0</v>
      </c>
      <c r="CD504" s="54">
        <v>0</v>
      </c>
      <c r="CE504" s="54">
        <v>0</v>
      </c>
      <c r="CF504" s="54">
        <v>0</v>
      </c>
      <c r="CG504" s="54">
        <v>0</v>
      </c>
      <c r="CH504" s="54">
        <v>0</v>
      </c>
      <c r="CI504" s="54">
        <v>0</v>
      </c>
      <c r="CJ504" s="54">
        <v>0</v>
      </c>
      <c r="CK504" s="54">
        <v>0</v>
      </c>
      <c r="CL504" s="54">
        <v>0</v>
      </c>
      <c r="CM504" s="54">
        <v>0</v>
      </c>
      <c r="CN504" s="54">
        <v>0</v>
      </c>
      <c r="CO504" s="54">
        <v>0</v>
      </c>
    </row>
    <row r="505" spans="1:93">
      <c r="A505" s="3" t="str">
        <f t="shared" si="546"/>
        <v>FJZZ026Phesgo 15ml</v>
      </c>
      <c r="B505" s="3" t="s">
        <v>550</v>
      </c>
      <c r="C505" s="3" t="s">
        <v>551</v>
      </c>
      <c r="D505" s="3" t="s">
        <v>7</v>
      </c>
      <c r="E505" s="3" t="s">
        <v>159</v>
      </c>
      <c r="F505" s="3" t="s">
        <v>168</v>
      </c>
      <c r="G505" s="3" t="s">
        <v>169</v>
      </c>
      <c r="H505" s="3" t="s">
        <v>168</v>
      </c>
      <c r="I505" s="3" t="s">
        <v>169</v>
      </c>
      <c r="J505" s="3" t="s">
        <v>562</v>
      </c>
      <c r="K505" s="3" t="s">
        <v>541</v>
      </c>
      <c r="L505" s="3"/>
      <c r="M505" s="3" t="s">
        <v>543</v>
      </c>
      <c r="N505" s="3" t="s">
        <v>17</v>
      </c>
      <c r="O505" s="3" t="s">
        <v>19</v>
      </c>
      <c r="P505" s="3">
        <v>8489.27</v>
      </c>
      <c r="Q505" s="54">
        <v>1.1779575864591419E-6</v>
      </c>
      <c r="R505" s="54">
        <v>1.1779575864591419E-6</v>
      </c>
      <c r="S505" s="54">
        <v>1.1779575864591419E-6</v>
      </c>
      <c r="T505" s="54">
        <v>1.1779575864591419E-6</v>
      </c>
      <c r="U505" s="54">
        <v>1.1779575864591419E-6</v>
      </c>
      <c r="V505" s="54">
        <v>1.1779575864591419E-6</v>
      </c>
      <c r="W505" s="54">
        <v>3.5338727593774257E-6</v>
      </c>
      <c r="X505" s="54">
        <v>3.5338727593774257E-6</v>
      </c>
      <c r="Y505" s="54">
        <v>7.0677455187548515E-6</v>
      </c>
      <c r="Z505" s="54">
        <v>0</v>
      </c>
      <c r="AA505" s="54">
        <v>0</v>
      </c>
      <c r="AB505" s="54">
        <v>0</v>
      </c>
      <c r="AC505" s="54">
        <v>0</v>
      </c>
      <c r="AD505" s="54">
        <v>0</v>
      </c>
      <c r="AE505" s="54">
        <v>0</v>
      </c>
      <c r="AF505" s="54">
        <f t="shared" si="547"/>
        <v>0</v>
      </c>
      <c r="AG505" s="54">
        <f t="shared" si="548"/>
        <v>0</v>
      </c>
      <c r="AH505" s="54">
        <f t="shared" si="549"/>
        <v>0</v>
      </c>
      <c r="AI505" s="54">
        <v>0.01</v>
      </c>
      <c r="AJ505" s="54">
        <v>0.01</v>
      </c>
      <c r="AK505" s="54">
        <v>0.01</v>
      </c>
      <c r="AL505" s="54">
        <v>0.01</v>
      </c>
      <c r="AM505" s="54">
        <v>0.01</v>
      </c>
      <c r="AN505" s="54">
        <v>0.01</v>
      </c>
      <c r="AO505" s="54">
        <v>0.03</v>
      </c>
      <c r="AP505" s="54">
        <v>0.03</v>
      </c>
      <c r="AQ505" s="54">
        <v>0.06</v>
      </c>
      <c r="AR505" s="54">
        <f t="shared" si="550"/>
        <v>0</v>
      </c>
      <c r="AS505" s="54">
        <f t="shared" si="551"/>
        <v>0</v>
      </c>
      <c r="AT505" s="54">
        <f t="shared" si="552"/>
        <v>0</v>
      </c>
      <c r="AU505" s="54">
        <f t="shared" si="553"/>
        <v>0</v>
      </c>
      <c r="AV505" s="54">
        <f t="shared" si="554"/>
        <v>0</v>
      </c>
      <c r="AW505" s="54">
        <f t="shared" si="555"/>
        <v>0</v>
      </c>
      <c r="AX505" s="54">
        <f t="shared" si="556"/>
        <v>0</v>
      </c>
      <c r="AY505" s="54">
        <f t="shared" si="557"/>
        <v>0</v>
      </c>
      <c r="AZ505" s="54">
        <f t="shared" si="558"/>
        <v>0</v>
      </c>
      <c r="BA505" s="54">
        <f t="shared" si="544"/>
        <v>1.1779575864591419E-6</v>
      </c>
      <c r="BB505" s="54">
        <f t="shared" si="545"/>
        <v>0</v>
      </c>
      <c r="BC505" s="54">
        <f>SUM(CJ505:CL505)*2</f>
        <v>0</v>
      </c>
      <c r="BD505" s="54">
        <f>SUM(CM505:CO505)*2</f>
        <v>0</v>
      </c>
      <c r="BE505" s="54">
        <f t="shared" si="559"/>
        <v>0</v>
      </c>
      <c r="BF505" s="54">
        <f t="shared" ref="BF505:BK505" si="614">Z505*2</f>
        <v>0</v>
      </c>
      <c r="BG505" s="54">
        <f t="shared" si="614"/>
        <v>0</v>
      </c>
      <c r="BH505" s="54">
        <f t="shared" si="614"/>
        <v>0</v>
      </c>
      <c r="BI505" s="54">
        <f t="shared" si="614"/>
        <v>0</v>
      </c>
      <c r="BJ505" s="54">
        <f t="shared" si="614"/>
        <v>0</v>
      </c>
      <c r="BK505" s="54">
        <f t="shared" si="614"/>
        <v>0</v>
      </c>
      <c r="BL505" s="54">
        <v>0</v>
      </c>
      <c r="BM505" s="54">
        <v>0</v>
      </c>
      <c r="BN505" s="54">
        <f t="shared" si="612"/>
        <v>0</v>
      </c>
      <c r="BO505" s="54">
        <f t="shared" si="613"/>
        <v>0</v>
      </c>
      <c r="BP505" s="54">
        <v>0</v>
      </c>
      <c r="BQ505" s="54">
        <v>0</v>
      </c>
      <c r="BR505" s="54">
        <v>0</v>
      </c>
      <c r="BS505" s="54">
        <v>0</v>
      </c>
      <c r="BT505" s="54">
        <v>0</v>
      </c>
      <c r="BU505" s="54">
        <v>0</v>
      </c>
      <c r="BV505" s="54">
        <f t="shared" si="560"/>
        <v>0</v>
      </c>
      <c r="BW505" s="54">
        <f t="shared" si="561"/>
        <v>0</v>
      </c>
      <c r="BX505" s="54">
        <f t="shared" si="562"/>
        <v>0</v>
      </c>
      <c r="BY505" s="54">
        <f t="shared" si="563"/>
        <v>0</v>
      </c>
      <c r="BZ505" s="54">
        <f t="shared" si="564"/>
        <v>0</v>
      </c>
      <c r="CA505" s="54">
        <v>0</v>
      </c>
      <c r="CB505" s="54">
        <f t="shared" si="565"/>
        <v>0</v>
      </c>
      <c r="CC505" s="54">
        <f t="shared" si="566"/>
        <v>0</v>
      </c>
      <c r="CD505" s="54">
        <v>0</v>
      </c>
      <c r="CE505" s="54">
        <v>0</v>
      </c>
      <c r="CF505" s="54">
        <v>0</v>
      </c>
      <c r="CG505" s="54">
        <v>0</v>
      </c>
      <c r="CH505" s="54">
        <v>0</v>
      </c>
      <c r="CI505" s="54">
        <v>0</v>
      </c>
      <c r="CJ505" s="54">
        <v>0</v>
      </c>
      <c r="CK505" s="54">
        <v>0</v>
      </c>
      <c r="CL505" s="54">
        <v>0</v>
      </c>
      <c r="CM505" s="54">
        <v>0</v>
      </c>
      <c r="CN505" s="54">
        <v>0</v>
      </c>
      <c r="CO505" s="54">
        <v>0</v>
      </c>
    </row>
    <row r="506" spans="1:93">
      <c r="A506" s="3" t="str">
        <f t="shared" si="546"/>
        <v>FJZZ078Herceptin IV</v>
      </c>
      <c r="B506" s="3" t="s">
        <v>550</v>
      </c>
      <c r="C506" s="3" t="s">
        <v>551</v>
      </c>
      <c r="D506" s="3" t="s">
        <v>7</v>
      </c>
      <c r="E506" s="3" t="s">
        <v>159</v>
      </c>
      <c r="F506" s="3" t="s">
        <v>170</v>
      </c>
      <c r="G506" s="3" t="s">
        <v>171</v>
      </c>
      <c r="H506" s="3" t="s">
        <v>170</v>
      </c>
      <c r="I506" s="3" t="s">
        <v>171</v>
      </c>
      <c r="J506" s="3" t="s">
        <v>562</v>
      </c>
      <c r="K506" s="3" t="s">
        <v>541</v>
      </c>
      <c r="L506" s="3"/>
      <c r="M506" s="3" t="s">
        <v>545</v>
      </c>
      <c r="N506" s="3" t="s">
        <v>11</v>
      </c>
      <c r="O506" s="3" t="s">
        <v>11</v>
      </c>
      <c r="P506" s="3">
        <v>4535.5</v>
      </c>
      <c r="Q506" s="54">
        <v>0.77546743737764801</v>
      </c>
      <c r="R506" s="54">
        <v>0.5555488688178829</v>
      </c>
      <c r="S506" s="54">
        <v>0.51678658270477207</v>
      </c>
      <c r="T506" s="54">
        <v>0.36492414078984037</v>
      </c>
      <c r="U506" s="54">
        <v>0.33249642951441455</v>
      </c>
      <c r="V506" s="54">
        <v>0.57884264274128672</v>
      </c>
      <c r="W506" s="54">
        <v>1.8478028889003029</v>
      </c>
      <c r="X506" s="54">
        <v>1.2762632130455416</v>
      </c>
      <c r="Y506" s="54">
        <v>3.1240661019458447</v>
      </c>
      <c r="Z506" s="54">
        <v>12</v>
      </c>
      <c r="AA506" s="54">
        <v>0</v>
      </c>
      <c r="AB506" s="54">
        <v>6</v>
      </c>
      <c r="AC506" s="54">
        <v>0</v>
      </c>
      <c r="AD506" s="54">
        <v>0</v>
      </c>
      <c r="AE506" s="54">
        <v>0</v>
      </c>
      <c r="AF506" s="54">
        <f t="shared" si="547"/>
        <v>18</v>
      </c>
      <c r="AG506" s="54">
        <f t="shared" si="548"/>
        <v>0</v>
      </c>
      <c r="AH506" s="54">
        <f t="shared" si="549"/>
        <v>18</v>
      </c>
      <c r="AI506" s="54">
        <v>3517.1325622263225</v>
      </c>
      <c r="AJ506" s="54">
        <v>2519.6918945235079</v>
      </c>
      <c r="AK506" s="54">
        <v>2343.8855458574935</v>
      </c>
      <c r="AL506" s="54">
        <v>1655.113440552321</v>
      </c>
      <c r="AM506" s="54">
        <v>1508.0375560626271</v>
      </c>
      <c r="AN506" s="54">
        <v>2625.3408061531059</v>
      </c>
      <c r="AO506" s="54">
        <v>8380.710002607324</v>
      </c>
      <c r="AP506" s="54">
        <v>5788.4918027680542</v>
      </c>
      <c r="AQ506" s="54">
        <v>14169.201805375378</v>
      </c>
      <c r="AR506" s="54">
        <f t="shared" si="550"/>
        <v>54426</v>
      </c>
      <c r="AS506" s="54">
        <f t="shared" si="551"/>
        <v>0</v>
      </c>
      <c r="AT506" s="54">
        <f t="shared" si="552"/>
        <v>27213</v>
      </c>
      <c r="AU506" s="54">
        <f t="shared" si="553"/>
        <v>0</v>
      </c>
      <c r="AV506" s="54">
        <f t="shared" si="554"/>
        <v>0</v>
      </c>
      <c r="AW506" s="54">
        <f t="shared" si="555"/>
        <v>0</v>
      </c>
      <c r="AX506" s="54">
        <f t="shared" si="556"/>
        <v>81639</v>
      </c>
      <c r="AY506" s="54">
        <f t="shared" si="557"/>
        <v>0</v>
      </c>
      <c r="AZ506" s="54">
        <f t="shared" si="558"/>
        <v>81639</v>
      </c>
      <c r="BA506" s="54">
        <f t="shared" si="544"/>
        <v>0.36492414078984037</v>
      </c>
      <c r="BB506" s="54">
        <f t="shared" si="545"/>
        <v>0</v>
      </c>
      <c r="BC506" s="54"/>
      <c r="BD506" s="54"/>
      <c r="BE506" s="54">
        <f t="shared" si="559"/>
        <v>0</v>
      </c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>
        <f t="shared" si="560"/>
        <v>13984.458333333334</v>
      </c>
      <c r="BW506" s="54">
        <f t="shared" si="561"/>
        <v>99781</v>
      </c>
      <c r="BX506" s="54">
        <f t="shared" si="562"/>
        <v>0</v>
      </c>
      <c r="BY506" s="54">
        <f t="shared" si="563"/>
        <v>22</v>
      </c>
      <c r="BZ506" s="54">
        <f t="shared" si="564"/>
        <v>0</v>
      </c>
      <c r="CA506" s="54">
        <v>0</v>
      </c>
      <c r="CB506" s="54">
        <f t="shared" si="565"/>
        <v>6</v>
      </c>
      <c r="CC506" s="54">
        <f t="shared" si="566"/>
        <v>3.0833333333333335</v>
      </c>
      <c r="CD506" s="54">
        <v>6</v>
      </c>
      <c r="CE506" s="54">
        <v>0</v>
      </c>
      <c r="CF506" s="54">
        <v>0</v>
      </c>
      <c r="CG506" s="54">
        <v>6</v>
      </c>
      <c r="CH506" s="54">
        <v>0</v>
      </c>
      <c r="CI506" s="54">
        <v>3</v>
      </c>
      <c r="CJ506" s="54">
        <v>6</v>
      </c>
      <c r="CK506" s="54">
        <v>0</v>
      </c>
      <c r="CL506" s="54">
        <v>16</v>
      </c>
      <c r="CM506" s="54">
        <v>0</v>
      </c>
      <c r="CN506" s="54">
        <v>0</v>
      </c>
      <c r="CO506" s="54">
        <v>0</v>
      </c>
    </row>
    <row r="507" spans="1:93">
      <c r="A507" s="3" t="str">
        <f t="shared" si="546"/>
        <v>FJZZ078Herceptin SC</v>
      </c>
      <c r="B507" s="3" t="s">
        <v>550</v>
      </c>
      <c r="C507" s="3" t="s">
        <v>551</v>
      </c>
      <c r="D507" s="3" t="s">
        <v>7</v>
      </c>
      <c r="E507" s="3" t="s">
        <v>159</v>
      </c>
      <c r="F507" s="3" t="s">
        <v>170</v>
      </c>
      <c r="G507" s="3" t="s">
        <v>171</v>
      </c>
      <c r="H507" s="3" t="s">
        <v>170</v>
      </c>
      <c r="I507" s="3" t="s">
        <v>171</v>
      </c>
      <c r="J507" s="3" t="s">
        <v>562</v>
      </c>
      <c r="K507" s="3" t="s">
        <v>541</v>
      </c>
      <c r="L507" s="3"/>
      <c r="M507" s="3" t="s">
        <v>545</v>
      </c>
      <c r="N507" s="3" t="s">
        <v>12</v>
      </c>
      <c r="O507" s="3" t="s">
        <v>12</v>
      </c>
      <c r="P507" s="3">
        <v>3444.49</v>
      </c>
      <c r="Q507" s="54">
        <v>0.4475786921490722</v>
      </c>
      <c r="R507" s="54">
        <v>0.41469184109368834</v>
      </c>
      <c r="S507" s="54">
        <v>0.62901749317634992</v>
      </c>
      <c r="T507" s="54">
        <v>0.64383946579923546</v>
      </c>
      <c r="U507" s="54">
        <v>0.5797014188835895</v>
      </c>
      <c r="V507" s="54">
        <v>0.76301081122047487</v>
      </c>
      <c r="W507" s="54">
        <v>1.4912880264191104</v>
      </c>
      <c r="X507" s="54">
        <v>1.9865516959032998</v>
      </c>
      <c r="Y507" s="54">
        <v>3.4778397223224102</v>
      </c>
      <c r="Z507" s="54">
        <v>0</v>
      </c>
      <c r="AA507" s="54">
        <v>0</v>
      </c>
      <c r="AB507" s="54">
        <v>0</v>
      </c>
      <c r="AC507" s="54">
        <v>0</v>
      </c>
      <c r="AD507" s="54">
        <v>0</v>
      </c>
      <c r="AE507" s="54">
        <v>0</v>
      </c>
      <c r="AF507" s="54">
        <f t="shared" si="547"/>
        <v>0</v>
      </c>
      <c r="AG507" s="54">
        <f t="shared" si="548"/>
        <v>0</v>
      </c>
      <c r="AH507" s="54">
        <f t="shared" si="549"/>
        <v>0</v>
      </c>
      <c r="AI507" s="54">
        <v>1541.6803293205576</v>
      </c>
      <c r="AJ507" s="54">
        <v>1428.4018997287983</v>
      </c>
      <c r="AK507" s="54">
        <v>2166.6444650710055</v>
      </c>
      <c r="AL507" s="54">
        <v>2217.6986015508082</v>
      </c>
      <c r="AM507" s="54">
        <v>1996.7757403303349</v>
      </c>
      <c r="AN507" s="54">
        <v>2628.183109140813</v>
      </c>
      <c r="AO507" s="54">
        <v>5136.7266941203616</v>
      </c>
      <c r="AP507" s="54">
        <v>6842.6574510219561</v>
      </c>
      <c r="AQ507" s="54">
        <v>11979.384145142318</v>
      </c>
      <c r="AR507" s="54">
        <f t="shared" si="550"/>
        <v>0</v>
      </c>
      <c r="AS507" s="54">
        <f t="shared" si="551"/>
        <v>0</v>
      </c>
      <c r="AT507" s="54">
        <f t="shared" si="552"/>
        <v>0</v>
      </c>
      <c r="AU507" s="54">
        <f t="shared" si="553"/>
        <v>0</v>
      </c>
      <c r="AV507" s="54">
        <f t="shared" si="554"/>
        <v>0</v>
      </c>
      <c r="AW507" s="54">
        <f t="shared" si="555"/>
        <v>0</v>
      </c>
      <c r="AX507" s="54">
        <f t="shared" si="556"/>
        <v>0</v>
      </c>
      <c r="AY507" s="54">
        <f t="shared" si="557"/>
        <v>0</v>
      </c>
      <c r="AZ507" s="54">
        <f t="shared" si="558"/>
        <v>0</v>
      </c>
      <c r="BA507" s="54">
        <f t="shared" si="544"/>
        <v>0.64383946579923546</v>
      </c>
      <c r="BB507" s="54">
        <f t="shared" si="545"/>
        <v>0</v>
      </c>
      <c r="BC507" s="54"/>
      <c r="BD507" s="54"/>
      <c r="BE507" s="54">
        <f t="shared" si="559"/>
        <v>0</v>
      </c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>
        <f t="shared" si="560"/>
        <v>2009.2858333333334</v>
      </c>
      <c r="BW507" s="54">
        <f t="shared" si="561"/>
        <v>3444.49</v>
      </c>
      <c r="BX507" s="54">
        <f t="shared" si="562"/>
        <v>0</v>
      </c>
      <c r="BY507" s="54">
        <f t="shared" si="563"/>
        <v>1</v>
      </c>
      <c r="BZ507" s="54">
        <f t="shared" si="564"/>
        <v>0</v>
      </c>
      <c r="CA507" s="54">
        <v>0</v>
      </c>
      <c r="CB507" s="54">
        <f t="shared" si="565"/>
        <v>20</v>
      </c>
      <c r="CC507" s="54">
        <f t="shared" si="566"/>
        <v>0.58333333333333337</v>
      </c>
      <c r="CD507" s="54">
        <v>10</v>
      </c>
      <c r="CE507" s="54">
        <v>20</v>
      </c>
      <c r="CF507" s="54">
        <v>0</v>
      </c>
      <c r="CG507" s="54">
        <v>0</v>
      </c>
      <c r="CH507" s="54">
        <v>-26</v>
      </c>
      <c r="CI507" s="54">
        <v>2</v>
      </c>
      <c r="CJ507" s="54">
        <v>0</v>
      </c>
      <c r="CK507" s="54">
        <v>1</v>
      </c>
      <c r="CL507" s="54">
        <v>0</v>
      </c>
      <c r="CM507" s="54">
        <v>0</v>
      </c>
      <c r="CN507" s="54">
        <v>0</v>
      </c>
      <c r="CO507" s="54">
        <v>0</v>
      </c>
    </row>
    <row r="508" spans="1:93">
      <c r="A508" s="3" t="str">
        <f t="shared" si="546"/>
        <v>FJZZ078Itovebi 3mg</v>
      </c>
      <c r="B508" s="3" t="s">
        <v>550</v>
      </c>
      <c r="C508" s="3" t="s">
        <v>551</v>
      </c>
      <c r="D508" s="3" t="s">
        <v>7</v>
      </c>
      <c r="E508" s="3" t="s">
        <v>159</v>
      </c>
      <c r="F508" s="3" t="s">
        <v>170</v>
      </c>
      <c r="G508" s="3" t="s">
        <v>171</v>
      </c>
      <c r="H508" s="3" t="s">
        <v>170</v>
      </c>
      <c r="I508" s="3" t="s">
        <v>171</v>
      </c>
      <c r="J508" s="3" t="s">
        <v>562</v>
      </c>
      <c r="K508" s="3" t="s">
        <v>541</v>
      </c>
      <c r="L508" s="3"/>
      <c r="M508" s="3" t="s">
        <v>545</v>
      </c>
      <c r="N508" s="3" t="s">
        <v>13</v>
      </c>
      <c r="O508" s="3" t="s">
        <v>14</v>
      </c>
      <c r="P508" s="3">
        <v>3566.02</v>
      </c>
      <c r="Q508" s="54">
        <v>0.69121207572425813</v>
      </c>
      <c r="R508" s="54">
        <v>0.78922126705858731</v>
      </c>
      <c r="S508" s="54">
        <v>1.5974084126031005</v>
      </c>
      <c r="T508" s="54">
        <v>1.6170506493289112</v>
      </c>
      <c r="U508" s="54">
        <v>1.9658998635754326</v>
      </c>
      <c r="V508" s="54">
        <v>2.5035859722353502</v>
      </c>
      <c r="W508" s="54">
        <v>3.0778417553859461</v>
      </c>
      <c r="X508" s="54">
        <v>6.0865364851396944</v>
      </c>
      <c r="Y508" s="54">
        <v>9.1643782405256395</v>
      </c>
      <c r="Z508" s="54">
        <v>0</v>
      </c>
      <c r="AA508" s="54">
        <v>0</v>
      </c>
      <c r="AB508" s="54">
        <v>0</v>
      </c>
      <c r="AC508" s="54">
        <v>0</v>
      </c>
      <c r="AD508" s="54">
        <v>0</v>
      </c>
      <c r="AE508" s="54">
        <v>0</v>
      </c>
      <c r="AF508" s="54">
        <f t="shared" si="547"/>
        <v>0</v>
      </c>
      <c r="AG508" s="54">
        <f t="shared" si="548"/>
        <v>0</v>
      </c>
      <c r="AH508" s="54">
        <f t="shared" si="549"/>
        <v>0</v>
      </c>
      <c r="AI508" s="54">
        <v>2464.8760862742192</v>
      </c>
      <c r="AJ508" s="54">
        <v>2814.3788227562636</v>
      </c>
      <c r="AK508" s="54">
        <v>5696.3903475109082</v>
      </c>
      <c r="AL508" s="54">
        <v>5766.4349565198845</v>
      </c>
      <c r="AM508" s="54">
        <v>7010.4382315072644</v>
      </c>
      <c r="AN508" s="54">
        <v>8927.8376487107034</v>
      </c>
      <c r="AO508" s="54">
        <v>10975.645256541391</v>
      </c>
      <c r="AP508" s="54">
        <v>21704.710836737853</v>
      </c>
      <c r="AQ508" s="54">
        <v>32680.356093279246</v>
      </c>
      <c r="AR508" s="54">
        <f t="shared" si="550"/>
        <v>0</v>
      </c>
      <c r="AS508" s="54">
        <f t="shared" si="551"/>
        <v>0</v>
      </c>
      <c r="AT508" s="54">
        <f t="shared" si="552"/>
        <v>0</v>
      </c>
      <c r="AU508" s="54">
        <f t="shared" si="553"/>
        <v>0</v>
      </c>
      <c r="AV508" s="54">
        <f t="shared" si="554"/>
        <v>0</v>
      </c>
      <c r="AW508" s="54">
        <f t="shared" si="555"/>
        <v>0</v>
      </c>
      <c r="AX508" s="54">
        <f t="shared" si="556"/>
        <v>0</v>
      </c>
      <c r="AY508" s="54">
        <f t="shared" si="557"/>
        <v>0</v>
      </c>
      <c r="AZ508" s="54">
        <f t="shared" si="558"/>
        <v>0</v>
      </c>
      <c r="BA508" s="54">
        <f t="shared" si="544"/>
        <v>1.6170506493289112</v>
      </c>
      <c r="BB508" s="54">
        <f t="shared" si="545"/>
        <v>0</v>
      </c>
      <c r="BC508" s="54"/>
      <c r="BD508" s="54"/>
      <c r="BE508" s="54">
        <f t="shared" si="559"/>
        <v>0</v>
      </c>
      <c r="BF508" s="54"/>
      <c r="BG508" s="54"/>
      <c r="BH508" s="54"/>
      <c r="BI508" s="54"/>
      <c r="BJ508" s="54"/>
      <c r="BK508" s="54"/>
      <c r="BL508" s="54">
        <v>0</v>
      </c>
      <c r="BM508" s="54">
        <v>0</v>
      </c>
      <c r="BN508" s="54">
        <f t="shared" ref="BN508:BN509" si="615">AVERAGE(BP508:BR508)</f>
        <v>0</v>
      </c>
      <c r="BO508" s="54">
        <f t="shared" ref="BO508:BO509" si="616">SUM(BS508:BU508)/1</f>
        <v>0</v>
      </c>
      <c r="BP508" s="54">
        <v>0</v>
      </c>
      <c r="BQ508" s="54">
        <v>0</v>
      </c>
      <c r="BR508" s="54">
        <v>0</v>
      </c>
      <c r="BS508" s="54">
        <v>0</v>
      </c>
      <c r="BT508" s="54">
        <v>0</v>
      </c>
      <c r="BU508" s="54">
        <v>0</v>
      </c>
      <c r="BV508" s="54">
        <f t="shared" si="560"/>
        <v>0</v>
      </c>
      <c r="BW508" s="54">
        <f t="shared" si="561"/>
        <v>0</v>
      </c>
      <c r="BX508" s="54">
        <f t="shared" si="562"/>
        <v>0</v>
      </c>
      <c r="BY508" s="54">
        <f t="shared" si="563"/>
        <v>0</v>
      </c>
      <c r="BZ508" s="54">
        <f t="shared" si="564"/>
        <v>0</v>
      </c>
      <c r="CA508" s="54">
        <v>0</v>
      </c>
      <c r="CB508" s="54">
        <f t="shared" si="565"/>
        <v>0</v>
      </c>
      <c r="CC508" s="54">
        <f t="shared" si="566"/>
        <v>0</v>
      </c>
      <c r="CD508" s="54">
        <v>0</v>
      </c>
      <c r="CE508" s="54">
        <v>0</v>
      </c>
      <c r="CF508" s="54">
        <v>0</v>
      </c>
      <c r="CG508" s="54">
        <v>0</v>
      </c>
      <c r="CH508" s="54">
        <v>0</v>
      </c>
      <c r="CI508" s="54">
        <v>0</v>
      </c>
      <c r="CJ508" s="54">
        <v>0</v>
      </c>
      <c r="CK508" s="54">
        <v>0</v>
      </c>
      <c r="CL508" s="54">
        <v>0</v>
      </c>
      <c r="CM508" s="54">
        <v>0</v>
      </c>
      <c r="CN508" s="54">
        <v>0</v>
      </c>
      <c r="CO508" s="54">
        <v>0</v>
      </c>
    </row>
    <row r="509" spans="1:93">
      <c r="A509" s="3" t="str">
        <f t="shared" si="546"/>
        <v>FJZZ078Itovebi 9mg</v>
      </c>
      <c r="B509" s="3" t="s">
        <v>550</v>
      </c>
      <c r="C509" s="3" t="s">
        <v>551</v>
      </c>
      <c r="D509" s="3" t="s">
        <v>7</v>
      </c>
      <c r="E509" s="3" t="s">
        <v>159</v>
      </c>
      <c r="F509" s="3" t="s">
        <v>170</v>
      </c>
      <c r="G509" s="3" t="s">
        <v>171</v>
      </c>
      <c r="H509" s="3" t="s">
        <v>170</v>
      </c>
      <c r="I509" s="3" t="s">
        <v>171</v>
      </c>
      <c r="J509" s="3" t="s">
        <v>562</v>
      </c>
      <c r="K509" s="3" t="s">
        <v>541</v>
      </c>
      <c r="L509" s="3"/>
      <c r="M509" s="3" t="s">
        <v>545</v>
      </c>
      <c r="N509" s="3" t="s">
        <v>13</v>
      </c>
      <c r="O509" s="3" t="s">
        <v>15</v>
      </c>
      <c r="P509" s="3">
        <v>10698.05</v>
      </c>
      <c r="Q509" s="54"/>
      <c r="R509" s="54"/>
      <c r="S509" s="54"/>
      <c r="T509" s="54"/>
      <c r="U509" s="54"/>
      <c r="V509" s="54"/>
      <c r="W509" s="54">
        <v>0</v>
      </c>
      <c r="X509" s="54">
        <v>0</v>
      </c>
      <c r="Y509" s="54">
        <v>0</v>
      </c>
      <c r="Z509" s="54">
        <v>1</v>
      </c>
      <c r="AA509" s="54">
        <v>0</v>
      </c>
      <c r="AB509" s="54">
        <v>1</v>
      </c>
      <c r="AC509" s="54">
        <v>0</v>
      </c>
      <c r="AD509" s="54">
        <v>0</v>
      </c>
      <c r="AE509" s="54">
        <v>0</v>
      </c>
      <c r="AF509" s="54">
        <f t="shared" si="547"/>
        <v>2</v>
      </c>
      <c r="AG509" s="54">
        <f t="shared" si="548"/>
        <v>0</v>
      </c>
      <c r="AH509" s="54">
        <f t="shared" si="549"/>
        <v>2</v>
      </c>
      <c r="AI509" s="54"/>
      <c r="AJ509" s="54"/>
      <c r="AK509" s="54"/>
      <c r="AL509" s="54"/>
      <c r="AM509" s="54"/>
      <c r="AN509" s="54"/>
      <c r="AO509" s="54">
        <v>0</v>
      </c>
      <c r="AP509" s="54">
        <v>0</v>
      </c>
      <c r="AQ509" s="54">
        <v>0</v>
      </c>
      <c r="AR509" s="54">
        <f t="shared" si="550"/>
        <v>10698.05</v>
      </c>
      <c r="AS509" s="54">
        <f t="shared" si="551"/>
        <v>0</v>
      </c>
      <c r="AT509" s="54">
        <f t="shared" si="552"/>
        <v>10698.05</v>
      </c>
      <c r="AU509" s="54">
        <f t="shared" si="553"/>
        <v>0</v>
      </c>
      <c r="AV509" s="54">
        <f t="shared" si="554"/>
        <v>0</v>
      </c>
      <c r="AW509" s="54">
        <f t="shared" si="555"/>
        <v>0</v>
      </c>
      <c r="AX509" s="54">
        <f t="shared" si="556"/>
        <v>21396.1</v>
      </c>
      <c r="AY509" s="54">
        <f t="shared" si="557"/>
        <v>0</v>
      </c>
      <c r="AZ509" s="54">
        <f t="shared" si="558"/>
        <v>21396.1</v>
      </c>
      <c r="BA509" s="54">
        <f t="shared" si="544"/>
        <v>0</v>
      </c>
      <c r="BB509" s="54">
        <f t="shared" si="545"/>
        <v>0</v>
      </c>
      <c r="BC509" s="54"/>
      <c r="BD509" s="54"/>
      <c r="BE509" s="54">
        <f t="shared" si="559"/>
        <v>0</v>
      </c>
      <c r="BF509" s="54"/>
      <c r="BG509" s="54"/>
      <c r="BH509" s="54"/>
      <c r="BI509" s="54"/>
      <c r="BJ509" s="54"/>
      <c r="BK509" s="54"/>
      <c r="BL509" s="54">
        <v>0</v>
      </c>
      <c r="BM509" s="54">
        <v>0</v>
      </c>
      <c r="BN509" s="54">
        <f t="shared" si="615"/>
        <v>0</v>
      </c>
      <c r="BO509" s="54">
        <f t="shared" si="616"/>
        <v>0</v>
      </c>
      <c r="BP509" s="54">
        <v>0</v>
      </c>
      <c r="BQ509" s="54">
        <v>0</v>
      </c>
      <c r="BR509" s="54">
        <v>0</v>
      </c>
      <c r="BS509" s="54">
        <v>0</v>
      </c>
      <c r="BT509" s="54">
        <v>0</v>
      </c>
      <c r="BU509" s="54">
        <v>0</v>
      </c>
      <c r="BV509" s="54">
        <f t="shared" si="560"/>
        <v>0</v>
      </c>
      <c r="BW509" s="54">
        <f t="shared" si="561"/>
        <v>0</v>
      </c>
      <c r="BX509" s="54">
        <f t="shared" si="562"/>
        <v>0</v>
      </c>
      <c r="BY509" s="54">
        <f t="shared" si="563"/>
        <v>0</v>
      </c>
      <c r="BZ509" s="54">
        <f t="shared" si="564"/>
        <v>0</v>
      </c>
      <c r="CA509" s="54">
        <v>0</v>
      </c>
      <c r="CB509" s="54">
        <f t="shared" si="565"/>
        <v>0</v>
      </c>
      <c r="CC509" s="54">
        <f t="shared" si="566"/>
        <v>0</v>
      </c>
      <c r="CD509" s="54">
        <v>0</v>
      </c>
      <c r="CE509" s="54">
        <v>0</v>
      </c>
      <c r="CF509" s="54">
        <v>0</v>
      </c>
      <c r="CG509" s="54">
        <v>0</v>
      </c>
      <c r="CH509" s="54">
        <v>0</v>
      </c>
      <c r="CI509" s="54">
        <v>0</v>
      </c>
      <c r="CJ509" s="54">
        <v>0</v>
      </c>
      <c r="CK509" s="54">
        <v>0</v>
      </c>
      <c r="CL509" s="54">
        <v>0</v>
      </c>
      <c r="CM509" s="54">
        <v>0</v>
      </c>
      <c r="CN509" s="54">
        <v>0</v>
      </c>
      <c r="CO509" s="54">
        <v>0</v>
      </c>
    </row>
    <row r="510" spans="1:93">
      <c r="A510" s="3" t="str">
        <f t="shared" si="546"/>
        <v>FJZZ078Perjeta</v>
      </c>
      <c r="B510" s="3" t="s">
        <v>550</v>
      </c>
      <c r="C510" s="3" t="s">
        <v>551</v>
      </c>
      <c r="D510" s="3" t="s">
        <v>7</v>
      </c>
      <c r="E510" s="3" t="s">
        <v>159</v>
      </c>
      <c r="F510" s="3" t="s">
        <v>170</v>
      </c>
      <c r="G510" s="3" t="s">
        <v>171</v>
      </c>
      <c r="H510" s="3" t="s">
        <v>170</v>
      </c>
      <c r="I510" s="3" t="s">
        <v>171</v>
      </c>
      <c r="J510" s="3" t="s">
        <v>562</v>
      </c>
      <c r="K510" s="3" t="s">
        <v>541</v>
      </c>
      <c r="L510" s="3"/>
      <c r="M510" s="3" t="s">
        <v>545</v>
      </c>
      <c r="N510" s="3" t="s">
        <v>16</v>
      </c>
      <c r="O510" s="3" t="s">
        <v>16</v>
      </c>
      <c r="P510" s="3">
        <v>3985.87</v>
      </c>
      <c r="Q510" s="54">
        <v>9.2907362130765829</v>
      </c>
      <c r="R510" s="54">
        <v>7.8480244345022685</v>
      </c>
      <c r="S510" s="54">
        <v>11.911659770708283</v>
      </c>
      <c r="T510" s="54">
        <v>7.1978692470757188</v>
      </c>
      <c r="U510" s="54">
        <v>8.7362729402661561</v>
      </c>
      <c r="V510" s="54">
        <v>10.026244834521908</v>
      </c>
      <c r="W510" s="54">
        <v>29.050420418287136</v>
      </c>
      <c r="X510" s="54">
        <v>25.960387021863781</v>
      </c>
      <c r="Y510" s="54">
        <v>55.010807440150913</v>
      </c>
      <c r="Z510" s="54">
        <v>10</v>
      </c>
      <c r="AA510" s="54">
        <v>10</v>
      </c>
      <c r="AB510" s="54">
        <v>35</v>
      </c>
      <c r="AC510" s="54">
        <v>0</v>
      </c>
      <c r="AD510" s="54">
        <v>0</v>
      </c>
      <c r="AE510" s="54">
        <v>0</v>
      </c>
      <c r="AF510" s="54">
        <f t="shared" si="547"/>
        <v>55</v>
      </c>
      <c r="AG510" s="54">
        <f t="shared" si="548"/>
        <v>0</v>
      </c>
      <c r="AH510" s="54">
        <f t="shared" si="549"/>
        <v>55</v>
      </c>
      <c r="AI510" s="54">
        <v>37031.666749615557</v>
      </c>
      <c r="AJ510" s="54">
        <v>31281.205152749557</v>
      </c>
      <c r="AK510" s="54">
        <v>47478.327330273023</v>
      </c>
      <c r="AL510" s="54">
        <v>28689.771095841694</v>
      </c>
      <c r="AM510" s="54">
        <v>34821.648224418663</v>
      </c>
      <c r="AN510" s="54">
        <v>39963.308498575832</v>
      </c>
      <c r="AO510" s="54">
        <v>115791.19923263814</v>
      </c>
      <c r="AP510" s="54">
        <v>103474.7278188362</v>
      </c>
      <c r="AQ510" s="54">
        <v>219265.92705147434</v>
      </c>
      <c r="AR510" s="54">
        <f t="shared" si="550"/>
        <v>39858.699999999997</v>
      </c>
      <c r="AS510" s="54">
        <f t="shared" si="551"/>
        <v>39858.699999999997</v>
      </c>
      <c r="AT510" s="54">
        <f t="shared" si="552"/>
        <v>139505.44999999998</v>
      </c>
      <c r="AU510" s="54">
        <f t="shared" si="553"/>
        <v>0</v>
      </c>
      <c r="AV510" s="54">
        <f t="shared" si="554"/>
        <v>0</v>
      </c>
      <c r="AW510" s="54">
        <f t="shared" si="555"/>
        <v>0</v>
      </c>
      <c r="AX510" s="54">
        <f t="shared" si="556"/>
        <v>219222.84999999998</v>
      </c>
      <c r="AY510" s="54">
        <f t="shared" si="557"/>
        <v>0</v>
      </c>
      <c r="AZ510" s="54">
        <f t="shared" si="558"/>
        <v>219222.84999999998</v>
      </c>
      <c r="BA510" s="54">
        <f t="shared" si="544"/>
        <v>7.1978692470757188</v>
      </c>
      <c r="BB510" s="54">
        <f t="shared" si="545"/>
        <v>0</v>
      </c>
      <c r="BC510" s="54"/>
      <c r="BD510" s="54"/>
      <c r="BE510" s="54">
        <f t="shared" si="559"/>
        <v>0</v>
      </c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>
        <f t="shared" si="560"/>
        <v>78056.62083333332</v>
      </c>
      <c r="BW510" s="54">
        <f t="shared" si="561"/>
        <v>179364.15</v>
      </c>
      <c r="BX510" s="54">
        <f t="shared" si="562"/>
        <v>119576.09999999999</v>
      </c>
      <c r="BY510" s="54">
        <f t="shared" si="563"/>
        <v>45</v>
      </c>
      <c r="BZ510" s="54">
        <f t="shared" si="564"/>
        <v>30</v>
      </c>
      <c r="CA510" s="54">
        <v>0</v>
      </c>
      <c r="CB510" s="54">
        <f t="shared" si="565"/>
        <v>70</v>
      </c>
      <c r="CC510" s="54">
        <f t="shared" si="566"/>
        <v>19.583333333333332</v>
      </c>
      <c r="CD510" s="54">
        <v>40</v>
      </c>
      <c r="CE510" s="54">
        <v>20</v>
      </c>
      <c r="CF510" s="54">
        <v>70</v>
      </c>
      <c r="CG510" s="54">
        <v>0</v>
      </c>
      <c r="CH510" s="54">
        <v>30</v>
      </c>
      <c r="CI510" s="54">
        <v>0</v>
      </c>
      <c r="CJ510" s="54">
        <v>0</v>
      </c>
      <c r="CK510" s="54">
        <v>25</v>
      </c>
      <c r="CL510" s="54">
        <v>20</v>
      </c>
      <c r="CM510" s="54">
        <v>0</v>
      </c>
      <c r="CN510" s="54">
        <v>30</v>
      </c>
      <c r="CO510" s="54">
        <v>0</v>
      </c>
    </row>
    <row r="511" spans="1:93">
      <c r="A511" s="3" t="str">
        <f t="shared" si="546"/>
        <v>FJZZ078Phesgo 10ml</v>
      </c>
      <c r="B511" s="3" t="s">
        <v>550</v>
      </c>
      <c r="C511" s="3" t="s">
        <v>551</v>
      </c>
      <c r="D511" s="3" t="s">
        <v>7</v>
      </c>
      <c r="E511" s="3" t="s">
        <v>159</v>
      </c>
      <c r="F511" s="3" t="s">
        <v>170</v>
      </c>
      <c r="G511" s="3" t="s">
        <v>171</v>
      </c>
      <c r="H511" s="3" t="s">
        <v>170</v>
      </c>
      <c r="I511" s="3" t="s">
        <v>171</v>
      </c>
      <c r="J511" s="3" t="s">
        <v>562</v>
      </c>
      <c r="K511" s="3" t="s">
        <v>541</v>
      </c>
      <c r="L511" s="3"/>
      <c r="M511" s="3" t="s">
        <v>545</v>
      </c>
      <c r="N511" s="3" t="s">
        <v>17</v>
      </c>
      <c r="O511" s="3" t="s">
        <v>18</v>
      </c>
      <c r="P511" s="3">
        <v>6232.07</v>
      </c>
      <c r="Q511" s="54">
        <v>5.1478953935241423</v>
      </c>
      <c r="R511" s="54">
        <v>4.7590196088233929</v>
      </c>
      <c r="S511" s="54">
        <v>5.6928664097290307</v>
      </c>
      <c r="T511" s="54">
        <v>4.8198768664296141</v>
      </c>
      <c r="U511" s="54">
        <v>4.310035915828931</v>
      </c>
      <c r="V511" s="54">
        <v>6.0273655787290572</v>
      </c>
      <c r="W511" s="54">
        <v>15.599781412076567</v>
      </c>
      <c r="X511" s="54">
        <v>15.157278360987602</v>
      </c>
      <c r="Y511" s="54">
        <v>30.757059773064171</v>
      </c>
      <c r="Z511" s="54">
        <v>0</v>
      </c>
      <c r="AA511" s="54">
        <v>0</v>
      </c>
      <c r="AB511" s="54">
        <v>0</v>
      </c>
      <c r="AC511" s="54">
        <v>0</v>
      </c>
      <c r="AD511" s="54">
        <v>0</v>
      </c>
      <c r="AE511" s="54">
        <v>0</v>
      </c>
      <c r="AF511" s="54">
        <f t="shared" si="547"/>
        <v>0</v>
      </c>
      <c r="AG511" s="54">
        <f t="shared" si="548"/>
        <v>0</v>
      </c>
      <c r="AH511" s="54">
        <f t="shared" si="549"/>
        <v>0</v>
      </c>
      <c r="AI511" s="54">
        <v>32082.044445119998</v>
      </c>
      <c r="AJ511" s="54">
        <v>29658.543333559999</v>
      </c>
      <c r="AK511" s="54">
        <v>35478.341966079999</v>
      </c>
      <c r="AL511" s="54">
        <v>30037.810022970003</v>
      </c>
      <c r="AM511" s="54">
        <v>26860.445529960005</v>
      </c>
      <c r="AN511" s="54">
        <v>37562.964202229996</v>
      </c>
      <c r="AO511" s="54">
        <v>97218.929744759997</v>
      </c>
      <c r="AP511" s="54">
        <v>94461.219755160011</v>
      </c>
      <c r="AQ511" s="54">
        <v>191680.14949992002</v>
      </c>
      <c r="AR511" s="54">
        <f t="shared" si="550"/>
        <v>0</v>
      </c>
      <c r="AS511" s="54">
        <f t="shared" si="551"/>
        <v>0</v>
      </c>
      <c r="AT511" s="54">
        <f t="shared" si="552"/>
        <v>0</v>
      </c>
      <c r="AU511" s="54">
        <f t="shared" si="553"/>
        <v>0</v>
      </c>
      <c r="AV511" s="54">
        <f t="shared" si="554"/>
        <v>0</v>
      </c>
      <c r="AW511" s="54">
        <f t="shared" si="555"/>
        <v>0</v>
      </c>
      <c r="AX511" s="54">
        <f t="shared" si="556"/>
        <v>0</v>
      </c>
      <c r="AY511" s="54">
        <f t="shared" si="557"/>
        <v>0</v>
      </c>
      <c r="AZ511" s="54">
        <f t="shared" si="558"/>
        <v>0</v>
      </c>
      <c r="BA511" s="54">
        <f t="shared" si="544"/>
        <v>4.8198768664296141</v>
      </c>
      <c r="BB511" s="54">
        <f t="shared" si="545"/>
        <v>0</v>
      </c>
      <c r="BC511" s="54">
        <f>SUM(CJ511:CL511)</f>
        <v>3</v>
      </c>
      <c r="BD511" s="54">
        <f>SUM(CM511:CO511)</f>
        <v>-2</v>
      </c>
      <c r="BE511" s="54">
        <f t="shared" si="559"/>
        <v>0</v>
      </c>
      <c r="BF511" s="54">
        <f t="shared" ref="BF511:BK511" si="617">Z511</f>
        <v>0</v>
      </c>
      <c r="BG511" s="54">
        <f t="shared" si="617"/>
        <v>0</v>
      </c>
      <c r="BH511" s="54">
        <f t="shared" si="617"/>
        <v>0</v>
      </c>
      <c r="BI511" s="54">
        <f t="shared" si="617"/>
        <v>0</v>
      </c>
      <c r="BJ511" s="54">
        <f t="shared" si="617"/>
        <v>0</v>
      </c>
      <c r="BK511" s="54">
        <f t="shared" si="617"/>
        <v>0</v>
      </c>
      <c r="BL511" s="54">
        <v>0.33333333333333331</v>
      </c>
      <c r="BM511" s="54">
        <v>0</v>
      </c>
      <c r="BN511" s="54">
        <f t="shared" ref="BN511:BN512" si="618">AVERAGE(BP511:BR511)</f>
        <v>0</v>
      </c>
      <c r="BO511" s="54">
        <f t="shared" ref="BO511:BO512" si="619">SUM(BS511:BU511)/1</f>
        <v>0</v>
      </c>
      <c r="BP511" s="54">
        <v>0</v>
      </c>
      <c r="BQ511" s="54">
        <v>0</v>
      </c>
      <c r="BR511" s="54">
        <v>0</v>
      </c>
      <c r="BS511" s="54">
        <v>0</v>
      </c>
      <c r="BT511" s="54">
        <v>0</v>
      </c>
      <c r="BU511" s="54">
        <v>0</v>
      </c>
      <c r="BV511" s="54">
        <f t="shared" si="560"/>
        <v>2077.3566666666666</v>
      </c>
      <c r="BW511" s="54">
        <f t="shared" si="561"/>
        <v>18696.21</v>
      </c>
      <c r="BX511" s="54">
        <f t="shared" si="562"/>
        <v>-12464.14</v>
      </c>
      <c r="BY511" s="54">
        <f t="shared" si="563"/>
        <v>3</v>
      </c>
      <c r="BZ511" s="54">
        <f t="shared" si="564"/>
        <v>-2</v>
      </c>
      <c r="CA511" s="54">
        <v>36.666666666666664</v>
      </c>
      <c r="CB511" s="54">
        <f t="shared" si="565"/>
        <v>1</v>
      </c>
      <c r="CC511" s="54">
        <f t="shared" si="566"/>
        <v>0.33333333333333331</v>
      </c>
      <c r="CD511" s="54">
        <v>0</v>
      </c>
      <c r="CE511" s="54">
        <v>0</v>
      </c>
      <c r="CF511" s="54">
        <v>0</v>
      </c>
      <c r="CG511" s="54">
        <v>0</v>
      </c>
      <c r="CH511" s="54">
        <v>0</v>
      </c>
      <c r="CI511" s="54">
        <v>3</v>
      </c>
      <c r="CJ511" s="54">
        <v>1</v>
      </c>
      <c r="CK511" s="54">
        <v>0</v>
      </c>
      <c r="CL511" s="54">
        <v>2</v>
      </c>
      <c r="CM511" s="54">
        <v>0</v>
      </c>
      <c r="CN511" s="54">
        <v>-2</v>
      </c>
      <c r="CO511" s="54">
        <v>0</v>
      </c>
    </row>
    <row r="512" spans="1:93">
      <c r="A512" s="3" t="str">
        <f t="shared" si="546"/>
        <v>FJZZ078Phesgo 15ml</v>
      </c>
      <c r="B512" s="3" t="s">
        <v>550</v>
      </c>
      <c r="C512" s="3" t="s">
        <v>551</v>
      </c>
      <c r="D512" s="3" t="s">
        <v>7</v>
      </c>
      <c r="E512" s="3" t="s">
        <v>159</v>
      </c>
      <c r="F512" s="3" t="s">
        <v>170</v>
      </c>
      <c r="G512" s="3" t="s">
        <v>171</v>
      </c>
      <c r="H512" s="3" t="s">
        <v>170</v>
      </c>
      <c r="I512" s="3" t="s">
        <v>171</v>
      </c>
      <c r="J512" s="3" t="s">
        <v>562</v>
      </c>
      <c r="K512" s="3" t="s">
        <v>541</v>
      </c>
      <c r="L512" s="3"/>
      <c r="M512" s="3" t="s">
        <v>545</v>
      </c>
      <c r="N512" s="3" t="s">
        <v>17</v>
      </c>
      <c r="O512" s="3" t="s">
        <v>19</v>
      </c>
      <c r="P512" s="3">
        <v>8489.27</v>
      </c>
      <c r="Q512" s="54">
        <v>1.1779575864591419E-6</v>
      </c>
      <c r="R512" s="54">
        <v>1.1779575864591419E-6</v>
      </c>
      <c r="S512" s="54">
        <v>1</v>
      </c>
      <c r="T512" s="54">
        <v>1</v>
      </c>
      <c r="U512" s="54">
        <v>1</v>
      </c>
      <c r="V512" s="54">
        <v>1</v>
      </c>
      <c r="W512" s="54">
        <v>1.0000023559151729</v>
      </c>
      <c r="X512" s="54">
        <v>3</v>
      </c>
      <c r="Y512" s="54">
        <v>4.0000023559151732</v>
      </c>
      <c r="Z512" s="54">
        <v>0</v>
      </c>
      <c r="AA512" s="54">
        <v>0</v>
      </c>
      <c r="AB512" s="54">
        <v>0</v>
      </c>
      <c r="AC512" s="54">
        <v>0</v>
      </c>
      <c r="AD512" s="54">
        <v>0</v>
      </c>
      <c r="AE512" s="54">
        <v>0</v>
      </c>
      <c r="AF512" s="54">
        <f t="shared" si="547"/>
        <v>0</v>
      </c>
      <c r="AG512" s="54">
        <f t="shared" si="548"/>
        <v>0</v>
      </c>
      <c r="AH512" s="54">
        <f t="shared" si="549"/>
        <v>0</v>
      </c>
      <c r="AI512" s="54">
        <v>0.01</v>
      </c>
      <c r="AJ512" s="54">
        <v>0.01</v>
      </c>
      <c r="AK512" s="54">
        <v>8489.27</v>
      </c>
      <c r="AL512" s="54">
        <v>8489.27</v>
      </c>
      <c r="AM512" s="54">
        <v>8489.27</v>
      </c>
      <c r="AN512" s="54">
        <v>8489.27</v>
      </c>
      <c r="AO512" s="54">
        <v>8489.2900000000009</v>
      </c>
      <c r="AP512" s="54">
        <v>25467.81</v>
      </c>
      <c r="AQ512" s="54">
        <v>33957.100000000006</v>
      </c>
      <c r="AR512" s="54">
        <f t="shared" si="550"/>
        <v>0</v>
      </c>
      <c r="AS512" s="54">
        <f t="shared" si="551"/>
        <v>0</v>
      </c>
      <c r="AT512" s="54">
        <f t="shared" si="552"/>
        <v>0</v>
      </c>
      <c r="AU512" s="54">
        <f t="shared" si="553"/>
        <v>0</v>
      </c>
      <c r="AV512" s="54">
        <f t="shared" si="554"/>
        <v>0</v>
      </c>
      <c r="AW512" s="54">
        <f t="shared" si="555"/>
        <v>0</v>
      </c>
      <c r="AX512" s="54">
        <f t="shared" si="556"/>
        <v>0</v>
      </c>
      <c r="AY512" s="54">
        <f t="shared" si="557"/>
        <v>0</v>
      </c>
      <c r="AZ512" s="54">
        <f t="shared" si="558"/>
        <v>0</v>
      </c>
      <c r="BA512" s="54">
        <f t="shared" si="544"/>
        <v>1</v>
      </c>
      <c r="BB512" s="54">
        <f t="shared" si="545"/>
        <v>0</v>
      </c>
      <c r="BC512" s="54">
        <f>SUM(CJ512:CL512)*2</f>
        <v>4</v>
      </c>
      <c r="BD512" s="54">
        <f>SUM(CM512:CO512)*2</f>
        <v>-4</v>
      </c>
      <c r="BE512" s="54">
        <f t="shared" si="559"/>
        <v>0</v>
      </c>
      <c r="BF512" s="54">
        <f t="shared" ref="BF512:BK512" si="620">Z512*2</f>
        <v>0</v>
      </c>
      <c r="BG512" s="54">
        <f t="shared" si="620"/>
        <v>0</v>
      </c>
      <c r="BH512" s="54">
        <f t="shared" si="620"/>
        <v>0</v>
      </c>
      <c r="BI512" s="54">
        <f t="shared" si="620"/>
        <v>0</v>
      </c>
      <c r="BJ512" s="54">
        <f t="shared" si="620"/>
        <v>0</v>
      </c>
      <c r="BK512" s="54">
        <f t="shared" si="620"/>
        <v>0</v>
      </c>
      <c r="BL512" s="54">
        <v>0</v>
      </c>
      <c r="BM512" s="54">
        <v>0</v>
      </c>
      <c r="BN512" s="54">
        <f t="shared" si="618"/>
        <v>0</v>
      </c>
      <c r="BO512" s="54">
        <f t="shared" si="619"/>
        <v>0</v>
      </c>
      <c r="BP512" s="54">
        <v>0</v>
      </c>
      <c r="BQ512" s="54">
        <v>0</v>
      </c>
      <c r="BR512" s="54">
        <v>0</v>
      </c>
      <c r="BS512" s="54">
        <v>0</v>
      </c>
      <c r="BT512" s="54">
        <v>0</v>
      </c>
      <c r="BU512" s="54">
        <v>0</v>
      </c>
      <c r="BV512" s="54">
        <f t="shared" si="560"/>
        <v>1414.8783333333333</v>
      </c>
      <c r="BW512" s="54">
        <f t="shared" si="561"/>
        <v>16978.54</v>
      </c>
      <c r="BX512" s="54">
        <f t="shared" si="562"/>
        <v>-16978.54</v>
      </c>
      <c r="BY512" s="54">
        <f t="shared" si="563"/>
        <v>2</v>
      </c>
      <c r="BZ512" s="54">
        <f t="shared" si="564"/>
        <v>-2</v>
      </c>
      <c r="CA512" s="54">
        <v>0</v>
      </c>
      <c r="CB512" s="54">
        <f t="shared" si="565"/>
        <v>0</v>
      </c>
      <c r="CC512" s="54">
        <f t="shared" si="566"/>
        <v>0.16666666666666666</v>
      </c>
      <c r="CD512" s="54">
        <v>0</v>
      </c>
      <c r="CE512" s="54">
        <v>0</v>
      </c>
      <c r="CF512" s="54">
        <v>0</v>
      </c>
      <c r="CG512" s="54">
        <v>0</v>
      </c>
      <c r="CH512" s="54">
        <v>0</v>
      </c>
      <c r="CI512" s="54">
        <v>2</v>
      </c>
      <c r="CJ512" s="54">
        <v>0</v>
      </c>
      <c r="CK512" s="54">
        <v>0</v>
      </c>
      <c r="CL512" s="54">
        <v>2</v>
      </c>
      <c r="CM512" s="54">
        <v>0</v>
      </c>
      <c r="CN512" s="54">
        <v>-2</v>
      </c>
      <c r="CO512" s="54">
        <v>0</v>
      </c>
    </row>
    <row r="513" spans="1:93">
      <c r="A513" s="3" t="str">
        <f t="shared" si="546"/>
        <v>FJZZ298Herceptin IV</v>
      </c>
      <c r="B513" s="3" t="s">
        <v>550</v>
      </c>
      <c r="C513" s="3" t="s">
        <v>551</v>
      </c>
      <c r="D513" s="3" t="s">
        <v>7</v>
      </c>
      <c r="E513" s="3" t="s">
        <v>159</v>
      </c>
      <c r="F513" s="3" t="s">
        <v>172</v>
      </c>
      <c r="G513" s="3" t="s">
        <v>173</v>
      </c>
      <c r="H513" s="3" t="s">
        <v>172</v>
      </c>
      <c r="I513" s="3" t="s">
        <v>173</v>
      </c>
      <c r="J513" s="3" t="s">
        <v>561</v>
      </c>
      <c r="K513" s="3" t="s">
        <v>541</v>
      </c>
      <c r="L513" s="3"/>
      <c r="M513" s="3" t="s">
        <v>543</v>
      </c>
      <c r="N513" s="3" t="s">
        <v>11</v>
      </c>
      <c r="O513" s="3" t="s">
        <v>11</v>
      </c>
      <c r="P513" s="3">
        <v>4535.5</v>
      </c>
      <c r="Q513" s="54">
        <v>2.4822376098080742E-7</v>
      </c>
      <c r="R513" s="54">
        <v>1.7782878168674339E-7</v>
      </c>
      <c r="S513" s="54">
        <v>1.6542114214001052E-7</v>
      </c>
      <c r="T513" s="54">
        <v>1.1681063360424579E-7</v>
      </c>
      <c r="U513" s="54">
        <v>1.0643066396940739E-7</v>
      </c>
      <c r="V513" s="54">
        <v>1.8528501761878564E-7</v>
      </c>
      <c r="W513" s="54">
        <v>5.9147368480756133E-7</v>
      </c>
      <c r="X513" s="54">
        <v>4.0852631519243884E-7</v>
      </c>
      <c r="Y513" s="54">
        <v>1.0000000000000002E-6</v>
      </c>
      <c r="Z513" s="54">
        <v>0</v>
      </c>
      <c r="AA513" s="54">
        <v>0</v>
      </c>
      <c r="AB513" s="54">
        <v>0</v>
      </c>
      <c r="AC513" s="54">
        <v>0</v>
      </c>
      <c r="AD513" s="54">
        <v>0</v>
      </c>
      <c r="AE513" s="54">
        <v>0</v>
      </c>
      <c r="AF513" s="54">
        <f t="shared" si="547"/>
        <v>0</v>
      </c>
      <c r="AG513" s="54">
        <f t="shared" si="548"/>
        <v>0</v>
      </c>
      <c r="AH513" s="54">
        <f t="shared" si="549"/>
        <v>0</v>
      </c>
      <c r="AI513" s="54">
        <v>1.1258188679284522E-3</v>
      </c>
      <c r="AJ513" s="54">
        <v>8.0654243934022462E-4</v>
      </c>
      <c r="AK513" s="54">
        <v>7.5026759017601764E-4</v>
      </c>
      <c r="AL513" s="54">
        <v>5.297946287120568E-4</v>
      </c>
      <c r="AM513" s="54">
        <v>4.8271627643324723E-4</v>
      </c>
      <c r="AN513" s="54">
        <v>8.4036019741000226E-4</v>
      </c>
      <c r="AO513" s="54">
        <v>2.6826288974446943E-3</v>
      </c>
      <c r="AP513" s="54">
        <v>1.8528711025553063E-3</v>
      </c>
      <c r="AQ513" s="54">
        <v>4.5355000000000005E-3</v>
      </c>
      <c r="AR513" s="54">
        <f t="shared" si="550"/>
        <v>0</v>
      </c>
      <c r="AS513" s="54">
        <f t="shared" si="551"/>
        <v>0</v>
      </c>
      <c r="AT513" s="54">
        <f t="shared" si="552"/>
        <v>0</v>
      </c>
      <c r="AU513" s="54">
        <f t="shared" si="553"/>
        <v>0</v>
      </c>
      <c r="AV513" s="54">
        <f t="shared" si="554"/>
        <v>0</v>
      </c>
      <c r="AW513" s="54">
        <f t="shared" si="555"/>
        <v>0</v>
      </c>
      <c r="AX513" s="54">
        <f t="shared" si="556"/>
        <v>0</v>
      </c>
      <c r="AY513" s="54">
        <f t="shared" si="557"/>
        <v>0</v>
      </c>
      <c r="AZ513" s="54">
        <f t="shared" si="558"/>
        <v>0</v>
      </c>
      <c r="BA513" s="54">
        <f t="shared" si="544"/>
        <v>1.1681063360424579E-7</v>
      </c>
      <c r="BB513" s="54">
        <f t="shared" si="545"/>
        <v>0</v>
      </c>
      <c r="BC513" s="54"/>
      <c r="BD513" s="54"/>
      <c r="BE513" s="54">
        <f t="shared" si="559"/>
        <v>0</v>
      </c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>
        <f t="shared" si="560"/>
        <v>0</v>
      </c>
      <c r="BW513" s="54">
        <f t="shared" si="561"/>
        <v>0</v>
      </c>
      <c r="BX513" s="54">
        <f t="shared" si="562"/>
        <v>0</v>
      </c>
      <c r="BY513" s="54">
        <f t="shared" si="563"/>
        <v>0</v>
      </c>
      <c r="BZ513" s="54">
        <f t="shared" si="564"/>
        <v>0</v>
      </c>
      <c r="CA513" s="54">
        <v>0</v>
      </c>
      <c r="CB513" s="54">
        <f t="shared" si="565"/>
        <v>0</v>
      </c>
      <c r="CC513" s="54">
        <f t="shared" si="566"/>
        <v>0</v>
      </c>
      <c r="CD513" s="54">
        <v>0</v>
      </c>
      <c r="CE513" s="54">
        <v>0</v>
      </c>
      <c r="CF513" s="54">
        <v>0</v>
      </c>
      <c r="CG513" s="54">
        <v>0</v>
      </c>
      <c r="CH513" s="54">
        <v>0</v>
      </c>
      <c r="CI513" s="54">
        <v>0</v>
      </c>
      <c r="CJ513" s="54">
        <v>0</v>
      </c>
      <c r="CK513" s="54">
        <v>0</v>
      </c>
      <c r="CL513" s="54">
        <v>0</v>
      </c>
      <c r="CM513" s="54">
        <v>0</v>
      </c>
      <c r="CN513" s="54">
        <v>0</v>
      </c>
      <c r="CO513" s="54">
        <v>0</v>
      </c>
    </row>
    <row r="514" spans="1:93">
      <c r="A514" s="3" t="str">
        <f t="shared" si="546"/>
        <v>FJZZ298Herceptin SC</v>
      </c>
      <c r="B514" s="3" t="s">
        <v>550</v>
      </c>
      <c r="C514" s="3" t="s">
        <v>551</v>
      </c>
      <c r="D514" s="3" t="s">
        <v>7</v>
      </c>
      <c r="E514" s="3" t="s">
        <v>159</v>
      </c>
      <c r="F514" s="3" t="s">
        <v>172</v>
      </c>
      <c r="G514" s="3" t="s">
        <v>173</v>
      </c>
      <c r="H514" s="3" t="s">
        <v>172</v>
      </c>
      <c r="I514" s="3" t="s">
        <v>173</v>
      </c>
      <c r="J514" s="3" t="s">
        <v>561</v>
      </c>
      <c r="K514" s="3" t="s">
        <v>541</v>
      </c>
      <c r="L514" s="3"/>
      <c r="M514" s="3" t="s">
        <v>543</v>
      </c>
      <c r="N514" s="3" t="s">
        <v>12</v>
      </c>
      <c r="O514" s="3" t="s">
        <v>12</v>
      </c>
      <c r="P514" s="3">
        <v>3444.49</v>
      </c>
      <c r="Q514" s="54">
        <v>1.2869445629604544E-7</v>
      </c>
      <c r="R514" s="54">
        <v>1.1923834167284972E-7</v>
      </c>
      <c r="S514" s="54">
        <v>1.8086442832285226E-7</v>
      </c>
      <c r="T514" s="54">
        <v>1.8512626147397511E-7</v>
      </c>
      <c r="U514" s="54">
        <v>1.6668434004097236E-7</v>
      </c>
      <c r="V514" s="54">
        <v>2.193921721933052E-7</v>
      </c>
      <c r="W514" s="54">
        <v>4.2879722629174739E-7</v>
      </c>
      <c r="X514" s="54">
        <v>5.7120277370825267E-7</v>
      </c>
      <c r="Y514" s="54">
        <v>1.0000000000000002E-6</v>
      </c>
      <c r="Z514" s="54">
        <v>0</v>
      </c>
      <c r="AA514" s="54">
        <v>0</v>
      </c>
      <c r="AB514" s="54">
        <v>0</v>
      </c>
      <c r="AC514" s="54">
        <v>0</v>
      </c>
      <c r="AD514" s="54">
        <v>0</v>
      </c>
      <c r="AE514" s="54">
        <v>0</v>
      </c>
      <c r="AF514" s="54">
        <f t="shared" si="547"/>
        <v>0</v>
      </c>
      <c r="AG514" s="54">
        <f t="shared" si="548"/>
        <v>0</v>
      </c>
      <c r="AH514" s="54">
        <f t="shared" si="549"/>
        <v>0</v>
      </c>
      <c r="AI514" s="54">
        <v>4.4328676776716558E-4</v>
      </c>
      <c r="AJ514" s="54">
        <v>4.1071527550871412E-4</v>
      </c>
      <c r="AK514" s="54">
        <v>6.2298571471378138E-4</v>
      </c>
      <c r="AL514" s="54">
        <v>6.3766555638449256E-4</v>
      </c>
      <c r="AM514" s="54">
        <v>5.7414254242772885E-4</v>
      </c>
      <c r="AN514" s="54">
        <v>7.5569414319811776E-4</v>
      </c>
      <c r="AO514" s="54">
        <v>1.476987757989661E-3</v>
      </c>
      <c r="AP514" s="54">
        <v>1.9675022420103392E-3</v>
      </c>
      <c r="AQ514" s="54">
        <v>3.4444900000000001E-3</v>
      </c>
      <c r="AR514" s="54">
        <f t="shared" si="550"/>
        <v>0</v>
      </c>
      <c r="AS514" s="54">
        <f t="shared" si="551"/>
        <v>0</v>
      </c>
      <c r="AT514" s="54">
        <f t="shared" si="552"/>
        <v>0</v>
      </c>
      <c r="AU514" s="54">
        <f t="shared" si="553"/>
        <v>0</v>
      </c>
      <c r="AV514" s="54">
        <f t="shared" si="554"/>
        <v>0</v>
      </c>
      <c r="AW514" s="54">
        <f t="shared" si="555"/>
        <v>0</v>
      </c>
      <c r="AX514" s="54">
        <f t="shared" si="556"/>
        <v>0</v>
      </c>
      <c r="AY514" s="54">
        <f t="shared" si="557"/>
        <v>0</v>
      </c>
      <c r="AZ514" s="54">
        <f t="shared" si="558"/>
        <v>0</v>
      </c>
      <c r="BA514" s="54">
        <f t="shared" ref="BA514:BA577" si="621">T514</f>
        <v>1.8512626147397511E-7</v>
      </c>
      <c r="BB514" s="54">
        <f t="shared" ref="BB514:BB577" si="622">AC514</f>
        <v>0</v>
      </c>
      <c r="BC514" s="54"/>
      <c r="BD514" s="54"/>
      <c r="BE514" s="54">
        <f t="shared" si="559"/>
        <v>0</v>
      </c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>
        <f t="shared" si="560"/>
        <v>0</v>
      </c>
      <c r="BW514" s="54">
        <f t="shared" si="561"/>
        <v>0</v>
      </c>
      <c r="BX514" s="54">
        <f t="shared" si="562"/>
        <v>0</v>
      </c>
      <c r="BY514" s="54">
        <f t="shared" si="563"/>
        <v>0</v>
      </c>
      <c r="BZ514" s="54">
        <f t="shared" si="564"/>
        <v>0</v>
      </c>
      <c r="CA514" s="54">
        <v>0</v>
      </c>
      <c r="CB514" s="54">
        <f t="shared" si="565"/>
        <v>0</v>
      </c>
      <c r="CC514" s="54">
        <f t="shared" si="566"/>
        <v>0</v>
      </c>
      <c r="CD514" s="54">
        <v>0</v>
      </c>
      <c r="CE514" s="54">
        <v>0</v>
      </c>
      <c r="CF514" s="54">
        <v>0</v>
      </c>
      <c r="CG514" s="54">
        <v>0</v>
      </c>
      <c r="CH514" s="54">
        <v>0</v>
      </c>
      <c r="CI514" s="54">
        <v>0</v>
      </c>
      <c r="CJ514" s="54">
        <v>0</v>
      </c>
      <c r="CK514" s="54">
        <v>0</v>
      </c>
      <c r="CL514" s="54">
        <v>0</v>
      </c>
      <c r="CM514" s="54">
        <v>0</v>
      </c>
      <c r="CN514" s="54">
        <v>0</v>
      </c>
      <c r="CO514" s="54">
        <v>0</v>
      </c>
    </row>
    <row r="515" spans="1:93">
      <c r="A515" s="3" t="str">
        <f t="shared" ref="A515:A578" si="623">F515&amp;O515</f>
        <v>FJZZ298Itovebi 3mg</v>
      </c>
      <c r="B515" s="3" t="s">
        <v>550</v>
      </c>
      <c r="C515" s="3" t="s">
        <v>551</v>
      </c>
      <c r="D515" s="3" t="s">
        <v>7</v>
      </c>
      <c r="E515" s="3" t="s">
        <v>159</v>
      </c>
      <c r="F515" s="3" t="s">
        <v>172</v>
      </c>
      <c r="G515" s="3" t="s">
        <v>173</v>
      </c>
      <c r="H515" s="3" t="s">
        <v>172</v>
      </c>
      <c r="I515" s="3" t="s">
        <v>173</v>
      </c>
      <c r="J515" s="3" t="s">
        <v>561</v>
      </c>
      <c r="K515" s="3" t="s">
        <v>541</v>
      </c>
      <c r="L515" s="3"/>
      <c r="M515" s="3" t="s">
        <v>543</v>
      </c>
      <c r="N515" s="3" t="s">
        <v>13</v>
      </c>
      <c r="O515" s="3" t="s">
        <v>14</v>
      </c>
      <c r="P515" s="3">
        <v>3566.02</v>
      </c>
      <c r="Q515" s="54">
        <v>7.5423782997919166E-8</v>
      </c>
      <c r="R515" s="54">
        <v>8.6118364644595899E-8</v>
      </c>
      <c r="S515" s="54">
        <v>1.7430625086372233E-7</v>
      </c>
      <c r="T515" s="54">
        <v>1.7644957539816278E-7</v>
      </c>
      <c r="U515" s="54">
        <v>2.1451535630448561E-7</v>
      </c>
      <c r="V515" s="54">
        <v>2.7318666979111423E-7</v>
      </c>
      <c r="W515" s="54">
        <v>3.3584839850623739E-7</v>
      </c>
      <c r="X515" s="54">
        <v>6.6415160149376262E-7</v>
      </c>
      <c r="Y515" s="54">
        <v>9.9999999999999995E-7</v>
      </c>
      <c r="Z515" s="54">
        <v>0</v>
      </c>
      <c r="AA515" s="54">
        <v>0</v>
      </c>
      <c r="AB515" s="54">
        <v>0</v>
      </c>
      <c r="AC515" s="54">
        <v>0</v>
      </c>
      <c r="AD515" s="54">
        <v>0</v>
      </c>
      <c r="AE515" s="54">
        <v>0</v>
      </c>
      <c r="AF515" s="54">
        <f t="shared" ref="AF515:AF578" si="624">SUM(Z515:AB515)</f>
        <v>0</v>
      </c>
      <c r="AG515" s="54">
        <f t="shared" ref="AG515:AG578" si="625">SUM(AC515:AE515)</f>
        <v>0</v>
      </c>
      <c r="AH515" s="54">
        <f t="shared" ref="AH515:AH578" si="626">SUM(AF515:AG515)</f>
        <v>0</v>
      </c>
      <c r="AI515" s="54">
        <v>2.6896271864623972E-4</v>
      </c>
      <c r="AJ515" s="54">
        <v>3.0709981068992184E-4</v>
      </c>
      <c r="AK515" s="54">
        <v>6.2157957670505104E-4</v>
      </c>
      <c r="AL515" s="54">
        <v>6.2922271486135634E-4</v>
      </c>
      <c r="AM515" s="54">
        <v>7.6496605088892172E-4</v>
      </c>
      <c r="AN515" s="54">
        <v>9.74189128208509E-4</v>
      </c>
      <c r="AO515" s="54">
        <v>1.1976421060412126E-3</v>
      </c>
      <c r="AP515" s="54">
        <v>2.3683778939587868E-3</v>
      </c>
      <c r="AQ515" s="54">
        <v>3.5660199999999996E-3</v>
      </c>
      <c r="AR515" s="54">
        <f t="shared" ref="AR515:AR578" si="627">Z515*$P515</f>
        <v>0</v>
      </c>
      <c r="AS515" s="54">
        <f t="shared" ref="AS515:AS578" si="628">AA515*$P515</f>
        <v>0</v>
      </c>
      <c r="AT515" s="54">
        <f t="shared" ref="AT515:AT578" si="629">AB515*$P515</f>
        <v>0</v>
      </c>
      <c r="AU515" s="54">
        <f t="shared" ref="AU515:AU578" si="630">AC515*$P515</f>
        <v>0</v>
      </c>
      <c r="AV515" s="54">
        <f t="shared" ref="AV515:AV578" si="631">AD515*$P515</f>
        <v>0</v>
      </c>
      <c r="AW515" s="54">
        <f t="shared" ref="AW515:AW578" si="632">AE515*$P515</f>
        <v>0</v>
      </c>
      <c r="AX515" s="54">
        <f t="shared" ref="AX515:AX578" si="633">SUM(AR515:AT515)</f>
        <v>0</v>
      </c>
      <c r="AY515" s="54">
        <f t="shared" ref="AY515:AY578" si="634">SUM(AU515:AW515)</f>
        <v>0</v>
      </c>
      <c r="AZ515" s="54">
        <f t="shared" ref="AZ515:AZ578" si="635">SUM(AR515:AW515)</f>
        <v>0</v>
      </c>
      <c r="BA515" s="54">
        <f t="shared" si="621"/>
        <v>1.7644957539816278E-7</v>
      </c>
      <c r="BB515" s="54">
        <f t="shared" si="622"/>
        <v>0</v>
      </c>
      <c r="BC515" s="54"/>
      <c r="BD515" s="54"/>
      <c r="BE515" s="54">
        <f t="shared" ref="BE515:BE578" si="636">SUM(BF515:BK515)</f>
        <v>0</v>
      </c>
      <c r="BF515" s="54"/>
      <c r="BG515" s="54"/>
      <c r="BH515" s="54"/>
      <c r="BI515" s="54"/>
      <c r="BJ515" s="54"/>
      <c r="BK515" s="54"/>
      <c r="BL515" s="54">
        <v>0</v>
      </c>
      <c r="BM515" s="54">
        <v>0</v>
      </c>
      <c r="BN515" s="54">
        <f t="shared" ref="BN515:BN516" si="637">AVERAGE(BP515:BR515)</f>
        <v>0</v>
      </c>
      <c r="BO515" s="54">
        <f t="shared" ref="BO515:BO516" si="638">SUM(BS515:BU515)/1</f>
        <v>0</v>
      </c>
      <c r="BP515" s="54">
        <v>0</v>
      </c>
      <c r="BQ515" s="54">
        <v>0</v>
      </c>
      <c r="BR515" s="54">
        <v>0</v>
      </c>
      <c r="BS515" s="54">
        <v>0</v>
      </c>
      <c r="BT515" s="54">
        <v>0</v>
      </c>
      <c r="BU515" s="54">
        <v>0</v>
      </c>
      <c r="BV515" s="54">
        <f t="shared" ref="BV515:BV578" si="639">CC515*P515</f>
        <v>0</v>
      </c>
      <c r="BW515" s="54">
        <f t="shared" ref="BW515:BW578" si="640">BY515*P515</f>
        <v>0</v>
      </c>
      <c r="BX515" s="54">
        <f t="shared" ref="BX515:BX578" si="641">BZ515*P515</f>
        <v>0</v>
      </c>
      <c r="BY515" s="54">
        <f t="shared" ref="BY515:BY578" si="642">SUM(CJ515:CL515)</f>
        <v>0</v>
      </c>
      <c r="BZ515" s="54">
        <f t="shared" ref="BZ515:BZ578" si="643">SUM(CM515:CO515)</f>
        <v>0</v>
      </c>
      <c r="CA515" s="54">
        <v>0</v>
      </c>
      <c r="CB515" s="54">
        <f t="shared" ref="CB515:CB578" si="644">MAX(CD515:CH515,CJ515:CK515,CM515:CO515)</f>
        <v>0</v>
      </c>
      <c r="CC515" s="54">
        <f t="shared" ref="CC515:CC578" si="645">SUM(CD515:CO515)/12</f>
        <v>0</v>
      </c>
      <c r="CD515" s="54">
        <v>0</v>
      </c>
      <c r="CE515" s="54">
        <v>0</v>
      </c>
      <c r="CF515" s="54">
        <v>0</v>
      </c>
      <c r="CG515" s="54">
        <v>0</v>
      </c>
      <c r="CH515" s="54">
        <v>0</v>
      </c>
      <c r="CI515" s="54">
        <v>0</v>
      </c>
      <c r="CJ515" s="54">
        <v>0</v>
      </c>
      <c r="CK515" s="54">
        <v>0</v>
      </c>
      <c r="CL515" s="54">
        <v>0</v>
      </c>
      <c r="CM515" s="54">
        <v>0</v>
      </c>
      <c r="CN515" s="54">
        <v>0</v>
      </c>
      <c r="CO515" s="54">
        <v>0</v>
      </c>
    </row>
    <row r="516" spans="1:93">
      <c r="A516" s="3" t="str">
        <f t="shared" si="623"/>
        <v>FJZZ298Itovebi 9mg</v>
      </c>
      <c r="B516" s="3" t="s">
        <v>550</v>
      </c>
      <c r="C516" s="3" t="s">
        <v>551</v>
      </c>
      <c r="D516" s="3" t="s">
        <v>7</v>
      </c>
      <c r="E516" s="3" t="s">
        <v>159</v>
      </c>
      <c r="F516" s="3" t="s">
        <v>172</v>
      </c>
      <c r="G516" s="3" t="s">
        <v>173</v>
      </c>
      <c r="H516" s="3" t="s">
        <v>172</v>
      </c>
      <c r="I516" s="3" t="s">
        <v>173</v>
      </c>
      <c r="J516" s="3" t="s">
        <v>561</v>
      </c>
      <c r="K516" s="3" t="s">
        <v>541</v>
      </c>
      <c r="L516" s="3"/>
      <c r="M516" s="3" t="s">
        <v>543</v>
      </c>
      <c r="N516" s="3" t="s">
        <v>13</v>
      </c>
      <c r="O516" s="3" t="s">
        <v>15</v>
      </c>
      <c r="P516" s="3">
        <v>10698.05</v>
      </c>
      <c r="Q516" s="54"/>
      <c r="R516" s="54"/>
      <c r="S516" s="54"/>
      <c r="T516" s="54"/>
      <c r="U516" s="54"/>
      <c r="V516" s="54"/>
      <c r="W516" s="54">
        <v>0</v>
      </c>
      <c r="X516" s="54">
        <v>0</v>
      </c>
      <c r="Y516" s="54">
        <v>0</v>
      </c>
      <c r="Z516" s="54">
        <v>0</v>
      </c>
      <c r="AA516" s="54">
        <v>0</v>
      </c>
      <c r="AB516" s="54">
        <v>0</v>
      </c>
      <c r="AC516" s="54">
        <v>0</v>
      </c>
      <c r="AD516" s="54">
        <v>0</v>
      </c>
      <c r="AE516" s="54">
        <v>0</v>
      </c>
      <c r="AF516" s="54">
        <f t="shared" si="624"/>
        <v>0</v>
      </c>
      <c r="AG516" s="54">
        <f t="shared" si="625"/>
        <v>0</v>
      </c>
      <c r="AH516" s="54">
        <f t="shared" si="626"/>
        <v>0</v>
      </c>
      <c r="AI516" s="54"/>
      <c r="AJ516" s="54"/>
      <c r="AK516" s="54"/>
      <c r="AL516" s="54"/>
      <c r="AM516" s="54"/>
      <c r="AN516" s="54"/>
      <c r="AO516" s="54">
        <v>0</v>
      </c>
      <c r="AP516" s="54">
        <v>0</v>
      </c>
      <c r="AQ516" s="54">
        <v>0</v>
      </c>
      <c r="AR516" s="54">
        <f t="shared" si="627"/>
        <v>0</v>
      </c>
      <c r="AS516" s="54">
        <f t="shared" si="628"/>
        <v>0</v>
      </c>
      <c r="AT516" s="54">
        <f t="shared" si="629"/>
        <v>0</v>
      </c>
      <c r="AU516" s="54">
        <f t="shared" si="630"/>
        <v>0</v>
      </c>
      <c r="AV516" s="54">
        <f t="shared" si="631"/>
        <v>0</v>
      </c>
      <c r="AW516" s="54">
        <f t="shared" si="632"/>
        <v>0</v>
      </c>
      <c r="AX516" s="54">
        <f t="shared" si="633"/>
        <v>0</v>
      </c>
      <c r="AY516" s="54">
        <f t="shared" si="634"/>
        <v>0</v>
      </c>
      <c r="AZ516" s="54">
        <f t="shared" si="635"/>
        <v>0</v>
      </c>
      <c r="BA516" s="54">
        <f t="shared" si="621"/>
        <v>0</v>
      </c>
      <c r="BB516" s="54">
        <f t="shared" si="622"/>
        <v>0</v>
      </c>
      <c r="BC516" s="54"/>
      <c r="BD516" s="54"/>
      <c r="BE516" s="54">
        <f t="shared" si="636"/>
        <v>0</v>
      </c>
      <c r="BF516" s="54"/>
      <c r="BG516" s="54"/>
      <c r="BH516" s="54"/>
      <c r="BI516" s="54"/>
      <c r="BJ516" s="54"/>
      <c r="BK516" s="54"/>
      <c r="BL516" s="54">
        <v>0</v>
      </c>
      <c r="BM516" s="54">
        <v>0</v>
      </c>
      <c r="BN516" s="54">
        <f t="shared" si="637"/>
        <v>0</v>
      </c>
      <c r="BO516" s="54">
        <f t="shared" si="638"/>
        <v>0</v>
      </c>
      <c r="BP516" s="54">
        <v>0</v>
      </c>
      <c r="BQ516" s="54">
        <v>0</v>
      </c>
      <c r="BR516" s="54">
        <v>0</v>
      </c>
      <c r="BS516" s="54">
        <v>0</v>
      </c>
      <c r="BT516" s="54">
        <v>0</v>
      </c>
      <c r="BU516" s="54">
        <v>0</v>
      </c>
      <c r="BV516" s="54">
        <f t="shared" si="639"/>
        <v>0</v>
      </c>
      <c r="BW516" s="54">
        <f t="shared" si="640"/>
        <v>0</v>
      </c>
      <c r="BX516" s="54">
        <f t="shared" si="641"/>
        <v>0</v>
      </c>
      <c r="BY516" s="54">
        <f t="shared" si="642"/>
        <v>0</v>
      </c>
      <c r="BZ516" s="54">
        <f t="shared" si="643"/>
        <v>0</v>
      </c>
      <c r="CA516" s="54">
        <v>0</v>
      </c>
      <c r="CB516" s="54">
        <f t="shared" si="644"/>
        <v>0</v>
      </c>
      <c r="CC516" s="54">
        <f t="shared" si="645"/>
        <v>0</v>
      </c>
      <c r="CD516" s="54">
        <v>0</v>
      </c>
      <c r="CE516" s="54">
        <v>0</v>
      </c>
      <c r="CF516" s="54">
        <v>0</v>
      </c>
      <c r="CG516" s="54">
        <v>0</v>
      </c>
      <c r="CH516" s="54">
        <v>0</v>
      </c>
      <c r="CI516" s="54">
        <v>0</v>
      </c>
      <c r="CJ516" s="54">
        <v>0</v>
      </c>
      <c r="CK516" s="54">
        <v>0</v>
      </c>
      <c r="CL516" s="54">
        <v>0</v>
      </c>
      <c r="CM516" s="54">
        <v>0</v>
      </c>
      <c r="CN516" s="54">
        <v>0</v>
      </c>
      <c r="CO516" s="54">
        <v>0</v>
      </c>
    </row>
    <row r="517" spans="1:93">
      <c r="A517" s="3" t="str">
        <f t="shared" si="623"/>
        <v>FJZZ298Perjeta</v>
      </c>
      <c r="B517" s="3" t="s">
        <v>550</v>
      </c>
      <c r="C517" s="3" t="s">
        <v>551</v>
      </c>
      <c r="D517" s="3" t="s">
        <v>7</v>
      </c>
      <c r="E517" s="3" t="s">
        <v>159</v>
      </c>
      <c r="F517" s="3" t="s">
        <v>172</v>
      </c>
      <c r="G517" s="3" t="s">
        <v>173</v>
      </c>
      <c r="H517" s="3" t="s">
        <v>172</v>
      </c>
      <c r="I517" s="3" t="s">
        <v>173</v>
      </c>
      <c r="J517" s="3" t="s">
        <v>561</v>
      </c>
      <c r="K517" s="3" t="s">
        <v>541</v>
      </c>
      <c r="L517" s="3"/>
      <c r="M517" s="3" t="s">
        <v>543</v>
      </c>
      <c r="N517" s="3" t="s">
        <v>16</v>
      </c>
      <c r="O517" s="3" t="s">
        <v>16</v>
      </c>
      <c r="P517" s="3">
        <v>3985.87</v>
      </c>
      <c r="Q517" s="54">
        <v>1.6888929003967906E-7</v>
      </c>
      <c r="R517" s="54">
        <v>1.4266332016741506E-7</v>
      </c>
      <c r="S517" s="54">
        <v>2.1653308367937681E-7</v>
      </c>
      <c r="T517" s="54">
        <v>1.3084463911762523E-7</v>
      </c>
      <c r="U517" s="54">
        <v>1.5881012017085546E-7</v>
      </c>
      <c r="V517" s="54">
        <v>1.8225954682504841E-7</v>
      </c>
      <c r="W517" s="54">
        <v>5.2808569388647097E-7</v>
      </c>
      <c r="X517" s="54">
        <v>4.7191430611352909E-7</v>
      </c>
      <c r="Y517" s="54">
        <v>1.0000000000000002E-6</v>
      </c>
      <c r="Z517" s="54">
        <v>0</v>
      </c>
      <c r="AA517" s="54">
        <v>0</v>
      </c>
      <c r="AB517" s="54">
        <v>0</v>
      </c>
      <c r="AC517" s="54">
        <v>0</v>
      </c>
      <c r="AD517" s="54">
        <v>0</v>
      </c>
      <c r="AE517" s="54">
        <v>0</v>
      </c>
      <c r="AF517" s="54">
        <f t="shared" si="624"/>
        <v>0</v>
      </c>
      <c r="AG517" s="54">
        <f t="shared" si="625"/>
        <v>0</v>
      </c>
      <c r="AH517" s="54">
        <f t="shared" si="626"/>
        <v>0</v>
      </c>
      <c r="AI517" s="54">
        <v>6.7317075449045553E-4</v>
      </c>
      <c r="AJ517" s="54">
        <v>5.6863744795569466E-4</v>
      </c>
      <c r="AK517" s="54">
        <v>8.6307272224511765E-4</v>
      </c>
      <c r="AL517" s="54">
        <v>5.2152972171976887E-4</v>
      </c>
      <c r="AM517" s="54">
        <v>6.3299649368540769E-4</v>
      </c>
      <c r="AN517" s="54">
        <v>7.2646285990355568E-4</v>
      </c>
      <c r="AO517" s="54">
        <v>2.1048809246912679E-3</v>
      </c>
      <c r="AP517" s="54">
        <v>1.8809890753087324E-3</v>
      </c>
      <c r="AQ517" s="54">
        <v>3.9858700000000007E-3</v>
      </c>
      <c r="AR517" s="54">
        <f t="shared" si="627"/>
        <v>0</v>
      </c>
      <c r="AS517" s="54">
        <f t="shared" si="628"/>
        <v>0</v>
      </c>
      <c r="AT517" s="54">
        <f t="shared" si="629"/>
        <v>0</v>
      </c>
      <c r="AU517" s="54">
        <f t="shared" si="630"/>
        <v>0</v>
      </c>
      <c r="AV517" s="54">
        <f t="shared" si="631"/>
        <v>0</v>
      </c>
      <c r="AW517" s="54">
        <f t="shared" si="632"/>
        <v>0</v>
      </c>
      <c r="AX517" s="54">
        <f t="shared" si="633"/>
        <v>0</v>
      </c>
      <c r="AY517" s="54">
        <f t="shared" si="634"/>
        <v>0</v>
      </c>
      <c r="AZ517" s="54">
        <f t="shared" si="635"/>
        <v>0</v>
      </c>
      <c r="BA517" s="54">
        <f t="shared" si="621"/>
        <v>1.3084463911762523E-7</v>
      </c>
      <c r="BB517" s="54">
        <f t="shared" si="622"/>
        <v>0</v>
      </c>
      <c r="BC517" s="54"/>
      <c r="BD517" s="54"/>
      <c r="BE517" s="54">
        <f t="shared" si="636"/>
        <v>0</v>
      </c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>
        <f t="shared" si="639"/>
        <v>0</v>
      </c>
      <c r="BW517" s="54">
        <f t="shared" si="640"/>
        <v>0</v>
      </c>
      <c r="BX517" s="54">
        <f t="shared" si="641"/>
        <v>0</v>
      </c>
      <c r="BY517" s="54">
        <f t="shared" si="642"/>
        <v>0</v>
      </c>
      <c r="BZ517" s="54">
        <f t="shared" si="643"/>
        <v>0</v>
      </c>
      <c r="CA517" s="54">
        <v>0</v>
      </c>
      <c r="CB517" s="54">
        <f t="shared" si="644"/>
        <v>0</v>
      </c>
      <c r="CC517" s="54">
        <f t="shared" si="645"/>
        <v>0</v>
      </c>
      <c r="CD517" s="54">
        <v>0</v>
      </c>
      <c r="CE517" s="54">
        <v>0</v>
      </c>
      <c r="CF517" s="54">
        <v>0</v>
      </c>
      <c r="CG517" s="54">
        <v>0</v>
      </c>
      <c r="CH517" s="54">
        <v>0</v>
      </c>
      <c r="CI517" s="54">
        <v>0</v>
      </c>
      <c r="CJ517" s="54">
        <v>0</v>
      </c>
      <c r="CK517" s="54">
        <v>0</v>
      </c>
      <c r="CL517" s="54">
        <v>0</v>
      </c>
      <c r="CM517" s="54">
        <v>0</v>
      </c>
      <c r="CN517" s="54">
        <v>0</v>
      </c>
      <c r="CO517" s="54">
        <v>0</v>
      </c>
    </row>
    <row r="518" spans="1:93">
      <c r="A518" s="3" t="str">
        <f t="shared" si="623"/>
        <v>FJZZ298Phesgo 10ml</v>
      </c>
      <c r="B518" s="3" t="s">
        <v>550</v>
      </c>
      <c r="C518" s="3" t="s">
        <v>551</v>
      </c>
      <c r="D518" s="3" t="s">
        <v>7</v>
      </c>
      <c r="E518" s="3" t="s">
        <v>159</v>
      </c>
      <c r="F518" s="3" t="s">
        <v>172</v>
      </c>
      <c r="G518" s="3" t="s">
        <v>173</v>
      </c>
      <c r="H518" s="3" t="s">
        <v>172</v>
      </c>
      <c r="I518" s="3" t="s">
        <v>173</v>
      </c>
      <c r="J518" s="3" t="s">
        <v>561</v>
      </c>
      <c r="K518" s="3" t="s">
        <v>541</v>
      </c>
      <c r="L518" s="3"/>
      <c r="M518" s="3" t="s">
        <v>543</v>
      </c>
      <c r="N518" s="3" t="s">
        <v>17</v>
      </c>
      <c r="O518" s="3" t="s">
        <v>18</v>
      </c>
      <c r="P518" s="3">
        <v>6232.07</v>
      </c>
      <c r="Q518" s="54">
        <v>7.6363567923659406E-2</v>
      </c>
      <c r="R518" s="54">
        <v>7.0595127623726953E-2</v>
      </c>
      <c r="S518" s="54">
        <v>0.10465370882387393</v>
      </c>
      <c r="T518" s="54">
        <v>9.1704102924068553E-2</v>
      </c>
      <c r="U518" s="54">
        <v>8.4141309723735444E-2</v>
      </c>
      <c r="V518" s="54">
        <v>0.10961554652306536</v>
      </c>
      <c r="W518" s="54">
        <v>0.25161240437126031</v>
      </c>
      <c r="X518" s="54">
        <v>0.28546095917086939</v>
      </c>
      <c r="Y518" s="54">
        <v>0.53707336354212964</v>
      </c>
      <c r="Z518" s="54">
        <v>0</v>
      </c>
      <c r="AA518" s="54">
        <v>0</v>
      </c>
      <c r="AB518" s="54">
        <v>0</v>
      </c>
      <c r="AC518" s="54">
        <v>0</v>
      </c>
      <c r="AD518" s="54">
        <v>0</v>
      </c>
      <c r="AE518" s="54">
        <v>0</v>
      </c>
      <c r="AF518" s="54">
        <f t="shared" si="624"/>
        <v>0</v>
      </c>
      <c r="AG518" s="54">
        <f t="shared" si="625"/>
        <v>0</v>
      </c>
      <c r="AH518" s="54">
        <f t="shared" si="626"/>
        <v>0</v>
      </c>
      <c r="AI518" s="54">
        <v>475.90310075000008</v>
      </c>
      <c r="AJ518" s="54">
        <v>439.95377701000001</v>
      </c>
      <c r="AK518" s="54">
        <v>652.20923914999992</v>
      </c>
      <c r="AL518" s="54">
        <v>571.5063887099999</v>
      </c>
      <c r="AM518" s="54">
        <v>524.37453208999989</v>
      </c>
      <c r="AN518" s="54">
        <v>683.13175901999989</v>
      </c>
      <c r="AO518" s="54">
        <v>1568.0661169099999</v>
      </c>
      <c r="AP518" s="54">
        <v>1779.0126798199997</v>
      </c>
      <c r="AQ518" s="54">
        <v>3347.0787967299993</v>
      </c>
      <c r="AR518" s="54">
        <f t="shared" si="627"/>
        <v>0</v>
      </c>
      <c r="AS518" s="54">
        <f t="shared" si="628"/>
        <v>0</v>
      </c>
      <c r="AT518" s="54">
        <f t="shared" si="629"/>
        <v>0</v>
      </c>
      <c r="AU518" s="54">
        <f t="shared" si="630"/>
        <v>0</v>
      </c>
      <c r="AV518" s="54">
        <f t="shared" si="631"/>
        <v>0</v>
      </c>
      <c r="AW518" s="54">
        <f t="shared" si="632"/>
        <v>0</v>
      </c>
      <c r="AX518" s="54">
        <f t="shared" si="633"/>
        <v>0</v>
      </c>
      <c r="AY518" s="54">
        <f t="shared" si="634"/>
        <v>0</v>
      </c>
      <c r="AZ518" s="54">
        <f t="shared" si="635"/>
        <v>0</v>
      </c>
      <c r="BA518" s="54">
        <f t="shared" si="621"/>
        <v>9.1704102924068553E-2</v>
      </c>
      <c r="BB518" s="54">
        <f t="shared" si="622"/>
        <v>0</v>
      </c>
      <c r="BC518" s="54">
        <f>SUM(CJ518:CL518)</f>
        <v>0</v>
      </c>
      <c r="BD518" s="54">
        <f>SUM(CM518:CO518)</f>
        <v>0</v>
      </c>
      <c r="BE518" s="54">
        <f t="shared" si="636"/>
        <v>0</v>
      </c>
      <c r="BF518" s="54">
        <f t="shared" ref="BF518:BK518" si="646">Z518</f>
        <v>0</v>
      </c>
      <c r="BG518" s="54">
        <f t="shared" si="646"/>
        <v>0</v>
      </c>
      <c r="BH518" s="54">
        <f t="shared" si="646"/>
        <v>0</v>
      </c>
      <c r="BI518" s="54">
        <f t="shared" si="646"/>
        <v>0</v>
      </c>
      <c r="BJ518" s="54">
        <f t="shared" si="646"/>
        <v>0</v>
      </c>
      <c r="BK518" s="54">
        <f t="shared" si="646"/>
        <v>0</v>
      </c>
      <c r="BL518" s="54">
        <v>0</v>
      </c>
      <c r="BM518" s="54">
        <v>0</v>
      </c>
      <c r="BN518" s="54">
        <f t="shared" ref="BN518:BN519" si="647">AVERAGE(BP518:BR518)</f>
        <v>0</v>
      </c>
      <c r="BO518" s="54">
        <f t="shared" ref="BO518:BO519" si="648">SUM(BS518:BU518)/1</f>
        <v>0</v>
      </c>
      <c r="BP518" s="54">
        <v>0</v>
      </c>
      <c r="BQ518" s="54">
        <v>0</v>
      </c>
      <c r="BR518" s="54">
        <v>0</v>
      </c>
      <c r="BS518" s="54">
        <v>0</v>
      </c>
      <c r="BT518" s="54">
        <v>0</v>
      </c>
      <c r="BU518" s="54">
        <v>0</v>
      </c>
      <c r="BV518" s="54">
        <f t="shared" si="639"/>
        <v>0</v>
      </c>
      <c r="BW518" s="54">
        <f t="shared" si="640"/>
        <v>0</v>
      </c>
      <c r="BX518" s="54">
        <f t="shared" si="641"/>
        <v>0</v>
      </c>
      <c r="BY518" s="54">
        <f t="shared" si="642"/>
        <v>0</v>
      </c>
      <c r="BZ518" s="54">
        <f t="shared" si="643"/>
        <v>0</v>
      </c>
      <c r="CA518" s="54">
        <v>0</v>
      </c>
      <c r="CB518" s="54">
        <f t="shared" si="644"/>
        <v>0</v>
      </c>
      <c r="CC518" s="54">
        <f t="shared" si="645"/>
        <v>0</v>
      </c>
      <c r="CD518" s="54">
        <v>0</v>
      </c>
      <c r="CE518" s="54">
        <v>0</v>
      </c>
      <c r="CF518" s="54">
        <v>0</v>
      </c>
      <c r="CG518" s="54">
        <v>0</v>
      </c>
      <c r="CH518" s="54">
        <v>0</v>
      </c>
      <c r="CI518" s="54">
        <v>0</v>
      </c>
      <c r="CJ518" s="54">
        <v>0</v>
      </c>
      <c r="CK518" s="54">
        <v>0</v>
      </c>
      <c r="CL518" s="54">
        <v>0</v>
      </c>
      <c r="CM518" s="54">
        <v>0</v>
      </c>
      <c r="CN518" s="54">
        <v>0</v>
      </c>
      <c r="CO518" s="54">
        <v>0</v>
      </c>
    </row>
    <row r="519" spans="1:93">
      <c r="A519" s="3" t="str">
        <f t="shared" si="623"/>
        <v>FJZZ298Phesgo 15ml</v>
      </c>
      <c r="B519" s="3" t="s">
        <v>550</v>
      </c>
      <c r="C519" s="3" t="s">
        <v>551</v>
      </c>
      <c r="D519" s="3" t="s">
        <v>7</v>
      </c>
      <c r="E519" s="3" t="s">
        <v>159</v>
      </c>
      <c r="F519" s="3" t="s">
        <v>172</v>
      </c>
      <c r="G519" s="3" t="s">
        <v>173</v>
      </c>
      <c r="H519" s="3" t="s">
        <v>172</v>
      </c>
      <c r="I519" s="3" t="s">
        <v>173</v>
      </c>
      <c r="J519" s="3" t="s">
        <v>561</v>
      </c>
      <c r="K519" s="3" t="s">
        <v>541</v>
      </c>
      <c r="L519" s="3"/>
      <c r="M519" s="3" t="s">
        <v>543</v>
      </c>
      <c r="N519" s="3" t="s">
        <v>17</v>
      </c>
      <c r="O519" s="3" t="s">
        <v>19</v>
      </c>
      <c r="P519" s="3">
        <v>8489.27</v>
      </c>
      <c r="Q519" s="54">
        <v>1.1779575864591419E-6</v>
      </c>
      <c r="R519" s="54">
        <v>1.1779575864591419E-6</v>
      </c>
      <c r="S519" s="54">
        <v>1.1779575864591419E-6</v>
      </c>
      <c r="T519" s="54">
        <v>1.1779575864591419E-6</v>
      </c>
      <c r="U519" s="54">
        <v>1.1779575864591419E-6</v>
      </c>
      <c r="V519" s="54">
        <v>1.1779575864591419E-6</v>
      </c>
      <c r="W519" s="54">
        <v>3.5338727593774257E-6</v>
      </c>
      <c r="X519" s="54">
        <v>3.5338727593774257E-6</v>
      </c>
      <c r="Y519" s="54">
        <v>7.0677455187548515E-6</v>
      </c>
      <c r="Z519" s="54">
        <v>0</v>
      </c>
      <c r="AA519" s="54">
        <v>0</v>
      </c>
      <c r="AB519" s="54">
        <v>0</v>
      </c>
      <c r="AC519" s="54">
        <v>0</v>
      </c>
      <c r="AD519" s="54">
        <v>0</v>
      </c>
      <c r="AE519" s="54">
        <v>0</v>
      </c>
      <c r="AF519" s="54">
        <f t="shared" si="624"/>
        <v>0</v>
      </c>
      <c r="AG519" s="54">
        <f t="shared" si="625"/>
        <v>0</v>
      </c>
      <c r="AH519" s="54">
        <f t="shared" si="626"/>
        <v>0</v>
      </c>
      <c r="AI519" s="54">
        <v>0.01</v>
      </c>
      <c r="AJ519" s="54">
        <v>0.01</v>
      </c>
      <c r="AK519" s="54">
        <v>0.01</v>
      </c>
      <c r="AL519" s="54">
        <v>0.01</v>
      </c>
      <c r="AM519" s="54">
        <v>0.01</v>
      </c>
      <c r="AN519" s="54">
        <v>0.01</v>
      </c>
      <c r="AO519" s="54">
        <v>0.03</v>
      </c>
      <c r="AP519" s="54">
        <v>0.03</v>
      </c>
      <c r="AQ519" s="54">
        <v>0.06</v>
      </c>
      <c r="AR519" s="54">
        <f t="shared" si="627"/>
        <v>0</v>
      </c>
      <c r="AS519" s="54">
        <f t="shared" si="628"/>
        <v>0</v>
      </c>
      <c r="AT519" s="54">
        <f t="shared" si="629"/>
        <v>0</v>
      </c>
      <c r="AU519" s="54">
        <f t="shared" si="630"/>
        <v>0</v>
      </c>
      <c r="AV519" s="54">
        <f t="shared" si="631"/>
        <v>0</v>
      </c>
      <c r="AW519" s="54">
        <f t="shared" si="632"/>
        <v>0</v>
      </c>
      <c r="AX519" s="54">
        <f t="shared" si="633"/>
        <v>0</v>
      </c>
      <c r="AY519" s="54">
        <f t="shared" si="634"/>
        <v>0</v>
      </c>
      <c r="AZ519" s="54">
        <f t="shared" si="635"/>
        <v>0</v>
      </c>
      <c r="BA519" s="54">
        <f t="shared" si="621"/>
        <v>1.1779575864591419E-6</v>
      </c>
      <c r="BB519" s="54">
        <f t="shared" si="622"/>
        <v>0</v>
      </c>
      <c r="BC519" s="54">
        <f>SUM(CJ519:CL519)*2</f>
        <v>0</v>
      </c>
      <c r="BD519" s="54">
        <f>SUM(CM519:CO519)*2</f>
        <v>0</v>
      </c>
      <c r="BE519" s="54">
        <f t="shared" si="636"/>
        <v>0</v>
      </c>
      <c r="BF519" s="54">
        <f t="shared" ref="BF519:BK519" si="649">Z519*2</f>
        <v>0</v>
      </c>
      <c r="BG519" s="54">
        <f t="shared" si="649"/>
        <v>0</v>
      </c>
      <c r="BH519" s="54">
        <f t="shared" si="649"/>
        <v>0</v>
      </c>
      <c r="BI519" s="54">
        <f t="shared" si="649"/>
        <v>0</v>
      </c>
      <c r="BJ519" s="54">
        <f t="shared" si="649"/>
        <v>0</v>
      </c>
      <c r="BK519" s="54">
        <f t="shared" si="649"/>
        <v>0</v>
      </c>
      <c r="BL519" s="54">
        <v>0</v>
      </c>
      <c r="BM519" s="54">
        <v>0</v>
      </c>
      <c r="BN519" s="54">
        <f t="shared" si="647"/>
        <v>0</v>
      </c>
      <c r="BO519" s="54">
        <f t="shared" si="648"/>
        <v>0</v>
      </c>
      <c r="BP519" s="54">
        <v>0</v>
      </c>
      <c r="BQ519" s="54">
        <v>0</v>
      </c>
      <c r="BR519" s="54">
        <v>0</v>
      </c>
      <c r="BS519" s="54">
        <v>0</v>
      </c>
      <c r="BT519" s="54">
        <v>0</v>
      </c>
      <c r="BU519" s="54">
        <v>0</v>
      </c>
      <c r="BV519" s="54">
        <f t="shared" si="639"/>
        <v>0</v>
      </c>
      <c r="BW519" s="54">
        <f t="shared" si="640"/>
        <v>0</v>
      </c>
      <c r="BX519" s="54">
        <f t="shared" si="641"/>
        <v>0</v>
      </c>
      <c r="BY519" s="54">
        <f t="shared" si="642"/>
        <v>0</v>
      </c>
      <c r="BZ519" s="54">
        <f t="shared" si="643"/>
        <v>0</v>
      </c>
      <c r="CA519" s="54">
        <v>0</v>
      </c>
      <c r="CB519" s="54">
        <f t="shared" si="644"/>
        <v>0</v>
      </c>
      <c r="CC519" s="54">
        <f t="shared" si="645"/>
        <v>0</v>
      </c>
      <c r="CD519" s="54">
        <v>0</v>
      </c>
      <c r="CE519" s="54">
        <v>0</v>
      </c>
      <c r="CF519" s="54">
        <v>0</v>
      </c>
      <c r="CG519" s="54">
        <v>0</v>
      </c>
      <c r="CH519" s="54">
        <v>0</v>
      </c>
      <c r="CI519" s="54">
        <v>0</v>
      </c>
      <c r="CJ519" s="54">
        <v>0</v>
      </c>
      <c r="CK519" s="54">
        <v>0</v>
      </c>
      <c r="CL519" s="54">
        <v>0</v>
      </c>
      <c r="CM519" s="54">
        <v>0</v>
      </c>
      <c r="CN519" s="54">
        <v>0</v>
      </c>
      <c r="CO519" s="54">
        <v>0</v>
      </c>
    </row>
    <row r="520" spans="1:93">
      <c r="A520" s="3" t="str">
        <f>D520&amp;O520</f>
        <v>福建省Herceptin IV</v>
      </c>
      <c r="B520" s="3" t="s">
        <v>559</v>
      </c>
      <c r="C520" s="3" t="s">
        <v>559</v>
      </c>
      <c r="D520" s="3" t="s">
        <v>7</v>
      </c>
      <c r="E520" s="3" t="s">
        <v>559</v>
      </c>
      <c r="F520" s="3" t="s">
        <v>559</v>
      </c>
      <c r="G520" s="3" t="s">
        <v>559</v>
      </c>
      <c r="H520" s="3" t="s">
        <v>559</v>
      </c>
      <c r="I520" s="3" t="s">
        <v>541</v>
      </c>
      <c r="J520" s="3" t="s">
        <v>541</v>
      </c>
      <c r="K520" s="3" t="s">
        <v>559</v>
      </c>
      <c r="L520" s="3"/>
      <c r="M520" s="3" t="s">
        <v>559</v>
      </c>
      <c r="N520" s="3" t="s">
        <v>11</v>
      </c>
      <c r="O520" s="3" t="s">
        <v>11</v>
      </c>
      <c r="P520" s="3">
        <v>4535.5</v>
      </c>
      <c r="Q520" s="54"/>
      <c r="R520" s="54"/>
      <c r="S520" s="54"/>
      <c r="T520" s="54"/>
      <c r="U520" s="54"/>
      <c r="V520" s="54"/>
      <c r="W520" s="54">
        <v>0</v>
      </c>
      <c r="X520" s="54">
        <v>0</v>
      </c>
      <c r="Y520" s="54">
        <v>0</v>
      </c>
      <c r="Z520" s="54">
        <v>17</v>
      </c>
      <c r="AA520" s="54">
        <v>11</v>
      </c>
      <c r="AB520" s="54">
        <v>13</v>
      </c>
      <c r="AC520" s="54">
        <v>18</v>
      </c>
      <c r="AD520" s="54">
        <v>0</v>
      </c>
      <c r="AE520" s="54">
        <v>0</v>
      </c>
      <c r="AF520" s="54">
        <f t="shared" si="624"/>
        <v>41</v>
      </c>
      <c r="AG520" s="54">
        <f t="shared" si="625"/>
        <v>18</v>
      </c>
      <c r="AH520" s="54">
        <f t="shared" si="626"/>
        <v>59</v>
      </c>
      <c r="AI520" s="54"/>
      <c r="AJ520" s="54"/>
      <c r="AK520" s="54"/>
      <c r="AL520" s="54"/>
      <c r="AM520" s="54"/>
      <c r="AN520" s="54"/>
      <c r="AO520" s="54">
        <v>0</v>
      </c>
      <c r="AP520" s="54">
        <v>0</v>
      </c>
      <c r="AQ520" s="54">
        <v>0</v>
      </c>
      <c r="AR520" s="54">
        <f t="shared" si="627"/>
        <v>77103.5</v>
      </c>
      <c r="AS520" s="54">
        <f t="shared" si="628"/>
        <v>49890.5</v>
      </c>
      <c r="AT520" s="54">
        <f t="shared" si="629"/>
        <v>58961.5</v>
      </c>
      <c r="AU520" s="54">
        <f t="shared" si="630"/>
        <v>81639</v>
      </c>
      <c r="AV520" s="54">
        <f t="shared" si="631"/>
        <v>0</v>
      </c>
      <c r="AW520" s="54">
        <f t="shared" si="632"/>
        <v>0</v>
      </c>
      <c r="AX520" s="54">
        <f t="shared" si="633"/>
        <v>185955.5</v>
      </c>
      <c r="AY520" s="54">
        <f t="shared" si="634"/>
        <v>81639</v>
      </c>
      <c r="AZ520" s="54">
        <f t="shared" si="635"/>
        <v>267594.5</v>
      </c>
      <c r="BA520" s="54">
        <f t="shared" si="621"/>
        <v>0</v>
      </c>
      <c r="BB520" s="54">
        <f t="shared" si="622"/>
        <v>18</v>
      </c>
      <c r="BC520" s="54"/>
      <c r="BD520" s="54"/>
      <c r="BE520" s="54">
        <f t="shared" si="636"/>
        <v>0</v>
      </c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>
        <f t="shared" si="639"/>
        <v>0</v>
      </c>
      <c r="BW520" s="54">
        <f t="shared" si="640"/>
        <v>0</v>
      </c>
      <c r="BX520" s="54">
        <f t="shared" si="641"/>
        <v>0</v>
      </c>
      <c r="BY520" s="54">
        <f t="shared" si="642"/>
        <v>0</v>
      </c>
      <c r="BZ520" s="54">
        <f t="shared" si="643"/>
        <v>0</v>
      </c>
      <c r="CA520" s="54">
        <v>0</v>
      </c>
      <c r="CB520" s="54">
        <f t="shared" si="644"/>
        <v>0</v>
      </c>
      <c r="CC520" s="54">
        <f t="shared" si="645"/>
        <v>0</v>
      </c>
      <c r="CD520" s="54">
        <v>0</v>
      </c>
      <c r="CE520" s="54">
        <v>0</v>
      </c>
      <c r="CF520" s="54">
        <v>0</v>
      </c>
      <c r="CG520" s="54">
        <v>0</v>
      </c>
      <c r="CH520" s="54">
        <v>0</v>
      </c>
      <c r="CI520" s="54">
        <v>0</v>
      </c>
      <c r="CJ520" s="54">
        <v>0</v>
      </c>
      <c r="CK520" s="54">
        <v>0</v>
      </c>
      <c r="CL520" s="54">
        <v>0</v>
      </c>
      <c r="CM520" s="54">
        <v>0</v>
      </c>
      <c r="CN520" s="54">
        <v>0</v>
      </c>
      <c r="CO520" s="54">
        <v>0</v>
      </c>
    </row>
    <row r="521" spans="1:93">
      <c r="A521" s="3" t="str">
        <f t="shared" ref="A521:A526" si="650">D521&amp;O521</f>
        <v>福建省Herceptin SC</v>
      </c>
      <c r="B521" s="3" t="s">
        <v>559</v>
      </c>
      <c r="C521" s="3" t="s">
        <v>559</v>
      </c>
      <c r="D521" s="3" t="s">
        <v>7</v>
      </c>
      <c r="E521" s="3" t="s">
        <v>559</v>
      </c>
      <c r="F521" s="3" t="s">
        <v>559</v>
      </c>
      <c r="G521" s="3" t="s">
        <v>559</v>
      </c>
      <c r="H521" s="3" t="s">
        <v>559</v>
      </c>
      <c r="I521" s="3" t="s">
        <v>541</v>
      </c>
      <c r="J521" s="3" t="s">
        <v>541</v>
      </c>
      <c r="K521" s="3" t="s">
        <v>559</v>
      </c>
      <c r="L521" s="3"/>
      <c r="M521" s="3" t="s">
        <v>559</v>
      </c>
      <c r="N521" s="3" t="s">
        <v>12</v>
      </c>
      <c r="O521" s="3" t="s">
        <v>12</v>
      </c>
      <c r="P521" s="3">
        <v>3444.49</v>
      </c>
      <c r="Q521" s="54"/>
      <c r="R521" s="54"/>
      <c r="S521" s="54"/>
      <c r="T521" s="54"/>
      <c r="U521" s="54"/>
      <c r="V521" s="54"/>
      <c r="W521" s="54">
        <v>0</v>
      </c>
      <c r="X521" s="54">
        <v>0</v>
      </c>
      <c r="Y521" s="54">
        <v>0</v>
      </c>
      <c r="Z521" s="54">
        <v>0</v>
      </c>
      <c r="AA521" s="54">
        <v>0</v>
      </c>
      <c r="AB521" s="54">
        <v>-9</v>
      </c>
      <c r="AC521" s="54">
        <v>1</v>
      </c>
      <c r="AD521" s="54">
        <v>0</v>
      </c>
      <c r="AE521" s="54">
        <v>0</v>
      </c>
      <c r="AF521" s="54">
        <f t="shared" si="624"/>
        <v>-9</v>
      </c>
      <c r="AG521" s="54">
        <f t="shared" si="625"/>
        <v>1</v>
      </c>
      <c r="AH521" s="54">
        <f t="shared" si="626"/>
        <v>-8</v>
      </c>
      <c r="AI521" s="54"/>
      <c r="AJ521" s="54"/>
      <c r="AK521" s="54"/>
      <c r="AL521" s="54"/>
      <c r="AM521" s="54"/>
      <c r="AN521" s="54"/>
      <c r="AO521" s="54">
        <v>0</v>
      </c>
      <c r="AP521" s="54">
        <v>0</v>
      </c>
      <c r="AQ521" s="54">
        <v>0</v>
      </c>
      <c r="AR521" s="54">
        <f t="shared" si="627"/>
        <v>0</v>
      </c>
      <c r="AS521" s="54">
        <f t="shared" si="628"/>
        <v>0</v>
      </c>
      <c r="AT521" s="54">
        <f t="shared" si="629"/>
        <v>-31000.409999999996</v>
      </c>
      <c r="AU521" s="54">
        <f t="shared" si="630"/>
        <v>3444.49</v>
      </c>
      <c r="AV521" s="54">
        <f t="shared" si="631"/>
        <v>0</v>
      </c>
      <c r="AW521" s="54">
        <f t="shared" si="632"/>
        <v>0</v>
      </c>
      <c r="AX521" s="54">
        <f t="shared" si="633"/>
        <v>-31000.409999999996</v>
      </c>
      <c r="AY521" s="54">
        <f t="shared" si="634"/>
        <v>3444.49</v>
      </c>
      <c r="AZ521" s="54">
        <f t="shared" si="635"/>
        <v>-27555.919999999998</v>
      </c>
      <c r="BA521" s="54">
        <f t="shared" si="621"/>
        <v>0</v>
      </c>
      <c r="BB521" s="54">
        <f t="shared" si="622"/>
        <v>1</v>
      </c>
      <c r="BC521" s="54"/>
      <c r="BD521" s="54"/>
      <c r="BE521" s="54">
        <f t="shared" si="636"/>
        <v>0</v>
      </c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>
        <f t="shared" si="639"/>
        <v>0</v>
      </c>
      <c r="BW521" s="54">
        <f t="shared" si="640"/>
        <v>0</v>
      </c>
      <c r="BX521" s="54">
        <f t="shared" si="641"/>
        <v>0</v>
      </c>
      <c r="BY521" s="54">
        <f t="shared" si="642"/>
        <v>0</v>
      </c>
      <c r="BZ521" s="54">
        <f t="shared" si="643"/>
        <v>0</v>
      </c>
      <c r="CA521" s="54">
        <v>0</v>
      </c>
      <c r="CB521" s="54">
        <f t="shared" si="644"/>
        <v>0</v>
      </c>
      <c r="CC521" s="54">
        <f t="shared" si="645"/>
        <v>0</v>
      </c>
      <c r="CD521" s="54">
        <v>0</v>
      </c>
      <c r="CE521" s="54">
        <v>0</v>
      </c>
      <c r="CF521" s="54">
        <v>0</v>
      </c>
      <c r="CG521" s="54">
        <v>0</v>
      </c>
      <c r="CH521" s="54">
        <v>0</v>
      </c>
      <c r="CI521" s="54">
        <v>0</v>
      </c>
      <c r="CJ521" s="54">
        <v>0</v>
      </c>
      <c r="CK521" s="54">
        <v>0</v>
      </c>
      <c r="CL521" s="54">
        <v>0</v>
      </c>
      <c r="CM521" s="54">
        <v>0</v>
      </c>
      <c r="CN521" s="54">
        <v>0</v>
      </c>
      <c r="CO521" s="54">
        <v>0</v>
      </c>
    </row>
    <row r="522" spans="1:93">
      <c r="A522" s="3" t="str">
        <f t="shared" si="650"/>
        <v>福建省Itovebi 3mg</v>
      </c>
      <c r="B522" s="3" t="s">
        <v>559</v>
      </c>
      <c r="C522" s="3" t="s">
        <v>559</v>
      </c>
      <c r="D522" s="3" t="s">
        <v>7</v>
      </c>
      <c r="E522" s="3" t="s">
        <v>559</v>
      </c>
      <c r="F522" s="3" t="s">
        <v>559</v>
      </c>
      <c r="G522" s="3" t="s">
        <v>559</v>
      </c>
      <c r="H522" s="3" t="s">
        <v>559</v>
      </c>
      <c r="I522" s="3" t="s">
        <v>541</v>
      </c>
      <c r="J522" s="3" t="s">
        <v>541</v>
      </c>
      <c r="K522" s="3" t="s">
        <v>559</v>
      </c>
      <c r="L522" s="3"/>
      <c r="M522" s="3" t="s">
        <v>559</v>
      </c>
      <c r="N522" s="3" t="s">
        <v>13</v>
      </c>
      <c r="O522" s="3" t="s">
        <v>14</v>
      </c>
      <c r="P522" s="3">
        <v>3566.02</v>
      </c>
      <c r="Q522" s="54"/>
      <c r="R522" s="54"/>
      <c r="S522" s="54"/>
      <c r="T522" s="54"/>
      <c r="U522" s="54"/>
      <c r="V522" s="54"/>
      <c r="W522" s="54">
        <v>0</v>
      </c>
      <c r="X522" s="54">
        <v>0</v>
      </c>
      <c r="Y522" s="54">
        <v>0</v>
      </c>
      <c r="Z522" s="54">
        <v>0</v>
      </c>
      <c r="AA522" s="54">
        <v>2</v>
      </c>
      <c r="AB522" s="54">
        <v>2</v>
      </c>
      <c r="AC522" s="54">
        <v>2</v>
      </c>
      <c r="AD522" s="54">
        <v>0</v>
      </c>
      <c r="AE522" s="54">
        <v>0</v>
      </c>
      <c r="AF522" s="54">
        <f t="shared" si="624"/>
        <v>4</v>
      </c>
      <c r="AG522" s="54">
        <f t="shared" si="625"/>
        <v>2</v>
      </c>
      <c r="AH522" s="54">
        <f t="shared" si="626"/>
        <v>6</v>
      </c>
      <c r="AI522" s="54"/>
      <c r="AJ522" s="54"/>
      <c r="AK522" s="54"/>
      <c r="AL522" s="54"/>
      <c r="AM522" s="54"/>
      <c r="AN522" s="54"/>
      <c r="AO522" s="54">
        <v>0</v>
      </c>
      <c r="AP522" s="54">
        <v>0</v>
      </c>
      <c r="AQ522" s="54">
        <v>0</v>
      </c>
      <c r="AR522" s="54">
        <f t="shared" si="627"/>
        <v>0</v>
      </c>
      <c r="AS522" s="54">
        <f t="shared" si="628"/>
        <v>7132.04</v>
      </c>
      <c r="AT522" s="54">
        <f t="shared" si="629"/>
        <v>7132.04</v>
      </c>
      <c r="AU522" s="54">
        <f t="shared" si="630"/>
        <v>7132.04</v>
      </c>
      <c r="AV522" s="54">
        <f t="shared" si="631"/>
        <v>0</v>
      </c>
      <c r="AW522" s="54">
        <f t="shared" si="632"/>
        <v>0</v>
      </c>
      <c r="AX522" s="54">
        <f t="shared" si="633"/>
        <v>14264.08</v>
      </c>
      <c r="AY522" s="54">
        <f t="shared" si="634"/>
        <v>7132.04</v>
      </c>
      <c r="AZ522" s="54">
        <f t="shared" si="635"/>
        <v>21396.12</v>
      </c>
      <c r="BA522" s="54">
        <f t="shared" si="621"/>
        <v>0</v>
      </c>
      <c r="BB522" s="54">
        <f t="shared" si="622"/>
        <v>2</v>
      </c>
      <c r="BC522" s="54"/>
      <c r="BD522" s="54"/>
      <c r="BE522" s="54">
        <f t="shared" si="636"/>
        <v>0</v>
      </c>
      <c r="BF522" s="54"/>
      <c r="BG522" s="54"/>
      <c r="BH522" s="54"/>
      <c r="BI522" s="54"/>
      <c r="BJ522" s="54"/>
      <c r="BK522" s="54"/>
      <c r="BL522" s="54">
        <v>0</v>
      </c>
      <c r="BM522" s="54">
        <v>0</v>
      </c>
      <c r="BN522" s="54">
        <f t="shared" ref="BN522:BN523" si="651">AVERAGE(BP522:BR522)</f>
        <v>0</v>
      </c>
      <c r="BO522" s="54">
        <f t="shared" ref="BO522:BO523" si="652">SUM(BS522:BU522)/1</f>
        <v>0</v>
      </c>
      <c r="BP522" s="54">
        <v>0</v>
      </c>
      <c r="BQ522" s="54">
        <v>0</v>
      </c>
      <c r="BR522" s="54">
        <v>0</v>
      </c>
      <c r="BS522" s="54">
        <v>0</v>
      </c>
      <c r="BT522" s="54">
        <v>0</v>
      </c>
      <c r="BU522" s="54">
        <v>0</v>
      </c>
      <c r="BV522" s="54">
        <f t="shared" si="639"/>
        <v>0</v>
      </c>
      <c r="BW522" s="54">
        <f t="shared" si="640"/>
        <v>0</v>
      </c>
      <c r="BX522" s="54">
        <f t="shared" si="641"/>
        <v>0</v>
      </c>
      <c r="BY522" s="54">
        <f t="shared" si="642"/>
        <v>0</v>
      </c>
      <c r="BZ522" s="54">
        <f t="shared" si="643"/>
        <v>0</v>
      </c>
      <c r="CA522" s="54">
        <v>0</v>
      </c>
      <c r="CB522" s="54">
        <f t="shared" si="644"/>
        <v>0</v>
      </c>
      <c r="CC522" s="54">
        <f t="shared" si="645"/>
        <v>0</v>
      </c>
      <c r="CD522" s="54">
        <v>0</v>
      </c>
      <c r="CE522" s="54">
        <v>0</v>
      </c>
      <c r="CF522" s="54">
        <v>0</v>
      </c>
      <c r="CG522" s="54">
        <v>0</v>
      </c>
      <c r="CH522" s="54">
        <v>0</v>
      </c>
      <c r="CI522" s="54">
        <v>0</v>
      </c>
      <c r="CJ522" s="54">
        <v>0</v>
      </c>
      <c r="CK522" s="54">
        <v>0</v>
      </c>
      <c r="CL522" s="54">
        <v>0</v>
      </c>
      <c r="CM522" s="54">
        <v>0</v>
      </c>
      <c r="CN522" s="54">
        <v>0</v>
      </c>
      <c r="CO522" s="54">
        <v>0</v>
      </c>
    </row>
    <row r="523" spans="1:93">
      <c r="A523" s="3" t="str">
        <f t="shared" si="650"/>
        <v>福建省Itovebi 9mg</v>
      </c>
      <c r="B523" s="3" t="s">
        <v>559</v>
      </c>
      <c r="C523" s="3" t="s">
        <v>559</v>
      </c>
      <c r="D523" s="3" t="s">
        <v>7</v>
      </c>
      <c r="E523" s="3" t="s">
        <v>559</v>
      </c>
      <c r="F523" s="3" t="s">
        <v>559</v>
      </c>
      <c r="G523" s="3" t="s">
        <v>559</v>
      </c>
      <c r="H523" s="3" t="s">
        <v>559</v>
      </c>
      <c r="I523" s="3" t="s">
        <v>541</v>
      </c>
      <c r="J523" s="3" t="s">
        <v>541</v>
      </c>
      <c r="K523" s="3" t="s">
        <v>559</v>
      </c>
      <c r="L523" s="3"/>
      <c r="M523" s="3" t="s">
        <v>559</v>
      </c>
      <c r="N523" s="3" t="s">
        <v>13</v>
      </c>
      <c r="O523" s="3" t="s">
        <v>15</v>
      </c>
      <c r="P523" s="3">
        <v>10698.05</v>
      </c>
      <c r="Q523" s="54"/>
      <c r="R523" s="54"/>
      <c r="S523" s="54"/>
      <c r="T523" s="54"/>
      <c r="U523" s="54"/>
      <c r="V523" s="54"/>
      <c r="W523" s="54">
        <v>0</v>
      </c>
      <c r="X523" s="54">
        <v>0</v>
      </c>
      <c r="Y523" s="54">
        <v>0</v>
      </c>
      <c r="Z523" s="54">
        <v>2</v>
      </c>
      <c r="AA523" s="54">
        <v>0</v>
      </c>
      <c r="AB523" s="54">
        <v>3</v>
      </c>
      <c r="AC523" s="54">
        <v>0</v>
      </c>
      <c r="AD523" s="54">
        <v>0</v>
      </c>
      <c r="AE523" s="54">
        <v>0</v>
      </c>
      <c r="AF523" s="54">
        <f t="shared" si="624"/>
        <v>5</v>
      </c>
      <c r="AG523" s="54">
        <f t="shared" si="625"/>
        <v>0</v>
      </c>
      <c r="AH523" s="54">
        <f t="shared" si="626"/>
        <v>5</v>
      </c>
      <c r="AI523" s="54"/>
      <c r="AJ523" s="54"/>
      <c r="AK523" s="54"/>
      <c r="AL523" s="54"/>
      <c r="AM523" s="54"/>
      <c r="AN523" s="54"/>
      <c r="AO523" s="54">
        <v>0</v>
      </c>
      <c r="AP523" s="54">
        <v>0</v>
      </c>
      <c r="AQ523" s="54">
        <v>0</v>
      </c>
      <c r="AR523" s="54">
        <f t="shared" si="627"/>
        <v>21396.1</v>
      </c>
      <c r="AS523" s="54">
        <f t="shared" si="628"/>
        <v>0</v>
      </c>
      <c r="AT523" s="54">
        <f t="shared" si="629"/>
        <v>32094.149999999998</v>
      </c>
      <c r="AU523" s="54">
        <f t="shared" si="630"/>
        <v>0</v>
      </c>
      <c r="AV523" s="54">
        <f t="shared" si="631"/>
        <v>0</v>
      </c>
      <c r="AW523" s="54">
        <f t="shared" si="632"/>
        <v>0</v>
      </c>
      <c r="AX523" s="54">
        <f t="shared" si="633"/>
        <v>53490.25</v>
      </c>
      <c r="AY523" s="54">
        <f t="shared" si="634"/>
        <v>0</v>
      </c>
      <c r="AZ523" s="54">
        <f t="shared" si="635"/>
        <v>53490.25</v>
      </c>
      <c r="BA523" s="54">
        <f t="shared" si="621"/>
        <v>0</v>
      </c>
      <c r="BB523" s="54">
        <f t="shared" si="622"/>
        <v>0</v>
      </c>
      <c r="BC523" s="54"/>
      <c r="BD523" s="54"/>
      <c r="BE523" s="54">
        <f t="shared" si="636"/>
        <v>0</v>
      </c>
      <c r="BF523" s="54"/>
      <c r="BG523" s="54"/>
      <c r="BH523" s="54"/>
      <c r="BI523" s="54"/>
      <c r="BJ523" s="54"/>
      <c r="BK523" s="54"/>
      <c r="BL523" s="54">
        <v>0</v>
      </c>
      <c r="BM523" s="54">
        <v>0</v>
      </c>
      <c r="BN523" s="54">
        <f t="shared" si="651"/>
        <v>0</v>
      </c>
      <c r="BO523" s="54">
        <f t="shared" si="652"/>
        <v>0</v>
      </c>
      <c r="BP523" s="54">
        <v>0</v>
      </c>
      <c r="BQ523" s="54">
        <v>0</v>
      </c>
      <c r="BR523" s="54">
        <v>0</v>
      </c>
      <c r="BS523" s="54">
        <v>0</v>
      </c>
      <c r="BT523" s="54">
        <v>0</v>
      </c>
      <c r="BU523" s="54">
        <v>0</v>
      </c>
      <c r="BV523" s="54">
        <f t="shared" si="639"/>
        <v>0</v>
      </c>
      <c r="BW523" s="54">
        <f t="shared" si="640"/>
        <v>0</v>
      </c>
      <c r="BX523" s="54">
        <f t="shared" si="641"/>
        <v>0</v>
      </c>
      <c r="BY523" s="54">
        <f t="shared" si="642"/>
        <v>0</v>
      </c>
      <c r="BZ523" s="54">
        <f t="shared" si="643"/>
        <v>0</v>
      </c>
      <c r="CA523" s="54">
        <v>0</v>
      </c>
      <c r="CB523" s="54">
        <f t="shared" si="644"/>
        <v>0</v>
      </c>
      <c r="CC523" s="54">
        <f t="shared" si="645"/>
        <v>0</v>
      </c>
      <c r="CD523" s="54">
        <v>0</v>
      </c>
      <c r="CE523" s="54">
        <v>0</v>
      </c>
      <c r="CF523" s="54">
        <v>0</v>
      </c>
      <c r="CG523" s="54">
        <v>0</v>
      </c>
      <c r="CH523" s="54">
        <v>0</v>
      </c>
      <c r="CI523" s="54">
        <v>0</v>
      </c>
      <c r="CJ523" s="54">
        <v>0</v>
      </c>
      <c r="CK523" s="54">
        <v>0</v>
      </c>
      <c r="CL523" s="54">
        <v>0</v>
      </c>
      <c r="CM523" s="54">
        <v>0</v>
      </c>
      <c r="CN523" s="54">
        <v>0</v>
      </c>
      <c r="CO523" s="54">
        <v>0</v>
      </c>
    </row>
    <row r="524" spans="1:93">
      <c r="A524" s="3" t="str">
        <f t="shared" si="650"/>
        <v>福建省Perjeta</v>
      </c>
      <c r="B524" s="3" t="s">
        <v>559</v>
      </c>
      <c r="C524" s="3" t="s">
        <v>559</v>
      </c>
      <c r="D524" s="3" t="s">
        <v>7</v>
      </c>
      <c r="E524" s="3" t="s">
        <v>559</v>
      </c>
      <c r="F524" s="3" t="s">
        <v>559</v>
      </c>
      <c r="G524" s="3" t="s">
        <v>559</v>
      </c>
      <c r="H524" s="3" t="s">
        <v>559</v>
      </c>
      <c r="I524" s="3" t="s">
        <v>541</v>
      </c>
      <c r="J524" s="3" t="s">
        <v>541</v>
      </c>
      <c r="K524" s="3" t="s">
        <v>559</v>
      </c>
      <c r="L524" s="3"/>
      <c r="M524" s="3" t="s">
        <v>559</v>
      </c>
      <c r="N524" s="3" t="s">
        <v>16</v>
      </c>
      <c r="O524" s="3" t="s">
        <v>16</v>
      </c>
      <c r="P524" s="3">
        <v>3985.87</v>
      </c>
      <c r="Q524" s="54"/>
      <c r="R524" s="54"/>
      <c r="S524" s="54"/>
      <c r="T524" s="54"/>
      <c r="U524" s="54"/>
      <c r="V524" s="54"/>
      <c r="W524" s="54">
        <v>0</v>
      </c>
      <c r="X524" s="54">
        <v>0</v>
      </c>
      <c r="Y524" s="54">
        <v>0</v>
      </c>
      <c r="Z524" s="54">
        <v>0</v>
      </c>
      <c r="AA524" s="54">
        <v>4</v>
      </c>
      <c r="AB524" s="54">
        <v>-1</v>
      </c>
      <c r="AC524" s="54">
        <v>5</v>
      </c>
      <c r="AD524" s="54">
        <v>0</v>
      </c>
      <c r="AE524" s="54">
        <v>0</v>
      </c>
      <c r="AF524" s="54">
        <f t="shared" si="624"/>
        <v>3</v>
      </c>
      <c r="AG524" s="54">
        <f t="shared" si="625"/>
        <v>5</v>
      </c>
      <c r="AH524" s="54">
        <f t="shared" si="626"/>
        <v>8</v>
      </c>
      <c r="AI524" s="54"/>
      <c r="AJ524" s="54"/>
      <c r="AK524" s="54"/>
      <c r="AL524" s="54"/>
      <c r="AM524" s="54"/>
      <c r="AN524" s="54"/>
      <c r="AO524" s="54">
        <v>0</v>
      </c>
      <c r="AP524" s="54">
        <v>0</v>
      </c>
      <c r="AQ524" s="54">
        <v>0</v>
      </c>
      <c r="AR524" s="54">
        <f t="shared" si="627"/>
        <v>0</v>
      </c>
      <c r="AS524" s="54">
        <f t="shared" si="628"/>
        <v>15943.48</v>
      </c>
      <c r="AT524" s="54">
        <f t="shared" si="629"/>
        <v>-3985.87</v>
      </c>
      <c r="AU524" s="54">
        <f t="shared" si="630"/>
        <v>19929.349999999999</v>
      </c>
      <c r="AV524" s="54">
        <f t="shared" si="631"/>
        <v>0</v>
      </c>
      <c r="AW524" s="54">
        <f t="shared" si="632"/>
        <v>0</v>
      </c>
      <c r="AX524" s="54">
        <f t="shared" si="633"/>
        <v>11957.61</v>
      </c>
      <c r="AY524" s="54">
        <f t="shared" si="634"/>
        <v>19929.349999999999</v>
      </c>
      <c r="AZ524" s="54">
        <f t="shared" si="635"/>
        <v>31886.959999999999</v>
      </c>
      <c r="BA524" s="54">
        <f t="shared" si="621"/>
        <v>0</v>
      </c>
      <c r="BB524" s="54">
        <f t="shared" si="622"/>
        <v>5</v>
      </c>
      <c r="BC524" s="54"/>
      <c r="BD524" s="54"/>
      <c r="BE524" s="54">
        <f t="shared" si="636"/>
        <v>0</v>
      </c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>
        <f t="shared" si="639"/>
        <v>0</v>
      </c>
      <c r="BW524" s="54">
        <f t="shared" si="640"/>
        <v>0</v>
      </c>
      <c r="BX524" s="54">
        <f t="shared" si="641"/>
        <v>0</v>
      </c>
      <c r="BY524" s="54">
        <f t="shared" si="642"/>
        <v>0</v>
      </c>
      <c r="BZ524" s="54">
        <f t="shared" si="643"/>
        <v>0</v>
      </c>
      <c r="CA524" s="54">
        <v>0</v>
      </c>
      <c r="CB524" s="54">
        <f t="shared" si="644"/>
        <v>0</v>
      </c>
      <c r="CC524" s="54">
        <f t="shared" si="645"/>
        <v>0</v>
      </c>
      <c r="CD524" s="54">
        <v>0</v>
      </c>
      <c r="CE524" s="54">
        <v>0</v>
      </c>
      <c r="CF524" s="54">
        <v>0</v>
      </c>
      <c r="CG524" s="54">
        <v>0</v>
      </c>
      <c r="CH524" s="54">
        <v>0</v>
      </c>
      <c r="CI524" s="54">
        <v>0</v>
      </c>
      <c r="CJ524" s="54">
        <v>0</v>
      </c>
      <c r="CK524" s="54">
        <v>0</v>
      </c>
      <c r="CL524" s="54">
        <v>0</v>
      </c>
      <c r="CM524" s="54">
        <v>0</v>
      </c>
      <c r="CN524" s="54">
        <v>0</v>
      </c>
      <c r="CO524" s="54">
        <v>0</v>
      </c>
    </row>
    <row r="525" spans="1:93">
      <c r="A525" s="3" t="str">
        <f t="shared" si="650"/>
        <v>福建省Phesgo 10ml</v>
      </c>
      <c r="B525" s="3" t="s">
        <v>559</v>
      </c>
      <c r="C525" s="3" t="s">
        <v>559</v>
      </c>
      <c r="D525" s="3" t="s">
        <v>7</v>
      </c>
      <c r="E525" s="3" t="s">
        <v>559</v>
      </c>
      <c r="F525" s="3" t="s">
        <v>559</v>
      </c>
      <c r="G525" s="3" t="s">
        <v>559</v>
      </c>
      <c r="H525" s="3" t="s">
        <v>559</v>
      </c>
      <c r="I525" s="3" t="s">
        <v>541</v>
      </c>
      <c r="J525" s="3" t="s">
        <v>541</v>
      </c>
      <c r="K525" s="3" t="s">
        <v>559</v>
      </c>
      <c r="L525" s="3"/>
      <c r="M525" s="3" t="s">
        <v>559</v>
      </c>
      <c r="N525" s="3" t="s">
        <v>17</v>
      </c>
      <c r="O525" s="3" t="s">
        <v>18</v>
      </c>
      <c r="P525" s="3">
        <v>6232.07</v>
      </c>
      <c r="Q525" s="54">
        <v>0</v>
      </c>
      <c r="R525" s="54">
        <v>0</v>
      </c>
      <c r="S525" s="54">
        <v>0</v>
      </c>
      <c r="T525" s="54">
        <v>0</v>
      </c>
      <c r="U525" s="54">
        <v>0</v>
      </c>
      <c r="V525" s="54">
        <v>0</v>
      </c>
      <c r="W525" s="54">
        <v>0</v>
      </c>
      <c r="X525" s="54">
        <v>0</v>
      </c>
      <c r="Y525" s="54">
        <v>0</v>
      </c>
      <c r="Z525" s="54">
        <v>5</v>
      </c>
      <c r="AA525" s="54">
        <v>1</v>
      </c>
      <c r="AB525" s="54">
        <v>1</v>
      </c>
      <c r="AC525" s="54">
        <v>5</v>
      </c>
      <c r="AD525" s="54">
        <v>0</v>
      </c>
      <c r="AE525" s="54">
        <v>0</v>
      </c>
      <c r="AF525" s="54">
        <f t="shared" si="624"/>
        <v>7</v>
      </c>
      <c r="AG525" s="54">
        <f t="shared" si="625"/>
        <v>5</v>
      </c>
      <c r="AH525" s="54">
        <f t="shared" si="626"/>
        <v>12</v>
      </c>
      <c r="AI525" s="54">
        <v>0</v>
      </c>
      <c r="AJ525" s="54">
        <v>0</v>
      </c>
      <c r="AK525" s="54">
        <v>0</v>
      </c>
      <c r="AL525" s="54">
        <v>0</v>
      </c>
      <c r="AM525" s="54">
        <v>0</v>
      </c>
      <c r="AN525" s="54">
        <v>0</v>
      </c>
      <c r="AO525" s="54">
        <v>0</v>
      </c>
      <c r="AP525" s="54">
        <v>0</v>
      </c>
      <c r="AQ525" s="54">
        <v>0</v>
      </c>
      <c r="AR525" s="54">
        <f t="shared" si="627"/>
        <v>31160.35</v>
      </c>
      <c r="AS525" s="54">
        <f t="shared" si="628"/>
        <v>6232.07</v>
      </c>
      <c r="AT525" s="54">
        <f t="shared" si="629"/>
        <v>6232.07</v>
      </c>
      <c r="AU525" s="54">
        <f t="shared" si="630"/>
        <v>31160.35</v>
      </c>
      <c r="AV525" s="54">
        <f t="shared" si="631"/>
        <v>0</v>
      </c>
      <c r="AW525" s="54">
        <f t="shared" si="632"/>
        <v>0</v>
      </c>
      <c r="AX525" s="54">
        <f t="shared" si="633"/>
        <v>43624.49</v>
      </c>
      <c r="AY525" s="54">
        <f t="shared" si="634"/>
        <v>31160.35</v>
      </c>
      <c r="AZ525" s="54">
        <f t="shared" si="635"/>
        <v>74784.84</v>
      </c>
      <c r="BA525" s="54">
        <f t="shared" si="621"/>
        <v>0</v>
      </c>
      <c r="BB525" s="54">
        <f t="shared" si="622"/>
        <v>5</v>
      </c>
      <c r="BC525" s="54">
        <f>SUM(CJ525:CL525)</f>
        <v>0</v>
      </c>
      <c r="BD525" s="54">
        <f>SUM(CM525:CO525)</f>
        <v>0</v>
      </c>
      <c r="BE525" s="54">
        <f t="shared" si="636"/>
        <v>12</v>
      </c>
      <c r="BF525" s="54">
        <f t="shared" ref="BF525:BK525" si="653">Z525</f>
        <v>5</v>
      </c>
      <c r="BG525" s="54">
        <f t="shared" si="653"/>
        <v>1</v>
      </c>
      <c r="BH525" s="54">
        <f t="shared" si="653"/>
        <v>1</v>
      </c>
      <c r="BI525" s="54">
        <f t="shared" si="653"/>
        <v>5</v>
      </c>
      <c r="BJ525" s="54">
        <f t="shared" si="653"/>
        <v>0</v>
      </c>
      <c r="BK525" s="54">
        <f t="shared" si="653"/>
        <v>0</v>
      </c>
      <c r="BL525" s="54">
        <v>0</v>
      </c>
      <c r="BM525" s="54">
        <v>0</v>
      </c>
      <c r="BN525" s="54">
        <f t="shared" ref="BN525:BN526" si="654">AVERAGE(BP525:BR525)</f>
        <v>0</v>
      </c>
      <c r="BO525" s="54">
        <f t="shared" ref="BO525:BO526" si="655">SUM(BS525:BU525)/1</f>
        <v>0</v>
      </c>
      <c r="BP525" s="54">
        <v>0</v>
      </c>
      <c r="BQ525" s="54">
        <v>0</v>
      </c>
      <c r="BR525" s="54">
        <v>0</v>
      </c>
      <c r="BS525" s="54">
        <v>0</v>
      </c>
      <c r="BT525" s="54">
        <v>0</v>
      </c>
      <c r="BU525" s="54">
        <v>0</v>
      </c>
      <c r="BV525" s="54">
        <f t="shared" si="639"/>
        <v>0</v>
      </c>
      <c r="BW525" s="54">
        <f t="shared" si="640"/>
        <v>0</v>
      </c>
      <c r="BX525" s="54">
        <f t="shared" si="641"/>
        <v>0</v>
      </c>
      <c r="BY525" s="54">
        <f t="shared" si="642"/>
        <v>0</v>
      </c>
      <c r="BZ525" s="54">
        <f t="shared" si="643"/>
        <v>0</v>
      </c>
      <c r="CA525" s="54">
        <v>0</v>
      </c>
      <c r="CB525" s="54">
        <f t="shared" si="644"/>
        <v>0</v>
      </c>
      <c r="CC525" s="54">
        <f t="shared" si="645"/>
        <v>0</v>
      </c>
      <c r="CD525" s="54">
        <v>0</v>
      </c>
      <c r="CE525" s="54">
        <v>0</v>
      </c>
      <c r="CF525" s="54">
        <v>0</v>
      </c>
      <c r="CG525" s="54">
        <v>0</v>
      </c>
      <c r="CH525" s="54">
        <v>0</v>
      </c>
      <c r="CI525" s="54">
        <v>0</v>
      </c>
      <c r="CJ525" s="54">
        <v>0</v>
      </c>
      <c r="CK525" s="54">
        <v>0</v>
      </c>
      <c r="CL525" s="54">
        <v>0</v>
      </c>
      <c r="CM525" s="54">
        <v>0</v>
      </c>
      <c r="CN525" s="54">
        <v>0</v>
      </c>
      <c r="CO525" s="54">
        <v>0</v>
      </c>
    </row>
    <row r="526" spans="1:93">
      <c r="A526" s="3" t="str">
        <f t="shared" si="650"/>
        <v>福建省Phesgo 15ml</v>
      </c>
      <c r="B526" s="3" t="s">
        <v>559</v>
      </c>
      <c r="C526" s="3" t="s">
        <v>559</v>
      </c>
      <c r="D526" s="8" t="s">
        <v>7</v>
      </c>
      <c r="E526" s="3" t="s">
        <v>559</v>
      </c>
      <c r="F526" s="3" t="s">
        <v>559</v>
      </c>
      <c r="G526" s="3" t="s">
        <v>559</v>
      </c>
      <c r="H526" s="3" t="s">
        <v>559</v>
      </c>
      <c r="I526" s="3" t="s">
        <v>541</v>
      </c>
      <c r="J526" s="3" t="s">
        <v>541</v>
      </c>
      <c r="K526" s="3" t="s">
        <v>559</v>
      </c>
      <c r="L526" s="3"/>
      <c r="M526" s="3" t="s">
        <v>559</v>
      </c>
      <c r="N526" s="3" t="s">
        <v>17</v>
      </c>
      <c r="O526" s="3" t="s">
        <v>19</v>
      </c>
      <c r="P526" s="3">
        <v>8489.27</v>
      </c>
      <c r="Q526" s="54">
        <v>0</v>
      </c>
      <c r="R526" s="54">
        <v>0</v>
      </c>
      <c r="S526" s="54">
        <v>0</v>
      </c>
      <c r="T526" s="54">
        <v>0</v>
      </c>
      <c r="U526" s="54">
        <v>0</v>
      </c>
      <c r="V526" s="54">
        <v>0</v>
      </c>
      <c r="W526" s="54">
        <v>0</v>
      </c>
      <c r="X526" s="54">
        <v>0</v>
      </c>
      <c r="Y526" s="54">
        <v>0</v>
      </c>
      <c r="Z526" s="54">
        <v>0</v>
      </c>
      <c r="AA526" s="54">
        <v>0</v>
      </c>
      <c r="AB526" s="54">
        <v>0</v>
      </c>
      <c r="AC526" s="54">
        <v>0</v>
      </c>
      <c r="AD526" s="54">
        <v>0</v>
      </c>
      <c r="AE526" s="54">
        <v>0</v>
      </c>
      <c r="AF526" s="54">
        <f t="shared" si="624"/>
        <v>0</v>
      </c>
      <c r="AG526" s="54">
        <f t="shared" si="625"/>
        <v>0</v>
      </c>
      <c r="AH526" s="54">
        <f t="shared" si="626"/>
        <v>0</v>
      </c>
      <c r="AI526" s="54">
        <v>0</v>
      </c>
      <c r="AJ526" s="54">
        <v>0</v>
      </c>
      <c r="AK526" s="54">
        <v>0</v>
      </c>
      <c r="AL526" s="54">
        <v>0</v>
      </c>
      <c r="AM526" s="54">
        <v>0</v>
      </c>
      <c r="AN526" s="54">
        <v>0</v>
      </c>
      <c r="AO526" s="54">
        <v>0</v>
      </c>
      <c r="AP526" s="54">
        <v>0</v>
      </c>
      <c r="AQ526" s="54">
        <v>0</v>
      </c>
      <c r="AR526" s="54">
        <f t="shared" si="627"/>
        <v>0</v>
      </c>
      <c r="AS526" s="54">
        <f t="shared" si="628"/>
        <v>0</v>
      </c>
      <c r="AT526" s="54">
        <f t="shared" si="629"/>
        <v>0</v>
      </c>
      <c r="AU526" s="54">
        <f t="shared" si="630"/>
        <v>0</v>
      </c>
      <c r="AV526" s="54">
        <f t="shared" si="631"/>
        <v>0</v>
      </c>
      <c r="AW526" s="54">
        <f t="shared" si="632"/>
        <v>0</v>
      </c>
      <c r="AX526" s="54">
        <f t="shared" si="633"/>
        <v>0</v>
      </c>
      <c r="AY526" s="54">
        <f t="shared" si="634"/>
        <v>0</v>
      </c>
      <c r="AZ526" s="54">
        <f t="shared" si="635"/>
        <v>0</v>
      </c>
      <c r="BA526" s="54">
        <f t="shared" si="621"/>
        <v>0</v>
      </c>
      <c r="BB526" s="54">
        <f t="shared" si="622"/>
        <v>0</v>
      </c>
      <c r="BC526" s="54">
        <f>SUM(CJ526:CL526)*2</f>
        <v>0</v>
      </c>
      <c r="BD526" s="54">
        <f>SUM(CM526:CO526)*2</f>
        <v>0</v>
      </c>
      <c r="BE526" s="54">
        <f t="shared" si="636"/>
        <v>0</v>
      </c>
      <c r="BF526" s="54">
        <f t="shared" ref="BF526:BK526" si="656">Z526*2</f>
        <v>0</v>
      </c>
      <c r="BG526" s="54">
        <f t="shared" si="656"/>
        <v>0</v>
      </c>
      <c r="BH526" s="54">
        <f t="shared" si="656"/>
        <v>0</v>
      </c>
      <c r="BI526" s="54">
        <f t="shared" si="656"/>
        <v>0</v>
      </c>
      <c r="BJ526" s="54">
        <f t="shared" si="656"/>
        <v>0</v>
      </c>
      <c r="BK526" s="54">
        <f t="shared" si="656"/>
        <v>0</v>
      </c>
      <c r="BL526" s="54">
        <v>0</v>
      </c>
      <c r="BM526" s="54">
        <v>0</v>
      </c>
      <c r="BN526" s="54">
        <f t="shared" si="654"/>
        <v>0</v>
      </c>
      <c r="BO526" s="54">
        <f t="shared" si="655"/>
        <v>0</v>
      </c>
      <c r="BP526" s="54">
        <v>0</v>
      </c>
      <c r="BQ526" s="54">
        <v>0</v>
      </c>
      <c r="BR526" s="54">
        <v>0</v>
      </c>
      <c r="BS526" s="54">
        <v>0</v>
      </c>
      <c r="BT526" s="54">
        <v>0</v>
      </c>
      <c r="BU526" s="54">
        <v>0</v>
      </c>
      <c r="BV526" s="54">
        <f t="shared" si="639"/>
        <v>0</v>
      </c>
      <c r="BW526" s="54">
        <f t="shared" si="640"/>
        <v>0</v>
      </c>
      <c r="BX526" s="54">
        <f t="shared" si="641"/>
        <v>0</v>
      </c>
      <c r="BY526" s="54">
        <f t="shared" si="642"/>
        <v>0</v>
      </c>
      <c r="BZ526" s="54">
        <f t="shared" si="643"/>
        <v>0</v>
      </c>
      <c r="CA526" s="54">
        <v>0</v>
      </c>
      <c r="CB526" s="54">
        <f t="shared" si="644"/>
        <v>0</v>
      </c>
      <c r="CC526" s="54">
        <f t="shared" si="645"/>
        <v>0</v>
      </c>
      <c r="CD526" s="54">
        <v>0</v>
      </c>
      <c r="CE526" s="54">
        <v>0</v>
      </c>
      <c r="CF526" s="54">
        <v>0</v>
      </c>
      <c r="CG526" s="54">
        <v>0</v>
      </c>
      <c r="CH526" s="54">
        <v>0</v>
      </c>
      <c r="CI526" s="54">
        <v>0</v>
      </c>
      <c r="CJ526" s="54">
        <v>0</v>
      </c>
      <c r="CK526" s="54">
        <v>0</v>
      </c>
      <c r="CL526" s="54">
        <v>0</v>
      </c>
      <c r="CM526" s="54">
        <v>0</v>
      </c>
      <c r="CN526" s="54">
        <v>0</v>
      </c>
      <c r="CO526" s="54">
        <v>0</v>
      </c>
    </row>
    <row r="527" spans="1:93">
      <c r="A527" s="3" t="str">
        <f t="shared" si="623"/>
        <v>JXFZ001Herceptin IV</v>
      </c>
      <c r="B527" s="3" t="s">
        <v>552</v>
      </c>
      <c r="C527" s="3" t="s">
        <v>553</v>
      </c>
      <c r="D527" s="3" t="s">
        <v>174</v>
      </c>
      <c r="E527" s="3" t="s">
        <v>175</v>
      </c>
      <c r="F527" s="3" t="s">
        <v>176</v>
      </c>
      <c r="G527" s="3" t="s">
        <v>177</v>
      </c>
      <c r="H527" s="3" t="s">
        <v>176</v>
      </c>
      <c r="I527" s="3" t="s">
        <v>177</v>
      </c>
      <c r="J527" s="3" t="s">
        <v>563</v>
      </c>
      <c r="K527" s="3" t="s">
        <v>541</v>
      </c>
      <c r="L527" s="3"/>
      <c r="M527" s="3" t="s">
        <v>543</v>
      </c>
      <c r="N527" s="3" t="s">
        <v>11</v>
      </c>
      <c r="O527" s="3" t="s">
        <v>11</v>
      </c>
      <c r="P527" s="3">
        <v>4535.5</v>
      </c>
      <c r="Q527" s="54">
        <v>3.3575329959662166</v>
      </c>
      <c r="R527" s="54">
        <v>2.4053539426947879</v>
      </c>
      <c r="S527" s="54">
        <v>2.2375252907736205</v>
      </c>
      <c r="T527" s="54">
        <v>1.580008114679641</v>
      </c>
      <c r="U527" s="54">
        <v>1.4396062030802432</v>
      </c>
      <c r="V527" s="54">
        <v>2.506208744300491</v>
      </c>
      <c r="W527" s="54">
        <v>8.0004122294346249</v>
      </c>
      <c r="X527" s="54">
        <v>5.5258230620603754</v>
      </c>
      <c r="Y527" s="54">
        <v>13.526235291495</v>
      </c>
      <c r="Z527" s="54">
        <v>4</v>
      </c>
      <c r="AA527" s="54">
        <v>6</v>
      </c>
      <c r="AB527" s="54">
        <v>3</v>
      </c>
      <c r="AC527" s="54">
        <v>0</v>
      </c>
      <c r="AD527" s="54">
        <v>0</v>
      </c>
      <c r="AE527" s="54">
        <v>0</v>
      </c>
      <c r="AF527" s="54">
        <f t="shared" si="624"/>
        <v>13</v>
      </c>
      <c r="AG527" s="54">
        <f t="shared" si="625"/>
        <v>0</v>
      </c>
      <c r="AH527" s="54">
        <f t="shared" si="626"/>
        <v>13</v>
      </c>
      <c r="AI527" s="54">
        <v>15228.090903204775</v>
      </c>
      <c r="AJ527" s="54">
        <v>10909.48280709221</v>
      </c>
      <c r="AK527" s="54">
        <v>10148.295956303757</v>
      </c>
      <c r="AL527" s="54">
        <v>7166.1268041295116</v>
      </c>
      <c r="AM527" s="54">
        <v>6529.3339340704433</v>
      </c>
      <c r="AN527" s="54">
        <v>11366.909759774877</v>
      </c>
      <c r="AO527" s="54">
        <v>36285.869666600745</v>
      </c>
      <c r="AP527" s="54">
        <v>25062.370497974833</v>
      </c>
      <c r="AQ527" s="54">
        <v>61348.240164575574</v>
      </c>
      <c r="AR527" s="54">
        <f t="shared" si="627"/>
        <v>18142</v>
      </c>
      <c r="AS527" s="54">
        <f t="shared" si="628"/>
        <v>27213</v>
      </c>
      <c r="AT527" s="54">
        <f t="shared" si="629"/>
        <v>13606.5</v>
      </c>
      <c r="AU527" s="54">
        <f t="shared" si="630"/>
        <v>0</v>
      </c>
      <c r="AV527" s="54">
        <f t="shared" si="631"/>
        <v>0</v>
      </c>
      <c r="AW527" s="54">
        <f t="shared" si="632"/>
        <v>0</v>
      </c>
      <c r="AX527" s="54">
        <f t="shared" si="633"/>
        <v>58961.5</v>
      </c>
      <c r="AY527" s="54">
        <f t="shared" si="634"/>
        <v>0</v>
      </c>
      <c r="AZ527" s="54">
        <f t="shared" si="635"/>
        <v>58961.5</v>
      </c>
      <c r="BA527" s="54">
        <f t="shared" si="621"/>
        <v>1.580008114679641</v>
      </c>
      <c r="BB527" s="54">
        <f t="shared" si="622"/>
        <v>0</v>
      </c>
      <c r="BC527" s="54"/>
      <c r="BD527" s="54"/>
      <c r="BE527" s="54">
        <f t="shared" si="636"/>
        <v>0</v>
      </c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4"/>
      <c r="BV527" s="54">
        <f t="shared" si="639"/>
        <v>24189.333333333332</v>
      </c>
      <c r="BW527" s="54">
        <f t="shared" si="640"/>
        <v>45355</v>
      </c>
      <c r="BX527" s="54">
        <f t="shared" si="641"/>
        <v>49890.5</v>
      </c>
      <c r="BY527" s="54">
        <f t="shared" si="642"/>
        <v>10</v>
      </c>
      <c r="BZ527" s="54">
        <f t="shared" si="643"/>
        <v>11</v>
      </c>
      <c r="CA527" s="54">
        <v>0</v>
      </c>
      <c r="CB527" s="54">
        <f t="shared" si="644"/>
        <v>11</v>
      </c>
      <c r="CC527" s="54">
        <f t="shared" si="645"/>
        <v>5.333333333333333</v>
      </c>
      <c r="CD527" s="54">
        <v>9</v>
      </c>
      <c r="CE527" s="54">
        <v>11</v>
      </c>
      <c r="CF527" s="54">
        <v>9</v>
      </c>
      <c r="CG527" s="54">
        <v>5</v>
      </c>
      <c r="CH527" s="54">
        <v>5</v>
      </c>
      <c r="CI527" s="54">
        <v>4</v>
      </c>
      <c r="CJ527" s="54">
        <v>4</v>
      </c>
      <c r="CK527" s="54">
        <v>4</v>
      </c>
      <c r="CL527" s="54">
        <v>2</v>
      </c>
      <c r="CM527" s="54">
        <v>4</v>
      </c>
      <c r="CN527" s="54">
        <v>1</v>
      </c>
      <c r="CO527" s="54">
        <v>6</v>
      </c>
    </row>
    <row r="528" spans="1:93">
      <c r="A528" s="3" t="str">
        <f t="shared" si="623"/>
        <v>JXFZ001Herceptin SC</v>
      </c>
      <c r="B528" s="3" t="s">
        <v>552</v>
      </c>
      <c r="C528" s="3" t="s">
        <v>553</v>
      </c>
      <c r="D528" s="3" t="s">
        <v>174</v>
      </c>
      <c r="E528" s="3" t="s">
        <v>175</v>
      </c>
      <c r="F528" s="3" t="s">
        <v>176</v>
      </c>
      <c r="G528" s="3" t="s">
        <v>177</v>
      </c>
      <c r="H528" s="3" t="s">
        <v>176</v>
      </c>
      <c r="I528" s="3" t="s">
        <v>177</v>
      </c>
      <c r="J528" s="3" t="s">
        <v>563</v>
      </c>
      <c r="K528" s="3" t="s">
        <v>541</v>
      </c>
      <c r="L528" s="3"/>
      <c r="M528" s="3" t="s">
        <v>543</v>
      </c>
      <c r="N528" s="3" t="s">
        <v>12</v>
      </c>
      <c r="O528" s="3" t="s">
        <v>12</v>
      </c>
      <c r="P528" s="3">
        <v>3444.49</v>
      </c>
      <c r="Q528" s="54">
        <v>1.8319043329974618</v>
      </c>
      <c r="R528" s="54">
        <v>1.6973010419924148</v>
      </c>
      <c r="S528" s="54">
        <v>2.5745190543994161</v>
      </c>
      <c r="T528" s="54">
        <v>2.6351842208778735</v>
      </c>
      <c r="U528" s="54">
        <v>2.3726722467474497</v>
      </c>
      <c r="V528" s="54">
        <v>3.122943151040694</v>
      </c>
      <c r="W528" s="54">
        <v>6.1037244293892927</v>
      </c>
      <c r="X528" s="54">
        <v>8.1307996186660176</v>
      </c>
      <c r="Y528" s="54">
        <v>14.234524048055309</v>
      </c>
      <c r="Z528" s="54">
        <v>1</v>
      </c>
      <c r="AA528" s="54">
        <v>0</v>
      </c>
      <c r="AB528" s="54">
        <v>1</v>
      </c>
      <c r="AC528" s="54">
        <v>2</v>
      </c>
      <c r="AD528" s="54">
        <v>0</v>
      </c>
      <c r="AE528" s="54">
        <v>0</v>
      </c>
      <c r="AF528" s="54">
        <f t="shared" si="624"/>
        <v>2</v>
      </c>
      <c r="AG528" s="54">
        <f t="shared" si="625"/>
        <v>2</v>
      </c>
      <c r="AH528" s="54">
        <f t="shared" si="626"/>
        <v>4</v>
      </c>
      <c r="AI528" s="54">
        <v>6309.9761559664266</v>
      </c>
      <c r="AJ528" s="54">
        <v>5846.3364661324522</v>
      </c>
      <c r="AK528" s="54">
        <v>8867.9051376882435</v>
      </c>
      <c r="AL528" s="54">
        <v>9076.8656969716267</v>
      </c>
      <c r="AM528" s="54">
        <v>8172.6458271991223</v>
      </c>
      <c r="AN528" s="54">
        <v>10756.946454328159</v>
      </c>
      <c r="AO528" s="54">
        <v>21024.21775978712</v>
      </c>
      <c r="AP528" s="54">
        <v>28006.457978498911</v>
      </c>
      <c r="AQ528" s="54">
        <v>49030.675738286031</v>
      </c>
      <c r="AR528" s="54">
        <f t="shared" si="627"/>
        <v>3444.49</v>
      </c>
      <c r="AS528" s="54">
        <f t="shared" si="628"/>
        <v>0</v>
      </c>
      <c r="AT528" s="54">
        <f t="shared" si="629"/>
        <v>3444.49</v>
      </c>
      <c r="AU528" s="54">
        <f t="shared" si="630"/>
        <v>6888.98</v>
      </c>
      <c r="AV528" s="54">
        <f t="shared" si="631"/>
        <v>0</v>
      </c>
      <c r="AW528" s="54">
        <f t="shared" si="632"/>
        <v>0</v>
      </c>
      <c r="AX528" s="54">
        <f t="shared" si="633"/>
        <v>6888.98</v>
      </c>
      <c r="AY528" s="54">
        <f t="shared" si="634"/>
        <v>6888.98</v>
      </c>
      <c r="AZ528" s="54">
        <f t="shared" si="635"/>
        <v>13777.96</v>
      </c>
      <c r="BA528" s="54">
        <f t="shared" si="621"/>
        <v>2.6351842208778735</v>
      </c>
      <c r="BB528" s="54">
        <f t="shared" si="622"/>
        <v>2</v>
      </c>
      <c r="BC528" s="54"/>
      <c r="BD528" s="54"/>
      <c r="BE528" s="54">
        <f t="shared" si="636"/>
        <v>0</v>
      </c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>
        <f t="shared" si="639"/>
        <v>10333.469999999999</v>
      </c>
      <c r="BW528" s="54">
        <f t="shared" si="640"/>
        <v>31000.409999999996</v>
      </c>
      <c r="BX528" s="54">
        <f t="shared" si="641"/>
        <v>17222.449999999997</v>
      </c>
      <c r="BY528" s="54">
        <f t="shared" si="642"/>
        <v>9</v>
      </c>
      <c r="BZ528" s="54">
        <f t="shared" si="643"/>
        <v>5</v>
      </c>
      <c r="CA528" s="54">
        <v>0</v>
      </c>
      <c r="CB528" s="54">
        <f t="shared" si="644"/>
        <v>5</v>
      </c>
      <c r="CC528" s="54">
        <f t="shared" si="645"/>
        <v>3</v>
      </c>
      <c r="CD528" s="54">
        <v>5</v>
      </c>
      <c r="CE528" s="54">
        <v>2</v>
      </c>
      <c r="CF528" s="54">
        <v>4</v>
      </c>
      <c r="CG528" s="54">
        <v>5</v>
      </c>
      <c r="CH528" s="54">
        <v>4</v>
      </c>
      <c r="CI528" s="54">
        <v>2</v>
      </c>
      <c r="CJ528" s="54">
        <v>4</v>
      </c>
      <c r="CK528" s="54">
        <v>2</v>
      </c>
      <c r="CL528" s="54">
        <v>3</v>
      </c>
      <c r="CM528" s="54">
        <v>3</v>
      </c>
      <c r="CN528" s="54">
        <v>1</v>
      </c>
      <c r="CO528" s="54">
        <v>1</v>
      </c>
    </row>
    <row r="529" spans="1:93">
      <c r="A529" s="3" t="str">
        <f t="shared" si="623"/>
        <v>JXFZ001Itovebi 3mg</v>
      </c>
      <c r="B529" s="3" t="s">
        <v>552</v>
      </c>
      <c r="C529" s="3" t="s">
        <v>553</v>
      </c>
      <c r="D529" s="3" t="s">
        <v>174</v>
      </c>
      <c r="E529" s="3" t="s">
        <v>175</v>
      </c>
      <c r="F529" s="3" t="s">
        <v>176</v>
      </c>
      <c r="G529" s="3" t="s">
        <v>177</v>
      </c>
      <c r="H529" s="3" t="s">
        <v>176</v>
      </c>
      <c r="I529" s="3" t="s">
        <v>177</v>
      </c>
      <c r="J529" s="3" t="s">
        <v>563</v>
      </c>
      <c r="K529" s="3" t="s">
        <v>541</v>
      </c>
      <c r="L529" s="3"/>
      <c r="M529" s="3" t="s">
        <v>543</v>
      </c>
      <c r="N529" s="3" t="s">
        <v>13</v>
      </c>
      <c r="O529" s="3" t="s">
        <v>14</v>
      </c>
      <c r="P529" s="3">
        <v>3566.02</v>
      </c>
      <c r="Q529" s="54">
        <v>7.5423782997919166E-8</v>
      </c>
      <c r="R529" s="54">
        <v>8.6118364644595899E-8</v>
      </c>
      <c r="S529" s="54">
        <v>1.7430625086372233E-7</v>
      </c>
      <c r="T529" s="54">
        <v>1.7644957539816278E-7</v>
      </c>
      <c r="U529" s="54">
        <v>2.1451535630448561E-7</v>
      </c>
      <c r="V529" s="54">
        <v>2.7318666979111423E-7</v>
      </c>
      <c r="W529" s="54">
        <v>3.3584839850623739E-7</v>
      </c>
      <c r="X529" s="54">
        <v>6.6415160149376262E-7</v>
      </c>
      <c r="Y529" s="54">
        <v>9.9999999999999995E-7</v>
      </c>
      <c r="Z529" s="54">
        <v>0</v>
      </c>
      <c r="AA529" s="54">
        <v>0</v>
      </c>
      <c r="AB529" s="54">
        <v>0</v>
      </c>
      <c r="AC529" s="54">
        <v>0</v>
      </c>
      <c r="AD529" s="54">
        <v>0</v>
      </c>
      <c r="AE529" s="54">
        <v>0</v>
      </c>
      <c r="AF529" s="54">
        <f t="shared" si="624"/>
        <v>0</v>
      </c>
      <c r="AG529" s="54">
        <f t="shared" si="625"/>
        <v>0</v>
      </c>
      <c r="AH529" s="54">
        <f t="shared" si="626"/>
        <v>0</v>
      </c>
      <c r="AI529" s="54">
        <v>2.6896271864623972E-4</v>
      </c>
      <c r="AJ529" s="54">
        <v>3.0709981068992184E-4</v>
      </c>
      <c r="AK529" s="54">
        <v>6.2157957670505104E-4</v>
      </c>
      <c r="AL529" s="54">
        <v>6.2922271486135634E-4</v>
      </c>
      <c r="AM529" s="54">
        <v>7.6496605088892172E-4</v>
      </c>
      <c r="AN529" s="54">
        <v>9.74189128208509E-4</v>
      </c>
      <c r="AO529" s="54">
        <v>1.1976421060412126E-3</v>
      </c>
      <c r="AP529" s="54">
        <v>2.3683778939587868E-3</v>
      </c>
      <c r="AQ529" s="54">
        <v>3.5660199999999996E-3</v>
      </c>
      <c r="AR529" s="54">
        <f t="shared" si="627"/>
        <v>0</v>
      </c>
      <c r="AS529" s="54">
        <f t="shared" si="628"/>
        <v>0</v>
      </c>
      <c r="AT529" s="54">
        <f t="shared" si="629"/>
        <v>0</v>
      </c>
      <c r="AU529" s="54">
        <f t="shared" si="630"/>
        <v>0</v>
      </c>
      <c r="AV529" s="54">
        <f t="shared" si="631"/>
        <v>0</v>
      </c>
      <c r="AW529" s="54">
        <f t="shared" si="632"/>
        <v>0</v>
      </c>
      <c r="AX529" s="54">
        <f t="shared" si="633"/>
        <v>0</v>
      </c>
      <c r="AY529" s="54">
        <f t="shared" si="634"/>
        <v>0</v>
      </c>
      <c r="AZ529" s="54">
        <f t="shared" si="635"/>
        <v>0</v>
      </c>
      <c r="BA529" s="54">
        <f t="shared" si="621"/>
        <v>1.7644957539816278E-7</v>
      </c>
      <c r="BB529" s="54">
        <f t="shared" si="622"/>
        <v>0</v>
      </c>
      <c r="BC529" s="54"/>
      <c r="BD529" s="54"/>
      <c r="BE529" s="54">
        <f t="shared" si="636"/>
        <v>0</v>
      </c>
      <c r="BF529" s="54"/>
      <c r="BG529" s="54"/>
      <c r="BH529" s="54"/>
      <c r="BI529" s="54"/>
      <c r="BJ529" s="54"/>
      <c r="BK529" s="54"/>
      <c r="BL529" s="54">
        <v>0</v>
      </c>
      <c r="BM529" s="54">
        <v>0</v>
      </c>
      <c r="BN529" s="54">
        <f t="shared" ref="BN529:BN530" si="657">AVERAGE(BP529:BR529)</f>
        <v>0.33333333333333331</v>
      </c>
      <c r="BO529" s="54">
        <f t="shared" ref="BO529:BO530" si="658">SUM(BS529:BU529)/1</f>
        <v>0</v>
      </c>
      <c r="BP529" s="54">
        <v>0</v>
      </c>
      <c r="BQ529" s="54">
        <v>0</v>
      </c>
      <c r="BR529" s="54">
        <v>1</v>
      </c>
      <c r="BS529" s="54">
        <v>0</v>
      </c>
      <c r="BT529" s="54">
        <v>0</v>
      </c>
      <c r="BU529" s="54">
        <v>0</v>
      </c>
      <c r="BV529" s="54">
        <f t="shared" si="639"/>
        <v>0</v>
      </c>
      <c r="BW529" s="54">
        <f t="shared" si="640"/>
        <v>0</v>
      </c>
      <c r="BX529" s="54">
        <f t="shared" si="641"/>
        <v>0</v>
      </c>
      <c r="BY529" s="54">
        <f t="shared" si="642"/>
        <v>0</v>
      </c>
      <c r="BZ529" s="54">
        <f t="shared" si="643"/>
        <v>0</v>
      </c>
      <c r="CA529" s="54">
        <v>0</v>
      </c>
      <c r="CB529" s="54">
        <f t="shared" si="644"/>
        <v>0</v>
      </c>
      <c r="CC529" s="54">
        <f t="shared" si="645"/>
        <v>0</v>
      </c>
      <c r="CD529" s="54">
        <v>0</v>
      </c>
      <c r="CE529" s="54">
        <v>0</v>
      </c>
      <c r="CF529" s="54">
        <v>0</v>
      </c>
      <c r="CG529" s="54">
        <v>0</v>
      </c>
      <c r="CH529" s="54">
        <v>0</v>
      </c>
      <c r="CI529" s="54">
        <v>0</v>
      </c>
      <c r="CJ529" s="54">
        <v>0</v>
      </c>
      <c r="CK529" s="54">
        <v>0</v>
      </c>
      <c r="CL529" s="54">
        <v>0</v>
      </c>
      <c r="CM529" s="54">
        <v>0</v>
      </c>
      <c r="CN529" s="54">
        <v>0</v>
      </c>
      <c r="CO529" s="54">
        <v>0</v>
      </c>
    </row>
    <row r="530" spans="1:93">
      <c r="A530" s="3" t="str">
        <f t="shared" si="623"/>
        <v>JXFZ001Itovebi 9mg</v>
      </c>
      <c r="B530" s="3" t="s">
        <v>552</v>
      </c>
      <c r="C530" s="3" t="s">
        <v>553</v>
      </c>
      <c r="D530" s="3" t="s">
        <v>174</v>
      </c>
      <c r="E530" s="3" t="s">
        <v>175</v>
      </c>
      <c r="F530" s="3" t="s">
        <v>176</v>
      </c>
      <c r="G530" s="3" t="s">
        <v>177</v>
      </c>
      <c r="H530" s="3" t="s">
        <v>176</v>
      </c>
      <c r="I530" s="3" t="s">
        <v>177</v>
      </c>
      <c r="J530" s="3" t="s">
        <v>563</v>
      </c>
      <c r="K530" s="3" t="s">
        <v>541</v>
      </c>
      <c r="L530" s="3"/>
      <c r="M530" s="3" t="s">
        <v>543</v>
      </c>
      <c r="N530" s="3" t="s">
        <v>13</v>
      </c>
      <c r="O530" s="3" t="s">
        <v>15</v>
      </c>
      <c r="P530" s="3">
        <v>10698.05</v>
      </c>
      <c r="Q530" s="54"/>
      <c r="R530" s="54"/>
      <c r="S530" s="54"/>
      <c r="T530" s="54"/>
      <c r="U530" s="54"/>
      <c r="V530" s="54"/>
      <c r="W530" s="54">
        <v>0</v>
      </c>
      <c r="X530" s="54">
        <v>0</v>
      </c>
      <c r="Y530" s="54">
        <v>0</v>
      </c>
      <c r="Z530" s="54">
        <v>0</v>
      </c>
      <c r="AA530" s="54">
        <v>0</v>
      </c>
      <c r="AB530" s="54">
        <v>0</v>
      </c>
      <c r="AC530" s="54">
        <v>0</v>
      </c>
      <c r="AD530" s="54">
        <v>0</v>
      </c>
      <c r="AE530" s="54">
        <v>0</v>
      </c>
      <c r="AF530" s="54">
        <f t="shared" si="624"/>
        <v>0</v>
      </c>
      <c r="AG530" s="54">
        <f t="shared" si="625"/>
        <v>0</v>
      </c>
      <c r="AH530" s="54">
        <f t="shared" si="626"/>
        <v>0</v>
      </c>
      <c r="AI530" s="54"/>
      <c r="AJ530" s="54"/>
      <c r="AK530" s="54"/>
      <c r="AL530" s="54"/>
      <c r="AM530" s="54"/>
      <c r="AN530" s="54"/>
      <c r="AO530" s="54">
        <v>0</v>
      </c>
      <c r="AP530" s="54">
        <v>0</v>
      </c>
      <c r="AQ530" s="54">
        <v>0</v>
      </c>
      <c r="AR530" s="54">
        <f t="shared" si="627"/>
        <v>0</v>
      </c>
      <c r="AS530" s="54">
        <f t="shared" si="628"/>
        <v>0</v>
      </c>
      <c r="AT530" s="54">
        <f t="shared" si="629"/>
        <v>0</v>
      </c>
      <c r="AU530" s="54">
        <f t="shared" si="630"/>
        <v>0</v>
      </c>
      <c r="AV530" s="54">
        <f t="shared" si="631"/>
        <v>0</v>
      </c>
      <c r="AW530" s="54">
        <f t="shared" si="632"/>
        <v>0</v>
      </c>
      <c r="AX530" s="54">
        <f t="shared" si="633"/>
        <v>0</v>
      </c>
      <c r="AY530" s="54">
        <f t="shared" si="634"/>
        <v>0</v>
      </c>
      <c r="AZ530" s="54">
        <f t="shared" si="635"/>
        <v>0</v>
      </c>
      <c r="BA530" s="54">
        <f t="shared" si="621"/>
        <v>0</v>
      </c>
      <c r="BB530" s="54">
        <f t="shared" si="622"/>
        <v>0</v>
      </c>
      <c r="BC530" s="54"/>
      <c r="BD530" s="54"/>
      <c r="BE530" s="54">
        <f t="shared" si="636"/>
        <v>0</v>
      </c>
      <c r="BF530" s="54"/>
      <c r="BG530" s="54"/>
      <c r="BH530" s="54"/>
      <c r="BI530" s="54"/>
      <c r="BJ530" s="54"/>
      <c r="BK530" s="54"/>
      <c r="BL530" s="54">
        <v>0</v>
      </c>
      <c r="BM530" s="54">
        <v>0</v>
      </c>
      <c r="BN530" s="54">
        <f t="shared" si="657"/>
        <v>0</v>
      </c>
      <c r="BO530" s="54">
        <f t="shared" si="658"/>
        <v>0</v>
      </c>
      <c r="BP530" s="54">
        <v>0</v>
      </c>
      <c r="BQ530" s="54">
        <v>0</v>
      </c>
      <c r="BR530" s="54">
        <v>0</v>
      </c>
      <c r="BS530" s="54">
        <v>0</v>
      </c>
      <c r="BT530" s="54">
        <v>0</v>
      </c>
      <c r="BU530" s="54">
        <v>0</v>
      </c>
      <c r="BV530" s="54">
        <f t="shared" si="639"/>
        <v>0</v>
      </c>
      <c r="BW530" s="54">
        <f t="shared" si="640"/>
        <v>0</v>
      </c>
      <c r="BX530" s="54">
        <f t="shared" si="641"/>
        <v>0</v>
      </c>
      <c r="BY530" s="54">
        <f t="shared" si="642"/>
        <v>0</v>
      </c>
      <c r="BZ530" s="54">
        <f t="shared" si="643"/>
        <v>0</v>
      </c>
      <c r="CA530" s="54">
        <v>0</v>
      </c>
      <c r="CB530" s="54">
        <f t="shared" si="644"/>
        <v>0</v>
      </c>
      <c r="CC530" s="54">
        <f t="shared" si="645"/>
        <v>0</v>
      </c>
      <c r="CD530" s="54">
        <v>0</v>
      </c>
      <c r="CE530" s="54">
        <v>0</v>
      </c>
      <c r="CF530" s="54">
        <v>0</v>
      </c>
      <c r="CG530" s="54">
        <v>0</v>
      </c>
      <c r="CH530" s="54">
        <v>0</v>
      </c>
      <c r="CI530" s="54">
        <v>0</v>
      </c>
      <c r="CJ530" s="54">
        <v>0</v>
      </c>
      <c r="CK530" s="54">
        <v>0</v>
      </c>
      <c r="CL530" s="54">
        <v>0</v>
      </c>
      <c r="CM530" s="54">
        <v>0</v>
      </c>
      <c r="CN530" s="54">
        <v>0</v>
      </c>
      <c r="CO530" s="54">
        <v>0</v>
      </c>
    </row>
    <row r="531" spans="1:93">
      <c r="A531" s="3" t="str">
        <f t="shared" si="623"/>
        <v>JXFZ001Perjeta</v>
      </c>
      <c r="B531" s="3" t="s">
        <v>552</v>
      </c>
      <c r="C531" s="3" t="s">
        <v>553</v>
      </c>
      <c r="D531" s="3" t="s">
        <v>174</v>
      </c>
      <c r="E531" s="3" t="s">
        <v>175</v>
      </c>
      <c r="F531" s="3" t="s">
        <v>176</v>
      </c>
      <c r="G531" s="3" t="s">
        <v>177</v>
      </c>
      <c r="H531" s="3" t="s">
        <v>176</v>
      </c>
      <c r="I531" s="3" t="s">
        <v>177</v>
      </c>
      <c r="J531" s="3" t="s">
        <v>563</v>
      </c>
      <c r="K531" s="3" t="s">
        <v>541</v>
      </c>
      <c r="L531" s="3"/>
      <c r="M531" s="3" t="s">
        <v>543</v>
      </c>
      <c r="N531" s="3" t="s">
        <v>16</v>
      </c>
      <c r="O531" s="3" t="s">
        <v>16</v>
      </c>
      <c r="P531" s="3">
        <v>3985.87</v>
      </c>
      <c r="Q531" s="54">
        <v>1.545186328383489</v>
      </c>
      <c r="R531" s="54">
        <v>1.3052421016909685</v>
      </c>
      <c r="S531" s="54">
        <v>1.9810845345224879</v>
      </c>
      <c r="T531" s="54">
        <v>1.1971117141846337</v>
      </c>
      <c r="U531" s="54">
        <v>1.4529709162688309</v>
      </c>
      <c r="V531" s="54">
        <v>1.6675122496238206</v>
      </c>
      <c r="W531" s="54">
        <v>4.8315129645969455</v>
      </c>
      <c r="X531" s="54">
        <v>4.3175948800772854</v>
      </c>
      <c r="Y531" s="54">
        <v>9.14910784467423</v>
      </c>
      <c r="Z531" s="54">
        <v>1</v>
      </c>
      <c r="AA531" s="54">
        <v>2</v>
      </c>
      <c r="AB531" s="54">
        <v>1</v>
      </c>
      <c r="AC531" s="54">
        <v>0</v>
      </c>
      <c r="AD531" s="54">
        <v>0</v>
      </c>
      <c r="AE531" s="54">
        <v>0</v>
      </c>
      <c r="AF531" s="54">
        <f t="shared" si="624"/>
        <v>4</v>
      </c>
      <c r="AG531" s="54">
        <f t="shared" si="625"/>
        <v>0</v>
      </c>
      <c r="AH531" s="54">
        <f t="shared" si="626"/>
        <v>4</v>
      </c>
      <c r="AI531" s="54">
        <v>6158.911830713897</v>
      </c>
      <c r="AJ531" s="54">
        <v>5202.5253358669797</v>
      </c>
      <c r="AK531" s="54">
        <v>7896.3454136171486</v>
      </c>
      <c r="AL531" s="54">
        <v>4771.5316682171051</v>
      </c>
      <c r="AM531" s="54">
        <v>5791.3531860284447</v>
      </c>
      <c r="AN531" s="54">
        <v>6646.4870504080973</v>
      </c>
      <c r="AO531" s="54">
        <v>19257.782580198025</v>
      </c>
      <c r="AP531" s="54">
        <v>17209.371904653646</v>
      </c>
      <c r="AQ531" s="54">
        <v>36467.154484851671</v>
      </c>
      <c r="AR531" s="54">
        <f t="shared" si="627"/>
        <v>3985.87</v>
      </c>
      <c r="AS531" s="54">
        <f t="shared" si="628"/>
        <v>7971.74</v>
      </c>
      <c r="AT531" s="54">
        <f t="shared" si="629"/>
        <v>3985.87</v>
      </c>
      <c r="AU531" s="54">
        <f t="shared" si="630"/>
        <v>0</v>
      </c>
      <c r="AV531" s="54">
        <f t="shared" si="631"/>
        <v>0</v>
      </c>
      <c r="AW531" s="54">
        <f t="shared" si="632"/>
        <v>0</v>
      </c>
      <c r="AX531" s="54">
        <f t="shared" si="633"/>
        <v>15943.48</v>
      </c>
      <c r="AY531" s="54">
        <f t="shared" si="634"/>
        <v>0</v>
      </c>
      <c r="AZ531" s="54">
        <f t="shared" si="635"/>
        <v>15943.48</v>
      </c>
      <c r="BA531" s="54">
        <f t="shared" si="621"/>
        <v>1.1971117141846337</v>
      </c>
      <c r="BB531" s="54">
        <f t="shared" si="622"/>
        <v>0</v>
      </c>
      <c r="BC531" s="54"/>
      <c r="BD531" s="54"/>
      <c r="BE531" s="54">
        <f t="shared" si="636"/>
        <v>0</v>
      </c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>
        <f t="shared" si="639"/>
        <v>15943.48</v>
      </c>
      <c r="BW531" s="54">
        <f t="shared" si="640"/>
        <v>15943.48</v>
      </c>
      <c r="BX531" s="54">
        <f t="shared" si="641"/>
        <v>19929.349999999999</v>
      </c>
      <c r="BY531" s="54">
        <f t="shared" si="642"/>
        <v>4</v>
      </c>
      <c r="BZ531" s="54">
        <f t="shared" si="643"/>
        <v>5</v>
      </c>
      <c r="CA531" s="54">
        <v>0</v>
      </c>
      <c r="CB531" s="54">
        <f t="shared" si="644"/>
        <v>12</v>
      </c>
      <c r="CC531" s="54">
        <f t="shared" si="645"/>
        <v>4</v>
      </c>
      <c r="CD531" s="54">
        <v>12</v>
      </c>
      <c r="CE531" s="54">
        <v>8</v>
      </c>
      <c r="CF531" s="54">
        <v>7</v>
      </c>
      <c r="CG531" s="54">
        <v>6</v>
      </c>
      <c r="CH531" s="54">
        <v>5</v>
      </c>
      <c r="CI531" s="54">
        <v>1</v>
      </c>
      <c r="CJ531" s="54">
        <v>1</v>
      </c>
      <c r="CK531" s="54">
        <v>2</v>
      </c>
      <c r="CL531" s="54">
        <v>1</v>
      </c>
      <c r="CM531" s="54">
        <v>2</v>
      </c>
      <c r="CN531" s="54">
        <v>1</v>
      </c>
      <c r="CO531" s="54">
        <v>2</v>
      </c>
    </row>
    <row r="532" spans="1:93">
      <c r="A532" s="3" t="str">
        <f t="shared" si="623"/>
        <v>JXFZ001Phesgo 10ml</v>
      </c>
      <c r="B532" s="3" t="s">
        <v>552</v>
      </c>
      <c r="C532" s="3" t="s">
        <v>553</v>
      </c>
      <c r="D532" s="3" t="s">
        <v>174</v>
      </c>
      <c r="E532" s="3" t="s">
        <v>175</v>
      </c>
      <c r="F532" s="3" t="s">
        <v>176</v>
      </c>
      <c r="G532" s="3" t="s">
        <v>177</v>
      </c>
      <c r="H532" s="3" t="s">
        <v>176</v>
      </c>
      <c r="I532" s="3" t="s">
        <v>177</v>
      </c>
      <c r="J532" s="3" t="s">
        <v>563</v>
      </c>
      <c r="K532" s="3" t="s">
        <v>541</v>
      </c>
      <c r="L532" s="3"/>
      <c r="M532" s="3" t="s">
        <v>543</v>
      </c>
      <c r="N532" s="3" t="s">
        <v>17</v>
      </c>
      <c r="O532" s="3" t="s">
        <v>18</v>
      </c>
      <c r="P532" s="3">
        <v>6232.07</v>
      </c>
      <c r="Q532" s="54">
        <v>1.7452006135232758</v>
      </c>
      <c r="R532" s="54">
        <v>1.6133669623239151</v>
      </c>
      <c r="S532" s="54">
        <v>2.3917519004231345</v>
      </c>
      <c r="T532" s="54">
        <v>2.0957977591233736</v>
      </c>
      <c r="U532" s="54">
        <v>1.9229554360236649</v>
      </c>
      <c r="V532" s="54">
        <v>2.5051512133239839</v>
      </c>
      <c r="W532" s="54">
        <v>5.7503194762703256</v>
      </c>
      <c r="X532" s="54">
        <v>6.5239044084710223</v>
      </c>
      <c r="Y532" s="54">
        <v>12.274223884741348</v>
      </c>
      <c r="Z532" s="54">
        <v>0</v>
      </c>
      <c r="AA532" s="54">
        <v>2</v>
      </c>
      <c r="AB532" s="54">
        <v>1</v>
      </c>
      <c r="AC532" s="54">
        <v>1</v>
      </c>
      <c r="AD532" s="54">
        <v>0</v>
      </c>
      <c r="AE532" s="54">
        <v>0</v>
      </c>
      <c r="AF532" s="54">
        <f t="shared" si="624"/>
        <v>3</v>
      </c>
      <c r="AG532" s="54">
        <f t="shared" si="625"/>
        <v>1</v>
      </c>
      <c r="AH532" s="54">
        <f t="shared" si="626"/>
        <v>4</v>
      </c>
      <c r="AI532" s="54">
        <v>10876.212387520001</v>
      </c>
      <c r="AJ532" s="54">
        <v>10054.615844890001</v>
      </c>
      <c r="AK532" s="54">
        <v>14905.565266070003</v>
      </c>
      <c r="AL532" s="54">
        <v>13061.158340700002</v>
      </c>
      <c r="AM532" s="54">
        <v>11983.992884180001</v>
      </c>
      <c r="AN532" s="54">
        <v>15612.277722020001</v>
      </c>
      <c r="AO532" s="54">
        <v>35836.39349848</v>
      </c>
      <c r="AP532" s="54">
        <v>40657.428946900007</v>
      </c>
      <c r="AQ532" s="54">
        <v>76493.822445380007</v>
      </c>
      <c r="AR532" s="54">
        <f t="shared" si="627"/>
        <v>0</v>
      </c>
      <c r="AS532" s="54">
        <f t="shared" si="628"/>
        <v>12464.14</v>
      </c>
      <c r="AT532" s="54">
        <f t="shared" si="629"/>
        <v>6232.07</v>
      </c>
      <c r="AU532" s="54">
        <f t="shared" si="630"/>
        <v>6232.07</v>
      </c>
      <c r="AV532" s="54">
        <f t="shared" si="631"/>
        <v>0</v>
      </c>
      <c r="AW532" s="54">
        <f t="shared" si="632"/>
        <v>0</v>
      </c>
      <c r="AX532" s="54">
        <f t="shared" si="633"/>
        <v>18696.21</v>
      </c>
      <c r="AY532" s="54">
        <f t="shared" si="634"/>
        <v>6232.07</v>
      </c>
      <c r="AZ532" s="54">
        <f t="shared" si="635"/>
        <v>24928.28</v>
      </c>
      <c r="BA532" s="54">
        <f t="shared" si="621"/>
        <v>2.0957977591233736</v>
      </c>
      <c r="BB532" s="54">
        <f t="shared" si="622"/>
        <v>1</v>
      </c>
      <c r="BC532" s="54">
        <f>SUM(CJ532:CL532)</f>
        <v>6</v>
      </c>
      <c r="BD532" s="54">
        <f>SUM(CM532:CO532)</f>
        <v>3</v>
      </c>
      <c r="BE532" s="54">
        <f t="shared" si="636"/>
        <v>4</v>
      </c>
      <c r="BF532" s="54">
        <f t="shared" ref="BF532:BK532" si="659">Z532</f>
        <v>0</v>
      </c>
      <c r="BG532" s="54">
        <f t="shared" si="659"/>
        <v>2</v>
      </c>
      <c r="BH532" s="54">
        <f t="shared" si="659"/>
        <v>1</v>
      </c>
      <c r="BI532" s="54">
        <f t="shared" si="659"/>
        <v>1</v>
      </c>
      <c r="BJ532" s="54">
        <f t="shared" si="659"/>
        <v>0</v>
      </c>
      <c r="BK532" s="54">
        <f t="shared" si="659"/>
        <v>0</v>
      </c>
      <c r="BL532" s="54">
        <v>0</v>
      </c>
      <c r="BM532" s="54">
        <v>0</v>
      </c>
      <c r="BN532" s="54">
        <f t="shared" ref="BN532:BN533" si="660">AVERAGE(BP532:BR532)</f>
        <v>0</v>
      </c>
      <c r="BO532" s="54">
        <f t="shared" ref="BO532:BO533" si="661">SUM(BS532:BU532)/1</f>
        <v>0</v>
      </c>
      <c r="BP532" s="54">
        <v>0</v>
      </c>
      <c r="BQ532" s="54">
        <v>0</v>
      </c>
      <c r="BR532" s="54">
        <v>0</v>
      </c>
      <c r="BS532" s="54">
        <v>0</v>
      </c>
      <c r="BT532" s="54">
        <v>0</v>
      </c>
      <c r="BU532" s="54">
        <v>0</v>
      </c>
      <c r="BV532" s="54">
        <f t="shared" si="639"/>
        <v>5193.3916666666664</v>
      </c>
      <c r="BW532" s="54">
        <f t="shared" si="640"/>
        <v>37392.42</v>
      </c>
      <c r="BX532" s="54">
        <f t="shared" si="641"/>
        <v>18696.21</v>
      </c>
      <c r="BY532" s="54">
        <f t="shared" si="642"/>
        <v>6</v>
      </c>
      <c r="BZ532" s="54">
        <f t="shared" si="643"/>
        <v>3</v>
      </c>
      <c r="CA532" s="54">
        <v>11.666666666666666</v>
      </c>
      <c r="CB532" s="54">
        <f t="shared" si="644"/>
        <v>2</v>
      </c>
      <c r="CC532" s="54">
        <f t="shared" si="645"/>
        <v>0.83333333333333337</v>
      </c>
      <c r="CD532" s="54">
        <v>0</v>
      </c>
      <c r="CE532" s="54">
        <v>0</v>
      </c>
      <c r="CF532" s="54">
        <v>0</v>
      </c>
      <c r="CG532" s="54">
        <v>0</v>
      </c>
      <c r="CH532" s="54">
        <v>0</v>
      </c>
      <c r="CI532" s="54">
        <v>1</v>
      </c>
      <c r="CJ532" s="54">
        <v>2</v>
      </c>
      <c r="CK532" s="54">
        <v>1</v>
      </c>
      <c r="CL532" s="54">
        <v>3</v>
      </c>
      <c r="CM532" s="54">
        <v>2</v>
      </c>
      <c r="CN532" s="54">
        <v>1</v>
      </c>
      <c r="CO532" s="54">
        <v>0</v>
      </c>
    </row>
    <row r="533" spans="1:93">
      <c r="A533" s="3" t="str">
        <f t="shared" si="623"/>
        <v>JXFZ001Phesgo 15ml</v>
      </c>
      <c r="B533" s="3" t="s">
        <v>552</v>
      </c>
      <c r="C533" s="3" t="s">
        <v>553</v>
      </c>
      <c r="D533" s="3" t="s">
        <v>174</v>
      </c>
      <c r="E533" s="3" t="s">
        <v>175</v>
      </c>
      <c r="F533" s="3" t="s">
        <v>176</v>
      </c>
      <c r="G533" s="3" t="s">
        <v>177</v>
      </c>
      <c r="H533" s="3" t="s">
        <v>176</v>
      </c>
      <c r="I533" s="3" t="s">
        <v>177</v>
      </c>
      <c r="J533" s="3" t="s">
        <v>563</v>
      </c>
      <c r="K533" s="3" t="s">
        <v>541</v>
      </c>
      <c r="L533" s="3"/>
      <c r="M533" s="3" t="s">
        <v>543</v>
      </c>
      <c r="N533" s="3" t="s">
        <v>17</v>
      </c>
      <c r="O533" s="3" t="s">
        <v>19</v>
      </c>
      <c r="P533" s="3">
        <v>8489.27</v>
      </c>
      <c r="Q533" s="54">
        <v>1.1779575864591419E-6</v>
      </c>
      <c r="R533" s="54">
        <v>1.1779575864591419E-6</v>
      </c>
      <c r="S533" s="54">
        <v>1.1779575864591419E-6</v>
      </c>
      <c r="T533" s="54">
        <v>1.1779575864591419E-6</v>
      </c>
      <c r="U533" s="54">
        <v>1.1779575864591419E-6</v>
      </c>
      <c r="V533" s="54">
        <v>1.1779575864591419E-6</v>
      </c>
      <c r="W533" s="54">
        <v>3.5338727593774257E-6</v>
      </c>
      <c r="X533" s="54">
        <v>3.5338727593774257E-6</v>
      </c>
      <c r="Y533" s="54">
        <v>7.0677455187548515E-6</v>
      </c>
      <c r="Z533" s="54">
        <v>0</v>
      </c>
      <c r="AA533" s="54">
        <v>0</v>
      </c>
      <c r="AB533" s="54">
        <v>0</v>
      </c>
      <c r="AC533" s="54">
        <v>0</v>
      </c>
      <c r="AD533" s="54">
        <v>0</v>
      </c>
      <c r="AE533" s="54">
        <v>0</v>
      </c>
      <c r="AF533" s="54">
        <f t="shared" si="624"/>
        <v>0</v>
      </c>
      <c r="AG533" s="54">
        <f t="shared" si="625"/>
        <v>0</v>
      </c>
      <c r="AH533" s="54">
        <f t="shared" si="626"/>
        <v>0</v>
      </c>
      <c r="AI533" s="54">
        <v>0.01</v>
      </c>
      <c r="AJ533" s="54">
        <v>0.01</v>
      </c>
      <c r="AK533" s="54">
        <v>0.01</v>
      </c>
      <c r="AL533" s="54">
        <v>0.01</v>
      </c>
      <c r="AM533" s="54">
        <v>0.01</v>
      </c>
      <c r="AN533" s="54">
        <v>0.01</v>
      </c>
      <c r="AO533" s="54">
        <v>0.03</v>
      </c>
      <c r="AP533" s="54">
        <v>0.03</v>
      </c>
      <c r="AQ533" s="54">
        <v>0.06</v>
      </c>
      <c r="AR533" s="54">
        <f t="shared" si="627"/>
        <v>0</v>
      </c>
      <c r="AS533" s="54">
        <f t="shared" si="628"/>
        <v>0</v>
      </c>
      <c r="AT533" s="54">
        <f t="shared" si="629"/>
        <v>0</v>
      </c>
      <c r="AU533" s="54">
        <f t="shared" si="630"/>
        <v>0</v>
      </c>
      <c r="AV533" s="54">
        <f t="shared" si="631"/>
        <v>0</v>
      </c>
      <c r="AW533" s="54">
        <f t="shared" si="632"/>
        <v>0</v>
      </c>
      <c r="AX533" s="54">
        <f t="shared" si="633"/>
        <v>0</v>
      </c>
      <c r="AY533" s="54">
        <f t="shared" si="634"/>
        <v>0</v>
      </c>
      <c r="AZ533" s="54">
        <f t="shared" si="635"/>
        <v>0</v>
      </c>
      <c r="BA533" s="54">
        <f t="shared" si="621"/>
        <v>1.1779575864591419E-6</v>
      </c>
      <c r="BB533" s="54">
        <f t="shared" si="622"/>
        <v>0</v>
      </c>
      <c r="BC533" s="54">
        <f>SUM(CJ533:CL533)*2</f>
        <v>0</v>
      </c>
      <c r="BD533" s="54">
        <f>SUM(CM533:CO533)*2</f>
        <v>0</v>
      </c>
      <c r="BE533" s="54">
        <f t="shared" si="636"/>
        <v>0</v>
      </c>
      <c r="BF533" s="54">
        <f t="shared" ref="BF533:BK533" si="662">Z533*2</f>
        <v>0</v>
      </c>
      <c r="BG533" s="54">
        <f t="shared" si="662"/>
        <v>0</v>
      </c>
      <c r="BH533" s="54">
        <f t="shared" si="662"/>
        <v>0</v>
      </c>
      <c r="BI533" s="54">
        <f t="shared" si="662"/>
        <v>0</v>
      </c>
      <c r="BJ533" s="54">
        <f t="shared" si="662"/>
        <v>0</v>
      </c>
      <c r="BK533" s="54">
        <f t="shared" si="662"/>
        <v>0</v>
      </c>
      <c r="BL533" s="54">
        <v>0</v>
      </c>
      <c r="BM533" s="54">
        <v>0</v>
      </c>
      <c r="BN533" s="54">
        <f t="shared" si="660"/>
        <v>0</v>
      </c>
      <c r="BO533" s="54">
        <f t="shared" si="661"/>
        <v>0</v>
      </c>
      <c r="BP533" s="54">
        <v>0</v>
      </c>
      <c r="BQ533" s="54">
        <v>0</v>
      </c>
      <c r="BR533" s="54">
        <v>0</v>
      </c>
      <c r="BS533" s="54">
        <v>0</v>
      </c>
      <c r="BT533" s="54">
        <v>0</v>
      </c>
      <c r="BU533" s="54">
        <v>0</v>
      </c>
      <c r="BV533" s="54">
        <f t="shared" si="639"/>
        <v>0</v>
      </c>
      <c r="BW533" s="54">
        <f t="shared" si="640"/>
        <v>0</v>
      </c>
      <c r="BX533" s="54">
        <f t="shared" si="641"/>
        <v>0</v>
      </c>
      <c r="BY533" s="54">
        <f t="shared" si="642"/>
        <v>0</v>
      </c>
      <c r="BZ533" s="54">
        <f t="shared" si="643"/>
        <v>0</v>
      </c>
      <c r="CA533" s="54">
        <v>0</v>
      </c>
      <c r="CB533" s="54">
        <f t="shared" si="644"/>
        <v>0</v>
      </c>
      <c r="CC533" s="54">
        <f t="shared" si="645"/>
        <v>0</v>
      </c>
      <c r="CD533" s="54">
        <v>0</v>
      </c>
      <c r="CE533" s="54">
        <v>0</v>
      </c>
      <c r="CF533" s="54">
        <v>0</v>
      </c>
      <c r="CG533" s="54">
        <v>0</v>
      </c>
      <c r="CH533" s="54">
        <v>0</v>
      </c>
      <c r="CI533" s="54">
        <v>0</v>
      </c>
      <c r="CJ533" s="54">
        <v>0</v>
      </c>
      <c r="CK533" s="54">
        <v>0</v>
      </c>
      <c r="CL533" s="54">
        <v>0</v>
      </c>
      <c r="CM533" s="54">
        <v>0</v>
      </c>
      <c r="CN533" s="54">
        <v>0</v>
      </c>
      <c r="CO533" s="54">
        <v>0</v>
      </c>
    </row>
    <row r="534" spans="1:93">
      <c r="A534" s="3" t="str">
        <f t="shared" si="623"/>
        <v>00UIUkaHerceptin IV</v>
      </c>
      <c r="B534" s="3" t="s">
        <v>554</v>
      </c>
      <c r="C534" s="3" t="s">
        <v>555</v>
      </c>
      <c r="D534" s="3" t="s">
        <v>174</v>
      </c>
      <c r="E534" s="3" t="s">
        <v>178</v>
      </c>
      <c r="F534" s="3" t="s">
        <v>179</v>
      </c>
      <c r="G534" s="3" t="s">
        <v>180</v>
      </c>
      <c r="H534" s="3" t="s">
        <v>185</v>
      </c>
      <c r="I534" s="3" t="s">
        <v>186</v>
      </c>
      <c r="J534" s="3" t="s">
        <v>563</v>
      </c>
      <c r="K534" s="3" t="s">
        <v>541</v>
      </c>
      <c r="L534" s="3" t="s">
        <v>1047</v>
      </c>
      <c r="M534" s="3" t="s">
        <v>545</v>
      </c>
      <c r="N534" s="3" t="s">
        <v>11</v>
      </c>
      <c r="O534" s="3" t="s">
        <v>11</v>
      </c>
      <c r="P534" s="3">
        <v>4535.5</v>
      </c>
      <c r="Q534" s="54">
        <v>2.4822376098080742E-7</v>
      </c>
      <c r="R534" s="54">
        <v>1.7782878168674339E-7</v>
      </c>
      <c r="S534" s="54">
        <v>1.6542114214001052E-7</v>
      </c>
      <c r="T534" s="54">
        <v>1.1681063360424579E-7</v>
      </c>
      <c r="U534" s="54">
        <v>1.0643066396940739E-7</v>
      </c>
      <c r="V534" s="54">
        <v>1.8528501761878564E-7</v>
      </c>
      <c r="W534" s="54">
        <v>5.9147368480756133E-7</v>
      </c>
      <c r="X534" s="54">
        <v>4.0852631519243884E-7</v>
      </c>
      <c r="Y534" s="54">
        <v>1.0000000000000002E-6</v>
      </c>
      <c r="Z534" s="54">
        <v>0</v>
      </c>
      <c r="AA534" s="54">
        <v>0</v>
      </c>
      <c r="AB534" s="54">
        <v>0</v>
      </c>
      <c r="AC534" s="54">
        <v>0</v>
      </c>
      <c r="AD534" s="54">
        <v>0</v>
      </c>
      <c r="AE534" s="54">
        <v>0</v>
      </c>
      <c r="AF534" s="54">
        <f t="shared" si="624"/>
        <v>0</v>
      </c>
      <c r="AG534" s="54">
        <f t="shared" si="625"/>
        <v>0</v>
      </c>
      <c r="AH534" s="54">
        <f t="shared" si="626"/>
        <v>0</v>
      </c>
      <c r="AI534" s="54">
        <v>1.1258188679284522E-3</v>
      </c>
      <c r="AJ534" s="54">
        <v>8.0654243934022462E-4</v>
      </c>
      <c r="AK534" s="54">
        <v>7.5026759017601764E-4</v>
      </c>
      <c r="AL534" s="54">
        <v>5.297946287120568E-4</v>
      </c>
      <c r="AM534" s="54">
        <v>4.8271627643324723E-4</v>
      </c>
      <c r="AN534" s="54">
        <v>8.4036019741000226E-4</v>
      </c>
      <c r="AO534" s="54">
        <v>2.6826288974446943E-3</v>
      </c>
      <c r="AP534" s="54">
        <v>1.8528711025553063E-3</v>
      </c>
      <c r="AQ534" s="54">
        <v>4.5355000000000005E-3</v>
      </c>
      <c r="AR534" s="54">
        <f t="shared" si="627"/>
        <v>0</v>
      </c>
      <c r="AS534" s="54">
        <f t="shared" si="628"/>
        <v>0</v>
      </c>
      <c r="AT534" s="54">
        <f t="shared" si="629"/>
        <v>0</v>
      </c>
      <c r="AU534" s="54">
        <f t="shared" si="630"/>
        <v>0</v>
      </c>
      <c r="AV534" s="54">
        <f t="shared" si="631"/>
        <v>0</v>
      </c>
      <c r="AW534" s="54">
        <f t="shared" si="632"/>
        <v>0</v>
      </c>
      <c r="AX534" s="54">
        <f t="shared" si="633"/>
        <v>0</v>
      </c>
      <c r="AY534" s="54">
        <f t="shared" si="634"/>
        <v>0</v>
      </c>
      <c r="AZ534" s="54">
        <f t="shared" si="635"/>
        <v>0</v>
      </c>
      <c r="BA534" s="54">
        <f t="shared" si="621"/>
        <v>1.1681063360424579E-7</v>
      </c>
      <c r="BB534" s="54">
        <f t="shared" si="622"/>
        <v>0</v>
      </c>
      <c r="BC534" s="54"/>
      <c r="BD534" s="54"/>
      <c r="BE534" s="54">
        <f t="shared" si="636"/>
        <v>0</v>
      </c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>
        <f t="shared" si="639"/>
        <v>0</v>
      </c>
      <c r="BW534" s="54">
        <f t="shared" si="640"/>
        <v>0</v>
      </c>
      <c r="BX534" s="54">
        <f t="shared" si="641"/>
        <v>0</v>
      </c>
      <c r="BY534" s="54">
        <f t="shared" si="642"/>
        <v>0</v>
      </c>
      <c r="BZ534" s="54">
        <f t="shared" si="643"/>
        <v>0</v>
      </c>
      <c r="CA534" s="54">
        <v>0</v>
      </c>
      <c r="CB534" s="54">
        <f t="shared" si="644"/>
        <v>0</v>
      </c>
      <c r="CC534" s="54">
        <f t="shared" si="645"/>
        <v>0</v>
      </c>
      <c r="CD534" s="54">
        <v>0</v>
      </c>
      <c r="CE534" s="54">
        <v>0</v>
      </c>
      <c r="CF534" s="54">
        <v>0</v>
      </c>
      <c r="CG534" s="54">
        <v>0</v>
      </c>
      <c r="CH534" s="54">
        <v>0</v>
      </c>
      <c r="CI534" s="54">
        <v>0</v>
      </c>
      <c r="CJ534" s="54">
        <v>0</v>
      </c>
      <c r="CK534" s="54">
        <v>0</v>
      </c>
      <c r="CL534" s="54">
        <v>0</v>
      </c>
      <c r="CM534" s="54">
        <v>0</v>
      </c>
      <c r="CN534" s="54">
        <v>0</v>
      </c>
      <c r="CO534" s="54">
        <v>0</v>
      </c>
    </row>
    <row r="535" spans="1:93">
      <c r="A535" s="3" t="str">
        <f t="shared" si="623"/>
        <v>00UIUkaHerceptin SC</v>
      </c>
      <c r="B535" s="3" t="s">
        <v>554</v>
      </c>
      <c r="C535" s="3" t="s">
        <v>555</v>
      </c>
      <c r="D535" s="3" t="s">
        <v>174</v>
      </c>
      <c r="E535" s="3" t="s">
        <v>178</v>
      </c>
      <c r="F535" s="3" t="s">
        <v>179</v>
      </c>
      <c r="G535" s="3" t="s">
        <v>180</v>
      </c>
      <c r="H535" s="3" t="s">
        <v>185</v>
      </c>
      <c r="I535" s="3" t="s">
        <v>186</v>
      </c>
      <c r="J535" s="3" t="s">
        <v>563</v>
      </c>
      <c r="K535" s="3" t="s">
        <v>541</v>
      </c>
      <c r="L535" s="3" t="s">
        <v>1047</v>
      </c>
      <c r="M535" s="3" t="s">
        <v>545</v>
      </c>
      <c r="N535" s="3" t="s">
        <v>12</v>
      </c>
      <c r="O535" s="3" t="s">
        <v>12</v>
      </c>
      <c r="P535" s="3">
        <v>3444.49</v>
      </c>
      <c r="Q535" s="54">
        <v>1.2869445629604544E-7</v>
      </c>
      <c r="R535" s="54">
        <v>1.1923834167284972E-7</v>
      </c>
      <c r="S535" s="54">
        <v>1.8086442832285226E-7</v>
      </c>
      <c r="T535" s="54">
        <v>1.8512626147397511E-7</v>
      </c>
      <c r="U535" s="54">
        <v>1.6668434004097236E-7</v>
      </c>
      <c r="V535" s="54">
        <v>2.193921721933052E-7</v>
      </c>
      <c r="W535" s="54">
        <v>4.2879722629174739E-7</v>
      </c>
      <c r="X535" s="54">
        <v>5.7120277370825267E-7</v>
      </c>
      <c r="Y535" s="54">
        <v>1.0000000000000002E-6</v>
      </c>
      <c r="Z535" s="54">
        <v>0</v>
      </c>
      <c r="AA535" s="54">
        <v>0</v>
      </c>
      <c r="AB535" s="54">
        <v>0</v>
      </c>
      <c r="AC535" s="54">
        <v>0</v>
      </c>
      <c r="AD535" s="54">
        <v>0</v>
      </c>
      <c r="AE535" s="54">
        <v>0</v>
      </c>
      <c r="AF535" s="54">
        <f t="shared" si="624"/>
        <v>0</v>
      </c>
      <c r="AG535" s="54">
        <f t="shared" si="625"/>
        <v>0</v>
      </c>
      <c r="AH535" s="54">
        <f t="shared" si="626"/>
        <v>0</v>
      </c>
      <c r="AI535" s="54">
        <v>4.4328676776716558E-4</v>
      </c>
      <c r="AJ535" s="54">
        <v>4.1071527550871412E-4</v>
      </c>
      <c r="AK535" s="54">
        <v>6.2298571471378138E-4</v>
      </c>
      <c r="AL535" s="54">
        <v>6.3766555638449256E-4</v>
      </c>
      <c r="AM535" s="54">
        <v>5.7414254242772885E-4</v>
      </c>
      <c r="AN535" s="54">
        <v>7.5569414319811776E-4</v>
      </c>
      <c r="AO535" s="54">
        <v>1.476987757989661E-3</v>
      </c>
      <c r="AP535" s="54">
        <v>1.9675022420103392E-3</v>
      </c>
      <c r="AQ535" s="54">
        <v>3.4444900000000001E-3</v>
      </c>
      <c r="AR535" s="54">
        <f t="shared" si="627"/>
        <v>0</v>
      </c>
      <c r="AS535" s="54">
        <f t="shared" si="628"/>
        <v>0</v>
      </c>
      <c r="AT535" s="54">
        <f t="shared" si="629"/>
        <v>0</v>
      </c>
      <c r="AU535" s="54">
        <f t="shared" si="630"/>
        <v>0</v>
      </c>
      <c r="AV535" s="54">
        <f t="shared" si="631"/>
        <v>0</v>
      </c>
      <c r="AW535" s="54">
        <f t="shared" si="632"/>
        <v>0</v>
      </c>
      <c r="AX535" s="54">
        <f t="shared" si="633"/>
        <v>0</v>
      </c>
      <c r="AY535" s="54">
        <f t="shared" si="634"/>
        <v>0</v>
      </c>
      <c r="AZ535" s="54">
        <f t="shared" si="635"/>
        <v>0</v>
      </c>
      <c r="BA535" s="54">
        <f t="shared" si="621"/>
        <v>1.8512626147397511E-7</v>
      </c>
      <c r="BB535" s="54">
        <f t="shared" si="622"/>
        <v>0</v>
      </c>
      <c r="BC535" s="54"/>
      <c r="BD535" s="54"/>
      <c r="BE535" s="54">
        <f t="shared" si="636"/>
        <v>0</v>
      </c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>
        <f t="shared" si="639"/>
        <v>0</v>
      </c>
      <c r="BW535" s="54">
        <f t="shared" si="640"/>
        <v>0</v>
      </c>
      <c r="BX535" s="54">
        <f t="shared" si="641"/>
        <v>0</v>
      </c>
      <c r="BY535" s="54">
        <f t="shared" si="642"/>
        <v>0</v>
      </c>
      <c r="BZ535" s="54">
        <f t="shared" si="643"/>
        <v>0</v>
      </c>
      <c r="CA535" s="54">
        <v>0</v>
      </c>
      <c r="CB535" s="54">
        <f t="shared" si="644"/>
        <v>0</v>
      </c>
      <c r="CC535" s="54">
        <f t="shared" si="645"/>
        <v>0</v>
      </c>
      <c r="CD535" s="54">
        <v>0</v>
      </c>
      <c r="CE535" s="54">
        <v>0</v>
      </c>
      <c r="CF535" s="54">
        <v>0</v>
      </c>
      <c r="CG535" s="54">
        <v>0</v>
      </c>
      <c r="CH535" s="54">
        <v>0</v>
      </c>
      <c r="CI535" s="54">
        <v>0</v>
      </c>
      <c r="CJ535" s="54">
        <v>0</v>
      </c>
      <c r="CK535" s="54">
        <v>0</v>
      </c>
      <c r="CL535" s="54">
        <v>0</v>
      </c>
      <c r="CM535" s="54">
        <v>0</v>
      </c>
      <c r="CN535" s="54">
        <v>0</v>
      </c>
      <c r="CO535" s="54">
        <v>0</v>
      </c>
    </row>
    <row r="536" spans="1:93">
      <c r="A536" s="3" t="str">
        <f t="shared" si="623"/>
        <v>00UIUkaItovebi 3mg</v>
      </c>
      <c r="B536" s="3" t="s">
        <v>554</v>
      </c>
      <c r="C536" s="3" t="s">
        <v>555</v>
      </c>
      <c r="D536" s="3" t="s">
        <v>174</v>
      </c>
      <c r="E536" s="3" t="s">
        <v>178</v>
      </c>
      <c r="F536" s="3" t="s">
        <v>179</v>
      </c>
      <c r="G536" s="3" t="s">
        <v>180</v>
      </c>
      <c r="H536" s="3" t="s">
        <v>185</v>
      </c>
      <c r="I536" s="3" t="s">
        <v>186</v>
      </c>
      <c r="J536" s="3" t="s">
        <v>563</v>
      </c>
      <c r="K536" s="3" t="s">
        <v>541</v>
      </c>
      <c r="L536" s="3" t="s">
        <v>1047</v>
      </c>
      <c r="M536" s="3" t="s">
        <v>545</v>
      </c>
      <c r="N536" s="3" t="s">
        <v>13</v>
      </c>
      <c r="O536" s="3" t="s">
        <v>14</v>
      </c>
      <c r="P536" s="3">
        <v>3566.02</v>
      </c>
      <c r="Q536" s="54">
        <v>7.5423782997919166E-8</v>
      </c>
      <c r="R536" s="54">
        <v>8.6118364644595899E-8</v>
      </c>
      <c r="S536" s="54">
        <v>1.7430625086372233E-7</v>
      </c>
      <c r="T536" s="54">
        <v>1.7644957539816278E-7</v>
      </c>
      <c r="U536" s="54">
        <v>2.1451535630448561E-7</v>
      </c>
      <c r="V536" s="54">
        <v>2.7318666979111423E-7</v>
      </c>
      <c r="W536" s="54">
        <v>3.3584839850623739E-7</v>
      </c>
      <c r="X536" s="54">
        <v>6.6415160149376262E-7</v>
      </c>
      <c r="Y536" s="54">
        <v>9.9999999999999995E-7</v>
      </c>
      <c r="Z536" s="54">
        <v>0</v>
      </c>
      <c r="AA536" s="54">
        <v>0</v>
      </c>
      <c r="AB536" s="54">
        <v>0</v>
      </c>
      <c r="AC536" s="54">
        <v>0</v>
      </c>
      <c r="AD536" s="54">
        <v>0</v>
      </c>
      <c r="AE536" s="54">
        <v>0</v>
      </c>
      <c r="AF536" s="54">
        <f t="shared" si="624"/>
        <v>0</v>
      </c>
      <c r="AG536" s="54">
        <f t="shared" si="625"/>
        <v>0</v>
      </c>
      <c r="AH536" s="54">
        <f t="shared" si="626"/>
        <v>0</v>
      </c>
      <c r="AI536" s="54">
        <v>2.6896271864623972E-4</v>
      </c>
      <c r="AJ536" s="54">
        <v>3.0709981068992184E-4</v>
      </c>
      <c r="AK536" s="54">
        <v>6.2157957670505104E-4</v>
      </c>
      <c r="AL536" s="54">
        <v>6.2922271486135634E-4</v>
      </c>
      <c r="AM536" s="54">
        <v>7.6496605088892172E-4</v>
      </c>
      <c r="AN536" s="54">
        <v>9.74189128208509E-4</v>
      </c>
      <c r="AO536" s="54">
        <v>1.1976421060412126E-3</v>
      </c>
      <c r="AP536" s="54">
        <v>2.3683778939587868E-3</v>
      </c>
      <c r="AQ536" s="54">
        <v>3.5660199999999996E-3</v>
      </c>
      <c r="AR536" s="54">
        <f t="shared" si="627"/>
        <v>0</v>
      </c>
      <c r="AS536" s="54">
        <f t="shared" si="628"/>
        <v>0</v>
      </c>
      <c r="AT536" s="54">
        <f t="shared" si="629"/>
        <v>0</v>
      </c>
      <c r="AU536" s="54">
        <f t="shared" si="630"/>
        <v>0</v>
      </c>
      <c r="AV536" s="54">
        <f t="shared" si="631"/>
        <v>0</v>
      </c>
      <c r="AW536" s="54">
        <f t="shared" si="632"/>
        <v>0</v>
      </c>
      <c r="AX536" s="54">
        <f t="shared" si="633"/>
        <v>0</v>
      </c>
      <c r="AY536" s="54">
        <f t="shared" si="634"/>
        <v>0</v>
      </c>
      <c r="AZ536" s="54">
        <f t="shared" si="635"/>
        <v>0</v>
      </c>
      <c r="BA536" s="54">
        <f t="shared" si="621"/>
        <v>1.7644957539816278E-7</v>
      </c>
      <c r="BB536" s="54">
        <f t="shared" si="622"/>
        <v>0</v>
      </c>
      <c r="BC536" s="54"/>
      <c r="BD536" s="54"/>
      <c r="BE536" s="54">
        <f t="shared" si="636"/>
        <v>0</v>
      </c>
      <c r="BF536" s="54"/>
      <c r="BG536" s="54"/>
      <c r="BH536" s="54"/>
      <c r="BI536" s="54"/>
      <c r="BJ536" s="54"/>
      <c r="BK536" s="54"/>
      <c r="BL536" s="54">
        <v>0</v>
      </c>
      <c r="BM536" s="54">
        <v>0</v>
      </c>
      <c r="BN536" s="54">
        <f t="shared" ref="BN536:BN537" si="663">AVERAGE(BP536:BR536)</f>
        <v>0</v>
      </c>
      <c r="BO536" s="54">
        <f t="shared" ref="BO536:BO537" si="664">SUM(BS536:BU536)/1</f>
        <v>0</v>
      </c>
      <c r="BP536" s="54">
        <v>0</v>
      </c>
      <c r="BQ536" s="54">
        <v>0</v>
      </c>
      <c r="BR536" s="54">
        <v>0</v>
      </c>
      <c r="BS536" s="54">
        <v>0</v>
      </c>
      <c r="BT536" s="54">
        <v>0</v>
      </c>
      <c r="BU536" s="54">
        <v>0</v>
      </c>
      <c r="BV536" s="54">
        <f t="shared" si="639"/>
        <v>0</v>
      </c>
      <c r="BW536" s="54">
        <f t="shared" si="640"/>
        <v>0</v>
      </c>
      <c r="BX536" s="54">
        <f t="shared" si="641"/>
        <v>0</v>
      </c>
      <c r="BY536" s="54">
        <f t="shared" si="642"/>
        <v>0</v>
      </c>
      <c r="BZ536" s="54">
        <f t="shared" si="643"/>
        <v>0</v>
      </c>
      <c r="CA536" s="54">
        <v>0</v>
      </c>
      <c r="CB536" s="54">
        <f t="shared" si="644"/>
        <v>0</v>
      </c>
      <c r="CC536" s="54">
        <f t="shared" si="645"/>
        <v>0</v>
      </c>
      <c r="CD536" s="54">
        <v>0</v>
      </c>
      <c r="CE536" s="54">
        <v>0</v>
      </c>
      <c r="CF536" s="54">
        <v>0</v>
      </c>
      <c r="CG536" s="54">
        <v>0</v>
      </c>
      <c r="CH536" s="54">
        <v>0</v>
      </c>
      <c r="CI536" s="54">
        <v>0</v>
      </c>
      <c r="CJ536" s="54">
        <v>0</v>
      </c>
      <c r="CK536" s="54">
        <v>0</v>
      </c>
      <c r="CL536" s="54">
        <v>0</v>
      </c>
      <c r="CM536" s="54">
        <v>0</v>
      </c>
      <c r="CN536" s="54">
        <v>0</v>
      </c>
      <c r="CO536" s="54">
        <v>0</v>
      </c>
    </row>
    <row r="537" spans="1:93">
      <c r="A537" s="3" t="str">
        <f t="shared" si="623"/>
        <v>00UIUkaItovebi 9mg</v>
      </c>
      <c r="B537" s="3" t="s">
        <v>554</v>
      </c>
      <c r="C537" s="3" t="s">
        <v>555</v>
      </c>
      <c r="D537" s="3" t="s">
        <v>174</v>
      </c>
      <c r="E537" s="3" t="s">
        <v>178</v>
      </c>
      <c r="F537" s="3" t="s">
        <v>179</v>
      </c>
      <c r="G537" s="3" t="s">
        <v>180</v>
      </c>
      <c r="H537" s="3" t="s">
        <v>185</v>
      </c>
      <c r="I537" s="3" t="s">
        <v>186</v>
      </c>
      <c r="J537" s="3" t="s">
        <v>563</v>
      </c>
      <c r="K537" s="3" t="s">
        <v>541</v>
      </c>
      <c r="L537" s="3" t="s">
        <v>1047</v>
      </c>
      <c r="M537" s="3" t="s">
        <v>545</v>
      </c>
      <c r="N537" s="3" t="s">
        <v>13</v>
      </c>
      <c r="O537" s="3" t="s">
        <v>15</v>
      </c>
      <c r="P537" s="3">
        <v>10698.05</v>
      </c>
      <c r="Q537" s="54"/>
      <c r="R537" s="54"/>
      <c r="S537" s="54"/>
      <c r="T537" s="54"/>
      <c r="U537" s="54"/>
      <c r="V537" s="54"/>
      <c r="W537" s="54">
        <v>0</v>
      </c>
      <c r="X537" s="54">
        <v>0</v>
      </c>
      <c r="Y537" s="54">
        <v>0</v>
      </c>
      <c r="Z537" s="54">
        <v>0</v>
      </c>
      <c r="AA537" s="54">
        <v>0</v>
      </c>
      <c r="AB537" s="54">
        <v>0</v>
      </c>
      <c r="AC537" s="54">
        <v>0</v>
      </c>
      <c r="AD537" s="54">
        <v>0</v>
      </c>
      <c r="AE537" s="54">
        <v>0</v>
      </c>
      <c r="AF537" s="54">
        <f t="shared" si="624"/>
        <v>0</v>
      </c>
      <c r="AG537" s="54">
        <f t="shared" si="625"/>
        <v>0</v>
      </c>
      <c r="AH537" s="54">
        <f t="shared" si="626"/>
        <v>0</v>
      </c>
      <c r="AI537" s="54"/>
      <c r="AJ537" s="54"/>
      <c r="AK537" s="54"/>
      <c r="AL537" s="54"/>
      <c r="AM537" s="54"/>
      <c r="AN537" s="54"/>
      <c r="AO537" s="54">
        <v>0</v>
      </c>
      <c r="AP537" s="54">
        <v>0</v>
      </c>
      <c r="AQ537" s="54">
        <v>0</v>
      </c>
      <c r="AR537" s="54">
        <f t="shared" si="627"/>
        <v>0</v>
      </c>
      <c r="AS537" s="54">
        <f t="shared" si="628"/>
        <v>0</v>
      </c>
      <c r="AT537" s="54">
        <f t="shared" si="629"/>
        <v>0</v>
      </c>
      <c r="AU537" s="54">
        <f t="shared" si="630"/>
        <v>0</v>
      </c>
      <c r="AV537" s="54">
        <f t="shared" si="631"/>
        <v>0</v>
      </c>
      <c r="AW537" s="54">
        <f t="shared" si="632"/>
        <v>0</v>
      </c>
      <c r="AX537" s="54">
        <f t="shared" si="633"/>
        <v>0</v>
      </c>
      <c r="AY537" s="54">
        <f t="shared" si="634"/>
        <v>0</v>
      </c>
      <c r="AZ537" s="54">
        <f t="shared" si="635"/>
        <v>0</v>
      </c>
      <c r="BA537" s="54">
        <f t="shared" si="621"/>
        <v>0</v>
      </c>
      <c r="BB537" s="54">
        <f t="shared" si="622"/>
        <v>0</v>
      </c>
      <c r="BC537" s="54"/>
      <c r="BD537" s="54"/>
      <c r="BE537" s="54">
        <f t="shared" si="636"/>
        <v>0</v>
      </c>
      <c r="BF537" s="54"/>
      <c r="BG537" s="54"/>
      <c r="BH537" s="54"/>
      <c r="BI537" s="54"/>
      <c r="BJ537" s="54"/>
      <c r="BK537" s="54"/>
      <c r="BL537" s="54">
        <v>0</v>
      </c>
      <c r="BM537" s="54">
        <v>0</v>
      </c>
      <c r="BN537" s="54">
        <f t="shared" si="663"/>
        <v>0</v>
      </c>
      <c r="BO537" s="54">
        <f t="shared" si="664"/>
        <v>0</v>
      </c>
      <c r="BP537" s="54">
        <v>0</v>
      </c>
      <c r="BQ537" s="54">
        <v>0</v>
      </c>
      <c r="BR537" s="54">
        <v>0</v>
      </c>
      <c r="BS537" s="54">
        <v>0</v>
      </c>
      <c r="BT537" s="54">
        <v>0</v>
      </c>
      <c r="BU537" s="54">
        <v>0</v>
      </c>
      <c r="BV537" s="54">
        <f t="shared" si="639"/>
        <v>0</v>
      </c>
      <c r="BW537" s="54">
        <f t="shared" si="640"/>
        <v>0</v>
      </c>
      <c r="BX537" s="54">
        <f t="shared" si="641"/>
        <v>0</v>
      </c>
      <c r="BY537" s="54">
        <f t="shared" si="642"/>
        <v>0</v>
      </c>
      <c r="BZ537" s="54">
        <f t="shared" si="643"/>
        <v>0</v>
      </c>
      <c r="CA537" s="54">
        <v>0</v>
      </c>
      <c r="CB537" s="54">
        <f t="shared" si="644"/>
        <v>0</v>
      </c>
      <c r="CC537" s="54">
        <f t="shared" si="645"/>
        <v>0</v>
      </c>
      <c r="CD537" s="54">
        <v>0</v>
      </c>
      <c r="CE537" s="54">
        <v>0</v>
      </c>
      <c r="CF537" s="54">
        <v>0</v>
      </c>
      <c r="CG537" s="54">
        <v>0</v>
      </c>
      <c r="CH537" s="54">
        <v>0</v>
      </c>
      <c r="CI537" s="54">
        <v>0</v>
      </c>
      <c r="CJ537" s="54">
        <v>0</v>
      </c>
      <c r="CK537" s="54">
        <v>0</v>
      </c>
      <c r="CL537" s="54">
        <v>0</v>
      </c>
      <c r="CM537" s="54">
        <v>0</v>
      </c>
      <c r="CN537" s="54">
        <v>0</v>
      </c>
      <c r="CO537" s="54">
        <v>0</v>
      </c>
    </row>
    <row r="538" spans="1:93">
      <c r="A538" s="3" t="str">
        <f t="shared" si="623"/>
        <v>00UIUkaPerjeta</v>
      </c>
      <c r="B538" s="3" t="s">
        <v>554</v>
      </c>
      <c r="C538" s="3" t="s">
        <v>555</v>
      </c>
      <c r="D538" s="3" t="s">
        <v>174</v>
      </c>
      <c r="E538" s="3" t="s">
        <v>178</v>
      </c>
      <c r="F538" s="3" t="s">
        <v>179</v>
      </c>
      <c r="G538" s="3" t="s">
        <v>180</v>
      </c>
      <c r="H538" s="3" t="s">
        <v>185</v>
      </c>
      <c r="I538" s="3" t="s">
        <v>186</v>
      </c>
      <c r="J538" s="3" t="s">
        <v>563</v>
      </c>
      <c r="K538" s="3" t="s">
        <v>541</v>
      </c>
      <c r="L538" s="3" t="s">
        <v>1047</v>
      </c>
      <c r="M538" s="3" t="s">
        <v>545</v>
      </c>
      <c r="N538" s="3" t="s">
        <v>16</v>
      </c>
      <c r="O538" s="3" t="s">
        <v>16</v>
      </c>
      <c r="P538" s="3">
        <v>3985.87</v>
      </c>
      <c r="Q538" s="54">
        <v>0.75166953060402519</v>
      </c>
      <c r="R538" s="54">
        <v>0.63494654326191169</v>
      </c>
      <c r="S538" s="54">
        <v>0.96371606116219644</v>
      </c>
      <c r="T538" s="54">
        <v>0.58234556166641172</v>
      </c>
      <c r="U538" s="54">
        <v>0.70681052928785582</v>
      </c>
      <c r="V538" s="54">
        <v>0.81117605490496036</v>
      </c>
      <c r="W538" s="54">
        <v>2.3503321350281334</v>
      </c>
      <c r="X538" s="54">
        <v>2.1003321458592277</v>
      </c>
      <c r="Y538" s="54">
        <v>4.4506642808873611</v>
      </c>
      <c r="Z538" s="54">
        <v>0</v>
      </c>
      <c r="AA538" s="54">
        <v>0</v>
      </c>
      <c r="AB538" s="54">
        <v>0</v>
      </c>
      <c r="AC538" s="54">
        <v>0</v>
      </c>
      <c r="AD538" s="54">
        <v>0</v>
      </c>
      <c r="AE538" s="54">
        <v>0</v>
      </c>
      <c r="AF538" s="54">
        <f t="shared" si="624"/>
        <v>0</v>
      </c>
      <c r="AG538" s="54">
        <f t="shared" si="625"/>
        <v>0</v>
      </c>
      <c r="AH538" s="54">
        <f t="shared" si="626"/>
        <v>0</v>
      </c>
      <c r="AI538" s="54">
        <v>2996.0570319486656</v>
      </c>
      <c r="AJ538" s="54">
        <v>2530.8143783913561</v>
      </c>
      <c r="AK538" s="54">
        <v>3841.2469367045637</v>
      </c>
      <c r="AL538" s="54">
        <v>2321.1537038793003</v>
      </c>
      <c r="AM538" s="54">
        <v>2817.2548843725858</v>
      </c>
      <c r="AN538" s="54">
        <v>3233.2423019640346</v>
      </c>
      <c r="AO538" s="54">
        <v>9368.1183470445849</v>
      </c>
      <c r="AP538" s="54">
        <v>8371.6508902159221</v>
      </c>
      <c r="AQ538" s="54">
        <v>17739.769237260509</v>
      </c>
      <c r="AR538" s="54">
        <f t="shared" si="627"/>
        <v>0</v>
      </c>
      <c r="AS538" s="54">
        <f t="shared" si="628"/>
        <v>0</v>
      </c>
      <c r="AT538" s="54">
        <f t="shared" si="629"/>
        <v>0</v>
      </c>
      <c r="AU538" s="54">
        <f t="shared" si="630"/>
        <v>0</v>
      </c>
      <c r="AV538" s="54">
        <f t="shared" si="631"/>
        <v>0</v>
      </c>
      <c r="AW538" s="54">
        <f t="shared" si="632"/>
        <v>0</v>
      </c>
      <c r="AX538" s="54">
        <f t="shared" si="633"/>
        <v>0</v>
      </c>
      <c r="AY538" s="54">
        <f t="shared" si="634"/>
        <v>0</v>
      </c>
      <c r="AZ538" s="54">
        <f t="shared" si="635"/>
        <v>0</v>
      </c>
      <c r="BA538" s="54">
        <f t="shared" si="621"/>
        <v>0.58234556166641172</v>
      </c>
      <c r="BB538" s="54">
        <f t="shared" si="622"/>
        <v>0</v>
      </c>
      <c r="BC538" s="54"/>
      <c r="BD538" s="54"/>
      <c r="BE538" s="54">
        <f t="shared" si="636"/>
        <v>0</v>
      </c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>
        <f t="shared" si="639"/>
        <v>6975.2725</v>
      </c>
      <c r="BW538" s="54">
        <f t="shared" si="640"/>
        <v>0</v>
      </c>
      <c r="BX538" s="54">
        <f t="shared" si="641"/>
        <v>0</v>
      </c>
      <c r="BY538" s="54">
        <f t="shared" si="642"/>
        <v>0</v>
      </c>
      <c r="BZ538" s="54">
        <f t="shared" si="643"/>
        <v>0</v>
      </c>
      <c r="CA538" s="54">
        <v>0</v>
      </c>
      <c r="CB538" s="54">
        <f t="shared" si="644"/>
        <v>9</v>
      </c>
      <c r="CC538" s="54">
        <f t="shared" si="645"/>
        <v>1.75</v>
      </c>
      <c r="CD538" s="54">
        <v>4</v>
      </c>
      <c r="CE538" s="54">
        <v>8</v>
      </c>
      <c r="CF538" s="54">
        <v>9</v>
      </c>
      <c r="CG538" s="54">
        <v>0</v>
      </c>
      <c r="CH538" s="54">
        <v>0</v>
      </c>
      <c r="CI538" s="54">
        <v>0</v>
      </c>
      <c r="CJ538" s="54">
        <v>0</v>
      </c>
      <c r="CK538" s="54">
        <v>0</v>
      </c>
      <c r="CL538" s="54">
        <v>0</v>
      </c>
      <c r="CM538" s="54">
        <v>0</v>
      </c>
      <c r="CN538" s="54">
        <v>0</v>
      </c>
      <c r="CO538" s="54">
        <v>0</v>
      </c>
    </row>
    <row r="539" spans="1:93">
      <c r="A539" s="3" t="str">
        <f t="shared" si="623"/>
        <v>00UIUkaPhesgo 10ml</v>
      </c>
      <c r="B539" s="3" t="s">
        <v>554</v>
      </c>
      <c r="C539" s="3" t="s">
        <v>555</v>
      </c>
      <c r="D539" s="3" t="s">
        <v>174</v>
      </c>
      <c r="E539" s="3" t="s">
        <v>178</v>
      </c>
      <c r="F539" s="3" t="s">
        <v>179</v>
      </c>
      <c r="G539" s="3" t="s">
        <v>180</v>
      </c>
      <c r="H539" s="3" t="s">
        <v>185</v>
      </c>
      <c r="I539" s="3" t="s">
        <v>186</v>
      </c>
      <c r="J539" s="3" t="s">
        <v>563</v>
      </c>
      <c r="K539" s="3" t="s">
        <v>541</v>
      </c>
      <c r="L539" s="3" t="s">
        <v>1047</v>
      </c>
      <c r="M539" s="3" t="s">
        <v>545</v>
      </c>
      <c r="N539" s="3" t="s">
        <v>17</v>
      </c>
      <c r="O539" s="3" t="s">
        <v>18</v>
      </c>
      <c r="P539" s="3">
        <v>6232.07</v>
      </c>
      <c r="Q539" s="54">
        <v>1.3688951515407721E-6</v>
      </c>
      <c r="R539" s="54">
        <v>1.2654877779580292E-6</v>
      </c>
      <c r="S539" s="54">
        <v>1.8760355506336405E-6</v>
      </c>
      <c r="T539" s="54">
        <v>1.6438957276147923E-6</v>
      </c>
      <c r="U539" s="54">
        <v>1.5083220670144609E-6</v>
      </c>
      <c r="V539" s="54">
        <v>1.9649834406779579E-6</v>
      </c>
      <c r="W539" s="54">
        <v>4.5104184801324422E-6</v>
      </c>
      <c r="X539" s="54">
        <v>5.1172012353072115E-6</v>
      </c>
      <c r="Y539" s="54">
        <v>9.6276197154396546E-6</v>
      </c>
      <c r="Z539" s="54">
        <v>0</v>
      </c>
      <c r="AA539" s="54">
        <v>0</v>
      </c>
      <c r="AB539" s="54">
        <v>0</v>
      </c>
      <c r="AC539" s="54">
        <v>0</v>
      </c>
      <c r="AD539" s="54">
        <v>0</v>
      </c>
      <c r="AE539" s="54">
        <v>0</v>
      </c>
      <c r="AF539" s="54">
        <f t="shared" si="624"/>
        <v>0</v>
      </c>
      <c r="AG539" s="54">
        <f t="shared" si="625"/>
        <v>0</v>
      </c>
      <c r="AH539" s="54">
        <f t="shared" si="626"/>
        <v>0</v>
      </c>
      <c r="AI539" s="54">
        <v>8.5310504070626996E-3</v>
      </c>
      <c r="AJ539" s="54">
        <v>7.8866084163788947E-3</v>
      </c>
      <c r="AK539" s="54">
        <v>1.1691584874037391E-2</v>
      </c>
      <c r="AL539" s="54">
        <v>1.0244873247196319E-2</v>
      </c>
      <c r="AM539" s="54">
        <v>9.3999687041788106E-3</v>
      </c>
      <c r="AN539" s="54">
        <v>1.224591435114588E-2</v>
      </c>
      <c r="AO539" s="54">
        <v>2.8109243697478983E-2</v>
      </c>
      <c r="AP539" s="54">
        <v>3.1890756302521008E-2</v>
      </c>
      <c r="AQ539" s="54">
        <v>5.9999999999999991E-2</v>
      </c>
      <c r="AR539" s="54">
        <f t="shared" si="627"/>
        <v>0</v>
      </c>
      <c r="AS539" s="54">
        <f t="shared" si="628"/>
        <v>0</v>
      </c>
      <c r="AT539" s="54">
        <f t="shared" si="629"/>
        <v>0</v>
      </c>
      <c r="AU539" s="54">
        <f t="shared" si="630"/>
        <v>0</v>
      </c>
      <c r="AV539" s="54">
        <f t="shared" si="631"/>
        <v>0</v>
      </c>
      <c r="AW539" s="54">
        <f t="shared" si="632"/>
        <v>0</v>
      </c>
      <c r="AX539" s="54">
        <f t="shared" si="633"/>
        <v>0</v>
      </c>
      <c r="AY539" s="54">
        <f t="shared" si="634"/>
        <v>0</v>
      </c>
      <c r="AZ539" s="54">
        <f t="shared" si="635"/>
        <v>0</v>
      </c>
      <c r="BA539" s="54">
        <f t="shared" si="621"/>
        <v>1.6438957276147923E-6</v>
      </c>
      <c r="BB539" s="54">
        <f t="shared" si="622"/>
        <v>0</v>
      </c>
      <c r="BC539" s="54">
        <f>SUM(CJ539:CL539)</f>
        <v>0</v>
      </c>
      <c r="BD539" s="54">
        <f>SUM(CM539:CO539)</f>
        <v>0</v>
      </c>
      <c r="BE539" s="54">
        <f t="shared" si="636"/>
        <v>0</v>
      </c>
      <c r="BF539" s="54">
        <f t="shared" ref="BF539:BK539" si="665">Z539</f>
        <v>0</v>
      </c>
      <c r="BG539" s="54">
        <f t="shared" si="665"/>
        <v>0</v>
      </c>
      <c r="BH539" s="54">
        <f t="shared" si="665"/>
        <v>0</v>
      </c>
      <c r="BI539" s="54">
        <f t="shared" si="665"/>
        <v>0</v>
      </c>
      <c r="BJ539" s="54">
        <f t="shared" si="665"/>
        <v>0</v>
      </c>
      <c r="BK539" s="54">
        <f t="shared" si="665"/>
        <v>0</v>
      </c>
      <c r="BL539" s="54">
        <v>0</v>
      </c>
      <c r="BM539" s="54">
        <v>0</v>
      </c>
      <c r="BN539" s="54">
        <f t="shared" ref="BN539:BN540" si="666">AVERAGE(BP539:BR539)</f>
        <v>0</v>
      </c>
      <c r="BO539" s="54">
        <f t="shared" ref="BO539:BO540" si="667">SUM(BS539:BU539)/1</f>
        <v>0</v>
      </c>
      <c r="BP539" s="54">
        <v>0</v>
      </c>
      <c r="BQ539" s="54">
        <v>0</v>
      </c>
      <c r="BR539" s="54">
        <v>0</v>
      </c>
      <c r="BS539" s="54">
        <v>0</v>
      </c>
      <c r="BT539" s="54">
        <v>0</v>
      </c>
      <c r="BU539" s="54">
        <v>0</v>
      </c>
      <c r="BV539" s="54">
        <f t="shared" si="639"/>
        <v>0</v>
      </c>
      <c r="BW539" s="54">
        <f t="shared" si="640"/>
        <v>0</v>
      </c>
      <c r="BX539" s="54">
        <f t="shared" si="641"/>
        <v>0</v>
      </c>
      <c r="BY539" s="54">
        <f t="shared" si="642"/>
        <v>0</v>
      </c>
      <c r="BZ539" s="54">
        <f t="shared" si="643"/>
        <v>0</v>
      </c>
      <c r="CA539" s="54">
        <v>0</v>
      </c>
      <c r="CB539" s="54">
        <f t="shared" si="644"/>
        <v>0</v>
      </c>
      <c r="CC539" s="54">
        <f t="shared" si="645"/>
        <v>0</v>
      </c>
      <c r="CD539" s="54">
        <v>0</v>
      </c>
      <c r="CE539" s="54">
        <v>0</v>
      </c>
      <c r="CF539" s="54">
        <v>0</v>
      </c>
      <c r="CG539" s="54">
        <v>0</v>
      </c>
      <c r="CH539" s="54">
        <v>0</v>
      </c>
      <c r="CI539" s="54">
        <v>0</v>
      </c>
      <c r="CJ539" s="54">
        <v>0</v>
      </c>
      <c r="CK539" s="54">
        <v>0</v>
      </c>
      <c r="CL539" s="54">
        <v>0</v>
      </c>
      <c r="CM539" s="54">
        <v>0</v>
      </c>
      <c r="CN539" s="54">
        <v>0</v>
      </c>
      <c r="CO539" s="54">
        <v>0</v>
      </c>
    </row>
    <row r="540" spans="1:93">
      <c r="A540" s="3" t="str">
        <f t="shared" si="623"/>
        <v>00UIUkaPhesgo 15ml</v>
      </c>
      <c r="B540" s="3" t="s">
        <v>554</v>
      </c>
      <c r="C540" s="3" t="s">
        <v>555</v>
      </c>
      <c r="D540" s="3" t="s">
        <v>174</v>
      </c>
      <c r="E540" s="3" t="s">
        <v>178</v>
      </c>
      <c r="F540" s="3" t="s">
        <v>179</v>
      </c>
      <c r="G540" s="3" t="s">
        <v>180</v>
      </c>
      <c r="H540" s="3" t="s">
        <v>185</v>
      </c>
      <c r="I540" s="3" t="s">
        <v>186</v>
      </c>
      <c r="J540" s="3" t="s">
        <v>563</v>
      </c>
      <c r="K540" s="3" t="s">
        <v>541</v>
      </c>
      <c r="L540" s="3" t="s">
        <v>1047</v>
      </c>
      <c r="M540" s="3" t="s">
        <v>545</v>
      </c>
      <c r="N540" s="3" t="s">
        <v>17</v>
      </c>
      <c r="O540" s="3" t="s">
        <v>19</v>
      </c>
      <c r="P540" s="3">
        <v>8489.27</v>
      </c>
      <c r="Q540" s="54">
        <v>1.1779575864591419E-6</v>
      </c>
      <c r="R540" s="54">
        <v>1.1779575864591419E-6</v>
      </c>
      <c r="S540" s="54">
        <v>1.1779575864591419E-6</v>
      </c>
      <c r="T540" s="54">
        <v>1.1779575864591419E-6</v>
      </c>
      <c r="U540" s="54">
        <v>1.1779575864591419E-6</v>
      </c>
      <c r="V540" s="54">
        <v>1.1779575864591419E-6</v>
      </c>
      <c r="W540" s="54">
        <v>3.5338727593774257E-6</v>
      </c>
      <c r="X540" s="54">
        <v>3.5338727593774257E-6</v>
      </c>
      <c r="Y540" s="54">
        <v>7.0677455187548515E-6</v>
      </c>
      <c r="Z540" s="54">
        <v>0</v>
      </c>
      <c r="AA540" s="54">
        <v>0</v>
      </c>
      <c r="AB540" s="54">
        <v>0</v>
      </c>
      <c r="AC540" s="54">
        <v>0</v>
      </c>
      <c r="AD540" s="54">
        <v>0</v>
      </c>
      <c r="AE540" s="54">
        <v>0</v>
      </c>
      <c r="AF540" s="54">
        <f t="shared" si="624"/>
        <v>0</v>
      </c>
      <c r="AG540" s="54">
        <f t="shared" si="625"/>
        <v>0</v>
      </c>
      <c r="AH540" s="54">
        <f t="shared" si="626"/>
        <v>0</v>
      </c>
      <c r="AI540" s="54">
        <v>0.01</v>
      </c>
      <c r="AJ540" s="54">
        <v>0.01</v>
      </c>
      <c r="AK540" s="54">
        <v>0.01</v>
      </c>
      <c r="AL540" s="54">
        <v>0.01</v>
      </c>
      <c r="AM540" s="54">
        <v>0.01</v>
      </c>
      <c r="AN540" s="54">
        <v>0.01</v>
      </c>
      <c r="AO540" s="54">
        <v>0.03</v>
      </c>
      <c r="AP540" s="54">
        <v>0.03</v>
      </c>
      <c r="AQ540" s="54">
        <v>0.06</v>
      </c>
      <c r="AR540" s="54">
        <f t="shared" si="627"/>
        <v>0</v>
      </c>
      <c r="AS540" s="54">
        <f t="shared" si="628"/>
        <v>0</v>
      </c>
      <c r="AT540" s="54">
        <f t="shared" si="629"/>
        <v>0</v>
      </c>
      <c r="AU540" s="54">
        <f t="shared" si="630"/>
        <v>0</v>
      </c>
      <c r="AV540" s="54">
        <f t="shared" si="631"/>
        <v>0</v>
      </c>
      <c r="AW540" s="54">
        <f t="shared" si="632"/>
        <v>0</v>
      </c>
      <c r="AX540" s="54">
        <f t="shared" si="633"/>
        <v>0</v>
      </c>
      <c r="AY540" s="54">
        <f t="shared" si="634"/>
        <v>0</v>
      </c>
      <c r="AZ540" s="54">
        <f t="shared" si="635"/>
        <v>0</v>
      </c>
      <c r="BA540" s="54">
        <f t="shared" si="621"/>
        <v>1.1779575864591419E-6</v>
      </c>
      <c r="BB540" s="54">
        <f t="shared" si="622"/>
        <v>0</v>
      </c>
      <c r="BC540" s="54">
        <f>SUM(CJ540:CL540)*2</f>
        <v>0</v>
      </c>
      <c r="BD540" s="54">
        <f>SUM(CM540:CO540)*2</f>
        <v>0</v>
      </c>
      <c r="BE540" s="54">
        <f t="shared" si="636"/>
        <v>0</v>
      </c>
      <c r="BF540" s="54">
        <f t="shared" ref="BF540:BK540" si="668">Z540*2</f>
        <v>0</v>
      </c>
      <c r="BG540" s="54">
        <f t="shared" si="668"/>
        <v>0</v>
      </c>
      <c r="BH540" s="54">
        <f t="shared" si="668"/>
        <v>0</v>
      </c>
      <c r="BI540" s="54">
        <f t="shared" si="668"/>
        <v>0</v>
      </c>
      <c r="BJ540" s="54">
        <f t="shared" si="668"/>
        <v>0</v>
      </c>
      <c r="BK540" s="54">
        <f t="shared" si="668"/>
        <v>0</v>
      </c>
      <c r="BL540" s="54">
        <v>0</v>
      </c>
      <c r="BM540" s="54">
        <v>0</v>
      </c>
      <c r="BN540" s="54">
        <f t="shared" si="666"/>
        <v>0</v>
      </c>
      <c r="BO540" s="54">
        <f t="shared" si="667"/>
        <v>0</v>
      </c>
      <c r="BP540" s="54">
        <v>0</v>
      </c>
      <c r="BQ540" s="54">
        <v>0</v>
      </c>
      <c r="BR540" s="54">
        <v>0</v>
      </c>
      <c r="BS540" s="54">
        <v>0</v>
      </c>
      <c r="BT540" s="54">
        <v>0</v>
      </c>
      <c r="BU540" s="54">
        <v>0</v>
      </c>
      <c r="BV540" s="54">
        <f t="shared" si="639"/>
        <v>0</v>
      </c>
      <c r="BW540" s="54">
        <f t="shared" si="640"/>
        <v>0</v>
      </c>
      <c r="BX540" s="54">
        <f t="shared" si="641"/>
        <v>0</v>
      </c>
      <c r="BY540" s="54">
        <f t="shared" si="642"/>
        <v>0</v>
      </c>
      <c r="BZ540" s="54">
        <f t="shared" si="643"/>
        <v>0</v>
      </c>
      <c r="CA540" s="54">
        <v>0</v>
      </c>
      <c r="CB540" s="54">
        <f t="shared" si="644"/>
        <v>0</v>
      </c>
      <c r="CC540" s="54">
        <f t="shared" si="645"/>
        <v>0</v>
      </c>
      <c r="CD540" s="54">
        <v>0</v>
      </c>
      <c r="CE540" s="54">
        <v>0</v>
      </c>
      <c r="CF540" s="54">
        <v>0</v>
      </c>
      <c r="CG540" s="54">
        <v>0</v>
      </c>
      <c r="CH540" s="54">
        <v>0</v>
      </c>
      <c r="CI540" s="54">
        <v>0</v>
      </c>
      <c r="CJ540" s="54">
        <v>0</v>
      </c>
      <c r="CK540" s="54">
        <v>0</v>
      </c>
      <c r="CL540" s="54">
        <v>0</v>
      </c>
      <c r="CM540" s="54">
        <v>0</v>
      </c>
      <c r="CN540" s="54">
        <v>0</v>
      </c>
      <c r="CO540" s="54">
        <v>0</v>
      </c>
    </row>
    <row r="541" spans="1:93">
      <c r="A541" s="3" t="str">
        <f t="shared" si="623"/>
        <v>02ocpz5Herceptin IV</v>
      </c>
      <c r="B541" s="3" t="s">
        <v>554</v>
      </c>
      <c r="C541" s="3" t="s">
        <v>555</v>
      </c>
      <c r="D541" s="3" t="s">
        <v>174</v>
      </c>
      <c r="E541" s="3" t="s">
        <v>178</v>
      </c>
      <c r="F541" s="3" t="s">
        <v>181</v>
      </c>
      <c r="G541" s="3" t="s">
        <v>182</v>
      </c>
      <c r="H541" s="3" t="s">
        <v>183</v>
      </c>
      <c r="I541" s="3" t="s">
        <v>184</v>
      </c>
      <c r="J541" s="3" t="s">
        <v>561</v>
      </c>
      <c r="K541" s="3" t="s">
        <v>544</v>
      </c>
      <c r="L541" s="3" t="s">
        <v>939</v>
      </c>
      <c r="M541" s="3" t="s">
        <v>542</v>
      </c>
      <c r="N541" s="3" t="s">
        <v>11</v>
      </c>
      <c r="O541" s="3" t="s">
        <v>11</v>
      </c>
      <c r="P541" s="3">
        <v>4535.5</v>
      </c>
      <c r="Q541" s="54">
        <v>2.993781139249431E-3</v>
      </c>
      <c r="R541" s="54">
        <v>2.1447602378026993E-3</v>
      </c>
      <c r="S541" s="54">
        <v>1.9951139786740808E-3</v>
      </c>
      <c r="T541" s="54">
        <v>1.4088315734415366E-3</v>
      </c>
      <c r="U541" s="54">
        <v>1.2836406682841381E-3</v>
      </c>
      <c r="V541" s="54">
        <v>2.2346885283698057E-3</v>
      </c>
      <c r="W541" s="54">
        <v>7.1336553557262115E-3</v>
      </c>
      <c r="X541" s="54">
        <v>4.9271607700954803E-3</v>
      </c>
      <c r="Y541" s="54">
        <v>1.2060816125821692E-2</v>
      </c>
      <c r="Z541" s="54">
        <v>0</v>
      </c>
      <c r="AA541" s="54">
        <v>0</v>
      </c>
      <c r="AB541" s="54">
        <v>0</v>
      </c>
      <c r="AC541" s="54">
        <v>0</v>
      </c>
      <c r="AD541" s="54">
        <v>0</v>
      </c>
      <c r="AE541" s="54">
        <v>0</v>
      </c>
      <c r="AF541" s="54">
        <f t="shared" si="624"/>
        <v>0</v>
      </c>
      <c r="AG541" s="54">
        <f t="shared" si="625"/>
        <v>0</v>
      </c>
      <c r="AH541" s="54">
        <f t="shared" si="626"/>
        <v>0</v>
      </c>
      <c r="AI541" s="54">
        <v>13.578294357065793</v>
      </c>
      <c r="AJ541" s="54">
        <v>9.7275600585541433</v>
      </c>
      <c r="AK541" s="54">
        <v>9.0488394502762919</v>
      </c>
      <c r="AL541" s="54">
        <v>6.3897556013440893</v>
      </c>
      <c r="AM541" s="54">
        <v>5.821952251002708</v>
      </c>
      <c r="AN541" s="54">
        <v>10.135429820421253</v>
      </c>
      <c r="AO541" s="54">
        <v>32.35469386589623</v>
      </c>
      <c r="AP541" s="54">
        <v>22.347137672768049</v>
      </c>
      <c r="AQ541" s="54">
        <v>54.70183153866428</v>
      </c>
      <c r="AR541" s="54">
        <f t="shared" si="627"/>
        <v>0</v>
      </c>
      <c r="AS541" s="54">
        <f t="shared" si="628"/>
        <v>0</v>
      </c>
      <c r="AT541" s="54">
        <f t="shared" si="629"/>
        <v>0</v>
      </c>
      <c r="AU541" s="54">
        <f t="shared" si="630"/>
        <v>0</v>
      </c>
      <c r="AV541" s="54">
        <f t="shared" si="631"/>
        <v>0</v>
      </c>
      <c r="AW541" s="54">
        <f t="shared" si="632"/>
        <v>0</v>
      </c>
      <c r="AX541" s="54">
        <f t="shared" si="633"/>
        <v>0</v>
      </c>
      <c r="AY541" s="54">
        <f t="shared" si="634"/>
        <v>0</v>
      </c>
      <c r="AZ541" s="54">
        <f t="shared" si="635"/>
        <v>0</v>
      </c>
      <c r="BA541" s="54">
        <f t="shared" si="621"/>
        <v>1.4088315734415366E-3</v>
      </c>
      <c r="BB541" s="54">
        <f t="shared" si="622"/>
        <v>0</v>
      </c>
      <c r="BC541" s="54"/>
      <c r="BD541" s="54"/>
      <c r="BE541" s="54">
        <f t="shared" si="636"/>
        <v>0</v>
      </c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4"/>
      <c r="BV541" s="54">
        <f t="shared" si="639"/>
        <v>0</v>
      </c>
      <c r="BW541" s="54">
        <f t="shared" si="640"/>
        <v>0</v>
      </c>
      <c r="BX541" s="54">
        <f t="shared" si="641"/>
        <v>0</v>
      </c>
      <c r="BY541" s="54">
        <f t="shared" si="642"/>
        <v>0</v>
      </c>
      <c r="BZ541" s="54">
        <f t="shared" si="643"/>
        <v>0</v>
      </c>
      <c r="CA541" s="54">
        <v>0</v>
      </c>
      <c r="CB541" s="54">
        <f t="shared" si="644"/>
        <v>0</v>
      </c>
      <c r="CC541" s="54">
        <f t="shared" si="645"/>
        <v>0</v>
      </c>
      <c r="CD541" s="54">
        <v>0</v>
      </c>
      <c r="CE541" s="54">
        <v>0</v>
      </c>
      <c r="CF541" s="54">
        <v>0</v>
      </c>
      <c r="CG541" s="54">
        <v>0</v>
      </c>
      <c r="CH541" s="54">
        <v>0</v>
      </c>
      <c r="CI541" s="54">
        <v>0</v>
      </c>
      <c r="CJ541" s="54">
        <v>0</v>
      </c>
      <c r="CK541" s="54">
        <v>0</v>
      </c>
      <c r="CL541" s="54">
        <v>0</v>
      </c>
      <c r="CM541" s="54">
        <v>0</v>
      </c>
      <c r="CN541" s="54">
        <v>0</v>
      </c>
      <c r="CO541" s="54">
        <v>0</v>
      </c>
    </row>
    <row r="542" spans="1:93">
      <c r="A542" s="3" t="str">
        <f t="shared" si="623"/>
        <v>02ocpz5Herceptin SC</v>
      </c>
      <c r="B542" s="3" t="s">
        <v>554</v>
      </c>
      <c r="C542" s="3" t="s">
        <v>555</v>
      </c>
      <c r="D542" s="3" t="s">
        <v>174</v>
      </c>
      <c r="E542" s="3" t="s">
        <v>178</v>
      </c>
      <c r="F542" s="3" t="s">
        <v>181</v>
      </c>
      <c r="G542" s="3" t="s">
        <v>182</v>
      </c>
      <c r="H542" s="3" t="s">
        <v>183</v>
      </c>
      <c r="I542" s="3" t="s">
        <v>184</v>
      </c>
      <c r="J542" s="3" t="s">
        <v>561</v>
      </c>
      <c r="K542" s="3" t="s">
        <v>544</v>
      </c>
      <c r="L542" s="3" t="s">
        <v>939</v>
      </c>
      <c r="M542" s="3" t="s">
        <v>542</v>
      </c>
      <c r="N542" s="3" t="s">
        <v>12</v>
      </c>
      <c r="O542" s="3" t="s">
        <v>12</v>
      </c>
      <c r="P542" s="3">
        <v>3444.49</v>
      </c>
      <c r="Q542" s="54">
        <v>1.2869445629604544E-7</v>
      </c>
      <c r="R542" s="54">
        <v>1.1923834167284972E-7</v>
      </c>
      <c r="S542" s="54">
        <v>1.8086442832285226E-7</v>
      </c>
      <c r="T542" s="54">
        <v>1.8512626147397511E-7</v>
      </c>
      <c r="U542" s="54">
        <v>1.6668434004097236E-7</v>
      </c>
      <c r="V542" s="54">
        <v>2.193921721933052E-7</v>
      </c>
      <c r="W542" s="54">
        <v>4.2879722629174739E-7</v>
      </c>
      <c r="X542" s="54">
        <v>5.7120277370825267E-7</v>
      </c>
      <c r="Y542" s="54">
        <v>1.0000000000000002E-6</v>
      </c>
      <c r="Z542" s="54">
        <v>0</v>
      </c>
      <c r="AA542" s="54">
        <v>0</v>
      </c>
      <c r="AB542" s="54">
        <v>0</v>
      </c>
      <c r="AC542" s="54">
        <v>0</v>
      </c>
      <c r="AD542" s="54">
        <v>0</v>
      </c>
      <c r="AE542" s="54">
        <v>0</v>
      </c>
      <c r="AF542" s="54">
        <f t="shared" si="624"/>
        <v>0</v>
      </c>
      <c r="AG542" s="54">
        <f t="shared" si="625"/>
        <v>0</v>
      </c>
      <c r="AH542" s="54">
        <f t="shared" si="626"/>
        <v>0</v>
      </c>
      <c r="AI542" s="54">
        <v>4.4328676776716558E-4</v>
      </c>
      <c r="AJ542" s="54">
        <v>4.1071527550871412E-4</v>
      </c>
      <c r="AK542" s="54">
        <v>6.2298571471378138E-4</v>
      </c>
      <c r="AL542" s="54">
        <v>6.3766555638449256E-4</v>
      </c>
      <c r="AM542" s="54">
        <v>5.7414254242772885E-4</v>
      </c>
      <c r="AN542" s="54">
        <v>7.5569414319811776E-4</v>
      </c>
      <c r="AO542" s="54">
        <v>1.476987757989661E-3</v>
      </c>
      <c r="AP542" s="54">
        <v>1.9675022420103392E-3</v>
      </c>
      <c r="AQ542" s="54">
        <v>3.4444900000000001E-3</v>
      </c>
      <c r="AR542" s="54">
        <f t="shared" si="627"/>
        <v>0</v>
      </c>
      <c r="AS542" s="54">
        <f t="shared" si="628"/>
        <v>0</v>
      </c>
      <c r="AT542" s="54">
        <f t="shared" si="629"/>
        <v>0</v>
      </c>
      <c r="AU542" s="54">
        <f t="shared" si="630"/>
        <v>0</v>
      </c>
      <c r="AV542" s="54">
        <f t="shared" si="631"/>
        <v>0</v>
      </c>
      <c r="AW542" s="54">
        <f t="shared" si="632"/>
        <v>0</v>
      </c>
      <c r="AX542" s="54">
        <f t="shared" si="633"/>
        <v>0</v>
      </c>
      <c r="AY542" s="54">
        <f t="shared" si="634"/>
        <v>0</v>
      </c>
      <c r="AZ542" s="54">
        <f t="shared" si="635"/>
        <v>0</v>
      </c>
      <c r="BA542" s="54">
        <f t="shared" si="621"/>
        <v>1.8512626147397511E-7</v>
      </c>
      <c r="BB542" s="54">
        <f t="shared" si="622"/>
        <v>0</v>
      </c>
      <c r="BC542" s="54"/>
      <c r="BD542" s="54"/>
      <c r="BE542" s="54">
        <f t="shared" si="636"/>
        <v>0</v>
      </c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>
        <f t="shared" si="639"/>
        <v>0</v>
      </c>
      <c r="BW542" s="54">
        <f t="shared" si="640"/>
        <v>0</v>
      </c>
      <c r="BX542" s="54">
        <f t="shared" si="641"/>
        <v>0</v>
      </c>
      <c r="BY542" s="54">
        <f t="shared" si="642"/>
        <v>0</v>
      </c>
      <c r="BZ542" s="54">
        <f t="shared" si="643"/>
        <v>0</v>
      </c>
      <c r="CA542" s="54">
        <v>0</v>
      </c>
      <c r="CB542" s="54">
        <f t="shared" si="644"/>
        <v>0</v>
      </c>
      <c r="CC542" s="54">
        <f t="shared" si="645"/>
        <v>0</v>
      </c>
      <c r="CD542" s="54">
        <v>0</v>
      </c>
      <c r="CE542" s="54">
        <v>0</v>
      </c>
      <c r="CF542" s="54">
        <v>0</v>
      </c>
      <c r="CG542" s="54">
        <v>0</v>
      </c>
      <c r="CH542" s="54">
        <v>0</v>
      </c>
      <c r="CI542" s="54">
        <v>0</v>
      </c>
      <c r="CJ542" s="54">
        <v>0</v>
      </c>
      <c r="CK542" s="54">
        <v>0</v>
      </c>
      <c r="CL542" s="54">
        <v>0</v>
      </c>
      <c r="CM542" s="54">
        <v>0</v>
      </c>
      <c r="CN542" s="54">
        <v>0</v>
      </c>
      <c r="CO542" s="54">
        <v>0</v>
      </c>
    </row>
    <row r="543" spans="1:93">
      <c r="A543" s="3" t="str">
        <f t="shared" si="623"/>
        <v>02ocpz5Itovebi 3mg</v>
      </c>
      <c r="B543" s="3" t="s">
        <v>554</v>
      </c>
      <c r="C543" s="3" t="s">
        <v>555</v>
      </c>
      <c r="D543" s="3" t="s">
        <v>174</v>
      </c>
      <c r="E543" s="3" t="s">
        <v>178</v>
      </c>
      <c r="F543" s="3" t="s">
        <v>181</v>
      </c>
      <c r="G543" s="3" t="s">
        <v>182</v>
      </c>
      <c r="H543" s="3" t="s">
        <v>183</v>
      </c>
      <c r="I543" s="3" t="s">
        <v>184</v>
      </c>
      <c r="J543" s="3" t="s">
        <v>561</v>
      </c>
      <c r="K543" s="3" t="s">
        <v>544</v>
      </c>
      <c r="L543" s="3" t="s">
        <v>939</v>
      </c>
      <c r="M543" s="3" t="s">
        <v>542</v>
      </c>
      <c r="N543" s="3" t="s">
        <v>13</v>
      </c>
      <c r="O543" s="3" t="s">
        <v>14</v>
      </c>
      <c r="P543" s="3">
        <v>3566.02</v>
      </c>
      <c r="Q543" s="54">
        <v>7.5423782997919166E-8</v>
      </c>
      <c r="R543" s="54">
        <v>8.6118364644595899E-8</v>
      </c>
      <c r="S543" s="54">
        <v>1.7430625086372233E-7</v>
      </c>
      <c r="T543" s="54">
        <v>1.7644957539816278E-7</v>
      </c>
      <c r="U543" s="54">
        <v>2.1451535630448561E-7</v>
      </c>
      <c r="V543" s="54">
        <v>2.7318666979111423E-7</v>
      </c>
      <c r="W543" s="54">
        <v>3.3584839850623739E-7</v>
      </c>
      <c r="X543" s="54">
        <v>6.6415160149376262E-7</v>
      </c>
      <c r="Y543" s="54">
        <v>9.9999999999999995E-7</v>
      </c>
      <c r="Z543" s="54">
        <v>0</v>
      </c>
      <c r="AA543" s="54">
        <v>0</v>
      </c>
      <c r="AB543" s="54">
        <v>0</v>
      </c>
      <c r="AC543" s="54">
        <v>0</v>
      </c>
      <c r="AD543" s="54">
        <v>0</v>
      </c>
      <c r="AE543" s="54">
        <v>0</v>
      </c>
      <c r="AF543" s="54">
        <f t="shared" si="624"/>
        <v>0</v>
      </c>
      <c r="AG543" s="54">
        <f t="shared" si="625"/>
        <v>0</v>
      </c>
      <c r="AH543" s="54">
        <f t="shared" si="626"/>
        <v>0</v>
      </c>
      <c r="AI543" s="54">
        <v>2.6896271864623972E-4</v>
      </c>
      <c r="AJ543" s="54">
        <v>3.0709981068992184E-4</v>
      </c>
      <c r="AK543" s="54">
        <v>6.2157957670505104E-4</v>
      </c>
      <c r="AL543" s="54">
        <v>6.2922271486135634E-4</v>
      </c>
      <c r="AM543" s="54">
        <v>7.6496605088892172E-4</v>
      </c>
      <c r="AN543" s="54">
        <v>9.74189128208509E-4</v>
      </c>
      <c r="AO543" s="54">
        <v>1.1976421060412126E-3</v>
      </c>
      <c r="AP543" s="54">
        <v>2.3683778939587868E-3</v>
      </c>
      <c r="AQ543" s="54">
        <v>3.5660199999999996E-3</v>
      </c>
      <c r="AR543" s="54">
        <f t="shared" si="627"/>
        <v>0</v>
      </c>
      <c r="AS543" s="54">
        <f t="shared" si="628"/>
        <v>0</v>
      </c>
      <c r="AT543" s="54">
        <f t="shared" si="629"/>
        <v>0</v>
      </c>
      <c r="AU543" s="54">
        <f t="shared" si="630"/>
        <v>0</v>
      </c>
      <c r="AV543" s="54">
        <f t="shared" si="631"/>
        <v>0</v>
      </c>
      <c r="AW543" s="54">
        <f t="shared" si="632"/>
        <v>0</v>
      </c>
      <c r="AX543" s="54">
        <f t="shared" si="633"/>
        <v>0</v>
      </c>
      <c r="AY543" s="54">
        <f t="shared" si="634"/>
        <v>0</v>
      </c>
      <c r="AZ543" s="54">
        <f t="shared" si="635"/>
        <v>0</v>
      </c>
      <c r="BA543" s="54">
        <f t="shared" si="621"/>
        <v>1.7644957539816278E-7</v>
      </c>
      <c r="BB543" s="54">
        <f t="shared" si="622"/>
        <v>0</v>
      </c>
      <c r="BC543" s="54"/>
      <c r="BD543" s="54"/>
      <c r="BE543" s="54">
        <f t="shared" si="636"/>
        <v>0</v>
      </c>
      <c r="BF543" s="54"/>
      <c r="BG543" s="54"/>
      <c r="BH543" s="54"/>
      <c r="BI543" s="54"/>
      <c r="BJ543" s="54"/>
      <c r="BK543" s="54"/>
      <c r="BL543" s="54">
        <v>0</v>
      </c>
      <c r="BM543" s="54">
        <v>0</v>
      </c>
      <c r="BN543" s="54">
        <f t="shared" ref="BN543:BN544" si="669">AVERAGE(BP543:BR543)</f>
        <v>0</v>
      </c>
      <c r="BO543" s="54">
        <f t="shared" ref="BO543:BO544" si="670">SUM(BS543:BU543)/1</f>
        <v>0</v>
      </c>
      <c r="BP543" s="54">
        <v>0</v>
      </c>
      <c r="BQ543" s="54">
        <v>0</v>
      </c>
      <c r="BR543" s="54">
        <v>0</v>
      </c>
      <c r="BS543" s="54">
        <v>0</v>
      </c>
      <c r="BT543" s="54">
        <v>0</v>
      </c>
      <c r="BU543" s="54">
        <v>0</v>
      </c>
      <c r="BV543" s="54">
        <f t="shared" si="639"/>
        <v>0</v>
      </c>
      <c r="BW543" s="54">
        <f t="shared" si="640"/>
        <v>0</v>
      </c>
      <c r="BX543" s="54">
        <f t="shared" si="641"/>
        <v>0</v>
      </c>
      <c r="BY543" s="54">
        <f t="shared" si="642"/>
        <v>0</v>
      </c>
      <c r="BZ543" s="54">
        <f t="shared" si="643"/>
        <v>0</v>
      </c>
      <c r="CA543" s="54">
        <v>0</v>
      </c>
      <c r="CB543" s="54">
        <f t="shared" si="644"/>
        <v>0</v>
      </c>
      <c r="CC543" s="54">
        <f t="shared" si="645"/>
        <v>0</v>
      </c>
      <c r="CD543" s="54">
        <v>0</v>
      </c>
      <c r="CE543" s="54">
        <v>0</v>
      </c>
      <c r="CF543" s="54">
        <v>0</v>
      </c>
      <c r="CG543" s="54">
        <v>0</v>
      </c>
      <c r="CH543" s="54">
        <v>0</v>
      </c>
      <c r="CI543" s="54">
        <v>0</v>
      </c>
      <c r="CJ543" s="54">
        <v>0</v>
      </c>
      <c r="CK543" s="54">
        <v>0</v>
      </c>
      <c r="CL543" s="54">
        <v>0</v>
      </c>
      <c r="CM543" s="54">
        <v>0</v>
      </c>
      <c r="CN543" s="54">
        <v>0</v>
      </c>
      <c r="CO543" s="54">
        <v>0</v>
      </c>
    </row>
    <row r="544" spans="1:93">
      <c r="A544" s="3" t="str">
        <f t="shared" si="623"/>
        <v>02ocpz5Itovebi 9mg</v>
      </c>
      <c r="B544" s="3" t="s">
        <v>554</v>
      </c>
      <c r="C544" s="3" t="s">
        <v>555</v>
      </c>
      <c r="D544" s="3" t="s">
        <v>174</v>
      </c>
      <c r="E544" s="3" t="s">
        <v>178</v>
      </c>
      <c r="F544" s="3" t="s">
        <v>181</v>
      </c>
      <c r="G544" s="3" t="s">
        <v>182</v>
      </c>
      <c r="H544" s="3" t="s">
        <v>183</v>
      </c>
      <c r="I544" s="3" t="s">
        <v>184</v>
      </c>
      <c r="J544" s="3" t="s">
        <v>561</v>
      </c>
      <c r="K544" s="3" t="s">
        <v>544</v>
      </c>
      <c r="L544" s="3" t="s">
        <v>939</v>
      </c>
      <c r="M544" s="3" t="s">
        <v>542</v>
      </c>
      <c r="N544" s="3" t="s">
        <v>13</v>
      </c>
      <c r="O544" s="3" t="s">
        <v>15</v>
      </c>
      <c r="P544" s="3">
        <v>10698.05</v>
      </c>
      <c r="Q544" s="54"/>
      <c r="R544" s="54"/>
      <c r="S544" s="54"/>
      <c r="T544" s="54"/>
      <c r="U544" s="54"/>
      <c r="V544" s="54"/>
      <c r="W544" s="54">
        <v>0</v>
      </c>
      <c r="X544" s="54">
        <v>0</v>
      </c>
      <c r="Y544" s="54">
        <v>0</v>
      </c>
      <c r="Z544" s="54">
        <v>0</v>
      </c>
      <c r="AA544" s="54">
        <v>0</v>
      </c>
      <c r="AB544" s="54">
        <v>0</v>
      </c>
      <c r="AC544" s="54">
        <v>0</v>
      </c>
      <c r="AD544" s="54">
        <v>0</v>
      </c>
      <c r="AE544" s="54">
        <v>0</v>
      </c>
      <c r="AF544" s="54">
        <f t="shared" si="624"/>
        <v>0</v>
      </c>
      <c r="AG544" s="54">
        <f t="shared" si="625"/>
        <v>0</v>
      </c>
      <c r="AH544" s="54">
        <f t="shared" si="626"/>
        <v>0</v>
      </c>
      <c r="AI544" s="54"/>
      <c r="AJ544" s="54"/>
      <c r="AK544" s="54"/>
      <c r="AL544" s="54"/>
      <c r="AM544" s="54"/>
      <c r="AN544" s="54"/>
      <c r="AO544" s="54">
        <v>0</v>
      </c>
      <c r="AP544" s="54">
        <v>0</v>
      </c>
      <c r="AQ544" s="54">
        <v>0</v>
      </c>
      <c r="AR544" s="54">
        <f t="shared" si="627"/>
        <v>0</v>
      </c>
      <c r="AS544" s="54">
        <f t="shared" si="628"/>
        <v>0</v>
      </c>
      <c r="AT544" s="54">
        <f t="shared" si="629"/>
        <v>0</v>
      </c>
      <c r="AU544" s="54">
        <f t="shared" si="630"/>
        <v>0</v>
      </c>
      <c r="AV544" s="54">
        <f t="shared" si="631"/>
        <v>0</v>
      </c>
      <c r="AW544" s="54">
        <f t="shared" si="632"/>
        <v>0</v>
      </c>
      <c r="AX544" s="54">
        <f t="shared" si="633"/>
        <v>0</v>
      </c>
      <c r="AY544" s="54">
        <f t="shared" si="634"/>
        <v>0</v>
      </c>
      <c r="AZ544" s="54">
        <f t="shared" si="635"/>
        <v>0</v>
      </c>
      <c r="BA544" s="54">
        <f t="shared" si="621"/>
        <v>0</v>
      </c>
      <c r="BB544" s="54">
        <f t="shared" si="622"/>
        <v>0</v>
      </c>
      <c r="BC544" s="54"/>
      <c r="BD544" s="54"/>
      <c r="BE544" s="54">
        <f t="shared" si="636"/>
        <v>0</v>
      </c>
      <c r="BF544" s="54"/>
      <c r="BG544" s="54"/>
      <c r="BH544" s="54"/>
      <c r="BI544" s="54"/>
      <c r="BJ544" s="54"/>
      <c r="BK544" s="54"/>
      <c r="BL544" s="54">
        <v>0</v>
      </c>
      <c r="BM544" s="54">
        <v>0</v>
      </c>
      <c r="BN544" s="54">
        <f t="shared" si="669"/>
        <v>0</v>
      </c>
      <c r="BO544" s="54">
        <f t="shared" si="670"/>
        <v>0</v>
      </c>
      <c r="BP544" s="54">
        <v>0</v>
      </c>
      <c r="BQ544" s="54">
        <v>0</v>
      </c>
      <c r="BR544" s="54">
        <v>0</v>
      </c>
      <c r="BS544" s="54">
        <v>0</v>
      </c>
      <c r="BT544" s="54">
        <v>0</v>
      </c>
      <c r="BU544" s="54">
        <v>0</v>
      </c>
      <c r="BV544" s="54">
        <f t="shared" si="639"/>
        <v>0</v>
      </c>
      <c r="BW544" s="54">
        <f t="shared" si="640"/>
        <v>0</v>
      </c>
      <c r="BX544" s="54">
        <f t="shared" si="641"/>
        <v>0</v>
      </c>
      <c r="BY544" s="54">
        <f t="shared" si="642"/>
        <v>0</v>
      </c>
      <c r="BZ544" s="54">
        <f t="shared" si="643"/>
        <v>0</v>
      </c>
      <c r="CA544" s="54">
        <v>0</v>
      </c>
      <c r="CB544" s="54">
        <f t="shared" si="644"/>
        <v>0</v>
      </c>
      <c r="CC544" s="54">
        <f t="shared" si="645"/>
        <v>0</v>
      </c>
      <c r="CD544" s="54">
        <v>0</v>
      </c>
      <c r="CE544" s="54">
        <v>0</v>
      </c>
      <c r="CF544" s="54">
        <v>0</v>
      </c>
      <c r="CG544" s="54">
        <v>0</v>
      </c>
      <c r="CH544" s="54">
        <v>0</v>
      </c>
      <c r="CI544" s="54">
        <v>0</v>
      </c>
      <c r="CJ544" s="54">
        <v>0</v>
      </c>
      <c r="CK544" s="54">
        <v>0</v>
      </c>
      <c r="CL544" s="54">
        <v>0</v>
      </c>
      <c r="CM544" s="54">
        <v>0</v>
      </c>
      <c r="CN544" s="54">
        <v>0</v>
      </c>
      <c r="CO544" s="54">
        <v>0</v>
      </c>
    </row>
    <row r="545" spans="1:93">
      <c r="A545" s="3" t="str">
        <f t="shared" si="623"/>
        <v>02ocpz5Perjeta</v>
      </c>
      <c r="B545" s="3" t="s">
        <v>554</v>
      </c>
      <c r="C545" s="3" t="s">
        <v>555</v>
      </c>
      <c r="D545" s="3" t="s">
        <v>174</v>
      </c>
      <c r="E545" s="3" t="s">
        <v>178</v>
      </c>
      <c r="F545" s="3" t="s">
        <v>181</v>
      </c>
      <c r="G545" s="3" t="s">
        <v>182</v>
      </c>
      <c r="H545" s="3" t="s">
        <v>183</v>
      </c>
      <c r="I545" s="3" t="s">
        <v>184</v>
      </c>
      <c r="J545" s="3" t="s">
        <v>561</v>
      </c>
      <c r="K545" s="3" t="s">
        <v>544</v>
      </c>
      <c r="L545" s="3" t="s">
        <v>939</v>
      </c>
      <c r="M545" s="3" t="s">
        <v>542</v>
      </c>
      <c r="N545" s="3" t="s">
        <v>16</v>
      </c>
      <c r="O545" s="3" t="s">
        <v>16</v>
      </c>
      <c r="P545" s="3">
        <v>3985.87</v>
      </c>
      <c r="Q545" s="54">
        <v>2.4007285838048738</v>
      </c>
      <c r="R545" s="54">
        <v>2.0279314958689993</v>
      </c>
      <c r="S545" s="54">
        <v>3.0779758930028147</v>
      </c>
      <c r="T545" s="54">
        <v>1.859931231243354</v>
      </c>
      <c r="U545" s="54">
        <v>2.2574551340827234</v>
      </c>
      <c r="V545" s="54">
        <v>2.5907841973367089</v>
      </c>
      <c r="W545" s="54">
        <v>7.5066359726766887</v>
      </c>
      <c r="X545" s="54">
        <v>6.7081705626627866</v>
      </c>
      <c r="Y545" s="54">
        <v>14.214806535339475</v>
      </c>
      <c r="Z545" s="54">
        <v>0</v>
      </c>
      <c r="AA545" s="54">
        <v>0</v>
      </c>
      <c r="AB545" s="54">
        <v>0</v>
      </c>
      <c r="AC545" s="54">
        <v>0</v>
      </c>
      <c r="AD545" s="54">
        <v>0</v>
      </c>
      <c r="AE545" s="54">
        <v>0</v>
      </c>
      <c r="AF545" s="54">
        <f t="shared" si="624"/>
        <v>0</v>
      </c>
      <c r="AG545" s="54">
        <f t="shared" si="625"/>
        <v>0</v>
      </c>
      <c r="AH545" s="54">
        <f t="shared" si="626"/>
        <v>0</v>
      </c>
      <c r="AI545" s="54">
        <v>9568.9920403303313</v>
      </c>
      <c r="AJ545" s="54">
        <v>8083.0713114393684</v>
      </c>
      <c r="AK545" s="54">
        <v>12268.411772643129</v>
      </c>
      <c r="AL545" s="54">
        <v>7413.4440966759466</v>
      </c>
      <c r="AM545" s="54">
        <v>8997.9226952863046</v>
      </c>
      <c r="AN545" s="54">
        <v>10326.529008638467</v>
      </c>
      <c r="AO545" s="54">
        <v>29920.475124412827</v>
      </c>
      <c r="AP545" s="54">
        <v>26737.89580060072</v>
      </c>
      <c r="AQ545" s="54">
        <v>56658.370925013543</v>
      </c>
      <c r="AR545" s="54">
        <f t="shared" si="627"/>
        <v>0</v>
      </c>
      <c r="AS545" s="54">
        <f t="shared" si="628"/>
        <v>0</v>
      </c>
      <c r="AT545" s="54">
        <f t="shared" si="629"/>
        <v>0</v>
      </c>
      <c r="AU545" s="54">
        <f t="shared" si="630"/>
        <v>0</v>
      </c>
      <c r="AV545" s="54">
        <f t="shared" si="631"/>
        <v>0</v>
      </c>
      <c r="AW545" s="54">
        <f t="shared" si="632"/>
        <v>0</v>
      </c>
      <c r="AX545" s="54">
        <f t="shared" si="633"/>
        <v>0</v>
      </c>
      <c r="AY545" s="54">
        <f t="shared" si="634"/>
        <v>0</v>
      </c>
      <c r="AZ545" s="54">
        <f t="shared" si="635"/>
        <v>0</v>
      </c>
      <c r="BA545" s="54">
        <f t="shared" si="621"/>
        <v>1.859931231243354</v>
      </c>
      <c r="BB545" s="54">
        <f t="shared" si="622"/>
        <v>0</v>
      </c>
      <c r="BC545" s="54"/>
      <c r="BD545" s="54"/>
      <c r="BE545" s="54">
        <f t="shared" si="636"/>
        <v>0</v>
      </c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>
        <f t="shared" si="639"/>
        <v>21257.973333333332</v>
      </c>
      <c r="BW545" s="54">
        <f t="shared" si="640"/>
        <v>3985.87</v>
      </c>
      <c r="BX545" s="54">
        <f t="shared" si="641"/>
        <v>3985.87</v>
      </c>
      <c r="BY545" s="54">
        <f t="shared" si="642"/>
        <v>1</v>
      </c>
      <c r="BZ545" s="54">
        <f t="shared" si="643"/>
        <v>1</v>
      </c>
      <c r="CA545" s="54">
        <v>0</v>
      </c>
      <c r="CB545" s="54">
        <f t="shared" si="644"/>
        <v>27</v>
      </c>
      <c r="CC545" s="54">
        <f t="shared" si="645"/>
        <v>5.333333333333333</v>
      </c>
      <c r="CD545" s="54">
        <v>11</v>
      </c>
      <c r="CE545" s="54">
        <v>27</v>
      </c>
      <c r="CF545" s="54">
        <v>24</v>
      </c>
      <c r="CG545" s="54">
        <v>0</v>
      </c>
      <c r="CH545" s="54">
        <v>0</v>
      </c>
      <c r="CI545" s="54">
        <v>0</v>
      </c>
      <c r="CJ545" s="54">
        <v>0</v>
      </c>
      <c r="CK545" s="54">
        <v>0</v>
      </c>
      <c r="CL545" s="54">
        <v>1</v>
      </c>
      <c r="CM545" s="54">
        <v>0</v>
      </c>
      <c r="CN545" s="54">
        <v>1</v>
      </c>
      <c r="CO545" s="54">
        <v>0</v>
      </c>
    </row>
    <row r="546" spans="1:93">
      <c r="A546" s="3" t="str">
        <f t="shared" si="623"/>
        <v>02ocpz5Phesgo 10ml</v>
      </c>
      <c r="B546" s="3" t="s">
        <v>554</v>
      </c>
      <c r="C546" s="3" t="s">
        <v>555</v>
      </c>
      <c r="D546" s="3" t="s">
        <v>174</v>
      </c>
      <c r="E546" s="3" t="s">
        <v>178</v>
      </c>
      <c r="F546" s="3" t="s">
        <v>181</v>
      </c>
      <c r="G546" s="3" t="s">
        <v>182</v>
      </c>
      <c r="H546" s="3" t="s">
        <v>183</v>
      </c>
      <c r="I546" s="3" t="s">
        <v>184</v>
      </c>
      <c r="J546" s="3" t="s">
        <v>561</v>
      </c>
      <c r="K546" s="3" t="s">
        <v>544</v>
      </c>
      <c r="L546" s="3" t="s">
        <v>939</v>
      </c>
      <c r="M546" s="3" t="s">
        <v>542</v>
      </c>
      <c r="N546" s="3" t="s">
        <v>17</v>
      </c>
      <c r="O546" s="3" t="s">
        <v>18</v>
      </c>
      <c r="P546" s="3">
        <v>6232.07</v>
      </c>
      <c r="Q546" s="54">
        <v>6.4919415234424519E-3</v>
      </c>
      <c r="R546" s="54">
        <v>6.0016565234344288E-3</v>
      </c>
      <c r="S546" s="54">
        <v>8.8964442231874805E-3</v>
      </c>
      <c r="T546" s="54">
        <v>7.7958006232279158E-3</v>
      </c>
      <c r="U546" s="54">
        <v>7.1530058231053248E-3</v>
      </c>
      <c r="V546" s="54">
        <v>9.318172523736094E-3</v>
      </c>
      <c r="W546" s="54">
        <v>2.1390042270064361E-2</v>
      </c>
      <c r="X546" s="54">
        <v>2.4266978970069332E-2</v>
      </c>
      <c r="Y546" s="54">
        <v>4.5657021240133697E-2</v>
      </c>
      <c r="Z546" s="54">
        <v>1</v>
      </c>
      <c r="AA546" s="54">
        <v>1</v>
      </c>
      <c r="AB546" s="54">
        <v>1</v>
      </c>
      <c r="AC546" s="54">
        <v>0</v>
      </c>
      <c r="AD546" s="54">
        <v>0</v>
      </c>
      <c r="AE546" s="54">
        <v>0</v>
      </c>
      <c r="AF546" s="54">
        <f t="shared" si="624"/>
        <v>3</v>
      </c>
      <c r="AG546" s="54">
        <f t="shared" si="625"/>
        <v>0</v>
      </c>
      <c r="AH546" s="54">
        <f t="shared" si="626"/>
        <v>3</v>
      </c>
      <c r="AI546" s="54">
        <v>40.458234009999998</v>
      </c>
      <c r="AJ546" s="54">
        <v>37.402743569999998</v>
      </c>
      <c r="AK546" s="54">
        <v>55.44326315</v>
      </c>
      <c r="AL546" s="54">
        <v>48.583975189999997</v>
      </c>
      <c r="AM546" s="54">
        <v>44.578032999999998</v>
      </c>
      <c r="AN546" s="54">
        <v>58.071503439999994</v>
      </c>
      <c r="AO546" s="54">
        <v>133.30424073</v>
      </c>
      <c r="AP546" s="54">
        <v>151.23351162999998</v>
      </c>
      <c r="AQ546" s="54">
        <v>284.53775236000001</v>
      </c>
      <c r="AR546" s="54">
        <f t="shared" si="627"/>
        <v>6232.07</v>
      </c>
      <c r="AS546" s="54">
        <f t="shared" si="628"/>
        <v>6232.07</v>
      </c>
      <c r="AT546" s="54">
        <f t="shared" si="629"/>
        <v>6232.07</v>
      </c>
      <c r="AU546" s="54">
        <f t="shared" si="630"/>
        <v>0</v>
      </c>
      <c r="AV546" s="54">
        <f t="shared" si="631"/>
        <v>0</v>
      </c>
      <c r="AW546" s="54">
        <f t="shared" si="632"/>
        <v>0</v>
      </c>
      <c r="AX546" s="54">
        <f t="shared" si="633"/>
        <v>18696.21</v>
      </c>
      <c r="AY546" s="54">
        <f t="shared" si="634"/>
        <v>0</v>
      </c>
      <c r="AZ546" s="54">
        <f t="shared" si="635"/>
        <v>18696.21</v>
      </c>
      <c r="BA546" s="54">
        <f t="shared" si="621"/>
        <v>7.7958006232279158E-3</v>
      </c>
      <c r="BB546" s="54">
        <f t="shared" si="622"/>
        <v>0</v>
      </c>
      <c r="BC546" s="54">
        <f>SUM(CJ546:CL546)</f>
        <v>0</v>
      </c>
      <c r="BD546" s="54">
        <f>SUM(CM546:CO546)</f>
        <v>0</v>
      </c>
      <c r="BE546" s="54">
        <f t="shared" si="636"/>
        <v>3</v>
      </c>
      <c r="BF546" s="54">
        <f t="shared" ref="BF546:BK546" si="671">Z546</f>
        <v>1</v>
      </c>
      <c r="BG546" s="54">
        <f t="shared" si="671"/>
        <v>1</v>
      </c>
      <c r="BH546" s="54">
        <f t="shared" si="671"/>
        <v>1</v>
      </c>
      <c r="BI546" s="54">
        <f t="shared" si="671"/>
        <v>0</v>
      </c>
      <c r="BJ546" s="54">
        <f t="shared" si="671"/>
        <v>0</v>
      </c>
      <c r="BK546" s="54">
        <f t="shared" si="671"/>
        <v>0</v>
      </c>
      <c r="BL546" s="54">
        <v>0</v>
      </c>
      <c r="BM546" s="54">
        <v>0</v>
      </c>
      <c r="BN546" s="54">
        <f t="shared" ref="BN546:BN547" si="672">AVERAGE(BP546:BR546)</f>
        <v>0</v>
      </c>
      <c r="BO546" s="54">
        <f t="shared" ref="BO546:BO547" si="673">SUM(BS546:BU546)/1</f>
        <v>0</v>
      </c>
      <c r="BP546" s="54">
        <v>0</v>
      </c>
      <c r="BQ546" s="54">
        <v>0</v>
      </c>
      <c r="BR546" s="54">
        <v>0</v>
      </c>
      <c r="BS546" s="54">
        <v>0</v>
      </c>
      <c r="BT546" s="54">
        <v>0</v>
      </c>
      <c r="BU546" s="54">
        <v>0</v>
      </c>
      <c r="BV546" s="54">
        <f t="shared" si="639"/>
        <v>0</v>
      </c>
      <c r="BW546" s="54">
        <f t="shared" si="640"/>
        <v>0</v>
      </c>
      <c r="BX546" s="54">
        <f t="shared" si="641"/>
        <v>0</v>
      </c>
      <c r="BY546" s="54">
        <f t="shared" si="642"/>
        <v>0</v>
      </c>
      <c r="BZ546" s="54">
        <f t="shared" si="643"/>
        <v>0</v>
      </c>
      <c r="CA546" s="54">
        <v>1</v>
      </c>
      <c r="CB546" s="54">
        <f t="shared" si="644"/>
        <v>0</v>
      </c>
      <c r="CC546" s="54">
        <f t="shared" si="645"/>
        <v>0</v>
      </c>
      <c r="CD546" s="54">
        <v>0</v>
      </c>
      <c r="CE546" s="54">
        <v>0</v>
      </c>
      <c r="CF546" s="54">
        <v>0</v>
      </c>
      <c r="CG546" s="54">
        <v>0</v>
      </c>
      <c r="CH546" s="54">
        <v>0</v>
      </c>
      <c r="CI546" s="54">
        <v>0</v>
      </c>
      <c r="CJ546" s="54">
        <v>0</v>
      </c>
      <c r="CK546" s="54">
        <v>0</v>
      </c>
      <c r="CL546" s="54">
        <v>0</v>
      </c>
      <c r="CM546" s="54">
        <v>0</v>
      </c>
      <c r="CN546" s="54">
        <v>0</v>
      </c>
      <c r="CO546" s="54">
        <v>0</v>
      </c>
    </row>
    <row r="547" spans="1:93">
      <c r="A547" s="3" t="str">
        <f t="shared" si="623"/>
        <v>02ocpz5Phesgo 15ml</v>
      </c>
      <c r="B547" s="3" t="s">
        <v>554</v>
      </c>
      <c r="C547" s="3" t="s">
        <v>555</v>
      </c>
      <c r="D547" s="3" t="s">
        <v>174</v>
      </c>
      <c r="E547" s="3" t="s">
        <v>178</v>
      </c>
      <c r="F547" s="3" t="s">
        <v>181</v>
      </c>
      <c r="G547" s="3" t="s">
        <v>182</v>
      </c>
      <c r="H547" s="3" t="s">
        <v>183</v>
      </c>
      <c r="I547" s="3" t="s">
        <v>184</v>
      </c>
      <c r="J547" s="3" t="s">
        <v>561</v>
      </c>
      <c r="K547" s="3" t="s">
        <v>544</v>
      </c>
      <c r="L547" s="3" t="s">
        <v>939</v>
      </c>
      <c r="M547" s="3" t="s">
        <v>542</v>
      </c>
      <c r="N547" s="3" t="s">
        <v>17</v>
      </c>
      <c r="O547" s="3" t="s">
        <v>19</v>
      </c>
      <c r="P547" s="3">
        <v>8489.27</v>
      </c>
      <c r="Q547" s="54">
        <v>1.1779575864591419E-6</v>
      </c>
      <c r="R547" s="54">
        <v>1.1779575864591419E-6</v>
      </c>
      <c r="S547" s="54">
        <v>1.1779575864591419E-6</v>
      </c>
      <c r="T547" s="54">
        <v>1.1779575864591419E-6</v>
      </c>
      <c r="U547" s="54">
        <v>1.1779575864591419E-6</v>
      </c>
      <c r="V547" s="54">
        <v>1.1779575864591419E-6</v>
      </c>
      <c r="W547" s="54">
        <v>3.5338727593774257E-6</v>
      </c>
      <c r="X547" s="54">
        <v>3.5338727593774257E-6</v>
      </c>
      <c r="Y547" s="54">
        <v>7.0677455187548515E-6</v>
      </c>
      <c r="Z547" s="54">
        <v>0</v>
      </c>
      <c r="AA547" s="54">
        <v>0</v>
      </c>
      <c r="AB547" s="54">
        <v>0</v>
      </c>
      <c r="AC547" s="54">
        <v>0</v>
      </c>
      <c r="AD547" s="54">
        <v>0</v>
      </c>
      <c r="AE547" s="54">
        <v>0</v>
      </c>
      <c r="AF547" s="54">
        <f t="shared" si="624"/>
        <v>0</v>
      </c>
      <c r="AG547" s="54">
        <f t="shared" si="625"/>
        <v>0</v>
      </c>
      <c r="AH547" s="54">
        <f t="shared" si="626"/>
        <v>0</v>
      </c>
      <c r="AI547" s="54">
        <v>0.01</v>
      </c>
      <c r="AJ547" s="54">
        <v>0.01</v>
      </c>
      <c r="AK547" s="54">
        <v>0.01</v>
      </c>
      <c r="AL547" s="54">
        <v>0.01</v>
      </c>
      <c r="AM547" s="54">
        <v>0.01</v>
      </c>
      <c r="AN547" s="54">
        <v>0.01</v>
      </c>
      <c r="AO547" s="54">
        <v>0.03</v>
      </c>
      <c r="AP547" s="54">
        <v>0.03</v>
      </c>
      <c r="AQ547" s="54">
        <v>0.06</v>
      </c>
      <c r="AR547" s="54">
        <f t="shared" si="627"/>
        <v>0</v>
      </c>
      <c r="AS547" s="54">
        <f t="shared" si="628"/>
        <v>0</v>
      </c>
      <c r="AT547" s="54">
        <f t="shared" si="629"/>
        <v>0</v>
      </c>
      <c r="AU547" s="54">
        <f t="shared" si="630"/>
        <v>0</v>
      </c>
      <c r="AV547" s="54">
        <f t="shared" si="631"/>
        <v>0</v>
      </c>
      <c r="AW547" s="54">
        <f t="shared" si="632"/>
        <v>0</v>
      </c>
      <c r="AX547" s="54">
        <f t="shared" si="633"/>
        <v>0</v>
      </c>
      <c r="AY547" s="54">
        <f t="shared" si="634"/>
        <v>0</v>
      </c>
      <c r="AZ547" s="54">
        <f t="shared" si="635"/>
        <v>0</v>
      </c>
      <c r="BA547" s="54">
        <f t="shared" si="621"/>
        <v>1.1779575864591419E-6</v>
      </c>
      <c r="BB547" s="54">
        <f t="shared" si="622"/>
        <v>0</v>
      </c>
      <c r="BC547" s="54">
        <f>SUM(CJ547:CL547)*2</f>
        <v>0</v>
      </c>
      <c r="BD547" s="54">
        <f>SUM(CM547:CO547)*2</f>
        <v>0</v>
      </c>
      <c r="BE547" s="54">
        <f t="shared" si="636"/>
        <v>0</v>
      </c>
      <c r="BF547" s="54">
        <f t="shared" ref="BF547:BK547" si="674">Z547*2</f>
        <v>0</v>
      </c>
      <c r="BG547" s="54">
        <f t="shared" si="674"/>
        <v>0</v>
      </c>
      <c r="BH547" s="54">
        <f t="shared" si="674"/>
        <v>0</v>
      </c>
      <c r="BI547" s="54">
        <f t="shared" si="674"/>
        <v>0</v>
      </c>
      <c r="BJ547" s="54">
        <f t="shared" si="674"/>
        <v>0</v>
      </c>
      <c r="BK547" s="54">
        <f t="shared" si="674"/>
        <v>0</v>
      </c>
      <c r="BL547" s="54">
        <v>0</v>
      </c>
      <c r="BM547" s="54">
        <v>0</v>
      </c>
      <c r="BN547" s="54">
        <f t="shared" si="672"/>
        <v>0</v>
      </c>
      <c r="BO547" s="54">
        <f t="shared" si="673"/>
        <v>0</v>
      </c>
      <c r="BP547" s="54">
        <v>0</v>
      </c>
      <c r="BQ547" s="54">
        <v>0</v>
      </c>
      <c r="BR547" s="54">
        <v>0</v>
      </c>
      <c r="BS547" s="54">
        <v>0</v>
      </c>
      <c r="BT547" s="54">
        <v>0</v>
      </c>
      <c r="BU547" s="54">
        <v>0</v>
      </c>
      <c r="BV547" s="54">
        <f t="shared" si="639"/>
        <v>1414.8783333333333</v>
      </c>
      <c r="BW547" s="54">
        <f t="shared" si="640"/>
        <v>0</v>
      </c>
      <c r="BX547" s="54">
        <f t="shared" si="641"/>
        <v>0</v>
      </c>
      <c r="BY547" s="54">
        <f t="shared" si="642"/>
        <v>0</v>
      </c>
      <c r="BZ547" s="54">
        <f t="shared" si="643"/>
        <v>0</v>
      </c>
      <c r="CA547" s="54">
        <v>0</v>
      </c>
      <c r="CB547" s="54">
        <f t="shared" si="644"/>
        <v>2</v>
      </c>
      <c r="CC547" s="54">
        <f t="shared" si="645"/>
        <v>0.16666666666666666</v>
      </c>
      <c r="CD547" s="54">
        <v>0</v>
      </c>
      <c r="CE547" s="54">
        <v>0</v>
      </c>
      <c r="CF547" s="54">
        <v>2</v>
      </c>
      <c r="CG547" s="54">
        <v>0</v>
      </c>
      <c r="CH547" s="54">
        <v>0</v>
      </c>
      <c r="CI547" s="54">
        <v>0</v>
      </c>
      <c r="CJ547" s="54">
        <v>0</v>
      </c>
      <c r="CK547" s="54">
        <v>0</v>
      </c>
      <c r="CL547" s="54">
        <v>0</v>
      </c>
      <c r="CM547" s="54">
        <v>0</v>
      </c>
      <c r="CN547" s="54">
        <v>0</v>
      </c>
      <c r="CO547" s="54">
        <v>0</v>
      </c>
    </row>
    <row r="548" spans="1:93">
      <c r="A548" s="3" t="str">
        <f t="shared" si="623"/>
        <v>JXGZ001Herceptin IV</v>
      </c>
      <c r="B548" s="3" t="s">
        <v>554</v>
      </c>
      <c r="C548" s="3" t="s">
        <v>555</v>
      </c>
      <c r="D548" s="3" t="s">
        <v>174</v>
      </c>
      <c r="E548" s="3" t="s">
        <v>178</v>
      </c>
      <c r="F548" s="3" t="s">
        <v>183</v>
      </c>
      <c r="G548" s="3" t="s">
        <v>184</v>
      </c>
      <c r="H548" s="3" t="s">
        <v>183</v>
      </c>
      <c r="I548" s="3" t="s">
        <v>184</v>
      </c>
      <c r="J548" s="3" t="s">
        <v>562</v>
      </c>
      <c r="K548" s="3" t="s">
        <v>544</v>
      </c>
      <c r="L548" s="3" t="s">
        <v>939</v>
      </c>
      <c r="M548" s="3" t="s">
        <v>542</v>
      </c>
      <c r="N548" s="3" t="s">
        <v>11</v>
      </c>
      <c r="O548" s="3" t="s">
        <v>11</v>
      </c>
      <c r="P548" s="3">
        <v>4535.5</v>
      </c>
      <c r="Q548" s="54">
        <v>2.4822376098080742E-7</v>
      </c>
      <c r="R548" s="54">
        <v>1.7782878168674339E-7</v>
      </c>
      <c r="S548" s="54">
        <v>1.6542114214001052E-7</v>
      </c>
      <c r="T548" s="54">
        <v>1.1681063360424579E-7</v>
      </c>
      <c r="U548" s="54">
        <v>1.0643066396940739E-7</v>
      </c>
      <c r="V548" s="54">
        <v>1.8528501761878564E-7</v>
      </c>
      <c r="W548" s="54">
        <v>5.9147368480756133E-7</v>
      </c>
      <c r="X548" s="54">
        <v>4.0852631519243884E-7</v>
      </c>
      <c r="Y548" s="54">
        <v>1.0000000000000002E-6</v>
      </c>
      <c r="Z548" s="54">
        <v>-1</v>
      </c>
      <c r="AA548" s="54">
        <v>5</v>
      </c>
      <c r="AB548" s="54">
        <v>1</v>
      </c>
      <c r="AC548" s="54">
        <v>9</v>
      </c>
      <c r="AD548" s="54">
        <v>0</v>
      </c>
      <c r="AE548" s="54">
        <v>0</v>
      </c>
      <c r="AF548" s="54">
        <f t="shared" si="624"/>
        <v>5</v>
      </c>
      <c r="AG548" s="54">
        <f t="shared" si="625"/>
        <v>9</v>
      </c>
      <c r="AH548" s="54">
        <f t="shared" si="626"/>
        <v>14</v>
      </c>
      <c r="AI548" s="54">
        <v>1.1258188679284522E-3</v>
      </c>
      <c r="AJ548" s="54">
        <v>8.0654243934022462E-4</v>
      </c>
      <c r="AK548" s="54">
        <v>7.5026759017601764E-4</v>
      </c>
      <c r="AL548" s="54">
        <v>5.297946287120568E-4</v>
      </c>
      <c r="AM548" s="54">
        <v>4.8271627643324723E-4</v>
      </c>
      <c r="AN548" s="54">
        <v>8.4036019741000226E-4</v>
      </c>
      <c r="AO548" s="54">
        <v>2.6826288974446943E-3</v>
      </c>
      <c r="AP548" s="54">
        <v>1.8528711025553063E-3</v>
      </c>
      <c r="AQ548" s="54">
        <v>4.5355000000000005E-3</v>
      </c>
      <c r="AR548" s="54">
        <f t="shared" si="627"/>
        <v>-4535.5</v>
      </c>
      <c r="AS548" s="54">
        <f t="shared" si="628"/>
        <v>22677.5</v>
      </c>
      <c r="AT548" s="54">
        <f t="shared" si="629"/>
        <v>4535.5</v>
      </c>
      <c r="AU548" s="54">
        <f t="shared" si="630"/>
        <v>40819.5</v>
      </c>
      <c r="AV548" s="54">
        <f t="shared" si="631"/>
        <v>0</v>
      </c>
      <c r="AW548" s="54">
        <f t="shared" si="632"/>
        <v>0</v>
      </c>
      <c r="AX548" s="54">
        <f t="shared" si="633"/>
        <v>22677.5</v>
      </c>
      <c r="AY548" s="54">
        <f t="shared" si="634"/>
        <v>40819.5</v>
      </c>
      <c r="AZ548" s="54">
        <f t="shared" si="635"/>
        <v>63497</v>
      </c>
      <c r="BA548" s="54">
        <f t="shared" si="621"/>
        <v>1.1681063360424579E-7</v>
      </c>
      <c r="BB548" s="54">
        <f t="shared" si="622"/>
        <v>9</v>
      </c>
      <c r="BC548" s="54"/>
      <c r="BD548" s="54"/>
      <c r="BE548" s="54">
        <f t="shared" si="636"/>
        <v>0</v>
      </c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>
        <f t="shared" si="639"/>
        <v>13606.5</v>
      </c>
      <c r="BW548" s="54">
        <f t="shared" si="640"/>
        <v>27213</v>
      </c>
      <c r="BX548" s="54">
        <f t="shared" si="641"/>
        <v>49890.5</v>
      </c>
      <c r="BY548" s="54">
        <f t="shared" si="642"/>
        <v>6</v>
      </c>
      <c r="BZ548" s="54">
        <f t="shared" si="643"/>
        <v>11</v>
      </c>
      <c r="CA548" s="54">
        <v>0</v>
      </c>
      <c r="CB548" s="54">
        <f t="shared" si="644"/>
        <v>8</v>
      </c>
      <c r="CC548" s="54">
        <f t="shared" si="645"/>
        <v>3</v>
      </c>
      <c r="CD548" s="54">
        <v>8</v>
      </c>
      <c r="CE548" s="54">
        <v>4</v>
      </c>
      <c r="CF548" s="54">
        <v>4</v>
      </c>
      <c r="CG548" s="54">
        <v>2</v>
      </c>
      <c r="CH548" s="54">
        <v>1</v>
      </c>
      <c r="CI548" s="54">
        <v>0</v>
      </c>
      <c r="CJ548" s="54">
        <v>1</v>
      </c>
      <c r="CK548" s="54">
        <v>2</v>
      </c>
      <c r="CL548" s="54">
        <v>3</v>
      </c>
      <c r="CM548" s="54">
        <v>3</v>
      </c>
      <c r="CN548" s="54">
        <v>7</v>
      </c>
      <c r="CO548" s="54">
        <v>1</v>
      </c>
    </row>
    <row r="549" spans="1:93">
      <c r="A549" s="3" t="str">
        <f t="shared" si="623"/>
        <v>JXGZ001Herceptin SC</v>
      </c>
      <c r="B549" s="3" t="s">
        <v>554</v>
      </c>
      <c r="C549" s="3" t="s">
        <v>555</v>
      </c>
      <c r="D549" s="3" t="s">
        <v>174</v>
      </c>
      <c r="E549" s="3" t="s">
        <v>178</v>
      </c>
      <c r="F549" s="3" t="s">
        <v>183</v>
      </c>
      <c r="G549" s="3" t="s">
        <v>184</v>
      </c>
      <c r="H549" s="3" t="s">
        <v>183</v>
      </c>
      <c r="I549" s="3" t="s">
        <v>184</v>
      </c>
      <c r="J549" s="3" t="s">
        <v>562</v>
      </c>
      <c r="K549" s="3" t="s">
        <v>544</v>
      </c>
      <c r="L549" s="3" t="s">
        <v>939</v>
      </c>
      <c r="M549" s="3" t="s">
        <v>542</v>
      </c>
      <c r="N549" s="3" t="s">
        <v>12</v>
      </c>
      <c r="O549" s="3" t="s">
        <v>12</v>
      </c>
      <c r="P549" s="3">
        <v>3444.49</v>
      </c>
      <c r="Q549" s="54">
        <v>13.076678802566988</v>
      </c>
      <c r="R549" s="54">
        <v>12.115840416775642</v>
      </c>
      <c r="S549" s="54">
        <v>18.377683888319236</v>
      </c>
      <c r="T549" s="54">
        <v>18.810729917117587</v>
      </c>
      <c r="U549" s="54">
        <v>16.936841250718498</v>
      </c>
      <c r="V549" s="54">
        <v>22.292498450513889</v>
      </c>
      <c r="W549" s="54">
        <v>43.570203107661868</v>
      </c>
      <c r="X549" s="54">
        <v>58.040069618349975</v>
      </c>
      <c r="Y549" s="54">
        <v>101.61027272601184</v>
      </c>
      <c r="Z549" s="54">
        <v>9</v>
      </c>
      <c r="AA549" s="54">
        <v>5</v>
      </c>
      <c r="AB549" s="54">
        <v>9</v>
      </c>
      <c r="AC549" s="54">
        <v>8</v>
      </c>
      <c r="AD549" s="54">
        <v>0</v>
      </c>
      <c r="AE549" s="54">
        <v>0</v>
      </c>
      <c r="AF549" s="54">
        <f t="shared" si="624"/>
        <v>23</v>
      </c>
      <c r="AG549" s="54">
        <f t="shared" si="625"/>
        <v>8</v>
      </c>
      <c r="AH549" s="54">
        <f t="shared" si="626"/>
        <v>31</v>
      </c>
      <c r="AI549" s="54">
        <v>45042.489368653965</v>
      </c>
      <c r="AJ549" s="54">
        <v>41732.891157179532</v>
      </c>
      <c r="AK549" s="54">
        <v>63301.748376476731</v>
      </c>
      <c r="AL549" s="54">
        <v>64793.371092212365</v>
      </c>
      <c r="AM549" s="54">
        <v>58338.780319687357</v>
      </c>
      <c r="AN549" s="54">
        <v>76786.287987810589</v>
      </c>
      <c r="AO549" s="54">
        <v>150077.12890231021</v>
      </c>
      <c r="AP549" s="54">
        <v>199918.4393997103</v>
      </c>
      <c r="AQ549" s="54">
        <v>349995.56830202055</v>
      </c>
      <c r="AR549" s="54">
        <f t="shared" si="627"/>
        <v>31000.409999999996</v>
      </c>
      <c r="AS549" s="54">
        <f t="shared" si="628"/>
        <v>17222.449999999997</v>
      </c>
      <c r="AT549" s="54">
        <f t="shared" si="629"/>
        <v>31000.409999999996</v>
      </c>
      <c r="AU549" s="54">
        <f t="shared" si="630"/>
        <v>27555.919999999998</v>
      </c>
      <c r="AV549" s="54">
        <f t="shared" si="631"/>
        <v>0</v>
      </c>
      <c r="AW549" s="54">
        <f t="shared" si="632"/>
        <v>0</v>
      </c>
      <c r="AX549" s="54">
        <f t="shared" si="633"/>
        <v>79223.26999999999</v>
      </c>
      <c r="AY549" s="54">
        <f t="shared" si="634"/>
        <v>27555.919999999998</v>
      </c>
      <c r="AZ549" s="54">
        <f t="shared" si="635"/>
        <v>106779.18999999999</v>
      </c>
      <c r="BA549" s="54">
        <f t="shared" si="621"/>
        <v>18.810729917117587</v>
      </c>
      <c r="BB549" s="54">
        <f t="shared" si="622"/>
        <v>8</v>
      </c>
      <c r="BC549" s="54"/>
      <c r="BD549" s="54"/>
      <c r="BE549" s="54">
        <f t="shared" si="636"/>
        <v>0</v>
      </c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>
        <f t="shared" si="639"/>
        <v>76352.861666666664</v>
      </c>
      <c r="BW549" s="54">
        <f t="shared" si="640"/>
        <v>120557.15</v>
      </c>
      <c r="BX549" s="54">
        <f t="shared" si="641"/>
        <v>86112.25</v>
      </c>
      <c r="BY549" s="54">
        <f t="shared" si="642"/>
        <v>35</v>
      </c>
      <c r="BZ549" s="54">
        <f t="shared" si="643"/>
        <v>25</v>
      </c>
      <c r="CA549" s="54">
        <v>0</v>
      </c>
      <c r="CB549" s="54">
        <f t="shared" si="644"/>
        <v>68</v>
      </c>
      <c r="CC549" s="54">
        <f t="shared" si="645"/>
        <v>22.166666666666668</v>
      </c>
      <c r="CD549" s="54">
        <v>68</v>
      </c>
      <c r="CE549" s="54">
        <v>62</v>
      </c>
      <c r="CF549" s="54">
        <v>27</v>
      </c>
      <c r="CG549" s="54">
        <v>18</v>
      </c>
      <c r="CH549" s="54">
        <v>19</v>
      </c>
      <c r="CI549" s="54">
        <v>12</v>
      </c>
      <c r="CJ549" s="54">
        <v>13</v>
      </c>
      <c r="CK549" s="54">
        <v>11</v>
      </c>
      <c r="CL549" s="54">
        <v>11</v>
      </c>
      <c r="CM549" s="54">
        <v>10</v>
      </c>
      <c r="CN549" s="54">
        <v>7</v>
      </c>
      <c r="CO549" s="54">
        <v>8</v>
      </c>
    </row>
    <row r="550" spans="1:93">
      <c r="A550" s="3" t="str">
        <f t="shared" si="623"/>
        <v>JXGZ001Itovebi 3mg</v>
      </c>
      <c r="B550" s="3" t="s">
        <v>554</v>
      </c>
      <c r="C550" s="3" t="s">
        <v>555</v>
      </c>
      <c r="D550" s="3" t="s">
        <v>174</v>
      </c>
      <c r="E550" s="3" t="s">
        <v>178</v>
      </c>
      <c r="F550" s="3" t="s">
        <v>183</v>
      </c>
      <c r="G550" s="3" t="s">
        <v>184</v>
      </c>
      <c r="H550" s="3" t="s">
        <v>183</v>
      </c>
      <c r="I550" s="3" t="s">
        <v>184</v>
      </c>
      <c r="J550" s="3" t="s">
        <v>562</v>
      </c>
      <c r="K550" s="3" t="s">
        <v>544</v>
      </c>
      <c r="L550" s="3" t="s">
        <v>939</v>
      </c>
      <c r="M550" s="3" t="s">
        <v>542</v>
      </c>
      <c r="N550" s="3" t="s">
        <v>13</v>
      </c>
      <c r="O550" s="3" t="s">
        <v>14</v>
      </c>
      <c r="P550" s="3">
        <v>3566.02</v>
      </c>
      <c r="Q550" s="54">
        <v>0.50570040726252341</v>
      </c>
      <c r="R550" s="54">
        <v>0.57740530032491377</v>
      </c>
      <c r="S550" s="54">
        <v>1.1686863022054965</v>
      </c>
      <c r="T550" s="54">
        <v>1.1830568368946965</v>
      </c>
      <c r="U550" s="54">
        <v>1.4382797936592029</v>
      </c>
      <c r="V550" s="54">
        <v>1.8316584594526413</v>
      </c>
      <c r="W550" s="54">
        <v>2.2517920097929336</v>
      </c>
      <c r="X550" s="54">
        <v>4.4529950900065405</v>
      </c>
      <c r="Y550" s="54">
        <v>6.7047870997994741</v>
      </c>
      <c r="Z550" s="54">
        <v>0</v>
      </c>
      <c r="AA550" s="54">
        <v>0</v>
      </c>
      <c r="AB550" s="54">
        <v>0</v>
      </c>
      <c r="AC550" s="54">
        <v>2</v>
      </c>
      <c r="AD550" s="54">
        <v>0</v>
      </c>
      <c r="AE550" s="54">
        <v>0</v>
      </c>
      <c r="AF550" s="54">
        <f t="shared" si="624"/>
        <v>0</v>
      </c>
      <c r="AG550" s="54">
        <f t="shared" si="625"/>
        <v>2</v>
      </c>
      <c r="AH550" s="54">
        <f t="shared" si="626"/>
        <v>2</v>
      </c>
      <c r="AI550" s="54">
        <v>1803.3377663063036</v>
      </c>
      <c r="AJ550" s="54">
        <v>2059.0388490646492</v>
      </c>
      <c r="AK550" s="54">
        <v>4167.558727390845</v>
      </c>
      <c r="AL550" s="54">
        <v>4218.8043415032253</v>
      </c>
      <c r="AM550" s="54">
        <v>5128.9345097845908</v>
      </c>
      <c r="AN550" s="54">
        <v>6531.7306995773079</v>
      </c>
      <c r="AO550" s="54">
        <v>8029.935342761798</v>
      </c>
      <c r="AP550" s="54">
        <v>15879.469550865124</v>
      </c>
      <c r="AQ550" s="54">
        <v>23909.404893626921</v>
      </c>
      <c r="AR550" s="54">
        <f t="shared" si="627"/>
        <v>0</v>
      </c>
      <c r="AS550" s="54">
        <f t="shared" si="628"/>
        <v>0</v>
      </c>
      <c r="AT550" s="54">
        <f t="shared" si="629"/>
        <v>0</v>
      </c>
      <c r="AU550" s="54">
        <f t="shared" si="630"/>
        <v>7132.04</v>
      </c>
      <c r="AV550" s="54">
        <f t="shared" si="631"/>
        <v>0</v>
      </c>
      <c r="AW550" s="54">
        <f t="shared" si="632"/>
        <v>0</v>
      </c>
      <c r="AX550" s="54">
        <f t="shared" si="633"/>
        <v>0</v>
      </c>
      <c r="AY550" s="54">
        <f t="shared" si="634"/>
        <v>7132.04</v>
      </c>
      <c r="AZ550" s="54">
        <f t="shared" si="635"/>
        <v>7132.04</v>
      </c>
      <c r="BA550" s="54">
        <f t="shared" si="621"/>
        <v>1.1830568368946965</v>
      </c>
      <c r="BB550" s="54">
        <f t="shared" si="622"/>
        <v>2</v>
      </c>
      <c r="BC550" s="54"/>
      <c r="BD550" s="54"/>
      <c r="BE550" s="54">
        <f t="shared" si="636"/>
        <v>0</v>
      </c>
      <c r="BF550" s="54"/>
      <c r="BG550" s="54"/>
      <c r="BH550" s="54"/>
      <c r="BI550" s="54"/>
      <c r="BJ550" s="54"/>
      <c r="BK550" s="54"/>
      <c r="BL550" s="54">
        <v>2.3333333333333335</v>
      </c>
      <c r="BM550" s="54">
        <v>1.3333333333333333</v>
      </c>
      <c r="BN550" s="54">
        <f t="shared" ref="BN550:BN551" si="675">AVERAGE(BP550:BR550)</f>
        <v>1.6666666666666667</v>
      </c>
      <c r="BO550" s="54">
        <f t="shared" ref="BO550:BO551" si="676">SUM(BS550:BU550)/1</f>
        <v>1</v>
      </c>
      <c r="BP550" s="54">
        <v>1</v>
      </c>
      <c r="BQ550" s="54">
        <v>2</v>
      </c>
      <c r="BR550" s="54">
        <v>2</v>
      </c>
      <c r="BS550" s="54">
        <v>1</v>
      </c>
      <c r="BT550" s="54">
        <v>0</v>
      </c>
      <c r="BU550" s="54">
        <v>0</v>
      </c>
      <c r="BV550" s="54">
        <f t="shared" si="639"/>
        <v>891.505</v>
      </c>
      <c r="BW550" s="54">
        <f t="shared" si="640"/>
        <v>7132.04</v>
      </c>
      <c r="BX550" s="54">
        <f t="shared" si="641"/>
        <v>0</v>
      </c>
      <c r="BY550" s="54">
        <f t="shared" si="642"/>
        <v>2</v>
      </c>
      <c r="BZ550" s="54">
        <f t="shared" si="643"/>
        <v>0</v>
      </c>
      <c r="CA550" s="54">
        <v>0</v>
      </c>
      <c r="CB550" s="54">
        <f t="shared" si="644"/>
        <v>1</v>
      </c>
      <c r="CC550" s="54">
        <f t="shared" si="645"/>
        <v>0.25</v>
      </c>
      <c r="CD550" s="54">
        <v>0</v>
      </c>
      <c r="CE550" s="54">
        <v>0</v>
      </c>
      <c r="CF550" s="54">
        <v>0</v>
      </c>
      <c r="CG550" s="54">
        <v>0</v>
      </c>
      <c r="CH550" s="54">
        <v>0</v>
      </c>
      <c r="CI550" s="54">
        <v>1</v>
      </c>
      <c r="CJ550" s="54">
        <v>1</v>
      </c>
      <c r="CK550" s="54">
        <v>1</v>
      </c>
      <c r="CL550" s="54">
        <v>0</v>
      </c>
      <c r="CM550" s="54">
        <v>0</v>
      </c>
      <c r="CN550" s="54">
        <v>0</v>
      </c>
      <c r="CO550" s="54">
        <v>0</v>
      </c>
    </row>
    <row r="551" spans="1:93">
      <c r="A551" s="3" t="str">
        <f t="shared" si="623"/>
        <v>JXGZ001Itovebi 9mg</v>
      </c>
      <c r="B551" s="3" t="s">
        <v>554</v>
      </c>
      <c r="C551" s="3" t="s">
        <v>555</v>
      </c>
      <c r="D551" s="3" t="s">
        <v>174</v>
      </c>
      <c r="E551" s="3" t="s">
        <v>178</v>
      </c>
      <c r="F551" s="3" t="s">
        <v>183</v>
      </c>
      <c r="G551" s="3" t="s">
        <v>184</v>
      </c>
      <c r="H551" s="3" t="s">
        <v>183</v>
      </c>
      <c r="I551" s="3" t="s">
        <v>184</v>
      </c>
      <c r="J551" s="3" t="s">
        <v>562</v>
      </c>
      <c r="K551" s="3" t="s">
        <v>544</v>
      </c>
      <c r="L551" s="3" t="s">
        <v>939</v>
      </c>
      <c r="M551" s="3" t="s">
        <v>542</v>
      </c>
      <c r="N551" s="3" t="s">
        <v>13</v>
      </c>
      <c r="O551" s="3" t="s">
        <v>15</v>
      </c>
      <c r="P551" s="3">
        <v>10698.05</v>
      </c>
      <c r="Q551" s="54"/>
      <c r="R551" s="54"/>
      <c r="S551" s="54"/>
      <c r="T551" s="54"/>
      <c r="U551" s="54"/>
      <c r="V551" s="54"/>
      <c r="W551" s="54">
        <v>0</v>
      </c>
      <c r="X551" s="54">
        <v>0</v>
      </c>
      <c r="Y551" s="54">
        <v>0</v>
      </c>
      <c r="Z551" s="54">
        <v>0</v>
      </c>
      <c r="AA551" s="54">
        <v>0</v>
      </c>
      <c r="AB551" s="54">
        <v>0</v>
      </c>
      <c r="AC551" s="54">
        <v>0</v>
      </c>
      <c r="AD551" s="54">
        <v>0</v>
      </c>
      <c r="AE551" s="54">
        <v>0</v>
      </c>
      <c r="AF551" s="54">
        <f t="shared" si="624"/>
        <v>0</v>
      </c>
      <c r="AG551" s="54">
        <f t="shared" si="625"/>
        <v>0</v>
      </c>
      <c r="AH551" s="54">
        <f t="shared" si="626"/>
        <v>0</v>
      </c>
      <c r="AI551" s="54"/>
      <c r="AJ551" s="54"/>
      <c r="AK551" s="54"/>
      <c r="AL551" s="54"/>
      <c r="AM551" s="54"/>
      <c r="AN551" s="54"/>
      <c r="AO551" s="54">
        <v>0</v>
      </c>
      <c r="AP551" s="54">
        <v>0</v>
      </c>
      <c r="AQ551" s="54">
        <v>0</v>
      </c>
      <c r="AR551" s="54">
        <f t="shared" si="627"/>
        <v>0</v>
      </c>
      <c r="AS551" s="54">
        <f t="shared" si="628"/>
        <v>0</v>
      </c>
      <c r="AT551" s="54">
        <f t="shared" si="629"/>
        <v>0</v>
      </c>
      <c r="AU551" s="54">
        <f t="shared" si="630"/>
        <v>0</v>
      </c>
      <c r="AV551" s="54">
        <f t="shared" si="631"/>
        <v>0</v>
      </c>
      <c r="AW551" s="54">
        <f t="shared" si="632"/>
        <v>0</v>
      </c>
      <c r="AX551" s="54">
        <f t="shared" si="633"/>
        <v>0</v>
      </c>
      <c r="AY551" s="54">
        <f t="shared" si="634"/>
        <v>0</v>
      </c>
      <c r="AZ551" s="54">
        <f t="shared" si="635"/>
        <v>0</v>
      </c>
      <c r="BA551" s="54">
        <f t="shared" si="621"/>
        <v>0</v>
      </c>
      <c r="BB551" s="54">
        <f t="shared" si="622"/>
        <v>0</v>
      </c>
      <c r="BC551" s="54"/>
      <c r="BD551" s="54"/>
      <c r="BE551" s="54">
        <f t="shared" si="636"/>
        <v>0</v>
      </c>
      <c r="BF551" s="54"/>
      <c r="BG551" s="54"/>
      <c r="BH551" s="54"/>
      <c r="BI551" s="54"/>
      <c r="BJ551" s="54"/>
      <c r="BK551" s="54"/>
      <c r="BL551" s="54">
        <v>0</v>
      </c>
      <c r="BM551" s="54">
        <v>0</v>
      </c>
      <c r="BN551" s="54">
        <f t="shared" si="675"/>
        <v>0</v>
      </c>
      <c r="BO551" s="54">
        <f t="shared" si="676"/>
        <v>1</v>
      </c>
      <c r="BP551" s="54">
        <v>0</v>
      </c>
      <c r="BQ551" s="54">
        <v>0</v>
      </c>
      <c r="BR551" s="54">
        <v>0</v>
      </c>
      <c r="BS551" s="54">
        <v>1</v>
      </c>
      <c r="BT551" s="54">
        <v>0</v>
      </c>
      <c r="BU551" s="54">
        <v>0</v>
      </c>
      <c r="BV551" s="54">
        <f t="shared" si="639"/>
        <v>0</v>
      </c>
      <c r="BW551" s="54">
        <f t="shared" si="640"/>
        <v>0</v>
      </c>
      <c r="BX551" s="54">
        <f t="shared" si="641"/>
        <v>0</v>
      </c>
      <c r="BY551" s="54">
        <f t="shared" si="642"/>
        <v>0</v>
      </c>
      <c r="BZ551" s="54">
        <f t="shared" si="643"/>
        <v>0</v>
      </c>
      <c r="CA551" s="54">
        <v>0</v>
      </c>
      <c r="CB551" s="54">
        <f t="shared" si="644"/>
        <v>0</v>
      </c>
      <c r="CC551" s="54">
        <f t="shared" si="645"/>
        <v>0</v>
      </c>
      <c r="CD551" s="54">
        <v>0</v>
      </c>
      <c r="CE551" s="54">
        <v>0</v>
      </c>
      <c r="CF551" s="54">
        <v>0</v>
      </c>
      <c r="CG551" s="54">
        <v>0</v>
      </c>
      <c r="CH551" s="54">
        <v>0</v>
      </c>
      <c r="CI551" s="54">
        <v>0</v>
      </c>
      <c r="CJ551" s="54">
        <v>0</v>
      </c>
      <c r="CK551" s="54">
        <v>0</v>
      </c>
      <c r="CL551" s="54">
        <v>0</v>
      </c>
      <c r="CM551" s="54">
        <v>0</v>
      </c>
      <c r="CN551" s="54">
        <v>0</v>
      </c>
      <c r="CO551" s="54">
        <v>0</v>
      </c>
    </row>
    <row r="552" spans="1:93">
      <c r="A552" s="3" t="str">
        <f t="shared" si="623"/>
        <v>JXGZ001Perjeta</v>
      </c>
      <c r="B552" s="3" t="s">
        <v>554</v>
      </c>
      <c r="C552" s="3" t="s">
        <v>555</v>
      </c>
      <c r="D552" s="3" t="s">
        <v>174</v>
      </c>
      <c r="E552" s="3" t="s">
        <v>178</v>
      </c>
      <c r="F552" s="3" t="s">
        <v>183</v>
      </c>
      <c r="G552" s="3" t="s">
        <v>184</v>
      </c>
      <c r="H552" s="3" t="s">
        <v>183</v>
      </c>
      <c r="I552" s="3" t="s">
        <v>184</v>
      </c>
      <c r="J552" s="3" t="s">
        <v>562</v>
      </c>
      <c r="K552" s="3" t="s">
        <v>544</v>
      </c>
      <c r="L552" s="3" t="s">
        <v>939</v>
      </c>
      <c r="M552" s="3" t="s">
        <v>542</v>
      </c>
      <c r="N552" s="3" t="s">
        <v>16</v>
      </c>
      <c r="O552" s="3" t="s">
        <v>16</v>
      </c>
      <c r="P552" s="3">
        <v>3985.87</v>
      </c>
      <c r="Q552" s="54">
        <v>28.943860474618052</v>
      </c>
      <c r="R552" s="54">
        <v>24.449313706045537</v>
      </c>
      <c r="S552" s="54">
        <v>37.108944922926902</v>
      </c>
      <c r="T552" s="54">
        <v>22.423855163240596</v>
      </c>
      <c r="U552" s="54">
        <v>27.216515381778446</v>
      </c>
      <c r="V552" s="54">
        <v>31.235224520346627</v>
      </c>
      <c r="W552" s="54">
        <v>90.502119103590502</v>
      </c>
      <c r="X552" s="54">
        <v>80.875595065365673</v>
      </c>
      <c r="Y552" s="54">
        <v>171.37771416895617</v>
      </c>
      <c r="Z552" s="54">
        <v>15</v>
      </c>
      <c r="AA552" s="54">
        <v>18</v>
      </c>
      <c r="AB552" s="54">
        <v>6</v>
      </c>
      <c r="AC552" s="54">
        <v>24</v>
      </c>
      <c r="AD552" s="54">
        <v>0</v>
      </c>
      <c r="AE552" s="54">
        <v>0</v>
      </c>
      <c r="AF552" s="54">
        <f t="shared" si="624"/>
        <v>39</v>
      </c>
      <c r="AG552" s="54">
        <f t="shared" si="625"/>
        <v>24</v>
      </c>
      <c r="AH552" s="54">
        <f t="shared" si="626"/>
        <v>63</v>
      </c>
      <c r="AI552" s="54">
        <v>115366.46514996584</v>
      </c>
      <c r="AJ552" s="54">
        <v>97451.786021515712</v>
      </c>
      <c r="AK552" s="54">
        <v>147911.43029994663</v>
      </c>
      <c r="AL552" s="54">
        <v>89378.571579505777</v>
      </c>
      <c r="AM552" s="54">
        <v>108481.49216476924</v>
      </c>
      <c r="AN552" s="54">
        <v>124499.54435891399</v>
      </c>
      <c r="AO552" s="54">
        <v>360729.68147142819</v>
      </c>
      <c r="AP552" s="54">
        <v>322359.60810318904</v>
      </c>
      <c r="AQ552" s="54">
        <v>683089.28957461729</v>
      </c>
      <c r="AR552" s="54">
        <f t="shared" si="627"/>
        <v>59788.049999999996</v>
      </c>
      <c r="AS552" s="54">
        <f t="shared" si="628"/>
        <v>71745.66</v>
      </c>
      <c r="AT552" s="54">
        <f t="shared" si="629"/>
        <v>23915.22</v>
      </c>
      <c r="AU552" s="54">
        <f t="shared" si="630"/>
        <v>95660.88</v>
      </c>
      <c r="AV552" s="54">
        <f t="shared" si="631"/>
        <v>0</v>
      </c>
      <c r="AW552" s="54">
        <f t="shared" si="632"/>
        <v>0</v>
      </c>
      <c r="AX552" s="54">
        <f t="shared" si="633"/>
        <v>155448.93</v>
      </c>
      <c r="AY552" s="54">
        <f t="shared" si="634"/>
        <v>95660.88</v>
      </c>
      <c r="AZ552" s="54">
        <f t="shared" si="635"/>
        <v>251109.81</v>
      </c>
      <c r="BA552" s="54">
        <f t="shared" si="621"/>
        <v>22.423855163240596</v>
      </c>
      <c r="BB552" s="54">
        <f t="shared" si="622"/>
        <v>24</v>
      </c>
      <c r="BC552" s="54"/>
      <c r="BD552" s="54"/>
      <c r="BE552" s="54">
        <f t="shared" si="636"/>
        <v>0</v>
      </c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4"/>
      <c r="BV552" s="54">
        <f t="shared" si="639"/>
        <v>208261.70749999999</v>
      </c>
      <c r="BW552" s="54">
        <f t="shared" si="640"/>
        <v>653682.67999999993</v>
      </c>
      <c r="BX552" s="54">
        <f t="shared" si="641"/>
        <v>322855.46999999997</v>
      </c>
      <c r="BY552" s="54">
        <f t="shared" si="642"/>
        <v>164</v>
      </c>
      <c r="BZ552" s="54">
        <f t="shared" si="643"/>
        <v>81</v>
      </c>
      <c r="CA552" s="54">
        <v>0</v>
      </c>
      <c r="CB552" s="54">
        <f t="shared" si="644"/>
        <v>94</v>
      </c>
      <c r="CC552" s="54">
        <f t="shared" si="645"/>
        <v>52.25</v>
      </c>
      <c r="CD552" s="54">
        <v>94</v>
      </c>
      <c r="CE552" s="54">
        <v>81</v>
      </c>
      <c r="CF552" s="54">
        <v>44</v>
      </c>
      <c r="CG552" s="54">
        <v>55</v>
      </c>
      <c r="CH552" s="54">
        <v>60</v>
      </c>
      <c r="CI552" s="54">
        <v>48</v>
      </c>
      <c r="CJ552" s="54">
        <v>59</v>
      </c>
      <c r="CK552" s="54">
        <v>66</v>
      </c>
      <c r="CL552" s="54">
        <v>39</v>
      </c>
      <c r="CM552" s="54">
        <v>29</v>
      </c>
      <c r="CN552" s="54">
        <v>24</v>
      </c>
      <c r="CO552" s="54">
        <v>28</v>
      </c>
    </row>
    <row r="553" spans="1:93">
      <c r="A553" s="3" t="str">
        <f t="shared" si="623"/>
        <v>JXGZ001Phesgo 10ml</v>
      </c>
      <c r="B553" s="3" t="s">
        <v>554</v>
      </c>
      <c r="C553" s="3" t="s">
        <v>555</v>
      </c>
      <c r="D553" s="3" t="s">
        <v>174</v>
      </c>
      <c r="E553" s="3" t="s">
        <v>178</v>
      </c>
      <c r="F553" s="3" t="s">
        <v>183</v>
      </c>
      <c r="G553" s="3" t="s">
        <v>184</v>
      </c>
      <c r="H553" s="3" t="s">
        <v>183</v>
      </c>
      <c r="I553" s="3" t="s">
        <v>184</v>
      </c>
      <c r="J553" s="3" t="s">
        <v>562</v>
      </c>
      <c r="K553" s="3" t="s">
        <v>544</v>
      </c>
      <c r="L553" s="3" t="s">
        <v>939</v>
      </c>
      <c r="M553" s="3" t="s">
        <v>542</v>
      </c>
      <c r="N553" s="3" t="s">
        <v>17</v>
      </c>
      <c r="O553" s="3" t="s">
        <v>18</v>
      </c>
      <c r="P553" s="3">
        <v>6232.07</v>
      </c>
      <c r="Q553" s="54">
        <v>75.435214426944825</v>
      </c>
      <c r="R553" s="54">
        <v>69.325177715243896</v>
      </c>
      <c r="S553" s="54">
        <v>101.31407167065998</v>
      </c>
      <c r="T553" s="54">
        <v>90.321996317149839</v>
      </c>
      <c r="U553" s="54">
        <v>79.586966470559545</v>
      </c>
      <c r="V553" s="54">
        <v>103.84535803997066</v>
      </c>
      <c r="W553" s="54">
        <v>246.07446381284871</v>
      </c>
      <c r="X553" s="54">
        <v>273.75432082768003</v>
      </c>
      <c r="Y553" s="54">
        <v>519.82878464052874</v>
      </c>
      <c r="Z553" s="54">
        <v>100</v>
      </c>
      <c r="AA553" s="54">
        <v>91</v>
      </c>
      <c r="AB553" s="54">
        <v>103</v>
      </c>
      <c r="AC553" s="54">
        <v>85</v>
      </c>
      <c r="AD553" s="54">
        <v>0</v>
      </c>
      <c r="AE553" s="54">
        <v>0</v>
      </c>
      <c r="AF553" s="54">
        <f t="shared" si="624"/>
        <v>294</v>
      </c>
      <c r="AG553" s="54">
        <f t="shared" si="625"/>
        <v>85</v>
      </c>
      <c r="AH553" s="54">
        <f t="shared" si="626"/>
        <v>379</v>
      </c>
      <c r="AI553" s="54">
        <v>470117.53677373001</v>
      </c>
      <c r="AJ553" s="54">
        <v>432039.36028383998</v>
      </c>
      <c r="AK553" s="54">
        <v>631396.38663656998</v>
      </c>
      <c r="AL553" s="54">
        <v>562893.00358821999</v>
      </c>
      <c r="AM553" s="54">
        <v>495991.54613218002</v>
      </c>
      <c r="AN553" s="54">
        <v>647171.54048015992</v>
      </c>
      <c r="AO553" s="54">
        <v>1533553.2836941401</v>
      </c>
      <c r="AP553" s="54">
        <v>1706056.0902005599</v>
      </c>
      <c r="AQ553" s="54">
        <v>3239609.3738946998</v>
      </c>
      <c r="AR553" s="54">
        <f t="shared" si="627"/>
        <v>623207</v>
      </c>
      <c r="AS553" s="54">
        <f t="shared" si="628"/>
        <v>567118.37</v>
      </c>
      <c r="AT553" s="54">
        <f t="shared" si="629"/>
        <v>641903.21</v>
      </c>
      <c r="AU553" s="54">
        <f t="shared" si="630"/>
        <v>529725.94999999995</v>
      </c>
      <c r="AV553" s="54">
        <f t="shared" si="631"/>
        <v>0</v>
      </c>
      <c r="AW553" s="54">
        <f t="shared" si="632"/>
        <v>0</v>
      </c>
      <c r="AX553" s="54">
        <f t="shared" si="633"/>
        <v>1832228.58</v>
      </c>
      <c r="AY553" s="54">
        <f t="shared" si="634"/>
        <v>529725.94999999995</v>
      </c>
      <c r="AZ553" s="54">
        <f t="shared" si="635"/>
        <v>2361954.5300000003</v>
      </c>
      <c r="BA553" s="54">
        <f t="shared" si="621"/>
        <v>90.321996317149839</v>
      </c>
      <c r="BB553" s="54">
        <f t="shared" si="622"/>
        <v>85</v>
      </c>
      <c r="BC553" s="54">
        <f>SUM(CJ553:CL553)</f>
        <v>246</v>
      </c>
      <c r="BD553" s="54">
        <f>SUM(CM553:CO553)</f>
        <v>270</v>
      </c>
      <c r="BE553" s="54">
        <f t="shared" si="636"/>
        <v>379</v>
      </c>
      <c r="BF553" s="54">
        <f t="shared" ref="BF553:BK553" si="677">Z553</f>
        <v>100</v>
      </c>
      <c r="BG553" s="54">
        <f t="shared" si="677"/>
        <v>91</v>
      </c>
      <c r="BH553" s="54">
        <f t="shared" si="677"/>
        <v>103</v>
      </c>
      <c r="BI553" s="54">
        <f t="shared" si="677"/>
        <v>85</v>
      </c>
      <c r="BJ553" s="54">
        <f t="shared" si="677"/>
        <v>0</v>
      </c>
      <c r="BK553" s="54">
        <f t="shared" si="677"/>
        <v>0</v>
      </c>
      <c r="BL553" s="54">
        <v>0.66666666666666663</v>
      </c>
      <c r="BM553" s="54">
        <v>0.33333333333333331</v>
      </c>
      <c r="BN553" s="54">
        <f t="shared" ref="BN553:BN554" si="678">AVERAGE(BP553:BR553)</f>
        <v>0</v>
      </c>
      <c r="BO553" s="54">
        <f t="shared" ref="BO553:BO554" si="679">SUM(BS553:BU553)/1</f>
        <v>0</v>
      </c>
      <c r="BP553" s="54">
        <v>0</v>
      </c>
      <c r="BQ553" s="54">
        <v>0</v>
      </c>
      <c r="BR553" s="54">
        <v>0</v>
      </c>
      <c r="BS553" s="54">
        <v>0</v>
      </c>
      <c r="BT553" s="54">
        <v>0</v>
      </c>
      <c r="BU553" s="54">
        <v>0</v>
      </c>
      <c r="BV553" s="54">
        <f t="shared" si="639"/>
        <v>404565.21083333332</v>
      </c>
      <c r="BW553" s="54">
        <f t="shared" si="640"/>
        <v>1533089.22</v>
      </c>
      <c r="BX553" s="54">
        <f t="shared" si="641"/>
        <v>1682658.9</v>
      </c>
      <c r="BY553" s="54">
        <f t="shared" si="642"/>
        <v>246</v>
      </c>
      <c r="BZ553" s="54">
        <f t="shared" si="643"/>
        <v>270</v>
      </c>
      <c r="CA553" s="54">
        <v>199.33333333333334</v>
      </c>
      <c r="CB553" s="54">
        <f t="shared" si="644"/>
        <v>101</v>
      </c>
      <c r="CC553" s="54">
        <f t="shared" si="645"/>
        <v>64.916666666666671</v>
      </c>
      <c r="CD553" s="54">
        <v>0</v>
      </c>
      <c r="CE553" s="54">
        <v>5</v>
      </c>
      <c r="CF553" s="54">
        <v>44</v>
      </c>
      <c r="CG553" s="54">
        <v>55</v>
      </c>
      <c r="CH553" s="54">
        <v>75</v>
      </c>
      <c r="CI553" s="54">
        <v>84</v>
      </c>
      <c r="CJ553" s="54">
        <v>83</v>
      </c>
      <c r="CK553" s="54">
        <v>76</v>
      </c>
      <c r="CL553" s="54">
        <v>87</v>
      </c>
      <c r="CM553" s="54">
        <v>79</v>
      </c>
      <c r="CN553" s="54">
        <v>90</v>
      </c>
      <c r="CO553" s="54">
        <v>101</v>
      </c>
    </row>
    <row r="554" spans="1:93">
      <c r="A554" s="3" t="str">
        <f t="shared" si="623"/>
        <v>JXGZ001Phesgo 15ml</v>
      </c>
      <c r="B554" s="3" t="s">
        <v>554</v>
      </c>
      <c r="C554" s="3" t="s">
        <v>555</v>
      </c>
      <c r="D554" s="3" t="s">
        <v>174</v>
      </c>
      <c r="E554" s="3" t="s">
        <v>178</v>
      </c>
      <c r="F554" s="3" t="s">
        <v>183</v>
      </c>
      <c r="G554" s="3" t="s">
        <v>184</v>
      </c>
      <c r="H554" s="3" t="s">
        <v>183</v>
      </c>
      <c r="I554" s="3" t="s">
        <v>184</v>
      </c>
      <c r="J554" s="3" t="s">
        <v>562</v>
      </c>
      <c r="K554" s="3" t="s">
        <v>544</v>
      </c>
      <c r="L554" s="3" t="s">
        <v>939</v>
      </c>
      <c r="M554" s="3" t="s">
        <v>542</v>
      </c>
      <c r="N554" s="3" t="s">
        <v>17</v>
      </c>
      <c r="O554" s="3" t="s">
        <v>19</v>
      </c>
      <c r="P554" s="3">
        <v>8489.27</v>
      </c>
      <c r="Q554" s="54">
        <v>4</v>
      </c>
      <c r="R554" s="54">
        <v>4</v>
      </c>
      <c r="S554" s="54">
        <v>7</v>
      </c>
      <c r="T554" s="54">
        <v>5</v>
      </c>
      <c r="U554" s="54">
        <v>7</v>
      </c>
      <c r="V554" s="54">
        <v>9</v>
      </c>
      <c r="W554" s="54">
        <v>15</v>
      </c>
      <c r="X554" s="54">
        <v>21</v>
      </c>
      <c r="Y554" s="54">
        <v>36</v>
      </c>
      <c r="Z554" s="54">
        <v>5</v>
      </c>
      <c r="AA554" s="54">
        <v>2</v>
      </c>
      <c r="AB554" s="54">
        <v>4</v>
      </c>
      <c r="AC554" s="54">
        <v>4</v>
      </c>
      <c r="AD554" s="54">
        <v>0</v>
      </c>
      <c r="AE554" s="54">
        <v>0</v>
      </c>
      <c r="AF554" s="54">
        <f t="shared" si="624"/>
        <v>11</v>
      </c>
      <c r="AG554" s="54">
        <f t="shared" si="625"/>
        <v>4</v>
      </c>
      <c r="AH554" s="54">
        <f t="shared" si="626"/>
        <v>15</v>
      </c>
      <c r="AI554" s="54">
        <v>33957.08</v>
      </c>
      <c r="AJ554" s="54">
        <v>33957.08</v>
      </c>
      <c r="AK554" s="54">
        <v>59424.89</v>
      </c>
      <c r="AL554" s="54">
        <v>42446.350000000006</v>
      </c>
      <c r="AM554" s="54">
        <v>59424.89</v>
      </c>
      <c r="AN554" s="54">
        <v>76403.430000000008</v>
      </c>
      <c r="AO554" s="54">
        <v>127339.05</v>
      </c>
      <c r="AP554" s="54">
        <v>178274.67</v>
      </c>
      <c r="AQ554" s="54">
        <v>305613.72000000003</v>
      </c>
      <c r="AR554" s="54">
        <f t="shared" si="627"/>
        <v>42446.350000000006</v>
      </c>
      <c r="AS554" s="54">
        <f t="shared" si="628"/>
        <v>16978.54</v>
      </c>
      <c r="AT554" s="54">
        <f t="shared" si="629"/>
        <v>33957.08</v>
      </c>
      <c r="AU554" s="54">
        <f t="shared" si="630"/>
        <v>33957.08</v>
      </c>
      <c r="AV554" s="54">
        <f t="shared" si="631"/>
        <v>0</v>
      </c>
      <c r="AW554" s="54">
        <f t="shared" si="632"/>
        <v>0</v>
      </c>
      <c r="AX554" s="54">
        <f t="shared" si="633"/>
        <v>93381.97</v>
      </c>
      <c r="AY554" s="54">
        <f t="shared" si="634"/>
        <v>33957.08</v>
      </c>
      <c r="AZ554" s="54">
        <f t="shared" si="635"/>
        <v>127339.05</v>
      </c>
      <c r="BA554" s="54">
        <f t="shared" si="621"/>
        <v>5</v>
      </c>
      <c r="BB554" s="54">
        <f t="shared" si="622"/>
        <v>4</v>
      </c>
      <c r="BC554" s="54">
        <f>SUM(CJ554:CL554)*2</f>
        <v>44</v>
      </c>
      <c r="BD554" s="54">
        <f>SUM(CM554:CO554)*2</f>
        <v>42</v>
      </c>
      <c r="BE554" s="54">
        <f t="shared" si="636"/>
        <v>30</v>
      </c>
      <c r="BF554" s="54">
        <f t="shared" ref="BF554:BK554" si="680">Z554*2</f>
        <v>10</v>
      </c>
      <c r="BG554" s="54">
        <f t="shared" si="680"/>
        <v>4</v>
      </c>
      <c r="BH554" s="54">
        <f t="shared" si="680"/>
        <v>8</v>
      </c>
      <c r="BI554" s="54">
        <f t="shared" si="680"/>
        <v>8</v>
      </c>
      <c r="BJ554" s="54">
        <f t="shared" si="680"/>
        <v>0</v>
      </c>
      <c r="BK554" s="54">
        <f t="shared" si="680"/>
        <v>0</v>
      </c>
      <c r="BL554" s="54">
        <v>7.333333333333333</v>
      </c>
      <c r="BM554" s="54">
        <v>6.666666666666667</v>
      </c>
      <c r="BN554" s="54">
        <f t="shared" si="678"/>
        <v>3.6666666666666665</v>
      </c>
      <c r="BO554" s="54">
        <f t="shared" si="679"/>
        <v>2</v>
      </c>
      <c r="BP554" s="54">
        <v>3</v>
      </c>
      <c r="BQ554" s="54">
        <v>4</v>
      </c>
      <c r="BR554" s="54">
        <v>4</v>
      </c>
      <c r="BS554" s="54">
        <v>2</v>
      </c>
      <c r="BT554" s="54">
        <v>0</v>
      </c>
      <c r="BU554" s="54">
        <v>0</v>
      </c>
      <c r="BV554" s="54">
        <f t="shared" si="639"/>
        <v>55180.255000000005</v>
      </c>
      <c r="BW554" s="54">
        <f t="shared" si="640"/>
        <v>186763.94</v>
      </c>
      <c r="BX554" s="54">
        <f t="shared" si="641"/>
        <v>178274.67</v>
      </c>
      <c r="BY554" s="54">
        <f t="shared" si="642"/>
        <v>22</v>
      </c>
      <c r="BZ554" s="54">
        <f t="shared" si="643"/>
        <v>21</v>
      </c>
      <c r="CA554" s="54">
        <v>0</v>
      </c>
      <c r="CB554" s="54">
        <f t="shared" si="644"/>
        <v>10</v>
      </c>
      <c r="CC554" s="54">
        <f t="shared" si="645"/>
        <v>6.5</v>
      </c>
      <c r="CD554" s="54">
        <v>0</v>
      </c>
      <c r="CE554" s="54">
        <v>5</v>
      </c>
      <c r="CF554" s="54">
        <v>6</v>
      </c>
      <c r="CG554" s="54">
        <v>10</v>
      </c>
      <c r="CH554" s="54">
        <v>9</v>
      </c>
      <c r="CI554" s="54">
        <v>5</v>
      </c>
      <c r="CJ554" s="54">
        <v>8</v>
      </c>
      <c r="CK554" s="54">
        <v>7</v>
      </c>
      <c r="CL554" s="54">
        <v>7</v>
      </c>
      <c r="CM554" s="54">
        <v>9</v>
      </c>
      <c r="CN554" s="54">
        <v>9</v>
      </c>
      <c r="CO554" s="54">
        <v>3</v>
      </c>
    </row>
    <row r="555" spans="1:93">
      <c r="A555" s="3" t="str">
        <f t="shared" si="623"/>
        <v>JXGZ003Herceptin IV</v>
      </c>
      <c r="B555" s="3" t="s">
        <v>554</v>
      </c>
      <c r="C555" s="3" t="s">
        <v>555</v>
      </c>
      <c r="D555" s="3" t="s">
        <v>174</v>
      </c>
      <c r="E555" s="3" t="s">
        <v>178</v>
      </c>
      <c r="F555" s="3" t="s">
        <v>185</v>
      </c>
      <c r="G555" s="3" t="s">
        <v>186</v>
      </c>
      <c r="H555" s="3" t="s">
        <v>185</v>
      </c>
      <c r="I555" s="3" t="s">
        <v>186</v>
      </c>
      <c r="J555" s="3" t="s">
        <v>563</v>
      </c>
      <c r="K555" s="3" t="s">
        <v>541</v>
      </c>
      <c r="L555" s="3" t="s">
        <v>1047</v>
      </c>
      <c r="M555" s="3" t="s">
        <v>545</v>
      </c>
      <c r="N555" s="3" t="s">
        <v>11</v>
      </c>
      <c r="O555" s="3" t="s">
        <v>11</v>
      </c>
      <c r="P555" s="3">
        <v>4535.5</v>
      </c>
      <c r="Q555" s="54">
        <v>6.452614729896897E-3</v>
      </c>
      <c r="R555" s="54">
        <v>4.6226864486201271E-3</v>
      </c>
      <c r="S555" s="54">
        <v>4.3001479559869006E-3</v>
      </c>
      <c r="T555" s="54">
        <v>3.0365103325528304E-3</v>
      </c>
      <c r="U555" s="54">
        <v>2.7666814302068558E-3</v>
      </c>
      <c r="V555" s="54">
        <v>4.8165124450298838E-3</v>
      </c>
      <c r="W555" s="54">
        <v>1.5375449134503925E-2</v>
      </c>
      <c r="X555" s="54">
        <v>1.0619704207789571E-2</v>
      </c>
      <c r="Y555" s="54">
        <v>2.5995153342293496E-2</v>
      </c>
      <c r="Z555" s="54">
        <v>1</v>
      </c>
      <c r="AA555" s="54">
        <v>1</v>
      </c>
      <c r="AB555" s="54">
        <v>3</v>
      </c>
      <c r="AC555" s="54">
        <v>3</v>
      </c>
      <c r="AD555" s="54">
        <v>0</v>
      </c>
      <c r="AE555" s="54">
        <v>0</v>
      </c>
      <c r="AF555" s="54">
        <f t="shared" si="624"/>
        <v>5</v>
      </c>
      <c r="AG555" s="54">
        <f t="shared" si="625"/>
        <v>3</v>
      </c>
      <c r="AH555" s="54">
        <f t="shared" si="626"/>
        <v>8</v>
      </c>
      <c r="AI555" s="54">
        <v>29.265834107447379</v>
      </c>
      <c r="AJ555" s="54">
        <v>20.966194387716587</v>
      </c>
      <c r="AK555" s="54">
        <v>19.503321054378588</v>
      </c>
      <c r="AL555" s="54">
        <v>13.772092613293363</v>
      </c>
      <c r="AM555" s="54">
        <v>12.548283626703196</v>
      </c>
      <c r="AN555" s="54">
        <v>21.845292194433039</v>
      </c>
      <c r="AO555" s="54">
        <v>69.735349549542548</v>
      </c>
      <c r="AP555" s="54">
        <v>48.165668434429598</v>
      </c>
      <c r="AQ555" s="54">
        <v>117.90101798397214</v>
      </c>
      <c r="AR555" s="54">
        <f t="shared" si="627"/>
        <v>4535.5</v>
      </c>
      <c r="AS555" s="54">
        <f t="shared" si="628"/>
        <v>4535.5</v>
      </c>
      <c r="AT555" s="54">
        <f t="shared" si="629"/>
        <v>13606.5</v>
      </c>
      <c r="AU555" s="54">
        <f t="shared" si="630"/>
        <v>13606.5</v>
      </c>
      <c r="AV555" s="54">
        <f t="shared" si="631"/>
        <v>0</v>
      </c>
      <c r="AW555" s="54">
        <f t="shared" si="632"/>
        <v>0</v>
      </c>
      <c r="AX555" s="54">
        <f t="shared" si="633"/>
        <v>22677.5</v>
      </c>
      <c r="AY555" s="54">
        <f t="shared" si="634"/>
        <v>13606.5</v>
      </c>
      <c r="AZ555" s="54">
        <f t="shared" si="635"/>
        <v>36284</v>
      </c>
      <c r="BA555" s="54">
        <f t="shared" si="621"/>
        <v>3.0365103325528304E-3</v>
      </c>
      <c r="BB555" s="54">
        <f t="shared" si="622"/>
        <v>3</v>
      </c>
      <c r="BC555" s="54"/>
      <c r="BD555" s="54"/>
      <c r="BE555" s="54">
        <f t="shared" si="636"/>
        <v>0</v>
      </c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4"/>
      <c r="BV555" s="54">
        <f t="shared" si="639"/>
        <v>27213</v>
      </c>
      <c r="BW555" s="54">
        <f t="shared" si="640"/>
        <v>72568</v>
      </c>
      <c r="BX555" s="54">
        <f t="shared" si="641"/>
        <v>31748.5</v>
      </c>
      <c r="BY555" s="54">
        <f t="shared" si="642"/>
        <v>16</v>
      </c>
      <c r="BZ555" s="54">
        <f t="shared" si="643"/>
        <v>7</v>
      </c>
      <c r="CA555" s="54">
        <v>0</v>
      </c>
      <c r="CB555" s="54">
        <f t="shared" si="644"/>
        <v>11</v>
      </c>
      <c r="CC555" s="54">
        <f t="shared" si="645"/>
        <v>6</v>
      </c>
      <c r="CD555" s="54">
        <v>6</v>
      </c>
      <c r="CE555" s="54">
        <v>10</v>
      </c>
      <c r="CF555" s="54">
        <v>6</v>
      </c>
      <c r="CG555" s="54">
        <v>11</v>
      </c>
      <c r="CH555" s="54">
        <v>10</v>
      </c>
      <c r="CI555" s="54">
        <v>6</v>
      </c>
      <c r="CJ555" s="54">
        <v>8</v>
      </c>
      <c r="CK555" s="54">
        <v>5</v>
      </c>
      <c r="CL555" s="54">
        <v>3</v>
      </c>
      <c r="CM555" s="54">
        <v>3</v>
      </c>
      <c r="CN555" s="54">
        <v>2</v>
      </c>
      <c r="CO555" s="54">
        <v>2</v>
      </c>
    </row>
    <row r="556" spans="1:93">
      <c r="A556" s="3" t="str">
        <f t="shared" si="623"/>
        <v>JXGZ003Herceptin SC</v>
      </c>
      <c r="B556" s="3" t="s">
        <v>554</v>
      </c>
      <c r="C556" s="3" t="s">
        <v>555</v>
      </c>
      <c r="D556" s="3" t="s">
        <v>174</v>
      </c>
      <c r="E556" s="3" t="s">
        <v>178</v>
      </c>
      <c r="F556" s="3" t="s">
        <v>185</v>
      </c>
      <c r="G556" s="3" t="s">
        <v>186</v>
      </c>
      <c r="H556" s="3" t="s">
        <v>185</v>
      </c>
      <c r="I556" s="3" t="s">
        <v>186</v>
      </c>
      <c r="J556" s="3" t="s">
        <v>563</v>
      </c>
      <c r="K556" s="3" t="s">
        <v>541</v>
      </c>
      <c r="L556" s="3" t="s">
        <v>1047</v>
      </c>
      <c r="M556" s="3" t="s">
        <v>545</v>
      </c>
      <c r="N556" s="3" t="s">
        <v>12</v>
      </c>
      <c r="O556" s="3" t="s">
        <v>12</v>
      </c>
      <c r="P556" s="3">
        <v>3444.49</v>
      </c>
      <c r="Q556" s="54">
        <v>8.4092204222170732</v>
      </c>
      <c r="R556" s="54">
        <v>7.7913340385077348</v>
      </c>
      <c r="S556" s="54">
        <v>11.81813799971647</v>
      </c>
      <c r="T556" s="54">
        <v>12.096616928817049</v>
      </c>
      <c r="U556" s="54">
        <v>10.891575260335367</v>
      </c>
      <c r="V556" s="54">
        <v>14.335637975255953</v>
      </c>
      <c r="W556" s="54">
        <v>28.018692460441279</v>
      </c>
      <c r="X556" s="54">
        <v>37.323830164408363</v>
      </c>
      <c r="Y556" s="54">
        <v>65.342522624849636</v>
      </c>
      <c r="Z556" s="54">
        <v>2</v>
      </c>
      <c r="AA556" s="54">
        <v>3</v>
      </c>
      <c r="AB556" s="54">
        <v>3</v>
      </c>
      <c r="AC556" s="54">
        <v>3</v>
      </c>
      <c r="AD556" s="54">
        <v>0</v>
      </c>
      <c r="AE556" s="54">
        <v>0</v>
      </c>
      <c r="AF556" s="54">
        <f t="shared" si="624"/>
        <v>8</v>
      </c>
      <c r="AG556" s="54">
        <f t="shared" si="625"/>
        <v>3</v>
      </c>
      <c r="AH556" s="54">
        <f t="shared" si="626"/>
        <v>11</v>
      </c>
      <c r="AI556" s="54">
        <v>28965.475652122481</v>
      </c>
      <c r="AJ556" s="54">
        <v>26837.172182299506</v>
      </c>
      <c r="AK556" s="54">
        <v>40707.458158643378</v>
      </c>
      <c r="AL556" s="54">
        <v>41666.676045141037</v>
      </c>
      <c r="AM556" s="54">
        <v>37515.922068472566</v>
      </c>
      <c r="AN556" s="54">
        <v>49378.96164938937</v>
      </c>
      <c r="AO556" s="54">
        <v>96510.105993065372</v>
      </c>
      <c r="AP556" s="54">
        <v>128561.55976300298</v>
      </c>
      <c r="AQ556" s="54">
        <v>225071.66575606837</v>
      </c>
      <c r="AR556" s="54">
        <f t="shared" si="627"/>
        <v>6888.98</v>
      </c>
      <c r="AS556" s="54">
        <f t="shared" si="628"/>
        <v>10333.469999999999</v>
      </c>
      <c r="AT556" s="54">
        <f t="shared" si="629"/>
        <v>10333.469999999999</v>
      </c>
      <c r="AU556" s="54">
        <f t="shared" si="630"/>
        <v>10333.469999999999</v>
      </c>
      <c r="AV556" s="54">
        <f t="shared" si="631"/>
        <v>0</v>
      </c>
      <c r="AW556" s="54">
        <f t="shared" si="632"/>
        <v>0</v>
      </c>
      <c r="AX556" s="54">
        <f t="shared" si="633"/>
        <v>27555.919999999998</v>
      </c>
      <c r="AY556" s="54">
        <f t="shared" si="634"/>
        <v>10333.469999999999</v>
      </c>
      <c r="AZ556" s="54">
        <f t="shared" si="635"/>
        <v>37889.39</v>
      </c>
      <c r="BA556" s="54">
        <f t="shared" si="621"/>
        <v>12.096616928817049</v>
      </c>
      <c r="BB556" s="54">
        <f t="shared" si="622"/>
        <v>3</v>
      </c>
      <c r="BC556" s="54"/>
      <c r="BD556" s="54"/>
      <c r="BE556" s="54">
        <f t="shared" si="636"/>
        <v>0</v>
      </c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4"/>
      <c r="BV556" s="54">
        <f t="shared" si="639"/>
        <v>48509.900833333333</v>
      </c>
      <c r="BW556" s="54">
        <f t="shared" si="640"/>
        <v>86112.25</v>
      </c>
      <c r="BX556" s="54">
        <f t="shared" si="641"/>
        <v>37889.39</v>
      </c>
      <c r="BY556" s="54">
        <f t="shared" si="642"/>
        <v>25</v>
      </c>
      <c r="BZ556" s="54">
        <f t="shared" si="643"/>
        <v>11</v>
      </c>
      <c r="CA556" s="54">
        <v>0</v>
      </c>
      <c r="CB556" s="54">
        <f t="shared" si="644"/>
        <v>38</v>
      </c>
      <c r="CC556" s="54">
        <f t="shared" si="645"/>
        <v>14.083333333333334</v>
      </c>
      <c r="CD556" s="54">
        <v>38</v>
      </c>
      <c r="CE556" s="54">
        <v>35</v>
      </c>
      <c r="CF556" s="54">
        <v>20</v>
      </c>
      <c r="CG556" s="54">
        <v>17</v>
      </c>
      <c r="CH556" s="54">
        <v>11</v>
      </c>
      <c r="CI556" s="54">
        <v>12</v>
      </c>
      <c r="CJ556" s="54">
        <v>9</v>
      </c>
      <c r="CK556" s="54">
        <v>10</v>
      </c>
      <c r="CL556" s="54">
        <v>6</v>
      </c>
      <c r="CM556" s="54">
        <v>6</v>
      </c>
      <c r="CN556" s="54">
        <v>2</v>
      </c>
      <c r="CO556" s="54">
        <v>3</v>
      </c>
    </row>
    <row r="557" spans="1:93">
      <c r="A557" s="3" t="str">
        <f t="shared" si="623"/>
        <v>JXGZ003Itovebi 3mg</v>
      </c>
      <c r="B557" s="3" t="s">
        <v>554</v>
      </c>
      <c r="C557" s="3" t="s">
        <v>555</v>
      </c>
      <c r="D557" s="3" t="s">
        <v>174</v>
      </c>
      <c r="E557" s="3" t="s">
        <v>178</v>
      </c>
      <c r="F557" s="3" t="s">
        <v>185</v>
      </c>
      <c r="G557" s="3" t="s">
        <v>186</v>
      </c>
      <c r="H557" s="3" t="s">
        <v>185</v>
      </c>
      <c r="I557" s="3" t="s">
        <v>186</v>
      </c>
      <c r="J557" s="3" t="s">
        <v>563</v>
      </c>
      <c r="K557" s="3" t="s">
        <v>541</v>
      </c>
      <c r="L557" s="3" t="s">
        <v>1047</v>
      </c>
      <c r="M557" s="3" t="s">
        <v>545</v>
      </c>
      <c r="N557" s="3" t="s">
        <v>13</v>
      </c>
      <c r="O557" s="3" t="s">
        <v>14</v>
      </c>
      <c r="P557" s="3">
        <v>3566.02</v>
      </c>
      <c r="Q557" s="54">
        <v>7.5423782997919166E-8</v>
      </c>
      <c r="R557" s="54">
        <v>8.6118364644595899E-8</v>
      </c>
      <c r="S557" s="54">
        <v>1.7430625086372233E-7</v>
      </c>
      <c r="T557" s="54">
        <v>1.7644957539816278E-7</v>
      </c>
      <c r="U557" s="54">
        <v>2.1451535630448561E-7</v>
      </c>
      <c r="V557" s="54">
        <v>2.7318666979111423E-7</v>
      </c>
      <c r="W557" s="54">
        <v>3.3584839850623739E-7</v>
      </c>
      <c r="X557" s="54">
        <v>6.6415160149376262E-7</v>
      </c>
      <c r="Y557" s="54">
        <v>9.9999999999999995E-7</v>
      </c>
      <c r="Z557" s="54">
        <v>0</v>
      </c>
      <c r="AA557" s="54">
        <v>0</v>
      </c>
      <c r="AB557" s="54">
        <v>0</v>
      </c>
      <c r="AC557" s="54">
        <v>0</v>
      </c>
      <c r="AD557" s="54">
        <v>0</v>
      </c>
      <c r="AE557" s="54">
        <v>0</v>
      </c>
      <c r="AF557" s="54">
        <f t="shared" si="624"/>
        <v>0</v>
      </c>
      <c r="AG557" s="54">
        <f t="shared" si="625"/>
        <v>0</v>
      </c>
      <c r="AH557" s="54">
        <f t="shared" si="626"/>
        <v>0</v>
      </c>
      <c r="AI557" s="54">
        <v>2.6896271864623972E-4</v>
      </c>
      <c r="AJ557" s="54">
        <v>3.0709981068992184E-4</v>
      </c>
      <c r="AK557" s="54">
        <v>6.2157957670505104E-4</v>
      </c>
      <c r="AL557" s="54">
        <v>6.2922271486135634E-4</v>
      </c>
      <c r="AM557" s="54">
        <v>7.6496605088892172E-4</v>
      </c>
      <c r="AN557" s="54">
        <v>9.74189128208509E-4</v>
      </c>
      <c r="AO557" s="54">
        <v>1.1976421060412126E-3</v>
      </c>
      <c r="AP557" s="54">
        <v>2.3683778939587868E-3</v>
      </c>
      <c r="AQ557" s="54">
        <v>3.5660199999999996E-3</v>
      </c>
      <c r="AR557" s="54">
        <f t="shared" si="627"/>
        <v>0</v>
      </c>
      <c r="AS557" s="54">
        <f t="shared" si="628"/>
        <v>0</v>
      </c>
      <c r="AT557" s="54">
        <f t="shared" si="629"/>
        <v>0</v>
      </c>
      <c r="AU557" s="54">
        <f t="shared" si="630"/>
        <v>0</v>
      </c>
      <c r="AV557" s="54">
        <f t="shared" si="631"/>
        <v>0</v>
      </c>
      <c r="AW557" s="54">
        <f t="shared" si="632"/>
        <v>0</v>
      </c>
      <c r="AX557" s="54">
        <f t="shared" si="633"/>
        <v>0</v>
      </c>
      <c r="AY557" s="54">
        <f t="shared" si="634"/>
        <v>0</v>
      </c>
      <c r="AZ557" s="54">
        <f t="shared" si="635"/>
        <v>0</v>
      </c>
      <c r="BA557" s="54">
        <f t="shared" si="621"/>
        <v>1.7644957539816278E-7</v>
      </c>
      <c r="BB557" s="54">
        <f t="shared" si="622"/>
        <v>0</v>
      </c>
      <c r="BC557" s="54"/>
      <c r="BD557" s="54"/>
      <c r="BE557" s="54">
        <f t="shared" si="636"/>
        <v>0</v>
      </c>
      <c r="BF557" s="54"/>
      <c r="BG557" s="54"/>
      <c r="BH557" s="54"/>
      <c r="BI557" s="54"/>
      <c r="BJ557" s="54"/>
      <c r="BK557" s="54"/>
      <c r="BL557" s="54">
        <v>0</v>
      </c>
      <c r="BM557" s="54">
        <v>0.33333333333333331</v>
      </c>
      <c r="BN557" s="54">
        <f t="shared" ref="BN557:BN558" si="681">AVERAGE(BP557:BR557)</f>
        <v>0.33333333333333331</v>
      </c>
      <c r="BO557" s="54">
        <f t="shared" ref="BO557:BO558" si="682">SUM(BS557:BU557)/1</f>
        <v>0</v>
      </c>
      <c r="BP557" s="54">
        <v>1</v>
      </c>
      <c r="BQ557" s="54">
        <v>0</v>
      </c>
      <c r="BR557" s="54">
        <v>0</v>
      </c>
      <c r="BS557" s="54">
        <v>0</v>
      </c>
      <c r="BT557" s="54">
        <v>0</v>
      </c>
      <c r="BU557" s="54">
        <v>0</v>
      </c>
      <c r="BV557" s="54">
        <f t="shared" si="639"/>
        <v>0</v>
      </c>
      <c r="BW557" s="54">
        <f t="shared" si="640"/>
        <v>0</v>
      </c>
      <c r="BX557" s="54">
        <f t="shared" si="641"/>
        <v>0</v>
      </c>
      <c r="BY557" s="54">
        <f t="shared" si="642"/>
        <v>0</v>
      </c>
      <c r="BZ557" s="54">
        <f t="shared" si="643"/>
        <v>0</v>
      </c>
      <c r="CA557" s="54">
        <v>0</v>
      </c>
      <c r="CB557" s="54">
        <f t="shared" si="644"/>
        <v>0</v>
      </c>
      <c r="CC557" s="54">
        <f t="shared" si="645"/>
        <v>0</v>
      </c>
      <c r="CD557" s="54">
        <v>0</v>
      </c>
      <c r="CE557" s="54">
        <v>0</v>
      </c>
      <c r="CF557" s="54">
        <v>0</v>
      </c>
      <c r="CG557" s="54">
        <v>0</v>
      </c>
      <c r="CH557" s="54">
        <v>0</v>
      </c>
      <c r="CI557" s="54">
        <v>0</v>
      </c>
      <c r="CJ557" s="54">
        <v>0</v>
      </c>
      <c r="CK557" s="54">
        <v>0</v>
      </c>
      <c r="CL557" s="54">
        <v>0</v>
      </c>
      <c r="CM557" s="54">
        <v>0</v>
      </c>
      <c r="CN557" s="54">
        <v>0</v>
      </c>
      <c r="CO557" s="54">
        <v>0</v>
      </c>
    </row>
    <row r="558" spans="1:93">
      <c r="A558" s="3" t="str">
        <f t="shared" si="623"/>
        <v>JXGZ003Itovebi 9mg</v>
      </c>
      <c r="B558" s="3" t="s">
        <v>554</v>
      </c>
      <c r="C558" s="3" t="s">
        <v>555</v>
      </c>
      <c r="D558" s="3" t="s">
        <v>174</v>
      </c>
      <c r="E558" s="3" t="s">
        <v>178</v>
      </c>
      <c r="F558" s="3" t="s">
        <v>185</v>
      </c>
      <c r="G558" s="3" t="s">
        <v>186</v>
      </c>
      <c r="H558" s="3" t="s">
        <v>185</v>
      </c>
      <c r="I558" s="3" t="s">
        <v>186</v>
      </c>
      <c r="J558" s="3" t="s">
        <v>563</v>
      </c>
      <c r="K558" s="3" t="s">
        <v>541</v>
      </c>
      <c r="L558" s="3" t="s">
        <v>1047</v>
      </c>
      <c r="M558" s="3" t="s">
        <v>545</v>
      </c>
      <c r="N558" s="3" t="s">
        <v>13</v>
      </c>
      <c r="O558" s="3" t="s">
        <v>15</v>
      </c>
      <c r="P558" s="3">
        <v>10698.05</v>
      </c>
      <c r="Q558" s="54"/>
      <c r="R558" s="54"/>
      <c r="S558" s="54"/>
      <c r="T558" s="54"/>
      <c r="U558" s="54"/>
      <c r="V558" s="54"/>
      <c r="W558" s="54">
        <v>0</v>
      </c>
      <c r="X558" s="54">
        <v>0</v>
      </c>
      <c r="Y558" s="54">
        <v>0</v>
      </c>
      <c r="Z558" s="54">
        <v>0</v>
      </c>
      <c r="AA558" s="54">
        <v>0</v>
      </c>
      <c r="AB558" s="54">
        <v>0</v>
      </c>
      <c r="AC558" s="54">
        <v>0</v>
      </c>
      <c r="AD558" s="54">
        <v>0</v>
      </c>
      <c r="AE558" s="54">
        <v>0</v>
      </c>
      <c r="AF558" s="54">
        <f t="shared" si="624"/>
        <v>0</v>
      </c>
      <c r="AG558" s="54">
        <f t="shared" si="625"/>
        <v>0</v>
      </c>
      <c r="AH558" s="54">
        <f t="shared" si="626"/>
        <v>0</v>
      </c>
      <c r="AI558" s="54"/>
      <c r="AJ558" s="54"/>
      <c r="AK558" s="54"/>
      <c r="AL558" s="54"/>
      <c r="AM558" s="54"/>
      <c r="AN558" s="54"/>
      <c r="AO558" s="54">
        <v>0</v>
      </c>
      <c r="AP558" s="54">
        <v>0</v>
      </c>
      <c r="AQ558" s="54">
        <v>0</v>
      </c>
      <c r="AR558" s="54">
        <f t="shared" si="627"/>
        <v>0</v>
      </c>
      <c r="AS558" s="54">
        <f t="shared" si="628"/>
        <v>0</v>
      </c>
      <c r="AT558" s="54">
        <f t="shared" si="629"/>
        <v>0</v>
      </c>
      <c r="AU558" s="54">
        <f t="shared" si="630"/>
        <v>0</v>
      </c>
      <c r="AV558" s="54">
        <f t="shared" si="631"/>
        <v>0</v>
      </c>
      <c r="AW558" s="54">
        <f t="shared" si="632"/>
        <v>0</v>
      </c>
      <c r="AX558" s="54">
        <f t="shared" si="633"/>
        <v>0</v>
      </c>
      <c r="AY558" s="54">
        <f t="shared" si="634"/>
        <v>0</v>
      </c>
      <c r="AZ558" s="54">
        <f t="shared" si="635"/>
        <v>0</v>
      </c>
      <c r="BA558" s="54">
        <f t="shared" si="621"/>
        <v>0</v>
      </c>
      <c r="BB558" s="54">
        <f t="shared" si="622"/>
        <v>0</v>
      </c>
      <c r="BC558" s="54"/>
      <c r="BD558" s="54"/>
      <c r="BE558" s="54">
        <f t="shared" si="636"/>
        <v>0</v>
      </c>
      <c r="BF558" s="54"/>
      <c r="BG558" s="54"/>
      <c r="BH558" s="54"/>
      <c r="BI558" s="54"/>
      <c r="BJ558" s="54"/>
      <c r="BK558" s="54"/>
      <c r="BL558" s="54">
        <v>0</v>
      </c>
      <c r="BM558" s="54">
        <v>0</v>
      </c>
      <c r="BN558" s="54">
        <f t="shared" si="681"/>
        <v>0</v>
      </c>
      <c r="BO558" s="54">
        <f t="shared" si="682"/>
        <v>0</v>
      </c>
      <c r="BP558" s="54">
        <v>0</v>
      </c>
      <c r="BQ558" s="54">
        <v>0</v>
      </c>
      <c r="BR558" s="54">
        <v>0</v>
      </c>
      <c r="BS558" s="54">
        <v>0</v>
      </c>
      <c r="BT558" s="54">
        <v>0</v>
      </c>
      <c r="BU558" s="54">
        <v>0</v>
      </c>
      <c r="BV558" s="54">
        <f t="shared" si="639"/>
        <v>0</v>
      </c>
      <c r="BW558" s="54">
        <f t="shared" si="640"/>
        <v>0</v>
      </c>
      <c r="BX558" s="54">
        <f t="shared" si="641"/>
        <v>0</v>
      </c>
      <c r="BY558" s="54">
        <f t="shared" si="642"/>
        <v>0</v>
      </c>
      <c r="BZ558" s="54">
        <f t="shared" si="643"/>
        <v>0</v>
      </c>
      <c r="CA558" s="54">
        <v>0</v>
      </c>
      <c r="CB558" s="54">
        <f t="shared" si="644"/>
        <v>0</v>
      </c>
      <c r="CC558" s="54">
        <f t="shared" si="645"/>
        <v>0</v>
      </c>
      <c r="CD558" s="54">
        <v>0</v>
      </c>
      <c r="CE558" s="54">
        <v>0</v>
      </c>
      <c r="CF558" s="54">
        <v>0</v>
      </c>
      <c r="CG558" s="54">
        <v>0</v>
      </c>
      <c r="CH558" s="54">
        <v>0</v>
      </c>
      <c r="CI558" s="54">
        <v>0</v>
      </c>
      <c r="CJ558" s="54">
        <v>0</v>
      </c>
      <c r="CK558" s="54">
        <v>0</v>
      </c>
      <c r="CL558" s="54">
        <v>0</v>
      </c>
      <c r="CM558" s="54">
        <v>0</v>
      </c>
      <c r="CN558" s="54">
        <v>0</v>
      </c>
      <c r="CO558" s="54">
        <v>0</v>
      </c>
    </row>
    <row r="559" spans="1:93">
      <c r="A559" s="3" t="str">
        <f t="shared" si="623"/>
        <v>JXGZ003Perjeta</v>
      </c>
      <c r="B559" s="3" t="s">
        <v>554</v>
      </c>
      <c r="C559" s="3" t="s">
        <v>555</v>
      </c>
      <c r="D559" s="3" t="s">
        <v>174</v>
      </c>
      <c r="E559" s="3" t="s">
        <v>178</v>
      </c>
      <c r="F559" s="3" t="s">
        <v>185</v>
      </c>
      <c r="G559" s="3" t="s">
        <v>186</v>
      </c>
      <c r="H559" s="3" t="s">
        <v>185</v>
      </c>
      <c r="I559" s="3" t="s">
        <v>186</v>
      </c>
      <c r="J559" s="3" t="s">
        <v>563</v>
      </c>
      <c r="K559" s="3" t="s">
        <v>541</v>
      </c>
      <c r="L559" s="3" t="s">
        <v>1047</v>
      </c>
      <c r="M559" s="3" t="s">
        <v>545</v>
      </c>
      <c r="N559" s="3" t="s">
        <v>16</v>
      </c>
      <c r="O559" s="3" t="s">
        <v>16</v>
      </c>
      <c r="P559" s="3">
        <v>3985.87</v>
      </c>
      <c r="Q559" s="54">
        <v>11.810220740961251</v>
      </c>
      <c r="R559" s="54">
        <v>9.9762708601578698</v>
      </c>
      <c r="S559" s="54">
        <v>15.141892747454017</v>
      </c>
      <c r="T559" s="54">
        <v>9.1498050017707548</v>
      </c>
      <c r="U559" s="54">
        <v>11.10539676421006</v>
      </c>
      <c r="V559" s="54">
        <v>12.745186385979052</v>
      </c>
      <c r="W559" s="54">
        <v>36.92838434857314</v>
      </c>
      <c r="X559" s="54">
        <v>33.000388151959868</v>
      </c>
      <c r="Y559" s="54">
        <v>69.928772500533</v>
      </c>
      <c r="Z559" s="54">
        <v>6</v>
      </c>
      <c r="AA559" s="54">
        <v>8</v>
      </c>
      <c r="AB559" s="54">
        <v>5</v>
      </c>
      <c r="AC559" s="54">
        <v>2</v>
      </c>
      <c r="AD559" s="54">
        <v>0</v>
      </c>
      <c r="AE559" s="54">
        <v>0</v>
      </c>
      <c r="AF559" s="54">
        <f t="shared" si="624"/>
        <v>19</v>
      </c>
      <c r="AG559" s="54">
        <f t="shared" si="625"/>
        <v>2</v>
      </c>
      <c r="AH559" s="54">
        <f t="shared" si="626"/>
        <v>21</v>
      </c>
      <c r="AI559" s="54">
        <v>47074.004544775227</v>
      </c>
      <c r="AJ559" s="54">
        <v>39764.118733377451</v>
      </c>
      <c r="AK559" s="54">
        <v>60353.616045294548</v>
      </c>
      <c r="AL559" s="54">
        <v>36469.933262408005</v>
      </c>
      <c r="AM559" s="54">
        <v>44264.667800561947</v>
      </c>
      <c r="AN559" s="54">
        <v>50800.65606028233</v>
      </c>
      <c r="AO559" s="54">
        <v>147191.73932344723</v>
      </c>
      <c r="AP559" s="54">
        <v>131535.25712325226</v>
      </c>
      <c r="AQ559" s="54">
        <v>278726.99644669949</v>
      </c>
      <c r="AR559" s="54">
        <f t="shared" si="627"/>
        <v>23915.22</v>
      </c>
      <c r="AS559" s="54">
        <f t="shared" si="628"/>
        <v>31886.959999999999</v>
      </c>
      <c r="AT559" s="54">
        <f t="shared" si="629"/>
        <v>19929.349999999999</v>
      </c>
      <c r="AU559" s="54">
        <f t="shared" si="630"/>
        <v>7971.74</v>
      </c>
      <c r="AV559" s="54">
        <f t="shared" si="631"/>
        <v>0</v>
      </c>
      <c r="AW559" s="54">
        <f t="shared" si="632"/>
        <v>0</v>
      </c>
      <c r="AX559" s="54">
        <f t="shared" si="633"/>
        <v>75731.53</v>
      </c>
      <c r="AY559" s="54">
        <f t="shared" si="634"/>
        <v>7971.74</v>
      </c>
      <c r="AZ559" s="54">
        <f t="shared" si="635"/>
        <v>83703.27</v>
      </c>
      <c r="BA559" s="54">
        <f t="shared" si="621"/>
        <v>9.1498050017707548</v>
      </c>
      <c r="BB559" s="54">
        <f t="shared" si="622"/>
        <v>2</v>
      </c>
      <c r="BC559" s="54"/>
      <c r="BD559" s="54"/>
      <c r="BE559" s="54">
        <f t="shared" si="636"/>
        <v>0</v>
      </c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>
        <f t="shared" si="639"/>
        <v>104629.08749999999</v>
      </c>
      <c r="BW559" s="54">
        <f t="shared" si="640"/>
        <v>175378.28</v>
      </c>
      <c r="BX559" s="54">
        <f t="shared" si="641"/>
        <v>95660.88</v>
      </c>
      <c r="BY559" s="54">
        <f t="shared" si="642"/>
        <v>44</v>
      </c>
      <c r="BZ559" s="54">
        <f t="shared" si="643"/>
        <v>24</v>
      </c>
      <c r="CA559" s="54">
        <v>0</v>
      </c>
      <c r="CB559" s="54">
        <f t="shared" si="644"/>
        <v>76</v>
      </c>
      <c r="CC559" s="54">
        <f t="shared" si="645"/>
        <v>26.25</v>
      </c>
      <c r="CD559" s="54">
        <v>76</v>
      </c>
      <c r="CE559" s="54">
        <v>59</v>
      </c>
      <c r="CF559" s="54">
        <v>35</v>
      </c>
      <c r="CG559" s="54">
        <v>27</v>
      </c>
      <c r="CH559" s="54">
        <v>28</v>
      </c>
      <c r="CI559" s="54">
        <v>22</v>
      </c>
      <c r="CJ559" s="54">
        <v>18</v>
      </c>
      <c r="CK559" s="54">
        <v>14</v>
      </c>
      <c r="CL559" s="54">
        <v>12</v>
      </c>
      <c r="CM559" s="54">
        <v>8</v>
      </c>
      <c r="CN559" s="54">
        <v>9</v>
      </c>
      <c r="CO559" s="54">
        <v>7</v>
      </c>
    </row>
    <row r="560" spans="1:93">
      <c r="A560" s="3" t="str">
        <f t="shared" si="623"/>
        <v>JXGZ003Phesgo 10ml</v>
      </c>
      <c r="B560" s="3" t="s">
        <v>554</v>
      </c>
      <c r="C560" s="3" t="s">
        <v>555</v>
      </c>
      <c r="D560" s="3" t="s">
        <v>174</v>
      </c>
      <c r="E560" s="3" t="s">
        <v>178</v>
      </c>
      <c r="F560" s="3" t="s">
        <v>185</v>
      </c>
      <c r="G560" s="3" t="s">
        <v>186</v>
      </c>
      <c r="H560" s="3" t="s">
        <v>185</v>
      </c>
      <c r="I560" s="3" t="s">
        <v>186</v>
      </c>
      <c r="J560" s="3" t="s">
        <v>563</v>
      </c>
      <c r="K560" s="3" t="s">
        <v>541</v>
      </c>
      <c r="L560" s="3" t="s">
        <v>1047</v>
      </c>
      <c r="M560" s="3" t="s">
        <v>545</v>
      </c>
      <c r="N560" s="3" t="s">
        <v>17</v>
      </c>
      <c r="O560" s="3" t="s">
        <v>18</v>
      </c>
      <c r="P560" s="3">
        <v>6232.07</v>
      </c>
      <c r="Q560" s="54">
        <v>25.461920863234845</v>
      </c>
      <c r="R560" s="54">
        <v>23.332706370733959</v>
      </c>
      <c r="S560" s="54">
        <v>34.542028555139787</v>
      </c>
      <c r="T560" s="54">
        <v>31.12433343323486</v>
      </c>
      <c r="U560" s="54">
        <v>28.332797462934462</v>
      </c>
      <c r="V560" s="54">
        <v>36.373514357239245</v>
      </c>
      <c r="W560" s="54">
        <v>83.33665578910859</v>
      </c>
      <c r="X560" s="54">
        <v>95.830645253408562</v>
      </c>
      <c r="Y560" s="54">
        <v>179.16730104251715</v>
      </c>
      <c r="Z560" s="54">
        <v>31</v>
      </c>
      <c r="AA560" s="54">
        <v>23</v>
      </c>
      <c r="AB560" s="54">
        <v>22</v>
      </c>
      <c r="AC560" s="54">
        <v>20</v>
      </c>
      <c r="AD560" s="54">
        <v>0</v>
      </c>
      <c r="AE560" s="54">
        <v>0</v>
      </c>
      <c r="AF560" s="54">
        <f t="shared" si="624"/>
        <v>76</v>
      </c>
      <c r="AG560" s="54">
        <f t="shared" si="625"/>
        <v>20</v>
      </c>
      <c r="AH560" s="54">
        <f t="shared" si="626"/>
        <v>96</v>
      </c>
      <c r="AI560" s="54">
        <v>158680.47315413997</v>
      </c>
      <c r="AJ560" s="54">
        <v>145411.05939185998</v>
      </c>
      <c r="AK560" s="54">
        <v>215268.33989763001</v>
      </c>
      <c r="AL560" s="54">
        <v>193969.02465925997</v>
      </c>
      <c r="AM560" s="54">
        <v>176571.97708482997</v>
      </c>
      <c r="AN560" s="54">
        <v>226682.28762031996</v>
      </c>
      <c r="AO560" s="54">
        <v>519359.87244363001</v>
      </c>
      <c r="AP560" s="54">
        <v>597223.28936440987</v>
      </c>
      <c r="AQ560" s="54">
        <v>1116583.16180804</v>
      </c>
      <c r="AR560" s="54">
        <f t="shared" si="627"/>
        <v>193194.16999999998</v>
      </c>
      <c r="AS560" s="54">
        <f t="shared" si="628"/>
        <v>143337.60999999999</v>
      </c>
      <c r="AT560" s="54">
        <f t="shared" si="629"/>
        <v>137105.53999999998</v>
      </c>
      <c r="AU560" s="54">
        <f t="shared" si="630"/>
        <v>124641.4</v>
      </c>
      <c r="AV560" s="54">
        <f t="shared" si="631"/>
        <v>0</v>
      </c>
      <c r="AW560" s="54">
        <f t="shared" si="632"/>
        <v>0</v>
      </c>
      <c r="AX560" s="54">
        <f t="shared" si="633"/>
        <v>473637.31999999995</v>
      </c>
      <c r="AY560" s="54">
        <f t="shared" si="634"/>
        <v>124641.4</v>
      </c>
      <c r="AZ560" s="54">
        <f t="shared" si="635"/>
        <v>598278.72</v>
      </c>
      <c r="BA560" s="54">
        <f t="shared" si="621"/>
        <v>31.12433343323486</v>
      </c>
      <c r="BB560" s="54">
        <f t="shared" si="622"/>
        <v>20</v>
      </c>
      <c r="BC560" s="54">
        <f>SUM(CJ560:CL560)</f>
        <v>93</v>
      </c>
      <c r="BD560" s="54">
        <f>SUM(CM560:CO560)</f>
        <v>87</v>
      </c>
      <c r="BE560" s="54">
        <f t="shared" si="636"/>
        <v>96</v>
      </c>
      <c r="BF560" s="54">
        <f t="shared" ref="BF560:BK560" si="683">Z560</f>
        <v>31</v>
      </c>
      <c r="BG560" s="54">
        <f t="shared" si="683"/>
        <v>23</v>
      </c>
      <c r="BH560" s="54">
        <f t="shared" si="683"/>
        <v>22</v>
      </c>
      <c r="BI560" s="54">
        <f t="shared" si="683"/>
        <v>20</v>
      </c>
      <c r="BJ560" s="54">
        <f t="shared" si="683"/>
        <v>0</v>
      </c>
      <c r="BK560" s="54">
        <f t="shared" si="683"/>
        <v>0</v>
      </c>
      <c r="BL560" s="54">
        <v>0.33333333333333331</v>
      </c>
      <c r="BM560" s="54">
        <v>0</v>
      </c>
      <c r="BN560" s="54">
        <f t="shared" ref="BN560:BN561" si="684">AVERAGE(BP560:BR560)</f>
        <v>0</v>
      </c>
      <c r="BO560" s="54">
        <f t="shared" ref="BO560:BO561" si="685">SUM(BS560:BU560)/1</f>
        <v>0</v>
      </c>
      <c r="BP560" s="54">
        <v>0</v>
      </c>
      <c r="BQ560" s="54">
        <v>0</v>
      </c>
      <c r="BR560" s="54">
        <v>0</v>
      </c>
      <c r="BS560" s="54">
        <v>0</v>
      </c>
      <c r="BT560" s="54">
        <v>0</v>
      </c>
      <c r="BU560" s="54">
        <v>0</v>
      </c>
      <c r="BV560" s="54">
        <f t="shared" si="639"/>
        <v>163072.49833333332</v>
      </c>
      <c r="BW560" s="54">
        <f t="shared" si="640"/>
        <v>579582.51</v>
      </c>
      <c r="BX560" s="54">
        <f t="shared" si="641"/>
        <v>542190.09</v>
      </c>
      <c r="BY560" s="54">
        <f t="shared" si="642"/>
        <v>93</v>
      </c>
      <c r="BZ560" s="54">
        <f t="shared" si="643"/>
        <v>87</v>
      </c>
      <c r="CA560" s="54">
        <v>91</v>
      </c>
      <c r="CB560" s="54">
        <f t="shared" si="644"/>
        <v>41</v>
      </c>
      <c r="CC560" s="54">
        <f t="shared" si="645"/>
        <v>26.166666666666668</v>
      </c>
      <c r="CD560" s="54">
        <v>0</v>
      </c>
      <c r="CE560" s="54">
        <v>2</v>
      </c>
      <c r="CF560" s="54">
        <v>19</v>
      </c>
      <c r="CG560" s="54">
        <v>32</v>
      </c>
      <c r="CH560" s="54">
        <v>41</v>
      </c>
      <c r="CI560" s="54">
        <v>40</v>
      </c>
      <c r="CJ560" s="54">
        <v>31</v>
      </c>
      <c r="CK560" s="54">
        <v>29</v>
      </c>
      <c r="CL560" s="54">
        <v>33</v>
      </c>
      <c r="CM560" s="54">
        <v>26</v>
      </c>
      <c r="CN560" s="54">
        <v>31</v>
      </c>
      <c r="CO560" s="54">
        <v>30</v>
      </c>
    </row>
    <row r="561" spans="1:93">
      <c r="A561" s="3" t="str">
        <f t="shared" si="623"/>
        <v>JXGZ003Phesgo 15ml</v>
      </c>
      <c r="B561" s="3" t="s">
        <v>554</v>
      </c>
      <c r="C561" s="3" t="s">
        <v>555</v>
      </c>
      <c r="D561" s="3" t="s">
        <v>174</v>
      </c>
      <c r="E561" s="3" t="s">
        <v>178</v>
      </c>
      <c r="F561" s="3" t="s">
        <v>185</v>
      </c>
      <c r="G561" s="3" t="s">
        <v>186</v>
      </c>
      <c r="H561" s="3" t="s">
        <v>185</v>
      </c>
      <c r="I561" s="3" t="s">
        <v>186</v>
      </c>
      <c r="J561" s="3" t="s">
        <v>563</v>
      </c>
      <c r="K561" s="3" t="s">
        <v>541</v>
      </c>
      <c r="L561" s="3" t="s">
        <v>1047</v>
      </c>
      <c r="M561" s="3" t="s">
        <v>545</v>
      </c>
      <c r="N561" s="3" t="s">
        <v>17</v>
      </c>
      <c r="O561" s="3" t="s">
        <v>19</v>
      </c>
      <c r="P561" s="3">
        <v>8489.27</v>
      </c>
      <c r="Q561" s="54">
        <v>2</v>
      </c>
      <c r="R561" s="54">
        <v>2</v>
      </c>
      <c r="S561" s="54">
        <v>3</v>
      </c>
      <c r="T561" s="54">
        <v>2</v>
      </c>
      <c r="U561" s="54">
        <v>2</v>
      </c>
      <c r="V561" s="54">
        <v>3</v>
      </c>
      <c r="W561" s="54">
        <v>7</v>
      </c>
      <c r="X561" s="54">
        <v>7</v>
      </c>
      <c r="Y561" s="54">
        <v>14</v>
      </c>
      <c r="Z561" s="54">
        <v>1</v>
      </c>
      <c r="AA561" s="54">
        <v>3</v>
      </c>
      <c r="AB561" s="54">
        <v>3</v>
      </c>
      <c r="AC561" s="54">
        <v>1</v>
      </c>
      <c r="AD561" s="54">
        <v>0</v>
      </c>
      <c r="AE561" s="54">
        <v>0</v>
      </c>
      <c r="AF561" s="54">
        <f t="shared" si="624"/>
        <v>7</v>
      </c>
      <c r="AG561" s="54">
        <f t="shared" si="625"/>
        <v>1</v>
      </c>
      <c r="AH561" s="54">
        <f t="shared" si="626"/>
        <v>8</v>
      </c>
      <c r="AI561" s="54">
        <v>16978.54</v>
      </c>
      <c r="AJ561" s="54">
        <v>16978.54</v>
      </c>
      <c r="AK561" s="54">
        <v>25467.81</v>
      </c>
      <c r="AL561" s="54">
        <v>16978.54</v>
      </c>
      <c r="AM561" s="54">
        <v>16978.54</v>
      </c>
      <c r="AN561" s="54">
        <v>25467.81</v>
      </c>
      <c r="AO561" s="54">
        <v>59424.89</v>
      </c>
      <c r="AP561" s="54">
        <v>59424.89</v>
      </c>
      <c r="AQ561" s="54">
        <v>118849.78</v>
      </c>
      <c r="AR561" s="54">
        <f t="shared" si="627"/>
        <v>8489.27</v>
      </c>
      <c r="AS561" s="54">
        <f t="shared" si="628"/>
        <v>25467.81</v>
      </c>
      <c r="AT561" s="54">
        <f t="shared" si="629"/>
        <v>25467.81</v>
      </c>
      <c r="AU561" s="54">
        <f t="shared" si="630"/>
        <v>8489.27</v>
      </c>
      <c r="AV561" s="54">
        <f t="shared" si="631"/>
        <v>0</v>
      </c>
      <c r="AW561" s="54">
        <f t="shared" si="632"/>
        <v>0</v>
      </c>
      <c r="AX561" s="54">
        <f t="shared" si="633"/>
        <v>59424.89</v>
      </c>
      <c r="AY561" s="54">
        <f t="shared" si="634"/>
        <v>8489.27</v>
      </c>
      <c r="AZ561" s="54">
        <f t="shared" si="635"/>
        <v>67914.16</v>
      </c>
      <c r="BA561" s="54">
        <f t="shared" si="621"/>
        <v>2</v>
      </c>
      <c r="BB561" s="54">
        <f t="shared" si="622"/>
        <v>1</v>
      </c>
      <c r="BC561" s="54">
        <f>SUM(CJ561:CL561)*2</f>
        <v>4</v>
      </c>
      <c r="BD561" s="54">
        <f>SUM(CM561:CO561)*2</f>
        <v>8</v>
      </c>
      <c r="BE561" s="54">
        <f t="shared" si="636"/>
        <v>16</v>
      </c>
      <c r="BF561" s="54">
        <f t="shared" ref="BF561:BK561" si="686">Z561*2</f>
        <v>2</v>
      </c>
      <c r="BG561" s="54">
        <f t="shared" si="686"/>
        <v>6</v>
      </c>
      <c r="BH561" s="54">
        <f t="shared" si="686"/>
        <v>6</v>
      </c>
      <c r="BI561" s="54">
        <f t="shared" si="686"/>
        <v>2</v>
      </c>
      <c r="BJ561" s="54">
        <f t="shared" si="686"/>
        <v>0</v>
      </c>
      <c r="BK561" s="54">
        <f t="shared" si="686"/>
        <v>0</v>
      </c>
      <c r="BL561" s="54">
        <v>0</v>
      </c>
      <c r="BM561" s="54">
        <v>2.3333333333333335</v>
      </c>
      <c r="BN561" s="54">
        <f t="shared" si="684"/>
        <v>1.3333333333333333</v>
      </c>
      <c r="BO561" s="54">
        <f t="shared" si="685"/>
        <v>0</v>
      </c>
      <c r="BP561" s="54">
        <v>0</v>
      </c>
      <c r="BQ561" s="54">
        <v>2</v>
      </c>
      <c r="BR561" s="54">
        <v>2</v>
      </c>
      <c r="BS561" s="54">
        <v>0</v>
      </c>
      <c r="BT561" s="54">
        <v>0</v>
      </c>
      <c r="BU561" s="54">
        <v>0</v>
      </c>
      <c r="BV561" s="54">
        <f t="shared" si="639"/>
        <v>17685.979166666668</v>
      </c>
      <c r="BW561" s="54">
        <f t="shared" si="640"/>
        <v>16978.54</v>
      </c>
      <c r="BX561" s="54">
        <f t="shared" si="641"/>
        <v>33957.08</v>
      </c>
      <c r="BY561" s="54">
        <f t="shared" si="642"/>
        <v>2</v>
      </c>
      <c r="BZ561" s="54">
        <f t="shared" si="643"/>
        <v>4</v>
      </c>
      <c r="CA561" s="54">
        <v>0</v>
      </c>
      <c r="CB561" s="54">
        <f t="shared" si="644"/>
        <v>10</v>
      </c>
      <c r="CC561" s="54">
        <f t="shared" si="645"/>
        <v>2.0833333333333335</v>
      </c>
      <c r="CD561" s="54">
        <v>0</v>
      </c>
      <c r="CE561" s="54">
        <v>1</v>
      </c>
      <c r="CF561" s="54">
        <v>10</v>
      </c>
      <c r="CG561" s="54">
        <v>3</v>
      </c>
      <c r="CH561" s="54">
        <v>4</v>
      </c>
      <c r="CI561" s="54">
        <v>1</v>
      </c>
      <c r="CJ561" s="54">
        <v>0</v>
      </c>
      <c r="CK561" s="54">
        <v>0</v>
      </c>
      <c r="CL561" s="54">
        <v>2</v>
      </c>
      <c r="CM561" s="54">
        <v>2</v>
      </c>
      <c r="CN561" s="54">
        <v>2</v>
      </c>
      <c r="CO561" s="54">
        <v>0</v>
      </c>
    </row>
    <row r="562" spans="1:93">
      <c r="A562" s="3" t="str">
        <f t="shared" si="623"/>
        <v>JXGZ004Herceptin IV</v>
      </c>
      <c r="B562" s="3" t="s">
        <v>554</v>
      </c>
      <c r="C562" s="3" t="s">
        <v>555</v>
      </c>
      <c r="D562" s="3" t="s">
        <v>174</v>
      </c>
      <c r="E562" s="3" t="s">
        <v>178</v>
      </c>
      <c r="F562" s="3" t="s">
        <v>187</v>
      </c>
      <c r="G562" s="3" t="s">
        <v>188</v>
      </c>
      <c r="H562" s="3" t="s">
        <v>187</v>
      </c>
      <c r="I562" s="3" t="s">
        <v>188</v>
      </c>
      <c r="J562" s="3" t="s">
        <v>562</v>
      </c>
      <c r="K562" s="3" t="s">
        <v>541</v>
      </c>
      <c r="L562" s="3" t="s">
        <v>1047</v>
      </c>
      <c r="M562" s="3" t="s">
        <v>545</v>
      </c>
      <c r="N562" s="3" t="s">
        <v>11</v>
      </c>
      <c r="O562" s="3" t="s">
        <v>11</v>
      </c>
      <c r="P562" s="3">
        <v>4535.5</v>
      </c>
      <c r="Q562" s="54">
        <v>2.4822376098080742E-7</v>
      </c>
      <c r="R562" s="54">
        <v>1.7782878168674339E-7</v>
      </c>
      <c r="S562" s="54">
        <v>1.6542114214001052E-7</v>
      </c>
      <c r="T562" s="54">
        <v>1.1681063360424579E-7</v>
      </c>
      <c r="U562" s="54">
        <v>1.0643066396940739E-7</v>
      </c>
      <c r="V562" s="54">
        <v>1.8528501761878564E-7</v>
      </c>
      <c r="W562" s="54">
        <v>5.9147368480756133E-7</v>
      </c>
      <c r="X562" s="54">
        <v>4.0852631519243884E-7</v>
      </c>
      <c r="Y562" s="54">
        <v>1.0000000000000002E-6</v>
      </c>
      <c r="Z562" s="54">
        <v>0</v>
      </c>
      <c r="AA562" s="54">
        <v>0</v>
      </c>
      <c r="AB562" s="54">
        <v>6</v>
      </c>
      <c r="AC562" s="54">
        <v>0</v>
      </c>
      <c r="AD562" s="54">
        <v>0</v>
      </c>
      <c r="AE562" s="54">
        <v>0</v>
      </c>
      <c r="AF562" s="54">
        <f t="shared" si="624"/>
        <v>6</v>
      </c>
      <c r="AG562" s="54">
        <f t="shared" si="625"/>
        <v>0</v>
      </c>
      <c r="AH562" s="54">
        <f t="shared" si="626"/>
        <v>6</v>
      </c>
      <c r="AI562" s="54">
        <v>1.1258188679284522E-3</v>
      </c>
      <c r="AJ562" s="54">
        <v>8.0654243934022462E-4</v>
      </c>
      <c r="AK562" s="54">
        <v>7.5026759017601764E-4</v>
      </c>
      <c r="AL562" s="54">
        <v>5.297946287120568E-4</v>
      </c>
      <c r="AM562" s="54">
        <v>4.8271627643324723E-4</v>
      </c>
      <c r="AN562" s="54">
        <v>8.4036019741000226E-4</v>
      </c>
      <c r="AO562" s="54">
        <v>2.6826288974446943E-3</v>
      </c>
      <c r="AP562" s="54">
        <v>1.8528711025553063E-3</v>
      </c>
      <c r="AQ562" s="54">
        <v>4.5355000000000005E-3</v>
      </c>
      <c r="AR562" s="54">
        <f t="shared" si="627"/>
        <v>0</v>
      </c>
      <c r="AS562" s="54">
        <f t="shared" si="628"/>
        <v>0</v>
      </c>
      <c r="AT562" s="54">
        <f t="shared" si="629"/>
        <v>27213</v>
      </c>
      <c r="AU562" s="54">
        <f t="shared" si="630"/>
        <v>0</v>
      </c>
      <c r="AV562" s="54">
        <f t="shared" si="631"/>
        <v>0</v>
      </c>
      <c r="AW562" s="54">
        <f t="shared" si="632"/>
        <v>0</v>
      </c>
      <c r="AX562" s="54">
        <f t="shared" si="633"/>
        <v>27213</v>
      </c>
      <c r="AY562" s="54">
        <f t="shared" si="634"/>
        <v>0</v>
      </c>
      <c r="AZ562" s="54">
        <f t="shared" si="635"/>
        <v>27213</v>
      </c>
      <c r="BA562" s="54">
        <f t="shared" si="621"/>
        <v>1.1681063360424579E-7</v>
      </c>
      <c r="BB562" s="54">
        <f t="shared" si="622"/>
        <v>0</v>
      </c>
      <c r="BC562" s="54"/>
      <c r="BD562" s="54"/>
      <c r="BE562" s="54">
        <f t="shared" si="636"/>
        <v>0</v>
      </c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>
        <f t="shared" si="639"/>
        <v>15118.333333333334</v>
      </c>
      <c r="BW562" s="54">
        <f t="shared" si="640"/>
        <v>45355</v>
      </c>
      <c r="BX562" s="54">
        <f t="shared" si="641"/>
        <v>0</v>
      </c>
      <c r="BY562" s="54">
        <f t="shared" si="642"/>
        <v>10</v>
      </c>
      <c r="BZ562" s="54">
        <f t="shared" si="643"/>
        <v>0</v>
      </c>
      <c r="CA562" s="54">
        <v>0</v>
      </c>
      <c r="CB562" s="54">
        <f t="shared" si="644"/>
        <v>20</v>
      </c>
      <c r="CC562" s="54">
        <f t="shared" si="645"/>
        <v>3.3333333333333335</v>
      </c>
      <c r="CD562" s="54">
        <v>20</v>
      </c>
      <c r="CE562" s="54">
        <v>0</v>
      </c>
      <c r="CF562" s="54">
        <v>10</v>
      </c>
      <c r="CG562" s="54">
        <v>0</v>
      </c>
      <c r="CH562" s="54">
        <v>0</v>
      </c>
      <c r="CI562" s="54">
        <v>0</v>
      </c>
      <c r="CJ562" s="54">
        <v>0</v>
      </c>
      <c r="CK562" s="54">
        <v>0</v>
      </c>
      <c r="CL562" s="54">
        <v>10</v>
      </c>
      <c r="CM562" s="54">
        <v>0</v>
      </c>
      <c r="CN562" s="54">
        <v>0</v>
      </c>
      <c r="CO562" s="54">
        <v>0</v>
      </c>
    </row>
    <row r="563" spans="1:93">
      <c r="A563" s="3" t="str">
        <f t="shared" si="623"/>
        <v>JXGZ004Herceptin SC</v>
      </c>
      <c r="B563" s="3" t="s">
        <v>554</v>
      </c>
      <c r="C563" s="3" t="s">
        <v>555</v>
      </c>
      <c r="D563" s="3" t="s">
        <v>174</v>
      </c>
      <c r="E563" s="3" t="s">
        <v>178</v>
      </c>
      <c r="F563" s="3" t="s">
        <v>187</v>
      </c>
      <c r="G563" s="3" t="s">
        <v>188</v>
      </c>
      <c r="H563" s="3" t="s">
        <v>187</v>
      </c>
      <c r="I563" s="3" t="s">
        <v>188</v>
      </c>
      <c r="J563" s="3" t="s">
        <v>562</v>
      </c>
      <c r="K563" s="3" t="s">
        <v>541</v>
      </c>
      <c r="L563" s="3" t="s">
        <v>1047</v>
      </c>
      <c r="M563" s="3" t="s">
        <v>545</v>
      </c>
      <c r="N563" s="3" t="s">
        <v>12</v>
      </c>
      <c r="O563" s="3" t="s">
        <v>12</v>
      </c>
      <c r="P563" s="3">
        <v>3444.49</v>
      </c>
      <c r="Q563" s="54">
        <v>3.4494368823462849</v>
      </c>
      <c r="R563" s="54">
        <v>3.19598174928359</v>
      </c>
      <c r="S563" s="54">
        <v>4.8477646024329433</v>
      </c>
      <c r="T563" s="54">
        <v>4.961995820163656</v>
      </c>
      <c r="U563" s="54">
        <v>4.4676913582372189</v>
      </c>
      <c r="V563" s="54">
        <v>5.8804355078106685</v>
      </c>
      <c r="W563" s="54">
        <v>11.493183234062819</v>
      </c>
      <c r="X563" s="54">
        <v>15.310122686211544</v>
      </c>
      <c r="Y563" s="54">
        <v>26.803305920274362</v>
      </c>
      <c r="Z563" s="54">
        <v>5</v>
      </c>
      <c r="AA563" s="54">
        <v>1</v>
      </c>
      <c r="AB563" s="54">
        <v>7</v>
      </c>
      <c r="AC563" s="54">
        <v>0</v>
      </c>
      <c r="AD563" s="54">
        <v>0</v>
      </c>
      <c r="AE563" s="54">
        <v>0</v>
      </c>
      <c r="AF563" s="54">
        <f t="shared" si="624"/>
        <v>13</v>
      </c>
      <c r="AG563" s="54">
        <f t="shared" si="625"/>
        <v>0</v>
      </c>
      <c r="AH563" s="54">
        <f t="shared" si="626"/>
        <v>13</v>
      </c>
      <c r="AI563" s="54">
        <v>11881.550846872953</v>
      </c>
      <c r="AJ563" s="54">
        <v>11008.527175589832</v>
      </c>
      <c r="AK563" s="54">
        <v>16698.076695434247</v>
      </c>
      <c r="AL563" s="54">
        <v>17091.544982595511</v>
      </c>
      <c r="AM563" s="54">
        <v>15388.918206534519</v>
      </c>
      <c r="AN563" s="54">
        <v>20255.101302298768</v>
      </c>
      <c r="AO563" s="54">
        <v>39588.154717897036</v>
      </c>
      <c r="AP563" s="54">
        <v>52735.564491428799</v>
      </c>
      <c r="AQ563" s="54">
        <v>92323.719209325835</v>
      </c>
      <c r="AR563" s="54">
        <f t="shared" si="627"/>
        <v>17222.449999999997</v>
      </c>
      <c r="AS563" s="54">
        <f t="shared" si="628"/>
        <v>3444.49</v>
      </c>
      <c r="AT563" s="54">
        <f t="shared" si="629"/>
        <v>24111.43</v>
      </c>
      <c r="AU563" s="54">
        <f t="shared" si="630"/>
        <v>0</v>
      </c>
      <c r="AV563" s="54">
        <f t="shared" si="631"/>
        <v>0</v>
      </c>
      <c r="AW563" s="54">
        <f t="shared" si="632"/>
        <v>0</v>
      </c>
      <c r="AX563" s="54">
        <f t="shared" si="633"/>
        <v>44778.369999999995</v>
      </c>
      <c r="AY563" s="54">
        <f t="shared" si="634"/>
        <v>0</v>
      </c>
      <c r="AZ563" s="54">
        <f t="shared" si="635"/>
        <v>44778.369999999995</v>
      </c>
      <c r="BA563" s="54">
        <f t="shared" si="621"/>
        <v>4.961995820163656</v>
      </c>
      <c r="BB563" s="54">
        <f t="shared" si="622"/>
        <v>0</v>
      </c>
      <c r="BC563" s="54"/>
      <c r="BD563" s="54"/>
      <c r="BE563" s="54">
        <f t="shared" si="636"/>
        <v>0</v>
      </c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>
        <f t="shared" si="639"/>
        <v>19231.735833333332</v>
      </c>
      <c r="BW563" s="54">
        <f t="shared" si="640"/>
        <v>65445.31</v>
      </c>
      <c r="BX563" s="54">
        <f t="shared" si="641"/>
        <v>0</v>
      </c>
      <c r="BY563" s="54">
        <f t="shared" si="642"/>
        <v>19</v>
      </c>
      <c r="BZ563" s="54">
        <f t="shared" si="643"/>
        <v>0</v>
      </c>
      <c r="CA563" s="54">
        <v>0</v>
      </c>
      <c r="CB563" s="54">
        <f t="shared" si="644"/>
        <v>15</v>
      </c>
      <c r="CC563" s="54">
        <f t="shared" si="645"/>
        <v>5.583333333333333</v>
      </c>
      <c r="CD563" s="54">
        <v>15</v>
      </c>
      <c r="CE563" s="54">
        <v>0</v>
      </c>
      <c r="CF563" s="54">
        <v>6</v>
      </c>
      <c r="CG563" s="54">
        <v>14</v>
      </c>
      <c r="CH563" s="54">
        <v>8</v>
      </c>
      <c r="CI563" s="54">
        <v>5</v>
      </c>
      <c r="CJ563" s="54">
        <v>4</v>
      </c>
      <c r="CK563" s="54">
        <v>4</v>
      </c>
      <c r="CL563" s="54">
        <v>11</v>
      </c>
      <c r="CM563" s="54">
        <v>0</v>
      </c>
      <c r="CN563" s="54">
        <v>0</v>
      </c>
      <c r="CO563" s="54">
        <v>0</v>
      </c>
    </row>
    <row r="564" spans="1:93">
      <c r="A564" s="3" t="str">
        <f t="shared" si="623"/>
        <v>JXGZ004Itovebi 3mg</v>
      </c>
      <c r="B564" s="3" t="s">
        <v>554</v>
      </c>
      <c r="C564" s="3" t="s">
        <v>555</v>
      </c>
      <c r="D564" s="3" t="s">
        <v>174</v>
      </c>
      <c r="E564" s="3" t="s">
        <v>178</v>
      </c>
      <c r="F564" s="3" t="s">
        <v>187</v>
      </c>
      <c r="G564" s="3" t="s">
        <v>188</v>
      </c>
      <c r="H564" s="3" t="s">
        <v>187</v>
      </c>
      <c r="I564" s="3" t="s">
        <v>188</v>
      </c>
      <c r="J564" s="3" t="s">
        <v>562</v>
      </c>
      <c r="K564" s="3" t="s">
        <v>541</v>
      </c>
      <c r="L564" s="3" t="s">
        <v>1047</v>
      </c>
      <c r="M564" s="3" t="s">
        <v>545</v>
      </c>
      <c r="N564" s="3" t="s">
        <v>13</v>
      </c>
      <c r="O564" s="3" t="s">
        <v>14</v>
      </c>
      <c r="P564" s="3">
        <v>3566.02</v>
      </c>
      <c r="Q564" s="54">
        <v>1.1293114428057995</v>
      </c>
      <c r="R564" s="54">
        <v>1.2894401575103658</v>
      </c>
      <c r="S564" s="54">
        <v>2.6098670184497452</v>
      </c>
      <c r="T564" s="54">
        <v>2.6419587649278657</v>
      </c>
      <c r="U564" s="54">
        <v>3.2119132308558727</v>
      </c>
      <c r="V564" s="54">
        <v>4.0903919155795476</v>
      </c>
      <c r="W564" s="54">
        <v>5.0286186187659103</v>
      </c>
      <c r="X564" s="54">
        <v>9.9442639113632865</v>
      </c>
      <c r="Y564" s="54">
        <v>14.972882530129198</v>
      </c>
      <c r="Z564" s="54">
        <v>0</v>
      </c>
      <c r="AA564" s="54">
        <v>0</v>
      </c>
      <c r="AB564" s="54">
        <v>0</v>
      </c>
      <c r="AC564" s="54">
        <v>0</v>
      </c>
      <c r="AD564" s="54">
        <v>0</v>
      </c>
      <c r="AE564" s="54">
        <v>0</v>
      </c>
      <c r="AF564" s="54">
        <f t="shared" si="624"/>
        <v>0</v>
      </c>
      <c r="AG564" s="54">
        <f t="shared" si="625"/>
        <v>0</v>
      </c>
      <c r="AH564" s="54">
        <f t="shared" si="626"/>
        <v>0</v>
      </c>
      <c r="AI564" s="54">
        <v>4027.1471912743368</v>
      </c>
      <c r="AJ564" s="54">
        <v>4598.1693904851145</v>
      </c>
      <c r="AK564" s="54">
        <v>9306.8379851321606</v>
      </c>
      <c r="AL564" s="54">
        <v>9421.2777949080682</v>
      </c>
      <c r="AM564" s="54">
        <v>11453.746819496659</v>
      </c>
      <c r="AN564" s="54">
        <v>14586.419378794977</v>
      </c>
      <c r="AO564" s="54">
        <v>17932.154566891611</v>
      </c>
      <c r="AP564" s="54">
        <v>35461.443993199704</v>
      </c>
      <c r="AQ564" s="54">
        <v>53393.598560091312</v>
      </c>
      <c r="AR564" s="54">
        <f t="shared" si="627"/>
        <v>0</v>
      </c>
      <c r="AS564" s="54">
        <f t="shared" si="628"/>
        <v>0</v>
      </c>
      <c r="AT564" s="54">
        <f t="shared" si="629"/>
        <v>0</v>
      </c>
      <c r="AU564" s="54">
        <f t="shared" si="630"/>
        <v>0</v>
      </c>
      <c r="AV564" s="54">
        <f t="shared" si="631"/>
        <v>0</v>
      </c>
      <c r="AW564" s="54">
        <f t="shared" si="632"/>
        <v>0</v>
      </c>
      <c r="AX564" s="54">
        <f t="shared" si="633"/>
        <v>0</v>
      </c>
      <c r="AY564" s="54">
        <f t="shared" si="634"/>
        <v>0</v>
      </c>
      <c r="AZ564" s="54">
        <f t="shared" si="635"/>
        <v>0</v>
      </c>
      <c r="BA564" s="54">
        <f t="shared" si="621"/>
        <v>2.6419587649278657</v>
      </c>
      <c r="BB564" s="54">
        <f t="shared" si="622"/>
        <v>0</v>
      </c>
      <c r="BC564" s="54"/>
      <c r="BD564" s="54"/>
      <c r="BE564" s="54">
        <f t="shared" si="636"/>
        <v>0</v>
      </c>
      <c r="BF564" s="54"/>
      <c r="BG564" s="54"/>
      <c r="BH564" s="54"/>
      <c r="BI564" s="54"/>
      <c r="BJ564" s="54"/>
      <c r="BK564" s="54"/>
      <c r="BL564" s="54">
        <v>0</v>
      </c>
      <c r="BM564" s="54">
        <v>1</v>
      </c>
      <c r="BN564" s="54">
        <f t="shared" ref="BN564:BN565" si="687">AVERAGE(BP564:BR564)</f>
        <v>1.3333333333333333</v>
      </c>
      <c r="BO564" s="54">
        <f t="shared" ref="BO564:BO565" si="688">SUM(BS564:BU564)/1</f>
        <v>1</v>
      </c>
      <c r="BP564" s="54">
        <v>2</v>
      </c>
      <c r="BQ564" s="54">
        <v>1</v>
      </c>
      <c r="BR564" s="54">
        <v>1</v>
      </c>
      <c r="BS564" s="54">
        <v>1</v>
      </c>
      <c r="BT564" s="54">
        <v>0</v>
      </c>
      <c r="BU564" s="54">
        <v>0</v>
      </c>
      <c r="BV564" s="54">
        <f t="shared" si="639"/>
        <v>0</v>
      </c>
      <c r="BW564" s="54">
        <f t="shared" si="640"/>
        <v>0</v>
      </c>
      <c r="BX564" s="54">
        <f t="shared" si="641"/>
        <v>0</v>
      </c>
      <c r="BY564" s="54">
        <f t="shared" si="642"/>
        <v>0</v>
      </c>
      <c r="BZ564" s="54">
        <f t="shared" si="643"/>
        <v>0</v>
      </c>
      <c r="CA564" s="54">
        <v>0</v>
      </c>
      <c r="CB564" s="54">
        <f t="shared" si="644"/>
        <v>0</v>
      </c>
      <c r="CC564" s="54">
        <f t="shared" si="645"/>
        <v>0</v>
      </c>
      <c r="CD564" s="54">
        <v>0</v>
      </c>
      <c r="CE564" s="54">
        <v>0</v>
      </c>
      <c r="CF564" s="54">
        <v>0</v>
      </c>
      <c r="CG564" s="54">
        <v>0</v>
      </c>
      <c r="CH564" s="54">
        <v>0</v>
      </c>
      <c r="CI564" s="54">
        <v>0</v>
      </c>
      <c r="CJ564" s="54">
        <v>0</v>
      </c>
      <c r="CK564" s="54">
        <v>0</v>
      </c>
      <c r="CL564" s="54">
        <v>0</v>
      </c>
      <c r="CM564" s="54">
        <v>0</v>
      </c>
      <c r="CN564" s="54">
        <v>0</v>
      </c>
      <c r="CO564" s="54">
        <v>0</v>
      </c>
    </row>
    <row r="565" spans="1:93">
      <c r="A565" s="3" t="str">
        <f t="shared" si="623"/>
        <v>JXGZ004Itovebi 9mg</v>
      </c>
      <c r="B565" s="3" t="s">
        <v>554</v>
      </c>
      <c r="C565" s="3" t="s">
        <v>555</v>
      </c>
      <c r="D565" s="3" t="s">
        <v>174</v>
      </c>
      <c r="E565" s="3" t="s">
        <v>178</v>
      </c>
      <c r="F565" s="3" t="s">
        <v>187</v>
      </c>
      <c r="G565" s="3" t="s">
        <v>188</v>
      </c>
      <c r="H565" s="3" t="s">
        <v>187</v>
      </c>
      <c r="I565" s="3" t="s">
        <v>188</v>
      </c>
      <c r="J565" s="3" t="s">
        <v>562</v>
      </c>
      <c r="K565" s="3" t="s">
        <v>541</v>
      </c>
      <c r="L565" s="3" t="s">
        <v>1047</v>
      </c>
      <c r="M565" s="3" t="s">
        <v>545</v>
      </c>
      <c r="N565" s="3" t="s">
        <v>13</v>
      </c>
      <c r="O565" s="3" t="s">
        <v>15</v>
      </c>
      <c r="P565" s="3">
        <v>10698.05</v>
      </c>
      <c r="Q565" s="54"/>
      <c r="R565" s="54"/>
      <c r="S565" s="54"/>
      <c r="T565" s="54"/>
      <c r="U565" s="54"/>
      <c r="V565" s="54"/>
      <c r="W565" s="54">
        <v>0</v>
      </c>
      <c r="X565" s="54">
        <v>0</v>
      </c>
      <c r="Y565" s="54">
        <v>0</v>
      </c>
      <c r="Z565" s="54">
        <v>0</v>
      </c>
      <c r="AA565" s="54">
        <v>0</v>
      </c>
      <c r="AB565" s="54">
        <v>0</v>
      </c>
      <c r="AC565" s="54">
        <v>0</v>
      </c>
      <c r="AD565" s="54">
        <v>0</v>
      </c>
      <c r="AE565" s="54">
        <v>0</v>
      </c>
      <c r="AF565" s="54">
        <f t="shared" si="624"/>
        <v>0</v>
      </c>
      <c r="AG565" s="54">
        <f t="shared" si="625"/>
        <v>0</v>
      </c>
      <c r="AH565" s="54">
        <f t="shared" si="626"/>
        <v>0</v>
      </c>
      <c r="AI565" s="54"/>
      <c r="AJ565" s="54"/>
      <c r="AK565" s="54"/>
      <c r="AL565" s="54"/>
      <c r="AM565" s="54"/>
      <c r="AN565" s="54"/>
      <c r="AO565" s="54">
        <v>0</v>
      </c>
      <c r="AP565" s="54">
        <v>0</v>
      </c>
      <c r="AQ565" s="54">
        <v>0</v>
      </c>
      <c r="AR565" s="54">
        <f t="shared" si="627"/>
        <v>0</v>
      </c>
      <c r="AS565" s="54">
        <f t="shared" si="628"/>
        <v>0</v>
      </c>
      <c r="AT565" s="54">
        <f t="shared" si="629"/>
        <v>0</v>
      </c>
      <c r="AU565" s="54">
        <f t="shared" si="630"/>
        <v>0</v>
      </c>
      <c r="AV565" s="54">
        <f t="shared" si="631"/>
        <v>0</v>
      </c>
      <c r="AW565" s="54">
        <f t="shared" si="632"/>
        <v>0</v>
      </c>
      <c r="AX565" s="54">
        <f t="shared" si="633"/>
        <v>0</v>
      </c>
      <c r="AY565" s="54">
        <f t="shared" si="634"/>
        <v>0</v>
      </c>
      <c r="AZ565" s="54">
        <f t="shared" si="635"/>
        <v>0</v>
      </c>
      <c r="BA565" s="54">
        <f t="shared" si="621"/>
        <v>0</v>
      </c>
      <c r="BB565" s="54">
        <f t="shared" si="622"/>
        <v>0</v>
      </c>
      <c r="BC565" s="54"/>
      <c r="BD565" s="54"/>
      <c r="BE565" s="54">
        <f t="shared" si="636"/>
        <v>0</v>
      </c>
      <c r="BF565" s="54"/>
      <c r="BG565" s="54"/>
      <c r="BH565" s="54"/>
      <c r="BI565" s="54"/>
      <c r="BJ565" s="54"/>
      <c r="BK565" s="54"/>
      <c r="BL565" s="54">
        <v>0</v>
      </c>
      <c r="BM565" s="54">
        <v>0</v>
      </c>
      <c r="BN565" s="54">
        <f t="shared" si="687"/>
        <v>0.33333333333333331</v>
      </c>
      <c r="BO565" s="54">
        <f t="shared" si="688"/>
        <v>0</v>
      </c>
      <c r="BP565" s="54">
        <v>1</v>
      </c>
      <c r="BQ565" s="54">
        <v>0</v>
      </c>
      <c r="BR565" s="54">
        <v>0</v>
      </c>
      <c r="BS565" s="54">
        <v>0</v>
      </c>
      <c r="BT565" s="54">
        <v>0</v>
      </c>
      <c r="BU565" s="54">
        <v>0</v>
      </c>
      <c r="BV565" s="54">
        <f t="shared" si="639"/>
        <v>1783.0083333333332</v>
      </c>
      <c r="BW565" s="54">
        <f t="shared" si="640"/>
        <v>0</v>
      </c>
      <c r="BX565" s="54">
        <f t="shared" si="641"/>
        <v>21396.1</v>
      </c>
      <c r="BY565" s="54">
        <f t="shared" si="642"/>
        <v>0</v>
      </c>
      <c r="BZ565" s="54">
        <f t="shared" si="643"/>
        <v>2</v>
      </c>
      <c r="CA565" s="54">
        <v>0</v>
      </c>
      <c r="CB565" s="54">
        <f t="shared" si="644"/>
        <v>2</v>
      </c>
      <c r="CC565" s="54">
        <f t="shared" si="645"/>
        <v>0.16666666666666666</v>
      </c>
      <c r="CD565" s="54">
        <v>0</v>
      </c>
      <c r="CE565" s="54">
        <v>0</v>
      </c>
      <c r="CF565" s="54">
        <v>0</v>
      </c>
      <c r="CG565" s="54">
        <v>0</v>
      </c>
      <c r="CH565" s="54">
        <v>0</v>
      </c>
      <c r="CI565" s="54">
        <v>0</v>
      </c>
      <c r="CJ565" s="54">
        <v>0</v>
      </c>
      <c r="CK565" s="54">
        <v>0</v>
      </c>
      <c r="CL565" s="54">
        <v>0</v>
      </c>
      <c r="CM565" s="54">
        <v>0</v>
      </c>
      <c r="CN565" s="54">
        <v>0</v>
      </c>
      <c r="CO565" s="54">
        <v>2</v>
      </c>
    </row>
    <row r="566" spans="1:93">
      <c r="A566" s="3" t="str">
        <f t="shared" si="623"/>
        <v>JXGZ004Perjeta</v>
      </c>
      <c r="B566" s="3" t="s">
        <v>554</v>
      </c>
      <c r="C566" s="3" t="s">
        <v>555</v>
      </c>
      <c r="D566" s="3" t="s">
        <v>174</v>
      </c>
      <c r="E566" s="3" t="s">
        <v>178</v>
      </c>
      <c r="F566" s="3" t="s">
        <v>187</v>
      </c>
      <c r="G566" s="3" t="s">
        <v>188</v>
      </c>
      <c r="H566" s="3" t="s">
        <v>187</v>
      </c>
      <c r="I566" s="3" t="s">
        <v>188</v>
      </c>
      <c r="J566" s="3" t="s">
        <v>562</v>
      </c>
      <c r="K566" s="3" t="s">
        <v>541</v>
      </c>
      <c r="L566" s="3" t="s">
        <v>1047</v>
      </c>
      <c r="M566" s="3" t="s">
        <v>545</v>
      </c>
      <c r="N566" s="3" t="s">
        <v>16</v>
      </c>
      <c r="O566" s="3" t="s">
        <v>16</v>
      </c>
      <c r="P566" s="3">
        <v>3985.87</v>
      </c>
      <c r="Q566" s="54">
        <v>25.471933517857</v>
      </c>
      <c r="R566" s="54">
        <v>21.516524854165642</v>
      </c>
      <c r="S566" s="54">
        <v>32.657584803641669</v>
      </c>
      <c r="T566" s="54">
        <v>19.734027823724723</v>
      </c>
      <c r="U566" s="54">
        <v>23.951790086893769</v>
      </c>
      <c r="V566" s="54">
        <v>27.48843966738011</v>
      </c>
      <c r="W566" s="54">
        <v>79.646043175664317</v>
      </c>
      <c r="X566" s="54">
        <v>71.174257577998603</v>
      </c>
      <c r="Y566" s="54">
        <v>150.82030075366293</v>
      </c>
      <c r="Z566" s="54">
        <v>11</v>
      </c>
      <c r="AA566" s="54">
        <v>15</v>
      </c>
      <c r="AB566" s="54">
        <v>36</v>
      </c>
      <c r="AC566" s="54">
        <v>3</v>
      </c>
      <c r="AD566" s="54">
        <v>0</v>
      </c>
      <c r="AE566" s="54">
        <v>0</v>
      </c>
      <c r="AF566" s="54">
        <f t="shared" si="624"/>
        <v>62</v>
      </c>
      <c r="AG566" s="54">
        <f t="shared" si="625"/>
        <v>3</v>
      </c>
      <c r="AH566" s="54">
        <f t="shared" si="626"/>
        <v>65</v>
      </c>
      <c r="AI566" s="54">
        <v>101527.81565082069</v>
      </c>
      <c r="AJ566" s="54">
        <v>85762.070920473212</v>
      </c>
      <c r="AK566" s="54">
        <v>130168.88754129122</v>
      </c>
      <c r="AL566" s="54">
        <v>78657.269481749667</v>
      </c>
      <c r="AM566" s="54">
        <v>95468.721553647265</v>
      </c>
      <c r="AN566" s="54">
        <v>109565.34701702035</v>
      </c>
      <c r="AO566" s="54">
        <v>317458.77411258512</v>
      </c>
      <c r="AP566" s="54">
        <v>283691.33805241727</v>
      </c>
      <c r="AQ566" s="54">
        <v>601150.11216500239</v>
      </c>
      <c r="AR566" s="54">
        <f t="shared" si="627"/>
        <v>43844.57</v>
      </c>
      <c r="AS566" s="54">
        <f t="shared" si="628"/>
        <v>59788.049999999996</v>
      </c>
      <c r="AT566" s="54">
        <f t="shared" si="629"/>
        <v>143491.32</v>
      </c>
      <c r="AU566" s="54">
        <f t="shared" si="630"/>
        <v>11957.61</v>
      </c>
      <c r="AV566" s="54">
        <f t="shared" si="631"/>
        <v>0</v>
      </c>
      <c r="AW566" s="54">
        <f t="shared" si="632"/>
        <v>0</v>
      </c>
      <c r="AX566" s="54">
        <f t="shared" si="633"/>
        <v>247123.94</v>
      </c>
      <c r="AY566" s="54">
        <f t="shared" si="634"/>
        <v>11957.61</v>
      </c>
      <c r="AZ566" s="54">
        <f t="shared" si="635"/>
        <v>259081.55</v>
      </c>
      <c r="BA566" s="54">
        <f t="shared" si="621"/>
        <v>19.734027823724723</v>
      </c>
      <c r="BB566" s="54">
        <f t="shared" si="622"/>
        <v>3</v>
      </c>
      <c r="BC566" s="54"/>
      <c r="BD566" s="54"/>
      <c r="BE566" s="54">
        <f t="shared" si="636"/>
        <v>0</v>
      </c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>
        <f t="shared" si="639"/>
        <v>204607.99333333335</v>
      </c>
      <c r="BW566" s="54">
        <f t="shared" si="640"/>
        <v>1020382.72</v>
      </c>
      <c r="BX566" s="54">
        <f t="shared" si="641"/>
        <v>279010.89999999997</v>
      </c>
      <c r="BY566" s="54">
        <f t="shared" si="642"/>
        <v>256</v>
      </c>
      <c r="BZ566" s="54">
        <f t="shared" si="643"/>
        <v>70</v>
      </c>
      <c r="CA566" s="54">
        <v>0</v>
      </c>
      <c r="CB566" s="54">
        <f t="shared" si="644"/>
        <v>100</v>
      </c>
      <c r="CC566" s="54">
        <f t="shared" si="645"/>
        <v>51.333333333333336</v>
      </c>
      <c r="CD566" s="54">
        <v>40</v>
      </c>
      <c r="CE566" s="54">
        <v>80</v>
      </c>
      <c r="CF566" s="54">
        <v>0</v>
      </c>
      <c r="CG566" s="54">
        <v>70</v>
      </c>
      <c r="CH566" s="54">
        <v>55</v>
      </c>
      <c r="CI566" s="54">
        <v>45</v>
      </c>
      <c r="CJ566" s="54">
        <v>100</v>
      </c>
      <c r="CK566" s="54">
        <v>96</v>
      </c>
      <c r="CL566" s="54">
        <v>60</v>
      </c>
      <c r="CM566" s="54">
        <v>20</v>
      </c>
      <c r="CN566" s="54">
        <v>50</v>
      </c>
      <c r="CO566" s="54">
        <v>0</v>
      </c>
    </row>
    <row r="567" spans="1:93">
      <c r="A567" s="3" t="str">
        <f t="shared" si="623"/>
        <v>JXGZ004Phesgo 10ml</v>
      </c>
      <c r="B567" s="3" t="s">
        <v>554</v>
      </c>
      <c r="C567" s="3" t="s">
        <v>555</v>
      </c>
      <c r="D567" s="3" t="s">
        <v>174</v>
      </c>
      <c r="E567" s="3" t="s">
        <v>178</v>
      </c>
      <c r="F567" s="3" t="s">
        <v>187</v>
      </c>
      <c r="G567" s="3" t="s">
        <v>188</v>
      </c>
      <c r="H567" s="3" t="s">
        <v>187</v>
      </c>
      <c r="I567" s="3" t="s">
        <v>188</v>
      </c>
      <c r="J567" s="3" t="s">
        <v>562</v>
      </c>
      <c r="K567" s="3" t="s">
        <v>541</v>
      </c>
      <c r="L567" s="3" t="s">
        <v>1047</v>
      </c>
      <c r="M567" s="3" t="s">
        <v>545</v>
      </c>
      <c r="N567" s="3" t="s">
        <v>17</v>
      </c>
      <c r="O567" s="3" t="s">
        <v>18</v>
      </c>
      <c r="P567" s="3">
        <v>6232.07</v>
      </c>
      <c r="Q567" s="54">
        <v>7.7860884622284416</v>
      </c>
      <c r="R567" s="54">
        <v>7.0950206396285687</v>
      </c>
      <c r="S567" s="54">
        <v>11.175289823429456</v>
      </c>
      <c r="T567" s="54">
        <v>9.6239075916284627</v>
      </c>
      <c r="U567" s="54">
        <v>8.7178736099289651</v>
      </c>
      <c r="V567" s="54">
        <v>11.769725428528565</v>
      </c>
      <c r="W567" s="54">
        <v>26.056398925286466</v>
      </c>
      <c r="X567" s="54">
        <v>30.111506630085991</v>
      </c>
      <c r="Y567" s="54">
        <v>56.167905555372457</v>
      </c>
      <c r="Z567" s="54">
        <v>12</v>
      </c>
      <c r="AA567" s="54">
        <v>21</v>
      </c>
      <c r="AB567" s="54">
        <v>5</v>
      </c>
      <c r="AC567" s="54">
        <v>10</v>
      </c>
      <c r="AD567" s="54">
        <v>0</v>
      </c>
      <c r="AE567" s="54">
        <v>0</v>
      </c>
      <c r="AF567" s="54">
        <f t="shared" si="624"/>
        <v>38</v>
      </c>
      <c r="AG567" s="54">
        <f t="shared" si="625"/>
        <v>10</v>
      </c>
      <c r="AH567" s="54">
        <f t="shared" si="626"/>
        <v>48</v>
      </c>
      <c r="AI567" s="54">
        <v>48523.448322800003</v>
      </c>
      <c r="AJ567" s="54">
        <v>44216.665277610009</v>
      </c>
      <c r="AK567" s="54">
        <v>69645.188449900001</v>
      </c>
      <c r="AL567" s="54">
        <v>59976.865784559988</v>
      </c>
      <c r="AM567" s="54">
        <v>54330.398588230004</v>
      </c>
      <c r="AN567" s="54">
        <v>73349.752751370004</v>
      </c>
      <c r="AO567" s="54">
        <v>162385.30205031001</v>
      </c>
      <c r="AP567" s="54">
        <v>187657.01712416002</v>
      </c>
      <c r="AQ567" s="54">
        <v>350042.31917447003</v>
      </c>
      <c r="AR567" s="54">
        <f t="shared" si="627"/>
        <v>74784.84</v>
      </c>
      <c r="AS567" s="54">
        <f t="shared" si="628"/>
        <v>130873.47</v>
      </c>
      <c r="AT567" s="54">
        <f t="shared" si="629"/>
        <v>31160.35</v>
      </c>
      <c r="AU567" s="54">
        <f t="shared" si="630"/>
        <v>62320.7</v>
      </c>
      <c r="AV567" s="54">
        <f t="shared" si="631"/>
        <v>0</v>
      </c>
      <c r="AW567" s="54">
        <f t="shared" si="632"/>
        <v>0</v>
      </c>
      <c r="AX567" s="54">
        <f t="shared" si="633"/>
        <v>236818.66</v>
      </c>
      <c r="AY567" s="54">
        <f t="shared" si="634"/>
        <v>62320.7</v>
      </c>
      <c r="AZ567" s="54">
        <f t="shared" si="635"/>
        <v>299139.36</v>
      </c>
      <c r="BA567" s="54">
        <f t="shared" si="621"/>
        <v>9.6239075916284627</v>
      </c>
      <c r="BB567" s="54">
        <f t="shared" si="622"/>
        <v>10</v>
      </c>
      <c r="BC567" s="54">
        <f>SUM(CJ567:CL567)</f>
        <v>24</v>
      </c>
      <c r="BD567" s="54">
        <f>SUM(CM567:CO567)</f>
        <v>24</v>
      </c>
      <c r="BE567" s="54">
        <f t="shared" si="636"/>
        <v>48</v>
      </c>
      <c r="BF567" s="54">
        <f t="shared" ref="BF567:BK567" si="689">Z567</f>
        <v>12</v>
      </c>
      <c r="BG567" s="54">
        <f t="shared" si="689"/>
        <v>21</v>
      </c>
      <c r="BH567" s="54">
        <f t="shared" si="689"/>
        <v>5</v>
      </c>
      <c r="BI567" s="54">
        <f t="shared" si="689"/>
        <v>10</v>
      </c>
      <c r="BJ567" s="54">
        <f t="shared" si="689"/>
        <v>0</v>
      </c>
      <c r="BK567" s="54">
        <f t="shared" si="689"/>
        <v>0</v>
      </c>
      <c r="BL567" s="54">
        <v>0</v>
      </c>
      <c r="BM567" s="54">
        <v>0</v>
      </c>
      <c r="BN567" s="54">
        <f t="shared" ref="BN567:BN568" si="690">AVERAGE(BP567:BR567)</f>
        <v>0</v>
      </c>
      <c r="BO567" s="54">
        <f t="shared" ref="BO567:BO568" si="691">SUM(BS567:BU567)/1</f>
        <v>0</v>
      </c>
      <c r="BP567" s="54">
        <v>0</v>
      </c>
      <c r="BQ567" s="54">
        <v>0</v>
      </c>
      <c r="BR567" s="54">
        <v>0</v>
      </c>
      <c r="BS567" s="54">
        <v>0</v>
      </c>
      <c r="BT567" s="54">
        <v>0</v>
      </c>
      <c r="BU567" s="54">
        <v>0</v>
      </c>
      <c r="BV567" s="54">
        <f t="shared" si="639"/>
        <v>48817.881666666661</v>
      </c>
      <c r="BW567" s="54">
        <f t="shared" si="640"/>
        <v>149569.68</v>
      </c>
      <c r="BX567" s="54">
        <f t="shared" si="641"/>
        <v>149569.68</v>
      </c>
      <c r="BY567" s="54">
        <f t="shared" si="642"/>
        <v>24</v>
      </c>
      <c r="BZ567" s="54">
        <f t="shared" si="643"/>
        <v>24</v>
      </c>
      <c r="CA567" s="54">
        <v>66.666666666666671</v>
      </c>
      <c r="CB567" s="54">
        <f t="shared" si="644"/>
        <v>30</v>
      </c>
      <c r="CC567" s="54">
        <f t="shared" si="645"/>
        <v>7.833333333333333</v>
      </c>
      <c r="CD567" s="54">
        <v>10</v>
      </c>
      <c r="CE567" s="54">
        <v>6</v>
      </c>
      <c r="CF567" s="54">
        <v>30</v>
      </c>
      <c r="CG567" s="54">
        <v>0</v>
      </c>
      <c r="CH567" s="54">
        <v>0</v>
      </c>
      <c r="CI567" s="54">
        <v>0</v>
      </c>
      <c r="CJ567" s="54">
        <v>3</v>
      </c>
      <c r="CK567" s="54">
        <v>7</v>
      </c>
      <c r="CL567" s="54">
        <v>14</v>
      </c>
      <c r="CM567" s="54">
        <v>3</v>
      </c>
      <c r="CN567" s="54">
        <v>16</v>
      </c>
      <c r="CO567" s="54">
        <v>5</v>
      </c>
    </row>
    <row r="568" spans="1:93">
      <c r="A568" s="3" t="str">
        <f t="shared" si="623"/>
        <v>JXGZ004Phesgo 15ml</v>
      </c>
      <c r="B568" s="3" t="s">
        <v>554</v>
      </c>
      <c r="C568" s="3" t="s">
        <v>555</v>
      </c>
      <c r="D568" s="3" t="s">
        <v>174</v>
      </c>
      <c r="E568" s="3" t="s">
        <v>178</v>
      </c>
      <c r="F568" s="3" t="s">
        <v>187</v>
      </c>
      <c r="G568" s="3" t="s">
        <v>188</v>
      </c>
      <c r="H568" s="3" t="s">
        <v>187</v>
      </c>
      <c r="I568" s="3" t="s">
        <v>188</v>
      </c>
      <c r="J568" s="3" t="s">
        <v>562</v>
      </c>
      <c r="K568" s="3" t="s">
        <v>541</v>
      </c>
      <c r="L568" s="3" t="s">
        <v>1047</v>
      </c>
      <c r="M568" s="3" t="s">
        <v>545</v>
      </c>
      <c r="N568" s="3" t="s">
        <v>17</v>
      </c>
      <c r="O568" s="3" t="s">
        <v>19</v>
      </c>
      <c r="P568" s="3">
        <v>8489.27</v>
      </c>
      <c r="Q568" s="54">
        <v>1</v>
      </c>
      <c r="R568" s="54">
        <v>1</v>
      </c>
      <c r="S568" s="54">
        <v>1</v>
      </c>
      <c r="T568" s="54">
        <v>1</v>
      </c>
      <c r="U568" s="54">
        <v>1</v>
      </c>
      <c r="V568" s="54">
        <v>1</v>
      </c>
      <c r="W568" s="54">
        <v>3</v>
      </c>
      <c r="X568" s="54">
        <v>3</v>
      </c>
      <c r="Y568" s="54">
        <v>6</v>
      </c>
      <c r="Z568" s="54">
        <v>2</v>
      </c>
      <c r="AA568" s="54">
        <v>0</v>
      </c>
      <c r="AB568" s="54">
        <v>0</v>
      </c>
      <c r="AC568" s="54">
        <v>2</v>
      </c>
      <c r="AD568" s="54">
        <v>0</v>
      </c>
      <c r="AE568" s="54">
        <v>0</v>
      </c>
      <c r="AF568" s="54">
        <f t="shared" si="624"/>
        <v>2</v>
      </c>
      <c r="AG568" s="54">
        <f t="shared" si="625"/>
        <v>2</v>
      </c>
      <c r="AH568" s="54">
        <f t="shared" si="626"/>
        <v>4</v>
      </c>
      <c r="AI568" s="54">
        <v>8489.27</v>
      </c>
      <c r="AJ568" s="54">
        <v>8489.27</v>
      </c>
      <c r="AK568" s="54">
        <v>8489.27</v>
      </c>
      <c r="AL568" s="54">
        <v>8489.27</v>
      </c>
      <c r="AM568" s="54">
        <v>8489.27</v>
      </c>
      <c r="AN568" s="54">
        <v>8489.27</v>
      </c>
      <c r="AO568" s="54">
        <v>25467.81</v>
      </c>
      <c r="AP568" s="54">
        <v>25467.81</v>
      </c>
      <c r="AQ568" s="54">
        <v>50935.62</v>
      </c>
      <c r="AR568" s="54">
        <f t="shared" si="627"/>
        <v>16978.54</v>
      </c>
      <c r="AS568" s="54">
        <f t="shared" si="628"/>
        <v>0</v>
      </c>
      <c r="AT568" s="54">
        <f t="shared" si="629"/>
        <v>0</v>
      </c>
      <c r="AU568" s="54">
        <f t="shared" si="630"/>
        <v>16978.54</v>
      </c>
      <c r="AV568" s="54">
        <f t="shared" si="631"/>
        <v>0</v>
      </c>
      <c r="AW568" s="54">
        <f t="shared" si="632"/>
        <v>0</v>
      </c>
      <c r="AX568" s="54">
        <f t="shared" si="633"/>
        <v>16978.54</v>
      </c>
      <c r="AY568" s="54">
        <f t="shared" si="634"/>
        <v>16978.54</v>
      </c>
      <c r="AZ568" s="54">
        <f t="shared" si="635"/>
        <v>33957.08</v>
      </c>
      <c r="BA568" s="54">
        <f t="shared" si="621"/>
        <v>1</v>
      </c>
      <c r="BB568" s="54">
        <f t="shared" si="622"/>
        <v>2</v>
      </c>
      <c r="BC568" s="54">
        <f>SUM(CJ568:CL568)*2</f>
        <v>0</v>
      </c>
      <c r="BD568" s="54">
        <f>SUM(CM568:CO568)*2</f>
        <v>2</v>
      </c>
      <c r="BE568" s="54">
        <f t="shared" si="636"/>
        <v>8</v>
      </c>
      <c r="BF568" s="54">
        <f t="shared" ref="BF568:BK568" si="692">Z568*2</f>
        <v>4</v>
      </c>
      <c r="BG568" s="54">
        <f t="shared" si="692"/>
        <v>0</v>
      </c>
      <c r="BH568" s="54">
        <f t="shared" si="692"/>
        <v>0</v>
      </c>
      <c r="BI568" s="54">
        <f t="shared" si="692"/>
        <v>4</v>
      </c>
      <c r="BJ568" s="54">
        <f t="shared" si="692"/>
        <v>0</v>
      </c>
      <c r="BK568" s="54">
        <f t="shared" si="692"/>
        <v>0</v>
      </c>
      <c r="BL568" s="54">
        <v>0</v>
      </c>
      <c r="BM568" s="54">
        <v>1</v>
      </c>
      <c r="BN568" s="54">
        <f t="shared" si="690"/>
        <v>1</v>
      </c>
      <c r="BO568" s="54">
        <f t="shared" si="691"/>
        <v>1</v>
      </c>
      <c r="BP568" s="54">
        <v>1</v>
      </c>
      <c r="BQ568" s="54">
        <v>0</v>
      </c>
      <c r="BR568" s="54">
        <v>2</v>
      </c>
      <c r="BS568" s="54">
        <v>1</v>
      </c>
      <c r="BT568" s="54">
        <v>0</v>
      </c>
      <c r="BU568" s="54">
        <v>0</v>
      </c>
      <c r="BV568" s="54">
        <f t="shared" si="639"/>
        <v>6366.9525000000003</v>
      </c>
      <c r="BW568" s="54">
        <f t="shared" si="640"/>
        <v>0</v>
      </c>
      <c r="BX568" s="54">
        <f t="shared" si="641"/>
        <v>8489.27</v>
      </c>
      <c r="BY568" s="54">
        <f t="shared" si="642"/>
        <v>0</v>
      </c>
      <c r="BZ568" s="54">
        <f t="shared" si="643"/>
        <v>1</v>
      </c>
      <c r="CA568" s="54">
        <v>0</v>
      </c>
      <c r="CB568" s="54">
        <f t="shared" si="644"/>
        <v>4</v>
      </c>
      <c r="CC568" s="54">
        <f t="shared" si="645"/>
        <v>0.75</v>
      </c>
      <c r="CD568" s="54">
        <v>0</v>
      </c>
      <c r="CE568" s="54">
        <v>1</v>
      </c>
      <c r="CF568" s="54">
        <v>4</v>
      </c>
      <c r="CG568" s="54">
        <v>0</v>
      </c>
      <c r="CH568" s="54">
        <v>0</v>
      </c>
      <c r="CI568" s="54">
        <v>3</v>
      </c>
      <c r="CJ568" s="54">
        <v>0</v>
      </c>
      <c r="CK568" s="54">
        <v>0</v>
      </c>
      <c r="CL568" s="54">
        <v>0</v>
      </c>
      <c r="CM568" s="54">
        <v>0</v>
      </c>
      <c r="CN568" s="54">
        <v>1</v>
      </c>
      <c r="CO568" s="54">
        <v>0</v>
      </c>
    </row>
    <row r="569" spans="1:93">
      <c r="A569" s="3" t="str">
        <f t="shared" si="623"/>
        <v>JXGZ005Herceptin IV</v>
      </c>
      <c r="B569" s="3" t="s">
        <v>554</v>
      </c>
      <c r="C569" s="3" t="s">
        <v>555</v>
      </c>
      <c r="D569" s="3" t="s">
        <v>174</v>
      </c>
      <c r="E569" s="3" t="s">
        <v>178</v>
      </c>
      <c r="F569" s="3" t="s">
        <v>189</v>
      </c>
      <c r="G569" s="3" t="s">
        <v>190</v>
      </c>
      <c r="H569" s="3" t="s">
        <v>189</v>
      </c>
      <c r="I569" s="3" t="s">
        <v>190</v>
      </c>
      <c r="J569" s="3" t="s">
        <v>562</v>
      </c>
      <c r="K569" s="3" t="s">
        <v>541</v>
      </c>
      <c r="L569" s="3"/>
      <c r="M569" s="3" t="s">
        <v>543</v>
      </c>
      <c r="N569" s="3" t="s">
        <v>11</v>
      </c>
      <c r="O569" s="3" t="s">
        <v>11</v>
      </c>
      <c r="P569" s="3">
        <v>4535.5</v>
      </c>
      <c r="Q569" s="54">
        <v>1.8612960456910892E-2</v>
      </c>
      <c r="R569" s="54">
        <v>1.3334420800641709E-2</v>
      </c>
      <c r="S569" s="54">
        <v>1.2404038860837005E-2</v>
      </c>
      <c r="T569" s="54">
        <v>8.7589991209207456E-3</v>
      </c>
      <c r="U569" s="54">
        <v>7.9806612067992947E-3</v>
      </c>
      <c r="V569" s="54">
        <v>1.3893523700429095E-2</v>
      </c>
      <c r="W569" s="54">
        <v>4.4351420118389606E-2</v>
      </c>
      <c r="X569" s="54">
        <v>3.0633184028149137E-2</v>
      </c>
      <c r="Y569" s="54">
        <v>7.4984604146538736E-2</v>
      </c>
      <c r="Z569" s="54">
        <v>0</v>
      </c>
      <c r="AA569" s="54">
        <v>0</v>
      </c>
      <c r="AB569" s="54">
        <v>0</v>
      </c>
      <c r="AC569" s="54">
        <v>0</v>
      </c>
      <c r="AD569" s="54">
        <v>0</v>
      </c>
      <c r="AE569" s="54">
        <v>0</v>
      </c>
      <c r="AF569" s="54">
        <f t="shared" si="624"/>
        <v>0</v>
      </c>
      <c r="AG569" s="54">
        <f t="shared" si="625"/>
        <v>0</v>
      </c>
      <c r="AH569" s="54">
        <f t="shared" si="626"/>
        <v>0</v>
      </c>
      <c r="AI569" s="54">
        <v>84.419082152319348</v>
      </c>
      <c r="AJ569" s="54">
        <v>60.478265541310471</v>
      </c>
      <c r="AK569" s="54">
        <v>56.25851825332623</v>
      </c>
      <c r="AL569" s="54">
        <v>39.726440512936037</v>
      </c>
      <c r="AM569" s="54">
        <v>36.196288903438202</v>
      </c>
      <c r="AN569" s="54">
        <v>63.014076743296158</v>
      </c>
      <c r="AO569" s="54">
        <v>201.15586594695606</v>
      </c>
      <c r="AP569" s="54">
        <v>138.9368061596704</v>
      </c>
      <c r="AQ569" s="54">
        <v>340.09267210662642</v>
      </c>
      <c r="AR569" s="54">
        <f t="shared" si="627"/>
        <v>0</v>
      </c>
      <c r="AS569" s="54">
        <f t="shared" si="628"/>
        <v>0</v>
      </c>
      <c r="AT569" s="54">
        <f t="shared" si="629"/>
        <v>0</v>
      </c>
      <c r="AU569" s="54">
        <f t="shared" si="630"/>
        <v>0</v>
      </c>
      <c r="AV569" s="54">
        <f t="shared" si="631"/>
        <v>0</v>
      </c>
      <c r="AW569" s="54">
        <f t="shared" si="632"/>
        <v>0</v>
      </c>
      <c r="AX569" s="54">
        <f t="shared" si="633"/>
        <v>0</v>
      </c>
      <c r="AY569" s="54">
        <f t="shared" si="634"/>
        <v>0</v>
      </c>
      <c r="AZ569" s="54">
        <f t="shared" si="635"/>
        <v>0</v>
      </c>
      <c r="BA569" s="54">
        <f t="shared" si="621"/>
        <v>8.7589991209207456E-3</v>
      </c>
      <c r="BB569" s="54">
        <f t="shared" si="622"/>
        <v>0</v>
      </c>
      <c r="BC569" s="54"/>
      <c r="BD569" s="54"/>
      <c r="BE569" s="54">
        <f t="shared" si="636"/>
        <v>0</v>
      </c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>
        <f t="shared" si="639"/>
        <v>7559.166666666667</v>
      </c>
      <c r="BW569" s="54">
        <f t="shared" si="640"/>
        <v>0</v>
      </c>
      <c r="BX569" s="54">
        <f t="shared" si="641"/>
        <v>90710</v>
      </c>
      <c r="BY569" s="54">
        <f t="shared" si="642"/>
        <v>0</v>
      </c>
      <c r="BZ569" s="54">
        <f t="shared" si="643"/>
        <v>20</v>
      </c>
      <c r="CA569" s="54">
        <v>0</v>
      </c>
      <c r="CB569" s="54">
        <f t="shared" si="644"/>
        <v>20</v>
      </c>
      <c r="CC569" s="54">
        <f t="shared" si="645"/>
        <v>1.6666666666666667</v>
      </c>
      <c r="CD569" s="54">
        <v>0</v>
      </c>
      <c r="CE569" s="54">
        <v>0</v>
      </c>
      <c r="CF569" s="54">
        <v>0</v>
      </c>
      <c r="CG569" s="54">
        <v>0</v>
      </c>
      <c r="CH569" s="54">
        <v>0</v>
      </c>
      <c r="CI569" s="54">
        <v>0</v>
      </c>
      <c r="CJ569" s="54">
        <v>0</v>
      </c>
      <c r="CK569" s="54">
        <v>0</v>
      </c>
      <c r="CL569" s="54">
        <v>0</v>
      </c>
      <c r="CM569" s="54">
        <v>0</v>
      </c>
      <c r="CN569" s="54">
        <v>0</v>
      </c>
      <c r="CO569" s="54">
        <v>20</v>
      </c>
    </row>
    <row r="570" spans="1:93">
      <c r="A570" s="3" t="str">
        <f t="shared" si="623"/>
        <v>JXGZ005Herceptin SC</v>
      </c>
      <c r="B570" s="3" t="s">
        <v>554</v>
      </c>
      <c r="C570" s="3" t="s">
        <v>555</v>
      </c>
      <c r="D570" s="3" t="s">
        <v>174</v>
      </c>
      <c r="E570" s="3" t="s">
        <v>178</v>
      </c>
      <c r="F570" s="3" t="s">
        <v>189</v>
      </c>
      <c r="G570" s="3" t="s">
        <v>190</v>
      </c>
      <c r="H570" s="3" t="s">
        <v>189</v>
      </c>
      <c r="I570" s="3" t="s">
        <v>190</v>
      </c>
      <c r="J570" s="3" t="s">
        <v>562</v>
      </c>
      <c r="K570" s="3" t="s">
        <v>541</v>
      </c>
      <c r="L570" s="3"/>
      <c r="M570" s="3" t="s">
        <v>543</v>
      </c>
      <c r="N570" s="3" t="s">
        <v>12</v>
      </c>
      <c r="O570" s="3" t="s">
        <v>12</v>
      </c>
      <c r="P570" s="3">
        <v>3444.49</v>
      </c>
      <c r="Q570" s="54">
        <v>1.4323932816522706</v>
      </c>
      <c r="R570" s="54">
        <v>1.3271449636855586</v>
      </c>
      <c r="S570" s="54">
        <v>2.0130547925357138</v>
      </c>
      <c r="T570" s="54">
        <v>2.060489789728976</v>
      </c>
      <c r="U570" s="54">
        <v>1.8552277674035909</v>
      </c>
      <c r="V570" s="54">
        <v>2.4418757617179896</v>
      </c>
      <c r="W570" s="54">
        <v>4.7725930378735431</v>
      </c>
      <c r="X570" s="54">
        <v>6.3575933188505562</v>
      </c>
      <c r="Y570" s="54">
        <v>11.130186356724099</v>
      </c>
      <c r="Z570" s="54">
        <v>6</v>
      </c>
      <c r="AA570" s="54">
        <v>3</v>
      </c>
      <c r="AB570" s="54">
        <v>4</v>
      </c>
      <c r="AC570" s="54">
        <v>4</v>
      </c>
      <c r="AD570" s="54">
        <v>0</v>
      </c>
      <c r="AE570" s="54">
        <v>0</v>
      </c>
      <c r="AF570" s="54">
        <f t="shared" si="624"/>
        <v>13</v>
      </c>
      <c r="AG570" s="54">
        <f t="shared" si="625"/>
        <v>4</v>
      </c>
      <c r="AH570" s="54">
        <f t="shared" si="626"/>
        <v>17</v>
      </c>
      <c r="AI570" s="54">
        <v>4933.8643347184297</v>
      </c>
      <c r="AJ570" s="54">
        <v>4571.3375559652695</v>
      </c>
      <c r="AK570" s="54">
        <v>6933.9471023413407</v>
      </c>
      <c r="AL570" s="54">
        <v>7097.3364758235602</v>
      </c>
      <c r="AM570" s="54">
        <v>6390.3134925439954</v>
      </c>
      <c r="AN570" s="54">
        <v>8411.0166424799972</v>
      </c>
      <c r="AO570" s="54">
        <v>16439.148993025039</v>
      </c>
      <c r="AP570" s="54">
        <v>21898.666610847555</v>
      </c>
      <c r="AQ570" s="54">
        <v>38337.815603872594</v>
      </c>
      <c r="AR570" s="54">
        <f t="shared" si="627"/>
        <v>20666.939999999999</v>
      </c>
      <c r="AS570" s="54">
        <f t="shared" si="628"/>
        <v>10333.469999999999</v>
      </c>
      <c r="AT570" s="54">
        <f t="shared" si="629"/>
        <v>13777.96</v>
      </c>
      <c r="AU570" s="54">
        <f t="shared" si="630"/>
        <v>13777.96</v>
      </c>
      <c r="AV570" s="54">
        <f t="shared" si="631"/>
        <v>0</v>
      </c>
      <c r="AW570" s="54">
        <f t="shared" si="632"/>
        <v>0</v>
      </c>
      <c r="AX570" s="54">
        <f t="shared" si="633"/>
        <v>44778.369999999995</v>
      </c>
      <c r="AY570" s="54">
        <f t="shared" si="634"/>
        <v>13777.96</v>
      </c>
      <c r="AZ570" s="54">
        <f t="shared" si="635"/>
        <v>58556.329999999994</v>
      </c>
      <c r="BA570" s="54">
        <f t="shared" si="621"/>
        <v>2.060489789728976</v>
      </c>
      <c r="BB570" s="54">
        <f t="shared" si="622"/>
        <v>4</v>
      </c>
      <c r="BC570" s="54"/>
      <c r="BD570" s="54"/>
      <c r="BE570" s="54">
        <f t="shared" si="636"/>
        <v>0</v>
      </c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>
        <f t="shared" si="639"/>
        <v>8324.184166666666</v>
      </c>
      <c r="BW570" s="54">
        <f t="shared" si="640"/>
        <v>34444.899999999994</v>
      </c>
      <c r="BX570" s="54">
        <f t="shared" si="641"/>
        <v>34444.899999999994</v>
      </c>
      <c r="BY570" s="54">
        <f t="shared" si="642"/>
        <v>10</v>
      </c>
      <c r="BZ570" s="54">
        <f t="shared" si="643"/>
        <v>10</v>
      </c>
      <c r="CA570" s="54">
        <v>0</v>
      </c>
      <c r="CB570" s="54">
        <f t="shared" si="644"/>
        <v>5</v>
      </c>
      <c r="CC570" s="54">
        <f t="shared" si="645"/>
        <v>2.4166666666666665</v>
      </c>
      <c r="CD570" s="54">
        <v>0</v>
      </c>
      <c r="CE570" s="54">
        <v>0</v>
      </c>
      <c r="CF570" s="54">
        <v>0</v>
      </c>
      <c r="CG570" s="54">
        <v>3</v>
      </c>
      <c r="CH570" s="54">
        <v>3</v>
      </c>
      <c r="CI570" s="54">
        <v>3</v>
      </c>
      <c r="CJ570" s="54">
        <v>4</v>
      </c>
      <c r="CK570" s="54">
        <v>2</v>
      </c>
      <c r="CL570" s="54">
        <v>4</v>
      </c>
      <c r="CM570" s="54">
        <v>2</v>
      </c>
      <c r="CN570" s="54">
        <v>5</v>
      </c>
      <c r="CO570" s="54">
        <v>3</v>
      </c>
    </row>
    <row r="571" spans="1:93">
      <c r="A571" s="3" t="str">
        <f t="shared" si="623"/>
        <v>JXGZ005Itovebi 3mg</v>
      </c>
      <c r="B571" s="3" t="s">
        <v>554</v>
      </c>
      <c r="C571" s="3" t="s">
        <v>555</v>
      </c>
      <c r="D571" s="3" t="s">
        <v>174</v>
      </c>
      <c r="E571" s="3" t="s">
        <v>178</v>
      </c>
      <c r="F571" s="3" t="s">
        <v>189</v>
      </c>
      <c r="G571" s="3" t="s">
        <v>190</v>
      </c>
      <c r="H571" s="3" t="s">
        <v>189</v>
      </c>
      <c r="I571" s="3" t="s">
        <v>190</v>
      </c>
      <c r="J571" s="3" t="s">
        <v>562</v>
      </c>
      <c r="K571" s="3" t="s">
        <v>541</v>
      </c>
      <c r="L571" s="3"/>
      <c r="M571" s="3" t="s">
        <v>543</v>
      </c>
      <c r="N571" s="3" t="s">
        <v>13</v>
      </c>
      <c r="O571" s="3" t="s">
        <v>14</v>
      </c>
      <c r="P571" s="3">
        <v>3566.02</v>
      </c>
      <c r="Q571" s="54">
        <v>0.15146810392383303</v>
      </c>
      <c r="R571" s="54">
        <v>0.17294525529298987</v>
      </c>
      <c r="S571" s="54">
        <v>0.35004658041520398</v>
      </c>
      <c r="T571" s="54">
        <v>0.3543508633670957</v>
      </c>
      <c r="U571" s="54">
        <v>0.43079560571606851</v>
      </c>
      <c r="V571" s="54">
        <v>0.54862094217241708</v>
      </c>
      <c r="W571" s="54">
        <v>0.67445993963202688</v>
      </c>
      <c r="X571" s="54">
        <v>1.3337674112555813</v>
      </c>
      <c r="Y571" s="54">
        <v>2.0082273508876081</v>
      </c>
      <c r="Z571" s="54">
        <v>0</v>
      </c>
      <c r="AA571" s="54">
        <v>0</v>
      </c>
      <c r="AB571" s="54">
        <v>0</v>
      </c>
      <c r="AC571" s="54">
        <v>0</v>
      </c>
      <c r="AD571" s="54">
        <v>0</v>
      </c>
      <c r="AE571" s="54">
        <v>0</v>
      </c>
      <c r="AF571" s="54">
        <f t="shared" si="624"/>
        <v>0</v>
      </c>
      <c r="AG571" s="54">
        <f t="shared" si="625"/>
        <v>0</v>
      </c>
      <c r="AH571" s="54">
        <f t="shared" si="626"/>
        <v>0</v>
      </c>
      <c r="AI571" s="54">
        <v>540.13828795446705</v>
      </c>
      <c r="AJ571" s="54">
        <v>616.72623927990776</v>
      </c>
      <c r="AK571" s="54">
        <v>1248.2731066922256</v>
      </c>
      <c r="AL571" s="54">
        <v>1263.6222657843307</v>
      </c>
      <c r="AM571" s="54">
        <v>1536.2257458956146</v>
      </c>
      <c r="AN571" s="54">
        <v>1956.3932522056828</v>
      </c>
      <c r="AO571" s="54">
        <v>2405.1376339266003</v>
      </c>
      <c r="AP571" s="54">
        <v>4756.2412638856285</v>
      </c>
      <c r="AQ571" s="54">
        <v>7161.3788978122284</v>
      </c>
      <c r="AR571" s="54">
        <f t="shared" si="627"/>
        <v>0</v>
      </c>
      <c r="AS571" s="54">
        <f t="shared" si="628"/>
        <v>0</v>
      </c>
      <c r="AT571" s="54">
        <f t="shared" si="629"/>
        <v>0</v>
      </c>
      <c r="AU571" s="54">
        <f t="shared" si="630"/>
        <v>0</v>
      </c>
      <c r="AV571" s="54">
        <f t="shared" si="631"/>
        <v>0</v>
      </c>
      <c r="AW571" s="54">
        <f t="shared" si="632"/>
        <v>0</v>
      </c>
      <c r="AX571" s="54">
        <f t="shared" si="633"/>
        <v>0</v>
      </c>
      <c r="AY571" s="54">
        <f t="shared" si="634"/>
        <v>0</v>
      </c>
      <c r="AZ571" s="54">
        <f t="shared" si="635"/>
        <v>0</v>
      </c>
      <c r="BA571" s="54">
        <f t="shared" si="621"/>
        <v>0.3543508633670957</v>
      </c>
      <c r="BB571" s="54">
        <f t="shared" si="622"/>
        <v>0</v>
      </c>
      <c r="BC571" s="54"/>
      <c r="BD571" s="54"/>
      <c r="BE571" s="54">
        <f t="shared" si="636"/>
        <v>0</v>
      </c>
      <c r="BF571" s="54"/>
      <c r="BG571" s="54"/>
      <c r="BH571" s="54"/>
      <c r="BI571" s="54"/>
      <c r="BJ571" s="54"/>
      <c r="BK571" s="54"/>
      <c r="BL571" s="54">
        <v>0</v>
      </c>
      <c r="BM571" s="54">
        <v>0.33333333333333331</v>
      </c>
      <c r="BN571" s="54">
        <f t="shared" ref="BN571:BN572" si="693">AVERAGE(BP571:BR571)</f>
        <v>0</v>
      </c>
      <c r="BO571" s="54">
        <f t="shared" ref="BO571:BO572" si="694">SUM(BS571:BU571)/1</f>
        <v>0</v>
      </c>
      <c r="BP571" s="54">
        <v>0</v>
      </c>
      <c r="BQ571" s="54">
        <v>0</v>
      </c>
      <c r="BR571" s="54">
        <v>0</v>
      </c>
      <c r="BS571" s="54">
        <v>0</v>
      </c>
      <c r="BT571" s="54">
        <v>0</v>
      </c>
      <c r="BU571" s="54">
        <v>0</v>
      </c>
      <c r="BV571" s="54">
        <f t="shared" si="639"/>
        <v>0</v>
      </c>
      <c r="BW571" s="54">
        <f t="shared" si="640"/>
        <v>0</v>
      </c>
      <c r="BX571" s="54">
        <f t="shared" si="641"/>
        <v>0</v>
      </c>
      <c r="BY571" s="54">
        <f t="shared" si="642"/>
        <v>0</v>
      </c>
      <c r="BZ571" s="54">
        <f t="shared" si="643"/>
        <v>0</v>
      </c>
      <c r="CA571" s="54">
        <v>0</v>
      </c>
      <c r="CB571" s="54">
        <f t="shared" si="644"/>
        <v>0</v>
      </c>
      <c r="CC571" s="54">
        <f t="shared" si="645"/>
        <v>0</v>
      </c>
      <c r="CD571" s="54">
        <v>0</v>
      </c>
      <c r="CE571" s="54">
        <v>0</v>
      </c>
      <c r="CF571" s="54">
        <v>0</v>
      </c>
      <c r="CG571" s="54">
        <v>0</v>
      </c>
      <c r="CH571" s="54">
        <v>0</v>
      </c>
      <c r="CI571" s="54">
        <v>0</v>
      </c>
      <c r="CJ571" s="54">
        <v>0</v>
      </c>
      <c r="CK571" s="54">
        <v>0</v>
      </c>
      <c r="CL571" s="54">
        <v>0</v>
      </c>
      <c r="CM571" s="54">
        <v>0</v>
      </c>
      <c r="CN571" s="54">
        <v>0</v>
      </c>
      <c r="CO571" s="54">
        <v>0</v>
      </c>
    </row>
    <row r="572" spans="1:93">
      <c r="A572" s="3" t="str">
        <f t="shared" si="623"/>
        <v>JXGZ005Itovebi 9mg</v>
      </c>
      <c r="B572" s="3" t="s">
        <v>554</v>
      </c>
      <c r="C572" s="3" t="s">
        <v>555</v>
      </c>
      <c r="D572" s="3" t="s">
        <v>174</v>
      </c>
      <c r="E572" s="3" t="s">
        <v>178</v>
      </c>
      <c r="F572" s="3" t="s">
        <v>189</v>
      </c>
      <c r="G572" s="3" t="s">
        <v>190</v>
      </c>
      <c r="H572" s="3" t="s">
        <v>189</v>
      </c>
      <c r="I572" s="3" t="s">
        <v>190</v>
      </c>
      <c r="J572" s="3" t="s">
        <v>562</v>
      </c>
      <c r="K572" s="3" t="s">
        <v>541</v>
      </c>
      <c r="L572" s="3"/>
      <c r="M572" s="3" t="s">
        <v>543</v>
      </c>
      <c r="N572" s="3" t="s">
        <v>13</v>
      </c>
      <c r="O572" s="3" t="s">
        <v>15</v>
      </c>
      <c r="P572" s="3">
        <v>10698.05</v>
      </c>
      <c r="Q572" s="54"/>
      <c r="R572" s="54"/>
      <c r="S572" s="54"/>
      <c r="T572" s="54"/>
      <c r="U572" s="54"/>
      <c r="V572" s="54"/>
      <c r="W572" s="54">
        <v>0</v>
      </c>
      <c r="X572" s="54">
        <v>0</v>
      </c>
      <c r="Y572" s="54">
        <v>0</v>
      </c>
      <c r="Z572" s="54">
        <v>1</v>
      </c>
      <c r="AA572" s="54">
        <v>1</v>
      </c>
      <c r="AB572" s="54">
        <v>1</v>
      </c>
      <c r="AC572" s="54">
        <v>0</v>
      </c>
      <c r="AD572" s="54">
        <v>0</v>
      </c>
      <c r="AE572" s="54">
        <v>0</v>
      </c>
      <c r="AF572" s="54">
        <f t="shared" si="624"/>
        <v>3</v>
      </c>
      <c r="AG572" s="54">
        <f t="shared" si="625"/>
        <v>0</v>
      </c>
      <c r="AH572" s="54">
        <f t="shared" si="626"/>
        <v>3</v>
      </c>
      <c r="AI572" s="54"/>
      <c r="AJ572" s="54"/>
      <c r="AK572" s="54"/>
      <c r="AL572" s="54"/>
      <c r="AM572" s="54"/>
      <c r="AN572" s="54"/>
      <c r="AO572" s="54">
        <v>0</v>
      </c>
      <c r="AP572" s="54">
        <v>0</v>
      </c>
      <c r="AQ572" s="54">
        <v>0</v>
      </c>
      <c r="AR572" s="54">
        <f t="shared" si="627"/>
        <v>10698.05</v>
      </c>
      <c r="AS572" s="54">
        <f t="shared" si="628"/>
        <v>10698.05</v>
      </c>
      <c r="AT572" s="54">
        <f t="shared" si="629"/>
        <v>10698.05</v>
      </c>
      <c r="AU572" s="54">
        <f t="shared" si="630"/>
        <v>0</v>
      </c>
      <c r="AV572" s="54">
        <f t="shared" si="631"/>
        <v>0</v>
      </c>
      <c r="AW572" s="54">
        <f t="shared" si="632"/>
        <v>0</v>
      </c>
      <c r="AX572" s="54">
        <f t="shared" si="633"/>
        <v>32094.149999999998</v>
      </c>
      <c r="AY572" s="54">
        <f t="shared" si="634"/>
        <v>0</v>
      </c>
      <c r="AZ572" s="54">
        <f t="shared" si="635"/>
        <v>32094.149999999998</v>
      </c>
      <c r="BA572" s="54">
        <f t="shared" si="621"/>
        <v>0</v>
      </c>
      <c r="BB572" s="54">
        <f t="shared" si="622"/>
        <v>0</v>
      </c>
      <c r="BC572" s="54"/>
      <c r="BD572" s="54"/>
      <c r="BE572" s="54">
        <f t="shared" si="636"/>
        <v>0</v>
      </c>
      <c r="BF572" s="54"/>
      <c r="BG572" s="54"/>
      <c r="BH572" s="54"/>
      <c r="BI572" s="54"/>
      <c r="BJ572" s="54"/>
      <c r="BK572" s="54"/>
      <c r="BL572" s="54">
        <v>0</v>
      </c>
      <c r="BM572" s="54">
        <v>0</v>
      </c>
      <c r="BN572" s="54">
        <f t="shared" si="693"/>
        <v>0.33333333333333331</v>
      </c>
      <c r="BO572" s="54">
        <f t="shared" si="694"/>
        <v>0</v>
      </c>
      <c r="BP572" s="54">
        <v>1</v>
      </c>
      <c r="BQ572" s="54">
        <v>0</v>
      </c>
      <c r="BR572" s="54">
        <v>0</v>
      </c>
      <c r="BS572" s="54">
        <v>0</v>
      </c>
      <c r="BT572" s="54">
        <v>0</v>
      </c>
      <c r="BU572" s="54">
        <v>0</v>
      </c>
      <c r="BV572" s="54">
        <f t="shared" si="639"/>
        <v>0</v>
      </c>
      <c r="BW572" s="54">
        <f t="shared" si="640"/>
        <v>0</v>
      </c>
      <c r="BX572" s="54">
        <f t="shared" si="641"/>
        <v>0</v>
      </c>
      <c r="BY572" s="54">
        <f t="shared" si="642"/>
        <v>0</v>
      </c>
      <c r="BZ572" s="54">
        <f t="shared" si="643"/>
        <v>0</v>
      </c>
      <c r="CA572" s="54">
        <v>0</v>
      </c>
      <c r="CB572" s="54">
        <f t="shared" si="644"/>
        <v>0</v>
      </c>
      <c r="CC572" s="54">
        <f t="shared" si="645"/>
        <v>0</v>
      </c>
      <c r="CD572" s="54">
        <v>0</v>
      </c>
      <c r="CE572" s="54">
        <v>0</v>
      </c>
      <c r="CF572" s="54">
        <v>0</v>
      </c>
      <c r="CG572" s="54">
        <v>0</v>
      </c>
      <c r="CH572" s="54">
        <v>0</v>
      </c>
      <c r="CI572" s="54">
        <v>0</v>
      </c>
      <c r="CJ572" s="54">
        <v>0</v>
      </c>
      <c r="CK572" s="54">
        <v>0</v>
      </c>
      <c r="CL572" s="54">
        <v>0</v>
      </c>
      <c r="CM572" s="54">
        <v>0</v>
      </c>
      <c r="CN572" s="54">
        <v>0</v>
      </c>
      <c r="CO572" s="54">
        <v>0</v>
      </c>
    </row>
    <row r="573" spans="1:93">
      <c r="A573" s="3" t="str">
        <f t="shared" si="623"/>
        <v>JXGZ005Perjeta</v>
      </c>
      <c r="B573" s="3" t="s">
        <v>554</v>
      </c>
      <c r="C573" s="3" t="s">
        <v>555</v>
      </c>
      <c r="D573" s="3" t="s">
        <v>174</v>
      </c>
      <c r="E573" s="3" t="s">
        <v>178</v>
      </c>
      <c r="F573" s="3" t="s">
        <v>189</v>
      </c>
      <c r="G573" s="3" t="s">
        <v>190</v>
      </c>
      <c r="H573" s="3" t="s">
        <v>189</v>
      </c>
      <c r="I573" s="3" t="s">
        <v>190</v>
      </c>
      <c r="J573" s="3" t="s">
        <v>562</v>
      </c>
      <c r="K573" s="3" t="s">
        <v>541</v>
      </c>
      <c r="L573" s="3"/>
      <c r="M573" s="3" t="s">
        <v>543</v>
      </c>
      <c r="N573" s="3" t="s">
        <v>16</v>
      </c>
      <c r="O573" s="3" t="s">
        <v>16</v>
      </c>
      <c r="P573" s="3">
        <v>3985.87</v>
      </c>
      <c r="Q573" s="54">
        <v>4.0566194397235069</v>
      </c>
      <c r="R573" s="54">
        <v>3.4266873748516962</v>
      </c>
      <c r="S573" s="54">
        <v>5.2009947841610691</v>
      </c>
      <c r="T573" s="54">
        <v>3.1428097453868244</v>
      </c>
      <c r="U573" s="54">
        <v>3.8145238253921359</v>
      </c>
      <c r="V573" s="54">
        <v>4.3777649876554197</v>
      </c>
      <c r="W573" s="54">
        <v>12.684301598736273</v>
      </c>
      <c r="X573" s="54">
        <v>11.33509855843438</v>
      </c>
      <c r="Y573" s="54">
        <v>24.019400157170651</v>
      </c>
      <c r="Z573" s="54">
        <v>0</v>
      </c>
      <c r="AA573" s="54">
        <v>0</v>
      </c>
      <c r="AB573" s="54">
        <v>0</v>
      </c>
      <c r="AC573" s="54">
        <v>0</v>
      </c>
      <c r="AD573" s="54">
        <v>0</v>
      </c>
      <c r="AE573" s="54">
        <v>0</v>
      </c>
      <c r="AF573" s="54">
        <f t="shared" si="624"/>
        <v>0</v>
      </c>
      <c r="AG573" s="54">
        <f t="shared" si="625"/>
        <v>0</v>
      </c>
      <c r="AH573" s="54">
        <f t="shared" si="626"/>
        <v>0</v>
      </c>
      <c r="AI573" s="54">
        <v>16169.157726210733</v>
      </c>
      <c r="AJ573" s="54">
        <v>13658.330406800131</v>
      </c>
      <c r="AK573" s="54">
        <v>20730.489080344079</v>
      </c>
      <c r="AL573" s="54">
        <v>12526.831079844982</v>
      </c>
      <c r="AM573" s="54">
        <v>15204.196079915751</v>
      </c>
      <c r="AN573" s="54">
        <v>17449.202131346105</v>
      </c>
      <c r="AO573" s="54">
        <v>50557.977213354941</v>
      </c>
      <c r="AP573" s="54">
        <v>45180.229291106836</v>
      </c>
      <c r="AQ573" s="54">
        <v>95738.206504461778</v>
      </c>
      <c r="AR573" s="54">
        <f t="shared" si="627"/>
        <v>0</v>
      </c>
      <c r="AS573" s="54">
        <f t="shared" si="628"/>
        <v>0</v>
      </c>
      <c r="AT573" s="54">
        <f t="shared" si="629"/>
        <v>0</v>
      </c>
      <c r="AU573" s="54">
        <f t="shared" si="630"/>
        <v>0</v>
      </c>
      <c r="AV573" s="54">
        <f t="shared" si="631"/>
        <v>0</v>
      </c>
      <c r="AW573" s="54">
        <f t="shared" si="632"/>
        <v>0</v>
      </c>
      <c r="AX573" s="54">
        <f t="shared" si="633"/>
        <v>0</v>
      </c>
      <c r="AY573" s="54">
        <f t="shared" si="634"/>
        <v>0</v>
      </c>
      <c r="AZ573" s="54">
        <f t="shared" si="635"/>
        <v>0</v>
      </c>
      <c r="BA573" s="54">
        <f t="shared" si="621"/>
        <v>3.1428097453868244</v>
      </c>
      <c r="BB573" s="54">
        <f t="shared" si="622"/>
        <v>0</v>
      </c>
      <c r="BC573" s="54"/>
      <c r="BD573" s="54"/>
      <c r="BE573" s="54">
        <f t="shared" si="636"/>
        <v>0</v>
      </c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>
        <f t="shared" si="639"/>
        <v>23250.908333333333</v>
      </c>
      <c r="BW573" s="54">
        <f t="shared" si="640"/>
        <v>39858.699999999997</v>
      </c>
      <c r="BX573" s="54">
        <f t="shared" si="641"/>
        <v>39858.699999999997</v>
      </c>
      <c r="BY573" s="54">
        <f t="shared" si="642"/>
        <v>10</v>
      </c>
      <c r="BZ573" s="54">
        <f t="shared" si="643"/>
        <v>10</v>
      </c>
      <c r="CA573" s="54">
        <v>0</v>
      </c>
      <c r="CB573" s="54">
        <f t="shared" si="644"/>
        <v>30</v>
      </c>
      <c r="CC573" s="54">
        <f t="shared" si="645"/>
        <v>5.833333333333333</v>
      </c>
      <c r="CD573" s="54">
        <v>30</v>
      </c>
      <c r="CE573" s="54">
        <v>0</v>
      </c>
      <c r="CF573" s="54">
        <v>0</v>
      </c>
      <c r="CG573" s="54">
        <v>0</v>
      </c>
      <c r="CH573" s="54">
        <v>20</v>
      </c>
      <c r="CI573" s="54">
        <v>0</v>
      </c>
      <c r="CJ573" s="54">
        <v>10</v>
      </c>
      <c r="CK573" s="54">
        <v>0</v>
      </c>
      <c r="CL573" s="54">
        <v>0</v>
      </c>
      <c r="CM573" s="54">
        <v>0</v>
      </c>
      <c r="CN573" s="54">
        <v>0</v>
      </c>
      <c r="CO573" s="54">
        <v>10</v>
      </c>
    </row>
    <row r="574" spans="1:93">
      <c r="A574" s="3" t="str">
        <f t="shared" si="623"/>
        <v>JXGZ005Phesgo 10ml</v>
      </c>
      <c r="B574" s="3" t="s">
        <v>554</v>
      </c>
      <c r="C574" s="3" t="s">
        <v>555</v>
      </c>
      <c r="D574" s="3" t="s">
        <v>174</v>
      </c>
      <c r="E574" s="3" t="s">
        <v>178</v>
      </c>
      <c r="F574" s="3" t="s">
        <v>189</v>
      </c>
      <c r="G574" s="3" t="s">
        <v>190</v>
      </c>
      <c r="H574" s="3" t="s">
        <v>189</v>
      </c>
      <c r="I574" s="3" t="s">
        <v>190</v>
      </c>
      <c r="J574" s="3" t="s">
        <v>562</v>
      </c>
      <c r="K574" s="3" t="s">
        <v>541</v>
      </c>
      <c r="L574" s="3"/>
      <c r="M574" s="3" t="s">
        <v>543</v>
      </c>
      <c r="N574" s="3" t="s">
        <v>17</v>
      </c>
      <c r="O574" s="3" t="s">
        <v>18</v>
      </c>
      <c r="P574" s="3">
        <v>6232.07</v>
      </c>
      <c r="Q574" s="54">
        <v>5.5186851318293924</v>
      </c>
      <c r="R574" s="54">
        <v>4.9988986692286836</v>
      </c>
      <c r="S574" s="54">
        <v>8.0678719538291475</v>
      </c>
      <c r="T574" s="54">
        <v>6.9010002576286871</v>
      </c>
      <c r="U574" s="54">
        <v>6.2195270607294209</v>
      </c>
      <c r="V574" s="54">
        <v>8.5149765220287978</v>
      </c>
      <c r="W574" s="54">
        <v>18.585455754887224</v>
      </c>
      <c r="X574" s="54">
        <v>21.635503840386903</v>
      </c>
      <c r="Y574" s="54">
        <v>40.220959595274124</v>
      </c>
      <c r="Z574" s="54">
        <v>5</v>
      </c>
      <c r="AA574" s="54">
        <v>21</v>
      </c>
      <c r="AB574" s="54">
        <v>2</v>
      </c>
      <c r="AC574" s="54">
        <v>16</v>
      </c>
      <c r="AD574" s="54">
        <v>0</v>
      </c>
      <c r="AE574" s="54">
        <v>0</v>
      </c>
      <c r="AF574" s="54">
        <f t="shared" si="624"/>
        <v>28</v>
      </c>
      <c r="AG574" s="54">
        <f t="shared" si="625"/>
        <v>16</v>
      </c>
      <c r="AH574" s="54">
        <f t="shared" si="626"/>
        <v>44</v>
      </c>
      <c r="AI574" s="54">
        <v>34392.832049520002</v>
      </c>
      <c r="AJ574" s="54">
        <v>31153.48642954</v>
      </c>
      <c r="AK574" s="54">
        <v>50279.542767300016</v>
      </c>
      <c r="AL574" s="54">
        <v>43007.516675560008</v>
      </c>
      <c r="AM574" s="54">
        <v>38760.528009360001</v>
      </c>
      <c r="AN574" s="54">
        <v>53065.929733640005</v>
      </c>
      <c r="AO574" s="54">
        <v>115825.86124636003</v>
      </c>
      <c r="AP574" s="54">
        <v>134833.97441856001</v>
      </c>
      <c r="AQ574" s="54">
        <v>250659.83566492004</v>
      </c>
      <c r="AR574" s="54">
        <f t="shared" si="627"/>
        <v>31160.35</v>
      </c>
      <c r="AS574" s="54">
        <f t="shared" si="628"/>
        <v>130873.47</v>
      </c>
      <c r="AT574" s="54">
        <f t="shared" si="629"/>
        <v>12464.14</v>
      </c>
      <c r="AU574" s="54">
        <f t="shared" si="630"/>
        <v>99713.12</v>
      </c>
      <c r="AV574" s="54">
        <f t="shared" si="631"/>
        <v>0</v>
      </c>
      <c r="AW574" s="54">
        <f t="shared" si="632"/>
        <v>0</v>
      </c>
      <c r="AX574" s="54">
        <f t="shared" si="633"/>
        <v>174497.96000000002</v>
      </c>
      <c r="AY574" s="54">
        <f t="shared" si="634"/>
        <v>99713.12</v>
      </c>
      <c r="AZ574" s="54">
        <f t="shared" si="635"/>
        <v>274211.08</v>
      </c>
      <c r="BA574" s="54">
        <f t="shared" si="621"/>
        <v>6.9010002576286871</v>
      </c>
      <c r="BB574" s="54">
        <f t="shared" si="622"/>
        <v>16</v>
      </c>
      <c r="BC574" s="54">
        <f>SUM(CJ574:CL574)</f>
        <v>36</v>
      </c>
      <c r="BD574" s="54">
        <f>SUM(CM574:CO574)</f>
        <v>10</v>
      </c>
      <c r="BE574" s="54">
        <f t="shared" si="636"/>
        <v>44</v>
      </c>
      <c r="BF574" s="54">
        <f t="shared" ref="BF574:BK574" si="695">Z574</f>
        <v>5</v>
      </c>
      <c r="BG574" s="54">
        <f t="shared" si="695"/>
        <v>21</v>
      </c>
      <c r="BH574" s="54">
        <f t="shared" si="695"/>
        <v>2</v>
      </c>
      <c r="BI574" s="54">
        <f t="shared" si="695"/>
        <v>16</v>
      </c>
      <c r="BJ574" s="54">
        <f t="shared" si="695"/>
        <v>0</v>
      </c>
      <c r="BK574" s="54">
        <f t="shared" si="695"/>
        <v>0</v>
      </c>
      <c r="BL574" s="54">
        <v>0</v>
      </c>
      <c r="BM574" s="54">
        <v>0</v>
      </c>
      <c r="BN574" s="54">
        <f t="shared" ref="BN574:BN575" si="696">AVERAGE(BP574:BR574)</f>
        <v>0</v>
      </c>
      <c r="BO574" s="54">
        <f t="shared" ref="BO574:BO575" si="697">SUM(BS574:BU574)/1</f>
        <v>0</v>
      </c>
      <c r="BP574" s="54">
        <v>0</v>
      </c>
      <c r="BQ574" s="54">
        <v>0</v>
      </c>
      <c r="BR574" s="54">
        <v>0</v>
      </c>
      <c r="BS574" s="54">
        <v>0</v>
      </c>
      <c r="BT574" s="54">
        <v>0</v>
      </c>
      <c r="BU574" s="54">
        <v>0</v>
      </c>
      <c r="BV574" s="54">
        <f t="shared" si="639"/>
        <v>54011.273333333324</v>
      </c>
      <c r="BW574" s="54">
        <f t="shared" si="640"/>
        <v>224354.52</v>
      </c>
      <c r="BX574" s="54">
        <f t="shared" si="641"/>
        <v>62320.7</v>
      </c>
      <c r="BY574" s="54">
        <f t="shared" si="642"/>
        <v>36</v>
      </c>
      <c r="BZ574" s="54">
        <f t="shared" si="643"/>
        <v>10</v>
      </c>
      <c r="CA574" s="54">
        <v>8.3333333333333339</v>
      </c>
      <c r="CB574" s="54">
        <f t="shared" si="644"/>
        <v>36</v>
      </c>
      <c r="CC574" s="54">
        <f t="shared" si="645"/>
        <v>8.6666666666666661</v>
      </c>
      <c r="CD574" s="54">
        <v>4</v>
      </c>
      <c r="CE574" s="54">
        <v>14</v>
      </c>
      <c r="CF574" s="54">
        <v>20</v>
      </c>
      <c r="CG574" s="54">
        <v>0</v>
      </c>
      <c r="CH574" s="54">
        <v>0</v>
      </c>
      <c r="CI574" s="54">
        <v>20</v>
      </c>
      <c r="CJ574" s="54">
        <v>0</v>
      </c>
      <c r="CK574" s="54">
        <v>36</v>
      </c>
      <c r="CL574" s="54">
        <v>0</v>
      </c>
      <c r="CM574" s="54">
        <v>0</v>
      </c>
      <c r="CN574" s="54">
        <v>0</v>
      </c>
      <c r="CO574" s="54">
        <v>10</v>
      </c>
    </row>
    <row r="575" spans="1:93">
      <c r="A575" s="3" t="str">
        <f t="shared" si="623"/>
        <v>JXGZ005Phesgo 15ml</v>
      </c>
      <c r="B575" s="3" t="s">
        <v>554</v>
      </c>
      <c r="C575" s="3" t="s">
        <v>555</v>
      </c>
      <c r="D575" s="3" t="s">
        <v>174</v>
      </c>
      <c r="E575" s="3" t="s">
        <v>178</v>
      </c>
      <c r="F575" s="3" t="s">
        <v>189</v>
      </c>
      <c r="G575" s="3" t="s">
        <v>190</v>
      </c>
      <c r="H575" s="3" t="s">
        <v>189</v>
      </c>
      <c r="I575" s="3" t="s">
        <v>190</v>
      </c>
      <c r="J575" s="3" t="s">
        <v>562</v>
      </c>
      <c r="K575" s="3" t="s">
        <v>541</v>
      </c>
      <c r="L575" s="3"/>
      <c r="M575" s="3" t="s">
        <v>543</v>
      </c>
      <c r="N575" s="3" t="s">
        <v>17</v>
      </c>
      <c r="O575" s="3" t="s">
        <v>19</v>
      </c>
      <c r="P575" s="3">
        <v>8489.27</v>
      </c>
      <c r="Q575" s="54">
        <v>1</v>
      </c>
      <c r="R575" s="54">
        <v>1</v>
      </c>
      <c r="S575" s="54">
        <v>1</v>
      </c>
      <c r="T575" s="54">
        <v>1</v>
      </c>
      <c r="U575" s="54">
        <v>1</v>
      </c>
      <c r="V575" s="54">
        <v>1</v>
      </c>
      <c r="W575" s="54">
        <v>3</v>
      </c>
      <c r="X575" s="54">
        <v>3</v>
      </c>
      <c r="Y575" s="54">
        <v>6</v>
      </c>
      <c r="Z575" s="54">
        <v>4</v>
      </c>
      <c r="AA575" s="54">
        <v>0</v>
      </c>
      <c r="AB575" s="54">
        <v>1</v>
      </c>
      <c r="AC575" s="54">
        <v>1</v>
      </c>
      <c r="AD575" s="54">
        <v>0</v>
      </c>
      <c r="AE575" s="54">
        <v>0</v>
      </c>
      <c r="AF575" s="54">
        <f t="shared" si="624"/>
        <v>5</v>
      </c>
      <c r="AG575" s="54">
        <f t="shared" si="625"/>
        <v>1</v>
      </c>
      <c r="AH575" s="54">
        <f t="shared" si="626"/>
        <v>6</v>
      </c>
      <c r="AI575" s="54">
        <v>8489.27</v>
      </c>
      <c r="AJ575" s="54">
        <v>8489.27</v>
      </c>
      <c r="AK575" s="54">
        <v>8489.27</v>
      </c>
      <c r="AL575" s="54">
        <v>8489.27</v>
      </c>
      <c r="AM575" s="54">
        <v>8489.27</v>
      </c>
      <c r="AN575" s="54">
        <v>8489.27</v>
      </c>
      <c r="AO575" s="54">
        <v>25467.81</v>
      </c>
      <c r="AP575" s="54">
        <v>25467.81</v>
      </c>
      <c r="AQ575" s="54">
        <v>50935.62</v>
      </c>
      <c r="AR575" s="54">
        <f t="shared" si="627"/>
        <v>33957.08</v>
      </c>
      <c r="AS575" s="54">
        <f t="shared" si="628"/>
        <v>0</v>
      </c>
      <c r="AT575" s="54">
        <f t="shared" si="629"/>
        <v>8489.27</v>
      </c>
      <c r="AU575" s="54">
        <f t="shared" si="630"/>
        <v>8489.27</v>
      </c>
      <c r="AV575" s="54">
        <f t="shared" si="631"/>
        <v>0</v>
      </c>
      <c r="AW575" s="54">
        <f t="shared" si="632"/>
        <v>0</v>
      </c>
      <c r="AX575" s="54">
        <f t="shared" si="633"/>
        <v>42446.350000000006</v>
      </c>
      <c r="AY575" s="54">
        <f t="shared" si="634"/>
        <v>8489.27</v>
      </c>
      <c r="AZ575" s="54">
        <f t="shared" si="635"/>
        <v>50935.62000000001</v>
      </c>
      <c r="BA575" s="54">
        <f t="shared" si="621"/>
        <v>1</v>
      </c>
      <c r="BB575" s="54">
        <f t="shared" si="622"/>
        <v>1</v>
      </c>
      <c r="BC575" s="54">
        <f>SUM(CJ575:CL575)*2</f>
        <v>4</v>
      </c>
      <c r="BD575" s="54">
        <f>SUM(CM575:CO575)*2</f>
        <v>0</v>
      </c>
      <c r="BE575" s="54">
        <f t="shared" si="636"/>
        <v>12</v>
      </c>
      <c r="BF575" s="54">
        <f t="shared" ref="BF575:BK575" si="698">Z575*2</f>
        <v>8</v>
      </c>
      <c r="BG575" s="54">
        <f t="shared" si="698"/>
        <v>0</v>
      </c>
      <c r="BH575" s="54">
        <f t="shared" si="698"/>
        <v>2</v>
      </c>
      <c r="BI575" s="54">
        <f t="shared" si="698"/>
        <v>2</v>
      </c>
      <c r="BJ575" s="54">
        <f t="shared" si="698"/>
        <v>0</v>
      </c>
      <c r="BK575" s="54">
        <f t="shared" si="698"/>
        <v>0</v>
      </c>
      <c r="BL575" s="54">
        <v>0.66666666666666663</v>
      </c>
      <c r="BM575" s="54">
        <v>0</v>
      </c>
      <c r="BN575" s="54">
        <f t="shared" si="696"/>
        <v>1.6666666666666667</v>
      </c>
      <c r="BO575" s="54">
        <f t="shared" si="697"/>
        <v>1</v>
      </c>
      <c r="BP575" s="54">
        <v>3</v>
      </c>
      <c r="BQ575" s="54">
        <v>1</v>
      </c>
      <c r="BR575" s="54">
        <v>1</v>
      </c>
      <c r="BS575" s="54">
        <v>1</v>
      </c>
      <c r="BT575" s="54">
        <v>0</v>
      </c>
      <c r="BU575" s="54">
        <v>0</v>
      </c>
      <c r="BV575" s="54">
        <f t="shared" si="639"/>
        <v>4952.0741666666672</v>
      </c>
      <c r="BW575" s="54">
        <f t="shared" si="640"/>
        <v>16978.54</v>
      </c>
      <c r="BX575" s="54">
        <f t="shared" si="641"/>
        <v>0</v>
      </c>
      <c r="BY575" s="54">
        <f t="shared" si="642"/>
        <v>2</v>
      </c>
      <c r="BZ575" s="54">
        <f t="shared" si="643"/>
        <v>0</v>
      </c>
      <c r="CA575" s="54">
        <v>0</v>
      </c>
      <c r="CB575" s="54">
        <f t="shared" si="644"/>
        <v>2</v>
      </c>
      <c r="CC575" s="54">
        <f t="shared" si="645"/>
        <v>0.58333333333333337</v>
      </c>
      <c r="CD575" s="54">
        <v>1</v>
      </c>
      <c r="CE575" s="54">
        <v>1</v>
      </c>
      <c r="CF575" s="54">
        <v>0</v>
      </c>
      <c r="CG575" s="54">
        <v>1</v>
      </c>
      <c r="CH575" s="54">
        <v>0</v>
      </c>
      <c r="CI575" s="54">
        <v>2</v>
      </c>
      <c r="CJ575" s="54">
        <v>0</v>
      </c>
      <c r="CK575" s="54">
        <v>2</v>
      </c>
      <c r="CL575" s="54">
        <v>0</v>
      </c>
      <c r="CM575" s="54">
        <v>0</v>
      </c>
      <c r="CN575" s="54">
        <v>0</v>
      </c>
      <c r="CO575" s="54">
        <v>0</v>
      </c>
    </row>
    <row r="576" spans="1:93">
      <c r="A576" s="3" t="str">
        <f t="shared" si="623"/>
        <v>JXGZ008Herceptin IV</v>
      </c>
      <c r="B576" s="3" t="s">
        <v>554</v>
      </c>
      <c r="C576" s="3" t="s">
        <v>555</v>
      </c>
      <c r="D576" s="3" t="s">
        <v>174</v>
      </c>
      <c r="E576" s="3" t="s">
        <v>178</v>
      </c>
      <c r="F576" s="3" t="s">
        <v>191</v>
      </c>
      <c r="G576" s="3" t="s">
        <v>192</v>
      </c>
      <c r="H576" s="3" t="s">
        <v>191</v>
      </c>
      <c r="I576" s="3" t="s">
        <v>192</v>
      </c>
      <c r="J576" s="3" t="s">
        <v>562</v>
      </c>
      <c r="K576" s="3" t="s">
        <v>541</v>
      </c>
      <c r="L576" s="3"/>
      <c r="M576" s="3" t="s">
        <v>543</v>
      </c>
      <c r="N576" s="3" t="s">
        <v>11</v>
      </c>
      <c r="O576" s="3" t="s">
        <v>11</v>
      </c>
      <c r="P576" s="3">
        <v>4535.5</v>
      </c>
      <c r="Q576" s="54">
        <v>1.1719374614446301E-2</v>
      </c>
      <c r="R576" s="54">
        <v>8.3958203742576874E-3</v>
      </c>
      <c r="S576" s="54">
        <v>7.8100191787773554E-3</v>
      </c>
      <c r="T576" s="54">
        <v>5.5149739442745477E-3</v>
      </c>
      <c r="U576" s="54">
        <v>5.024905015512106E-3</v>
      </c>
      <c r="V576" s="54">
        <v>8.7478512264050571E-3</v>
      </c>
      <c r="W576" s="54">
        <v>2.7925214167481345E-2</v>
      </c>
      <c r="X576" s="54">
        <v>1.9287730186191711E-2</v>
      </c>
      <c r="Y576" s="54">
        <v>4.7212944353673056E-2</v>
      </c>
      <c r="Z576" s="54">
        <v>-1</v>
      </c>
      <c r="AA576" s="54">
        <v>2</v>
      </c>
      <c r="AB576" s="54">
        <v>0</v>
      </c>
      <c r="AC576" s="54">
        <v>1</v>
      </c>
      <c r="AD576" s="54">
        <v>0</v>
      </c>
      <c r="AE576" s="54">
        <v>0</v>
      </c>
      <c r="AF576" s="54">
        <f t="shared" si="624"/>
        <v>1</v>
      </c>
      <c r="AG576" s="54">
        <f t="shared" si="625"/>
        <v>1</v>
      </c>
      <c r="AH576" s="54">
        <f t="shared" si="626"/>
        <v>2</v>
      </c>
      <c r="AI576" s="54">
        <v>53.153223563821193</v>
      </c>
      <c r="AJ576" s="54">
        <v>38.079243307445743</v>
      </c>
      <c r="AK576" s="54">
        <v>35.422341985344694</v>
      </c>
      <c r="AL576" s="54">
        <v>25.013164324257207</v>
      </c>
      <c r="AM576" s="54">
        <v>22.790456697855156</v>
      </c>
      <c r="AN576" s="54">
        <v>39.675879237360128</v>
      </c>
      <c r="AO576" s="54">
        <v>126.65480885661162</v>
      </c>
      <c r="AP576" s="54">
        <v>87.479500259472502</v>
      </c>
      <c r="AQ576" s="54">
        <v>214.13430911608413</v>
      </c>
      <c r="AR576" s="54">
        <f t="shared" si="627"/>
        <v>-4535.5</v>
      </c>
      <c r="AS576" s="54">
        <f t="shared" si="628"/>
        <v>9071</v>
      </c>
      <c r="AT576" s="54">
        <f t="shared" si="629"/>
        <v>0</v>
      </c>
      <c r="AU576" s="54">
        <f t="shared" si="630"/>
        <v>4535.5</v>
      </c>
      <c r="AV576" s="54">
        <f t="shared" si="631"/>
        <v>0</v>
      </c>
      <c r="AW576" s="54">
        <f t="shared" si="632"/>
        <v>0</v>
      </c>
      <c r="AX576" s="54">
        <f t="shared" si="633"/>
        <v>4535.5</v>
      </c>
      <c r="AY576" s="54">
        <f t="shared" si="634"/>
        <v>4535.5</v>
      </c>
      <c r="AZ576" s="54">
        <f t="shared" si="635"/>
        <v>9071</v>
      </c>
      <c r="BA576" s="54">
        <f t="shared" si="621"/>
        <v>5.5149739442745477E-3</v>
      </c>
      <c r="BB576" s="54">
        <f t="shared" si="622"/>
        <v>1</v>
      </c>
      <c r="BC576" s="54"/>
      <c r="BD576" s="54"/>
      <c r="BE576" s="54">
        <f t="shared" si="636"/>
        <v>0</v>
      </c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>
        <f t="shared" si="639"/>
        <v>12094.666666666666</v>
      </c>
      <c r="BW576" s="54">
        <f t="shared" si="640"/>
        <v>27213</v>
      </c>
      <c r="BX576" s="54">
        <f t="shared" si="641"/>
        <v>18142</v>
      </c>
      <c r="BY576" s="54">
        <f t="shared" si="642"/>
        <v>6</v>
      </c>
      <c r="BZ576" s="54">
        <f t="shared" si="643"/>
        <v>4</v>
      </c>
      <c r="CA576" s="54">
        <v>0</v>
      </c>
      <c r="CB576" s="54">
        <f t="shared" si="644"/>
        <v>5</v>
      </c>
      <c r="CC576" s="54">
        <f t="shared" si="645"/>
        <v>2.6666666666666665</v>
      </c>
      <c r="CD576" s="54">
        <v>3</v>
      </c>
      <c r="CE576" s="54">
        <v>3</v>
      </c>
      <c r="CF576" s="54">
        <v>3</v>
      </c>
      <c r="CG576" s="54">
        <v>4</v>
      </c>
      <c r="CH576" s="54">
        <v>5</v>
      </c>
      <c r="CI576" s="54">
        <v>4</v>
      </c>
      <c r="CJ576" s="54">
        <v>3</v>
      </c>
      <c r="CK576" s="54">
        <v>2</v>
      </c>
      <c r="CL576" s="54">
        <v>1</v>
      </c>
      <c r="CM576" s="54">
        <v>1</v>
      </c>
      <c r="CN576" s="54">
        <v>1</v>
      </c>
      <c r="CO576" s="54">
        <v>2</v>
      </c>
    </row>
    <row r="577" spans="1:93">
      <c r="A577" s="3" t="str">
        <f t="shared" si="623"/>
        <v>JXGZ008Herceptin SC</v>
      </c>
      <c r="B577" s="3" t="s">
        <v>554</v>
      </c>
      <c r="C577" s="3" t="s">
        <v>555</v>
      </c>
      <c r="D577" s="3" t="s">
        <v>174</v>
      </c>
      <c r="E577" s="3" t="s">
        <v>178</v>
      </c>
      <c r="F577" s="3" t="s">
        <v>191</v>
      </c>
      <c r="G577" s="3" t="s">
        <v>192</v>
      </c>
      <c r="H577" s="3" t="s">
        <v>191</v>
      </c>
      <c r="I577" s="3" t="s">
        <v>192</v>
      </c>
      <c r="J577" s="3" t="s">
        <v>562</v>
      </c>
      <c r="K577" s="3" t="s">
        <v>541</v>
      </c>
      <c r="L577" s="3"/>
      <c r="M577" s="3" t="s">
        <v>543</v>
      </c>
      <c r="N577" s="3" t="s">
        <v>12</v>
      </c>
      <c r="O577" s="3" t="s">
        <v>12</v>
      </c>
      <c r="P577" s="3">
        <v>3444.49</v>
      </c>
      <c r="Q577" s="54">
        <v>0.34104601944101692</v>
      </c>
      <c r="R577" s="54">
        <v>0.31598689611560921</v>
      </c>
      <c r="S577" s="54">
        <v>0.47929876012755102</v>
      </c>
      <c r="T577" s="54">
        <v>0.4905928070783277</v>
      </c>
      <c r="U577" s="54">
        <v>0.4417208970008551</v>
      </c>
      <c r="V577" s="54">
        <v>0.58139899088523572</v>
      </c>
      <c r="W577" s="54">
        <v>1.1363316756841773</v>
      </c>
      <c r="X577" s="54">
        <v>1.5137126949644184</v>
      </c>
      <c r="Y577" s="54">
        <v>2.6500443706485957</v>
      </c>
      <c r="Z577" s="54">
        <v>0</v>
      </c>
      <c r="AA577" s="54">
        <v>0</v>
      </c>
      <c r="AB577" s="54">
        <v>0</v>
      </c>
      <c r="AC577" s="54">
        <v>0</v>
      </c>
      <c r="AD577" s="54">
        <v>0</v>
      </c>
      <c r="AE577" s="54">
        <v>0</v>
      </c>
      <c r="AF577" s="54">
        <f t="shared" si="624"/>
        <v>0</v>
      </c>
      <c r="AG577" s="54">
        <f t="shared" si="625"/>
        <v>0</v>
      </c>
      <c r="AH577" s="54">
        <f t="shared" si="626"/>
        <v>0</v>
      </c>
      <c r="AI577" s="54">
        <v>1174.7296035043883</v>
      </c>
      <c r="AJ577" s="54">
        <v>1088.4137038012548</v>
      </c>
      <c r="AK577" s="54">
        <v>1650.9397862717478</v>
      </c>
      <c r="AL577" s="54">
        <v>1689.8420180532287</v>
      </c>
      <c r="AM577" s="54">
        <v>1521.5032125104751</v>
      </c>
      <c r="AN577" s="54">
        <v>2002.6230101142853</v>
      </c>
      <c r="AO577" s="54">
        <v>3914.0830935773911</v>
      </c>
      <c r="AP577" s="54">
        <v>5213.9682406779893</v>
      </c>
      <c r="AQ577" s="54">
        <v>9128.0513342553804</v>
      </c>
      <c r="AR577" s="54">
        <f t="shared" si="627"/>
        <v>0</v>
      </c>
      <c r="AS577" s="54">
        <f t="shared" si="628"/>
        <v>0</v>
      </c>
      <c r="AT577" s="54">
        <f t="shared" si="629"/>
        <v>0</v>
      </c>
      <c r="AU577" s="54">
        <f t="shared" si="630"/>
        <v>0</v>
      </c>
      <c r="AV577" s="54">
        <f t="shared" si="631"/>
        <v>0</v>
      </c>
      <c r="AW577" s="54">
        <f t="shared" si="632"/>
        <v>0</v>
      </c>
      <c r="AX577" s="54">
        <f t="shared" si="633"/>
        <v>0</v>
      </c>
      <c r="AY577" s="54">
        <f t="shared" si="634"/>
        <v>0</v>
      </c>
      <c r="AZ577" s="54">
        <f t="shared" si="635"/>
        <v>0</v>
      </c>
      <c r="BA577" s="54">
        <f t="shared" si="621"/>
        <v>0.4905928070783277</v>
      </c>
      <c r="BB577" s="54">
        <f t="shared" si="622"/>
        <v>0</v>
      </c>
      <c r="BC577" s="54"/>
      <c r="BD577" s="54"/>
      <c r="BE577" s="54">
        <f t="shared" si="636"/>
        <v>0</v>
      </c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>
        <f t="shared" si="639"/>
        <v>2009.2858333333334</v>
      </c>
      <c r="BW577" s="54">
        <f t="shared" si="640"/>
        <v>0</v>
      </c>
      <c r="BX577" s="54">
        <f t="shared" si="641"/>
        <v>0</v>
      </c>
      <c r="BY577" s="54">
        <f t="shared" si="642"/>
        <v>0</v>
      </c>
      <c r="BZ577" s="54">
        <f t="shared" si="643"/>
        <v>0</v>
      </c>
      <c r="CA577" s="54">
        <v>0</v>
      </c>
      <c r="CB577" s="54">
        <f t="shared" si="644"/>
        <v>3</v>
      </c>
      <c r="CC577" s="54">
        <f t="shared" si="645"/>
        <v>0.58333333333333337</v>
      </c>
      <c r="CD577" s="54">
        <v>2</v>
      </c>
      <c r="CE577" s="54">
        <v>3</v>
      </c>
      <c r="CF577" s="54">
        <v>1</v>
      </c>
      <c r="CG577" s="54">
        <v>1</v>
      </c>
      <c r="CH577" s="54">
        <v>0</v>
      </c>
      <c r="CI577" s="54">
        <v>0</v>
      </c>
      <c r="CJ577" s="54">
        <v>0</v>
      </c>
      <c r="CK577" s="54">
        <v>0</v>
      </c>
      <c r="CL577" s="54">
        <v>0</v>
      </c>
      <c r="CM577" s="54">
        <v>0</v>
      </c>
      <c r="CN577" s="54">
        <v>0</v>
      </c>
      <c r="CO577" s="54">
        <v>0</v>
      </c>
    </row>
    <row r="578" spans="1:93">
      <c r="A578" s="3" t="str">
        <f t="shared" si="623"/>
        <v>JXGZ008Itovebi 3mg</v>
      </c>
      <c r="B578" s="3" t="s">
        <v>554</v>
      </c>
      <c r="C578" s="3" t="s">
        <v>555</v>
      </c>
      <c r="D578" s="3" t="s">
        <v>174</v>
      </c>
      <c r="E578" s="3" t="s">
        <v>178</v>
      </c>
      <c r="F578" s="3" t="s">
        <v>191</v>
      </c>
      <c r="G578" s="3" t="s">
        <v>192</v>
      </c>
      <c r="H578" s="3" t="s">
        <v>191</v>
      </c>
      <c r="I578" s="3" t="s">
        <v>192</v>
      </c>
      <c r="J578" s="3" t="s">
        <v>562</v>
      </c>
      <c r="K578" s="3" t="s">
        <v>541</v>
      </c>
      <c r="L578" s="3"/>
      <c r="M578" s="3" t="s">
        <v>543</v>
      </c>
      <c r="N578" s="3" t="s">
        <v>13</v>
      </c>
      <c r="O578" s="3" t="s">
        <v>14</v>
      </c>
      <c r="P578" s="3">
        <v>3566.02</v>
      </c>
      <c r="Q578" s="54">
        <v>7.5423782997919166E-8</v>
      </c>
      <c r="R578" s="54">
        <v>8.6118364644595899E-8</v>
      </c>
      <c r="S578" s="54">
        <v>1.7430625086372233E-7</v>
      </c>
      <c r="T578" s="54">
        <v>1.7644957539816278E-7</v>
      </c>
      <c r="U578" s="54">
        <v>2.1451535630448561E-7</v>
      </c>
      <c r="V578" s="54">
        <v>2.7318666979111423E-7</v>
      </c>
      <c r="W578" s="54">
        <v>3.3584839850623739E-7</v>
      </c>
      <c r="X578" s="54">
        <v>6.6415160149376262E-7</v>
      </c>
      <c r="Y578" s="54">
        <v>9.9999999999999995E-7</v>
      </c>
      <c r="Z578" s="54">
        <v>0</v>
      </c>
      <c r="AA578" s="54">
        <v>0</v>
      </c>
      <c r="AB578" s="54">
        <v>0</v>
      </c>
      <c r="AC578" s="54">
        <v>0</v>
      </c>
      <c r="AD578" s="54">
        <v>0</v>
      </c>
      <c r="AE578" s="54">
        <v>0</v>
      </c>
      <c r="AF578" s="54">
        <f t="shared" si="624"/>
        <v>0</v>
      </c>
      <c r="AG578" s="54">
        <f t="shared" si="625"/>
        <v>0</v>
      </c>
      <c r="AH578" s="54">
        <f t="shared" si="626"/>
        <v>0</v>
      </c>
      <c r="AI578" s="54">
        <v>2.6896271864623972E-4</v>
      </c>
      <c r="AJ578" s="54">
        <v>3.0709981068992184E-4</v>
      </c>
      <c r="AK578" s="54">
        <v>6.2157957670505104E-4</v>
      </c>
      <c r="AL578" s="54">
        <v>6.2922271486135634E-4</v>
      </c>
      <c r="AM578" s="54">
        <v>7.6496605088892172E-4</v>
      </c>
      <c r="AN578" s="54">
        <v>9.74189128208509E-4</v>
      </c>
      <c r="AO578" s="54">
        <v>1.1976421060412126E-3</v>
      </c>
      <c r="AP578" s="54">
        <v>2.3683778939587868E-3</v>
      </c>
      <c r="AQ578" s="54">
        <v>3.5660199999999996E-3</v>
      </c>
      <c r="AR578" s="54">
        <f t="shared" si="627"/>
        <v>0</v>
      </c>
      <c r="AS578" s="54">
        <f t="shared" si="628"/>
        <v>0</v>
      </c>
      <c r="AT578" s="54">
        <f t="shared" si="629"/>
        <v>0</v>
      </c>
      <c r="AU578" s="54">
        <f t="shared" si="630"/>
        <v>0</v>
      </c>
      <c r="AV578" s="54">
        <f t="shared" si="631"/>
        <v>0</v>
      </c>
      <c r="AW578" s="54">
        <f t="shared" si="632"/>
        <v>0</v>
      </c>
      <c r="AX578" s="54">
        <f t="shared" si="633"/>
        <v>0</v>
      </c>
      <c r="AY578" s="54">
        <f t="shared" si="634"/>
        <v>0</v>
      </c>
      <c r="AZ578" s="54">
        <f t="shared" si="635"/>
        <v>0</v>
      </c>
      <c r="BA578" s="54">
        <f t="shared" ref="BA578:BA641" si="699">T578</f>
        <v>1.7644957539816278E-7</v>
      </c>
      <c r="BB578" s="54">
        <f t="shared" ref="BB578:BB641" si="700">AC578</f>
        <v>0</v>
      </c>
      <c r="BC578" s="54"/>
      <c r="BD578" s="54"/>
      <c r="BE578" s="54">
        <f t="shared" si="636"/>
        <v>0</v>
      </c>
      <c r="BF578" s="54"/>
      <c r="BG578" s="54"/>
      <c r="BH578" s="54"/>
      <c r="BI578" s="54"/>
      <c r="BJ578" s="54"/>
      <c r="BK578" s="54"/>
      <c r="BL578" s="54">
        <v>0</v>
      </c>
      <c r="BM578" s="54">
        <v>0.66666666666666663</v>
      </c>
      <c r="BN578" s="54">
        <f t="shared" ref="BN578:BN579" si="701">AVERAGE(BP578:BR578)</f>
        <v>0</v>
      </c>
      <c r="BO578" s="54">
        <f t="shared" ref="BO578:BO579" si="702">SUM(BS578:BU578)/1</f>
        <v>0</v>
      </c>
      <c r="BP578" s="54">
        <v>0</v>
      </c>
      <c r="BQ578" s="54">
        <v>0</v>
      </c>
      <c r="BR578" s="54">
        <v>0</v>
      </c>
      <c r="BS578" s="54">
        <v>0</v>
      </c>
      <c r="BT578" s="54">
        <v>0</v>
      </c>
      <c r="BU578" s="54">
        <v>0</v>
      </c>
      <c r="BV578" s="54">
        <f t="shared" si="639"/>
        <v>0</v>
      </c>
      <c r="BW578" s="54">
        <f t="shared" si="640"/>
        <v>0</v>
      </c>
      <c r="BX578" s="54">
        <f t="shared" si="641"/>
        <v>0</v>
      </c>
      <c r="BY578" s="54">
        <f t="shared" si="642"/>
        <v>0</v>
      </c>
      <c r="BZ578" s="54">
        <f t="shared" si="643"/>
        <v>0</v>
      </c>
      <c r="CA578" s="54">
        <v>0</v>
      </c>
      <c r="CB578" s="54">
        <f t="shared" si="644"/>
        <v>0</v>
      </c>
      <c r="CC578" s="54">
        <f t="shared" si="645"/>
        <v>0</v>
      </c>
      <c r="CD578" s="54">
        <v>0</v>
      </c>
      <c r="CE578" s="54">
        <v>0</v>
      </c>
      <c r="CF578" s="54">
        <v>0</v>
      </c>
      <c r="CG578" s="54">
        <v>0</v>
      </c>
      <c r="CH578" s="54">
        <v>0</v>
      </c>
      <c r="CI578" s="54">
        <v>0</v>
      </c>
      <c r="CJ578" s="54">
        <v>0</v>
      </c>
      <c r="CK578" s="54">
        <v>0</v>
      </c>
      <c r="CL578" s="54">
        <v>0</v>
      </c>
      <c r="CM578" s="54">
        <v>0</v>
      </c>
      <c r="CN578" s="54">
        <v>0</v>
      </c>
      <c r="CO578" s="54">
        <v>0</v>
      </c>
    </row>
    <row r="579" spans="1:93">
      <c r="A579" s="3" t="str">
        <f t="shared" ref="A579:A642" si="703">F579&amp;O579</f>
        <v>JXGZ008Itovebi 9mg</v>
      </c>
      <c r="B579" s="3" t="s">
        <v>554</v>
      </c>
      <c r="C579" s="3" t="s">
        <v>555</v>
      </c>
      <c r="D579" s="3" t="s">
        <v>174</v>
      </c>
      <c r="E579" s="3" t="s">
        <v>178</v>
      </c>
      <c r="F579" s="3" t="s">
        <v>191</v>
      </c>
      <c r="G579" s="3" t="s">
        <v>192</v>
      </c>
      <c r="H579" s="3" t="s">
        <v>191</v>
      </c>
      <c r="I579" s="3" t="s">
        <v>192</v>
      </c>
      <c r="J579" s="3" t="s">
        <v>562</v>
      </c>
      <c r="K579" s="3" t="s">
        <v>541</v>
      </c>
      <c r="L579" s="3"/>
      <c r="M579" s="3" t="s">
        <v>543</v>
      </c>
      <c r="N579" s="3" t="s">
        <v>13</v>
      </c>
      <c r="O579" s="3" t="s">
        <v>15</v>
      </c>
      <c r="P579" s="3">
        <v>10698.05</v>
      </c>
      <c r="Q579" s="54"/>
      <c r="R579" s="54"/>
      <c r="S579" s="54"/>
      <c r="T579" s="54"/>
      <c r="U579" s="54"/>
      <c r="V579" s="54"/>
      <c r="W579" s="54">
        <v>0</v>
      </c>
      <c r="X579" s="54">
        <v>0</v>
      </c>
      <c r="Y579" s="54">
        <v>0</v>
      </c>
      <c r="Z579" s="54">
        <v>0</v>
      </c>
      <c r="AA579" s="54">
        <v>0</v>
      </c>
      <c r="AB579" s="54">
        <v>0</v>
      </c>
      <c r="AC579" s="54">
        <v>0</v>
      </c>
      <c r="AD579" s="54">
        <v>0</v>
      </c>
      <c r="AE579" s="54">
        <v>0</v>
      </c>
      <c r="AF579" s="54">
        <f t="shared" ref="AF579:AF642" si="704">SUM(Z579:AB579)</f>
        <v>0</v>
      </c>
      <c r="AG579" s="54">
        <f t="shared" ref="AG579:AG642" si="705">SUM(AC579:AE579)</f>
        <v>0</v>
      </c>
      <c r="AH579" s="54">
        <f t="shared" ref="AH579:AH642" si="706">SUM(AF579:AG579)</f>
        <v>0</v>
      </c>
      <c r="AI579" s="54"/>
      <c r="AJ579" s="54"/>
      <c r="AK579" s="54"/>
      <c r="AL579" s="54"/>
      <c r="AM579" s="54"/>
      <c r="AN579" s="54"/>
      <c r="AO579" s="54">
        <v>0</v>
      </c>
      <c r="AP579" s="54">
        <v>0</v>
      </c>
      <c r="AQ579" s="54">
        <v>0</v>
      </c>
      <c r="AR579" s="54">
        <f t="shared" ref="AR579:AR642" si="707">Z579*$P579</f>
        <v>0</v>
      </c>
      <c r="AS579" s="54">
        <f t="shared" ref="AS579:AS642" si="708">AA579*$P579</f>
        <v>0</v>
      </c>
      <c r="AT579" s="54">
        <f t="shared" ref="AT579:AT642" si="709">AB579*$P579</f>
        <v>0</v>
      </c>
      <c r="AU579" s="54">
        <f t="shared" ref="AU579:AU642" si="710">AC579*$P579</f>
        <v>0</v>
      </c>
      <c r="AV579" s="54">
        <f t="shared" ref="AV579:AV642" si="711">AD579*$P579</f>
        <v>0</v>
      </c>
      <c r="AW579" s="54">
        <f t="shared" ref="AW579:AW642" si="712">AE579*$P579</f>
        <v>0</v>
      </c>
      <c r="AX579" s="54">
        <f t="shared" ref="AX579:AX642" si="713">SUM(AR579:AT579)</f>
        <v>0</v>
      </c>
      <c r="AY579" s="54">
        <f t="shared" ref="AY579:AY642" si="714">SUM(AU579:AW579)</f>
        <v>0</v>
      </c>
      <c r="AZ579" s="54">
        <f t="shared" ref="AZ579:AZ642" si="715">SUM(AR579:AW579)</f>
        <v>0</v>
      </c>
      <c r="BA579" s="54">
        <f t="shared" si="699"/>
        <v>0</v>
      </c>
      <c r="BB579" s="54">
        <f t="shared" si="700"/>
        <v>0</v>
      </c>
      <c r="BC579" s="54"/>
      <c r="BD579" s="54"/>
      <c r="BE579" s="54">
        <f t="shared" ref="BE579:BE642" si="716">SUM(BF579:BK579)</f>
        <v>0</v>
      </c>
      <c r="BF579" s="54"/>
      <c r="BG579" s="54"/>
      <c r="BH579" s="54"/>
      <c r="BI579" s="54"/>
      <c r="BJ579" s="54"/>
      <c r="BK579" s="54"/>
      <c r="BL579" s="54">
        <v>0</v>
      </c>
      <c r="BM579" s="54">
        <v>0</v>
      </c>
      <c r="BN579" s="54">
        <f t="shared" si="701"/>
        <v>0</v>
      </c>
      <c r="BO579" s="54">
        <f t="shared" si="702"/>
        <v>0</v>
      </c>
      <c r="BP579" s="54">
        <v>0</v>
      </c>
      <c r="BQ579" s="54">
        <v>0</v>
      </c>
      <c r="BR579" s="54">
        <v>0</v>
      </c>
      <c r="BS579" s="54">
        <v>0</v>
      </c>
      <c r="BT579" s="54">
        <v>0</v>
      </c>
      <c r="BU579" s="54">
        <v>0</v>
      </c>
      <c r="BV579" s="54">
        <f t="shared" ref="BV579:BV642" si="717">CC579*P579</f>
        <v>0</v>
      </c>
      <c r="BW579" s="54">
        <f t="shared" ref="BW579:BW642" si="718">BY579*P579</f>
        <v>0</v>
      </c>
      <c r="BX579" s="54">
        <f t="shared" ref="BX579:BX642" si="719">BZ579*P579</f>
        <v>0</v>
      </c>
      <c r="BY579" s="54">
        <f t="shared" ref="BY579:BY642" si="720">SUM(CJ579:CL579)</f>
        <v>0</v>
      </c>
      <c r="BZ579" s="54">
        <f t="shared" ref="BZ579:BZ642" si="721">SUM(CM579:CO579)</f>
        <v>0</v>
      </c>
      <c r="CA579" s="54">
        <v>0</v>
      </c>
      <c r="CB579" s="54">
        <f t="shared" ref="CB579:CB642" si="722">MAX(CD579:CH579,CJ579:CK579,CM579:CO579)</f>
        <v>0</v>
      </c>
      <c r="CC579" s="54">
        <f t="shared" ref="CC579:CC642" si="723">SUM(CD579:CO579)/12</f>
        <v>0</v>
      </c>
      <c r="CD579" s="54">
        <v>0</v>
      </c>
      <c r="CE579" s="54">
        <v>0</v>
      </c>
      <c r="CF579" s="54">
        <v>0</v>
      </c>
      <c r="CG579" s="54">
        <v>0</v>
      </c>
      <c r="CH579" s="54">
        <v>0</v>
      </c>
      <c r="CI579" s="54">
        <v>0</v>
      </c>
      <c r="CJ579" s="54">
        <v>0</v>
      </c>
      <c r="CK579" s="54">
        <v>0</v>
      </c>
      <c r="CL579" s="54">
        <v>0</v>
      </c>
      <c r="CM579" s="54">
        <v>0</v>
      </c>
      <c r="CN579" s="54">
        <v>0</v>
      </c>
      <c r="CO579" s="54">
        <v>0</v>
      </c>
    </row>
    <row r="580" spans="1:93">
      <c r="A580" s="3" t="str">
        <f t="shared" si="703"/>
        <v>JXGZ008Perjeta</v>
      </c>
      <c r="B580" s="3" t="s">
        <v>554</v>
      </c>
      <c r="C580" s="3" t="s">
        <v>555</v>
      </c>
      <c r="D580" s="3" t="s">
        <v>174</v>
      </c>
      <c r="E580" s="3" t="s">
        <v>178</v>
      </c>
      <c r="F580" s="3" t="s">
        <v>191</v>
      </c>
      <c r="G580" s="3" t="s">
        <v>192</v>
      </c>
      <c r="H580" s="3" t="s">
        <v>191</v>
      </c>
      <c r="I580" s="3" t="s">
        <v>192</v>
      </c>
      <c r="J580" s="3" t="s">
        <v>562</v>
      </c>
      <c r="K580" s="3" t="s">
        <v>541</v>
      </c>
      <c r="L580" s="3"/>
      <c r="M580" s="3" t="s">
        <v>543</v>
      </c>
      <c r="N580" s="3" t="s">
        <v>16</v>
      </c>
      <c r="O580" s="3" t="s">
        <v>16</v>
      </c>
      <c r="P580" s="3">
        <v>3985.87</v>
      </c>
      <c r="Q580" s="54">
        <v>4.5734990813904846</v>
      </c>
      <c r="R580" s="54">
        <v>3.8633033721705927</v>
      </c>
      <c r="S580" s="54">
        <v>5.8636865550539836</v>
      </c>
      <c r="T580" s="54">
        <v>3.5432550913603547</v>
      </c>
      <c r="U580" s="54">
        <v>4.3005565275706816</v>
      </c>
      <c r="V580" s="54">
        <v>4.935563822804669</v>
      </c>
      <c r="W580" s="54">
        <v>14.30048900861506</v>
      </c>
      <c r="X580" s="54">
        <v>12.779375441735706</v>
      </c>
      <c r="Y580" s="54">
        <v>27.079864450350765</v>
      </c>
      <c r="Z580" s="54">
        <v>7</v>
      </c>
      <c r="AA580" s="54">
        <v>10</v>
      </c>
      <c r="AB580" s="54">
        <v>12</v>
      </c>
      <c r="AC580" s="54">
        <v>7</v>
      </c>
      <c r="AD580" s="54">
        <v>0</v>
      </c>
      <c r="AE580" s="54">
        <v>0</v>
      </c>
      <c r="AF580" s="54">
        <f t="shared" si="704"/>
        <v>29</v>
      </c>
      <c r="AG580" s="54">
        <f t="shared" si="705"/>
        <v>7</v>
      </c>
      <c r="AH580" s="54">
        <f t="shared" si="706"/>
        <v>36</v>
      </c>
      <c r="AI580" s="54">
        <v>18229.37278354189</v>
      </c>
      <c r="AJ580" s="54">
        <v>15398.625012033599</v>
      </c>
      <c r="AK580" s="54">
        <v>23371.892329193022</v>
      </c>
      <c r="AL580" s="54">
        <v>14122.954171000496</v>
      </c>
      <c r="AM580" s="54">
        <v>17141.459246548155</v>
      </c>
      <c r="AN580" s="54">
        <v>19672.515774402447</v>
      </c>
      <c r="AO580" s="54">
        <v>56999.890124768513</v>
      </c>
      <c r="AP580" s="54">
        <v>50936.929191951102</v>
      </c>
      <c r="AQ580" s="54">
        <v>107936.81931671962</v>
      </c>
      <c r="AR580" s="54">
        <f t="shared" si="707"/>
        <v>27901.09</v>
      </c>
      <c r="AS580" s="54">
        <f t="shared" si="708"/>
        <v>39858.699999999997</v>
      </c>
      <c r="AT580" s="54">
        <f t="shared" si="709"/>
        <v>47830.44</v>
      </c>
      <c r="AU580" s="54">
        <f t="shared" si="710"/>
        <v>27901.09</v>
      </c>
      <c r="AV580" s="54">
        <f t="shared" si="711"/>
        <v>0</v>
      </c>
      <c r="AW580" s="54">
        <f t="shared" si="712"/>
        <v>0</v>
      </c>
      <c r="AX580" s="54">
        <f t="shared" si="713"/>
        <v>115590.23</v>
      </c>
      <c r="AY580" s="54">
        <f t="shared" si="714"/>
        <v>27901.09</v>
      </c>
      <c r="AZ580" s="54">
        <f t="shared" si="715"/>
        <v>143491.32</v>
      </c>
      <c r="BA580" s="54">
        <f t="shared" si="699"/>
        <v>3.5432550913603547</v>
      </c>
      <c r="BB580" s="54">
        <f t="shared" si="700"/>
        <v>7</v>
      </c>
      <c r="BC580" s="54"/>
      <c r="BD580" s="54"/>
      <c r="BE580" s="54">
        <f t="shared" si="716"/>
        <v>0</v>
      </c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>
        <f t="shared" si="717"/>
        <v>44841.037499999999</v>
      </c>
      <c r="BW580" s="54">
        <f t="shared" si="718"/>
        <v>123561.97</v>
      </c>
      <c r="BX580" s="54">
        <f t="shared" si="719"/>
        <v>103632.62</v>
      </c>
      <c r="BY580" s="54">
        <f t="shared" si="720"/>
        <v>31</v>
      </c>
      <c r="BZ580" s="54">
        <f t="shared" si="721"/>
        <v>26</v>
      </c>
      <c r="CA580" s="54">
        <v>0</v>
      </c>
      <c r="CB580" s="54">
        <f t="shared" si="722"/>
        <v>16</v>
      </c>
      <c r="CC580" s="54">
        <f t="shared" si="723"/>
        <v>11.25</v>
      </c>
      <c r="CD580" s="54">
        <v>16</v>
      </c>
      <c r="CE580" s="54">
        <v>12</v>
      </c>
      <c r="CF580" s="54">
        <v>9</v>
      </c>
      <c r="CG580" s="54">
        <v>16</v>
      </c>
      <c r="CH580" s="54">
        <v>11</v>
      </c>
      <c r="CI580" s="54">
        <v>14</v>
      </c>
      <c r="CJ580" s="54">
        <v>13</v>
      </c>
      <c r="CK580" s="54">
        <v>9</v>
      </c>
      <c r="CL580" s="54">
        <v>9</v>
      </c>
      <c r="CM580" s="54">
        <v>5</v>
      </c>
      <c r="CN580" s="54">
        <v>8</v>
      </c>
      <c r="CO580" s="54">
        <v>13</v>
      </c>
    </row>
    <row r="581" spans="1:93">
      <c r="A581" s="3" t="str">
        <f t="shared" si="703"/>
        <v>JXGZ008Phesgo 10ml</v>
      </c>
      <c r="B581" s="3" t="s">
        <v>554</v>
      </c>
      <c r="C581" s="3" t="s">
        <v>555</v>
      </c>
      <c r="D581" s="3" t="s">
        <v>174</v>
      </c>
      <c r="E581" s="3" t="s">
        <v>178</v>
      </c>
      <c r="F581" s="3" t="s">
        <v>191</v>
      </c>
      <c r="G581" s="3" t="s">
        <v>192</v>
      </c>
      <c r="H581" s="3" t="s">
        <v>191</v>
      </c>
      <c r="I581" s="3" t="s">
        <v>192</v>
      </c>
      <c r="J581" s="3" t="s">
        <v>562</v>
      </c>
      <c r="K581" s="3" t="s">
        <v>541</v>
      </c>
      <c r="L581" s="3"/>
      <c r="M581" s="3" t="s">
        <v>543</v>
      </c>
      <c r="N581" s="3" t="s">
        <v>17</v>
      </c>
      <c r="O581" s="3" t="s">
        <v>18</v>
      </c>
      <c r="P581" s="3">
        <v>6232.07</v>
      </c>
      <c r="Q581" s="54">
        <v>2.2565165317238094</v>
      </c>
      <c r="R581" s="54">
        <v>2.0860576899232521</v>
      </c>
      <c r="S581" s="54">
        <v>3.0924971979246063</v>
      </c>
      <c r="T581" s="54">
        <v>2.7098331383232215</v>
      </c>
      <c r="U581" s="54">
        <v>2.4863507273233454</v>
      </c>
      <c r="V581" s="54">
        <v>3.2391207295232567</v>
      </c>
      <c r="W581" s="54">
        <v>7.4350714195716678</v>
      </c>
      <c r="X581" s="54">
        <v>8.4353045951698249</v>
      </c>
      <c r="Y581" s="54">
        <v>15.870376014741492</v>
      </c>
      <c r="Z581" s="54">
        <v>4</v>
      </c>
      <c r="AA581" s="54">
        <v>2</v>
      </c>
      <c r="AB581" s="54">
        <v>2</v>
      </c>
      <c r="AC581" s="54">
        <v>1</v>
      </c>
      <c r="AD581" s="54">
        <v>0</v>
      </c>
      <c r="AE581" s="54">
        <v>0</v>
      </c>
      <c r="AF581" s="54">
        <f t="shared" si="704"/>
        <v>8</v>
      </c>
      <c r="AG581" s="54">
        <f t="shared" si="705"/>
        <v>1</v>
      </c>
      <c r="AH581" s="54">
        <f t="shared" si="706"/>
        <v>9</v>
      </c>
      <c r="AI581" s="54">
        <v>14062.768981859999</v>
      </c>
      <c r="AJ581" s="54">
        <v>13000.45754764</v>
      </c>
      <c r="AK581" s="54">
        <v>19272.65901227</v>
      </c>
      <c r="AL581" s="54">
        <v>16887.869806349998</v>
      </c>
      <c r="AM581" s="54">
        <v>15495.11177723</v>
      </c>
      <c r="AN581" s="54">
        <v>20186.42712484</v>
      </c>
      <c r="AO581" s="54">
        <v>46335.885541769996</v>
      </c>
      <c r="AP581" s="54">
        <v>52569.40870842</v>
      </c>
      <c r="AQ581" s="54">
        <v>98905.294250189996</v>
      </c>
      <c r="AR581" s="54">
        <f t="shared" si="707"/>
        <v>24928.28</v>
      </c>
      <c r="AS581" s="54">
        <f t="shared" si="708"/>
        <v>12464.14</v>
      </c>
      <c r="AT581" s="54">
        <f t="shared" si="709"/>
        <v>12464.14</v>
      </c>
      <c r="AU581" s="54">
        <f t="shared" si="710"/>
        <v>6232.07</v>
      </c>
      <c r="AV581" s="54">
        <f t="shared" si="711"/>
        <v>0</v>
      </c>
      <c r="AW581" s="54">
        <f t="shared" si="712"/>
        <v>0</v>
      </c>
      <c r="AX581" s="54">
        <f t="shared" si="713"/>
        <v>49856.56</v>
      </c>
      <c r="AY581" s="54">
        <f t="shared" si="714"/>
        <v>6232.07</v>
      </c>
      <c r="AZ581" s="54">
        <f t="shared" si="715"/>
        <v>56088.63</v>
      </c>
      <c r="BA581" s="54">
        <f t="shared" si="699"/>
        <v>2.7098331383232215</v>
      </c>
      <c r="BB581" s="54">
        <f t="shared" si="700"/>
        <v>1</v>
      </c>
      <c r="BC581" s="54">
        <f>SUM(CJ581:CL581)</f>
        <v>4</v>
      </c>
      <c r="BD581" s="54">
        <f>SUM(CM581:CO581)</f>
        <v>8</v>
      </c>
      <c r="BE581" s="54">
        <f t="shared" si="716"/>
        <v>9</v>
      </c>
      <c r="BF581" s="54">
        <f t="shared" ref="BF581:BK581" si="724">Z581</f>
        <v>4</v>
      </c>
      <c r="BG581" s="54">
        <f t="shared" si="724"/>
        <v>2</v>
      </c>
      <c r="BH581" s="54">
        <f t="shared" si="724"/>
        <v>2</v>
      </c>
      <c r="BI581" s="54">
        <f t="shared" si="724"/>
        <v>1</v>
      </c>
      <c r="BJ581" s="54">
        <f t="shared" si="724"/>
        <v>0</v>
      </c>
      <c r="BK581" s="54">
        <f t="shared" si="724"/>
        <v>0</v>
      </c>
      <c r="BL581" s="54">
        <v>0</v>
      </c>
      <c r="BM581" s="54">
        <v>0</v>
      </c>
      <c r="BN581" s="54">
        <f t="shared" ref="BN581:BN582" si="725">AVERAGE(BP581:BR581)</f>
        <v>0</v>
      </c>
      <c r="BO581" s="54">
        <f t="shared" ref="BO581:BO582" si="726">SUM(BS581:BU581)/1</f>
        <v>0</v>
      </c>
      <c r="BP581" s="54">
        <v>0</v>
      </c>
      <c r="BQ581" s="54">
        <v>0</v>
      </c>
      <c r="BR581" s="54">
        <v>0</v>
      </c>
      <c r="BS581" s="54">
        <v>0</v>
      </c>
      <c r="BT581" s="54">
        <v>0</v>
      </c>
      <c r="BU581" s="54">
        <v>0</v>
      </c>
      <c r="BV581" s="54">
        <f t="shared" si="717"/>
        <v>7790.0874999999996</v>
      </c>
      <c r="BW581" s="54">
        <f t="shared" si="718"/>
        <v>24928.28</v>
      </c>
      <c r="BX581" s="54">
        <f t="shared" si="719"/>
        <v>49856.56</v>
      </c>
      <c r="BY581" s="54">
        <f t="shared" si="720"/>
        <v>4</v>
      </c>
      <c r="BZ581" s="54">
        <f t="shared" si="721"/>
        <v>8</v>
      </c>
      <c r="CA581" s="54">
        <v>14.666666666666666</v>
      </c>
      <c r="CB581" s="54">
        <f t="shared" si="722"/>
        <v>3</v>
      </c>
      <c r="CC581" s="54">
        <f t="shared" si="723"/>
        <v>1.25</v>
      </c>
      <c r="CD581" s="54">
        <v>0</v>
      </c>
      <c r="CE581" s="54">
        <v>0</v>
      </c>
      <c r="CF581" s="54">
        <v>0</v>
      </c>
      <c r="CG581" s="54">
        <v>1</v>
      </c>
      <c r="CH581" s="54">
        <v>1</v>
      </c>
      <c r="CI581" s="54">
        <v>1</v>
      </c>
      <c r="CJ581" s="54">
        <v>1</v>
      </c>
      <c r="CK581" s="54">
        <v>2</v>
      </c>
      <c r="CL581" s="54">
        <v>1</v>
      </c>
      <c r="CM581" s="54">
        <v>3</v>
      </c>
      <c r="CN581" s="54">
        <v>3</v>
      </c>
      <c r="CO581" s="54">
        <v>2</v>
      </c>
    </row>
    <row r="582" spans="1:93">
      <c r="A582" s="3" t="str">
        <f t="shared" si="703"/>
        <v>JXGZ008Phesgo 15ml</v>
      </c>
      <c r="B582" s="3" t="s">
        <v>554</v>
      </c>
      <c r="C582" s="3" t="s">
        <v>555</v>
      </c>
      <c r="D582" s="3" t="s">
        <v>174</v>
      </c>
      <c r="E582" s="3" t="s">
        <v>178</v>
      </c>
      <c r="F582" s="3" t="s">
        <v>191</v>
      </c>
      <c r="G582" s="3" t="s">
        <v>192</v>
      </c>
      <c r="H582" s="3" t="s">
        <v>191</v>
      </c>
      <c r="I582" s="3" t="s">
        <v>192</v>
      </c>
      <c r="J582" s="3" t="s">
        <v>562</v>
      </c>
      <c r="K582" s="3" t="s">
        <v>541</v>
      </c>
      <c r="L582" s="3"/>
      <c r="M582" s="3" t="s">
        <v>543</v>
      </c>
      <c r="N582" s="3" t="s">
        <v>17</v>
      </c>
      <c r="O582" s="3" t="s">
        <v>19</v>
      </c>
      <c r="P582" s="3">
        <v>8489.27</v>
      </c>
      <c r="Q582" s="54">
        <v>1.1779575864591419E-6</v>
      </c>
      <c r="R582" s="54">
        <v>1.1779575864591419E-6</v>
      </c>
      <c r="S582" s="54">
        <v>1.1779575864591419E-6</v>
      </c>
      <c r="T582" s="54">
        <v>1.1779575864591419E-6</v>
      </c>
      <c r="U582" s="54">
        <v>1.1779575864591419E-6</v>
      </c>
      <c r="V582" s="54">
        <v>1.1779575864591419E-6</v>
      </c>
      <c r="W582" s="54">
        <v>3.5338727593774257E-6</v>
      </c>
      <c r="X582" s="54">
        <v>3.5338727593774257E-6</v>
      </c>
      <c r="Y582" s="54">
        <v>7.0677455187548515E-6</v>
      </c>
      <c r="Z582" s="54">
        <v>0</v>
      </c>
      <c r="AA582" s="54">
        <v>0</v>
      </c>
      <c r="AB582" s="54">
        <v>0</v>
      </c>
      <c r="AC582" s="54">
        <v>0</v>
      </c>
      <c r="AD582" s="54">
        <v>0</v>
      </c>
      <c r="AE582" s="54">
        <v>0</v>
      </c>
      <c r="AF582" s="54">
        <f t="shared" si="704"/>
        <v>0</v>
      </c>
      <c r="AG582" s="54">
        <f t="shared" si="705"/>
        <v>0</v>
      </c>
      <c r="AH582" s="54">
        <f t="shared" si="706"/>
        <v>0</v>
      </c>
      <c r="AI582" s="54">
        <v>0.01</v>
      </c>
      <c r="AJ582" s="54">
        <v>0.01</v>
      </c>
      <c r="AK582" s="54">
        <v>0.01</v>
      </c>
      <c r="AL582" s="54">
        <v>0.01</v>
      </c>
      <c r="AM582" s="54">
        <v>0.01</v>
      </c>
      <c r="AN582" s="54">
        <v>0.01</v>
      </c>
      <c r="AO582" s="54">
        <v>0.03</v>
      </c>
      <c r="AP582" s="54">
        <v>0.03</v>
      </c>
      <c r="AQ582" s="54">
        <v>0.06</v>
      </c>
      <c r="AR582" s="54">
        <f t="shared" si="707"/>
        <v>0</v>
      </c>
      <c r="AS582" s="54">
        <f t="shared" si="708"/>
        <v>0</v>
      </c>
      <c r="AT582" s="54">
        <f t="shared" si="709"/>
        <v>0</v>
      </c>
      <c r="AU582" s="54">
        <f t="shared" si="710"/>
        <v>0</v>
      </c>
      <c r="AV582" s="54">
        <f t="shared" si="711"/>
        <v>0</v>
      </c>
      <c r="AW582" s="54">
        <f t="shared" si="712"/>
        <v>0</v>
      </c>
      <c r="AX582" s="54">
        <f t="shared" si="713"/>
        <v>0</v>
      </c>
      <c r="AY582" s="54">
        <f t="shared" si="714"/>
        <v>0</v>
      </c>
      <c r="AZ582" s="54">
        <f t="shared" si="715"/>
        <v>0</v>
      </c>
      <c r="BA582" s="54">
        <f t="shared" si="699"/>
        <v>1.1779575864591419E-6</v>
      </c>
      <c r="BB582" s="54">
        <f t="shared" si="700"/>
        <v>0</v>
      </c>
      <c r="BC582" s="54">
        <f>SUM(CJ582:CL582)*2</f>
        <v>2</v>
      </c>
      <c r="BD582" s="54">
        <f>SUM(CM582:CO582)*2</f>
        <v>0</v>
      </c>
      <c r="BE582" s="54">
        <f t="shared" si="716"/>
        <v>0</v>
      </c>
      <c r="BF582" s="54">
        <f t="shared" ref="BF582:BK582" si="727">Z582*2</f>
        <v>0</v>
      </c>
      <c r="BG582" s="54">
        <f t="shared" si="727"/>
        <v>0</v>
      </c>
      <c r="BH582" s="54">
        <f t="shared" si="727"/>
        <v>0</v>
      </c>
      <c r="BI582" s="54">
        <f t="shared" si="727"/>
        <v>0</v>
      </c>
      <c r="BJ582" s="54">
        <f t="shared" si="727"/>
        <v>0</v>
      </c>
      <c r="BK582" s="54">
        <f t="shared" si="727"/>
        <v>0</v>
      </c>
      <c r="BL582" s="54">
        <v>0</v>
      </c>
      <c r="BM582" s="54">
        <v>0</v>
      </c>
      <c r="BN582" s="54">
        <f t="shared" si="725"/>
        <v>0</v>
      </c>
      <c r="BO582" s="54">
        <f t="shared" si="726"/>
        <v>0</v>
      </c>
      <c r="BP582" s="54">
        <v>0</v>
      </c>
      <c r="BQ582" s="54">
        <v>0</v>
      </c>
      <c r="BR582" s="54">
        <v>0</v>
      </c>
      <c r="BS582" s="54">
        <v>0</v>
      </c>
      <c r="BT582" s="54">
        <v>0</v>
      </c>
      <c r="BU582" s="54">
        <v>0</v>
      </c>
      <c r="BV582" s="54">
        <f t="shared" si="717"/>
        <v>707.43916666666667</v>
      </c>
      <c r="BW582" s="54">
        <f t="shared" si="718"/>
        <v>8489.27</v>
      </c>
      <c r="BX582" s="54">
        <f t="shared" si="719"/>
        <v>0</v>
      </c>
      <c r="BY582" s="54">
        <f t="shared" si="720"/>
        <v>1</v>
      </c>
      <c r="BZ582" s="54">
        <f t="shared" si="721"/>
        <v>0</v>
      </c>
      <c r="CA582" s="54">
        <v>0</v>
      </c>
      <c r="CB582" s="54">
        <f t="shared" si="722"/>
        <v>0</v>
      </c>
      <c r="CC582" s="54">
        <f t="shared" si="723"/>
        <v>8.3333333333333329E-2</v>
      </c>
      <c r="CD582" s="54">
        <v>0</v>
      </c>
      <c r="CE582" s="54">
        <v>0</v>
      </c>
      <c r="CF582" s="54">
        <v>0</v>
      </c>
      <c r="CG582" s="54">
        <v>0</v>
      </c>
      <c r="CH582" s="54">
        <v>0</v>
      </c>
      <c r="CI582" s="54">
        <v>0</v>
      </c>
      <c r="CJ582" s="54">
        <v>0</v>
      </c>
      <c r="CK582" s="54">
        <v>0</v>
      </c>
      <c r="CL582" s="54">
        <v>1</v>
      </c>
      <c r="CM582" s="54">
        <v>0</v>
      </c>
      <c r="CN582" s="54">
        <v>0</v>
      </c>
      <c r="CO582" s="54">
        <v>0</v>
      </c>
    </row>
    <row r="583" spans="1:93">
      <c r="A583" s="3" t="str">
        <f t="shared" si="703"/>
        <v>JXJA001Herceptin IV</v>
      </c>
      <c r="B583" s="3" t="s">
        <v>554</v>
      </c>
      <c r="C583" s="3" t="s">
        <v>555</v>
      </c>
      <c r="D583" s="3" t="s">
        <v>174</v>
      </c>
      <c r="E583" s="3" t="s">
        <v>193</v>
      </c>
      <c r="F583" s="3" t="s">
        <v>194</v>
      </c>
      <c r="G583" s="3" t="s">
        <v>195</v>
      </c>
      <c r="H583" s="3" t="s">
        <v>194</v>
      </c>
      <c r="I583" s="3" t="s">
        <v>195</v>
      </c>
      <c r="J583" s="3" t="s">
        <v>563</v>
      </c>
      <c r="K583" s="3" t="s">
        <v>541</v>
      </c>
      <c r="L583" s="3"/>
      <c r="M583" s="3" t="s">
        <v>545</v>
      </c>
      <c r="N583" s="3" t="s">
        <v>11</v>
      </c>
      <c r="O583" s="3" t="s">
        <v>11</v>
      </c>
      <c r="P583" s="3">
        <v>4535.5</v>
      </c>
      <c r="Q583" s="54">
        <v>2.4822376098080742E-7</v>
      </c>
      <c r="R583" s="54">
        <v>1.7782878168674339E-7</v>
      </c>
      <c r="S583" s="54">
        <v>1.6542114214001052E-7</v>
      </c>
      <c r="T583" s="54">
        <v>1.1681063360424579E-7</v>
      </c>
      <c r="U583" s="54">
        <v>1.0643066396940739E-7</v>
      </c>
      <c r="V583" s="54">
        <v>1.8528501761878564E-7</v>
      </c>
      <c r="W583" s="54">
        <v>5.9147368480756133E-7</v>
      </c>
      <c r="X583" s="54">
        <v>4.0852631519243884E-7</v>
      </c>
      <c r="Y583" s="54">
        <v>1.0000000000000002E-6</v>
      </c>
      <c r="Z583" s="54">
        <v>2</v>
      </c>
      <c r="AA583" s="54">
        <v>3</v>
      </c>
      <c r="AB583" s="54">
        <v>3</v>
      </c>
      <c r="AC583" s="54">
        <v>1</v>
      </c>
      <c r="AD583" s="54">
        <v>0</v>
      </c>
      <c r="AE583" s="54">
        <v>0</v>
      </c>
      <c r="AF583" s="54">
        <f t="shared" si="704"/>
        <v>8</v>
      </c>
      <c r="AG583" s="54">
        <f t="shared" si="705"/>
        <v>1</v>
      </c>
      <c r="AH583" s="54">
        <f t="shared" si="706"/>
        <v>9</v>
      </c>
      <c r="AI583" s="54">
        <v>1.1258188679284522E-3</v>
      </c>
      <c r="AJ583" s="54">
        <v>8.0654243934022462E-4</v>
      </c>
      <c r="AK583" s="54">
        <v>7.5026759017601764E-4</v>
      </c>
      <c r="AL583" s="54">
        <v>5.297946287120568E-4</v>
      </c>
      <c r="AM583" s="54">
        <v>4.8271627643324723E-4</v>
      </c>
      <c r="AN583" s="54">
        <v>8.4036019741000226E-4</v>
      </c>
      <c r="AO583" s="54">
        <v>2.6826288974446943E-3</v>
      </c>
      <c r="AP583" s="54">
        <v>1.8528711025553063E-3</v>
      </c>
      <c r="AQ583" s="54">
        <v>4.5355000000000005E-3</v>
      </c>
      <c r="AR583" s="54">
        <f t="shared" si="707"/>
        <v>9071</v>
      </c>
      <c r="AS583" s="54">
        <f t="shared" si="708"/>
        <v>13606.5</v>
      </c>
      <c r="AT583" s="54">
        <f t="shared" si="709"/>
        <v>13606.5</v>
      </c>
      <c r="AU583" s="54">
        <f t="shared" si="710"/>
        <v>4535.5</v>
      </c>
      <c r="AV583" s="54">
        <f t="shared" si="711"/>
        <v>0</v>
      </c>
      <c r="AW583" s="54">
        <f t="shared" si="712"/>
        <v>0</v>
      </c>
      <c r="AX583" s="54">
        <f t="shared" si="713"/>
        <v>36284</v>
      </c>
      <c r="AY583" s="54">
        <f t="shared" si="714"/>
        <v>4535.5</v>
      </c>
      <c r="AZ583" s="54">
        <f t="shared" si="715"/>
        <v>40819.5</v>
      </c>
      <c r="BA583" s="54">
        <f t="shared" si="699"/>
        <v>1.1681063360424579E-7</v>
      </c>
      <c r="BB583" s="54">
        <f t="shared" si="700"/>
        <v>1</v>
      </c>
      <c r="BC583" s="54"/>
      <c r="BD583" s="54"/>
      <c r="BE583" s="54">
        <f t="shared" si="716"/>
        <v>0</v>
      </c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>
        <f t="shared" si="717"/>
        <v>7937.125</v>
      </c>
      <c r="BW583" s="54">
        <f t="shared" si="718"/>
        <v>18142</v>
      </c>
      <c r="BX583" s="54">
        <f t="shared" si="719"/>
        <v>27213</v>
      </c>
      <c r="BY583" s="54">
        <f t="shared" si="720"/>
        <v>4</v>
      </c>
      <c r="BZ583" s="54">
        <f t="shared" si="721"/>
        <v>6</v>
      </c>
      <c r="CA583" s="54">
        <v>0</v>
      </c>
      <c r="CB583" s="54">
        <f t="shared" si="722"/>
        <v>4</v>
      </c>
      <c r="CC583" s="54">
        <f t="shared" si="723"/>
        <v>1.75</v>
      </c>
      <c r="CD583" s="54">
        <v>1</v>
      </c>
      <c r="CE583" s="54">
        <v>1</v>
      </c>
      <c r="CF583" s="54">
        <v>3</v>
      </c>
      <c r="CG583" s="54">
        <v>1</v>
      </c>
      <c r="CH583" s="54">
        <v>3</v>
      </c>
      <c r="CI583" s="54">
        <v>2</v>
      </c>
      <c r="CJ583" s="54">
        <v>1</v>
      </c>
      <c r="CK583" s="54">
        <v>2</v>
      </c>
      <c r="CL583" s="54">
        <v>1</v>
      </c>
      <c r="CM583" s="54">
        <v>1</v>
      </c>
      <c r="CN583" s="54">
        <v>1</v>
      </c>
      <c r="CO583" s="54">
        <v>4</v>
      </c>
    </row>
    <row r="584" spans="1:93">
      <c r="A584" s="3" t="str">
        <f t="shared" si="703"/>
        <v>JXJA001Herceptin SC</v>
      </c>
      <c r="B584" s="3" t="s">
        <v>554</v>
      </c>
      <c r="C584" s="3" t="s">
        <v>555</v>
      </c>
      <c r="D584" s="3" t="s">
        <v>174</v>
      </c>
      <c r="E584" s="3" t="s">
        <v>193</v>
      </c>
      <c r="F584" s="3" t="s">
        <v>194</v>
      </c>
      <c r="G584" s="3" t="s">
        <v>195</v>
      </c>
      <c r="H584" s="3" t="s">
        <v>194</v>
      </c>
      <c r="I584" s="3" t="s">
        <v>195</v>
      </c>
      <c r="J584" s="3" t="s">
        <v>563</v>
      </c>
      <c r="K584" s="3" t="s">
        <v>541</v>
      </c>
      <c r="L584" s="3"/>
      <c r="M584" s="3" t="s">
        <v>545</v>
      </c>
      <c r="N584" s="3" t="s">
        <v>12</v>
      </c>
      <c r="O584" s="3" t="s">
        <v>12</v>
      </c>
      <c r="P584" s="3">
        <v>3444.49</v>
      </c>
      <c r="Q584" s="54">
        <v>0.34104601944101692</v>
      </c>
      <c r="R584" s="54">
        <v>0.31598689611560921</v>
      </c>
      <c r="S584" s="54">
        <v>0.47929876012755102</v>
      </c>
      <c r="T584" s="54">
        <v>0.4905928070783277</v>
      </c>
      <c r="U584" s="54">
        <v>0.4417208970008551</v>
      </c>
      <c r="V584" s="54">
        <v>0.58139899088523572</v>
      </c>
      <c r="W584" s="54">
        <v>1.1363316756841773</v>
      </c>
      <c r="X584" s="54">
        <v>1.5137126949644184</v>
      </c>
      <c r="Y584" s="54">
        <v>2.6500443706485957</v>
      </c>
      <c r="Z584" s="54">
        <v>2</v>
      </c>
      <c r="AA584" s="54">
        <v>1</v>
      </c>
      <c r="AB584" s="54">
        <v>1</v>
      </c>
      <c r="AC584" s="54">
        <v>1</v>
      </c>
      <c r="AD584" s="54">
        <v>0</v>
      </c>
      <c r="AE584" s="54">
        <v>0</v>
      </c>
      <c r="AF584" s="54">
        <f t="shared" si="704"/>
        <v>4</v>
      </c>
      <c r="AG584" s="54">
        <f t="shared" si="705"/>
        <v>1</v>
      </c>
      <c r="AH584" s="54">
        <f t="shared" si="706"/>
        <v>5</v>
      </c>
      <c r="AI584" s="54">
        <v>1174.7296035043883</v>
      </c>
      <c r="AJ584" s="54">
        <v>1088.4137038012548</v>
      </c>
      <c r="AK584" s="54">
        <v>1650.9397862717478</v>
      </c>
      <c r="AL584" s="54">
        <v>1689.8420180532287</v>
      </c>
      <c r="AM584" s="54">
        <v>1521.5032125104751</v>
      </c>
      <c r="AN584" s="54">
        <v>2002.6230101142853</v>
      </c>
      <c r="AO584" s="54">
        <v>3914.0830935773911</v>
      </c>
      <c r="AP584" s="54">
        <v>5213.9682406779893</v>
      </c>
      <c r="AQ584" s="54">
        <v>9128.0513342553804</v>
      </c>
      <c r="AR584" s="54">
        <f t="shared" si="707"/>
        <v>6888.98</v>
      </c>
      <c r="AS584" s="54">
        <f t="shared" si="708"/>
        <v>3444.49</v>
      </c>
      <c r="AT584" s="54">
        <f t="shared" si="709"/>
        <v>3444.49</v>
      </c>
      <c r="AU584" s="54">
        <f t="shared" si="710"/>
        <v>3444.49</v>
      </c>
      <c r="AV584" s="54">
        <f t="shared" si="711"/>
        <v>0</v>
      </c>
      <c r="AW584" s="54">
        <f t="shared" si="712"/>
        <v>0</v>
      </c>
      <c r="AX584" s="54">
        <f t="shared" si="713"/>
        <v>13777.96</v>
      </c>
      <c r="AY584" s="54">
        <f t="shared" si="714"/>
        <v>3444.49</v>
      </c>
      <c r="AZ584" s="54">
        <f t="shared" si="715"/>
        <v>17222.449999999997</v>
      </c>
      <c r="BA584" s="54">
        <f t="shared" si="699"/>
        <v>0.4905928070783277</v>
      </c>
      <c r="BB584" s="54">
        <f t="shared" si="700"/>
        <v>1</v>
      </c>
      <c r="BC584" s="54"/>
      <c r="BD584" s="54"/>
      <c r="BE584" s="54">
        <f t="shared" si="716"/>
        <v>0</v>
      </c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>
        <f t="shared" si="717"/>
        <v>2009.2858333333334</v>
      </c>
      <c r="BW584" s="54">
        <f t="shared" si="718"/>
        <v>6888.98</v>
      </c>
      <c r="BX584" s="54">
        <f t="shared" si="719"/>
        <v>13777.96</v>
      </c>
      <c r="BY584" s="54">
        <f t="shared" si="720"/>
        <v>2</v>
      </c>
      <c r="BZ584" s="54">
        <f t="shared" si="721"/>
        <v>4</v>
      </c>
      <c r="CA584" s="54">
        <v>0</v>
      </c>
      <c r="CB584" s="54">
        <f t="shared" si="722"/>
        <v>2</v>
      </c>
      <c r="CC584" s="54">
        <f t="shared" si="723"/>
        <v>0.58333333333333337</v>
      </c>
      <c r="CD584" s="54">
        <v>0</v>
      </c>
      <c r="CE584" s="54">
        <v>0</v>
      </c>
      <c r="CF584" s="54">
        <v>0</v>
      </c>
      <c r="CG584" s="54">
        <v>1</v>
      </c>
      <c r="CH584" s="54">
        <v>0</v>
      </c>
      <c r="CI584" s="54">
        <v>0</v>
      </c>
      <c r="CJ584" s="54">
        <v>0</v>
      </c>
      <c r="CK584" s="54">
        <v>0</v>
      </c>
      <c r="CL584" s="54">
        <v>2</v>
      </c>
      <c r="CM584" s="54">
        <v>1</v>
      </c>
      <c r="CN584" s="54">
        <v>2</v>
      </c>
      <c r="CO584" s="54">
        <v>1</v>
      </c>
    </row>
    <row r="585" spans="1:93">
      <c r="A585" s="3" t="str">
        <f t="shared" si="703"/>
        <v>JXJA001Itovebi 3mg</v>
      </c>
      <c r="B585" s="3" t="s">
        <v>554</v>
      </c>
      <c r="C585" s="3" t="s">
        <v>555</v>
      </c>
      <c r="D585" s="3" t="s">
        <v>174</v>
      </c>
      <c r="E585" s="3" t="s">
        <v>193</v>
      </c>
      <c r="F585" s="3" t="s">
        <v>194</v>
      </c>
      <c r="G585" s="3" t="s">
        <v>195</v>
      </c>
      <c r="H585" s="3" t="s">
        <v>194</v>
      </c>
      <c r="I585" s="3" t="s">
        <v>195</v>
      </c>
      <c r="J585" s="3" t="s">
        <v>563</v>
      </c>
      <c r="K585" s="3" t="s">
        <v>541</v>
      </c>
      <c r="L585" s="3"/>
      <c r="M585" s="3" t="s">
        <v>545</v>
      </c>
      <c r="N585" s="3" t="s">
        <v>13</v>
      </c>
      <c r="O585" s="3" t="s">
        <v>14</v>
      </c>
      <c r="P585" s="3">
        <v>3566.02</v>
      </c>
      <c r="Q585" s="54">
        <v>7.5423782997919166E-8</v>
      </c>
      <c r="R585" s="54">
        <v>8.6118364644595899E-8</v>
      </c>
      <c r="S585" s="54">
        <v>1.7430625086372233E-7</v>
      </c>
      <c r="T585" s="54">
        <v>1.7644957539816278E-7</v>
      </c>
      <c r="U585" s="54">
        <v>2.1451535630448561E-7</v>
      </c>
      <c r="V585" s="54">
        <v>2.7318666979111423E-7</v>
      </c>
      <c r="W585" s="54">
        <v>3.3584839850623739E-7</v>
      </c>
      <c r="X585" s="54">
        <v>6.6415160149376262E-7</v>
      </c>
      <c r="Y585" s="54">
        <v>9.9999999999999995E-7</v>
      </c>
      <c r="Z585" s="54">
        <v>0</v>
      </c>
      <c r="AA585" s="54">
        <v>0</v>
      </c>
      <c r="AB585" s="54">
        <v>0</v>
      </c>
      <c r="AC585" s="54">
        <v>0</v>
      </c>
      <c r="AD585" s="54">
        <v>0</v>
      </c>
      <c r="AE585" s="54">
        <v>0</v>
      </c>
      <c r="AF585" s="54">
        <f t="shared" si="704"/>
        <v>0</v>
      </c>
      <c r="AG585" s="54">
        <f t="shared" si="705"/>
        <v>0</v>
      </c>
      <c r="AH585" s="54">
        <f t="shared" si="706"/>
        <v>0</v>
      </c>
      <c r="AI585" s="54">
        <v>2.6896271864623972E-4</v>
      </c>
      <c r="AJ585" s="54">
        <v>3.0709981068992184E-4</v>
      </c>
      <c r="AK585" s="54">
        <v>6.2157957670505104E-4</v>
      </c>
      <c r="AL585" s="54">
        <v>6.2922271486135634E-4</v>
      </c>
      <c r="AM585" s="54">
        <v>7.6496605088892172E-4</v>
      </c>
      <c r="AN585" s="54">
        <v>9.74189128208509E-4</v>
      </c>
      <c r="AO585" s="54">
        <v>1.1976421060412126E-3</v>
      </c>
      <c r="AP585" s="54">
        <v>2.3683778939587868E-3</v>
      </c>
      <c r="AQ585" s="54">
        <v>3.5660199999999996E-3</v>
      </c>
      <c r="AR585" s="54">
        <f t="shared" si="707"/>
        <v>0</v>
      </c>
      <c r="AS585" s="54">
        <f t="shared" si="708"/>
        <v>0</v>
      </c>
      <c r="AT585" s="54">
        <f t="shared" si="709"/>
        <v>0</v>
      </c>
      <c r="AU585" s="54">
        <f t="shared" si="710"/>
        <v>0</v>
      </c>
      <c r="AV585" s="54">
        <f t="shared" si="711"/>
        <v>0</v>
      </c>
      <c r="AW585" s="54">
        <f t="shared" si="712"/>
        <v>0</v>
      </c>
      <c r="AX585" s="54">
        <f t="shared" si="713"/>
        <v>0</v>
      </c>
      <c r="AY585" s="54">
        <f t="shared" si="714"/>
        <v>0</v>
      </c>
      <c r="AZ585" s="54">
        <f t="shared" si="715"/>
        <v>0</v>
      </c>
      <c r="BA585" s="54">
        <f t="shared" si="699"/>
        <v>1.7644957539816278E-7</v>
      </c>
      <c r="BB585" s="54">
        <f t="shared" si="700"/>
        <v>0</v>
      </c>
      <c r="BC585" s="54"/>
      <c r="BD585" s="54"/>
      <c r="BE585" s="54">
        <f t="shared" si="716"/>
        <v>0</v>
      </c>
      <c r="BF585" s="54"/>
      <c r="BG585" s="54"/>
      <c r="BH585" s="54"/>
      <c r="BI585" s="54"/>
      <c r="BJ585" s="54"/>
      <c r="BK585" s="54"/>
      <c r="BL585" s="54">
        <v>0</v>
      </c>
      <c r="BM585" s="54">
        <v>0</v>
      </c>
      <c r="BN585" s="54">
        <f t="shared" ref="BN585:BN586" si="728">AVERAGE(BP585:BR585)</f>
        <v>0</v>
      </c>
      <c r="BO585" s="54">
        <f t="shared" ref="BO585:BO586" si="729">SUM(BS585:BU585)/1</f>
        <v>0</v>
      </c>
      <c r="BP585" s="54">
        <v>0</v>
      </c>
      <c r="BQ585" s="54">
        <v>0</v>
      </c>
      <c r="BR585" s="54">
        <v>0</v>
      </c>
      <c r="BS585" s="54">
        <v>0</v>
      </c>
      <c r="BT585" s="54">
        <v>0</v>
      </c>
      <c r="BU585" s="54">
        <v>0</v>
      </c>
      <c r="BV585" s="54">
        <f t="shared" si="717"/>
        <v>0</v>
      </c>
      <c r="BW585" s="54">
        <f t="shared" si="718"/>
        <v>0</v>
      </c>
      <c r="BX585" s="54">
        <f t="shared" si="719"/>
        <v>0</v>
      </c>
      <c r="BY585" s="54">
        <f t="shared" si="720"/>
        <v>0</v>
      </c>
      <c r="BZ585" s="54">
        <f t="shared" si="721"/>
        <v>0</v>
      </c>
      <c r="CA585" s="54">
        <v>0</v>
      </c>
      <c r="CB585" s="54">
        <f t="shared" si="722"/>
        <v>0</v>
      </c>
      <c r="CC585" s="54">
        <f t="shared" si="723"/>
        <v>0</v>
      </c>
      <c r="CD585" s="54">
        <v>0</v>
      </c>
      <c r="CE585" s="54">
        <v>0</v>
      </c>
      <c r="CF585" s="54">
        <v>0</v>
      </c>
      <c r="CG585" s="54">
        <v>0</v>
      </c>
      <c r="CH585" s="54">
        <v>0</v>
      </c>
      <c r="CI585" s="54">
        <v>0</v>
      </c>
      <c r="CJ585" s="54">
        <v>0</v>
      </c>
      <c r="CK585" s="54">
        <v>0</v>
      </c>
      <c r="CL585" s="54">
        <v>0</v>
      </c>
      <c r="CM585" s="54">
        <v>0</v>
      </c>
      <c r="CN585" s="54">
        <v>0</v>
      </c>
      <c r="CO585" s="54">
        <v>0</v>
      </c>
    </row>
    <row r="586" spans="1:93">
      <c r="A586" s="3" t="str">
        <f t="shared" si="703"/>
        <v>JXJA001Itovebi 9mg</v>
      </c>
      <c r="B586" s="3" t="s">
        <v>554</v>
      </c>
      <c r="C586" s="3" t="s">
        <v>555</v>
      </c>
      <c r="D586" s="3" t="s">
        <v>174</v>
      </c>
      <c r="E586" s="3" t="s">
        <v>193</v>
      </c>
      <c r="F586" s="3" t="s">
        <v>194</v>
      </c>
      <c r="G586" s="3" t="s">
        <v>195</v>
      </c>
      <c r="H586" s="3" t="s">
        <v>194</v>
      </c>
      <c r="I586" s="3" t="s">
        <v>195</v>
      </c>
      <c r="J586" s="3" t="s">
        <v>563</v>
      </c>
      <c r="K586" s="3" t="s">
        <v>541</v>
      </c>
      <c r="L586" s="3"/>
      <c r="M586" s="3" t="s">
        <v>545</v>
      </c>
      <c r="N586" s="3" t="s">
        <v>13</v>
      </c>
      <c r="O586" s="3" t="s">
        <v>15</v>
      </c>
      <c r="P586" s="3">
        <v>10698.05</v>
      </c>
      <c r="Q586" s="54"/>
      <c r="R586" s="54"/>
      <c r="S586" s="54"/>
      <c r="T586" s="54"/>
      <c r="U586" s="54"/>
      <c r="V586" s="54"/>
      <c r="W586" s="54">
        <v>0</v>
      </c>
      <c r="X586" s="54">
        <v>0</v>
      </c>
      <c r="Y586" s="54">
        <v>0</v>
      </c>
      <c r="Z586" s="54">
        <v>0</v>
      </c>
      <c r="AA586" s="54">
        <v>0</v>
      </c>
      <c r="AB586" s="54">
        <v>0</v>
      </c>
      <c r="AC586" s="54">
        <v>0</v>
      </c>
      <c r="AD586" s="54">
        <v>0</v>
      </c>
      <c r="AE586" s="54">
        <v>0</v>
      </c>
      <c r="AF586" s="54">
        <f t="shared" si="704"/>
        <v>0</v>
      </c>
      <c r="AG586" s="54">
        <f t="shared" si="705"/>
        <v>0</v>
      </c>
      <c r="AH586" s="54">
        <f t="shared" si="706"/>
        <v>0</v>
      </c>
      <c r="AI586" s="54"/>
      <c r="AJ586" s="54"/>
      <c r="AK586" s="54"/>
      <c r="AL586" s="54"/>
      <c r="AM586" s="54"/>
      <c r="AN586" s="54"/>
      <c r="AO586" s="54">
        <v>0</v>
      </c>
      <c r="AP586" s="54">
        <v>0</v>
      </c>
      <c r="AQ586" s="54">
        <v>0</v>
      </c>
      <c r="AR586" s="54">
        <f t="shared" si="707"/>
        <v>0</v>
      </c>
      <c r="AS586" s="54">
        <f t="shared" si="708"/>
        <v>0</v>
      </c>
      <c r="AT586" s="54">
        <f t="shared" si="709"/>
        <v>0</v>
      </c>
      <c r="AU586" s="54">
        <f t="shared" si="710"/>
        <v>0</v>
      </c>
      <c r="AV586" s="54">
        <f t="shared" si="711"/>
        <v>0</v>
      </c>
      <c r="AW586" s="54">
        <f t="shared" si="712"/>
        <v>0</v>
      </c>
      <c r="AX586" s="54">
        <f t="shared" si="713"/>
        <v>0</v>
      </c>
      <c r="AY586" s="54">
        <f t="shared" si="714"/>
        <v>0</v>
      </c>
      <c r="AZ586" s="54">
        <f t="shared" si="715"/>
        <v>0</v>
      </c>
      <c r="BA586" s="54">
        <f t="shared" si="699"/>
        <v>0</v>
      </c>
      <c r="BB586" s="54">
        <f t="shared" si="700"/>
        <v>0</v>
      </c>
      <c r="BC586" s="54"/>
      <c r="BD586" s="54"/>
      <c r="BE586" s="54">
        <f t="shared" si="716"/>
        <v>0</v>
      </c>
      <c r="BF586" s="54"/>
      <c r="BG586" s="54"/>
      <c r="BH586" s="54"/>
      <c r="BI586" s="54"/>
      <c r="BJ586" s="54"/>
      <c r="BK586" s="54"/>
      <c r="BL586" s="54">
        <v>0</v>
      </c>
      <c r="BM586" s="54">
        <v>0</v>
      </c>
      <c r="BN586" s="54">
        <f t="shared" si="728"/>
        <v>0</v>
      </c>
      <c r="BO586" s="54">
        <f t="shared" si="729"/>
        <v>0</v>
      </c>
      <c r="BP586" s="54">
        <v>0</v>
      </c>
      <c r="BQ586" s="54">
        <v>0</v>
      </c>
      <c r="BR586" s="54">
        <v>0</v>
      </c>
      <c r="BS586" s="54">
        <v>0</v>
      </c>
      <c r="BT586" s="54">
        <v>0</v>
      </c>
      <c r="BU586" s="54">
        <v>0</v>
      </c>
      <c r="BV586" s="54">
        <f t="shared" si="717"/>
        <v>0</v>
      </c>
      <c r="BW586" s="54">
        <f t="shared" si="718"/>
        <v>0</v>
      </c>
      <c r="BX586" s="54">
        <f t="shared" si="719"/>
        <v>0</v>
      </c>
      <c r="BY586" s="54">
        <f t="shared" si="720"/>
        <v>0</v>
      </c>
      <c r="BZ586" s="54">
        <f t="shared" si="721"/>
        <v>0</v>
      </c>
      <c r="CA586" s="54">
        <v>0</v>
      </c>
      <c r="CB586" s="54">
        <f t="shared" si="722"/>
        <v>0</v>
      </c>
      <c r="CC586" s="54">
        <f t="shared" si="723"/>
        <v>0</v>
      </c>
      <c r="CD586" s="54">
        <v>0</v>
      </c>
      <c r="CE586" s="54">
        <v>0</v>
      </c>
      <c r="CF586" s="54">
        <v>0</v>
      </c>
      <c r="CG586" s="54">
        <v>0</v>
      </c>
      <c r="CH586" s="54">
        <v>0</v>
      </c>
      <c r="CI586" s="54">
        <v>0</v>
      </c>
      <c r="CJ586" s="54">
        <v>0</v>
      </c>
      <c r="CK586" s="54">
        <v>0</v>
      </c>
      <c r="CL586" s="54">
        <v>0</v>
      </c>
      <c r="CM586" s="54">
        <v>0</v>
      </c>
      <c r="CN586" s="54">
        <v>0</v>
      </c>
      <c r="CO586" s="54">
        <v>0</v>
      </c>
    </row>
    <row r="587" spans="1:93">
      <c r="A587" s="3" t="str">
        <f t="shared" si="703"/>
        <v>JXJA001Perjeta</v>
      </c>
      <c r="B587" s="3" t="s">
        <v>554</v>
      </c>
      <c r="C587" s="3" t="s">
        <v>555</v>
      </c>
      <c r="D587" s="3" t="s">
        <v>174</v>
      </c>
      <c r="E587" s="3" t="s">
        <v>193</v>
      </c>
      <c r="F587" s="3" t="s">
        <v>194</v>
      </c>
      <c r="G587" s="3" t="s">
        <v>195</v>
      </c>
      <c r="H587" s="3" t="s">
        <v>194</v>
      </c>
      <c r="I587" s="3" t="s">
        <v>195</v>
      </c>
      <c r="J587" s="3" t="s">
        <v>563</v>
      </c>
      <c r="K587" s="3" t="s">
        <v>541</v>
      </c>
      <c r="L587" s="3"/>
      <c r="M587" s="3" t="s">
        <v>545</v>
      </c>
      <c r="N587" s="3" t="s">
        <v>16</v>
      </c>
      <c r="O587" s="3" t="s">
        <v>16</v>
      </c>
      <c r="P587" s="3">
        <v>3985.87</v>
      </c>
      <c r="Q587" s="54">
        <v>8.8045136481548436</v>
      </c>
      <c r="R587" s="54">
        <v>7.4373049304072794</v>
      </c>
      <c r="S587" s="54">
        <v>11.288273460586044</v>
      </c>
      <c r="T587" s="54">
        <v>6.8211750468509207</v>
      </c>
      <c r="U587" s="54">
        <v>8.2790677264431753</v>
      </c>
      <c r="V587" s="54">
        <v>9.5015300683106894</v>
      </c>
      <c r="W587" s="54">
        <v>27.530092039148169</v>
      </c>
      <c r="X587" s="54">
        <v>24.601772841604785</v>
      </c>
      <c r="Y587" s="54">
        <v>52.131864880752957</v>
      </c>
      <c r="Z587" s="54">
        <v>7</v>
      </c>
      <c r="AA587" s="54">
        <v>3</v>
      </c>
      <c r="AB587" s="54">
        <v>2</v>
      </c>
      <c r="AC587" s="54">
        <v>0</v>
      </c>
      <c r="AD587" s="54">
        <v>0</v>
      </c>
      <c r="AE587" s="54">
        <v>0</v>
      </c>
      <c r="AF587" s="54">
        <f t="shared" si="704"/>
        <v>12</v>
      </c>
      <c r="AG587" s="54">
        <f t="shared" si="705"/>
        <v>0</v>
      </c>
      <c r="AH587" s="54">
        <f t="shared" si="706"/>
        <v>12</v>
      </c>
      <c r="AI587" s="54">
        <v>35093.646814770946</v>
      </c>
      <c r="AJ587" s="54">
        <v>29644.130602962461</v>
      </c>
      <c r="AK587" s="54">
        <v>44993.590538346092</v>
      </c>
      <c r="AL587" s="54">
        <v>27188.316983991677</v>
      </c>
      <c r="AM587" s="54">
        <v>32999.287678798064</v>
      </c>
      <c r="AN587" s="54">
        <v>37871.863653377528</v>
      </c>
      <c r="AO587" s="54">
        <v>109731.3679560795</v>
      </c>
      <c r="AP587" s="54">
        <v>98059.468316167273</v>
      </c>
      <c r="AQ587" s="54">
        <v>207790.83627224679</v>
      </c>
      <c r="AR587" s="54">
        <f t="shared" si="707"/>
        <v>27901.09</v>
      </c>
      <c r="AS587" s="54">
        <f t="shared" si="708"/>
        <v>11957.61</v>
      </c>
      <c r="AT587" s="54">
        <f t="shared" si="709"/>
        <v>7971.74</v>
      </c>
      <c r="AU587" s="54">
        <f t="shared" si="710"/>
        <v>0</v>
      </c>
      <c r="AV587" s="54">
        <f t="shared" si="711"/>
        <v>0</v>
      </c>
      <c r="AW587" s="54">
        <f t="shared" si="712"/>
        <v>0</v>
      </c>
      <c r="AX587" s="54">
        <f t="shared" si="713"/>
        <v>47830.439999999995</v>
      </c>
      <c r="AY587" s="54">
        <f t="shared" si="714"/>
        <v>0</v>
      </c>
      <c r="AZ587" s="54">
        <f t="shared" si="715"/>
        <v>47830.439999999995</v>
      </c>
      <c r="BA587" s="54">
        <f t="shared" si="699"/>
        <v>6.8211750468509207</v>
      </c>
      <c r="BB587" s="54">
        <f t="shared" si="700"/>
        <v>0</v>
      </c>
      <c r="BC587" s="54"/>
      <c r="BD587" s="54"/>
      <c r="BE587" s="54">
        <f t="shared" si="716"/>
        <v>0</v>
      </c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>
        <f t="shared" si="717"/>
        <v>82374.646666666667</v>
      </c>
      <c r="BW587" s="54">
        <f t="shared" si="718"/>
        <v>183350.02</v>
      </c>
      <c r="BX587" s="54">
        <f t="shared" si="719"/>
        <v>139505.44999999998</v>
      </c>
      <c r="BY587" s="54">
        <f t="shared" si="720"/>
        <v>46</v>
      </c>
      <c r="BZ587" s="54">
        <f t="shared" si="721"/>
        <v>35</v>
      </c>
      <c r="CA587" s="54">
        <v>0</v>
      </c>
      <c r="CB587" s="54">
        <f t="shared" si="722"/>
        <v>34</v>
      </c>
      <c r="CC587" s="54">
        <f t="shared" si="723"/>
        <v>20.666666666666668</v>
      </c>
      <c r="CD587" s="54">
        <v>26</v>
      </c>
      <c r="CE587" s="54">
        <v>34</v>
      </c>
      <c r="CF587" s="54">
        <v>34</v>
      </c>
      <c r="CG587" s="54">
        <v>27</v>
      </c>
      <c r="CH587" s="54">
        <v>23</v>
      </c>
      <c r="CI587" s="54">
        <v>23</v>
      </c>
      <c r="CJ587" s="54">
        <v>16</v>
      </c>
      <c r="CK587" s="54">
        <v>14</v>
      </c>
      <c r="CL587" s="54">
        <v>16</v>
      </c>
      <c r="CM587" s="54">
        <v>11</v>
      </c>
      <c r="CN587" s="54">
        <v>14</v>
      </c>
      <c r="CO587" s="54">
        <v>10</v>
      </c>
    </row>
    <row r="588" spans="1:93">
      <c r="A588" s="3" t="str">
        <f t="shared" si="703"/>
        <v>JXJA001Phesgo 10ml</v>
      </c>
      <c r="B588" s="3" t="s">
        <v>554</v>
      </c>
      <c r="C588" s="3" t="s">
        <v>555</v>
      </c>
      <c r="D588" s="3" t="s">
        <v>174</v>
      </c>
      <c r="E588" s="3" t="s">
        <v>193</v>
      </c>
      <c r="F588" s="3" t="s">
        <v>194</v>
      </c>
      <c r="G588" s="3" t="s">
        <v>195</v>
      </c>
      <c r="H588" s="3" t="s">
        <v>194</v>
      </c>
      <c r="I588" s="3" t="s">
        <v>195</v>
      </c>
      <c r="J588" s="3" t="s">
        <v>563</v>
      </c>
      <c r="K588" s="3" t="s">
        <v>541</v>
      </c>
      <c r="L588" s="3"/>
      <c r="M588" s="3" t="s">
        <v>545</v>
      </c>
      <c r="N588" s="3" t="s">
        <v>17</v>
      </c>
      <c r="O588" s="3" t="s">
        <v>18</v>
      </c>
      <c r="P588" s="3">
        <v>6232.07</v>
      </c>
      <c r="Q588" s="54">
        <v>0.71393867832357472</v>
      </c>
      <c r="R588" s="54">
        <v>0.66000733262463362</v>
      </c>
      <c r="S588" s="54">
        <v>0.97843397742323179</v>
      </c>
      <c r="T588" s="54">
        <v>0.8573631812238951</v>
      </c>
      <c r="U588" s="54">
        <v>0.78665574802433225</v>
      </c>
      <c r="V588" s="54">
        <v>1.0248240872246299</v>
      </c>
      <c r="W588" s="54">
        <v>2.3523799883714398</v>
      </c>
      <c r="X588" s="54">
        <v>2.6688430164728572</v>
      </c>
      <c r="Y588" s="54">
        <v>5.0212230048442965</v>
      </c>
      <c r="Z588" s="54">
        <v>0</v>
      </c>
      <c r="AA588" s="54">
        <v>0</v>
      </c>
      <c r="AB588" s="54">
        <v>0</v>
      </c>
      <c r="AC588" s="54">
        <v>0</v>
      </c>
      <c r="AD588" s="54">
        <v>0</v>
      </c>
      <c r="AE588" s="54">
        <v>0</v>
      </c>
      <c r="AF588" s="54">
        <f t="shared" si="704"/>
        <v>0</v>
      </c>
      <c r="AG588" s="54">
        <f t="shared" si="705"/>
        <v>0</v>
      </c>
      <c r="AH588" s="54">
        <f t="shared" si="706"/>
        <v>0</v>
      </c>
      <c r="AI588" s="54">
        <v>4449.3158190200002</v>
      </c>
      <c r="AJ588" s="54">
        <v>4113.2118974300001</v>
      </c>
      <c r="AK588" s="54">
        <v>6097.6690376799997</v>
      </c>
      <c r="AL588" s="54">
        <v>5343.1473608099996</v>
      </c>
      <c r="AM588" s="54">
        <v>4902.4936875900003</v>
      </c>
      <c r="AN588" s="54">
        <v>6386.7754492699987</v>
      </c>
      <c r="AO588" s="54">
        <v>14660.19675413</v>
      </c>
      <c r="AP588" s="54">
        <v>16632.416497669998</v>
      </c>
      <c r="AQ588" s="54">
        <v>31292.613251799998</v>
      </c>
      <c r="AR588" s="54">
        <f t="shared" si="707"/>
        <v>0</v>
      </c>
      <c r="AS588" s="54">
        <f t="shared" si="708"/>
        <v>0</v>
      </c>
      <c r="AT588" s="54">
        <f t="shared" si="709"/>
        <v>0</v>
      </c>
      <c r="AU588" s="54">
        <f t="shared" si="710"/>
        <v>0</v>
      </c>
      <c r="AV588" s="54">
        <f t="shared" si="711"/>
        <v>0</v>
      </c>
      <c r="AW588" s="54">
        <f t="shared" si="712"/>
        <v>0</v>
      </c>
      <c r="AX588" s="54">
        <f t="shared" si="713"/>
        <v>0</v>
      </c>
      <c r="AY588" s="54">
        <f t="shared" si="714"/>
        <v>0</v>
      </c>
      <c r="AZ588" s="54">
        <f t="shared" si="715"/>
        <v>0</v>
      </c>
      <c r="BA588" s="54">
        <f t="shared" si="699"/>
        <v>0.8573631812238951</v>
      </c>
      <c r="BB588" s="54">
        <f t="shared" si="700"/>
        <v>0</v>
      </c>
      <c r="BC588" s="54">
        <f>SUM(CJ588:CL588)</f>
        <v>0</v>
      </c>
      <c r="BD588" s="54">
        <f>SUM(CM588:CO588)</f>
        <v>0</v>
      </c>
      <c r="BE588" s="54">
        <f t="shared" si="716"/>
        <v>0</v>
      </c>
      <c r="BF588" s="54">
        <f t="shared" ref="BF588:BK588" si="730">Z588</f>
        <v>0</v>
      </c>
      <c r="BG588" s="54">
        <f t="shared" si="730"/>
        <v>0</v>
      </c>
      <c r="BH588" s="54">
        <f t="shared" si="730"/>
        <v>0</v>
      </c>
      <c r="BI588" s="54">
        <f t="shared" si="730"/>
        <v>0</v>
      </c>
      <c r="BJ588" s="54">
        <f t="shared" si="730"/>
        <v>0</v>
      </c>
      <c r="BK588" s="54">
        <f t="shared" si="730"/>
        <v>0</v>
      </c>
      <c r="BL588" s="54">
        <v>0</v>
      </c>
      <c r="BM588" s="54">
        <v>0</v>
      </c>
      <c r="BN588" s="54">
        <f t="shared" ref="BN588:BN589" si="731">AVERAGE(BP588:BR588)</f>
        <v>0</v>
      </c>
      <c r="BO588" s="54">
        <f t="shared" ref="BO588:BO589" si="732">SUM(BS588:BU588)/1</f>
        <v>0</v>
      </c>
      <c r="BP588" s="54">
        <v>0</v>
      </c>
      <c r="BQ588" s="54">
        <v>0</v>
      </c>
      <c r="BR588" s="54">
        <v>0</v>
      </c>
      <c r="BS588" s="54">
        <v>0</v>
      </c>
      <c r="BT588" s="54">
        <v>0</v>
      </c>
      <c r="BU588" s="54">
        <v>0</v>
      </c>
      <c r="BV588" s="54">
        <f t="shared" si="717"/>
        <v>0</v>
      </c>
      <c r="BW588" s="54">
        <f t="shared" si="718"/>
        <v>0</v>
      </c>
      <c r="BX588" s="54">
        <f t="shared" si="719"/>
        <v>0</v>
      </c>
      <c r="BY588" s="54">
        <f t="shared" si="720"/>
        <v>0</v>
      </c>
      <c r="BZ588" s="54">
        <f t="shared" si="721"/>
        <v>0</v>
      </c>
      <c r="CA588" s="54">
        <v>29.666666666666668</v>
      </c>
      <c r="CB588" s="54">
        <f t="shared" si="722"/>
        <v>0</v>
      </c>
      <c r="CC588" s="54">
        <f t="shared" si="723"/>
        <v>0</v>
      </c>
      <c r="CD588" s="54">
        <v>0</v>
      </c>
      <c r="CE588" s="54">
        <v>0</v>
      </c>
      <c r="CF588" s="54">
        <v>0</v>
      </c>
      <c r="CG588" s="54">
        <v>0</v>
      </c>
      <c r="CH588" s="54">
        <v>0</v>
      </c>
      <c r="CI588" s="54">
        <v>0</v>
      </c>
      <c r="CJ588" s="54">
        <v>0</v>
      </c>
      <c r="CK588" s="54">
        <v>0</v>
      </c>
      <c r="CL588" s="54">
        <v>0</v>
      </c>
      <c r="CM588" s="54">
        <v>0</v>
      </c>
      <c r="CN588" s="54">
        <v>0</v>
      </c>
      <c r="CO588" s="54">
        <v>0</v>
      </c>
    </row>
    <row r="589" spans="1:93">
      <c r="A589" s="3" t="str">
        <f t="shared" si="703"/>
        <v>JXJA001Phesgo 15ml</v>
      </c>
      <c r="B589" s="3" t="s">
        <v>554</v>
      </c>
      <c r="C589" s="3" t="s">
        <v>555</v>
      </c>
      <c r="D589" s="3" t="s">
        <v>174</v>
      </c>
      <c r="E589" s="3" t="s">
        <v>193</v>
      </c>
      <c r="F589" s="3" t="s">
        <v>194</v>
      </c>
      <c r="G589" s="3" t="s">
        <v>195</v>
      </c>
      <c r="H589" s="3" t="s">
        <v>194</v>
      </c>
      <c r="I589" s="3" t="s">
        <v>195</v>
      </c>
      <c r="J589" s="3" t="s">
        <v>563</v>
      </c>
      <c r="K589" s="3" t="s">
        <v>541</v>
      </c>
      <c r="L589" s="3"/>
      <c r="M589" s="3" t="s">
        <v>545</v>
      </c>
      <c r="N589" s="3" t="s">
        <v>17</v>
      </c>
      <c r="O589" s="3" t="s">
        <v>19</v>
      </c>
      <c r="P589" s="3">
        <v>8489.27</v>
      </c>
      <c r="Q589" s="54">
        <v>1.1779575864591419E-6</v>
      </c>
      <c r="R589" s="54">
        <v>1.1779575864591419E-6</v>
      </c>
      <c r="S589" s="54">
        <v>1.1779575864591419E-6</v>
      </c>
      <c r="T589" s="54">
        <v>1.1779575864591419E-6</v>
      </c>
      <c r="U589" s="54">
        <v>1.1779575864591419E-6</v>
      </c>
      <c r="V589" s="54">
        <v>1.1779575864591419E-6</v>
      </c>
      <c r="W589" s="54">
        <v>3.5338727593774257E-6</v>
      </c>
      <c r="X589" s="54">
        <v>3.5338727593774257E-6</v>
      </c>
      <c r="Y589" s="54">
        <v>7.0677455187548515E-6</v>
      </c>
      <c r="Z589" s="54">
        <v>0</v>
      </c>
      <c r="AA589" s="54">
        <v>0</v>
      </c>
      <c r="AB589" s="54">
        <v>0</v>
      </c>
      <c r="AC589" s="54">
        <v>0</v>
      </c>
      <c r="AD589" s="54">
        <v>0</v>
      </c>
      <c r="AE589" s="54">
        <v>0</v>
      </c>
      <c r="AF589" s="54">
        <f t="shared" si="704"/>
        <v>0</v>
      </c>
      <c r="AG589" s="54">
        <f t="shared" si="705"/>
        <v>0</v>
      </c>
      <c r="AH589" s="54">
        <f t="shared" si="706"/>
        <v>0</v>
      </c>
      <c r="AI589" s="54">
        <v>0.01</v>
      </c>
      <c r="AJ589" s="54">
        <v>0.01</v>
      </c>
      <c r="AK589" s="54">
        <v>0.01</v>
      </c>
      <c r="AL589" s="54">
        <v>0.01</v>
      </c>
      <c r="AM589" s="54">
        <v>0.01</v>
      </c>
      <c r="AN589" s="54">
        <v>0.01</v>
      </c>
      <c r="AO589" s="54">
        <v>0.03</v>
      </c>
      <c r="AP589" s="54">
        <v>0.03</v>
      </c>
      <c r="AQ589" s="54">
        <v>0.06</v>
      </c>
      <c r="AR589" s="54">
        <f t="shared" si="707"/>
        <v>0</v>
      </c>
      <c r="AS589" s="54">
        <f t="shared" si="708"/>
        <v>0</v>
      </c>
      <c r="AT589" s="54">
        <f t="shared" si="709"/>
        <v>0</v>
      </c>
      <c r="AU589" s="54">
        <f t="shared" si="710"/>
        <v>0</v>
      </c>
      <c r="AV589" s="54">
        <f t="shared" si="711"/>
        <v>0</v>
      </c>
      <c r="AW589" s="54">
        <f t="shared" si="712"/>
        <v>0</v>
      </c>
      <c r="AX589" s="54">
        <f t="shared" si="713"/>
        <v>0</v>
      </c>
      <c r="AY589" s="54">
        <f t="shared" si="714"/>
        <v>0</v>
      </c>
      <c r="AZ589" s="54">
        <f t="shared" si="715"/>
        <v>0</v>
      </c>
      <c r="BA589" s="54">
        <f t="shared" si="699"/>
        <v>1.1779575864591419E-6</v>
      </c>
      <c r="BB589" s="54">
        <f t="shared" si="700"/>
        <v>0</v>
      </c>
      <c r="BC589" s="54">
        <f>SUM(CJ589:CL589)*2</f>
        <v>0</v>
      </c>
      <c r="BD589" s="54">
        <f>SUM(CM589:CO589)*2</f>
        <v>0</v>
      </c>
      <c r="BE589" s="54">
        <f t="shared" si="716"/>
        <v>0</v>
      </c>
      <c r="BF589" s="54">
        <f t="shared" ref="BF589:BK589" si="733">Z589*2</f>
        <v>0</v>
      </c>
      <c r="BG589" s="54">
        <f t="shared" si="733"/>
        <v>0</v>
      </c>
      <c r="BH589" s="54">
        <f t="shared" si="733"/>
        <v>0</v>
      </c>
      <c r="BI589" s="54">
        <f t="shared" si="733"/>
        <v>0</v>
      </c>
      <c r="BJ589" s="54">
        <f t="shared" si="733"/>
        <v>0</v>
      </c>
      <c r="BK589" s="54">
        <f t="shared" si="733"/>
        <v>0</v>
      </c>
      <c r="BL589" s="54">
        <v>0</v>
      </c>
      <c r="BM589" s="54">
        <v>0</v>
      </c>
      <c r="BN589" s="54">
        <f t="shared" si="731"/>
        <v>0</v>
      </c>
      <c r="BO589" s="54">
        <f t="shared" si="732"/>
        <v>0</v>
      </c>
      <c r="BP589" s="54">
        <v>0</v>
      </c>
      <c r="BQ589" s="54">
        <v>0</v>
      </c>
      <c r="BR589" s="54">
        <v>0</v>
      </c>
      <c r="BS589" s="54">
        <v>0</v>
      </c>
      <c r="BT589" s="54">
        <v>0</v>
      </c>
      <c r="BU589" s="54">
        <v>0</v>
      </c>
      <c r="BV589" s="54">
        <f t="shared" si="717"/>
        <v>0</v>
      </c>
      <c r="BW589" s="54">
        <f t="shared" si="718"/>
        <v>0</v>
      </c>
      <c r="BX589" s="54">
        <f t="shared" si="719"/>
        <v>0</v>
      </c>
      <c r="BY589" s="54">
        <f t="shared" si="720"/>
        <v>0</v>
      </c>
      <c r="BZ589" s="54">
        <f t="shared" si="721"/>
        <v>0</v>
      </c>
      <c r="CA589" s="54">
        <v>0</v>
      </c>
      <c r="CB589" s="54">
        <f t="shared" si="722"/>
        <v>0</v>
      </c>
      <c r="CC589" s="54">
        <f t="shared" si="723"/>
        <v>0</v>
      </c>
      <c r="CD589" s="54">
        <v>0</v>
      </c>
      <c r="CE589" s="54">
        <v>0</v>
      </c>
      <c r="CF589" s="54">
        <v>0</v>
      </c>
      <c r="CG589" s="54">
        <v>0</v>
      </c>
      <c r="CH589" s="54">
        <v>0</v>
      </c>
      <c r="CI589" s="54">
        <v>0</v>
      </c>
      <c r="CJ589" s="54">
        <v>0</v>
      </c>
      <c r="CK589" s="54">
        <v>0</v>
      </c>
      <c r="CL589" s="54">
        <v>0</v>
      </c>
      <c r="CM589" s="54">
        <v>0</v>
      </c>
      <c r="CN589" s="54">
        <v>0</v>
      </c>
      <c r="CO589" s="54">
        <v>0</v>
      </c>
    </row>
    <row r="590" spans="1:93">
      <c r="A590" s="3" t="str">
        <f t="shared" si="703"/>
        <v>JXJA002Herceptin IV</v>
      </c>
      <c r="B590" s="3" t="s">
        <v>554</v>
      </c>
      <c r="C590" s="3" t="s">
        <v>555</v>
      </c>
      <c r="D590" s="3" t="s">
        <v>174</v>
      </c>
      <c r="E590" s="3" t="s">
        <v>193</v>
      </c>
      <c r="F590" s="3" t="s">
        <v>196</v>
      </c>
      <c r="G590" s="3" t="s">
        <v>197</v>
      </c>
      <c r="H590" s="3" t="s">
        <v>196</v>
      </c>
      <c r="I590" s="3" t="s">
        <v>197</v>
      </c>
      <c r="J590" s="3" t="s">
        <v>562</v>
      </c>
      <c r="K590" s="3" t="s">
        <v>541</v>
      </c>
      <c r="L590" s="3"/>
      <c r="M590" s="3" t="s">
        <v>543</v>
      </c>
      <c r="N590" s="3" t="s">
        <v>11</v>
      </c>
      <c r="O590" s="3" t="s">
        <v>11</v>
      </c>
      <c r="P590" s="3">
        <v>4535.5</v>
      </c>
      <c r="Q590" s="54">
        <v>2.4822376098080742E-7</v>
      </c>
      <c r="R590" s="54">
        <v>1.7782878168674339E-7</v>
      </c>
      <c r="S590" s="54">
        <v>1.6542114214001052E-7</v>
      </c>
      <c r="T590" s="54">
        <v>1.1681063360424579E-7</v>
      </c>
      <c r="U590" s="54">
        <v>1.0643066396940739E-7</v>
      </c>
      <c r="V590" s="54">
        <v>1.8528501761878564E-7</v>
      </c>
      <c r="W590" s="54">
        <v>5.9147368480756133E-7</v>
      </c>
      <c r="X590" s="54">
        <v>4.0852631519243884E-7</v>
      </c>
      <c r="Y590" s="54">
        <v>1.0000000000000002E-6</v>
      </c>
      <c r="Z590" s="54">
        <v>6</v>
      </c>
      <c r="AA590" s="54">
        <v>2</v>
      </c>
      <c r="AB590" s="54">
        <v>2</v>
      </c>
      <c r="AC590" s="54">
        <v>4</v>
      </c>
      <c r="AD590" s="54">
        <v>0</v>
      </c>
      <c r="AE590" s="54">
        <v>0</v>
      </c>
      <c r="AF590" s="54">
        <f t="shared" si="704"/>
        <v>10</v>
      </c>
      <c r="AG590" s="54">
        <f t="shared" si="705"/>
        <v>4</v>
      </c>
      <c r="AH590" s="54">
        <f t="shared" si="706"/>
        <v>14</v>
      </c>
      <c r="AI590" s="54">
        <v>1.1258188679284522E-3</v>
      </c>
      <c r="AJ590" s="54">
        <v>8.0654243934022462E-4</v>
      </c>
      <c r="AK590" s="54">
        <v>7.5026759017601764E-4</v>
      </c>
      <c r="AL590" s="54">
        <v>5.297946287120568E-4</v>
      </c>
      <c r="AM590" s="54">
        <v>4.8271627643324723E-4</v>
      </c>
      <c r="AN590" s="54">
        <v>8.4036019741000226E-4</v>
      </c>
      <c r="AO590" s="54">
        <v>2.6826288974446943E-3</v>
      </c>
      <c r="AP590" s="54">
        <v>1.8528711025553063E-3</v>
      </c>
      <c r="AQ590" s="54">
        <v>4.5355000000000005E-3</v>
      </c>
      <c r="AR590" s="54">
        <f t="shared" si="707"/>
        <v>27213</v>
      </c>
      <c r="AS590" s="54">
        <f t="shared" si="708"/>
        <v>9071</v>
      </c>
      <c r="AT590" s="54">
        <f t="shared" si="709"/>
        <v>9071</v>
      </c>
      <c r="AU590" s="54">
        <f t="shared" si="710"/>
        <v>18142</v>
      </c>
      <c r="AV590" s="54">
        <f t="shared" si="711"/>
        <v>0</v>
      </c>
      <c r="AW590" s="54">
        <f t="shared" si="712"/>
        <v>0</v>
      </c>
      <c r="AX590" s="54">
        <f t="shared" si="713"/>
        <v>45355</v>
      </c>
      <c r="AY590" s="54">
        <f t="shared" si="714"/>
        <v>18142</v>
      </c>
      <c r="AZ590" s="54">
        <f t="shared" si="715"/>
        <v>63497</v>
      </c>
      <c r="BA590" s="54">
        <f t="shared" si="699"/>
        <v>1.1681063360424579E-7</v>
      </c>
      <c r="BB590" s="54">
        <f t="shared" si="700"/>
        <v>4</v>
      </c>
      <c r="BC590" s="54"/>
      <c r="BD590" s="54"/>
      <c r="BE590" s="54">
        <f t="shared" si="716"/>
        <v>0</v>
      </c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>
        <f t="shared" si="717"/>
        <v>13228.541666666666</v>
      </c>
      <c r="BW590" s="54">
        <f t="shared" si="718"/>
        <v>27213</v>
      </c>
      <c r="BX590" s="54">
        <f t="shared" si="719"/>
        <v>31748.5</v>
      </c>
      <c r="BY590" s="54">
        <f t="shared" si="720"/>
        <v>6</v>
      </c>
      <c r="BZ590" s="54">
        <f t="shared" si="721"/>
        <v>7</v>
      </c>
      <c r="CA590" s="54">
        <v>0</v>
      </c>
      <c r="CB590" s="54">
        <f t="shared" si="722"/>
        <v>4</v>
      </c>
      <c r="CC590" s="54">
        <f t="shared" si="723"/>
        <v>2.9166666666666665</v>
      </c>
      <c r="CD590" s="54">
        <v>4</v>
      </c>
      <c r="CE590" s="54">
        <v>3</v>
      </c>
      <c r="CF590" s="54">
        <v>3</v>
      </c>
      <c r="CG590" s="54">
        <v>4</v>
      </c>
      <c r="CH590" s="54">
        <v>4</v>
      </c>
      <c r="CI590" s="54">
        <v>4</v>
      </c>
      <c r="CJ590" s="54">
        <v>2</v>
      </c>
      <c r="CK590" s="54">
        <v>3</v>
      </c>
      <c r="CL590" s="54">
        <v>1</v>
      </c>
      <c r="CM590" s="54">
        <v>3</v>
      </c>
      <c r="CN590" s="54">
        <v>1</v>
      </c>
      <c r="CO590" s="54">
        <v>3</v>
      </c>
    </row>
    <row r="591" spans="1:93">
      <c r="A591" s="3" t="str">
        <f t="shared" si="703"/>
        <v>JXJA002Herceptin SC</v>
      </c>
      <c r="B591" s="3" t="s">
        <v>554</v>
      </c>
      <c r="C591" s="3" t="s">
        <v>555</v>
      </c>
      <c r="D591" s="3" t="s">
        <v>174</v>
      </c>
      <c r="E591" s="3" t="s">
        <v>193</v>
      </c>
      <c r="F591" s="3" t="s">
        <v>196</v>
      </c>
      <c r="G591" s="3" t="s">
        <v>197</v>
      </c>
      <c r="H591" s="3" t="s">
        <v>196</v>
      </c>
      <c r="I591" s="3" t="s">
        <v>197</v>
      </c>
      <c r="J591" s="3" t="s">
        <v>562</v>
      </c>
      <c r="K591" s="3" t="s">
        <v>541</v>
      </c>
      <c r="L591" s="3"/>
      <c r="M591" s="3" t="s">
        <v>543</v>
      </c>
      <c r="N591" s="3" t="s">
        <v>12</v>
      </c>
      <c r="O591" s="3" t="s">
        <v>12</v>
      </c>
      <c r="P591" s="3">
        <v>3444.49</v>
      </c>
      <c r="Q591" s="54">
        <v>0.50669694316951086</v>
      </c>
      <c r="R591" s="54">
        <v>0.46946624565747658</v>
      </c>
      <c r="S591" s="54">
        <v>0.71210101504664725</v>
      </c>
      <c r="T591" s="54">
        <v>0.72888074194494401</v>
      </c>
      <c r="U591" s="54">
        <v>0.656271046972699</v>
      </c>
      <c r="V591" s="54">
        <v>0.86379278645806445</v>
      </c>
      <c r="W591" s="54">
        <v>1.6882642038736346</v>
      </c>
      <c r="X591" s="54">
        <v>2.2489445753757074</v>
      </c>
      <c r="Y591" s="54">
        <v>3.937208779249342</v>
      </c>
      <c r="Z591" s="54">
        <v>0</v>
      </c>
      <c r="AA591" s="54">
        <v>0</v>
      </c>
      <c r="AB591" s="54">
        <v>0</v>
      </c>
      <c r="AC591" s="54">
        <v>0</v>
      </c>
      <c r="AD591" s="54">
        <v>0</v>
      </c>
      <c r="AE591" s="54">
        <v>0</v>
      </c>
      <c r="AF591" s="54">
        <f t="shared" si="704"/>
        <v>0</v>
      </c>
      <c r="AG591" s="54">
        <f t="shared" si="705"/>
        <v>0</v>
      </c>
      <c r="AH591" s="54">
        <f t="shared" si="706"/>
        <v>0</v>
      </c>
      <c r="AI591" s="54">
        <v>1745.3125537779481</v>
      </c>
      <c r="AJ591" s="54">
        <v>1617.0717885047213</v>
      </c>
      <c r="AK591" s="54">
        <v>2452.8248253180254</v>
      </c>
      <c r="AL591" s="54">
        <v>2510.6224268219398</v>
      </c>
      <c r="AM591" s="54">
        <v>2260.5190585869918</v>
      </c>
      <c r="AN591" s="54">
        <v>2975.3256150269381</v>
      </c>
      <c r="AO591" s="54">
        <v>5815.2091676006949</v>
      </c>
      <c r="AP591" s="54">
        <v>7746.4671004358697</v>
      </c>
      <c r="AQ591" s="54">
        <v>13561.676268036565</v>
      </c>
      <c r="AR591" s="54">
        <f t="shared" si="707"/>
        <v>0</v>
      </c>
      <c r="AS591" s="54">
        <f t="shared" si="708"/>
        <v>0</v>
      </c>
      <c r="AT591" s="54">
        <f t="shared" si="709"/>
        <v>0</v>
      </c>
      <c r="AU591" s="54">
        <f t="shared" si="710"/>
        <v>0</v>
      </c>
      <c r="AV591" s="54">
        <f t="shared" si="711"/>
        <v>0</v>
      </c>
      <c r="AW591" s="54">
        <f t="shared" si="712"/>
        <v>0</v>
      </c>
      <c r="AX591" s="54">
        <f t="shared" si="713"/>
        <v>0</v>
      </c>
      <c r="AY591" s="54">
        <f t="shared" si="714"/>
        <v>0</v>
      </c>
      <c r="AZ591" s="54">
        <f t="shared" si="715"/>
        <v>0</v>
      </c>
      <c r="BA591" s="54">
        <f t="shared" si="699"/>
        <v>0.72888074194494401</v>
      </c>
      <c r="BB591" s="54">
        <f t="shared" si="700"/>
        <v>0</v>
      </c>
      <c r="BC591" s="54"/>
      <c r="BD591" s="54"/>
      <c r="BE591" s="54">
        <f t="shared" si="716"/>
        <v>0</v>
      </c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4"/>
      <c r="BV591" s="54">
        <f t="shared" si="717"/>
        <v>2870.4083333333333</v>
      </c>
      <c r="BW591" s="54">
        <f t="shared" si="718"/>
        <v>6888.98</v>
      </c>
      <c r="BX591" s="54">
        <f t="shared" si="719"/>
        <v>0</v>
      </c>
      <c r="BY591" s="54">
        <f t="shared" si="720"/>
        <v>2</v>
      </c>
      <c r="BZ591" s="54">
        <f t="shared" si="721"/>
        <v>0</v>
      </c>
      <c r="CA591" s="54">
        <v>0</v>
      </c>
      <c r="CB591" s="54">
        <f t="shared" si="722"/>
        <v>2</v>
      </c>
      <c r="CC591" s="54">
        <f t="shared" si="723"/>
        <v>0.83333333333333337</v>
      </c>
      <c r="CD591" s="54">
        <v>1</v>
      </c>
      <c r="CE591" s="54">
        <v>2</v>
      </c>
      <c r="CF591" s="54">
        <v>2</v>
      </c>
      <c r="CG591" s="54">
        <v>1</v>
      </c>
      <c r="CH591" s="54">
        <v>1</v>
      </c>
      <c r="CI591" s="54">
        <v>1</v>
      </c>
      <c r="CJ591" s="54">
        <v>1</v>
      </c>
      <c r="CK591" s="54">
        <v>1</v>
      </c>
      <c r="CL591" s="54">
        <v>0</v>
      </c>
      <c r="CM591" s="54">
        <v>0</v>
      </c>
      <c r="CN591" s="54">
        <v>0</v>
      </c>
      <c r="CO591" s="54">
        <v>0</v>
      </c>
    </row>
    <row r="592" spans="1:93">
      <c r="A592" s="3" t="str">
        <f t="shared" si="703"/>
        <v>JXJA002Itovebi 3mg</v>
      </c>
      <c r="B592" s="3" t="s">
        <v>554</v>
      </c>
      <c r="C592" s="3" t="s">
        <v>555</v>
      </c>
      <c r="D592" s="3" t="s">
        <v>174</v>
      </c>
      <c r="E592" s="3" t="s">
        <v>193</v>
      </c>
      <c r="F592" s="3" t="s">
        <v>196</v>
      </c>
      <c r="G592" s="3" t="s">
        <v>197</v>
      </c>
      <c r="H592" s="3" t="s">
        <v>196</v>
      </c>
      <c r="I592" s="3" t="s">
        <v>197</v>
      </c>
      <c r="J592" s="3" t="s">
        <v>562</v>
      </c>
      <c r="K592" s="3" t="s">
        <v>541</v>
      </c>
      <c r="L592" s="3"/>
      <c r="M592" s="3" t="s">
        <v>543</v>
      </c>
      <c r="N592" s="3" t="s">
        <v>13</v>
      </c>
      <c r="O592" s="3" t="s">
        <v>14</v>
      </c>
      <c r="P592" s="3">
        <v>3566.02</v>
      </c>
      <c r="Q592" s="54">
        <v>7.5423782997919166E-8</v>
      </c>
      <c r="R592" s="54">
        <v>8.6118364644595899E-8</v>
      </c>
      <c r="S592" s="54">
        <v>1.7430625086372233E-7</v>
      </c>
      <c r="T592" s="54">
        <v>1.7644957539816278E-7</v>
      </c>
      <c r="U592" s="54">
        <v>2.1451535630448561E-7</v>
      </c>
      <c r="V592" s="54">
        <v>2.7318666979111423E-7</v>
      </c>
      <c r="W592" s="54">
        <v>3.3584839850623739E-7</v>
      </c>
      <c r="X592" s="54">
        <v>6.6415160149376262E-7</v>
      </c>
      <c r="Y592" s="54">
        <v>9.9999999999999995E-7</v>
      </c>
      <c r="Z592" s="54">
        <v>0</v>
      </c>
      <c r="AA592" s="54">
        <v>0</v>
      </c>
      <c r="AB592" s="54">
        <v>0</v>
      </c>
      <c r="AC592" s="54">
        <v>0</v>
      </c>
      <c r="AD592" s="54">
        <v>0</v>
      </c>
      <c r="AE592" s="54">
        <v>0</v>
      </c>
      <c r="AF592" s="54">
        <f t="shared" si="704"/>
        <v>0</v>
      </c>
      <c r="AG592" s="54">
        <f t="shared" si="705"/>
        <v>0</v>
      </c>
      <c r="AH592" s="54">
        <f t="shared" si="706"/>
        <v>0</v>
      </c>
      <c r="AI592" s="54">
        <v>2.6896271864623972E-4</v>
      </c>
      <c r="AJ592" s="54">
        <v>3.0709981068992184E-4</v>
      </c>
      <c r="AK592" s="54">
        <v>6.2157957670505104E-4</v>
      </c>
      <c r="AL592" s="54">
        <v>6.2922271486135634E-4</v>
      </c>
      <c r="AM592" s="54">
        <v>7.6496605088892172E-4</v>
      </c>
      <c r="AN592" s="54">
        <v>9.74189128208509E-4</v>
      </c>
      <c r="AO592" s="54">
        <v>1.1976421060412126E-3</v>
      </c>
      <c r="AP592" s="54">
        <v>2.3683778939587868E-3</v>
      </c>
      <c r="AQ592" s="54">
        <v>3.5660199999999996E-3</v>
      </c>
      <c r="AR592" s="54">
        <f t="shared" si="707"/>
        <v>0</v>
      </c>
      <c r="AS592" s="54">
        <f t="shared" si="708"/>
        <v>0</v>
      </c>
      <c r="AT592" s="54">
        <f t="shared" si="709"/>
        <v>0</v>
      </c>
      <c r="AU592" s="54">
        <f t="shared" si="710"/>
        <v>0</v>
      </c>
      <c r="AV592" s="54">
        <f t="shared" si="711"/>
        <v>0</v>
      </c>
      <c r="AW592" s="54">
        <f t="shared" si="712"/>
        <v>0</v>
      </c>
      <c r="AX592" s="54">
        <f t="shared" si="713"/>
        <v>0</v>
      </c>
      <c r="AY592" s="54">
        <f t="shared" si="714"/>
        <v>0</v>
      </c>
      <c r="AZ592" s="54">
        <f t="shared" si="715"/>
        <v>0</v>
      </c>
      <c r="BA592" s="54">
        <f t="shared" si="699"/>
        <v>1.7644957539816278E-7</v>
      </c>
      <c r="BB592" s="54">
        <f t="shared" si="700"/>
        <v>0</v>
      </c>
      <c r="BC592" s="54"/>
      <c r="BD592" s="54"/>
      <c r="BE592" s="54">
        <f t="shared" si="716"/>
        <v>0</v>
      </c>
      <c r="BF592" s="54"/>
      <c r="BG592" s="54"/>
      <c r="BH592" s="54"/>
      <c r="BI592" s="54"/>
      <c r="BJ592" s="54"/>
      <c r="BK592" s="54"/>
      <c r="BL592" s="54">
        <v>0</v>
      </c>
      <c r="BM592" s="54">
        <v>0</v>
      </c>
      <c r="BN592" s="54">
        <f t="shared" ref="BN592:BN593" si="734">AVERAGE(BP592:BR592)</f>
        <v>0</v>
      </c>
      <c r="BO592" s="54">
        <f t="shared" ref="BO592:BO593" si="735">SUM(BS592:BU592)/1</f>
        <v>0</v>
      </c>
      <c r="BP592" s="54">
        <v>0</v>
      </c>
      <c r="BQ592" s="54">
        <v>0</v>
      </c>
      <c r="BR592" s="54">
        <v>0</v>
      </c>
      <c r="BS592" s="54">
        <v>0</v>
      </c>
      <c r="BT592" s="54">
        <v>0</v>
      </c>
      <c r="BU592" s="54">
        <v>0</v>
      </c>
      <c r="BV592" s="54">
        <f t="shared" si="717"/>
        <v>0</v>
      </c>
      <c r="BW592" s="54">
        <f t="shared" si="718"/>
        <v>0</v>
      </c>
      <c r="BX592" s="54">
        <f t="shared" si="719"/>
        <v>0</v>
      </c>
      <c r="BY592" s="54">
        <f t="shared" si="720"/>
        <v>0</v>
      </c>
      <c r="BZ592" s="54">
        <f t="shared" si="721"/>
        <v>0</v>
      </c>
      <c r="CA592" s="54">
        <v>0</v>
      </c>
      <c r="CB592" s="54">
        <f t="shared" si="722"/>
        <v>0</v>
      </c>
      <c r="CC592" s="54">
        <f t="shared" si="723"/>
        <v>0</v>
      </c>
      <c r="CD592" s="54">
        <v>0</v>
      </c>
      <c r="CE592" s="54">
        <v>0</v>
      </c>
      <c r="CF592" s="54">
        <v>0</v>
      </c>
      <c r="CG592" s="54">
        <v>0</v>
      </c>
      <c r="CH592" s="54">
        <v>0</v>
      </c>
      <c r="CI592" s="54">
        <v>0</v>
      </c>
      <c r="CJ592" s="54">
        <v>0</v>
      </c>
      <c r="CK592" s="54">
        <v>0</v>
      </c>
      <c r="CL592" s="54">
        <v>0</v>
      </c>
      <c r="CM592" s="54">
        <v>0</v>
      </c>
      <c r="CN592" s="54">
        <v>0</v>
      </c>
      <c r="CO592" s="54">
        <v>0</v>
      </c>
    </row>
    <row r="593" spans="1:93">
      <c r="A593" s="3" t="str">
        <f t="shared" si="703"/>
        <v>JXJA002Itovebi 9mg</v>
      </c>
      <c r="B593" s="3" t="s">
        <v>554</v>
      </c>
      <c r="C593" s="3" t="s">
        <v>555</v>
      </c>
      <c r="D593" s="3" t="s">
        <v>174</v>
      </c>
      <c r="E593" s="3" t="s">
        <v>193</v>
      </c>
      <c r="F593" s="3" t="s">
        <v>196</v>
      </c>
      <c r="G593" s="3" t="s">
        <v>197</v>
      </c>
      <c r="H593" s="3" t="s">
        <v>196</v>
      </c>
      <c r="I593" s="3" t="s">
        <v>197</v>
      </c>
      <c r="J593" s="3" t="s">
        <v>562</v>
      </c>
      <c r="K593" s="3" t="s">
        <v>541</v>
      </c>
      <c r="L593" s="3"/>
      <c r="M593" s="3" t="s">
        <v>543</v>
      </c>
      <c r="N593" s="3" t="s">
        <v>13</v>
      </c>
      <c r="O593" s="3" t="s">
        <v>15</v>
      </c>
      <c r="P593" s="3">
        <v>10698.05</v>
      </c>
      <c r="Q593" s="54"/>
      <c r="R593" s="54"/>
      <c r="S593" s="54"/>
      <c r="T593" s="54"/>
      <c r="U593" s="54"/>
      <c r="V593" s="54"/>
      <c r="W593" s="54">
        <v>0</v>
      </c>
      <c r="X593" s="54">
        <v>0</v>
      </c>
      <c r="Y593" s="54">
        <v>0</v>
      </c>
      <c r="Z593" s="54">
        <v>0</v>
      </c>
      <c r="AA593" s="54">
        <v>0</v>
      </c>
      <c r="AB593" s="54">
        <v>0</v>
      </c>
      <c r="AC593" s="54">
        <v>0</v>
      </c>
      <c r="AD593" s="54">
        <v>0</v>
      </c>
      <c r="AE593" s="54">
        <v>0</v>
      </c>
      <c r="AF593" s="54">
        <f t="shared" si="704"/>
        <v>0</v>
      </c>
      <c r="AG593" s="54">
        <f t="shared" si="705"/>
        <v>0</v>
      </c>
      <c r="AH593" s="54">
        <f t="shared" si="706"/>
        <v>0</v>
      </c>
      <c r="AI593" s="54"/>
      <c r="AJ593" s="54"/>
      <c r="AK593" s="54"/>
      <c r="AL593" s="54"/>
      <c r="AM593" s="54"/>
      <c r="AN593" s="54"/>
      <c r="AO593" s="54">
        <v>0</v>
      </c>
      <c r="AP593" s="54">
        <v>0</v>
      </c>
      <c r="AQ593" s="54">
        <v>0</v>
      </c>
      <c r="AR593" s="54">
        <f t="shared" si="707"/>
        <v>0</v>
      </c>
      <c r="AS593" s="54">
        <f t="shared" si="708"/>
        <v>0</v>
      </c>
      <c r="AT593" s="54">
        <f t="shared" si="709"/>
        <v>0</v>
      </c>
      <c r="AU593" s="54">
        <f t="shared" si="710"/>
        <v>0</v>
      </c>
      <c r="AV593" s="54">
        <f t="shared" si="711"/>
        <v>0</v>
      </c>
      <c r="AW593" s="54">
        <f t="shared" si="712"/>
        <v>0</v>
      </c>
      <c r="AX593" s="54">
        <f t="shared" si="713"/>
        <v>0</v>
      </c>
      <c r="AY593" s="54">
        <f t="shared" si="714"/>
        <v>0</v>
      </c>
      <c r="AZ593" s="54">
        <f t="shared" si="715"/>
        <v>0</v>
      </c>
      <c r="BA593" s="54">
        <f t="shared" si="699"/>
        <v>0</v>
      </c>
      <c r="BB593" s="54">
        <f t="shared" si="700"/>
        <v>0</v>
      </c>
      <c r="BC593" s="54"/>
      <c r="BD593" s="54"/>
      <c r="BE593" s="54">
        <f t="shared" si="716"/>
        <v>0</v>
      </c>
      <c r="BF593" s="54"/>
      <c r="BG593" s="54"/>
      <c r="BH593" s="54"/>
      <c r="BI593" s="54"/>
      <c r="BJ593" s="54"/>
      <c r="BK593" s="54"/>
      <c r="BL593" s="54">
        <v>0</v>
      </c>
      <c r="BM593" s="54">
        <v>0</v>
      </c>
      <c r="BN593" s="54">
        <f t="shared" si="734"/>
        <v>0</v>
      </c>
      <c r="BO593" s="54">
        <f t="shared" si="735"/>
        <v>0</v>
      </c>
      <c r="BP593" s="54">
        <v>0</v>
      </c>
      <c r="BQ593" s="54">
        <v>0</v>
      </c>
      <c r="BR593" s="54">
        <v>0</v>
      </c>
      <c r="BS593" s="54">
        <v>0</v>
      </c>
      <c r="BT593" s="54">
        <v>0</v>
      </c>
      <c r="BU593" s="54">
        <v>0</v>
      </c>
      <c r="BV593" s="54">
        <f t="shared" si="717"/>
        <v>0</v>
      </c>
      <c r="BW593" s="54">
        <f t="shared" si="718"/>
        <v>0</v>
      </c>
      <c r="BX593" s="54">
        <f t="shared" si="719"/>
        <v>0</v>
      </c>
      <c r="BY593" s="54">
        <f t="shared" si="720"/>
        <v>0</v>
      </c>
      <c r="BZ593" s="54">
        <f t="shared" si="721"/>
        <v>0</v>
      </c>
      <c r="CA593" s="54">
        <v>0</v>
      </c>
      <c r="CB593" s="54">
        <f t="shared" si="722"/>
        <v>0</v>
      </c>
      <c r="CC593" s="54">
        <f t="shared" si="723"/>
        <v>0</v>
      </c>
      <c r="CD593" s="54">
        <v>0</v>
      </c>
      <c r="CE593" s="54">
        <v>0</v>
      </c>
      <c r="CF593" s="54">
        <v>0</v>
      </c>
      <c r="CG593" s="54">
        <v>0</v>
      </c>
      <c r="CH593" s="54">
        <v>0</v>
      </c>
      <c r="CI593" s="54">
        <v>0</v>
      </c>
      <c r="CJ593" s="54">
        <v>0</v>
      </c>
      <c r="CK593" s="54">
        <v>0</v>
      </c>
      <c r="CL593" s="54">
        <v>0</v>
      </c>
      <c r="CM593" s="54">
        <v>0</v>
      </c>
      <c r="CN593" s="54">
        <v>0</v>
      </c>
      <c r="CO593" s="54">
        <v>0</v>
      </c>
    </row>
    <row r="594" spans="1:93">
      <c r="A594" s="3" t="str">
        <f t="shared" si="703"/>
        <v>JXJA002Perjeta</v>
      </c>
      <c r="B594" s="3" t="s">
        <v>554</v>
      </c>
      <c r="C594" s="3" t="s">
        <v>555</v>
      </c>
      <c r="D594" s="3" t="s">
        <v>174</v>
      </c>
      <c r="E594" s="3" t="s">
        <v>193</v>
      </c>
      <c r="F594" s="3" t="s">
        <v>196</v>
      </c>
      <c r="G594" s="3" t="s">
        <v>197</v>
      </c>
      <c r="H594" s="3" t="s">
        <v>196</v>
      </c>
      <c r="I594" s="3" t="s">
        <v>197</v>
      </c>
      <c r="J594" s="3" t="s">
        <v>562</v>
      </c>
      <c r="K594" s="3" t="s">
        <v>541</v>
      </c>
      <c r="L594" s="3"/>
      <c r="M594" s="3" t="s">
        <v>543</v>
      </c>
      <c r="N594" s="3" t="s">
        <v>16</v>
      </c>
      <c r="O594" s="3" t="s">
        <v>16</v>
      </c>
      <c r="P594" s="3">
        <v>3985.87</v>
      </c>
      <c r="Q594" s="54">
        <v>0.39396350106803257</v>
      </c>
      <c r="R594" s="54">
        <v>0.3327868870426291</v>
      </c>
      <c r="S594" s="54">
        <v>0.50510089611568987</v>
      </c>
      <c r="T594" s="54">
        <v>0.30521776786824156</v>
      </c>
      <c r="U594" s="54">
        <v>0.37045209280497304</v>
      </c>
      <c r="V594" s="54">
        <v>0.4251519391987465</v>
      </c>
      <c r="W594" s="54">
        <v>1.2318512842263516</v>
      </c>
      <c r="X594" s="54">
        <v>1.1008217998719609</v>
      </c>
      <c r="Y594" s="54">
        <v>2.3326730840983125</v>
      </c>
      <c r="Z594" s="54">
        <v>0</v>
      </c>
      <c r="AA594" s="54">
        <v>1</v>
      </c>
      <c r="AB594" s="54">
        <v>0</v>
      </c>
      <c r="AC594" s="54">
        <v>0</v>
      </c>
      <c r="AD594" s="54">
        <v>0</v>
      </c>
      <c r="AE594" s="54">
        <v>0</v>
      </c>
      <c r="AF594" s="54">
        <f t="shared" si="704"/>
        <v>1</v>
      </c>
      <c r="AG594" s="54">
        <f t="shared" si="705"/>
        <v>0</v>
      </c>
      <c r="AH594" s="54">
        <f t="shared" si="706"/>
        <v>1</v>
      </c>
      <c r="AI594" s="54">
        <v>1570.2873000020388</v>
      </c>
      <c r="AJ594" s="54">
        <v>1326.4452694566039</v>
      </c>
      <c r="AK594" s="54">
        <v>2013.2665088006447</v>
      </c>
      <c r="AL594" s="54">
        <v>1216.5583444129879</v>
      </c>
      <c r="AM594" s="54">
        <v>1476.5738831485578</v>
      </c>
      <c r="AN594" s="54">
        <v>1694.6003598941077</v>
      </c>
      <c r="AO594" s="54">
        <v>4909.9990782592868</v>
      </c>
      <c r="AP594" s="54">
        <v>4387.7325874556536</v>
      </c>
      <c r="AQ594" s="54">
        <v>9297.7316657149404</v>
      </c>
      <c r="AR594" s="54">
        <f t="shared" si="707"/>
        <v>0</v>
      </c>
      <c r="AS594" s="54">
        <f t="shared" si="708"/>
        <v>3985.87</v>
      </c>
      <c r="AT594" s="54">
        <f t="shared" si="709"/>
        <v>0</v>
      </c>
      <c r="AU594" s="54">
        <f t="shared" si="710"/>
        <v>0</v>
      </c>
      <c r="AV594" s="54">
        <f t="shared" si="711"/>
        <v>0</v>
      </c>
      <c r="AW594" s="54">
        <f t="shared" si="712"/>
        <v>0</v>
      </c>
      <c r="AX594" s="54">
        <f t="shared" si="713"/>
        <v>3985.87</v>
      </c>
      <c r="AY594" s="54">
        <f t="shared" si="714"/>
        <v>0</v>
      </c>
      <c r="AZ594" s="54">
        <f t="shared" si="715"/>
        <v>3985.87</v>
      </c>
      <c r="BA594" s="54">
        <f t="shared" si="699"/>
        <v>0.30521776786824156</v>
      </c>
      <c r="BB594" s="54">
        <f t="shared" si="700"/>
        <v>0</v>
      </c>
      <c r="BC594" s="54"/>
      <c r="BD594" s="54"/>
      <c r="BE594" s="54">
        <f t="shared" si="716"/>
        <v>0</v>
      </c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>
        <f t="shared" si="717"/>
        <v>7307.4283333333333</v>
      </c>
      <c r="BW594" s="54">
        <f t="shared" si="718"/>
        <v>0</v>
      </c>
      <c r="BX594" s="54">
        <f t="shared" si="719"/>
        <v>0</v>
      </c>
      <c r="BY594" s="54">
        <f t="shared" si="720"/>
        <v>0</v>
      </c>
      <c r="BZ594" s="54">
        <f t="shared" si="721"/>
        <v>0</v>
      </c>
      <c r="CA594" s="54">
        <v>0</v>
      </c>
      <c r="CB594" s="54">
        <f t="shared" si="722"/>
        <v>7</v>
      </c>
      <c r="CC594" s="54">
        <f t="shared" si="723"/>
        <v>1.8333333333333333</v>
      </c>
      <c r="CD594" s="54">
        <v>4</v>
      </c>
      <c r="CE594" s="54">
        <v>7</v>
      </c>
      <c r="CF594" s="54">
        <v>2</v>
      </c>
      <c r="CG594" s="54">
        <v>3</v>
      </c>
      <c r="CH594" s="54">
        <v>3</v>
      </c>
      <c r="CI594" s="54">
        <v>3</v>
      </c>
      <c r="CJ594" s="54">
        <v>0</v>
      </c>
      <c r="CK594" s="54">
        <v>0</v>
      </c>
      <c r="CL594" s="54">
        <v>0</v>
      </c>
      <c r="CM594" s="54">
        <v>0</v>
      </c>
      <c r="CN594" s="54">
        <v>0</v>
      </c>
      <c r="CO594" s="54">
        <v>0</v>
      </c>
    </row>
    <row r="595" spans="1:93">
      <c r="A595" s="3" t="str">
        <f t="shared" si="703"/>
        <v>JXJA002Phesgo 10ml</v>
      </c>
      <c r="B595" s="3" t="s">
        <v>554</v>
      </c>
      <c r="C595" s="3" t="s">
        <v>555</v>
      </c>
      <c r="D595" s="3" t="s">
        <v>174</v>
      </c>
      <c r="E595" s="3" t="s">
        <v>193</v>
      </c>
      <c r="F595" s="3" t="s">
        <v>196</v>
      </c>
      <c r="G595" s="3" t="s">
        <v>197</v>
      </c>
      <c r="H595" s="3" t="s">
        <v>196</v>
      </c>
      <c r="I595" s="3" t="s">
        <v>197</v>
      </c>
      <c r="J595" s="3" t="s">
        <v>562</v>
      </c>
      <c r="K595" s="3" t="s">
        <v>541</v>
      </c>
      <c r="L595" s="3"/>
      <c r="M595" s="3" t="s">
        <v>543</v>
      </c>
      <c r="N595" s="3" t="s">
        <v>17</v>
      </c>
      <c r="O595" s="3" t="s">
        <v>18</v>
      </c>
      <c r="P595" s="3">
        <v>6232.07</v>
      </c>
      <c r="Q595" s="54">
        <v>3.3659944388236975</v>
      </c>
      <c r="R595" s="54">
        <v>3.1117247980237703</v>
      </c>
      <c r="S595" s="54">
        <v>4.6130080961237594</v>
      </c>
      <c r="T595" s="54">
        <v>4.0421966793232427</v>
      </c>
      <c r="U595" s="54">
        <v>3.7088329666242514</v>
      </c>
      <c r="V595" s="54">
        <v>4.8317231380231611</v>
      </c>
      <c r="W595" s="54">
        <v>11.090727332971227</v>
      </c>
      <c r="X595" s="54">
        <v>12.582752783970655</v>
      </c>
      <c r="Y595" s="54">
        <v>23.673480116941882</v>
      </c>
      <c r="Z595" s="54">
        <v>6</v>
      </c>
      <c r="AA595" s="54">
        <v>4</v>
      </c>
      <c r="AB595" s="54">
        <v>8</v>
      </c>
      <c r="AC595" s="54">
        <v>3</v>
      </c>
      <c r="AD595" s="54">
        <v>0</v>
      </c>
      <c r="AE595" s="54">
        <v>0</v>
      </c>
      <c r="AF595" s="54">
        <f t="shared" si="704"/>
        <v>18</v>
      </c>
      <c r="AG595" s="54">
        <f t="shared" si="705"/>
        <v>3</v>
      </c>
      <c r="AH595" s="54">
        <f t="shared" si="706"/>
        <v>21</v>
      </c>
      <c r="AI595" s="54">
        <v>20977.112962359999</v>
      </c>
      <c r="AJ595" s="54">
        <v>19392.486762019998</v>
      </c>
      <c r="AK595" s="54">
        <v>28748.589365609994</v>
      </c>
      <c r="AL595" s="54">
        <v>25191.252659310001</v>
      </c>
      <c r="AM595" s="54">
        <v>23113.706666309998</v>
      </c>
      <c r="AN595" s="54">
        <v>30111.636816779999</v>
      </c>
      <c r="AO595" s="54">
        <v>69118.189089989988</v>
      </c>
      <c r="AP595" s="54">
        <v>78416.596142399998</v>
      </c>
      <c r="AQ595" s="54">
        <v>147534.78523238999</v>
      </c>
      <c r="AR595" s="54">
        <f t="shared" si="707"/>
        <v>37392.42</v>
      </c>
      <c r="AS595" s="54">
        <f t="shared" si="708"/>
        <v>24928.28</v>
      </c>
      <c r="AT595" s="54">
        <f t="shared" si="709"/>
        <v>49856.56</v>
      </c>
      <c r="AU595" s="54">
        <f t="shared" si="710"/>
        <v>18696.21</v>
      </c>
      <c r="AV595" s="54">
        <f t="shared" si="711"/>
        <v>0</v>
      </c>
      <c r="AW595" s="54">
        <f t="shared" si="712"/>
        <v>0</v>
      </c>
      <c r="AX595" s="54">
        <f t="shared" si="713"/>
        <v>112177.26</v>
      </c>
      <c r="AY595" s="54">
        <f t="shared" si="714"/>
        <v>18696.21</v>
      </c>
      <c r="AZ595" s="54">
        <f t="shared" si="715"/>
        <v>130873.47</v>
      </c>
      <c r="BA595" s="54">
        <f t="shared" si="699"/>
        <v>4.0421966793232427</v>
      </c>
      <c r="BB595" s="54">
        <f t="shared" si="700"/>
        <v>3</v>
      </c>
      <c r="BC595" s="54">
        <f>SUM(CJ595:CL595)</f>
        <v>11</v>
      </c>
      <c r="BD595" s="54">
        <f>SUM(CM595:CO595)</f>
        <v>12</v>
      </c>
      <c r="BE595" s="54">
        <f t="shared" si="716"/>
        <v>21</v>
      </c>
      <c r="BF595" s="54">
        <f t="shared" ref="BF595:BK595" si="736">Z595</f>
        <v>6</v>
      </c>
      <c r="BG595" s="54">
        <f t="shared" si="736"/>
        <v>4</v>
      </c>
      <c r="BH595" s="54">
        <f t="shared" si="736"/>
        <v>8</v>
      </c>
      <c r="BI595" s="54">
        <f t="shared" si="736"/>
        <v>3</v>
      </c>
      <c r="BJ595" s="54">
        <f t="shared" si="736"/>
        <v>0</v>
      </c>
      <c r="BK595" s="54">
        <f t="shared" si="736"/>
        <v>0</v>
      </c>
      <c r="BL595" s="54">
        <v>0</v>
      </c>
      <c r="BM595" s="54">
        <v>0</v>
      </c>
      <c r="BN595" s="54">
        <f t="shared" ref="BN595:BN596" si="737">AVERAGE(BP595:BR595)</f>
        <v>0</v>
      </c>
      <c r="BO595" s="54">
        <f t="shared" ref="BO595:BO596" si="738">SUM(BS595:BU595)/1</f>
        <v>0</v>
      </c>
      <c r="BP595" s="54">
        <v>0</v>
      </c>
      <c r="BQ595" s="54">
        <v>0</v>
      </c>
      <c r="BR595" s="54">
        <v>0</v>
      </c>
      <c r="BS595" s="54">
        <v>0</v>
      </c>
      <c r="BT595" s="54">
        <v>0</v>
      </c>
      <c r="BU595" s="54">
        <v>0</v>
      </c>
      <c r="BV595" s="54">
        <f t="shared" si="717"/>
        <v>15060.835833333331</v>
      </c>
      <c r="BW595" s="54">
        <f t="shared" si="718"/>
        <v>68552.76999999999</v>
      </c>
      <c r="BX595" s="54">
        <f t="shared" si="719"/>
        <v>74784.84</v>
      </c>
      <c r="BY595" s="54">
        <f t="shared" si="720"/>
        <v>11</v>
      </c>
      <c r="BZ595" s="54">
        <f t="shared" si="721"/>
        <v>12</v>
      </c>
      <c r="CA595" s="54">
        <v>6.333333333333333</v>
      </c>
      <c r="CB595" s="54">
        <f t="shared" si="722"/>
        <v>5</v>
      </c>
      <c r="CC595" s="54">
        <f t="shared" si="723"/>
        <v>2.4166666666666665</v>
      </c>
      <c r="CD595" s="54">
        <v>0</v>
      </c>
      <c r="CE595" s="54">
        <v>0</v>
      </c>
      <c r="CF595" s="54">
        <v>1</v>
      </c>
      <c r="CG595" s="54">
        <v>2</v>
      </c>
      <c r="CH595" s="54">
        <v>1</v>
      </c>
      <c r="CI595" s="54">
        <v>2</v>
      </c>
      <c r="CJ595" s="54">
        <v>2</v>
      </c>
      <c r="CK595" s="54">
        <v>5</v>
      </c>
      <c r="CL595" s="54">
        <v>4</v>
      </c>
      <c r="CM595" s="54">
        <v>5</v>
      </c>
      <c r="CN595" s="54">
        <v>4</v>
      </c>
      <c r="CO595" s="54">
        <v>3</v>
      </c>
    </row>
    <row r="596" spans="1:93">
      <c r="A596" s="3" t="str">
        <f t="shared" si="703"/>
        <v>JXJA002Phesgo 15ml</v>
      </c>
      <c r="B596" s="3" t="s">
        <v>554</v>
      </c>
      <c r="C596" s="3" t="s">
        <v>555</v>
      </c>
      <c r="D596" s="3" t="s">
        <v>174</v>
      </c>
      <c r="E596" s="3" t="s">
        <v>193</v>
      </c>
      <c r="F596" s="3" t="s">
        <v>196</v>
      </c>
      <c r="G596" s="3" t="s">
        <v>197</v>
      </c>
      <c r="H596" s="3" t="s">
        <v>196</v>
      </c>
      <c r="I596" s="3" t="s">
        <v>197</v>
      </c>
      <c r="J596" s="3" t="s">
        <v>562</v>
      </c>
      <c r="K596" s="3" t="s">
        <v>541</v>
      </c>
      <c r="L596" s="3"/>
      <c r="M596" s="3" t="s">
        <v>543</v>
      </c>
      <c r="N596" s="3" t="s">
        <v>17</v>
      </c>
      <c r="O596" s="3" t="s">
        <v>19</v>
      </c>
      <c r="P596" s="3">
        <v>8489.27</v>
      </c>
      <c r="Q596" s="54">
        <v>1.1779575864591419E-6</v>
      </c>
      <c r="R596" s="54">
        <v>1.1779575864591419E-6</v>
      </c>
      <c r="S596" s="54">
        <v>1.1779575864591419E-6</v>
      </c>
      <c r="T596" s="54">
        <v>1.1779575864591419E-6</v>
      </c>
      <c r="U596" s="54">
        <v>1.1779575864591419E-6</v>
      </c>
      <c r="V596" s="54">
        <v>1.1779575864591419E-6</v>
      </c>
      <c r="W596" s="54">
        <v>3.5338727593774257E-6</v>
      </c>
      <c r="X596" s="54">
        <v>3.5338727593774257E-6</v>
      </c>
      <c r="Y596" s="54">
        <v>7.0677455187548515E-6</v>
      </c>
      <c r="Z596" s="54">
        <v>0</v>
      </c>
      <c r="AA596" s="54">
        <v>0</v>
      </c>
      <c r="AB596" s="54">
        <v>0</v>
      </c>
      <c r="AC596" s="54">
        <v>0</v>
      </c>
      <c r="AD596" s="54">
        <v>0</v>
      </c>
      <c r="AE596" s="54">
        <v>0</v>
      </c>
      <c r="AF596" s="54">
        <f t="shared" si="704"/>
        <v>0</v>
      </c>
      <c r="AG596" s="54">
        <f t="shared" si="705"/>
        <v>0</v>
      </c>
      <c r="AH596" s="54">
        <f t="shared" si="706"/>
        <v>0</v>
      </c>
      <c r="AI596" s="54">
        <v>0.01</v>
      </c>
      <c r="AJ596" s="54">
        <v>0.01</v>
      </c>
      <c r="AK596" s="54">
        <v>0.01</v>
      </c>
      <c r="AL596" s="54">
        <v>0.01</v>
      </c>
      <c r="AM596" s="54">
        <v>0.01</v>
      </c>
      <c r="AN596" s="54">
        <v>0.01</v>
      </c>
      <c r="AO596" s="54">
        <v>0.03</v>
      </c>
      <c r="AP596" s="54">
        <v>0.03</v>
      </c>
      <c r="AQ596" s="54">
        <v>0.06</v>
      </c>
      <c r="AR596" s="54">
        <f t="shared" si="707"/>
        <v>0</v>
      </c>
      <c r="AS596" s="54">
        <f t="shared" si="708"/>
        <v>0</v>
      </c>
      <c r="AT596" s="54">
        <f t="shared" si="709"/>
        <v>0</v>
      </c>
      <c r="AU596" s="54">
        <f t="shared" si="710"/>
        <v>0</v>
      </c>
      <c r="AV596" s="54">
        <f t="shared" si="711"/>
        <v>0</v>
      </c>
      <c r="AW596" s="54">
        <f t="shared" si="712"/>
        <v>0</v>
      </c>
      <c r="AX596" s="54">
        <f t="shared" si="713"/>
        <v>0</v>
      </c>
      <c r="AY596" s="54">
        <f t="shared" si="714"/>
        <v>0</v>
      </c>
      <c r="AZ596" s="54">
        <f t="shared" si="715"/>
        <v>0</v>
      </c>
      <c r="BA596" s="54">
        <f t="shared" si="699"/>
        <v>1.1779575864591419E-6</v>
      </c>
      <c r="BB596" s="54">
        <f t="shared" si="700"/>
        <v>0</v>
      </c>
      <c r="BC596" s="54">
        <f>SUM(CJ596:CL596)*2</f>
        <v>0</v>
      </c>
      <c r="BD596" s="54">
        <f>SUM(CM596:CO596)*2</f>
        <v>0</v>
      </c>
      <c r="BE596" s="54">
        <f t="shared" si="716"/>
        <v>0</v>
      </c>
      <c r="BF596" s="54">
        <f t="shared" ref="BF596:BK596" si="739">Z596*2</f>
        <v>0</v>
      </c>
      <c r="BG596" s="54">
        <f t="shared" si="739"/>
        <v>0</v>
      </c>
      <c r="BH596" s="54">
        <f t="shared" si="739"/>
        <v>0</v>
      </c>
      <c r="BI596" s="54">
        <f t="shared" si="739"/>
        <v>0</v>
      </c>
      <c r="BJ596" s="54">
        <f t="shared" si="739"/>
        <v>0</v>
      </c>
      <c r="BK596" s="54">
        <f t="shared" si="739"/>
        <v>0</v>
      </c>
      <c r="BL596" s="54">
        <v>0</v>
      </c>
      <c r="BM596" s="54">
        <v>0</v>
      </c>
      <c r="BN596" s="54">
        <f t="shared" si="737"/>
        <v>0</v>
      </c>
      <c r="BO596" s="54">
        <f t="shared" si="738"/>
        <v>0</v>
      </c>
      <c r="BP596" s="54">
        <v>0</v>
      </c>
      <c r="BQ596" s="54">
        <v>0</v>
      </c>
      <c r="BR596" s="54">
        <v>0</v>
      </c>
      <c r="BS596" s="54">
        <v>0</v>
      </c>
      <c r="BT596" s="54">
        <v>0</v>
      </c>
      <c r="BU596" s="54">
        <v>0</v>
      </c>
      <c r="BV596" s="54">
        <f t="shared" si="717"/>
        <v>707.43916666666667</v>
      </c>
      <c r="BW596" s="54">
        <f t="shared" si="718"/>
        <v>0</v>
      </c>
      <c r="BX596" s="54">
        <f t="shared" si="719"/>
        <v>0</v>
      </c>
      <c r="BY596" s="54">
        <f t="shared" si="720"/>
        <v>0</v>
      </c>
      <c r="BZ596" s="54">
        <f t="shared" si="721"/>
        <v>0</v>
      </c>
      <c r="CA596" s="54">
        <v>0</v>
      </c>
      <c r="CB596" s="54">
        <f t="shared" si="722"/>
        <v>0</v>
      </c>
      <c r="CC596" s="54">
        <f t="shared" si="723"/>
        <v>8.3333333333333329E-2</v>
      </c>
      <c r="CD596" s="54">
        <v>0</v>
      </c>
      <c r="CE596" s="54">
        <v>0</v>
      </c>
      <c r="CF596" s="54">
        <v>0</v>
      </c>
      <c r="CG596" s="54">
        <v>0</v>
      </c>
      <c r="CH596" s="54">
        <v>0</v>
      </c>
      <c r="CI596" s="54">
        <v>1</v>
      </c>
      <c r="CJ596" s="54">
        <v>0</v>
      </c>
      <c r="CK596" s="54">
        <v>0</v>
      </c>
      <c r="CL596" s="54">
        <v>0</v>
      </c>
      <c r="CM596" s="54">
        <v>0</v>
      </c>
      <c r="CN596" s="54">
        <v>0</v>
      </c>
      <c r="CO596" s="54">
        <v>0</v>
      </c>
    </row>
    <row r="597" spans="1:93">
      <c r="A597" s="3" t="str">
        <f t="shared" si="703"/>
        <v>JXJA84Herceptin IV</v>
      </c>
      <c r="B597" s="3" t="s">
        <v>554</v>
      </c>
      <c r="C597" s="3" t="s">
        <v>555</v>
      </c>
      <c r="D597" s="3" t="s">
        <v>174</v>
      </c>
      <c r="E597" s="3" t="s">
        <v>193</v>
      </c>
      <c r="F597" s="3" t="s">
        <v>198</v>
      </c>
      <c r="G597" s="3" t="s">
        <v>199</v>
      </c>
      <c r="H597" s="3" t="s">
        <v>198</v>
      </c>
      <c r="I597" s="3" t="s">
        <v>199</v>
      </c>
      <c r="J597" s="3" t="s">
        <v>563</v>
      </c>
      <c r="K597" s="3" t="s">
        <v>541</v>
      </c>
      <c r="L597" s="3"/>
      <c r="M597" s="3" t="s">
        <v>543</v>
      </c>
      <c r="N597" s="3" t="s">
        <v>11</v>
      </c>
      <c r="O597" s="3" t="s">
        <v>11</v>
      </c>
      <c r="P597" s="3">
        <v>4535.5</v>
      </c>
      <c r="Q597" s="54">
        <v>2.4822376098080742E-7</v>
      </c>
      <c r="R597" s="54">
        <v>1.7782878168674339E-7</v>
      </c>
      <c r="S597" s="54">
        <v>1.6542114214001052E-7</v>
      </c>
      <c r="T597" s="54">
        <v>1.1681063360424579E-7</v>
      </c>
      <c r="U597" s="54">
        <v>1.0643066396940739E-7</v>
      </c>
      <c r="V597" s="54">
        <v>1.8528501761878564E-7</v>
      </c>
      <c r="W597" s="54">
        <v>5.9147368480756133E-7</v>
      </c>
      <c r="X597" s="54">
        <v>4.0852631519243884E-7</v>
      </c>
      <c r="Y597" s="54">
        <v>1.0000000000000002E-6</v>
      </c>
      <c r="Z597" s="54">
        <v>0</v>
      </c>
      <c r="AA597" s="54">
        <v>0</v>
      </c>
      <c r="AB597" s="54">
        <v>0</v>
      </c>
      <c r="AC597" s="54">
        <v>0</v>
      </c>
      <c r="AD597" s="54">
        <v>0</v>
      </c>
      <c r="AE597" s="54">
        <v>0</v>
      </c>
      <c r="AF597" s="54">
        <f t="shared" si="704"/>
        <v>0</v>
      </c>
      <c r="AG597" s="54">
        <f t="shared" si="705"/>
        <v>0</v>
      </c>
      <c r="AH597" s="54">
        <f t="shared" si="706"/>
        <v>0</v>
      </c>
      <c r="AI597" s="54">
        <v>1.1258188679284522E-3</v>
      </c>
      <c r="AJ597" s="54">
        <v>8.0654243934022462E-4</v>
      </c>
      <c r="AK597" s="54">
        <v>7.5026759017601764E-4</v>
      </c>
      <c r="AL597" s="54">
        <v>5.297946287120568E-4</v>
      </c>
      <c r="AM597" s="54">
        <v>4.8271627643324723E-4</v>
      </c>
      <c r="AN597" s="54">
        <v>8.4036019741000226E-4</v>
      </c>
      <c r="AO597" s="54">
        <v>2.6826288974446943E-3</v>
      </c>
      <c r="AP597" s="54">
        <v>1.8528711025553063E-3</v>
      </c>
      <c r="AQ597" s="54">
        <v>4.5355000000000005E-3</v>
      </c>
      <c r="AR597" s="54">
        <f t="shared" si="707"/>
        <v>0</v>
      </c>
      <c r="AS597" s="54">
        <f t="shared" si="708"/>
        <v>0</v>
      </c>
      <c r="AT597" s="54">
        <f t="shared" si="709"/>
        <v>0</v>
      </c>
      <c r="AU597" s="54">
        <f t="shared" si="710"/>
        <v>0</v>
      </c>
      <c r="AV597" s="54">
        <f t="shared" si="711"/>
        <v>0</v>
      </c>
      <c r="AW597" s="54">
        <f t="shared" si="712"/>
        <v>0</v>
      </c>
      <c r="AX597" s="54">
        <f t="shared" si="713"/>
        <v>0</v>
      </c>
      <c r="AY597" s="54">
        <f t="shared" si="714"/>
        <v>0</v>
      </c>
      <c r="AZ597" s="54">
        <f t="shared" si="715"/>
        <v>0</v>
      </c>
      <c r="BA597" s="54">
        <f t="shared" si="699"/>
        <v>1.1681063360424579E-7</v>
      </c>
      <c r="BB597" s="54">
        <f t="shared" si="700"/>
        <v>0</v>
      </c>
      <c r="BC597" s="54"/>
      <c r="BD597" s="54"/>
      <c r="BE597" s="54">
        <f t="shared" si="716"/>
        <v>0</v>
      </c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4"/>
      <c r="BV597" s="54">
        <f t="shared" si="717"/>
        <v>0</v>
      </c>
      <c r="BW597" s="54">
        <f t="shared" si="718"/>
        <v>0</v>
      </c>
      <c r="BX597" s="54">
        <f t="shared" si="719"/>
        <v>0</v>
      </c>
      <c r="BY597" s="54">
        <f t="shared" si="720"/>
        <v>0</v>
      </c>
      <c r="BZ597" s="54">
        <f t="shared" si="721"/>
        <v>0</v>
      </c>
      <c r="CA597" s="54">
        <v>0</v>
      </c>
      <c r="CB597" s="54">
        <f t="shared" si="722"/>
        <v>0</v>
      </c>
      <c r="CC597" s="54">
        <f t="shared" si="723"/>
        <v>0</v>
      </c>
      <c r="CD597" s="54">
        <v>0</v>
      </c>
      <c r="CE597" s="54">
        <v>0</v>
      </c>
      <c r="CF597" s="54">
        <v>0</v>
      </c>
      <c r="CG597" s="54">
        <v>0</v>
      </c>
      <c r="CH597" s="54">
        <v>0</v>
      </c>
      <c r="CI597" s="54">
        <v>0</v>
      </c>
      <c r="CJ597" s="54">
        <v>0</v>
      </c>
      <c r="CK597" s="54">
        <v>0</v>
      </c>
      <c r="CL597" s="54">
        <v>0</v>
      </c>
      <c r="CM597" s="54">
        <v>0</v>
      </c>
      <c r="CN597" s="54">
        <v>0</v>
      </c>
      <c r="CO597" s="54">
        <v>0</v>
      </c>
    </row>
    <row r="598" spans="1:93">
      <c r="A598" s="3" t="str">
        <f t="shared" si="703"/>
        <v>JXJA84Herceptin SC</v>
      </c>
      <c r="B598" s="3" t="s">
        <v>554</v>
      </c>
      <c r="C598" s="3" t="s">
        <v>555</v>
      </c>
      <c r="D598" s="3" t="s">
        <v>174</v>
      </c>
      <c r="E598" s="3" t="s">
        <v>193</v>
      </c>
      <c r="F598" s="3" t="s">
        <v>198</v>
      </c>
      <c r="G598" s="3" t="s">
        <v>199</v>
      </c>
      <c r="H598" s="3" t="s">
        <v>198</v>
      </c>
      <c r="I598" s="3" t="s">
        <v>199</v>
      </c>
      <c r="J598" s="3" t="s">
        <v>563</v>
      </c>
      <c r="K598" s="3" t="s">
        <v>541</v>
      </c>
      <c r="L598" s="3"/>
      <c r="M598" s="3" t="s">
        <v>543</v>
      </c>
      <c r="N598" s="3" t="s">
        <v>12</v>
      </c>
      <c r="O598" s="3" t="s">
        <v>12</v>
      </c>
      <c r="P598" s="3">
        <v>3444.49</v>
      </c>
      <c r="Q598" s="54">
        <v>1.2869445629604544E-7</v>
      </c>
      <c r="R598" s="54">
        <v>1.1923834167284972E-7</v>
      </c>
      <c r="S598" s="54">
        <v>1.8086442832285226E-7</v>
      </c>
      <c r="T598" s="54">
        <v>1.8512626147397511E-7</v>
      </c>
      <c r="U598" s="54">
        <v>1.6668434004097236E-7</v>
      </c>
      <c r="V598" s="54">
        <v>2.193921721933052E-7</v>
      </c>
      <c r="W598" s="54">
        <v>4.2879722629174739E-7</v>
      </c>
      <c r="X598" s="54">
        <v>5.7120277370825267E-7</v>
      </c>
      <c r="Y598" s="54">
        <v>1.0000000000000002E-6</v>
      </c>
      <c r="Z598" s="54">
        <v>0</v>
      </c>
      <c r="AA598" s="54">
        <v>0</v>
      </c>
      <c r="AB598" s="54">
        <v>0</v>
      </c>
      <c r="AC598" s="54">
        <v>0</v>
      </c>
      <c r="AD598" s="54">
        <v>0</v>
      </c>
      <c r="AE598" s="54">
        <v>0</v>
      </c>
      <c r="AF598" s="54">
        <f t="shared" si="704"/>
        <v>0</v>
      </c>
      <c r="AG598" s="54">
        <f t="shared" si="705"/>
        <v>0</v>
      </c>
      <c r="AH598" s="54">
        <f t="shared" si="706"/>
        <v>0</v>
      </c>
      <c r="AI598" s="54">
        <v>4.4328676776716558E-4</v>
      </c>
      <c r="AJ598" s="54">
        <v>4.1071527550871412E-4</v>
      </c>
      <c r="AK598" s="54">
        <v>6.2298571471378138E-4</v>
      </c>
      <c r="AL598" s="54">
        <v>6.3766555638449256E-4</v>
      </c>
      <c r="AM598" s="54">
        <v>5.7414254242772885E-4</v>
      </c>
      <c r="AN598" s="54">
        <v>7.5569414319811776E-4</v>
      </c>
      <c r="AO598" s="54">
        <v>1.476987757989661E-3</v>
      </c>
      <c r="AP598" s="54">
        <v>1.9675022420103392E-3</v>
      </c>
      <c r="AQ598" s="54">
        <v>3.4444900000000001E-3</v>
      </c>
      <c r="AR598" s="54">
        <f t="shared" si="707"/>
        <v>0</v>
      </c>
      <c r="AS598" s="54">
        <f t="shared" si="708"/>
        <v>0</v>
      </c>
      <c r="AT598" s="54">
        <f t="shared" si="709"/>
        <v>0</v>
      </c>
      <c r="AU598" s="54">
        <f t="shared" si="710"/>
        <v>0</v>
      </c>
      <c r="AV598" s="54">
        <f t="shared" si="711"/>
        <v>0</v>
      </c>
      <c r="AW598" s="54">
        <f t="shared" si="712"/>
        <v>0</v>
      </c>
      <c r="AX598" s="54">
        <f t="shared" si="713"/>
        <v>0</v>
      </c>
      <c r="AY598" s="54">
        <f t="shared" si="714"/>
        <v>0</v>
      </c>
      <c r="AZ598" s="54">
        <f t="shared" si="715"/>
        <v>0</v>
      </c>
      <c r="BA598" s="54">
        <f t="shared" si="699"/>
        <v>1.8512626147397511E-7</v>
      </c>
      <c r="BB598" s="54">
        <f t="shared" si="700"/>
        <v>0</v>
      </c>
      <c r="BC598" s="54"/>
      <c r="BD598" s="54"/>
      <c r="BE598" s="54">
        <f t="shared" si="716"/>
        <v>0</v>
      </c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>
        <f t="shared" si="717"/>
        <v>0</v>
      </c>
      <c r="BW598" s="54">
        <f t="shared" si="718"/>
        <v>0</v>
      </c>
      <c r="BX598" s="54">
        <f t="shared" si="719"/>
        <v>0</v>
      </c>
      <c r="BY598" s="54">
        <f t="shared" si="720"/>
        <v>0</v>
      </c>
      <c r="BZ598" s="54">
        <f t="shared" si="721"/>
        <v>0</v>
      </c>
      <c r="CA598" s="54">
        <v>0</v>
      </c>
      <c r="CB598" s="54">
        <f t="shared" si="722"/>
        <v>0</v>
      </c>
      <c r="CC598" s="54">
        <f t="shared" si="723"/>
        <v>0</v>
      </c>
      <c r="CD598" s="54">
        <v>0</v>
      </c>
      <c r="CE598" s="54">
        <v>0</v>
      </c>
      <c r="CF598" s="54">
        <v>0</v>
      </c>
      <c r="CG598" s="54">
        <v>0</v>
      </c>
      <c r="CH598" s="54">
        <v>0</v>
      </c>
      <c r="CI598" s="54">
        <v>0</v>
      </c>
      <c r="CJ598" s="54">
        <v>0</v>
      </c>
      <c r="CK598" s="54">
        <v>0</v>
      </c>
      <c r="CL598" s="54">
        <v>0</v>
      </c>
      <c r="CM598" s="54">
        <v>0</v>
      </c>
      <c r="CN598" s="54">
        <v>0</v>
      </c>
      <c r="CO598" s="54">
        <v>0</v>
      </c>
    </row>
    <row r="599" spans="1:93">
      <c r="A599" s="3" t="str">
        <f t="shared" si="703"/>
        <v>JXJA84Itovebi 3mg</v>
      </c>
      <c r="B599" s="3" t="s">
        <v>554</v>
      </c>
      <c r="C599" s="3" t="s">
        <v>555</v>
      </c>
      <c r="D599" s="3" t="s">
        <v>174</v>
      </c>
      <c r="E599" s="3" t="s">
        <v>193</v>
      </c>
      <c r="F599" s="3" t="s">
        <v>198</v>
      </c>
      <c r="G599" s="3" t="s">
        <v>199</v>
      </c>
      <c r="H599" s="3" t="s">
        <v>198</v>
      </c>
      <c r="I599" s="3" t="s">
        <v>199</v>
      </c>
      <c r="J599" s="3" t="s">
        <v>563</v>
      </c>
      <c r="K599" s="3" t="s">
        <v>541</v>
      </c>
      <c r="L599" s="3"/>
      <c r="M599" s="3" t="s">
        <v>543</v>
      </c>
      <c r="N599" s="3" t="s">
        <v>13</v>
      </c>
      <c r="O599" s="3" t="s">
        <v>14</v>
      </c>
      <c r="P599" s="3">
        <v>3566.02</v>
      </c>
      <c r="Q599" s="54">
        <v>7.5423782997919166E-8</v>
      </c>
      <c r="R599" s="54">
        <v>8.6118364644595899E-8</v>
      </c>
      <c r="S599" s="54">
        <v>1.7430625086372233E-7</v>
      </c>
      <c r="T599" s="54">
        <v>1.7644957539816278E-7</v>
      </c>
      <c r="U599" s="54">
        <v>2.1451535630448561E-7</v>
      </c>
      <c r="V599" s="54">
        <v>2.7318666979111423E-7</v>
      </c>
      <c r="W599" s="54">
        <v>3.3584839850623739E-7</v>
      </c>
      <c r="X599" s="54">
        <v>6.6415160149376262E-7</v>
      </c>
      <c r="Y599" s="54">
        <v>9.9999999999999995E-7</v>
      </c>
      <c r="Z599" s="54">
        <v>0</v>
      </c>
      <c r="AA599" s="54">
        <v>0</v>
      </c>
      <c r="AB599" s="54">
        <v>0</v>
      </c>
      <c r="AC599" s="54">
        <v>0</v>
      </c>
      <c r="AD599" s="54">
        <v>0</v>
      </c>
      <c r="AE599" s="54">
        <v>0</v>
      </c>
      <c r="AF599" s="54">
        <f t="shared" si="704"/>
        <v>0</v>
      </c>
      <c r="AG599" s="54">
        <f t="shared" si="705"/>
        <v>0</v>
      </c>
      <c r="AH599" s="54">
        <f t="shared" si="706"/>
        <v>0</v>
      </c>
      <c r="AI599" s="54">
        <v>2.6896271864623972E-4</v>
      </c>
      <c r="AJ599" s="54">
        <v>3.0709981068992184E-4</v>
      </c>
      <c r="AK599" s="54">
        <v>6.2157957670505104E-4</v>
      </c>
      <c r="AL599" s="54">
        <v>6.2922271486135634E-4</v>
      </c>
      <c r="AM599" s="54">
        <v>7.6496605088892172E-4</v>
      </c>
      <c r="AN599" s="54">
        <v>9.74189128208509E-4</v>
      </c>
      <c r="AO599" s="54">
        <v>1.1976421060412126E-3</v>
      </c>
      <c r="AP599" s="54">
        <v>2.3683778939587868E-3</v>
      </c>
      <c r="AQ599" s="54">
        <v>3.5660199999999996E-3</v>
      </c>
      <c r="AR599" s="54">
        <f t="shared" si="707"/>
        <v>0</v>
      </c>
      <c r="AS599" s="54">
        <f t="shared" si="708"/>
        <v>0</v>
      </c>
      <c r="AT599" s="54">
        <f t="shared" si="709"/>
        <v>0</v>
      </c>
      <c r="AU599" s="54">
        <f t="shared" si="710"/>
        <v>0</v>
      </c>
      <c r="AV599" s="54">
        <f t="shared" si="711"/>
        <v>0</v>
      </c>
      <c r="AW599" s="54">
        <f t="shared" si="712"/>
        <v>0</v>
      </c>
      <c r="AX599" s="54">
        <f t="shared" si="713"/>
        <v>0</v>
      </c>
      <c r="AY599" s="54">
        <f t="shared" si="714"/>
        <v>0</v>
      </c>
      <c r="AZ599" s="54">
        <f t="shared" si="715"/>
        <v>0</v>
      </c>
      <c r="BA599" s="54">
        <f t="shared" si="699"/>
        <v>1.7644957539816278E-7</v>
      </c>
      <c r="BB599" s="54">
        <f t="shared" si="700"/>
        <v>0</v>
      </c>
      <c r="BC599" s="54"/>
      <c r="BD599" s="54"/>
      <c r="BE599" s="54">
        <f t="shared" si="716"/>
        <v>0</v>
      </c>
      <c r="BF599" s="54"/>
      <c r="BG599" s="54"/>
      <c r="BH599" s="54"/>
      <c r="BI599" s="54"/>
      <c r="BJ599" s="54"/>
      <c r="BK599" s="54"/>
      <c r="BL599" s="54">
        <v>0</v>
      </c>
      <c r="BM599" s="54">
        <v>0</v>
      </c>
      <c r="BN599" s="54">
        <f t="shared" ref="BN599:BN600" si="740">AVERAGE(BP599:BR599)</f>
        <v>0</v>
      </c>
      <c r="BO599" s="54">
        <f t="shared" ref="BO599:BO600" si="741">SUM(BS599:BU599)/1</f>
        <v>0</v>
      </c>
      <c r="BP599" s="54">
        <v>0</v>
      </c>
      <c r="BQ599" s="54">
        <v>0</v>
      </c>
      <c r="BR599" s="54">
        <v>0</v>
      </c>
      <c r="BS599" s="54">
        <v>0</v>
      </c>
      <c r="BT599" s="54">
        <v>0</v>
      </c>
      <c r="BU599" s="54">
        <v>0</v>
      </c>
      <c r="BV599" s="54">
        <f t="shared" si="717"/>
        <v>0</v>
      </c>
      <c r="BW599" s="54">
        <f t="shared" si="718"/>
        <v>0</v>
      </c>
      <c r="BX599" s="54">
        <f t="shared" si="719"/>
        <v>0</v>
      </c>
      <c r="BY599" s="54">
        <f t="shared" si="720"/>
        <v>0</v>
      </c>
      <c r="BZ599" s="54">
        <f t="shared" si="721"/>
        <v>0</v>
      </c>
      <c r="CA599" s="54">
        <v>0</v>
      </c>
      <c r="CB599" s="54">
        <f t="shared" si="722"/>
        <v>0</v>
      </c>
      <c r="CC599" s="54">
        <f t="shared" si="723"/>
        <v>0</v>
      </c>
      <c r="CD599" s="54">
        <v>0</v>
      </c>
      <c r="CE599" s="54">
        <v>0</v>
      </c>
      <c r="CF599" s="54">
        <v>0</v>
      </c>
      <c r="CG599" s="54">
        <v>0</v>
      </c>
      <c r="CH599" s="54">
        <v>0</v>
      </c>
      <c r="CI599" s="54">
        <v>0</v>
      </c>
      <c r="CJ599" s="54">
        <v>0</v>
      </c>
      <c r="CK599" s="54">
        <v>0</v>
      </c>
      <c r="CL599" s="54">
        <v>0</v>
      </c>
      <c r="CM599" s="54">
        <v>0</v>
      </c>
      <c r="CN599" s="54">
        <v>0</v>
      </c>
      <c r="CO599" s="54">
        <v>0</v>
      </c>
    </row>
    <row r="600" spans="1:93">
      <c r="A600" s="3" t="str">
        <f t="shared" si="703"/>
        <v>JXJA84Itovebi 9mg</v>
      </c>
      <c r="B600" s="3" t="s">
        <v>554</v>
      </c>
      <c r="C600" s="3" t="s">
        <v>555</v>
      </c>
      <c r="D600" s="3" t="s">
        <v>174</v>
      </c>
      <c r="E600" s="3" t="s">
        <v>193</v>
      </c>
      <c r="F600" s="3" t="s">
        <v>198</v>
      </c>
      <c r="G600" s="3" t="s">
        <v>199</v>
      </c>
      <c r="H600" s="3" t="s">
        <v>198</v>
      </c>
      <c r="I600" s="3" t="s">
        <v>199</v>
      </c>
      <c r="J600" s="3" t="s">
        <v>563</v>
      </c>
      <c r="K600" s="3" t="s">
        <v>541</v>
      </c>
      <c r="L600" s="3"/>
      <c r="M600" s="3" t="s">
        <v>543</v>
      </c>
      <c r="N600" s="3" t="s">
        <v>13</v>
      </c>
      <c r="O600" s="3" t="s">
        <v>15</v>
      </c>
      <c r="P600" s="3">
        <v>10698.05</v>
      </c>
      <c r="Q600" s="54"/>
      <c r="R600" s="54"/>
      <c r="S600" s="54"/>
      <c r="T600" s="54"/>
      <c r="U600" s="54"/>
      <c r="V600" s="54"/>
      <c r="W600" s="54">
        <v>0</v>
      </c>
      <c r="X600" s="54">
        <v>0</v>
      </c>
      <c r="Y600" s="54">
        <v>0</v>
      </c>
      <c r="Z600" s="54">
        <v>0</v>
      </c>
      <c r="AA600" s="54">
        <v>0</v>
      </c>
      <c r="AB600" s="54">
        <v>0</v>
      </c>
      <c r="AC600" s="54">
        <v>0</v>
      </c>
      <c r="AD600" s="54">
        <v>0</v>
      </c>
      <c r="AE600" s="54">
        <v>0</v>
      </c>
      <c r="AF600" s="54">
        <f t="shared" si="704"/>
        <v>0</v>
      </c>
      <c r="AG600" s="54">
        <f t="shared" si="705"/>
        <v>0</v>
      </c>
      <c r="AH600" s="54">
        <f t="shared" si="706"/>
        <v>0</v>
      </c>
      <c r="AI600" s="54"/>
      <c r="AJ600" s="54"/>
      <c r="AK600" s="54"/>
      <c r="AL600" s="54"/>
      <c r="AM600" s="54"/>
      <c r="AN600" s="54"/>
      <c r="AO600" s="54">
        <v>0</v>
      </c>
      <c r="AP600" s="54">
        <v>0</v>
      </c>
      <c r="AQ600" s="54">
        <v>0</v>
      </c>
      <c r="AR600" s="54">
        <f t="shared" si="707"/>
        <v>0</v>
      </c>
      <c r="AS600" s="54">
        <f t="shared" si="708"/>
        <v>0</v>
      </c>
      <c r="AT600" s="54">
        <f t="shared" si="709"/>
        <v>0</v>
      </c>
      <c r="AU600" s="54">
        <f t="shared" si="710"/>
        <v>0</v>
      </c>
      <c r="AV600" s="54">
        <f t="shared" si="711"/>
        <v>0</v>
      </c>
      <c r="AW600" s="54">
        <f t="shared" si="712"/>
        <v>0</v>
      </c>
      <c r="AX600" s="54">
        <f t="shared" si="713"/>
        <v>0</v>
      </c>
      <c r="AY600" s="54">
        <f t="shared" si="714"/>
        <v>0</v>
      </c>
      <c r="AZ600" s="54">
        <f t="shared" si="715"/>
        <v>0</v>
      </c>
      <c r="BA600" s="54">
        <f t="shared" si="699"/>
        <v>0</v>
      </c>
      <c r="BB600" s="54">
        <f t="shared" si="700"/>
        <v>0</v>
      </c>
      <c r="BC600" s="54"/>
      <c r="BD600" s="54"/>
      <c r="BE600" s="54">
        <f t="shared" si="716"/>
        <v>0</v>
      </c>
      <c r="BF600" s="54"/>
      <c r="BG600" s="54"/>
      <c r="BH600" s="54"/>
      <c r="BI600" s="54"/>
      <c r="BJ600" s="54"/>
      <c r="BK600" s="54"/>
      <c r="BL600" s="54">
        <v>0</v>
      </c>
      <c r="BM600" s="54">
        <v>0</v>
      </c>
      <c r="BN600" s="54">
        <f t="shared" si="740"/>
        <v>0</v>
      </c>
      <c r="BO600" s="54">
        <f t="shared" si="741"/>
        <v>0</v>
      </c>
      <c r="BP600" s="54">
        <v>0</v>
      </c>
      <c r="BQ600" s="54">
        <v>0</v>
      </c>
      <c r="BR600" s="54">
        <v>0</v>
      </c>
      <c r="BS600" s="54">
        <v>0</v>
      </c>
      <c r="BT600" s="54">
        <v>0</v>
      </c>
      <c r="BU600" s="54">
        <v>0</v>
      </c>
      <c r="BV600" s="54">
        <f t="shared" si="717"/>
        <v>0</v>
      </c>
      <c r="BW600" s="54">
        <f t="shared" si="718"/>
        <v>0</v>
      </c>
      <c r="BX600" s="54">
        <f t="shared" si="719"/>
        <v>0</v>
      </c>
      <c r="BY600" s="54">
        <f t="shared" si="720"/>
        <v>0</v>
      </c>
      <c r="BZ600" s="54">
        <f t="shared" si="721"/>
        <v>0</v>
      </c>
      <c r="CA600" s="54">
        <v>0</v>
      </c>
      <c r="CB600" s="54">
        <f t="shared" si="722"/>
        <v>0</v>
      </c>
      <c r="CC600" s="54">
        <f t="shared" si="723"/>
        <v>0</v>
      </c>
      <c r="CD600" s="54">
        <v>0</v>
      </c>
      <c r="CE600" s="54">
        <v>0</v>
      </c>
      <c r="CF600" s="54">
        <v>0</v>
      </c>
      <c r="CG600" s="54">
        <v>0</v>
      </c>
      <c r="CH600" s="54">
        <v>0</v>
      </c>
      <c r="CI600" s="54">
        <v>0</v>
      </c>
      <c r="CJ600" s="54">
        <v>0</v>
      </c>
      <c r="CK600" s="54">
        <v>0</v>
      </c>
      <c r="CL600" s="54">
        <v>0</v>
      </c>
      <c r="CM600" s="54">
        <v>0</v>
      </c>
      <c r="CN600" s="54">
        <v>0</v>
      </c>
      <c r="CO600" s="54">
        <v>0</v>
      </c>
    </row>
    <row r="601" spans="1:93">
      <c r="A601" s="3" t="str">
        <f t="shared" si="703"/>
        <v>JXJA84Perjeta</v>
      </c>
      <c r="B601" s="3" t="s">
        <v>554</v>
      </c>
      <c r="C601" s="3" t="s">
        <v>555</v>
      </c>
      <c r="D601" s="3" t="s">
        <v>174</v>
      </c>
      <c r="E601" s="3" t="s">
        <v>193</v>
      </c>
      <c r="F601" s="3" t="s">
        <v>198</v>
      </c>
      <c r="G601" s="3" t="s">
        <v>199</v>
      </c>
      <c r="H601" s="3" t="s">
        <v>198</v>
      </c>
      <c r="I601" s="3" t="s">
        <v>199</v>
      </c>
      <c r="J601" s="3" t="s">
        <v>563</v>
      </c>
      <c r="K601" s="3" t="s">
        <v>541</v>
      </c>
      <c r="L601" s="3"/>
      <c r="M601" s="3" t="s">
        <v>543</v>
      </c>
      <c r="N601" s="3" t="s">
        <v>16</v>
      </c>
      <c r="O601" s="3" t="s">
        <v>16</v>
      </c>
      <c r="P601" s="3">
        <v>3985.87</v>
      </c>
      <c r="Q601" s="54">
        <v>1.6632816995290993E-7</v>
      </c>
      <c r="R601" s="54">
        <v>1.4049990355976576E-7</v>
      </c>
      <c r="S601" s="54">
        <v>2.1324946972178945E-7</v>
      </c>
      <c r="T601" s="54">
        <v>1.2886044679014564E-7</v>
      </c>
      <c r="U601" s="54">
        <v>1.5640184556293783E-7</v>
      </c>
      <c r="V601" s="54">
        <v>1.7949567360212585E-7</v>
      </c>
      <c r="W601" s="54">
        <v>5.2007754323446514E-7</v>
      </c>
      <c r="X601" s="54">
        <v>4.6475796595520929E-7</v>
      </c>
      <c r="Y601" s="54">
        <v>9.8483550918967443E-7</v>
      </c>
      <c r="Z601" s="54">
        <v>0</v>
      </c>
      <c r="AA601" s="54">
        <v>0</v>
      </c>
      <c r="AB601" s="54">
        <v>0</v>
      </c>
      <c r="AC601" s="54">
        <v>0</v>
      </c>
      <c r="AD601" s="54">
        <v>0</v>
      </c>
      <c r="AE601" s="54">
        <v>0</v>
      </c>
      <c r="AF601" s="54">
        <f t="shared" si="704"/>
        <v>0</v>
      </c>
      <c r="AG601" s="54">
        <f t="shared" si="705"/>
        <v>0</v>
      </c>
      <c r="AH601" s="54">
        <f t="shared" si="706"/>
        <v>0</v>
      </c>
      <c r="AI601" s="54">
        <v>6.6296246277020509E-4</v>
      </c>
      <c r="AJ601" s="54">
        <v>5.6001435060176361E-4</v>
      </c>
      <c r="AK601" s="54">
        <v>8.4998466387998888E-4</v>
      </c>
      <c r="AL601" s="54">
        <v>5.1362098904743781E-4</v>
      </c>
      <c r="AM601" s="54">
        <v>6.2339742417394698E-4</v>
      </c>
      <c r="AN601" s="54">
        <v>7.1544642054050542E-4</v>
      </c>
      <c r="AO601" s="54">
        <v>2.0729614772519575E-3</v>
      </c>
      <c r="AP601" s="54">
        <v>1.8524648337618901E-3</v>
      </c>
      <c r="AQ601" s="54">
        <v>3.9254263110138476E-3</v>
      </c>
      <c r="AR601" s="54">
        <f t="shared" si="707"/>
        <v>0</v>
      </c>
      <c r="AS601" s="54">
        <f t="shared" si="708"/>
        <v>0</v>
      </c>
      <c r="AT601" s="54">
        <f t="shared" si="709"/>
        <v>0</v>
      </c>
      <c r="AU601" s="54">
        <f t="shared" si="710"/>
        <v>0</v>
      </c>
      <c r="AV601" s="54">
        <f t="shared" si="711"/>
        <v>0</v>
      </c>
      <c r="AW601" s="54">
        <f t="shared" si="712"/>
        <v>0</v>
      </c>
      <c r="AX601" s="54">
        <f t="shared" si="713"/>
        <v>0</v>
      </c>
      <c r="AY601" s="54">
        <f t="shared" si="714"/>
        <v>0</v>
      </c>
      <c r="AZ601" s="54">
        <f t="shared" si="715"/>
        <v>0</v>
      </c>
      <c r="BA601" s="54">
        <f t="shared" si="699"/>
        <v>1.2886044679014564E-7</v>
      </c>
      <c r="BB601" s="54">
        <f t="shared" si="700"/>
        <v>0</v>
      </c>
      <c r="BC601" s="54"/>
      <c r="BD601" s="54"/>
      <c r="BE601" s="54">
        <f t="shared" si="716"/>
        <v>0</v>
      </c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>
        <f t="shared" si="717"/>
        <v>0</v>
      </c>
      <c r="BW601" s="54">
        <f t="shared" si="718"/>
        <v>0</v>
      </c>
      <c r="BX601" s="54">
        <f t="shared" si="719"/>
        <v>0</v>
      </c>
      <c r="BY601" s="54">
        <f t="shared" si="720"/>
        <v>0</v>
      </c>
      <c r="BZ601" s="54">
        <f t="shared" si="721"/>
        <v>0</v>
      </c>
      <c r="CA601" s="54">
        <v>0</v>
      </c>
      <c r="CB601" s="54">
        <f t="shared" si="722"/>
        <v>0</v>
      </c>
      <c r="CC601" s="54">
        <f t="shared" si="723"/>
        <v>0</v>
      </c>
      <c r="CD601" s="54">
        <v>0</v>
      </c>
      <c r="CE601" s="54">
        <v>0</v>
      </c>
      <c r="CF601" s="54">
        <v>0</v>
      </c>
      <c r="CG601" s="54">
        <v>0</v>
      </c>
      <c r="CH601" s="54">
        <v>0</v>
      </c>
      <c r="CI601" s="54">
        <v>0</v>
      </c>
      <c r="CJ601" s="54">
        <v>0</v>
      </c>
      <c r="CK601" s="54">
        <v>0</v>
      </c>
      <c r="CL601" s="54">
        <v>0</v>
      </c>
      <c r="CM601" s="54">
        <v>0</v>
      </c>
      <c r="CN601" s="54">
        <v>0</v>
      </c>
      <c r="CO601" s="54">
        <v>0</v>
      </c>
    </row>
    <row r="602" spans="1:93">
      <c r="A602" s="3" t="str">
        <f t="shared" si="703"/>
        <v>JXJA84Phesgo 10ml</v>
      </c>
      <c r="B602" s="3" t="s">
        <v>554</v>
      </c>
      <c r="C602" s="3" t="s">
        <v>555</v>
      </c>
      <c r="D602" s="3" t="s">
        <v>174</v>
      </c>
      <c r="E602" s="3" t="s">
        <v>193</v>
      </c>
      <c r="F602" s="3" t="s">
        <v>198</v>
      </c>
      <c r="G602" s="3" t="s">
        <v>199</v>
      </c>
      <c r="H602" s="3" t="s">
        <v>198</v>
      </c>
      <c r="I602" s="3" t="s">
        <v>199</v>
      </c>
      <c r="J602" s="3" t="s">
        <v>563</v>
      </c>
      <c r="K602" s="3" t="s">
        <v>541</v>
      </c>
      <c r="L602" s="3"/>
      <c r="M602" s="3" t="s">
        <v>543</v>
      </c>
      <c r="N602" s="3" t="s">
        <v>17</v>
      </c>
      <c r="O602" s="3" t="s">
        <v>18</v>
      </c>
      <c r="P602" s="3">
        <v>6232.07</v>
      </c>
      <c r="Q602" s="54">
        <v>6.7068420523196948E-2</v>
      </c>
      <c r="R602" s="54">
        <v>6.2002142524073066E-2</v>
      </c>
      <c r="S602" s="54">
        <v>9.1914948623811998E-2</v>
      </c>
      <c r="T602" s="54">
        <v>8.0541631424229834E-2</v>
      </c>
      <c r="U602" s="54">
        <v>7.3899417923739621E-2</v>
      </c>
      <c r="V602" s="54">
        <v>9.6272807423536638E-2</v>
      </c>
      <c r="W602" s="54">
        <v>0.22098551167108202</v>
      </c>
      <c r="X602" s="54">
        <v>0.25071385677150609</v>
      </c>
      <c r="Y602" s="54">
        <v>0.47169936844258809</v>
      </c>
      <c r="Z602" s="54">
        <v>0</v>
      </c>
      <c r="AA602" s="54">
        <v>0</v>
      </c>
      <c r="AB602" s="54">
        <v>0</v>
      </c>
      <c r="AC602" s="54">
        <v>0</v>
      </c>
      <c r="AD602" s="54">
        <v>0</v>
      </c>
      <c r="AE602" s="54">
        <v>0</v>
      </c>
      <c r="AF602" s="54">
        <f t="shared" si="704"/>
        <v>0</v>
      </c>
      <c r="AG602" s="54">
        <f t="shared" si="705"/>
        <v>0</v>
      </c>
      <c r="AH602" s="54">
        <f t="shared" si="706"/>
        <v>0</v>
      </c>
      <c r="AI602" s="54">
        <v>417.97509148999995</v>
      </c>
      <c r="AJ602" s="54">
        <v>386.40169236000003</v>
      </c>
      <c r="AK602" s="54">
        <v>572.82039386999998</v>
      </c>
      <c r="AL602" s="54">
        <v>501.94108495</v>
      </c>
      <c r="AM602" s="54">
        <v>460.54634545999994</v>
      </c>
      <c r="AN602" s="54">
        <v>599.97887495999998</v>
      </c>
      <c r="AO602" s="54">
        <v>1377.1971777200001</v>
      </c>
      <c r="AP602" s="54">
        <v>1562.4663053699999</v>
      </c>
      <c r="AQ602" s="54">
        <v>2939.6634830900002</v>
      </c>
      <c r="AR602" s="54">
        <f t="shared" si="707"/>
        <v>0</v>
      </c>
      <c r="AS602" s="54">
        <f t="shared" si="708"/>
        <v>0</v>
      </c>
      <c r="AT602" s="54">
        <f t="shared" si="709"/>
        <v>0</v>
      </c>
      <c r="AU602" s="54">
        <f t="shared" si="710"/>
        <v>0</v>
      </c>
      <c r="AV602" s="54">
        <f t="shared" si="711"/>
        <v>0</v>
      </c>
      <c r="AW602" s="54">
        <f t="shared" si="712"/>
        <v>0</v>
      </c>
      <c r="AX602" s="54">
        <f t="shared" si="713"/>
        <v>0</v>
      </c>
      <c r="AY602" s="54">
        <f t="shared" si="714"/>
        <v>0</v>
      </c>
      <c r="AZ602" s="54">
        <f t="shared" si="715"/>
        <v>0</v>
      </c>
      <c r="BA602" s="54">
        <f t="shared" si="699"/>
        <v>8.0541631424229834E-2</v>
      </c>
      <c r="BB602" s="54">
        <f t="shared" si="700"/>
        <v>0</v>
      </c>
      <c r="BC602" s="54">
        <f>SUM(CJ602:CL602)</f>
        <v>0</v>
      </c>
      <c r="BD602" s="54">
        <f>SUM(CM602:CO602)</f>
        <v>0</v>
      </c>
      <c r="BE602" s="54">
        <f t="shared" si="716"/>
        <v>0</v>
      </c>
      <c r="BF602" s="54">
        <f t="shared" ref="BF602:BK602" si="742">Z602</f>
        <v>0</v>
      </c>
      <c r="BG602" s="54">
        <f t="shared" si="742"/>
        <v>0</v>
      </c>
      <c r="BH602" s="54">
        <f t="shared" si="742"/>
        <v>0</v>
      </c>
      <c r="BI602" s="54">
        <f t="shared" si="742"/>
        <v>0</v>
      </c>
      <c r="BJ602" s="54">
        <f t="shared" si="742"/>
        <v>0</v>
      </c>
      <c r="BK602" s="54">
        <f t="shared" si="742"/>
        <v>0</v>
      </c>
      <c r="BL602" s="54">
        <v>0</v>
      </c>
      <c r="BM602" s="54">
        <v>0</v>
      </c>
      <c r="BN602" s="54">
        <f t="shared" ref="BN602:BN603" si="743">AVERAGE(BP602:BR602)</f>
        <v>0</v>
      </c>
      <c r="BO602" s="54">
        <f t="shared" ref="BO602:BO603" si="744">SUM(BS602:BU602)/1</f>
        <v>0</v>
      </c>
      <c r="BP602" s="54">
        <v>0</v>
      </c>
      <c r="BQ602" s="54">
        <v>0</v>
      </c>
      <c r="BR602" s="54">
        <v>0</v>
      </c>
      <c r="BS602" s="54">
        <v>0</v>
      </c>
      <c r="BT602" s="54">
        <v>0</v>
      </c>
      <c r="BU602" s="54">
        <v>0</v>
      </c>
      <c r="BV602" s="54">
        <f t="shared" si="717"/>
        <v>0</v>
      </c>
      <c r="BW602" s="54">
        <f t="shared" si="718"/>
        <v>0</v>
      </c>
      <c r="BX602" s="54">
        <f t="shared" si="719"/>
        <v>0</v>
      </c>
      <c r="BY602" s="54">
        <f t="shared" si="720"/>
        <v>0</v>
      </c>
      <c r="BZ602" s="54">
        <f t="shared" si="721"/>
        <v>0</v>
      </c>
      <c r="CA602" s="54">
        <v>0</v>
      </c>
      <c r="CB602" s="54">
        <f t="shared" si="722"/>
        <v>0</v>
      </c>
      <c r="CC602" s="54">
        <f t="shared" si="723"/>
        <v>0</v>
      </c>
      <c r="CD602" s="54">
        <v>0</v>
      </c>
      <c r="CE602" s="54">
        <v>0</v>
      </c>
      <c r="CF602" s="54">
        <v>0</v>
      </c>
      <c r="CG602" s="54">
        <v>0</v>
      </c>
      <c r="CH602" s="54">
        <v>0</v>
      </c>
      <c r="CI602" s="54">
        <v>0</v>
      </c>
      <c r="CJ602" s="54">
        <v>0</v>
      </c>
      <c r="CK602" s="54">
        <v>0</v>
      </c>
      <c r="CL602" s="54">
        <v>0</v>
      </c>
      <c r="CM602" s="54">
        <v>0</v>
      </c>
      <c r="CN602" s="54">
        <v>0</v>
      </c>
      <c r="CO602" s="54">
        <v>0</v>
      </c>
    </row>
    <row r="603" spans="1:93">
      <c r="A603" s="3" t="str">
        <f t="shared" si="703"/>
        <v>JXJA84Phesgo 15ml</v>
      </c>
      <c r="B603" s="3" t="s">
        <v>554</v>
      </c>
      <c r="C603" s="3" t="s">
        <v>555</v>
      </c>
      <c r="D603" s="3" t="s">
        <v>174</v>
      </c>
      <c r="E603" s="3" t="s">
        <v>193</v>
      </c>
      <c r="F603" s="3" t="s">
        <v>198</v>
      </c>
      <c r="G603" s="3" t="s">
        <v>199</v>
      </c>
      <c r="H603" s="3" t="s">
        <v>198</v>
      </c>
      <c r="I603" s="3" t="s">
        <v>199</v>
      </c>
      <c r="J603" s="3" t="s">
        <v>563</v>
      </c>
      <c r="K603" s="3" t="s">
        <v>541</v>
      </c>
      <c r="L603" s="3"/>
      <c r="M603" s="3" t="s">
        <v>543</v>
      </c>
      <c r="N603" s="3" t="s">
        <v>17</v>
      </c>
      <c r="O603" s="3" t="s">
        <v>19</v>
      </c>
      <c r="P603" s="3">
        <v>8489.27</v>
      </c>
      <c r="Q603" s="54">
        <v>1.1779575864591419E-6</v>
      </c>
      <c r="R603" s="54">
        <v>1.1779575864591419E-6</v>
      </c>
      <c r="S603" s="54">
        <v>1.1779575864591419E-6</v>
      </c>
      <c r="T603" s="54">
        <v>1.1779575864591419E-6</v>
      </c>
      <c r="U603" s="54">
        <v>1.1779575864591419E-6</v>
      </c>
      <c r="V603" s="54">
        <v>1.1779575864591419E-6</v>
      </c>
      <c r="W603" s="54">
        <v>3.5338727593774257E-6</v>
      </c>
      <c r="X603" s="54">
        <v>3.5338727593774257E-6</v>
      </c>
      <c r="Y603" s="54">
        <v>7.0677455187548515E-6</v>
      </c>
      <c r="Z603" s="54">
        <v>0</v>
      </c>
      <c r="AA603" s="54">
        <v>0</v>
      </c>
      <c r="AB603" s="54">
        <v>0</v>
      </c>
      <c r="AC603" s="54">
        <v>0</v>
      </c>
      <c r="AD603" s="54">
        <v>0</v>
      </c>
      <c r="AE603" s="54">
        <v>0</v>
      </c>
      <c r="AF603" s="54">
        <f t="shared" si="704"/>
        <v>0</v>
      </c>
      <c r="AG603" s="54">
        <f t="shared" si="705"/>
        <v>0</v>
      </c>
      <c r="AH603" s="54">
        <f t="shared" si="706"/>
        <v>0</v>
      </c>
      <c r="AI603" s="54">
        <v>0.01</v>
      </c>
      <c r="AJ603" s="54">
        <v>0.01</v>
      </c>
      <c r="AK603" s="54">
        <v>0.01</v>
      </c>
      <c r="AL603" s="54">
        <v>0.01</v>
      </c>
      <c r="AM603" s="54">
        <v>0.01</v>
      </c>
      <c r="AN603" s="54">
        <v>0.01</v>
      </c>
      <c r="AO603" s="54">
        <v>0.03</v>
      </c>
      <c r="AP603" s="54">
        <v>0.03</v>
      </c>
      <c r="AQ603" s="54">
        <v>0.06</v>
      </c>
      <c r="AR603" s="54">
        <f t="shared" si="707"/>
        <v>0</v>
      </c>
      <c r="AS603" s="54">
        <f t="shared" si="708"/>
        <v>0</v>
      </c>
      <c r="AT603" s="54">
        <f t="shared" si="709"/>
        <v>0</v>
      </c>
      <c r="AU603" s="54">
        <f t="shared" si="710"/>
        <v>0</v>
      </c>
      <c r="AV603" s="54">
        <f t="shared" si="711"/>
        <v>0</v>
      </c>
      <c r="AW603" s="54">
        <f t="shared" si="712"/>
        <v>0</v>
      </c>
      <c r="AX603" s="54">
        <f t="shared" si="713"/>
        <v>0</v>
      </c>
      <c r="AY603" s="54">
        <f t="shared" si="714"/>
        <v>0</v>
      </c>
      <c r="AZ603" s="54">
        <f t="shared" si="715"/>
        <v>0</v>
      </c>
      <c r="BA603" s="54">
        <f t="shared" si="699"/>
        <v>1.1779575864591419E-6</v>
      </c>
      <c r="BB603" s="54">
        <f t="shared" si="700"/>
        <v>0</v>
      </c>
      <c r="BC603" s="54">
        <f>SUM(CJ603:CL603)*2</f>
        <v>0</v>
      </c>
      <c r="BD603" s="54">
        <f>SUM(CM603:CO603)*2</f>
        <v>0</v>
      </c>
      <c r="BE603" s="54">
        <f t="shared" si="716"/>
        <v>0</v>
      </c>
      <c r="BF603" s="54">
        <f t="shared" ref="BF603:BK603" si="745">Z603*2</f>
        <v>0</v>
      </c>
      <c r="BG603" s="54">
        <f t="shared" si="745"/>
        <v>0</v>
      </c>
      <c r="BH603" s="54">
        <f t="shared" si="745"/>
        <v>0</v>
      </c>
      <c r="BI603" s="54">
        <f t="shared" si="745"/>
        <v>0</v>
      </c>
      <c r="BJ603" s="54">
        <f t="shared" si="745"/>
        <v>0</v>
      </c>
      <c r="BK603" s="54">
        <f t="shared" si="745"/>
        <v>0</v>
      </c>
      <c r="BL603" s="54">
        <v>0</v>
      </c>
      <c r="BM603" s="54">
        <v>0</v>
      </c>
      <c r="BN603" s="54">
        <f t="shared" si="743"/>
        <v>0</v>
      </c>
      <c r="BO603" s="54">
        <f t="shared" si="744"/>
        <v>0</v>
      </c>
      <c r="BP603" s="54">
        <v>0</v>
      </c>
      <c r="BQ603" s="54">
        <v>0</v>
      </c>
      <c r="BR603" s="54">
        <v>0</v>
      </c>
      <c r="BS603" s="54">
        <v>0</v>
      </c>
      <c r="BT603" s="54">
        <v>0</v>
      </c>
      <c r="BU603" s="54">
        <v>0</v>
      </c>
      <c r="BV603" s="54">
        <f t="shared" si="717"/>
        <v>0</v>
      </c>
      <c r="BW603" s="54">
        <f t="shared" si="718"/>
        <v>0</v>
      </c>
      <c r="BX603" s="54">
        <f t="shared" si="719"/>
        <v>0</v>
      </c>
      <c r="BY603" s="54">
        <f t="shared" si="720"/>
        <v>0</v>
      </c>
      <c r="BZ603" s="54">
        <f t="shared" si="721"/>
        <v>0</v>
      </c>
      <c r="CA603" s="54">
        <v>0</v>
      </c>
      <c r="CB603" s="54">
        <f t="shared" si="722"/>
        <v>0</v>
      </c>
      <c r="CC603" s="54">
        <f t="shared" si="723"/>
        <v>0</v>
      </c>
      <c r="CD603" s="54">
        <v>0</v>
      </c>
      <c r="CE603" s="54">
        <v>0</v>
      </c>
      <c r="CF603" s="54">
        <v>0</v>
      </c>
      <c r="CG603" s="54">
        <v>0</v>
      </c>
      <c r="CH603" s="54">
        <v>0</v>
      </c>
      <c r="CI603" s="54">
        <v>0</v>
      </c>
      <c r="CJ603" s="54">
        <v>0</v>
      </c>
      <c r="CK603" s="54">
        <v>0</v>
      </c>
      <c r="CL603" s="54">
        <v>0</v>
      </c>
      <c r="CM603" s="54">
        <v>0</v>
      </c>
      <c r="CN603" s="54">
        <v>0</v>
      </c>
      <c r="CO603" s="54">
        <v>0</v>
      </c>
    </row>
    <row r="604" spans="1:93">
      <c r="A604" s="3" t="str">
        <f t="shared" si="703"/>
        <v>JXJDZ002Herceptin IV</v>
      </c>
      <c r="B604" s="3" t="s">
        <v>552</v>
      </c>
      <c r="C604" s="3" t="s">
        <v>553</v>
      </c>
      <c r="D604" s="3" t="s">
        <v>174</v>
      </c>
      <c r="E604" s="3" t="s">
        <v>200</v>
      </c>
      <c r="F604" s="3" t="s">
        <v>201</v>
      </c>
      <c r="G604" s="3" t="s">
        <v>202</v>
      </c>
      <c r="H604" s="3" t="s">
        <v>201</v>
      </c>
      <c r="I604" s="3" t="s">
        <v>202</v>
      </c>
      <c r="J604" s="3" t="s">
        <v>562</v>
      </c>
      <c r="K604" s="3" t="s">
        <v>541</v>
      </c>
      <c r="L604" s="3"/>
      <c r="M604" s="3" t="s">
        <v>545</v>
      </c>
      <c r="N604" s="3" t="s">
        <v>11</v>
      </c>
      <c r="O604" s="3" t="s">
        <v>11</v>
      </c>
      <c r="P604" s="3">
        <v>4535.5</v>
      </c>
      <c r="Q604" s="54">
        <v>1.1990062825922523</v>
      </c>
      <c r="R604" s="54">
        <v>0.85897428040588475</v>
      </c>
      <c r="S604" s="54">
        <v>0.79904110676493312</v>
      </c>
      <c r="T604" s="54">
        <v>0.56423560343967838</v>
      </c>
      <c r="U604" s="54">
        <v>0.51409677403788578</v>
      </c>
      <c r="V604" s="54">
        <v>0.89499046875015853</v>
      </c>
      <c r="W604" s="54">
        <v>2.8570216697630704</v>
      </c>
      <c r="X604" s="54">
        <v>1.9733228462277226</v>
      </c>
      <c r="Y604" s="54">
        <v>4.8303445159907934</v>
      </c>
      <c r="Z604" s="54">
        <v>0</v>
      </c>
      <c r="AA604" s="54">
        <v>0</v>
      </c>
      <c r="AB604" s="54">
        <v>0</v>
      </c>
      <c r="AC604" s="54">
        <v>0</v>
      </c>
      <c r="AD604" s="54">
        <v>0</v>
      </c>
      <c r="AE604" s="54">
        <v>0</v>
      </c>
      <c r="AF604" s="54">
        <f t="shared" si="704"/>
        <v>0</v>
      </c>
      <c r="AG604" s="54">
        <f t="shared" si="705"/>
        <v>0</v>
      </c>
      <c r="AH604" s="54">
        <f t="shared" si="706"/>
        <v>0</v>
      </c>
      <c r="AI604" s="54">
        <v>5438.0929946971601</v>
      </c>
      <c r="AJ604" s="54">
        <v>3895.87784878089</v>
      </c>
      <c r="AK604" s="54">
        <v>3624.050939732354</v>
      </c>
      <c r="AL604" s="54">
        <v>2559.0905794006612</v>
      </c>
      <c r="AM604" s="54">
        <v>2331.6859186488309</v>
      </c>
      <c r="AN604" s="54">
        <v>4059.2292710163438</v>
      </c>
      <c r="AO604" s="54">
        <v>12958.021783210403</v>
      </c>
      <c r="AP604" s="54">
        <v>8950.0057690658359</v>
      </c>
      <c r="AQ604" s="54">
        <v>21908.027552276239</v>
      </c>
      <c r="AR604" s="54">
        <f t="shared" si="707"/>
        <v>0</v>
      </c>
      <c r="AS604" s="54">
        <f t="shared" si="708"/>
        <v>0</v>
      </c>
      <c r="AT604" s="54">
        <f t="shared" si="709"/>
        <v>0</v>
      </c>
      <c r="AU604" s="54">
        <f t="shared" si="710"/>
        <v>0</v>
      </c>
      <c r="AV604" s="54">
        <f t="shared" si="711"/>
        <v>0</v>
      </c>
      <c r="AW604" s="54">
        <f t="shared" si="712"/>
        <v>0</v>
      </c>
      <c r="AX604" s="54">
        <f t="shared" si="713"/>
        <v>0</v>
      </c>
      <c r="AY604" s="54">
        <f t="shared" si="714"/>
        <v>0</v>
      </c>
      <c r="AZ604" s="54">
        <f t="shared" si="715"/>
        <v>0</v>
      </c>
      <c r="BA604" s="54">
        <f t="shared" si="699"/>
        <v>0.56423560343967838</v>
      </c>
      <c r="BB604" s="54">
        <f t="shared" si="700"/>
        <v>0</v>
      </c>
      <c r="BC604" s="54"/>
      <c r="BD604" s="54"/>
      <c r="BE604" s="54">
        <f t="shared" si="716"/>
        <v>0</v>
      </c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4"/>
      <c r="BV604" s="54">
        <f t="shared" si="717"/>
        <v>4157.5416666666661</v>
      </c>
      <c r="BW604" s="54">
        <f t="shared" si="718"/>
        <v>18142</v>
      </c>
      <c r="BX604" s="54">
        <f t="shared" si="719"/>
        <v>4535.5</v>
      </c>
      <c r="BY604" s="54">
        <f t="shared" si="720"/>
        <v>4</v>
      </c>
      <c r="BZ604" s="54">
        <f t="shared" si="721"/>
        <v>1</v>
      </c>
      <c r="CA604" s="54">
        <v>0</v>
      </c>
      <c r="CB604" s="54">
        <f t="shared" si="722"/>
        <v>3</v>
      </c>
      <c r="CC604" s="54">
        <f t="shared" si="723"/>
        <v>0.91666666666666663</v>
      </c>
      <c r="CD604" s="54">
        <v>0</v>
      </c>
      <c r="CE604" s="54">
        <v>0</v>
      </c>
      <c r="CF604" s="54">
        <v>1</v>
      </c>
      <c r="CG604" s="54">
        <v>3</v>
      </c>
      <c r="CH604" s="54">
        <v>1</v>
      </c>
      <c r="CI604" s="54">
        <v>1</v>
      </c>
      <c r="CJ604" s="54">
        <v>1</v>
      </c>
      <c r="CK604" s="54">
        <v>2</v>
      </c>
      <c r="CL604" s="54">
        <v>1</v>
      </c>
      <c r="CM604" s="54">
        <v>1</v>
      </c>
      <c r="CN604" s="54">
        <v>0</v>
      </c>
      <c r="CO604" s="54">
        <v>0</v>
      </c>
    </row>
    <row r="605" spans="1:93">
      <c r="A605" s="3" t="str">
        <f t="shared" si="703"/>
        <v>JXJDZ002Herceptin SC</v>
      </c>
      <c r="B605" s="3" t="s">
        <v>552</v>
      </c>
      <c r="C605" s="3" t="s">
        <v>553</v>
      </c>
      <c r="D605" s="3" t="s">
        <v>174</v>
      </c>
      <c r="E605" s="3" t="s">
        <v>200</v>
      </c>
      <c r="F605" s="3" t="s">
        <v>201</v>
      </c>
      <c r="G605" s="3" t="s">
        <v>202</v>
      </c>
      <c r="H605" s="3" t="s">
        <v>201</v>
      </c>
      <c r="I605" s="3" t="s">
        <v>202</v>
      </c>
      <c r="J605" s="3" t="s">
        <v>562</v>
      </c>
      <c r="K605" s="3" t="s">
        <v>541</v>
      </c>
      <c r="L605" s="3"/>
      <c r="M605" s="3" t="s">
        <v>545</v>
      </c>
      <c r="N605" s="3" t="s">
        <v>12</v>
      </c>
      <c r="O605" s="3" t="s">
        <v>12</v>
      </c>
      <c r="P605" s="3">
        <v>3444.49</v>
      </c>
      <c r="Q605" s="54">
        <v>0.52368677339740111</v>
      </c>
      <c r="R605" s="54">
        <v>0.48520770989752665</v>
      </c>
      <c r="S605" s="54">
        <v>0.73597815800920774</v>
      </c>
      <c r="T605" s="54">
        <v>0.75332051847992987</v>
      </c>
      <c r="U605" s="54">
        <v>0.67827618006428714</v>
      </c>
      <c r="V605" s="54">
        <v>0.89275623885664968</v>
      </c>
      <c r="W605" s="54">
        <v>1.7448726413041356</v>
      </c>
      <c r="X605" s="54">
        <v>2.3243529374008665</v>
      </c>
      <c r="Y605" s="54">
        <v>4.0692255787050016</v>
      </c>
      <c r="Z605" s="54">
        <v>-2</v>
      </c>
      <c r="AA605" s="54">
        <v>3</v>
      </c>
      <c r="AB605" s="54">
        <v>3</v>
      </c>
      <c r="AC605" s="54">
        <v>4</v>
      </c>
      <c r="AD605" s="54">
        <v>0</v>
      </c>
      <c r="AE605" s="54">
        <v>0</v>
      </c>
      <c r="AF605" s="54">
        <f t="shared" si="704"/>
        <v>4</v>
      </c>
      <c r="AG605" s="54">
        <f t="shared" si="705"/>
        <v>4</v>
      </c>
      <c r="AH605" s="54">
        <f t="shared" si="706"/>
        <v>8</v>
      </c>
      <c r="AI605" s="54">
        <v>1803.833854099614</v>
      </c>
      <c r="AJ605" s="54">
        <v>1671.2931046649314</v>
      </c>
      <c r="AK605" s="54">
        <v>2535.0694054811361</v>
      </c>
      <c r="AL605" s="54">
        <v>2594.8049926989333</v>
      </c>
      <c r="AM605" s="54">
        <v>2336.315519469636</v>
      </c>
      <c r="AN605" s="54">
        <v>3075.0899371793412</v>
      </c>
      <c r="AO605" s="54">
        <v>6010.1963642456813</v>
      </c>
      <c r="AP605" s="54">
        <v>8006.2104493479101</v>
      </c>
      <c r="AQ605" s="54">
        <v>14016.406813593592</v>
      </c>
      <c r="AR605" s="54">
        <f t="shared" si="707"/>
        <v>-6888.98</v>
      </c>
      <c r="AS605" s="54">
        <f t="shared" si="708"/>
        <v>10333.469999999999</v>
      </c>
      <c r="AT605" s="54">
        <f t="shared" si="709"/>
        <v>10333.469999999999</v>
      </c>
      <c r="AU605" s="54">
        <f t="shared" si="710"/>
        <v>13777.96</v>
      </c>
      <c r="AV605" s="54">
        <f t="shared" si="711"/>
        <v>0</v>
      </c>
      <c r="AW605" s="54">
        <f t="shared" si="712"/>
        <v>0</v>
      </c>
      <c r="AX605" s="54">
        <f t="shared" si="713"/>
        <v>13777.96</v>
      </c>
      <c r="AY605" s="54">
        <f t="shared" si="714"/>
        <v>13777.96</v>
      </c>
      <c r="AZ605" s="54">
        <f t="shared" si="715"/>
        <v>27555.919999999998</v>
      </c>
      <c r="BA605" s="54">
        <f t="shared" si="699"/>
        <v>0.75332051847992987</v>
      </c>
      <c r="BB605" s="54">
        <f t="shared" si="700"/>
        <v>4</v>
      </c>
      <c r="BC605" s="54"/>
      <c r="BD605" s="54"/>
      <c r="BE605" s="54">
        <f t="shared" si="716"/>
        <v>0</v>
      </c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4"/>
      <c r="BV605" s="54">
        <f t="shared" si="717"/>
        <v>29278.164999999997</v>
      </c>
      <c r="BW605" s="54">
        <f t="shared" si="718"/>
        <v>55111.839999999997</v>
      </c>
      <c r="BX605" s="54">
        <f t="shared" si="719"/>
        <v>27555.919999999998</v>
      </c>
      <c r="BY605" s="54">
        <f t="shared" si="720"/>
        <v>16</v>
      </c>
      <c r="BZ605" s="54">
        <f t="shared" si="721"/>
        <v>8</v>
      </c>
      <c r="CA605" s="54">
        <v>0</v>
      </c>
      <c r="CB605" s="54">
        <f t="shared" si="722"/>
        <v>19</v>
      </c>
      <c r="CC605" s="54">
        <f t="shared" si="723"/>
        <v>8.5</v>
      </c>
      <c r="CD605" s="54">
        <v>11</v>
      </c>
      <c r="CE605" s="54">
        <v>13</v>
      </c>
      <c r="CF605" s="54">
        <v>19</v>
      </c>
      <c r="CG605" s="54">
        <v>15</v>
      </c>
      <c r="CH605" s="54">
        <v>16</v>
      </c>
      <c r="CI605" s="54">
        <v>4</v>
      </c>
      <c r="CJ605" s="54">
        <v>5</v>
      </c>
      <c r="CK605" s="54">
        <v>8</v>
      </c>
      <c r="CL605" s="54">
        <v>3</v>
      </c>
      <c r="CM605" s="54">
        <v>2</v>
      </c>
      <c r="CN605" s="54">
        <v>3</v>
      </c>
      <c r="CO605" s="54">
        <v>3</v>
      </c>
    </row>
    <row r="606" spans="1:93">
      <c r="A606" s="3" t="str">
        <f t="shared" si="703"/>
        <v>JXJDZ002Itovebi 3mg</v>
      </c>
      <c r="B606" s="3" t="s">
        <v>552</v>
      </c>
      <c r="C606" s="3" t="s">
        <v>553</v>
      </c>
      <c r="D606" s="3" t="s">
        <v>174</v>
      </c>
      <c r="E606" s="3" t="s">
        <v>200</v>
      </c>
      <c r="F606" s="3" t="s">
        <v>201</v>
      </c>
      <c r="G606" s="3" t="s">
        <v>202</v>
      </c>
      <c r="H606" s="3" t="s">
        <v>201</v>
      </c>
      <c r="I606" s="3" t="s">
        <v>202</v>
      </c>
      <c r="J606" s="3" t="s">
        <v>562</v>
      </c>
      <c r="K606" s="3" t="s">
        <v>541</v>
      </c>
      <c r="L606" s="3"/>
      <c r="M606" s="3" t="s">
        <v>545</v>
      </c>
      <c r="N606" s="3" t="s">
        <v>13</v>
      </c>
      <c r="O606" s="3" t="s">
        <v>14</v>
      </c>
      <c r="P606" s="3">
        <v>3566.02</v>
      </c>
      <c r="Q606" s="54">
        <v>7.5423782997919166E-8</v>
      </c>
      <c r="R606" s="54">
        <v>8.6118364644595899E-8</v>
      </c>
      <c r="S606" s="54">
        <v>1.7430625086372233E-7</v>
      </c>
      <c r="T606" s="54">
        <v>1.7644957539816278E-7</v>
      </c>
      <c r="U606" s="54">
        <v>2.1451535630448561E-7</v>
      </c>
      <c r="V606" s="54">
        <v>2.7318666979111423E-7</v>
      </c>
      <c r="W606" s="54">
        <v>3.3584839850623739E-7</v>
      </c>
      <c r="X606" s="54">
        <v>6.6415160149376262E-7</v>
      </c>
      <c r="Y606" s="54">
        <v>9.9999999999999995E-7</v>
      </c>
      <c r="Z606" s="54">
        <v>0</v>
      </c>
      <c r="AA606" s="54">
        <v>0</v>
      </c>
      <c r="AB606" s="54">
        <v>0</v>
      </c>
      <c r="AC606" s="54">
        <v>0</v>
      </c>
      <c r="AD606" s="54">
        <v>0</v>
      </c>
      <c r="AE606" s="54">
        <v>0</v>
      </c>
      <c r="AF606" s="54">
        <f t="shared" si="704"/>
        <v>0</v>
      </c>
      <c r="AG606" s="54">
        <f t="shared" si="705"/>
        <v>0</v>
      </c>
      <c r="AH606" s="54">
        <f t="shared" si="706"/>
        <v>0</v>
      </c>
      <c r="AI606" s="54">
        <v>2.6896271864623972E-4</v>
      </c>
      <c r="AJ606" s="54">
        <v>3.0709981068992184E-4</v>
      </c>
      <c r="AK606" s="54">
        <v>6.2157957670505104E-4</v>
      </c>
      <c r="AL606" s="54">
        <v>6.2922271486135634E-4</v>
      </c>
      <c r="AM606" s="54">
        <v>7.6496605088892172E-4</v>
      </c>
      <c r="AN606" s="54">
        <v>9.74189128208509E-4</v>
      </c>
      <c r="AO606" s="54">
        <v>1.1976421060412126E-3</v>
      </c>
      <c r="AP606" s="54">
        <v>2.3683778939587868E-3</v>
      </c>
      <c r="AQ606" s="54">
        <v>3.5660199999999996E-3</v>
      </c>
      <c r="AR606" s="54">
        <f t="shared" si="707"/>
        <v>0</v>
      </c>
      <c r="AS606" s="54">
        <f t="shared" si="708"/>
        <v>0</v>
      </c>
      <c r="AT606" s="54">
        <f t="shared" si="709"/>
        <v>0</v>
      </c>
      <c r="AU606" s="54">
        <f t="shared" si="710"/>
        <v>0</v>
      </c>
      <c r="AV606" s="54">
        <f t="shared" si="711"/>
        <v>0</v>
      </c>
      <c r="AW606" s="54">
        <f t="shared" si="712"/>
        <v>0</v>
      </c>
      <c r="AX606" s="54">
        <f t="shared" si="713"/>
        <v>0</v>
      </c>
      <c r="AY606" s="54">
        <f t="shared" si="714"/>
        <v>0</v>
      </c>
      <c r="AZ606" s="54">
        <f t="shared" si="715"/>
        <v>0</v>
      </c>
      <c r="BA606" s="54">
        <f t="shared" si="699"/>
        <v>1.7644957539816278E-7</v>
      </c>
      <c r="BB606" s="54">
        <f t="shared" si="700"/>
        <v>0</v>
      </c>
      <c r="BC606" s="54"/>
      <c r="BD606" s="54"/>
      <c r="BE606" s="54">
        <f t="shared" si="716"/>
        <v>0</v>
      </c>
      <c r="BF606" s="54"/>
      <c r="BG606" s="54"/>
      <c r="BH606" s="54"/>
      <c r="BI606" s="54"/>
      <c r="BJ606" s="54"/>
      <c r="BK606" s="54"/>
      <c r="BL606" s="54">
        <v>0</v>
      </c>
      <c r="BM606" s="54">
        <v>0</v>
      </c>
      <c r="BN606" s="54">
        <f t="shared" ref="BN606:BN607" si="746">AVERAGE(BP606:BR606)</f>
        <v>0</v>
      </c>
      <c r="BO606" s="54">
        <f t="shared" ref="BO606:BO607" si="747">SUM(BS606:BU606)/1</f>
        <v>0</v>
      </c>
      <c r="BP606" s="54">
        <v>0</v>
      </c>
      <c r="BQ606" s="54">
        <v>0</v>
      </c>
      <c r="BR606" s="54">
        <v>0</v>
      </c>
      <c r="BS606" s="54">
        <v>0</v>
      </c>
      <c r="BT606" s="54">
        <v>0</v>
      </c>
      <c r="BU606" s="54">
        <v>0</v>
      </c>
      <c r="BV606" s="54">
        <f t="shared" si="717"/>
        <v>0</v>
      </c>
      <c r="BW606" s="54">
        <f t="shared" si="718"/>
        <v>0</v>
      </c>
      <c r="BX606" s="54">
        <f t="shared" si="719"/>
        <v>0</v>
      </c>
      <c r="BY606" s="54">
        <f t="shared" si="720"/>
        <v>0</v>
      </c>
      <c r="BZ606" s="54">
        <f t="shared" si="721"/>
        <v>0</v>
      </c>
      <c r="CA606" s="54">
        <v>0</v>
      </c>
      <c r="CB606" s="54">
        <f t="shared" si="722"/>
        <v>0</v>
      </c>
      <c r="CC606" s="54">
        <f t="shared" si="723"/>
        <v>0</v>
      </c>
      <c r="CD606" s="54">
        <v>0</v>
      </c>
      <c r="CE606" s="54">
        <v>0</v>
      </c>
      <c r="CF606" s="54">
        <v>0</v>
      </c>
      <c r="CG606" s="54">
        <v>0</v>
      </c>
      <c r="CH606" s="54">
        <v>0</v>
      </c>
      <c r="CI606" s="54">
        <v>0</v>
      </c>
      <c r="CJ606" s="54">
        <v>0</v>
      </c>
      <c r="CK606" s="54">
        <v>0</v>
      </c>
      <c r="CL606" s="54">
        <v>0</v>
      </c>
      <c r="CM606" s="54">
        <v>0</v>
      </c>
      <c r="CN606" s="54">
        <v>0</v>
      </c>
      <c r="CO606" s="54">
        <v>0</v>
      </c>
    </row>
    <row r="607" spans="1:93">
      <c r="A607" s="3" t="str">
        <f t="shared" si="703"/>
        <v>JXJDZ002Itovebi 9mg</v>
      </c>
      <c r="B607" s="3" t="s">
        <v>552</v>
      </c>
      <c r="C607" s="3" t="s">
        <v>553</v>
      </c>
      <c r="D607" s="3" t="s">
        <v>174</v>
      </c>
      <c r="E607" s="3" t="s">
        <v>200</v>
      </c>
      <c r="F607" s="3" t="s">
        <v>201</v>
      </c>
      <c r="G607" s="3" t="s">
        <v>202</v>
      </c>
      <c r="H607" s="3" t="s">
        <v>201</v>
      </c>
      <c r="I607" s="3" t="s">
        <v>202</v>
      </c>
      <c r="J607" s="3" t="s">
        <v>562</v>
      </c>
      <c r="K607" s="3" t="s">
        <v>541</v>
      </c>
      <c r="L607" s="3"/>
      <c r="M607" s="3" t="s">
        <v>545</v>
      </c>
      <c r="N607" s="3" t="s">
        <v>13</v>
      </c>
      <c r="O607" s="3" t="s">
        <v>15</v>
      </c>
      <c r="P607" s="3">
        <v>10698.05</v>
      </c>
      <c r="Q607" s="54"/>
      <c r="R607" s="54"/>
      <c r="S607" s="54"/>
      <c r="T607" s="54"/>
      <c r="U607" s="54"/>
      <c r="V607" s="54"/>
      <c r="W607" s="54">
        <v>0</v>
      </c>
      <c r="X607" s="54">
        <v>0</v>
      </c>
      <c r="Y607" s="54">
        <v>0</v>
      </c>
      <c r="Z607" s="54">
        <v>0</v>
      </c>
      <c r="AA607" s="54">
        <v>0</v>
      </c>
      <c r="AB607" s="54">
        <v>0</v>
      </c>
      <c r="AC607" s="54">
        <v>0</v>
      </c>
      <c r="AD607" s="54">
        <v>0</v>
      </c>
      <c r="AE607" s="54">
        <v>0</v>
      </c>
      <c r="AF607" s="54">
        <f t="shared" si="704"/>
        <v>0</v>
      </c>
      <c r="AG607" s="54">
        <f t="shared" si="705"/>
        <v>0</v>
      </c>
      <c r="AH607" s="54">
        <f t="shared" si="706"/>
        <v>0</v>
      </c>
      <c r="AI607" s="54"/>
      <c r="AJ607" s="54"/>
      <c r="AK607" s="54"/>
      <c r="AL607" s="54"/>
      <c r="AM607" s="54"/>
      <c r="AN607" s="54"/>
      <c r="AO607" s="54">
        <v>0</v>
      </c>
      <c r="AP607" s="54">
        <v>0</v>
      </c>
      <c r="AQ607" s="54">
        <v>0</v>
      </c>
      <c r="AR607" s="54">
        <f t="shared" si="707"/>
        <v>0</v>
      </c>
      <c r="AS607" s="54">
        <f t="shared" si="708"/>
        <v>0</v>
      </c>
      <c r="AT607" s="54">
        <f t="shared" si="709"/>
        <v>0</v>
      </c>
      <c r="AU607" s="54">
        <f t="shared" si="710"/>
        <v>0</v>
      </c>
      <c r="AV607" s="54">
        <f t="shared" si="711"/>
        <v>0</v>
      </c>
      <c r="AW607" s="54">
        <f t="shared" si="712"/>
        <v>0</v>
      </c>
      <c r="AX607" s="54">
        <f t="shared" si="713"/>
        <v>0</v>
      </c>
      <c r="AY607" s="54">
        <f t="shared" si="714"/>
        <v>0</v>
      </c>
      <c r="AZ607" s="54">
        <f t="shared" si="715"/>
        <v>0</v>
      </c>
      <c r="BA607" s="54">
        <f t="shared" si="699"/>
        <v>0</v>
      </c>
      <c r="BB607" s="54">
        <f t="shared" si="700"/>
        <v>0</v>
      </c>
      <c r="BC607" s="54"/>
      <c r="BD607" s="54"/>
      <c r="BE607" s="54">
        <f t="shared" si="716"/>
        <v>0</v>
      </c>
      <c r="BF607" s="54"/>
      <c r="BG607" s="54"/>
      <c r="BH607" s="54"/>
      <c r="BI607" s="54"/>
      <c r="BJ607" s="54"/>
      <c r="BK607" s="54"/>
      <c r="BL607" s="54">
        <v>0</v>
      </c>
      <c r="BM607" s="54">
        <v>0</v>
      </c>
      <c r="BN607" s="54">
        <f t="shared" si="746"/>
        <v>0</v>
      </c>
      <c r="BO607" s="54">
        <f t="shared" si="747"/>
        <v>0</v>
      </c>
      <c r="BP607" s="54">
        <v>0</v>
      </c>
      <c r="BQ607" s="54">
        <v>0</v>
      </c>
      <c r="BR607" s="54">
        <v>0</v>
      </c>
      <c r="BS607" s="54">
        <v>0</v>
      </c>
      <c r="BT607" s="54">
        <v>0</v>
      </c>
      <c r="BU607" s="54">
        <v>0</v>
      </c>
      <c r="BV607" s="54">
        <f t="shared" si="717"/>
        <v>0</v>
      </c>
      <c r="BW607" s="54">
        <f t="shared" si="718"/>
        <v>0</v>
      </c>
      <c r="BX607" s="54">
        <f t="shared" si="719"/>
        <v>0</v>
      </c>
      <c r="BY607" s="54">
        <f t="shared" si="720"/>
        <v>0</v>
      </c>
      <c r="BZ607" s="54">
        <f t="shared" si="721"/>
        <v>0</v>
      </c>
      <c r="CA607" s="54">
        <v>0</v>
      </c>
      <c r="CB607" s="54">
        <f t="shared" si="722"/>
        <v>0</v>
      </c>
      <c r="CC607" s="54">
        <f t="shared" si="723"/>
        <v>0</v>
      </c>
      <c r="CD607" s="54">
        <v>0</v>
      </c>
      <c r="CE607" s="54">
        <v>0</v>
      </c>
      <c r="CF607" s="54">
        <v>0</v>
      </c>
      <c r="CG607" s="54">
        <v>0</v>
      </c>
      <c r="CH607" s="54">
        <v>0</v>
      </c>
      <c r="CI607" s="54">
        <v>0</v>
      </c>
      <c r="CJ607" s="54">
        <v>0</v>
      </c>
      <c r="CK607" s="54">
        <v>0</v>
      </c>
      <c r="CL607" s="54">
        <v>0</v>
      </c>
      <c r="CM607" s="54">
        <v>0</v>
      </c>
      <c r="CN607" s="54">
        <v>0</v>
      </c>
      <c r="CO607" s="54">
        <v>0</v>
      </c>
    </row>
    <row r="608" spans="1:93">
      <c r="A608" s="3" t="str">
        <f t="shared" si="703"/>
        <v>JXJDZ002Perjeta</v>
      </c>
      <c r="B608" s="3" t="s">
        <v>552</v>
      </c>
      <c r="C608" s="3" t="s">
        <v>553</v>
      </c>
      <c r="D608" s="3" t="s">
        <v>174</v>
      </c>
      <c r="E608" s="3" t="s">
        <v>200</v>
      </c>
      <c r="F608" s="3" t="s">
        <v>201</v>
      </c>
      <c r="G608" s="3" t="s">
        <v>202</v>
      </c>
      <c r="H608" s="3" t="s">
        <v>201</v>
      </c>
      <c r="I608" s="3" t="s">
        <v>202</v>
      </c>
      <c r="J608" s="3" t="s">
        <v>562</v>
      </c>
      <c r="K608" s="3" t="s">
        <v>541</v>
      </c>
      <c r="L608" s="3"/>
      <c r="M608" s="3" t="s">
        <v>545</v>
      </c>
      <c r="N608" s="3" t="s">
        <v>16</v>
      </c>
      <c r="O608" s="3" t="s">
        <v>16</v>
      </c>
      <c r="P608" s="3">
        <v>3985.87</v>
      </c>
      <c r="Q608" s="54">
        <v>4.5052890467431856</v>
      </c>
      <c r="R608" s="54">
        <v>3.8056853313271981</v>
      </c>
      <c r="S608" s="54">
        <v>5.776234419180911</v>
      </c>
      <c r="T608" s="54">
        <v>3.4904103114129121</v>
      </c>
      <c r="U608" s="54">
        <v>4.2364172100529709</v>
      </c>
      <c r="V608" s="54">
        <v>4.861953885781328</v>
      </c>
      <c r="W608" s="54">
        <v>14.087208797251295</v>
      </c>
      <c r="X608" s="54">
        <v>12.588781407247211</v>
      </c>
      <c r="Y608" s="54">
        <v>26.675990204498504</v>
      </c>
      <c r="Z608" s="54">
        <v>0</v>
      </c>
      <c r="AA608" s="54">
        <v>1</v>
      </c>
      <c r="AB608" s="54">
        <v>1</v>
      </c>
      <c r="AC608" s="54">
        <v>1</v>
      </c>
      <c r="AD608" s="54">
        <v>0</v>
      </c>
      <c r="AE608" s="54">
        <v>0</v>
      </c>
      <c r="AF608" s="54">
        <f t="shared" si="704"/>
        <v>2</v>
      </c>
      <c r="AG608" s="54">
        <f t="shared" si="705"/>
        <v>1</v>
      </c>
      <c r="AH608" s="54">
        <f t="shared" si="706"/>
        <v>3</v>
      </c>
      <c r="AI608" s="54">
        <v>17957.49645274226</v>
      </c>
      <c r="AJ608" s="54">
        <v>15168.966991577139</v>
      </c>
      <c r="AK608" s="54">
        <v>23023.319484380616</v>
      </c>
      <c r="AL608" s="54">
        <v>13912.321747951384</v>
      </c>
      <c r="AM608" s="54">
        <v>16885.808265033833</v>
      </c>
      <c r="AN608" s="54">
        <v>19379.116134719221</v>
      </c>
      <c r="AO608" s="54">
        <v>56149.78292870002</v>
      </c>
      <c r="AP608" s="54">
        <v>50177.246147704442</v>
      </c>
      <c r="AQ608" s="54">
        <v>106327.02907640446</v>
      </c>
      <c r="AR608" s="54">
        <f t="shared" si="707"/>
        <v>0</v>
      </c>
      <c r="AS608" s="54">
        <f t="shared" si="708"/>
        <v>3985.87</v>
      </c>
      <c r="AT608" s="54">
        <f t="shared" si="709"/>
        <v>3985.87</v>
      </c>
      <c r="AU608" s="54">
        <f t="shared" si="710"/>
        <v>3985.87</v>
      </c>
      <c r="AV608" s="54">
        <f t="shared" si="711"/>
        <v>0</v>
      </c>
      <c r="AW608" s="54">
        <f t="shared" si="712"/>
        <v>0</v>
      </c>
      <c r="AX608" s="54">
        <f t="shared" si="713"/>
        <v>7971.74</v>
      </c>
      <c r="AY608" s="54">
        <f t="shared" si="714"/>
        <v>3985.87</v>
      </c>
      <c r="AZ608" s="54">
        <f t="shared" si="715"/>
        <v>11957.61</v>
      </c>
      <c r="BA608" s="54">
        <f t="shared" si="699"/>
        <v>3.4904103114129121</v>
      </c>
      <c r="BB608" s="54">
        <f t="shared" si="700"/>
        <v>1</v>
      </c>
      <c r="BC608" s="54"/>
      <c r="BD608" s="54"/>
      <c r="BE608" s="54">
        <f t="shared" si="716"/>
        <v>0</v>
      </c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4"/>
      <c r="BV608" s="54">
        <f t="shared" si="717"/>
        <v>17272.103333333333</v>
      </c>
      <c r="BW608" s="54">
        <f t="shared" si="718"/>
        <v>31886.959999999999</v>
      </c>
      <c r="BX608" s="54">
        <f t="shared" si="719"/>
        <v>3985.87</v>
      </c>
      <c r="BY608" s="54">
        <f t="shared" si="720"/>
        <v>8</v>
      </c>
      <c r="BZ608" s="54">
        <f t="shared" si="721"/>
        <v>1</v>
      </c>
      <c r="CA608" s="54">
        <v>0</v>
      </c>
      <c r="CB608" s="54">
        <f t="shared" si="722"/>
        <v>12</v>
      </c>
      <c r="CC608" s="54">
        <f t="shared" si="723"/>
        <v>4.333333333333333</v>
      </c>
      <c r="CD608" s="54">
        <v>8</v>
      </c>
      <c r="CE608" s="54">
        <v>5</v>
      </c>
      <c r="CF608" s="54">
        <v>12</v>
      </c>
      <c r="CG608" s="54">
        <v>8</v>
      </c>
      <c r="CH608" s="54">
        <v>6</v>
      </c>
      <c r="CI608" s="54">
        <v>4</v>
      </c>
      <c r="CJ608" s="54">
        <v>3</v>
      </c>
      <c r="CK608" s="54">
        <v>4</v>
      </c>
      <c r="CL608" s="54">
        <v>1</v>
      </c>
      <c r="CM608" s="54">
        <v>1</v>
      </c>
      <c r="CN608" s="54">
        <v>0</v>
      </c>
      <c r="CO608" s="54">
        <v>0</v>
      </c>
    </row>
    <row r="609" spans="1:93">
      <c r="A609" s="3" t="str">
        <f t="shared" si="703"/>
        <v>JXJDZ002Phesgo 10ml</v>
      </c>
      <c r="B609" s="3" t="s">
        <v>552</v>
      </c>
      <c r="C609" s="3" t="s">
        <v>553</v>
      </c>
      <c r="D609" s="3" t="s">
        <v>174</v>
      </c>
      <c r="E609" s="3" t="s">
        <v>200</v>
      </c>
      <c r="F609" s="3" t="s">
        <v>201</v>
      </c>
      <c r="G609" s="3" t="s">
        <v>202</v>
      </c>
      <c r="H609" s="3" t="s">
        <v>201</v>
      </c>
      <c r="I609" s="3" t="s">
        <v>202</v>
      </c>
      <c r="J609" s="3" t="s">
        <v>562</v>
      </c>
      <c r="K609" s="3" t="s">
        <v>541</v>
      </c>
      <c r="L609" s="3"/>
      <c r="M609" s="3" t="s">
        <v>545</v>
      </c>
      <c r="N609" s="3" t="s">
        <v>17</v>
      </c>
      <c r="O609" s="3" t="s">
        <v>18</v>
      </c>
      <c r="P609" s="3">
        <v>6232.07</v>
      </c>
      <c r="Q609" s="54">
        <v>11.687691551628912</v>
      </c>
      <c r="R609" s="54">
        <v>10.701893685128697</v>
      </c>
      <c r="S609" s="54">
        <v>16.522336375528518</v>
      </c>
      <c r="T609" s="54">
        <v>14.309312929228973</v>
      </c>
      <c r="U609" s="54">
        <v>13.016869066228397</v>
      </c>
      <c r="V609" s="54">
        <v>17.370289835728741</v>
      </c>
      <c r="W609" s="54">
        <v>38.911921612286129</v>
      </c>
      <c r="X609" s="54">
        <v>44.696471831186109</v>
      </c>
      <c r="Y609" s="54">
        <v>83.608393443472238</v>
      </c>
      <c r="Z609" s="54">
        <v>21</v>
      </c>
      <c r="AA609" s="54">
        <v>12</v>
      </c>
      <c r="AB609" s="54">
        <v>13</v>
      </c>
      <c r="AC609" s="54">
        <v>11</v>
      </c>
      <c r="AD609" s="54">
        <v>0</v>
      </c>
      <c r="AE609" s="54">
        <v>0</v>
      </c>
      <c r="AF609" s="54">
        <f t="shared" si="704"/>
        <v>46</v>
      </c>
      <c r="AG609" s="54">
        <f t="shared" si="705"/>
        <v>11</v>
      </c>
      <c r="AH609" s="54">
        <f t="shared" si="706"/>
        <v>57</v>
      </c>
      <c r="AI609" s="54">
        <v>72838.511888159992</v>
      </c>
      <c r="AJ609" s="54">
        <v>66694.950578279997</v>
      </c>
      <c r="AK609" s="54">
        <v>102968.35685584</v>
      </c>
      <c r="AL609" s="54">
        <v>89176.639826860002</v>
      </c>
      <c r="AM609" s="54">
        <v>81122.039201570005</v>
      </c>
      <c r="AN609" s="54">
        <v>108252.86217655001</v>
      </c>
      <c r="AO609" s="54">
        <v>242501.81932228</v>
      </c>
      <c r="AP609" s="54">
        <v>278551.54120498005</v>
      </c>
      <c r="AQ609" s="54">
        <v>521053.36052726005</v>
      </c>
      <c r="AR609" s="54">
        <f t="shared" si="707"/>
        <v>130873.47</v>
      </c>
      <c r="AS609" s="54">
        <f t="shared" si="708"/>
        <v>74784.84</v>
      </c>
      <c r="AT609" s="54">
        <f t="shared" si="709"/>
        <v>81016.91</v>
      </c>
      <c r="AU609" s="54">
        <f t="shared" si="710"/>
        <v>68552.76999999999</v>
      </c>
      <c r="AV609" s="54">
        <f t="shared" si="711"/>
        <v>0</v>
      </c>
      <c r="AW609" s="54">
        <f t="shared" si="712"/>
        <v>0</v>
      </c>
      <c r="AX609" s="54">
        <f t="shared" si="713"/>
        <v>286675.21999999997</v>
      </c>
      <c r="AY609" s="54">
        <f t="shared" si="714"/>
        <v>68552.76999999999</v>
      </c>
      <c r="AZ609" s="54">
        <f t="shared" si="715"/>
        <v>355227.99</v>
      </c>
      <c r="BA609" s="54">
        <f t="shared" si="699"/>
        <v>14.309312929228973</v>
      </c>
      <c r="BB609" s="54">
        <f t="shared" si="700"/>
        <v>11</v>
      </c>
      <c r="BC609" s="54">
        <f>SUM(CJ609:CL609)</f>
        <v>45</v>
      </c>
      <c r="BD609" s="54">
        <f>SUM(CM609:CO609)</f>
        <v>41</v>
      </c>
      <c r="BE609" s="54">
        <f t="shared" si="716"/>
        <v>57</v>
      </c>
      <c r="BF609" s="54">
        <f t="shared" ref="BF609:BK609" si="748">Z609</f>
        <v>21</v>
      </c>
      <c r="BG609" s="54">
        <f t="shared" si="748"/>
        <v>12</v>
      </c>
      <c r="BH609" s="54">
        <f t="shared" si="748"/>
        <v>13</v>
      </c>
      <c r="BI609" s="54">
        <f t="shared" si="748"/>
        <v>11</v>
      </c>
      <c r="BJ609" s="54">
        <f t="shared" si="748"/>
        <v>0</v>
      </c>
      <c r="BK609" s="54">
        <f t="shared" si="748"/>
        <v>0</v>
      </c>
      <c r="BL609" s="54">
        <v>0.66666666666666663</v>
      </c>
      <c r="BM609" s="54">
        <v>0.33333333333333331</v>
      </c>
      <c r="BN609" s="54">
        <f t="shared" ref="BN609:BN610" si="749">AVERAGE(BP609:BR609)</f>
        <v>0.33333333333333331</v>
      </c>
      <c r="BO609" s="54">
        <f t="shared" ref="BO609:BO610" si="750">SUM(BS609:BU609)/1</f>
        <v>0</v>
      </c>
      <c r="BP609" s="54">
        <v>0</v>
      </c>
      <c r="BQ609" s="54">
        <v>1</v>
      </c>
      <c r="BR609" s="54">
        <v>0</v>
      </c>
      <c r="BS609" s="54">
        <v>0</v>
      </c>
      <c r="BT609" s="54">
        <v>0</v>
      </c>
      <c r="BU609" s="54">
        <v>0</v>
      </c>
      <c r="BV609" s="54">
        <f t="shared" si="717"/>
        <v>92961.710833333331</v>
      </c>
      <c r="BW609" s="54">
        <f t="shared" si="718"/>
        <v>280443.14999999997</v>
      </c>
      <c r="BX609" s="54">
        <f t="shared" si="719"/>
        <v>255514.87</v>
      </c>
      <c r="BY609" s="54">
        <f t="shared" si="720"/>
        <v>45</v>
      </c>
      <c r="BZ609" s="54">
        <f t="shared" si="721"/>
        <v>41</v>
      </c>
      <c r="CA609" s="54">
        <v>23</v>
      </c>
      <c r="CB609" s="54">
        <f t="shared" si="722"/>
        <v>30</v>
      </c>
      <c r="CC609" s="54">
        <f t="shared" si="723"/>
        <v>14.916666666666666</v>
      </c>
      <c r="CD609" s="54">
        <v>30</v>
      </c>
      <c r="CE609" s="54">
        <v>0</v>
      </c>
      <c r="CF609" s="54">
        <v>15</v>
      </c>
      <c r="CG609" s="54">
        <v>21</v>
      </c>
      <c r="CH609" s="54">
        <v>13</v>
      </c>
      <c r="CI609" s="54">
        <v>14</v>
      </c>
      <c r="CJ609" s="54">
        <v>16</v>
      </c>
      <c r="CK609" s="54">
        <v>13</v>
      </c>
      <c r="CL609" s="54">
        <v>16</v>
      </c>
      <c r="CM609" s="54">
        <v>13</v>
      </c>
      <c r="CN609" s="54">
        <v>15</v>
      </c>
      <c r="CO609" s="54">
        <v>13</v>
      </c>
    </row>
    <row r="610" spans="1:93">
      <c r="A610" s="3" t="str">
        <f t="shared" si="703"/>
        <v>JXJDZ002Phesgo 15ml</v>
      </c>
      <c r="B610" s="3" t="s">
        <v>552</v>
      </c>
      <c r="C610" s="3" t="s">
        <v>553</v>
      </c>
      <c r="D610" s="3" t="s">
        <v>174</v>
      </c>
      <c r="E610" s="3" t="s">
        <v>200</v>
      </c>
      <c r="F610" s="3" t="s">
        <v>201</v>
      </c>
      <c r="G610" s="3" t="s">
        <v>202</v>
      </c>
      <c r="H610" s="3" t="s">
        <v>201</v>
      </c>
      <c r="I610" s="3" t="s">
        <v>202</v>
      </c>
      <c r="J610" s="3" t="s">
        <v>562</v>
      </c>
      <c r="K610" s="3" t="s">
        <v>541</v>
      </c>
      <c r="L610" s="3"/>
      <c r="M610" s="3" t="s">
        <v>545</v>
      </c>
      <c r="N610" s="3" t="s">
        <v>17</v>
      </c>
      <c r="O610" s="3" t="s">
        <v>19</v>
      </c>
      <c r="P610" s="3">
        <v>8489.27</v>
      </c>
      <c r="Q610" s="54">
        <v>1</v>
      </c>
      <c r="R610" s="54">
        <v>1</v>
      </c>
      <c r="S610" s="54">
        <v>1</v>
      </c>
      <c r="T610" s="54">
        <v>1</v>
      </c>
      <c r="U610" s="54">
        <v>1</v>
      </c>
      <c r="V610" s="54">
        <v>1</v>
      </c>
      <c r="W610" s="54">
        <v>3</v>
      </c>
      <c r="X610" s="54">
        <v>3</v>
      </c>
      <c r="Y610" s="54">
        <v>6</v>
      </c>
      <c r="Z610" s="54">
        <v>0</v>
      </c>
      <c r="AA610" s="54">
        <v>0</v>
      </c>
      <c r="AB610" s="54">
        <v>0</v>
      </c>
      <c r="AC610" s="54">
        <v>0</v>
      </c>
      <c r="AD610" s="54">
        <v>0</v>
      </c>
      <c r="AE610" s="54">
        <v>0</v>
      </c>
      <c r="AF610" s="54">
        <f t="shared" si="704"/>
        <v>0</v>
      </c>
      <c r="AG610" s="54">
        <f t="shared" si="705"/>
        <v>0</v>
      </c>
      <c r="AH610" s="54">
        <f t="shared" si="706"/>
        <v>0</v>
      </c>
      <c r="AI610" s="54">
        <v>8489.27</v>
      </c>
      <c r="AJ610" s="54">
        <v>8489.27</v>
      </c>
      <c r="AK610" s="54">
        <v>8489.27</v>
      </c>
      <c r="AL610" s="54">
        <v>8489.27</v>
      </c>
      <c r="AM610" s="54">
        <v>8489.27</v>
      </c>
      <c r="AN610" s="54">
        <v>8489.27</v>
      </c>
      <c r="AO610" s="54">
        <v>25467.81</v>
      </c>
      <c r="AP610" s="54">
        <v>25467.81</v>
      </c>
      <c r="AQ610" s="54">
        <v>50935.62</v>
      </c>
      <c r="AR610" s="54">
        <f t="shared" si="707"/>
        <v>0</v>
      </c>
      <c r="AS610" s="54">
        <f t="shared" si="708"/>
        <v>0</v>
      </c>
      <c r="AT610" s="54">
        <f t="shared" si="709"/>
        <v>0</v>
      </c>
      <c r="AU610" s="54">
        <f t="shared" si="710"/>
        <v>0</v>
      </c>
      <c r="AV610" s="54">
        <f t="shared" si="711"/>
        <v>0</v>
      </c>
      <c r="AW610" s="54">
        <f t="shared" si="712"/>
        <v>0</v>
      </c>
      <c r="AX610" s="54">
        <f t="shared" si="713"/>
        <v>0</v>
      </c>
      <c r="AY610" s="54">
        <f t="shared" si="714"/>
        <v>0</v>
      </c>
      <c r="AZ610" s="54">
        <f t="shared" si="715"/>
        <v>0</v>
      </c>
      <c r="BA610" s="54">
        <f t="shared" si="699"/>
        <v>1</v>
      </c>
      <c r="BB610" s="54">
        <f t="shared" si="700"/>
        <v>0</v>
      </c>
      <c r="BC610" s="54">
        <f>SUM(CJ610:CL610)*2</f>
        <v>0</v>
      </c>
      <c r="BD610" s="54">
        <f>SUM(CM610:CO610)*2</f>
        <v>8</v>
      </c>
      <c r="BE610" s="54">
        <f t="shared" si="716"/>
        <v>0</v>
      </c>
      <c r="BF610" s="54">
        <f t="shared" ref="BF610:BK610" si="751">Z610*2</f>
        <v>0</v>
      </c>
      <c r="BG610" s="54">
        <f t="shared" si="751"/>
        <v>0</v>
      </c>
      <c r="BH610" s="54">
        <f t="shared" si="751"/>
        <v>0</v>
      </c>
      <c r="BI610" s="54">
        <f t="shared" si="751"/>
        <v>0</v>
      </c>
      <c r="BJ610" s="54">
        <f t="shared" si="751"/>
        <v>0</v>
      </c>
      <c r="BK610" s="54">
        <f t="shared" si="751"/>
        <v>0</v>
      </c>
      <c r="BL610" s="54">
        <v>0</v>
      </c>
      <c r="BM610" s="54">
        <v>1.3333333333333333</v>
      </c>
      <c r="BN610" s="54">
        <f t="shared" si="749"/>
        <v>0</v>
      </c>
      <c r="BO610" s="54">
        <f t="shared" si="750"/>
        <v>0</v>
      </c>
      <c r="BP610" s="54">
        <v>0</v>
      </c>
      <c r="BQ610" s="54">
        <v>0</v>
      </c>
      <c r="BR610" s="54">
        <v>0</v>
      </c>
      <c r="BS610" s="54">
        <v>0</v>
      </c>
      <c r="BT610" s="54">
        <v>0</v>
      </c>
      <c r="BU610" s="54">
        <v>0</v>
      </c>
      <c r="BV610" s="54">
        <f t="shared" si="717"/>
        <v>5659.5133333333333</v>
      </c>
      <c r="BW610" s="54">
        <f t="shared" si="718"/>
        <v>0</v>
      </c>
      <c r="BX610" s="54">
        <f t="shared" si="719"/>
        <v>33957.08</v>
      </c>
      <c r="BY610" s="54">
        <f t="shared" si="720"/>
        <v>0</v>
      </c>
      <c r="BZ610" s="54">
        <f t="shared" si="721"/>
        <v>4</v>
      </c>
      <c r="CA610" s="54">
        <v>0</v>
      </c>
      <c r="CB610" s="54">
        <f t="shared" si="722"/>
        <v>3</v>
      </c>
      <c r="CC610" s="54">
        <f t="shared" si="723"/>
        <v>0.66666666666666663</v>
      </c>
      <c r="CD610" s="54">
        <v>2</v>
      </c>
      <c r="CE610" s="54">
        <v>1</v>
      </c>
      <c r="CF610" s="54">
        <v>1</v>
      </c>
      <c r="CG610" s="54">
        <v>0</v>
      </c>
      <c r="CH610" s="54">
        <v>0</v>
      </c>
      <c r="CI610" s="54">
        <v>0</v>
      </c>
      <c r="CJ610" s="54">
        <v>0</v>
      </c>
      <c r="CK610" s="54">
        <v>0</v>
      </c>
      <c r="CL610" s="54">
        <v>0</v>
      </c>
      <c r="CM610" s="54">
        <v>1</v>
      </c>
      <c r="CN610" s="54">
        <v>3</v>
      </c>
      <c r="CO610" s="54">
        <v>0</v>
      </c>
    </row>
    <row r="611" spans="1:93">
      <c r="A611" s="3" t="str">
        <f t="shared" si="703"/>
        <v>JXJDZ003Herceptin IV</v>
      </c>
      <c r="B611" s="3" t="s">
        <v>552</v>
      </c>
      <c r="C611" s="3" t="s">
        <v>553</v>
      </c>
      <c r="D611" s="3" t="s">
        <v>174</v>
      </c>
      <c r="E611" s="3" t="s">
        <v>200</v>
      </c>
      <c r="F611" s="3" t="s">
        <v>203</v>
      </c>
      <c r="G611" s="3" t="s">
        <v>204</v>
      </c>
      <c r="H611" s="3" t="s">
        <v>203</v>
      </c>
      <c r="I611" s="3" t="s">
        <v>204</v>
      </c>
      <c r="J611" s="3" t="s">
        <v>561</v>
      </c>
      <c r="K611" s="3" t="s">
        <v>541</v>
      </c>
      <c r="L611" s="3" t="s">
        <v>1047</v>
      </c>
      <c r="M611" s="3" t="s">
        <v>543</v>
      </c>
      <c r="N611" s="3" t="s">
        <v>11</v>
      </c>
      <c r="O611" s="3" t="s">
        <v>11</v>
      </c>
      <c r="P611" s="3">
        <v>4535.5</v>
      </c>
      <c r="Q611" s="54">
        <v>2.4822376098080742E-7</v>
      </c>
      <c r="R611" s="54">
        <v>1.7782878168674339E-7</v>
      </c>
      <c r="S611" s="54">
        <v>1.6542114214001052E-7</v>
      </c>
      <c r="T611" s="54">
        <v>1.1681063360424579E-7</v>
      </c>
      <c r="U611" s="54">
        <v>1.0643066396940739E-7</v>
      </c>
      <c r="V611" s="54">
        <v>1.8528501761878564E-7</v>
      </c>
      <c r="W611" s="54">
        <v>5.9147368480756133E-7</v>
      </c>
      <c r="X611" s="54">
        <v>4.0852631519243884E-7</v>
      </c>
      <c r="Y611" s="54">
        <v>1.0000000000000002E-6</v>
      </c>
      <c r="Z611" s="54">
        <v>2</v>
      </c>
      <c r="AA611" s="54">
        <v>0</v>
      </c>
      <c r="AB611" s="54">
        <v>0</v>
      </c>
      <c r="AC611" s="54">
        <v>0</v>
      </c>
      <c r="AD611" s="54">
        <v>0</v>
      </c>
      <c r="AE611" s="54">
        <v>0</v>
      </c>
      <c r="AF611" s="54">
        <f t="shared" si="704"/>
        <v>2</v>
      </c>
      <c r="AG611" s="54">
        <f t="shared" si="705"/>
        <v>0</v>
      </c>
      <c r="AH611" s="54">
        <f t="shared" si="706"/>
        <v>2</v>
      </c>
      <c r="AI611" s="54">
        <v>1.1258188679284522E-3</v>
      </c>
      <c r="AJ611" s="54">
        <v>8.0654243934022462E-4</v>
      </c>
      <c r="AK611" s="54">
        <v>7.5026759017601764E-4</v>
      </c>
      <c r="AL611" s="54">
        <v>5.297946287120568E-4</v>
      </c>
      <c r="AM611" s="54">
        <v>4.8271627643324723E-4</v>
      </c>
      <c r="AN611" s="54">
        <v>8.4036019741000226E-4</v>
      </c>
      <c r="AO611" s="54">
        <v>2.6826288974446943E-3</v>
      </c>
      <c r="AP611" s="54">
        <v>1.8528711025553063E-3</v>
      </c>
      <c r="AQ611" s="54">
        <v>4.5355000000000005E-3</v>
      </c>
      <c r="AR611" s="54">
        <f t="shared" si="707"/>
        <v>9071</v>
      </c>
      <c r="AS611" s="54">
        <f t="shared" si="708"/>
        <v>0</v>
      </c>
      <c r="AT611" s="54">
        <f t="shared" si="709"/>
        <v>0</v>
      </c>
      <c r="AU611" s="54">
        <f t="shared" si="710"/>
        <v>0</v>
      </c>
      <c r="AV611" s="54">
        <f t="shared" si="711"/>
        <v>0</v>
      </c>
      <c r="AW611" s="54">
        <f t="shared" si="712"/>
        <v>0</v>
      </c>
      <c r="AX611" s="54">
        <f t="shared" si="713"/>
        <v>9071</v>
      </c>
      <c r="AY611" s="54">
        <f t="shared" si="714"/>
        <v>0</v>
      </c>
      <c r="AZ611" s="54">
        <f t="shared" si="715"/>
        <v>9071</v>
      </c>
      <c r="BA611" s="54">
        <f t="shared" si="699"/>
        <v>1.1681063360424579E-7</v>
      </c>
      <c r="BB611" s="54">
        <f t="shared" si="700"/>
        <v>0</v>
      </c>
      <c r="BC611" s="54"/>
      <c r="BD611" s="54"/>
      <c r="BE611" s="54">
        <f t="shared" si="716"/>
        <v>0</v>
      </c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>
        <f t="shared" si="717"/>
        <v>8693.0416666666679</v>
      </c>
      <c r="BW611" s="54">
        <f t="shared" si="718"/>
        <v>27213</v>
      </c>
      <c r="BX611" s="54">
        <f t="shared" si="719"/>
        <v>18142</v>
      </c>
      <c r="BY611" s="54">
        <f t="shared" si="720"/>
        <v>6</v>
      </c>
      <c r="BZ611" s="54">
        <f t="shared" si="721"/>
        <v>4</v>
      </c>
      <c r="CA611" s="54">
        <v>0</v>
      </c>
      <c r="CB611" s="54">
        <f t="shared" si="722"/>
        <v>3</v>
      </c>
      <c r="CC611" s="54">
        <f t="shared" si="723"/>
        <v>1.9166666666666667</v>
      </c>
      <c r="CD611" s="54">
        <v>1</v>
      </c>
      <c r="CE611" s="54">
        <v>2</v>
      </c>
      <c r="CF611" s="54">
        <v>2</v>
      </c>
      <c r="CG611" s="54">
        <v>3</v>
      </c>
      <c r="CH611" s="54">
        <v>3</v>
      </c>
      <c r="CI611" s="54">
        <v>2</v>
      </c>
      <c r="CJ611" s="54">
        <v>3</v>
      </c>
      <c r="CK611" s="54">
        <v>1</v>
      </c>
      <c r="CL611" s="54">
        <v>2</v>
      </c>
      <c r="CM611" s="54">
        <v>1</v>
      </c>
      <c r="CN611" s="54">
        <v>2</v>
      </c>
      <c r="CO611" s="54">
        <v>1</v>
      </c>
    </row>
    <row r="612" spans="1:93">
      <c r="A612" s="3" t="str">
        <f t="shared" si="703"/>
        <v>JXJDZ003Herceptin SC</v>
      </c>
      <c r="B612" s="3" t="s">
        <v>552</v>
      </c>
      <c r="C612" s="3" t="s">
        <v>553</v>
      </c>
      <c r="D612" s="3" t="s">
        <v>174</v>
      </c>
      <c r="E612" s="3" t="s">
        <v>200</v>
      </c>
      <c r="F612" s="3" t="s">
        <v>203</v>
      </c>
      <c r="G612" s="3" t="s">
        <v>204</v>
      </c>
      <c r="H612" s="3" t="s">
        <v>203</v>
      </c>
      <c r="I612" s="3" t="s">
        <v>204</v>
      </c>
      <c r="J612" s="3" t="s">
        <v>561</v>
      </c>
      <c r="K612" s="3" t="s">
        <v>541</v>
      </c>
      <c r="L612" s="3" t="s">
        <v>1047</v>
      </c>
      <c r="M612" s="3" t="s">
        <v>543</v>
      </c>
      <c r="N612" s="3" t="s">
        <v>12</v>
      </c>
      <c r="O612" s="3" t="s">
        <v>12</v>
      </c>
      <c r="P612" s="3">
        <v>3444.49</v>
      </c>
      <c r="Q612" s="54">
        <v>8.5912895184712582E-2</v>
      </c>
      <c r="R612" s="54">
        <v>7.9600251984228376E-2</v>
      </c>
      <c r="S612" s="54">
        <v>0.12074014002125778</v>
      </c>
      <c r="T612" s="54">
        <v>0.123585223137852</v>
      </c>
      <c r="U612" s="54">
        <v>0.1112739013554004</v>
      </c>
      <c r="V612" s="54">
        <v>0.1464602068843662</v>
      </c>
      <c r="W612" s="54">
        <v>0.28625328719019871</v>
      </c>
      <c r="X612" s="54">
        <v>0.38131933137761864</v>
      </c>
      <c r="Y612" s="54">
        <v>0.66757261856781736</v>
      </c>
      <c r="Z612" s="54">
        <v>2</v>
      </c>
      <c r="AA612" s="54">
        <v>2</v>
      </c>
      <c r="AB612" s="54">
        <v>3</v>
      </c>
      <c r="AC612" s="54">
        <v>2</v>
      </c>
      <c r="AD612" s="54">
        <v>0</v>
      </c>
      <c r="AE612" s="54">
        <v>0</v>
      </c>
      <c r="AF612" s="54">
        <f t="shared" si="704"/>
        <v>7</v>
      </c>
      <c r="AG612" s="54">
        <f t="shared" si="705"/>
        <v>2</v>
      </c>
      <c r="AH612" s="54">
        <f t="shared" si="706"/>
        <v>9</v>
      </c>
      <c r="AI612" s="54">
        <v>295.92610833479057</v>
      </c>
      <c r="AJ612" s="54">
        <v>274.1822719571548</v>
      </c>
      <c r="AK612" s="54">
        <v>415.88820490182212</v>
      </c>
      <c r="AL612" s="54">
        <v>425.68806524609977</v>
      </c>
      <c r="AM612" s="54">
        <v>383.28184047966306</v>
      </c>
      <c r="AN612" s="54">
        <v>504.48071801113053</v>
      </c>
      <c r="AO612" s="54">
        <v>985.99658519376749</v>
      </c>
      <c r="AP612" s="54">
        <v>1313.4506237368932</v>
      </c>
      <c r="AQ612" s="54">
        <v>2299.447208930661</v>
      </c>
      <c r="AR612" s="54">
        <f t="shared" si="707"/>
        <v>6888.98</v>
      </c>
      <c r="AS612" s="54">
        <f t="shared" si="708"/>
        <v>6888.98</v>
      </c>
      <c r="AT612" s="54">
        <f t="shared" si="709"/>
        <v>10333.469999999999</v>
      </c>
      <c r="AU612" s="54">
        <f t="shared" si="710"/>
        <v>6888.98</v>
      </c>
      <c r="AV612" s="54">
        <f t="shared" si="711"/>
        <v>0</v>
      </c>
      <c r="AW612" s="54">
        <f t="shared" si="712"/>
        <v>0</v>
      </c>
      <c r="AX612" s="54">
        <f t="shared" si="713"/>
        <v>24111.43</v>
      </c>
      <c r="AY612" s="54">
        <f t="shared" si="714"/>
        <v>6888.98</v>
      </c>
      <c r="AZ612" s="54">
        <f t="shared" si="715"/>
        <v>31000.41</v>
      </c>
      <c r="BA612" s="54">
        <f t="shared" si="699"/>
        <v>0.123585223137852</v>
      </c>
      <c r="BB612" s="54">
        <f t="shared" si="700"/>
        <v>2</v>
      </c>
      <c r="BC612" s="54"/>
      <c r="BD612" s="54"/>
      <c r="BE612" s="54">
        <f t="shared" si="716"/>
        <v>0</v>
      </c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>
        <f t="shared" si="717"/>
        <v>19805.817499999997</v>
      </c>
      <c r="BW612" s="54">
        <f t="shared" si="718"/>
        <v>13777.96</v>
      </c>
      <c r="BX612" s="54">
        <f t="shared" si="719"/>
        <v>27555.919999999998</v>
      </c>
      <c r="BY612" s="54">
        <f t="shared" si="720"/>
        <v>4</v>
      </c>
      <c r="BZ612" s="54">
        <f t="shared" si="721"/>
        <v>8</v>
      </c>
      <c r="CA612" s="54">
        <v>0</v>
      </c>
      <c r="CB612" s="54">
        <f t="shared" si="722"/>
        <v>16</v>
      </c>
      <c r="CC612" s="54">
        <f t="shared" si="723"/>
        <v>5.75</v>
      </c>
      <c r="CD612" s="54">
        <v>16</v>
      </c>
      <c r="CE612" s="54">
        <v>14</v>
      </c>
      <c r="CF612" s="54">
        <v>16</v>
      </c>
      <c r="CG612" s="54">
        <v>5</v>
      </c>
      <c r="CH612" s="54">
        <v>5</v>
      </c>
      <c r="CI612" s="54">
        <v>1</v>
      </c>
      <c r="CJ612" s="54">
        <v>0</v>
      </c>
      <c r="CK612" s="54">
        <v>2</v>
      </c>
      <c r="CL612" s="54">
        <v>2</v>
      </c>
      <c r="CM612" s="54">
        <v>3</v>
      </c>
      <c r="CN612" s="54">
        <v>2</v>
      </c>
      <c r="CO612" s="54">
        <v>3</v>
      </c>
    </row>
    <row r="613" spans="1:93">
      <c r="A613" s="3" t="str">
        <f t="shared" si="703"/>
        <v>JXJDZ003Itovebi 3mg</v>
      </c>
      <c r="B613" s="3" t="s">
        <v>552</v>
      </c>
      <c r="C613" s="3" t="s">
        <v>553</v>
      </c>
      <c r="D613" s="3" t="s">
        <v>174</v>
      </c>
      <c r="E613" s="3" t="s">
        <v>200</v>
      </c>
      <c r="F613" s="3" t="s">
        <v>203</v>
      </c>
      <c r="G613" s="3" t="s">
        <v>204</v>
      </c>
      <c r="H613" s="3" t="s">
        <v>203</v>
      </c>
      <c r="I613" s="3" t="s">
        <v>204</v>
      </c>
      <c r="J613" s="3" t="s">
        <v>561</v>
      </c>
      <c r="K613" s="3" t="s">
        <v>541</v>
      </c>
      <c r="L613" s="3" t="s">
        <v>1047</v>
      </c>
      <c r="M613" s="3" t="s">
        <v>543</v>
      </c>
      <c r="N613" s="3" t="s">
        <v>13</v>
      </c>
      <c r="O613" s="3" t="s">
        <v>14</v>
      </c>
      <c r="P613" s="3">
        <v>3566.02</v>
      </c>
      <c r="Q613" s="54">
        <v>7.5423782997919166E-8</v>
      </c>
      <c r="R613" s="54">
        <v>8.6118364644595899E-8</v>
      </c>
      <c r="S613" s="54">
        <v>1.7430625086372233E-7</v>
      </c>
      <c r="T613" s="54">
        <v>1.7644957539816278E-7</v>
      </c>
      <c r="U613" s="54">
        <v>2.1451535630448561E-7</v>
      </c>
      <c r="V613" s="54">
        <v>2.7318666979111423E-7</v>
      </c>
      <c r="W613" s="54">
        <v>3.3584839850623739E-7</v>
      </c>
      <c r="X613" s="54">
        <v>6.6415160149376262E-7</v>
      </c>
      <c r="Y613" s="54">
        <v>9.9999999999999995E-7</v>
      </c>
      <c r="Z613" s="54">
        <v>0</v>
      </c>
      <c r="AA613" s="54">
        <v>0</v>
      </c>
      <c r="AB613" s="54">
        <v>0</v>
      </c>
      <c r="AC613" s="54">
        <v>0</v>
      </c>
      <c r="AD613" s="54">
        <v>0</v>
      </c>
      <c r="AE613" s="54">
        <v>0</v>
      </c>
      <c r="AF613" s="54">
        <f t="shared" si="704"/>
        <v>0</v>
      </c>
      <c r="AG613" s="54">
        <f t="shared" si="705"/>
        <v>0</v>
      </c>
      <c r="AH613" s="54">
        <f t="shared" si="706"/>
        <v>0</v>
      </c>
      <c r="AI613" s="54">
        <v>2.6896271864623972E-4</v>
      </c>
      <c r="AJ613" s="54">
        <v>3.0709981068992184E-4</v>
      </c>
      <c r="AK613" s="54">
        <v>6.2157957670505104E-4</v>
      </c>
      <c r="AL613" s="54">
        <v>6.2922271486135634E-4</v>
      </c>
      <c r="AM613" s="54">
        <v>7.6496605088892172E-4</v>
      </c>
      <c r="AN613" s="54">
        <v>9.74189128208509E-4</v>
      </c>
      <c r="AO613" s="54">
        <v>1.1976421060412126E-3</v>
      </c>
      <c r="AP613" s="54">
        <v>2.3683778939587868E-3</v>
      </c>
      <c r="AQ613" s="54">
        <v>3.5660199999999996E-3</v>
      </c>
      <c r="AR613" s="54">
        <f t="shared" si="707"/>
        <v>0</v>
      </c>
      <c r="AS613" s="54">
        <f t="shared" si="708"/>
        <v>0</v>
      </c>
      <c r="AT613" s="54">
        <f t="shared" si="709"/>
        <v>0</v>
      </c>
      <c r="AU613" s="54">
        <f t="shared" si="710"/>
        <v>0</v>
      </c>
      <c r="AV613" s="54">
        <f t="shared" si="711"/>
        <v>0</v>
      </c>
      <c r="AW613" s="54">
        <f t="shared" si="712"/>
        <v>0</v>
      </c>
      <c r="AX613" s="54">
        <f t="shared" si="713"/>
        <v>0</v>
      </c>
      <c r="AY613" s="54">
        <f t="shared" si="714"/>
        <v>0</v>
      </c>
      <c r="AZ613" s="54">
        <f t="shared" si="715"/>
        <v>0</v>
      </c>
      <c r="BA613" s="54">
        <f t="shared" si="699"/>
        <v>1.7644957539816278E-7</v>
      </c>
      <c r="BB613" s="54">
        <f t="shared" si="700"/>
        <v>0</v>
      </c>
      <c r="BC613" s="54"/>
      <c r="BD613" s="54"/>
      <c r="BE613" s="54">
        <f t="shared" si="716"/>
        <v>0</v>
      </c>
      <c r="BF613" s="54"/>
      <c r="BG613" s="54"/>
      <c r="BH613" s="54"/>
      <c r="BI613" s="54"/>
      <c r="BJ613" s="54"/>
      <c r="BK613" s="54"/>
      <c r="BL613" s="54">
        <v>0</v>
      </c>
      <c r="BM613" s="54">
        <v>0</v>
      </c>
      <c r="BN613" s="54">
        <f t="shared" ref="BN613:BN614" si="752">AVERAGE(BP613:BR613)</f>
        <v>0</v>
      </c>
      <c r="BO613" s="54">
        <f t="shared" ref="BO613:BO614" si="753">SUM(BS613:BU613)/1</f>
        <v>0</v>
      </c>
      <c r="BP613" s="54">
        <v>0</v>
      </c>
      <c r="BQ613" s="54">
        <v>0</v>
      </c>
      <c r="BR613" s="54">
        <v>0</v>
      </c>
      <c r="BS613" s="54">
        <v>0</v>
      </c>
      <c r="BT613" s="54">
        <v>0</v>
      </c>
      <c r="BU613" s="54">
        <v>0</v>
      </c>
      <c r="BV613" s="54">
        <f t="shared" si="717"/>
        <v>0</v>
      </c>
      <c r="BW613" s="54">
        <f t="shared" si="718"/>
        <v>0</v>
      </c>
      <c r="BX613" s="54">
        <f t="shared" si="719"/>
        <v>0</v>
      </c>
      <c r="BY613" s="54">
        <f t="shared" si="720"/>
        <v>0</v>
      </c>
      <c r="BZ613" s="54">
        <f t="shared" si="721"/>
        <v>0</v>
      </c>
      <c r="CA613" s="54">
        <v>0</v>
      </c>
      <c r="CB613" s="54">
        <f t="shared" si="722"/>
        <v>0</v>
      </c>
      <c r="CC613" s="54">
        <f t="shared" si="723"/>
        <v>0</v>
      </c>
      <c r="CD613" s="54">
        <v>0</v>
      </c>
      <c r="CE613" s="54">
        <v>0</v>
      </c>
      <c r="CF613" s="54">
        <v>0</v>
      </c>
      <c r="CG613" s="54">
        <v>0</v>
      </c>
      <c r="CH613" s="54">
        <v>0</v>
      </c>
      <c r="CI613" s="54">
        <v>0</v>
      </c>
      <c r="CJ613" s="54">
        <v>0</v>
      </c>
      <c r="CK613" s="54">
        <v>0</v>
      </c>
      <c r="CL613" s="54">
        <v>0</v>
      </c>
      <c r="CM613" s="54">
        <v>0</v>
      </c>
      <c r="CN613" s="54">
        <v>0</v>
      </c>
      <c r="CO613" s="54">
        <v>0</v>
      </c>
    </row>
    <row r="614" spans="1:93">
      <c r="A614" s="3" t="str">
        <f t="shared" si="703"/>
        <v>JXJDZ003Itovebi 9mg</v>
      </c>
      <c r="B614" s="3" t="s">
        <v>552</v>
      </c>
      <c r="C614" s="3" t="s">
        <v>553</v>
      </c>
      <c r="D614" s="3" t="s">
        <v>174</v>
      </c>
      <c r="E614" s="3" t="s">
        <v>200</v>
      </c>
      <c r="F614" s="3" t="s">
        <v>203</v>
      </c>
      <c r="G614" s="3" t="s">
        <v>204</v>
      </c>
      <c r="H614" s="3" t="s">
        <v>203</v>
      </c>
      <c r="I614" s="3" t="s">
        <v>204</v>
      </c>
      <c r="J614" s="3" t="s">
        <v>561</v>
      </c>
      <c r="K614" s="3" t="s">
        <v>541</v>
      </c>
      <c r="L614" s="3" t="s">
        <v>1047</v>
      </c>
      <c r="M614" s="3" t="s">
        <v>543</v>
      </c>
      <c r="N614" s="3" t="s">
        <v>13</v>
      </c>
      <c r="O614" s="3" t="s">
        <v>15</v>
      </c>
      <c r="P614" s="3">
        <v>10698.05</v>
      </c>
      <c r="Q614" s="54"/>
      <c r="R614" s="54"/>
      <c r="S614" s="54"/>
      <c r="T614" s="54"/>
      <c r="U614" s="54"/>
      <c r="V614" s="54"/>
      <c r="W614" s="54">
        <v>0</v>
      </c>
      <c r="X614" s="54">
        <v>0</v>
      </c>
      <c r="Y614" s="54">
        <v>0</v>
      </c>
      <c r="Z614" s="54">
        <v>0</v>
      </c>
      <c r="AA614" s="54">
        <v>0</v>
      </c>
      <c r="AB614" s="54">
        <v>0</v>
      </c>
      <c r="AC614" s="54">
        <v>0</v>
      </c>
      <c r="AD614" s="54">
        <v>0</v>
      </c>
      <c r="AE614" s="54">
        <v>0</v>
      </c>
      <c r="AF614" s="54">
        <f t="shared" si="704"/>
        <v>0</v>
      </c>
      <c r="AG614" s="54">
        <f t="shared" si="705"/>
        <v>0</v>
      </c>
      <c r="AH614" s="54">
        <f t="shared" si="706"/>
        <v>0</v>
      </c>
      <c r="AI614" s="54"/>
      <c r="AJ614" s="54"/>
      <c r="AK614" s="54"/>
      <c r="AL614" s="54"/>
      <c r="AM614" s="54"/>
      <c r="AN614" s="54"/>
      <c r="AO614" s="54">
        <v>0</v>
      </c>
      <c r="AP614" s="54">
        <v>0</v>
      </c>
      <c r="AQ614" s="54">
        <v>0</v>
      </c>
      <c r="AR614" s="54">
        <f t="shared" si="707"/>
        <v>0</v>
      </c>
      <c r="AS614" s="54">
        <f t="shared" si="708"/>
        <v>0</v>
      </c>
      <c r="AT614" s="54">
        <f t="shared" si="709"/>
        <v>0</v>
      </c>
      <c r="AU614" s="54">
        <f t="shared" si="710"/>
        <v>0</v>
      </c>
      <c r="AV614" s="54">
        <f t="shared" si="711"/>
        <v>0</v>
      </c>
      <c r="AW614" s="54">
        <f t="shared" si="712"/>
        <v>0</v>
      </c>
      <c r="AX614" s="54">
        <f t="shared" si="713"/>
        <v>0</v>
      </c>
      <c r="AY614" s="54">
        <f t="shared" si="714"/>
        <v>0</v>
      </c>
      <c r="AZ614" s="54">
        <f t="shared" si="715"/>
        <v>0</v>
      </c>
      <c r="BA614" s="54">
        <f t="shared" si="699"/>
        <v>0</v>
      </c>
      <c r="BB614" s="54">
        <f t="shared" si="700"/>
        <v>0</v>
      </c>
      <c r="BC614" s="54"/>
      <c r="BD614" s="54"/>
      <c r="BE614" s="54">
        <f t="shared" si="716"/>
        <v>0</v>
      </c>
      <c r="BF614" s="54"/>
      <c r="BG614" s="54"/>
      <c r="BH614" s="54"/>
      <c r="BI614" s="54"/>
      <c r="BJ614" s="54"/>
      <c r="BK614" s="54"/>
      <c r="BL614" s="54">
        <v>0</v>
      </c>
      <c r="BM614" s="54">
        <v>0</v>
      </c>
      <c r="BN614" s="54">
        <f t="shared" si="752"/>
        <v>0</v>
      </c>
      <c r="BO614" s="54">
        <f t="shared" si="753"/>
        <v>0</v>
      </c>
      <c r="BP614" s="54">
        <v>0</v>
      </c>
      <c r="BQ614" s="54">
        <v>0</v>
      </c>
      <c r="BR614" s="54">
        <v>0</v>
      </c>
      <c r="BS614" s="54">
        <v>0</v>
      </c>
      <c r="BT614" s="54">
        <v>0</v>
      </c>
      <c r="BU614" s="54">
        <v>0</v>
      </c>
      <c r="BV614" s="54">
        <f t="shared" si="717"/>
        <v>0</v>
      </c>
      <c r="BW614" s="54">
        <f t="shared" si="718"/>
        <v>0</v>
      </c>
      <c r="BX614" s="54">
        <f t="shared" si="719"/>
        <v>0</v>
      </c>
      <c r="BY614" s="54">
        <f t="shared" si="720"/>
        <v>0</v>
      </c>
      <c r="BZ614" s="54">
        <f t="shared" si="721"/>
        <v>0</v>
      </c>
      <c r="CA614" s="54">
        <v>0</v>
      </c>
      <c r="CB614" s="54">
        <f t="shared" si="722"/>
        <v>0</v>
      </c>
      <c r="CC614" s="54">
        <f t="shared" si="723"/>
        <v>0</v>
      </c>
      <c r="CD614" s="54">
        <v>0</v>
      </c>
      <c r="CE614" s="54">
        <v>0</v>
      </c>
      <c r="CF614" s="54">
        <v>0</v>
      </c>
      <c r="CG614" s="54">
        <v>0</v>
      </c>
      <c r="CH614" s="54">
        <v>0</v>
      </c>
      <c r="CI614" s="54">
        <v>0</v>
      </c>
      <c r="CJ614" s="54">
        <v>0</v>
      </c>
      <c r="CK614" s="54">
        <v>0</v>
      </c>
      <c r="CL614" s="54">
        <v>0</v>
      </c>
      <c r="CM614" s="54">
        <v>0</v>
      </c>
      <c r="CN614" s="54">
        <v>0</v>
      </c>
      <c r="CO614" s="54">
        <v>0</v>
      </c>
    </row>
    <row r="615" spans="1:93">
      <c r="A615" s="3" t="str">
        <f t="shared" si="703"/>
        <v>JXJDZ003Perjeta</v>
      </c>
      <c r="B615" s="3" t="s">
        <v>552</v>
      </c>
      <c r="C615" s="3" t="s">
        <v>553</v>
      </c>
      <c r="D615" s="3" t="s">
        <v>174</v>
      </c>
      <c r="E615" s="3" t="s">
        <v>200</v>
      </c>
      <c r="F615" s="3" t="s">
        <v>203</v>
      </c>
      <c r="G615" s="3" t="s">
        <v>204</v>
      </c>
      <c r="H615" s="3" t="s">
        <v>203</v>
      </c>
      <c r="I615" s="3" t="s">
        <v>204</v>
      </c>
      <c r="J615" s="3" t="s">
        <v>561</v>
      </c>
      <c r="K615" s="3" t="s">
        <v>541</v>
      </c>
      <c r="L615" s="3" t="s">
        <v>1047</v>
      </c>
      <c r="M615" s="3" t="s">
        <v>543</v>
      </c>
      <c r="N615" s="3" t="s">
        <v>16</v>
      </c>
      <c r="O615" s="3" t="s">
        <v>16</v>
      </c>
      <c r="P615" s="3">
        <v>3985.87</v>
      </c>
      <c r="Q615" s="54">
        <v>4.2587619156802177</v>
      </c>
      <c r="R615" s="54">
        <v>3.5974401606563551</v>
      </c>
      <c r="S615" s="54">
        <v>5.4601618021004974</v>
      </c>
      <c r="T615" s="54">
        <v>3.2994168298898443</v>
      </c>
      <c r="U615" s="54">
        <v>4.0046026094925207</v>
      </c>
      <c r="V615" s="54">
        <v>4.5959102356655652</v>
      </c>
      <c r="W615" s="54">
        <v>13.31636387843707</v>
      </c>
      <c r="X615" s="54">
        <v>11.899929675047931</v>
      </c>
      <c r="Y615" s="54">
        <v>25.216293553485002</v>
      </c>
      <c r="Z615" s="54">
        <v>1</v>
      </c>
      <c r="AA615" s="54">
        <v>0</v>
      </c>
      <c r="AB615" s="54">
        <v>0</v>
      </c>
      <c r="AC615" s="54">
        <v>0</v>
      </c>
      <c r="AD615" s="54">
        <v>0</v>
      </c>
      <c r="AE615" s="54">
        <v>0</v>
      </c>
      <c r="AF615" s="54">
        <f t="shared" si="704"/>
        <v>1</v>
      </c>
      <c r="AG615" s="54">
        <f t="shared" si="705"/>
        <v>0</v>
      </c>
      <c r="AH615" s="54">
        <f t="shared" si="706"/>
        <v>1</v>
      </c>
      <c r="AI615" s="54">
        <v>16974.871356852305</v>
      </c>
      <c r="AJ615" s="54">
        <v>14338.928813155344</v>
      </c>
      <c r="AK615" s="54">
        <v>21763.495122138309</v>
      </c>
      <c r="AL615" s="54">
        <v>13151.046559753033</v>
      </c>
      <c r="AM615" s="54">
        <v>15961.825403097953</v>
      </c>
      <c r="AN615" s="54">
        <v>18318.700731032306</v>
      </c>
      <c r="AO615" s="54">
        <v>53077.295292145958</v>
      </c>
      <c r="AP615" s="54">
        <v>47431.572693883296</v>
      </c>
      <c r="AQ615" s="54">
        <v>100508.86798602925</v>
      </c>
      <c r="AR615" s="54">
        <f t="shared" si="707"/>
        <v>3985.87</v>
      </c>
      <c r="AS615" s="54">
        <f t="shared" si="708"/>
        <v>0</v>
      </c>
      <c r="AT615" s="54">
        <f t="shared" si="709"/>
        <v>0</v>
      </c>
      <c r="AU615" s="54">
        <f t="shared" si="710"/>
        <v>0</v>
      </c>
      <c r="AV615" s="54">
        <f t="shared" si="711"/>
        <v>0</v>
      </c>
      <c r="AW615" s="54">
        <f t="shared" si="712"/>
        <v>0</v>
      </c>
      <c r="AX615" s="54">
        <f t="shared" si="713"/>
        <v>3985.87</v>
      </c>
      <c r="AY615" s="54">
        <f t="shared" si="714"/>
        <v>0</v>
      </c>
      <c r="AZ615" s="54">
        <f t="shared" si="715"/>
        <v>3985.87</v>
      </c>
      <c r="BA615" s="54">
        <f t="shared" si="699"/>
        <v>3.2994168298898443</v>
      </c>
      <c r="BB615" s="54">
        <f t="shared" si="700"/>
        <v>0</v>
      </c>
      <c r="BC615" s="54"/>
      <c r="BD615" s="54"/>
      <c r="BE615" s="54">
        <f t="shared" si="716"/>
        <v>0</v>
      </c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>
        <f t="shared" si="717"/>
        <v>40190.855833333335</v>
      </c>
      <c r="BW615" s="54">
        <f t="shared" si="718"/>
        <v>59788.049999999996</v>
      </c>
      <c r="BX615" s="54">
        <f t="shared" si="719"/>
        <v>35872.83</v>
      </c>
      <c r="BY615" s="54">
        <f t="shared" si="720"/>
        <v>15</v>
      </c>
      <c r="BZ615" s="54">
        <f t="shared" si="721"/>
        <v>9</v>
      </c>
      <c r="CA615" s="54">
        <v>0</v>
      </c>
      <c r="CB615" s="54">
        <f t="shared" si="722"/>
        <v>27</v>
      </c>
      <c r="CC615" s="54">
        <f t="shared" si="723"/>
        <v>10.083333333333334</v>
      </c>
      <c r="CD615" s="54">
        <v>27</v>
      </c>
      <c r="CE615" s="54">
        <v>20</v>
      </c>
      <c r="CF615" s="54">
        <v>25</v>
      </c>
      <c r="CG615" s="54">
        <v>9</v>
      </c>
      <c r="CH615" s="54">
        <v>8</v>
      </c>
      <c r="CI615" s="54">
        <v>8</v>
      </c>
      <c r="CJ615" s="54">
        <v>6</v>
      </c>
      <c r="CK615" s="54">
        <v>5</v>
      </c>
      <c r="CL615" s="54">
        <v>4</v>
      </c>
      <c r="CM615" s="54">
        <v>4</v>
      </c>
      <c r="CN615" s="54">
        <v>2</v>
      </c>
      <c r="CO615" s="54">
        <v>3</v>
      </c>
    </row>
    <row r="616" spans="1:93">
      <c r="A616" s="3" t="str">
        <f t="shared" si="703"/>
        <v>JXJDZ003Phesgo 10ml</v>
      </c>
      <c r="B616" s="3" t="s">
        <v>552</v>
      </c>
      <c r="C616" s="3" t="s">
        <v>553</v>
      </c>
      <c r="D616" s="3" t="s">
        <v>174</v>
      </c>
      <c r="E616" s="3" t="s">
        <v>200</v>
      </c>
      <c r="F616" s="3" t="s">
        <v>203</v>
      </c>
      <c r="G616" s="3" t="s">
        <v>204</v>
      </c>
      <c r="H616" s="3" t="s">
        <v>203</v>
      </c>
      <c r="I616" s="3" t="s">
        <v>204</v>
      </c>
      <c r="J616" s="3" t="s">
        <v>561</v>
      </c>
      <c r="K616" s="3" t="s">
        <v>541</v>
      </c>
      <c r="L616" s="3" t="s">
        <v>1047</v>
      </c>
      <c r="M616" s="3" t="s">
        <v>543</v>
      </c>
      <c r="N616" s="3" t="s">
        <v>17</v>
      </c>
      <c r="O616" s="3" t="s">
        <v>18</v>
      </c>
      <c r="P616" s="3">
        <v>6232.07</v>
      </c>
      <c r="Q616" s="54">
        <v>5.9746339533285084</v>
      </c>
      <c r="R616" s="54">
        <v>5.4204047725282303</v>
      </c>
      <c r="S616" s="54">
        <v>8.6927380713294315</v>
      </c>
      <c r="T616" s="54">
        <v>7.4485457135285724</v>
      </c>
      <c r="U616" s="54">
        <v>6.7219159166296283</v>
      </c>
      <c r="V616" s="54">
        <v>9.1694692224285035</v>
      </c>
      <c r="W616" s="54">
        <v>20.087776797186173</v>
      </c>
      <c r="X616" s="54">
        <v>23.339930852586704</v>
      </c>
      <c r="Y616" s="54">
        <v>43.427707649772877</v>
      </c>
      <c r="Z616" s="54">
        <v>7</v>
      </c>
      <c r="AA616" s="54">
        <v>7</v>
      </c>
      <c r="AB616" s="54">
        <v>8</v>
      </c>
      <c r="AC616" s="54">
        <v>5</v>
      </c>
      <c r="AD616" s="54">
        <v>0</v>
      </c>
      <c r="AE616" s="54">
        <v>0</v>
      </c>
      <c r="AF616" s="54">
        <f t="shared" si="704"/>
        <v>22</v>
      </c>
      <c r="AG616" s="54">
        <f t="shared" si="705"/>
        <v>5</v>
      </c>
      <c r="AH616" s="54">
        <f t="shared" si="706"/>
        <v>27</v>
      </c>
      <c r="AI616" s="54">
        <v>37234.337021519998</v>
      </c>
      <c r="AJ616" s="54">
        <v>33780.341970730005</v>
      </c>
      <c r="AK616" s="54">
        <v>54173.752152190005</v>
      </c>
      <c r="AL616" s="54">
        <v>46419.858284910006</v>
      </c>
      <c r="AM616" s="54">
        <v>41891.450526550005</v>
      </c>
      <c r="AN616" s="54">
        <v>57144.774057020004</v>
      </c>
      <c r="AO616" s="54">
        <v>125188.43114444001</v>
      </c>
      <c r="AP616" s="54">
        <v>145456.08286848001</v>
      </c>
      <c r="AQ616" s="54">
        <v>270644.51401292003</v>
      </c>
      <c r="AR616" s="54">
        <f t="shared" si="707"/>
        <v>43624.49</v>
      </c>
      <c r="AS616" s="54">
        <f t="shared" si="708"/>
        <v>43624.49</v>
      </c>
      <c r="AT616" s="54">
        <f t="shared" si="709"/>
        <v>49856.56</v>
      </c>
      <c r="AU616" s="54">
        <f t="shared" si="710"/>
        <v>31160.35</v>
      </c>
      <c r="AV616" s="54">
        <f t="shared" si="711"/>
        <v>0</v>
      </c>
      <c r="AW616" s="54">
        <f t="shared" si="712"/>
        <v>0</v>
      </c>
      <c r="AX616" s="54">
        <f t="shared" si="713"/>
        <v>137105.53999999998</v>
      </c>
      <c r="AY616" s="54">
        <f t="shared" si="714"/>
        <v>31160.35</v>
      </c>
      <c r="AZ616" s="54">
        <f t="shared" si="715"/>
        <v>168265.88999999998</v>
      </c>
      <c r="BA616" s="54">
        <f t="shared" si="699"/>
        <v>7.4485457135285724</v>
      </c>
      <c r="BB616" s="54">
        <f t="shared" si="700"/>
        <v>5</v>
      </c>
      <c r="BC616" s="54">
        <f>SUM(CJ616:CL616)</f>
        <v>25</v>
      </c>
      <c r="BD616" s="54">
        <f>SUM(CM616:CO616)</f>
        <v>29</v>
      </c>
      <c r="BE616" s="54">
        <f t="shared" si="716"/>
        <v>27</v>
      </c>
      <c r="BF616" s="54">
        <f t="shared" ref="BF616:BK616" si="754">Z616</f>
        <v>7</v>
      </c>
      <c r="BG616" s="54">
        <f t="shared" si="754"/>
        <v>7</v>
      </c>
      <c r="BH616" s="54">
        <f t="shared" si="754"/>
        <v>8</v>
      </c>
      <c r="BI616" s="54">
        <f t="shared" si="754"/>
        <v>5</v>
      </c>
      <c r="BJ616" s="54">
        <f t="shared" si="754"/>
        <v>0</v>
      </c>
      <c r="BK616" s="54">
        <f t="shared" si="754"/>
        <v>0</v>
      </c>
      <c r="BL616" s="54">
        <v>0.66666666666666663</v>
      </c>
      <c r="BM616" s="54">
        <v>0.66666666666666663</v>
      </c>
      <c r="BN616" s="54">
        <f t="shared" ref="BN616:BN617" si="755">AVERAGE(BP616:BR616)</f>
        <v>0</v>
      </c>
      <c r="BO616" s="54">
        <f t="shared" ref="BO616:BO617" si="756">SUM(BS616:BU616)/1</f>
        <v>0</v>
      </c>
      <c r="BP616" s="54">
        <v>0</v>
      </c>
      <c r="BQ616" s="54">
        <v>0</v>
      </c>
      <c r="BR616" s="54">
        <v>0</v>
      </c>
      <c r="BS616" s="54">
        <v>0</v>
      </c>
      <c r="BT616" s="54">
        <v>0</v>
      </c>
      <c r="BU616" s="54">
        <v>0</v>
      </c>
      <c r="BV616" s="54">
        <f t="shared" si="717"/>
        <v>32718.3675</v>
      </c>
      <c r="BW616" s="54">
        <f t="shared" si="718"/>
        <v>155801.75</v>
      </c>
      <c r="BX616" s="54">
        <f t="shared" si="719"/>
        <v>180730.03</v>
      </c>
      <c r="BY616" s="54">
        <f t="shared" si="720"/>
        <v>25</v>
      </c>
      <c r="BZ616" s="54">
        <f t="shared" si="721"/>
        <v>29</v>
      </c>
      <c r="CA616" s="54">
        <v>19</v>
      </c>
      <c r="CB616" s="54">
        <f t="shared" si="722"/>
        <v>11</v>
      </c>
      <c r="CC616" s="54">
        <f t="shared" si="723"/>
        <v>5.25</v>
      </c>
      <c r="CD616" s="54">
        <v>0</v>
      </c>
      <c r="CE616" s="54">
        <v>0</v>
      </c>
      <c r="CF616" s="54">
        <v>0</v>
      </c>
      <c r="CG616" s="54">
        <v>1</v>
      </c>
      <c r="CH616" s="54">
        <v>2</v>
      </c>
      <c r="CI616" s="54">
        <v>6</v>
      </c>
      <c r="CJ616" s="54">
        <v>7</v>
      </c>
      <c r="CK616" s="54">
        <v>10</v>
      </c>
      <c r="CL616" s="54">
        <v>8</v>
      </c>
      <c r="CM616" s="54">
        <v>8</v>
      </c>
      <c r="CN616" s="54">
        <v>10</v>
      </c>
      <c r="CO616" s="54">
        <v>11</v>
      </c>
    </row>
    <row r="617" spans="1:93">
      <c r="A617" s="3" t="str">
        <f t="shared" si="703"/>
        <v>JXJDZ003Phesgo 15ml</v>
      </c>
      <c r="B617" s="3" t="s">
        <v>552</v>
      </c>
      <c r="C617" s="3" t="s">
        <v>553</v>
      </c>
      <c r="D617" s="3" t="s">
        <v>174</v>
      </c>
      <c r="E617" s="3" t="s">
        <v>200</v>
      </c>
      <c r="F617" s="3" t="s">
        <v>203</v>
      </c>
      <c r="G617" s="3" t="s">
        <v>204</v>
      </c>
      <c r="H617" s="3" t="s">
        <v>203</v>
      </c>
      <c r="I617" s="3" t="s">
        <v>204</v>
      </c>
      <c r="J617" s="3" t="s">
        <v>561</v>
      </c>
      <c r="K617" s="3" t="s">
        <v>541</v>
      </c>
      <c r="L617" s="3" t="s">
        <v>1047</v>
      </c>
      <c r="M617" s="3" t="s">
        <v>543</v>
      </c>
      <c r="N617" s="3" t="s">
        <v>17</v>
      </c>
      <c r="O617" s="3" t="s">
        <v>19</v>
      </c>
      <c r="P617" s="3">
        <v>8489.27</v>
      </c>
      <c r="Q617" s="54">
        <v>1</v>
      </c>
      <c r="R617" s="54">
        <v>1</v>
      </c>
      <c r="S617" s="54">
        <v>1</v>
      </c>
      <c r="T617" s="54">
        <v>1</v>
      </c>
      <c r="U617" s="54">
        <v>1</v>
      </c>
      <c r="V617" s="54">
        <v>1</v>
      </c>
      <c r="W617" s="54">
        <v>3</v>
      </c>
      <c r="X617" s="54">
        <v>3</v>
      </c>
      <c r="Y617" s="54">
        <v>6</v>
      </c>
      <c r="Z617" s="54">
        <v>1</v>
      </c>
      <c r="AA617" s="54">
        <v>0</v>
      </c>
      <c r="AB617" s="54">
        <v>0</v>
      </c>
      <c r="AC617" s="54">
        <v>0</v>
      </c>
      <c r="AD617" s="54">
        <v>0</v>
      </c>
      <c r="AE617" s="54">
        <v>0</v>
      </c>
      <c r="AF617" s="54">
        <f t="shared" si="704"/>
        <v>1</v>
      </c>
      <c r="AG617" s="54">
        <f t="shared" si="705"/>
        <v>0</v>
      </c>
      <c r="AH617" s="54">
        <f t="shared" si="706"/>
        <v>1</v>
      </c>
      <c r="AI617" s="54">
        <v>8489.27</v>
      </c>
      <c r="AJ617" s="54">
        <v>8489.27</v>
      </c>
      <c r="AK617" s="54">
        <v>8489.27</v>
      </c>
      <c r="AL617" s="54">
        <v>8489.27</v>
      </c>
      <c r="AM617" s="54">
        <v>8489.27</v>
      </c>
      <c r="AN617" s="54">
        <v>8489.27</v>
      </c>
      <c r="AO617" s="54">
        <v>25467.81</v>
      </c>
      <c r="AP617" s="54">
        <v>25467.81</v>
      </c>
      <c r="AQ617" s="54">
        <v>50935.62</v>
      </c>
      <c r="AR617" s="54">
        <f t="shared" si="707"/>
        <v>8489.27</v>
      </c>
      <c r="AS617" s="54">
        <f t="shared" si="708"/>
        <v>0</v>
      </c>
      <c r="AT617" s="54">
        <f t="shared" si="709"/>
        <v>0</v>
      </c>
      <c r="AU617" s="54">
        <f t="shared" si="710"/>
        <v>0</v>
      </c>
      <c r="AV617" s="54">
        <f t="shared" si="711"/>
        <v>0</v>
      </c>
      <c r="AW617" s="54">
        <f t="shared" si="712"/>
        <v>0</v>
      </c>
      <c r="AX617" s="54">
        <f t="shared" si="713"/>
        <v>8489.27</v>
      </c>
      <c r="AY617" s="54">
        <f t="shared" si="714"/>
        <v>0</v>
      </c>
      <c r="AZ617" s="54">
        <f t="shared" si="715"/>
        <v>8489.27</v>
      </c>
      <c r="BA617" s="54">
        <f t="shared" si="699"/>
        <v>1</v>
      </c>
      <c r="BB617" s="54">
        <f t="shared" si="700"/>
        <v>0</v>
      </c>
      <c r="BC617" s="54">
        <f>SUM(CJ617:CL617)*2</f>
        <v>0</v>
      </c>
      <c r="BD617" s="54">
        <f>SUM(CM617:CO617)*2</f>
        <v>0</v>
      </c>
      <c r="BE617" s="54">
        <f t="shared" si="716"/>
        <v>2</v>
      </c>
      <c r="BF617" s="54">
        <f t="shared" ref="BF617:BK617" si="757">Z617*2</f>
        <v>2</v>
      </c>
      <c r="BG617" s="54">
        <f t="shared" si="757"/>
        <v>0</v>
      </c>
      <c r="BH617" s="54">
        <f t="shared" si="757"/>
        <v>0</v>
      </c>
      <c r="BI617" s="54">
        <f t="shared" si="757"/>
        <v>0</v>
      </c>
      <c r="BJ617" s="54">
        <f t="shared" si="757"/>
        <v>0</v>
      </c>
      <c r="BK617" s="54">
        <f t="shared" si="757"/>
        <v>0</v>
      </c>
      <c r="BL617" s="54">
        <v>0</v>
      </c>
      <c r="BM617" s="54">
        <v>0</v>
      </c>
      <c r="BN617" s="54">
        <f t="shared" si="755"/>
        <v>0.33333333333333331</v>
      </c>
      <c r="BO617" s="54">
        <f t="shared" si="756"/>
        <v>0</v>
      </c>
      <c r="BP617" s="54">
        <v>0</v>
      </c>
      <c r="BQ617" s="54">
        <v>1</v>
      </c>
      <c r="BR617" s="54">
        <v>0</v>
      </c>
      <c r="BS617" s="54">
        <v>0</v>
      </c>
      <c r="BT617" s="54">
        <v>0</v>
      </c>
      <c r="BU617" s="54">
        <v>0</v>
      </c>
      <c r="BV617" s="54">
        <f t="shared" si="717"/>
        <v>1414.8783333333333</v>
      </c>
      <c r="BW617" s="54">
        <f t="shared" si="718"/>
        <v>0</v>
      </c>
      <c r="BX617" s="54">
        <f t="shared" si="719"/>
        <v>0</v>
      </c>
      <c r="BY617" s="54">
        <f t="shared" si="720"/>
        <v>0</v>
      </c>
      <c r="BZ617" s="54">
        <f t="shared" si="721"/>
        <v>0</v>
      </c>
      <c r="CA617" s="54">
        <v>0</v>
      </c>
      <c r="CB617" s="54">
        <f t="shared" si="722"/>
        <v>1</v>
      </c>
      <c r="CC617" s="54">
        <f t="shared" si="723"/>
        <v>0.16666666666666666</v>
      </c>
      <c r="CD617" s="54">
        <v>0</v>
      </c>
      <c r="CE617" s="54">
        <v>0</v>
      </c>
      <c r="CF617" s="54">
        <v>0</v>
      </c>
      <c r="CG617" s="54">
        <v>0</v>
      </c>
      <c r="CH617" s="54">
        <v>1</v>
      </c>
      <c r="CI617" s="54">
        <v>1</v>
      </c>
      <c r="CJ617" s="54">
        <v>0</v>
      </c>
      <c r="CK617" s="54">
        <v>0</v>
      </c>
      <c r="CL617" s="54">
        <v>0</v>
      </c>
      <c r="CM617" s="54">
        <v>0</v>
      </c>
      <c r="CN617" s="54">
        <v>0</v>
      </c>
      <c r="CO617" s="54">
        <v>0</v>
      </c>
    </row>
    <row r="618" spans="1:93">
      <c r="A618" s="3" t="str">
        <f t="shared" si="703"/>
        <v>JXJDZ004Herceptin IV</v>
      </c>
      <c r="B618" s="3" t="s">
        <v>552</v>
      </c>
      <c r="C618" s="3" t="s">
        <v>553</v>
      </c>
      <c r="D618" s="3" t="s">
        <v>174</v>
      </c>
      <c r="E618" s="3" t="s">
        <v>200</v>
      </c>
      <c r="F618" s="3" t="s">
        <v>205</v>
      </c>
      <c r="G618" s="3" t="s">
        <v>206</v>
      </c>
      <c r="H618" s="3" t="s">
        <v>205</v>
      </c>
      <c r="I618" s="3" t="s">
        <v>206</v>
      </c>
      <c r="J618" s="3" t="s">
        <v>561</v>
      </c>
      <c r="K618" s="3" t="s">
        <v>541</v>
      </c>
      <c r="L618" s="3"/>
      <c r="M618" s="3" t="s">
        <v>543</v>
      </c>
      <c r="N618" s="3" t="s">
        <v>11</v>
      </c>
      <c r="O618" s="3" t="s">
        <v>11</v>
      </c>
      <c r="P618" s="3">
        <v>4535.5</v>
      </c>
      <c r="Q618" s="54">
        <v>0.39277000074622909</v>
      </c>
      <c r="R618" s="54">
        <v>0.28138245283135349</v>
      </c>
      <c r="S618" s="54">
        <v>0.26174956766849422</v>
      </c>
      <c r="T618" s="54">
        <v>0.18483207436154556</v>
      </c>
      <c r="U618" s="54">
        <v>0.16840761658557729</v>
      </c>
      <c r="V618" s="54">
        <v>0.29318062147169865</v>
      </c>
      <c r="W618" s="54">
        <v>0.9359020212460768</v>
      </c>
      <c r="X618" s="54">
        <v>0.64642031241882147</v>
      </c>
      <c r="Y618" s="54">
        <v>1.5823223336648984</v>
      </c>
      <c r="Z618" s="54">
        <v>1</v>
      </c>
      <c r="AA618" s="54">
        <v>2</v>
      </c>
      <c r="AB618" s="54">
        <v>0</v>
      </c>
      <c r="AC618" s="54">
        <v>0</v>
      </c>
      <c r="AD618" s="54">
        <v>0</v>
      </c>
      <c r="AE618" s="54">
        <v>0</v>
      </c>
      <c r="AF618" s="54">
        <f t="shared" si="704"/>
        <v>3</v>
      </c>
      <c r="AG618" s="54">
        <f t="shared" si="705"/>
        <v>0</v>
      </c>
      <c r="AH618" s="54">
        <f t="shared" si="706"/>
        <v>3</v>
      </c>
      <c r="AI618" s="54">
        <v>1781.408338384522</v>
      </c>
      <c r="AJ618" s="54">
        <v>1276.2101148166039</v>
      </c>
      <c r="AK618" s="54">
        <v>1187.1651641604558</v>
      </c>
      <c r="AL618" s="54">
        <v>838.30587326678994</v>
      </c>
      <c r="AM618" s="54">
        <v>763.81274502388578</v>
      </c>
      <c r="AN618" s="54">
        <v>1329.7207086848894</v>
      </c>
      <c r="AO618" s="54">
        <v>4244.7836173615815</v>
      </c>
      <c r="AP618" s="54">
        <v>2931.8393269755652</v>
      </c>
      <c r="AQ618" s="54">
        <v>7176.6229443371467</v>
      </c>
      <c r="AR618" s="54">
        <f t="shared" si="707"/>
        <v>4535.5</v>
      </c>
      <c r="AS618" s="54">
        <f t="shared" si="708"/>
        <v>9071</v>
      </c>
      <c r="AT618" s="54">
        <f t="shared" si="709"/>
        <v>0</v>
      </c>
      <c r="AU618" s="54">
        <f t="shared" si="710"/>
        <v>0</v>
      </c>
      <c r="AV618" s="54">
        <f t="shared" si="711"/>
        <v>0</v>
      </c>
      <c r="AW618" s="54">
        <f t="shared" si="712"/>
        <v>0</v>
      </c>
      <c r="AX618" s="54">
        <f t="shared" si="713"/>
        <v>13606.5</v>
      </c>
      <c r="AY618" s="54">
        <f t="shared" si="714"/>
        <v>0</v>
      </c>
      <c r="AZ618" s="54">
        <f t="shared" si="715"/>
        <v>13606.5</v>
      </c>
      <c r="BA618" s="54">
        <f t="shared" si="699"/>
        <v>0.18483207436154556</v>
      </c>
      <c r="BB618" s="54">
        <f t="shared" si="700"/>
        <v>0</v>
      </c>
      <c r="BC618" s="54"/>
      <c r="BD618" s="54"/>
      <c r="BE618" s="54">
        <f t="shared" si="716"/>
        <v>0</v>
      </c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>
        <f t="shared" si="717"/>
        <v>19653.833333333332</v>
      </c>
      <c r="BW618" s="54">
        <f t="shared" si="718"/>
        <v>68032.5</v>
      </c>
      <c r="BX618" s="54">
        <f t="shared" si="719"/>
        <v>45355</v>
      </c>
      <c r="BY618" s="54">
        <f t="shared" si="720"/>
        <v>15</v>
      </c>
      <c r="BZ618" s="54">
        <f t="shared" si="721"/>
        <v>10</v>
      </c>
      <c r="CA618" s="54">
        <v>0</v>
      </c>
      <c r="CB618" s="54">
        <f t="shared" si="722"/>
        <v>6</v>
      </c>
      <c r="CC618" s="54">
        <f t="shared" si="723"/>
        <v>4.333333333333333</v>
      </c>
      <c r="CD618" s="54">
        <v>5</v>
      </c>
      <c r="CE618" s="54">
        <v>3</v>
      </c>
      <c r="CF618" s="54">
        <v>4</v>
      </c>
      <c r="CG618" s="54">
        <v>5</v>
      </c>
      <c r="CH618" s="54">
        <v>5</v>
      </c>
      <c r="CI618" s="54">
        <v>5</v>
      </c>
      <c r="CJ618" s="54">
        <v>6</v>
      </c>
      <c r="CK618" s="54">
        <v>3</v>
      </c>
      <c r="CL618" s="54">
        <v>6</v>
      </c>
      <c r="CM618" s="54">
        <v>3</v>
      </c>
      <c r="CN618" s="54">
        <v>4</v>
      </c>
      <c r="CO618" s="54">
        <v>3</v>
      </c>
    </row>
    <row r="619" spans="1:93">
      <c r="A619" s="3" t="str">
        <f t="shared" si="703"/>
        <v>JXJDZ004Herceptin SC</v>
      </c>
      <c r="B619" s="3" t="s">
        <v>552</v>
      </c>
      <c r="C619" s="3" t="s">
        <v>553</v>
      </c>
      <c r="D619" s="3" t="s">
        <v>174</v>
      </c>
      <c r="E619" s="3" t="s">
        <v>200</v>
      </c>
      <c r="F619" s="3" t="s">
        <v>205</v>
      </c>
      <c r="G619" s="3" t="s">
        <v>206</v>
      </c>
      <c r="H619" s="3" t="s">
        <v>205</v>
      </c>
      <c r="I619" s="3" t="s">
        <v>206</v>
      </c>
      <c r="J619" s="3" t="s">
        <v>561</v>
      </c>
      <c r="K619" s="3" t="s">
        <v>541</v>
      </c>
      <c r="L619" s="3"/>
      <c r="M619" s="3" t="s">
        <v>543</v>
      </c>
      <c r="N619" s="3" t="s">
        <v>12</v>
      </c>
      <c r="O619" s="3" t="s">
        <v>12</v>
      </c>
      <c r="P619" s="3">
        <v>3444.49</v>
      </c>
      <c r="Q619" s="54">
        <v>0.14616257976043581</v>
      </c>
      <c r="R619" s="54">
        <v>0.13542295547811822</v>
      </c>
      <c r="S619" s="54">
        <v>0.20541375434037898</v>
      </c>
      <c r="T619" s="54">
        <v>0.21025406017642614</v>
      </c>
      <c r="U619" s="54">
        <v>0.18930895585750931</v>
      </c>
      <c r="V619" s="54">
        <v>0.24917099609367244</v>
      </c>
      <c r="W619" s="54">
        <v>0.48699928957893301</v>
      </c>
      <c r="X619" s="54">
        <v>0.64873401212760795</v>
      </c>
      <c r="Y619" s="54">
        <v>1.135733301706541</v>
      </c>
      <c r="Z619" s="54">
        <v>0</v>
      </c>
      <c r="AA619" s="54">
        <v>0</v>
      </c>
      <c r="AB619" s="54">
        <v>0</v>
      </c>
      <c r="AC619" s="54">
        <v>0</v>
      </c>
      <c r="AD619" s="54">
        <v>0</v>
      </c>
      <c r="AE619" s="54">
        <v>0</v>
      </c>
      <c r="AF619" s="54">
        <f t="shared" si="704"/>
        <v>0</v>
      </c>
      <c r="AG619" s="54">
        <f t="shared" si="705"/>
        <v>0</v>
      </c>
      <c r="AH619" s="54">
        <f t="shared" si="706"/>
        <v>0</v>
      </c>
      <c r="AI619" s="54">
        <v>503.45554435902352</v>
      </c>
      <c r="AJ619" s="54">
        <v>466.46301591482342</v>
      </c>
      <c r="AK619" s="54">
        <v>707.54562268789198</v>
      </c>
      <c r="AL619" s="54">
        <v>724.21800773709799</v>
      </c>
      <c r="AM619" s="54">
        <v>652.07280536163216</v>
      </c>
      <c r="AN619" s="54">
        <v>858.26700433469364</v>
      </c>
      <c r="AO619" s="54">
        <v>1677.464182961739</v>
      </c>
      <c r="AP619" s="54">
        <v>2234.5578174334241</v>
      </c>
      <c r="AQ619" s="54">
        <v>3912.0220003951631</v>
      </c>
      <c r="AR619" s="54">
        <f t="shared" si="707"/>
        <v>0</v>
      </c>
      <c r="AS619" s="54">
        <f t="shared" si="708"/>
        <v>0</v>
      </c>
      <c r="AT619" s="54">
        <f t="shared" si="709"/>
        <v>0</v>
      </c>
      <c r="AU619" s="54">
        <f t="shared" si="710"/>
        <v>0</v>
      </c>
      <c r="AV619" s="54">
        <f t="shared" si="711"/>
        <v>0</v>
      </c>
      <c r="AW619" s="54">
        <f t="shared" si="712"/>
        <v>0</v>
      </c>
      <c r="AX619" s="54">
        <f t="shared" si="713"/>
        <v>0</v>
      </c>
      <c r="AY619" s="54">
        <f t="shared" si="714"/>
        <v>0</v>
      </c>
      <c r="AZ619" s="54">
        <f t="shared" si="715"/>
        <v>0</v>
      </c>
      <c r="BA619" s="54">
        <f t="shared" si="699"/>
        <v>0.21025406017642614</v>
      </c>
      <c r="BB619" s="54">
        <f t="shared" si="700"/>
        <v>0</v>
      </c>
      <c r="BC619" s="54"/>
      <c r="BD619" s="54"/>
      <c r="BE619" s="54">
        <f t="shared" si="716"/>
        <v>0</v>
      </c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>
        <f t="shared" si="717"/>
        <v>861.12249999999995</v>
      </c>
      <c r="BW619" s="54">
        <f t="shared" si="718"/>
        <v>0</v>
      </c>
      <c r="BX619" s="54">
        <f t="shared" si="719"/>
        <v>0</v>
      </c>
      <c r="BY619" s="54">
        <f t="shared" si="720"/>
        <v>0</v>
      </c>
      <c r="BZ619" s="54">
        <f t="shared" si="721"/>
        <v>0</v>
      </c>
      <c r="CA619" s="54">
        <v>0</v>
      </c>
      <c r="CB619" s="54">
        <f t="shared" si="722"/>
        <v>1</v>
      </c>
      <c r="CC619" s="54">
        <f t="shared" si="723"/>
        <v>0.25</v>
      </c>
      <c r="CD619" s="54">
        <v>1</v>
      </c>
      <c r="CE619" s="54">
        <v>1</v>
      </c>
      <c r="CF619" s="54">
        <v>1</v>
      </c>
      <c r="CG619" s="54">
        <v>0</v>
      </c>
      <c r="CH619" s="54">
        <v>0</v>
      </c>
      <c r="CI619" s="54">
        <v>0</v>
      </c>
      <c r="CJ619" s="54">
        <v>0</v>
      </c>
      <c r="CK619" s="54">
        <v>0</v>
      </c>
      <c r="CL619" s="54">
        <v>0</v>
      </c>
      <c r="CM619" s="54">
        <v>0</v>
      </c>
      <c r="CN619" s="54">
        <v>0</v>
      </c>
      <c r="CO619" s="54">
        <v>0</v>
      </c>
    </row>
    <row r="620" spans="1:93">
      <c r="A620" s="3" t="str">
        <f t="shared" si="703"/>
        <v>JXJDZ004Itovebi 3mg</v>
      </c>
      <c r="B620" s="3" t="s">
        <v>552</v>
      </c>
      <c r="C620" s="3" t="s">
        <v>553</v>
      </c>
      <c r="D620" s="3" t="s">
        <v>174</v>
      </c>
      <c r="E620" s="3" t="s">
        <v>200</v>
      </c>
      <c r="F620" s="3" t="s">
        <v>205</v>
      </c>
      <c r="G620" s="3" t="s">
        <v>206</v>
      </c>
      <c r="H620" s="3" t="s">
        <v>205</v>
      </c>
      <c r="I620" s="3" t="s">
        <v>206</v>
      </c>
      <c r="J620" s="3" t="s">
        <v>561</v>
      </c>
      <c r="K620" s="3" t="s">
        <v>541</v>
      </c>
      <c r="L620" s="3"/>
      <c r="M620" s="3" t="s">
        <v>543</v>
      </c>
      <c r="N620" s="3" t="s">
        <v>13</v>
      </c>
      <c r="O620" s="3" t="s">
        <v>14</v>
      </c>
      <c r="P620" s="3">
        <v>3566.02</v>
      </c>
      <c r="Q620" s="54">
        <v>7.5423782997919166E-8</v>
      </c>
      <c r="R620" s="54">
        <v>8.6118364644595899E-8</v>
      </c>
      <c r="S620" s="54">
        <v>1.7430625086372233E-7</v>
      </c>
      <c r="T620" s="54">
        <v>1.7644957539816278E-7</v>
      </c>
      <c r="U620" s="54">
        <v>2.1451535630448561E-7</v>
      </c>
      <c r="V620" s="54">
        <v>2.7318666979111423E-7</v>
      </c>
      <c r="W620" s="54">
        <v>3.3584839850623739E-7</v>
      </c>
      <c r="X620" s="54">
        <v>6.6415160149376262E-7</v>
      </c>
      <c r="Y620" s="54">
        <v>9.9999999999999995E-7</v>
      </c>
      <c r="Z620" s="54">
        <v>0</v>
      </c>
      <c r="AA620" s="54">
        <v>0</v>
      </c>
      <c r="AB620" s="54">
        <v>0</v>
      </c>
      <c r="AC620" s="54">
        <v>0</v>
      </c>
      <c r="AD620" s="54">
        <v>0</v>
      </c>
      <c r="AE620" s="54">
        <v>0</v>
      </c>
      <c r="AF620" s="54">
        <f t="shared" si="704"/>
        <v>0</v>
      </c>
      <c r="AG620" s="54">
        <f t="shared" si="705"/>
        <v>0</v>
      </c>
      <c r="AH620" s="54">
        <f t="shared" si="706"/>
        <v>0</v>
      </c>
      <c r="AI620" s="54">
        <v>2.6896271864623972E-4</v>
      </c>
      <c r="AJ620" s="54">
        <v>3.0709981068992184E-4</v>
      </c>
      <c r="AK620" s="54">
        <v>6.2157957670505104E-4</v>
      </c>
      <c r="AL620" s="54">
        <v>6.2922271486135634E-4</v>
      </c>
      <c r="AM620" s="54">
        <v>7.6496605088892172E-4</v>
      </c>
      <c r="AN620" s="54">
        <v>9.74189128208509E-4</v>
      </c>
      <c r="AO620" s="54">
        <v>1.1976421060412126E-3</v>
      </c>
      <c r="AP620" s="54">
        <v>2.3683778939587868E-3</v>
      </c>
      <c r="AQ620" s="54">
        <v>3.5660199999999996E-3</v>
      </c>
      <c r="AR620" s="54">
        <f t="shared" si="707"/>
        <v>0</v>
      </c>
      <c r="AS620" s="54">
        <f t="shared" si="708"/>
        <v>0</v>
      </c>
      <c r="AT620" s="54">
        <f t="shared" si="709"/>
        <v>0</v>
      </c>
      <c r="AU620" s="54">
        <f t="shared" si="710"/>
        <v>0</v>
      </c>
      <c r="AV620" s="54">
        <f t="shared" si="711"/>
        <v>0</v>
      </c>
      <c r="AW620" s="54">
        <f t="shared" si="712"/>
        <v>0</v>
      </c>
      <c r="AX620" s="54">
        <f t="shared" si="713"/>
        <v>0</v>
      </c>
      <c r="AY620" s="54">
        <f t="shared" si="714"/>
        <v>0</v>
      </c>
      <c r="AZ620" s="54">
        <f t="shared" si="715"/>
        <v>0</v>
      </c>
      <c r="BA620" s="54">
        <f t="shared" si="699"/>
        <v>1.7644957539816278E-7</v>
      </c>
      <c r="BB620" s="54">
        <f t="shared" si="700"/>
        <v>0</v>
      </c>
      <c r="BC620" s="54"/>
      <c r="BD620" s="54"/>
      <c r="BE620" s="54">
        <f t="shared" si="716"/>
        <v>0</v>
      </c>
      <c r="BF620" s="54"/>
      <c r="BG620" s="54"/>
      <c r="BH620" s="54"/>
      <c r="BI620" s="54"/>
      <c r="BJ620" s="54"/>
      <c r="BK620" s="54"/>
      <c r="BL620" s="54">
        <v>0</v>
      </c>
      <c r="BM620" s="54">
        <v>0</v>
      </c>
      <c r="BN620" s="54">
        <f t="shared" ref="BN620:BN621" si="758">AVERAGE(BP620:BR620)</f>
        <v>0</v>
      </c>
      <c r="BO620" s="54">
        <f t="shared" ref="BO620:BO621" si="759">SUM(BS620:BU620)/1</f>
        <v>0</v>
      </c>
      <c r="BP620" s="54">
        <v>0</v>
      </c>
      <c r="BQ620" s="54">
        <v>0</v>
      </c>
      <c r="BR620" s="54">
        <v>0</v>
      </c>
      <c r="BS620" s="54">
        <v>0</v>
      </c>
      <c r="BT620" s="54">
        <v>0</v>
      </c>
      <c r="BU620" s="54">
        <v>0</v>
      </c>
      <c r="BV620" s="54">
        <f t="shared" si="717"/>
        <v>0</v>
      </c>
      <c r="BW620" s="54">
        <f t="shared" si="718"/>
        <v>0</v>
      </c>
      <c r="BX620" s="54">
        <f t="shared" si="719"/>
        <v>0</v>
      </c>
      <c r="BY620" s="54">
        <f t="shared" si="720"/>
        <v>0</v>
      </c>
      <c r="BZ620" s="54">
        <f t="shared" si="721"/>
        <v>0</v>
      </c>
      <c r="CA620" s="54">
        <v>0</v>
      </c>
      <c r="CB620" s="54">
        <f t="shared" si="722"/>
        <v>0</v>
      </c>
      <c r="CC620" s="54">
        <f t="shared" si="723"/>
        <v>0</v>
      </c>
      <c r="CD620" s="54">
        <v>0</v>
      </c>
      <c r="CE620" s="54">
        <v>0</v>
      </c>
      <c r="CF620" s="54">
        <v>0</v>
      </c>
      <c r="CG620" s="54">
        <v>0</v>
      </c>
      <c r="CH620" s="54">
        <v>0</v>
      </c>
      <c r="CI620" s="54">
        <v>0</v>
      </c>
      <c r="CJ620" s="54">
        <v>0</v>
      </c>
      <c r="CK620" s="54">
        <v>0</v>
      </c>
      <c r="CL620" s="54">
        <v>0</v>
      </c>
      <c r="CM620" s="54">
        <v>0</v>
      </c>
      <c r="CN620" s="54">
        <v>0</v>
      </c>
      <c r="CO620" s="54">
        <v>0</v>
      </c>
    </row>
    <row r="621" spans="1:93">
      <c r="A621" s="3" t="str">
        <f t="shared" si="703"/>
        <v>JXJDZ004Itovebi 9mg</v>
      </c>
      <c r="B621" s="3" t="s">
        <v>552</v>
      </c>
      <c r="C621" s="3" t="s">
        <v>553</v>
      </c>
      <c r="D621" s="3" t="s">
        <v>174</v>
      </c>
      <c r="E621" s="3" t="s">
        <v>200</v>
      </c>
      <c r="F621" s="3" t="s">
        <v>205</v>
      </c>
      <c r="G621" s="3" t="s">
        <v>206</v>
      </c>
      <c r="H621" s="3" t="s">
        <v>205</v>
      </c>
      <c r="I621" s="3" t="s">
        <v>206</v>
      </c>
      <c r="J621" s="3" t="s">
        <v>561</v>
      </c>
      <c r="K621" s="3" t="s">
        <v>541</v>
      </c>
      <c r="L621" s="3"/>
      <c r="M621" s="3" t="s">
        <v>543</v>
      </c>
      <c r="N621" s="3" t="s">
        <v>13</v>
      </c>
      <c r="O621" s="3" t="s">
        <v>15</v>
      </c>
      <c r="P621" s="3">
        <v>10698.05</v>
      </c>
      <c r="Q621" s="54"/>
      <c r="R621" s="54"/>
      <c r="S621" s="54"/>
      <c r="T621" s="54"/>
      <c r="U621" s="54"/>
      <c r="V621" s="54"/>
      <c r="W621" s="54">
        <v>0</v>
      </c>
      <c r="X621" s="54">
        <v>0</v>
      </c>
      <c r="Y621" s="54">
        <v>0</v>
      </c>
      <c r="Z621" s="54">
        <v>0</v>
      </c>
      <c r="AA621" s="54">
        <v>0</v>
      </c>
      <c r="AB621" s="54">
        <v>0</v>
      </c>
      <c r="AC621" s="54">
        <v>0</v>
      </c>
      <c r="AD621" s="54">
        <v>0</v>
      </c>
      <c r="AE621" s="54">
        <v>0</v>
      </c>
      <c r="AF621" s="54">
        <f t="shared" si="704"/>
        <v>0</v>
      </c>
      <c r="AG621" s="54">
        <f t="shared" si="705"/>
        <v>0</v>
      </c>
      <c r="AH621" s="54">
        <f t="shared" si="706"/>
        <v>0</v>
      </c>
      <c r="AI621" s="54"/>
      <c r="AJ621" s="54"/>
      <c r="AK621" s="54"/>
      <c r="AL621" s="54"/>
      <c r="AM621" s="54"/>
      <c r="AN621" s="54"/>
      <c r="AO621" s="54">
        <v>0</v>
      </c>
      <c r="AP621" s="54">
        <v>0</v>
      </c>
      <c r="AQ621" s="54">
        <v>0</v>
      </c>
      <c r="AR621" s="54">
        <f t="shared" si="707"/>
        <v>0</v>
      </c>
      <c r="AS621" s="54">
        <f t="shared" si="708"/>
        <v>0</v>
      </c>
      <c r="AT621" s="54">
        <f t="shared" si="709"/>
        <v>0</v>
      </c>
      <c r="AU621" s="54">
        <f t="shared" si="710"/>
        <v>0</v>
      </c>
      <c r="AV621" s="54">
        <f t="shared" si="711"/>
        <v>0</v>
      </c>
      <c r="AW621" s="54">
        <f t="shared" si="712"/>
        <v>0</v>
      </c>
      <c r="AX621" s="54">
        <f t="shared" si="713"/>
        <v>0</v>
      </c>
      <c r="AY621" s="54">
        <f t="shared" si="714"/>
        <v>0</v>
      </c>
      <c r="AZ621" s="54">
        <f t="shared" si="715"/>
        <v>0</v>
      </c>
      <c r="BA621" s="54">
        <f t="shared" si="699"/>
        <v>0</v>
      </c>
      <c r="BB621" s="54">
        <f t="shared" si="700"/>
        <v>0</v>
      </c>
      <c r="BC621" s="54"/>
      <c r="BD621" s="54"/>
      <c r="BE621" s="54">
        <f t="shared" si="716"/>
        <v>0</v>
      </c>
      <c r="BF621" s="54"/>
      <c r="BG621" s="54"/>
      <c r="BH621" s="54"/>
      <c r="BI621" s="54"/>
      <c r="BJ621" s="54"/>
      <c r="BK621" s="54"/>
      <c r="BL621" s="54">
        <v>0</v>
      </c>
      <c r="BM621" s="54">
        <v>0</v>
      </c>
      <c r="BN621" s="54">
        <f t="shared" si="758"/>
        <v>0</v>
      </c>
      <c r="BO621" s="54">
        <f t="shared" si="759"/>
        <v>0</v>
      </c>
      <c r="BP621" s="54">
        <v>0</v>
      </c>
      <c r="BQ621" s="54">
        <v>0</v>
      </c>
      <c r="BR621" s="54">
        <v>0</v>
      </c>
      <c r="BS621" s="54">
        <v>0</v>
      </c>
      <c r="BT621" s="54">
        <v>0</v>
      </c>
      <c r="BU621" s="54">
        <v>0</v>
      </c>
      <c r="BV621" s="54">
        <f t="shared" si="717"/>
        <v>0</v>
      </c>
      <c r="BW621" s="54">
        <f t="shared" si="718"/>
        <v>0</v>
      </c>
      <c r="BX621" s="54">
        <f t="shared" si="719"/>
        <v>0</v>
      </c>
      <c r="BY621" s="54">
        <f t="shared" si="720"/>
        <v>0</v>
      </c>
      <c r="BZ621" s="54">
        <f t="shared" si="721"/>
        <v>0</v>
      </c>
      <c r="CA621" s="54">
        <v>0</v>
      </c>
      <c r="CB621" s="54">
        <f t="shared" si="722"/>
        <v>0</v>
      </c>
      <c r="CC621" s="54">
        <f t="shared" si="723"/>
        <v>0</v>
      </c>
      <c r="CD621" s="54">
        <v>0</v>
      </c>
      <c r="CE621" s="54">
        <v>0</v>
      </c>
      <c r="CF621" s="54">
        <v>0</v>
      </c>
      <c r="CG621" s="54">
        <v>0</v>
      </c>
      <c r="CH621" s="54">
        <v>0</v>
      </c>
      <c r="CI621" s="54">
        <v>0</v>
      </c>
      <c r="CJ621" s="54">
        <v>0</v>
      </c>
      <c r="CK621" s="54">
        <v>0</v>
      </c>
      <c r="CL621" s="54">
        <v>0</v>
      </c>
      <c r="CM621" s="54">
        <v>0</v>
      </c>
      <c r="CN621" s="54">
        <v>0</v>
      </c>
      <c r="CO621" s="54">
        <v>0</v>
      </c>
    </row>
    <row r="622" spans="1:93">
      <c r="A622" s="3" t="str">
        <f t="shared" si="703"/>
        <v>JXJDZ004Perjeta</v>
      </c>
      <c r="B622" s="3" t="s">
        <v>552</v>
      </c>
      <c r="C622" s="3" t="s">
        <v>553</v>
      </c>
      <c r="D622" s="3" t="s">
        <v>174</v>
      </c>
      <c r="E622" s="3" t="s">
        <v>200</v>
      </c>
      <c r="F622" s="3" t="s">
        <v>205</v>
      </c>
      <c r="G622" s="3" t="s">
        <v>206</v>
      </c>
      <c r="H622" s="3" t="s">
        <v>205</v>
      </c>
      <c r="I622" s="3" t="s">
        <v>206</v>
      </c>
      <c r="J622" s="3" t="s">
        <v>561</v>
      </c>
      <c r="K622" s="3" t="s">
        <v>541</v>
      </c>
      <c r="L622" s="3"/>
      <c r="M622" s="3" t="s">
        <v>543</v>
      </c>
      <c r="N622" s="3" t="s">
        <v>16</v>
      </c>
      <c r="O622" s="3" t="s">
        <v>16</v>
      </c>
      <c r="P622" s="3">
        <v>3985.87</v>
      </c>
      <c r="Q622" s="54">
        <v>2.5437179074934471</v>
      </c>
      <c r="R622" s="54">
        <v>2.1487167254185606</v>
      </c>
      <c r="S622" s="54">
        <v>3.2613026106664456</v>
      </c>
      <c r="T622" s="54">
        <v>1.9707102300259829</v>
      </c>
      <c r="U622" s="54">
        <v>2.391910975970605</v>
      </c>
      <c r="V622" s="54">
        <v>2.7450933860968525</v>
      </c>
      <c r="W622" s="54">
        <v>7.9537372435784537</v>
      </c>
      <c r="X622" s="54">
        <v>7.1077145920934406</v>
      </c>
      <c r="Y622" s="54">
        <v>15.061451835671894</v>
      </c>
      <c r="Z622" s="54">
        <v>0</v>
      </c>
      <c r="AA622" s="54">
        <v>0</v>
      </c>
      <c r="AB622" s="54">
        <v>0</v>
      </c>
      <c r="AC622" s="54">
        <v>0</v>
      </c>
      <c r="AD622" s="54">
        <v>0</v>
      </c>
      <c r="AE622" s="54">
        <v>0</v>
      </c>
      <c r="AF622" s="54">
        <f t="shared" si="704"/>
        <v>0</v>
      </c>
      <c r="AG622" s="54">
        <f t="shared" si="705"/>
        <v>0</v>
      </c>
      <c r="AH622" s="54">
        <f t="shared" si="706"/>
        <v>0</v>
      </c>
      <c r="AI622" s="54">
        <v>10138.928895940906</v>
      </c>
      <c r="AJ622" s="54">
        <v>8564.5055343440781</v>
      </c>
      <c r="AK622" s="54">
        <v>12999.128236777065</v>
      </c>
      <c r="AL622" s="54">
        <v>7854.9947845536635</v>
      </c>
      <c r="AM622" s="54">
        <v>9533.8462017919555</v>
      </c>
      <c r="AN622" s="54">
        <v>10941.585374841861</v>
      </c>
      <c r="AO622" s="54">
        <v>31702.562667062051</v>
      </c>
      <c r="AP622" s="54">
        <v>28330.426361187478</v>
      </c>
      <c r="AQ622" s="54">
        <v>60032.989028249533</v>
      </c>
      <c r="AR622" s="54">
        <f t="shared" si="707"/>
        <v>0</v>
      </c>
      <c r="AS622" s="54">
        <f t="shared" si="708"/>
        <v>0</v>
      </c>
      <c r="AT622" s="54">
        <f t="shared" si="709"/>
        <v>0</v>
      </c>
      <c r="AU622" s="54">
        <f t="shared" si="710"/>
        <v>0</v>
      </c>
      <c r="AV622" s="54">
        <f t="shared" si="711"/>
        <v>0</v>
      </c>
      <c r="AW622" s="54">
        <f t="shared" si="712"/>
        <v>0</v>
      </c>
      <c r="AX622" s="54">
        <f t="shared" si="713"/>
        <v>0</v>
      </c>
      <c r="AY622" s="54">
        <f t="shared" si="714"/>
        <v>0</v>
      </c>
      <c r="AZ622" s="54">
        <f t="shared" si="715"/>
        <v>0</v>
      </c>
      <c r="BA622" s="54">
        <f t="shared" si="699"/>
        <v>1.9707102300259829</v>
      </c>
      <c r="BB622" s="54">
        <f t="shared" si="700"/>
        <v>0</v>
      </c>
      <c r="BC622" s="54"/>
      <c r="BD622" s="54"/>
      <c r="BE622" s="54">
        <f t="shared" si="716"/>
        <v>0</v>
      </c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>
        <f t="shared" si="717"/>
        <v>24579.531666666666</v>
      </c>
      <c r="BW622" s="54">
        <f t="shared" si="718"/>
        <v>51816.31</v>
      </c>
      <c r="BX622" s="54">
        <f t="shared" si="719"/>
        <v>23915.22</v>
      </c>
      <c r="BY622" s="54">
        <f t="shared" si="720"/>
        <v>13</v>
      </c>
      <c r="BZ622" s="54">
        <f t="shared" si="721"/>
        <v>6</v>
      </c>
      <c r="CA622" s="54">
        <v>0</v>
      </c>
      <c r="CB622" s="54">
        <f t="shared" si="722"/>
        <v>13</v>
      </c>
      <c r="CC622" s="54">
        <f t="shared" si="723"/>
        <v>6.166666666666667</v>
      </c>
      <c r="CD622" s="54">
        <v>10</v>
      </c>
      <c r="CE622" s="54">
        <v>8</v>
      </c>
      <c r="CF622" s="54">
        <v>13</v>
      </c>
      <c r="CG622" s="54">
        <v>7</v>
      </c>
      <c r="CH622" s="54">
        <v>9</v>
      </c>
      <c r="CI622" s="54">
        <v>8</v>
      </c>
      <c r="CJ622" s="54">
        <v>7</v>
      </c>
      <c r="CK622" s="54">
        <v>3</v>
      </c>
      <c r="CL622" s="54">
        <v>3</v>
      </c>
      <c r="CM622" s="54">
        <v>3</v>
      </c>
      <c r="CN622" s="54">
        <v>2</v>
      </c>
      <c r="CO622" s="54">
        <v>1</v>
      </c>
    </row>
    <row r="623" spans="1:93">
      <c r="A623" s="3" t="str">
        <f t="shared" si="703"/>
        <v>JXJDZ004Phesgo 10ml</v>
      </c>
      <c r="B623" s="3" t="s">
        <v>552</v>
      </c>
      <c r="C623" s="3" t="s">
        <v>553</v>
      </c>
      <c r="D623" s="3" t="s">
        <v>174</v>
      </c>
      <c r="E623" s="3" t="s">
        <v>200</v>
      </c>
      <c r="F623" s="3" t="s">
        <v>205</v>
      </c>
      <c r="G623" s="3" t="s">
        <v>206</v>
      </c>
      <c r="H623" s="3" t="s">
        <v>205</v>
      </c>
      <c r="I623" s="3" t="s">
        <v>206</v>
      </c>
      <c r="J623" s="3" t="s">
        <v>561</v>
      </c>
      <c r="K623" s="3" t="s">
        <v>541</v>
      </c>
      <c r="L623" s="3"/>
      <c r="M623" s="3" t="s">
        <v>543</v>
      </c>
      <c r="N623" s="3" t="s">
        <v>17</v>
      </c>
      <c r="O623" s="3" t="s">
        <v>18</v>
      </c>
      <c r="P623" s="3">
        <v>6232.07</v>
      </c>
      <c r="Q623" s="54">
        <v>2.4640094442231879</v>
      </c>
      <c r="R623" s="54">
        <v>2.2778764311232065</v>
      </c>
      <c r="S623" s="54">
        <v>3.3768608908243971</v>
      </c>
      <c r="T623" s="54">
        <v>2.9590097915235227</v>
      </c>
      <c r="U623" s="54">
        <v>2.7149775424233038</v>
      </c>
      <c r="V623" s="54">
        <v>3.536966869823349</v>
      </c>
      <c r="W623" s="54">
        <v>8.1187467661707906</v>
      </c>
      <c r="X623" s="54">
        <v>9.210954203770175</v>
      </c>
      <c r="Y623" s="54">
        <v>17.329700969940966</v>
      </c>
      <c r="Z623" s="54">
        <v>4</v>
      </c>
      <c r="AA623" s="54">
        <v>4</v>
      </c>
      <c r="AB623" s="54">
        <v>7</v>
      </c>
      <c r="AC623" s="54">
        <v>5</v>
      </c>
      <c r="AD623" s="54">
        <v>0</v>
      </c>
      <c r="AE623" s="54">
        <v>0</v>
      </c>
      <c r="AF623" s="54">
        <f t="shared" si="704"/>
        <v>15</v>
      </c>
      <c r="AG623" s="54">
        <f t="shared" si="705"/>
        <v>5</v>
      </c>
      <c r="AH623" s="54">
        <f t="shared" si="706"/>
        <v>20</v>
      </c>
      <c r="AI623" s="54">
        <v>15355.879337060001</v>
      </c>
      <c r="AJ623" s="54">
        <v>14195.885370110002</v>
      </c>
      <c r="AK623" s="54">
        <v>21044.83345188</v>
      </c>
      <c r="AL623" s="54">
        <v>18440.756151459998</v>
      </c>
      <c r="AM623" s="54">
        <v>16919.930092809998</v>
      </c>
      <c r="AN623" s="54">
        <v>22042.625120419998</v>
      </c>
      <c r="AO623" s="54">
        <v>50596.598159050001</v>
      </c>
      <c r="AP623" s="54">
        <v>57403.311364689987</v>
      </c>
      <c r="AQ623" s="54">
        <v>107999.90952373999</v>
      </c>
      <c r="AR623" s="54">
        <f t="shared" si="707"/>
        <v>24928.28</v>
      </c>
      <c r="AS623" s="54">
        <f t="shared" si="708"/>
        <v>24928.28</v>
      </c>
      <c r="AT623" s="54">
        <f t="shared" si="709"/>
        <v>43624.49</v>
      </c>
      <c r="AU623" s="54">
        <f t="shared" si="710"/>
        <v>31160.35</v>
      </c>
      <c r="AV623" s="54">
        <f t="shared" si="711"/>
        <v>0</v>
      </c>
      <c r="AW623" s="54">
        <f t="shared" si="712"/>
        <v>0</v>
      </c>
      <c r="AX623" s="54">
        <f t="shared" si="713"/>
        <v>93481.049999999988</v>
      </c>
      <c r="AY623" s="54">
        <f t="shared" si="714"/>
        <v>31160.35</v>
      </c>
      <c r="AZ623" s="54">
        <f t="shared" si="715"/>
        <v>124641.4</v>
      </c>
      <c r="BA623" s="54">
        <f t="shared" si="699"/>
        <v>2.9590097915235227</v>
      </c>
      <c r="BB623" s="54">
        <f t="shared" si="700"/>
        <v>5</v>
      </c>
      <c r="BC623" s="54">
        <f>SUM(CJ623:CL623)</f>
        <v>6</v>
      </c>
      <c r="BD623" s="54">
        <f>SUM(CM623:CO623)</f>
        <v>11</v>
      </c>
      <c r="BE623" s="54">
        <f t="shared" si="716"/>
        <v>20</v>
      </c>
      <c r="BF623" s="54">
        <f t="shared" ref="BF623:BK623" si="760">Z623</f>
        <v>4</v>
      </c>
      <c r="BG623" s="54">
        <f t="shared" si="760"/>
        <v>4</v>
      </c>
      <c r="BH623" s="54">
        <f t="shared" si="760"/>
        <v>7</v>
      </c>
      <c r="BI623" s="54">
        <f t="shared" si="760"/>
        <v>5</v>
      </c>
      <c r="BJ623" s="54">
        <f t="shared" si="760"/>
        <v>0</v>
      </c>
      <c r="BK623" s="54">
        <f t="shared" si="760"/>
        <v>0</v>
      </c>
      <c r="BL623" s="54">
        <v>0.33333333333333331</v>
      </c>
      <c r="BM623" s="54">
        <v>0.33333333333333331</v>
      </c>
      <c r="BN623" s="54">
        <f t="shared" ref="BN623:BN624" si="761">AVERAGE(BP623:BR623)</f>
        <v>0</v>
      </c>
      <c r="BO623" s="54">
        <f t="shared" ref="BO623:BO624" si="762">SUM(BS623:BU623)/1</f>
        <v>0</v>
      </c>
      <c r="BP623" s="54">
        <v>0</v>
      </c>
      <c r="BQ623" s="54">
        <v>0</v>
      </c>
      <c r="BR623" s="54">
        <v>0</v>
      </c>
      <c r="BS623" s="54">
        <v>0</v>
      </c>
      <c r="BT623" s="54">
        <v>0</v>
      </c>
      <c r="BU623" s="54">
        <v>0</v>
      </c>
      <c r="BV623" s="54">
        <f t="shared" si="717"/>
        <v>8828.7658333333329</v>
      </c>
      <c r="BW623" s="54">
        <f t="shared" si="718"/>
        <v>37392.42</v>
      </c>
      <c r="BX623" s="54">
        <f t="shared" si="719"/>
        <v>68552.76999999999</v>
      </c>
      <c r="BY623" s="54">
        <f t="shared" si="720"/>
        <v>6</v>
      </c>
      <c r="BZ623" s="54">
        <f t="shared" si="721"/>
        <v>11</v>
      </c>
      <c r="CA623" s="54">
        <v>6.666666666666667</v>
      </c>
      <c r="CB623" s="54">
        <f t="shared" si="722"/>
        <v>4</v>
      </c>
      <c r="CC623" s="54">
        <f t="shared" si="723"/>
        <v>1.4166666666666667</v>
      </c>
      <c r="CD623" s="54">
        <v>0</v>
      </c>
      <c r="CE623" s="54">
        <v>0</v>
      </c>
      <c r="CF623" s="54">
        <v>0</v>
      </c>
      <c r="CG623" s="54">
        <v>0</v>
      </c>
      <c r="CH623" s="54">
        <v>0</v>
      </c>
      <c r="CI623" s="54">
        <v>0</v>
      </c>
      <c r="CJ623" s="54">
        <v>0</v>
      </c>
      <c r="CK623" s="54">
        <v>3</v>
      </c>
      <c r="CL623" s="54">
        <v>3</v>
      </c>
      <c r="CM623" s="54">
        <v>4</v>
      </c>
      <c r="CN623" s="54">
        <v>3</v>
      </c>
      <c r="CO623" s="54">
        <v>4</v>
      </c>
    </row>
    <row r="624" spans="1:93">
      <c r="A624" s="3" t="str">
        <f t="shared" si="703"/>
        <v>JXJDZ004Phesgo 15ml</v>
      </c>
      <c r="B624" s="3" t="s">
        <v>552</v>
      </c>
      <c r="C624" s="3" t="s">
        <v>553</v>
      </c>
      <c r="D624" s="3" t="s">
        <v>174</v>
      </c>
      <c r="E624" s="3" t="s">
        <v>200</v>
      </c>
      <c r="F624" s="3" t="s">
        <v>205</v>
      </c>
      <c r="G624" s="3" t="s">
        <v>206</v>
      </c>
      <c r="H624" s="3" t="s">
        <v>205</v>
      </c>
      <c r="I624" s="3" t="s">
        <v>206</v>
      </c>
      <c r="J624" s="3" t="s">
        <v>561</v>
      </c>
      <c r="K624" s="3" t="s">
        <v>541</v>
      </c>
      <c r="L624" s="3"/>
      <c r="M624" s="3" t="s">
        <v>543</v>
      </c>
      <c r="N624" s="3" t="s">
        <v>17</v>
      </c>
      <c r="O624" s="3" t="s">
        <v>19</v>
      </c>
      <c r="P624" s="3">
        <v>8489.27</v>
      </c>
      <c r="Q624" s="54">
        <v>1.1779575864591419E-6</v>
      </c>
      <c r="R624" s="54">
        <v>1.1779575864591419E-6</v>
      </c>
      <c r="S624" s="54">
        <v>1.1779575864591419E-6</v>
      </c>
      <c r="T624" s="54">
        <v>1.1779575864591419E-6</v>
      </c>
      <c r="U624" s="54">
        <v>1.1779575864591419E-6</v>
      </c>
      <c r="V624" s="54">
        <v>1.1779575864591419E-6</v>
      </c>
      <c r="W624" s="54">
        <v>3.5338727593774257E-6</v>
      </c>
      <c r="X624" s="54">
        <v>3.5338727593774257E-6</v>
      </c>
      <c r="Y624" s="54">
        <v>7.0677455187548515E-6</v>
      </c>
      <c r="Z624" s="54">
        <v>0</v>
      </c>
      <c r="AA624" s="54">
        <v>0</v>
      </c>
      <c r="AB624" s="54">
        <v>0</v>
      </c>
      <c r="AC624" s="54">
        <v>0</v>
      </c>
      <c r="AD624" s="54">
        <v>0</v>
      </c>
      <c r="AE624" s="54">
        <v>0</v>
      </c>
      <c r="AF624" s="54">
        <f t="shared" si="704"/>
        <v>0</v>
      </c>
      <c r="AG624" s="54">
        <f t="shared" si="705"/>
        <v>0</v>
      </c>
      <c r="AH624" s="54">
        <f t="shared" si="706"/>
        <v>0</v>
      </c>
      <c r="AI624" s="54">
        <v>0.01</v>
      </c>
      <c r="AJ624" s="54">
        <v>0.01</v>
      </c>
      <c r="AK624" s="54">
        <v>0.01</v>
      </c>
      <c r="AL624" s="54">
        <v>0.01</v>
      </c>
      <c r="AM624" s="54">
        <v>0.01</v>
      </c>
      <c r="AN624" s="54">
        <v>0.01</v>
      </c>
      <c r="AO624" s="54">
        <v>0.03</v>
      </c>
      <c r="AP624" s="54">
        <v>0.03</v>
      </c>
      <c r="AQ624" s="54">
        <v>0.06</v>
      </c>
      <c r="AR624" s="54">
        <f t="shared" si="707"/>
        <v>0</v>
      </c>
      <c r="AS624" s="54">
        <f t="shared" si="708"/>
        <v>0</v>
      </c>
      <c r="AT624" s="54">
        <f t="shared" si="709"/>
        <v>0</v>
      </c>
      <c r="AU624" s="54">
        <f t="shared" si="710"/>
        <v>0</v>
      </c>
      <c r="AV624" s="54">
        <f t="shared" si="711"/>
        <v>0</v>
      </c>
      <c r="AW624" s="54">
        <f t="shared" si="712"/>
        <v>0</v>
      </c>
      <c r="AX624" s="54">
        <f t="shared" si="713"/>
        <v>0</v>
      </c>
      <c r="AY624" s="54">
        <f t="shared" si="714"/>
        <v>0</v>
      </c>
      <c r="AZ624" s="54">
        <f t="shared" si="715"/>
        <v>0</v>
      </c>
      <c r="BA624" s="54">
        <f t="shared" si="699"/>
        <v>1.1779575864591419E-6</v>
      </c>
      <c r="BB624" s="54">
        <f t="shared" si="700"/>
        <v>0</v>
      </c>
      <c r="BC624" s="54">
        <f>SUM(CJ624:CL624)*2</f>
        <v>0</v>
      </c>
      <c r="BD624" s="54">
        <f>SUM(CM624:CO624)*2</f>
        <v>2</v>
      </c>
      <c r="BE624" s="54">
        <f t="shared" si="716"/>
        <v>0</v>
      </c>
      <c r="BF624" s="54">
        <f t="shared" ref="BF624:BK624" si="763">Z624*2</f>
        <v>0</v>
      </c>
      <c r="BG624" s="54">
        <f t="shared" si="763"/>
        <v>0</v>
      </c>
      <c r="BH624" s="54">
        <f t="shared" si="763"/>
        <v>0</v>
      </c>
      <c r="BI624" s="54">
        <f t="shared" si="763"/>
        <v>0</v>
      </c>
      <c r="BJ624" s="54">
        <f t="shared" si="763"/>
        <v>0</v>
      </c>
      <c r="BK624" s="54">
        <f t="shared" si="763"/>
        <v>0</v>
      </c>
      <c r="BL624" s="54">
        <v>0</v>
      </c>
      <c r="BM624" s="54">
        <v>0.33333333333333331</v>
      </c>
      <c r="BN624" s="54">
        <f t="shared" si="761"/>
        <v>0</v>
      </c>
      <c r="BO624" s="54">
        <f t="shared" si="762"/>
        <v>0</v>
      </c>
      <c r="BP624" s="54">
        <v>0</v>
      </c>
      <c r="BQ624" s="54">
        <v>0</v>
      </c>
      <c r="BR624" s="54">
        <v>0</v>
      </c>
      <c r="BS624" s="54">
        <v>0</v>
      </c>
      <c r="BT624" s="54">
        <v>0</v>
      </c>
      <c r="BU624" s="54">
        <v>0</v>
      </c>
      <c r="BV624" s="54">
        <f t="shared" si="717"/>
        <v>707.43916666666667</v>
      </c>
      <c r="BW624" s="54">
        <f t="shared" si="718"/>
        <v>0</v>
      </c>
      <c r="BX624" s="54">
        <f t="shared" si="719"/>
        <v>8489.27</v>
      </c>
      <c r="BY624" s="54">
        <f t="shared" si="720"/>
        <v>0</v>
      </c>
      <c r="BZ624" s="54">
        <f t="shared" si="721"/>
        <v>1</v>
      </c>
      <c r="CA624" s="54">
        <v>0</v>
      </c>
      <c r="CB624" s="54">
        <f t="shared" si="722"/>
        <v>1</v>
      </c>
      <c r="CC624" s="54">
        <f t="shared" si="723"/>
        <v>8.3333333333333329E-2</v>
      </c>
      <c r="CD624" s="54">
        <v>0</v>
      </c>
      <c r="CE624" s="54">
        <v>0</v>
      </c>
      <c r="CF624" s="54">
        <v>0</v>
      </c>
      <c r="CG624" s="54">
        <v>0</v>
      </c>
      <c r="CH624" s="54">
        <v>0</v>
      </c>
      <c r="CI624" s="54">
        <v>0</v>
      </c>
      <c r="CJ624" s="54">
        <v>0</v>
      </c>
      <c r="CK624" s="54">
        <v>0</v>
      </c>
      <c r="CL624" s="54">
        <v>0</v>
      </c>
      <c r="CM624" s="54">
        <v>1</v>
      </c>
      <c r="CN624" s="54">
        <v>0</v>
      </c>
      <c r="CO624" s="54">
        <v>0</v>
      </c>
    </row>
    <row r="625" spans="1:93">
      <c r="A625" s="3" t="str">
        <f t="shared" si="703"/>
        <v>JXJDZ006Herceptin IV</v>
      </c>
      <c r="B625" s="3" t="s">
        <v>552</v>
      </c>
      <c r="C625" s="3" t="s">
        <v>553</v>
      </c>
      <c r="D625" s="3" t="s">
        <v>174</v>
      </c>
      <c r="E625" s="3" t="s">
        <v>200</v>
      </c>
      <c r="F625" s="3" t="s">
        <v>207</v>
      </c>
      <c r="G625" s="3" t="s">
        <v>208</v>
      </c>
      <c r="H625" s="3" t="s">
        <v>207</v>
      </c>
      <c r="I625" s="3" t="s">
        <v>208</v>
      </c>
      <c r="J625" s="3" t="s">
        <v>561</v>
      </c>
      <c r="K625" s="3" t="s">
        <v>541</v>
      </c>
      <c r="L625" s="3"/>
      <c r="M625" s="3" t="s">
        <v>543</v>
      </c>
      <c r="N625" s="3" t="s">
        <v>11</v>
      </c>
      <c r="O625" s="3" t="s">
        <v>11</v>
      </c>
      <c r="P625" s="3">
        <v>4535.5</v>
      </c>
      <c r="Q625" s="54">
        <v>2.4822376098080742E-7</v>
      </c>
      <c r="R625" s="54">
        <v>1.7782878168674339E-7</v>
      </c>
      <c r="S625" s="54">
        <v>1.6542114214001052E-7</v>
      </c>
      <c r="T625" s="54">
        <v>1.1681063360424579E-7</v>
      </c>
      <c r="U625" s="54">
        <v>1.0643066396940739E-7</v>
      </c>
      <c r="V625" s="54">
        <v>1.8528501761878564E-7</v>
      </c>
      <c r="W625" s="54">
        <v>5.9147368480756133E-7</v>
      </c>
      <c r="X625" s="54">
        <v>4.0852631519243884E-7</v>
      </c>
      <c r="Y625" s="54">
        <v>1.0000000000000002E-6</v>
      </c>
      <c r="Z625" s="54">
        <v>0</v>
      </c>
      <c r="AA625" s="54">
        <v>0</v>
      </c>
      <c r="AB625" s="54">
        <v>0</v>
      </c>
      <c r="AC625" s="54">
        <v>0</v>
      </c>
      <c r="AD625" s="54">
        <v>0</v>
      </c>
      <c r="AE625" s="54">
        <v>0</v>
      </c>
      <c r="AF625" s="54">
        <f t="shared" si="704"/>
        <v>0</v>
      </c>
      <c r="AG625" s="54">
        <f t="shared" si="705"/>
        <v>0</v>
      </c>
      <c r="AH625" s="54">
        <f t="shared" si="706"/>
        <v>0</v>
      </c>
      <c r="AI625" s="54">
        <v>1.1258188679284522E-3</v>
      </c>
      <c r="AJ625" s="54">
        <v>8.0654243934022462E-4</v>
      </c>
      <c r="AK625" s="54">
        <v>7.5026759017601764E-4</v>
      </c>
      <c r="AL625" s="54">
        <v>5.297946287120568E-4</v>
      </c>
      <c r="AM625" s="54">
        <v>4.8271627643324723E-4</v>
      </c>
      <c r="AN625" s="54">
        <v>8.4036019741000226E-4</v>
      </c>
      <c r="AO625" s="54">
        <v>2.6826288974446943E-3</v>
      </c>
      <c r="AP625" s="54">
        <v>1.8528711025553063E-3</v>
      </c>
      <c r="AQ625" s="54">
        <v>4.5355000000000005E-3</v>
      </c>
      <c r="AR625" s="54">
        <f t="shared" si="707"/>
        <v>0</v>
      </c>
      <c r="AS625" s="54">
        <f t="shared" si="708"/>
        <v>0</v>
      </c>
      <c r="AT625" s="54">
        <f t="shared" si="709"/>
        <v>0</v>
      </c>
      <c r="AU625" s="54">
        <f t="shared" si="710"/>
        <v>0</v>
      </c>
      <c r="AV625" s="54">
        <f t="shared" si="711"/>
        <v>0</v>
      </c>
      <c r="AW625" s="54">
        <f t="shared" si="712"/>
        <v>0</v>
      </c>
      <c r="AX625" s="54">
        <f t="shared" si="713"/>
        <v>0</v>
      </c>
      <c r="AY625" s="54">
        <f t="shared" si="714"/>
        <v>0</v>
      </c>
      <c r="AZ625" s="54">
        <f t="shared" si="715"/>
        <v>0</v>
      </c>
      <c r="BA625" s="54">
        <f t="shared" si="699"/>
        <v>1.1681063360424579E-7</v>
      </c>
      <c r="BB625" s="54">
        <f t="shared" si="700"/>
        <v>0</v>
      </c>
      <c r="BC625" s="54"/>
      <c r="BD625" s="54"/>
      <c r="BE625" s="54">
        <f t="shared" si="716"/>
        <v>0</v>
      </c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>
        <f t="shared" si="717"/>
        <v>0</v>
      </c>
      <c r="BW625" s="54">
        <f t="shared" si="718"/>
        <v>0</v>
      </c>
      <c r="BX625" s="54">
        <f t="shared" si="719"/>
        <v>0</v>
      </c>
      <c r="BY625" s="54">
        <f t="shared" si="720"/>
        <v>0</v>
      </c>
      <c r="BZ625" s="54">
        <f t="shared" si="721"/>
        <v>0</v>
      </c>
      <c r="CA625" s="54">
        <v>0</v>
      </c>
      <c r="CB625" s="54">
        <f t="shared" si="722"/>
        <v>0</v>
      </c>
      <c r="CC625" s="54">
        <f t="shared" si="723"/>
        <v>0</v>
      </c>
      <c r="CD625" s="54">
        <v>0</v>
      </c>
      <c r="CE625" s="54">
        <v>0</v>
      </c>
      <c r="CF625" s="54">
        <v>0</v>
      </c>
      <c r="CG625" s="54">
        <v>0</v>
      </c>
      <c r="CH625" s="54">
        <v>0</v>
      </c>
      <c r="CI625" s="54">
        <v>0</v>
      </c>
      <c r="CJ625" s="54">
        <v>0</v>
      </c>
      <c r="CK625" s="54">
        <v>0</v>
      </c>
      <c r="CL625" s="54">
        <v>0</v>
      </c>
      <c r="CM625" s="54">
        <v>0</v>
      </c>
      <c r="CN625" s="54">
        <v>0</v>
      </c>
      <c r="CO625" s="54">
        <v>0</v>
      </c>
    </row>
    <row r="626" spans="1:93">
      <c r="A626" s="3" t="str">
        <f t="shared" si="703"/>
        <v>JXJDZ006Herceptin SC</v>
      </c>
      <c r="B626" s="3" t="s">
        <v>552</v>
      </c>
      <c r="C626" s="3" t="s">
        <v>553</v>
      </c>
      <c r="D626" s="3" t="s">
        <v>174</v>
      </c>
      <c r="E626" s="3" t="s">
        <v>200</v>
      </c>
      <c r="F626" s="3" t="s">
        <v>207</v>
      </c>
      <c r="G626" s="3" t="s">
        <v>208</v>
      </c>
      <c r="H626" s="3" t="s">
        <v>207</v>
      </c>
      <c r="I626" s="3" t="s">
        <v>208</v>
      </c>
      <c r="J626" s="3" t="s">
        <v>561</v>
      </c>
      <c r="K626" s="3" t="s">
        <v>541</v>
      </c>
      <c r="L626" s="3"/>
      <c r="M626" s="3" t="s">
        <v>543</v>
      </c>
      <c r="N626" s="3" t="s">
        <v>12</v>
      </c>
      <c r="O626" s="3" t="s">
        <v>12</v>
      </c>
      <c r="P626" s="3">
        <v>3444.49</v>
      </c>
      <c r="Q626" s="54">
        <v>1.2869445629604544E-7</v>
      </c>
      <c r="R626" s="54">
        <v>1.1923834167284972E-7</v>
      </c>
      <c r="S626" s="54">
        <v>1.8086442832285226E-7</v>
      </c>
      <c r="T626" s="54">
        <v>1.8512626147397511E-7</v>
      </c>
      <c r="U626" s="54">
        <v>1.6668434004097236E-7</v>
      </c>
      <c r="V626" s="54">
        <v>2.193921721933052E-7</v>
      </c>
      <c r="W626" s="54">
        <v>4.2879722629174739E-7</v>
      </c>
      <c r="X626" s="54">
        <v>5.7120277370825267E-7</v>
      </c>
      <c r="Y626" s="54">
        <v>1.0000000000000002E-6</v>
      </c>
      <c r="Z626" s="54">
        <v>0</v>
      </c>
      <c r="AA626" s="54">
        <v>0</v>
      </c>
      <c r="AB626" s="54">
        <v>0</v>
      </c>
      <c r="AC626" s="54">
        <v>0</v>
      </c>
      <c r="AD626" s="54">
        <v>0</v>
      </c>
      <c r="AE626" s="54">
        <v>0</v>
      </c>
      <c r="AF626" s="54">
        <f t="shared" si="704"/>
        <v>0</v>
      </c>
      <c r="AG626" s="54">
        <f t="shared" si="705"/>
        <v>0</v>
      </c>
      <c r="AH626" s="54">
        <f t="shared" si="706"/>
        <v>0</v>
      </c>
      <c r="AI626" s="54">
        <v>4.4328676776716558E-4</v>
      </c>
      <c r="AJ626" s="54">
        <v>4.1071527550871412E-4</v>
      </c>
      <c r="AK626" s="54">
        <v>6.2298571471378138E-4</v>
      </c>
      <c r="AL626" s="54">
        <v>6.3766555638449256E-4</v>
      </c>
      <c r="AM626" s="54">
        <v>5.7414254242772885E-4</v>
      </c>
      <c r="AN626" s="54">
        <v>7.5569414319811776E-4</v>
      </c>
      <c r="AO626" s="54">
        <v>1.476987757989661E-3</v>
      </c>
      <c r="AP626" s="54">
        <v>1.9675022420103392E-3</v>
      </c>
      <c r="AQ626" s="54">
        <v>3.4444900000000001E-3</v>
      </c>
      <c r="AR626" s="54">
        <f t="shared" si="707"/>
        <v>0</v>
      </c>
      <c r="AS626" s="54">
        <f t="shared" si="708"/>
        <v>0</v>
      </c>
      <c r="AT626" s="54">
        <f t="shared" si="709"/>
        <v>0</v>
      </c>
      <c r="AU626" s="54">
        <f t="shared" si="710"/>
        <v>0</v>
      </c>
      <c r="AV626" s="54">
        <f t="shared" si="711"/>
        <v>0</v>
      </c>
      <c r="AW626" s="54">
        <f t="shared" si="712"/>
        <v>0</v>
      </c>
      <c r="AX626" s="54">
        <f t="shared" si="713"/>
        <v>0</v>
      </c>
      <c r="AY626" s="54">
        <f t="shared" si="714"/>
        <v>0</v>
      </c>
      <c r="AZ626" s="54">
        <f t="shared" si="715"/>
        <v>0</v>
      </c>
      <c r="BA626" s="54">
        <f t="shared" si="699"/>
        <v>1.8512626147397511E-7</v>
      </c>
      <c r="BB626" s="54">
        <f t="shared" si="700"/>
        <v>0</v>
      </c>
      <c r="BC626" s="54"/>
      <c r="BD626" s="54"/>
      <c r="BE626" s="54">
        <f t="shared" si="716"/>
        <v>0</v>
      </c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>
        <f t="shared" si="717"/>
        <v>0</v>
      </c>
      <c r="BW626" s="54">
        <f t="shared" si="718"/>
        <v>0</v>
      </c>
      <c r="BX626" s="54">
        <f t="shared" si="719"/>
        <v>0</v>
      </c>
      <c r="BY626" s="54">
        <f t="shared" si="720"/>
        <v>0</v>
      </c>
      <c r="BZ626" s="54">
        <f t="shared" si="721"/>
        <v>0</v>
      </c>
      <c r="CA626" s="54">
        <v>0</v>
      </c>
      <c r="CB626" s="54">
        <f t="shared" si="722"/>
        <v>0</v>
      </c>
      <c r="CC626" s="54">
        <f t="shared" si="723"/>
        <v>0</v>
      </c>
      <c r="CD626" s="54">
        <v>0</v>
      </c>
      <c r="CE626" s="54">
        <v>0</v>
      </c>
      <c r="CF626" s="54">
        <v>0</v>
      </c>
      <c r="CG626" s="54">
        <v>0</v>
      </c>
      <c r="CH626" s="54">
        <v>0</v>
      </c>
      <c r="CI626" s="54">
        <v>0</v>
      </c>
      <c r="CJ626" s="54">
        <v>0</v>
      </c>
      <c r="CK626" s="54">
        <v>0</v>
      </c>
      <c r="CL626" s="54">
        <v>0</v>
      </c>
      <c r="CM626" s="54">
        <v>0</v>
      </c>
      <c r="CN626" s="54">
        <v>0</v>
      </c>
      <c r="CO626" s="54">
        <v>0</v>
      </c>
    </row>
    <row r="627" spans="1:93">
      <c r="A627" s="3" t="str">
        <f t="shared" si="703"/>
        <v>JXJDZ006Itovebi 3mg</v>
      </c>
      <c r="B627" s="3" t="s">
        <v>552</v>
      </c>
      <c r="C627" s="3" t="s">
        <v>553</v>
      </c>
      <c r="D627" s="3" t="s">
        <v>174</v>
      </c>
      <c r="E627" s="3" t="s">
        <v>200</v>
      </c>
      <c r="F627" s="3" t="s">
        <v>207</v>
      </c>
      <c r="G627" s="3" t="s">
        <v>208</v>
      </c>
      <c r="H627" s="3" t="s">
        <v>207</v>
      </c>
      <c r="I627" s="3" t="s">
        <v>208</v>
      </c>
      <c r="J627" s="3" t="s">
        <v>561</v>
      </c>
      <c r="K627" s="3" t="s">
        <v>541</v>
      </c>
      <c r="L627" s="3"/>
      <c r="M627" s="3" t="s">
        <v>543</v>
      </c>
      <c r="N627" s="3" t="s">
        <v>13</v>
      </c>
      <c r="O627" s="3" t="s">
        <v>14</v>
      </c>
      <c r="P627" s="3">
        <v>3566.02</v>
      </c>
      <c r="Q627" s="54">
        <v>7.5423782997919166E-8</v>
      </c>
      <c r="R627" s="54">
        <v>8.6118364644595899E-8</v>
      </c>
      <c r="S627" s="54">
        <v>1.7430625086372233E-7</v>
      </c>
      <c r="T627" s="54">
        <v>1.7644957539816278E-7</v>
      </c>
      <c r="U627" s="54">
        <v>2.1451535630448561E-7</v>
      </c>
      <c r="V627" s="54">
        <v>2.7318666979111423E-7</v>
      </c>
      <c r="W627" s="54">
        <v>3.3584839850623739E-7</v>
      </c>
      <c r="X627" s="54">
        <v>6.6415160149376262E-7</v>
      </c>
      <c r="Y627" s="54">
        <v>9.9999999999999995E-7</v>
      </c>
      <c r="Z627" s="54">
        <v>0</v>
      </c>
      <c r="AA627" s="54">
        <v>0</v>
      </c>
      <c r="AB627" s="54">
        <v>0</v>
      </c>
      <c r="AC627" s="54">
        <v>0</v>
      </c>
      <c r="AD627" s="54">
        <v>0</v>
      </c>
      <c r="AE627" s="54">
        <v>0</v>
      </c>
      <c r="AF627" s="54">
        <f t="shared" si="704"/>
        <v>0</v>
      </c>
      <c r="AG627" s="54">
        <f t="shared" si="705"/>
        <v>0</v>
      </c>
      <c r="AH627" s="54">
        <f t="shared" si="706"/>
        <v>0</v>
      </c>
      <c r="AI627" s="54">
        <v>2.6896271864623972E-4</v>
      </c>
      <c r="AJ627" s="54">
        <v>3.0709981068992184E-4</v>
      </c>
      <c r="AK627" s="54">
        <v>6.2157957670505104E-4</v>
      </c>
      <c r="AL627" s="54">
        <v>6.2922271486135634E-4</v>
      </c>
      <c r="AM627" s="54">
        <v>7.6496605088892172E-4</v>
      </c>
      <c r="AN627" s="54">
        <v>9.74189128208509E-4</v>
      </c>
      <c r="AO627" s="54">
        <v>1.1976421060412126E-3</v>
      </c>
      <c r="AP627" s="54">
        <v>2.3683778939587868E-3</v>
      </c>
      <c r="AQ627" s="54">
        <v>3.5660199999999996E-3</v>
      </c>
      <c r="AR627" s="54">
        <f t="shared" si="707"/>
        <v>0</v>
      </c>
      <c r="AS627" s="54">
        <f t="shared" si="708"/>
        <v>0</v>
      </c>
      <c r="AT627" s="54">
        <f t="shared" si="709"/>
        <v>0</v>
      </c>
      <c r="AU627" s="54">
        <f t="shared" si="710"/>
        <v>0</v>
      </c>
      <c r="AV627" s="54">
        <f t="shared" si="711"/>
        <v>0</v>
      </c>
      <c r="AW627" s="54">
        <f t="shared" si="712"/>
        <v>0</v>
      </c>
      <c r="AX627" s="54">
        <f t="shared" si="713"/>
        <v>0</v>
      </c>
      <c r="AY627" s="54">
        <f t="shared" si="714"/>
        <v>0</v>
      </c>
      <c r="AZ627" s="54">
        <f t="shared" si="715"/>
        <v>0</v>
      </c>
      <c r="BA627" s="54">
        <f t="shared" si="699"/>
        <v>1.7644957539816278E-7</v>
      </c>
      <c r="BB627" s="54">
        <f t="shared" si="700"/>
        <v>0</v>
      </c>
      <c r="BC627" s="54"/>
      <c r="BD627" s="54"/>
      <c r="BE627" s="54">
        <f t="shared" si="716"/>
        <v>0</v>
      </c>
      <c r="BF627" s="54"/>
      <c r="BG627" s="54"/>
      <c r="BH627" s="54"/>
      <c r="BI627" s="54"/>
      <c r="BJ627" s="54"/>
      <c r="BK627" s="54"/>
      <c r="BL627" s="54">
        <v>0</v>
      </c>
      <c r="BM627" s="54">
        <v>0</v>
      </c>
      <c r="BN627" s="54">
        <f t="shared" ref="BN627:BN628" si="764">AVERAGE(BP627:BR627)</f>
        <v>0</v>
      </c>
      <c r="BO627" s="54">
        <f t="shared" ref="BO627:BO628" si="765">SUM(BS627:BU627)/1</f>
        <v>0</v>
      </c>
      <c r="BP627" s="54">
        <v>0</v>
      </c>
      <c r="BQ627" s="54">
        <v>0</v>
      </c>
      <c r="BR627" s="54">
        <v>0</v>
      </c>
      <c r="BS627" s="54">
        <v>0</v>
      </c>
      <c r="BT627" s="54">
        <v>0</v>
      </c>
      <c r="BU627" s="54">
        <v>0</v>
      </c>
      <c r="BV627" s="54">
        <f t="shared" si="717"/>
        <v>0</v>
      </c>
      <c r="BW627" s="54">
        <f t="shared" si="718"/>
        <v>0</v>
      </c>
      <c r="BX627" s="54">
        <f t="shared" si="719"/>
        <v>0</v>
      </c>
      <c r="BY627" s="54">
        <f t="shared" si="720"/>
        <v>0</v>
      </c>
      <c r="BZ627" s="54">
        <f t="shared" si="721"/>
        <v>0</v>
      </c>
      <c r="CA627" s="54">
        <v>0</v>
      </c>
      <c r="CB627" s="54">
        <f t="shared" si="722"/>
        <v>0</v>
      </c>
      <c r="CC627" s="54">
        <f t="shared" si="723"/>
        <v>0</v>
      </c>
      <c r="CD627" s="54">
        <v>0</v>
      </c>
      <c r="CE627" s="54">
        <v>0</v>
      </c>
      <c r="CF627" s="54">
        <v>0</v>
      </c>
      <c r="CG627" s="54">
        <v>0</v>
      </c>
      <c r="CH627" s="54">
        <v>0</v>
      </c>
      <c r="CI627" s="54">
        <v>0</v>
      </c>
      <c r="CJ627" s="54">
        <v>0</v>
      </c>
      <c r="CK627" s="54">
        <v>0</v>
      </c>
      <c r="CL627" s="54">
        <v>0</v>
      </c>
      <c r="CM627" s="54">
        <v>0</v>
      </c>
      <c r="CN627" s="54">
        <v>0</v>
      </c>
      <c r="CO627" s="54">
        <v>0</v>
      </c>
    </row>
    <row r="628" spans="1:93">
      <c r="A628" s="3" t="str">
        <f t="shared" si="703"/>
        <v>JXJDZ006Itovebi 9mg</v>
      </c>
      <c r="B628" s="3" t="s">
        <v>552</v>
      </c>
      <c r="C628" s="3" t="s">
        <v>553</v>
      </c>
      <c r="D628" s="3" t="s">
        <v>174</v>
      </c>
      <c r="E628" s="3" t="s">
        <v>200</v>
      </c>
      <c r="F628" s="3" t="s">
        <v>207</v>
      </c>
      <c r="G628" s="3" t="s">
        <v>208</v>
      </c>
      <c r="H628" s="3" t="s">
        <v>207</v>
      </c>
      <c r="I628" s="3" t="s">
        <v>208</v>
      </c>
      <c r="J628" s="3" t="s">
        <v>561</v>
      </c>
      <c r="K628" s="3" t="s">
        <v>541</v>
      </c>
      <c r="L628" s="3"/>
      <c r="M628" s="3" t="s">
        <v>543</v>
      </c>
      <c r="N628" s="3" t="s">
        <v>13</v>
      </c>
      <c r="O628" s="3" t="s">
        <v>15</v>
      </c>
      <c r="P628" s="3">
        <v>10698.05</v>
      </c>
      <c r="Q628" s="54"/>
      <c r="R628" s="54"/>
      <c r="S628" s="54"/>
      <c r="T628" s="54"/>
      <c r="U628" s="54"/>
      <c r="V628" s="54"/>
      <c r="W628" s="54">
        <v>0</v>
      </c>
      <c r="X628" s="54">
        <v>0</v>
      </c>
      <c r="Y628" s="54">
        <v>0</v>
      </c>
      <c r="Z628" s="54">
        <v>0</v>
      </c>
      <c r="AA628" s="54">
        <v>0</v>
      </c>
      <c r="AB628" s="54">
        <v>0</v>
      </c>
      <c r="AC628" s="54">
        <v>0</v>
      </c>
      <c r="AD628" s="54">
        <v>0</v>
      </c>
      <c r="AE628" s="54">
        <v>0</v>
      </c>
      <c r="AF628" s="54">
        <f t="shared" si="704"/>
        <v>0</v>
      </c>
      <c r="AG628" s="54">
        <f t="shared" si="705"/>
        <v>0</v>
      </c>
      <c r="AH628" s="54">
        <f t="shared" si="706"/>
        <v>0</v>
      </c>
      <c r="AI628" s="54"/>
      <c r="AJ628" s="54"/>
      <c r="AK628" s="54"/>
      <c r="AL628" s="54"/>
      <c r="AM628" s="54"/>
      <c r="AN628" s="54"/>
      <c r="AO628" s="54">
        <v>0</v>
      </c>
      <c r="AP628" s="54">
        <v>0</v>
      </c>
      <c r="AQ628" s="54">
        <v>0</v>
      </c>
      <c r="AR628" s="54">
        <f t="shared" si="707"/>
        <v>0</v>
      </c>
      <c r="AS628" s="54">
        <f t="shared" si="708"/>
        <v>0</v>
      </c>
      <c r="AT628" s="54">
        <f t="shared" si="709"/>
        <v>0</v>
      </c>
      <c r="AU628" s="54">
        <f t="shared" si="710"/>
        <v>0</v>
      </c>
      <c r="AV628" s="54">
        <f t="shared" si="711"/>
        <v>0</v>
      </c>
      <c r="AW628" s="54">
        <f t="shared" si="712"/>
        <v>0</v>
      </c>
      <c r="AX628" s="54">
        <f t="shared" si="713"/>
        <v>0</v>
      </c>
      <c r="AY628" s="54">
        <f t="shared" si="714"/>
        <v>0</v>
      </c>
      <c r="AZ628" s="54">
        <f t="shared" si="715"/>
        <v>0</v>
      </c>
      <c r="BA628" s="54">
        <f t="shared" si="699"/>
        <v>0</v>
      </c>
      <c r="BB628" s="54">
        <f t="shared" si="700"/>
        <v>0</v>
      </c>
      <c r="BC628" s="54"/>
      <c r="BD628" s="54"/>
      <c r="BE628" s="54">
        <f t="shared" si="716"/>
        <v>0</v>
      </c>
      <c r="BF628" s="54"/>
      <c r="BG628" s="54"/>
      <c r="BH628" s="54"/>
      <c r="BI628" s="54"/>
      <c r="BJ628" s="54"/>
      <c r="BK628" s="54"/>
      <c r="BL628" s="54">
        <v>0</v>
      </c>
      <c r="BM628" s="54">
        <v>0</v>
      </c>
      <c r="BN628" s="54">
        <f t="shared" si="764"/>
        <v>0</v>
      </c>
      <c r="BO628" s="54">
        <f t="shared" si="765"/>
        <v>0</v>
      </c>
      <c r="BP628" s="54">
        <v>0</v>
      </c>
      <c r="BQ628" s="54">
        <v>0</v>
      </c>
      <c r="BR628" s="54">
        <v>0</v>
      </c>
      <c r="BS628" s="54">
        <v>0</v>
      </c>
      <c r="BT628" s="54">
        <v>0</v>
      </c>
      <c r="BU628" s="54">
        <v>0</v>
      </c>
      <c r="BV628" s="54">
        <f t="shared" si="717"/>
        <v>0</v>
      </c>
      <c r="BW628" s="54">
        <f t="shared" si="718"/>
        <v>0</v>
      </c>
      <c r="BX628" s="54">
        <f t="shared" si="719"/>
        <v>0</v>
      </c>
      <c r="BY628" s="54">
        <f t="shared" si="720"/>
        <v>0</v>
      </c>
      <c r="BZ628" s="54">
        <f t="shared" si="721"/>
        <v>0</v>
      </c>
      <c r="CA628" s="54">
        <v>0</v>
      </c>
      <c r="CB628" s="54">
        <f t="shared" si="722"/>
        <v>0</v>
      </c>
      <c r="CC628" s="54">
        <f t="shared" si="723"/>
        <v>0</v>
      </c>
      <c r="CD628" s="54">
        <v>0</v>
      </c>
      <c r="CE628" s="54">
        <v>0</v>
      </c>
      <c r="CF628" s="54">
        <v>0</v>
      </c>
      <c r="CG628" s="54">
        <v>0</v>
      </c>
      <c r="CH628" s="54">
        <v>0</v>
      </c>
      <c r="CI628" s="54">
        <v>0</v>
      </c>
      <c r="CJ628" s="54">
        <v>0</v>
      </c>
      <c r="CK628" s="54">
        <v>0</v>
      </c>
      <c r="CL628" s="54">
        <v>0</v>
      </c>
      <c r="CM628" s="54">
        <v>0</v>
      </c>
      <c r="CN628" s="54">
        <v>0</v>
      </c>
      <c r="CO628" s="54">
        <v>0</v>
      </c>
    </row>
    <row r="629" spans="1:93">
      <c r="A629" s="3" t="str">
        <f t="shared" si="703"/>
        <v>JXJDZ006Perjeta</v>
      </c>
      <c r="B629" s="3" t="s">
        <v>552</v>
      </c>
      <c r="C629" s="3" t="s">
        <v>553</v>
      </c>
      <c r="D629" s="3" t="s">
        <v>174</v>
      </c>
      <c r="E629" s="3" t="s">
        <v>200</v>
      </c>
      <c r="F629" s="3" t="s">
        <v>207</v>
      </c>
      <c r="G629" s="3" t="s">
        <v>208</v>
      </c>
      <c r="H629" s="3" t="s">
        <v>207</v>
      </c>
      <c r="I629" s="3" t="s">
        <v>208</v>
      </c>
      <c r="J629" s="3" t="s">
        <v>561</v>
      </c>
      <c r="K629" s="3" t="s">
        <v>541</v>
      </c>
      <c r="L629" s="3"/>
      <c r="M629" s="3" t="s">
        <v>543</v>
      </c>
      <c r="N629" s="3" t="s">
        <v>16</v>
      </c>
      <c r="O629" s="3" t="s">
        <v>16</v>
      </c>
      <c r="P629" s="3">
        <v>3985.87</v>
      </c>
      <c r="Q629" s="54">
        <v>1.6714315671471291E-7</v>
      </c>
      <c r="R629" s="54">
        <v>1.4118833511930388E-7</v>
      </c>
      <c r="S629" s="54">
        <v>2.142943648519046E-7</v>
      </c>
      <c r="T629" s="54">
        <v>1.2949184650003071E-7</v>
      </c>
      <c r="U629" s="54">
        <v>1.5716819460466319E-7</v>
      </c>
      <c r="V629" s="54">
        <v>1.8037517944787678E-7</v>
      </c>
      <c r="W629" s="54">
        <v>5.2262585668592142E-7</v>
      </c>
      <c r="X629" s="54">
        <v>4.6703522055257068E-7</v>
      </c>
      <c r="Y629" s="54">
        <v>9.8966107723849205E-7</v>
      </c>
      <c r="Z629" s="54">
        <v>0</v>
      </c>
      <c r="AA629" s="54">
        <v>0</v>
      </c>
      <c r="AB629" s="54">
        <v>0</v>
      </c>
      <c r="AC629" s="54">
        <v>0</v>
      </c>
      <c r="AD629" s="54">
        <v>0</v>
      </c>
      <c r="AE629" s="54">
        <v>0</v>
      </c>
      <c r="AF629" s="54">
        <f t="shared" si="704"/>
        <v>0</v>
      </c>
      <c r="AG629" s="54">
        <f t="shared" si="705"/>
        <v>0</v>
      </c>
      <c r="AH629" s="54">
        <f t="shared" si="706"/>
        <v>0</v>
      </c>
      <c r="AI629" s="54">
        <v>6.6621089405447269E-4</v>
      </c>
      <c r="AJ629" s="54">
        <v>5.6275834930197971E-4</v>
      </c>
      <c r="AK629" s="54">
        <v>8.5414948003226091E-4</v>
      </c>
      <c r="AL629" s="54">
        <v>5.1613766620907744E-4</v>
      </c>
      <c r="AM629" s="54">
        <v>6.2645199182888886E-4</v>
      </c>
      <c r="AN629" s="54">
        <v>7.1895201650590864E-4</v>
      </c>
      <c r="AO629" s="54">
        <v>2.0831187233887136E-3</v>
      </c>
      <c r="AP629" s="54">
        <v>1.8615416745438752E-3</v>
      </c>
      <c r="AQ629" s="54">
        <v>3.9446603979325888E-3</v>
      </c>
      <c r="AR629" s="54">
        <f t="shared" si="707"/>
        <v>0</v>
      </c>
      <c r="AS629" s="54">
        <f t="shared" si="708"/>
        <v>0</v>
      </c>
      <c r="AT629" s="54">
        <f t="shared" si="709"/>
        <v>0</v>
      </c>
      <c r="AU629" s="54">
        <f t="shared" si="710"/>
        <v>0</v>
      </c>
      <c r="AV629" s="54">
        <f t="shared" si="711"/>
        <v>0</v>
      </c>
      <c r="AW629" s="54">
        <f t="shared" si="712"/>
        <v>0</v>
      </c>
      <c r="AX629" s="54">
        <f t="shared" si="713"/>
        <v>0</v>
      </c>
      <c r="AY629" s="54">
        <f t="shared" si="714"/>
        <v>0</v>
      </c>
      <c r="AZ629" s="54">
        <f t="shared" si="715"/>
        <v>0</v>
      </c>
      <c r="BA629" s="54">
        <f t="shared" si="699"/>
        <v>1.2949184650003071E-7</v>
      </c>
      <c r="BB629" s="54">
        <f t="shared" si="700"/>
        <v>0</v>
      </c>
      <c r="BC629" s="54"/>
      <c r="BD629" s="54"/>
      <c r="BE629" s="54">
        <f t="shared" si="716"/>
        <v>0</v>
      </c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4"/>
      <c r="BV629" s="54">
        <f t="shared" si="717"/>
        <v>0</v>
      </c>
      <c r="BW629" s="54">
        <f t="shared" si="718"/>
        <v>0</v>
      </c>
      <c r="BX629" s="54">
        <f t="shared" si="719"/>
        <v>0</v>
      </c>
      <c r="BY629" s="54">
        <f t="shared" si="720"/>
        <v>0</v>
      </c>
      <c r="BZ629" s="54">
        <f t="shared" si="721"/>
        <v>0</v>
      </c>
      <c r="CA629" s="54">
        <v>0</v>
      </c>
      <c r="CB629" s="54">
        <f t="shared" si="722"/>
        <v>0</v>
      </c>
      <c r="CC629" s="54">
        <f t="shared" si="723"/>
        <v>0</v>
      </c>
      <c r="CD629" s="54">
        <v>0</v>
      </c>
      <c r="CE629" s="54">
        <v>0</v>
      </c>
      <c r="CF629" s="54">
        <v>0</v>
      </c>
      <c r="CG629" s="54">
        <v>0</v>
      </c>
      <c r="CH629" s="54">
        <v>0</v>
      </c>
      <c r="CI629" s="54">
        <v>0</v>
      </c>
      <c r="CJ629" s="54">
        <v>0</v>
      </c>
      <c r="CK629" s="54">
        <v>0</v>
      </c>
      <c r="CL629" s="54">
        <v>0</v>
      </c>
      <c r="CM629" s="54">
        <v>0</v>
      </c>
      <c r="CN629" s="54">
        <v>0</v>
      </c>
      <c r="CO629" s="54">
        <v>0</v>
      </c>
    </row>
    <row r="630" spans="1:93">
      <c r="A630" s="3" t="str">
        <f t="shared" si="703"/>
        <v>JXJDZ006Phesgo 10ml</v>
      </c>
      <c r="B630" s="3" t="s">
        <v>552</v>
      </c>
      <c r="C630" s="3" t="s">
        <v>553</v>
      </c>
      <c r="D630" s="3" t="s">
        <v>174</v>
      </c>
      <c r="E630" s="3" t="s">
        <v>200</v>
      </c>
      <c r="F630" s="3" t="s">
        <v>207</v>
      </c>
      <c r="G630" s="3" t="s">
        <v>208</v>
      </c>
      <c r="H630" s="3" t="s">
        <v>207</v>
      </c>
      <c r="I630" s="3" t="s">
        <v>208</v>
      </c>
      <c r="J630" s="3" t="s">
        <v>561</v>
      </c>
      <c r="K630" s="3" t="s">
        <v>541</v>
      </c>
      <c r="L630" s="3"/>
      <c r="M630" s="3" t="s">
        <v>543</v>
      </c>
      <c r="N630" s="3" t="s">
        <v>17</v>
      </c>
      <c r="O630" s="3" t="s">
        <v>18</v>
      </c>
      <c r="P630" s="3">
        <v>6232.07</v>
      </c>
      <c r="Q630" s="54">
        <v>4.2616596235279776E-3</v>
      </c>
      <c r="R630" s="54">
        <v>3.9398519239995699E-3</v>
      </c>
      <c r="S630" s="54">
        <v>5.8399004231338867E-3</v>
      </c>
      <c r="T630" s="54">
        <v>5.11747222351482E-3</v>
      </c>
      <c r="U630" s="54">
        <v>4.6955617234722977E-3</v>
      </c>
      <c r="V630" s="54">
        <v>6.1167097240563727E-3</v>
      </c>
      <c r="W630" s="54">
        <v>1.4041411970661433E-2</v>
      </c>
      <c r="X630" s="54">
        <v>1.5929743671043491E-2</v>
      </c>
      <c r="Y630" s="54">
        <v>2.9971155641704925E-2</v>
      </c>
      <c r="Z630" s="54">
        <v>0</v>
      </c>
      <c r="AA630" s="54">
        <v>0</v>
      </c>
      <c r="AB630" s="54">
        <v>0</v>
      </c>
      <c r="AC630" s="54">
        <v>0</v>
      </c>
      <c r="AD630" s="54">
        <v>0</v>
      </c>
      <c r="AE630" s="54">
        <v>0</v>
      </c>
      <c r="AF630" s="54">
        <f t="shared" si="704"/>
        <v>0</v>
      </c>
      <c r="AG630" s="54">
        <f t="shared" si="705"/>
        <v>0</v>
      </c>
      <c r="AH630" s="54">
        <f t="shared" si="706"/>
        <v>0</v>
      </c>
      <c r="AI630" s="54">
        <v>26.558961090000004</v>
      </c>
      <c r="AJ630" s="54">
        <v>24.553432979999997</v>
      </c>
      <c r="AK630" s="54">
        <v>36.394668230000001</v>
      </c>
      <c r="AL630" s="54">
        <v>31.892445120000001</v>
      </c>
      <c r="AM630" s="54">
        <v>29.263069350000002</v>
      </c>
      <c r="AN630" s="54">
        <v>38.119763169999999</v>
      </c>
      <c r="AO630" s="54">
        <v>87.507062300000001</v>
      </c>
      <c r="AP630" s="54">
        <v>99.275277639999999</v>
      </c>
      <c r="AQ630" s="54">
        <v>186.78233993999999</v>
      </c>
      <c r="AR630" s="54">
        <f t="shared" si="707"/>
        <v>0</v>
      </c>
      <c r="AS630" s="54">
        <f t="shared" si="708"/>
        <v>0</v>
      </c>
      <c r="AT630" s="54">
        <f t="shared" si="709"/>
        <v>0</v>
      </c>
      <c r="AU630" s="54">
        <f t="shared" si="710"/>
        <v>0</v>
      </c>
      <c r="AV630" s="54">
        <f t="shared" si="711"/>
        <v>0</v>
      </c>
      <c r="AW630" s="54">
        <f t="shared" si="712"/>
        <v>0</v>
      </c>
      <c r="AX630" s="54">
        <f t="shared" si="713"/>
        <v>0</v>
      </c>
      <c r="AY630" s="54">
        <f t="shared" si="714"/>
        <v>0</v>
      </c>
      <c r="AZ630" s="54">
        <f t="shared" si="715"/>
        <v>0</v>
      </c>
      <c r="BA630" s="54">
        <f t="shared" si="699"/>
        <v>5.11747222351482E-3</v>
      </c>
      <c r="BB630" s="54">
        <f t="shared" si="700"/>
        <v>0</v>
      </c>
      <c r="BC630" s="54">
        <f>SUM(CJ630:CL630)</f>
        <v>0</v>
      </c>
      <c r="BD630" s="54">
        <f>SUM(CM630:CO630)</f>
        <v>0</v>
      </c>
      <c r="BE630" s="54">
        <f t="shared" si="716"/>
        <v>0</v>
      </c>
      <c r="BF630" s="54">
        <f t="shared" ref="BF630:BK630" si="766">Z630</f>
        <v>0</v>
      </c>
      <c r="BG630" s="54">
        <f t="shared" si="766"/>
        <v>0</v>
      </c>
      <c r="BH630" s="54">
        <f t="shared" si="766"/>
        <v>0</v>
      </c>
      <c r="BI630" s="54">
        <f t="shared" si="766"/>
        <v>0</v>
      </c>
      <c r="BJ630" s="54">
        <f t="shared" si="766"/>
        <v>0</v>
      </c>
      <c r="BK630" s="54">
        <f t="shared" si="766"/>
        <v>0</v>
      </c>
      <c r="BL630" s="54">
        <v>0</v>
      </c>
      <c r="BM630" s="54">
        <v>0</v>
      </c>
      <c r="BN630" s="54">
        <f t="shared" ref="BN630:BN631" si="767">AVERAGE(BP630:BR630)</f>
        <v>0</v>
      </c>
      <c r="BO630" s="54">
        <f t="shared" ref="BO630:BO631" si="768">SUM(BS630:BU630)/1</f>
        <v>0</v>
      </c>
      <c r="BP630" s="54">
        <v>0</v>
      </c>
      <c r="BQ630" s="54">
        <v>0</v>
      </c>
      <c r="BR630" s="54">
        <v>0</v>
      </c>
      <c r="BS630" s="54">
        <v>0</v>
      </c>
      <c r="BT630" s="54">
        <v>0</v>
      </c>
      <c r="BU630" s="54">
        <v>0</v>
      </c>
      <c r="BV630" s="54">
        <f t="shared" si="717"/>
        <v>0</v>
      </c>
      <c r="BW630" s="54">
        <f t="shared" si="718"/>
        <v>0</v>
      </c>
      <c r="BX630" s="54">
        <f t="shared" si="719"/>
        <v>0</v>
      </c>
      <c r="BY630" s="54">
        <f t="shared" si="720"/>
        <v>0</v>
      </c>
      <c r="BZ630" s="54">
        <f t="shared" si="721"/>
        <v>0</v>
      </c>
      <c r="CA630" s="54">
        <v>0</v>
      </c>
      <c r="CB630" s="54">
        <f t="shared" si="722"/>
        <v>0</v>
      </c>
      <c r="CC630" s="54">
        <f t="shared" si="723"/>
        <v>0</v>
      </c>
      <c r="CD630" s="54">
        <v>0</v>
      </c>
      <c r="CE630" s="54">
        <v>0</v>
      </c>
      <c r="CF630" s="54">
        <v>0</v>
      </c>
      <c r="CG630" s="54">
        <v>0</v>
      </c>
      <c r="CH630" s="54">
        <v>0</v>
      </c>
      <c r="CI630" s="54">
        <v>0</v>
      </c>
      <c r="CJ630" s="54">
        <v>0</v>
      </c>
      <c r="CK630" s="54">
        <v>0</v>
      </c>
      <c r="CL630" s="54">
        <v>0</v>
      </c>
      <c r="CM630" s="54">
        <v>0</v>
      </c>
      <c r="CN630" s="54">
        <v>0</v>
      </c>
      <c r="CO630" s="54">
        <v>0</v>
      </c>
    </row>
    <row r="631" spans="1:93">
      <c r="A631" s="3" t="str">
        <f t="shared" si="703"/>
        <v>JXJDZ006Phesgo 15ml</v>
      </c>
      <c r="B631" s="3" t="s">
        <v>552</v>
      </c>
      <c r="C631" s="3" t="s">
        <v>553</v>
      </c>
      <c r="D631" s="3" t="s">
        <v>174</v>
      </c>
      <c r="E631" s="3" t="s">
        <v>200</v>
      </c>
      <c r="F631" s="3" t="s">
        <v>207</v>
      </c>
      <c r="G631" s="3" t="s">
        <v>208</v>
      </c>
      <c r="H631" s="3" t="s">
        <v>207</v>
      </c>
      <c r="I631" s="3" t="s">
        <v>208</v>
      </c>
      <c r="J631" s="3" t="s">
        <v>561</v>
      </c>
      <c r="K631" s="3" t="s">
        <v>541</v>
      </c>
      <c r="L631" s="3"/>
      <c r="M631" s="3" t="s">
        <v>543</v>
      </c>
      <c r="N631" s="3" t="s">
        <v>17</v>
      </c>
      <c r="O631" s="3" t="s">
        <v>19</v>
      </c>
      <c r="P631" s="3">
        <v>8489.27</v>
      </c>
      <c r="Q631" s="54">
        <v>1.1779575864591419E-6</v>
      </c>
      <c r="R631" s="54">
        <v>1.1779575864591419E-6</v>
      </c>
      <c r="S631" s="54">
        <v>1.1779575864591419E-6</v>
      </c>
      <c r="T631" s="54">
        <v>1.1779575864591419E-6</v>
      </c>
      <c r="U631" s="54">
        <v>1.1779575864591419E-6</v>
      </c>
      <c r="V631" s="54">
        <v>1.1779575864591419E-6</v>
      </c>
      <c r="W631" s="54">
        <v>3.5338727593774257E-6</v>
      </c>
      <c r="X631" s="54">
        <v>3.5338727593774257E-6</v>
      </c>
      <c r="Y631" s="54">
        <v>7.0677455187548515E-6</v>
      </c>
      <c r="Z631" s="54">
        <v>0</v>
      </c>
      <c r="AA631" s="54">
        <v>0</v>
      </c>
      <c r="AB631" s="54">
        <v>0</v>
      </c>
      <c r="AC631" s="54">
        <v>0</v>
      </c>
      <c r="AD631" s="54">
        <v>0</v>
      </c>
      <c r="AE631" s="54">
        <v>0</v>
      </c>
      <c r="AF631" s="54">
        <f t="shared" si="704"/>
        <v>0</v>
      </c>
      <c r="AG631" s="54">
        <f t="shared" si="705"/>
        <v>0</v>
      </c>
      <c r="AH631" s="54">
        <f t="shared" si="706"/>
        <v>0</v>
      </c>
      <c r="AI631" s="54">
        <v>0.01</v>
      </c>
      <c r="AJ631" s="54">
        <v>0.01</v>
      </c>
      <c r="AK631" s="54">
        <v>0.01</v>
      </c>
      <c r="AL631" s="54">
        <v>0.01</v>
      </c>
      <c r="AM631" s="54">
        <v>0.01</v>
      </c>
      <c r="AN631" s="54">
        <v>0.01</v>
      </c>
      <c r="AO631" s="54">
        <v>0.03</v>
      </c>
      <c r="AP631" s="54">
        <v>0.03</v>
      </c>
      <c r="AQ631" s="54">
        <v>0.06</v>
      </c>
      <c r="AR631" s="54">
        <f t="shared" si="707"/>
        <v>0</v>
      </c>
      <c r="AS631" s="54">
        <f t="shared" si="708"/>
        <v>0</v>
      </c>
      <c r="AT631" s="54">
        <f t="shared" si="709"/>
        <v>0</v>
      </c>
      <c r="AU631" s="54">
        <f t="shared" si="710"/>
        <v>0</v>
      </c>
      <c r="AV631" s="54">
        <f t="shared" si="711"/>
        <v>0</v>
      </c>
      <c r="AW631" s="54">
        <f t="shared" si="712"/>
        <v>0</v>
      </c>
      <c r="AX631" s="54">
        <f t="shared" si="713"/>
        <v>0</v>
      </c>
      <c r="AY631" s="54">
        <f t="shared" si="714"/>
        <v>0</v>
      </c>
      <c r="AZ631" s="54">
        <f t="shared" si="715"/>
        <v>0</v>
      </c>
      <c r="BA631" s="54">
        <f t="shared" si="699"/>
        <v>1.1779575864591419E-6</v>
      </c>
      <c r="BB631" s="54">
        <f t="shared" si="700"/>
        <v>0</v>
      </c>
      <c r="BC631" s="54">
        <f>SUM(CJ631:CL631)*2</f>
        <v>0</v>
      </c>
      <c r="BD631" s="54">
        <f>SUM(CM631:CO631)*2</f>
        <v>0</v>
      </c>
      <c r="BE631" s="54">
        <f t="shared" si="716"/>
        <v>0</v>
      </c>
      <c r="BF631" s="54">
        <f t="shared" ref="BF631:BK631" si="769">Z631*2</f>
        <v>0</v>
      </c>
      <c r="BG631" s="54">
        <f t="shared" si="769"/>
        <v>0</v>
      </c>
      <c r="BH631" s="54">
        <f t="shared" si="769"/>
        <v>0</v>
      </c>
      <c r="BI631" s="54">
        <f t="shared" si="769"/>
        <v>0</v>
      </c>
      <c r="BJ631" s="54">
        <f t="shared" si="769"/>
        <v>0</v>
      </c>
      <c r="BK631" s="54">
        <f t="shared" si="769"/>
        <v>0</v>
      </c>
      <c r="BL631" s="54">
        <v>0</v>
      </c>
      <c r="BM631" s="54">
        <v>0</v>
      </c>
      <c r="BN631" s="54">
        <f t="shared" si="767"/>
        <v>0</v>
      </c>
      <c r="BO631" s="54">
        <f t="shared" si="768"/>
        <v>0</v>
      </c>
      <c r="BP631" s="54">
        <v>0</v>
      </c>
      <c r="BQ631" s="54">
        <v>0</v>
      </c>
      <c r="BR631" s="54">
        <v>0</v>
      </c>
      <c r="BS631" s="54">
        <v>0</v>
      </c>
      <c r="BT631" s="54">
        <v>0</v>
      </c>
      <c r="BU631" s="54">
        <v>0</v>
      </c>
      <c r="BV631" s="54">
        <f t="shared" si="717"/>
        <v>0</v>
      </c>
      <c r="BW631" s="54">
        <f t="shared" si="718"/>
        <v>0</v>
      </c>
      <c r="BX631" s="54">
        <f t="shared" si="719"/>
        <v>0</v>
      </c>
      <c r="BY631" s="54">
        <f t="shared" si="720"/>
        <v>0</v>
      </c>
      <c r="BZ631" s="54">
        <f t="shared" si="721"/>
        <v>0</v>
      </c>
      <c r="CA631" s="54">
        <v>0</v>
      </c>
      <c r="CB631" s="54">
        <f t="shared" si="722"/>
        <v>0</v>
      </c>
      <c r="CC631" s="54">
        <f t="shared" si="723"/>
        <v>0</v>
      </c>
      <c r="CD631" s="54">
        <v>0</v>
      </c>
      <c r="CE631" s="54">
        <v>0</v>
      </c>
      <c r="CF631" s="54">
        <v>0</v>
      </c>
      <c r="CG631" s="54">
        <v>0</v>
      </c>
      <c r="CH631" s="54">
        <v>0</v>
      </c>
      <c r="CI631" s="54">
        <v>0</v>
      </c>
      <c r="CJ631" s="54">
        <v>0</v>
      </c>
      <c r="CK631" s="54">
        <v>0</v>
      </c>
      <c r="CL631" s="54">
        <v>0</v>
      </c>
      <c r="CM631" s="54">
        <v>0</v>
      </c>
      <c r="CN631" s="54">
        <v>0</v>
      </c>
      <c r="CO631" s="54">
        <v>0</v>
      </c>
    </row>
    <row r="632" spans="1:93">
      <c r="A632" s="3" t="str">
        <f t="shared" si="703"/>
        <v>JXJDZ153Herceptin IV</v>
      </c>
      <c r="B632" s="3" t="s">
        <v>552</v>
      </c>
      <c r="C632" s="3" t="s">
        <v>553</v>
      </c>
      <c r="D632" s="3" t="s">
        <v>174</v>
      </c>
      <c r="E632" s="3" t="s">
        <v>200</v>
      </c>
      <c r="F632" s="3" t="s">
        <v>209</v>
      </c>
      <c r="G632" s="3" t="s">
        <v>210</v>
      </c>
      <c r="H632" s="3" t="s">
        <v>209</v>
      </c>
      <c r="I632" s="3" t="s">
        <v>210</v>
      </c>
      <c r="J632" s="3" t="s">
        <v>561</v>
      </c>
      <c r="K632" s="3" t="s">
        <v>541</v>
      </c>
      <c r="L632" s="3"/>
      <c r="M632" s="3" t="s">
        <v>543</v>
      </c>
      <c r="N632" s="3" t="s">
        <v>11</v>
      </c>
      <c r="O632" s="3" t="s">
        <v>11</v>
      </c>
      <c r="P632" s="3">
        <v>4535.5</v>
      </c>
      <c r="Q632" s="54">
        <v>2.4822376098080742E-7</v>
      </c>
      <c r="R632" s="54">
        <v>1.7782878168674339E-7</v>
      </c>
      <c r="S632" s="54">
        <v>1.6542114214001052E-7</v>
      </c>
      <c r="T632" s="54">
        <v>1.1681063360424579E-7</v>
      </c>
      <c r="U632" s="54">
        <v>1.0643066396940739E-7</v>
      </c>
      <c r="V632" s="54">
        <v>1.8528501761878564E-7</v>
      </c>
      <c r="W632" s="54">
        <v>5.9147368480756133E-7</v>
      </c>
      <c r="X632" s="54">
        <v>4.0852631519243884E-7</v>
      </c>
      <c r="Y632" s="54">
        <v>1.0000000000000002E-6</v>
      </c>
      <c r="Z632" s="54">
        <v>0</v>
      </c>
      <c r="AA632" s="54">
        <v>0</v>
      </c>
      <c r="AB632" s="54">
        <v>0</v>
      </c>
      <c r="AC632" s="54">
        <v>0</v>
      </c>
      <c r="AD632" s="54">
        <v>0</v>
      </c>
      <c r="AE632" s="54">
        <v>0</v>
      </c>
      <c r="AF632" s="54">
        <f t="shared" si="704"/>
        <v>0</v>
      </c>
      <c r="AG632" s="54">
        <f t="shared" si="705"/>
        <v>0</v>
      </c>
      <c r="AH632" s="54">
        <f t="shared" si="706"/>
        <v>0</v>
      </c>
      <c r="AI632" s="54">
        <v>1.1258188679284522E-3</v>
      </c>
      <c r="AJ632" s="54">
        <v>8.0654243934022462E-4</v>
      </c>
      <c r="AK632" s="54">
        <v>7.5026759017601764E-4</v>
      </c>
      <c r="AL632" s="54">
        <v>5.297946287120568E-4</v>
      </c>
      <c r="AM632" s="54">
        <v>4.8271627643324723E-4</v>
      </c>
      <c r="AN632" s="54">
        <v>8.4036019741000226E-4</v>
      </c>
      <c r="AO632" s="54">
        <v>2.6826288974446943E-3</v>
      </c>
      <c r="AP632" s="54">
        <v>1.8528711025553063E-3</v>
      </c>
      <c r="AQ632" s="54">
        <v>4.5355000000000005E-3</v>
      </c>
      <c r="AR632" s="54">
        <f t="shared" si="707"/>
        <v>0</v>
      </c>
      <c r="AS632" s="54">
        <f t="shared" si="708"/>
        <v>0</v>
      </c>
      <c r="AT632" s="54">
        <f t="shared" si="709"/>
        <v>0</v>
      </c>
      <c r="AU632" s="54">
        <f t="shared" si="710"/>
        <v>0</v>
      </c>
      <c r="AV632" s="54">
        <f t="shared" si="711"/>
        <v>0</v>
      </c>
      <c r="AW632" s="54">
        <f t="shared" si="712"/>
        <v>0</v>
      </c>
      <c r="AX632" s="54">
        <f t="shared" si="713"/>
        <v>0</v>
      </c>
      <c r="AY632" s="54">
        <f t="shared" si="714"/>
        <v>0</v>
      </c>
      <c r="AZ632" s="54">
        <f t="shared" si="715"/>
        <v>0</v>
      </c>
      <c r="BA632" s="54">
        <f t="shared" si="699"/>
        <v>1.1681063360424579E-7</v>
      </c>
      <c r="BB632" s="54">
        <f t="shared" si="700"/>
        <v>0</v>
      </c>
      <c r="BC632" s="54"/>
      <c r="BD632" s="54"/>
      <c r="BE632" s="54">
        <f t="shared" si="716"/>
        <v>0</v>
      </c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>
        <f t="shared" si="717"/>
        <v>0</v>
      </c>
      <c r="BW632" s="54">
        <f t="shared" si="718"/>
        <v>0</v>
      </c>
      <c r="BX632" s="54">
        <f t="shared" si="719"/>
        <v>0</v>
      </c>
      <c r="BY632" s="54">
        <f t="shared" si="720"/>
        <v>0</v>
      </c>
      <c r="BZ632" s="54">
        <f t="shared" si="721"/>
        <v>0</v>
      </c>
      <c r="CA632" s="54">
        <v>0</v>
      </c>
      <c r="CB632" s="54">
        <f t="shared" si="722"/>
        <v>0</v>
      </c>
      <c r="CC632" s="54">
        <f t="shared" si="723"/>
        <v>0</v>
      </c>
      <c r="CD632" s="54">
        <v>0</v>
      </c>
      <c r="CE632" s="54">
        <v>0</v>
      </c>
      <c r="CF632" s="54">
        <v>0</v>
      </c>
      <c r="CG632" s="54">
        <v>0</v>
      </c>
      <c r="CH632" s="54">
        <v>0</v>
      </c>
      <c r="CI632" s="54">
        <v>0</v>
      </c>
      <c r="CJ632" s="54">
        <v>0</v>
      </c>
      <c r="CK632" s="54">
        <v>0</v>
      </c>
      <c r="CL632" s="54">
        <v>0</v>
      </c>
      <c r="CM632" s="54">
        <v>0</v>
      </c>
      <c r="CN632" s="54">
        <v>0</v>
      </c>
      <c r="CO632" s="54">
        <v>0</v>
      </c>
    </row>
    <row r="633" spans="1:93">
      <c r="A633" s="3" t="str">
        <f t="shared" si="703"/>
        <v>JXJDZ153Herceptin SC</v>
      </c>
      <c r="B633" s="3" t="s">
        <v>552</v>
      </c>
      <c r="C633" s="3" t="s">
        <v>553</v>
      </c>
      <c r="D633" s="3" t="s">
        <v>174</v>
      </c>
      <c r="E633" s="3" t="s">
        <v>200</v>
      </c>
      <c r="F633" s="3" t="s">
        <v>209</v>
      </c>
      <c r="G633" s="3" t="s">
        <v>210</v>
      </c>
      <c r="H633" s="3" t="s">
        <v>209</v>
      </c>
      <c r="I633" s="3" t="s">
        <v>210</v>
      </c>
      <c r="J633" s="3" t="s">
        <v>561</v>
      </c>
      <c r="K633" s="3" t="s">
        <v>541</v>
      </c>
      <c r="L633" s="3"/>
      <c r="M633" s="3" t="s">
        <v>543</v>
      </c>
      <c r="N633" s="3" t="s">
        <v>12</v>
      </c>
      <c r="O633" s="3" t="s">
        <v>12</v>
      </c>
      <c r="P633" s="3">
        <v>3444.49</v>
      </c>
      <c r="Q633" s="54">
        <v>0.23386012761669728</v>
      </c>
      <c r="R633" s="54">
        <v>0.21667672876498914</v>
      </c>
      <c r="S633" s="54">
        <v>0.32866200694460634</v>
      </c>
      <c r="T633" s="54">
        <v>0.33640649628228181</v>
      </c>
      <c r="U633" s="54">
        <v>0.30289432937201488</v>
      </c>
      <c r="V633" s="54">
        <v>0.39867359374987582</v>
      </c>
      <c r="W633" s="54">
        <v>0.77919886332629273</v>
      </c>
      <c r="X633" s="54">
        <v>1.0379744194041725</v>
      </c>
      <c r="Y633" s="54">
        <v>1.8171732827304652</v>
      </c>
      <c r="Z633" s="54">
        <v>0</v>
      </c>
      <c r="AA633" s="54">
        <v>0</v>
      </c>
      <c r="AB633" s="54">
        <v>0</v>
      </c>
      <c r="AC633" s="54">
        <v>0</v>
      </c>
      <c r="AD633" s="54">
        <v>0</v>
      </c>
      <c r="AE633" s="54">
        <v>0</v>
      </c>
      <c r="AF633" s="54">
        <f t="shared" si="704"/>
        <v>0</v>
      </c>
      <c r="AG633" s="54">
        <f t="shared" si="705"/>
        <v>0</v>
      </c>
      <c r="AH633" s="54">
        <f t="shared" si="706"/>
        <v>0</v>
      </c>
      <c r="AI633" s="54">
        <v>805.5288709744375</v>
      </c>
      <c r="AJ633" s="54">
        <v>746.34082546371747</v>
      </c>
      <c r="AK633" s="54">
        <v>1132.072996300627</v>
      </c>
      <c r="AL633" s="54">
        <v>1158.7488123793567</v>
      </c>
      <c r="AM633" s="54">
        <v>1043.3164885786114</v>
      </c>
      <c r="AN633" s="54">
        <v>1373.2272069355097</v>
      </c>
      <c r="AO633" s="54">
        <v>2683.9426927387822</v>
      </c>
      <c r="AP633" s="54">
        <v>3575.2925078934777</v>
      </c>
      <c r="AQ633" s="54">
        <v>6259.2352006322599</v>
      </c>
      <c r="AR633" s="54">
        <f t="shared" si="707"/>
        <v>0</v>
      </c>
      <c r="AS633" s="54">
        <f t="shared" si="708"/>
        <v>0</v>
      </c>
      <c r="AT633" s="54">
        <f t="shared" si="709"/>
        <v>0</v>
      </c>
      <c r="AU633" s="54">
        <f t="shared" si="710"/>
        <v>0</v>
      </c>
      <c r="AV633" s="54">
        <f t="shared" si="711"/>
        <v>0</v>
      </c>
      <c r="AW633" s="54">
        <f t="shared" si="712"/>
        <v>0</v>
      </c>
      <c r="AX633" s="54">
        <f t="shared" si="713"/>
        <v>0</v>
      </c>
      <c r="AY633" s="54">
        <f t="shared" si="714"/>
        <v>0</v>
      </c>
      <c r="AZ633" s="54">
        <f t="shared" si="715"/>
        <v>0</v>
      </c>
      <c r="BA633" s="54">
        <f t="shared" si="699"/>
        <v>0.33640649628228181</v>
      </c>
      <c r="BB633" s="54">
        <f t="shared" si="700"/>
        <v>0</v>
      </c>
      <c r="BC633" s="54"/>
      <c r="BD633" s="54"/>
      <c r="BE633" s="54">
        <f t="shared" si="716"/>
        <v>0</v>
      </c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4"/>
      <c r="BV633" s="54">
        <f t="shared" si="717"/>
        <v>1148.1633333333332</v>
      </c>
      <c r="BW633" s="54">
        <f t="shared" si="718"/>
        <v>3444.49</v>
      </c>
      <c r="BX633" s="54">
        <f t="shared" si="719"/>
        <v>10333.469999999999</v>
      </c>
      <c r="BY633" s="54">
        <f t="shared" si="720"/>
        <v>1</v>
      </c>
      <c r="BZ633" s="54">
        <f t="shared" si="721"/>
        <v>3</v>
      </c>
      <c r="CA633" s="54">
        <v>0</v>
      </c>
      <c r="CB633" s="54">
        <f t="shared" si="722"/>
        <v>2</v>
      </c>
      <c r="CC633" s="54">
        <f t="shared" si="723"/>
        <v>0.33333333333333331</v>
      </c>
      <c r="CD633" s="54">
        <v>0</v>
      </c>
      <c r="CE633" s="54">
        <v>0</v>
      </c>
      <c r="CF633" s="54">
        <v>0</v>
      </c>
      <c r="CG633" s="54">
        <v>0</v>
      </c>
      <c r="CH633" s="54">
        <v>0</v>
      </c>
      <c r="CI633" s="54">
        <v>0</v>
      </c>
      <c r="CJ633" s="54">
        <v>0</v>
      </c>
      <c r="CK633" s="54">
        <v>0</v>
      </c>
      <c r="CL633" s="54">
        <v>1</v>
      </c>
      <c r="CM633" s="54">
        <v>2</v>
      </c>
      <c r="CN633" s="54">
        <v>1</v>
      </c>
      <c r="CO633" s="54">
        <v>0</v>
      </c>
    </row>
    <row r="634" spans="1:93">
      <c r="A634" s="3" t="str">
        <f t="shared" si="703"/>
        <v>JXJDZ153Itovebi 3mg</v>
      </c>
      <c r="B634" s="3" t="s">
        <v>552</v>
      </c>
      <c r="C634" s="3" t="s">
        <v>553</v>
      </c>
      <c r="D634" s="3" t="s">
        <v>174</v>
      </c>
      <c r="E634" s="3" t="s">
        <v>200</v>
      </c>
      <c r="F634" s="3" t="s">
        <v>209</v>
      </c>
      <c r="G634" s="3" t="s">
        <v>210</v>
      </c>
      <c r="H634" s="3" t="s">
        <v>209</v>
      </c>
      <c r="I634" s="3" t="s">
        <v>210</v>
      </c>
      <c r="J634" s="3" t="s">
        <v>561</v>
      </c>
      <c r="K634" s="3" t="s">
        <v>541</v>
      </c>
      <c r="L634" s="3"/>
      <c r="M634" s="3" t="s">
        <v>543</v>
      </c>
      <c r="N634" s="3" t="s">
        <v>13</v>
      </c>
      <c r="O634" s="3" t="s">
        <v>14</v>
      </c>
      <c r="P634" s="3">
        <v>3566.02</v>
      </c>
      <c r="Q634" s="54">
        <v>7.5423782997919166E-8</v>
      </c>
      <c r="R634" s="54">
        <v>8.6118364644595899E-8</v>
      </c>
      <c r="S634" s="54">
        <v>1.7430625086372233E-7</v>
      </c>
      <c r="T634" s="54">
        <v>1.7644957539816278E-7</v>
      </c>
      <c r="U634" s="54">
        <v>2.1451535630448561E-7</v>
      </c>
      <c r="V634" s="54">
        <v>2.7318666979111423E-7</v>
      </c>
      <c r="W634" s="54">
        <v>3.3584839850623739E-7</v>
      </c>
      <c r="X634" s="54">
        <v>6.6415160149376262E-7</v>
      </c>
      <c r="Y634" s="54">
        <v>9.9999999999999995E-7</v>
      </c>
      <c r="Z634" s="54">
        <v>0</v>
      </c>
      <c r="AA634" s="54">
        <v>0</v>
      </c>
      <c r="AB634" s="54">
        <v>0</v>
      </c>
      <c r="AC634" s="54">
        <v>0</v>
      </c>
      <c r="AD634" s="54">
        <v>0</v>
      </c>
      <c r="AE634" s="54">
        <v>0</v>
      </c>
      <c r="AF634" s="54">
        <f t="shared" si="704"/>
        <v>0</v>
      </c>
      <c r="AG634" s="54">
        <f t="shared" si="705"/>
        <v>0</v>
      </c>
      <c r="AH634" s="54">
        <f t="shared" si="706"/>
        <v>0</v>
      </c>
      <c r="AI634" s="54">
        <v>2.6896271864623972E-4</v>
      </c>
      <c r="AJ634" s="54">
        <v>3.0709981068992184E-4</v>
      </c>
      <c r="AK634" s="54">
        <v>6.2157957670505104E-4</v>
      </c>
      <c r="AL634" s="54">
        <v>6.2922271486135634E-4</v>
      </c>
      <c r="AM634" s="54">
        <v>7.6496605088892172E-4</v>
      </c>
      <c r="AN634" s="54">
        <v>9.74189128208509E-4</v>
      </c>
      <c r="AO634" s="54">
        <v>1.1976421060412126E-3</v>
      </c>
      <c r="AP634" s="54">
        <v>2.3683778939587868E-3</v>
      </c>
      <c r="AQ634" s="54">
        <v>3.5660199999999996E-3</v>
      </c>
      <c r="AR634" s="54">
        <f t="shared" si="707"/>
        <v>0</v>
      </c>
      <c r="AS634" s="54">
        <f t="shared" si="708"/>
        <v>0</v>
      </c>
      <c r="AT634" s="54">
        <f t="shared" si="709"/>
        <v>0</v>
      </c>
      <c r="AU634" s="54">
        <f t="shared" si="710"/>
        <v>0</v>
      </c>
      <c r="AV634" s="54">
        <f t="shared" si="711"/>
        <v>0</v>
      </c>
      <c r="AW634" s="54">
        <f t="shared" si="712"/>
        <v>0</v>
      </c>
      <c r="AX634" s="54">
        <f t="shared" si="713"/>
        <v>0</v>
      </c>
      <c r="AY634" s="54">
        <f t="shared" si="714"/>
        <v>0</v>
      </c>
      <c r="AZ634" s="54">
        <f t="shared" si="715"/>
        <v>0</v>
      </c>
      <c r="BA634" s="54">
        <f t="shared" si="699"/>
        <v>1.7644957539816278E-7</v>
      </c>
      <c r="BB634" s="54">
        <f t="shared" si="700"/>
        <v>0</v>
      </c>
      <c r="BC634" s="54"/>
      <c r="BD634" s="54"/>
      <c r="BE634" s="54">
        <f t="shared" si="716"/>
        <v>0</v>
      </c>
      <c r="BF634" s="54"/>
      <c r="BG634" s="54"/>
      <c r="BH634" s="54"/>
      <c r="BI634" s="54"/>
      <c r="BJ634" s="54"/>
      <c r="BK634" s="54"/>
      <c r="BL634" s="54">
        <v>0</v>
      </c>
      <c r="BM634" s="54">
        <v>0</v>
      </c>
      <c r="BN634" s="54">
        <f t="shared" ref="BN634:BN635" si="770">AVERAGE(BP634:BR634)</f>
        <v>0</v>
      </c>
      <c r="BO634" s="54">
        <f t="shared" ref="BO634:BO635" si="771">SUM(BS634:BU634)/1</f>
        <v>0</v>
      </c>
      <c r="BP634" s="54">
        <v>0</v>
      </c>
      <c r="BQ634" s="54">
        <v>0</v>
      </c>
      <c r="BR634" s="54">
        <v>0</v>
      </c>
      <c r="BS634" s="54">
        <v>0</v>
      </c>
      <c r="BT634" s="54">
        <v>0</v>
      </c>
      <c r="BU634" s="54">
        <v>0</v>
      </c>
      <c r="BV634" s="54">
        <f t="shared" si="717"/>
        <v>0</v>
      </c>
      <c r="BW634" s="54">
        <f t="shared" si="718"/>
        <v>0</v>
      </c>
      <c r="BX634" s="54">
        <f t="shared" si="719"/>
        <v>0</v>
      </c>
      <c r="BY634" s="54">
        <f t="shared" si="720"/>
        <v>0</v>
      </c>
      <c r="BZ634" s="54">
        <f t="shared" si="721"/>
        <v>0</v>
      </c>
      <c r="CA634" s="54">
        <v>0</v>
      </c>
      <c r="CB634" s="54">
        <f t="shared" si="722"/>
        <v>0</v>
      </c>
      <c r="CC634" s="54">
        <f t="shared" si="723"/>
        <v>0</v>
      </c>
      <c r="CD634" s="54">
        <v>0</v>
      </c>
      <c r="CE634" s="54">
        <v>0</v>
      </c>
      <c r="CF634" s="54">
        <v>0</v>
      </c>
      <c r="CG634" s="54">
        <v>0</v>
      </c>
      <c r="CH634" s="54">
        <v>0</v>
      </c>
      <c r="CI634" s="54">
        <v>0</v>
      </c>
      <c r="CJ634" s="54">
        <v>0</v>
      </c>
      <c r="CK634" s="54">
        <v>0</v>
      </c>
      <c r="CL634" s="54">
        <v>0</v>
      </c>
      <c r="CM634" s="54">
        <v>0</v>
      </c>
      <c r="CN634" s="54">
        <v>0</v>
      </c>
      <c r="CO634" s="54">
        <v>0</v>
      </c>
    </row>
    <row r="635" spans="1:93">
      <c r="A635" s="3" t="str">
        <f t="shared" si="703"/>
        <v>JXJDZ153Itovebi 9mg</v>
      </c>
      <c r="B635" s="3" t="s">
        <v>552</v>
      </c>
      <c r="C635" s="3" t="s">
        <v>553</v>
      </c>
      <c r="D635" s="3" t="s">
        <v>174</v>
      </c>
      <c r="E635" s="3" t="s">
        <v>200</v>
      </c>
      <c r="F635" s="3" t="s">
        <v>209</v>
      </c>
      <c r="G635" s="3" t="s">
        <v>210</v>
      </c>
      <c r="H635" s="3" t="s">
        <v>209</v>
      </c>
      <c r="I635" s="3" t="s">
        <v>210</v>
      </c>
      <c r="J635" s="3" t="s">
        <v>561</v>
      </c>
      <c r="K635" s="3" t="s">
        <v>541</v>
      </c>
      <c r="L635" s="3"/>
      <c r="M635" s="3" t="s">
        <v>543</v>
      </c>
      <c r="N635" s="3" t="s">
        <v>13</v>
      </c>
      <c r="O635" s="3" t="s">
        <v>15</v>
      </c>
      <c r="P635" s="3">
        <v>10698.05</v>
      </c>
      <c r="Q635" s="54"/>
      <c r="R635" s="54"/>
      <c r="S635" s="54"/>
      <c r="T635" s="54"/>
      <c r="U635" s="54"/>
      <c r="V635" s="54"/>
      <c r="W635" s="54">
        <v>0</v>
      </c>
      <c r="X635" s="54">
        <v>0</v>
      </c>
      <c r="Y635" s="54">
        <v>0</v>
      </c>
      <c r="Z635" s="54">
        <v>0</v>
      </c>
      <c r="AA635" s="54">
        <v>0</v>
      </c>
      <c r="AB635" s="54">
        <v>0</v>
      </c>
      <c r="AC635" s="54">
        <v>0</v>
      </c>
      <c r="AD635" s="54">
        <v>0</v>
      </c>
      <c r="AE635" s="54">
        <v>0</v>
      </c>
      <c r="AF635" s="54">
        <f t="shared" si="704"/>
        <v>0</v>
      </c>
      <c r="AG635" s="54">
        <f t="shared" si="705"/>
        <v>0</v>
      </c>
      <c r="AH635" s="54">
        <f t="shared" si="706"/>
        <v>0</v>
      </c>
      <c r="AI635" s="54"/>
      <c r="AJ635" s="54"/>
      <c r="AK635" s="54"/>
      <c r="AL635" s="54"/>
      <c r="AM635" s="54"/>
      <c r="AN635" s="54"/>
      <c r="AO635" s="54">
        <v>0</v>
      </c>
      <c r="AP635" s="54">
        <v>0</v>
      </c>
      <c r="AQ635" s="54">
        <v>0</v>
      </c>
      <c r="AR635" s="54">
        <f t="shared" si="707"/>
        <v>0</v>
      </c>
      <c r="AS635" s="54">
        <f t="shared" si="708"/>
        <v>0</v>
      </c>
      <c r="AT635" s="54">
        <f t="shared" si="709"/>
        <v>0</v>
      </c>
      <c r="AU635" s="54">
        <f t="shared" si="710"/>
        <v>0</v>
      </c>
      <c r="AV635" s="54">
        <f t="shared" si="711"/>
        <v>0</v>
      </c>
      <c r="AW635" s="54">
        <f t="shared" si="712"/>
        <v>0</v>
      </c>
      <c r="AX635" s="54">
        <f t="shared" si="713"/>
        <v>0</v>
      </c>
      <c r="AY635" s="54">
        <f t="shared" si="714"/>
        <v>0</v>
      </c>
      <c r="AZ635" s="54">
        <f t="shared" si="715"/>
        <v>0</v>
      </c>
      <c r="BA635" s="54">
        <f t="shared" si="699"/>
        <v>0</v>
      </c>
      <c r="BB635" s="54">
        <f t="shared" si="700"/>
        <v>0</v>
      </c>
      <c r="BC635" s="54"/>
      <c r="BD635" s="54"/>
      <c r="BE635" s="54">
        <f t="shared" si="716"/>
        <v>0</v>
      </c>
      <c r="BF635" s="54"/>
      <c r="BG635" s="54"/>
      <c r="BH635" s="54"/>
      <c r="BI635" s="54"/>
      <c r="BJ635" s="54"/>
      <c r="BK635" s="54"/>
      <c r="BL635" s="54">
        <v>0</v>
      </c>
      <c r="BM635" s="54">
        <v>0</v>
      </c>
      <c r="BN635" s="54">
        <f t="shared" si="770"/>
        <v>0</v>
      </c>
      <c r="BO635" s="54">
        <f t="shared" si="771"/>
        <v>0</v>
      </c>
      <c r="BP635" s="54">
        <v>0</v>
      </c>
      <c r="BQ635" s="54">
        <v>0</v>
      </c>
      <c r="BR635" s="54">
        <v>0</v>
      </c>
      <c r="BS635" s="54">
        <v>0</v>
      </c>
      <c r="BT635" s="54">
        <v>0</v>
      </c>
      <c r="BU635" s="54">
        <v>0</v>
      </c>
      <c r="BV635" s="54">
        <f t="shared" si="717"/>
        <v>0</v>
      </c>
      <c r="BW635" s="54">
        <f t="shared" si="718"/>
        <v>0</v>
      </c>
      <c r="BX635" s="54">
        <f t="shared" si="719"/>
        <v>0</v>
      </c>
      <c r="BY635" s="54">
        <f t="shared" si="720"/>
        <v>0</v>
      </c>
      <c r="BZ635" s="54">
        <f t="shared" si="721"/>
        <v>0</v>
      </c>
      <c r="CA635" s="54">
        <v>0</v>
      </c>
      <c r="CB635" s="54">
        <f t="shared" si="722"/>
        <v>0</v>
      </c>
      <c r="CC635" s="54">
        <f t="shared" si="723"/>
        <v>0</v>
      </c>
      <c r="CD635" s="54">
        <v>0</v>
      </c>
      <c r="CE635" s="54">
        <v>0</v>
      </c>
      <c r="CF635" s="54">
        <v>0</v>
      </c>
      <c r="CG635" s="54">
        <v>0</v>
      </c>
      <c r="CH635" s="54">
        <v>0</v>
      </c>
      <c r="CI635" s="54">
        <v>0</v>
      </c>
      <c r="CJ635" s="54">
        <v>0</v>
      </c>
      <c r="CK635" s="54">
        <v>0</v>
      </c>
      <c r="CL635" s="54">
        <v>0</v>
      </c>
      <c r="CM635" s="54">
        <v>0</v>
      </c>
      <c r="CN635" s="54">
        <v>0</v>
      </c>
      <c r="CO635" s="54">
        <v>0</v>
      </c>
    </row>
    <row r="636" spans="1:93">
      <c r="A636" s="3" t="str">
        <f t="shared" si="703"/>
        <v>JXJDZ153Perjeta</v>
      </c>
      <c r="B636" s="3" t="s">
        <v>552</v>
      </c>
      <c r="C636" s="3" t="s">
        <v>553</v>
      </c>
      <c r="D636" s="3" t="s">
        <v>174</v>
      </c>
      <c r="E636" s="3" t="s">
        <v>200</v>
      </c>
      <c r="F636" s="3" t="s">
        <v>209</v>
      </c>
      <c r="G636" s="3" t="s">
        <v>210</v>
      </c>
      <c r="H636" s="3" t="s">
        <v>209</v>
      </c>
      <c r="I636" s="3" t="s">
        <v>210</v>
      </c>
      <c r="J636" s="3" t="s">
        <v>561</v>
      </c>
      <c r="K636" s="3" t="s">
        <v>541</v>
      </c>
      <c r="L636" s="3"/>
      <c r="M636" s="3" t="s">
        <v>543</v>
      </c>
      <c r="N636" s="3" t="s">
        <v>16</v>
      </c>
      <c r="O636" s="3" t="s">
        <v>16</v>
      </c>
      <c r="P636" s="3">
        <v>3985.87</v>
      </c>
      <c r="Q636" s="54">
        <v>0.18699853320933854</v>
      </c>
      <c r="R636" s="54">
        <v>0.15796046989014603</v>
      </c>
      <c r="S636" s="54">
        <v>0.23975095774175695</v>
      </c>
      <c r="T636" s="54">
        <v>0.14487452453351349</v>
      </c>
      <c r="U636" s="54">
        <v>0.17583861903719086</v>
      </c>
      <c r="V636" s="54">
        <v>0.20180242282785057</v>
      </c>
      <c r="W636" s="54">
        <v>0.58470996084124149</v>
      </c>
      <c r="X636" s="54">
        <v>0.5225155663985549</v>
      </c>
      <c r="Y636" s="54">
        <v>1.1072255272397964</v>
      </c>
      <c r="Z636" s="54">
        <v>0</v>
      </c>
      <c r="AA636" s="54">
        <v>0</v>
      </c>
      <c r="AB636" s="54">
        <v>0</v>
      </c>
      <c r="AC636" s="54">
        <v>0</v>
      </c>
      <c r="AD636" s="54">
        <v>0</v>
      </c>
      <c r="AE636" s="54">
        <v>0</v>
      </c>
      <c r="AF636" s="54">
        <f t="shared" si="704"/>
        <v>0</v>
      </c>
      <c r="AG636" s="54">
        <f t="shared" si="705"/>
        <v>0</v>
      </c>
      <c r="AH636" s="54">
        <f t="shared" si="706"/>
        <v>0</v>
      </c>
      <c r="AI636" s="54">
        <v>745.35184356310617</v>
      </c>
      <c r="AJ636" s="54">
        <v>629.60989812103628</v>
      </c>
      <c r="AK636" s="54">
        <v>955.61614993413673</v>
      </c>
      <c r="AL636" s="54">
        <v>577.45102110239532</v>
      </c>
      <c r="AM636" s="54">
        <v>700.86987646176794</v>
      </c>
      <c r="AN636" s="54">
        <v>804.35822307684475</v>
      </c>
      <c r="AO636" s="54">
        <v>2330.577891618279</v>
      </c>
      <c r="AP636" s="54">
        <v>2082.679120641008</v>
      </c>
      <c r="AQ636" s="54">
        <v>4413.257012259287</v>
      </c>
      <c r="AR636" s="54">
        <f t="shared" si="707"/>
        <v>0</v>
      </c>
      <c r="AS636" s="54">
        <f t="shared" si="708"/>
        <v>0</v>
      </c>
      <c r="AT636" s="54">
        <f t="shared" si="709"/>
        <v>0</v>
      </c>
      <c r="AU636" s="54">
        <f t="shared" si="710"/>
        <v>0</v>
      </c>
      <c r="AV636" s="54">
        <f t="shared" si="711"/>
        <v>0</v>
      </c>
      <c r="AW636" s="54">
        <f t="shared" si="712"/>
        <v>0</v>
      </c>
      <c r="AX636" s="54">
        <f t="shared" si="713"/>
        <v>0</v>
      </c>
      <c r="AY636" s="54">
        <f t="shared" si="714"/>
        <v>0</v>
      </c>
      <c r="AZ636" s="54">
        <f t="shared" si="715"/>
        <v>0</v>
      </c>
      <c r="BA636" s="54">
        <f t="shared" si="699"/>
        <v>0.14487452453351349</v>
      </c>
      <c r="BB636" s="54">
        <f t="shared" si="700"/>
        <v>0</v>
      </c>
      <c r="BC636" s="54"/>
      <c r="BD636" s="54"/>
      <c r="BE636" s="54">
        <f t="shared" si="716"/>
        <v>0</v>
      </c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4"/>
      <c r="BV636" s="54">
        <f t="shared" si="717"/>
        <v>1992.9349999999999</v>
      </c>
      <c r="BW636" s="54">
        <f t="shared" si="718"/>
        <v>3985.87</v>
      </c>
      <c r="BX636" s="54">
        <f t="shared" si="719"/>
        <v>0</v>
      </c>
      <c r="BY636" s="54">
        <f t="shared" si="720"/>
        <v>1</v>
      </c>
      <c r="BZ636" s="54">
        <f t="shared" si="721"/>
        <v>0</v>
      </c>
      <c r="CA636" s="54">
        <v>0</v>
      </c>
      <c r="CB636" s="54">
        <f t="shared" si="722"/>
        <v>1</v>
      </c>
      <c r="CC636" s="54">
        <f t="shared" si="723"/>
        <v>0.5</v>
      </c>
      <c r="CD636" s="54">
        <v>0</v>
      </c>
      <c r="CE636" s="54">
        <v>1</v>
      </c>
      <c r="CF636" s="54">
        <v>1</v>
      </c>
      <c r="CG636" s="54">
        <v>1</v>
      </c>
      <c r="CH636" s="54">
        <v>1</v>
      </c>
      <c r="CI636" s="54">
        <v>1</v>
      </c>
      <c r="CJ636" s="54">
        <v>1</v>
      </c>
      <c r="CK636" s="54">
        <v>0</v>
      </c>
      <c r="CL636" s="54">
        <v>0</v>
      </c>
      <c r="CM636" s="54">
        <v>0</v>
      </c>
      <c r="CN636" s="54">
        <v>0</v>
      </c>
      <c r="CO636" s="54">
        <v>0</v>
      </c>
    </row>
    <row r="637" spans="1:93">
      <c r="A637" s="3" t="str">
        <f t="shared" si="703"/>
        <v>JXJDZ153Phesgo 10ml</v>
      </c>
      <c r="B637" s="3" t="s">
        <v>552</v>
      </c>
      <c r="C637" s="3" t="s">
        <v>553</v>
      </c>
      <c r="D637" s="3" t="s">
        <v>174</v>
      </c>
      <c r="E637" s="3" t="s">
        <v>200</v>
      </c>
      <c r="F637" s="3" t="s">
        <v>209</v>
      </c>
      <c r="G637" s="3" t="s">
        <v>210</v>
      </c>
      <c r="H637" s="3" t="s">
        <v>209</v>
      </c>
      <c r="I637" s="3" t="s">
        <v>210</v>
      </c>
      <c r="J637" s="3" t="s">
        <v>561</v>
      </c>
      <c r="K637" s="3" t="s">
        <v>541</v>
      </c>
      <c r="L637" s="3"/>
      <c r="M637" s="3" t="s">
        <v>543</v>
      </c>
      <c r="N637" s="3" t="s">
        <v>17</v>
      </c>
      <c r="O637" s="3" t="s">
        <v>18</v>
      </c>
      <c r="P637" s="3">
        <v>6232.07</v>
      </c>
      <c r="Q637" s="54">
        <v>0.10224292912306826</v>
      </c>
      <c r="R637" s="54">
        <v>9.4519542224333161E-2</v>
      </c>
      <c r="S637" s="54">
        <v>0.14012070682453823</v>
      </c>
      <c r="T637" s="54">
        <v>0.12278243002405299</v>
      </c>
      <c r="U637" s="54">
        <v>0.11265657732342545</v>
      </c>
      <c r="V637" s="54">
        <v>0.14676413022318427</v>
      </c>
      <c r="W637" s="54">
        <v>0.33688317817193969</v>
      </c>
      <c r="X637" s="54">
        <v>0.38220313757066271</v>
      </c>
      <c r="Y637" s="54">
        <v>0.7190863157426024</v>
      </c>
      <c r="Z637" s="54">
        <v>0</v>
      </c>
      <c r="AA637" s="54">
        <v>0</v>
      </c>
      <c r="AB637" s="54">
        <v>0</v>
      </c>
      <c r="AC637" s="54">
        <v>0</v>
      </c>
      <c r="AD637" s="54">
        <v>0</v>
      </c>
      <c r="AE637" s="54">
        <v>0</v>
      </c>
      <c r="AF637" s="54">
        <f t="shared" si="704"/>
        <v>0</v>
      </c>
      <c r="AG637" s="54">
        <f t="shared" si="705"/>
        <v>0</v>
      </c>
      <c r="AH637" s="54">
        <f t="shared" si="706"/>
        <v>0</v>
      </c>
      <c r="AI637" s="54">
        <v>637.18509129999995</v>
      </c>
      <c r="AJ637" s="54">
        <v>589.05240350999998</v>
      </c>
      <c r="AK637" s="54">
        <v>873.2420533799999</v>
      </c>
      <c r="AL637" s="54">
        <v>765.1886986799999</v>
      </c>
      <c r="AM637" s="54">
        <v>702.08367583999996</v>
      </c>
      <c r="AN637" s="54">
        <v>914.64433303999999</v>
      </c>
      <c r="AO637" s="54">
        <v>2099.4795481900001</v>
      </c>
      <c r="AP637" s="54">
        <v>2381.9167075599998</v>
      </c>
      <c r="AQ637" s="54">
        <v>4481.3962557499999</v>
      </c>
      <c r="AR637" s="54">
        <f t="shared" si="707"/>
        <v>0</v>
      </c>
      <c r="AS637" s="54">
        <f t="shared" si="708"/>
        <v>0</v>
      </c>
      <c r="AT637" s="54">
        <f t="shared" si="709"/>
        <v>0</v>
      </c>
      <c r="AU637" s="54">
        <f t="shared" si="710"/>
        <v>0</v>
      </c>
      <c r="AV637" s="54">
        <f t="shared" si="711"/>
        <v>0</v>
      </c>
      <c r="AW637" s="54">
        <f t="shared" si="712"/>
        <v>0</v>
      </c>
      <c r="AX637" s="54">
        <f t="shared" si="713"/>
        <v>0</v>
      </c>
      <c r="AY637" s="54">
        <f t="shared" si="714"/>
        <v>0</v>
      </c>
      <c r="AZ637" s="54">
        <f t="shared" si="715"/>
        <v>0</v>
      </c>
      <c r="BA637" s="54">
        <f t="shared" si="699"/>
        <v>0.12278243002405299</v>
      </c>
      <c r="BB637" s="54">
        <f t="shared" si="700"/>
        <v>0</v>
      </c>
      <c r="BC637" s="54">
        <f>SUM(CJ637:CL637)</f>
        <v>0</v>
      </c>
      <c r="BD637" s="54">
        <f>SUM(CM637:CO637)</f>
        <v>0</v>
      </c>
      <c r="BE637" s="54">
        <f t="shared" si="716"/>
        <v>0</v>
      </c>
      <c r="BF637" s="54">
        <f t="shared" ref="BF637:BK637" si="772">Z637</f>
        <v>0</v>
      </c>
      <c r="BG637" s="54">
        <f t="shared" si="772"/>
        <v>0</v>
      </c>
      <c r="BH637" s="54">
        <f t="shared" si="772"/>
        <v>0</v>
      </c>
      <c r="BI637" s="54">
        <f t="shared" si="772"/>
        <v>0</v>
      </c>
      <c r="BJ637" s="54">
        <f t="shared" si="772"/>
        <v>0</v>
      </c>
      <c r="BK637" s="54">
        <f t="shared" si="772"/>
        <v>0</v>
      </c>
      <c r="BL637" s="54">
        <v>0</v>
      </c>
      <c r="BM637" s="54">
        <v>0</v>
      </c>
      <c r="BN637" s="54">
        <f t="shared" ref="BN637:BN638" si="773">AVERAGE(BP637:BR637)</f>
        <v>0</v>
      </c>
      <c r="BO637" s="54">
        <f t="shared" ref="BO637:BO638" si="774">SUM(BS637:BU637)/1</f>
        <v>0</v>
      </c>
      <c r="BP637" s="54">
        <v>0</v>
      </c>
      <c r="BQ637" s="54">
        <v>0</v>
      </c>
      <c r="BR637" s="54">
        <v>0</v>
      </c>
      <c r="BS637" s="54">
        <v>0</v>
      </c>
      <c r="BT637" s="54">
        <v>0</v>
      </c>
      <c r="BU637" s="54">
        <v>0</v>
      </c>
      <c r="BV637" s="54">
        <f t="shared" si="717"/>
        <v>0</v>
      </c>
      <c r="BW637" s="54">
        <f t="shared" si="718"/>
        <v>0</v>
      </c>
      <c r="BX637" s="54">
        <f t="shared" si="719"/>
        <v>0</v>
      </c>
      <c r="BY637" s="54">
        <f t="shared" si="720"/>
        <v>0</v>
      </c>
      <c r="BZ637" s="54">
        <f t="shared" si="721"/>
        <v>0</v>
      </c>
      <c r="CA637" s="54">
        <v>2</v>
      </c>
      <c r="CB637" s="54">
        <f t="shared" si="722"/>
        <v>0</v>
      </c>
      <c r="CC637" s="54">
        <f t="shared" si="723"/>
        <v>0</v>
      </c>
      <c r="CD637" s="54">
        <v>0</v>
      </c>
      <c r="CE637" s="54">
        <v>0</v>
      </c>
      <c r="CF637" s="54">
        <v>0</v>
      </c>
      <c r="CG637" s="54">
        <v>0</v>
      </c>
      <c r="CH637" s="54">
        <v>0</v>
      </c>
      <c r="CI637" s="54">
        <v>0</v>
      </c>
      <c r="CJ637" s="54">
        <v>0</v>
      </c>
      <c r="CK637" s="54">
        <v>0</v>
      </c>
      <c r="CL637" s="54">
        <v>0</v>
      </c>
      <c r="CM637" s="54">
        <v>0</v>
      </c>
      <c r="CN637" s="54">
        <v>0</v>
      </c>
      <c r="CO637" s="54">
        <v>0</v>
      </c>
    </row>
    <row r="638" spans="1:93">
      <c r="A638" s="3" t="str">
        <f t="shared" si="703"/>
        <v>JXJDZ153Phesgo 15ml</v>
      </c>
      <c r="B638" s="3" t="s">
        <v>552</v>
      </c>
      <c r="C638" s="3" t="s">
        <v>553</v>
      </c>
      <c r="D638" s="3" t="s">
        <v>174</v>
      </c>
      <c r="E638" s="3" t="s">
        <v>200</v>
      </c>
      <c r="F638" s="3" t="s">
        <v>209</v>
      </c>
      <c r="G638" s="3" t="s">
        <v>210</v>
      </c>
      <c r="H638" s="3" t="s">
        <v>209</v>
      </c>
      <c r="I638" s="3" t="s">
        <v>210</v>
      </c>
      <c r="J638" s="3" t="s">
        <v>561</v>
      </c>
      <c r="K638" s="3" t="s">
        <v>541</v>
      </c>
      <c r="L638" s="3"/>
      <c r="M638" s="3" t="s">
        <v>543</v>
      </c>
      <c r="N638" s="3" t="s">
        <v>17</v>
      </c>
      <c r="O638" s="3" t="s">
        <v>19</v>
      </c>
      <c r="P638" s="3">
        <v>8489.27</v>
      </c>
      <c r="Q638" s="54">
        <v>1.1779575864591419E-6</v>
      </c>
      <c r="R638" s="54">
        <v>1.1779575864591419E-6</v>
      </c>
      <c r="S638" s="54">
        <v>1.1779575864591419E-6</v>
      </c>
      <c r="T638" s="54">
        <v>1.1779575864591419E-6</v>
      </c>
      <c r="U638" s="54">
        <v>1.1779575864591419E-6</v>
      </c>
      <c r="V638" s="54">
        <v>1.1779575864591419E-6</v>
      </c>
      <c r="W638" s="54">
        <v>3.5338727593774257E-6</v>
      </c>
      <c r="X638" s="54">
        <v>3.5338727593774257E-6</v>
      </c>
      <c r="Y638" s="54">
        <v>7.0677455187548515E-6</v>
      </c>
      <c r="Z638" s="54">
        <v>0</v>
      </c>
      <c r="AA638" s="54">
        <v>0</v>
      </c>
      <c r="AB638" s="54">
        <v>0</v>
      </c>
      <c r="AC638" s="54">
        <v>0</v>
      </c>
      <c r="AD638" s="54">
        <v>0</v>
      </c>
      <c r="AE638" s="54">
        <v>0</v>
      </c>
      <c r="AF638" s="54">
        <f t="shared" si="704"/>
        <v>0</v>
      </c>
      <c r="AG638" s="54">
        <f t="shared" si="705"/>
        <v>0</v>
      </c>
      <c r="AH638" s="54">
        <f t="shared" si="706"/>
        <v>0</v>
      </c>
      <c r="AI638" s="54">
        <v>0.01</v>
      </c>
      <c r="AJ638" s="54">
        <v>0.01</v>
      </c>
      <c r="AK638" s="54">
        <v>0.01</v>
      </c>
      <c r="AL638" s="54">
        <v>0.01</v>
      </c>
      <c r="AM638" s="54">
        <v>0.01</v>
      </c>
      <c r="AN638" s="54">
        <v>0.01</v>
      </c>
      <c r="AO638" s="54">
        <v>0.03</v>
      </c>
      <c r="AP638" s="54">
        <v>0.03</v>
      </c>
      <c r="AQ638" s="54">
        <v>0.06</v>
      </c>
      <c r="AR638" s="54">
        <f t="shared" si="707"/>
        <v>0</v>
      </c>
      <c r="AS638" s="54">
        <f t="shared" si="708"/>
        <v>0</v>
      </c>
      <c r="AT638" s="54">
        <f t="shared" si="709"/>
        <v>0</v>
      </c>
      <c r="AU638" s="54">
        <f t="shared" si="710"/>
        <v>0</v>
      </c>
      <c r="AV638" s="54">
        <f t="shared" si="711"/>
        <v>0</v>
      </c>
      <c r="AW638" s="54">
        <f t="shared" si="712"/>
        <v>0</v>
      </c>
      <c r="AX638" s="54">
        <f t="shared" si="713"/>
        <v>0</v>
      </c>
      <c r="AY638" s="54">
        <f t="shared" si="714"/>
        <v>0</v>
      </c>
      <c r="AZ638" s="54">
        <f t="shared" si="715"/>
        <v>0</v>
      </c>
      <c r="BA638" s="54">
        <f t="shared" si="699"/>
        <v>1.1779575864591419E-6</v>
      </c>
      <c r="BB638" s="54">
        <f t="shared" si="700"/>
        <v>0</v>
      </c>
      <c r="BC638" s="54">
        <f>SUM(CJ638:CL638)*2</f>
        <v>0</v>
      </c>
      <c r="BD638" s="54">
        <f>SUM(CM638:CO638)*2</f>
        <v>0</v>
      </c>
      <c r="BE638" s="54">
        <f t="shared" si="716"/>
        <v>0</v>
      </c>
      <c r="BF638" s="54">
        <f t="shared" ref="BF638:BK638" si="775">Z638*2</f>
        <v>0</v>
      </c>
      <c r="BG638" s="54">
        <f t="shared" si="775"/>
        <v>0</v>
      </c>
      <c r="BH638" s="54">
        <f t="shared" si="775"/>
        <v>0</v>
      </c>
      <c r="BI638" s="54">
        <f t="shared" si="775"/>
        <v>0</v>
      </c>
      <c r="BJ638" s="54">
        <f t="shared" si="775"/>
        <v>0</v>
      </c>
      <c r="BK638" s="54">
        <f t="shared" si="775"/>
        <v>0</v>
      </c>
      <c r="BL638" s="54">
        <v>0</v>
      </c>
      <c r="BM638" s="54">
        <v>0</v>
      </c>
      <c r="BN638" s="54">
        <f t="shared" si="773"/>
        <v>0</v>
      </c>
      <c r="BO638" s="54">
        <f t="shared" si="774"/>
        <v>0</v>
      </c>
      <c r="BP638" s="54">
        <v>0</v>
      </c>
      <c r="BQ638" s="54">
        <v>0</v>
      </c>
      <c r="BR638" s="54">
        <v>0</v>
      </c>
      <c r="BS638" s="54">
        <v>0</v>
      </c>
      <c r="BT638" s="54">
        <v>0</v>
      </c>
      <c r="BU638" s="54">
        <v>0</v>
      </c>
      <c r="BV638" s="54">
        <f t="shared" si="717"/>
        <v>0</v>
      </c>
      <c r="BW638" s="54">
        <f t="shared" si="718"/>
        <v>0</v>
      </c>
      <c r="BX638" s="54">
        <f t="shared" si="719"/>
        <v>0</v>
      </c>
      <c r="BY638" s="54">
        <f t="shared" si="720"/>
        <v>0</v>
      </c>
      <c r="BZ638" s="54">
        <f t="shared" si="721"/>
        <v>0</v>
      </c>
      <c r="CA638" s="54">
        <v>0</v>
      </c>
      <c r="CB638" s="54">
        <f t="shared" si="722"/>
        <v>0</v>
      </c>
      <c r="CC638" s="54">
        <f t="shared" si="723"/>
        <v>0</v>
      </c>
      <c r="CD638" s="54">
        <v>0</v>
      </c>
      <c r="CE638" s="54">
        <v>0</v>
      </c>
      <c r="CF638" s="54">
        <v>0</v>
      </c>
      <c r="CG638" s="54">
        <v>0</v>
      </c>
      <c r="CH638" s="54">
        <v>0</v>
      </c>
      <c r="CI638" s="54">
        <v>0</v>
      </c>
      <c r="CJ638" s="54">
        <v>0</v>
      </c>
      <c r="CK638" s="54">
        <v>0</v>
      </c>
      <c r="CL638" s="54">
        <v>0</v>
      </c>
      <c r="CM638" s="54">
        <v>0</v>
      </c>
      <c r="CN638" s="54">
        <v>0</v>
      </c>
      <c r="CO638" s="54">
        <v>0</v>
      </c>
    </row>
    <row r="639" spans="1:93">
      <c r="A639" s="3" t="str">
        <f t="shared" si="703"/>
        <v>JXJJ007Herceptin IV</v>
      </c>
      <c r="B639" s="3" t="s">
        <v>552</v>
      </c>
      <c r="C639" s="3" t="s">
        <v>553</v>
      </c>
      <c r="D639" s="3" t="s">
        <v>174</v>
      </c>
      <c r="E639" s="3" t="s">
        <v>211</v>
      </c>
      <c r="F639" s="3" t="s">
        <v>212</v>
      </c>
      <c r="G639" s="3" t="s">
        <v>213</v>
      </c>
      <c r="H639" s="3" t="s">
        <v>212</v>
      </c>
      <c r="I639" s="3" t="s">
        <v>213</v>
      </c>
      <c r="J639" s="3" t="s">
        <v>562</v>
      </c>
      <c r="K639" s="3" t="s">
        <v>541</v>
      </c>
      <c r="L639" s="3"/>
      <c r="M639" s="3" t="s">
        <v>545</v>
      </c>
      <c r="N639" s="3" t="s">
        <v>11</v>
      </c>
      <c r="O639" s="3" t="s">
        <v>11</v>
      </c>
      <c r="P639" s="3">
        <v>4535.5</v>
      </c>
      <c r="Q639" s="54">
        <v>2.4822376098080742E-7</v>
      </c>
      <c r="R639" s="54">
        <v>1.7782878168674339E-7</v>
      </c>
      <c r="S639" s="54">
        <v>1.6542114214001052E-7</v>
      </c>
      <c r="T639" s="54">
        <v>1.1681063360424579E-7</v>
      </c>
      <c r="U639" s="54">
        <v>1.0643066396940739E-7</v>
      </c>
      <c r="V639" s="54">
        <v>1.8528501761878564E-7</v>
      </c>
      <c r="W639" s="54">
        <v>5.9147368480756133E-7</v>
      </c>
      <c r="X639" s="54">
        <v>4.0852631519243884E-7</v>
      </c>
      <c r="Y639" s="54">
        <v>1.0000000000000002E-6</v>
      </c>
      <c r="Z639" s="54">
        <v>7</v>
      </c>
      <c r="AA639" s="54">
        <v>8</v>
      </c>
      <c r="AB639" s="54">
        <v>9</v>
      </c>
      <c r="AC639" s="54">
        <v>5</v>
      </c>
      <c r="AD639" s="54">
        <v>0</v>
      </c>
      <c r="AE639" s="54">
        <v>0</v>
      </c>
      <c r="AF639" s="54">
        <f t="shared" si="704"/>
        <v>24</v>
      </c>
      <c r="AG639" s="54">
        <f t="shared" si="705"/>
        <v>5</v>
      </c>
      <c r="AH639" s="54">
        <f t="shared" si="706"/>
        <v>29</v>
      </c>
      <c r="AI639" s="54">
        <v>1.1258188679284522E-3</v>
      </c>
      <c r="AJ639" s="54">
        <v>8.0654243934022462E-4</v>
      </c>
      <c r="AK639" s="54">
        <v>7.5026759017601764E-4</v>
      </c>
      <c r="AL639" s="54">
        <v>5.297946287120568E-4</v>
      </c>
      <c r="AM639" s="54">
        <v>4.8271627643324723E-4</v>
      </c>
      <c r="AN639" s="54">
        <v>8.4036019741000226E-4</v>
      </c>
      <c r="AO639" s="54">
        <v>2.6826288974446943E-3</v>
      </c>
      <c r="AP639" s="54">
        <v>1.8528711025553063E-3</v>
      </c>
      <c r="AQ639" s="54">
        <v>4.5355000000000005E-3</v>
      </c>
      <c r="AR639" s="54">
        <f t="shared" si="707"/>
        <v>31748.5</v>
      </c>
      <c r="AS639" s="54">
        <f t="shared" si="708"/>
        <v>36284</v>
      </c>
      <c r="AT639" s="54">
        <f t="shared" si="709"/>
        <v>40819.5</v>
      </c>
      <c r="AU639" s="54">
        <f t="shared" si="710"/>
        <v>22677.5</v>
      </c>
      <c r="AV639" s="54">
        <f t="shared" si="711"/>
        <v>0</v>
      </c>
      <c r="AW639" s="54">
        <f t="shared" si="712"/>
        <v>0</v>
      </c>
      <c r="AX639" s="54">
        <f t="shared" si="713"/>
        <v>108852</v>
      </c>
      <c r="AY639" s="54">
        <f t="shared" si="714"/>
        <v>22677.5</v>
      </c>
      <c r="AZ639" s="54">
        <f t="shared" si="715"/>
        <v>131529.5</v>
      </c>
      <c r="BA639" s="54">
        <f t="shared" si="699"/>
        <v>1.1681063360424579E-7</v>
      </c>
      <c r="BB639" s="54">
        <f t="shared" si="700"/>
        <v>5</v>
      </c>
      <c r="BC639" s="54"/>
      <c r="BD639" s="54"/>
      <c r="BE639" s="54">
        <f t="shared" si="716"/>
        <v>0</v>
      </c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4"/>
      <c r="BV639" s="54">
        <f t="shared" si="717"/>
        <v>26457.083333333332</v>
      </c>
      <c r="BW639" s="54">
        <f t="shared" si="718"/>
        <v>95245.5</v>
      </c>
      <c r="BX639" s="54">
        <f t="shared" si="719"/>
        <v>68032.5</v>
      </c>
      <c r="BY639" s="54">
        <f t="shared" si="720"/>
        <v>21</v>
      </c>
      <c r="BZ639" s="54">
        <f t="shared" si="721"/>
        <v>15</v>
      </c>
      <c r="CA639" s="54">
        <v>0</v>
      </c>
      <c r="CB639" s="54">
        <f t="shared" si="722"/>
        <v>28</v>
      </c>
      <c r="CC639" s="54">
        <f t="shared" si="723"/>
        <v>5.833333333333333</v>
      </c>
      <c r="CD639" s="54">
        <v>28</v>
      </c>
      <c r="CE639" s="54">
        <v>0</v>
      </c>
      <c r="CF639" s="54">
        <v>1</v>
      </c>
      <c r="CG639" s="54">
        <v>0</v>
      </c>
      <c r="CH639" s="54">
        <v>0</v>
      </c>
      <c r="CI639" s="54">
        <v>5</v>
      </c>
      <c r="CJ639" s="54">
        <v>8</v>
      </c>
      <c r="CK639" s="54">
        <v>7</v>
      </c>
      <c r="CL639" s="54">
        <v>6</v>
      </c>
      <c r="CM639" s="54">
        <v>10</v>
      </c>
      <c r="CN639" s="54">
        <v>0</v>
      </c>
      <c r="CO639" s="54">
        <v>5</v>
      </c>
    </row>
    <row r="640" spans="1:93">
      <c r="A640" s="3" t="str">
        <f t="shared" si="703"/>
        <v>JXJJ007Herceptin SC</v>
      </c>
      <c r="B640" s="3" t="s">
        <v>552</v>
      </c>
      <c r="C640" s="3" t="s">
        <v>553</v>
      </c>
      <c r="D640" s="3" t="s">
        <v>174</v>
      </c>
      <c r="E640" s="3" t="s">
        <v>211</v>
      </c>
      <c r="F640" s="3" t="s">
        <v>212</v>
      </c>
      <c r="G640" s="3" t="s">
        <v>213</v>
      </c>
      <c r="H640" s="3" t="s">
        <v>212</v>
      </c>
      <c r="I640" s="3" t="s">
        <v>213</v>
      </c>
      <c r="J640" s="3" t="s">
        <v>562</v>
      </c>
      <c r="K640" s="3" t="s">
        <v>541</v>
      </c>
      <c r="L640" s="3"/>
      <c r="M640" s="3" t="s">
        <v>545</v>
      </c>
      <c r="N640" s="3" t="s">
        <v>12</v>
      </c>
      <c r="O640" s="3" t="s">
        <v>12</v>
      </c>
      <c r="P640" s="3">
        <v>3444.49</v>
      </c>
      <c r="Q640" s="54">
        <v>1.3473012950938448</v>
      </c>
      <c r="R640" s="54">
        <v>1.2483053022199939</v>
      </c>
      <c r="S640" s="54">
        <v>1.8934683398889696</v>
      </c>
      <c r="T640" s="54">
        <v>1.9380854390962037</v>
      </c>
      <c r="U640" s="54">
        <v>1.7450171023098349</v>
      </c>
      <c r="V640" s="54">
        <v>2.2968150007140191</v>
      </c>
      <c r="W640" s="54">
        <v>4.4890749372028083</v>
      </c>
      <c r="X640" s="54">
        <v>5.9799175421200577</v>
      </c>
      <c r="Y640" s="54">
        <v>10.468992479322866</v>
      </c>
      <c r="Z640" s="54">
        <v>24</v>
      </c>
      <c r="AA640" s="54">
        <v>24</v>
      </c>
      <c r="AB640" s="54">
        <v>29</v>
      </c>
      <c r="AC640" s="54">
        <v>20</v>
      </c>
      <c r="AD640" s="54">
        <v>0</v>
      </c>
      <c r="AE640" s="54">
        <v>0</v>
      </c>
      <c r="AF640" s="54">
        <f t="shared" si="704"/>
        <v>77</v>
      </c>
      <c r="AG640" s="54">
        <f t="shared" si="705"/>
        <v>20</v>
      </c>
      <c r="AH640" s="54">
        <f t="shared" si="706"/>
        <v>97</v>
      </c>
      <c r="AI640" s="54">
        <v>4640.7658379377972</v>
      </c>
      <c r="AJ640" s="54">
        <v>4299.7751304437461</v>
      </c>
      <c r="AK640" s="54">
        <v>6522.0327620641565</v>
      </c>
      <c r="AL640" s="54">
        <v>6675.7159141124821</v>
      </c>
      <c r="AM640" s="54">
        <v>6010.6939587352026</v>
      </c>
      <c r="AN640" s="54">
        <v>7911.356301809431</v>
      </c>
      <c r="AO640" s="54">
        <v>15462.5737304457</v>
      </c>
      <c r="AP640" s="54">
        <v>20597.766174657118</v>
      </c>
      <c r="AQ640" s="54">
        <v>36060.339905102817</v>
      </c>
      <c r="AR640" s="54">
        <f t="shared" si="707"/>
        <v>82667.759999999995</v>
      </c>
      <c r="AS640" s="54">
        <f t="shared" si="708"/>
        <v>82667.759999999995</v>
      </c>
      <c r="AT640" s="54">
        <f t="shared" si="709"/>
        <v>99890.209999999992</v>
      </c>
      <c r="AU640" s="54">
        <f t="shared" si="710"/>
        <v>68889.799999999988</v>
      </c>
      <c r="AV640" s="54">
        <f t="shared" si="711"/>
        <v>0</v>
      </c>
      <c r="AW640" s="54">
        <f t="shared" si="712"/>
        <v>0</v>
      </c>
      <c r="AX640" s="54">
        <f t="shared" si="713"/>
        <v>265225.73</v>
      </c>
      <c r="AY640" s="54">
        <f t="shared" si="714"/>
        <v>68889.799999999988</v>
      </c>
      <c r="AZ640" s="54">
        <f t="shared" si="715"/>
        <v>334115.52999999997</v>
      </c>
      <c r="BA640" s="54">
        <f t="shared" si="699"/>
        <v>1.9380854390962037</v>
      </c>
      <c r="BB640" s="54">
        <f t="shared" si="700"/>
        <v>20</v>
      </c>
      <c r="BC640" s="54"/>
      <c r="BD640" s="54"/>
      <c r="BE640" s="54">
        <f t="shared" si="716"/>
        <v>0</v>
      </c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4"/>
      <c r="BV640" s="54">
        <f t="shared" si="717"/>
        <v>85251.127499999988</v>
      </c>
      <c r="BW640" s="54">
        <f t="shared" si="718"/>
        <v>158446.53999999998</v>
      </c>
      <c r="BX640" s="54">
        <f t="shared" si="719"/>
        <v>165335.51999999999</v>
      </c>
      <c r="BY640" s="54">
        <f t="shared" si="720"/>
        <v>46</v>
      </c>
      <c r="BZ640" s="54">
        <f t="shared" si="721"/>
        <v>48</v>
      </c>
      <c r="CA640" s="54">
        <v>0</v>
      </c>
      <c r="CB640" s="54">
        <f t="shared" si="722"/>
        <v>55</v>
      </c>
      <c r="CC640" s="54">
        <f t="shared" si="723"/>
        <v>24.75</v>
      </c>
      <c r="CD640" s="54">
        <v>55</v>
      </c>
      <c r="CE640" s="54">
        <v>51</v>
      </c>
      <c r="CF640" s="54">
        <v>31</v>
      </c>
      <c r="CG640" s="54">
        <v>23</v>
      </c>
      <c r="CH640" s="54">
        <v>24</v>
      </c>
      <c r="CI640" s="54">
        <v>19</v>
      </c>
      <c r="CJ640" s="54">
        <v>17</v>
      </c>
      <c r="CK640" s="54">
        <v>14</v>
      </c>
      <c r="CL640" s="54">
        <v>15</v>
      </c>
      <c r="CM640" s="54">
        <v>14</v>
      </c>
      <c r="CN640" s="54">
        <v>14</v>
      </c>
      <c r="CO640" s="54">
        <v>20</v>
      </c>
    </row>
    <row r="641" spans="1:93">
      <c r="A641" s="3" t="str">
        <f t="shared" si="703"/>
        <v>JXJJ007Itovebi 3mg</v>
      </c>
      <c r="B641" s="3" t="s">
        <v>552</v>
      </c>
      <c r="C641" s="3" t="s">
        <v>553</v>
      </c>
      <c r="D641" s="3" t="s">
        <v>174</v>
      </c>
      <c r="E641" s="3" t="s">
        <v>211</v>
      </c>
      <c r="F641" s="3" t="s">
        <v>212</v>
      </c>
      <c r="G641" s="3" t="s">
        <v>213</v>
      </c>
      <c r="H641" s="3" t="s">
        <v>212</v>
      </c>
      <c r="I641" s="3" t="s">
        <v>213</v>
      </c>
      <c r="J641" s="3" t="s">
        <v>562</v>
      </c>
      <c r="K641" s="3" t="s">
        <v>541</v>
      </c>
      <c r="L641" s="3"/>
      <c r="M641" s="3" t="s">
        <v>545</v>
      </c>
      <c r="N641" s="3" t="s">
        <v>13</v>
      </c>
      <c r="O641" s="3" t="s">
        <v>14</v>
      </c>
      <c r="P641" s="3">
        <v>3566.02</v>
      </c>
      <c r="Q641" s="54">
        <v>7.5423782997919166E-8</v>
      </c>
      <c r="R641" s="54">
        <v>8.6118364644595899E-8</v>
      </c>
      <c r="S641" s="54">
        <v>1.7430625086372233E-7</v>
      </c>
      <c r="T641" s="54">
        <v>1.7644957539816278E-7</v>
      </c>
      <c r="U641" s="54">
        <v>2.1451535630448561E-7</v>
      </c>
      <c r="V641" s="54">
        <v>2.7318666979111423E-7</v>
      </c>
      <c r="W641" s="54">
        <v>3.3584839850623739E-7</v>
      </c>
      <c r="X641" s="54">
        <v>6.6415160149376262E-7</v>
      </c>
      <c r="Y641" s="54">
        <v>9.9999999999999995E-7</v>
      </c>
      <c r="Z641" s="54">
        <v>0</v>
      </c>
      <c r="AA641" s="54">
        <v>0</v>
      </c>
      <c r="AB641" s="54">
        <v>0</v>
      </c>
      <c r="AC641" s="54">
        <v>1</v>
      </c>
      <c r="AD641" s="54">
        <v>0</v>
      </c>
      <c r="AE641" s="54">
        <v>0</v>
      </c>
      <c r="AF641" s="54">
        <f t="shared" si="704"/>
        <v>0</v>
      </c>
      <c r="AG641" s="54">
        <f t="shared" si="705"/>
        <v>1</v>
      </c>
      <c r="AH641" s="54">
        <f t="shared" si="706"/>
        <v>1</v>
      </c>
      <c r="AI641" s="54">
        <v>2.6896271864623972E-4</v>
      </c>
      <c r="AJ641" s="54">
        <v>3.0709981068992184E-4</v>
      </c>
      <c r="AK641" s="54">
        <v>6.2157957670505104E-4</v>
      </c>
      <c r="AL641" s="54">
        <v>6.2922271486135634E-4</v>
      </c>
      <c r="AM641" s="54">
        <v>7.6496605088892172E-4</v>
      </c>
      <c r="AN641" s="54">
        <v>9.74189128208509E-4</v>
      </c>
      <c r="AO641" s="54">
        <v>1.1976421060412126E-3</v>
      </c>
      <c r="AP641" s="54">
        <v>2.3683778939587868E-3</v>
      </c>
      <c r="AQ641" s="54">
        <v>3.5660199999999996E-3</v>
      </c>
      <c r="AR641" s="54">
        <f t="shared" si="707"/>
        <v>0</v>
      </c>
      <c r="AS641" s="54">
        <f t="shared" si="708"/>
        <v>0</v>
      </c>
      <c r="AT641" s="54">
        <f t="shared" si="709"/>
        <v>0</v>
      </c>
      <c r="AU641" s="54">
        <f t="shared" si="710"/>
        <v>3566.02</v>
      </c>
      <c r="AV641" s="54">
        <f t="shared" si="711"/>
        <v>0</v>
      </c>
      <c r="AW641" s="54">
        <f t="shared" si="712"/>
        <v>0</v>
      </c>
      <c r="AX641" s="54">
        <f t="shared" si="713"/>
        <v>0</v>
      </c>
      <c r="AY641" s="54">
        <f t="shared" si="714"/>
        <v>3566.02</v>
      </c>
      <c r="AZ641" s="54">
        <f t="shared" si="715"/>
        <v>3566.02</v>
      </c>
      <c r="BA641" s="54">
        <f t="shared" si="699"/>
        <v>1.7644957539816278E-7</v>
      </c>
      <c r="BB641" s="54">
        <f t="shared" si="700"/>
        <v>1</v>
      </c>
      <c r="BC641" s="54"/>
      <c r="BD641" s="54"/>
      <c r="BE641" s="54">
        <f t="shared" si="716"/>
        <v>0</v>
      </c>
      <c r="BF641" s="54"/>
      <c r="BG641" s="54"/>
      <c r="BH641" s="54"/>
      <c r="BI641" s="54"/>
      <c r="BJ641" s="54"/>
      <c r="BK641" s="54"/>
      <c r="BL641" s="54">
        <v>1</v>
      </c>
      <c r="BM641" s="54">
        <v>0.33333333333333331</v>
      </c>
      <c r="BN641" s="54">
        <f t="shared" ref="BN641:BN642" si="776">AVERAGE(BP641:BR641)</f>
        <v>0.33333333333333331</v>
      </c>
      <c r="BO641" s="54">
        <f t="shared" ref="BO641:BO642" si="777">SUM(BS641:BU641)/1</f>
        <v>0</v>
      </c>
      <c r="BP641" s="54">
        <v>0</v>
      </c>
      <c r="BQ641" s="54">
        <v>1</v>
      </c>
      <c r="BR641" s="54">
        <v>0</v>
      </c>
      <c r="BS641" s="54">
        <v>0</v>
      </c>
      <c r="BT641" s="54">
        <v>0</v>
      </c>
      <c r="BU641" s="54">
        <v>0</v>
      </c>
      <c r="BV641" s="54">
        <f t="shared" si="717"/>
        <v>0</v>
      </c>
      <c r="BW641" s="54">
        <f t="shared" si="718"/>
        <v>0</v>
      </c>
      <c r="BX641" s="54">
        <f t="shared" si="719"/>
        <v>0</v>
      </c>
      <c r="BY641" s="54">
        <f t="shared" si="720"/>
        <v>0</v>
      </c>
      <c r="BZ641" s="54">
        <f t="shared" si="721"/>
        <v>0</v>
      </c>
      <c r="CA641" s="54">
        <v>0</v>
      </c>
      <c r="CB641" s="54">
        <f t="shared" si="722"/>
        <v>0</v>
      </c>
      <c r="CC641" s="54">
        <f t="shared" si="723"/>
        <v>0</v>
      </c>
      <c r="CD641" s="54">
        <v>0</v>
      </c>
      <c r="CE641" s="54">
        <v>0</v>
      </c>
      <c r="CF641" s="54">
        <v>0</v>
      </c>
      <c r="CG641" s="54">
        <v>0</v>
      </c>
      <c r="CH641" s="54">
        <v>0</v>
      </c>
      <c r="CI641" s="54">
        <v>0</v>
      </c>
      <c r="CJ641" s="54">
        <v>0</v>
      </c>
      <c r="CK641" s="54">
        <v>0</v>
      </c>
      <c r="CL641" s="54">
        <v>0</v>
      </c>
      <c r="CM641" s="54">
        <v>0</v>
      </c>
      <c r="CN641" s="54">
        <v>0</v>
      </c>
      <c r="CO641" s="54">
        <v>0</v>
      </c>
    </row>
    <row r="642" spans="1:93">
      <c r="A642" s="3" t="str">
        <f t="shared" si="703"/>
        <v>JXJJ007Itovebi 9mg</v>
      </c>
      <c r="B642" s="3" t="s">
        <v>552</v>
      </c>
      <c r="C642" s="3" t="s">
        <v>553</v>
      </c>
      <c r="D642" s="3" t="s">
        <v>174</v>
      </c>
      <c r="E642" s="3" t="s">
        <v>211</v>
      </c>
      <c r="F642" s="3" t="s">
        <v>212</v>
      </c>
      <c r="G642" s="3" t="s">
        <v>213</v>
      </c>
      <c r="H642" s="3" t="s">
        <v>212</v>
      </c>
      <c r="I642" s="3" t="s">
        <v>213</v>
      </c>
      <c r="J642" s="3" t="s">
        <v>562</v>
      </c>
      <c r="K642" s="3" t="s">
        <v>541</v>
      </c>
      <c r="L642" s="3"/>
      <c r="M642" s="3" t="s">
        <v>545</v>
      </c>
      <c r="N642" s="3" t="s">
        <v>13</v>
      </c>
      <c r="O642" s="3" t="s">
        <v>15</v>
      </c>
      <c r="P642" s="3">
        <v>10698.05</v>
      </c>
      <c r="Q642" s="54"/>
      <c r="R642" s="54"/>
      <c r="S642" s="54"/>
      <c r="T642" s="54"/>
      <c r="U642" s="54"/>
      <c r="V642" s="54"/>
      <c r="W642" s="54">
        <v>0</v>
      </c>
      <c r="X642" s="54">
        <v>0</v>
      </c>
      <c r="Y642" s="54">
        <v>0</v>
      </c>
      <c r="Z642" s="54">
        <v>0</v>
      </c>
      <c r="AA642" s="54">
        <v>0</v>
      </c>
      <c r="AB642" s="54">
        <v>1</v>
      </c>
      <c r="AC642" s="54">
        <v>1</v>
      </c>
      <c r="AD642" s="54">
        <v>0</v>
      </c>
      <c r="AE642" s="54">
        <v>0</v>
      </c>
      <c r="AF642" s="54">
        <f t="shared" si="704"/>
        <v>1</v>
      </c>
      <c r="AG642" s="54">
        <f t="shared" si="705"/>
        <v>1</v>
      </c>
      <c r="AH642" s="54">
        <f t="shared" si="706"/>
        <v>2</v>
      </c>
      <c r="AI642" s="54"/>
      <c r="AJ642" s="54"/>
      <c r="AK642" s="54"/>
      <c r="AL642" s="54"/>
      <c r="AM642" s="54"/>
      <c r="AN642" s="54"/>
      <c r="AO642" s="54">
        <v>0</v>
      </c>
      <c r="AP642" s="54">
        <v>0</v>
      </c>
      <c r="AQ642" s="54">
        <v>0</v>
      </c>
      <c r="AR642" s="54">
        <f t="shared" si="707"/>
        <v>0</v>
      </c>
      <c r="AS642" s="54">
        <f t="shared" si="708"/>
        <v>0</v>
      </c>
      <c r="AT642" s="54">
        <f t="shared" si="709"/>
        <v>10698.05</v>
      </c>
      <c r="AU642" s="54">
        <f t="shared" si="710"/>
        <v>10698.05</v>
      </c>
      <c r="AV642" s="54">
        <f t="shared" si="711"/>
        <v>0</v>
      </c>
      <c r="AW642" s="54">
        <f t="shared" si="712"/>
        <v>0</v>
      </c>
      <c r="AX642" s="54">
        <f t="shared" si="713"/>
        <v>10698.05</v>
      </c>
      <c r="AY642" s="54">
        <f t="shared" si="714"/>
        <v>10698.05</v>
      </c>
      <c r="AZ642" s="54">
        <f t="shared" si="715"/>
        <v>21396.1</v>
      </c>
      <c r="BA642" s="54">
        <f t="shared" ref="BA642:BA705" si="778">T642</f>
        <v>0</v>
      </c>
      <c r="BB642" s="54">
        <f t="shared" ref="BB642:BB705" si="779">AC642</f>
        <v>1</v>
      </c>
      <c r="BC642" s="54"/>
      <c r="BD642" s="54"/>
      <c r="BE642" s="54">
        <f t="shared" si="716"/>
        <v>0</v>
      </c>
      <c r="BF642" s="54"/>
      <c r="BG642" s="54"/>
      <c r="BH642" s="54"/>
      <c r="BI642" s="54"/>
      <c r="BJ642" s="54"/>
      <c r="BK642" s="54"/>
      <c r="BL642" s="54">
        <v>0</v>
      </c>
      <c r="BM642" s="54">
        <v>0</v>
      </c>
      <c r="BN642" s="54">
        <f t="shared" si="776"/>
        <v>0.33333333333333331</v>
      </c>
      <c r="BO642" s="54">
        <f t="shared" si="777"/>
        <v>1</v>
      </c>
      <c r="BP642" s="54">
        <v>0</v>
      </c>
      <c r="BQ642" s="54">
        <v>0</v>
      </c>
      <c r="BR642" s="54">
        <v>1</v>
      </c>
      <c r="BS642" s="54">
        <v>1</v>
      </c>
      <c r="BT642" s="54">
        <v>0</v>
      </c>
      <c r="BU642" s="54">
        <v>0</v>
      </c>
      <c r="BV642" s="54">
        <f t="shared" si="717"/>
        <v>0</v>
      </c>
      <c r="BW642" s="54">
        <f t="shared" si="718"/>
        <v>0</v>
      </c>
      <c r="BX642" s="54">
        <f t="shared" si="719"/>
        <v>0</v>
      </c>
      <c r="BY642" s="54">
        <f t="shared" si="720"/>
        <v>0</v>
      </c>
      <c r="BZ642" s="54">
        <f t="shared" si="721"/>
        <v>0</v>
      </c>
      <c r="CA642" s="54">
        <v>0</v>
      </c>
      <c r="CB642" s="54">
        <f t="shared" si="722"/>
        <v>0</v>
      </c>
      <c r="CC642" s="54">
        <f t="shared" si="723"/>
        <v>0</v>
      </c>
      <c r="CD642" s="54">
        <v>0</v>
      </c>
      <c r="CE642" s="54">
        <v>0</v>
      </c>
      <c r="CF642" s="54">
        <v>0</v>
      </c>
      <c r="CG642" s="54">
        <v>0</v>
      </c>
      <c r="CH642" s="54">
        <v>0</v>
      </c>
      <c r="CI642" s="54">
        <v>0</v>
      </c>
      <c r="CJ642" s="54">
        <v>0</v>
      </c>
      <c r="CK642" s="54">
        <v>0</v>
      </c>
      <c r="CL642" s="54">
        <v>0</v>
      </c>
      <c r="CM642" s="54">
        <v>0</v>
      </c>
      <c r="CN642" s="54">
        <v>0</v>
      </c>
      <c r="CO642" s="54">
        <v>0</v>
      </c>
    </row>
    <row r="643" spans="1:93">
      <c r="A643" s="3" t="str">
        <f t="shared" ref="A643:A706" si="780">F643&amp;O643</f>
        <v>JXJJ007Perjeta</v>
      </c>
      <c r="B643" s="3" t="s">
        <v>552</v>
      </c>
      <c r="C643" s="3" t="s">
        <v>553</v>
      </c>
      <c r="D643" s="3" t="s">
        <v>174</v>
      </c>
      <c r="E643" s="3" t="s">
        <v>211</v>
      </c>
      <c r="F643" s="3" t="s">
        <v>212</v>
      </c>
      <c r="G643" s="3" t="s">
        <v>213</v>
      </c>
      <c r="H643" s="3" t="s">
        <v>212</v>
      </c>
      <c r="I643" s="3" t="s">
        <v>213</v>
      </c>
      <c r="J643" s="3" t="s">
        <v>562</v>
      </c>
      <c r="K643" s="3" t="s">
        <v>541</v>
      </c>
      <c r="L643" s="3"/>
      <c r="M643" s="3" t="s">
        <v>545</v>
      </c>
      <c r="N643" s="3" t="s">
        <v>16</v>
      </c>
      <c r="O643" s="3" t="s">
        <v>16</v>
      </c>
      <c r="P643" s="3">
        <v>3985.87</v>
      </c>
      <c r="Q643" s="54">
        <v>1.6714315671471291E-7</v>
      </c>
      <c r="R643" s="54">
        <v>1.4118833511930388E-7</v>
      </c>
      <c r="S643" s="54">
        <v>2.142943648519046E-7</v>
      </c>
      <c r="T643" s="54">
        <v>1.2949184650003071E-7</v>
      </c>
      <c r="U643" s="54">
        <v>1.5716819460466319E-7</v>
      </c>
      <c r="V643" s="54">
        <v>1.8037517944787678E-7</v>
      </c>
      <c r="W643" s="54">
        <v>5.2262585668592142E-7</v>
      </c>
      <c r="X643" s="54">
        <v>4.6703522055257068E-7</v>
      </c>
      <c r="Y643" s="54">
        <v>9.8966107723849205E-7</v>
      </c>
      <c r="Z643" s="54">
        <v>1</v>
      </c>
      <c r="AA643" s="54">
        <v>8</v>
      </c>
      <c r="AB643" s="54">
        <v>3</v>
      </c>
      <c r="AC643" s="54">
        <v>3</v>
      </c>
      <c r="AD643" s="54">
        <v>0</v>
      </c>
      <c r="AE643" s="54">
        <v>0</v>
      </c>
      <c r="AF643" s="54">
        <f t="shared" ref="AF643:AF706" si="781">SUM(Z643:AB643)</f>
        <v>12</v>
      </c>
      <c r="AG643" s="54">
        <f t="shared" ref="AG643:AG706" si="782">SUM(AC643:AE643)</f>
        <v>3</v>
      </c>
      <c r="AH643" s="54">
        <f t="shared" ref="AH643:AH706" si="783">SUM(AF643:AG643)</f>
        <v>15</v>
      </c>
      <c r="AI643" s="54">
        <v>6.6621089405447269E-4</v>
      </c>
      <c r="AJ643" s="54">
        <v>5.6275834930197971E-4</v>
      </c>
      <c r="AK643" s="54">
        <v>8.5414948003226091E-4</v>
      </c>
      <c r="AL643" s="54">
        <v>5.1613766620907744E-4</v>
      </c>
      <c r="AM643" s="54">
        <v>6.2645199182888886E-4</v>
      </c>
      <c r="AN643" s="54">
        <v>7.1895201650590864E-4</v>
      </c>
      <c r="AO643" s="54">
        <v>2.0831187233887136E-3</v>
      </c>
      <c r="AP643" s="54">
        <v>1.8615416745438752E-3</v>
      </c>
      <c r="AQ643" s="54">
        <v>3.9446603979325888E-3</v>
      </c>
      <c r="AR643" s="54">
        <f t="shared" ref="AR643:AR706" si="784">Z643*$P643</f>
        <v>3985.87</v>
      </c>
      <c r="AS643" s="54">
        <f t="shared" ref="AS643:AS706" si="785">AA643*$P643</f>
        <v>31886.959999999999</v>
      </c>
      <c r="AT643" s="54">
        <f t="shared" ref="AT643:AT706" si="786">AB643*$P643</f>
        <v>11957.61</v>
      </c>
      <c r="AU643" s="54">
        <f t="shared" ref="AU643:AU706" si="787">AC643*$P643</f>
        <v>11957.61</v>
      </c>
      <c r="AV643" s="54">
        <f t="shared" ref="AV643:AV706" si="788">AD643*$P643</f>
        <v>0</v>
      </c>
      <c r="AW643" s="54">
        <f t="shared" ref="AW643:AW706" si="789">AE643*$P643</f>
        <v>0</v>
      </c>
      <c r="AX643" s="54">
        <f t="shared" ref="AX643:AX706" si="790">SUM(AR643:AT643)</f>
        <v>47830.44</v>
      </c>
      <c r="AY643" s="54">
        <f t="shared" ref="AY643:AY706" si="791">SUM(AU643:AW643)</f>
        <v>11957.61</v>
      </c>
      <c r="AZ643" s="54">
        <f t="shared" ref="AZ643:AZ706" si="792">SUM(AR643:AW643)</f>
        <v>59788.05</v>
      </c>
      <c r="BA643" s="54">
        <f t="shared" si="778"/>
        <v>1.2949184650003071E-7</v>
      </c>
      <c r="BB643" s="54">
        <f t="shared" si="779"/>
        <v>3</v>
      </c>
      <c r="BC643" s="54"/>
      <c r="BD643" s="54"/>
      <c r="BE643" s="54">
        <f t="shared" ref="BE643:BE706" si="793">SUM(BF643:BK643)</f>
        <v>0</v>
      </c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4"/>
      <c r="BV643" s="54">
        <f t="shared" ref="BV643:BV706" si="794">CC643*P643</f>
        <v>36537.141666666663</v>
      </c>
      <c r="BW643" s="54">
        <f t="shared" ref="BW643:BW706" si="795">BY643*P643</f>
        <v>31886.959999999999</v>
      </c>
      <c r="BX643" s="54">
        <f t="shared" ref="BX643:BX706" si="796">BZ643*P643</f>
        <v>23915.22</v>
      </c>
      <c r="BY643" s="54">
        <f t="shared" ref="BY643:BY706" si="797">SUM(CJ643:CL643)</f>
        <v>8</v>
      </c>
      <c r="BZ643" s="54">
        <f t="shared" ref="BZ643:BZ706" si="798">SUM(CM643:CO643)</f>
        <v>6</v>
      </c>
      <c r="CA643" s="54">
        <v>0</v>
      </c>
      <c r="CB643" s="54">
        <f t="shared" ref="CB643:CB706" si="799">MAX(CD643:CH643,CJ643:CK643,CM643:CO643)</f>
        <v>43</v>
      </c>
      <c r="CC643" s="54">
        <f t="shared" ref="CC643:CC706" si="800">SUM(CD643:CO643)/12</f>
        <v>9.1666666666666661</v>
      </c>
      <c r="CD643" s="54">
        <v>43</v>
      </c>
      <c r="CE643" s="54">
        <v>35</v>
      </c>
      <c r="CF643" s="54">
        <v>12</v>
      </c>
      <c r="CG643" s="54">
        <v>3</v>
      </c>
      <c r="CH643" s="54">
        <v>0</v>
      </c>
      <c r="CI643" s="54">
        <v>3</v>
      </c>
      <c r="CJ643" s="54">
        <v>2</v>
      </c>
      <c r="CK643" s="54">
        <v>3</v>
      </c>
      <c r="CL643" s="54">
        <v>3</v>
      </c>
      <c r="CM643" s="54">
        <v>3</v>
      </c>
      <c r="CN643" s="54">
        <v>2</v>
      </c>
      <c r="CO643" s="54">
        <v>1</v>
      </c>
    </row>
    <row r="644" spans="1:93">
      <c r="A644" s="3" t="str">
        <f t="shared" si="780"/>
        <v>JXJJ007Phesgo 10ml</v>
      </c>
      <c r="B644" s="3" t="s">
        <v>552</v>
      </c>
      <c r="C644" s="3" t="s">
        <v>553</v>
      </c>
      <c r="D644" s="3" t="s">
        <v>174</v>
      </c>
      <c r="E644" s="3" t="s">
        <v>211</v>
      </c>
      <c r="F644" s="3" t="s">
        <v>212</v>
      </c>
      <c r="G644" s="3" t="s">
        <v>213</v>
      </c>
      <c r="H644" s="3" t="s">
        <v>212</v>
      </c>
      <c r="I644" s="3" t="s">
        <v>213</v>
      </c>
      <c r="J644" s="3" t="s">
        <v>562</v>
      </c>
      <c r="K644" s="3" t="s">
        <v>541</v>
      </c>
      <c r="L644" s="3"/>
      <c r="M644" s="3" t="s">
        <v>545</v>
      </c>
      <c r="N644" s="3" t="s">
        <v>17</v>
      </c>
      <c r="O644" s="3" t="s">
        <v>18</v>
      </c>
      <c r="P644" s="3">
        <v>6232.07</v>
      </c>
      <c r="Q644" s="54">
        <v>36.728708496329475</v>
      </c>
      <c r="R644" s="54">
        <v>33.851293297928301</v>
      </c>
      <c r="S644" s="54">
        <v>48.116023083940007</v>
      </c>
      <c r="T644" s="54">
        <v>41.656496729638796</v>
      </c>
      <c r="U644" s="54">
        <v>36.521830870843878</v>
      </c>
      <c r="V644" s="54">
        <v>47.866706359249811</v>
      </c>
      <c r="W644" s="54">
        <v>118.69602487819779</v>
      </c>
      <c r="X644" s="54">
        <v>126.04503395973248</v>
      </c>
      <c r="Y644" s="54">
        <v>244.74105883793027</v>
      </c>
      <c r="Z644" s="54">
        <v>40</v>
      </c>
      <c r="AA644" s="54">
        <v>47</v>
      </c>
      <c r="AB644" s="54">
        <v>46</v>
      </c>
      <c r="AC644" s="54">
        <v>36</v>
      </c>
      <c r="AD644" s="54">
        <v>0</v>
      </c>
      <c r="AE644" s="54">
        <v>0</v>
      </c>
      <c r="AF644" s="54">
        <f t="shared" si="781"/>
        <v>133</v>
      </c>
      <c r="AG644" s="54">
        <f t="shared" si="782"/>
        <v>36</v>
      </c>
      <c r="AH644" s="54">
        <f t="shared" si="783"/>
        <v>169</v>
      </c>
      <c r="AI644" s="54">
        <v>228895.88235872003</v>
      </c>
      <c r="AJ644" s="54">
        <v>210963.62942322</v>
      </c>
      <c r="AK644" s="54">
        <v>299862.42398073</v>
      </c>
      <c r="AL644" s="54">
        <v>259606.20357388005</v>
      </c>
      <c r="AM644" s="54">
        <v>227606.60651526001</v>
      </c>
      <c r="AN644" s="54">
        <v>298308.66470028996</v>
      </c>
      <c r="AO644" s="54">
        <v>739721.93576267001</v>
      </c>
      <c r="AP644" s="54">
        <v>785521.47478943004</v>
      </c>
      <c r="AQ644" s="54">
        <v>1525243.4105521</v>
      </c>
      <c r="AR644" s="54">
        <f t="shared" si="784"/>
        <v>249282.8</v>
      </c>
      <c r="AS644" s="54">
        <f t="shared" si="785"/>
        <v>292907.28999999998</v>
      </c>
      <c r="AT644" s="54">
        <f t="shared" si="786"/>
        <v>286675.21999999997</v>
      </c>
      <c r="AU644" s="54">
        <f t="shared" si="787"/>
        <v>224354.52</v>
      </c>
      <c r="AV644" s="54">
        <f t="shared" si="788"/>
        <v>0</v>
      </c>
      <c r="AW644" s="54">
        <f t="shared" si="789"/>
        <v>0</v>
      </c>
      <c r="AX644" s="54">
        <f t="shared" si="790"/>
        <v>828865.30999999994</v>
      </c>
      <c r="AY644" s="54">
        <f t="shared" si="791"/>
        <v>224354.52</v>
      </c>
      <c r="AZ644" s="54">
        <f t="shared" si="792"/>
        <v>1053219.8299999998</v>
      </c>
      <c r="BA644" s="54">
        <f t="shared" si="778"/>
        <v>41.656496729638796</v>
      </c>
      <c r="BB644" s="54">
        <f t="shared" si="779"/>
        <v>36</v>
      </c>
      <c r="BC644" s="54">
        <f>SUM(CJ644:CL644)</f>
        <v>127</v>
      </c>
      <c r="BD644" s="54">
        <f>SUM(CM644:CO644)</f>
        <v>140</v>
      </c>
      <c r="BE644" s="54">
        <f t="shared" si="793"/>
        <v>169</v>
      </c>
      <c r="BF644" s="54">
        <f t="shared" ref="BF644:BK644" si="801">Z644</f>
        <v>40</v>
      </c>
      <c r="BG644" s="54">
        <f t="shared" si="801"/>
        <v>47</v>
      </c>
      <c r="BH644" s="54">
        <f t="shared" si="801"/>
        <v>46</v>
      </c>
      <c r="BI644" s="54">
        <f t="shared" si="801"/>
        <v>36</v>
      </c>
      <c r="BJ644" s="54">
        <f t="shared" si="801"/>
        <v>0</v>
      </c>
      <c r="BK644" s="54">
        <f t="shared" si="801"/>
        <v>0</v>
      </c>
      <c r="BL644" s="54">
        <v>0.66666666666666663</v>
      </c>
      <c r="BM644" s="54">
        <v>0</v>
      </c>
      <c r="BN644" s="54">
        <f t="shared" ref="BN644:BN645" si="802">AVERAGE(BP644:BR644)</f>
        <v>0</v>
      </c>
      <c r="BO644" s="54">
        <f t="shared" ref="BO644:BO645" si="803">SUM(BS644:BU644)/1</f>
        <v>0</v>
      </c>
      <c r="BP644" s="54">
        <v>0</v>
      </c>
      <c r="BQ644" s="54">
        <v>0</v>
      </c>
      <c r="BR644" s="54">
        <v>0</v>
      </c>
      <c r="BS644" s="54">
        <v>0</v>
      </c>
      <c r="BT644" s="54">
        <v>0</v>
      </c>
      <c r="BU644" s="54">
        <v>0</v>
      </c>
      <c r="BV644" s="54">
        <f t="shared" si="794"/>
        <v>203580.95333333331</v>
      </c>
      <c r="BW644" s="54">
        <f t="shared" si="795"/>
        <v>791472.89</v>
      </c>
      <c r="BX644" s="54">
        <f t="shared" si="796"/>
        <v>872489.79999999993</v>
      </c>
      <c r="BY644" s="54">
        <f t="shared" si="797"/>
        <v>127</v>
      </c>
      <c r="BZ644" s="54">
        <f t="shared" si="798"/>
        <v>140</v>
      </c>
      <c r="CA644" s="54">
        <v>49.666666666666664</v>
      </c>
      <c r="CB644" s="54">
        <f t="shared" si="799"/>
        <v>53</v>
      </c>
      <c r="CC644" s="54">
        <f t="shared" si="800"/>
        <v>32.666666666666664</v>
      </c>
      <c r="CD644" s="54">
        <v>3</v>
      </c>
      <c r="CE644" s="54">
        <v>2</v>
      </c>
      <c r="CF644" s="54">
        <v>23</v>
      </c>
      <c r="CG644" s="54">
        <v>25</v>
      </c>
      <c r="CH644" s="54">
        <v>35</v>
      </c>
      <c r="CI644" s="54">
        <v>37</v>
      </c>
      <c r="CJ644" s="54">
        <v>42</v>
      </c>
      <c r="CK644" s="54">
        <v>44</v>
      </c>
      <c r="CL644" s="54">
        <v>41</v>
      </c>
      <c r="CM644" s="54">
        <v>51</v>
      </c>
      <c r="CN644" s="54">
        <v>36</v>
      </c>
      <c r="CO644" s="54">
        <v>53</v>
      </c>
    </row>
    <row r="645" spans="1:93">
      <c r="A645" s="3" t="str">
        <f t="shared" si="780"/>
        <v>JXJJ007Phesgo 15ml</v>
      </c>
      <c r="B645" s="3" t="s">
        <v>552</v>
      </c>
      <c r="C645" s="3" t="s">
        <v>553</v>
      </c>
      <c r="D645" s="3" t="s">
        <v>174</v>
      </c>
      <c r="E645" s="3" t="s">
        <v>211</v>
      </c>
      <c r="F645" s="3" t="s">
        <v>212</v>
      </c>
      <c r="G645" s="3" t="s">
        <v>213</v>
      </c>
      <c r="H645" s="3" t="s">
        <v>212</v>
      </c>
      <c r="I645" s="3" t="s">
        <v>213</v>
      </c>
      <c r="J645" s="3" t="s">
        <v>562</v>
      </c>
      <c r="K645" s="3" t="s">
        <v>541</v>
      </c>
      <c r="L645" s="3"/>
      <c r="M645" s="3" t="s">
        <v>545</v>
      </c>
      <c r="N645" s="3" t="s">
        <v>17</v>
      </c>
      <c r="O645" s="3" t="s">
        <v>19</v>
      </c>
      <c r="P645" s="3">
        <v>8489.27</v>
      </c>
      <c r="Q645" s="54">
        <v>1</v>
      </c>
      <c r="R645" s="54">
        <v>1</v>
      </c>
      <c r="S645" s="54">
        <v>3</v>
      </c>
      <c r="T645" s="54">
        <v>3</v>
      </c>
      <c r="U645" s="54">
        <v>4</v>
      </c>
      <c r="V645" s="54">
        <v>5</v>
      </c>
      <c r="W645" s="54">
        <v>5</v>
      </c>
      <c r="X645" s="54">
        <v>12</v>
      </c>
      <c r="Y645" s="54">
        <v>17</v>
      </c>
      <c r="Z645" s="54">
        <v>5</v>
      </c>
      <c r="AA645" s="54">
        <v>1</v>
      </c>
      <c r="AB645" s="54">
        <v>2</v>
      </c>
      <c r="AC645" s="54">
        <v>2</v>
      </c>
      <c r="AD645" s="54">
        <v>0</v>
      </c>
      <c r="AE645" s="54">
        <v>0</v>
      </c>
      <c r="AF645" s="54">
        <f t="shared" si="781"/>
        <v>8</v>
      </c>
      <c r="AG645" s="54">
        <f t="shared" si="782"/>
        <v>2</v>
      </c>
      <c r="AH645" s="54">
        <f t="shared" si="783"/>
        <v>10</v>
      </c>
      <c r="AI645" s="54">
        <v>8489.27</v>
      </c>
      <c r="AJ645" s="54">
        <v>8489.27</v>
      </c>
      <c r="AK645" s="54">
        <v>25467.81</v>
      </c>
      <c r="AL645" s="54">
        <v>25467.81</v>
      </c>
      <c r="AM645" s="54">
        <v>33957.08</v>
      </c>
      <c r="AN645" s="54">
        <v>42446.350000000006</v>
      </c>
      <c r="AO645" s="54">
        <v>42446.350000000006</v>
      </c>
      <c r="AP645" s="54">
        <v>101871.24</v>
      </c>
      <c r="AQ645" s="54">
        <v>144317.59000000003</v>
      </c>
      <c r="AR645" s="54">
        <f t="shared" si="784"/>
        <v>42446.350000000006</v>
      </c>
      <c r="AS645" s="54">
        <f t="shared" si="785"/>
        <v>8489.27</v>
      </c>
      <c r="AT645" s="54">
        <f t="shared" si="786"/>
        <v>16978.54</v>
      </c>
      <c r="AU645" s="54">
        <f t="shared" si="787"/>
        <v>16978.54</v>
      </c>
      <c r="AV645" s="54">
        <f t="shared" si="788"/>
        <v>0</v>
      </c>
      <c r="AW645" s="54">
        <f t="shared" si="789"/>
        <v>0</v>
      </c>
      <c r="AX645" s="54">
        <f t="shared" si="790"/>
        <v>67914.16</v>
      </c>
      <c r="AY645" s="54">
        <f t="shared" si="791"/>
        <v>16978.54</v>
      </c>
      <c r="AZ645" s="54">
        <f t="shared" si="792"/>
        <v>84892.700000000012</v>
      </c>
      <c r="BA645" s="54">
        <f t="shared" si="778"/>
        <v>3</v>
      </c>
      <c r="BB645" s="54">
        <f t="shared" si="779"/>
        <v>2</v>
      </c>
      <c r="BC645" s="54">
        <f>SUM(CJ645:CL645)*2</f>
        <v>10</v>
      </c>
      <c r="BD645" s="54">
        <f>SUM(CM645:CO645)*2</f>
        <v>18</v>
      </c>
      <c r="BE645" s="54">
        <f t="shared" si="793"/>
        <v>20</v>
      </c>
      <c r="BF645" s="54">
        <f t="shared" ref="BF645:BK645" si="804">Z645*2</f>
        <v>10</v>
      </c>
      <c r="BG645" s="54">
        <f t="shared" si="804"/>
        <v>2</v>
      </c>
      <c r="BH645" s="54">
        <f t="shared" si="804"/>
        <v>4</v>
      </c>
      <c r="BI645" s="54">
        <f t="shared" si="804"/>
        <v>4</v>
      </c>
      <c r="BJ645" s="54">
        <f t="shared" si="804"/>
        <v>0</v>
      </c>
      <c r="BK645" s="54">
        <f t="shared" si="804"/>
        <v>0</v>
      </c>
      <c r="BL645" s="54">
        <v>1.3333333333333333</v>
      </c>
      <c r="BM645" s="54">
        <v>2.6666666666666665</v>
      </c>
      <c r="BN645" s="54">
        <f t="shared" si="802"/>
        <v>3</v>
      </c>
      <c r="BO645" s="54">
        <f t="shared" si="803"/>
        <v>1</v>
      </c>
      <c r="BP645" s="54">
        <v>6</v>
      </c>
      <c r="BQ645" s="54">
        <v>1</v>
      </c>
      <c r="BR645" s="54">
        <v>2</v>
      </c>
      <c r="BS645" s="54">
        <v>1</v>
      </c>
      <c r="BT645" s="54">
        <v>0</v>
      </c>
      <c r="BU645" s="54">
        <v>0</v>
      </c>
      <c r="BV645" s="54">
        <f t="shared" si="794"/>
        <v>19808.296666666669</v>
      </c>
      <c r="BW645" s="54">
        <f t="shared" si="795"/>
        <v>42446.350000000006</v>
      </c>
      <c r="BX645" s="54">
        <f t="shared" si="796"/>
        <v>76403.430000000008</v>
      </c>
      <c r="BY645" s="54">
        <f t="shared" si="797"/>
        <v>5</v>
      </c>
      <c r="BZ645" s="54">
        <f t="shared" si="798"/>
        <v>9</v>
      </c>
      <c r="CA645" s="54">
        <v>0</v>
      </c>
      <c r="CB645" s="54">
        <f t="shared" si="799"/>
        <v>4</v>
      </c>
      <c r="CC645" s="54">
        <f t="shared" si="800"/>
        <v>2.3333333333333335</v>
      </c>
      <c r="CD645" s="54">
        <v>0</v>
      </c>
      <c r="CE645" s="54">
        <v>0</v>
      </c>
      <c r="CF645" s="54">
        <v>3</v>
      </c>
      <c r="CG645" s="54">
        <v>3</v>
      </c>
      <c r="CH645" s="54">
        <v>1</v>
      </c>
      <c r="CI645" s="54">
        <v>7</v>
      </c>
      <c r="CJ645" s="54">
        <v>0</v>
      </c>
      <c r="CK645" s="54">
        <v>4</v>
      </c>
      <c r="CL645" s="54">
        <v>1</v>
      </c>
      <c r="CM645" s="54">
        <v>3</v>
      </c>
      <c r="CN645" s="54">
        <v>3</v>
      </c>
      <c r="CO645" s="54">
        <v>3</v>
      </c>
    </row>
    <row r="646" spans="1:93">
      <c r="A646" s="3" t="str">
        <f t="shared" si="780"/>
        <v>JXJJ008Herceptin IV</v>
      </c>
      <c r="B646" s="3" t="s">
        <v>552</v>
      </c>
      <c r="C646" s="3" t="s">
        <v>553</v>
      </c>
      <c r="D646" s="3" t="s">
        <v>174</v>
      </c>
      <c r="E646" s="3" t="s">
        <v>211</v>
      </c>
      <c r="F646" s="3" t="s">
        <v>214</v>
      </c>
      <c r="G646" s="3" t="s">
        <v>215</v>
      </c>
      <c r="H646" s="3" t="s">
        <v>214</v>
      </c>
      <c r="I646" s="3" t="s">
        <v>215</v>
      </c>
      <c r="J646" s="3" t="s">
        <v>563</v>
      </c>
      <c r="K646" s="3" t="s">
        <v>541</v>
      </c>
      <c r="L646" s="3"/>
      <c r="M646" s="3" t="s">
        <v>545</v>
      </c>
      <c r="N646" s="3" t="s">
        <v>11</v>
      </c>
      <c r="O646" s="3" t="s">
        <v>11</v>
      </c>
      <c r="P646" s="3">
        <v>4535.5</v>
      </c>
      <c r="Q646" s="54">
        <v>0.76819412164676648</v>
      </c>
      <c r="R646" s="54">
        <v>0.55033822794234777</v>
      </c>
      <c r="S646" s="54">
        <v>0.51193950363952356</v>
      </c>
      <c r="T646" s="54">
        <v>0.36150142003349151</v>
      </c>
      <c r="U646" s="54">
        <v>0.32937785690300081</v>
      </c>
      <c r="V646" s="54">
        <v>0.57341352335312479</v>
      </c>
      <c r="W646" s="54">
        <v>1.8304718532286379</v>
      </c>
      <c r="X646" s="54">
        <v>1.264292800289617</v>
      </c>
      <c r="Y646" s="54">
        <v>3.0947646535182551</v>
      </c>
      <c r="Z646" s="54">
        <v>2</v>
      </c>
      <c r="AA646" s="54">
        <v>4</v>
      </c>
      <c r="AB646" s="54">
        <v>2</v>
      </c>
      <c r="AC646" s="54">
        <v>0</v>
      </c>
      <c r="AD646" s="54">
        <v>0</v>
      </c>
      <c r="AE646" s="54">
        <v>0</v>
      </c>
      <c r="AF646" s="54">
        <f t="shared" si="781"/>
        <v>8</v>
      </c>
      <c r="AG646" s="54">
        <f t="shared" si="782"/>
        <v>0</v>
      </c>
      <c r="AH646" s="54">
        <f t="shared" si="783"/>
        <v>8</v>
      </c>
      <c r="AI646" s="54">
        <v>3484.1444387289093</v>
      </c>
      <c r="AJ646" s="54">
        <v>2496.0590328325179</v>
      </c>
      <c r="AK646" s="54">
        <v>2321.9016187570592</v>
      </c>
      <c r="AL646" s="54">
        <v>1639.5896905619006</v>
      </c>
      <c r="AM646" s="54">
        <v>1493.8932699835602</v>
      </c>
      <c r="AN646" s="54">
        <v>2600.7170351680975</v>
      </c>
      <c r="AO646" s="54">
        <v>8302.105090318486</v>
      </c>
      <c r="AP646" s="54">
        <v>5734.1999957135577</v>
      </c>
      <c r="AQ646" s="54">
        <v>14036.305086032044</v>
      </c>
      <c r="AR646" s="54">
        <f t="shared" si="784"/>
        <v>9071</v>
      </c>
      <c r="AS646" s="54">
        <f t="shared" si="785"/>
        <v>18142</v>
      </c>
      <c r="AT646" s="54">
        <f t="shared" si="786"/>
        <v>9071</v>
      </c>
      <c r="AU646" s="54">
        <f t="shared" si="787"/>
        <v>0</v>
      </c>
      <c r="AV646" s="54">
        <f t="shared" si="788"/>
        <v>0</v>
      </c>
      <c r="AW646" s="54">
        <f t="shared" si="789"/>
        <v>0</v>
      </c>
      <c r="AX646" s="54">
        <f t="shared" si="790"/>
        <v>36284</v>
      </c>
      <c r="AY646" s="54">
        <f t="shared" si="791"/>
        <v>0</v>
      </c>
      <c r="AZ646" s="54">
        <f t="shared" si="792"/>
        <v>36284</v>
      </c>
      <c r="BA646" s="54">
        <f t="shared" si="778"/>
        <v>0.36150142003349151</v>
      </c>
      <c r="BB646" s="54">
        <f t="shared" si="779"/>
        <v>0</v>
      </c>
      <c r="BC646" s="54"/>
      <c r="BD646" s="54"/>
      <c r="BE646" s="54">
        <f t="shared" si="793"/>
        <v>0</v>
      </c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4"/>
      <c r="BV646" s="54">
        <f t="shared" si="794"/>
        <v>15118.333333333334</v>
      </c>
      <c r="BW646" s="54">
        <f t="shared" si="795"/>
        <v>58961.5</v>
      </c>
      <c r="BX646" s="54">
        <f t="shared" si="796"/>
        <v>54426</v>
      </c>
      <c r="BY646" s="54">
        <f t="shared" si="797"/>
        <v>13</v>
      </c>
      <c r="BZ646" s="54">
        <f t="shared" si="798"/>
        <v>12</v>
      </c>
      <c r="CA646" s="54">
        <v>0</v>
      </c>
      <c r="CB646" s="54">
        <f t="shared" si="799"/>
        <v>5</v>
      </c>
      <c r="CC646" s="54">
        <f t="shared" si="800"/>
        <v>3.3333333333333335</v>
      </c>
      <c r="CD646" s="54">
        <v>2</v>
      </c>
      <c r="CE646" s="54">
        <v>2</v>
      </c>
      <c r="CF646" s="54">
        <v>4</v>
      </c>
      <c r="CG646" s="54">
        <v>3</v>
      </c>
      <c r="CH646" s="54">
        <v>2</v>
      </c>
      <c r="CI646" s="54">
        <v>2</v>
      </c>
      <c r="CJ646" s="54">
        <v>3</v>
      </c>
      <c r="CK646" s="54">
        <v>3</v>
      </c>
      <c r="CL646" s="54">
        <v>7</v>
      </c>
      <c r="CM646" s="54">
        <v>4</v>
      </c>
      <c r="CN646" s="54">
        <v>5</v>
      </c>
      <c r="CO646" s="54">
        <v>3</v>
      </c>
    </row>
    <row r="647" spans="1:93">
      <c r="A647" s="3" t="str">
        <f t="shared" si="780"/>
        <v>JXJJ008Herceptin SC</v>
      </c>
      <c r="B647" s="3" t="s">
        <v>552</v>
      </c>
      <c r="C647" s="3" t="s">
        <v>553</v>
      </c>
      <c r="D647" s="3" t="s">
        <v>174</v>
      </c>
      <c r="E647" s="3" t="s">
        <v>211</v>
      </c>
      <c r="F647" s="3" t="s">
        <v>214</v>
      </c>
      <c r="G647" s="3" t="s">
        <v>215</v>
      </c>
      <c r="H647" s="3" t="s">
        <v>214</v>
      </c>
      <c r="I647" s="3" t="s">
        <v>215</v>
      </c>
      <c r="J647" s="3" t="s">
        <v>563</v>
      </c>
      <c r="K647" s="3" t="s">
        <v>541</v>
      </c>
      <c r="L647" s="3"/>
      <c r="M647" s="3" t="s">
        <v>545</v>
      </c>
      <c r="N647" s="3" t="s">
        <v>12</v>
      </c>
      <c r="O647" s="3" t="s">
        <v>12</v>
      </c>
      <c r="P647" s="3">
        <v>3444.49</v>
      </c>
      <c r="Q647" s="54">
        <v>1.997555256725956</v>
      </c>
      <c r="R647" s="54">
        <v>1.8507803915342824</v>
      </c>
      <c r="S647" s="54">
        <v>2.8073213093185125</v>
      </c>
      <c r="T647" s="54">
        <v>2.8734721557444907</v>
      </c>
      <c r="U647" s="54">
        <v>2.587222396719294</v>
      </c>
      <c r="V647" s="54">
        <v>3.4053369466135233</v>
      </c>
      <c r="W647" s="54">
        <v>6.655656957578751</v>
      </c>
      <c r="X647" s="54">
        <v>8.8660314990773088</v>
      </c>
      <c r="Y647" s="54">
        <v>15.52168845665606</v>
      </c>
      <c r="Z647" s="54">
        <v>0</v>
      </c>
      <c r="AA647" s="54">
        <v>0</v>
      </c>
      <c r="AB647" s="54">
        <v>0</v>
      </c>
      <c r="AC647" s="54">
        <v>0</v>
      </c>
      <c r="AD647" s="54">
        <v>0</v>
      </c>
      <c r="AE647" s="54">
        <v>0</v>
      </c>
      <c r="AF647" s="54">
        <f t="shared" si="781"/>
        <v>0</v>
      </c>
      <c r="AG647" s="54">
        <f t="shared" si="782"/>
        <v>0</v>
      </c>
      <c r="AH647" s="54">
        <f t="shared" si="783"/>
        <v>0</v>
      </c>
      <c r="AI647" s="54">
        <v>6880.5591062399872</v>
      </c>
      <c r="AJ647" s="54">
        <v>6374.9945508359197</v>
      </c>
      <c r="AK647" s="54">
        <v>9669.7901767345229</v>
      </c>
      <c r="AL647" s="54">
        <v>9897.6461057403394</v>
      </c>
      <c r="AM647" s="54">
        <v>8911.6616732756393</v>
      </c>
      <c r="AN647" s="54">
        <v>11729.649059240814</v>
      </c>
      <c r="AO647" s="54">
        <v>22925.343833810432</v>
      </c>
      <c r="AP647" s="54">
        <v>30538.956838256796</v>
      </c>
      <c r="AQ647" s="54">
        <v>53464.300672067227</v>
      </c>
      <c r="AR647" s="54">
        <f t="shared" si="784"/>
        <v>0</v>
      </c>
      <c r="AS647" s="54">
        <f t="shared" si="785"/>
        <v>0</v>
      </c>
      <c r="AT647" s="54">
        <f t="shared" si="786"/>
        <v>0</v>
      </c>
      <c r="AU647" s="54">
        <f t="shared" si="787"/>
        <v>0</v>
      </c>
      <c r="AV647" s="54">
        <f t="shared" si="788"/>
        <v>0</v>
      </c>
      <c r="AW647" s="54">
        <f t="shared" si="789"/>
        <v>0</v>
      </c>
      <c r="AX647" s="54">
        <f t="shared" si="790"/>
        <v>0</v>
      </c>
      <c r="AY647" s="54">
        <f t="shared" si="791"/>
        <v>0</v>
      </c>
      <c r="AZ647" s="54">
        <f t="shared" si="792"/>
        <v>0</v>
      </c>
      <c r="BA647" s="54">
        <f t="shared" si="778"/>
        <v>2.8734721557444907</v>
      </c>
      <c r="BB647" s="54">
        <f t="shared" si="779"/>
        <v>0</v>
      </c>
      <c r="BC647" s="54"/>
      <c r="BD647" s="54"/>
      <c r="BE647" s="54">
        <f t="shared" si="793"/>
        <v>0</v>
      </c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4"/>
      <c r="BV647" s="54">
        <f t="shared" si="794"/>
        <v>11481.633333333333</v>
      </c>
      <c r="BW647" s="54">
        <f t="shared" si="795"/>
        <v>17222.449999999997</v>
      </c>
      <c r="BX647" s="54">
        <f t="shared" si="796"/>
        <v>0</v>
      </c>
      <c r="BY647" s="54">
        <f t="shared" si="797"/>
        <v>5</v>
      </c>
      <c r="BZ647" s="54">
        <f t="shared" si="798"/>
        <v>0</v>
      </c>
      <c r="CA647" s="54">
        <v>0</v>
      </c>
      <c r="CB647" s="54">
        <f t="shared" si="799"/>
        <v>9</v>
      </c>
      <c r="CC647" s="54">
        <f t="shared" si="800"/>
        <v>3.3333333333333335</v>
      </c>
      <c r="CD647" s="54">
        <v>9</v>
      </c>
      <c r="CE647" s="54">
        <v>9</v>
      </c>
      <c r="CF647" s="54">
        <v>5</v>
      </c>
      <c r="CG647" s="54">
        <v>5</v>
      </c>
      <c r="CH647" s="54">
        <v>4</v>
      </c>
      <c r="CI647" s="54">
        <v>3</v>
      </c>
      <c r="CJ647" s="54">
        <v>2</v>
      </c>
      <c r="CK647" s="54">
        <v>1</v>
      </c>
      <c r="CL647" s="54">
        <v>2</v>
      </c>
      <c r="CM647" s="54">
        <v>0</v>
      </c>
      <c r="CN647" s="54">
        <v>0</v>
      </c>
      <c r="CO647" s="54">
        <v>0</v>
      </c>
    </row>
    <row r="648" spans="1:93">
      <c r="A648" s="3" t="str">
        <f t="shared" si="780"/>
        <v>JXJJ008Itovebi 3mg</v>
      </c>
      <c r="B648" s="3" t="s">
        <v>552</v>
      </c>
      <c r="C648" s="3" t="s">
        <v>553</v>
      </c>
      <c r="D648" s="3" t="s">
        <v>174</v>
      </c>
      <c r="E648" s="3" t="s">
        <v>211</v>
      </c>
      <c r="F648" s="3" t="s">
        <v>214</v>
      </c>
      <c r="G648" s="3" t="s">
        <v>215</v>
      </c>
      <c r="H648" s="3" t="s">
        <v>214</v>
      </c>
      <c r="I648" s="3" t="s">
        <v>215</v>
      </c>
      <c r="J648" s="3" t="s">
        <v>563</v>
      </c>
      <c r="K648" s="3" t="s">
        <v>541</v>
      </c>
      <c r="L648" s="3"/>
      <c r="M648" s="3" t="s">
        <v>545</v>
      </c>
      <c r="N648" s="3" t="s">
        <v>13</v>
      </c>
      <c r="O648" s="3" t="s">
        <v>14</v>
      </c>
      <c r="P648" s="3">
        <v>3566.02</v>
      </c>
      <c r="Q648" s="54">
        <v>7.5423782997919166E-8</v>
      </c>
      <c r="R648" s="54">
        <v>8.6118364644595899E-8</v>
      </c>
      <c r="S648" s="54">
        <v>1.7430625086372233E-7</v>
      </c>
      <c r="T648" s="54">
        <v>1.7644957539816278E-7</v>
      </c>
      <c r="U648" s="54">
        <v>2.1451535630448561E-7</v>
      </c>
      <c r="V648" s="54">
        <v>2.7318666979111423E-7</v>
      </c>
      <c r="W648" s="54">
        <v>3.3584839850623739E-7</v>
      </c>
      <c r="X648" s="54">
        <v>6.6415160149376262E-7</v>
      </c>
      <c r="Y648" s="54">
        <v>9.9999999999999995E-7</v>
      </c>
      <c r="Z648" s="54">
        <v>0</v>
      </c>
      <c r="AA648" s="54">
        <v>0</v>
      </c>
      <c r="AB648" s="54">
        <v>0</v>
      </c>
      <c r="AC648" s="54">
        <v>0</v>
      </c>
      <c r="AD648" s="54">
        <v>0</v>
      </c>
      <c r="AE648" s="54">
        <v>0</v>
      </c>
      <c r="AF648" s="54">
        <f t="shared" si="781"/>
        <v>0</v>
      </c>
      <c r="AG648" s="54">
        <f t="shared" si="782"/>
        <v>0</v>
      </c>
      <c r="AH648" s="54">
        <f t="shared" si="783"/>
        <v>0</v>
      </c>
      <c r="AI648" s="54">
        <v>2.6896271864623972E-4</v>
      </c>
      <c r="AJ648" s="54">
        <v>3.0709981068992184E-4</v>
      </c>
      <c r="AK648" s="54">
        <v>6.2157957670505104E-4</v>
      </c>
      <c r="AL648" s="54">
        <v>6.2922271486135634E-4</v>
      </c>
      <c r="AM648" s="54">
        <v>7.6496605088892172E-4</v>
      </c>
      <c r="AN648" s="54">
        <v>9.74189128208509E-4</v>
      </c>
      <c r="AO648" s="54">
        <v>1.1976421060412126E-3</v>
      </c>
      <c r="AP648" s="54">
        <v>2.3683778939587868E-3</v>
      </c>
      <c r="AQ648" s="54">
        <v>3.5660199999999996E-3</v>
      </c>
      <c r="AR648" s="54">
        <f t="shared" si="784"/>
        <v>0</v>
      </c>
      <c r="AS648" s="54">
        <f t="shared" si="785"/>
        <v>0</v>
      </c>
      <c r="AT648" s="54">
        <f t="shared" si="786"/>
        <v>0</v>
      </c>
      <c r="AU648" s="54">
        <f t="shared" si="787"/>
        <v>0</v>
      </c>
      <c r="AV648" s="54">
        <f t="shared" si="788"/>
        <v>0</v>
      </c>
      <c r="AW648" s="54">
        <f t="shared" si="789"/>
        <v>0</v>
      </c>
      <c r="AX648" s="54">
        <f t="shared" si="790"/>
        <v>0</v>
      </c>
      <c r="AY648" s="54">
        <f t="shared" si="791"/>
        <v>0</v>
      </c>
      <c r="AZ648" s="54">
        <f t="shared" si="792"/>
        <v>0</v>
      </c>
      <c r="BA648" s="54">
        <f t="shared" si="778"/>
        <v>1.7644957539816278E-7</v>
      </c>
      <c r="BB648" s="54">
        <f t="shared" si="779"/>
        <v>0</v>
      </c>
      <c r="BC648" s="54"/>
      <c r="BD648" s="54"/>
      <c r="BE648" s="54">
        <f t="shared" si="793"/>
        <v>0</v>
      </c>
      <c r="BF648" s="54"/>
      <c r="BG648" s="54"/>
      <c r="BH648" s="54"/>
      <c r="BI648" s="54"/>
      <c r="BJ648" s="54"/>
      <c r="BK648" s="54"/>
      <c r="BL648" s="54">
        <v>0</v>
      </c>
      <c r="BM648" s="54">
        <v>0</v>
      </c>
      <c r="BN648" s="54">
        <f t="shared" ref="BN648:BN649" si="805">AVERAGE(BP648:BR648)</f>
        <v>0</v>
      </c>
      <c r="BO648" s="54">
        <f t="shared" ref="BO648:BO649" si="806">SUM(BS648:BU648)/1</f>
        <v>0</v>
      </c>
      <c r="BP648" s="54">
        <v>0</v>
      </c>
      <c r="BQ648" s="54">
        <v>0</v>
      </c>
      <c r="BR648" s="54">
        <v>0</v>
      </c>
      <c r="BS648" s="54">
        <v>0</v>
      </c>
      <c r="BT648" s="54">
        <v>0</v>
      </c>
      <c r="BU648" s="54">
        <v>0</v>
      </c>
      <c r="BV648" s="54">
        <f t="shared" si="794"/>
        <v>0</v>
      </c>
      <c r="BW648" s="54">
        <f t="shared" si="795"/>
        <v>0</v>
      </c>
      <c r="BX648" s="54">
        <f t="shared" si="796"/>
        <v>0</v>
      </c>
      <c r="BY648" s="54">
        <f t="shared" si="797"/>
        <v>0</v>
      </c>
      <c r="BZ648" s="54">
        <f t="shared" si="798"/>
        <v>0</v>
      </c>
      <c r="CA648" s="54">
        <v>0</v>
      </c>
      <c r="CB648" s="54">
        <f t="shared" si="799"/>
        <v>0</v>
      </c>
      <c r="CC648" s="54">
        <f t="shared" si="800"/>
        <v>0</v>
      </c>
      <c r="CD648" s="54">
        <v>0</v>
      </c>
      <c r="CE648" s="54">
        <v>0</v>
      </c>
      <c r="CF648" s="54">
        <v>0</v>
      </c>
      <c r="CG648" s="54">
        <v>0</v>
      </c>
      <c r="CH648" s="54">
        <v>0</v>
      </c>
      <c r="CI648" s="54">
        <v>0</v>
      </c>
      <c r="CJ648" s="54">
        <v>0</v>
      </c>
      <c r="CK648" s="54">
        <v>0</v>
      </c>
      <c r="CL648" s="54">
        <v>0</v>
      </c>
      <c r="CM648" s="54">
        <v>0</v>
      </c>
      <c r="CN648" s="54">
        <v>0</v>
      </c>
      <c r="CO648" s="54">
        <v>0</v>
      </c>
    </row>
    <row r="649" spans="1:93">
      <c r="A649" s="3" t="str">
        <f t="shared" si="780"/>
        <v>JXJJ008Itovebi 9mg</v>
      </c>
      <c r="B649" s="3" t="s">
        <v>552</v>
      </c>
      <c r="C649" s="3" t="s">
        <v>553</v>
      </c>
      <c r="D649" s="3" t="s">
        <v>174</v>
      </c>
      <c r="E649" s="3" t="s">
        <v>211</v>
      </c>
      <c r="F649" s="3" t="s">
        <v>214</v>
      </c>
      <c r="G649" s="3" t="s">
        <v>215</v>
      </c>
      <c r="H649" s="3" t="s">
        <v>214</v>
      </c>
      <c r="I649" s="3" t="s">
        <v>215</v>
      </c>
      <c r="J649" s="3" t="s">
        <v>563</v>
      </c>
      <c r="K649" s="3" t="s">
        <v>541</v>
      </c>
      <c r="L649" s="3"/>
      <c r="M649" s="3" t="s">
        <v>545</v>
      </c>
      <c r="N649" s="3" t="s">
        <v>13</v>
      </c>
      <c r="O649" s="3" t="s">
        <v>15</v>
      </c>
      <c r="P649" s="3">
        <v>10698.05</v>
      </c>
      <c r="Q649" s="54"/>
      <c r="R649" s="54"/>
      <c r="S649" s="54"/>
      <c r="T649" s="54"/>
      <c r="U649" s="54"/>
      <c r="V649" s="54"/>
      <c r="W649" s="54">
        <v>0</v>
      </c>
      <c r="X649" s="54">
        <v>0</v>
      </c>
      <c r="Y649" s="54">
        <v>0</v>
      </c>
      <c r="Z649" s="54">
        <v>0</v>
      </c>
      <c r="AA649" s="54">
        <v>0</v>
      </c>
      <c r="AB649" s="54">
        <v>0</v>
      </c>
      <c r="AC649" s="54">
        <v>0</v>
      </c>
      <c r="AD649" s="54">
        <v>0</v>
      </c>
      <c r="AE649" s="54">
        <v>0</v>
      </c>
      <c r="AF649" s="54">
        <f t="shared" si="781"/>
        <v>0</v>
      </c>
      <c r="AG649" s="54">
        <f t="shared" si="782"/>
        <v>0</v>
      </c>
      <c r="AH649" s="54">
        <f t="shared" si="783"/>
        <v>0</v>
      </c>
      <c r="AI649" s="54"/>
      <c r="AJ649" s="54"/>
      <c r="AK649" s="54"/>
      <c r="AL649" s="54"/>
      <c r="AM649" s="54"/>
      <c r="AN649" s="54"/>
      <c r="AO649" s="54">
        <v>0</v>
      </c>
      <c r="AP649" s="54">
        <v>0</v>
      </c>
      <c r="AQ649" s="54">
        <v>0</v>
      </c>
      <c r="AR649" s="54">
        <f t="shared" si="784"/>
        <v>0</v>
      </c>
      <c r="AS649" s="54">
        <f t="shared" si="785"/>
        <v>0</v>
      </c>
      <c r="AT649" s="54">
        <f t="shared" si="786"/>
        <v>0</v>
      </c>
      <c r="AU649" s="54">
        <f t="shared" si="787"/>
        <v>0</v>
      </c>
      <c r="AV649" s="54">
        <f t="shared" si="788"/>
        <v>0</v>
      </c>
      <c r="AW649" s="54">
        <f t="shared" si="789"/>
        <v>0</v>
      </c>
      <c r="AX649" s="54">
        <f t="shared" si="790"/>
        <v>0</v>
      </c>
      <c r="AY649" s="54">
        <f t="shared" si="791"/>
        <v>0</v>
      </c>
      <c r="AZ649" s="54">
        <f t="shared" si="792"/>
        <v>0</v>
      </c>
      <c r="BA649" s="54">
        <f t="shared" si="778"/>
        <v>0</v>
      </c>
      <c r="BB649" s="54">
        <f t="shared" si="779"/>
        <v>0</v>
      </c>
      <c r="BC649" s="54"/>
      <c r="BD649" s="54"/>
      <c r="BE649" s="54">
        <f t="shared" si="793"/>
        <v>0</v>
      </c>
      <c r="BF649" s="54"/>
      <c r="BG649" s="54"/>
      <c r="BH649" s="54"/>
      <c r="BI649" s="54"/>
      <c r="BJ649" s="54"/>
      <c r="BK649" s="54"/>
      <c r="BL649" s="54">
        <v>0</v>
      </c>
      <c r="BM649" s="54">
        <v>0</v>
      </c>
      <c r="BN649" s="54">
        <f t="shared" si="805"/>
        <v>0</v>
      </c>
      <c r="BO649" s="54">
        <f t="shared" si="806"/>
        <v>0</v>
      </c>
      <c r="BP649" s="54">
        <v>0</v>
      </c>
      <c r="BQ649" s="54">
        <v>0</v>
      </c>
      <c r="BR649" s="54">
        <v>0</v>
      </c>
      <c r="BS649" s="54">
        <v>0</v>
      </c>
      <c r="BT649" s="54">
        <v>0</v>
      </c>
      <c r="BU649" s="54">
        <v>0</v>
      </c>
      <c r="BV649" s="54">
        <f t="shared" si="794"/>
        <v>0</v>
      </c>
      <c r="BW649" s="54">
        <f t="shared" si="795"/>
        <v>0</v>
      </c>
      <c r="BX649" s="54">
        <f t="shared" si="796"/>
        <v>0</v>
      </c>
      <c r="BY649" s="54">
        <f t="shared" si="797"/>
        <v>0</v>
      </c>
      <c r="BZ649" s="54">
        <f t="shared" si="798"/>
        <v>0</v>
      </c>
      <c r="CA649" s="54">
        <v>0</v>
      </c>
      <c r="CB649" s="54">
        <f t="shared" si="799"/>
        <v>0</v>
      </c>
      <c r="CC649" s="54">
        <f t="shared" si="800"/>
        <v>0</v>
      </c>
      <c r="CD649" s="54">
        <v>0</v>
      </c>
      <c r="CE649" s="54">
        <v>0</v>
      </c>
      <c r="CF649" s="54">
        <v>0</v>
      </c>
      <c r="CG649" s="54">
        <v>0</v>
      </c>
      <c r="CH649" s="54">
        <v>0</v>
      </c>
      <c r="CI649" s="54">
        <v>0</v>
      </c>
      <c r="CJ649" s="54">
        <v>0</v>
      </c>
      <c r="CK649" s="54">
        <v>0</v>
      </c>
      <c r="CL649" s="54">
        <v>0</v>
      </c>
      <c r="CM649" s="54">
        <v>0</v>
      </c>
      <c r="CN649" s="54">
        <v>0</v>
      </c>
      <c r="CO649" s="54">
        <v>0</v>
      </c>
    </row>
    <row r="650" spans="1:93">
      <c r="A650" s="3" t="str">
        <f t="shared" si="780"/>
        <v>JXJJ008Perjeta</v>
      </c>
      <c r="B650" s="3" t="s">
        <v>552</v>
      </c>
      <c r="C650" s="3" t="s">
        <v>553</v>
      </c>
      <c r="D650" s="3" t="s">
        <v>174</v>
      </c>
      <c r="E650" s="3" t="s">
        <v>211</v>
      </c>
      <c r="F650" s="3" t="s">
        <v>214</v>
      </c>
      <c r="G650" s="3" t="s">
        <v>215</v>
      </c>
      <c r="H650" s="3" t="s">
        <v>214</v>
      </c>
      <c r="I650" s="3" t="s">
        <v>215</v>
      </c>
      <c r="J650" s="3" t="s">
        <v>563</v>
      </c>
      <c r="K650" s="3" t="s">
        <v>541</v>
      </c>
      <c r="L650" s="3"/>
      <c r="M650" s="3" t="s">
        <v>545</v>
      </c>
      <c r="N650" s="3" t="s">
        <v>16</v>
      </c>
      <c r="O650" s="3" t="s">
        <v>16</v>
      </c>
      <c r="P650" s="3">
        <v>3985.87</v>
      </c>
      <c r="Q650" s="54">
        <v>7.5114522002533697</v>
      </c>
      <c r="R650" s="54">
        <v>6.3450365024047155</v>
      </c>
      <c r="S650" s="54">
        <v>9.6304384218145227</v>
      </c>
      <c r="T650" s="54">
        <v>5.8193935930486536</v>
      </c>
      <c r="U650" s="54">
        <v>7.0631750912068743</v>
      </c>
      <c r="V650" s="54">
        <v>8.1061023685667077</v>
      </c>
      <c r="W650" s="54">
        <v>23.486927124472608</v>
      </c>
      <c r="X650" s="54">
        <v>20.988671052822234</v>
      </c>
      <c r="Y650" s="54">
        <v>44.475598177294842</v>
      </c>
      <c r="Z650" s="54">
        <v>8</v>
      </c>
      <c r="AA650" s="54">
        <v>5</v>
      </c>
      <c r="AB650" s="54">
        <v>5</v>
      </c>
      <c r="AC650" s="54">
        <v>3</v>
      </c>
      <c r="AD650" s="54">
        <v>0</v>
      </c>
      <c r="AE650" s="54">
        <v>0</v>
      </c>
      <c r="AF650" s="54">
        <f t="shared" si="781"/>
        <v>18</v>
      </c>
      <c r="AG650" s="54">
        <f t="shared" si="782"/>
        <v>3</v>
      </c>
      <c r="AH650" s="54">
        <f t="shared" si="783"/>
        <v>21</v>
      </c>
      <c r="AI650" s="54">
        <v>29939.671981423897</v>
      </c>
      <c r="AJ650" s="54">
        <v>25290.490643839883</v>
      </c>
      <c r="AK650" s="54">
        <v>38385.675592357853</v>
      </c>
      <c r="AL650" s="54">
        <v>23195.346340724835</v>
      </c>
      <c r="AM650" s="54">
        <v>28152.897700788741</v>
      </c>
      <c r="AN650" s="54">
        <v>32309.870247798979</v>
      </c>
      <c r="AO650" s="54">
        <v>93615.83821762164</v>
      </c>
      <c r="AP650" s="54">
        <v>83658.114289312565</v>
      </c>
      <c r="AQ650" s="54">
        <v>177273.95250693421</v>
      </c>
      <c r="AR650" s="54">
        <f t="shared" si="784"/>
        <v>31886.959999999999</v>
      </c>
      <c r="AS650" s="54">
        <f t="shared" si="785"/>
        <v>19929.349999999999</v>
      </c>
      <c r="AT650" s="54">
        <f t="shared" si="786"/>
        <v>19929.349999999999</v>
      </c>
      <c r="AU650" s="54">
        <f t="shared" si="787"/>
        <v>11957.61</v>
      </c>
      <c r="AV650" s="54">
        <f t="shared" si="788"/>
        <v>0</v>
      </c>
      <c r="AW650" s="54">
        <f t="shared" si="789"/>
        <v>0</v>
      </c>
      <c r="AX650" s="54">
        <f t="shared" si="790"/>
        <v>71745.66</v>
      </c>
      <c r="AY650" s="54">
        <f t="shared" si="791"/>
        <v>11957.61</v>
      </c>
      <c r="AZ650" s="54">
        <f t="shared" si="792"/>
        <v>83703.27</v>
      </c>
      <c r="BA650" s="54">
        <f t="shared" si="778"/>
        <v>5.8193935930486536</v>
      </c>
      <c r="BB650" s="54">
        <f t="shared" si="779"/>
        <v>3</v>
      </c>
      <c r="BC650" s="54"/>
      <c r="BD650" s="54"/>
      <c r="BE650" s="54">
        <f t="shared" si="793"/>
        <v>0</v>
      </c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>
        <f t="shared" si="794"/>
        <v>41851.635000000002</v>
      </c>
      <c r="BW650" s="54">
        <f t="shared" si="795"/>
        <v>127547.84</v>
      </c>
      <c r="BX650" s="54">
        <f t="shared" si="796"/>
        <v>127547.84</v>
      </c>
      <c r="BY650" s="54">
        <f t="shared" si="797"/>
        <v>32</v>
      </c>
      <c r="BZ650" s="54">
        <f t="shared" si="798"/>
        <v>32</v>
      </c>
      <c r="CA650" s="54">
        <v>0</v>
      </c>
      <c r="CB650" s="54">
        <f t="shared" si="799"/>
        <v>15</v>
      </c>
      <c r="CC650" s="54">
        <f t="shared" si="800"/>
        <v>10.5</v>
      </c>
      <c r="CD650" s="54">
        <v>15</v>
      </c>
      <c r="CE650" s="54">
        <v>14</v>
      </c>
      <c r="CF650" s="54">
        <v>14</v>
      </c>
      <c r="CG650" s="54">
        <v>7</v>
      </c>
      <c r="CH650" s="54">
        <v>8</v>
      </c>
      <c r="CI650" s="54">
        <v>4</v>
      </c>
      <c r="CJ650" s="54">
        <v>9</v>
      </c>
      <c r="CK650" s="54">
        <v>8</v>
      </c>
      <c r="CL650" s="54">
        <v>15</v>
      </c>
      <c r="CM650" s="54">
        <v>11</v>
      </c>
      <c r="CN650" s="54">
        <v>15</v>
      </c>
      <c r="CO650" s="54">
        <v>6</v>
      </c>
    </row>
    <row r="651" spans="1:93">
      <c r="A651" s="3" t="str">
        <f t="shared" si="780"/>
        <v>JXJJ008Phesgo 10ml</v>
      </c>
      <c r="B651" s="3" t="s">
        <v>552</v>
      </c>
      <c r="C651" s="3" t="s">
        <v>553</v>
      </c>
      <c r="D651" s="3" t="s">
        <v>174</v>
      </c>
      <c r="E651" s="3" t="s">
        <v>211</v>
      </c>
      <c r="F651" s="3" t="s">
        <v>214</v>
      </c>
      <c r="G651" s="3" t="s">
        <v>215</v>
      </c>
      <c r="H651" s="3" t="s">
        <v>214</v>
      </c>
      <c r="I651" s="3" t="s">
        <v>215</v>
      </c>
      <c r="J651" s="3" t="s">
        <v>563</v>
      </c>
      <c r="K651" s="3" t="s">
        <v>541</v>
      </c>
      <c r="L651" s="3"/>
      <c r="M651" s="3" t="s">
        <v>545</v>
      </c>
      <c r="N651" s="3" t="s">
        <v>17</v>
      </c>
      <c r="O651" s="3" t="s">
        <v>18</v>
      </c>
      <c r="P651" s="3">
        <v>6232.07</v>
      </c>
      <c r="Q651" s="54">
        <v>3.2122341965237875</v>
      </c>
      <c r="R651" s="54">
        <v>2.9695797205246413</v>
      </c>
      <c r="S651" s="54">
        <v>4.4022836440235755</v>
      </c>
      <c r="T651" s="54">
        <v>3.8575471792245595</v>
      </c>
      <c r="U651" s="54">
        <v>3.5394116882239768</v>
      </c>
      <c r="V651" s="54">
        <v>4.6110076730235701</v>
      </c>
      <c r="W651" s="54">
        <v>10.584097561072003</v>
      </c>
      <c r="X651" s="54">
        <v>12.007966540472106</v>
      </c>
      <c r="Y651" s="54">
        <v>22.592064101544111</v>
      </c>
      <c r="Z651" s="54">
        <v>0</v>
      </c>
      <c r="AA651" s="54">
        <v>1</v>
      </c>
      <c r="AB651" s="54">
        <v>4</v>
      </c>
      <c r="AC651" s="54">
        <v>1</v>
      </c>
      <c r="AD651" s="54">
        <v>0</v>
      </c>
      <c r="AE651" s="54">
        <v>0</v>
      </c>
      <c r="AF651" s="54">
        <f t="shared" si="781"/>
        <v>5</v>
      </c>
      <c r="AG651" s="54">
        <f t="shared" si="782"/>
        <v>1</v>
      </c>
      <c r="AH651" s="54">
        <f t="shared" si="783"/>
        <v>6</v>
      </c>
      <c r="AI651" s="54">
        <v>20018.868369129999</v>
      </c>
      <c r="AJ651" s="54">
        <v>18506.628688889999</v>
      </c>
      <c r="AK651" s="54">
        <v>27435.339829410004</v>
      </c>
      <c r="AL651" s="54">
        <v>24040.50404923</v>
      </c>
      <c r="AM651" s="54">
        <v>22057.861399829999</v>
      </c>
      <c r="AN651" s="54">
        <v>28736.122588819999</v>
      </c>
      <c r="AO651" s="54">
        <v>65960.836887430007</v>
      </c>
      <c r="AP651" s="54">
        <v>74834.488037880001</v>
      </c>
      <c r="AQ651" s="54">
        <v>140795.32492531001</v>
      </c>
      <c r="AR651" s="54">
        <f t="shared" si="784"/>
        <v>0</v>
      </c>
      <c r="AS651" s="54">
        <f t="shared" si="785"/>
        <v>6232.07</v>
      </c>
      <c r="AT651" s="54">
        <f t="shared" si="786"/>
        <v>24928.28</v>
      </c>
      <c r="AU651" s="54">
        <f t="shared" si="787"/>
        <v>6232.07</v>
      </c>
      <c r="AV651" s="54">
        <f t="shared" si="788"/>
        <v>0</v>
      </c>
      <c r="AW651" s="54">
        <f t="shared" si="789"/>
        <v>0</v>
      </c>
      <c r="AX651" s="54">
        <f t="shared" si="790"/>
        <v>31160.35</v>
      </c>
      <c r="AY651" s="54">
        <f t="shared" si="791"/>
        <v>6232.07</v>
      </c>
      <c r="AZ651" s="54">
        <f t="shared" si="792"/>
        <v>37392.42</v>
      </c>
      <c r="BA651" s="54">
        <f t="shared" si="778"/>
        <v>3.8575471792245595</v>
      </c>
      <c r="BB651" s="54">
        <f t="shared" si="779"/>
        <v>1</v>
      </c>
      <c r="BC651" s="54">
        <f>SUM(CJ651:CL651)</f>
        <v>10</v>
      </c>
      <c r="BD651" s="54">
        <f>SUM(CM651:CO651)</f>
        <v>10</v>
      </c>
      <c r="BE651" s="54">
        <f t="shared" si="793"/>
        <v>6</v>
      </c>
      <c r="BF651" s="54">
        <f t="shared" ref="BF651:BK651" si="807">Z651</f>
        <v>0</v>
      </c>
      <c r="BG651" s="54">
        <f t="shared" si="807"/>
        <v>1</v>
      </c>
      <c r="BH651" s="54">
        <f t="shared" si="807"/>
        <v>4</v>
      </c>
      <c r="BI651" s="54">
        <f t="shared" si="807"/>
        <v>1</v>
      </c>
      <c r="BJ651" s="54">
        <f t="shared" si="807"/>
        <v>0</v>
      </c>
      <c r="BK651" s="54">
        <f t="shared" si="807"/>
        <v>0</v>
      </c>
      <c r="BL651" s="54">
        <v>0</v>
      </c>
      <c r="BM651" s="54">
        <v>0</v>
      </c>
      <c r="BN651" s="54">
        <f t="shared" ref="BN651:BN652" si="808">AVERAGE(BP651:BR651)</f>
        <v>0</v>
      </c>
      <c r="BO651" s="54">
        <f t="shared" ref="BO651:BO652" si="809">SUM(BS651:BU651)/1</f>
        <v>0</v>
      </c>
      <c r="BP651" s="54">
        <v>0</v>
      </c>
      <c r="BQ651" s="54">
        <v>0</v>
      </c>
      <c r="BR651" s="54">
        <v>0</v>
      </c>
      <c r="BS651" s="54">
        <v>0</v>
      </c>
      <c r="BT651" s="54">
        <v>0</v>
      </c>
      <c r="BU651" s="54">
        <v>0</v>
      </c>
      <c r="BV651" s="54">
        <f t="shared" si="794"/>
        <v>23889.601666666666</v>
      </c>
      <c r="BW651" s="54">
        <f t="shared" si="795"/>
        <v>62320.7</v>
      </c>
      <c r="BX651" s="54">
        <f t="shared" si="796"/>
        <v>62320.7</v>
      </c>
      <c r="BY651" s="54">
        <f t="shared" si="797"/>
        <v>10</v>
      </c>
      <c r="BZ651" s="54">
        <f t="shared" si="798"/>
        <v>10</v>
      </c>
      <c r="CA651" s="54">
        <v>20.333333333333332</v>
      </c>
      <c r="CB651" s="54">
        <f t="shared" si="799"/>
        <v>9</v>
      </c>
      <c r="CC651" s="54">
        <f t="shared" si="800"/>
        <v>3.8333333333333335</v>
      </c>
      <c r="CD651" s="54">
        <v>1</v>
      </c>
      <c r="CE651" s="54">
        <v>1</v>
      </c>
      <c r="CF651" s="54">
        <v>4</v>
      </c>
      <c r="CG651" s="54">
        <v>7</v>
      </c>
      <c r="CH651" s="54">
        <v>9</v>
      </c>
      <c r="CI651" s="54">
        <v>4</v>
      </c>
      <c r="CJ651" s="54">
        <v>4</v>
      </c>
      <c r="CK651" s="54">
        <v>4</v>
      </c>
      <c r="CL651" s="54">
        <v>2</v>
      </c>
      <c r="CM651" s="54">
        <v>4</v>
      </c>
      <c r="CN651" s="54">
        <v>3</v>
      </c>
      <c r="CO651" s="54">
        <v>3</v>
      </c>
    </row>
    <row r="652" spans="1:93">
      <c r="A652" s="3" t="str">
        <f t="shared" si="780"/>
        <v>JXJJ008Phesgo 15ml</v>
      </c>
      <c r="B652" s="3" t="s">
        <v>552</v>
      </c>
      <c r="C652" s="3" t="s">
        <v>553</v>
      </c>
      <c r="D652" s="3" t="s">
        <v>174</v>
      </c>
      <c r="E652" s="3" t="s">
        <v>211</v>
      </c>
      <c r="F652" s="3" t="s">
        <v>214</v>
      </c>
      <c r="G652" s="3" t="s">
        <v>215</v>
      </c>
      <c r="H652" s="3" t="s">
        <v>214</v>
      </c>
      <c r="I652" s="3" t="s">
        <v>215</v>
      </c>
      <c r="J652" s="3" t="s">
        <v>563</v>
      </c>
      <c r="K652" s="3" t="s">
        <v>541</v>
      </c>
      <c r="L652" s="3"/>
      <c r="M652" s="3" t="s">
        <v>545</v>
      </c>
      <c r="N652" s="3" t="s">
        <v>17</v>
      </c>
      <c r="O652" s="3" t="s">
        <v>19</v>
      </c>
      <c r="P652" s="3">
        <v>8489.27</v>
      </c>
      <c r="Q652" s="54">
        <v>1.1779575864591419E-6</v>
      </c>
      <c r="R652" s="54">
        <v>1.1779575864591419E-6</v>
      </c>
      <c r="S652" s="54">
        <v>1.1779575864591419E-6</v>
      </c>
      <c r="T652" s="54">
        <v>1.1779575864591419E-6</v>
      </c>
      <c r="U652" s="54">
        <v>1.1779575864591419E-6</v>
      </c>
      <c r="V652" s="54">
        <v>1.1779575864591419E-6</v>
      </c>
      <c r="W652" s="54">
        <v>3.5338727593774257E-6</v>
      </c>
      <c r="X652" s="54">
        <v>3.5338727593774257E-6</v>
      </c>
      <c r="Y652" s="54">
        <v>7.0677455187548515E-6</v>
      </c>
      <c r="Z652" s="54">
        <v>0</v>
      </c>
      <c r="AA652" s="54">
        <v>1</v>
      </c>
      <c r="AB652" s="54">
        <v>0</v>
      </c>
      <c r="AC652" s="54">
        <v>0</v>
      </c>
      <c r="AD652" s="54">
        <v>0</v>
      </c>
      <c r="AE652" s="54">
        <v>0</v>
      </c>
      <c r="AF652" s="54">
        <f t="shared" si="781"/>
        <v>1</v>
      </c>
      <c r="AG652" s="54">
        <f t="shared" si="782"/>
        <v>0</v>
      </c>
      <c r="AH652" s="54">
        <f t="shared" si="783"/>
        <v>1</v>
      </c>
      <c r="AI652" s="54">
        <v>0.01</v>
      </c>
      <c r="AJ652" s="54">
        <v>0.01</v>
      </c>
      <c r="AK652" s="54">
        <v>0.01</v>
      </c>
      <c r="AL652" s="54">
        <v>0.01</v>
      </c>
      <c r="AM652" s="54">
        <v>0.01</v>
      </c>
      <c r="AN652" s="54">
        <v>0.01</v>
      </c>
      <c r="AO652" s="54">
        <v>0.03</v>
      </c>
      <c r="AP652" s="54">
        <v>0.03</v>
      </c>
      <c r="AQ652" s="54">
        <v>0.06</v>
      </c>
      <c r="AR652" s="54">
        <f t="shared" si="784"/>
        <v>0</v>
      </c>
      <c r="AS652" s="54">
        <f t="shared" si="785"/>
        <v>8489.27</v>
      </c>
      <c r="AT652" s="54">
        <f t="shared" si="786"/>
        <v>0</v>
      </c>
      <c r="AU652" s="54">
        <f t="shared" si="787"/>
        <v>0</v>
      </c>
      <c r="AV652" s="54">
        <f t="shared" si="788"/>
        <v>0</v>
      </c>
      <c r="AW652" s="54">
        <f t="shared" si="789"/>
        <v>0</v>
      </c>
      <c r="AX652" s="54">
        <f t="shared" si="790"/>
        <v>8489.27</v>
      </c>
      <c r="AY652" s="54">
        <f t="shared" si="791"/>
        <v>0</v>
      </c>
      <c r="AZ652" s="54">
        <f t="shared" si="792"/>
        <v>8489.27</v>
      </c>
      <c r="BA652" s="54">
        <f t="shared" si="778"/>
        <v>1.1779575864591419E-6</v>
      </c>
      <c r="BB652" s="54">
        <f t="shared" si="779"/>
        <v>0</v>
      </c>
      <c r="BC652" s="54">
        <f>SUM(CJ652:CL652)*2</f>
        <v>0</v>
      </c>
      <c r="BD652" s="54">
        <f>SUM(CM652:CO652)*2</f>
        <v>0</v>
      </c>
      <c r="BE652" s="54">
        <f t="shared" si="793"/>
        <v>2</v>
      </c>
      <c r="BF652" s="54">
        <f t="shared" ref="BF652:BK652" si="810">Z652*2</f>
        <v>0</v>
      </c>
      <c r="BG652" s="54">
        <f t="shared" si="810"/>
        <v>2</v>
      </c>
      <c r="BH652" s="54">
        <f t="shared" si="810"/>
        <v>0</v>
      </c>
      <c r="BI652" s="54">
        <f t="shared" si="810"/>
        <v>0</v>
      </c>
      <c r="BJ652" s="54">
        <f t="shared" si="810"/>
        <v>0</v>
      </c>
      <c r="BK652" s="54">
        <f t="shared" si="810"/>
        <v>0</v>
      </c>
      <c r="BL652" s="54">
        <v>0</v>
      </c>
      <c r="BM652" s="54">
        <v>0</v>
      </c>
      <c r="BN652" s="54">
        <f t="shared" si="808"/>
        <v>0.33333333333333331</v>
      </c>
      <c r="BO652" s="54">
        <f t="shared" si="809"/>
        <v>0</v>
      </c>
      <c r="BP652" s="54">
        <v>0</v>
      </c>
      <c r="BQ652" s="54">
        <v>1</v>
      </c>
      <c r="BR652" s="54">
        <v>0</v>
      </c>
      <c r="BS652" s="54">
        <v>0</v>
      </c>
      <c r="BT652" s="54">
        <v>0</v>
      </c>
      <c r="BU652" s="54">
        <v>0</v>
      </c>
      <c r="BV652" s="54">
        <f t="shared" si="794"/>
        <v>0</v>
      </c>
      <c r="BW652" s="54">
        <f t="shared" si="795"/>
        <v>0</v>
      </c>
      <c r="BX652" s="54">
        <f t="shared" si="796"/>
        <v>0</v>
      </c>
      <c r="BY652" s="54">
        <f t="shared" si="797"/>
        <v>0</v>
      </c>
      <c r="BZ652" s="54">
        <f t="shared" si="798"/>
        <v>0</v>
      </c>
      <c r="CA652" s="54">
        <v>0</v>
      </c>
      <c r="CB652" s="54">
        <f t="shared" si="799"/>
        <v>0</v>
      </c>
      <c r="CC652" s="54">
        <f t="shared" si="800"/>
        <v>0</v>
      </c>
      <c r="CD652" s="54">
        <v>0</v>
      </c>
      <c r="CE652" s="54">
        <v>0</v>
      </c>
      <c r="CF652" s="54">
        <v>0</v>
      </c>
      <c r="CG652" s="54">
        <v>0</v>
      </c>
      <c r="CH652" s="54">
        <v>0</v>
      </c>
      <c r="CI652" s="54">
        <v>0</v>
      </c>
      <c r="CJ652" s="54">
        <v>0</v>
      </c>
      <c r="CK652" s="54">
        <v>0</v>
      </c>
      <c r="CL652" s="54">
        <v>0</v>
      </c>
      <c r="CM652" s="54">
        <v>0</v>
      </c>
      <c r="CN652" s="54">
        <v>0</v>
      </c>
      <c r="CO652" s="54">
        <v>0</v>
      </c>
    </row>
    <row r="653" spans="1:93">
      <c r="A653" s="3" t="str">
        <f t="shared" si="780"/>
        <v>JXJJ026Herceptin IV</v>
      </c>
      <c r="B653" s="3" t="s">
        <v>552</v>
      </c>
      <c r="C653" s="3" t="s">
        <v>553</v>
      </c>
      <c r="D653" s="3" t="s">
        <v>174</v>
      </c>
      <c r="E653" s="3" t="s">
        <v>211</v>
      </c>
      <c r="F653" s="3" t="s">
        <v>216</v>
      </c>
      <c r="G653" s="3" t="s">
        <v>217</v>
      </c>
      <c r="H653" s="3" t="s">
        <v>216</v>
      </c>
      <c r="I653" s="3" t="s">
        <v>217</v>
      </c>
      <c r="J653" s="3" t="s">
        <v>563</v>
      </c>
      <c r="K653" s="3" t="s">
        <v>541</v>
      </c>
      <c r="L653" s="3" t="s">
        <v>1047</v>
      </c>
      <c r="M653" s="3" t="s">
        <v>543</v>
      </c>
      <c r="N653" s="3" t="s">
        <v>11</v>
      </c>
      <c r="O653" s="3" t="s">
        <v>11</v>
      </c>
      <c r="P653" s="3">
        <v>4535.5</v>
      </c>
      <c r="Q653" s="54">
        <v>0.95307739570170391</v>
      </c>
      <c r="R653" s="54">
        <v>0.68278955834495125</v>
      </c>
      <c r="S653" s="54">
        <v>0.63514931335277269</v>
      </c>
      <c r="T653" s="54">
        <v>0.44850490551711719</v>
      </c>
      <c r="U653" s="54">
        <v>0.40865008103156175</v>
      </c>
      <c r="V653" s="54">
        <v>0.71141844502271678</v>
      </c>
      <c r="W653" s="54">
        <v>2.2710162673994279</v>
      </c>
      <c r="X653" s="54">
        <v>1.5685734315713957</v>
      </c>
      <c r="Y653" s="54">
        <v>3.8395896989708236</v>
      </c>
      <c r="Z653" s="54">
        <v>0</v>
      </c>
      <c r="AA653" s="54">
        <v>0</v>
      </c>
      <c r="AB653" s="54">
        <v>0</v>
      </c>
      <c r="AC653" s="54">
        <v>0</v>
      </c>
      <c r="AD653" s="54">
        <v>0</v>
      </c>
      <c r="AE653" s="54">
        <v>0</v>
      </c>
      <c r="AF653" s="54">
        <f t="shared" si="781"/>
        <v>0</v>
      </c>
      <c r="AG653" s="54">
        <f t="shared" si="782"/>
        <v>0</v>
      </c>
      <c r="AH653" s="54">
        <f t="shared" si="783"/>
        <v>0</v>
      </c>
      <c r="AI653" s="54">
        <v>4322.6825282050777</v>
      </c>
      <c r="AJ653" s="54">
        <v>3096.7920418735262</v>
      </c>
      <c r="AK653" s="54">
        <v>2880.7197107115003</v>
      </c>
      <c r="AL653" s="54">
        <v>2034.1939989728849</v>
      </c>
      <c r="AM653" s="54">
        <v>1853.432442518648</v>
      </c>
      <c r="AN653" s="54">
        <v>3226.6383574005317</v>
      </c>
      <c r="AO653" s="54">
        <v>10300.194280790105</v>
      </c>
      <c r="AP653" s="54">
        <v>7114.2647988920653</v>
      </c>
      <c r="AQ653" s="54">
        <v>17414.459079682172</v>
      </c>
      <c r="AR653" s="54">
        <f t="shared" si="784"/>
        <v>0</v>
      </c>
      <c r="AS653" s="54">
        <f t="shared" si="785"/>
        <v>0</v>
      </c>
      <c r="AT653" s="54">
        <f t="shared" si="786"/>
        <v>0</v>
      </c>
      <c r="AU653" s="54">
        <f t="shared" si="787"/>
        <v>0</v>
      </c>
      <c r="AV653" s="54">
        <f t="shared" si="788"/>
        <v>0</v>
      </c>
      <c r="AW653" s="54">
        <f t="shared" si="789"/>
        <v>0</v>
      </c>
      <c r="AX653" s="54">
        <f t="shared" si="790"/>
        <v>0</v>
      </c>
      <c r="AY653" s="54">
        <f t="shared" si="791"/>
        <v>0</v>
      </c>
      <c r="AZ653" s="54">
        <f t="shared" si="792"/>
        <v>0</v>
      </c>
      <c r="BA653" s="54">
        <f t="shared" si="778"/>
        <v>0.44850490551711719</v>
      </c>
      <c r="BB653" s="54">
        <f t="shared" si="779"/>
        <v>0</v>
      </c>
      <c r="BC653" s="54"/>
      <c r="BD653" s="54"/>
      <c r="BE653" s="54">
        <f t="shared" si="793"/>
        <v>0</v>
      </c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>
        <f t="shared" si="794"/>
        <v>8693.0416666666679</v>
      </c>
      <c r="BW653" s="54">
        <f t="shared" si="795"/>
        <v>40819.5</v>
      </c>
      <c r="BX653" s="54">
        <f t="shared" si="796"/>
        <v>0</v>
      </c>
      <c r="BY653" s="54">
        <f t="shared" si="797"/>
        <v>9</v>
      </c>
      <c r="BZ653" s="54">
        <f t="shared" si="798"/>
        <v>0</v>
      </c>
      <c r="CA653" s="54">
        <v>0</v>
      </c>
      <c r="CB653" s="54">
        <f t="shared" si="799"/>
        <v>3</v>
      </c>
      <c r="CC653" s="54">
        <f t="shared" si="800"/>
        <v>1.9166666666666667</v>
      </c>
      <c r="CD653" s="54">
        <v>2</v>
      </c>
      <c r="CE653" s="54">
        <v>2</v>
      </c>
      <c r="CF653" s="54">
        <v>3</v>
      </c>
      <c r="CG653" s="54">
        <v>1</v>
      </c>
      <c r="CH653" s="54">
        <v>3</v>
      </c>
      <c r="CI653" s="54">
        <v>3</v>
      </c>
      <c r="CJ653" s="54">
        <v>3</v>
      </c>
      <c r="CK653" s="54">
        <v>2</v>
      </c>
      <c r="CL653" s="54">
        <v>4</v>
      </c>
      <c r="CM653" s="54">
        <v>0</v>
      </c>
      <c r="CN653" s="54">
        <v>0</v>
      </c>
      <c r="CO653" s="54">
        <v>0</v>
      </c>
    </row>
    <row r="654" spans="1:93">
      <c r="A654" s="3" t="str">
        <f t="shared" si="780"/>
        <v>JXJJ026Herceptin SC</v>
      </c>
      <c r="B654" s="3" t="s">
        <v>552</v>
      </c>
      <c r="C654" s="3" t="s">
        <v>553</v>
      </c>
      <c r="D654" s="3" t="s">
        <v>174</v>
      </c>
      <c r="E654" s="3" t="s">
        <v>211</v>
      </c>
      <c r="F654" s="3" t="s">
        <v>216</v>
      </c>
      <c r="G654" s="3" t="s">
        <v>217</v>
      </c>
      <c r="H654" s="3" t="s">
        <v>216</v>
      </c>
      <c r="I654" s="3" t="s">
        <v>217</v>
      </c>
      <c r="J654" s="3" t="s">
        <v>563</v>
      </c>
      <c r="K654" s="3" t="s">
        <v>541</v>
      </c>
      <c r="L654" s="3" t="s">
        <v>1047</v>
      </c>
      <c r="M654" s="3" t="s">
        <v>543</v>
      </c>
      <c r="N654" s="3" t="s">
        <v>12</v>
      </c>
      <c r="O654" s="3" t="s">
        <v>12</v>
      </c>
      <c r="P654" s="3">
        <v>3444.49</v>
      </c>
      <c r="Q654" s="54">
        <v>0.85748713459455683</v>
      </c>
      <c r="R654" s="54">
        <v>0.7944813388049603</v>
      </c>
      <c r="S654" s="54">
        <v>1.2050940254635567</v>
      </c>
      <c r="T654" s="54">
        <v>1.2334904863683667</v>
      </c>
      <c r="U654" s="54">
        <v>1.1106125410307213</v>
      </c>
      <c r="V654" s="54">
        <v>1.4618031770828783</v>
      </c>
      <c r="W654" s="54">
        <v>2.8570624988630735</v>
      </c>
      <c r="X654" s="54">
        <v>3.8059062044819663</v>
      </c>
      <c r="Y654" s="54">
        <v>6.6629687033450402</v>
      </c>
      <c r="Z654" s="54">
        <v>0</v>
      </c>
      <c r="AA654" s="54">
        <v>0</v>
      </c>
      <c r="AB654" s="54">
        <v>0</v>
      </c>
      <c r="AC654" s="54">
        <v>0</v>
      </c>
      <c r="AD654" s="54">
        <v>0</v>
      </c>
      <c r="AE654" s="54">
        <v>0</v>
      </c>
      <c r="AF654" s="54">
        <f t="shared" si="781"/>
        <v>0</v>
      </c>
      <c r="AG654" s="54">
        <f t="shared" si="782"/>
        <v>0</v>
      </c>
      <c r="AH654" s="54">
        <f t="shared" si="783"/>
        <v>0</v>
      </c>
      <c r="AI654" s="54">
        <v>2953.6058602396047</v>
      </c>
      <c r="AJ654" s="54">
        <v>2736.5830267002975</v>
      </c>
      <c r="AK654" s="54">
        <v>4150.9343197689668</v>
      </c>
      <c r="AL654" s="54">
        <v>4248.7456453909754</v>
      </c>
      <c r="AM654" s="54">
        <v>3825.4937914549091</v>
      </c>
      <c r="AN654" s="54">
        <v>5035.1664254302032</v>
      </c>
      <c r="AO654" s="54">
        <v>9841.1232067088695</v>
      </c>
      <c r="AP654" s="54">
        <v>13109.405862276088</v>
      </c>
      <c r="AQ654" s="54">
        <v>22950.529068984957</v>
      </c>
      <c r="AR654" s="54">
        <f t="shared" si="784"/>
        <v>0</v>
      </c>
      <c r="AS654" s="54">
        <f t="shared" si="785"/>
        <v>0</v>
      </c>
      <c r="AT654" s="54">
        <f t="shared" si="786"/>
        <v>0</v>
      </c>
      <c r="AU654" s="54">
        <f t="shared" si="787"/>
        <v>0</v>
      </c>
      <c r="AV654" s="54">
        <f t="shared" si="788"/>
        <v>0</v>
      </c>
      <c r="AW654" s="54">
        <f t="shared" si="789"/>
        <v>0</v>
      </c>
      <c r="AX654" s="54">
        <f t="shared" si="790"/>
        <v>0</v>
      </c>
      <c r="AY654" s="54">
        <f t="shared" si="791"/>
        <v>0</v>
      </c>
      <c r="AZ654" s="54">
        <f t="shared" si="792"/>
        <v>0</v>
      </c>
      <c r="BA654" s="54">
        <f t="shared" si="778"/>
        <v>1.2334904863683667</v>
      </c>
      <c r="BB654" s="54">
        <f t="shared" si="779"/>
        <v>0</v>
      </c>
      <c r="BC654" s="54"/>
      <c r="BD654" s="54"/>
      <c r="BE654" s="54">
        <f t="shared" si="793"/>
        <v>0</v>
      </c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>
        <f t="shared" si="794"/>
        <v>4879.6941666666662</v>
      </c>
      <c r="BW654" s="54">
        <f t="shared" si="795"/>
        <v>10333.469999999999</v>
      </c>
      <c r="BX654" s="54">
        <f t="shared" si="796"/>
        <v>0</v>
      </c>
      <c r="BY654" s="54">
        <f t="shared" si="797"/>
        <v>3</v>
      </c>
      <c r="BZ654" s="54">
        <f t="shared" si="798"/>
        <v>0</v>
      </c>
      <c r="CA654" s="54">
        <v>0</v>
      </c>
      <c r="CB654" s="54">
        <f t="shared" si="799"/>
        <v>4</v>
      </c>
      <c r="CC654" s="54">
        <f t="shared" si="800"/>
        <v>1.4166666666666667</v>
      </c>
      <c r="CD654" s="54">
        <v>3</v>
      </c>
      <c r="CE654" s="54">
        <v>2</v>
      </c>
      <c r="CF654" s="54">
        <v>4</v>
      </c>
      <c r="CG654" s="54">
        <v>2</v>
      </c>
      <c r="CH654" s="54">
        <v>2</v>
      </c>
      <c r="CI654" s="54">
        <v>1</v>
      </c>
      <c r="CJ654" s="54">
        <v>2</v>
      </c>
      <c r="CK654" s="54">
        <v>1</v>
      </c>
      <c r="CL654" s="54">
        <v>0</v>
      </c>
      <c r="CM654" s="54">
        <v>0</v>
      </c>
      <c r="CN654" s="54">
        <v>0</v>
      </c>
      <c r="CO654" s="54">
        <v>0</v>
      </c>
    </row>
    <row r="655" spans="1:93">
      <c r="A655" s="3" t="str">
        <f t="shared" si="780"/>
        <v>JXJJ026Itovebi 3mg</v>
      </c>
      <c r="B655" s="3" t="s">
        <v>552</v>
      </c>
      <c r="C655" s="3" t="s">
        <v>553</v>
      </c>
      <c r="D655" s="3" t="s">
        <v>174</v>
      </c>
      <c r="E655" s="3" t="s">
        <v>211</v>
      </c>
      <c r="F655" s="3" t="s">
        <v>216</v>
      </c>
      <c r="G655" s="3" t="s">
        <v>217</v>
      </c>
      <c r="H655" s="3" t="s">
        <v>216</v>
      </c>
      <c r="I655" s="3" t="s">
        <v>217</v>
      </c>
      <c r="J655" s="3" t="s">
        <v>563</v>
      </c>
      <c r="K655" s="3" t="s">
        <v>541</v>
      </c>
      <c r="L655" s="3" t="s">
        <v>1047</v>
      </c>
      <c r="M655" s="3" t="s">
        <v>543</v>
      </c>
      <c r="N655" s="3" t="s">
        <v>13</v>
      </c>
      <c r="O655" s="3" t="s">
        <v>14</v>
      </c>
      <c r="P655" s="3">
        <v>3566.02</v>
      </c>
      <c r="Q655" s="54">
        <v>7.5423782997919166E-8</v>
      </c>
      <c r="R655" s="54">
        <v>8.6118364644595899E-8</v>
      </c>
      <c r="S655" s="54">
        <v>1.7430625086372233E-7</v>
      </c>
      <c r="T655" s="54">
        <v>1.7644957539816278E-7</v>
      </c>
      <c r="U655" s="54">
        <v>2.1451535630448561E-7</v>
      </c>
      <c r="V655" s="54">
        <v>2.7318666979111423E-7</v>
      </c>
      <c r="W655" s="54">
        <v>3.3584839850623739E-7</v>
      </c>
      <c r="X655" s="54">
        <v>6.6415160149376262E-7</v>
      </c>
      <c r="Y655" s="54">
        <v>9.9999999999999995E-7</v>
      </c>
      <c r="Z655" s="54">
        <v>0</v>
      </c>
      <c r="AA655" s="54">
        <v>0</v>
      </c>
      <c r="AB655" s="54">
        <v>0</v>
      </c>
      <c r="AC655" s="54">
        <v>0</v>
      </c>
      <c r="AD655" s="54">
        <v>0</v>
      </c>
      <c r="AE655" s="54">
        <v>0</v>
      </c>
      <c r="AF655" s="54">
        <f t="shared" si="781"/>
        <v>0</v>
      </c>
      <c r="AG655" s="54">
        <f t="shared" si="782"/>
        <v>0</v>
      </c>
      <c r="AH655" s="54">
        <f t="shared" si="783"/>
        <v>0</v>
      </c>
      <c r="AI655" s="54">
        <v>2.6896271864623972E-4</v>
      </c>
      <c r="AJ655" s="54">
        <v>3.0709981068992184E-4</v>
      </c>
      <c r="AK655" s="54">
        <v>6.2157957670505104E-4</v>
      </c>
      <c r="AL655" s="54">
        <v>6.2922271486135634E-4</v>
      </c>
      <c r="AM655" s="54">
        <v>7.6496605088892172E-4</v>
      </c>
      <c r="AN655" s="54">
        <v>9.74189128208509E-4</v>
      </c>
      <c r="AO655" s="54">
        <v>1.1976421060412126E-3</v>
      </c>
      <c r="AP655" s="54">
        <v>2.3683778939587868E-3</v>
      </c>
      <c r="AQ655" s="54">
        <v>3.5660199999999996E-3</v>
      </c>
      <c r="AR655" s="54">
        <f t="shared" si="784"/>
        <v>0</v>
      </c>
      <c r="AS655" s="54">
        <f t="shared" si="785"/>
        <v>0</v>
      </c>
      <c r="AT655" s="54">
        <f t="shared" si="786"/>
        <v>0</v>
      </c>
      <c r="AU655" s="54">
        <f t="shared" si="787"/>
        <v>0</v>
      </c>
      <c r="AV655" s="54">
        <f t="shared" si="788"/>
        <v>0</v>
      </c>
      <c r="AW655" s="54">
        <f t="shared" si="789"/>
        <v>0</v>
      </c>
      <c r="AX655" s="54">
        <f t="shared" si="790"/>
        <v>0</v>
      </c>
      <c r="AY655" s="54">
        <f t="shared" si="791"/>
        <v>0</v>
      </c>
      <c r="AZ655" s="54">
        <f t="shared" si="792"/>
        <v>0</v>
      </c>
      <c r="BA655" s="54">
        <f t="shared" si="778"/>
        <v>1.7644957539816278E-7</v>
      </c>
      <c r="BB655" s="54">
        <f t="shared" si="779"/>
        <v>0</v>
      </c>
      <c r="BC655" s="54"/>
      <c r="BD655" s="54"/>
      <c r="BE655" s="54">
        <f t="shared" si="793"/>
        <v>0</v>
      </c>
      <c r="BF655" s="54"/>
      <c r="BG655" s="54"/>
      <c r="BH655" s="54"/>
      <c r="BI655" s="54"/>
      <c r="BJ655" s="54"/>
      <c r="BK655" s="54"/>
      <c r="BL655" s="54">
        <v>0</v>
      </c>
      <c r="BM655" s="54">
        <v>0</v>
      </c>
      <c r="BN655" s="54">
        <f t="shared" ref="BN655:BN656" si="811">AVERAGE(BP655:BR655)</f>
        <v>0</v>
      </c>
      <c r="BO655" s="54">
        <f t="shared" ref="BO655:BO656" si="812">SUM(BS655:BU655)/1</f>
        <v>0</v>
      </c>
      <c r="BP655" s="54">
        <v>0</v>
      </c>
      <c r="BQ655" s="54">
        <v>0</v>
      </c>
      <c r="BR655" s="54">
        <v>0</v>
      </c>
      <c r="BS655" s="54">
        <v>0</v>
      </c>
      <c r="BT655" s="54">
        <v>0</v>
      </c>
      <c r="BU655" s="54">
        <v>0</v>
      </c>
      <c r="BV655" s="54">
        <f t="shared" si="794"/>
        <v>0</v>
      </c>
      <c r="BW655" s="54">
        <f t="shared" si="795"/>
        <v>0</v>
      </c>
      <c r="BX655" s="54">
        <f t="shared" si="796"/>
        <v>0</v>
      </c>
      <c r="BY655" s="54">
        <f t="shared" si="797"/>
        <v>0</v>
      </c>
      <c r="BZ655" s="54">
        <f t="shared" si="798"/>
        <v>0</v>
      </c>
      <c r="CA655" s="54">
        <v>0</v>
      </c>
      <c r="CB655" s="54">
        <f t="shared" si="799"/>
        <v>0</v>
      </c>
      <c r="CC655" s="54">
        <f t="shared" si="800"/>
        <v>0</v>
      </c>
      <c r="CD655" s="54">
        <v>0</v>
      </c>
      <c r="CE655" s="54">
        <v>0</v>
      </c>
      <c r="CF655" s="54">
        <v>0</v>
      </c>
      <c r="CG655" s="54">
        <v>0</v>
      </c>
      <c r="CH655" s="54">
        <v>0</v>
      </c>
      <c r="CI655" s="54">
        <v>0</v>
      </c>
      <c r="CJ655" s="54">
        <v>0</v>
      </c>
      <c r="CK655" s="54">
        <v>0</v>
      </c>
      <c r="CL655" s="54">
        <v>0</v>
      </c>
      <c r="CM655" s="54">
        <v>0</v>
      </c>
      <c r="CN655" s="54">
        <v>0</v>
      </c>
      <c r="CO655" s="54">
        <v>0</v>
      </c>
    </row>
    <row r="656" spans="1:93">
      <c r="A656" s="3" t="str">
        <f t="shared" si="780"/>
        <v>JXJJ026Itovebi 9mg</v>
      </c>
      <c r="B656" s="3" t="s">
        <v>552</v>
      </c>
      <c r="C656" s="3" t="s">
        <v>553</v>
      </c>
      <c r="D656" s="3" t="s">
        <v>174</v>
      </c>
      <c r="E656" s="3" t="s">
        <v>211</v>
      </c>
      <c r="F656" s="3" t="s">
        <v>216</v>
      </c>
      <c r="G656" s="3" t="s">
        <v>217</v>
      </c>
      <c r="H656" s="3" t="s">
        <v>216</v>
      </c>
      <c r="I656" s="3" t="s">
        <v>217</v>
      </c>
      <c r="J656" s="3" t="s">
        <v>563</v>
      </c>
      <c r="K656" s="3" t="s">
        <v>541</v>
      </c>
      <c r="L656" s="3" t="s">
        <v>1047</v>
      </c>
      <c r="M656" s="3" t="s">
        <v>543</v>
      </c>
      <c r="N656" s="3" t="s">
        <v>13</v>
      </c>
      <c r="O656" s="3" t="s">
        <v>15</v>
      </c>
      <c r="P656" s="3">
        <v>10698.05</v>
      </c>
      <c r="Q656" s="54"/>
      <c r="R656" s="54"/>
      <c r="S656" s="54"/>
      <c r="T656" s="54"/>
      <c r="U656" s="54"/>
      <c r="V656" s="54"/>
      <c r="W656" s="54">
        <v>0</v>
      </c>
      <c r="X656" s="54">
        <v>0</v>
      </c>
      <c r="Y656" s="54">
        <v>0</v>
      </c>
      <c r="Z656" s="54">
        <v>0</v>
      </c>
      <c r="AA656" s="54">
        <v>0</v>
      </c>
      <c r="AB656" s="54">
        <v>0</v>
      </c>
      <c r="AC656" s="54">
        <v>0</v>
      </c>
      <c r="AD656" s="54">
        <v>0</v>
      </c>
      <c r="AE656" s="54">
        <v>0</v>
      </c>
      <c r="AF656" s="54">
        <f t="shared" si="781"/>
        <v>0</v>
      </c>
      <c r="AG656" s="54">
        <f t="shared" si="782"/>
        <v>0</v>
      </c>
      <c r="AH656" s="54">
        <f t="shared" si="783"/>
        <v>0</v>
      </c>
      <c r="AI656" s="54"/>
      <c r="AJ656" s="54"/>
      <c r="AK656" s="54"/>
      <c r="AL656" s="54"/>
      <c r="AM656" s="54"/>
      <c r="AN656" s="54"/>
      <c r="AO656" s="54">
        <v>0</v>
      </c>
      <c r="AP656" s="54">
        <v>0</v>
      </c>
      <c r="AQ656" s="54">
        <v>0</v>
      </c>
      <c r="AR656" s="54">
        <f t="shared" si="784"/>
        <v>0</v>
      </c>
      <c r="AS656" s="54">
        <f t="shared" si="785"/>
        <v>0</v>
      </c>
      <c r="AT656" s="54">
        <f t="shared" si="786"/>
        <v>0</v>
      </c>
      <c r="AU656" s="54">
        <f t="shared" si="787"/>
        <v>0</v>
      </c>
      <c r="AV656" s="54">
        <f t="shared" si="788"/>
        <v>0</v>
      </c>
      <c r="AW656" s="54">
        <f t="shared" si="789"/>
        <v>0</v>
      </c>
      <c r="AX656" s="54">
        <f t="shared" si="790"/>
        <v>0</v>
      </c>
      <c r="AY656" s="54">
        <f t="shared" si="791"/>
        <v>0</v>
      </c>
      <c r="AZ656" s="54">
        <f t="shared" si="792"/>
        <v>0</v>
      </c>
      <c r="BA656" s="54">
        <f t="shared" si="778"/>
        <v>0</v>
      </c>
      <c r="BB656" s="54">
        <f t="shared" si="779"/>
        <v>0</v>
      </c>
      <c r="BC656" s="54"/>
      <c r="BD656" s="54"/>
      <c r="BE656" s="54">
        <f t="shared" si="793"/>
        <v>0</v>
      </c>
      <c r="BF656" s="54"/>
      <c r="BG656" s="54"/>
      <c r="BH656" s="54"/>
      <c r="BI656" s="54"/>
      <c r="BJ656" s="54"/>
      <c r="BK656" s="54"/>
      <c r="BL656" s="54">
        <v>0</v>
      </c>
      <c r="BM656" s="54">
        <v>0</v>
      </c>
      <c r="BN656" s="54">
        <f t="shared" si="811"/>
        <v>0</v>
      </c>
      <c r="BO656" s="54">
        <f t="shared" si="812"/>
        <v>0</v>
      </c>
      <c r="BP656" s="54">
        <v>0</v>
      </c>
      <c r="BQ656" s="54">
        <v>0</v>
      </c>
      <c r="BR656" s="54">
        <v>0</v>
      </c>
      <c r="BS656" s="54">
        <v>0</v>
      </c>
      <c r="BT656" s="54">
        <v>0</v>
      </c>
      <c r="BU656" s="54">
        <v>0</v>
      </c>
      <c r="BV656" s="54">
        <f t="shared" si="794"/>
        <v>0</v>
      </c>
      <c r="BW656" s="54">
        <f t="shared" si="795"/>
        <v>0</v>
      </c>
      <c r="BX656" s="54">
        <f t="shared" si="796"/>
        <v>0</v>
      </c>
      <c r="BY656" s="54">
        <f t="shared" si="797"/>
        <v>0</v>
      </c>
      <c r="BZ656" s="54">
        <f t="shared" si="798"/>
        <v>0</v>
      </c>
      <c r="CA656" s="54">
        <v>0</v>
      </c>
      <c r="CB656" s="54">
        <f t="shared" si="799"/>
        <v>0</v>
      </c>
      <c r="CC656" s="54">
        <f t="shared" si="800"/>
        <v>0</v>
      </c>
      <c r="CD656" s="54">
        <v>0</v>
      </c>
      <c r="CE656" s="54">
        <v>0</v>
      </c>
      <c r="CF656" s="54">
        <v>0</v>
      </c>
      <c r="CG656" s="54">
        <v>0</v>
      </c>
      <c r="CH656" s="54">
        <v>0</v>
      </c>
      <c r="CI656" s="54">
        <v>0</v>
      </c>
      <c r="CJ656" s="54">
        <v>0</v>
      </c>
      <c r="CK656" s="54">
        <v>0</v>
      </c>
      <c r="CL656" s="54">
        <v>0</v>
      </c>
      <c r="CM656" s="54">
        <v>0</v>
      </c>
      <c r="CN656" s="54">
        <v>0</v>
      </c>
      <c r="CO656" s="54">
        <v>0</v>
      </c>
    </row>
    <row r="657" spans="1:93">
      <c r="A657" s="3" t="str">
        <f t="shared" si="780"/>
        <v>JXJJ026Perjeta</v>
      </c>
      <c r="B657" s="3" t="s">
        <v>552</v>
      </c>
      <c r="C657" s="3" t="s">
        <v>553</v>
      </c>
      <c r="D657" s="3" t="s">
        <v>174</v>
      </c>
      <c r="E657" s="3" t="s">
        <v>211</v>
      </c>
      <c r="F657" s="3" t="s">
        <v>216</v>
      </c>
      <c r="G657" s="3" t="s">
        <v>217</v>
      </c>
      <c r="H657" s="3" t="s">
        <v>216</v>
      </c>
      <c r="I657" s="3" t="s">
        <v>217</v>
      </c>
      <c r="J657" s="3" t="s">
        <v>563</v>
      </c>
      <c r="K657" s="3" t="s">
        <v>541</v>
      </c>
      <c r="L657" s="3" t="s">
        <v>1047</v>
      </c>
      <c r="M657" s="3" t="s">
        <v>543</v>
      </c>
      <c r="N657" s="3" t="s">
        <v>16</v>
      </c>
      <c r="O657" s="3" t="s">
        <v>16</v>
      </c>
      <c r="P657" s="3">
        <v>3985.87</v>
      </c>
      <c r="Q657" s="54">
        <v>1.2052271715835587</v>
      </c>
      <c r="R657" s="54">
        <v>1.0180734954460233</v>
      </c>
      <c r="S657" s="54">
        <v>1.5452226481374183</v>
      </c>
      <c r="T657" s="54">
        <v>0.9337330643260876</v>
      </c>
      <c r="U657" s="54">
        <v>1.1333002341794256</v>
      </c>
      <c r="V657" s="54">
        <v>1.3006399521393339</v>
      </c>
      <c r="W657" s="54">
        <v>3.7685233151670001</v>
      </c>
      <c r="X657" s="54">
        <v>3.367673250644847</v>
      </c>
      <c r="Y657" s="54">
        <v>7.1361965658118471</v>
      </c>
      <c r="Z657" s="54">
        <v>0</v>
      </c>
      <c r="AA657" s="54">
        <v>0</v>
      </c>
      <c r="AB657" s="54">
        <v>0</v>
      </c>
      <c r="AC657" s="54">
        <v>0</v>
      </c>
      <c r="AD657" s="54">
        <v>0</v>
      </c>
      <c r="AE657" s="54">
        <v>0</v>
      </c>
      <c r="AF657" s="54">
        <f t="shared" si="781"/>
        <v>0</v>
      </c>
      <c r="AG657" s="54">
        <f t="shared" si="782"/>
        <v>0</v>
      </c>
      <c r="AH657" s="54">
        <f t="shared" si="783"/>
        <v>0</v>
      </c>
      <c r="AI657" s="54">
        <v>4803.8788263997594</v>
      </c>
      <c r="AJ657" s="54">
        <v>4057.9086032934415</v>
      </c>
      <c r="AK657" s="54">
        <v>6159.0565965314909</v>
      </c>
      <c r="AL657" s="54">
        <v>3721.7386091054227</v>
      </c>
      <c r="AM657" s="54">
        <v>4517.1874044087472</v>
      </c>
      <c r="AN657" s="54">
        <v>5184.1817660336073</v>
      </c>
      <c r="AO657" s="54">
        <v>15020.844026224691</v>
      </c>
      <c r="AP657" s="54">
        <v>13423.107779547778</v>
      </c>
      <c r="AQ657" s="54">
        <v>28443.951805772471</v>
      </c>
      <c r="AR657" s="54">
        <f t="shared" si="784"/>
        <v>0</v>
      </c>
      <c r="AS657" s="54">
        <f t="shared" si="785"/>
        <v>0</v>
      </c>
      <c r="AT657" s="54">
        <f t="shared" si="786"/>
        <v>0</v>
      </c>
      <c r="AU657" s="54">
        <f t="shared" si="787"/>
        <v>0</v>
      </c>
      <c r="AV657" s="54">
        <f t="shared" si="788"/>
        <v>0</v>
      </c>
      <c r="AW657" s="54">
        <f t="shared" si="789"/>
        <v>0</v>
      </c>
      <c r="AX657" s="54">
        <f t="shared" si="790"/>
        <v>0</v>
      </c>
      <c r="AY657" s="54">
        <f t="shared" si="791"/>
        <v>0</v>
      </c>
      <c r="AZ657" s="54">
        <f t="shared" si="792"/>
        <v>0</v>
      </c>
      <c r="BA657" s="54">
        <f t="shared" si="778"/>
        <v>0.9337330643260876</v>
      </c>
      <c r="BB657" s="54">
        <f t="shared" si="779"/>
        <v>0</v>
      </c>
      <c r="BC657" s="54"/>
      <c r="BD657" s="54"/>
      <c r="BE657" s="54">
        <f t="shared" si="793"/>
        <v>0</v>
      </c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>
        <f t="shared" si="794"/>
        <v>9964.6749999999993</v>
      </c>
      <c r="BW657" s="54">
        <f t="shared" si="795"/>
        <v>27901.09</v>
      </c>
      <c r="BX657" s="54">
        <f t="shared" si="796"/>
        <v>3985.87</v>
      </c>
      <c r="BY657" s="54">
        <f t="shared" si="797"/>
        <v>7</v>
      </c>
      <c r="BZ657" s="54">
        <f t="shared" si="798"/>
        <v>1</v>
      </c>
      <c r="CA657" s="54">
        <v>0</v>
      </c>
      <c r="CB657" s="54">
        <f t="shared" si="799"/>
        <v>6</v>
      </c>
      <c r="CC657" s="54">
        <f t="shared" si="800"/>
        <v>2.5</v>
      </c>
      <c r="CD657" s="54">
        <v>3</v>
      </c>
      <c r="CE657" s="54">
        <v>3</v>
      </c>
      <c r="CF657" s="54">
        <v>6</v>
      </c>
      <c r="CG657" s="54">
        <v>3</v>
      </c>
      <c r="CH657" s="54">
        <v>5</v>
      </c>
      <c r="CI657" s="54">
        <v>2</v>
      </c>
      <c r="CJ657" s="54">
        <v>4</v>
      </c>
      <c r="CK657" s="54">
        <v>1</v>
      </c>
      <c r="CL657" s="54">
        <v>2</v>
      </c>
      <c r="CM657" s="54">
        <v>1</v>
      </c>
      <c r="CN657" s="54">
        <v>0</v>
      </c>
      <c r="CO657" s="54">
        <v>0</v>
      </c>
    </row>
    <row r="658" spans="1:93">
      <c r="A658" s="3" t="str">
        <f t="shared" si="780"/>
        <v>JXJJ026Phesgo 10ml</v>
      </c>
      <c r="B658" s="3" t="s">
        <v>552</v>
      </c>
      <c r="C658" s="3" t="s">
        <v>553</v>
      </c>
      <c r="D658" s="3" t="s">
        <v>174</v>
      </c>
      <c r="E658" s="3" t="s">
        <v>211</v>
      </c>
      <c r="F658" s="3" t="s">
        <v>216</v>
      </c>
      <c r="G658" s="3" t="s">
        <v>217</v>
      </c>
      <c r="H658" s="3" t="s">
        <v>216</v>
      </c>
      <c r="I658" s="3" t="s">
        <v>217</v>
      </c>
      <c r="J658" s="3" t="s">
        <v>563</v>
      </c>
      <c r="K658" s="3" t="s">
        <v>541</v>
      </c>
      <c r="L658" s="3" t="s">
        <v>1047</v>
      </c>
      <c r="M658" s="3" t="s">
        <v>543</v>
      </c>
      <c r="N658" s="3" t="s">
        <v>17</v>
      </c>
      <c r="O658" s="3" t="s">
        <v>18</v>
      </c>
      <c r="P658" s="3">
        <v>6232.07</v>
      </c>
      <c r="Q658" s="54">
        <v>1.5407179641242799</v>
      </c>
      <c r="R658" s="54">
        <v>1.424331086723994</v>
      </c>
      <c r="S658" s="54">
        <v>2.1115136957238931</v>
      </c>
      <c r="T658" s="54">
        <v>1.8502361080234979</v>
      </c>
      <c r="U658" s="54">
        <v>1.6976454902239548</v>
      </c>
      <c r="V658" s="54">
        <v>2.2116261618242414</v>
      </c>
      <c r="W658" s="54">
        <v>5.0765627465721668</v>
      </c>
      <c r="X658" s="54">
        <v>5.7595077600716937</v>
      </c>
      <c r="Y658" s="54">
        <v>10.836070506643861</v>
      </c>
      <c r="Z658" s="54">
        <v>1</v>
      </c>
      <c r="AA658" s="54">
        <v>2</v>
      </c>
      <c r="AB658" s="54">
        <v>4</v>
      </c>
      <c r="AC658" s="54">
        <v>4</v>
      </c>
      <c r="AD658" s="54">
        <v>0</v>
      </c>
      <c r="AE658" s="54">
        <v>0</v>
      </c>
      <c r="AF658" s="54">
        <f t="shared" si="781"/>
        <v>7</v>
      </c>
      <c r="AG658" s="54">
        <f t="shared" si="782"/>
        <v>4</v>
      </c>
      <c r="AH658" s="54">
        <f t="shared" si="783"/>
        <v>11</v>
      </c>
      <c r="AI658" s="54">
        <v>9601.8622026800003</v>
      </c>
      <c r="AJ658" s="54">
        <v>8876.5310356400005</v>
      </c>
      <c r="AK658" s="54">
        <v>13159.101157710002</v>
      </c>
      <c r="AL658" s="54">
        <v>11530.80094173</v>
      </c>
      <c r="AM658" s="54">
        <v>10579.845530260001</v>
      </c>
      <c r="AN658" s="54">
        <v>13783.00905432</v>
      </c>
      <c r="AO658" s="54">
        <v>31637.494396030001</v>
      </c>
      <c r="AP658" s="54">
        <v>35893.655526310002</v>
      </c>
      <c r="AQ658" s="54">
        <v>67531.149922340002</v>
      </c>
      <c r="AR658" s="54">
        <f t="shared" si="784"/>
        <v>6232.07</v>
      </c>
      <c r="AS658" s="54">
        <f t="shared" si="785"/>
        <v>12464.14</v>
      </c>
      <c r="AT658" s="54">
        <f t="shared" si="786"/>
        <v>24928.28</v>
      </c>
      <c r="AU658" s="54">
        <f t="shared" si="787"/>
        <v>24928.28</v>
      </c>
      <c r="AV658" s="54">
        <f t="shared" si="788"/>
        <v>0</v>
      </c>
      <c r="AW658" s="54">
        <f t="shared" si="789"/>
        <v>0</v>
      </c>
      <c r="AX658" s="54">
        <f t="shared" si="790"/>
        <v>43624.49</v>
      </c>
      <c r="AY658" s="54">
        <f t="shared" si="791"/>
        <v>24928.28</v>
      </c>
      <c r="AZ658" s="54">
        <f t="shared" si="792"/>
        <v>68552.76999999999</v>
      </c>
      <c r="BA658" s="54">
        <f t="shared" si="778"/>
        <v>1.8502361080234979</v>
      </c>
      <c r="BB658" s="54">
        <f t="shared" si="779"/>
        <v>4</v>
      </c>
      <c r="BC658" s="54">
        <f>SUM(CJ658:CL658)</f>
        <v>5</v>
      </c>
      <c r="BD658" s="54">
        <f>SUM(CM658:CO658)</f>
        <v>6</v>
      </c>
      <c r="BE658" s="54">
        <f t="shared" si="793"/>
        <v>11</v>
      </c>
      <c r="BF658" s="54">
        <f t="shared" ref="BF658:BK658" si="813">Z658</f>
        <v>1</v>
      </c>
      <c r="BG658" s="54">
        <f t="shared" si="813"/>
        <v>2</v>
      </c>
      <c r="BH658" s="54">
        <f t="shared" si="813"/>
        <v>4</v>
      </c>
      <c r="BI658" s="54">
        <f t="shared" si="813"/>
        <v>4</v>
      </c>
      <c r="BJ658" s="54">
        <f t="shared" si="813"/>
        <v>0</v>
      </c>
      <c r="BK658" s="54">
        <f t="shared" si="813"/>
        <v>0</v>
      </c>
      <c r="BL658" s="54">
        <v>0</v>
      </c>
      <c r="BM658" s="54">
        <v>0.33333333333333331</v>
      </c>
      <c r="BN658" s="54">
        <f t="shared" ref="BN658:BN659" si="814">AVERAGE(BP658:BR658)</f>
        <v>0</v>
      </c>
      <c r="BO658" s="54">
        <f t="shared" ref="BO658:BO659" si="815">SUM(BS658:BU658)/1</f>
        <v>0</v>
      </c>
      <c r="BP658" s="54">
        <v>0</v>
      </c>
      <c r="BQ658" s="54">
        <v>0</v>
      </c>
      <c r="BR658" s="54">
        <v>0</v>
      </c>
      <c r="BS658" s="54">
        <v>0</v>
      </c>
      <c r="BT658" s="54">
        <v>0</v>
      </c>
      <c r="BU658" s="54">
        <v>0</v>
      </c>
      <c r="BV658" s="54">
        <f t="shared" si="794"/>
        <v>7790.0874999999996</v>
      </c>
      <c r="BW658" s="54">
        <f t="shared" si="795"/>
        <v>31160.35</v>
      </c>
      <c r="BX658" s="54">
        <f t="shared" si="796"/>
        <v>37392.42</v>
      </c>
      <c r="BY658" s="54">
        <f t="shared" si="797"/>
        <v>5</v>
      </c>
      <c r="BZ658" s="54">
        <f t="shared" si="798"/>
        <v>6</v>
      </c>
      <c r="CA658" s="54">
        <v>6.333333333333333</v>
      </c>
      <c r="CB658" s="54">
        <f t="shared" si="799"/>
        <v>3</v>
      </c>
      <c r="CC658" s="54">
        <f t="shared" si="800"/>
        <v>1.25</v>
      </c>
      <c r="CD658" s="54">
        <v>0</v>
      </c>
      <c r="CE658" s="54">
        <v>0</v>
      </c>
      <c r="CF658" s="54">
        <v>0</v>
      </c>
      <c r="CG658" s="54">
        <v>2</v>
      </c>
      <c r="CH658" s="54">
        <v>1</v>
      </c>
      <c r="CI658" s="54">
        <v>1</v>
      </c>
      <c r="CJ658" s="54">
        <v>2</v>
      </c>
      <c r="CK658" s="54">
        <v>1</v>
      </c>
      <c r="CL658" s="54">
        <v>2</v>
      </c>
      <c r="CM658" s="54">
        <v>1</v>
      </c>
      <c r="CN658" s="54">
        <v>3</v>
      </c>
      <c r="CO658" s="54">
        <v>2</v>
      </c>
    </row>
    <row r="659" spans="1:93">
      <c r="A659" s="3" t="str">
        <f t="shared" si="780"/>
        <v>JXJJ026Phesgo 15ml</v>
      </c>
      <c r="B659" s="3" t="s">
        <v>552</v>
      </c>
      <c r="C659" s="3" t="s">
        <v>553</v>
      </c>
      <c r="D659" s="3" t="s">
        <v>174</v>
      </c>
      <c r="E659" s="3" t="s">
        <v>211</v>
      </c>
      <c r="F659" s="3" t="s">
        <v>216</v>
      </c>
      <c r="G659" s="3" t="s">
        <v>217</v>
      </c>
      <c r="H659" s="3" t="s">
        <v>216</v>
      </c>
      <c r="I659" s="3" t="s">
        <v>217</v>
      </c>
      <c r="J659" s="3" t="s">
        <v>563</v>
      </c>
      <c r="K659" s="3" t="s">
        <v>541</v>
      </c>
      <c r="L659" s="3" t="s">
        <v>1047</v>
      </c>
      <c r="M659" s="3" t="s">
        <v>543</v>
      </c>
      <c r="N659" s="3" t="s">
        <v>17</v>
      </c>
      <c r="O659" s="3" t="s">
        <v>19</v>
      </c>
      <c r="P659" s="3">
        <v>8489.27</v>
      </c>
      <c r="Q659" s="54">
        <v>1.1779575864591419E-6</v>
      </c>
      <c r="R659" s="54">
        <v>1.1779575864591419E-6</v>
      </c>
      <c r="S659" s="54">
        <v>1.1779575864591419E-6</v>
      </c>
      <c r="T659" s="54">
        <v>1.1779575864591419E-6</v>
      </c>
      <c r="U659" s="54">
        <v>1.1779575864591419E-6</v>
      </c>
      <c r="V659" s="54">
        <v>1.1779575864591419E-6</v>
      </c>
      <c r="W659" s="54">
        <v>3.5338727593774257E-6</v>
      </c>
      <c r="X659" s="54">
        <v>3.5338727593774257E-6</v>
      </c>
      <c r="Y659" s="54">
        <v>7.0677455187548515E-6</v>
      </c>
      <c r="Z659" s="54">
        <v>0</v>
      </c>
      <c r="AA659" s="54">
        <v>0</v>
      </c>
      <c r="AB659" s="54">
        <v>0</v>
      </c>
      <c r="AC659" s="54">
        <v>0</v>
      </c>
      <c r="AD659" s="54">
        <v>0</v>
      </c>
      <c r="AE659" s="54">
        <v>0</v>
      </c>
      <c r="AF659" s="54">
        <f t="shared" si="781"/>
        <v>0</v>
      </c>
      <c r="AG659" s="54">
        <f t="shared" si="782"/>
        <v>0</v>
      </c>
      <c r="AH659" s="54">
        <f t="shared" si="783"/>
        <v>0</v>
      </c>
      <c r="AI659" s="54">
        <v>0.01</v>
      </c>
      <c r="AJ659" s="54">
        <v>0.01</v>
      </c>
      <c r="AK659" s="54">
        <v>0.01</v>
      </c>
      <c r="AL659" s="54">
        <v>0.01</v>
      </c>
      <c r="AM659" s="54">
        <v>0.01</v>
      </c>
      <c r="AN659" s="54">
        <v>0.01</v>
      </c>
      <c r="AO659" s="54">
        <v>0.03</v>
      </c>
      <c r="AP659" s="54">
        <v>0.03</v>
      </c>
      <c r="AQ659" s="54">
        <v>0.06</v>
      </c>
      <c r="AR659" s="54">
        <f t="shared" si="784"/>
        <v>0</v>
      </c>
      <c r="AS659" s="54">
        <f t="shared" si="785"/>
        <v>0</v>
      </c>
      <c r="AT659" s="54">
        <f t="shared" si="786"/>
        <v>0</v>
      </c>
      <c r="AU659" s="54">
        <f t="shared" si="787"/>
        <v>0</v>
      </c>
      <c r="AV659" s="54">
        <f t="shared" si="788"/>
        <v>0</v>
      </c>
      <c r="AW659" s="54">
        <f t="shared" si="789"/>
        <v>0</v>
      </c>
      <c r="AX659" s="54">
        <f t="shared" si="790"/>
        <v>0</v>
      </c>
      <c r="AY659" s="54">
        <f t="shared" si="791"/>
        <v>0</v>
      </c>
      <c r="AZ659" s="54">
        <f t="shared" si="792"/>
        <v>0</v>
      </c>
      <c r="BA659" s="54">
        <f t="shared" si="778"/>
        <v>1.1779575864591419E-6</v>
      </c>
      <c r="BB659" s="54">
        <f t="shared" si="779"/>
        <v>0</v>
      </c>
      <c r="BC659" s="54">
        <f>SUM(CJ659:CL659)*2</f>
        <v>0</v>
      </c>
      <c r="BD659" s="54">
        <f>SUM(CM659:CO659)*2</f>
        <v>0</v>
      </c>
      <c r="BE659" s="54">
        <f t="shared" si="793"/>
        <v>0</v>
      </c>
      <c r="BF659" s="54">
        <f t="shared" ref="BF659:BK659" si="816">Z659*2</f>
        <v>0</v>
      </c>
      <c r="BG659" s="54">
        <f t="shared" si="816"/>
        <v>0</v>
      </c>
      <c r="BH659" s="54">
        <f t="shared" si="816"/>
        <v>0</v>
      </c>
      <c r="BI659" s="54">
        <f t="shared" si="816"/>
        <v>0</v>
      </c>
      <c r="BJ659" s="54">
        <f t="shared" si="816"/>
        <v>0</v>
      </c>
      <c r="BK659" s="54">
        <f t="shared" si="816"/>
        <v>0</v>
      </c>
      <c r="BL659" s="54">
        <v>0</v>
      </c>
      <c r="BM659" s="54">
        <v>0</v>
      </c>
      <c r="BN659" s="54">
        <f t="shared" si="814"/>
        <v>0</v>
      </c>
      <c r="BO659" s="54">
        <f t="shared" si="815"/>
        <v>0</v>
      </c>
      <c r="BP659" s="54">
        <v>0</v>
      </c>
      <c r="BQ659" s="54">
        <v>0</v>
      </c>
      <c r="BR659" s="54">
        <v>0</v>
      </c>
      <c r="BS659" s="54">
        <v>0</v>
      </c>
      <c r="BT659" s="54">
        <v>0</v>
      </c>
      <c r="BU659" s="54">
        <v>0</v>
      </c>
      <c r="BV659" s="54">
        <f t="shared" si="794"/>
        <v>707.43916666666667</v>
      </c>
      <c r="BW659" s="54">
        <f t="shared" si="795"/>
        <v>0</v>
      </c>
      <c r="BX659" s="54">
        <f t="shared" si="796"/>
        <v>0</v>
      </c>
      <c r="BY659" s="54">
        <f t="shared" si="797"/>
        <v>0</v>
      </c>
      <c r="BZ659" s="54">
        <f t="shared" si="798"/>
        <v>0</v>
      </c>
      <c r="CA659" s="54">
        <v>0</v>
      </c>
      <c r="CB659" s="54">
        <f t="shared" si="799"/>
        <v>1</v>
      </c>
      <c r="CC659" s="54">
        <f t="shared" si="800"/>
        <v>8.3333333333333329E-2</v>
      </c>
      <c r="CD659" s="54">
        <v>0</v>
      </c>
      <c r="CE659" s="54">
        <v>0</v>
      </c>
      <c r="CF659" s="54">
        <v>1</v>
      </c>
      <c r="CG659" s="54">
        <v>0</v>
      </c>
      <c r="CH659" s="54">
        <v>0</v>
      </c>
      <c r="CI659" s="54">
        <v>0</v>
      </c>
      <c r="CJ659" s="54">
        <v>0</v>
      </c>
      <c r="CK659" s="54">
        <v>0</v>
      </c>
      <c r="CL659" s="54">
        <v>0</v>
      </c>
      <c r="CM659" s="54">
        <v>0</v>
      </c>
      <c r="CN659" s="54">
        <v>0</v>
      </c>
      <c r="CO659" s="54">
        <v>0</v>
      </c>
    </row>
    <row r="660" spans="1:93">
      <c r="A660" s="3" t="str">
        <f t="shared" si="780"/>
        <v>JXJJ078Herceptin IV</v>
      </c>
      <c r="B660" s="3" t="s">
        <v>552</v>
      </c>
      <c r="C660" s="3" t="s">
        <v>553</v>
      </c>
      <c r="D660" s="3" t="s">
        <v>174</v>
      </c>
      <c r="E660" s="3" t="s">
        <v>211</v>
      </c>
      <c r="F660" s="3" t="s">
        <v>218</v>
      </c>
      <c r="G660" s="3" t="s">
        <v>219</v>
      </c>
      <c r="H660" s="3" t="s">
        <v>218</v>
      </c>
      <c r="I660" s="3" t="s">
        <v>219</v>
      </c>
      <c r="J660" s="3" t="s">
        <v>563</v>
      </c>
      <c r="K660" s="3" t="s">
        <v>541</v>
      </c>
      <c r="L660" s="3"/>
      <c r="M660" s="3" t="s">
        <v>545</v>
      </c>
      <c r="N660" s="3" t="s">
        <v>11</v>
      </c>
      <c r="O660" s="3" t="s">
        <v>11</v>
      </c>
      <c r="P660" s="3">
        <v>4535.5</v>
      </c>
      <c r="Q660" s="54">
        <v>2.4822376098080742E-7</v>
      </c>
      <c r="R660" s="54">
        <v>1.7782878168674339E-7</v>
      </c>
      <c r="S660" s="54">
        <v>1.6542114214001052E-7</v>
      </c>
      <c r="T660" s="54">
        <v>1.1681063360424579E-7</v>
      </c>
      <c r="U660" s="54">
        <v>1.0643066396940739E-7</v>
      </c>
      <c r="V660" s="54">
        <v>1.8528501761878564E-7</v>
      </c>
      <c r="W660" s="54">
        <v>5.9147368480756133E-7</v>
      </c>
      <c r="X660" s="54">
        <v>4.0852631519243884E-7</v>
      </c>
      <c r="Y660" s="54">
        <v>1.0000000000000002E-6</v>
      </c>
      <c r="Z660" s="54">
        <v>4</v>
      </c>
      <c r="AA660" s="54">
        <v>2</v>
      </c>
      <c r="AB660" s="54">
        <v>5</v>
      </c>
      <c r="AC660" s="54">
        <v>4</v>
      </c>
      <c r="AD660" s="54">
        <v>0</v>
      </c>
      <c r="AE660" s="54">
        <v>0</v>
      </c>
      <c r="AF660" s="54">
        <f t="shared" si="781"/>
        <v>11</v>
      </c>
      <c r="AG660" s="54">
        <f t="shared" si="782"/>
        <v>4</v>
      </c>
      <c r="AH660" s="54">
        <f t="shared" si="783"/>
        <v>15</v>
      </c>
      <c r="AI660" s="54">
        <v>1.1258188679284522E-3</v>
      </c>
      <c r="AJ660" s="54">
        <v>8.0654243934022462E-4</v>
      </c>
      <c r="AK660" s="54">
        <v>7.5026759017601764E-4</v>
      </c>
      <c r="AL660" s="54">
        <v>5.297946287120568E-4</v>
      </c>
      <c r="AM660" s="54">
        <v>4.8271627643324723E-4</v>
      </c>
      <c r="AN660" s="54">
        <v>8.4036019741000226E-4</v>
      </c>
      <c r="AO660" s="54">
        <v>2.6826288974446943E-3</v>
      </c>
      <c r="AP660" s="54">
        <v>1.8528711025553063E-3</v>
      </c>
      <c r="AQ660" s="54">
        <v>4.5355000000000005E-3</v>
      </c>
      <c r="AR660" s="54">
        <f t="shared" si="784"/>
        <v>18142</v>
      </c>
      <c r="AS660" s="54">
        <f t="shared" si="785"/>
        <v>9071</v>
      </c>
      <c r="AT660" s="54">
        <f t="shared" si="786"/>
        <v>22677.5</v>
      </c>
      <c r="AU660" s="54">
        <f t="shared" si="787"/>
        <v>18142</v>
      </c>
      <c r="AV660" s="54">
        <f t="shared" si="788"/>
        <v>0</v>
      </c>
      <c r="AW660" s="54">
        <f t="shared" si="789"/>
        <v>0</v>
      </c>
      <c r="AX660" s="54">
        <f t="shared" si="790"/>
        <v>49890.5</v>
      </c>
      <c r="AY660" s="54">
        <f t="shared" si="791"/>
        <v>18142</v>
      </c>
      <c r="AZ660" s="54">
        <f t="shared" si="792"/>
        <v>68032.5</v>
      </c>
      <c r="BA660" s="54">
        <f t="shared" si="778"/>
        <v>1.1681063360424579E-7</v>
      </c>
      <c r="BB660" s="54">
        <f t="shared" si="779"/>
        <v>4</v>
      </c>
      <c r="BC660" s="54"/>
      <c r="BD660" s="54"/>
      <c r="BE660" s="54">
        <f t="shared" si="793"/>
        <v>0</v>
      </c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>
        <f t="shared" si="794"/>
        <v>22677.5</v>
      </c>
      <c r="BW660" s="54">
        <f t="shared" si="795"/>
        <v>36284</v>
      </c>
      <c r="BX660" s="54">
        <f t="shared" si="796"/>
        <v>54426</v>
      </c>
      <c r="BY660" s="54">
        <f t="shared" si="797"/>
        <v>8</v>
      </c>
      <c r="BZ660" s="54">
        <f t="shared" si="798"/>
        <v>12</v>
      </c>
      <c r="CA660" s="54">
        <v>0</v>
      </c>
      <c r="CB660" s="54">
        <f t="shared" si="799"/>
        <v>11</v>
      </c>
      <c r="CC660" s="54">
        <f t="shared" si="800"/>
        <v>5</v>
      </c>
      <c r="CD660" s="54">
        <v>11</v>
      </c>
      <c r="CE660" s="54">
        <v>10</v>
      </c>
      <c r="CF660" s="54">
        <v>7</v>
      </c>
      <c r="CG660" s="54">
        <v>3</v>
      </c>
      <c r="CH660" s="54">
        <v>3</v>
      </c>
      <c r="CI660" s="54">
        <v>6</v>
      </c>
      <c r="CJ660" s="54">
        <v>3</v>
      </c>
      <c r="CK660" s="54">
        <v>3</v>
      </c>
      <c r="CL660" s="54">
        <v>2</v>
      </c>
      <c r="CM660" s="54">
        <v>5</v>
      </c>
      <c r="CN660" s="54">
        <v>4</v>
      </c>
      <c r="CO660" s="54">
        <v>3</v>
      </c>
    </row>
    <row r="661" spans="1:93">
      <c r="A661" s="3" t="str">
        <f t="shared" si="780"/>
        <v>JXJJ078Herceptin SC</v>
      </c>
      <c r="B661" s="3" t="s">
        <v>552</v>
      </c>
      <c r="C661" s="3" t="s">
        <v>553</v>
      </c>
      <c r="D661" s="3" t="s">
        <v>174</v>
      </c>
      <c r="E661" s="3" t="s">
        <v>211</v>
      </c>
      <c r="F661" s="3" t="s">
        <v>218</v>
      </c>
      <c r="G661" s="3" t="s">
        <v>219</v>
      </c>
      <c r="H661" s="3" t="s">
        <v>218</v>
      </c>
      <c r="I661" s="3" t="s">
        <v>219</v>
      </c>
      <c r="J661" s="3" t="s">
        <v>563</v>
      </c>
      <c r="K661" s="3" t="s">
        <v>541</v>
      </c>
      <c r="L661" s="3"/>
      <c r="M661" s="3" t="s">
        <v>545</v>
      </c>
      <c r="N661" s="3" t="s">
        <v>12</v>
      </c>
      <c r="O661" s="3" t="s">
        <v>12</v>
      </c>
      <c r="P661" s="3">
        <v>3444.49</v>
      </c>
      <c r="Q661" s="54">
        <v>4.2484589850366685</v>
      </c>
      <c r="R661" s="54">
        <v>3.9362939058973039</v>
      </c>
      <c r="S661" s="54">
        <v>5.9706931261603504</v>
      </c>
      <c r="T661" s="54">
        <v>6.1113846824614537</v>
      </c>
      <c r="U661" s="54">
        <v>5.5025803169249379</v>
      </c>
      <c r="V661" s="54">
        <v>7.2425702864560799</v>
      </c>
      <c r="W661" s="54">
        <v>14.155446017094322</v>
      </c>
      <c r="X661" s="54">
        <v>18.856535285842472</v>
      </c>
      <c r="Y661" s="54">
        <v>33.011981302936796</v>
      </c>
      <c r="Z661" s="54">
        <v>3</v>
      </c>
      <c r="AA661" s="54">
        <v>3</v>
      </c>
      <c r="AB661" s="54">
        <v>3</v>
      </c>
      <c r="AC661" s="54">
        <v>1</v>
      </c>
      <c r="AD661" s="54">
        <v>0</v>
      </c>
      <c r="AE661" s="54">
        <v>0</v>
      </c>
      <c r="AF661" s="54">
        <f t="shared" si="781"/>
        <v>9</v>
      </c>
      <c r="AG661" s="54">
        <f t="shared" si="782"/>
        <v>1</v>
      </c>
      <c r="AH661" s="54">
        <f t="shared" si="783"/>
        <v>10</v>
      </c>
      <c r="AI661" s="54">
        <v>14633.774489368952</v>
      </c>
      <c r="AJ661" s="54">
        <v>13558.524995924205</v>
      </c>
      <c r="AK661" s="54">
        <v>20565.992766128064</v>
      </c>
      <c r="AL661" s="54">
        <v>21050.603424891651</v>
      </c>
      <c r="AM661" s="54">
        <v>18953.582875844779</v>
      </c>
      <c r="AN661" s="54">
        <v>24946.960925995103</v>
      </c>
      <c r="AO661" s="54">
        <v>48758.292251421226</v>
      </c>
      <c r="AP661" s="54">
        <v>64951.147226731533</v>
      </c>
      <c r="AQ661" s="54">
        <v>113709.43947815275</v>
      </c>
      <c r="AR661" s="54">
        <f t="shared" si="784"/>
        <v>10333.469999999999</v>
      </c>
      <c r="AS661" s="54">
        <f t="shared" si="785"/>
        <v>10333.469999999999</v>
      </c>
      <c r="AT661" s="54">
        <f t="shared" si="786"/>
        <v>10333.469999999999</v>
      </c>
      <c r="AU661" s="54">
        <f t="shared" si="787"/>
        <v>3444.49</v>
      </c>
      <c r="AV661" s="54">
        <f t="shared" si="788"/>
        <v>0</v>
      </c>
      <c r="AW661" s="54">
        <f t="shared" si="789"/>
        <v>0</v>
      </c>
      <c r="AX661" s="54">
        <f t="shared" si="790"/>
        <v>31000.409999999996</v>
      </c>
      <c r="AY661" s="54">
        <f t="shared" si="791"/>
        <v>3444.49</v>
      </c>
      <c r="AZ661" s="54">
        <f t="shared" si="792"/>
        <v>34444.899999999994</v>
      </c>
      <c r="BA661" s="54">
        <f t="shared" si="778"/>
        <v>6.1113846824614537</v>
      </c>
      <c r="BB661" s="54">
        <f t="shared" si="779"/>
        <v>1</v>
      </c>
      <c r="BC661" s="54"/>
      <c r="BD661" s="54"/>
      <c r="BE661" s="54">
        <f t="shared" si="793"/>
        <v>0</v>
      </c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>
        <f t="shared" si="794"/>
        <v>24972.552499999998</v>
      </c>
      <c r="BW661" s="54">
        <f t="shared" si="795"/>
        <v>37889.39</v>
      </c>
      <c r="BX661" s="54">
        <f t="shared" si="796"/>
        <v>27555.919999999998</v>
      </c>
      <c r="BY661" s="54">
        <f t="shared" si="797"/>
        <v>11</v>
      </c>
      <c r="BZ661" s="54">
        <f t="shared" si="798"/>
        <v>8</v>
      </c>
      <c r="CA661" s="54">
        <v>0</v>
      </c>
      <c r="CB661" s="54">
        <f t="shared" si="799"/>
        <v>18</v>
      </c>
      <c r="CC661" s="54">
        <f t="shared" si="800"/>
        <v>7.25</v>
      </c>
      <c r="CD661" s="54">
        <v>14</v>
      </c>
      <c r="CE661" s="54">
        <v>18</v>
      </c>
      <c r="CF661" s="54">
        <v>14</v>
      </c>
      <c r="CG661" s="54">
        <v>10</v>
      </c>
      <c r="CH661" s="54">
        <v>7</v>
      </c>
      <c r="CI661" s="54">
        <v>5</v>
      </c>
      <c r="CJ661" s="54">
        <v>3</v>
      </c>
      <c r="CK661" s="54">
        <v>5</v>
      </c>
      <c r="CL661" s="54">
        <v>3</v>
      </c>
      <c r="CM661" s="54">
        <v>3</v>
      </c>
      <c r="CN661" s="54">
        <v>2</v>
      </c>
      <c r="CO661" s="54">
        <v>3</v>
      </c>
    </row>
    <row r="662" spans="1:93">
      <c r="A662" s="3" t="str">
        <f t="shared" si="780"/>
        <v>JXJJ078Itovebi 3mg</v>
      </c>
      <c r="B662" s="3" t="s">
        <v>552</v>
      </c>
      <c r="C662" s="3" t="s">
        <v>553</v>
      </c>
      <c r="D662" s="3" t="s">
        <v>174</v>
      </c>
      <c r="E662" s="3" t="s">
        <v>211</v>
      </c>
      <c r="F662" s="3" t="s">
        <v>218</v>
      </c>
      <c r="G662" s="3" t="s">
        <v>219</v>
      </c>
      <c r="H662" s="3" t="s">
        <v>218</v>
      </c>
      <c r="I662" s="3" t="s">
        <v>219</v>
      </c>
      <c r="J662" s="3" t="s">
        <v>563</v>
      </c>
      <c r="K662" s="3" t="s">
        <v>541</v>
      </c>
      <c r="L662" s="3"/>
      <c r="M662" s="3" t="s">
        <v>545</v>
      </c>
      <c r="N662" s="3" t="s">
        <v>13</v>
      </c>
      <c r="O662" s="3" t="s">
        <v>14</v>
      </c>
      <c r="P662" s="3">
        <v>3566.02</v>
      </c>
      <c r="Q662" s="54">
        <v>7.5423782997919166E-8</v>
      </c>
      <c r="R662" s="54">
        <v>8.6118364644595899E-8</v>
      </c>
      <c r="S662" s="54">
        <v>1.7430625086372233E-7</v>
      </c>
      <c r="T662" s="54">
        <v>1.7644957539816278E-7</v>
      </c>
      <c r="U662" s="54">
        <v>2.1451535630448561E-7</v>
      </c>
      <c r="V662" s="54">
        <v>2.7318666979111423E-7</v>
      </c>
      <c r="W662" s="54">
        <v>3.3584839850623739E-7</v>
      </c>
      <c r="X662" s="54">
        <v>6.6415160149376262E-7</v>
      </c>
      <c r="Y662" s="54">
        <v>9.9999999999999995E-7</v>
      </c>
      <c r="Z662" s="54">
        <v>0</v>
      </c>
      <c r="AA662" s="54">
        <v>0</v>
      </c>
      <c r="AB662" s="54">
        <v>0</v>
      </c>
      <c r="AC662" s="54">
        <v>0</v>
      </c>
      <c r="AD662" s="54">
        <v>0</v>
      </c>
      <c r="AE662" s="54">
        <v>0</v>
      </c>
      <c r="AF662" s="54">
        <f t="shared" si="781"/>
        <v>0</v>
      </c>
      <c r="AG662" s="54">
        <f t="shared" si="782"/>
        <v>0</v>
      </c>
      <c r="AH662" s="54">
        <f t="shared" si="783"/>
        <v>0</v>
      </c>
      <c r="AI662" s="54">
        <v>2.6896271864623972E-4</v>
      </c>
      <c r="AJ662" s="54">
        <v>3.0709981068992184E-4</v>
      </c>
      <c r="AK662" s="54">
        <v>6.2157957670505104E-4</v>
      </c>
      <c r="AL662" s="54">
        <v>6.2922271486135634E-4</v>
      </c>
      <c r="AM662" s="54">
        <v>7.6496605088892172E-4</v>
      </c>
      <c r="AN662" s="54">
        <v>9.74189128208509E-4</v>
      </c>
      <c r="AO662" s="54">
        <v>1.1976421060412126E-3</v>
      </c>
      <c r="AP662" s="54">
        <v>2.3683778939587868E-3</v>
      </c>
      <c r="AQ662" s="54">
        <v>3.5660199999999996E-3</v>
      </c>
      <c r="AR662" s="54">
        <f t="shared" si="784"/>
        <v>0</v>
      </c>
      <c r="AS662" s="54">
        <f t="shared" si="785"/>
        <v>0</v>
      </c>
      <c r="AT662" s="54">
        <f t="shared" si="786"/>
        <v>0</v>
      </c>
      <c r="AU662" s="54">
        <f t="shared" si="787"/>
        <v>0</v>
      </c>
      <c r="AV662" s="54">
        <f t="shared" si="788"/>
        <v>0</v>
      </c>
      <c r="AW662" s="54">
        <f t="shared" si="789"/>
        <v>0</v>
      </c>
      <c r="AX662" s="54">
        <f t="shared" si="790"/>
        <v>0</v>
      </c>
      <c r="AY662" s="54">
        <f t="shared" si="791"/>
        <v>0</v>
      </c>
      <c r="AZ662" s="54">
        <f t="shared" si="792"/>
        <v>0</v>
      </c>
      <c r="BA662" s="54">
        <f t="shared" si="778"/>
        <v>1.7644957539816278E-7</v>
      </c>
      <c r="BB662" s="54">
        <f t="shared" si="779"/>
        <v>0</v>
      </c>
      <c r="BC662" s="54"/>
      <c r="BD662" s="54"/>
      <c r="BE662" s="54">
        <f t="shared" si="793"/>
        <v>0</v>
      </c>
      <c r="BF662" s="54"/>
      <c r="BG662" s="54"/>
      <c r="BH662" s="54"/>
      <c r="BI662" s="54"/>
      <c r="BJ662" s="54"/>
      <c r="BK662" s="54"/>
      <c r="BL662" s="54">
        <v>0</v>
      </c>
      <c r="BM662" s="54">
        <v>0</v>
      </c>
      <c r="BN662" s="54">
        <f t="shared" ref="BN662:BN663" si="817">AVERAGE(BP662:BR662)</f>
        <v>0</v>
      </c>
      <c r="BO662" s="54">
        <f t="shared" ref="BO662:BO663" si="818">SUM(BS662:BU662)/1</f>
        <v>0</v>
      </c>
      <c r="BP662" s="54">
        <v>0</v>
      </c>
      <c r="BQ662" s="54">
        <v>0</v>
      </c>
      <c r="BR662" s="54">
        <v>0</v>
      </c>
      <c r="BS662" s="54">
        <v>0</v>
      </c>
      <c r="BT662" s="54">
        <v>0</v>
      </c>
      <c r="BU662" s="54">
        <v>0</v>
      </c>
      <c r="BV662" s="54">
        <f t="shared" si="794"/>
        <v>0</v>
      </c>
      <c r="BW662" s="54">
        <f t="shared" si="795"/>
        <v>0</v>
      </c>
      <c r="BX662" s="54">
        <f t="shared" si="796"/>
        <v>0</v>
      </c>
      <c r="BY662" s="54">
        <f t="shared" si="797"/>
        <v>0</v>
      </c>
      <c r="BZ662" s="54">
        <f t="shared" si="798"/>
        <v>0</v>
      </c>
      <c r="CA662" s="54">
        <v>0</v>
      </c>
      <c r="CB662" s="54">
        <f t="shared" si="799"/>
        <v>0</v>
      </c>
      <c r="CC662" s="54">
        <f t="shared" si="800"/>
        <v>0</v>
      </c>
      <c r="CD662" s="54">
        <v>0</v>
      </c>
      <c r="CE662" s="54">
        <v>0</v>
      </c>
      <c r="CF662" s="54">
        <v>0</v>
      </c>
      <c r="CG662" s="54">
        <v>0</v>
      </c>
      <c r="CH662" s="54">
        <v>0</v>
      </c>
      <c r="CI662" s="54">
        <v>0</v>
      </c>
      <c r="CJ662" s="54">
        <v>0</v>
      </c>
      <c r="CK662" s="54">
        <v>0</v>
      </c>
      <c r="CL662" s="54">
        <v>0</v>
      </c>
      <c r="CM662" s="54">
        <v>0</v>
      </c>
      <c r="CN662" s="54">
        <v>0</v>
      </c>
      <c r="CO662" s="54">
        <v>0</v>
      </c>
    </row>
    <row r="663" spans="1:93">
      <c r="A663" s="3" t="str">
        <f t="shared" si="780"/>
        <v>JXJJ078Itovebi 9mg</v>
      </c>
      <c r="B663" s="3" t="s">
        <v>552</v>
      </c>
      <c r="C663" s="3" t="s">
        <v>553</v>
      </c>
      <c r="D663" s="3" t="s">
        <v>174</v>
      </c>
      <c r="E663" s="3" t="s">
        <v>211</v>
      </c>
      <c r="F663" s="3" t="s">
        <v>218</v>
      </c>
      <c r="G663" s="3" t="s">
        <v>219</v>
      </c>
      <c r="H663" s="3" t="s">
        <v>218</v>
      </c>
      <c r="I663" s="3" t="s">
        <v>219</v>
      </c>
      <c r="J663" s="3" t="s">
        <v>563</v>
      </c>
      <c r="K663" s="3" t="s">
        <v>541</v>
      </c>
      <c r="L663" s="3"/>
      <c r="M663" s="3" t="s">
        <v>545</v>
      </c>
      <c r="N663" s="3" t="s">
        <v>13</v>
      </c>
      <c r="O663" s="3" t="s">
        <v>15</v>
      </c>
      <c r="P663" s="3">
        <v>10698.05</v>
      </c>
      <c r="Q663" s="54"/>
      <c r="R663" s="54"/>
      <c r="S663" s="54"/>
      <c r="T663" s="54"/>
      <c r="U663" s="54"/>
      <c r="V663" s="54"/>
      <c r="W663" s="54">
        <v>0</v>
      </c>
      <c r="X663" s="54">
        <v>0</v>
      </c>
      <c r="Y663" s="54">
        <v>0</v>
      </c>
      <c r="Z663" s="54">
        <v>0</v>
      </c>
      <c r="AA663" s="54">
        <v>0</v>
      </c>
      <c r="AB663" s="54">
        <v>0</v>
      </c>
      <c r="AC663" s="54">
        <v>0</v>
      </c>
      <c r="AD663" s="54">
        <v>0</v>
      </c>
      <c r="AE663" s="54">
        <v>0</v>
      </c>
      <c r="AF663" s="54">
        <f t="shared" si="781"/>
        <v>0</v>
      </c>
      <c r="AG663" s="54">
        <f t="shared" si="782"/>
        <v>0</v>
      </c>
      <c r="AH663" s="54">
        <f t="shared" si="783"/>
        <v>0</v>
      </c>
      <c r="AI663" s="54"/>
      <c r="AJ663" s="54"/>
      <c r="AK663" s="54"/>
      <c r="AL663" s="54"/>
      <c r="AM663" s="54"/>
      <c r="AN663" s="54"/>
      <c r="AO663" s="54">
        <v>0</v>
      </c>
      <c r="AP663" s="54">
        <v>0</v>
      </c>
      <c r="AQ663" s="54">
        <v>0</v>
      </c>
      <c r="AR663" s="54">
        <f t="shared" si="784"/>
        <v>0</v>
      </c>
      <c r="AS663" s="54">
        <f t="shared" si="785"/>
        <v>0</v>
      </c>
      <c r="AT663" s="54">
        <f t="shared" si="786"/>
        <v>0</v>
      </c>
      <c r="AU663" s="54">
        <f t="shared" si="787"/>
        <v>0</v>
      </c>
      <c r="AV663" s="54">
        <f t="shared" si="788"/>
        <v>0</v>
      </c>
      <c r="AW663" s="54">
        <f t="shared" si="789"/>
        <v>0</v>
      </c>
      <c r="AX663" s="54">
        <f t="shared" si="790"/>
        <v>0</v>
      </c>
      <c r="AY663" s="54">
        <f t="shared" si="791"/>
        <v>0</v>
      </c>
      <c r="AZ663" s="54">
        <f t="shared" si="792"/>
        <v>0</v>
      </c>
      <c r="BA663" s="54">
        <f t="shared" si="778"/>
        <v>0</v>
      </c>
      <c r="BB663" s="54">
        <f t="shared" si="779"/>
        <v>0</v>
      </c>
      <c r="BC663" s="54"/>
      <c r="BD663" s="54"/>
      <c r="BE663" s="54">
        <f t="shared" si="793"/>
        <v>0</v>
      </c>
      <c r="BF663" s="54"/>
      <c r="BG663" s="54"/>
      <c r="BH663" s="54"/>
      <c r="BI663" s="54"/>
      <c r="BJ663" s="54"/>
      <c r="BK663" s="54"/>
      <c r="BL663" s="54">
        <v>0</v>
      </c>
      <c r="BM663" s="54">
        <v>0</v>
      </c>
      <c r="BN663" s="54">
        <f t="shared" si="817"/>
        <v>0</v>
      </c>
      <c r="BO663" s="54">
        <f t="shared" si="818"/>
        <v>0</v>
      </c>
      <c r="BP663" s="54">
        <v>0</v>
      </c>
      <c r="BQ663" s="54">
        <v>0</v>
      </c>
      <c r="BR663" s="54">
        <v>0</v>
      </c>
      <c r="BS663" s="54">
        <v>0</v>
      </c>
      <c r="BT663" s="54">
        <v>0</v>
      </c>
      <c r="BU663" s="54">
        <v>0</v>
      </c>
      <c r="BV663" s="54">
        <f t="shared" si="794"/>
        <v>0</v>
      </c>
      <c r="BW663" s="54">
        <f t="shared" si="795"/>
        <v>0</v>
      </c>
      <c r="BX663" s="54">
        <f t="shared" si="796"/>
        <v>0</v>
      </c>
      <c r="BY663" s="54">
        <f t="shared" si="797"/>
        <v>0</v>
      </c>
      <c r="BZ663" s="54">
        <f t="shared" si="798"/>
        <v>0</v>
      </c>
      <c r="CA663" s="54">
        <v>0</v>
      </c>
      <c r="CB663" s="54">
        <f t="shared" si="799"/>
        <v>0</v>
      </c>
      <c r="CC663" s="54">
        <f t="shared" si="800"/>
        <v>0</v>
      </c>
      <c r="CD663" s="54">
        <v>0</v>
      </c>
      <c r="CE663" s="54">
        <v>0</v>
      </c>
      <c r="CF663" s="54">
        <v>0</v>
      </c>
      <c r="CG663" s="54">
        <v>0</v>
      </c>
      <c r="CH663" s="54">
        <v>0</v>
      </c>
      <c r="CI663" s="54">
        <v>0</v>
      </c>
      <c r="CJ663" s="54">
        <v>0</v>
      </c>
      <c r="CK663" s="54">
        <v>0</v>
      </c>
      <c r="CL663" s="54">
        <v>0</v>
      </c>
      <c r="CM663" s="54">
        <v>0</v>
      </c>
      <c r="CN663" s="54">
        <v>0</v>
      </c>
      <c r="CO663" s="54">
        <v>0</v>
      </c>
    </row>
    <row r="664" spans="1:93">
      <c r="A664" s="3" t="str">
        <f t="shared" si="780"/>
        <v>JXJJ078Perjeta</v>
      </c>
      <c r="B664" s="3" t="s">
        <v>552</v>
      </c>
      <c r="C664" s="3" t="s">
        <v>553</v>
      </c>
      <c r="D664" s="3" t="s">
        <v>174</v>
      </c>
      <c r="E664" s="3" t="s">
        <v>211</v>
      </c>
      <c r="F664" s="3" t="s">
        <v>218</v>
      </c>
      <c r="G664" s="3" t="s">
        <v>219</v>
      </c>
      <c r="H664" s="3" t="s">
        <v>218</v>
      </c>
      <c r="I664" s="3" t="s">
        <v>219</v>
      </c>
      <c r="J664" s="3" t="s">
        <v>563</v>
      </c>
      <c r="K664" s="3" t="s">
        <v>541</v>
      </c>
      <c r="L664" s="3"/>
      <c r="M664" s="3" t="s">
        <v>545</v>
      </c>
      <c r="N664" s="3" t="s">
        <v>16</v>
      </c>
      <c r="O664" s="3" t="s">
        <v>16</v>
      </c>
      <c r="P664" s="3">
        <v>3985.87</v>
      </c>
      <c r="Q664" s="54">
        <v>3.341965661924085</v>
      </c>
      <c r="R664" s="54">
        <v>2.8230085939941403</v>
      </c>
      <c r="S664" s="54">
        <v>4.2847366470484749</v>
      </c>
      <c r="T664" s="54">
        <v>2.5891416257076911</v>
      </c>
      <c r="U664" s="54">
        <v>3.1425199801144541</v>
      </c>
      <c r="V664" s="54">
        <v>3.6065350674637378</v>
      </c>
      <c r="W664" s="54">
        <v>10.4497109029667</v>
      </c>
      <c r="X664" s="54">
        <v>9.3381966732858821</v>
      </c>
      <c r="Y664" s="54">
        <v>19.787907576252582</v>
      </c>
      <c r="Z664" s="54">
        <v>2</v>
      </c>
      <c r="AA664" s="54">
        <v>1</v>
      </c>
      <c r="AB664" s="54">
        <v>1</v>
      </c>
      <c r="AC664" s="54">
        <v>2</v>
      </c>
      <c r="AD664" s="54">
        <v>0</v>
      </c>
      <c r="AE664" s="54">
        <v>0</v>
      </c>
      <c r="AF664" s="54">
        <f t="shared" si="781"/>
        <v>4</v>
      </c>
      <c r="AG664" s="54">
        <f t="shared" si="782"/>
        <v>2</v>
      </c>
      <c r="AH664" s="54">
        <f t="shared" si="783"/>
        <v>6</v>
      </c>
      <c r="AI664" s="54">
        <v>13320.640672893353</v>
      </c>
      <c r="AJ664" s="54">
        <v>11252.145264543424</v>
      </c>
      <c r="AK664" s="54">
        <v>17078.403259371105</v>
      </c>
      <c r="AL664" s="54">
        <v>10319.981931659515</v>
      </c>
      <c r="AM664" s="54">
        <v>12525.676113138799</v>
      </c>
      <c r="AN664" s="54">
        <v>14375.179929351689</v>
      </c>
      <c r="AO664" s="54">
        <v>41651.189196807885</v>
      </c>
      <c r="AP664" s="54">
        <v>37220.837974150003</v>
      </c>
      <c r="AQ664" s="54">
        <v>78872.027170957881</v>
      </c>
      <c r="AR664" s="54">
        <f t="shared" si="784"/>
        <v>7971.74</v>
      </c>
      <c r="AS664" s="54">
        <f t="shared" si="785"/>
        <v>3985.87</v>
      </c>
      <c r="AT664" s="54">
        <f t="shared" si="786"/>
        <v>3985.87</v>
      </c>
      <c r="AU664" s="54">
        <f t="shared" si="787"/>
        <v>7971.74</v>
      </c>
      <c r="AV664" s="54">
        <f t="shared" si="788"/>
        <v>0</v>
      </c>
      <c r="AW664" s="54">
        <f t="shared" si="789"/>
        <v>0</v>
      </c>
      <c r="AX664" s="54">
        <f t="shared" si="790"/>
        <v>15943.48</v>
      </c>
      <c r="AY664" s="54">
        <f t="shared" si="791"/>
        <v>7971.74</v>
      </c>
      <c r="AZ664" s="54">
        <f t="shared" si="792"/>
        <v>23915.22</v>
      </c>
      <c r="BA664" s="54">
        <f t="shared" si="778"/>
        <v>2.5891416257076911</v>
      </c>
      <c r="BB664" s="54">
        <f t="shared" si="779"/>
        <v>2</v>
      </c>
      <c r="BC664" s="54"/>
      <c r="BD664" s="54"/>
      <c r="BE664" s="54">
        <f t="shared" si="793"/>
        <v>0</v>
      </c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>
        <f t="shared" si="794"/>
        <v>36869.297500000001</v>
      </c>
      <c r="BW664" s="54">
        <f t="shared" si="795"/>
        <v>19929.349999999999</v>
      </c>
      <c r="BX664" s="54">
        <f t="shared" si="796"/>
        <v>23915.22</v>
      </c>
      <c r="BY664" s="54">
        <f t="shared" si="797"/>
        <v>5</v>
      </c>
      <c r="BZ664" s="54">
        <f t="shared" si="798"/>
        <v>6</v>
      </c>
      <c r="CA664" s="54">
        <v>0</v>
      </c>
      <c r="CB664" s="54">
        <f t="shared" si="799"/>
        <v>32</v>
      </c>
      <c r="CC664" s="54">
        <f t="shared" si="800"/>
        <v>9.25</v>
      </c>
      <c r="CD664" s="54">
        <v>31</v>
      </c>
      <c r="CE664" s="54">
        <v>32</v>
      </c>
      <c r="CF664" s="54">
        <v>17</v>
      </c>
      <c r="CG664" s="54">
        <v>5</v>
      </c>
      <c r="CH664" s="54">
        <v>5</v>
      </c>
      <c r="CI664" s="54">
        <v>10</v>
      </c>
      <c r="CJ664" s="54">
        <v>0</v>
      </c>
      <c r="CK664" s="54">
        <v>0</v>
      </c>
      <c r="CL664" s="54">
        <v>5</v>
      </c>
      <c r="CM664" s="54">
        <v>4</v>
      </c>
      <c r="CN664" s="54">
        <v>1</v>
      </c>
      <c r="CO664" s="54">
        <v>1</v>
      </c>
    </row>
    <row r="665" spans="1:93">
      <c r="A665" s="3" t="str">
        <f t="shared" si="780"/>
        <v>JXJJ078Phesgo 10ml</v>
      </c>
      <c r="B665" s="3" t="s">
        <v>552</v>
      </c>
      <c r="C665" s="3" t="s">
        <v>553</v>
      </c>
      <c r="D665" s="3" t="s">
        <v>174</v>
      </c>
      <c r="E665" s="3" t="s">
        <v>211</v>
      </c>
      <c r="F665" s="3" t="s">
        <v>218</v>
      </c>
      <c r="G665" s="3" t="s">
        <v>219</v>
      </c>
      <c r="H665" s="3" t="s">
        <v>218</v>
      </c>
      <c r="I665" s="3" t="s">
        <v>219</v>
      </c>
      <c r="J665" s="3" t="s">
        <v>563</v>
      </c>
      <c r="K665" s="3" t="s">
        <v>541</v>
      </c>
      <c r="L665" s="3"/>
      <c r="M665" s="3" t="s">
        <v>545</v>
      </c>
      <c r="N665" s="3" t="s">
        <v>17</v>
      </c>
      <c r="O665" s="3" t="s">
        <v>18</v>
      </c>
      <c r="P665" s="3">
        <v>6232.07</v>
      </c>
      <c r="Q665" s="54">
        <v>14.592331980428655</v>
      </c>
      <c r="R665" s="54">
        <v>13.387115382229341</v>
      </c>
      <c r="S665" s="54">
        <v>19.140880223333497</v>
      </c>
      <c r="T665" s="54">
        <v>17.797473425428471</v>
      </c>
      <c r="U665" s="54">
        <v>16.217357613829755</v>
      </c>
      <c r="V665" s="54">
        <v>20.177571029234265</v>
      </c>
      <c r="W665" s="54">
        <v>47.12032758599149</v>
      </c>
      <c r="X665" s="54">
        <v>54.192402068492491</v>
      </c>
      <c r="Y665" s="54">
        <v>101.31272965448397</v>
      </c>
      <c r="Z665" s="54">
        <v>16</v>
      </c>
      <c r="AA665" s="54">
        <v>7</v>
      </c>
      <c r="AB665" s="54">
        <v>11</v>
      </c>
      <c r="AC665" s="54">
        <v>6</v>
      </c>
      <c r="AD665" s="54">
        <v>0</v>
      </c>
      <c r="AE665" s="54">
        <v>0</v>
      </c>
      <c r="AF665" s="54">
        <f t="shared" si="781"/>
        <v>34</v>
      </c>
      <c r="AG665" s="54">
        <f t="shared" si="782"/>
        <v>6</v>
      </c>
      <c r="AH665" s="54">
        <f t="shared" si="783"/>
        <v>40</v>
      </c>
      <c r="AI665" s="54">
        <v>90940.434365270004</v>
      </c>
      <c r="AJ665" s="54">
        <v>83429.440160130005</v>
      </c>
      <c r="AK665" s="54">
        <v>119287.30541342997</v>
      </c>
      <c r="AL665" s="54">
        <v>110915.10021041</v>
      </c>
      <c r="AM665" s="54">
        <v>101067.70786441999</v>
      </c>
      <c r="AN665" s="54">
        <v>125748.03508415999</v>
      </c>
      <c r="AO665" s="54">
        <v>293657.17993882997</v>
      </c>
      <c r="AP665" s="54">
        <v>337730.84315898997</v>
      </c>
      <c r="AQ665" s="54">
        <v>631388.02309781988</v>
      </c>
      <c r="AR665" s="54">
        <f t="shared" si="784"/>
        <v>99713.12</v>
      </c>
      <c r="AS665" s="54">
        <f t="shared" si="785"/>
        <v>43624.49</v>
      </c>
      <c r="AT665" s="54">
        <f t="shared" si="786"/>
        <v>68552.76999999999</v>
      </c>
      <c r="AU665" s="54">
        <f t="shared" si="787"/>
        <v>37392.42</v>
      </c>
      <c r="AV665" s="54">
        <f t="shared" si="788"/>
        <v>0</v>
      </c>
      <c r="AW665" s="54">
        <f t="shared" si="789"/>
        <v>0</v>
      </c>
      <c r="AX665" s="54">
        <f t="shared" si="790"/>
        <v>211890.37999999998</v>
      </c>
      <c r="AY665" s="54">
        <f t="shared" si="791"/>
        <v>37392.42</v>
      </c>
      <c r="AZ665" s="54">
        <f t="shared" si="792"/>
        <v>249282.8</v>
      </c>
      <c r="BA665" s="54">
        <f t="shared" si="778"/>
        <v>17.797473425428471</v>
      </c>
      <c r="BB665" s="54">
        <f t="shared" si="779"/>
        <v>6</v>
      </c>
      <c r="BC665" s="54">
        <f>SUM(CJ665:CL665)</f>
        <v>55</v>
      </c>
      <c r="BD665" s="54">
        <f>SUM(CM665:CO665)</f>
        <v>50</v>
      </c>
      <c r="BE665" s="54">
        <f t="shared" si="793"/>
        <v>40</v>
      </c>
      <c r="BF665" s="54">
        <f t="shared" ref="BF665:BK665" si="819">Z665</f>
        <v>16</v>
      </c>
      <c r="BG665" s="54">
        <f t="shared" si="819"/>
        <v>7</v>
      </c>
      <c r="BH665" s="54">
        <f t="shared" si="819"/>
        <v>11</v>
      </c>
      <c r="BI665" s="54">
        <f t="shared" si="819"/>
        <v>6</v>
      </c>
      <c r="BJ665" s="54">
        <f t="shared" si="819"/>
        <v>0</v>
      </c>
      <c r="BK665" s="54">
        <f t="shared" si="819"/>
        <v>0</v>
      </c>
      <c r="BL665" s="54">
        <v>0</v>
      </c>
      <c r="BM665" s="54">
        <v>0</v>
      </c>
      <c r="BN665" s="54">
        <f t="shared" ref="BN665:BN666" si="820">AVERAGE(BP665:BR665)</f>
        <v>0</v>
      </c>
      <c r="BO665" s="54">
        <f t="shared" ref="BO665:BO666" si="821">SUM(BS665:BU665)/1</f>
        <v>0</v>
      </c>
      <c r="BP665" s="54">
        <v>0</v>
      </c>
      <c r="BQ665" s="54">
        <v>0</v>
      </c>
      <c r="BR665" s="54">
        <v>0</v>
      </c>
      <c r="BS665" s="54">
        <v>0</v>
      </c>
      <c r="BT665" s="54">
        <v>0</v>
      </c>
      <c r="BU665" s="54">
        <v>0</v>
      </c>
      <c r="BV665" s="54">
        <f t="shared" si="794"/>
        <v>76862.19666666667</v>
      </c>
      <c r="BW665" s="54">
        <f t="shared" si="795"/>
        <v>342763.85</v>
      </c>
      <c r="BX665" s="54">
        <f t="shared" si="796"/>
        <v>311603.5</v>
      </c>
      <c r="BY665" s="54">
        <f t="shared" si="797"/>
        <v>55</v>
      </c>
      <c r="BZ665" s="54">
        <f t="shared" si="798"/>
        <v>50</v>
      </c>
      <c r="CA665" s="54">
        <v>18</v>
      </c>
      <c r="CB665" s="54">
        <f t="shared" si="799"/>
        <v>20</v>
      </c>
      <c r="CC665" s="54">
        <f t="shared" si="800"/>
        <v>12.333333333333334</v>
      </c>
      <c r="CD665" s="54">
        <v>0</v>
      </c>
      <c r="CE665" s="54">
        <v>0</v>
      </c>
      <c r="CF665" s="54">
        <v>4</v>
      </c>
      <c r="CG665" s="54">
        <v>9</v>
      </c>
      <c r="CH665" s="54">
        <v>15</v>
      </c>
      <c r="CI665" s="54">
        <v>15</v>
      </c>
      <c r="CJ665" s="54">
        <v>20</v>
      </c>
      <c r="CK665" s="54">
        <v>17</v>
      </c>
      <c r="CL665" s="54">
        <v>18</v>
      </c>
      <c r="CM665" s="54">
        <v>19</v>
      </c>
      <c r="CN665" s="54">
        <v>17</v>
      </c>
      <c r="CO665" s="54">
        <v>14</v>
      </c>
    </row>
    <row r="666" spans="1:93">
      <c r="A666" s="3" t="str">
        <f t="shared" si="780"/>
        <v>JXJJ078Phesgo 15ml</v>
      </c>
      <c r="B666" s="3" t="s">
        <v>552</v>
      </c>
      <c r="C666" s="3" t="s">
        <v>553</v>
      </c>
      <c r="D666" s="3" t="s">
        <v>174</v>
      </c>
      <c r="E666" s="3" t="s">
        <v>211</v>
      </c>
      <c r="F666" s="3" t="s">
        <v>218</v>
      </c>
      <c r="G666" s="3" t="s">
        <v>219</v>
      </c>
      <c r="H666" s="3" t="s">
        <v>218</v>
      </c>
      <c r="I666" s="3" t="s">
        <v>219</v>
      </c>
      <c r="J666" s="3" t="s">
        <v>563</v>
      </c>
      <c r="K666" s="3" t="s">
        <v>541</v>
      </c>
      <c r="L666" s="3"/>
      <c r="M666" s="3" t="s">
        <v>545</v>
      </c>
      <c r="N666" s="3" t="s">
        <v>17</v>
      </c>
      <c r="O666" s="3" t="s">
        <v>19</v>
      </c>
      <c r="P666" s="3">
        <v>8489.27</v>
      </c>
      <c r="Q666" s="54">
        <v>1</v>
      </c>
      <c r="R666" s="54">
        <v>1</v>
      </c>
      <c r="S666" s="54">
        <v>2</v>
      </c>
      <c r="T666" s="54">
        <v>1</v>
      </c>
      <c r="U666" s="54">
        <v>1</v>
      </c>
      <c r="V666" s="54">
        <v>2</v>
      </c>
      <c r="W666" s="54">
        <v>4</v>
      </c>
      <c r="X666" s="54">
        <v>4</v>
      </c>
      <c r="Y666" s="54">
        <v>8</v>
      </c>
      <c r="Z666" s="54">
        <v>0</v>
      </c>
      <c r="AA666" s="54">
        <v>1</v>
      </c>
      <c r="AB666" s="54">
        <v>0</v>
      </c>
      <c r="AC666" s="54">
        <v>0</v>
      </c>
      <c r="AD666" s="54">
        <v>0</v>
      </c>
      <c r="AE666" s="54">
        <v>0</v>
      </c>
      <c r="AF666" s="54">
        <f t="shared" si="781"/>
        <v>1</v>
      </c>
      <c r="AG666" s="54">
        <f t="shared" si="782"/>
        <v>0</v>
      </c>
      <c r="AH666" s="54">
        <f t="shared" si="783"/>
        <v>1</v>
      </c>
      <c r="AI666" s="54">
        <v>8489.27</v>
      </c>
      <c r="AJ666" s="54">
        <v>8489.27</v>
      </c>
      <c r="AK666" s="54">
        <v>16978.54</v>
      </c>
      <c r="AL666" s="54">
        <v>8489.27</v>
      </c>
      <c r="AM666" s="54">
        <v>8489.27</v>
      </c>
      <c r="AN666" s="54">
        <v>16978.54</v>
      </c>
      <c r="AO666" s="54">
        <v>33957.08</v>
      </c>
      <c r="AP666" s="54">
        <v>33957.08</v>
      </c>
      <c r="AQ666" s="54">
        <v>67914.16</v>
      </c>
      <c r="AR666" s="54">
        <f t="shared" si="784"/>
        <v>0</v>
      </c>
      <c r="AS666" s="54">
        <f t="shared" si="785"/>
        <v>8489.27</v>
      </c>
      <c r="AT666" s="54">
        <f t="shared" si="786"/>
        <v>0</v>
      </c>
      <c r="AU666" s="54">
        <f t="shared" si="787"/>
        <v>0</v>
      </c>
      <c r="AV666" s="54">
        <f t="shared" si="788"/>
        <v>0</v>
      </c>
      <c r="AW666" s="54">
        <f t="shared" si="789"/>
        <v>0</v>
      </c>
      <c r="AX666" s="54">
        <f t="shared" si="790"/>
        <v>8489.27</v>
      </c>
      <c r="AY666" s="54">
        <f t="shared" si="791"/>
        <v>0</v>
      </c>
      <c r="AZ666" s="54">
        <f t="shared" si="792"/>
        <v>8489.27</v>
      </c>
      <c r="BA666" s="54">
        <f t="shared" si="778"/>
        <v>1</v>
      </c>
      <c r="BB666" s="54">
        <f t="shared" si="779"/>
        <v>0</v>
      </c>
      <c r="BC666" s="54">
        <f>SUM(CJ666:CL666)*2</f>
        <v>4</v>
      </c>
      <c r="BD666" s="54">
        <f>SUM(CM666:CO666)*2</f>
        <v>6</v>
      </c>
      <c r="BE666" s="54">
        <f t="shared" si="793"/>
        <v>2</v>
      </c>
      <c r="BF666" s="54">
        <f t="shared" ref="BF666:BK666" si="822">Z666*2</f>
        <v>0</v>
      </c>
      <c r="BG666" s="54">
        <f t="shared" si="822"/>
        <v>2</v>
      </c>
      <c r="BH666" s="54">
        <f t="shared" si="822"/>
        <v>0</v>
      </c>
      <c r="BI666" s="54">
        <f t="shared" si="822"/>
        <v>0</v>
      </c>
      <c r="BJ666" s="54">
        <f t="shared" si="822"/>
        <v>0</v>
      </c>
      <c r="BK666" s="54">
        <f t="shared" si="822"/>
        <v>0</v>
      </c>
      <c r="BL666" s="54">
        <v>0.66666666666666663</v>
      </c>
      <c r="BM666" s="54">
        <v>1.3333333333333333</v>
      </c>
      <c r="BN666" s="54">
        <f t="shared" si="820"/>
        <v>0.33333333333333331</v>
      </c>
      <c r="BO666" s="54">
        <f t="shared" si="821"/>
        <v>0</v>
      </c>
      <c r="BP666" s="54">
        <v>0</v>
      </c>
      <c r="BQ666" s="54">
        <v>1</v>
      </c>
      <c r="BR666" s="54">
        <v>0</v>
      </c>
      <c r="BS666" s="54">
        <v>0</v>
      </c>
      <c r="BT666" s="54">
        <v>0</v>
      </c>
      <c r="BU666" s="54">
        <v>0</v>
      </c>
      <c r="BV666" s="54">
        <f t="shared" si="794"/>
        <v>5659.5133333333333</v>
      </c>
      <c r="BW666" s="54">
        <f t="shared" si="795"/>
        <v>16978.54</v>
      </c>
      <c r="BX666" s="54">
        <f t="shared" si="796"/>
        <v>25467.81</v>
      </c>
      <c r="BY666" s="54">
        <f t="shared" si="797"/>
        <v>2</v>
      </c>
      <c r="BZ666" s="54">
        <f t="shared" si="798"/>
        <v>3</v>
      </c>
      <c r="CA666" s="54">
        <v>0</v>
      </c>
      <c r="CB666" s="54">
        <f t="shared" si="799"/>
        <v>2</v>
      </c>
      <c r="CC666" s="54">
        <f t="shared" si="800"/>
        <v>0.66666666666666663</v>
      </c>
      <c r="CD666" s="54">
        <v>0</v>
      </c>
      <c r="CE666" s="54">
        <v>0</v>
      </c>
      <c r="CF666" s="54">
        <v>0</v>
      </c>
      <c r="CG666" s="54">
        <v>2</v>
      </c>
      <c r="CH666" s="54">
        <v>1</v>
      </c>
      <c r="CI666" s="54">
        <v>0</v>
      </c>
      <c r="CJ666" s="54">
        <v>1</v>
      </c>
      <c r="CK666" s="54">
        <v>0</v>
      </c>
      <c r="CL666" s="54">
        <v>1</v>
      </c>
      <c r="CM666" s="54">
        <v>2</v>
      </c>
      <c r="CN666" s="54">
        <v>0</v>
      </c>
      <c r="CO666" s="54">
        <v>1</v>
      </c>
    </row>
    <row r="667" spans="1:93">
      <c r="A667" s="3" t="str">
        <f t="shared" si="780"/>
        <v>JXJJ145Herceptin IV</v>
      </c>
      <c r="B667" s="3" t="s">
        <v>552</v>
      </c>
      <c r="C667" s="3" t="s">
        <v>553</v>
      </c>
      <c r="D667" s="3" t="s">
        <v>174</v>
      </c>
      <c r="E667" s="3" t="s">
        <v>211</v>
      </c>
      <c r="F667" s="3" t="s">
        <v>220</v>
      </c>
      <c r="G667" s="3" t="s">
        <v>221</v>
      </c>
      <c r="H667" s="3" t="s">
        <v>220</v>
      </c>
      <c r="I667" s="3" t="s">
        <v>221</v>
      </c>
      <c r="J667" s="3" t="s">
        <v>561</v>
      </c>
      <c r="K667" s="3" t="s">
        <v>541</v>
      </c>
      <c r="L667" s="3"/>
      <c r="M667" s="3" t="s">
        <v>543</v>
      </c>
      <c r="N667" s="3" t="s">
        <v>11</v>
      </c>
      <c r="O667" s="3" t="s">
        <v>11</v>
      </c>
      <c r="P667" s="3">
        <v>4535.5</v>
      </c>
      <c r="Q667" s="54">
        <v>2.4822376098080742E-7</v>
      </c>
      <c r="R667" s="54">
        <v>1.7782878168674339E-7</v>
      </c>
      <c r="S667" s="54">
        <v>1.6542114214001052E-7</v>
      </c>
      <c r="T667" s="54">
        <v>1.1681063360424579E-7</v>
      </c>
      <c r="U667" s="54">
        <v>1.0643066396940739E-7</v>
      </c>
      <c r="V667" s="54">
        <v>1.8528501761878564E-7</v>
      </c>
      <c r="W667" s="54">
        <v>5.9147368480756133E-7</v>
      </c>
      <c r="X667" s="54">
        <v>4.0852631519243884E-7</v>
      </c>
      <c r="Y667" s="54">
        <v>1.0000000000000002E-6</v>
      </c>
      <c r="Z667" s="54">
        <v>0</v>
      </c>
      <c r="AA667" s="54">
        <v>0</v>
      </c>
      <c r="AB667" s="54">
        <v>0</v>
      </c>
      <c r="AC667" s="54">
        <v>0</v>
      </c>
      <c r="AD667" s="54">
        <v>0</v>
      </c>
      <c r="AE667" s="54">
        <v>0</v>
      </c>
      <c r="AF667" s="54">
        <f t="shared" si="781"/>
        <v>0</v>
      </c>
      <c r="AG667" s="54">
        <f t="shared" si="782"/>
        <v>0</v>
      </c>
      <c r="AH667" s="54">
        <f t="shared" si="783"/>
        <v>0</v>
      </c>
      <c r="AI667" s="54">
        <v>1.1258188679284522E-3</v>
      </c>
      <c r="AJ667" s="54">
        <v>8.0654243934022462E-4</v>
      </c>
      <c r="AK667" s="54">
        <v>7.5026759017601764E-4</v>
      </c>
      <c r="AL667" s="54">
        <v>5.297946287120568E-4</v>
      </c>
      <c r="AM667" s="54">
        <v>4.8271627643324723E-4</v>
      </c>
      <c r="AN667" s="54">
        <v>8.4036019741000226E-4</v>
      </c>
      <c r="AO667" s="54">
        <v>2.6826288974446943E-3</v>
      </c>
      <c r="AP667" s="54">
        <v>1.8528711025553063E-3</v>
      </c>
      <c r="AQ667" s="54">
        <v>4.5355000000000005E-3</v>
      </c>
      <c r="AR667" s="54">
        <f t="shared" si="784"/>
        <v>0</v>
      </c>
      <c r="AS667" s="54">
        <f t="shared" si="785"/>
        <v>0</v>
      </c>
      <c r="AT667" s="54">
        <f t="shared" si="786"/>
        <v>0</v>
      </c>
      <c r="AU667" s="54">
        <f t="shared" si="787"/>
        <v>0</v>
      </c>
      <c r="AV667" s="54">
        <f t="shared" si="788"/>
        <v>0</v>
      </c>
      <c r="AW667" s="54">
        <f t="shared" si="789"/>
        <v>0</v>
      </c>
      <c r="AX667" s="54">
        <f t="shared" si="790"/>
        <v>0</v>
      </c>
      <c r="AY667" s="54">
        <f t="shared" si="791"/>
        <v>0</v>
      </c>
      <c r="AZ667" s="54">
        <f t="shared" si="792"/>
        <v>0</v>
      </c>
      <c r="BA667" s="54">
        <f t="shared" si="778"/>
        <v>1.1681063360424579E-7</v>
      </c>
      <c r="BB667" s="54">
        <f t="shared" si="779"/>
        <v>0</v>
      </c>
      <c r="BC667" s="54"/>
      <c r="BD667" s="54"/>
      <c r="BE667" s="54">
        <f t="shared" si="793"/>
        <v>0</v>
      </c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4"/>
      <c r="BV667" s="54">
        <f t="shared" si="794"/>
        <v>0</v>
      </c>
      <c r="BW667" s="54">
        <f t="shared" si="795"/>
        <v>0</v>
      </c>
      <c r="BX667" s="54">
        <f t="shared" si="796"/>
        <v>0</v>
      </c>
      <c r="BY667" s="54">
        <f t="shared" si="797"/>
        <v>0</v>
      </c>
      <c r="BZ667" s="54">
        <f t="shared" si="798"/>
        <v>0</v>
      </c>
      <c r="CA667" s="54">
        <v>0</v>
      </c>
      <c r="CB667" s="54">
        <f t="shared" si="799"/>
        <v>0</v>
      </c>
      <c r="CC667" s="54">
        <f t="shared" si="800"/>
        <v>0</v>
      </c>
      <c r="CD667" s="54">
        <v>0</v>
      </c>
      <c r="CE667" s="54">
        <v>0</v>
      </c>
      <c r="CF667" s="54">
        <v>0</v>
      </c>
      <c r="CG667" s="54">
        <v>0</v>
      </c>
      <c r="CH667" s="54">
        <v>0</v>
      </c>
      <c r="CI667" s="54">
        <v>0</v>
      </c>
      <c r="CJ667" s="54">
        <v>0</v>
      </c>
      <c r="CK667" s="54">
        <v>0</v>
      </c>
      <c r="CL667" s="54">
        <v>0</v>
      </c>
      <c r="CM667" s="54">
        <v>0</v>
      </c>
      <c r="CN667" s="54">
        <v>0</v>
      </c>
      <c r="CO667" s="54">
        <v>0</v>
      </c>
    </row>
    <row r="668" spans="1:93">
      <c r="A668" s="3" t="str">
        <f t="shared" si="780"/>
        <v>JXJJ145Herceptin SC</v>
      </c>
      <c r="B668" s="3" t="s">
        <v>552</v>
      </c>
      <c r="C668" s="3" t="s">
        <v>553</v>
      </c>
      <c r="D668" s="3" t="s">
        <v>174</v>
      </c>
      <c r="E668" s="3" t="s">
        <v>211</v>
      </c>
      <c r="F668" s="3" t="s">
        <v>220</v>
      </c>
      <c r="G668" s="3" t="s">
        <v>221</v>
      </c>
      <c r="H668" s="3" t="s">
        <v>220</v>
      </c>
      <c r="I668" s="3" t="s">
        <v>221</v>
      </c>
      <c r="J668" s="3" t="s">
        <v>561</v>
      </c>
      <c r="K668" s="3" t="s">
        <v>541</v>
      </c>
      <c r="L668" s="3"/>
      <c r="M668" s="3" t="s">
        <v>543</v>
      </c>
      <c r="N668" s="3" t="s">
        <v>12</v>
      </c>
      <c r="O668" s="3" t="s">
        <v>12</v>
      </c>
      <c r="P668" s="3">
        <v>3444.49</v>
      </c>
      <c r="Q668" s="54">
        <v>1.2869445629604544E-7</v>
      </c>
      <c r="R668" s="54">
        <v>1.1923834167284972E-7</v>
      </c>
      <c r="S668" s="54">
        <v>1.8086442832285226E-7</v>
      </c>
      <c r="T668" s="54">
        <v>1.8512626147397511E-7</v>
      </c>
      <c r="U668" s="54">
        <v>1.6668434004097236E-7</v>
      </c>
      <c r="V668" s="54">
        <v>2.193921721933052E-7</v>
      </c>
      <c r="W668" s="54">
        <v>4.2879722629174739E-7</v>
      </c>
      <c r="X668" s="54">
        <v>5.7120277370825267E-7</v>
      </c>
      <c r="Y668" s="54">
        <v>1.0000000000000002E-6</v>
      </c>
      <c r="Z668" s="54">
        <v>0</v>
      </c>
      <c r="AA668" s="54">
        <v>0</v>
      </c>
      <c r="AB668" s="54">
        <v>0</v>
      </c>
      <c r="AC668" s="54">
        <v>0</v>
      </c>
      <c r="AD668" s="54">
        <v>0</v>
      </c>
      <c r="AE668" s="54">
        <v>0</v>
      </c>
      <c r="AF668" s="54">
        <f t="shared" si="781"/>
        <v>0</v>
      </c>
      <c r="AG668" s="54">
        <f t="shared" si="782"/>
        <v>0</v>
      </c>
      <c r="AH668" s="54">
        <f t="shared" si="783"/>
        <v>0</v>
      </c>
      <c r="AI668" s="54">
        <v>4.4328676776716558E-4</v>
      </c>
      <c r="AJ668" s="54">
        <v>4.1071527550871412E-4</v>
      </c>
      <c r="AK668" s="54">
        <v>6.2298571471378138E-4</v>
      </c>
      <c r="AL668" s="54">
        <v>6.3766555638449256E-4</v>
      </c>
      <c r="AM668" s="54">
        <v>5.7414254242772885E-4</v>
      </c>
      <c r="AN668" s="54">
        <v>7.5569414319811776E-4</v>
      </c>
      <c r="AO668" s="54">
        <v>1.476987757989661E-3</v>
      </c>
      <c r="AP668" s="54">
        <v>1.9675022420103392E-3</v>
      </c>
      <c r="AQ668" s="54">
        <v>3.4444900000000001E-3</v>
      </c>
      <c r="AR668" s="54">
        <f t="shared" si="784"/>
        <v>0</v>
      </c>
      <c r="AS668" s="54">
        <f t="shared" si="785"/>
        <v>0</v>
      </c>
      <c r="AT668" s="54">
        <f t="shared" si="786"/>
        <v>0</v>
      </c>
      <c r="AU668" s="54">
        <f t="shared" si="787"/>
        <v>0</v>
      </c>
      <c r="AV668" s="54">
        <f t="shared" si="788"/>
        <v>0</v>
      </c>
      <c r="AW668" s="54">
        <f t="shared" si="789"/>
        <v>0</v>
      </c>
      <c r="AX668" s="54">
        <f t="shared" si="790"/>
        <v>0</v>
      </c>
      <c r="AY668" s="54">
        <f t="shared" si="791"/>
        <v>0</v>
      </c>
      <c r="AZ668" s="54">
        <f t="shared" si="792"/>
        <v>0</v>
      </c>
      <c r="BA668" s="54">
        <f t="shared" si="778"/>
        <v>1.8512626147397511E-7</v>
      </c>
      <c r="BB668" s="54">
        <f t="shared" si="779"/>
        <v>0</v>
      </c>
      <c r="BC668" s="54"/>
      <c r="BD668" s="54"/>
      <c r="BE668" s="54">
        <f t="shared" si="793"/>
        <v>0</v>
      </c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>
        <f t="shared" si="794"/>
        <v>0</v>
      </c>
      <c r="BW668" s="54">
        <f t="shared" si="795"/>
        <v>0</v>
      </c>
      <c r="BX668" s="54">
        <f t="shared" si="796"/>
        <v>0</v>
      </c>
      <c r="BY668" s="54">
        <f t="shared" si="797"/>
        <v>0</v>
      </c>
      <c r="BZ668" s="54">
        <f t="shared" si="798"/>
        <v>0</v>
      </c>
      <c r="CA668" s="54">
        <v>0</v>
      </c>
      <c r="CB668" s="54">
        <f t="shared" si="799"/>
        <v>0</v>
      </c>
      <c r="CC668" s="54">
        <f t="shared" si="800"/>
        <v>0</v>
      </c>
      <c r="CD668" s="54">
        <v>0</v>
      </c>
      <c r="CE668" s="54">
        <v>0</v>
      </c>
      <c r="CF668" s="54">
        <v>0</v>
      </c>
      <c r="CG668" s="54">
        <v>0</v>
      </c>
      <c r="CH668" s="54">
        <v>0</v>
      </c>
      <c r="CI668" s="54">
        <v>0</v>
      </c>
      <c r="CJ668" s="54">
        <v>0</v>
      </c>
      <c r="CK668" s="54">
        <v>0</v>
      </c>
      <c r="CL668" s="54">
        <v>0</v>
      </c>
      <c r="CM668" s="54">
        <v>0</v>
      </c>
      <c r="CN668" s="54">
        <v>0</v>
      </c>
      <c r="CO668" s="54">
        <v>0</v>
      </c>
    </row>
    <row r="669" spans="1:93">
      <c r="A669" s="3" t="str">
        <f t="shared" si="780"/>
        <v>JXJJ145Itovebi 3mg</v>
      </c>
      <c r="B669" s="3" t="s">
        <v>552</v>
      </c>
      <c r="C669" s="3" t="s">
        <v>553</v>
      </c>
      <c r="D669" s="3" t="s">
        <v>174</v>
      </c>
      <c r="E669" s="3" t="s">
        <v>211</v>
      </c>
      <c r="F669" s="3" t="s">
        <v>220</v>
      </c>
      <c r="G669" s="3" t="s">
        <v>221</v>
      </c>
      <c r="H669" s="3" t="s">
        <v>220</v>
      </c>
      <c r="I669" s="3" t="s">
        <v>221</v>
      </c>
      <c r="J669" s="3" t="s">
        <v>561</v>
      </c>
      <c r="K669" s="3" t="s">
        <v>541</v>
      </c>
      <c r="L669" s="3"/>
      <c r="M669" s="3" t="s">
        <v>543</v>
      </c>
      <c r="N669" s="3" t="s">
        <v>13</v>
      </c>
      <c r="O669" s="3" t="s">
        <v>14</v>
      </c>
      <c r="P669" s="3">
        <v>3566.02</v>
      </c>
      <c r="Q669" s="54">
        <v>7.5423782997919166E-8</v>
      </c>
      <c r="R669" s="54">
        <v>8.6118364644595899E-8</v>
      </c>
      <c r="S669" s="54">
        <v>1.7430625086372233E-7</v>
      </c>
      <c r="T669" s="54">
        <v>1.7644957539816278E-7</v>
      </c>
      <c r="U669" s="54">
        <v>2.1451535630448561E-7</v>
      </c>
      <c r="V669" s="54">
        <v>2.7318666979111423E-7</v>
      </c>
      <c r="W669" s="54">
        <v>3.3584839850623739E-7</v>
      </c>
      <c r="X669" s="54">
        <v>6.6415160149376262E-7</v>
      </c>
      <c r="Y669" s="54">
        <v>9.9999999999999995E-7</v>
      </c>
      <c r="Z669" s="54">
        <v>0</v>
      </c>
      <c r="AA669" s="54">
        <v>0</v>
      </c>
      <c r="AB669" s="54">
        <v>0</v>
      </c>
      <c r="AC669" s="54">
        <v>0</v>
      </c>
      <c r="AD669" s="54">
        <v>0</v>
      </c>
      <c r="AE669" s="54">
        <v>0</v>
      </c>
      <c r="AF669" s="54">
        <f t="shared" si="781"/>
        <v>0</v>
      </c>
      <c r="AG669" s="54">
        <f t="shared" si="782"/>
        <v>0</v>
      </c>
      <c r="AH669" s="54">
        <f t="shared" si="783"/>
        <v>0</v>
      </c>
      <c r="AI669" s="54">
        <v>2.6896271864623972E-4</v>
      </c>
      <c r="AJ669" s="54">
        <v>3.0709981068992184E-4</v>
      </c>
      <c r="AK669" s="54">
        <v>6.2157957670505104E-4</v>
      </c>
      <c r="AL669" s="54">
        <v>6.2922271486135634E-4</v>
      </c>
      <c r="AM669" s="54">
        <v>7.6496605088892172E-4</v>
      </c>
      <c r="AN669" s="54">
        <v>9.74189128208509E-4</v>
      </c>
      <c r="AO669" s="54">
        <v>1.1976421060412126E-3</v>
      </c>
      <c r="AP669" s="54">
        <v>2.3683778939587868E-3</v>
      </c>
      <c r="AQ669" s="54">
        <v>3.5660199999999996E-3</v>
      </c>
      <c r="AR669" s="54">
        <f t="shared" si="784"/>
        <v>0</v>
      </c>
      <c r="AS669" s="54">
        <f t="shared" si="785"/>
        <v>0</v>
      </c>
      <c r="AT669" s="54">
        <f t="shared" si="786"/>
        <v>0</v>
      </c>
      <c r="AU669" s="54">
        <f t="shared" si="787"/>
        <v>0</v>
      </c>
      <c r="AV669" s="54">
        <f t="shared" si="788"/>
        <v>0</v>
      </c>
      <c r="AW669" s="54">
        <f t="shared" si="789"/>
        <v>0</v>
      </c>
      <c r="AX669" s="54">
        <f t="shared" si="790"/>
        <v>0</v>
      </c>
      <c r="AY669" s="54">
        <f t="shared" si="791"/>
        <v>0</v>
      </c>
      <c r="AZ669" s="54">
        <f t="shared" si="792"/>
        <v>0</v>
      </c>
      <c r="BA669" s="54">
        <f t="shared" si="778"/>
        <v>1.7644957539816278E-7</v>
      </c>
      <c r="BB669" s="54">
        <f t="shared" si="779"/>
        <v>0</v>
      </c>
      <c r="BC669" s="54"/>
      <c r="BD669" s="54"/>
      <c r="BE669" s="54">
        <f t="shared" si="793"/>
        <v>0</v>
      </c>
      <c r="BF669" s="54"/>
      <c r="BG669" s="54"/>
      <c r="BH669" s="54"/>
      <c r="BI669" s="54"/>
      <c r="BJ669" s="54"/>
      <c r="BK669" s="54"/>
      <c r="BL669" s="54">
        <v>0</v>
      </c>
      <c r="BM669" s="54">
        <v>0</v>
      </c>
      <c r="BN669" s="54">
        <f t="shared" ref="BN669:BN670" si="823">AVERAGE(BP669:BR669)</f>
        <v>0</v>
      </c>
      <c r="BO669" s="54">
        <f t="shared" ref="BO669:BO670" si="824">SUM(BS669:BU669)/1</f>
        <v>0</v>
      </c>
      <c r="BP669" s="54">
        <v>0</v>
      </c>
      <c r="BQ669" s="54">
        <v>0</v>
      </c>
      <c r="BR669" s="54">
        <v>0</v>
      </c>
      <c r="BS669" s="54">
        <v>0</v>
      </c>
      <c r="BT669" s="54">
        <v>0</v>
      </c>
      <c r="BU669" s="54">
        <v>0</v>
      </c>
      <c r="BV669" s="54">
        <f t="shared" si="794"/>
        <v>0</v>
      </c>
      <c r="BW669" s="54">
        <f t="shared" si="795"/>
        <v>0</v>
      </c>
      <c r="BX669" s="54">
        <f t="shared" si="796"/>
        <v>0</v>
      </c>
      <c r="BY669" s="54">
        <f t="shared" si="797"/>
        <v>0</v>
      </c>
      <c r="BZ669" s="54">
        <f t="shared" si="798"/>
        <v>0</v>
      </c>
      <c r="CA669" s="54">
        <v>0</v>
      </c>
      <c r="CB669" s="54">
        <f t="shared" si="799"/>
        <v>0</v>
      </c>
      <c r="CC669" s="54">
        <f t="shared" si="800"/>
        <v>0</v>
      </c>
      <c r="CD669" s="54">
        <v>0</v>
      </c>
      <c r="CE669" s="54">
        <v>0</v>
      </c>
      <c r="CF669" s="54">
        <v>0</v>
      </c>
      <c r="CG669" s="54">
        <v>0</v>
      </c>
      <c r="CH669" s="54">
        <v>0</v>
      </c>
      <c r="CI669" s="54">
        <v>0</v>
      </c>
      <c r="CJ669" s="54">
        <v>0</v>
      </c>
      <c r="CK669" s="54">
        <v>0</v>
      </c>
      <c r="CL669" s="54">
        <v>0</v>
      </c>
      <c r="CM669" s="54">
        <v>0</v>
      </c>
      <c r="CN669" s="54">
        <v>0</v>
      </c>
      <c r="CO669" s="54">
        <v>0</v>
      </c>
    </row>
    <row r="670" spans="1:93">
      <c r="A670" s="3" t="str">
        <f t="shared" si="780"/>
        <v>JXJJ145Itovebi 9mg</v>
      </c>
      <c r="B670" s="3" t="s">
        <v>552</v>
      </c>
      <c r="C670" s="3" t="s">
        <v>553</v>
      </c>
      <c r="D670" s="3" t="s">
        <v>174</v>
      </c>
      <c r="E670" s="3" t="s">
        <v>211</v>
      </c>
      <c r="F670" s="3" t="s">
        <v>220</v>
      </c>
      <c r="G670" s="3" t="s">
        <v>221</v>
      </c>
      <c r="H670" s="3" t="s">
        <v>220</v>
      </c>
      <c r="I670" s="3" t="s">
        <v>221</v>
      </c>
      <c r="J670" s="3" t="s">
        <v>561</v>
      </c>
      <c r="K670" s="3" t="s">
        <v>541</v>
      </c>
      <c r="L670" s="3"/>
      <c r="M670" s="3" t="s">
        <v>543</v>
      </c>
      <c r="N670" s="3" t="s">
        <v>13</v>
      </c>
      <c r="O670" s="3" t="s">
        <v>15</v>
      </c>
      <c r="P670" s="3">
        <v>10698.05</v>
      </c>
      <c r="Q670" s="54"/>
      <c r="R670" s="54"/>
      <c r="S670" s="54"/>
      <c r="T670" s="54"/>
      <c r="U670" s="54"/>
      <c r="V670" s="54"/>
      <c r="W670" s="54">
        <v>0</v>
      </c>
      <c r="X670" s="54">
        <v>0</v>
      </c>
      <c r="Y670" s="54">
        <v>0</v>
      </c>
      <c r="Z670" s="54">
        <v>0</v>
      </c>
      <c r="AA670" s="54">
        <v>0</v>
      </c>
      <c r="AB670" s="54">
        <v>0</v>
      </c>
      <c r="AC670" s="54">
        <v>0</v>
      </c>
      <c r="AD670" s="54">
        <v>0</v>
      </c>
      <c r="AE670" s="54">
        <v>0</v>
      </c>
      <c r="AF670" s="54">
        <f t="shared" si="781"/>
        <v>0</v>
      </c>
      <c r="AG670" s="54">
        <f t="shared" si="782"/>
        <v>0</v>
      </c>
      <c r="AH670" s="54">
        <f t="shared" si="783"/>
        <v>0</v>
      </c>
      <c r="AI670" s="54"/>
      <c r="AJ670" s="54"/>
      <c r="AK670" s="54"/>
      <c r="AL670" s="54"/>
      <c r="AM670" s="54"/>
      <c r="AN670" s="54"/>
      <c r="AO670" s="54">
        <v>0</v>
      </c>
      <c r="AP670" s="54">
        <v>0</v>
      </c>
      <c r="AQ670" s="54">
        <v>0</v>
      </c>
      <c r="AR670" s="54">
        <f t="shared" si="784"/>
        <v>0</v>
      </c>
      <c r="AS670" s="54">
        <f t="shared" si="785"/>
        <v>0</v>
      </c>
      <c r="AT670" s="54">
        <f t="shared" si="786"/>
        <v>0</v>
      </c>
      <c r="AU670" s="54">
        <f t="shared" si="787"/>
        <v>0</v>
      </c>
      <c r="AV670" s="54">
        <f t="shared" si="788"/>
        <v>0</v>
      </c>
      <c r="AW670" s="54">
        <f t="shared" si="789"/>
        <v>0</v>
      </c>
      <c r="AX670" s="54">
        <f t="shared" si="790"/>
        <v>0</v>
      </c>
      <c r="AY670" s="54">
        <f t="shared" si="791"/>
        <v>0</v>
      </c>
      <c r="AZ670" s="54">
        <f t="shared" si="792"/>
        <v>0</v>
      </c>
      <c r="BA670" s="54">
        <f t="shared" si="778"/>
        <v>0</v>
      </c>
      <c r="BB670" s="54">
        <f t="shared" si="779"/>
        <v>0</v>
      </c>
      <c r="BC670" s="54"/>
      <c r="BD670" s="54"/>
      <c r="BE670" s="54">
        <f t="shared" si="793"/>
        <v>0</v>
      </c>
      <c r="BF670" s="54"/>
      <c r="BG670" s="54"/>
      <c r="BH670" s="54"/>
      <c r="BI670" s="54"/>
      <c r="BJ670" s="54"/>
      <c r="BK670" s="54"/>
      <c r="BL670" s="54">
        <v>0</v>
      </c>
      <c r="BM670" s="54">
        <v>0</v>
      </c>
      <c r="BN670" s="54">
        <f t="shared" si="823"/>
        <v>0</v>
      </c>
      <c r="BO670" s="54">
        <f t="shared" si="824"/>
        <v>0</v>
      </c>
      <c r="BP670" s="54">
        <v>0</v>
      </c>
      <c r="BQ670" s="54">
        <v>0</v>
      </c>
      <c r="BR670" s="54">
        <v>0</v>
      </c>
      <c r="BS670" s="54">
        <v>0</v>
      </c>
      <c r="BT670" s="54">
        <v>0</v>
      </c>
      <c r="BU670" s="54">
        <v>0</v>
      </c>
      <c r="BV670" s="54">
        <f t="shared" si="794"/>
        <v>0</v>
      </c>
      <c r="BW670" s="54">
        <f t="shared" si="795"/>
        <v>0</v>
      </c>
      <c r="BX670" s="54">
        <f t="shared" si="796"/>
        <v>0</v>
      </c>
      <c r="BY670" s="54">
        <f t="shared" si="797"/>
        <v>0</v>
      </c>
      <c r="BZ670" s="54">
        <f t="shared" si="798"/>
        <v>0</v>
      </c>
      <c r="CA670" s="54">
        <v>0</v>
      </c>
      <c r="CB670" s="54">
        <f t="shared" si="799"/>
        <v>0</v>
      </c>
      <c r="CC670" s="54">
        <f t="shared" si="800"/>
        <v>0</v>
      </c>
      <c r="CD670" s="54">
        <v>0</v>
      </c>
      <c r="CE670" s="54">
        <v>0</v>
      </c>
      <c r="CF670" s="54">
        <v>0</v>
      </c>
      <c r="CG670" s="54">
        <v>0</v>
      </c>
      <c r="CH670" s="54">
        <v>0</v>
      </c>
      <c r="CI670" s="54">
        <v>0</v>
      </c>
      <c r="CJ670" s="54">
        <v>0</v>
      </c>
      <c r="CK670" s="54">
        <v>0</v>
      </c>
      <c r="CL670" s="54">
        <v>0</v>
      </c>
      <c r="CM670" s="54">
        <v>0</v>
      </c>
      <c r="CN670" s="54">
        <v>0</v>
      </c>
      <c r="CO670" s="54">
        <v>0</v>
      </c>
    </row>
    <row r="671" spans="1:93">
      <c r="A671" s="3" t="str">
        <f t="shared" si="780"/>
        <v>JXJJ145Perjeta</v>
      </c>
      <c r="B671" s="3" t="s">
        <v>552</v>
      </c>
      <c r="C671" s="3" t="s">
        <v>553</v>
      </c>
      <c r="D671" s="3" t="s">
        <v>174</v>
      </c>
      <c r="E671" s="3" t="s">
        <v>211</v>
      </c>
      <c r="F671" s="3" t="s">
        <v>220</v>
      </c>
      <c r="G671" s="3" t="s">
        <v>221</v>
      </c>
      <c r="H671" s="3" t="s">
        <v>220</v>
      </c>
      <c r="I671" s="3" t="s">
        <v>221</v>
      </c>
      <c r="J671" s="3" t="s">
        <v>561</v>
      </c>
      <c r="K671" s="3" t="s">
        <v>541</v>
      </c>
      <c r="L671" s="3"/>
      <c r="M671" s="3" t="s">
        <v>543</v>
      </c>
      <c r="N671" s="3" t="s">
        <v>16</v>
      </c>
      <c r="O671" s="3" t="s">
        <v>16</v>
      </c>
      <c r="P671" s="3">
        <v>3985.87</v>
      </c>
      <c r="Q671" s="54">
        <v>1.6714315671471291E-7</v>
      </c>
      <c r="R671" s="54">
        <v>1.4118833511930388E-7</v>
      </c>
      <c r="S671" s="54">
        <v>2.142943648519046E-7</v>
      </c>
      <c r="T671" s="54">
        <v>1.2949184650003071E-7</v>
      </c>
      <c r="U671" s="54">
        <v>1.5716819460466319E-7</v>
      </c>
      <c r="V671" s="54">
        <v>1.8037517944787678E-7</v>
      </c>
      <c r="W671" s="54">
        <v>5.2262585668592142E-7</v>
      </c>
      <c r="X671" s="54">
        <v>4.6703522055257068E-7</v>
      </c>
      <c r="Y671" s="54">
        <v>9.8966107723849205E-7</v>
      </c>
      <c r="Z671" s="54">
        <v>0</v>
      </c>
      <c r="AA671" s="54">
        <v>0</v>
      </c>
      <c r="AB671" s="54">
        <v>0</v>
      </c>
      <c r="AC671" s="54">
        <v>0</v>
      </c>
      <c r="AD671" s="54">
        <v>0</v>
      </c>
      <c r="AE671" s="54">
        <v>0</v>
      </c>
      <c r="AF671" s="54">
        <f t="shared" si="781"/>
        <v>0</v>
      </c>
      <c r="AG671" s="54">
        <f t="shared" si="782"/>
        <v>0</v>
      </c>
      <c r="AH671" s="54">
        <f t="shared" si="783"/>
        <v>0</v>
      </c>
      <c r="AI671" s="54">
        <v>6.6621089405447269E-4</v>
      </c>
      <c r="AJ671" s="54">
        <v>5.6275834930197971E-4</v>
      </c>
      <c r="AK671" s="54">
        <v>8.5414948003226091E-4</v>
      </c>
      <c r="AL671" s="54">
        <v>5.1613766620907744E-4</v>
      </c>
      <c r="AM671" s="54">
        <v>6.2645199182888886E-4</v>
      </c>
      <c r="AN671" s="54">
        <v>7.1895201650590864E-4</v>
      </c>
      <c r="AO671" s="54">
        <v>2.0831187233887136E-3</v>
      </c>
      <c r="AP671" s="54">
        <v>1.8615416745438752E-3</v>
      </c>
      <c r="AQ671" s="54">
        <v>3.9446603979325888E-3</v>
      </c>
      <c r="AR671" s="54">
        <f t="shared" si="784"/>
        <v>0</v>
      </c>
      <c r="AS671" s="54">
        <f t="shared" si="785"/>
        <v>0</v>
      </c>
      <c r="AT671" s="54">
        <f t="shared" si="786"/>
        <v>0</v>
      </c>
      <c r="AU671" s="54">
        <f t="shared" si="787"/>
        <v>0</v>
      </c>
      <c r="AV671" s="54">
        <f t="shared" si="788"/>
        <v>0</v>
      </c>
      <c r="AW671" s="54">
        <f t="shared" si="789"/>
        <v>0</v>
      </c>
      <c r="AX671" s="54">
        <f t="shared" si="790"/>
        <v>0</v>
      </c>
      <c r="AY671" s="54">
        <f t="shared" si="791"/>
        <v>0</v>
      </c>
      <c r="AZ671" s="54">
        <f t="shared" si="792"/>
        <v>0</v>
      </c>
      <c r="BA671" s="54">
        <f t="shared" si="778"/>
        <v>1.2949184650003071E-7</v>
      </c>
      <c r="BB671" s="54">
        <f t="shared" si="779"/>
        <v>0</v>
      </c>
      <c r="BC671" s="54"/>
      <c r="BD671" s="54"/>
      <c r="BE671" s="54">
        <f t="shared" si="793"/>
        <v>0</v>
      </c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4"/>
      <c r="BV671" s="54">
        <f t="shared" si="794"/>
        <v>0</v>
      </c>
      <c r="BW671" s="54">
        <f t="shared" si="795"/>
        <v>0</v>
      </c>
      <c r="BX671" s="54">
        <f t="shared" si="796"/>
        <v>0</v>
      </c>
      <c r="BY671" s="54">
        <f t="shared" si="797"/>
        <v>0</v>
      </c>
      <c r="BZ671" s="54">
        <f t="shared" si="798"/>
        <v>0</v>
      </c>
      <c r="CA671" s="54">
        <v>0</v>
      </c>
      <c r="CB671" s="54">
        <f t="shared" si="799"/>
        <v>0</v>
      </c>
      <c r="CC671" s="54">
        <f t="shared" si="800"/>
        <v>0</v>
      </c>
      <c r="CD671" s="54">
        <v>0</v>
      </c>
      <c r="CE671" s="54">
        <v>0</v>
      </c>
      <c r="CF671" s="54">
        <v>0</v>
      </c>
      <c r="CG671" s="54">
        <v>0</v>
      </c>
      <c r="CH671" s="54">
        <v>0</v>
      </c>
      <c r="CI671" s="54">
        <v>0</v>
      </c>
      <c r="CJ671" s="54">
        <v>0</v>
      </c>
      <c r="CK671" s="54">
        <v>0</v>
      </c>
      <c r="CL671" s="54">
        <v>0</v>
      </c>
      <c r="CM671" s="54">
        <v>0</v>
      </c>
      <c r="CN671" s="54">
        <v>0</v>
      </c>
      <c r="CO671" s="54">
        <v>0</v>
      </c>
    </row>
    <row r="672" spans="1:93">
      <c r="A672" s="3" t="str">
        <f t="shared" si="780"/>
        <v>JXJJ145Phesgo 10ml</v>
      </c>
      <c r="B672" s="3" t="s">
        <v>552</v>
      </c>
      <c r="C672" s="3" t="s">
        <v>553</v>
      </c>
      <c r="D672" s="3" t="s">
        <v>174</v>
      </c>
      <c r="E672" s="3" t="s">
        <v>211</v>
      </c>
      <c r="F672" s="3" t="s">
        <v>220</v>
      </c>
      <c r="G672" s="3" t="s">
        <v>221</v>
      </c>
      <c r="H672" s="3" t="s">
        <v>220</v>
      </c>
      <c r="I672" s="3" t="s">
        <v>221</v>
      </c>
      <c r="J672" s="3" t="s">
        <v>561</v>
      </c>
      <c r="K672" s="3" t="s">
        <v>541</v>
      </c>
      <c r="L672" s="3"/>
      <c r="M672" s="3" t="s">
        <v>543</v>
      </c>
      <c r="N672" s="3" t="s">
        <v>17</v>
      </c>
      <c r="O672" s="3" t="s">
        <v>18</v>
      </c>
      <c r="P672" s="3">
        <v>6232.07</v>
      </c>
      <c r="Q672" s="54">
        <v>1.3688951515407721E-6</v>
      </c>
      <c r="R672" s="54">
        <v>1.2654877779580292E-6</v>
      </c>
      <c r="S672" s="54">
        <v>1.8760355506336405E-6</v>
      </c>
      <c r="T672" s="54">
        <v>1.6438957276147923E-6</v>
      </c>
      <c r="U672" s="54">
        <v>1.5083220670144609E-6</v>
      </c>
      <c r="V672" s="54">
        <v>1.9649834406779579E-6</v>
      </c>
      <c r="W672" s="54">
        <v>4.5104184801324422E-6</v>
      </c>
      <c r="X672" s="54">
        <v>5.1172012353072115E-6</v>
      </c>
      <c r="Y672" s="54">
        <v>9.6276197154396546E-6</v>
      </c>
      <c r="Z672" s="54">
        <v>0</v>
      </c>
      <c r="AA672" s="54">
        <v>0</v>
      </c>
      <c r="AB672" s="54">
        <v>0</v>
      </c>
      <c r="AC672" s="54">
        <v>0</v>
      </c>
      <c r="AD672" s="54">
        <v>0</v>
      </c>
      <c r="AE672" s="54">
        <v>0</v>
      </c>
      <c r="AF672" s="54">
        <f t="shared" si="781"/>
        <v>0</v>
      </c>
      <c r="AG672" s="54">
        <f t="shared" si="782"/>
        <v>0</v>
      </c>
      <c r="AH672" s="54">
        <f t="shared" si="783"/>
        <v>0</v>
      </c>
      <c r="AI672" s="54">
        <v>8.5310504070626996E-3</v>
      </c>
      <c r="AJ672" s="54">
        <v>7.8866084163788947E-3</v>
      </c>
      <c r="AK672" s="54">
        <v>1.1691584874037391E-2</v>
      </c>
      <c r="AL672" s="54">
        <v>1.0244873247196319E-2</v>
      </c>
      <c r="AM672" s="54">
        <v>9.3999687041788106E-3</v>
      </c>
      <c r="AN672" s="54">
        <v>1.224591435114588E-2</v>
      </c>
      <c r="AO672" s="54">
        <v>2.8109243697478983E-2</v>
      </c>
      <c r="AP672" s="54">
        <v>3.1890756302521008E-2</v>
      </c>
      <c r="AQ672" s="54">
        <v>5.9999999999999991E-2</v>
      </c>
      <c r="AR672" s="54">
        <f t="shared" si="784"/>
        <v>0</v>
      </c>
      <c r="AS672" s="54">
        <f t="shared" si="785"/>
        <v>0</v>
      </c>
      <c r="AT672" s="54">
        <f t="shared" si="786"/>
        <v>0</v>
      </c>
      <c r="AU672" s="54">
        <f t="shared" si="787"/>
        <v>0</v>
      </c>
      <c r="AV672" s="54">
        <f t="shared" si="788"/>
        <v>0</v>
      </c>
      <c r="AW672" s="54">
        <f t="shared" si="789"/>
        <v>0</v>
      </c>
      <c r="AX672" s="54">
        <f t="shared" si="790"/>
        <v>0</v>
      </c>
      <c r="AY672" s="54">
        <f t="shared" si="791"/>
        <v>0</v>
      </c>
      <c r="AZ672" s="54">
        <f t="shared" si="792"/>
        <v>0</v>
      </c>
      <c r="BA672" s="54">
        <f t="shared" si="778"/>
        <v>1.6438957276147923E-6</v>
      </c>
      <c r="BB672" s="54">
        <f t="shared" si="779"/>
        <v>0</v>
      </c>
      <c r="BC672" s="54">
        <f>SUM(CJ672:CL672)</f>
        <v>0</v>
      </c>
      <c r="BD672" s="54">
        <f>SUM(CM672:CO672)</f>
        <v>0</v>
      </c>
      <c r="BE672" s="54">
        <f t="shared" si="793"/>
        <v>0</v>
      </c>
      <c r="BF672" s="54">
        <f t="shared" ref="BF672:BK672" si="825">Z672</f>
        <v>0</v>
      </c>
      <c r="BG672" s="54">
        <f t="shared" si="825"/>
        <v>0</v>
      </c>
      <c r="BH672" s="54">
        <f t="shared" si="825"/>
        <v>0</v>
      </c>
      <c r="BI672" s="54">
        <f t="shared" si="825"/>
        <v>0</v>
      </c>
      <c r="BJ672" s="54">
        <f t="shared" si="825"/>
        <v>0</v>
      </c>
      <c r="BK672" s="54">
        <f t="shared" si="825"/>
        <v>0</v>
      </c>
      <c r="BL672" s="54">
        <v>0</v>
      </c>
      <c r="BM672" s="54">
        <v>0</v>
      </c>
      <c r="BN672" s="54">
        <f t="shared" ref="BN672:BN673" si="826">AVERAGE(BP672:BR672)</f>
        <v>0</v>
      </c>
      <c r="BO672" s="54">
        <f t="shared" ref="BO672:BO673" si="827">SUM(BS672:BU672)/1</f>
        <v>0</v>
      </c>
      <c r="BP672" s="54">
        <v>0</v>
      </c>
      <c r="BQ672" s="54">
        <v>0</v>
      </c>
      <c r="BR672" s="54">
        <v>0</v>
      </c>
      <c r="BS672" s="54">
        <v>0</v>
      </c>
      <c r="BT672" s="54">
        <v>0</v>
      </c>
      <c r="BU672" s="54">
        <v>0</v>
      </c>
      <c r="BV672" s="54">
        <f t="shared" si="794"/>
        <v>0</v>
      </c>
      <c r="BW672" s="54">
        <f t="shared" si="795"/>
        <v>0</v>
      </c>
      <c r="BX672" s="54">
        <f t="shared" si="796"/>
        <v>0</v>
      </c>
      <c r="BY672" s="54">
        <f t="shared" si="797"/>
        <v>0</v>
      </c>
      <c r="BZ672" s="54">
        <f t="shared" si="798"/>
        <v>0</v>
      </c>
      <c r="CA672" s="54">
        <v>0</v>
      </c>
      <c r="CB672" s="54">
        <f t="shared" si="799"/>
        <v>0</v>
      </c>
      <c r="CC672" s="54">
        <f t="shared" si="800"/>
        <v>0</v>
      </c>
      <c r="CD672" s="54">
        <v>0</v>
      </c>
      <c r="CE672" s="54">
        <v>0</v>
      </c>
      <c r="CF672" s="54">
        <v>0</v>
      </c>
      <c r="CG672" s="54">
        <v>0</v>
      </c>
      <c r="CH672" s="54">
        <v>0</v>
      </c>
      <c r="CI672" s="54">
        <v>0</v>
      </c>
      <c r="CJ672" s="54">
        <v>0</v>
      </c>
      <c r="CK672" s="54">
        <v>0</v>
      </c>
      <c r="CL672" s="54">
        <v>0</v>
      </c>
      <c r="CM672" s="54">
        <v>0</v>
      </c>
      <c r="CN672" s="54">
        <v>0</v>
      </c>
      <c r="CO672" s="54">
        <v>0</v>
      </c>
    </row>
    <row r="673" spans="1:93">
      <c r="A673" s="3" t="str">
        <f t="shared" si="780"/>
        <v>JXJJ145Phesgo 15ml</v>
      </c>
      <c r="B673" s="3" t="s">
        <v>552</v>
      </c>
      <c r="C673" s="3" t="s">
        <v>553</v>
      </c>
      <c r="D673" s="3" t="s">
        <v>174</v>
      </c>
      <c r="E673" s="3" t="s">
        <v>211</v>
      </c>
      <c r="F673" s="3" t="s">
        <v>220</v>
      </c>
      <c r="G673" s="3" t="s">
        <v>221</v>
      </c>
      <c r="H673" s="3" t="s">
        <v>220</v>
      </c>
      <c r="I673" s="3" t="s">
        <v>221</v>
      </c>
      <c r="J673" s="3" t="s">
        <v>561</v>
      </c>
      <c r="K673" s="3" t="s">
        <v>541</v>
      </c>
      <c r="L673" s="3"/>
      <c r="M673" s="3" t="s">
        <v>543</v>
      </c>
      <c r="N673" s="3" t="s">
        <v>17</v>
      </c>
      <c r="O673" s="3" t="s">
        <v>19</v>
      </c>
      <c r="P673" s="3">
        <v>8489.27</v>
      </c>
      <c r="Q673" s="54">
        <v>1.1779575864591419E-6</v>
      </c>
      <c r="R673" s="54">
        <v>1.1779575864591419E-6</v>
      </c>
      <c r="S673" s="54">
        <v>1.1779575864591419E-6</v>
      </c>
      <c r="T673" s="54">
        <v>1.1779575864591419E-6</v>
      </c>
      <c r="U673" s="54">
        <v>1.1779575864591419E-6</v>
      </c>
      <c r="V673" s="54">
        <v>1.1779575864591419E-6</v>
      </c>
      <c r="W673" s="54">
        <v>3.5338727593774257E-6</v>
      </c>
      <c r="X673" s="54">
        <v>3.5338727593774257E-6</v>
      </c>
      <c r="Y673" s="54">
        <v>7.0677455187548515E-6</v>
      </c>
      <c r="Z673" s="54">
        <v>0</v>
      </c>
      <c r="AA673" s="54">
        <v>0</v>
      </c>
      <c r="AB673" s="54">
        <v>0</v>
      </c>
      <c r="AC673" s="54">
        <v>0</v>
      </c>
      <c r="AD673" s="54">
        <v>0</v>
      </c>
      <c r="AE673" s="54">
        <v>0</v>
      </c>
      <c r="AF673" s="54">
        <f t="shared" si="781"/>
        <v>0</v>
      </c>
      <c r="AG673" s="54">
        <f t="shared" si="782"/>
        <v>0</v>
      </c>
      <c r="AH673" s="54">
        <f t="shared" si="783"/>
        <v>0</v>
      </c>
      <c r="AI673" s="54">
        <v>0.01</v>
      </c>
      <c r="AJ673" s="54">
        <v>0.01</v>
      </c>
      <c r="AK673" s="54">
        <v>0.01</v>
      </c>
      <c r="AL673" s="54">
        <v>0.01</v>
      </c>
      <c r="AM673" s="54">
        <v>0.01</v>
      </c>
      <c r="AN673" s="54">
        <v>0.01</v>
      </c>
      <c r="AO673" s="54">
        <v>0.03</v>
      </c>
      <c r="AP673" s="54">
        <v>0.03</v>
      </c>
      <c r="AQ673" s="54">
        <v>0.06</v>
      </c>
      <c r="AR673" s="54">
        <f t="shared" si="784"/>
        <v>0</v>
      </c>
      <c r="AS673" s="54">
        <f t="shared" si="785"/>
        <v>0</v>
      </c>
      <c r="AT673" s="54">
        <f t="shared" si="786"/>
        <v>0</v>
      </c>
      <c r="AU673" s="54">
        <f t="shared" si="787"/>
        <v>0</v>
      </c>
      <c r="AV673" s="54">
        <f t="shared" si="788"/>
        <v>0</v>
      </c>
      <c r="AW673" s="54">
        <f t="shared" si="789"/>
        <v>0</v>
      </c>
      <c r="AX673" s="54">
        <f t="shared" si="790"/>
        <v>0</v>
      </c>
      <c r="AY673" s="54">
        <f t="shared" si="791"/>
        <v>0</v>
      </c>
      <c r="AZ673" s="54">
        <f t="shared" si="792"/>
        <v>0</v>
      </c>
      <c r="BA673" s="54">
        <f t="shared" si="778"/>
        <v>1.1779575864591419E-6</v>
      </c>
      <c r="BB673" s="54">
        <f t="shared" si="779"/>
        <v>0</v>
      </c>
      <c r="BC673" s="54">
        <f>SUM(CJ673:CL673)*2</f>
        <v>0</v>
      </c>
      <c r="BD673" s="54">
        <f>SUM(CM673:CO673)*2</f>
        <v>0</v>
      </c>
      <c r="BE673" s="54">
        <f t="shared" si="793"/>
        <v>0</v>
      </c>
      <c r="BF673" s="54">
        <f t="shared" ref="BF673:BK673" si="828">Z673*2</f>
        <v>0</v>
      </c>
      <c r="BG673" s="54">
        <f t="shared" si="828"/>
        <v>0</v>
      </c>
      <c r="BH673" s="54">
        <f t="shared" si="828"/>
        <v>0</v>
      </c>
      <c r="BI673" s="54">
        <f t="shared" si="828"/>
        <v>0</v>
      </c>
      <c r="BJ673" s="54">
        <f t="shared" si="828"/>
        <v>0</v>
      </c>
      <c r="BK673" s="54">
        <f t="shared" si="828"/>
        <v>0</v>
      </c>
      <c r="BL673" s="54">
        <v>0</v>
      </c>
      <c r="BM673" s="54">
        <v>0</v>
      </c>
      <c r="BN673" s="54">
        <f t="shared" si="826"/>
        <v>0</v>
      </c>
      <c r="BO673" s="54">
        <f t="shared" si="827"/>
        <v>0</v>
      </c>
      <c r="BP673" s="54">
        <v>0</v>
      </c>
      <c r="BQ673" s="54">
        <v>0</v>
      </c>
      <c r="BR673" s="54">
        <v>0</v>
      </c>
      <c r="BS673" s="54">
        <v>0</v>
      </c>
      <c r="BT673" s="54">
        <v>0</v>
      </c>
      <c r="BU673" s="54">
        <v>0</v>
      </c>
      <c r="BV673" s="54">
        <f t="shared" si="794"/>
        <v>0</v>
      </c>
      <c r="BW673" s="54">
        <f t="shared" si="795"/>
        <v>0</v>
      </c>
      <c r="BX673" s="54">
        <f t="shared" si="796"/>
        <v>0</v>
      </c>
      <c r="BY673" s="54">
        <f t="shared" si="797"/>
        <v>0</v>
      </c>
      <c r="BZ673" s="54">
        <f t="shared" si="798"/>
        <v>0</v>
      </c>
      <c r="CA673" s="54">
        <v>0</v>
      </c>
      <c r="CB673" s="54">
        <f t="shared" si="799"/>
        <v>0</v>
      </c>
      <c r="CC673" s="54">
        <f t="shared" si="800"/>
        <v>0</v>
      </c>
      <c r="CD673" s="54">
        <v>0</v>
      </c>
      <c r="CE673" s="54">
        <v>0</v>
      </c>
      <c r="CF673" s="54">
        <v>0</v>
      </c>
      <c r="CG673" s="54">
        <v>0</v>
      </c>
      <c r="CH673" s="54">
        <v>0</v>
      </c>
      <c r="CI673" s="54">
        <v>0</v>
      </c>
      <c r="CJ673" s="54">
        <v>0</v>
      </c>
      <c r="CK673" s="54">
        <v>0</v>
      </c>
      <c r="CL673" s="54">
        <v>0</v>
      </c>
      <c r="CM673" s="54">
        <v>0</v>
      </c>
      <c r="CN673" s="54">
        <v>0</v>
      </c>
      <c r="CO673" s="54">
        <v>0</v>
      </c>
    </row>
    <row r="674" spans="1:93">
      <c r="A674" s="3" t="str">
        <f t="shared" si="780"/>
        <v>4Ai6JOQHerceptin IV</v>
      </c>
      <c r="B674" s="3" t="s">
        <v>552</v>
      </c>
      <c r="C674" s="3" t="s">
        <v>553</v>
      </c>
      <c r="D674" s="3" t="s">
        <v>174</v>
      </c>
      <c r="E674" s="3" t="s">
        <v>222</v>
      </c>
      <c r="F674" s="3" t="s">
        <v>223</v>
      </c>
      <c r="G674" s="3" t="s">
        <v>224</v>
      </c>
      <c r="H674" s="3" t="s">
        <v>239</v>
      </c>
      <c r="I674" s="3" t="s">
        <v>240</v>
      </c>
      <c r="J674" s="3" t="s">
        <v>561</v>
      </c>
      <c r="K674" s="3" t="s">
        <v>544</v>
      </c>
      <c r="L674" s="3" t="s">
        <v>1047</v>
      </c>
      <c r="M674" s="3" t="s">
        <v>542</v>
      </c>
      <c r="N674" s="3" t="s">
        <v>11</v>
      </c>
      <c r="O674" s="3" t="s">
        <v>11</v>
      </c>
      <c r="P674" s="3">
        <v>4535.5</v>
      </c>
      <c r="Q674" s="54">
        <v>57.595195955439337</v>
      </c>
      <c r="R674" s="54">
        <v>41.261495222276253</v>
      </c>
      <c r="S674" s="54">
        <v>38.382558781160157</v>
      </c>
      <c r="T674" s="54">
        <v>27.103494466171391</v>
      </c>
      <c r="U674" s="54">
        <v>24.695036940720179</v>
      </c>
      <c r="V674" s="54">
        <v>42.991560740174698</v>
      </c>
      <c r="W674" s="54">
        <v>137.23924995887575</v>
      </c>
      <c r="X674" s="54">
        <v>94.790092147066275</v>
      </c>
      <c r="Y674" s="54">
        <v>232.02934210594202</v>
      </c>
      <c r="Z674" s="54">
        <v>0</v>
      </c>
      <c r="AA674" s="54">
        <v>0</v>
      </c>
      <c r="AB674" s="54">
        <v>0</v>
      </c>
      <c r="AC674" s="54">
        <v>0</v>
      </c>
      <c r="AD674" s="54">
        <v>0</v>
      </c>
      <c r="AE674" s="54">
        <v>0</v>
      </c>
      <c r="AF674" s="54">
        <f t="shared" si="781"/>
        <v>0</v>
      </c>
      <c r="AG674" s="54">
        <f t="shared" si="782"/>
        <v>0</v>
      </c>
      <c r="AH674" s="54">
        <f t="shared" si="783"/>
        <v>0</v>
      </c>
      <c r="AI674" s="54">
        <v>261223.01125589514</v>
      </c>
      <c r="AJ674" s="54">
        <v>187141.51158063396</v>
      </c>
      <c r="AK674" s="54">
        <v>174084.0953519519</v>
      </c>
      <c r="AL674" s="54">
        <v>122927.89915132034</v>
      </c>
      <c r="AM674" s="54">
        <v>112004.34004463637</v>
      </c>
      <c r="AN674" s="54">
        <v>194988.22373706236</v>
      </c>
      <c r="AO674" s="54">
        <v>622448.61818848096</v>
      </c>
      <c r="AP674" s="54">
        <v>429920.46293301909</v>
      </c>
      <c r="AQ674" s="54">
        <v>1052369.0811215001</v>
      </c>
      <c r="AR674" s="54">
        <f t="shared" si="784"/>
        <v>0</v>
      </c>
      <c r="AS674" s="54">
        <f t="shared" si="785"/>
        <v>0</v>
      </c>
      <c r="AT674" s="54">
        <f t="shared" si="786"/>
        <v>0</v>
      </c>
      <c r="AU674" s="54">
        <f t="shared" si="787"/>
        <v>0</v>
      </c>
      <c r="AV674" s="54">
        <f t="shared" si="788"/>
        <v>0</v>
      </c>
      <c r="AW674" s="54">
        <f t="shared" si="789"/>
        <v>0</v>
      </c>
      <c r="AX674" s="54">
        <f t="shared" si="790"/>
        <v>0</v>
      </c>
      <c r="AY674" s="54">
        <f t="shared" si="791"/>
        <v>0</v>
      </c>
      <c r="AZ674" s="54">
        <f t="shared" si="792"/>
        <v>0</v>
      </c>
      <c r="BA674" s="54">
        <f t="shared" si="778"/>
        <v>27.103494466171391</v>
      </c>
      <c r="BB674" s="54">
        <f t="shared" si="779"/>
        <v>0</v>
      </c>
      <c r="BC674" s="54"/>
      <c r="BD674" s="54"/>
      <c r="BE674" s="54">
        <f t="shared" si="793"/>
        <v>0</v>
      </c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4"/>
      <c r="BV674" s="54">
        <f t="shared" si="794"/>
        <v>4157.5416666666661</v>
      </c>
      <c r="BW674" s="54">
        <f t="shared" si="795"/>
        <v>326556</v>
      </c>
      <c r="BX674" s="54">
        <f t="shared" si="796"/>
        <v>-639505.5</v>
      </c>
      <c r="BY674" s="54">
        <f t="shared" si="797"/>
        <v>72</v>
      </c>
      <c r="BZ674" s="54">
        <f t="shared" si="798"/>
        <v>-141</v>
      </c>
      <c r="CA674" s="54">
        <v>0</v>
      </c>
      <c r="CB674" s="54">
        <f t="shared" si="799"/>
        <v>0</v>
      </c>
      <c r="CC674" s="54">
        <f t="shared" si="800"/>
        <v>0.91666666666666663</v>
      </c>
      <c r="CD674" s="54">
        <v>0</v>
      </c>
      <c r="CE674" s="54">
        <v>0</v>
      </c>
      <c r="CF674" s="54">
        <v>0</v>
      </c>
      <c r="CG674" s="54">
        <v>0</v>
      </c>
      <c r="CH674" s="54">
        <v>0</v>
      </c>
      <c r="CI674" s="54">
        <v>80</v>
      </c>
      <c r="CJ674" s="54">
        <v>0</v>
      </c>
      <c r="CK674" s="54">
        <v>0</v>
      </c>
      <c r="CL674" s="54">
        <v>72</v>
      </c>
      <c r="CM674" s="54">
        <v>-108</v>
      </c>
      <c r="CN674" s="54">
        <v>0</v>
      </c>
      <c r="CO674" s="54">
        <v>-33</v>
      </c>
    </row>
    <row r="675" spans="1:93">
      <c r="A675" s="3" t="str">
        <f t="shared" si="780"/>
        <v>4Ai6JOQHerceptin SC</v>
      </c>
      <c r="B675" s="3" t="s">
        <v>552</v>
      </c>
      <c r="C675" s="3" t="s">
        <v>553</v>
      </c>
      <c r="D675" s="3" t="s">
        <v>174</v>
      </c>
      <c r="E675" s="3" t="s">
        <v>222</v>
      </c>
      <c r="F675" s="3" t="s">
        <v>223</v>
      </c>
      <c r="G675" s="3" t="s">
        <v>224</v>
      </c>
      <c r="H675" s="3" t="s">
        <v>239</v>
      </c>
      <c r="I675" s="3" t="s">
        <v>240</v>
      </c>
      <c r="J675" s="3" t="s">
        <v>561</v>
      </c>
      <c r="K675" s="3" t="s">
        <v>544</v>
      </c>
      <c r="L675" s="3" t="s">
        <v>1047</v>
      </c>
      <c r="M675" s="3" t="s">
        <v>542</v>
      </c>
      <c r="N675" s="3" t="s">
        <v>12</v>
      </c>
      <c r="O675" s="3" t="s">
        <v>12</v>
      </c>
      <c r="P675" s="3">
        <v>3444.49</v>
      </c>
      <c r="Q675" s="54">
        <v>1.2869445629604544E-7</v>
      </c>
      <c r="R675" s="54">
        <v>1.1923834167284972E-7</v>
      </c>
      <c r="S675" s="54">
        <v>1.8086442832285223E-7</v>
      </c>
      <c r="T675" s="54">
        <v>1.8512626147397513E-7</v>
      </c>
      <c r="U675" s="54">
        <v>1.6668434004097236E-7</v>
      </c>
      <c r="V675" s="54">
        <v>2.193921721933052E-7</v>
      </c>
      <c r="W675" s="54">
        <v>4.2879722629174739E-7</v>
      </c>
      <c r="X675" s="54">
        <v>5.7120277370825267E-7</v>
      </c>
      <c r="Y675" s="54">
        <v>1.0000000000000002E-6</v>
      </c>
      <c r="Z675" s="54">
        <v>0</v>
      </c>
      <c r="AA675" s="54">
        <v>0</v>
      </c>
      <c r="AB675" s="54">
        <v>0</v>
      </c>
      <c r="AC675" s="54">
        <v>0</v>
      </c>
      <c r="AD675" s="54">
        <v>0</v>
      </c>
      <c r="AE675" s="54">
        <v>0</v>
      </c>
      <c r="AF675" s="54">
        <f t="shared" si="781"/>
        <v>0</v>
      </c>
      <c r="AG675" s="54">
        <f t="shared" si="782"/>
        <v>0</v>
      </c>
      <c r="AH675" s="54">
        <f t="shared" si="783"/>
        <v>0</v>
      </c>
      <c r="AI675" s="54">
        <v>4.4328676776716558E-4</v>
      </c>
      <c r="AJ675" s="54">
        <v>4.1071527550871418E-4</v>
      </c>
      <c r="AK675" s="54">
        <v>6.2298571471378138E-4</v>
      </c>
      <c r="AL675" s="54">
        <v>6.3766555638449256E-4</v>
      </c>
      <c r="AM675" s="54">
        <v>5.7414254242772896E-4</v>
      </c>
      <c r="AN675" s="54">
        <v>7.5569414319811787E-4</v>
      </c>
      <c r="AO675" s="54">
        <v>1.476987757989661E-3</v>
      </c>
      <c r="AP675" s="54">
        <v>1.9675022420103392E-3</v>
      </c>
      <c r="AQ675" s="54">
        <v>3.4444900000000001E-3</v>
      </c>
      <c r="AR675" s="54">
        <f t="shared" si="784"/>
        <v>0</v>
      </c>
      <c r="AS675" s="54">
        <f t="shared" si="785"/>
        <v>0</v>
      </c>
      <c r="AT675" s="54">
        <f t="shared" si="786"/>
        <v>0</v>
      </c>
      <c r="AU675" s="54">
        <f t="shared" si="787"/>
        <v>0</v>
      </c>
      <c r="AV675" s="54">
        <f t="shared" si="788"/>
        <v>0</v>
      </c>
      <c r="AW675" s="54">
        <f t="shared" si="789"/>
        <v>0</v>
      </c>
      <c r="AX675" s="54">
        <f t="shared" si="790"/>
        <v>0</v>
      </c>
      <c r="AY675" s="54">
        <f t="shared" si="791"/>
        <v>0</v>
      </c>
      <c r="AZ675" s="54">
        <f t="shared" si="792"/>
        <v>0</v>
      </c>
      <c r="BA675" s="54">
        <f t="shared" si="778"/>
        <v>1.8512626147397513E-7</v>
      </c>
      <c r="BB675" s="54">
        <f t="shared" si="779"/>
        <v>0</v>
      </c>
      <c r="BC675" s="54"/>
      <c r="BD675" s="54"/>
      <c r="BE675" s="54">
        <f t="shared" si="793"/>
        <v>0</v>
      </c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4"/>
      <c r="BV675" s="54">
        <f t="shared" si="794"/>
        <v>-20953.980833333331</v>
      </c>
      <c r="BW675" s="54">
        <f t="shared" si="795"/>
        <v>303115.12</v>
      </c>
      <c r="BX675" s="54">
        <f t="shared" si="796"/>
        <v>-296226.13999999996</v>
      </c>
      <c r="BY675" s="54">
        <f t="shared" si="797"/>
        <v>88</v>
      </c>
      <c r="BZ675" s="54">
        <f t="shared" si="798"/>
        <v>-86</v>
      </c>
      <c r="CA675" s="54">
        <v>0</v>
      </c>
      <c r="CB675" s="54">
        <f t="shared" si="799"/>
        <v>6</v>
      </c>
      <c r="CC675" s="54">
        <f t="shared" si="800"/>
        <v>-6.083333333333333</v>
      </c>
      <c r="CD675" s="54">
        <v>0</v>
      </c>
      <c r="CE675" s="54">
        <v>2</v>
      </c>
      <c r="CF675" s="54">
        <v>0</v>
      </c>
      <c r="CG675" s="54">
        <v>-84</v>
      </c>
      <c r="CH675" s="54">
        <v>6</v>
      </c>
      <c r="CI675" s="54">
        <v>1</v>
      </c>
      <c r="CJ675" s="54">
        <v>2</v>
      </c>
      <c r="CK675" s="54">
        <v>0</v>
      </c>
      <c r="CL675" s="54">
        <v>86</v>
      </c>
      <c r="CM675" s="54">
        <v>-50</v>
      </c>
      <c r="CN675" s="54">
        <v>0</v>
      </c>
      <c r="CO675" s="54">
        <v>-36</v>
      </c>
    </row>
    <row r="676" spans="1:93">
      <c r="A676" s="3" t="str">
        <f t="shared" si="780"/>
        <v>4Ai6JOQItovebi 3mg</v>
      </c>
      <c r="B676" s="3" t="s">
        <v>552</v>
      </c>
      <c r="C676" s="3" t="s">
        <v>553</v>
      </c>
      <c r="D676" s="3" t="s">
        <v>174</v>
      </c>
      <c r="E676" s="3" t="s">
        <v>222</v>
      </c>
      <c r="F676" s="3" t="s">
        <v>223</v>
      </c>
      <c r="G676" s="3" t="s">
        <v>224</v>
      </c>
      <c r="H676" s="3" t="s">
        <v>239</v>
      </c>
      <c r="I676" s="3" t="s">
        <v>240</v>
      </c>
      <c r="J676" s="3" t="s">
        <v>561</v>
      </c>
      <c r="K676" s="3" t="s">
        <v>544</v>
      </c>
      <c r="L676" s="3" t="s">
        <v>1047</v>
      </c>
      <c r="M676" s="3" t="s">
        <v>542</v>
      </c>
      <c r="N676" s="3" t="s">
        <v>13</v>
      </c>
      <c r="O676" s="3" t="s">
        <v>14</v>
      </c>
      <c r="P676" s="3">
        <v>3566.02</v>
      </c>
      <c r="Q676" s="54">
        <v>7.5423782997919166E-8</v>
      </c>
      <c r="R676" s="54">
        <v>8.6118364644595912E-8</v>
      </c>
      <c r="S676" s="54">
        <v>1.7430625086372233E-7</v>
      </c>
      <c r="T676" s="54">
        <v>1.7644957539816275E-7</v>
      </c>
      <c r="U676" s="54">
        <v>2.1451535630448561E-7</v>
      </c>
      <c r="V676" s="54">
        <v>2.7318666979111423E-7</v>
      </c>
      <c r="W676" s="54">
        <v>3.3584839850623744E-7</v>
      </c>
      <c r="X676" s="54">
        <v>6.6415160149376262E-7</v>
      </c>
      <c r="Y676" s="54">
        <v>9.9999999999999995E-7</v>
      </c>
      <c r="Z676" s="54">
        <v>0</v>
      </c>
      <c r="AA676" s="54">
        <v>0</v>
      </c>
      <c r="AB676" s="54">
        <v>0</v>
      </c>
      <c r="AC676" s="54">
        <v>0</v>
      </c>
      <c r="AD676" s="54">
        <v>0</v>
      </c>
      <c r="AE676" s="54">
        <v>0</v>
      </c>
      <c r="AF676" s="54">
        <f t="shared" si="781"/>
        <v>0</v>
      </c>
      <c r="AG676" s="54">
        <f t="shared" si="782"/>
        <v>0</v>
      </c>
      <c r="AH676" s="54">
        <f t="shared" si="783"/>
        <v>0</v>
      </c>
      <c r="AI676" s="54">
        <v>2.6896271864623966E-4</v>
      </c>
      <c r="AJ676" s="54">
        <v>3.0709981068992184E-4</v>
      </c>
      <c r="AK676" s="54">
        <v>6.2157957670505104E-4</v>
      </c>
      <c r="AL676" s="54">
        <v>6.2922271486135634E-4</v>
      </c>
      <c r="AM676" s="54">
        <v>7.6496605088892172E-4</v>
      </c>
      <c r="AN676" s="54">
        <v>9.74189128208509E-4</v>
      </c>
      <c r="AO676" s="54">
        <v>1.1976421060412126E-3</v>
      </c>
      <c r="AP676" s="54">
        <v>2.3683778939587868E-3</v>
      </c>
      <c r="AQ676" s="54">
        <v>3.5660199999999996E-3</v>
      </c>
      <c r="AR676" s="54">
        <f t="shared" si="784"/>
        <v>0</v>
      </c>
      <c r="AS676" s="54">
        <f t="shared" si="785"/>
        <v>0</v>
      </c>
      <c r="AT676" s="54">
        <f t="shared" si="786"/>
        <v>0</v>
      </c>
      <c r="AU676" s="54">
        <f t="shared" si="787"/>
        <v>0</v>
      </c>
      <c r="AV676" s="54">
        <f t="shared" si="788"/>
        <v>0</v>
      </c>
      <c r="AW676" s="54">
        <f t="shared" si="789"/>
        <v>0</v>
      </c>
      <c r="AX676" s="54">
        <f t="shared" si="790"/>
        <v>0</v>
      </c>
      <c r="AY676" s="54">
        <f t="shared" si="791"/>
        <v>0</v>
      </c>
      <c r="AZ676" s="54">
        <f t="shared" si="792"/>
        <v>0</v>
      </c>
      <c r="BA676" s="54">
        <f t="shared" si="778"/>
        <v>1.7644957539816275E-7</v>
      </c>
      <c r="BB676" s="54">
        <f t="shared" si="779"/>
        <v>0</v>
      </c>
      <c r="BC676" s="54"/>
      <c r="BD676" s="54"/>
      <c r="BE676" s="54">
        <f t="shared" si="793"/>
        <v>0</v>
      </c>
      <c r="BF676" s="54"/>
      <c r="BG676" s="54"/>
      <c r="BH676" s="54"/>
      <c r="BI676" s="54"/>
      <c r="BJ676" s="54"/>
      <c r="BK676" s="54"/>
      <c r="BL676" s="54">
        <v>0</v>
      </c>
      <c r="BM676" s="54">
        <v>0</v>
      </c>
      <c r="BN676" s="54">
        <f t="shared" ref="BN676:BN677" si="829">AVERAGE(BP676:BR676)</f>
        <v>0</v>
      </c>
      <c r="BO676" s="54">
        <f t="shared" ref="BO676:BO677" si="830">SUM(BS676:BU676)/1</f>
        <v>0</v>
      </c>
      <c r="BP676" s="54">
        <v>0</v>
      </c>
      <c r="BQ676" s="54">
        <v>0</v>
      </c>
      <c r="BR676" s="54">
        <v>0</v>
      </c>
      <c r="BS676" s="54">
        <v>0</v>
      </c>
      <c r="BT676" s="54">
        <v>0</v>
      </c>
      <c r="BU676" s="54">
        <v>0</v>
      </c>
      <c r="BV676" s="54">
        <f t="shared" si="794"/>
        <v>0</v>
      </c>
      <c r="BW676" s="54">
        <f t="shared" si="795"/>
        <v>0</v>
      </c>
      <c r="BX676" s="54">
        <f t="shared" si="796"/>
        <v>0</v>
      </c>
      <c r="BY676" s="54">
        <f t="shared" si="797"/>
        <v>0</v>
      </c>
      <c r="BZ676" s="54">
        <f t="shared" si="798"/>
        <v>0</v>
      </c>
      <c r="CA676" s="54">
        <v>0</v>
      </c>
      <c r="CB676" s="54">
        <f t="shared" si="799"/>
        <v>0</v>
      </c>
      <c r="CC676" s="54">
        <f t="shared" si="800"/>
        <v>0</v>
      </c>
      <c r="CD676" s="54">
        <v>0</v>
      </c>
      <c r="CE676" s="54">
        <v>0</v>
      </c>
      <c r="CF676" s="54">
        <v>0</v>
      </c>
      <c r="CG676" s="54">
        <v>0</v>
      </c>
      <c r="CH676" s="54">
        <v>0</v>
      </c>
      <c r="CI676" s="54">
        <v>0</v>
      </c>
      <c r="CJ676" s="54">
        <v>0</v>
      </c>
      <c r="CK676" s="54">
        <v>0</v>
      </c>
      <c r="CL676" s="54">
        <v>0</v>
      </c>
      <c r="CM676" s="54">
        <v>0</v>
      </c>
      <c r="CN676" s="54">
        <v>0</v>
      </c>
      <c r="CO676" s="54">
        <v>0</v>
      </c>
    </row>
    <row r="677" spans="1:93">
      <c r="A677" s="3" t="str">
        <f t="shared" si="780"/>
        <v>4Ai6JOQItovebi 9mg</v>
      </c>
      <c r="B677" s="3" t="s">
        <v>552</v>
      </c>
      <c r="C677" s="3" t="s">
        <v>553</v>
      </c>
      <c r="D677" s="3" t="s">
        <v>174</v>
      </c>
      <c r="E677" s="3" t="s">
        <v>222</v>
      </c>
      <c r="F677" s="3" t="s">
        <v>223</v>
      </c>
      <c r="G677" s="3" t="s">
        <v>224</v>
      </c>
      <c r="H677" s="3" t="s">
        <v>239</v>
      </c>
      <c r="I677" s="3" t="s">
        <v>240</v>
      </c>
      <c r="J677" s="3" t="s">
        <v>561</v>
      </c>
      <c r="K677" s="3" t="s">
        <v>544</v>
      </c>
      <c r="L677" s="3" t="s">
        <v>1047</v>
      </c>
      <c r="M677" s="3" t="s">
        <v>542</v>
      </c>
      <c r="N677" s="3" t="s">
        <v>13</v>
      </c>
      <c r="O677" s="3" t="s">
        <v>15</v>
      </c>
      <c r="P677" s="3">
        <v>10698.05</v>
      </c>
      <c r="Q677" s="54"/>
      <c r="R677" s="54"/>
      <c r="S677" s="54"/>
      <c r="T677" s="54"/>
      <c r="U677" s="54"/>
      <c r="V677" s="54"/>
      <c r="W677" s="54">
        <v>0</v>
      </c>
      <c r="X677" s="54">
        <v>0</v>
      </c>
      <c r="Y677" s="54">
        <v>0</v>
      </c>
      <c r="Z677" s="54">
        <v>0</v>
      </c>
      <c r="AA677" s="54">
        <v>0</v>
      </c>
      <c r="AB677" s="54">
        <v>0</v>
      </c>
      <c r="AC677" s="54">
        <v>0</v>
      </c>
      <c r="AD677" s="54">
        <v>0</v>
      </c>
      <c r="AE677" s="54">
        <v>0</v>
      </c>
      <c r="AF677" s="54">
        <f t="shared" si="781"/>
        <v>0</v>
      </c>
      <c r="AG677" s="54">
        <f t="shared" si="782"/>
        <v>0</v>
      </c>
      <c r="AH677" s="54">
        <f t="shared" si="783"/>
        <v>0</v>
      </c>
      <c r="AI677" s="54"/>
      <c r="AJ677" s="54"/>
      <c r="AK677" s="54"/>
      <c r="AL677" s="54"/>
      <c r="AM677" s="54"/>
      <c r="AN677" s="54"/>
      <c r="AO677" s="54">
        <v>0</v>
      </c>
      <c r="AP677" s="54">
        <v>0</v>
      </c>
      <c r="AQ677" s="54">
        <v>0</v>
      </c>
      <c r="AR677" s="54">
        <f t="shared" si="784"/>
        <v>0</v>
      </c>
      <c r="AS677" s="54">
        <f t="shared" si="785"/>
        <v>0</v>
      </c>
      <c r="AT677" s="54">
        <f t="shared" si="786"/>
        <v>0</v>
      </c>
      <c r="AU677" s="54">
        <f t="shared" si="787"/>
        <v>0</v>
      </c>
      <c r="AV677" s="54">
        <f t="shared" si="788"/>
        <v>0</v>
      </c>
      <c r="AW677" s="54">
        <f t="shared" si="789"/>
        <v>0</v>
      </c>
      <c r="AX677" s="54">
        <f t="shared" si="790"/>
        <v>0</v>
      </c>
      <c r="AY677" s="54">
        <f t="shared" si="791"/>
        <v>0</v>
      </c>
      <c r="AZ677" s="54">
        <f t="shared" si="792"/>
        <v>0</v>
      </c>
      <c r="BA677" s="54">
        <f t="shared" si="778"/>
        <v>0</v>
      </c>
      <c r="BB677" s="54">
        <f t="shared" si="779"/>
        <v>0</v>
      </c>
      <c r="BC677" s="54"/>
      <c r="BD677" s="54"/>
      <c r="BE677" s="54">
        <f t="shared" si="793"/>
        <v>0</v>
      </c>
      <c r="BF677" s="54"/>
      <c r="BG677" s="54"/>
      <c r="BH677" s="54"/>
      <c r="BI677" s="54"/>
      <c r="BJ677" s="54"/>
      <c r="BK677" s="54"/>
      <c r="BL677" s="54">
        <v>0</v>
      </c>
      <c r="BM677" s="54">
        <v>0</v>
      </c>
      <c r="BN677" s="54">
        <f t="shared" si="829"/>
        <v>0</v>
      </c>
      <c r="BO677" s="54">
        <f t="shared" si="830"/>
        <v>0</v>
      </c>
      <c r="BP677" s="54">
        <v>0</v>
      </c>
      <c r="BQ677" s="54">
        <v>0</v>
      </c>
      <c r="BR677" s="54">
        <v>0</v>
      </c>
      <c r="BS677" s="54">
        <v>0</v>
      </c>
      <c r="BT677" s="54">
        <v>0</v>
      </c>
      <c r="BU677" s="54">
        <v>0</v>
      </c>
      <c r="BV677" s="54">
        <f t="shared" si="794"/>
        <v>0</v>
      </c>
      <c r="BW677" s="54">
        <f t="shared" si="795"/>
        <v>0</v>
      </c>
      <c r="BX677" s="54">
        <f t="shared" si="796"/>
        <v>0</v>
      </c>
      <c r="BY677" s="54">
        <f t="shared" si="797"/>
        <v>0</v>
      </c>
      <c r="BZ677" s="54">
        <f t="shared" si="798"/>
        <v>0</v>
      </c>
      <c r="CA677" s="54">
        <v>0</v>
      </c>
      <c r="CB677" s="54">
        <f t="shared" si="799"/>
        <v>0</v>
      </c>
      <c r="CC677" s="54">
        <f t="shared" si="800"/>
        <v>0</v>
      </c>
      <c r="CD677" s="54">
        <v>0</v>
      </c>
      <c r="CE677" s="54">
        <v>0</v>
      </c>
      <c r="CF677" s="54">
        <v>0</v>
      </c>
      <c r="CG677" s="54">
        <v>0</v>
      </c>
      <c r="CH677" s="54">
        <v>0</v>
      </c>
      <c r="CI677" s="54">
        <v>0</v>
      </c>
      <c r="CJ677" s="54">
        <v>0</v>
      </c>
      <c r="CK677" s="54">
        <v>0</v>
      </c>
      <c r="CL677" s="54">
        <v>0</v>
      </c>
      <c r="CM677" s="54">
        <v>0</v>
      </c>
      <c r="CN677" s="54">
        <v>0</v>
      </c>
      <c r="CO677" s="54">
        <v>0</v>
      </c>
    </row>
    <row r="678" spans="1:93">
      <c r="A678" s="3" t="str">
        <f t="shared" si="780"/>
        <v>4Ai6JOQPerjeta</v>
      </c>
      <c r="B678" s="3" t="s">
        <v>552</v>
      </c>
      <c r="C678" s="3" t="s">
        <v>553</v>
      </c>
      <c r="D678" s="3" t="s">
        <v>174</v>
      </c>
      <c r="E678" s="3" t="s">
        <v>222</v>
      </c>
      <c r="F678" s="3" t="s">
        <v>223</v>
      </c>
      <c r="G678" s="3" t="s">
        <v>224</v>
      </c>
      <c r="H678" s="3" t="s">
        <v>239</v>
      </c>
      <c r="I678" s="3" t="s">
        <v>240</v>
      </c>
      <c r="J678" s="3" t="s">
        <v>561</v>
      </c>
      <c r="K678" s="3" t="s">
        <v>544</v>
      </c>
      <c r="L678" s="3" t="s">
        <v>1047</v>
      </c>
      <c r="M678" s="3" t="s">
        <v>542</v>
      </c>
      <c r="N678" s="3" t="s">
        <v>16</v>
      </c>
      <c r="O678" s="3" t="s">
        <v>16</v>
      </c>
      <c r="P678" s="3">
        <v>3985.87</v>
      </c>
      <c r="Q678" s="54">
        <v>34.705091179788653</v>
      </c>
      <c r="R678" s="54">
        <v>29.315911821633527</v>
      </c>
      <c r="S678" s="54">
        <v>44.495423071338877</v>
      </c>
      <c r="T678" s="54">
        <v>26.887288885499267</v>
      </c>
      <c r="U678" s="54">
        <v>32.633920715208461</v>
      </c>
      <c r="V678" s="54">
        <v>37.4525476983424</v>
      </c>
      <c r="W678" s="54">
        <v>108.51642607276106</v>
      </c>
      <c r="X678" s="54">
        <v>96.973757299050135</v>
      </c>
      <c r="Y678" s="54">
        <v>205.49018337181118</v>
      </c>
      <c r="Z678" s="54">
        <v>0</v>
      </c>
      <c r="AA678" s="54">
        <v>0</v>
      </c>
      <c r="AB678" s="54">
        <v>0</v>
      </c>
      <c r="AC678" s="54">
        <v>0</v>
      </c>
      <c r="AD678" s="54">
        <v>0</v>
      </c>
      <c r="AE678" s="54">
        <v>0</v>
      </c>
      <c r="AF678" s="54">
        <f t="shared" si="781"/>
        <v>0</v>
      </c>
      <c r="AG678" s="54">
        <f t="shared" si="782"/>
        <v>0</v>
      </c>
      <c r="AH678" s="54">
        <f t="shared" si="783"/>
        <v>0</v>
      </c>
      <c r="AI678" s="54">
        <v>138329.9817807842</v>
      </c>
      <c r="AJ678" s="54">
        <v>116849.41345249444</v>
      </c>
      <c r="AK678" s="54">
        <v>177352.97195735748</v>
      </c>
      <c r="AL678" s="54">
        <v>107169.23815004496</v>
      </c>
      <c r="AM678" s="54">
        <v>130074.56556112794</v>
      </c>
      <c r="AN678" s="54">
        <v>149280.98629439203</v>
      </c>
      <c r="AO678" s="54">
        <v>432532.36719063611</v>
      </c>
      <c r="AP678" s="54">
        <v>386524.79000556492</v>
      </c>
      <c r="AQ678" s="54">
        <v>819057.15719620103</v>
      </c>
      <c r="AR678" s="54">
        <f t="shared" si="784"/>
        <v>0</v>
      </c>
      <c r="AS678" s="54">
        <f t="shared" si="785"/>
        <v>0</v>
      </c>
      <c r="AT678" s="54">
        <f t="shared" si="786"/>
        <v>0</v>
      </c>
      <c r="AU678" s="54">
        <f t="shared" si="787"/>
        <v>0</v>
      </c>
      <c r="AV678" s="54">
        <f t="shared" si="788"/>
        <v>0</v>
      </c>
      <c r="AW678" s="54">
        <f t="shared" si="789"/>
        <v>0</v>
      </c>
      <c r="AX678" s="54">
        <f t="shared" si="790"/>
        <v>0</v>
      </c>
      <c r="AY678" s="54">
        <f t="shared" si="791"/>
        <v>0</v>
      </c>
      <c r="AZ678" s="54">
        <f t="shared" si="792"/>
        <v>0</v>
      </c>
      <c r="BA678" s="54">
        <f t="shared" si="778"/>
        <v>26.887288885499267</v>
      </c>
      <c r="BB678" s="54">
        <f t="shared" si="779"/>
        <v>0</v>
      </c>
      <c r="BC678" s="54"/>
      <c r="BD678" s="54"/>
      <c r="BE678" s="54">
        <f t="shared" si="793"/>
        <v>0</v>
      </c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4"/>
      <c r="BV678" s="54">
        <f t="shared" si="794"/>
        <v>119243.94416666667</v>
      </c>
      <c r="BW678" s="54">
        <f t="shared" si="795"/>
        <v>99646.75</v>
      </c>
      <c r="BX678" s="54">
        <f t="shared" si="796"/>
        <v>-422502.22</v>
      </c>
      <c r="BY678" s="54">
        <f t="shared" si="797"/>
        <v>25</v>
      </c>
      <c r="BZ678" s="54">
        <f t="shared" si="798"/>
        <v>-106</v>
      </c>
      <c r="CA678" s="54">
        <v>0</v>
      </c>
      <c r="CB678" s="54">
        <f t="shared" si="799"/>
        <v>105</v>
      </c>
      <c r="CC678" s="54">
        <f t="shared" si="800"/>
        <v>29.916666666666668</v>
      </c>
      <c r="CD678" s="54">
        <v>105</v>
      </c>
      <c r="CE678" s="54">
        <v>0</v>
      </c>
      <c r="CF678" s="54">
        <v>0</v>
      </c>
      <c r="CG678" s="54">
        <v>80</v>
      </c>
      <c r="CH678" s="54">
        <v>20</v>
      </c>
      <c r="CI678" s="54">
        <v>235</v>
      </c>
      <c r="CJ678" s="54">
        <v>-50</v>
      </c>
      <c r="CK678" s="54">
        <v>-30</v>
      </c>
      <c r="CL678" s="54">
        <v>105</v>
      </c>
      <c r="CM678" s="54">
        <v>-80</v>
      </c>
      <c r="CN678" s="54">
        <v>0</v>
      </c>
      <c r="CO678" s="54">
        <v>-26</v>
      </c>
    </row>
    <row r="679" spans="1:93">
      <c r="A679" s="3" t="str">
        <f t="shared" si="780"/>
        <v>4Ai6JOQPhesgo 10ml</v>
      </c>
      <c r="B679" s="3" t="s">
        <v>552</v>
      </c>
      <c r="C679" s="3" t="s">
        <v>553</v>
      </c>
      <c r="D679" s="3" t="s">
        <v>174</v>
      </c>
      <c r="E679" s="3" t="s">
        <v>222</v>
      </c>
      <c r="F679" s="3" t="s">
        <v>223</v>
      </c>
      <c r="G679" s="3" t="s">
        <v>224</v>
      </c>
      <c r="H679" s="3" t="s">
        <v>239</v>
      </c>
      <c r="I679" s="3" t="s">
        <v>240</v>
      </c>
      <c r="J679" s="3" t="s">
        <v>561</v>
      </c>
      <c r="K679" s="3" t="s">
        <v>544</v>
      </c>
      <c r="L679" s="3" t="s">
        <v>1047</v>
      </c>
      <c r="M679" s="3" t="s">
        <v>542</v>
      </c>
      <c r="N679" s="3" t="s">
        <v>17</v>
      </c>
      <c r="O679" s="3" t="s">
        <v>18</v>
      </c>
      <c r="P679" s="3">
        <v>6232.07</v>
      </c>
      <c r="Q679" s="54">
        <v>1.6465129365459632</v>
      </c>
      <c r="R679" s="54">
        <v>1.5221342270449467</v>
      </c>
      <c r="S679" s="54">
        <v>2.2565029815181794</v>
      </c>
      <c r="T679" s="54">
        <v>1.9772844828187104</v>
      </c>
      <c r="U679" s="54">
        <v>1.8142160633176458</v>
      </c>
      <c r="V679" s="54">
        <v>2.3634897794167911</v>
      </c>
      <c r="W679" s="54">
        <v>5.4251501451090896</v>
      </c>
      <c r="X679" s="54">
        <v>6.1549903255531468</v>
      </c>
      <c r="Y679" s="54">
        <v>11.580140470662236</v>
      </c>
      <c r="Z679" s="54">
        <v>0</v>
      </c>
      <c r="AA679" s="54">
        <v>0</v>
      </c>
      <c r="AB679" s="54">
        <v>0</v>
      </c>
      <c r="AC679" s="54">
        <v>0</v>
      </c>
      <c r="AD679" s="54">
        <v>0</v>
      </c>
      <c r="AE679" s="54">
        <v>0</v>
      </c>
      <c r="AF679" s="54">
        <f t="shared" si="781"/>
        <v>0</v>
      </c>
      <c r="AG679" s="54">
        <f t="shared" si="782"/>
        <v>0</v>
      </c>
      <c r="AH679" s="54">
        <f t="shared" si="783"/>
        <v>0</v>
      </c>
      <c r="AI679" s="54">
        <v>10261.18387646</v>
      </c>
      <c r="AJ679" s="54">
        <v>9486.0470523399999</v>
      </c>
      <c r="AK679" s="54">
        <v>14062.684536029999</v>
      </c>
      <c r="AL679" s="54">
        <v>12322.575306839999</v>
      </c>
      <c r="AM679" s="54">
        <v>11306.321501720002</v>
      </c>
      <c r="AN679" s="54">
        <v>14729.43374961</v>
      </c>
      <c r="AO679" s="54">
        <v>33809.915464830003</v>
      </c>
      <c r="AP679" s="54">
        <v>38358.330558170004</v>
      </c>
      <c r="AQ679" s="54">
        <v>72168.246023</v>
      </c>
      <c r="AR679" s="54">
        <f t="shared" si="784"/>
        <v>0</v>
      </c>
      <c r="AS679" s="54">
        <f t="shared" si="785"/>
        <v>0</v>
      </c>
      <c r="AT679" s="54">
        <f t="shared" si="786"/>
        <v>0</v>
      </c>
      <c r="AU679" s="54">
        <f t="shared" si="787"/>
        <v>0</v>
      </c>
      <c r="AV679" s="54">
        <f t="shared" si="788"/>
        <v>0</v>
      </c>
      <c r="AW679" s="54">
        <f t="shared" si="789"/>
        <v>0</v>
      </c>
      <c r="AX679" s="54">
        <f t="shared" si="790"/>
        <v>0</v>
      </c>
      <c r="AY679" s="54">
        <f t="shared" si="791"/>
        <v>0</v>
      </c>
      <c r="AZ679" s="54">
        <f t="shared" si="792"/>
        <v>0</v>
      </c>
      <c r="BA679" s="54">
        <f t="shared" si="778"/>
        <v>1.9772844828187104</v>
      </c>
      <c r="BB679" s="54">
        <f t="shared" si="779"/>
        <v>0</v>
      </c>
      <c r="BC679" s="54">
        <f>SUM(CJ679:CL679)</f>
        <v>-150</v>
      </c>
      <c r="BD679" s="54">
        <f>SUM(CM679:CO679)</f>
        <v>-126</v>
      </c>
      <c r="BE679" s="54">
        <f t="shared" si="793"/>
        <v>0</v>
      </c>
      <c r="BF679" s="54">
        <f t="shared" ref="BF679:BK679" si="831">Z679</f>
        <v>0</v>
      </c>
      <c r="BG679" s="54">
        <f t="shared" si="831"/>
        <v>0</v>
      </c>
      <c r="BH679" s="54">
        <f t="shared" si="831"/>
        <v>0</v>
      </c>
      <c r="BI679" s="54">
        <f t="shared" si="831"/>
        <v>0</v>
      </c>
      <c r="BJ679" s="54">
        <f t="shared" si="831"/>
        <v>0</v>
      </c>
      <c r="BK679" s="54">
        <f t="shared" si="831"/>
        <v>0</v>
      </c>
      <c r="BL679" s="54">
        <v>0</v>
      </c>
      <c r="BM679" s="54">
        <v>0</v>
      </c>
      <c r="BN679" s="54">
        <f t="shared" ref="BN679:BN680" si="832">AVERAGE(BP679:BR679)</f>
        <v>0</v>
      </c>
      <c r="BO679" s="54">
        <f t="shared" ref="BO679:BO680" si="833">SUM(BS679:BU679)/1</f>
        <v>0</v>
      </c>
      <c r="BP679" s="54">
        <v>0</v>
      </c>
      <c r="BQ679" s="54">
        <v>0</v>
      </c>
      <c r="BR679" s="54">
        <v>0</v>
      </c>
      <c r="BS679" s="54">
        <v>0</v>
      </c>
      <c r="BT679" s="54">
        <v>0</v>
      </c>
      <c r="BU679" s="54">
        <v>0</v>
      </c>
      <c r="BV679" s="54">
        <f t="shared" si="794"/>
        <v>317835.57</v>
      </c>
      <c r="BW679" s="54">
        <f t="shared" si="795"/>
        <v>-934810.5</v>
      </c>
      <c r="BX679" s="54">
        <f t="shared" si="796"/>
        <v>-785240.82</v>
      </c>
      <c r="BY679" s="54">
        <f t="shared" si="797"/>
        <v>-150</v>
      </c>
      <c r="BZ679" s="54">
        <f t="shared" si="798"/>
        <v>-126</v>
      </c>
      <c r="CA679" s="54">
        <v>167.66666666666669</v>
      </c>
      <c r="CB679" s="54">
        <f t="shared" si="799"/>
        <v>315</v>
      </c>
      <c r="CC679" s="54">
        <f t="shared" si="800"/>
        <v>51</v>
      </c>
      <c r="CD679" s="54">
        <v>315</v>
      </c>
      <c r="CE679" s="54">
        <v>105</v>
      </c>
      <c r="CF679" s="54">
        <v>0</v>
      </c>
      <c r="CG679" s="54">
        <v>48</v>
      </c>
      <c r="CH679" s="54">
        <v>0</v>
      </c>
      <c r="CI679" s="54">
        <v>420</v>
      </c>
      <c r="CJ679" s="54">
        <v>-50</v>
      </c>
      <c r="CK679" s="54">
        <v>-50</v>
      </c>
      <c r="CL679" s="54">
        <v>-50</v>
      </c>
      <c r="CM679" s="54">
        <v>0</v>
      </c>
      <c r="CN679" s="54">
        <v>-74</v>
      </c>
      <c r="CO679" s="54">
        <v>-52</v>
      </c>
    </row>
    <row r="680" spans="1:93">
      <c r="A680" s="3" t="str">
        <f t="shared" si="780"/>
        <v>4Ai6JOQPhesgo 15ml</v>
      </c>
      <c r="B680" s="3" t="s">
        <v>552</v>
      </c>
      <c r="C680" s="3" t="s">
        <v>553</v>
      </c>
      <c r="D680" s="3" t="s">
        <v>174</v>
      </c>
      <c r="E680" s="3" t="s">
        <v>222</v>
      </c>
      <c r="F680" s="3" t="s">
        <v>223</v>
      </c>
      <c r="G680" s="3" t="s">
        <v>224</v>
      </c>
      <c r="H680" s="3" t="s">
        <v>239</v>
      </c>
      <c r="I680" s="3" t="s">
        <v>240</v>
      </c>
      <c r="J680" s="3" t="s">
        <v>561</v>
      </c>
      <c r="K680" s="3" t="s">
        <v>544</v>
      </c>
      <c r="L680" s="3" t="s">
        <v>1047</v>
      </c>
      <c r="M680" s="3" t="s">
        <v>542</v>
      </c>
      <c r="N680" s="3" t="s">
        <v>17</v>
      </c>
      <c r="O680" s="3" t="s">
        <v>19</v>
      </c>
      <c r="P680" s="3">
        <v>8489.27</v>
      </c>
      <c r="Q680" s="54">
        <v>1.1779575864591419E-6</v>
      </c>
      <c r="R680" s="54">
        <v>1.1779575864591419E-6</v>
      </c>
      <c r="S680" s="54">
        <v>1.1779575864591419E-6</v>
      </c>
      <c r="T680" s="54">
        <v>1.1779575864591419E-6</v>
      </c>
      <c r="U680" s="54">
        <v>1.1779575864591419E-6</v>
      </c>
      <c r="V680" s="54">
        <v>1.1779575864591419E-6</v>
      </c>
      <c r="W680" s="54">
        <v>3.5338727593774253E-6</v>
      </c>
      <c r="X680" s="54">
        <v>3.5338727593774253E-6</v>
      </c>
      <c r="Y680" s="54">
        <v>7.0677455187548506E-6</v>
      </c>
      <c r="Z680" s="54">
        <v>0</v>
      </c>
      <c r="AA680" s="54">
        <v>0</v>
      </c>
      <c r="AB680" s="54">
        <v>0</v>
      </c>
      <c r="AC680" s="54">
        <v>0</v>
      </c>
      <c r="AD680" s="54">
        <v>0</v>
      </c>
      <c r="AE680" s="54">
        <v>0</v>
      </c>
      <c r="AF680" s="54">
        <f t="shared" si="781"/>
        <v>0</v>
      </c>
      <c r="AG680" s="54">
        <f t="shared" si="782"/>
        <v>0</v>
      </c>
      <c r="AH680" s="54">
        <f t="shared" si="783"/>
        <v>0</v>
      </c>
      <c r="AI680" s="54">
        <v>9.9999999999999985E-3</v>
      </c>
      <c r="AJ680" s="54">
        <v>9.9999999999999985E-3</v>
      </c>
      <c r="AK680" s="54">
        <v>9.9999999999999985E-3</v>
      </c>
      <c r="AL680" s="54">
        <v>9.9999999999999985E-3</v>
      </c>
      <c r="AM680" s="54">
        <v>9.9999999999999985E-3</v>
      </c>
      <c r="AN680" s="54">
        <v>9.9999999999999985E-3</v>
      </c>
      <c r="AO680" s="54">
        <v>2.9999999999999995E-2</v>
      </c>
      <c r="AP680" s="54">
        <v>2.9999999999999995E-2</v>
      </c>
      <c r="AQ680" s="54">
        <v>5.9999999999999991E-2</v>
      </c>
      <c r="AR680" s="54">
        <f t="shared" si="784"/>
        <v>0</v>
      </c>
      <c r="AS680" s="54">
        <f t="shared" si="785"/>
        <v>0</v>
      </c>
      <c r="AT680" s="54">
        <f t="shared" si="786"/>
        <v>0</v>
      </c>
      <c r="AU680" s="54">
        <f t="shared" si="787"/>
        <v>0</v>
      </c>
      <c r="AV680" s="54">
        <f t="shared" si="788"/>
        <v>0</v>
      </c>
      <c r="AW680" s="54">
        <f t="shared" si="789"/>
        <v>0</v>
      </c>
      <c r="AX680" s="54">
        <f t="shared" si="790"/>
        <v>0</v>
      </c>
      <c r="AY680" s="54">
        <f t="shared" si="791"/>
        <v>0</v>
      </c>
      <c r="AZ680" s="54">
        <f t="shared" si="792"/>
        <v>0</v>
      </c>
      <c r="BA680" s="54">
        <f t="shared" si="778"/>
        <v>1.1779575864591419E-6</v>
      </c>
      <c r="BB680" s="54">
        <f t="shared" si="779"/>
        <v>0</v>
      </c>
      <c r="BC680" s="54">
        <f>SUM(CJ680:CL680)*2</f>
        <v>-10</v>
      </c>
      <c r="BD680" s="54">
        <f>SUM(CM680:CO680)*2</f>
        <v>0</v>
      </c>
      <c r="BE680" s="54">
        <f t="shared" si="793"/>
        <v>0</v>
      </c>
      <c r="BF680" s="54">
        <f t="shared" ref="BF680:BK680" si="834">Z680*2</f>
        <v>0</v>
      </c>
      <c r="BG680" s="54">
        <f t="shared" si="834"/>
        <v>0</v>
      </c>
      <c r="BH680" s="54">
        <f t="shared" si="834"/>
        <v>0</v>
      </c>
      <c r="BI680" s="54">
        <f t="shared" si="834"/>
        <v>0</v>
      </c>
      <c r="BJ680" s="54">
        <f t="shared" si="834"/>
        <v>0</v>
      </c>
      <c r="BK680" s="54">
        <f t="shared" si="834"/>
        <v>0</v>
      </c>
      <c r="BL680" s="54">
        <v>0</v>
      </c>
      <c r="BM680" s="54">
        <v>0</v>
      </c>
      <c r="BN680" s="54">
        <f t="shared" si="832"/>
        <v>0</v>
      </c>
      <c r="BO680" s="54">
        <f t="shared" si="833"/>
        <v>0</v>
      </c>
      <c r="BP680" s="54">
        <v>0</v>
      </c>
      <c r="BQ680" s="54">
        <v>0</v>
      </c>
      <c r="BR680" s="54">
        <v>0</v>
      </c>
      <c r="BS680" s="54">
        <v>0</v>
      </c>
      <c r="BT680" s="54">
        <v>0</v>
      </c>
      <c r="BU680" s="54">
        <v>0</v>
      </c>
      <c r="BV680" s="54">
        <f t="shared" si="794"/>
        <v>2829.7566666666667</v>
      </c>
      <c r="BW680" s="54">
        <f t="shared" si="795"/>
        <v>-42446.350000000006</v>
      </c>
      <c r="BX680" s="54">
        <f t="shared" si="796"/>
        <v>0</v>
      </c>
      <c r="BY680" s="54">
        <f t="shared" si="797"/>
        <v>-5</v>
      </c>
      <c r="BZ680" s="54">
        <f t="shared" si="798"/>
        <v>0</v>
      </c>
      <c r="CA680" s="54">
        <v>0</v>
      </c>
      <c r="CB680" s="54">
        <f t="shared" si="799"/>
        <v>9</v>
      </c>
      <c r="CC680" s="54">
        <f t="shared" si="800"/>
        <v>0.33333333333333331</v>
      </c>
      <c r="CD680" s="54">
        <v>9</v>
      </c>
      <c r="CE680" s="54">
        <v>0</v>
      </c>
      <c r="CF680" s="54">
        <v>0</v>
      </c>
      <c r="CG680" s="54">
        <v>0</v>
      </c>
      <c r="CH680" s="54">
        <v>0</v>
      </c>
      <c r="CI680" s="54">
        <v>0</v>
      </c>
      <c r="CJ680" s="54">
        <v>0</v>
      </c>
      <c r="CK680" s="54">
        <v>0</v>
      </c>
      <c r="CL680" s="54">
        <v>-5</v>
      </c>
      <c r="CM680" s="54">
        <v>0</v>
      </c>
      <c r="CN680" s="54">
        <v>0</v>
      </c>
      <c r="CO680" s="54">
        <v>0</v>
      </c>
    </row>
    <row r="681" spans="1:93">
      <c r="A681" s="3" t="str">
        <f t="shared" si="780"/>
        <v>60MRoubHerceptin IV</v>
      </c>
      <c r="B681" s="3" t="s">
        <v>554</v>
      </c>
      <c r="C681" s="3" t="s">
        <v>555</v>
      </c>
      <c r="D681" s="3" t="s">
        <v>174</v>
      </c>
      <c r="E681" s="3" t="s">
        <v>222</v>
      </c>
      <c r="F681" s="3" t="s">
        <v>225</v>
      </c>
      <c r="G681" s="3" t="s">
        <v>226</v>
      </c>
      <c r="H681" s="3" t="s">
        <v>225</v>
      </c>
      <c r="I681" s="3" t="s">
        <v>226</v>
      </c>
      <c r="J681" s="3" t="s">
        <v>541</v>
      </c>
      <c r="K681" s="3" t="s">
        <v>541</v>
      </c>
      <c r="L681" s="3"/>
      <c r="M681" s="3" t="s">
        <v>543</v>
      </c>
      <c r="N681" s="3" t="s">
        <v>11</v>
      </c>
      <c r="O681" s="3" t="s">
        <v>11</v>
      </c>
      <c r="P681" s="3">
        <v>4535.5</v>
      </c>
      <c r="Q681" s="54">
        <v>1.0542292386587708E-2</v>
      </c>
      <c r="R681" s="54">
        <v>7.5525525996573521E-3</v>
      </c>
      <c r="S681" s="54">
        <v>7.0255886884983375E-3</v>
      </c>
      <c r="T681" s="54">
        <v>4.9610554946580721E-3</v>
      </c>
      <c r="U681" s="54">
        <v>4.5202085973989918E-3</v>
      </c>
      <c r="V681" s="54">
        <v>7.8692258262186426E-3</v>
      </c>
      <c r="W681" s="54">
        <v>2.5120433674743398E-2</v>
      </c>
      <c r="X681" s="54">
        <v>1.7350489918275706E-2</v>
      </c>
      <c r="Y681" s="54">
        <v>4.24709235930191E-2</v>
      </c>
      <c r="Z681" s="54">
        <v>0</v>
      </c>
      <c r="AA681" s="54">
        <v>0</v>
      </c>
      <c r="AB681" s="54">
        <v>0</v>
      </c>
      <c r="AC681" s="54">
        <v>0</v>
      </c>
      <c r="AD681" s="54">
        <v>0</v>
      </c>
      <c r="AE681" s="54">
        <v>0</v>
      </c>
      <c r="AF681" s="54">
        <f t="shared" si="781"/>
        <v>0</v>
      </c>
      <c r="AG681" s="54">
        <f t="shared" si="782"/>
        <v>0</v>
      </c>
      <c r="AH681" s="54">
        <f t="shared" si="783"/>
        <v>0</v>
      </c>
      <c r="AI681" s="54">
        <v>47.814567119368547</v>
      </c>
      <c r="AJ681" s="54">
        <v>34.25460231574592</v>
      </c>
      <c r="AK681" s="54">
        <v>31.864557496684213</v>
      </c>
      <c r="AL681" s="54">
        <v>22.500867196021687</v>
      </c>
      <c r="AM681" s="54">
        <v>20.501406093503128</v>
      </c>
      <c r="AN681" s="54">
        <v>35.690873734814652</v>
      </c>
      <c r="AO681" s="54">
        <v>113.93372693179869</v>
      </c>
      <c r="AP681" s="54">
        <v>78.693147024339467</v>
      </c>
      <c r="AQ681" s="54">
        <v>192.62687395613816</v>
      </c>
      <c r="AR681" s="54">
        <f t="shared" si="784"/>
        <v>0</v>
      </c>
      <c r="AS681" s="54">
        <f t="shared" si="785"/>
        <v>0</v>
      </c>
      <c r="AT681" s="54">
        <f t="shared" si="786"/>
        <v>0</v>
      </c>
      <c r="AU681" s="54">
        <f t="shared" si="787"/>
        <v>0</v>
      </c>
      <c r="AV681" s="54">
        <f t="shared" si="788"/>
        <v>0</v>
      </c>
      <c r="AW681" s="54">
        <f t="shared" si="789"/>
        <v>0</v>
      </c>
      <c r="AX681" s="54">
        <f t="shared" si="790"/>
        <v>0</v>
      </c>
      <c r="AY681" s="54">
        <f t="shared" si="791"/>
        <v>0</v>
      </c>
      <c r="AZ681" s="54">
        <f t="shared" si="792"/>
        <v>0</v>
      </c>
      <c r="BA681" s="54">
        <f t="shared" si="778"/>
        <v>4.9610554946580721E-3</v>
      </c>
      <c r="BB681" s="54">
        <f t="shared" si="779"/>
        <v>0</v>
      </c>
      <c r="BC681" s="54"/>
      <c r="BD681" s="54"/>
      <c r="BE681" s="54">
        <f t="shared" si="793"/>
        <v>0</v>
      </c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4"/>
      <c r="BV681" s="54">
        <f t="shared" si="794"/>
        <v>3401.625</v>
      </c>
      <c r="BW681" s="54">
        <f t="shared" si="795"/>
        <v>9071</v>
      </c>
      <c r="BX681" s="54">
        <f t="shared" si="796"/>
        <v>0</v>
      </c>
      <c r="BY681" s="54">
        <f t="shared" si="797"/>
        <v>2</v>
      </c>
      <c r="BZ681" s="54">
        <f t="shared" si="798"/>
        <v>0</v>
      </c>
      <c r="CA681" s="54">
        <v>0</v>
      </c>
      <c r="CB681" s="54">
        <f t="shared" si="799"/>
        <v>2</v>
      </c>
      <c r="CC681" s="54">
        <f t="shared" si="800"/>
        <v>0.75</v>
      </c>
      <c r="CD681" s="54">
        <v>2</v>
      </c>
      <c r="CE681" s="54">
        <v>0</v>
      </c>
      <c r="CF681" s="54">
        <v>2</v>
      </c>
      <c r="CG681" s="54">
        <v>1</v>
      </c>
      <c r="CH681" s="54">
        <v>1</v>
      </c>
      <c r="CI681" s="54">
        <v>1</v>
      </c>
      <c r="CJ681" s="54">
        <v>1</v>
      </c>
      <c r="CK681" s="54">
        <v>1</v>
      </c>
      <c r="CL681" s="54">
        <v>0</v>
      </c>
      <c r="CM681" s="54">
        <v>0</v>
      </c>
      <c r="CN681" s="54">
        <v>0</v>
      </c>
      <c r="CO681" s="54">
        <v>0</v>
      </c>
    </row>
    <row r="682" spans="1:93">
      <c r="A682" s="3" t="str">
        <f t="shared" si="780"/>
        <v>60MRoubHerceptin SC</v>
      </c>
      <c r="B682" s="3" t="s">
        <v>554</v>
      </c>
      <c r="C682" s="3" t="s">
        <v>555</v>
      </c>
      <c r="D682" s="3" t="s">
        <v>174</v>
      </c>
      <c r="E682" s="3" t="s">
        <v>222</v>
      </c>
      <c r="F682" s="3" t="s">
        <v>225</v>
      </c>
      <c r="G682" s="3" t="s">
        <v>226</v>
      </c>
      <c r="H682" s="3" t="s">
        <v>225</v>
      </c>
      <c r="I682" s="3" t="s">
        <v>226</v>
      </c>
      <c r="J682" s="3" t="s">
        <v>541</v>
      </c>
      <c r="K682" s="3" t="s">
        <v>541</v>
      </c>
      <c r="L682" s="3"/>
      <c r="M682" s="3" t="s">
        <v>543</v>
      </c>
      <c r="N682" s="3" t="s">
        <v>12</v>
      </c>
      <c r="O682" s="3" t="s">
        <v>12</v>
      </c>
      <c r="P682" s="3">
        <v>3444.49</v>
      </c>
      <c r="Q682" s="54">
        <v>1.2869445629604544E-7</v>
      </c>
      <c r="R682" s="54">
        <v>1.1923834167284972E-7</v>
      </c>
      <c r="S682" s="54">
        <v>1.8086442832285226E-7</v>
      </c>
      <c r="T682" s="54">
        <v>1.8512626147397511E-7</v>
      </c>
      <c r="U682" s="54">
        <v>1.6668434004097236E-7</v>
      </c>
      <c r="V682" s="54">
        <v>2.193921721933052E-7</v>
      </c>
      <c r="W682" s="54">
        <v>4.2879722629174739E-7</v>
      </c>
      <c r="X682" s="54">
        <v>5.7120277370825267E-7</v>
      </c>
      <c r="Y682" s="54">
        <v>1.0000000000000002E-6</v>
      </c>
      <c r="Z682" s="54">
        <v>0</v>
      </c>
      <c r="AA682" s="54">
        <v>0</v>
      </c>
      <c r="AB682" s="54">
        <v>0</v>
      </c>
      <c r="AC682" s="54">
        <v>0</v>
      </c>
      <c r="AD682" s="54">
        <v>0</v>
      </c>
      <c r="AE682" s="54">
        <v>0</v>
      </c>
      <c r="AF682" s="54">
        <f t="shared" si="781"/>
        <v>0</v>
      </c>
      <c r="AG682" s="54">
        <f t="shared" si="782"/>
        <v>0</v>
      </c>
      <c r="AH682" s="54">
        <f t="shared" si="783"/>
        <v>0</v>
      </c>
      <c r="AI682" s="54">
        <v>4.4328676776716558E-4</v>
      </c>
      <c r="AJ682" s="54">
        <v>4.1071527550871412E-4</v>
      </c>
      <c r="AK682" s="54">
        <v>6.2298571471378138E-4</v>
      </c>
      <c r="AL682" s="54">
        <v>6.3766555638449256E-4</v>
      </c>
      <c r="AM682" s="54">
        <v>5.7414254242772885E-4</v>
      </c>
      <c r="AN682" s="54">
        <v>7.5569414319811776E-4</v>
      </c>
      <c r="AO682" s="54">
        <v>1.476987757989661E-3</v>
      </c>
      <c r="AP682" s="54">
        <v>1.9675022420103392E-3</v>
      </c>
      <c r="AQ682" s="54">
        <v>3.4444900000000001E-3</v>
      </c>
      <c r="AR682" s="54">
        <f t="shared" si="784"/>
        <v>0</v>
      </c>
      <c r="AS682" s="54">
        <f t="shared" si="785"/>
        <v>0</v>
      </c>
      <c r="AT682" s="54">
        <f t="shared" si="786"/>
        <v>0</v>
      </c>
      <c r="AU682" s="54">
        <f t="shared" si="787"/>
        <v>0</v>
      </c>
      <c r="AV682" s="54">
        <f t="shared" si="788"/>
        <v>0</v>
      </c>
      <c r="AW682" s="54">
        <f t="shared" si="789"/>
        <v>0</v>
      </c>
      <c r="AX682" s="54">
        <f t="shared" si="790"/>
        <v>0</v>
      </c>
      <c r="AY682" s="54">
        <f t="shared" si="791"/>
        <v>0</v>
      </c>
      <c r="AZ682" s="54">
        <f t="shared" si="792"/>
        <v>0</v>
      </c>
      <c r="BA682" s="54">
        <f t="shared" si="778"/>
        <v>1.8512626147397511E-7</v>
      </c>
      <c r="BB682" s="54">
        <f t="shared" si="779"/>
        <v>0</v>
      </c>
      <c r="BC682" s="54"/>
      <c r="BD682" s="54"/>
      <c r="BE682" s="54">
        <f t="shared" si="793"/>
        <v>0</v>
      </c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4"/>
      <c r="BV682" s="54">
        <f t="shared" si="794"/>
        <v>0</v>
      </c>
      <c r="BW682" s="54">
        <f t="shared" si="795"/>
        <v>0</v>
      </c>
      <c r="BX682" s="54">
        <f t="shared" si="796"/>
        <v>0</v>
      </c>
      <c r="BY682" s="54">
        <f t="shared" si="797"/>
        <v>0</v>
      </c>
      <c r="BZ682" s="54">
        <f t="shared" si="798"/>
        <v>0</v>
      </c>
      <c r="CA682" s="54">
        <v>0</v>
      </c>
      <c r="CB682" s="54">
        <f t="shared" si="799"/>
        <v>0</v>
      </c>
      <c r="CC682" s="54">
        <f t="shared" si="800"/>
        <v>0</v>
      </c>
      <c r="CD682" s="54">
        <v>0</v>
      </c>
      <c r="CE682" s="54">
        <v>0</v>
      </c>
      <c r="CF682" s="54">
        <v>0</v>
      </c>
      <c r="CG682" s="54">
        <v>0</v>
      </c>
      <c r="CH682" s="54">
        <v>0</v>
      </c>
      <c r="CI682" s="54">
        <v>0</v>
      </c>
      <c r="CJ682" s="54">
        <v>0</v>
      </c>
      <c r="CK682" s="54">
        <v>0</v>
      </c>
      <c r="CL682" s="54">
        <v>0</v>
      </c>
      <c r="CM682" s="54">
        <v>0</v>
      </c>
      <c r="CN682" s="54">
        <v>0</v>
      </c>
      <c r="CO682" s="54">
        <v>0</v>
      </c>
    </row>
    <row r="683" spans="1:93">
      <c r="A683" s="3" t="str">
        <f t="shared" si="780"/>
        <v>60MRoubItovebi 3mg</v>
      </c>
      <c r="B683" s="3" t="s">
        <v>554</v>
      </c>
      <c r="C683" s="3" t="s">
        <v>555</v>
      </c>
      <c r="D683" s="3" t="s">
        <v>174</v>
      </c>
      <c r="E683" s="3" t="s">
        <v>222</v>
      </c>
      <c r="F683" s="3" t="s">
        <v>225</v>
      </c>
      <c r="G683" s="3" t="s">
        <v>226</v>
      </c>
      <c r="H683" s="3" t="s">
        <v>225</v>
      </c>
      <c r="I683" s="3" t="s">
        <v>226</v>
      </c>
      <c r="J683" s="3" t="s">
        <v>541</v>
      </c>
      <c r="K683" s="3" t="s">
        <v>541</v>
      </c>
      <c r="L683" s="3"/>
      <c r="M683" s="3" t="s">
        <v>543</v>
      </c>
      <c r="N683" s="3" t="s">
        <v>13</v>
      </c>
      <c r="O683" s="3" t="s">
        <v>14</v>
      </c>
      <c r="P683" s="3">
        <v>3566.02</v>
      </c>
      <c r="Q683" s="54">
        <v>7.5423782997919166E-8</v>
      </c>
      <c r="R683" s="54">
        <v>8.6118364644595899E-8</v>
      </c>
      <c r="S683" s="54">
        <v>1.7430625086372233E-7</v>
      </c>
      <c r="T683" s="54">
        <v>1.7644957539816278E-7</v>
      </c>
      <c r="U683" s="54">
        <v>2.1451535630448561E-7</v>
      </c>
      <c r="V683" s="54">
        <v>2.7318666979111423E-7</v>
      </c>
      <c r="W683" s="54">
        <v>3.3584839850623739E-7</v>
      </c>
      <c r="X683" s="54">
        <v>6.6415160149376262E-7</v>
      </c>
      <c r="Y683" s="54">
        <v>9.9999999999999995E-7</v>
      </c>
      <c r="Z683" s="54">
        <v>0</v>
      </c>
      <c r="AA683" s="54">
        <v>0</v>
      </c>
      <c r="AB683" s="54">
        <v>0</v>
      </c>
      <c r="AC683" s="54">
        <v>0</v>
      </c>
      <c r="AD683" s="54">
        <v>0</v>
      </c>
      <c r="AE683" s="54">
        <v>0</v>
      </c>
      <c r="AF683" s="54">
        <f t="shared" si="781"/>
        <v>0</v>
      </c>
      <c r="AG683" s="54">
        <f t="shared" si="782"/>
        <v>0</v>
      </c>
      <c r="AH683" s="54">
        <f t="shared" si="783"/>
        <v>0</v>
      </c>
      <c r="AI683" s="54">
        <v>2.6896271864623972E-4</v>
      </c>
      <c r="AJ683" s="54">
        <v>3.0709981068992184E-4</v>
      </c>
      <c r="AK683" s="54">
        <v>6.2157957670505104E-4</v>
      </c>
      <c r="AL683" s="54">
        <v>6.2922271486135634E-4</v>
      </c>
      <c r="AM683" s="54">
        <v>7.6496605088892172E-4</v>
      </c>
      <c r="AN683" s="54">
        <v>9.74189128208509E-4</v>
      </c>
      <c r="AO683" s="54">
        <v>1.1976421060412126E-3</v>
      </c>
      <c r="AP683" s="54">
        <v>2.3683778939587868E-3</v>
      </c>
      <c r="AQ683" s="54">
        <v>3.5660199999999996E-3</v>
      </c>
      <c r="AR683" s="54">
        <f t="shared" si="784"/>
        <v>0</v>
      </c>
      <c r="AS683" s="54">
        <f t="shared" si="785"/>
        <v>0</v>
      </c>
      <c r="AT683" s="54">
        <f t="shared" si="786"/>
        <v>0</v>
      </c>
      <c r="AU683" s="54">
        <f t="shared" si="787"/>
        <v>0</v>
      </c>
      <c r="AV683" s="54">
        <f t="shared" si="788"/>
        <v>0</v>
      </c>
      <c r="AW683" s="54">
        <f t="shared" si="789"/>
        <v>0</v>
      </c>
      <c r="AX683" s="54">
        <f t="shared" si="790"/>
        <v>0</v>
      </c>
      <c r="AY683" s="54">
        <f t="shared" si="791"/>
        <v>0</v>
      </c>
      <c r="AZ683" s="54">
        <f t="shared" si="792"/>
        <v>0</v>
      </c>
      <c r="BA683" s="54">
        <f t="shared" si="778"/>
        <v>1.7644957539816278E-7</v>
      </c>
      <c r="BB683" s="54">
        <f t="shared" si="779"/>
        <v>0</v>
      </c>
      <c r="BC683" s="54"/>
      <c r="BD683" s="54"/>
      <c r="BE683" s="54">
        <f t="shared" si="793"/>
        <v>0</v>
      </c>
      <c r="BF683" s="54"/>
      <c r="BG683" s="54"/>
      <c r="BH683" s="54"/>
      <c r="BI683" s="54"/>
      <c r="BJ683" s="54"/>
      <c r="BK683" s="54"/>
      <c r="BL683" s="54">
        <v>0</v>
      </c>
      <c r="BM683" s="54">
        <v>0</v>
      </c>
      <c r="BN683" s="54">
        <f t="shared" ref="BN683:BN684" si="835">AVERAGE(BP683:BR683)</f>
        <v>0</v>
      </c>
      <c r="BO683" s="54">
        <f t="shared" ref="BO683:BO684" si="836">SUM(BS683:BU683)/1</f>
        <v>0</v>
      </c>
      <c r="BP683" s="54">
        <v>0</v>
      </c>
      <c r="BQ683" s="54">
        <v>0</v>
      </c>
      <c r="BR683" s="54">
        <v>0</v>
      </c>
      <c r="BS683" s="54">
        <v>0</v>
      </c>
      <c r="BT683" s="54">
        <v>0</v>
      </c>
      <c r="BU683" s="54">
        <v>0</v>
      </c>
      <c r="BV683" s="54">
        <f t="shared" si="794"/>
        <v>0</v>
      </c>
      <c r="BW683" s="54">
        <f t="shared" si="795"/>
        <v>0</v>
      </c>
      <c r="BX683" s="54">
        <f t="shared" si="796"/>
        <v>0</v>
      </c>
      <c r="BY683" s="54">
        <f t="shared" si="797"/>
        <v>0</v>
      </c>
      <c r="BZ683" s="54">
        <f t="shared" si="798"/>
        <v>0</v>
      </c>
      <c r="CA683" s="54">
        <v>0</v>
      </c>
      <c r="CB683" s="54">
        <f t="shared" si="799"/>
        <v>0</v>
      </c>
      <c r="CC683" s="54">
        <f t="shared" si="800"/>
        <v>0</v>
      </c>
      <c r="CD683" s="54">
        <v>0</v>
      </c>
      <c r="CE683" s="54">
        <v>0</v>
      </c>
      <c r="CF683" s="54">
        <v>0</v>
      </c>
      <c r="CG683" s="54">
        <v>0</v>
      </c>
      <c r="CH683" s="54">
        <v>0</v>
      </c>
      <c r="CI683" s="54">
        <v>0</v>
      </c>
      <c r="CJ683" s="54">
        <v>0</v>
      </c>
      <c r="CK683" s="54">
        <v>0</v>
      </c>
      <c r="CL683" s="54">
        <v>0</v>
      </c>
      <c r="CM683" s="54">
        <v>0</v>
      </c>
      <c r="CN683" s="54">
        <v>0</v>
      </c>
      <c r="CO683" s="54">
        <v>0</v>
      </c>
    </row>
    <row r="684" spans="1:93">
      <c r="A684" s="3" t="str">
        <f t="shared" si="780"/>
        <v>60MRoubItovebi 9mg</v>
      </c>
      <c r="B684" s="3" t="s">
        <v>554</v>
      </c>
      <c r="C684" s="3" t="s">
        <v>555</v>
      </c>
      <c r="D684" s="3" t="s">
        <v>174</v>
      </c>
      <c r="E684" s="3" t="s">
        <v>222</v>
      </c>
      <c r="F684" s="3" t="s">
        <v>225</v>
      </c>
      <c r="G684" s="3" t="s">
        <v>226</v>
      </c>
      <c r="H684" s="3" t="s">
        <v>225</v>
      </c>
      <c r="I684" s="3" t="s">
        <v>226</v>
      </c>
      <c r="J684" s="3" t="s">
        <v>541</v>
      </c>
      <c r="K684" s="3" t="s">
        <v>541</v>
      </c>
      <c r="L684" s="3"/>
      <c r="M684" s="3" t="s">
        <v>543</v>
      </c>
      <c r="N684" s="3" t="s">
        <v>13</v>
      </c>
      <c r="O684" s="3" t="s">
        <v>15</v>
      </c>
      <c r="P684" s="3">
        <v>10698.05</v>
      </c>
      <c r="Q684" s="54"/>
      <c r="R684" s="54"/>
      <c r="S684" s="54"/>
      <c r="T684" s="54"/>
      <c r="U684" s="54"/>
      <c r="V684" s="54"/>
      <c r="W684" s="54">
        <v>0</v>
      </c>
      <c r="X684" s="54">
        <v>0</v>
      </c>
      <c r="Y684" s="54">
        <v>0</v>
      </c>
      <c r="Z684" s="54">
        <v>0</v>
      </c>
      <c r="AA684" s="54">
        <v>0</v>
      </c>
      <c r="AB684" s="54">
        <v>0</v>
      </c>
      <c r="AC684" s="54">
        <v>0</v>
      </c>
      <c r="AD684" s="54">
        <v>0</v>
      </c>
      <c r="AE684" s="54">
        <v>0</v>
      </c>
      <c r="AF684" s="54">
        <f t="shared" si="781"/>
        <v>0</v>
      </c>
      <c r="AG684" s="54">
        <f t="shared" si="782"/>
        <v>0</v>
      </c>
      <c r="AH684" s="54">
        <f t="shared" si="783"/>
        <v>0</v>
      </c>
      <c r="AI684" s="54"/>
      <c r="AJ684" s="54"/>
      <c r="AK684" s="54"/>
      <c r="AL684" s="54"/>
      <c r="AM684" s="54"/>
      <c r="AN684" s="54"/>
      <c r="AO684" s="54">
        <v>0</v>
      </c>
      <c r="AP684" s="54">
        <v>0</v>
      </c>
      <c r="AQ684" s="54">
        <v>0</v>
      </c>
      <c r="AR684" s="54">
        <f t="shared" si="784"/>
        <v>0</v>
      </c>
      <c r="AS684" s="54">
        <f t="shared" si="785"/>
        <v>0</v>
      </c>
      <c r="AT684" s="54">
        <f t="shared" si="786"/>
        <v>0</v>
      </c>
      <c r="AU684" s="54">
        <f t="shared" si="787"/>
        <v>0</v>
      </c>
      <c r="AV684" s="54">
        <f t="shared" si="788"/>
        <v>0</v>
      </c>
      <c r="AW684" s="54">
        <f t="shared" si="789"/>
        <v>0</v>
      </c>
      <c r="AX684" s="54">
        <f t="shared" si="790"/>
        <v>0</v>
      </c>
      <c r="AY684" s="54">
        <f t="shared" si="791"/>
        <v>0</v>
      </c>
      <c r="AZ684" s="54">
        <f t="shared" si="792"/>
        <v>0</v>
      </c>
      <c r="BA684" s="54">
        <f t="shared" si="778"/>
        <v>0</v>
      </c>
      <c r="BB684" s="54">
        <f t="shared" si="779"/>
        <v>0</v>
      </c>
      <c r="BC684" s="54"/>
      <c r="BD684" s="54"/>
      <c r="BE684" s="54">
        <f t="shared" si="793"/>
        <v>0</v>
      </c>
      <c r="BF684" s="54"/>
      <c r="BG684" s="54"/>
      <c r="BH684" s="54"/>
      <c r="BI684" s="54"/>
      <c r="BJ684" s="54"/>
      <c r="BK684" s="54"/>
      <c r="BL684" s="54">
        <v>0</v>
      </c>
      <c r="BM684" s="54">
        <v>0</v>
      </c>
      <c r="BN684" s="54">
        <f t="shared" si="835"/>
        <v>0</v>
      </c>
      <c r="BO684" s="54">
        <f t="shared" si="836"/>
        <v>0</v>
      </c>
      <c r="BP684" s="54">
        <v>0</v>
      </c>
      <c r="BQ684" s="54">
        <v>0</v>
      </c>
      <c r="BR684" s="54">
        <v>0</v>
      </c>
      <c r="BS684" s="54">
        <v>0</v>
      </c>
      <c r="BT684" s="54">
        <v>0</v>
      </c>
      <c r="BU684" s="54">
        <v>0</v>
      </c>
      <c r="BV684" s="54">
        <f t="shared" si="794"/>
        <v>0</v>
      </c>
      <c r="BW684" s="54">
        <f t="shared" si="795"/>
        <v>0</v>
      </c>
      <c r="BX684" s="54">
        <f t="shared" si="796"/>
        <v>0</v>
      </c>
      <c r="BY684" s="54">
        <f t="shared" si="797"/>
        <v>0</v>
      </c>
      <c r="BZ684" s="54">
        <f t="shared" si="798"/>
        <v>0</v>
      </c>
      <c r="CA684" s="54">
        <v>0</v>
      </c>
      <c r="CB684" s="54">
        <f t="shared" si="799"/>
        <v>0</v>
      </c>
      <c r="CC684" s="54">
        <f t="shared" si="800"/>
        <v>0</v>
      </c>
      <c r="CD684" s="54">
        <v>0</v>
      </c>
      <c r="CE684" s="54">
        <v>0</v>
      </c>
      <c r="CF684" s="54">
        <v>0</v>
      </c>
      <c r="CG684" s="54">
        <v>0</v>
      </c>
      <c r="CH684" s="54">
        <v>0</v>
      </c>
      <c r="CI684" s="54">
        <v>0</v>
      </c>
      <c r="CJ684" s="54">
        <v>0</v>
      </c>
      <c r="CK684" s="54">
        <v>0</v>
      </c>
      <c r="CL684" s="54">
        <v>0</v>
      </c>
      <c r="CM684" s="54">
        <v>0</v>
      </c>
      <c r="CN684" s="54">
        <v>0</v>
      </c>
      <c r="CO684" s="54">
        <v>0</v>
      </c>
    </row>
    <row r="685" spans="1:93">
      <c r="A685" s="3" t="str">
        <f t="shared" si="780"/>
        <v>60MRoubPerjeta</v>
      </c>
      <c r="B685" s="3" t="s">
        <v>554</v>
      </c>
      <c r="C685" s="3" t="s">
        <v>555</v>
      </c>
      <c r="D685" s="3" t="s">
        <v>174</v>
      </c>
      <c r="E685" s="3" t="s">
        <v>222</v>
      </c>
      <c r="F685" s="3" t="s">
        <v>225</v>
      </c>
      <c r="G685" s="3" t="s">
        <v>226</v>
      </c>
      <c r="H685" s="3" t="s">
        <v>225</v>
      </c>
      <c r="I685" s="3" t="s">
        <v>226</v>
      </c>
      <c r="J685" s="3" t="s">
        <v>541</v>
      </c>
      <c r="K685" s="3" t="s">
        <v>541</v>
      </c>
      <c r="L685" s="3"/>
      <c r="M685" s="3" t="s">
        <v>543</v>
      </c>
      <c r="N685" s="3" t="s">
        <v>16</v>
      </c>
      <c r="O685" s="3" t="s">
        <v>16</v>
      </c>
      <c r="P685" s="3">
        <v>3985.87</v>
      </c>
      <c r="Q685" s="54">
        <v>0.40535002858643709</v>
      </c>
      <c r="R685" s="54">
        <v>0.34240525787343534</v>
      </c>
      <c r="S685" s="54">
        <v>0.51969957146911794</v>
      </c>
      <c r="T685" s="54">
        <v>0.31403932241204074</v>
      </c>
      <c r="U685" s="54">
        <v>0.38115908199950238</v>
      </c>
      <c r="V685" s="54">
        <v>0.43743989034667174</v>
      </c>
      <c r="W685" s="54">
        <v>1.2674548579289904</v>
      </c>
      <c r="X685" s="54">
        <v>1.1326382947582148</v>
      </c>
      <c r="Y685" s="54">
        <v>2.4000931526872051</v>
      </c>
      <c r="Z685" s="54">
        <v>0</v>
      </c>
      <c r="AA685" s="54">
        <v>0</v>
      </c>
      <c r="AB685" s="54">
        <v>0</v>
      </c>
      <c r="AC685" s="54">
        <v>0</v>
      </c>
      <c r="AD685" s="54">
        <v>0</v>
      </c>
      <c r="AE685" s="54">
        <v>0</v>
      </c>
      <c r="AF685" s="54">
        <f t="shared" si="781"/>
        <v>0</v>
      </c>
      <c r="AG685" s="54">
        <f t="shared" si="782"/>
        <v>0</v>
      </c>
      <c r="AH685" s="54">
        <f t="shared" si="783"/>
        <v>0</v>
      </c>
      <c r="AI685" s="54">
        <v>1615.6725184418221</v>
      </c>
      <c r="AJ685" s="54">
        <v>1364.7828451999897</v>
      </c>
      <c r="AK685" s="54">
        <v>2071.454930931613</v>
      </c>
      <c r="AL685" s="54">
        <v>1251.7199140224807</v>
      </c>
      <c r="AM685" s="54">
        <v>1519.2505501693565</v>
      </c>
      <c r="AN685" s="54">
        <v>1743.5785357360885</v>
      </c>
      <c r="AO685" s="54">
        <v>5051.9102945734248</v>
      </c>
      <c r="AP685" s="54">
        <v>4514.5489999279253</v>
      </c>
      <c r="AQ685" s="54">
        <v>9566.4592945013501</v>
      </c>
      <c r="AR685" s="54">
        <f t="shared" si="784"/>
        <v>0</v>
      </c>
      <c r="AS685" s="54">
        <f t="shared" si="785"/>
        <v>0</v>
      </c>
      <c r="AT685" s="54">
        <f t="shared" si="786"/>
        <v>0</v>
      </c>
      <c r="AU685" s="54">
        <f t="shared" si="787"/>
        <v>0</v>
      </c>
      <c r="AV685" s="54">
        <f t="shared" si="788"/>
        <v>0</v>
      </c>
      <c r="AW685" s="54">
        <f t="shared" si="789"/>
        <v>0</v>
      </c>
      <c r="AX685" s="54">
        <f t="shared" si="790"/>
        <v>0</v>
      </c>
      <c r="AY685" s="54">
        <f t="shared" si="791"/>
        <v>0</v>
      </c>
      <c r="AZ685" s="54">
        <f t="shared" si="792"/>
        <v>0</v>
      </c>
      <c r="BA685" s="54">
        <f t="shared" si="778"/>
        <v>0.31403932241204074</v>
      </c>
      <c r="BB685" s="54">
        <f t="shared" si="779"/>
        <v>0</v>
      </c>
      <c r="BC685" s="54"/>
      <c r="BD685" s="54"/>
      <c r="BE685" s="54">
        <f t="shared" si="793"/>
        <v>0</v>
      </c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4"/>
      <c r="BV685" s="54">
        <f t="shared" si="794"/>
        <v>3653.7141666666666</v>
      </c>
      <c r="BW685" s="54">
        <f t="shared" si="795"/>
        <v>7971.74</v>
      </c>
      <c r="BX685" s="54">
        <f t="shared" si="796"/>
        <v>0</v>
      </c>
      <c r="BY685" s="54">
        <f t="shared" si="797"/>
        <v>2</v>
      </c>
      <c r="BZ685" s="54">
        <f t="shared" si="798"/>
        <v>0</v>
      </c>
      <c r="CA685" s="54">
        <v>0</v>
      </c>
      <c r="CB685" s="54">
        <f t="shared" si="799"/>
        <v>2</v>
      </c>
      <c r="CC685" s="54">
        <f t="shared" si="800"/>
        <v>0.91666666666666663</v>
      </c>
      <c r="CD685" s="54">
        <v>2</v>
      </c>
      <c r="CE685" s="54">
        <v>1</v>
      </c>
      <c r="CF685" s="54">
        <v>2</v>
      </c>
      <c r="CG685" s="54">
        <v>1</v>
      </c>
      <c r="CH685" s="54">
        <v>1</v>
      </c>
      <c r="CI685" s="54">
        <v>2</v>
      </c>
      <c r="CJ685" s="54">
        <v>1</v>
      </c>
      <c r="CK685" s="54">
        <v>1</v>
      </c>
      <c r="CL685" s="54">
        <v>0</v>
      </c>
      <c r="CM685" s="54">
        <v>0</v>
      </c>
      <c r="CN685" s="54">
        <v>0</v>
      </c>
      <c r="CO685" s="54">
        <v>0</v>
      </c>
    </row>
    <row r="686" spans="1:93">
      <c r="A686" s="3" t="str">
        <f t="shared" si="780"/>
        <v>60MRoubPhesgo 10ml</v>
      </c>
      <c r="B686" s="3" t="s">
        <v>554</v>
      </c>
      <c r="C686" s="3" t="s">
        <v>555</v>
      </c>
      <c r="D686" s="3" t="s">
        <v>174</v>
      </c>
      <c r="E686" s="3" t="s">
        <v>222</v>
      </c>
      <c r="F686" s="3" t="s">
        <v>225</v>
      </c>
      <c r="G686" s="3" t="s">
        <v>226</v>
      </c>
      <c r="H686" s="3" t="s">
        <v>225</v>
      </c>
      <c r="I686" s="3" t="s">
        <v>226</v>
      </c>
      <c r="J686" s="3" t="s">
        <v>541</v>
      </c>
      <c r="K686" s="3" t="s">
        <v>541</v>
      </c>
      <c r="L686" s="3"/>
      <c r="M686" s="3" t="s">
        <v>543</v>
      </c>
      <c r="N686" s="3" t="s">
        <v>17</v>
      </c>
      <c r="O686" s="3" t="s">
        <v>18</v>
      </c>
      <c r="P686" s="3">
        <v>6232.07</v>
      </c>
      <c r="Q686" s="54">
        <v>8.6553872244695598E-3</v>
      </c>
      <c r="R686" s="54">
        <v>8.0016739237524608E-3</v>
      </c>
      <c r="S686" s="54">
        <v>1.186139082359473E-2</v>
      </c>
      <c r="T686" s="54">
        <v>1.0393866023648644E-2</v>
      </c>
      <c r="U686" s="54">
        <v>9.5368062232933839E-3</v>
      </c>
      <c r="V686" s="54">
        <v>1.2423695223256478E-2</v>
      </c>
      <c r="W686" s="54">
        <v>2.8518451971816749E-2</v>
      </c>
      <c r="X686" s="54">
        <v>3.23543674701985E-2</v>
      </c>
      <c r="Y686" s="54">
        <v>6.0872819442015252E-2</v>
      </c>
      <c r="Z686" s="54">
        <v>0</v>
      </c>
      <c r="AA686" s="54">
        <v>0</v>
      </c>
      <c r="AB686" s="54">
        <v>0</v>
      </c>
      <c r="AC686" s="54">
        <v>0</v>
      </c>
      <c r="AD686" s="54">
        <v>0</v>
      </c>
      <c r="AE686" s="54">
        <v>0</v>
      </c>
      <c r="AF686" s="54">
        <f t="shared" si="781"/>
        <v>0</v>
      </c>
      <c r="AG686" s="54">
        <f t="shared" si="782"/>
        <v>0</v>
      </c>
      <c r="AH686" s="54">
        <f t="shared" si="783"/>
        <v>0</v>
      </c>
      <c r="AI686" s="54">
        <v>53.940979060000004</v>
      </c>
      <c r="AJ686" s="54">
        <v>49.866992009999997</v>
      </c>
      <c r="AK686" s="54">
        <v>73.921017910000003</v>
      </c>
      <c r="AL686" s="54">
        <v>64.775300630000004</v>
      </c>
      <c r="AM686" s="54">
        <v>59.434043959999997</v>
      </c>
      <c r="AN686" s="54">
        <v>77.425338289999999</v>
      </c>
      <c r="AO686" s="54">
        <v>177.72898898</v>
      </c>
      <c r="AP686" s="54">
        <v>201.63468288000001</v>
      </c>
      <c r="AQ686" s="54">
        <v>379.36367186000001</v>
      </c>
      <c r="AR686" s="54">
        <f t="shared" si="784"/>
        <v>0</v>
      </c>
      <c r="AS686" s="54">
        <f t="shared" si="785"/>
        <v>0</v>
      </c>
      <c r="AT686" s="54">
        <f t="shared" si="786"/>
        <v>0</v>
      </c>
      <c r="AU686" s="54">
        <f t="shared" si="787"/>
        <v>0</v>
      </c>
      <c r="AV686" s="54">
        <f t="shared" si="788"/>
        <v>0</v>
      </c>
      <c r="AW686" s="54">
        <f t="shared" si="789"/>
        <v>0</v>
      </c>
      <c r="AX686" s="54">
        <f t="shared" si="790"/>
        <v>0</v>
      </c>
      <c r="AY686" s="54">
        <f t="shared" si="791"/>
        <v>0</v>
      </c>
      <c r="AZ686" s="54">
        <f t="shared" si="792"/>
        <v>0</v>
      </c>
      <c r="BA686" s="54">
        <f t="shared" si="778"/>
        <v>1.0393866023648644E-2</v>
      </c>
      <c r="BB686" s="54">
        <f t="shared" si="779"/>
        <v>0</v>
      </c>
      <c r="BC686" s="54">
        <f>SUM(CJ686:CL686)</f>
        <v>0</v>
      </c>
      <c r="BD686" s="54">
        <f>SUM(CM686:CO686)</f>
        <v>0</v>
      </c>
      <c r="BE686" s="54">
        <f t="shared" si="793"/>
        <v>0</v>
      </c>
      <c r="BF686" s="54">
        <f t="shared" ref="BF686:BK686" si="837">Z686</f>
        <v>0</v>
      </c>
      <c r="BG686" s="54">
        <f t="shared" si="837"/>
        <v>0</v>
      </c>
      <c r="BH686" s="54">
        <f t="shared" si="837"/>
        <v>0</v>
      </c>
      <c r="BI686" s="54">
        <f t="shared" si="837"/>
        <v>0</v>
      </c>
      <c r="BJ686" s="54">
        <f t="shared" si="837"/>
        <v>0</v>
      </c>
      <c r="BK686" s="54">
        <f t="shared" si="837"/>
        <v>0</v>
      </c>
      <c r="BL686" s="54">
        <v>0</v>
      </c>
      <c r="BM686" s="54">
        <v>0</v>
      </c>
      <c r="BN686" s="54">
        <f t="shared" ref="BN686:BN687" si="838">AVERAGE(BP686:BR686)</f>
        <v>0</v>
      </c>
      <c r="BO686" s="54">
        <f t="shared" ref="BO686:BO687" si="839">SUM(BS686:BU686)/1</f>
        <v>0</v>
      </c>
      <c r="BP686" s="54">
        <v>0</v>
      </c>
      <c r="BQ686" s="54">
        <v>0</v>
      </c>
      <c r="BR686" s="54">
        <v>0</v>
      </c>
      <c r="BS686" s="54">
        <v>0</v>
      </c>
      <c r="BT686" s="54">
        <v>0</v>
      </c>
      <c r="BU686" s="54">
        <v>0</v>
      </c>
      <c r="BV686" s="54">
        <f t="shared" si="794"/>
        <v>0</v>
      </c>
      <c r="BW686" s="54">
        <f t="shared" si="795"/>
        <v>0</v>
      </c>
      <c r="BX686" s="54">
        <f t="shared" si="796"/>
        <v>0</v>
      </c>
      <c r="BY686" s="54">
        <f t="shared" si="797"/>
        <v>0</v>
      </c>
      <c r="BZ686" s="54">
        <f t="shared" si="798"/>
        <v>0</v>
      </c>
      <c r="CA686" s="54">
        <v>1</v>
      </c>
      <c r="CB686" s="54">
        <f t="shared" si="799"/>
        <v>0</v>
      </c>
      <c r="CC686" s="54">
        <f t="shared" si="800"/>
        <v>0</v>
      </c>
      <c r="CD686" s="54">
        <v>0</v>
      </c>
      <c r="CE686" s="54">
        <v>0</v>
      </c>
      <c r="CF686" s="54">
        <v>0</v>
      </c>
      <c r="CG686" s="54">
        <v>0</v>
      </c>
      <c r="CH686" s="54">
        <v>0</v>
      </c>
      <c r="CI686" s="54">
        <v>0</v>
      </c>
      <c r="CJ686" s="54">
        <v>0</v>
      </c>
      <c r="CK686" s="54">
        <v>0</v>
      </c>
      <c r="CL686" s="54">
        <v>0</v>
      </c>
      <c r="CM686" s="54">
        <v>0</v>
      </c>
      <c r="CN686" s="54">
        <v>0</v>
      </c>
      <c r="CO686" s="54">
        <v>0</v>
      </c>
    </row>
    <row r="687" spans="1:93">
      <c r="A687" s="3" t="str">
        <f t="shared" si="780"/>
        <v>60MRoubPhesgo 15ml</v>
      </c>
      <c r="B687" s="3" t="s">
        <v>554</v>
      </c>
      <c r="C687" s="3" t="s">
        <v>555</v>
      </c>
      <c r="D687" s="3" t="s">
        <v>174</v>
      </c>
      <c r="E687" s="3" t="s">
        <v>222</v>
      </c>
      <c r="F687" s="3" t="s">
        <v>225</v>
      </c>
      <c r="G687" s="3" t="s">
        <v>226</v>
      </c>
      <c r="H687" s="3" t="s">
        <v>225</v>
      </c>
      <c r="I687" s="3" t="s">
        <v>226</v>
      </c>
      <c r="J687" s="3" t="s">
        <v>541</v>
      </c>
      <c r="K687" s="3" t="s">
        <v>541</v>
      </c>
      <c r="L687" s="3"/>
      <c r="M687" s="3" t="s">
        <v>543</v>
      </c>
      <c r="N687" s="3" t="s">
        <v>17</v>
      </c>
      <c r="O687" s="3" t="s">
        <v>19</v>
      </c>
      <c r="P687" s="3">
        <v>8489.27</v>
      </c>
      <c r="Q687" s="54">
        <v>1.1779575864591419E-6</v>
      </c>
      <c r="R687" s="54">
        <v>1.1779575864591419E-6</v>
      </c>
      <c r="S687" s="54">
        <v>1.1779575864591419E-6</v>
      </c>
      <c r="T687" s="54">
        <v>1.1779575864591419E-6</v>
      </c>
      <c r="U687" s="54">
        <v>1.1779575864591419E-6</v>
      </c>
      <c r="V687" s="54">
        <v>1.1779575864591419E-6</v>
      </c>
      <c r="W687" s="54">
        <v>3.5338727593774257E-6</v>
      </c>
      <c r="X687" s="54">
        <v>3.5338727593774257E-6</v>
      </c>
      <c r="Y687" s="54">
        <v>7.0677455187548515E-6</v>
      </c>
      <c r="Z687" s="54">
        <v>0</v>
      </c>
      <c r="AA687" s="54">
        <v>0</v>
      </c>
      <c r="AB687" s="54">
        <v>0</v>
      </c>
      <c r="AC687" s="54">
        <v>0</v>
      </c>
      <c r="AD687" s="54">
        <v>0</v>
      </c>
      <c r="AE687" s="54">
        <v>0</v>
      </c>
      <c r="AF687" s="54">
        <f t="shared" si="781"/>
        <v>0</v>
      </c>
      <c r="AG687" s="54">
        <f t="shared" si="782"/>
        <v>0</v>
      </c>
      <c r="AH687" s="54">
        <f t="shared" si="783"/>
        <v>0</v>
      </c>
      <c r="AI687" s="54">
        <v>0.01</v>
      </c>
      <c r="AJ687" s="54">
        <v>0.01</v>
      </c>
      <c r="AK687" s="54">
        <v>0.01</v>
      </c>
      <c r="AL687" s="54">
        <v>0.01</v>
      </c>
      <c r="AM687" s="54">
        <v>0.01</v>
      </c>
      <c r="AN687" s="54">
        <v>0.01</v>
      </c>
      <c r="AO687" s="54">
        <v>0.03</v>
      </c>
      <c r="AP687" s="54">
        <v>0.03</v>
      </c>
      <c r="AQ687" s="54">
        <v>0.06</v>
      </c>
      <c r="AR687" s="54">
        <f t="shared" si="784"/>
        <v>0</v>
      </c>
      <c r="AS687" s="54">
        <f t="shared" si="785"/>
        <v>0</v>
      </c>
      <c r="AT687" s="54">
        <f t="shared" si="786"/>
        <v>0</v>
      </c>
      <c r="AU687" s="54">
        <f t="shared" si="787"/>
        <v>0</v>
      </c>
      <c r="AV687" s="54">
        <f t="shared" si="788"/>
        <v>0</v>
      </c>
      <c r="AW687" s="54">
        <f t="shared" si="789"/>
        <v>0</v>
      </c>
      <c r="AX687" s="54">
        <f t="shared" si="790"/>
        <v>0</v>
      </c>
      <c r="AY687" s="54">
        <f t="shared" si="791"/>
        <v>0</v>
      </c>
      <c r="AZ687" s="54">
        <f t="shared" si="792"/>
        <v>0</v>
      </c>
      <c r="BA687" s="54">
        <f t="shared" si="778"/>
        <v>1.1779575864591419E-6</v>
      </c>
      <c r="BB687" s="54">
        <f t="shared" si="779"/>
        <v>0</v>
      </c>
      <c r="BC687" s="54">
        <f>SUM(CJ687:CL687)*2</f>
        <v>0</v>
      </c>
      <c r="BD687" s="54">
        <f>SUM(CM687:CO687)*2</f>
        <v>0</v>
      </c>
      <c r="BE687" s="54">
        <f t="shared" si="793"/>
        <v>0</v>
      </c>
      <c r="BF687" s="54">
        <f t="shared" ref="BF687:BK687" si="840">Z687*2</f>
        <v>0</v>
      </c>
      <c r="BG687" s="54">
        <f t="shared" si="840"/>
        <v>0</v>
      </c>
      <c r="BH687" s="54">
        <f t="shared" si="840"/>
        <v>0</v>
      </c>
      <c r="BI687" s="54">
        <f t="shared" si="840"/>
        <v>0</v>
      </c>
      <c r="BJ687" s="54">
        <f t="shared" si="840"/>
        <v>0</v>
      </c>
      <c r="BK687" s="54">
        <f t="shared" si="840"/>
        <v>0</v>
      </c>
      <c r="BL687" s="54">
        <v>0</v>
      </c>
      <c r="BM687" s="54">
        <v>0</v>
      </c>
      <c r="BN687" s="54">
        <f t="shared" si="838"/>
        <v>0</v>
      </c>
      <c r="BO687" s="54">
        <f t="shared" si="839"/>
        <v>0</v>
      </c>
      <c r="BP687" s="54">
        <v>0</v>
      </c>
      <c r="BQ687" s="54">
        <v>0</v>
      </c>
      <c r="BR687" s="54">
        <v>0</v>
      </c>
      <c r="BS687" s="54">
        <v>0</v>
      </c>
      <c r="BT687" s="54">
        <v>0</v>
      </c>
      <c r="BU687" s="54">
        <v>0</v>
      </c>
      <c r="BV687" s="54">
        <f t="shared" si="794"/>
        <v>0</v>
      </c>
      <c r="BW687" s="54">
        <f t="shared" si="795"/>
        <v>0</v>
      </c>
      <c r="BX687" s="54">
        <f t="shared" si="796"/>
        <v>0</v>
      </c>
      <c r="BY687" s="54">
        <f t="shared" si="797"/>
        <v>0</v>
      </c>
      <c r="BZ687" s="54">
        <f t="shared" si="798"/>
        <v>0</v>
      </c>
      <c r="CA687" s="54">
        <v>0</v>
      </c>
      <c r="CB687" s="54">
        <f t="shared" si="799"/>
        <v>0</v>
      </c>
      <c r="CC687" s="54">
        <f t="shared" si="800"/>
        <v>0</v>
      </c>
      <c r="CD687" s="54">
        <v>0</v>
      </c>
      <c r="CE687" s="54">
        <v>0</v>
      </c>
      <c r="CF687" s="54">
        <v>0</v>
      </c>
      <c r="CG687" s="54">
        <v>0</v>
      </c>
      <c r="CH687" s="54">
        <v>0</v>
      </c>
      <c r="CI687" s="54">
        <v>0</v>
      </c>
      <c r="CJ687" s="54">
        <v>0</v>
      </c>
      <c r="CK687" s="54">
        <v>0</v>
      </c>
      <c r="CL687" s="54">
        <v>0</v>
      </c>
      <c r="CM687" s="54">
        <v>0</v>
      </c>
      <c r="CN687" s="54">
        <v>0</v>
      </c>
      <c r="CO687" s="54">
        <v>0</v>
      </c>
    </row>
    <row r="688" spans="1:93">
      <c r="A688" s="3" t="str">
        <f t="shared" si="780"/>
        <v>AidnZbrHerceptin IV</v>
      </c>
      <c r="B688" s="3" t="s">
        <v>552</v>
      </c>
      <c r="C688" s="3" t="s">
        <v>553</v>
      </c>
      <c r="D688" s="3" t="s">
        <v>174</v>
      </c>
      <c r="E688" s="3" t="s">
        <v>222</v>
      </c>
      <c r="F688" s="3" t="s">
        <v>227</v>
      </c>
      <c r="G688" s="3" t="s">
        <v>228</v>
      </c>
      <c r="H688" s="3" t="s">
        <v>239</v>
      </c>
      <c r="I688" s="3" t="s">
        <v>240</v>
      </c>
      <c r="J688" s="3" t="s">
        <v>561</v>
      </c>
      <c r="K688" s="3" t="s">
        <v>544</v>
      </c>
      <c r="L688" s="3" t="s">
        <v>1047</v>
      </c>
      <c r="M688" s="3" t="s">
        <v>542</v>
      </c>
      <c r="N688" s="3" t="s">
        <v>11</v>
      </c>
      <c r="O688" s="3" t="s">
        <v>11</v>
      </c>
      <c r="P688" s="3">
        <v>4535.5</v>
      </c>
      <c r="Q688" s="54">
        <v>72.999903009134144</v>
      </c>
      <c r="R688" s="54">
        <v>52.297506749841247</v>
      </c>
      <c r="S688" s="54">
        <v>48.648555175242265</v>
      </c>
      <c r="T688" s="54">
        <v>34.352734362947494</v>
      </c>
      <c r="U688" s="54">
        <v>31.300098412275755</v>
      </c>
      <c r="V688" s="54">
        <v>54.490304480814274</v>
      </c>
      <c r="W688" s="54">
        <v>173.94596493421767</v>
      </c>
      <c r="X688" s="54">
        <v>120.14313725603752</v>
      </c>
      <c r="Y688" s="54">
        <v>294.08910219025518</v>
      </c>
      <c r="Z688" s="54">
        <v>10</v>
      </c>
      <c r="AA688" s="54">
        <v>17</v>
      </c>
      <c r="AB688" s="54">
        <v>9</v>
      </c>
      <c r="AC688" s="54">
        <v>31</v>
      </c>
      <c r="AD688" s="54">
        <v>0</v>
      </c>
      <c r="AE688" s="54">
        <v>0</v>
      </c>
      <c r="AF688" s="54">
        <f t="shared" si="781"/>
        <v>36</v>
      </c>
      <c r="AG688" s="54">
        <f t="shared" si="782"/>
        <v>31</v>
      </c>
      <c r="AH688" s="54">
        <f t="shared" si="783"/>
        <v>67</v>
      </c>
      <c r="AI688" s="54">
        <v>331091.06009792793</v>
      </c>
      <c r="AJ688" s="54">
        <v>237195.34186390496</v>
      </c>
      <c r="AK688" s="54">
        <v>220645.52199731133</v>
      </c>
      <c r="AL688" s="54">
        <v>155806.82670314834</v>
      </c>
      <c r="AM688" s="54">
        <v>141961.59634887669</v>
      </c>
      <c r="AN688" s="54">
        <v>247140.77597273313</v>
      </c>
      <c r="AO688" s="54">
        <v>788931.92395914416</v>
      </c>
      <c r="AP688" s="54">
        <v>544909.19902475819</v>
      </c>
      <c r="AQ688" s="54">
        <v>1333841.1229839022</v>
      </c>
      <c r="AR688" s="54">
        <f t="shared" si="784"/>
        <v>45355</v>
      </c>
      <c r="AS688" s="54">
        <f t="shared" si="785"/>
        <v>77103.5</v>
      </c>
      <c r="AT688" s="54">
        <f t="shared" si="786"/>
        <v>40819.5</v>
      </c>
      <c r="AU688" s="54">
        <f t="shared" si="787"/>
        <v>140600.5</v>
      </c>
      <c r="AV688" s="54">
        <f t="shared" si="788"/>
        <v>0</v>
      </c>
      <c r="AW688" s="54">
        <f t="shared" si="789"/>
        <v>0</v>
      </c>
      <c r="AX688" s="54">
        <f t="shared" si="790"/>
        <v>163278</v>
      </c>
      <c r="AY688" s="54">
        <f t="shared" si="791"/>
        <v>140600.5</v>
      </c>
      <c r="AZ688" s="54">
        <f t="shared" si="792"/>
        <v>303878.5</v>
      </c>
      <c r="BA688" s="54">
        <f t="shared" si="778"/>
        <v>34.352734362947494</v>
      </c>
      <c r="BB688" s="54">
        <f t="shared" si="779"/>
        <v>31</v>
      </c>
      <c r="BC688" s="54"/>
      <c r="BD688" s="54"/>
      <c r="BE688" s="54">
        <f t="shared" si="793"/>
        <v>0</v>
      </c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4"/>
      <c r="BV688" s="54">
        <f t="shared" si="794"/>
        <v>20031.791666666668</v>
      </c>
      <c r="BW688" s="54">
        <f t="shared" si="795"/>
        <v>-226775</v>
      </c>
      <c r="BX688" s="54">
        <f t="shared" si="796"/>
        <v>594150.5</v>
      </c>
      <c r="BY688" s="54">
        <f t="shared" si="797"/>
        <v>-50</v>
      </c>
      <c r="BZ688" s="54">
        <f t="shared" si="798"/>
        <v>131</v>
      </c>
      <c r="CA688" s="54">
        <v>0</v>
      </c>
      <c r="CB688" s="54">
        <f t="shared" si="799"/>
        <v>60</v>
      </c>
      <c r="CC688" s="54">
        <f t="shared" si="800"/>
        <v>4.416666666666667</v>
      </c>
      <c r="CD688" s="54">
        <v>0</v>
      </c>
      <c r="CE688" s="54">
        <v>0</v>
      </c>
      <c r="CF688" s="54">
        <v>26</v>
      </c>
      <c r="CG688" s="54">
        <v>17</v>
      </c>
      <c r="CH688" s="54">
        <v>25</v>
      </c>
      <c r="CI688" s="54">
        <v>-96</v>
      </c>
      <c r="CJ688" s="54">
        <v>15</v>
      </c>
      <c r="CK688" s="54">
        <v>-24</v>
      </c>
      <c r="CL688" s="54">
        <v>-41</v>
      </c>
      <c r="CM688" s="54">
        <v>38</v>
      </c>
      <c r="CN688" s="54">
        <v>60</v>
      </c>
      <c r="CO688" s="54">
        <v>33</v>
      </c>
    </row>
    <row r="689" spans="1:93">
      <c r="A689" s="3" t="str">
        <f t="shared" si="780"/>
        <v>AidnZbrHerceptin SC</v>
      </c>
      <c r="B689" s="3" t="s">
        <v>552</v>
      </c>
      <c r="C689" s="3" t="s">
        <v>553</v>
      </c>
      <c r="D689" s="3" t="s">
        <v>174</v>
      </c>
      <c r="E689" s="3" t="s">
        <v>222</v>
      </c>
      <c r="F689" s="3" t="s">
        <v>227</v>
      </c>
      <c r="G689" s="3" t="s">
        <v>228</v>
      </c>
      <c r="H689" s="3" t="s">
        <v>239</v>
      </c>
      <c r="I689" s="3" t="s">
        <v>240</v>
      </c>
      <c r="J689" s="3" t="s">
        <v>561</v>
      </c>
      <c r="K689" s="3" t="s">
        <v>544</v>
      </c>
      <c r="L689" s="3" t="s">
        <v>1047</v>
      </c>
      <c r="M689" s="3" t="s">
        <v>542</v>
      </c>
      <c r="N689" s="3" t="s">
        <v>12</v>
      </c>
      <c r="O689" s="3" t="s">
        <v>12</v>
      </c>
      <c r="P689" s="3">
        <v>3444.49</v>
      </c>
      <c r="Q689" s="54">
        <v>31.727023979998606</v>
      </c>
      <c r="R689" s="54">
        <v>29.395809535783535</v>
      </c>
      <c r="S689" s="54">
        <v>44.58847894215161</v>
      </c>
      <c r="T689" s="54">
        <v>45.639147995629571</v>
      </c>
      <c r="U689" s="54">
        <v>41.092664018136695</v>
      </c>
      <c r="V689" s="54">
        <v>54.086717552066503</v>
      </c>
      <c r="W689" s="54">
        <v>105.71131245793373</v>
      </c>
      <c r="X689" s="54">
        <v>140.81852956583276</v>
      </c>
      <c r="Y689" s="54">
        <v>246.52984202376652</v>
      </c>
      <c r="Z689" s="54">
        <v>34</v>
      </c>
      <c r="AA689" s="54">
        <v>26</v>
      </c>
      <c r="AB689" s="54">
        <v>33</v>
      </c>
      <c r="AC689" s="54">
        <v>37</v>
      </c>
      <c r="AD689" s="54">
        <v>0</v>
      </c>
      <c r="AE689" s="54">
        <v>0</v>
      </c>
      <c r="AF689" s="54">
        <f t="shared" si="781"/>
        <v>93</v>
      </c>
      <c r="AG689" s="54">
        <f t="shared" si="782"/>
        <v>37</v>
      </c>
      <c r="AH689" s="54">
        <f t="shared" si="783"/>
        <v>130</v>
      </c>
      <c r="AI689" s="54">
        <v>109283.41682886536</v>
      </c>
      <c r="AJ689" s="54">
        <v>101253.57198791101</v>
      </c>
      <c r="AK689" s="54">
        <v>153584.56983145175</v>
      </c>
      <c r="AL689" s="54">
        <v>157203.58887946609</v>
      </c>
      <c r="AM689" s="54">
        <v>141543.27028383163</v>
      </c>
      <c r="AN689" s="54">
        <v>186301.15774091755</v>
      </c>
      <c r="AO689" s="54">
        <v>364121.55864822812</v>
      </c>
      <c r="AP689" s="54">
        <v>485048.01690421527</v>
      </c>
      <c r="AQ689" s="54">
        <v>849169.57555244339</v>
      </c>
      <c r="AR689" s="54">
        <f t="shared" si="784"/>
        <v>117112.65999999999</v>
      </c>
      <c r="AS689" s="54">
        <f t="shared" si="785"/>
        <v>89556.739999999991</v>
      </c>
      <c r="AT689" s="54">
        <f t="shared" si="786"/>
        <v>113668.17</v>
      </c>
      <c r="AU689" s="54">
        <f t="shared" si="787"/>
        <v>127446.12999999999</v>
      </c>
      <c r="AV689" s="54">
        <f t="shared" si="788"/>
        <v>0</v>
      </c>
      <c r="AW689" s="54">
        <f t="shared" si="789"/>
        <v>0</v>
      </c>
      <c r="AX689" s="54">
        <f t="shared" si="790"/>
        <v>320337.56999999995</v>
      </c>
      <c r="AY689" s="54">
        <f t="shared" si="791"/>
        <v>127446.12999999999</v>
      </c>
      <c r="AZ689" s="54">
        <f t="shared" si="792"/>
        <v>447783.69999999995</v>
      </c>
      <c r="BA689" s="54">
        <f t="shared" si="778"/>
        <v>45.639147995629571</v>
      </c>
      <c r="BB689" s="54">
        <f t="shared" si="779"/>
        <v>37</v>
      </c>
      <c r="BC689" s="54"/>
      <c r="BD689" s="54"/>
      <c r="BE689" s="54">
        <f t="shared" si="793"/>
        <v>0</v>
      </c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>
        <f t="shared" si="794"/>
        <v>177965.31666666665</v>
      </c>
      <c r="BW689" s="54">
        <f t="shared" si="795"/>
        <v>726787.3899999999</v>
      </c>
      <c r="BX689" s="54">
        <f t="shared" si="796"/>
        <v>99890.209999999992</v>
      </c>
      <c r="BY689" s="54">
        <f t="shared" si="797"/>
        <v>211</v>
      </c>
      <c r="BZ689" s="54">
        <f t="shared" si="798"/>
        <v>29</v>
      </c>
      <c r="CA689" s="54">
        <v>0</v>
      </c>
      <c r="CB689" s="54">
        <f t="shared" si="799"/>
        <v>383</v>
      </c>
      <c r="CC689" s="54">
        <f t="shared" si="800"/>
        <v>51.666666666666664</v>
      </c>
      <c r="CD689" s="54">
        <v>0</v>
      </c>
      <c r="CE689" s="54">
        <v>0</v>
      </c>
      <c r="CF689" s="54">
        <v>383</v>
      </c>
      <c r="CG689" s="54">
        <v>55</v>
      </c>
      <c r="CH689" s="54">
        <v>-67</v>
      </c>
      <c r="CI689" s="54">
        <v>9</v>
      </c>
      <c r="CJ689" s="54">
        <v>15</v>
      </c>
      <c r="CK689" s="54">
        <v>40</v>
      </c>
      <c r="CL689" s="54">
        <v>156</v>
      </c>
      <c r="CM689" s="54">
        <v>9</v>
      </c>
      <c r="CN689" s="54">
        <v>6</v>
      </c>
      <c r="CO689" s="54">
        <v>14</v>
      </c>
    </row>
    <row r="690" spans="1:93">
      <c r="A690" s="3" t="str">
        <f t="shared" si="780"/>
        <v>AidnZbrItovebi 3mg</v>
      </c>
      <c r="B690" s="3" t="s">
        <v>552</v>
      </c>
      <c r="C690" s="3" t="s">
        <v>553</v>
      </c>
      <c r="D690" s="3" t="s">
        <v>174</v>
      </c>
      <c r="E690" s="3" t="s">
        <v>222</v>
      </c>
      <c r="F690" s="3" t="s">
        <v>227</v>
      </c>
      <c r="G690" s="3" t="s">
        <v>228</v>
      </c>
      <c r="H690" s="3" t="s">
        <v>239</v>
      </c>
      <c r="I690" s="3" t="s">
        <v>240</v>
      </c>
      <c r="J690" s="3" t="s">
        <v>561</v>
      </c>
      <c r="K690" s="3" t="s">
        <v>544</v>
      </c>
      <c r="L690" s="3" t="s">
        <v>1047</v>
      </c>
      <c r="M690" s="3" t="s">
        <v>542</v>
      </c>
      <c r="N690" s="3" t="s">
        <v>13</v>
      </c>
      <c r="O690" s="3" t="s">
        <v>14</v>
      </c>
      <c r="P690" s="3">
        <v>3566.02</v>
      </c>
      <c r="Q690" s="54">
        <v>9.3301172887809702E-2</v>
      </c>
      <c r="R690" s="54">
        <v>0.10653064735220923</v>
      </c>
      <c r="S690" s="54">
        <v>0.21562134648842471</v>
      </c>
      <c r="T690" s="54">
        <v>0.21827269444518299</v>
      </c>
      <c r="U690" s="54">
        <v>0.26536105125099707</v>
      </c>
      <c r="V690" s="54">
        <v>0.33793898549916174</v>
      </c>
      <c r="W690" s="54">
        <v>0.41545316672844362</v>
      </c>
      <c r="X690" s="54">
        <v>0.8215727311953418</v>
      </c>
      <c r="Y690" s="54">
        <v>1.2370258979237854</v>
      </c>
      <c r="Z690" s="54">
        <v>0</v>
      </c>
      <c r="AA690" s="54">
        <v>0</v>
      </c>
      <c r="AB690" s="54">
        <v>1</v>
      </c>
      <c r="AC690" s="54">
        <v>0</v>
      </c>
      <c r="AD690" s="54">
        <v>0</v>
      </c>
      <c r="AE690" s="54">
        <v>0</v>
      </c>
      <c r="AF690" s="54">
        <f t="shared" si="781"/>
        <v>1</v>
      </c>
      <c r="AG690" s="54">
        <f t="shared" si="782"/>
        <v>0</v>
      </c>
      <c r="AH690" s="54">
        <f t="shared" si="783"/>
        <v>1</v>
      </c>
      <c r="AI690" s="54">
        <v>332.71384854138711</v>
      </c>
      <c r="AJ690" s="54">
        <v>379.89041907092508</v>
      </c>
      <c r="AK690" s="54">
        <v>768.91003400465218</v>
      </c>
      <c r="AL690" s="54">
        <v>778.36479384541133</v>
      </c>
      <c r="AM690" s="54">
        <v>946.28281598208059</v>
      </c>
      <c r="AN690" s="54">
        <v>1205.0971810697206</v>
      </c>
      <c r="AO690" s="54">
        <v>1481.5143016169645</v>
      </c>
      <c r="AP690" s="54">
        <v>2929.7447908972126</v>
      </c>
      <c r="AQ690" s="54">
        <v>4411.2590925141767</v>
      </c>
      <c r="AR690" s="54">
        <f t="shared" si="784"/>
        <v>0</v>
      </c>
      <c r="AS690" s="54">
        <f t="shared" si="785"/>
        <v>0</v>
      </c>
      <c r="AT690" s="54">
        <f t="shared" si="786"/>
        <v>3566.02</v>
      </c>
      <c r="AU690" s="54">
        <f t="shared" si="787"/>
        <v>0</v>
      </c>
      <c r="AV690" s="54">
        <f t="shared" si="788"/>
        <v>0</v>
      </c>
      <c r="AW690" s="54">
        <f t="shared" si="789"/>
        <v>0</v>
      </c>
      <c r="AX690" s="54">
        <f t="shared" si="790"/>
        <v>3566.02</v>
      </c>
      <c r="AY690" s="54">
        <f t="shared" si="791"/>
        <v>0</v>
      </c>
      <c r="AZ690" s="54">
        <f t="shared" si="792"/>
        <v>3566.02</v>
      </c>
      <c r="BA690" s="54">
        <f t="shared" si="778"/>
        <v>0.21827269444518299</v>
      </c>
      <c r="BB690" s="54">
        <f t="shared" si="779"/>
        <v>0</v>
      </c>
      <c r="BC690" s="54"/>
      <c r="BD690" s="54"/>
      <c r="BE690" s="54">
        <f t="shared" si="793"/>
        <v>0</v>
      </c>
      <c r="BF690" s="54"/>
      <c r="BG690" s="54"/>
      <c r="BH690" s="54"/>
      <c r="BI690" s="54"/>
      <c r="BJ690" s="54"/>
      <c r="BK690" s="54"/>
      <c r="BL690" s="54">
        <v>0</v>
      </c>
      <c r="BM690" s="54">
        <v>0</v>
      </c>
      <c r="BN690" s="54">
        <f t="shared" ref="BN690:BN691" si="841">AVERAGE(BP690:BR690)</f>
        <v>0</v>
      </c>
      <c r="BO690" s="54">
        <f t="shared" ref="BO690:BO691" si="842">SUM(BS690:BU690)/1</f>
        <v>0</v>
      </c>
      <c r="BP690" s="54">
        <v>0</v>
      </c>
      <c r="BQ690" s="54">
        <v>0</v>
      </c>
      <c r="BR690" s="54">
        <v>0</v>
      </c>
      <c r="BS690" s="54">
        <v>0</v>
      </c>
      <c r="BT690" s="54">
        <v>0</v>
      </c>
      <c r="BU690" s="54">
        <v>0</v>
      </c>
      <c r="BV690" s="54">
        <f t="shared" si="794"/>
        <v>891.505</v>
      </c>
      <c r="BW690" s="54">
        <f t="shared" si="795"/>
        <v>10698.06</v>
      </c>
      <c r="BX690" s="54">
        <f t="shared" si="796"/>
        <v>0</v>
      </c>
      <c r="BY690" s="54">
        <f t="shared" si="797"/>
        <v>3</v>
      </c>
      <c r="BZ690" s="54">
        <f t="shared" si="798"/>
        <v>0</v>
      </c>
      <c r="CA690" s="54">
        <v>0</v>
      </c>
      <c r="CB690" s="54">
        <f t="shared" si="799"/>
        <v>1</v>
      </c>
      <c r="CC690" s="54">
        <f t="shared" si="800"/>
        <v>0.25</v>
      </c>
      <c r="CD690" s="54">
        <v>0</v>
      </c>
      <c r="CE690" s="54">
        <v>0</v>
      </c>
      <c r="CF690" s="54">
        <v>0</v>
      </c>
      <c r="CG690" s="54">
        <v>0</v>
      </c>
      <c r="CH690" s="54">
        <v>0</v>
      </c>
      <c r="CI690" s="54">
        <v>0</v>
      </c>
      <c r="CJ690" s="54">
        <v>1</v>
      </c>
      <c r="CK690" s="54">
        <v>1</v>
      </c>
      <c r="CL690" s="54">
        <v>1</v>
      </c>
      <c r="CM690" s="54">
        <v>0</v>
      </c>
      <c r="CN690" s="54">
        <v>0</v>
      </c>
      <c r="CO690" s="54">
        <v>0</v>
      </c>
    </row>
    <row r="691" spans="1:93">
      <c r="A691" s="3" t="str">
        <f t="shared" si="780"/>
        <v>AidnZbrItovebi 9mg</v>
      </c>
      <c r="B691" s="3" t="s">
        <v>552</v>
      </c>
      <c r="C691" s="3" t="s">
        <v>553</v>
      </c>
      <c r="D691" s="3" t="s">
        <v>174</v>
      </c>
      <c r="E691" s="3" t="s">
        <v>222</v>
      </c>
      <c r="F691" s="3" t="s">
        <v>227</v>
      </c>
      <c r="G691" s="3" t="s">
        <v>228</v>
      </c>
      <c r="H691" s="3" t="s">
        <v>239</v>
      </c>
      <c r="I691" s="3" t="s">
        <v>240</v>
      </c>
      <c r="J691" s="3" t="s">
        <v>561</v>
      </c>
      <c r="K691" s="3" t="s">
        <v>544</v>
      </c>
      <c r="L691" s="3" t="s">
        <v>1047</v>
      </c>
      <c r="M691" s="3" t="s">
        <v>542</v>
      </c>
      <c r="N691" s="3" t="s">
        <v>13</v>
      </c>
      <c r="O691" s="3" t="s">
        <v>15</v>
      </c>
      <c r="P691" s="3">
        <v>10698.05</v>
      </c>
      <c r="Q691" s="54"/>
      <c r="R691" s="54"/>
      <c r="S691" s="54"/>
      <c r="T691" s="54"/>
      <c r="U691" s="54"/>
      <c r="V691" s="54"/>
      <c r="W691" s="54">
        <v>0</v>
      </c>
      <c r="X691" s="54">
        <v>0</v>
      </c>
      <c r="Y691" s="54">
        <v>0</v>
      </c>
      <c r="Z691" s="54">
        <v>8</v>
      </c>
      <c r="AA691" s="54">
        <v>0</v>
      </c>
      <c r="AB691" s="54">
        <v>4</v>
      </c>
      <c r="AC691" s="54">
        <v>2</v>
      </c>
      <c r="AD691" s="54">
        <v>0</v>
      </c>
      <c r="AE691" s="54">
        <v>0</v>
      </c>
      <c r="AF691" s="54">
        <f t="shared" si="781"/>
        <v>12</v>
      </c>
      <c r="AG691" s="54">
        <f t="shared" si="782"/>
        <v>2</v>
      </c>
      <c r="AH691" s="54">
        <f t="shared" si="783"/>
        <v>14</v>
      </c>
      <c r="AI691" s="54"/>
      <c r="AJ691" s="54"/>
      <c r="AK691" s="54"/>
      <c r="AL691" s="54"/>
      <c r="AM691" s="54"/>
      <c r="AN691" s="54"/>
      <c r="AO691" s="54">
        <v>0</v>
      </c>
      <c r="AP691" s="54">
        <v>0</v>
      </c>
      <c r="AQ691" s="54">
        <v>0</v>
      </c>
      <c r="AR691" s="54">
        <f t="shared" si="784"/>
        <v>85584.4</v>
      </c>
      <c r="AS691" s="54">
        <f t="shared" si="785"/>
        <v>0</v>
      </c>
      <c r="AT691" s="54">
        <f t="shared" si="786"/>
        <v>42792.2</v>
      </c>
      <c r="AU691" s="54">
        <f t="shared" si="787"/>
        <v>21396.1</v>
      </c>
      <c r="AV691" s="54">
        <f t="shared" si="788"/>
        <v>0</v>
      </c>
      <c r="AW691" s="54">
        <f t="shared" si="789"/>
        <v>0</v>
      </c>
      <c r="AX691" s="54">
        <f t="shared" si="790"/>
        <v>128376.59999999999</v>
      </c>
      <c r="AY691" s="54">
        <f t="shared" si="791"/>
        <v>21396.1</v>
      </c>
      <c r="AZ691" s="54">
        <f t="shared" si="792"/>
        <v>149772.69999999998</v>
      </c>
      <c r="BA691" s="54">
        <f t="shared" si="778"/>
        <v>0</v>
      </c>
      <c r="BB691" s="54">
        <f t="shared" si="779"/>
        <v>2</v>
      </c>
      <c r="BC691" s="54"/>
      <c r="BD691" s="54"/>
      <c r="BE691" s="54">
        <f t="shared" si="793"/>
        <v>0</v>
      </c>
      <c r="BF691" s="54"/>
      <c r="BG691" s="54"/>
      <c r="BH691" s="54"/>
      <c r="BI691" s="54"/>
      <c r="BJ691" s="54"/>
      <c r="BK691" s="54"/>
      <c r="BL691" s="54">
        <v>0</v>
      </c>
      <c r="BM691" s="54">
        <v>0</v>
      </c>
      <c r="BN691" s="54">
        <f t="shared" si="841"/>
        <v>0</v>
      </c>
      <c r="BO691" s="54">
        <f t="shared" si="842"/>
        <v>0</v>
      </c>
      <c r="BP691" s="54">
        <v>0</v>
      </c>
      <c r="BQ691" s="54">
        <v>0</v>
      </c>
      <c r="BR691" s="54">
        <v>0</v>
      </c>
      <c r="BS691" s="54">
        <v>0</v>
      </c>
      <c r="BT691" s="54">
        <v>0</v>
      </c>
      <c r="BU691" s="54">
        <v>0</v>
      </c>
      <c r="BV691" s="54">
        <f t="shared" si="794"/>
        <v>1783.0083333333332</v>
      </c>
      <c r="BW691" s="54">
        <f t="shared" si="795"/>
        <v>0</v>
      </c>
      <c r="BX691" s="54">
        <f t="shared" si="796"/>
        <v>21396.1</v>
      </c>
      <c r="BY691" s="54">
        <f t="shared" si="797"/>
        <v>0</v>
      </c>
      <c r="BZ691" s="54">
        <f t="shared" si="798"/>
        <v>2</v>
      </c>
      <c r="CA691" s="54">
        <v>0</v>
      </c>
      <c r="CB691" s="54">
        <f t="shared" si="799"/>
        <v>2</v>
      </c>
      <c r="CC691" s="54">
        <f t="shared" si="800"/>
        <v>0.16666666666666666</v>
      </c>
      <c r="CD691" s="54">
        <v>0</v>
      </c>
      <c r="CE691" s="54">
        <v>0</v>
      </c>
      <c r="CF691" s="54">
        <v>0</v>
      </c>
      <c r="CG691" s="54">
        <v>0</v>
      </c>
      <c r="CH691" s="54">
        <v>0</v>
      </c>
      <c r="CI691" s="54">
        <v>0</v>
      </c>
      <c r="CJ691" s="54">
        <v>0</v>
      </c>
      <c r="CK691" s="54">
        <v>0</v>
      </c>
      <c r="CL691" s="54">
        <v>0</v>
      </c>
      <c r="CM691" s="54">
        <v>0</v>
      </c>
      <c r="CN691" s="54">
        <v>0</v>
      </c>
      <c r="CO691" s="54">
        <v>2</v>
      </c>
    </row>
    <row r="692" spans="1:93">
      <c r="A692" s="3" t="str">
        <f t="shared" si="780"/>
        <v>AidnZbrPerjeta</v>
      </c>
      <c r="B692" s="3" t="s">
        <v>552</v>
      </c>
      <c r="C692" s="3" t="s">
        <v>553</v>
      </c>
      <c r="D692" s="3" t="s">
        <v>174</v>
      </c>
      <c r="E692" s="3" t="s">
        <v>222</v>
      </c>
      <c r="F692" s="3" t="s">
        <v>227</v>
      </c>
      <c r="G692" s="3" t="s">
        <v>228</v>
      </c>
      <c r="H692" s="3" t="s">
        <v>239</v>
      </c>
      <c r="I692" s="3" t="s">
        <v>240</v>
      </c>
      <c r="J692" s="3" t="s">
        <v>561</v>
      </c>
      <c r="K692" s="3" t="s">
        <v>544</v>
      </c>
      <c r="L692" s="3" t="s">
        <v>1047</v>
      </c>
      <c r="M692" s="3" t="s">
        <v>542</v>
      </c>
      <c r="N692" s="3" t="s">
        <v>16</v>
      </c>
      <c r="O692" s="3" t="s">
        <v>16</v>
      </c>
      <c r="P692" s="3">
        <v>3985.87</v>
      </c>
      <c r="Q692" s="54">
        <v>30.771461019759805</v>
      </c>
      <c r="R692" s="54">
        <v>25.993115338750862</v>
      </c>
      <c r="S692" s="54">
        <v>39.45211293364374</v>
      </c>
      <c r="T692" s="54">
        <v>23.839763381719489</v>
      </c>
      <c r="U692" s="54">
        <v>28.935046273406286</v>
      </c>
      <c r="V692" s="54">
        <v>33.207508535848667</v>
      </c>
      <c r="W692" s="54">
        <v>96.216689292154399</v>
      </c>
      <c r="X692" s="54">
        <v>85.982318190974439</v>
      </c>
      <c r="Y692" s="54">
        <v>182.19900748312884</v>
      </c>
      <c r="Z692" s="54">
        <v>44</v>
      </c>
      <c r="AA692" s="54">
        <v>51.000000000000007</v>
      </c>
      <c r="AB692" s="54">
        <v>69</v>
      </c>
      <c r="AC692" s="54">
        <v>89</v>
      </c>
      <c r="AD692" s="54">
        <v>0</v>
      </c>
      <c r="AE692" s="54">
        <v>0</v>
      </c>
      <c r="AF692" s="54">
        <f t="shared" si="781"/>
        <v>164</v>
      </c>
      <c r="AG692" s="54">
        <f t="shared" si="782"/>
        <v>89</v>
      </c>
      <c r="AH692" s="54">
        <f t="shared" si="783"/>
        <v>253</v>
      </c>
      <c r="AI692" s="54">
        <v>122651.04333483</v>
      </c>
      <c r="AJ692" s="54">
        <v>103605.17863526689</v>
      </c>
      <c r="AK692" s="54">
        <v>157250.99337882258</v>
      </c>
      <c r="AL692" s="54">
        <v>95022.197670294263</v>
      </c>
      <c r="AM692" s="54">
        <v>115331.3328897819</v>
      </c>
      <c r="AN692" s="54">
        <v>132360.81204778311</v>
      </c>
      <c r="AO692" s="54">
        <v>383507.2153489195</v>
      </c>
      <c r="AP692" s="54">
        <v>342714.34260785929</v>
      </c>
      <c r="AQ692" s="54">
        <v>726221.55795677868</v>
      </c>
      <c r="AR692" s="54">
        <f t="shared" si="784"/>
        <v>175378.28</v>
      </c>
      <c r="AS692" s="54">
        <f t="shared" si="785"/>
        <v>203279.37000000002</v>
      </c>
      <c r="AT692" s="54">
        <f t="shared" si="786"/>
        <v>275025.02999999997</v>
      </c>
      <c r="AU692" s="54">
        <f t="shared" si="787"/>
        <v>354742.43</v>
      </c>
      <c r="AV692" s="54">
        <f t="shared" si="788"/>
        <v>0</v>
      </c>
      <c r="AW692" s="54">
        <f t="shared" si="789"/>
        <v>0</v>
      </c>
      <c r="AX692" s="54">
        <f t="shared" si="790"/>
        <v>653682.67999999993</v>
      </c>
      <c r="AY692" s="54">
        <f t="shared" si="791"/>
        <v>354742.43</v>
      </c>
      <c r="AZ692" s="54">
        <f t="shared" si="792"/>
        <v>1008425.1099999999</v>
      </c>
      <c r="BA692" s="54">
        <f t="shared" si="778"/>
        <v>23.839763381719489</v>
      </c>
      <c r="BB692" s="54">
        <f t="shared" si="779"/>
        <v>89</v>
      </c>
      <c r="BC692" s="54"/>
      <c r="BD692" s="54"/>
      <c r="BE692" s="54">
        <f t="shared" si="793"/>
        <v>0</v>
      </c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>
        <f t="shared" si="794"/>
        <v>86028.360833333325</v>
      </c>
      <c r="BW692" s="54">
        <f t="shared" si="795"/>
        <v>326841.33999999997</v>
      </c>
      <c r="BX692" s="54">
        <f t="shared" si="796"/>
        <v>1219676.22</v>
      </c>
      <c r="BY692" s="54">
        <f t="shared" si="797"/>
        <v>82</v>
      </c>
      <c r="BZ692" s="54">
        <f t="shared" si="798"/>
        <v>306</v>
      </c>
      <c r="CA692" s="54">
        <v>0</v>
      </c>
      <c r="CB692" s="54">
        <f t="shared" si="799"/>
        <v>251.00000000000003</v>
      </c>
      <c r="CC692" s="54">
        <f t="shared" si="800"/>
        <v>21.583333333333332</v>
      </c>
      <c r="CD692" s="54">
        <v>0</v>
      </c>
      <c r="CE692" s="54">
        <v>0</v>
      </c>
      <c r="CF692" s="54">
        <v>85</v>
      </c>
      <c r="CG692" s="54">
        <v>66</v>
      </c>
      <c r="CH692" s="54">
        <v>-130</v>
      </c>
      <c r="CI692" s="54">
        <v>-150</v>
      </c>
      <c r="CJ692" s="54">
        <v>-39</v>
      </c>
      <c r="CK692" s="54">
        <v>-55</v>
      </c>
      <c r="CL692" s="54">
        <v>176</v>
      </c>
      <c r="CM692" s="54">
        <v>251.00000000000003</v>
      </c>
      <c r="CN692" s="54">
        <v>31</v>
      </c>
      <c r="CO692" s="54">
        <v>24</v>
      </c>
    </row>
    <row r="693" spans="1:93">
      <c r="A693" s="3" t="str">
        <f t="shared" si="780"/>
        <v>AidnZbrPhesgo 10ml</v>
      </c>
      <c r="B693" s="3" t="s">
        <v>552</v>
      </c>
      <c r="C693" s="3" t="s">
        <v>553</v>
      </c>
      <c r="D693" s="3" t="s">
        <v>174</v>
      </c>
      <c r="E693" s="3" t="s">
        <v>222</v>
      </c>
      <c r="F693" s="3" t="s">
        <v>227</v>
      </c>
      <c r="G693" s="3" t="s">
        <v>228</v>
      </c>
      <c r="H693" s="3" t="s">
        <v>239</v>
      </c>
      <c r="I693" s="3" t="s">
        <v>240</v>
      </c>
      <c r="J693" s="3" t="s">
        <v>561</v>
      </c>
      <c r="K693" s="3" t="s">
        <v>544</v>
      </c>
      <c r="L693" s="3" t="s">
        <v>1047</v>
      </c>
      <c r="M693" s="3" t="s">
        <v>542</v>
      </c>
      <c r="N693" s="3" t="s">
        <v>17</v>
      </c>
      <c r="O693" s="3" t="s">
        <v>18</v>
      </c>
      <c r="P693" s="3">
        <v>6232.07</v>
      </c>
      <c r="Q693" s="54">
        <v>1.3688951515407723E-6</v>
      </c>
      <c r="R693" s="54">
        <v>1.2654877779580292E-6</v>
      </c>
      <c r="S693" s="54">
        <v>1.8760355506336405E-6</v>
      </c>
      <c r="T693" s="54">
        <v>1.6438957276147925E-6</v>
      </c>
      <c r="U693" s="54">
        <v>1.5083220670144607E-6</v>
      </c>
      <c r="V693" s="54">
        <v>1.9649834406779583E-6</v>
      </c>
      <c r="W693" s="54">
        <v>4.5104184801324422E-6</v>
      </c>
      <c r="X693" s="54">
        <v>5.1172012353072115E-6</v>
      </c>
      <c r="Y693" s="54">
        <v>9.6276197154396546E-6</v>
      </c>
      <c r="Z693" s="54">
        <v>114</v>
      </c>
      <c r="AA693" s="54">
        <v>64</v>
      </c>
      <c r="AB693" s="54">
        <v>44.999999999999993</v>
      </c>
      <c r="AC693" s="54">
        <v>82</v>
      </c>
      <c r="AD693" s="54">
        <v>0</v>
      </c>
      <c r="AE693" s="54">
        <v>0</v>
      </c>
      <c r="AF693" s="54">
        <f t="shared" si="781"/>
        <v>223</v>
      </c>
      <c r="AG693" s="54">
        <f t="shared" si="782"/>
        <v>82</v>
      </c>
      <c r="AH693" s="54">
        <f t="shared" si="783"/>
        <v>305</v>
      </c>
      <c r="AI693" s="54">
        <v>8.5310504070626996E-3</v>
      </c>
      <c r="AJ693" s="54">
        <v>7.8866084163788947E-3</v>
      </c>
      <c r="AK693" s="54">
        <v>1.1691584874037391E-2</v>
      </c>
      <c r="AL693" s="54">
        <v>1.0244873247196319E-2</v>
      </c>
      <c r="AM693" s="54">
        <v>9.3999687041788106E-3</v>
      </c>
      <c r="AN693" s="54">
        <v>1.2245914351145882E-2</v>
      </c>
      <c r="AO693" s="54">
        <v>2.8109243697478983E-2</v>
      </c>
      <c r="AP693" s="54">
        <v>3.1890756302521014E-2</v>
      </c>
      <c r="AQ693" s="54">
        <v>5.9999999999999991E-2</v>
      </c>
      <c r="AR693" s="54">
        <f t="shared" si="784"/>
        <v>710455.98</v>
      </c>
      <c r="AS693" s="54">
        <f t="shared" si="785"/>
        <v>398852.48</v>
      </c>
      <c r="AT693" s="54">
        <f t="shared" si="786"/>
        <v>280443.14999999997</v>
      </c>
      <c r="AU693" s="54">
        <f t="shared" si="787"/>
        <v>511029.74</v>
      </c>
      <c r="AV693" s="54">
        <f t="shared" si="788"/>
        <v>0</v>
      </c>
      <c r="AW693" s="54">
        <f t="shared" si="789"/>
        <v>0</v>
      </c>
      <c r="AX693" s="54">
        <f t="shared" si="790"/>
        <v>1389751.6099999999</v>
      </c>
      <c r="AY693" s="54">
        <f t="shared" si="791"/>
        <v>511029.74</v>
      </c>
      <c r="AZ693" s="54">
        <f t="shared" si="792"/>
        <v>1900781.3499999999</v>
      </c>
      <c r="BA693" s="54">
        <f t="shared" si="778"/>
        <v>1.6438957276147925E-6</v>
      </c>
      <c r="BB693" s="54">
        <f t="shared" si="779"/>
        <v>82</v>
      </c>
      <c r="BC693" s="54">
        <f>SUM(CJ693:CL693)</f>
        <v>-308</v>
      </c>
      <c r="BD693" s="54">
        <f>SUM(CM693:CO693)</f>
        <v>244</v>
      </c>
      <c r="BE693" s="54">
        <f t="shared" si="793"/>
        <v>305</v>
      </c>
      <c r="BF693" s="54">
        <f t="shared" ref="BF693:BK693" si="843">Z693</f>
        <v>114</v>
      </c>
      <c r="BG693" s="54">
        <f t="shared" si="843"/>
        <v>64</v>
      </c>
      <c r="BH693" s="54">
        <f t="shared" si="843"/>
        <v>44.999999999999993</v>
      </c>
      <c r="BI693" s="54">
        <f t="shared" si="843"/>
        <v>82</v>
      </c>
      <c r="BJ693" s="54">
        <f t="shared" si="843"/>
        <v>0</v>
      </c>
      <c r="BK693" s="54">
        <f t="shared" si="843"/>
        <v>0</v>
      </c>
      <c r="BL693" s="54">
        <v>0</v>
      </c>
      <c r="BM693" s="54">
        <v>0</v>
      </c>
      <c r="BN693" s="54">
        <f t="shared" ref="BN693:BN694" si="844">AVERAGE(BP693:BR693)</f>
        <v>0</v>
      </c>
      <c r="BO693" s="54">
        <f t="shared" ref="BO693:BO694" si="845">SUM(BS693:BU693)/1</f>
        <v>0</v>
      </c>
      <c r="BP693" s="54">
        <v>0</v>
      </c>
      <c r="BQ693" s="54">
        <v>0</v>
      </c>
      <c r="BR693" s="54">
        <v>0</v>
      </c>
      <c r="BS693" s="54">
        <v>0</v>
      </c>
      <c r="BT693" s="54">
        <v>0</v>
      </c>
      <c r="BU693" s="54">
        <v>0</v>
      </c>
      <c r="BV693" s="54">
        <f t="shared" si="794"/>
        <v>313161.51750000002</v>
      </c>
      <c r="BW693" s="54">
        <f t="shared" si="795"/>
        <v>-1919477.5599999998</v>
      </c>
      <c r="BX693" s="54">
        <f t="shared" si="796"/>
        <v>1520625.0799999998</v>
      </c>
      <c r="BY693" s="54">
        <f t="shared" si="797"/>
        <v>-308</v>
      </c>
      <c r="BZ693" s="54">
        <f t="shared" si="798"/>
        <v>244</v>
      </c>
      <c r="CA693" s="54">
        <v>0</v>
      </c>
      <c r="CB693" s="54">
        <f t="shared" si="799"/>
        <v>841.00000000000011</v>
      </c>
      <c r="CC693" s="54">
        <f t="shared" si="800"/>
        <v>50.250000000000007</v>
      </c>
      <c r="CD693" s="54">
        <v>0</v>
      </c>
      <c r="CE693" s="54">
        <v>0</v>
      </c>
      <c r="CF693" s="54">
        <v>841.00000000000011</v>
      </c>
      <c r="CG693" s="54">
        <v>9</v>
      </c>
      <c r="CH693" s="54">
        <v>-199</v>
      </c>
      <c r="CI693" s="54">
        <v>16</v>
      </c>
      <c r="CJ693" s="54">
        <v>-187</v>
      </c>
      <c r="CK693" s="54">
        <v>-157</v>
      </c>
      <c r="CL693" s="54">
        <v>36</v>
      </c>
      <c r="CM693" s="54">
        <v>99</v>
      </c>
      <c r="CN693" s="54">
        <v>88</v>
      </c>
      <c r="CO693" s="54">
        <v>57</v>
      </c>
    </row>
    <row r="694" spans="1:93">
      <c r="A694" s="3" t="str">
        <f t="shared" si="780"/>
        <v>AidnZbrPhesgo 15ml</v>
      </c>
      <c r="B694" s="3" t="s">
        <v>552</v>
      </c>
      <c r="C694" s="3" t="s">
        <v>553</v>
      </c>
      <c r="D694" s="3" t="s">
        <v>174</v>
      </c>
      <c r="E694" s="3" t="s">
        <v>222</v>
      </c>
      <c r="F694" s="3" t="s">
        <v>227</v>
      </c>
      <c r="G694" s="3" t="s">
        <v>228</v>
      </c>
      <c r="H694" s="3" t="s">
        <v>239</v>
      </c>
      <c r="I694" s="3" t="s">
        <v>240</v>
      </c>
      <c r="J694" s="3" t="s">
        <v>561</v>
      </c>
      <c r="K694" s="3" t="s">
        <v>544</v>
      </c>
      <c r="L694" s="3" t="s">
        <v>1047</v>
      </c>
      <c r="M694" s="3" t="s">
        <v>542</v>
      </c>
      <c r="N694" s="3" t="s">
        <v>17</v>
      </c>
      <c r="O694" s="3" t="s">
        <v>19</v>
      </c>
      <c r="P694" s="3">
        <v>8489.27</v>
      </c>
      <c r="Q694" s="54">
        <v>1.1779575864591419E-6</v>
      </c>
      <c r="R694" s="54">
        <v>1.1779575864591419E-6</v>
      </c>
      <c r="S694" s="54">
        <v>1.1779575864591419E-6</v>
      </c>
      <c r="T694" s="54">
        <v>1.1779575864591419E-6</v>
      </c>
      <c r="U694" s="54">
        <v>1.1779575864591419E-6</v>
      </c>
      <c r="V694" s="54">
        <v>1.1779575864591419E-6</v>
      </c>
      <c r="W694" s="54">
        <v>3.5338727593774253E-6</v>
      </c>
      <c r="X694" s="54">
        <v>3.5338727593774253E-6</v>
      </c>
      <c r="Y694" s="54">
        <v>7.0677455187548506E-6</v>
      </c>
      <c r="Z694" s="54">
        <v>4</v>
      </c>
      <c r="AA694" s="54">
        <v>5.0000000000000009</v>
      </c>
      <c r="AB694" s="54">
        <v>5</v>
      </c>
      <c r="AC694" s="54">
        <v>7</v>
      </c>
      <c r="AD694" s="54">
        <v>0</v>
      </c>
      <c r="AE694" s="54">
        <v>0</v>
      </c>
      <c r="AF694" s="54">
        <f t="shared" si="781"/>
        <v>14</v>
      </c>
      <c r="AG694" s="54">
        <f t="shared" si="782"/>
        <v>7</v>
      </c>
      <c r="AH694" s="54">
        <f t="shared" si="783"/>
        <v>21</v>
      </c>
      <c r="AI694" s="54">
        <v>9.9999999999999985E-3</v>
      </c>
      <c r="AJ694" s="54">
        <v>9.9999999999999985E-3</v>
      </c>
      <c r="AK694" s="54">
        <v>9.9999999999999985E-3</v>
      </c>
      <c r="AL694" s="54">
        <v>9.9999999999999985E-3</v>
      </c>
      <c r="AM694" s="54">
        <v>9.9999999999999985E-3</v>
      </c>
      <c r="AN694" s="54">
        <v>9.9999999999999985E-3</v>
      </c>
      <c r="AO694" s="54">
        <v>2.9999999999999995E-2</v>
      </c>
      <c r="AP694" s="54">
        <v>2.9999999999999995E-2</v>
      </c>
      <c r="AQ694" s="54">
        <v>5.9999999999999991E-2</v>
      </c>
      <c r="AR694" s="54">
        <f t="shared" si="784"/>
        <v>33957.08</v>
      </c>
      <c r="AS694" s="54">
        <f t="shared" si="785"/>
        <v>42446.350000000013</v>
      </c>
      <c r="AT694" s="54">
        <f t="shared" si="786"/>
        <v>42446.350000000006</v>
      </c>
      <c r="AU694" s="54">
        <f t="shared" si="787"/>
        <v>59424.89</v>
      </c>
      <c r="AV694" s="54">
        <f t="shared" si="788"/>
        <v>0</v>
      </c>
      <c r="AW694" s="54">
        <f t="shared" si="789"/>
        <v>0</v>
      </c>
      <c r="AX694" s="54">
        <f t="shared" si="790"/>
        <v>118849.78000000003</v>
      </c>
      <c r="AY694" s="54">
        <f t="shared" si="791"/>
        <v>59424.89</v>
      </c>
      <c r="AZ694" s="54">
        <f t="shared" si="792"/>
        <v>178274.67000000004</v>
      </c>
      <c r="BA694" s="54">
        <f t="shared" si="778"/>
        <v>1.1779575864591419E-6</v>
      </c>
      <c r="BB694" s="54">
        <f t="shared" si="779"/>
        <v>7</v>
      </c>
      <c r="BC694" s="54">
        <f>SUM(CJ694:CL694)*2</f>
        <v>16</v>
      </c>
      <c r="BD694" s="54">
        <f>SUM(CM694:CO694)*2</f>
        <v>12</v>
      </c>
      <c r="BE694" s="54">
        <f t="shared" si="793"/>
        <v>42</v>
      </c>
      <c r="BF694" s="54">
        <f t="shared" ref="BF694:BK694" si="846">Z694*2</f>
        <v>8</v>
      </c>
      <c r="BG694" s="54">
        <f t="shared" si="846"/>
        <v>10.000000000000002</v>
      </c>
      <c r="BH694" s="54">
        <f t="shared" si="846"/>
        <v>10</v>
      </c>
      <c r="BI694" s="54">
        <f t="shared" si="846"/>
        <v>14</v>
      </c>
      <c r="BJ694" s="54">
        <f t="shared" si="846"/>
        <v>0</v>
      </c>
      <c r="BK694" s="54">
        <f t="shared" si="846"/>
        <v>0</v>
      </c>
      <c r="BL694" s="54">
        <v>0</v>
      </c>
      <c r="BM694" s="54">
        <v>0</v>
      </c>
      <c r="BN694" s="54">
        <f t="shared" si="844"/>
        <v>0</v>
      </c>
      <c r="BO694" s="54">
        <f t="shared" si="845"/>
        <v>0</v>
      </c>
      <c r="BP694" s="54">
        <v>0</v>
      </c>
      <c r="BQ694" s="54">
        <v>0</v>
      </c>
      <c r="BR694" s="54">
        <v>0</v>
      </c>
      <c r="BS694" s="54">
        <v>0</v>
      </c>
      <c r="BT694" s="54">
        <v>0</v>
      </c>
      <c r="BU694" s="54">
        <v>0</v>
      </c>
      <c r="BV694" s="54">
        <f t="shared" si="794"/>
        <v>24760.370833333334</v>
      </c>
      <c r="BW694" s="54">
        <f t="shared" si="795"/>
        <v>67914.16</v>
      </c>
      <c r="BX694" s="54">
        <f t="shared" si="796"/>
        <v>50935.62</v>
      </c>
      <c r="BY694" s="54">
        <f t="shared" si="797"/>
        <v>8</v>
      </c>
      <c r="BZ694" s="54">
        <f t="shared" si="798"/>
        <v>6</v>
      </c>
      <c r="CA694" s="54">
        <v>0</v>
      </c>
      <c r="CB694" s="54">
        <f t="shared" si="799"/>
        <v>18</v>
      </c>
      <c r="CC694" s="54">
        <f t="shared" si="800"/>
        <v>2.9166666666666665</v>
      </c>
      <c r="CD694" s="54">
        <v>0</v>
      </c>
      <c r="CE694" s="54">
        <v>0</v>
      </c>
      <c r="CF694" s="54">
        <v>18</v>
      </c>
      <c r="CG694" s="54">
        <v>0</v>
      </c>
      <c r="CH694" s="54">
        <v>2</v>
      </c>
      <c r="CI694" s="54">
        <v>1</v>
      </c>
      <c r="CJ694" s="54">
        <v>1</v>
      </c>
      <c r="CK694" s="54">
        <v>0</v>
      </c>
      <c r="CL694" s="54">
        <v>7</v>
      </c>
      <c r="CM694" s="54">
        <v>0</v>
      </c>
      <c r="CN694" s="54">
        <v>0</v>
      </c>
      <c r="CO694" s="54">
        <v>6</v>
      </c>
    </row>
    <row r="695" spans="1:93">
      <c r="A695" s="3" t="str">
        <f t="shared" si="780"/>
        <v>JXNC003Herceptin IV</v>
      </c>
      <c r="B695" s="3" t="s">
        <v>552</v>
      </c>
      <c r="C695" s="3" t="s">
        <v>553</v>
      </c>
      <c r="D695" s="3" t="s">
        <v>174</v>
      </c>
      <c r="E695" s="3" t="s">
        <v>222</v>
      </c>
      <c r="F695" s="3" t="s">
        <v>229</v>
      </c>
      <c r="G695" s="3" t="s">
        <v>230</v>
      </c>
      <c r="H695" s="3" t="s">
        <v>229</v>
      </c>
      <c r="I695" s="3" t="s">
        <v>230</v>
      </c>
      <c r="J695" s="3" t="s">
        <v>562</v>
      </c>
      <c r="K695" s="3" t="s">
        <v>541</v>
      </c>
      <c r="L695" s="3" t="s">
        <v>1047</v>
      </c>
      <c r="M695" s="3" t="s">
        <v>543</v>
      </c>
      <c r="N695" s="3" t="s">
        <v>11</v>
      </c>
      <c r="O695" s="3" t="s">
        <v>11</v>
      </c>
      <c r="P695" s="3">
        <v>4535.5</v>
      </c>
      <c r="Q695" s="54">
        <v>1.1053968999257902</v>
      </c>
      <c r="R695" s="54">
        <v>0.79191203621036543</v>
      </c>
      <c r="S695" s="54">
        <v>0.73665799350244099</v>
      </c>
      <c r="T695" s="54">
        <v>0.52018433591651325</v>
      </c>
      <c r="U695" s="54">
        <v>0.47395996879574687</v>
      </c>
      <c r="V695" s="54">
        <v>0.82511635175142306</v>
      </c>
      <c r="W695" s="54">
        <v>2.6339669296385964</v>
      </c>
      <c r="X695" s="54">
        <v>1.8192606564636833</v>
      </c>
      <c r="Y695" s="54">
        <v>4.4532275861022796</v>
      </c>
      <c r="Z695" s="54">
        <v>6</v>
      </c>
      <c r="AA695" s="54">
        <v>9</v>
      </c>
      <c r="AB695" s="54">
        <v>4</v>
      </c>
      <c r="AC695" s="54">
        <v>3</v>
      </c>
      <c r="AD695" s="54">
        <v>0</v>
      </c>
      <c r="AE695" s="54">
        <v>0</v>
      </c>
      <c r="AF695" s="54">
        <f t="shared" si="781"/>
        <v>19</v>
      </c>
      <c r="AG695" s="54">
        <f t="shared" si="782"/>
        <v>3</v>
      </c>
      <c r="AH695" s="54">
        <f t="shared" si="783"/>
        <v>22</v>
      </c>
      <c r="AI695" s="54">
        <v>5013.5276396134213</v>
      </c>
      <c r="AJ695" s="54">
        <v>3591.7170402321126</v>
      </c>
      <c r="AK695" s="54">
        <v>3341.1123295303214</v>
      </c>
      <c r="AL695" s="54">
        <v>2359.296055549346</v>
      </c>
      <c r="AM695" s="54">
        <v>2149.6454384731101</v>
      </c>
      <c r="AN695" s="54">
        <v>3742.3152133685794</v>
      </c>
      <c r="AO695" s="54">
        <v>11946.357009375857</v>
      </c>
      <c r="AP695" s="54">
        <v>8251.2567073910359</v>
      </c>
      <c r="AQ695" s="54">
        <v>20197.613716766893</v>
      </c>
      <c r="AR695" s="54">
        <f t="shared" si="784"/>
        <v>27213</v>
      </c>
      <c r="AS695" s="54">
        <f t="shared" si="785"/>
        <v>40819.5</v>
      </c>
      <c r="AT695" s="54">
        <f t="shared" si="786"/>
        <v>18142</v>
      </c>
      <c r="AU695" s="54">
        <f t="shared" si="787"/>
        <v>13606.5</v>
      </c>
      <c r="AV695" s="54">
        <f t="shared" si="788"/>
        <v>0</v>
      </c>
      <c r="AW695" s="54">
        <f t="shared" si="789"/>
        <v>0</v>
      </c>
      <c r="AX695" s="54">
        <f t="shared" si="790"/>
        <v>86174.5</v>
      </c>
      <c r="AY695" s="54">
        <f t="shared" si="791"/>
        <v>13606.5</v>
      </c>
      <c r="AZ695" s="54">
        <f t="shared" si="792"/>
        <v>99781</v>
      </c>
      <c r="BA695" s="54">
        <f t="shared" si="778"/>
        <v>0.52018433591651325</v>
      </c>
      <c r="BB695" s="54">
        <f t="shared" si="779"/>
        <v>3</v>
      </c>
      <c r="BC695" s="54"/>
      <c r="BD695" s="54"/>
      <c r="BE695" s="54">
        <f t="shared" si="793"/>
        <v>0</v>
      </c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>
        <f t="shared" si="794"/>
        <v>15118.333333333334</v>
      </c>
      <c r="BW695" s="54">
        <f t="shared" si="795"/>
        <v>58961.5</v>
      </c>
      <c r="BX695" s="54">
        <f t="shared" si="796"/>
        <v>58961.5</v>
      </c>
      <c r="BY695" s="54">
        <f t="shared" si="797"/>
        <v>13</v>
      </c>
      <c r="BZ695" s="54">
        <f t="shared" si="798"/>
        <v>13</v>
      </c>
      <c r="CA695" s="54">
        <v>0</v>
      </c>
      <c r="CB695" s="54">
        <f t="shared" si="799"/>
        <v>8</v>
      </c>
      <c r="CC695" s="54">
        <f t="shared" si="800"/>
        <v>3.3333333333333335</v>
      </c>
      <c r="CD695" s="54">
        <v>3</v>
      </c>
      <c r="CE695" s="54">
        <v>4</v>
      </c>
      <c r="CF695" s="54">
        <v>1</v>
      </c>
      <c r="CG695" s="54">
        <v>4</v>
      </c>
      <c r="CH695" s="54">
        <v>1</v>
      </c>
      <c r="CI695" s="54">
        <v>1</v>
      </c>
      <c r="CJ695" s="54">
        <v>8</v>
      </c>
      <c r="CK695" s="54">
        <v>2</v>
      </c>
      <c r="CL695" s="54">
        <v>3</v>
      </c>
      <c r="CM695" s="54">
        <v>2</v>
      </c>
      <c r="CN695" s="54">
        <v>5</v>
      </c>
      <c r="CO695" s="54">
        <v>6</v>
      </c>
    </row>
    <row r="696" spans="1:93">
      <c r="A696" s="3" t="str">
        <f t="shared" si="780"/>
        <v>JXNC003Herceptin SC</v>
      </c>
      <c r="B696" s="3" t="s">
        <v>552</v>
      </c>
      <c r="C696" s="3" t="s">
        <v>553</v>
      </c>
      <c r="D696" s="3" t="s">
        <v>174</v>
      </c>
      <c r="E696" s="3" t="s">
        <v>222</v>
      </c>
      <c r="F696" s="3" t="s">
        <v>229</v>
      </c>
      <c r="G696" s="3" t="s">
        <v>230</v>
      </c>
      <c r="H696" s="3" t="s">
        <v>229</v>
      </c>
      <c r="I696" s="3" t="s">
        <v>230</v>
      </c>
      <c r="J696" s="3" t="s">
        <v>562</v>
      </c>
      <c r="K696" s="3" t="s">
        <v>541</v>
      </c>
      <c r="L696" s="3" t="s">
        <v>1047</v>
      </c>
      <c r="M696" s="3" t="s">
        <v>543</v>
      </c>
      <c r="N696" s="3" t="s">
        <v>12</v>
      </c>
      <c r="O696" s="3" t="s">
        <v>12</v>
      </c>
      <c r="P696" s="3">
        <v>3444.49</v>
      </c>
      <c r="Q696" s="54">
        <v>1.5006024855404743</v>
      </c>
      <c r="R696" s="54">
        <v>1.3903423429086805</v>
      </c>
      <c r="S696" s="54">
        <v>2.1089145445612241</v>
      </c>
      <c r="T696" s="54">
        <v>2.1586083511446414</v>
      </c>
      <c r="U696" s="54">
        <v>1.9435719468037622</v>
      </c>
      <c r="V696" s="54">
        <v>2.5581555598950367</v>
      </c>
      <c r="W696" s="54">
        <v>4.9998593730103789</v>
      </c>
      <c r="X696" s="54">
        <v>6.6603358578434406</v>
      </c>
      <c r="Y696" s="54">
        <v>11.660195230853819</v>
      </c>
      <c r="Z696" s="54">
        <v>0</v>
      </c>
      <c r="AA696" s="54">
        <v>0</v>
      </c>
      <c r="AB696" s="54">
        <v>0</v>
      </c>
      <c r="AC696" s="54">
        <v>0</v>
      </c>
      <c r="AD696" s="54">
        <v>0</v>
      </c>
      <c r="AE696" s="54">
        <v>0</v>
      </c>
      <c r="AF696" s="54">
        <f t="shared" si="781"/>
        <v>0</v>
      </c>
      <c r="AG696" s="54">
        <f t="shared" si="782"/>
        <v>0</v>
      </c>
      <c r="AH696" s="54">
        <f t="shared" si="783"/>
        <v>0</v>
      </c>
      <c r="AI696" s="54">
        <v>5168.8102554193083</v>
      </c>
      <c r="AJ696" s="54">
        <v>4789.0202967255209</v>
      </c>
      <c r="AK696" s="54">
        <v>7264.135059595691</v>
      </c>
      <c r="AL696" s="54">
        <v>7435.3048794342067</v>
      </c>
      <c r="AM696" s="54">
        <v>6694.6141350460903</v>
      </c>
      <c r="AN696" s="54">
        <v>8811.541244502856</v>
      </c>
      <c r="AO696" s="54">
        <v>17221.965611740521</v>
      </c>
      <c r="AP696" s="54">
        <v>22941.460258983152</v>
      </c>
      <c r="AQ696" s="54">
        <v>40163.425870723673</v>
      </c>
      <c r="AR696" s="54">
        <f t="shared" si="784"/>
        <v>0</v>
      </c>
      <c r="AS696" s="54">
        <f t="shared" si="785"/>
        <v>0</v>
      </c>
      <c r="AT696" s="54">
        <f t="shared" si="786"/>
        <v>0</v>
      </c>
      <c r="AU696" s="54">
        <f t="shared" si="787"/>
        <v>0</v>
      </c>
      <c r="AV696" s="54">
        <f t="shared" si="788"/>
        <v>0</v>
      </c>
      <c r="AW696" s="54">
        <f t="shared" si="789"/>
        <v>0</v>
      </c>
      <c r="AX696" s="54">
        <f t="shared" si="790"/>
        <v>0</v>
      </c>
      <c r="AY696" s="54">
        <f t="shared" si="791"/>
        <v>0</v>
      </c>
      <c r="AZ696" s="54">
        <f t="shared" si="792"/>
        <v>0</v>
      </c>
      <c r="BA696" s="54">
        <f t="shared" si="778"/>
        <v>2.1586083511446414</v>
      </c>
      <c r="BB696" s="54">
        <f t="shared" si="779"/>
        <v>0</v>
      </c>
      <c r="BC696" s="54"/>
      <c r="BD696" s="54"/>
      <c r="BE696" s="54">
        <f t="shared" si="793"/>
        <v>0</v>
      </c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>
        <f t="shared" si="794"/>
        <v>8324.184166666666</v>
      </c>
      <c r="BW696" s="54">
        <f t="shared" si="795"/>
        <v>20666.939999999999</v>
      </c>
      <c r="BX696" s="54">
        <f t="shared" si="796"/>
        <v>10333.469999999999</v>
      </c>
      <c r="BY696" s="54">
        <f t="shared" si="797"/>
        <v>6</v>
      </c>
      <c r="BZ696" s="54">
        <f t="shared" si="798"/>
        <v>3</v>
      </c>
      <c r="CA696" s="54">
        <v>0</v>
      </c>
      <c r="CB696" s="54">
        <f t="shared" si="799"/>
        <v>5</v>
      </c>
      <c r="CC696" s="54">
        <f t="shared" si="800"/>
        <v>2.4166666666666665</v>
      </c>
      <c r="CD696" s="54">
        <v>5</v>
      </c>
      <c r="CE696" s="54">
        <v>5</v>
      </c>
      <c r="CF696" s="54">
        <v>4</v>
      </c>
      <c r="CG696" s="54">
        <v>2</v>
      </c>
      <c r="CH696" s="54">
        <v>1</v>
      </c>
      <c r="CI696" s="54">
        <v>3</v>
      </c>
      <c r="CJ696" s="54">
        <v>3</v>
      </c>
      <c r="CK696" s="54">
        <v>2</v>
      </c>
      <c r="CL696" s="54">
        <v>1</v>
      </c>
      <c r="CM696" s="54">
        <v>2</v>
      </c>
      <c r="CN696" s="54">
        <v>1</v>
      </c>
      <c r="CO696" s="54">
        <v>0</v>
      </c>
    </row>
    <row r="697" spans="1:93">
      <c r="A697" s="3" t="str">
        <f t="shared" si="780"/>
        <v>JXNC003Itovebi 3mg</v>
      </c>
      <c r="B697" s="3" t="s">
        <v>552</v>
      </c>
      <c r="C697" s="3" t="s">
        <v>553</v>
      </c>
      <c r="D697" s="3" t="s">
        <v>174</v>
      </c>
      <c r="E697" s="3" t="s">
        <v>222</v>
      </c>
      <c r="F697" s="3" t="s">
        <v>229</v>
      </c>
      <c r="G697" s="3" t="s">
        <v>230</v>
      </c>
      <c r="H697" s="3" t="s">
        <v>229</v>
      </c>
      <c r="I697" s="3" t="s">
        <v>230</v>
      </c>
      <c r="J697" s="3" t="s">
        <v>562</v>
      </c>
      <c r="K697" s="3" t="s">
        <v>541</v>
      </c>
      <c r="L697" s="3" t="s">
        <v>1047</v>
      </c>
      <c r="M697" s="3" t="s">
        <v>543</v>
      </c>
      <c r="N697" s="3" t="s">
        <v>13</v>
      </c>
      <c r="O697" s="3" t="s">
        <v>14</v>
      </c>
      <c r="P697" s="3">
        <v>3566.02</v>
      </c>
      <c r="Q697" s="54">
        <v>7.5423782997919166E-8</v>
      </c>
      <c r="R697" s="54">
        <v>8.6118364644595899E-8</v>
      </c>
      <c r="S697" s="54">
        <v>1.7430625086372233E-7</v>
      </c>
      <c r="T697" s="54">
        <v>1.7644957539816278E-7</v>
      </c>
      <c r="U697" s="54">
        <v>2.1451535630448561E-7</v>
      </c>
      <c r="V697" s="54">
        <v>2.7318666979111423E-7</v>
      </c>
      <c r="W697" s="54">
        <v>3.3584839850623739E-7</v>
      </c>
      <c r="X697" s="54">
        <v>6.6415160149376262E-7</v>
      </c>
      <c r="Y697" s="54">
        <v>9.9999999999999995E-7</v>
      </c>
      <c r="Z697" s="54">
        <v>0</v>
      </c>
      <c r="AA697" s="54">
        <v>0</v>
      </c>
      <c r="AB697" s="54">
        <v>0</v>
      </c>
      <c r="AC697" s="54">
        <v>0</v>
      </c>
      <c r="AD697" s="54">
        <v>0</v>
      </c>
      <c r="AE697" s="54">
        <v>0</v>
      </c>
      <c r="AF697" s="54">
        <f t="shared" si="781"/>
        <v>0</v>
      </c>
      <c r="AG697" s="54">
        <f t="shared" si="782"/>
        <v>0</v>
      </c>
      <c r="AH697" s="54">
        <f t="shared" si="783"/>
        <v>0</v>
      </c>
      <c r="AI697" s="54">
        <v>2.6896271864623972E-4</v>
      </c>
      <c r="AJ697" s="54">
        <v>3.0709981068992184E-4</v>
      </c>
      <c r="AK697" s="54">
        <v>6.2157957670505104E-4</v>
      </c>
      <c r="AL697" s="54">
        <v>6.2922271486135634E-4</v>
      </c>
      <c r="AM697" s="54">
        <v>7.6496605088892172E-4</v>
      </c>
      <c r="AN697" s="54">
        <v>9.74189128208509E-4</v>
      </c>
      <c r="AO697" s="54">
        <v>1.1976421060412126E-3</v>
      </c>
      <c r="AP697" s="54">
        <v>2.3683778939587868E-3</v>
      </c>
      <c r="AQ697" s="54">
        <v>3.5660199999999996E-3</v>
      </c>
      <c r="AR697" s="54">
        <f t="shared" si="784"/>
        <v>0</v>
      </c>
      <c r="AS697" s="54">
        <f t="shared" si="785"/>
        <v>0</v>
      </c>
      <c r="AT697" s="54">
        <f t="shared" si="786"/>
        <v>0</v>
      </c>
      <c r="AU697" s="54">
        <f t="shared" si="787"/>
        <v>0</v>
      </c>
      <c r="AV697" s="54">
        <f t="shared" si="788"/>
        <v>0</v>
      </c>
      <c r="AW697" s="54">
        <f t="shared" si="789"/>
        <v>0</v>
      </c>
      <c r="AX697" s="54">
        <f t="shared" si="790"/>
        <v>0</v>
      </c>
      <c r="AY697" s="54">
        <f t="shared" si="791"/>
        <v>0</v>
      </c>
      <c r="AZ697" s="54">
        <f t="shared" si="792"/>
        <v>0</v>
      </c>
      <c r="BA697" s="54">
        <f t="shared" si="778"/>
        <v>1.7644957539816278E-7</v>
      </c>
      <c r="BB697" s="54">
        <f t="shared" si="779"/>
        <v>0</v>
      </c>
      <c r="BC697" s="54"/>
      <c r="BD697" s="54"/>
      <c r="BE697" s="54">
        <f t="shared" si="793"/>
        <v>0</v>
      </c>
      <c r="BF697" s="54"/>
      <c r="BG697" s="54"/>
      <c r="BH697" s="54"/>
      <c r="BI697" s="54"/>
      <c r="BJ697" s="54"/>
      <c r="BK697" s="54"/>
      <c r="BL697" s="54">
        <v>0</v>
      </c>
      <c r="BM697" s="54">
        <v>0.33333333333333331</v>
      </c>
      <c r="BN697" s="54">
        <f t="shared" ref="BN697:BN698" si="847">AVERAGE(BP697:BR697)</f>
        <v>0.66666666666666663</v>
      </c>
      <c r="BO697" s="54">
        <f t="shared" ref="BO697:BO698" si="848">SUM(BS697:BU697)/1</f>
        <v>0</v>
      </c>
      <c r="BP697" s="54">
        <v>1</v>
      </c>
      <c r="BQ697" s="54">
        <v>0</v>
      </c>
      <c r="BR697" s="54">
        <v>1</v>
      </c>
      <c r="BS697" s="54">
        <v>0</v>
      </c>
      <c r="BT697" s="54">
        <v>0</v>
      </c>
      <c r="BU697" s="54">
        <v>0</v>
      </c>
      <c r="BV697" s="54">
        <f t="shared" si="794"/>
        <v>0</v>
      </c>
      <c r="BW697" s="54">
        <f t="shared" si="795"/>
        <v>0</v>
      </c>
      <c r="BX697" s="54">
        <f t="shared" si="796"/>
        <v>0</v>
      </c>
      <c r="BY697" s="54">
        <f t="shared" si="797"/>
        <v>0</v>
      </c>
      <c r="BZ697" s="54">
        <f t="shared" si="798"/>
        <v>0</v>
      </c>
      <c r="CA697" s="54">
        <v>0</v>
      </c>
      <c r="CB697" s="54">
        <f t="shared" si="799"/>
        <v>0</v>
      </c>
      <c r="CC697" s="54">
        <f t="shared" si="800"/>
        <v>0</v>
      </c>
      <c r="CD697" s="54">
        <v>0</v>
      </c>
      <c r="CE697" s="54">
        <v>0</v>
      </c>
      <c r="CF697" s="54">
        <v>0</v>
      </c>
      <c r="CG697" s="54">
        <v>0</v>
      </c>
      <c r="CH697" s="54">
        <v>0</v>
      </c>
      <c r="CI697" s="54">
        <v>0</v>
      </c>
      <c r="CJ697" s="54">
        <v>0</v>
      </c>
      <c r="CK697" s="54">
        <v>0</v>
      </c>
      <c r="CL697" s="54">
        <v>0</v>
      </c>
      <c r="CM697" s="54">
        <v>0</v>
      </c>
      <c r="CN697" s="54">
        <v>0</v>
      </c>
      <c r="CO697" s="54">
        <v>0</v>
      </c>
    </row>
    <row r="698" spans="1:93">
      <c r="A698" s="3" t="str">
        <f t="shared" si="780"/>
        <v>JXNC003Itovebi 9mg</v>
      </c>
      <c r="B698" s="3" t="s">
        <v>552</v>
      </c>
      <c r="C698" s="3" t="s">
        <v>553</v>
      </c>
      <c r="D698" s="3" t="s">
        <v>174</v>
      </c>
      <c r="E698" s="3" t="s">
        <v>222</v>
      </c>
      <c r="F698" s="3" t="s">
        <v>229</v>
      </c>
      <c r="G698" s="3" t="s">
        <v>230</v>
      </c>
      <c r="H698" s="3" t="s">
        <v>229</v>
      </c>
      <c r="I698" s="3" t="s">
        <v>230</v>
      </c>
      <c r="J698" s="3" t="s">
        <v>562</v>
      </c>
      <c r="K698" s="3" t="s">
        <v>541</v>
      </c>
      <c r="L698" s="3" t="s">
        <v>1047</v>
      </c>
      <c r="M698" s="3" t="s">
        <v>543</v>
      </c>
      <c r="N698" s="3" t="s">
        <v>13</v>
      </c>
      <c r="O698" s="3" t="s">
        <v>15</v>
      </c>
      <c r="P698" s="3">
        <v>10698.05</v>
      </c>
      <c r="Q698" s="54"/>
      <c r="R698" s="54"/>
      <c r="S698" s="54"/>
      <c r="T698" s="54"/>
      <c r="U698" s="54"/>
      <c r="V698" s="54"/>
      <c r="W698" s="54">
        <v>0</v>
      </c>
      <c r="X698" s="54">
        <v>0</v>
      </c>
      <c r="Y698" s="54">
        <v>0</v>
      </c>
      <c r="Z698" s="54">
        <v>0</v>
      </c>
      <c r="AA698" s="54">
        <v>0</v>
      </c>
      <c r="AB698" s="54">
        <v>0</v>
      </c>
      <c r="AC698" s="54">
        <v>0</v>
      </c>
      <c r="AD698" s="54">
        <v>0</v>
      </c>
      <c r="AE698" s="54">
        <v>0</v>
      </c>
      <c r="AF698" s="54">
        <f t="shared" si="781"/>
        <v>0</v>
      </c>
      <c r="AG698" s="54">
        <f t="shared" si="782"/>
        <v>0</v>
      </c>
      <c r="AH698" s="54">
        <f t="shared" si="783"/>
        <v>0</v>
      </c>
      <c r="AI698" s="54"/>
      <c r="AJ698" s="54"/>
      <c r="AK698" s="54"/>
      <c r="AL698" s="54"/>
      <c r="AM698" s="54"/>
      <c r="AN698" s="54"/>
      <c r="AO698" s="54">
        <v>0</v>
      </c>
      <c r="AP698" s="54">
        <v>0</v>
      </c>
      <c r="AQ698" s="54">
        <v>0</v>
      </c>
      <c r="AR698" s="54">
        <f t="shared" si="784"/>
        <v>0</v>
      </c>
      <c r="AS698" s="54">
        <f t="shared" si="785"/>
        <v>0</v>
      </c>
      <c r="AT698" s="54">
        <f t="shared" si="786"/>
        <v>0</v>
      </c>
      <c r="AU698" s="54">
        <f t="shared" si="787"/>
        <v>0</v>
      </c>
      <c r="AV698" s="54">
        <f t="shared" si="788"/>
        <v>0</v>
      </c>
      <c r="AW698" s="54">
        <f t="shared" si="789"/>
        <v>0</v>
      </c>
      <c r="AX698" s="54">
        <f t="shared" si="790"/>
        <v>0</v>
      </c>
      <c r="AY698" s="54">
        <f t="shared" si="791"/>
        <v>0</v>
      </c>
      <c r="AZ698" s="54">
        <f t="shared" si="792"/>
        <v>0</v>
      </c>
      <c r="BA698" s="54">
        <f t="shared" si="778"/>
        <v>0</v>
      </c>
      <c r="BB698" s="54">
        <f t="shared" si="779"/>
        <v>0</v>
      </c>
      <c r="BC698" s="54"/>
      <c r="BD698" s="54"/>
      <c r="BE698" s="54">
        <f t="shared" si="793"/>
        <v>0</v>
      </c>
      <c r="BF698" s="54"/>
      <c r="BG698" s="54"/>
      <c r="BH698" s="54"/>
      <c r="BI698" s="54"/>
      <c r="BJ698" s="54"/>
      <c r="BK698" s="54"/>
      <c r="BL698" s="54">
        <v>0</v>
      </c>
      <c r="BM698" s="54">
        <v>0</v>
      </c>
      <c r="BN698" s="54">
        <f t="shared" si="847"/>
        <v>1.6666666666666667</v>
      </c>
      <c r="BO698" s="54">
        <f t="shared" si="848"/>
        <v>0</v>
      </c>
      <c r="BP698" s="54">
        <v>2</v>
      </c>
      <c r="BQ698" s="54">
        <v>1</v>
      </c>
      <c r="BR698" s="54">
        <v>2</v>
      </c>
      <c r="BS698" s="54">
        <v>0</v>
      </c>
      <c r="BT698" s="54">
        <v>0</v>
      </c>
      <c r="BU698" s="54">
        <v>0</v>
      </c>
      <c r="BV698" s="54">
        <f t="shared" si="794"/>
        <v>0</v>
      </c>
      <c r="BW698" s="54">
        <f t="shared" si="795"/>
        <v>0</v>
      </c>
      <c r="BX698" s="54">
        <f t="shared" si="796"/>
        <v>0</v>
      </c>
      <c r="BY698" s="54">
        <f t="shared" si="797"/>
        <v>0</v>
      </c>
      <c r="BZ698" s="54">
        <f t="shared" si="798"/>
        <v>0</v>
      </c>
      <c r="CA698" s="54">
        <v>0</v>
      </c>
      <c r="CB698" s="54">
        <f t="shared" si="799"/>
        <v>0</v>
      </c>
      <c r="CC698" s="54">
        <f t="shared" si="800"/>
        <v>0</v>
      </c>
      <c r="CD698" s="54">
        <v>0</v>
      </c>
      <c r="CE698" s="54">
        <v>0</v>
      </c>
      <c r="CF698" s="54">
        <v>0</v>
      </c>
      <c r="CG698" s="54">
        <v>0</v>
      </c>
      <c r="CH698" s="54">
        <v>0</v>
      </c>
      <c r="CI698" s="54">
        <v>0</v>
      </c>
      <c r="CJ698" s="54">
        <v>0</v>
      </c>
      <c r="CK698" s="54">
        <v>0</v>
      </c>
      <c r="CL698" s="54">
        <v>0</v>
      </c>
      <c r="CM698" s="54">
        <v>0</v>
      </c>
      <c r="CN698" s="54">
        <v>0</v>
      </c>
      <c r="CO698" s="54">
        <v>0</v>
      </c>
    </row>
    <row r="699" spans="1:93">
      <c r="A699" s="3" t="str">
        <f t="shared" si="780"/>
        <v>JXNC003Perjeta</v>
      </c>
      <c r="B699" s="3" t="s">
        <v>552</v>
      </c>
      <c r="C699" s="3" t="s">
        <v>553</v>
      </c>
      <c r="D699" s="3" t="s">
        <v>174</v>
      </c>
      <c r="E699" s="3" t="s">
        <v>222</v>
      </c>
      <c r="F699" s="3" t="s">
        <v>229</v>
      </c>
      <c r="G699" s="3" t="s">
        <v>230</v>
      </c>
      <c r="H699" s="3" t="s">
        <v>229</v>
      </c>
      <c r="I699" s="3" t="s">
        <v>230</v>
      </c>
      <c r="J699" s="3" t="s">
        <v>562</v>
      </c>
      <c r="K699" s="3" t="s">
        <v>541</v>
      </c>
      <c r="L699" s="3" t="s">
        <v>1047</v>
      </c>
      <c r="M699" s="3" t="s">
        <v>543</v>
      </c>
      <c r="N699" s="3" t="s">
        <v>16</v>
      </c>
      <c r="O699" s="3" t="s">
        <v>16</v>
      </c>
      <c r="P699" s="3">
        <v>3985.87</v>
      </c>
      <c r="Q699" s="54">
        <v>1.7967298857132412</v>
      </c>
      <c r="R699" s="54">
        <v>1.5177247229806539</v>
      </c>
      <c r="S699" s="54">
        <v>2.303588715429961</v>
      </c>
      <c r="T699" s="54">
        <v>1.3919916025034396</v>
      </c>
      <c r="U699" s="54">
        <v>1.6895025670227484</v>
      </c>
      <c r="V699" s="54">
        <v>1.9389694554354506</v>
      </c>
      <c r="W699" s="54">
        <v>5.6180433241238559</v>
      </c>
      <c r="X699" s="54">
        <v>5.0204636249616383</v>
      </c>
      <c r="Y699" s="54">
        <v>10.638506949085494</v>
      </c>
      <c r="Z699" s="54">
        <v>7</v>
      </c>
      <c r="AA699" s="54">
        <v>5</v>
      </c>
      <c r="AB699" s="54">
        <v>4</v>
      </c>
      <c r="AC699" s="54">
        <v>3</v>
      </c>
      <c r="AD699" s="54">
        <v>0</v>
      </c>
      <c r="AE699" s="54">
        <v>0</v>
      </c>
      <c r="AF699" s="54">
        <f t="shared" si="781"/>
        <v>16</v>
      </c>
      <c r="AG699" s="54">
        <f t="shared" si="782"/>
        <v>3</v>
      </c>
      <c r="AH699" s="54">
        <f t="shared" si="783"/>
        <v>19</v>
      </c>
      <c r="AI699" s="54">
        <v>7161.5317495678364</v>
      </c>
      <c r="AJ699" s="54">
        <v>6049.4534415868984</v>
      </c>
      <c r="AK699" s="54">
        <v>9181.8051531708188</v>
      </c>
      <c r="AL699" s="54">
        <v>5548.2975686703849</v>
      </c>
      <c r="AM699" s="54">
        <v>6734.1375968189614</v>
      </c>
      <c r="AN699" s="54">
        <v>7728.4801833364982</v>
      </c>
      <c r="AO699" s="54">
        <v>22392.790344325553</v>
      </c>
      <c r="AP699" s="54">
        <v>20010.915348825845</v>
      </c>
      <c r="AQ699" s="54">
        <v>42403.705693151394</v>
      </c>
      <c r="AR699" s="54">
        <f t="shared" si="784"/>
        <v>27901.09</v>
      </c>
      <c r="AS699" s="54">
        <f t="shared" si="785"/>
        <v>19929.349999999999</v>
      </c>
      <c r="AT699" s="54">
        <f t="shared" si="786"/>
        <v>15943.48</v>
      </c>
      <c r="AU699" s="54">
        <f t="shared" si="787"/>
        <v>11957.61</v>
      </c>
      <c r="AV699" s="54">
        <f t="shared" si="788"/>
        <v>0</v>
      </c>
      <c r="AW699" s="54">
        <f t="shared" si="789"/>
        <v>0</v>
      </c>
      <c r="AX699" s="54">
        <f t="shared" si="790"/>
        <v>63773.919999999998</v>
      </c>
      <c r="AY699" s="54">
        <f t="shared" si="791"/>
        <v>11957.61</v>
      </c>
      <c r="AZ699" s="54">
        <f t="shared" si="792"/>
        <v>75731.53</v>
      </c>
      <c r="BA699" s="54">
        <f t="shared" si="778"/>
        <v>1.3919916025034396</v>
      </c>
      <c r="BB699" s="54">
        <f t="shared" si="779"/>
        <v>3</v>
      </c>
      <c r="BC699" s="54"/>
      <c r="BD699" s="54"/>
      <c r="BE699" s="54">
        <f t="shared" si="793"/>
        <v>0</v>
      </c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>
        <f t="shared" si="794"/>
        <v>15943.48</v>
      </c>
      <c r="BW699" s="54">
        <f t="shared" si="795"/>
        <v>11957.61</v>
      </c>
      <c r="BX699" s="54">
        <f t="shared" si="796"/>
        <v>71745.66</v>
      </c>
      <c r="BY699" s="54">
        <f t="shared" si="797"/>
        <v>3</v>
      </c>
      <c r="BZ699" s="54">
        <f t="shared" si="798"/>
        <v>18</v>
      </c>
      <c r="CA699" s="54">
        <v>0</v>
      </c>
      <c r="CB699" s="54">
        <f t="shared" si="799"/>
        <v>9</v>
      </c>
      <c r="CC699" s="54">
        <f t="shared" si="800"/>
        <v>4</v>
      </c>
      <c r="CD699" s="54">
        <v>-6</v>
      </c>
      <c r="CE699" s="54">
        <v>9</v>
      </c>
      <c r="CF699" s="54">
        <v>4</v>
      </c>
      <c r="CG699" s="54">
        <v>5</v>
      </c>
      <c r="CH699" s="54">
        <v>9</v>
      </c>
      <c r="CI699" s="54">
        <v>6</v>
      </c>
      <c r="CJ699" s="54">
        <v>8</v>
      </c>
      <c r="CK699" s="54">
        <v>-4</v>
      </c>
      <c r="CL699" s="54">
        <v>-1</v>
      </c>
      <c r="CM699" s="54">
        <v>5</v>
      </c>
      <c r="CN699" s="54">
        <v>7</v>
      </c>
      <c r="CO699" s="54">
        <v>6</v>
      </c>
    </row>
    <row r="700" spans="1:93">
      <c r="A700" s="3" t="str">
        <f t="shared" si="780"/>
        <v>JXNC003Phesgo 10ml</v>
      </c>
      <c r="B700" s="3" t="s">
        <v>552</v>
      </c>
      <c r="C700" s="3" t="s">
        <v>553</v>
      </c>
      <c r="D700" s="3" t="s">
        <v>174</v>
      </c>
      <c r="E700" s="3" t="s">
        <v>222</v>
      </c>
      <c r="F700" s="3" t="s">
        <v>229</v>
      </c>
      <c r="G700" s="3" t="s">
        <v>230</v>
      </c>
      <c r="H700" s="3" t="s">
        <v>229</v>
      </c>
      <c r="I700" s="3" t="s">
        <v>230</v>
      </c>
      <c r="J700" s="3" t="s">
        <v>562</v>
      </c>
      <c r="K700" s="3" t="s">
        <v>541</v>
      </c>
      <c r="L700" s="3" t="s">
        <v>1047</v>
      </c>
      <c r="M700" s="3" t="s">
        <v>543</v>
      </c>
      <c r="N700" s="3" t="s">
        <v>17</v>
      </c>
      <c r="O700" s="3" t="s">
        <v>18</v>
      </c>
      <c r="P700" s="3">
        <v>6232.07</v>
      </c>
      <c r="Q700" s="54">
        <v>5.3271864550285875</v>
      </c>
      <c r="R700" s="54">
        <v>6.1840570008231612</v>
      </c>
      <c r="S700" s="54">
        <v>7.8054279492287479</v>
      </c>
      <c r="T700" s="54">
        <v>6.6710309599282427</v>
      </c>
      <c r="U700" s="54">
        <v>6.0085235521295504</v>
      </c>
      <c r="V700" s="54">
        <v>8.2400893414290923</v>
      </c>
      <c r="W700" s="54">
        <v>19.316671405080495</v>
      </c>
      <c r="X700" s="54">
        <v>20.919643853486885</v>
      </c>
      <c r="Y700" s="54">
        <v>40.23631525856738</v>
      </c>
      <c r="Z700" s="54">
        <v>6</v>
      </c>
      <c r="AA700" s="54">
        <v>3</v>
      </c>
      <c r="AB700" s="54">
        <v>2</v>
      </c>
      <c r="AC700" s="54">
        <v>4</v>
      </c>
      <c r="AD700" s="54">
        <v>0</v>
      </c>
      <c r="AE700" s="54">
        <v>0</v>
      </c>
      <c r="AF700" s="54">
        <f t="shared" si="781"/>
        <v>11</v>
      </c>
      <c r="AG700" s="54">
        <f t="shared" si="782"/>
        <v>4</v>
      </c>
      <c r="AH700" s="54">
        <f t="shared" si="783"/>
        <v>15</v>
      </c>
      <c r="AI700" s="54">
        <v>33199.398890790006</v>
      </c>
      <c r="AJ700" s="54">
        <v>38539.476113119999</v>
      </c>
      <c r="AK700" s="54">
        <v>48643.97335955</v>
      </c>
      <c r="AL700" s="54">
        <v>41574.331914440001</v>
      </c>
      <c r="AM700" s="54">
        <v>37445.539373520005</v>
      </c>
      <c r="AN700" s="54">
        <v>51352.813582039998</v>
      </c>
      <c r="AO700" s="54">
        <v>120382.84836346001</v>
      </c>
      <c r="AP700" s="54">
        <v>130372.68487</v>
      </c>
      <c r="AQ700" s="54">
        <v>250755.53323346001</v>
      </c>
      <c r="AR700" s="54">
        <f t="shared" si="784"/>
        <v>37392.42</v>
      </c>
      <c r="AS700" s="54">
        <f t="shared" si="785"/>
        <v>18696.21</v>
      </c>
      <c r="AT700" s="54">
        <f t="shared" si="786"/>
        <v>12464.14</v>
      </c>
      <c r="AU700" s="54">
        <f t="shared" si="787"/>
        <v>24928.28</v>
      </c>
      <c r="AV700" s="54">
        <f t="shared" si="788"/>
        <v>0</v>
      </c>
      <c r="AW700" s="54">
        <f t="shared" si="789"/>
        <v>0</v>
      </c>
      <c r="AX700" s="54">
        <f t="shared" si="790"/>
        <v>68552.76999999999</v>
      </c>
      <c r="AY700" s="54">
        <f t="shared" si="791"/>
        <v>24928.28</v>
      </c>
      <c r="AZ700" s="54">
        <f t="shared" si="792"/>
        <v>93481.049999999988</v>
      </c>
      <c r="BA700" s="54">
        <f t="shared" si="778"/>
        <v>6.6710309599282427</v>
      </c>
      <c r="BB700" s="54">
        <f t="shared" si="779"/>
        <v>4</v>
      </c>
      <c r="BC700" s="54">
        <f>SUM(CJ700:CL700)</f>
        <v>26</v>
      </c>
      <c r="BD700" s="54">
        <f>SUM(CM700:CO700)</f>
        <v>19</v>
      </c>
      <c r="BE700" s="54">
        <f t="shared" si="793"/>
        <v>15</v>
      </c>
      <c r="BF700" s="54">
        <f t="shared" ref="BF700:BK700" si="849">Z700</f>
        <v>6</v>
      </c>
      <c r="BG700" s="54">
        <f t="shared" si="849"/>
        <v>3</v>
      </c>
      <c r="BH700" s="54">
        <f t="shared" si="849"/>
        <v>2</v>
      </c>
      <c r="BI700" s="54">
        <f t="shared" si="849"/>
        <v>4</v>
      </c>
      <c r="BJ700" s="54">
        <f t="shared" si="849"/>
        <v>0</v>
      </c>
      <c r="BK700" s="54">
        <f t="shared" si="849"/>
        <v>0</v>
      </c>
      <c r="BL700" s="54">
        <v>0</v>
      </c>
      <c r="BM700" s="54">
        <v>0</v>
      </c>
      <c r="BN700" s="54">
        <f t="shared" ref="BN700:BN701" si="850">AVERAGE(BP700:BR700)</f>
        <v>0</v>
      </c>
      <c r="BO700" s="54">
        <f t="shared" ref="BO700:BO701" si="851">SUM(BS700:BU700)/1</f>
        <v>0</v>
      </c>
      <c r="BP700" s="54">
        <v>0</v>
      </c>
      <c r="BQ700" s="54">
        <v>0</v>
      </c>
      <c r="BR700" s="54">
        <v>0</v>
      </c>
      <c r="BS700" s="54">
        <v>0</v>
      </c>
      <c r="BT700" s="54">
        <v>0</v>
      </c>
      <c r="BU700" s="54">
        <v>0</v>
      </c>
      <c r="BV700" s="54">
        <f t="shared" si="794"/>
        <v>35834.402499999997</v>
      </c>
      <c r="BW700" s="54">
        <f t="shared" si="795"/>
        <v>162033.82</v>
      </c>
      <c r="BX700" s="54">
        <f t="shared" si="796"/>
        <v>118409.32999999999</v>
      </c>
      <c r="BY700" s="54">
        <f t="shared" si="797"/>
        <v>26</v>
      </c>
      <c r="BZ700" s="54">
        <f t="shared" si="798"/>
        <v>19</v>
      </c>
      <c r="CA700" s="54">
        <v>18.333333333333332</v>
      </c>
      <c r="CB700" s="54">
        <f t="shared" si="799"/>
        <v>10</v>
      </c>
      <c r="CC700" s="54">
        <f t="shared" si="800"/>
        <v>5.75</v>
      </c>
      <c r="CD700" s="54">
        <v>0</v>
      </c>
      <c r="CE700" s="54">
        <v>0</v>
      </c>
      <c r="CF700" s="54">
        <v>3</v>
      </c>
      <c r="CG700" s="54">
        <v>3</v>
      </c>
      <c r="CH700" s="54">
        <v>9</v>
      </c>
      <c r="CI700" s="54">
        <v>9</v>
      </c>
      <c r="CJ700" s="54">
        <v>10</v>
      </c>
      <c r="CK700" s="54">
        <v>9</v>
      </c>
      <c r="CL700" s="54">
        <v>7</v>
      </c>
      <c r="CM700" s="54">
        <v>6</v>
      </c>
      <c r="CN700" s="54">
        <v>6</v>
      </c>
      <c r="CO700" s="54">
        <v>7</v>
      </c>
    </row>
    <row r="701" spans="1:93">
      <c r="A701" s="3" t="str">
        <f t="shared" si="780"/>
        <v>JXNC003Phesgo 15ml</v>
      </c>
      <c r="B701" s="3" t="s">
        <v>552</v>
      </c>
      <c r="C701" s="3" t="s">
        <v>553</v>
      </c>
      <c r="D701" s="3" t="s">
        <v>174</v>
      </c>
      <c r="E701" s="3" t="s">
        <v>222</v>
      </c>
      <c r="F701" s="3" t="s">
        <v>229</v>
      </c>
      <c r="G701" s="3" t="s">
        <v>230</v>
      </c>
      <c r="H701" s="3" t="s">
        <v>229</v>
      </c>
      <c r="I701" s="3" t="s">
        <v>230</v>
      </c>
      <c r="J701" s="3" t="s">
        <v>562</v>
      </c>
      <c r="K701" s="3" t="s">
        <v>541</v>
      </c>
      <c r="L701" s="3" t="s">
        <v>1047</v>
      </c>
      <c r="M701" s="3" t="s">
        <v>543</v>
      </c>
      <c r="N701" s="3" t="s">
        <v>17</v>
      </c>
      <c r="O701" s="3" t="s">
        <v>19</v>
      </c>
      <c r="P701" s="3">
        <v>8489.27</v>
      </c>
      <c r="Q701" s="54">
        <v>1</v>
      </c>
      <c r="R701" s="54">
        <v>1.1779575864591419E-6</v>
      </c>
      <c r="S701" s="54">
        <v>1</v>
      </c>
      <c r="T701" s="54">
        <v>1</v>
      </c>
      <c r="U701" s="54">
        <v>1</v>
      </c>
      <c r="V701" s="54">
        <v>1</v>
      </c>
      <c r="W701" s="54">
        <v>2.0000011779575866</v>
      </c>
      <c r="X701" s="54">
        <v>3</v>
      </c>
      <c r="Y701" s="54">
        <v>5.0000011779575866</v>
      </c>
      <c r="Z701" s="54">
        <v>0</v>
      </c>
      <c r="AA701" s="54">
        <v>0</v>
      </c>
      <c r="AB701" s="54">
        <v>0</v>
      </c>
      <c r="AC701" s="54">
        <v>0</v>
      </c>
      <c r="AD701" s="54">
        <v>0</v>
      </c>
      <c r="AE701" s="54">
        <v>0</v>
      </c>
      <c r="AF701" s="54">
        <f t="shared" si="781"/>
        <v>0</v>
      </c>
      <c r="AG701" s="54">
        <f t="shared" si="782"/>
        <v>0</v>
      </c>
      <c r="AH701" s="54">
        <f t="shared" si="783"/>
        <v>0</v>
      </c>
      <c r="AI701" s="54">
        <v>8489.27</v>
      </c>
      <c r="AJ701" s="54">
        <v>0.01</v>
      </c>
      <c r="AK701" s="54">
        <v>8489.27</v>
      </c>
      <c r="AL701" s="54">
        <v>8489.27</v>
      </c>
      <c r="AM701" s="54">
        <v>8489.27</v>
      </c>
      <c r="AN701" s="54">
        <v>8489.27</v>
      </c>
      <c r="AO701" s="54">
        <v>16978.550000000003</v>
      </c>
      <c r="AP701" s="54">
        <v>25467.81</v>
      </c>
      <c r="AQ701" s="54">
        <v>42446.36</v>
      </c>
      <c r="AR701" s="54">
        <f t="shared" si="784"/>
        <v>0</v>
      </c>
      <c r="AS701" s="54">
        <f t="shared" si="785"/>
        <v>0</v>
      </c>
      <c r="AT701" s="54">
        <f t="shared" si="786"/>
        <v>0</v>
      </c>
      <c r="AU701" s="54">
        <f t="shared" si="787"/>
        <v>0</v>
      </c>
      <c r="AV701" s="54">
        <f t="shared" si="788"/>
        <v>0</v>
      </c>
      <c r="AW701" s="54">
        <f t="shared" si="789"/>
        <v>0</v>
      </c>
      <c r="AX701" s="54">
        <f t="shared" si="790"/>
        <v>0</v>
      </c>
      <c r="AY701" s="54">
        <f t="shared" si="791"/>
        <v>0</v>
      </c>
      <c r="AZ701" s="54">
        <f t="shared" si="792"/>
        <v>0</v>
      </c>
      <c r="BA701" s="54">
        <f t="shared" si="778"/>
        <v>1</v>
      </c>
      <c r="BB701" s="54">
        <f t="shared" si="779"/>
        <v>0</v>
      </c>
      <c r="BC701" s="54">
        <f>SUM(CJ701:CL701)*2</f>
        <v>0</v>
      </c>
      <c r="BD701" s="54">
        <f>SUM(CM701:CO701)*2</f>
        <v>0</v>
      </c>
      <c r="BE701" s="54">
        <f t="shared" si="793"/>
        <v>0</v>
      </c>
      <c r="BF701" s="54">
        <f t="shared" ref="BF701:BK701" si="852">Z701*2</f>
        <v>0</v>
      </c>
      <c r="BG701" s="54">
        <f t="shared" si="852"/>
        <v>0</v>
      </c>
      <c r="BH701" s="54">
        <f t="shared" si="852"/>
        <v>0</v>
      </c>
      <c r="BI701" s="54">
        <f t="shared" si="852"/>
        <v>0</v>
      </c>
      <c r="BJ701" s="54">
        <f t="shared" si="852"/>
        <v>0</v>
      </c>
      <c r="BK701" s="54">
        <f t="shared" si="852"/>
        <v>0</v>
      </c>
      <c r="BL701" s="54">
        <v>0.33333333333333331</v>
      </c>
      <c r="BM701" s="54">
        <v>0</v>
      </c>
      <c r="BN701" s="54">
        <f t="shared" si="850"/>
        <v>0</v>
      </c>
      <c r="BO701" s="54">
        <f t="shared" si="851"/>
        <v>0</v>
      </c>
      <c r="BP701" s="54">
        <v>0</v>
      </c>
      <c r="BQ701" s="54">
        <v>0</v>
      </c>
      <c r="BR701" s="54">
        <v>0</v>
      </c>
      <c r="BS701" s="54">
        <v>0</v>
      </c>
      <c r="BT701" s="54">
        <v>0</v>
      </c>
      <c r="BU701" s="54">
        <v>0</v>
      </c>
      <c r="BV701" s="54">
        <f t="shared" si="794"/>
        <v>2829.7566666666667</v>
      </c>
      <c r="BW701" s="54">
        <f t="shared" si="795"/>
        <v>0</v>
      </c>
      <c r="BX701" s="54">
        <f t="shared" si="796"/>
        <v>0</v>
      </c>
      <c r="BY701" s="54">
        <f t="shared" si="797"/>
        <v>0</v>
      </c>
      <c r="BZ701" s="54">
        <f t="shared" si="798"/>
        <v>0</v>
      </c>
      <c r="CA701" s="54">
        <v>0</v>
      </c>
      <c r="CB701" s="54">
        <f t="shared" si="799"/>
        <v>1</v>
      </c>
      <c r="CC701" s="54">
        <f t="shared" si="800"/>
        <v>0.33333333333333331</v>
      </c>
      <c r="CD701" s="54">
        <v>0</v>
      </c>
      <c r="CE701" s="54">
        <v>0</v>
      </c>
      <c r="CF701" s="54">
        <v>1</v>
      </c>
      <c r="CG701" s="54">
        <v>1</v>
      </c>
      <c r="CH701" s="54">
        <v>1</v>
      </c>
      <c r="CI701" s="54">
        <v>1</v>
      </c>
      <c r="CJ701" s="54">
        <v>0</v>
      </c>
      <c r="CK701" s="54">
        <v>0</v>
      </c>
      <c r="CL701" s="54">
        <v>0</v>
      </c>
      <c r="CM701" s="54">
        <v>0</v>
      </c>
      <c r="CN701" s="54">
        <v>0</v>
      </c>
      <c r="CO701" s="54">
        <v>0</v>
      </c>
    </row>
    <row r="702" spans="1:93">
      <c r="A702" s="3" t="str">
        <f t="shared" si="780"/>
        <v>JXNC004Herceptin IV</v>
      </c>
      <c r="B702" s="3" t="s">
        <v>554</v>
      </c>
      <c r="C702" s="3" t="s">
        <v>555</v>
      </c>
      <c r="D702" s="3" t="s">
        <v>174</v>
      </c>
      <c r="E702" s="3" t="s">
        <v>222</v>
      </c>
      <c r="F702" s="3" t="s">
        <v>231</v>
      </c>
      <c r="G702" s="3" t="s">
        <v>232</v>
      </c>
      <c r="H702" s="3" t="s">
        <v>231</v>
      </c>
      <c r="I702" s="3" t="s">
        <v>232</v>
      </c>
      <c r="J702" s="3" t="s">
        <v>562</v>
      </c>
      <c r="K702" s="3" t="s">
        <v>544</v>
      </c>
      <c r="L702" s="3" t="s">
        <v>939</v>
      </c>
      <c r="M702" s="3" t="s">
        <v>542</v>
      </c>
      <c r="N702" s="3" t="s">
        <v>11</v>
      </c>
      <c r="O702" s="3" t="s">
        <v>11</v>
      </c>
      <c r="P702" s="3">
        <v>4535.5</v>
      </c>
      <c r="Q702" s="54">
        <v>2.4822376098080742E-7</v>
      </c>
      <c r="R702" s="54">
        <v>1.7782878168674339E-7</v>
      </c>
      <c r="S702" s="54">
        <v>1.6542114214001052E-7</v>
      </c>
      <c r="T702" s="54">
        <v>1.1681063360424579E-7</v>
      </c>
      <c r="U702" s="54">
        <v>1.0643066396940739E-7</v>
      </c>
      <c r="V702" s="54">
        <v>1.8528501761878564E-7</v>
      </c>
      <c r="W702" s="54">
        <v>5.9147368480756133E-7</v>
      </c>
      <c r="X702" s="54">
        <v>4.0852631519243884E-7</v>
      </c>
      <c r="Y702" s="54">
        <v>1.0000000000000002E-6</v>
      </c>
      <c r="Z702" s="54">
        <v>27</v>
      </c>
      <c r="AA702" s="54">
        <v>19</v>
      </c>
      <c r="AB702" s="54">
        <v>24</v>
      </c>
      <c r="AC702" s="54">
        <v>16</v>
      </c>
      <c r="AD702" s="54">
        <v>0</v>
      </c>
      <c r="AE702" s="54">
        <v>0</v>
      </c>
      <c r="AF702" s="54">
        <f t="shared" si="781"/>
        <v>70</v>
      </c>
      <c r="AG702" s="54">
        <f t="shared" si="782"/>
        <v>16</v>
      </c>
      <c r="AH702" s="54">
        <f t="shared" si="783"/>
        <v>86</v>
      </c>
      <c r="AI702" s="54">
        <v>1.1258188679284522E-3</v>
      </c>
      <c r="AJ702" s="54">
        <v>8.0654243934022462E-4</v>
      </c>
      <c r="AK702" s="54">
        <v>7.5026759017601764E-4</v>
      </c>
      <c r="AL702" s="54">
        <v>5.297946287120568E-4</v>
      </c>
      <c r="AM702" s="54">
        <v>4.8271627643324723E-4</v>
      </c>
      <c r="AN702" s="54">
        <v>8.4036019741000226E-4</v>
      </c>
      <c r="AO702" s="54">
        <v>2.6826288974446943E-3</v>
      </c>
      <c r="AP702" s="54">
        <v>1.8528711025553063E-3</v>
      </c>
      <c r="AQ702" s="54">
        <v>4.5355000000000005E-3</v>
      </c>
      <c r="AR702" s="54">
        <f t="shared" si="784"/>
        <v>122458.5</v>
      </c>
      <c r="AS702" s="54">
        <f t="shared" si="785"/>
        <v>86174.5</v>
      </c>
      <c r="AT702" s="54">
        <f t="shared" si="786"/>
        <v>108852</v>
      </c>
      <c r="AU702" s="54">
        <f t="shared" si="787"/>
        <v>72568</v>
      </c>
      <c r="AV702" s="54">
        <f t="shared" si="788"/>
        <v>0</v>
      </c>
      <c r="AW702" s="54">
        <f t="shared" si="789"/>
        <v>0</v>
      </c>
      <c r="AX702" s="54">
        <f t="shared" si="790"/>
        <v>317485</v>
      </c>
      <c r="AY702" s="54">
        <f t="shared" si="791"/>
        <v>72568</v>
      </c>
      <c r="AZ702" s="54">
        <f t="shared" si="792"/>
        <v>390053</v>
      </c>
      <c r="BA702" s="54">
        <f t="shared" si="778"/>
        <v>1.1681063360424579E-7</v>
      </c>
      <c r="BB702" s="54">
        <f t="shared" si="779"/>
        <v>16</v>
      </c>
      <c r="BC702" s="54"/>
      <c r="BD702" s="54"/>
      <c r="BE702" s="54">
        <f t="shared" si="793"/>
        <v>0</v>
      </c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>
        <f t="shared" si="794"/>
        <v>92599.791666666672</v>
      </c>
      <c r="BW702" s="54">
        <f t="shared" si="795"/>
        <v>244917</v>
      </c>
      <c r="BX702" s="54">
        <f t="shared" si="796"/>
        <v>349233.5</v>
      </c>
      <c r="BY702" s="54">
        <f t="shared" si="797"/>
        <v>54</v>
      </c>
      <c r="BZ702" s="54">
        <f t="shared" si="798"/>
        <v>77</v>
      </c>
      <c r="CA702" s="54">
        <v>0</v>
      </c>
      <c r="CB702" s="54">
        <f t="shared" si="799"/>
        <v>39</v>
      </c>
      <c r="CC702" s="54">
        <f t="shared" si="800"/>
        <v>20.416666666666668</v>
      </c>
      <c r="CD702" s="54">
        <v>4</v>
      </c>
      <c r="CE702" s="54">
        <v>24</v>
      </c>
      <c r="CF702" s="54">
        <v>21</v>
      </c>
      <c r="CG702" s="54">
        <v>9</v>
      </c>
      <c r="CH702" s="54">
        <v>39</v>
      </c>
      <c r="CI702" s="54">
        <v>17</v>
      </c>
      <c r="CJ702" s="54">
        <v>25</v>
      </c>
      <c r="CK702" s="54">
        <v>13</v>
      </c>
      <c r="CL702" s="54">
        <v>16</v>
      </c>
      <c r="CM702" s="54">
        <v>17</v>
      </c>
      <c r="CN702" s="54">
        <v>21</v>
      </c>
      <c r="CO702" s="54">
        <v>39</v>
      </c>
    </row>
    <row r="703" spans="1:93">
      <c r="A703" s="3" t="str">
        <f t="shared" si="780"/>
        <v>JXNC004Herceptin SC</v>
      </c>
      <c r="B703" s="3" t="s">
        <v>554</v>
      </c>
      <c r="C703" s="3" t="s">
        <v>555</v>
      </c>
      <c r="D703" s="3" t="s">
        <v>174</v>
      </c>
      <c r="E703" s="3" t="s">
        <v>222</v>
      </c>
      <c r="F703" s="3" t="s">
        <v>231</v>
      </c>
      <c r="G703" s="3" t="s">
        <v>232</v>
      </c>
      <c r="H703" s="3" t="s">
        <v>231</v>
      </c>
      <c r="I703" s="3" t="s">
        <v>232</v>
      </c>
      <c r="J703" s="3" t="s">
        <v>562</v>
      </c>
      <c r="K703" s="3" t="s">
        <v>544</v>
      </c>
      <c r="L703" s="3" t="s">
        <v>939</v>
      </c>
      <c r="M703" s="3" t="s">
        <v>542</v>
      </c>
      <c r="N703" s="3" t="s">
        <v>12</v>
      </c>
      <c r="O703" s="3" t="s">
        <v>12</v>
      </c>
      <c r="P703" s="3">
        <v>3444.49</v>
      </c>
      <c r="Q703" s="54">
        <v>27.576006714802226</v>
      </c>
      <c r="R703" s="54">
        <v>25.549797600204975</v>
      </c>
      <c r="S703" s="54">
        <v>38.754728318884837</v>
      </c>
      <c r="T703" s="54">
        <v>39.667932686619068</v>
      </c>
      <c r="U703" s="54">
        <v>35.716289671783429</v>
      </c>
      <c r="V703" s="54">
        <v>47.0102612630062</v>
      </c>
      <c r="W703" s="54">
        <v>91.880532633892045</v>
      </c>
      <c r="X703" s="54">
        <v>122.3944836214087</v>
      </c>
      <c r="Y703" s="54">
        <v>214.27501625530073</v>
      </c>
      <c r="Z703" s="54">
        <v>34</v>
      </c>
      <c r="AA703" s="54">
        <v>25</v>
      </c>
      <c r="AB703" s="54">
        <v>28</v>
      </c>
      <c r="AC703" s="54">
        <v>29</v>
      </c>
      <c r="AD703" s="54">
        <v>0</v>
      </c>
      <c r="AE703" s="54">
        <v>0</v>
      </c>
      <c r="AF703" s="54">
        <f t="shared" si="781"/>
        <v>87</v>
      </c>
      <c r="AG703" s="54">
        <f t="shared" si="782"/>
        <v>29</v>
      </c>
      <c r="AH703" s="54">
        <f t="shared" si="783"/>
        <v>116</v>
      </c>
      <c r="AI703" s="54">
        <v>94985.279369069118</v>
      </c>
      <c r="AJ703" s="54">
        <v>88006.022335930029</v>
      </c>
      <c r="AK703" s="54">
        <v>133490.27414711562</v>
      </c>
      <c r="AL703" s="54">
        <v>136635.79745973251</v>
      </c>
      <c r="AM703" s="54">
        <v>123024.40261156129</v>
      </c>
      <c r="AN703" s="54">
        <v>161926.37481781223</v>
      </c>
      <c r="AO703" s="54">
        <v>316481.57585211477</v>
      </c>
      <c r="AP703" s="54">
        <v>421586.57488910604</v>
      </c>
      <c r="AQ703" s="54">
        <v>738068.1507412208</v>
      </c>
      <c r="AR703" s="54">
        <f t="shared" si="784"/>
        <v>117112.65999999999</v>
      </c>
      <c r="AS703" s="54">
        <f t="shared" si="785"/>
        <v>86112.25</v>
      </c>
      <c r="AT703" s="54">
        <f t="shared" si="786"/>
        <v>96445.72</v>
      </c>
      <c r="AU703" s="54">
        <f t="shared" si="787"/>
        <v>99890.209999999992</v>
      </c>
      <c r="AV703" s="54">
        <f t="shared" si="788"/>
        <v>0</v>
      </c>
      <c r="AW703" s="54">
        <f t="shared" si="789"/>
        <v>0</v>
      </c>
      <c r="AX703" s="54">
        <f t="shared" si="790"/>
        <v>299670.63</v>
      </c>
      <c r="AY703" s="54">
        <f t="shared" si="791"/>
        <v>99890.209999999992</v>
      </c>
      <c r="AZ703" s="54">
        <f t="shared" si="792"/>
        <v>399560.83999999997</v>
      </c>
      <c r="BA703" s="54">
        <f t="shared" si="778"/>
        <v>39.667932686619068</v>
      </c>
      <c r="BB703" s="54">
        <f t="shared" si="779"/>
        <v>29</v>
      </c>
      <c r="BC703" s="54"/>
      <c r="BD703" s="54"/>
      <c r="BE703" s="54">
        <f t="shared" si="793"/>
        <v>0</v>
      </c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>
        <f t="shared" si="794"/>
        <v>160168.785</v>
      </c>
      <c r="BW703" s="54">
        <f t="shared" si="795"/>
        <v>430561.25</v>
      </c>
      <c r="BX703" s="54">
        <f t="shared" si="796"/>
        <v>347893.49</v>
      </c>
      <c r="BY703" s="54">
        <f t="shared" si="797"/>
        <v>125</v>
      </c>
      <c r="BZ703" s="54">
        <f t="shared" si="798"/>
        <v>101</v>
      </c>
      <c r="CA703" s="54">
        <v>0</v>
      </c>
      <c r="CB703" s="54">
        <f t="shared" si="799"/>
        <v>68</v>
      </c>
      <c r="CC703" s="54">
        <f t="shared" si="800"/>
        <v>46.5</v>
      </c>
      <c r="CD703" s="54">
        <v>62</v>
      </c>
      <c r="CE703" s="54">
        <v>68</v>
      </c>
      <c r="CF703" s="54">
        <v>57</v>
      </c>
      <c r="CG703" s="54">
        <v>52</v>
      </c>
      <c r="CH703" s="54">
        <v>52</v>
      </c>
      <c r="CI703" s="54">
        <v>41</v>
      </c>
      <c r="CJ703" s="54">
        <v>48</v>
      </c>
      <c r="CK703" s="54">
        <v>32</v>
      </c>
      <c r="CL703" s="54">
        <v>45</v>
      </c>
      <c r="CM703" s="54">
        <v>33</v>
      </c>
      <c r="CN703" s="54">
        <v>37</v>
      </c>
      <c r="CO703" s="54">
        <v>31</v>
      </c>
    </row>
    <row r="704" spans="1:93">
      <c r="A704" s="3" t="str">
        <f t="shared" si="780"/>
        <v>JXNC004Itovebi 3mg</v>
      </c>
      <c r="B704" s="3" t="s">
        <v>554</v>
      </c>
      <c r="C704" s="3" t="s">
        <v>555</v>
      </c>
      <c r="D704" s="3" t="s">
        <v>174</v>
      </c>
      <c r="E704" s="3" t="s">
        <v>222</v>
      </c>
      <c r="F704" s="3" t="s">
        <v>231</v>
      </c>
      <c r="G704" s="3" t="s">
        <v>232</v>
      </c>
      <c r="H704" s="3" t="s">
        <v>231</v>
      </c>
      <c r="I704" s="3" t="s">
        <v>232</v>
      </c>
      <c r="J704" s="3" t="s">
        <v>562</v>
      </c>
      <c r="K704" s="3" t="s">
        <v>544</v>
      </c>
      <c r="L704" s="3" t="s">
        <v>939</v>
      </c>
      <c r="M704" s="3" t="s">
        <v>542</v>
      </c>
      <c r="N704" s="3" t="s">
        <v>13</v>
      </c>
      <c r="O704" s="3" t="s">
        <v>14</v>
      </c>
      <c r="P704" s="3">
        <v>3566.02</v>
      </c>
      <c r="Q704" s="54">
        <v>3.4516058629141724</v>
      </c>
      <c r="R704" s="54">
        <v>3.9410201994252714</v>
      </c>
      <c r="S704" s="54">
        <v>7.9767475656903981</v>
      </c>
      <c r="T704" s="54">
        <v>8.0748321649395027</v>
      </c>
      <c r="U704" s="54">
        <v>9.8168300776707582</v>
      </c>
      <c r="V704" s="54">
        <v>12.501795503243612</v>
      </c>
      <c r="W704" s="54">
        <v>15.369373628029841</v>
      </c>
      <c r="X704" s="54">
        <v>30.393457745853873</v>
      </c>
      <c r="Y704" s="54">
        <v>45.762831373883714</v>
      </c>
      <c r="Z704" s="54">
        <v>0</v>
      </c>
      <c r="AA704" s="54">
        <v>0</v>
      </c>
      <c r="AB704" s="54">
        <v>0</v>
      </c>
      <c r="AC704" s="54">
        <v>0</v>
      </c>
      <c r="AD704" s="54">
        <v>0</v>
      </c>
      <c r="AE704" s="54">
        <v>0</v>
      </c>
      <c r="AF704" s="54">
        <f t="shared" si="781"/>
        <v>0</v>
      </c>
      <c r="AG704" s="54">
        <f t="shared" si="782"/>
        <v>0</v>
      </c>
      <c r="AH704" s="54">
        <f t="shared" si="783"/>
        <v>0</v>
      </c>
      <c r="AI704" s="54">
        <v>12308.495539269197</v>
      </c>
      <c r="AJ704" s="54">
        <v>14053.756851554506</v>
      </c>
      <c r="AK704" s="54">
        <v>28445.24135420327</v>
      </c>
      <c r="AL704" s="54">
        <v>28795.012996817568</v>
      </c>
      <c r="AM704" s="54">
        <v>35007.012393575475</v>
      </c>
      <c r="AN704" s="54">
        <v>44581.652800476782</v>
      </c>
      <c r="AO704" s="54">
        <v>54807.493745026979</v>
      </c>
      <c r="AP704" s="54">
        <v>108383.67819086983</v>
      </c>
      <c r="AQ704" s="54">
        <v>163191.1719358968</v>
      </c>
      <c r="AR704" s="54">
        <f t="shared" si="784"/>
        <v>0</v>
      </c>
      <c r="AS704" s="54">
        <f t="shared" si="785"/>
        <v>0</v>
      </c>
      <c r="AT704" s="54">
        <f t="shared" si="786"/>
        <v>0</v>
      </c>
      <c r="AU704" s="54">
        <f t="shared" si="787"/>
        <v>0</v>
      </c>
      <c r="AV704" s="54">
        <f t="shared" si="788"/>
        <v>0</v>
      </c>
      <c r="AW704" s="54">
        <f t="shared" si="789"/>
        <v>0</v>
      </c>
      <c r="AX704" s="54">
        <f t="shared" si="790"/>
        <v>0</v>
      </c>
      <c r="AY704" s="54">
        <f t="shared" si="791"/>
        <v>0</v>
      </c>
      <c r="AZ704" s="54">
        <f t="shared" si="792"/>
        <v>0</v>
      </c>
      <c r="BA704" s="54">
        <f t="shared" si="778"/>
        <v>8.0748321649395027</v>
      </c>
      <c r="BB704" s="54">
        <f t="shared" si="779"/>
        <v>0</v>
      </c>
      <c r="BC704" s="54"/>
      <c r="BD704" s="54"/>
      <c r="BE704" s="54">
        <f t="shared" si="793"/>
        <v>0</v>
      </c>
      <c r="BF704" s="54"/>
      <c r="BG704" s="54"/>
      <c r="BH704" s="54"/>
      <c r="BI704" s="54"/>
      <c r="BJ704" s="54"/>
      <c r="BK704" s="54"/>
      <c r="BL704" s="54">
        <v>3.6666666666666665</v>
      </c>
      <c r="BM704" s="54">
        <v>5</v>
      </c>
      <c r="BN704" s="54">
        <f t="shared" ref="BN704:BN705" si="853">AVERAGE(BP704:BR704)</f>
        <v>3.6666666666666665</v>
      </c>
      <c r="BO704" s="54">
        <f t="shared" ref="BO704:BO705" si="854">SUM(BS704:BU704)/1</f>
        <v>3</v>
      </c>
      <c r="BP704" s="54">
        <v>7</v>
      </c>
      <c r="BQ704" s="54">
        <v>0</v>
      </c>
      <c r="BR704" s="54">
        <v>4</v>
      </c>
      <c r="BS704" s="54">
        <v>3</v>
      </c>
      <c r="BT704" s="54">
        <v>0</v>
      </c>
      <c r="BU704" s="54">
        <v>0</v>
      </c>
      <c r="BV704" s="54">
        <f t="shared" si="794"/>
        <v>0</v>
      </c>
      <c r="BW704" s="54">
        <f t="shared" si="795"/>
        <v>0</v>
      </c>
      <c r="BX704" s="54">
        <f t="shared" si="796"/>
        <v>0</v>
      </c>
      <c r="BY704" s="54">
        <f t="shared" si="797"/>
        <v>0</v>
      </c>
      <c r="BZ704" s="54">
        <f t="shared" si="798"/>
        <v>0</v>
      </c>
      <c r="CA704" s="54">
        <v>0</v>
      </c>
      <c r="CB704" s="54">
        <f t="shared" si="799"/>
        <v>0</v>
      </c>
      <c r="CC704" s="54">
        <f t="shared" si="800"/>
        <v>0</v>
      </c>
      <c r="CD704" s="54">
        <v>0</v>
      </c>
      <c r="CE704" s="54">
        <v>0</v>
      </c>
      <c r="CF704" s="54">
        <v>0</v>
      </c>
      <c r="CG704" s="54">
        <v>0</v>
      </c>
      <c r="CH704" s="54">
        <v>0</v>
      </c>
      <c r="CI704" s="54">
        <v>0</v>
      </c>
      <c r="CJ704" s="54">
        <v>0</v>
      </c>
      <c r="CK704" s="54">
        <v>0</v>
      </c>
      <c r="CL704" s="54">
        <v>0</v>
      </c>
      <c r="CM704" s="54">
        <v>0</v>
      </c>
      <c r="CN704" s="54">
        <v>0</v>
      </c>
      <c r="CO704" s="54">
        <v>0</v>
      </c>
    </row>
    <row r="705" spans="1:93">
      <c r="A705" s="3" t="str">
        <f t="shared" si="780"/>
        <v>JXNC004Itovebi 9mg</v>
      </c>
      <c r="B705" s="3" t="s">
        <v>554</v>
      </c>
      <c r="C705" s="3" t="s">
        <v>555</v>
      </c>
      <c r="D705" s="3" t="s">
        <v>174</v>
      </c>
      <c r="E705" s="3" t="s">
        <v>222</v>
      </c>
      <c r="F705" s="3" t="s">
        <v>231</v>
      </c>
      <c r="G705" s="3" t="s">
        <v>232</v>
      </c>
      <c r="H705" s="3" t="s">
        <v>231</v>
      </c>
      <c r="I705" s="3" t="s">
        <v>232</v>
      </c>
      <c r="J705" s="3" t="s">
        <v>562</v>
      </c>
      <c r="K705" s="3" t="s">
        <v>544</v>
      </c>
      <c r="L705" s="3" t="s">
        <v>939</v>
      </c>
      <c r="M705" s="3" t="s">
        <v>542</v>
      </c>
      <c r="N705" s="3" t="s">
        <v>13</v>
      </c>
      <c r="O705" s="3" t="s">
        <v>15</v>
      </c>
      <c r="P705" s="3">
        <v>10698.05</v>
      </c>
      <c r="Q705" s="54"/>
      <c r="R705" s="54"/>
      <c r="S705" s="54"/>
      <c r="T705" s="54"/>
      <c r="U705" s="54"/>
      <c r="V705" s="54"/>
      <c r="W705" s="54">
        <v>0</v>
      </c>
      <c r="X705" s="54">
        <v>0</v>
      </c>
      <c r="Y705" s="54">
        <v>0</v>
      </c>
      <c r="Z705" s="54">
        <v>14</v>
      </c>
      <c r="AA705" s="54">
        <v>2</v>
      </c>
      <c r="AB705" s="54">
        <v>5</v>
      </c>
      <c r="AC705" s="54">
        <v>1</v>
      </c>
      <c r="AD705" s="54">
        <v>0</v>
      </c>
      <c r="AE705" s="54">
        <v>0</v>
      </c>
      <c r="AF705" s="54">
        <f t="shared" si="781"/>
        <v>21</v>
      </c>
      <c r="AG705" s="54">
        <f t="shared" si="782"/>
        <v>1</v>
      </c>
      <c r="AH705" s="54">
        <f t="shared" si="783"/>
        <v>22</v>
      </c>
      <c r="AI705" s="54"/>
      <c r="AJ705" s="54"/>
      <c r="AK705" s="54"/>
      <c r="AL705" s="54"/>
      <c r="AM705" s="54"/>
      <c r="AN705" s="54"/>
      <c r="AO705" s="54">
        <v>0</v>
      </c>
      <c r="AP705" s="54">
        <v>0</v>
      </c>
      <c r="AQ705" s="54">
        <v>0</v>
      </c>
      <c r="AR705" s="54">
        <f t="shared" si="784"/>
        <v>149772.69999999998</v>
      </c>
      <c r="AS705" s="54">
        <f t="shared" si="785"/>
        <v>21396.1</v>
      </c>
      <c r="AT705" s="54">
        <f t="shared" si="786"/>
        <v>53490.25</v>
      </c>
      <c r="AU705" s="54">
        <f t="shared" si="787"/>
        <v>10698.05</v>
      </c>
      <c r="AV705" s="54">
        <f t="shared" si="788"/>
        <v>0</v>
      </c>
      <c r="AW705" s="54">
        <f t="shared" si="789"/>
        <v>0</v>
      </c>
      <c r="AX705" s="54">
        <f t="shared" si="790"/>
        <v>224659.05</v>
      </c>
      <c r="AY705" s="54">
        <f t="shared" si="791"/>
        <v>10698.05</v>
      </c>
      <c r="AZ705" s="54">
        <f t="shared" si="792"/>
        <v>235357.09999999998</v>
      </c>
      <c r="BA705" s="54">
        <f t="shared" si="778"/>
        <v>0</v>
      </c>
      <c r="BB705" s="54">
        <f t="shared" si="779"/>
        <v>1</v>
      </c>
      <c r="BC705" s="54"/>
      <c r="BD705" s="54"/>
      <c r="BE705" s="54">
        <f t="shared" si="793"/>
        <v>0</v>
      </c>
      <c r="BF705" s="54"/>
      <c r="BG705" s="54"/>
      <c r="BH705" s="54"/>
      <c r="BI705" s="54"/>
      <c r="BJ705" s="54"/>
      <c r="BK705" s="54"/>
      <c r="BL705" s="54">
        <v>0</v>
      </c>
      <c r="BM705" s="54">
        <v>0</v>
      </c>
      <c r="BN705" s="54">
        <f t="shared" si="853"/>
        <v>2.3333333333333335</v>
      </c>
      <c r="BO705" s="54">
        <f t="shared" si="854"/>
        <v>0</v>
      </c>
      <c r="BP705" s="54">
        <v>4</v>
      </c>
      <c r="BQ705" s="54">
        <v>2</v>
      </c>
      <c r="BR705" s="54">
        <v>1</v>
      </c>
      <c r="BS705" s="54">
        <v>0</v>
      </c>
      <c r="BT705" s="54">
        <v>0</v>
      </c>
      <c r="BU705" s="54">
        <v>0</v>
      </c>
      <c r="BV705" s="54">
        <f t="shared" si="794"/>
        <v>1783.0083333333332</v>
      </c>
      <c r="BW705" s="54">
        <f t="shared" si="795"/>
        <v>0</v>
      </c>
      <c r="BX705" s="54">
        <f t="shared" si="796"/>
        <v>21396.1</v>
      </c>
      <c r="BY705" s="54">
        <f t="shared" si="797"/>
        <v>0</v>
      </c>
      <c r="BZ705" s="54">
        <f t="shared" si="798"/>
        <v>2</v>
      </c>
      <c r="CA705" s="54">
        <v>0</v>
      </c>
      <c r="CB705" s="54">
        <f t="shared" si="799"/>
        <v>2</v>
      </c>
      <c r="CC705" s="54">
        <f t="shared" si="800"/>
        <v>0.16666666666666666</v>
      </c>
      <c r="CD705" s="54">
        <v>0</v>
      </c>
      <c r="CE705" s="54">
        <v>0</v>
      </c>
      <c r="CF705" s="54">
        <v>0</v>
      </c>
      <c r="CG705" s="54">
        <v>0</v>
      </c>
      <c r="CH705" s="54">
        <v>0</v>
      </c>
      <c r="CI705" s="54">
        <v>0</v>
      </c>
      <c r="CJ705" s="54">
        <v>0</v>
      </c>
      <c r="CK705" s="54">
        <v>0</v>
      </c>
      <c r="CL705" s="54">
        <v>0</v>
      </c>
      <c r="CM705" s="54">
        <v>0</v>
      </c>
      <c r="CN705" s="54">
        <v>0</v>
      </c>
      <c r="CO705" s="54">
        <v>2</v>
      </c>
    </row>
    <row r="706" spans="1:93">
      <c r="A706" s="3" t="str">
        <f t="shared" si="780"/>
        <v>JXNC004Perjeta</v>
      </c>
      <c r="B706" s="3" t="s">
        <v>554</v>
      </c>
      <c r="C706" s="3" t="s">
        <v>555</v>
      </c>
      <c r="D706" s="3" t="s">
        <v>174</v>
      </c>
      <c r="E706" s="3" t="s">
        <v>222</v>
      </c>
      <c r="F706" s="3" t="s">
        <v>231</v>
      </c>
      <c r="G706" s="3" t="s">
        <v>232</v>
      </c>
      <c r="H706" s="3" t="s">
        <v>231</v>
      </c>
      <c r="I706" s="3" t="s">
        <v>232</v>
      </c>
      <c r="J706" s="3" t="s">
        <v>562</v>
      </c>
      <c r="K706" s="3" t="s">
        <v>544</v>
      </c>
      <c r="L706" s="3" t="s">
        <v>939</v>
      </c>
      <c r="M706" s="3" t="s">
        <v>542</v>
      </c>
      <c r="N706" s="3" t="s">
        <v>16</v>
      </c>
      <c r="O706" s="3" t="s">
        <v>16</v>
      </c>
      <c r="P706" s="3">
        <v>3985.87</v>
      </c>
      <c r="Q706" s="54">
        <v>40.95024640810761</v>
      </c>
      <c r="R706" s="54">
        <v>34.591288250911852</v>
      </c>
      <c r="S706" s="54">
        <v>52.502341208815672</v>
      </c>
      <c r="T706" s="54">
        <v>31.725636431936124</v>
      </c>
      <c r="U706" s="54">
        <v>38.506370365875867</v>
      </c>
      <c r="V706" s="54">
        <v>44.192105674446601</v>
      </c>
      <c r="W706" s="54">
        <v>128.04387586783514</v>
      </c>
      <c r="X706" s="54">
        <v>114.4241124722586</v>
      </c>
      <c r="Y706" s="54">
        <v>242.46798834009374</v>
      </c>
      <c r="Z706" s="54">
        <v>13</v>
      </c>
      <c r="AA706" s="54">
        <v>7</v>
      </c>
      <c r="AB706" s="54">
        <v>29</v>
      </c>
      <c r="AC706" s="54">
        <v>-34</v>
      </c>
      <c r="AD706" s="54">
        <v>0</v>
      </c>
      <c r="AE706" s="54">
        <v>0</v>
      </c>
      <c r="AF706" s="54">
        <f t="shared" si="781"/>
        <v>49</v>
      </c>
      <c r="AG706" s="54">
        <f t="shared" si="782"/>
        <v>-34</v>
      </c>
      <c r="AH706" s="54">
        <f t="shared" si="783"/>
        <v>15</v>
      </c>
      <c r="AI706" s="54">
        <v>163222.35865068386</v>
      </c>
      <c r="AJ706" s="54">
        <v>137876.37810066203</v>
      </c>
      <c r="AK706" s="54">
        <v>209267.50675398213</v>
      </c>
      <c r="AL706" s="54">
        <v>126454.26248496123</v>
      </c>
      <c r="AM706" s="54">
        <v>153481.38645023364</v>
      </c>
      <c r="AN706" s="54">
        <v>176143.98824460647</v>
      </c>
      <c r="AO706" s="54">
        <v>510366.24350532808</v>
      </c>
      <c r="AP706" s="54">
        <v>456079.63717980136</v>
      </c>
      <c r="AQ706" s="54">
        <v>966445.88068512944</v>
      </c>
      <c r="AR706" s="54">
        <f t="shared" si="784"/>
        <v>51816.31</v>
      </c>
      <c r="AS706" s="54">
        <f t="shared" si="785"/>
        <v>27901.09</v>
      </c>
      <c r="AT706" s="54">
        <f t="shared" si="786"/>
        <v>115590.23</v>
      </c>
      <c r="AU706" s="54">
        <f t="shared" si="787"/>
        <v>-135519.57999999999</v>
      </c>
      <c r="AV706" s="54">
        <f t="shared" si="788"/>
        <v>0</v>
      </c>
      <c r="AW706" s="54">
        <f t="shared" si="789"/>
        <v>0</v>
      </c>
      <c r="AX706" s="54">
        <f t="shared" si="790"/>
        <v>195307.63</v>
      </c>
      <c r="AY706" s="54">
        <f t="shared" si="791"/>
        <v>-135519.57999999999</v>
      </c>
      <c r="AZ706" s="54">
        <f t="shared" si="792"/>
        <v>59788.050000000017</v>
      </c>
      <c r="BA706" s="54">
        <f t="shared" ref="BA706:BA769" si="855">T706</f>
        <v>31.725636431936124</v>
      </c>
      <c r="BB706" s="54">
        <f t="shared" ref="BB706:BB769" si="856">AC706</f>
        <v>-34</v>
      </c>
      <c r="BC706" s="54"/>
      <c r="BD706" s="54"/>
      <c r="BE706" s="54">
        <f t="shared" si="793"/>
        <v>0</v>
      </c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>
        <f t="shared" si="794"/>
        <v>368360.81916666665</v>
      </c>
      <c r="BW706" s="54">
        <f t="shared" si="795"/>
        <v>1032340.33</v>
      </c>
      <c r="BX706" s="54">
        <f t="shared" si="796"/>
        <v>271039.15999999997</v>
      </c>
      <c r="BY706" s="54">
        <f t="shared" si="797"/>
        <v>259</v>
      </c>
      <c r="BZ706" s="54">
        <f t="shared" si="798"/>
        <v>68</v>
      </c>
      <c r="CA706" s="54">
        <v>0</v>
      </c>
      <c r="CB706" s="54">
        <f t="shared" si="799"/>
        <v>165</v>
      </c>
      <c r="CC706" s="54">
        <f t="shared" si="800"/>
        <v>92.416666666666671</v>
      </c>
      <c r="CD706" s="54">
        <v>152</v>
      </c>
      <c r="CE706" s="54">
        <v>165</v>
      </c>
      <c r="CF706" s="54">
        <v>151</v>
      </c>
      <c r="CG706" s="54">
        <v>123</v>
      </c>
      <c r="CH706" s="54">
        <v>106</v>
      </c>
      <c r="CI706" s="54">
        <v>85</v>
      </c>
      <c r="CJ706" s="54">
        <v>81</v>
      </c>
      <c r="CK706" s="54">
        <v>56</v>
      </c>
      <c r="CL706" s="54">
        <v>122</v>
      </c>
      <c r="CM706" s="54">
        <v>-26</v>
      </c>
      <c r="CN706" s="54">
        <v>28</v>
      </c>
      <c r="CO706" s="54">
        <v>66</v>
      </c>
    </row>
    <row r="707" spans="1:93">
      <c r="A707" s="3" t="str">
        <f t="shared" ref="A707:A770" si="857">F707&amp;O707</f>
        <v>JXNC004Phesgo 10ml</v>
      </c>
      <c r="B707" s="3" t="s">
        <v>554</v>
      </c>
      <c r="C707" s="3" t="s">
        <v>555</v>
      </c>
      <c r="D707" s="3" t="s">
        <v>174</v>
      </c>
      <c r="E707" s="3" t="s">
        <v>222</v>
      </c>
      <c r="F707" s="3" t="s">
        <v>231</v>
      </c>
      <c r="G707" s="3" t="s">
        <v>232</v>
      </c>
      <c r="H707" s="3" t="s">
        <v>231</v>
      </c>
      <c r="I707" s="3" t="s">
        <v>232</v>
      </c>
      <c r="J707" s="3" t="s">
        <v>562</v>
      </c>
      <c r="K707" s="3" t="s">
        <v>544</v>
      </c>
      <c r="L707" s="3" t="s">
        <v>939</v>
      </c>
      <c r="M707" s="3" t="s">
        <v>542</v>
      </c>
      <c r="N707" s="3" t="s">
        <v>17</v>
      </c>
      <c r="O707" s="3" t="s">
        <v>18</v>
      </c>
      <c r="P707" s="3">
        <v>6232.07</v>
      </c>
      <c r="Q707" s="54">
        <v>66.257368161143887</v>
      </c>
      <c r="R707" s="54">
        <v>62.202823941539492</v>
      </c>
      <c r="S707" s="54">
        <v>90.098260783555077</v>
      </c>
      <c r="T707" s="54">
        <v>79.30039080730873</v>
      </c>
      <c r="U707" s="54">
        <v>72.198705335046498</v>
      </c>
      <c r="V707" s="54">
        <v>93.395381556603596</v>
      </c>
      <c r="W707" s="54">
        <v>218.55845288623846</v>
      </c>
      <c r="X707" s="54">
        <v>244.89447769895884</v>
      </c>
      <c r="Y707" s="54">
        <v>463.45293058519729</v>
      </c>
      <c r="Z707" s="54">
        <v>85</v>
      </c>
      <c r="AA707" s="54">
        <v>86</v>
      </c>
      <c r="AB707" s="54">
        <v>118</v>
      </c>
      <c r="AC707" s="54">
        <v>71</v>
      </c>
      <c r="AD707" s="54">
        <v>0</v>
      </c>
      <c r="AE707" s="54">
        <v>0</v>
      </c>
      <c r="AF707" s="54">
        <f t="shared" ref="AF707:AF770" si="858">SUM(Z707:AB707)</f>
        <v>289</v>
      </c>
      <c r="AG707" s="54">
        <f t="shared" ref="AG707:AG770" si="859">SUM(AC707:AE707)</f>
        <v>71</v>
      </c>
      <c r="AH707" s="54">
        <f t="shared" ref="AH707:AH770" si="860">SUM(AF707:AG707)</f>
        <v>360</v>
      </c>
      <c r="AI707" s="54">
        <v>412920.55639601999</v>
      </c>
      <c r="AJ707" s="54">
        <v>387652.35300135001</v>
      </c>
      <c r="AK707" s="54">
        <v>561498.66808137007</v>
      </c>
      <c r="AL707" s="54">
        <v>494205.58653850452</v>
      </c>
      <c r="AM707" s="54">
        <v>449947.38555738318</v>
      </c>
      <c r="AN707" s="54">
        <v>582046.55553746258</v>
      </c>
      <c r="AO707" s="54">
        <v>1362071.5774787399</v>
      </c>
      <c r="AP707" s="54">
        <v>1526199.5276333503</v>
      </c>
      <c r="AQ707" s="54">
        <v>2888271.1051120902</v>
      </c>
      <c r="AR707" s="54">
        <f t="shared" ref="AR707:AR770" si="861">Z707*$P707</f>
        <v>529725.94999999995</v>
      </c>
      <c r="AS707" s="54">
        <f t="shared" ref="AS707:AS770" si="862">AA707*$P707</f>
        <v>535958.02</v>
      </c>
      <c r="AT707" s="54">
        <f t="shared" ref="AT707:AT770" si="863">AB707*$P707</f>
        <v>735384.26</v>
      </c>
      <c r="AU707" s="54">
        <f t="shared" ref="AU707:AU770" si="864">AC707*$P707</f>
        <v>442476.97</v>
      </c>
      <c r="AV707" s="54">
        <f t="shared" ref="AV707:AV770" si="865">AD707*$P707</f>
        <v>0</v>
      </c>
      <c r="AW707" s="54">
        <f t="shared" ref="AW707:AW770" si="866">AE707*$P707</f>
        <v>0</v>
      </c>
      <c r="AX707" s="54">
        <f t="shared" ref="AX707:AX770" si="867">SUM(AR707:AT707)</f>
        <v>1801068.23</v>
      </c>
      <c r="AY707" s="54">
        <f t="shared" ref="AY707:AY770" si="868">SUM(AU707:AW707)</f>
        <v>442476.97</v>
      </c>
      <c r="AZ707" s="54">
        <f t="shared" ref="AZ707:AZ770" si="869">SUM(AR707:AW707)</f>
        <v>2243545.2000000002</v>
      </c>
      <c r="BA707" s="54">
        <f t="shared" si="855"/>
        <v>79.30039080730873</v>
      </c>
      <c r="BB707" s="54">
        <f t="shared" si="856"/>
        <v>71</v>
      </c>
      <c r="BC707" s="54">
        <f>SUM(CJ707:CL707)</f>
        <v>226</v>
      </c>
      <c r="BD707" s="54">
        <f>SUM(CM707:CO707)</f>
        <v>240</v>
      </c>
      <c r="BE707" s="54">
        <f t="shared" ref="BE707:BE770" si="870">SUM(BF707:BK707)</f>
        <v>360</v>
      </c>
      <c r="BF707" s="54">
        <f t="shared" ref="BF707:BK707" si="871">Z707</f>
        <v>85</v>
      </c>
      <c r="BG707" s="54">
        <f t="shared" si="871"/>
        <v>86</v>
      </c>
      <c r="BH707" s="54">
        <f t="shared" si="871"/>
        <v>118</v>
      </c>
      <c r="BI707" s="54">
        <f t="shared" si="871"/>
        <v>71</v>
      </c>
      <c r="BJ707" s="54">
        <f t="shared" si="871"/>
        <v>0</v>
      </c>
      <c r="BK707" s="54">
        <f t="shared" si="871"/>
        <v>0</v>
      </c>
      <c r="BL707" s="54">
        <v>0.66666666666666663</v>
      </c>
      <c r="BM707" s="54">
        <v>1</v>
      </c>
      <c r="BN707" s="54">
        <f t="shared" ref="BN707:BN708" si="872">AVERAGE(BP707:BR707)</f>
        <v>1</v>
      </c>
      <c r="BO707" s="54">
        <f t="shared" ref="BO707:BO708" si="873">SUM(BS707:BU707)/1</f>
        <v>0</v>
      </c>
      <c r="BP707" s="54">
        <v>2</v>
      </c>
      <c r="BQ707" s="54">
        <v>0</v>
      </c>
      <c r="BR707" s="54">
        <v>1</v>
      </c>
      <c r="BS707" s="54">
        <v>0</v>
      </c>
      <c r="BT707" s="54">
        <v>0</v>
      </c>
      <c r="BU707" s="54">
        <v>0</v>
      </c>
      <c r="BV707" s="54">
        <f t="shared" ref="BV707:BV770" si="874">CC707*P707</f>
        <v>318354.90916666668</v>
      </c>
      <c r="BW707" s="54">
        <f t="shared" ref="BW707:BW770" si="875">BY707*P707</f>
        <v>1408447.8199999998</v>
      </c>
      <c r="BX707" s="54">
        <f t="shared" ref="BX707:BX770" si="876">BZ707*P707</f>
        <v>1495696.7999999998</v>
      </c>
      <c r="BY707" s="54">
        <f t="shared" ref="BY707:BY770" si="877">SUM(CJ707:CL707)</f>
        <v>226</v>
      </c>
      <c r="BZ707" s="54">
        <f t="shared" ref="BZ707:BZ770" si="878">SUM(CM707:CO707)</f>
        <v>240</v>
      </c>
      <c r="CA707" s="54">
        <v>209.66666666666666</v>
      </c>
      <c r="CB707" s="54">
        <f t="shared" ref="CB707:CB770" si="879">MAX(CD707:CH707,CJ707:CK707,CM707:CO707)</f>
        <v>83</v>
      </c>
      <c r="CC707" s="54">
        <f t="shared" ref="CC707:CC770" si="880">SUM(CD707:CO707)/12</f>
        <v>51.083333333333336</v>
      </c>
      <c r="CD707" s="54">
        <v>4</v>
      </c>
      <c r="CE707" s="54">
        <v>1</v>
      </c>
      <c r="CF707" s="54">
        <v>12</v>
      </c>
      <c r="CG707" s="54">
        <v>33</v>
      </c>
      <c r="CH707" s="54">
        <v>41</v>
      </c>
      <c r="CI707" s="54">
        <v>56</v>
      </c>
      <c r="CJ707" s="54">
        <v>73</v>
      </c>
      <c r="CK707" s="54">
        <v>74</v>
      </c>
      <c r="CL707" s="54">
        <v>79</v>
      </c>
      <c r="CM707" s="54">
        <v>80</v>
      </c>
      <c r="CN707" s="54">
        <v>77</v>
      </c>
      <c r="CO707" s="54">
        <v>83</v>
      </c>
    </row>
    <row r="708" spans="1:93">
      <c r="A708" s="3" t="str">
        <f t="shared" si="857"/>
        <v>JXNC004Phesgo 15ml</v>
      </c>
      <c r="B708" s="3" t="s">
        <v>554</v>
      </c>
      <c r="C708" s="3" t="s">
        <v>555</v>
      </c>
      <c r="D708" s="3" t="s">
        <v>174</v>
      </c>
      <c r="E708" s="3" t="s">
        <v>222</v>
      </c>
      <c r="F708" s="3" t="s">
        <v>231</v>
      </c>
      <c r="G708" s="3" t="s">
        <v>232</v>
      </c>
      <c r="H708" s="3" t="s">
        <v>231</v>
      </c>
      <c r="I708" s="3" t="s">
        <v>232</v>
      </c>
      <c r="J708" s="3" t="s">
        <v>562</v>
      </c>
      <c r="K708" s="3" t="s">
        <v>544</v>
      </c>
      <c r="L708" s="3" t="s">
        <v>939</v>
      </c>
      <c r="M708" s="3" t="s">
        <v>542</v>
      </c>
      <c r="N708" s="3" t="s">
        <v>17</v>
      </c>
      <c r="O708" s="3" t="s">
        <v>19</v>
      </c>
      <c r="P708" s="3">
        <v>8489.27</v>
      </c>
      <c r="Q708" s="54">
        <v>4</v>
      </c>
      <c r="R708" s="54">
        <v>3</v>
      </c>
      <c r="S708" s="54">
        <v>6</v>
      </c>
      <c r="T708" s="54">
        <v>5</v>
      </c>
      <c r="U708" s="54">
        <v>5</v>
      </c>
      <c r="V708" s="54">
        <v>7</v>
      </c>
      <c r="W708" s="54">
        <v>13</v>
      </c>
      <c r="X708" s="54">
        <v>17</v>
      </c>
      <c r="Y708" s="54">
        <v>30</v>
      </c>
      <c r="Z708" s="54">
        <v>12</v>
      </c>
      <c r="AA708" s="54">
        <v>4</v>
      </c>
      <c r="AB708" s="54">
        <v>5</v>
      </c>
      <c r="AC708" s="54">
        <v>9</v>
      </c>
      <c r="AD708" s="54">
        <v>0</v>
      </c>
      <c r="AE708" s="54">
        <v>0</v>
      </c>
      <c r="AF708" s="54">
        <f t="shared" si="858"/>
        <v>21</v>
      </c>
      <c r="AG708" s="54">
        <f t="shared" si="859"/>
        <v>9</v>
      </c>
      <c r="AH708" s="54">
        <f t="shared" si="860"/>
        <v>30</v>
      </c>
      <c r="AI708" s="54">
        <v>33957.08</v>
      </c>
      <c r="AJ708" s="54">
        <v>25467.81</v>
      </c>
      <c r="AK708" s="54">
        <v>50935.62</v>
      </c>
      <c r="AL708" s="54">
        <v>42446.350000000006</v>
      </c>
      <c r="AM708" s="54">
        <v>42446.350000000006</v>
      </c>
      <c r="AN708" s="54">
        <v>59424.89</v>
      </c>
      <c r="AO708" s="54">
        <v>110360.51000000001</v>
      </c>
      <c r="AP708" s="54">
        <v>144317.59000000003</v>
      </c>
      <c r="AQ708" s="54">
        <v>254678.10000000003</v>
      </c>
      <c r="AR708" s="54">
        <f t="shared" si="861"/>
        <v>101871.24</v>
      </c>
      <c r="AS708" s="54">
        <f t="shared" si="862"/>
        <v>33957.08</v>
      </c>
      <c r="AT708" s="54">
        <f t="shared" si="863"/>
        <v>42446.350000000006</v>
      </c>
      <c r="AU708" s="54">
        <f t="shared" si="864"/>
        <v>76403.430000000008</v>
      </c>
      <c r="AV708" s="54">
        <f t="shared" si="865"/>
        <v>0</v>
      </c>
      <c r="AW708" s="54">
        <f t="shared" si="866"/>
        <v>0</v>
      </c>
      <c r="AX708" s="54">
        <f t="shared" si="867"/>
        <v>178274.67</v>
      </c>
      <c r="AY708" s="54">
        <f t="shared" si="868"/>
        <v>76403.430000000008</v>
      </c>
      <c r="AZ708" s="54">
        <f t="shared" si="869"/>
        <v>254678.10000000003</v>
      </c>
      <c r="BA708" s="54">
        <f t="shared" si="855"/>
        <v>5</v>
      </c>
      <c r="BB708" s="54">
        <f t="shared" si="856"/>
        <v>9</v>
      </c>
      <c r="BC708" s="54">
        <f>SUM(CJ708:CL708)*2</f>
        <v>26</v>
      </c>
      <c r="BD708" s="54">
        <f>SUM(CM708:CO708)*2</f>
        <v>18</v>
      </c>
      <c r="BE708" s="54">
        <f t="shared" si="870"/>
        <v>60</v>
      </c>
      <c r="BF708" s="54">
        <f t="shared" ref="BF708:BK708" si="881">Z708*2</f>
        <v>24</v>
      </c>
      <c r="BG708" s="54">
        <f t="shared" si="881"/>
        <v>8</v>
      </c>
      <c r="BH708" s="54">
        <f t="shared" si="881"/>
        <v>10</v>
      </c>
      <c r="BI708" s="54">
        <f t="shared" si="881"/>
        <v>18</v>
      </c>
      <c r="BJ708" s="54">
        <f t="shared" si="881"/>
        <v>0</v>
      </c>
      <c r="BK708" s="54">
        <f t="shared" si="881"/>
        <v>0</v>
      </c>
      <c r="BL708" s="54">
        <v>4</v>
      </c>
      <c r="BM708" s="54">
        <v>3</v>
      </c>
      <c r="BN708" s="54">
        <f t="shared" si="872"/>
        <v>5.333333333333333</v>
      </c>
      <c r="BO708" s="54">
        <f t="shared" si="873"/>
        <v>8</v>
      </c>
      <c r="BP708" s="54">
        <v>5</v>
      </c>
      <c r="BQ708" s="54">
        <v>6</v>
      </c>
      <c r="BR708" s="54">
        <v>5</v>
      </c>
      <c r="BS708" s="54">
        <v>8</v>
      </c>
      <c r="BT708" s="54">
        <v>0</v>
      </c>
      <c r="BU708" s="54">
        <v>0</v>
      </c>
      <c r="BV708" s="54">
        <f t="shared" si="874"/>
        <v>36786.836666666662</v>
      </c>
      <c r="BW708" s="54">
        <f t="shared" si="875"/>
        <v>110360.51000000001</v>
      </c>
      <c r="BX708" s="54">
        <f t="shared" si="876"/>
        <v>76403.430000000008</v>
      </c>
      <c r="BY708" s="54">
        <f t="shared" si="877"/>
        <v>13</v>
      </c>
      <c r="BZ708" s="54">
        <f t="shared" si="878"/>
        <v>9</v>
      </c>
      <c r="CA708" s="54">
        <v>0</v>
      </c>
      <c r="CB708" s="54">
        <f t="shared" si="879"/>
        <v>9</v>
      </c>
      <c r="CC708" s="54">
        <f t="shared" si="880"/>
        <v>4.333333333333333</v>
      </c>
      <c r="CD708" s="54">
        <v>2</v>
      </c>
      <c r="CE708" s="54">
        <v>3</v>
      </c>
      <c r="CF708" s="54">
        <v>6</v>
      </c>
      <c r="CG708" s="54">
        <v>3</v>
      </c>
      <c r="CH708" s="54">
        <v>9</v>
      </c>
      <c r="CI708" s="54">
        <v>7</v>
      </c>
      <c r="CJ708" s="54">
        <v>7</v>
      </c>
      <c r="CK708" s="54">
        <v>2</v>
      </c>
      <c r="CL708" s="54">
        <v>4</v>
      </c>
      <c r="CM708" s="54">
        <v>1</v>
      </c>
      <c r="CN708" s="54">
        <v>2</v>
      </c>
      <c r="CO708" s="54">
        <v>6</v>
      </c>
    </row>
    <row r="709" spans="1:93">
      <c r="A709" s="3" t="str">
        <f t="shared" si="857"/>
        <v>JXNC006Herceptin IV</v>
      </c>
      <c r="B709" s="3" t="s">
        <v>552</v>
      </c>
      <c r="C709" s="3" t="s">
        <v>553</v>
      </c>
      <c r="D709" s="3" t="s">
        <v>174</v>
      </c>
      <c r="E709" s="3" t="s">
        <v>222</v>
      </c>
      <c r="F709" s="3" t="s">
        <v>233</v>
      </c>
      <c r="G709" s="3" t="s">
        <v>234</v>
      </c>
      <c r="H709" s="3" t="s">
        <v>233</v>
      </c>
      <c r="I709" s="3" t="s">
        <v>234</v>
      </c>
      <c r="J709" s="3" t="s">
        <v>562</v>
      </c>
      <c r="K709" s="3" t="s">
        <v>541</v>
      </c>
      <c r="L709" s="3"/>
      <c r="M709" s="3" t="s">
        <v>543</v>
      </c>
      <c r="N709" s="3" t="s">
        <v>11</v>
      </c>
      <c r="O709" s="3" t="s">
        <v>11</v>
      </c>
      <c r="P709" s="3">
        <v>4535.5</v>
      </c>
      <c r="Q709" s="54">
        <v>33.960659966188722</v>
      </c>
      <c r="R709" s="54">
        <v>24.329591829575282</v>
      </c>
      <c r="S709" s="54">
        <v>22.632044318552712</v>
      </c>
      <c r="T709" s="54">
        <v>15.981412063833702</v>
      </c>
      <c r="U709" s="54">
        <v>14.56127960820079</v>
      </c>
      <c r="V709" s="54">
        <v>25.34971452901075</v>
      </c>
      <c r="W709" s="54">
        <v>80.922296114316723</v>
      </c>
      <c r="X709" s="54">
        <v>55.892406201045247</v>
      </c>
      <c r="Y709" s="54">
        <v>136.81470231536196</v>
      </c>
      <c r="Z709" s="54">
        <v>0</v>
      </c>
      <c r="AA709" s="54">
        <v>0</v>
      </c>
      <c r="AB709" s="54">
        <v>21</v>
      </c>
      <c r="AC709" s="54">
        <v>0</v>
      </c>
      <c r="AD709" s="54">
        <v>0</v>
      </c>
      <c r="AE709" s="54">
        <v>0</v>
      </c>
      <c r="AF709" s="54">
        <f t="shared" si="858"/>
        <v>21</v>
      </c>
      <c r="AG709" s="54">
        <f t="shared" si="859"/>
        <v>0</v>
      </c>
      <c r="AH709" s="54">
        <f t="shared" si="860"/>
        <v>21</v>
      </c>
      <c r="AI709" s="54">
        <v>154028.57327664897</v>
      </c>
      <c r="AJ709" s="54">
        <v>110346.8637430387</v>
      </c>
      <c r="AK709" s="54">
        <v>102647.63700679583</v>
      </c>
      <c r="AL709" s="54">
        <v>72483.694415517763</v>
      </c>
      <c r="AM709" s="54">
        <v>66042.683662994677</v>
      </c>
      <c r="AN709" s="54">
        <v>114973.63024632826</v>
      </c>
      <c r="AO709" s="54">
        <v>367023.07402648352</v>
      </c>
      <c r="AP709" s="54">
        <v>253500.00832484069</v>
      </c>
      <c r="AQ709" s="54">
        <v>620523.08235132415</v>
      </c>
      <c r="AR709" s="54">
        <f t="shared" si="861"/>
        <v>0</v>
      </c>
      <c r="AS709" s="54">
        <f t="shared" si="862"/>
        <v>0</v>
      </c>
      <c r="AT709" s="54">
        <f t="shared" si="863"/>
        <v>95245.5</v>
      </c>
      <c r="AU709" s="54">
        <f t="shared" si="864"/>
        <v>0</v>
      </c>
      <c r="AV709" s="54">
        <f t="shared" si="865"/>
        <v>0</v>
      </c>
      <c r="AW709" s="54">
        <f t="shared" si="866"/>
        <v>0</v>
      </c>
      <c r="AX709" s="54">
        <f t="shared" si="867"/>
        <v>95245.5</v>
      </c>
      <c r="AY709" s="54">
        <f t="shared" si="868"/>
        <v>0</v>
      </c>
      <c r="AZ709" s="54">
        <f t="shared" si="869"/>
        <v>95245.5</v>
      </c>
      <c r="BA709" s="54">
        <f t="shared" si="855"/>
        <v>15.981412063833702</v>
      </c>
      <c r="BB709" s="54">
        <f t="shared" si="856"/>
        <v>0</v>
      </c>
      <c r="BC709" s="54"/>
      <c r="BD709" s="54"/>
      <c r="BE709" s="54">
        <f t="shared" si="870"/>
        <v>0</v>
      </c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>
        <f t="shared" si="874"/>
        <v>122458.5</v>
      </c>
      <c r="BW709" s="54">
        <f t="shared" si="875"/>
        <v>412730.5</v>
      </c>
      <c r="BX709" s="54">
        <f t="shared" si="876"/>
        <v>317485</v>
      </c>
      <c r="BY709" s="54">
        <f t="shared" si="877"/>
        <v>91</v>
      </c>
      <c r="BZ709" s="54">
        <f t="shared" si="878"/>
        <v>70</v>
      </c>
      <c r="CA709" s="54">
        <v>0</v>
      </c>
      <c r="CB709" s="54">
        <f t="shared" si="879"/>
        <v>81</v>
      </c>
      <c r="CC709" s="54">
        <f t="shared" si="880"/>
        <v>27</v>
      </c>
      <c r="CD709" s="54">
        <v>23</v>
      </c>
      <c r="CE709" s="54">
        <v>32</v>
      </c>
      <c r="CF709" s="54">
        <v>81</v>
      </c>
      <c r="CG709" s="54">
        <v>0</v>
      </c>
      <c r="CH709" s="54">
        <v>27</v>
      </c>
      <c r="CI709" s="54">
        <v>0</v>
      </c>
      <c r="CJ709" s="54">
        <v>20</v>
      </c>
      <c r="CK709" s="54">
        <v>48</v>
      </c>
      <c r="CL709" s="54">
        <v>23</v>
      </c>
      <c r="CM709" s="54">
        <v>0</v>
      </c>
      <c r="CN709" s="54">
        <v>40</v>
      </c>
      <c r="CO709" s="54">
        <v>30</v>
      </c>
    </row>
    <row r="710" spans="1:93">
      <c r="A710" s="3" t="str">
        <f t="shared" si="857"/>
        <v>JXNC006Herceptin SC</v>
      </c>
      <c r="B710" s="3" t="s">
        <v>552</v>
      </c>
      <c r="C710" s="3" t="s">
        <v>553</v>
      </c>
      <c r="D710" s="3" t="s">
        <v>174</v>
      </c>
      <c r="E710" s="3" t="s">
        <v>222</v>
      </c>
      <c r="F710" s="3" t="s">
        <v>233</v>
      </c>
      <c r="G710" s="3" t="s">
        <v>234</v>
      </c>
      <c r="H710" s="3" t="s">
        <v>233</v>
      </c>
      <c r="I710" s="3" t="s">
        <v>234</v>
      </c>
      <c r="J710" s="3" t="s">
        <v>562</v>
      </c>
      <c r="K710" s="3" t="s">
        <v>541</v>
      </c>
      <c r="L710" s="3"/>
      <c r="M710" s="3" t="s">
        <v>543</v>
      </c>
      <c r="N710" s="3" t="s">
        <v>12</v>
      </c>
      <c r="O710" s="3" t="s">
        <v>12</v>
      </c>
      <c r="P710" s="3">
        <v>3444.49</v>
      </c>
      <c r="Q710" s="54">
        <v>6.9183621086606291</v>
      </c>
      <c r="R710" s="54">
        <v>6.4100198926309302</v>
      </c>
      <c r="S710" s="54">
        <v>9.7229177054446065</v>
      </c>
      <c r="T710" s="54">
        <v>9.952025515017505</v>
      </c>
      <c r="U710" s="54">
        <v>8.9606239105887742</v>
      </c>
      <c r="V710" s="54">
        <v>11.794093815100496</v>
      </c>
      <c r="W710" s="54">
        <v>23.051299706736167</v>
      </c>
      <c r="X710" s="54">
        <v>30.706743240706775</v>
      </c>
      <c r="Y710" s="54">
        <v>53.758042947442945</v>
      </c>
      <c r="Z710" s="54">
        <v>11</v>
      </c>
      <c r="AA710" s="54">
        <v>6</v>
      </c>
      <c r="AB710" s="54">
        <v>5</v>
      </c>
      <c r="AC710" s="54">
        <v>10</v>
      </c>
      <c r="AD710" s="54">
        <v>0</v>
      </c>
      <c r="AE710" s="54">
        <v>0</v>
      </c>
      <c r="AF710" s="54">
        <f t="shared" si="858"/>
        <v>22</v>
      </c>
      <c r="AG710" s="54">
        <f t="shared" si="859"/>
        <v>10</v>
      </c>
      <c r="AH710" s="54">
        <f t="shared" si="860"/>
        <v>32</v>
      </c>
      <c r="AI710" s="54">
        <v>23830.229099660446</v>
      </c>
      <c r="AJ710" s="54">
        <v>22079.24941996831</v>
      </c>
      <c r="AK710" s="54">
        <v>33490.492807226889</v>
      </c>
      <c r="AL710" s="54">
        <v>34279.652366222639</v>
      </c>
      <c r="AM710" s="54">
        <v>30864.779453783925</v>
      </c>
      <c r="AN710" s="54">
        <v>40624.638205175506</v>
      </c>
      <c r="AO710" s="54">
        <v>79399.971326855652</v>
      </c>
      <c r="AP710" s="54">
        <v>105769.07002518207</v>
      </c>
      <c r="AQ710" s="54">
        <v>185169.04135203772</v>
      </c>
      <c r="AR710" s="54">
        <f t="shared" si="861"/>
        <v>37889.39</v>
      </c>
      <c r="AS710" s="54">
        <f t="shared" si="862"/>
        <v>20666.939999999999</v>
      </c>
      <c r="AT710" s="54">
        <f t="shared" si="863"/>
        <v>17222.449999999997</v>
      </c>
      <c r="AU710" s="54">
        <f t="shared" si="864"/>
        <v>34444.899999999994</v>
      </c>
      <c r="AV710" s="54">
        <f t="shared" si="865"/>
        <v>0</v>
      </c>
      <c r="AW710" s="54">
        <f t="shared" si="866"/>
        <v>0</v>
      </c>
      <c r="AX710" s="54">
        <f t="shared" si="867"/>
        <v>75778.78</v>
      </c>
      <c r="AY710" s="54">
        <f t="shared" si="868"/>
        <v>34444.899999999994</v>
      </c>
      <c r="AZ710" s="54">
        <f t="shared" si="869"/>
        <v>110223.67999999999</v>
      </c>
      <c r="BA710" s="54">
        <f t="shared" si="855"/>
        <v>9.952025515017505</v>
      </c>
      <c r="BB710" s="54">
        <f t="shared" si="856"/>
        <v>10</v>
      </c>
      <c r="BC710" s="54"/>
      <c r="BD710" s="54"/>
      <c r="BE710" s="54">
        <f t="shared" si="870"/>
        <v>0</v>
      </c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>
        <f t="shared" si="874"/>
        <v>39324.594166666662</v>
      </c>
      <c r="BW710" s="54">
        <f t="shared" si="875"/>
        <v>96445.72</v>
      </c>
      <c r="BX710" s="54">
        <f t="shared" si="876"/>
        <v>51667.35</v>
      </c>
      <c r="BY710" s="54">
        <f t="shared" si="877"/>
        <v>28</v>
      </c>
      <c r="BZ710" s="54">
        <f t="shared" si="878"/>
        <v>15</v>
      </c>
      <c r="CA710" s="54">
        <v>0</v>
      </c>
      <c r="CB710" s="54">
        <f t="shared" si="879"/>
        <v>27</v>
      </c>
      <c r="CC710" s="54">
        <f t="shared" si="880"/>
        <v>11.416666666666666</v>
      </c>
      <c r="CD710" s="54">
        <v>19</v>
      </c>
      <c r="CE710" s="54">
        <v>7</v>
      </c>
      <c r="CF710" s="54">
        <v>25</v>
      </c>
      <c r="CG710" s="54">
        <v>11</v>
      </c>
      <c r="CH710" s="54">
        <v>27</v>
      </c>
      <c r="CI710" s="54">
        <v>5</v>
      </c>
      <c r="CJ710" s="54">
        <v>3</v>
      </c>
      <c r="CK710" s="54">
        <v>7</v>
      </c>
      <c r="CL710" s="54">
        <v>18</v>
      </c>
      <c r="CM710" s="54">
        <v>5</v>
      </c>
      <c r="CN710" s="54">
        <v>7</v>
      </c>
      <c r="CO710" s="54">
        <v>3</v>
      </c>
    </row>
    <row r="711" spans="1:93">
      <c r="A711" s="3" t="str">
        <f t="shared" si="857"/>
        <v>JXNC006Itovebi 3mg</v>
      </c>
      <c r="B711" s="3" t="s">
        <v>552</v>
      </c>
      <c r="C711" s="3" t="s">
        <v>553</v>
      </c>
      <c r="D711" s="3" t="s">
        <v>174</v>
      </c>
      <c r="E711" s="3" t="s">
        <v>222</v>
      </c>
      <c r="F711" s="3" t="s">
        <v>233</v>
      </c>
      <c r="G711" s="3" t="s">
        <v>234</v>
      </c>
      <c r="H711" s="3" t="s">
        <v>233</v>
      </c>
      <c r="I711" s="3" t="s">
        <v>234</v>
      </c>
      <c r="J711" s="3" t="s">
        <v>562</v>
      </c>
      <c r="K711" s="3" t="s">
        <v>541</v>
      </c>
      <c r="L711" s="3"/>
      <c r="M711" s="3" t="s">
        <v>543</v>
      </c>
      <c r="N711" s="3" t="s">
        <v>13</v>
      </c>
      <c r="O711" s="3" t="s">
        <v>14</v>
      </c>
      <c r="P711" s="3">
        <v>3566.02</v>
      </c>
      <c r="Q711" s="54">
        <v>7.5423782997919166E-8</v>
      </c>
      <c r="R711" s="54">
        <v>8.6118364644595899E-8</v>
      </c>
      <c r="S711" s="54">
        <v>1.7430625086372233E-7</v>
      </c>
      <c r="T711" s="54">
        <v>1.7644957539816278E-7</v>
      </c>
      <c r="U711" s="54">
        <v>2.1451535630448561E-7</v>
      </c>
      <c r="V711" s="54">
        <v>2.7318666979111423E-7</v>
      </c>
      <c r="W711" s="54">
        <v>3.3584839850623739E-7</v>
      </c>
      <c r="X711" s="54">
        <v>6.6415160149376262E-7</v>
      </c>
      <c r="Y711" s="54">
        <v>9.9999999999999995E-7</v>
      </c>
      <c r="Z711" s="54">
        <v>0</v>
      </c>
      <c r="AA711" s="54">
        <v>0</v>
      </c>
      <c r="AB711" s="54">
        <v>0</v>
      </c>
      <c r="AC711" s="54">
        <v>0</v>
      </c>
      <c r="AD711" s="54">
        <v>0</v>
      </c>
      <c r="AE711" s="54">
        <v>0</v>
      </c>
      <c r="AF711" s="54">
        <f t="shared" si="858"/>
        <v>0</v>
      </c>
      <c r="AG711" s="54">
        <f t="shared" si="859"/>
        <v>0</v>
      </c>
      <c r="AH711" s="54">
        <f t="shared" si="860"/>
        <v>0</v>
      </c>
      <c r="AI711" s="54">
        <v>2.6896271864623972E-4</v>
      </c>
      <c r="AJ711" s="54">
        <v>3.0709981068992184E-4</v>
      </c>
      <c r="AK711" s="54">
        <v>6.2157957670505104E-4</v>
      </c>
      <c r="AL711" s="54">
        <v>6.2922271486135634E-4</v>
      </c>
      <c r="AM711" s="54">
        <v>7.6496605088892172E-4</v>
      </c>
      <c r="AN711" s="54">
        <v>9.74189128208509E-4</v>
      </c>
      <c r="AO711" s="54">
        <v>1.1976421060412126E-3</v>
      </c>
      <c r="AP711" s="54">
        <v>2.3683778939587868E-3</v>
      </c>
      <c r="AQ711" s="54">
        <v>3.5660199999999996E-3</v>
      </c>
      <c r="AR711" s="54">
        <f t="shared" si="861"/>
        <v>0</v>
      </c>
      <c r="AS711" s="54">
        <f t="shared" si="862"/>
        <v>0</v>
      </c>
      <c r="AT711" s="54">
        <f t="shared" si="863"/>
        <v>0</v>
      </c>
      <c r="AU711" s="54">
        <f t="shared" si="864"/>
        <v>0</v>
      </c>
      <c r="AV711" s="54">
        <f t="shared" si="865"/>
        <v>0</v>
      </c>
      <c r="AW711" s="54">
        <f t="shared" si="866"/>
        <v>0</v>
      </c>
      <c r="AX711" s="54">
        <f t="shared" si="867"/>
        <v>0</v>
      </c>
      <c r="AY711" s="54">
        <f t="shared" si="868"/>
        <v>0</v>
      </c>
      <c r="AZ711" s="54">
        <f t="shared" si="869"/>
        <v>0</v>
      </c>
      <c r="BA711" s="54">
        <f t="shared" si="855"/>
        <v>1.7644957539816278E-7</v>
      </c>
      <c r="BB711" s="54">
        <f t="shared" si="856"/>
        <v>0</v>
      </c>
      <c r="BC711" s="54"/>
      <c r="BD711" s="54"/>
      <c r="BE711" s="54">
        <f t="shared" si="870"/>
        <v>0</v>
      </c>
      <c r="BF711" s="54"/>
      <c r="BG711" s="54"/>
      <c r="BH711" s="54"/>
      <c r="BI711" s="54"/>
      <c r="BJ711" s="54"/>
      <c r="BK711" s="54"/>
      <c r="BL711" s="54">
        <v>0</v>
      </c>
      <c r="BM711" s="54">
        <v>0</v>
      </c>
      <c r="BN711" s="54">
        <f t="shared" ref="BN711:BN712" si="882">AVERAGE(BP711:BR711)</f>
        <v>0</v>
      </c>
      <c r="BO711" s="54">
        <f t="shared" ref="BO711:BO712" si="883">SUM(BS711:BU711)/1</f>
        <v>0</v>
      </c>
      <c r="BP711" s="54">
        <v>0</v>
      </c>
      <c r="BQ711" s="54">
        <v>0</v>
      </c>
      <c r="BR711" s="54">
        <v>0</v>
      </c>
      <c r="BS711" s="54">
        <v>0</v>
      </c>
      <c r="BT711" s="54">
        <v>0</v>
      </c>
      <c r="BU711" s="54">
        <v>0</v>
      </c>
      <c r="BV711" s="54">
        <f t="shared" si="874"/>
        <v>0</v>
      </c>
      <c r="BW711" s="54">
        <f t="shared" si="875"/>
        <v>0</v>
      </c>
      <c r="BX711" s="54">
        <f t="shared" si="876"/>
        <v>0</v>
      </c>
      <c r="BY711" s="54">
        <f t="shared" si="877"/>
        <v>0</v>
      </c>
      <c r="BZ711" s="54">
        <f t="shared" si="878"/>
        <v>0</v>
      </c>
      <c r="CA711" s="54">
        <v>0</v>
      </c>
      <c r="CB711" s="54">
        <f t="shared" si="879"/>
        <v>0</v>
      </c>
      <c r="CC711" s="54">
        <f t="shared" si="880"/>
        <v>0</v>
      </c>
      <c r="CD711" s="54">
        <v>0</v>
      </c>
      <c r="CE711" s="54">
        <v>0</v>
      </c>
      <c r="CF711" s="54">
        <v>0</v>
      </c>
      <c r="CG711" s="54">
        <v>0</v>
      </c>
      <c r="CH711" s="54">
        <v>0</v>
      </c>
      <c r="CI711" s="54">
        <v>0</v>
      </c>
      <c r="CJ711" s="54">
        <v>0</v>
      </c>
      <c r="CK711" s="54">
        <v>0</v>
      </c>
      <c r="CL711" s="54">
        <v>0</v>
      </c>
      <c r="CM711" s="54">
        <v>0</v>
      </c>
      <c r="CN711" s="54">
        <v>0</v>
      </c>
      <c r="CO711" s="54">
        <v>0</v>
      </c>
    </row>
    <row r="712" spans="1:93">
      <c r="A712" s="3" t="str">
        <f t="shared" si="857"/>
        <v>JXNC006Itovebi 9mg</v>
      </c>
      <c r="B712" s="3" t="s">
        <v>552</v>
      </c>
      <c r="C712" s="3" t="s">
        <v>553</v>
      </c>
      <c r="D712" s="3" t="s">
        <v>174</v>
      </c>
      <c r="E712" s="3" t="s">
        <v>222</v>
      </c>
      <c r="F712" s="3" t="s">
        <v>233</v>
      </c>
      <c r="G712" s="3" t="s">
        <v>234</v>
      </c>
      <c r="H712" s="3" t="s">
        <v>233</v>
      </c>
      <c r="I712" s="3" t="s">
        <v>234</v>
      </c>
      <c r="J712" s="3" t="s">
        <v>562</v>
      </c>
      <c r="K712" s="3" t="s">
        <v>541</v>
      </c>
      <c r="L712" s="3"/>
      <c r="M712" s="3" t="s">
        <v>543</v>
      </c>
      <c r="N712" s="3" t="s">
        <v>13</v>
      </c>
      <c r="O712" s="3" t="s">
        <v>15</v>
      </c>
      <c r="P712" s="3">
        <v>10698.05</v>
      </c>
      <c r="Q712" s="54"/>
      <c r="R712" s="54"/>
      <c r="S712" s="54"/>
      <c r="T712" s="54"/>
      <c r="U712" s="54"/>
      <c r="V712" s="54"/>
      <c r="W712" s="54">
        <v>0</v>
      </c>
      <c r="X712" s="54">
        <v>0</v>
      </c>
      <c r="Y712" s="54">
        <v>0</v>
      </c>
      <c r="Z712" s="54">
        <v>0</v>
      </c>
      <c r="AA712" s="54">
        <v>0</v>
      </c>
      <c r="AB712" s="54">
        <v>0</v>
      </c>
      <c r="AC712" s="54">
        <v>0</v>
      </c>
      <c r="AD712" s="54">
        <v>0</v>
      </c>
      <c r="AE712" s="54">
        <v>0</v>
      </c>
      <c r="AF712" s="54">
        <f t="shared" si="858"/>
        <v>0</v>
      </c>
      <c r="AG712" s="54">
        <f t="shared" si="859"/>
        <v>0</v>
      </c>
      <c r="AH712" s="54">
        <f t="shared" si="860"/>
        <v>0</v>
      </c>
      <c r="AI712" s="54"/>
      <c r="AJ712" s="54"/>
      <c r="AK712" s="54"/>
      <c r="AL712" s="54"/>
      <c r="AM712" s="54"/>
      <c r="AN712" s="54"/>
      <c r="AO712" s="54">
        <v>0</v>
      </c>
      <c r="AP712" s="54">
        <v>0</v>
      </c>
      <c r="AQ712" s="54">
        <v>0</v>
      </c>
      <c r="AR712" s="54">
        <f t="shared" si="861"/>
        <v>0</v>
      </c>
      <c r="AS712" s="54">
        <f t="shared" si="862"/>
        <v>0</v>
      </c>
      <c r="AT712" s="54">
        <f t="shared" si="863"/>
        <v>0</v>
      </c>
      <c r="AU712" s="54">
        <f t="shared" si="864"/>
        <v>0</v>
      </c>
      <c r="AV712" s="54">
        <f t="shared" si="865"/>
        <v>0</v>
      </c>
      <c r="AW712" s="54">
        <f t="shared" si="866"/>
        <v>0</v>
      </c>
      <c r="AX712" s="54">
        <f t="shared" si="867"/>
        <v>0</v>
      </c>
      <c r="AY712" s="54">
        <f t="shared" si="868"/>
        <v>0</v>
      </c>
      <c r="AZ712" s="54">
        <f t="shared" si="869"/>
        <v>0</v>
      </c>
      <c r="BA712" s="54">
        <f t="shared" si="855"/>
        <v>0</v>
      </c>
      <c r="BB712" s="54">
        <f t="shared" si="856"/>
        <v>0</v>
      </c>
      <c r="BC712" s="54"/>
      <c r="BD712" s="54"/>
      <c r="BE712" s="54">
        <f t="shared" si="870"/>
        <v>0</v>
      </c>
      <c r="BF712" s="54"/>
      <c r="BG712" s="54"/>
      <c r="BH712" s="54"/>
      <c r="BI712" s="54"/>
      <c r="BJ712" s="54"/>
      <c r="BK712" s="54"/>
      <c r="BL712" s="54">
        <v>0</v>
      </c>
      <c r="BM712" s="54">
        <v>0</v>
      </c>
      <c r="BN712" s="54">
        <f t="shared" si="882"/>
        <v>0</v>
      </c>
      <c r="BO712" s="54">
        <f t="shared" si="883"/>
        <v>0</v>
      </c>
      <c r="BP712" s="54">
        <v>0</v>
      </c>
      <c r="BQ712" s="54">
        <v>0</v>
      </c>
      <c r="BR712" s="54">
        <v>0</v>
      </c>
      <c r="BS712" s="54">
        <v>0</v>
      </c>
      <c r="BT712" s="54">
        <v>0</v>
      </c>
      <c r="BU712" s="54">
        <v>0</v>
      </c>
      <c r="BV712" s="54">
        <f t="shared" si="874"/>
        <v>0</v>
      </c>
      <c r="BW712" s="54">
        <f t="shared" si="875"/>
        <v>0</v>
      </c>
      <c r="BX712" s="54">
        <f t="shared" si="876"/>
        <v>0</v>
      </c>
      <c r="BY712" s="54">
        <f t="shared" si="877"/>
        <v>0</v>
      </c>
      <c r="BZ712" s="54">
        <f t="shared" si="878"/>
        <v>0</v>
      </c>
      <c r="CA712" s="54">
        <v>0</v>
      </c>
      <c r="CB712" s="54">
        <f t="shared" si="879"/>
        <v>0</v>
      </c>
      <c r="CC712" s="54">
        <f t="shared" si="880"/>
        <v>0</v>
      </c>
      <c r="CD712" s="54">
        <v>0</v>
      </c>
      <c r="CE712" s="54">
        <v>0</v>
      </c>
      <c r="CF712" s="54">
        <v>0</v>
      </c>
      <c r="CG712" s="54">
        <v>0</v>
      </c>
      <c r="CH712" s="54">
        <v>0</v>
      </c>
      <c r="CI712" s="54">
        <v>0</v>
      </c>
      <c r="CJ712" s="54">
        <v>0</v>
      </c>
      <c r="CK712" s="54">
        <v>0</v>
      </c>
      <c r="CL712" s="54">
        <v>0</v>
      </c>
      <c r="CM712" s="54">
        <v>0</v>
      </c>
      <c r="CN712" s="54">
        <v>0</v>
      </c>
      <c r="CO712" s="54">
        <v>0</v>
      </c>
    </row>
    <row r="713" spans="1:93">
      <c r="A713" s="3" t="str">
        <f t="shared" si="857"/>
        <v>JXNC006Perjeta</v>
      </c>
      <c r="B713" s="3" t="s">
        <v>552</v>
      </c>
      <c r="C713" s="3" t="s">
        <v>553</v>
      </c>
      <c r="D713" s="3" t="s">
        <v>174</v>
      </c>
      <c r="E713" s="3" t="s">
        <v>222</v>
      </c>
      <c r="F713" s="3" t="s">
        <v>233</v>
      </c>
      <c r="G713" s="3" t="s">
        <v>234</v>
      </c>
      <c r="H713" s="3" t="s">
        <v>233</v>
      </c>
      <c r="I713" s="3" t="s">
        <v>234</v>
      </c>
      <c r="J713" s="3" t="s">
        <v>562</v>
      </c>
      <c r="K713" s="3" t="s">
        <v>541</v>
      </c>
      <c r="L713" s="3"/>
      <c r="M713" s="3" t="s">
        <v>543</v>
      </c>
      <c r="N713" s="3" t="s">
        <v>16</v>
      </c>
      <c r="O713" s="3" t="s">
        <v>16</v>
      </c>
      <c r="P713" s="3">
        <v>3985.87</v>
      </c>
      <c r="Q713" s="54">
        <v>6.3807906094632649</v>
      </c>
      <c r="R713" s="54">
        <v>5.3899496730978331</v>
      </c>
      <c r="S713" s="54">
        <v>8.1808163599650623</v>
      </c>
      <c r="T713" s="54">
        <v>4.9434291800516315</v>
      </c>
      <c r="U713" s="54">
        <v>5.9999904270771296</v>
      </c>
      <c r="V713" s="54">
        <v>6.8859310415306494</v>
      </c>
      <c r="W713" s="54">
        <v>19.95155664252616</v>
      </c>
      <c r="X713" s="54">
        <v>17.82935064865941</v>
      </c>
      <c r="Y713" s="54">
        <v>37.780907291185571</v>
      </c>
      <c r="Z713" s="54">
        <v>22</v>
      </c>
      <c r="AA713" s="54">
        <v>0</v>
      </c>
      <c r="AB713" s="54">
        <v>0</v>
      </c>
      <c r="AC713" s="54">
        <v>0</v>
      </c>
      <c r="AD713" s="54">
        <v>0</v>
      </c>
      <c r="AE713" s="54">
        <v>0</v>
      </c>
      <c r="AF713" s="54">
        <f t="shared" si="858"/>
        <v>22</v>
      </c>
      <c r="AG713" s="54">
        <f t="shared" si="859"/>
        <v>0</v>
      </c>
      <c r="AH713" s="54">
        <f t="shared" si="860"/>
        <v>22</v>
      </c>
      <c r="AI713" s="54">
        <v>25433.001866541344</v>
      </c>
      <c r="AJ713" s="54">
        <v>21483.63870351046</v>
      </c>
      <c r="AK713" s="54">
        <v>32607.670504693946</v>
      </c>
      <c r="AL713" s="54">
        <v>19703.866065892398</v>
      </c>
      <c r="AM713" s="54">
        <v>23915.181843573919</v>
      </c>
      <c r="AN713" s="54">
        <v>27446.42596050577</v>
      </c>
      <c r="AO713" s="54">
        <v>79524.311074745754</v>
      </c>
      <c r="AP713" s="54">
        <v>71065.473869972091</v>
      </c>
      <c r="AQ713" s="54">
        <v>150589.78494471783</v>
      </c>
      <c r="AR713" s="54">
        <f t="shared" si="861"/>
        <v>87689.14</v>
      </c>
      <c r="AS713" s="54">
        <f t="shared" si="862"/>
        <v>0</v>
      </c>
      <c r="AT713" s="54">
        <f t="shared" si="863"/>
        <v>0</v>
      </c>
      <c r="AU713" s="54">
        <f t="shared" si="864"/>
        <v>0</v>
      </c>
      <c r="AV713" s="54">
        <f t="shared" si="865"/>
        <v>0</v>
      </c>
      <c r="AW713" s="54">
        <f t="shared" si="866"/>
        <v>0</v>
      </c>
      <c r="AX713" s="54">
        <f t="shared" si="867"/>
        <v>87689.14</v>
      </c>
      <c r="AY713" s="54">
        <f t="shared" si="868"/>
        <v>0</v>
      </c>
      <c r="AZ713" s="54">
        <f t="shared" si="869"/>
        <v>87689.14</v>
      </c>
      <c r="BA713" s="54">
        <f t="shared" si="855"/>
        <v>4.9434291800516315</v>
      </c>
      <c r="BB713" s="54">
        <f t="shared" si="856"/>
        <v>0</v>
      </c>
      <c r="BC713" s="54"/>
      <c r="BD713" s="54"/>
      <c r="BE713" s="54">
        <f t="shared" si="870"/>
        <v>0</v>
      </c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>
        <f t="shared" si="874"/>
        <v>45173.193333333336</v>
      </c>
      <c r="BW713" s="54">
        <f t="shared" si="875"/>
        <v>0</v>
      </c>
      <c r="BX713" s="54">
        <f t="shared" si="876"/>
        <v>99646.75</v>
      </c>
      <c r="BY713" s="54">
        <f t="shared" si="877"/>
        <v>0</v>
      </c>
      <c r="BZ713" s="54">
        <f t="shared" si="878"/>
        <v>25</v>
      </c>
      <c r="CA713" s="54">
        <v>0</v>
      </c>
      <c r="CB713" s="54">
        <f t="shared" si="879"/>
        <v>105</v>
      </c>
      <c r="CC713" s="54">
        <f t="shared" si="880"/>
        <v>11.333333333333334</v>
      </c>
      <c r="CD713" s="54">
        <v>3</v>
      </c>
      <c r="CE713" s="54">
        <v>0</v>
      </c>
      <c r="CF713" s="54">
        <v>105</v>
      </c>
      <c r="CG713" s="54">
        <v>3</v>
      </c>
      <c r="CH713" s="54">
        <v>0</v>
      </c>
      <c r="CI713" s="54">
        <v>0</v>
      </c>
      <c r="CJ713" s="54">
        <v>0</v>
      </c>
      <c r="CK713" s="54">
        <v>0</v>
      </c>
      <c r="CL713" s="54">
        <v>0</v>
      </c>
      <c r="CM713" s="54">
        <v>0</v>
      </c>
      <c r="CN713" s="54">
        <v>20</v>
      </c>
      <c r="CO713" s="54">
        <v>5</v>
      </c>
    </row>
    <row r="714" spans="1:93">
      <c r="A714" s="3" t="str">
        <f t="shared" si="857"/>
        <v>JXNC006Phesgo 10ml</v>
      </c>
      <c r="B714" s="3" t="s">
        <v>552</v>
      </c>
      <c r="C714" s="3" t="s">
        <v>553</v>
      </c>
      <c r="D714" s="3" t="s">
        <v>174</v>
      </c>
      <c r="E714" s="3" t="s">
        <v>222</v>
      </c>
      <c r="F714" s="3" t="s">
        <v>233</v>
      </c>
      <c r="G714" s="3" t="s">
        <v>234</v>
      </c>
      <c r="H714" s="3" t="s">
        <v>233</v>
      </c>
      <c r="I714" s="3" t="s">
        <v>234</v>
      </c>
      <c r="J714" s="3" t="s">
        <v>562</v>
      </c>
      <c r="K714" s="3" t="s">
        <v>541</v>
      </c>
      <c r="L714" s="3"/>
      <c r="M714" s="3" t="s">
        <v>543</v>
      </c>
      <c r="N714" s="3" t="s">
        <v>17</v>
      </c>
      <c r="O714" s="3" t="s">
        <v>18</v>
      </c>
      <c r="P714" s="3">
        <v>6232.07</v>
      </c>
      <c r="Q714" s="54">
        <v>6.6715574425287265</v>
      </c>
      <c r="R714" s="54">
        <v>6.0646821349294875</v>
      </c>
      <c r="S714" s="54">
        <v>9.647853764628767</v>
      </c>
      <c r="T714" s="54">
        <v>8.2854758063291989</v>
      </c>
      <c r="U714" s="54">
        <v>7.4898235804283324</v>
      </c>
      <c r="V714" s="54">
        <v>10.169869519029792</v>
      </c>
      <c r="W714" s="54">
        <v>22.384093342086981</v>
      </c>
      <c r="X714" s="54">
        <v>25.945168905787323</v>
      </c>
      <c r="Y714" s="54">
        <v>48.329262247874304</v>
      </c>
      <c r="Z714" s="54">
        <v>19</v>
      </c>
      <c r="AA714" s="54">
        <v>7</v>
      </c>
      <c r="AB714" s="54">
        <v>18</v>
      </c>
      <c r="AC714" s="54">
        <v>25</v>
      </c>
      <c r="AD714" s="54">
        <v>0</v>
      </c>
      <c r="AE714" s="54">
        <v>0</v>
      </c>
      <c r="AF714" s="54">
        <f t="shared" si="858"/>
        <v>44</v>
      </c>
      <c r="AG714" s="54">
        <f t="shared" si="859"/>
        <v>25</v>
      </c>
      <c r="AH714" s="54">
        <f t="shared" si="860"/>
        <v>69</v>
      </c>
      <c r="AI714" s="54">
        <v>41577.612990859998</v>
      </c>
      <c r="AJ714" s="54">
        <v>37795.523592630008</v>
      </c>
      <c r="AK714" s="54">
        <v>60126.10001093</v>
      </c>
      <c r="AL714" s="54">
        <v>51635.665208350008</v>
      </c>
      <c r="AM714" s="54">
        <v>46677.104840879998</v>
      </c>
      <c r="AN714" s="54">
        <v>63379.33873345999</v>
      </c>
      <c r="AO714" s="54">
        <v>139499.23659442001</v>
      </c>
      <c r="AP714" s="54">
        <v>161692.10878268999</v>
      </c>
      <c r="AQ714" s="54">
        <v>301191.34537711</v>
      </c>
      <c r="AR714" s="54">
        <f t="shared" si="861"/>
        <v>118409.32999999999</v>
      </c>
      <c r="AS714" s="54">
        <f t="shared" si="862"/>
        <v>43624.49</v>
      </c>
      <c r="AT714" s="54">
        <f t="shared" si="863"/>
        <v>112177.26</v>
      </c>
      <c r="AU714" s="54">
        <f t="shared" si="864"/>
        <v>155801.75</v>
      </c>
      <c r="AV714" s="54">
        <f t="shared" si="865"/>
        <v>0</v>
      </c>
      <c r="AW714" s="54">
        <f t="shared" si="866"/>
        <v>0</v>
      </c>
      <c r="AX714" s="54">
        <f t="shared" si="867"/>
        <v>274211.07999999996</v>
      </c>
      <c r="AY714" s="54">
        <f t="shared" si="868"/>
        <v>155801.75</v>
      </c>
      <c r="AZ714" s="54">
        <f t="shared" si="869"/>
        <v>430012.82999999996</v>
      </c>
      <c r="BA714" s="54">
        <f t="shared" si="855"/>
        <v>8.2854758063291989</v>
      </c>
      <c r="BB714" s="54">
        <f t="shared" si="856"/>
        <v>25</v>
      </c>
      <c r="BC714" s="54">
        <f>SUM(CJ714:CL714)</f>
        <v>34</v>
      </c>
      <c r="BD714" s="54">
        <f>SUM(CM714:CO714)</f>
        <v>11</v>
      </c>
      <c r="BE714" s="54">
        <f t="shared" si="870"/>
        <v>69</v>
      </c>
      <c r="BF714" s="54">
        <f t="shared" ref="BF714:BK714" si="884">Z714</f>
        <v>19</v>
      </c>
      <c r="BG714" s="54">
        <f t="shared" si="884"/>
        <v>7</v>
      </c>
      <c r="BH714" s="54">
        <f t="shared" si="884"/>
        <v>18</v>
      </c>
      <c r="BI714" s="54">
        <f t="shared" si="884"/>
        <v>25</v>
      </c>
      <c r="BJ714" s="54">
        <f t="shared" si="884"/>
        <v>0</v>
      </c>
      <c r="BK714" s="54">
        <f t="shared" si="884"/>
        <v>0</v>
      </c>
      <c r="BL714" s="54">
        <v>0</v>
      </c>
      <c r="BM714" s="54">
        <v>0.33333333333333331</v>
      </c>
      <c r="BN714" s="54">
        <f t="shared" ref="BN714:BN715" si="885">AVERAGE(BP714:BR714)</f>
        <v>0</v>
      </c>
      <c r="BO714" s="54">
        <f t="shared" ref="BO714:BO715" si="886">SUM(BS714:BU714)/1</f>
        <v>0</v>
      </c>
      <c r="BP714" s="54">
        <v>0</v>
      </c>
      <c r="BQ714" s="54">
        <v>0</v>
      </c>
      <c r="BR714" s="54">
        <v>0</v>
      </c>
      <c r="BS714" s="54">
        <v>0</v>
      </c>
      <c r="BT714" s="54">
        <v>0</v>
      </c>
      <c r="BU714" s="54">
        <v>0</v>
      </c>
      <c r="BV714" s="54">
        <f t="shared" si="874"/>
        <v>49856.56</v>
      </c>
      <c r="BW714" s="54">
        <f t="shared" si="875"/>
        <v>211890.38</v>
      </c>
      <c r="BX714" s="54">
        <f t="shared" si="876"/>
        <v>68552.76999999999</v>
      </c>
      <c r="BY714" s="54">
        <f t="shared" si="877"/>
        <v>34</v>
      </c>
      <c r="BZ714" s="54">
        <f t="shared" si="878"/>
        <v>11</v>
      </c>
      <c r="CA714" s="54">
        <v>37.333333333333336</v>
      </c>
      <c r="CB714" s="54">
        <f t="shared" si="879"/>
        <v>21</v>
      </c>
      <c r="CC714" s="54">
        <f t="shared" si="880"/>
        <v>8</v>
      </c>
      <c r="CD714" s="54">
        <v>0</v>
      </c>
      <c r="CE714" s="54">
        <v>2</v>
      </c>
      <c r="CF714" s="54">
        <v>17</v>
      </c>
      <c r="CG714" s="54">
        <v>5</v>
      </c>
      <c r="CH714" s="54">
        <v>21</v>
      </c>
      <c r="CI714" s="54">
        <v>6</v>
      </c>
      <c r="CJ714" s="54">
        <v>14</v>
      </c>
      <c r="CK714" s="54">
        <v>0</v>
      </c>
      <c r="CL714" s="54">
        <v>20</v>
      </c>
      <c r="CM714" s="54">
        <v>2</v>
      </c>
      <c r="CN714" s="54">
        <v>7</v>
      </c>
      <c r="CO714" s="54">
        <v>2</v>
      </c>
    </row>
    <row r="715" spans="1:93">
      <c r="A715" s="3" t="str">
        <f t="shared" si="857"/>
        <v>JXNC006Phesgo 15ml</v>
      </c>
      <c r="B715" s="3" t="s">
        <v>552</v>
      </c>
      <c r="C715" s="3" t="s">
        <v>553</v>
      </c>
      <c r="D715" s="3" t="s">
        <v>174</v>
      </c>
      <c r="E715" s="3" t="s">
        <v>222</v>
      </c>
      <c r="F715" s="3" t="s">
        <v>233</v>
      </c>
      <c r="G715" s="3" t="s">
        <v>234</v>
      </c>
      <c r="H715" s="3" t="s">
        <v>233</v>
      </c>
      <c r="I715" s="3" t="s">
        <v>234</v>
      </c>
      <c r="J715" s="3" t="s">
        <v>562</v>
      </c>
      <c r="K715" s="3" t="s">
        <v>541</v>
      </c>
      <c r="L715" s="3"/>
      <c r="M715" s="3" t="s">
        <v>543</v>
      </c>
      <c r="N715" s="3" t="s">
        <v>17</v>
      </c>
      <c r="O715" s="3" t="s">
        <v>19</v>
      </c>
      <c r="P715" s="3">
        <v>8489.27</v>
      </c>
      <c r="Q715" s="54">
        <v>1</v>
      </c>
      <c r="R715" s="54">
        <v>1</v>
      </c>
      <c r="S715" s="54">
        <v>1</v>
      </c>
      <c r="T715" s="54">
        <v>1</v>
      </c>
      <c r="U715" s="54">
        <v>1</v>
      </c>
      <c r="V715" s="54">
        <v>1</v>
      </c>
      <c r="W715" s="54">
        <v>3</v>
      </c>
      <c r="X715" s="54">
        <v>3</v>
      </c>
      <c r="Y715" s="54">
        <v>6</v>
      </c>
      <c r="Z715" s="54">
        <v>9</v>
      </c>
      <c r="AA715" s="54">
        <v>0</v>
      </c>
      <c r="AB715" s="54">
        <v>0</v>
      </c>
      <c r="AC715" s="54">
        <v>0</v>
      </c>
      <c r="AD715" s="54">
        <v>0</v>
      </c>
      <c r="AE715" s="54">
        <v>0</v>
      </c>
      <c r="AF715" s="54">
        <f t="shared" si="858"/>
        <v>9</v>
      </c>
      <c r="AG715" s="54">
        <f t="shared" si="859"/>
        <v>0</v>
      </c>
      <c r="AH715" s="54">
        <f t="shared" si="860"/>
        <v>9</v>
      </c>
      <c r="AI715" s="54">
        <v>8489.27</v>
      </c>
      <c r="AJ715" s="54">
        <v>8489.27</v>
      </c>
      <c r="AK715" s="54">
        <v>8489.27</v>
      </c>
      <c r="AL715" s="54">
        <v>8489.27</v>
      </c>
      <c r="AM715" s="54">
        <v>8489.27</v>
      </c>
      <c r="AN715" s="54">
        <v>8489.27</v>
      </c>
      <c r="AO715" s="54">
        <v>25467.81</v>
      </c>
      <c r="AP715" s="54">
        <v>25467.81</v>
      </c>
      <c r="AQ715" s="54">
        <v>50935.62</v>
      </c>
      <c r="AR715" s="54">
        <f t="shared" si="861"/>
        <v>76403.430000000008</v>
      </c>
      <c r="AS715" s="54">
        <f t="shared" si="862"/>
        <v>0</v>
      </c>
      <c r="AT715" s="54">
        <f t="shared" si="863"/>
        <v>0</v>
      </c>
      <c r="AU715" s="54">
        <f t="shared" si="864"/>
        <v>0</v>
      </c>
      <c r="AV715" s="54">
        <f t="shared" si="865"/>
        <v>0</v>
      </c>
      <c r="AW715" s="54">
        <f t="shared" si="866"/>
        <v>0</v>
      </c>
      <c r="AX715" s="54">
        <f t="shared" si="867"/>
        <v>76403.430000000008</v>
      </c>
      <c r="AY715" s="54">
        <f t="shared" si="868"/>
        <v>0</v>
      </c>
      <c r="AZ715" s="54">
        <f t="shared" si="869"/>
        <v>76403.430000000008</v>
      </c>
      <c r="BA715" s="54">
        <f t="shared" si="855"/>
        <v>1</v>
      </c>
      <c r="BB715" s="54">
        <f t="shared" si="856"/>
        <v>0</v>
      </c>
      <c r="BC715" s="54">
        <f>SUM(CJ715:CL715)*2</f>
        <v>4</v>
      </c>
      <c r="BD715" s="54">
        <f>SUM(CM715:CO715)*2</f>
        <v>0</v>
      </c>
      <c r="BE715" s="54">
        <f t="shared" si="870"/>
        <v>18</v>
      </c>
      <c r="BF715" s="54">
        <f t="shared" ref="BF715:BK715" si="887">Z715*2</f>
        <v>18</v>
      </c>
      <c r="BG715" s="54">
        <f t="shared" si="887"/>
        <v>0</v>
      </c>
      <c r="BH715" s="54">
        <f t="shared" si="887"/>
        <v>0</v>
      </c>
      <c r="BI715" s="54">
        <f t="shared" si="887"/>
        <v>0</v>
      </c>
      <c r="BJ715" s="54">
        <f t="shared" si="887"/>
        <v>0</v>
      </c>
      <c r="BK715" s="54">
        <f t="shared" si="887"/>
        <v>0</v>
      </c>
      <c r="BL715" s="54">
        <v>0.66666666666666663</v>
      </c>
      <c r="BM715" s="54">
        <v>0.66666666666666663</v>
      </c>
      <c r="BN715" s="54">
        <f t="shared" si="885"/>
        <v>1.3333333333333333</v>
      </c>
      <c r="BO715" s="54">
        <f t="shared" si="886"/>
        <v>0</v>
      </c>
      <c r="BP715" s="54">
        <v>2</v>
      </c>
      <c r="BQ715" s="54">
        <v>0</v>
      </c>
      <c r="BR715" s="54">
        <v>2</v>
      </c>
      <c r="BS715" s="54">
        <v>0</v>
      </c>
      <c r="BT715" s="54">
        <v>0</v>
      </c>
      <c r="BU715" s="54">
        <v>0</v>
      </c>
      <c r="BV715" s="54">
        <f t="shared" si="874"/>
        <v>7074.3916666666673</v>
      </c>
      <c r="BW715" s="54">
        <f t="shared" si="875"/>
        <v>16978.54</v>
      </c>
      <c r="BX715" s="54">
        <f t="shared" si="876"/>
        <v>0</v>
      </c>
      <c r="BY715" s="54">
        <f t="shared" si="877"/>
        <v>2</v>
      </c>
      <c r="BZ715" s="54">
        <f t="shared" si="878"/>
        <v>0</v>
      </c>
      <c r="CA715" s="54">
        <v>0</v>
      </c>
      <c r="CB715" s="54">
        <f t="shared" si="879"/>
        <v>4</v>
      </c>
      <c r="CC715" s="54">
        <f t="shared" si="880"/>
        <v>0.83333333333333337</v>
      </c>
      <c r="CD715" s="54">
        <v>0</v>
      </c>
      <c r="CE715" s="54">
        <v>0</v>
      </c>
      <c r="CF715" s="54">
        <v>2</v>
      </c>
      <c r="CG715" s="54">
        <v>4</v>
      </c>
      <c r="CH715" s="54">
        <v>2</v>
      </c>
      <c r="CI715" s="54">
        <v>0</v>
      </c>
      <c r="CJ715" s="54">
        <v>0</v>
      </c>
      <c r="CK715" s="54">
        <v>0</v>
      </c>
      <c r="CL715" s="54">
        <v>2</v>
      </c>
      <c r="CM715" s="54">
        <v>0</v>
      </c>
      <c r="CN715" s="54">
        <v>0</v>
      </c>
      <c r="CO715" s="54">
        <v>0</v>
      </c>
    </row>
    <row r="716" spans="1:93">
      <c r="A716" s="3" t="str">
        <f t="shared" si="857"/>
        <v>JXNC008Herceptin IV</v>
      </c>
      <c r="B716" s="3" t="s">
        <v>554</v>
      </c>
      <c r="C716" s="3" t="s">
        <v>555</v>
      </c>
      <c r="D716" s="3" t="s">
        <v>174</v>
      </c>
      <c r="E716" s="3" t="s">
        <v>222</v>
      </c>
      <c r="F716" s="3" t="s">
        <v>235</v>
      </c>
      <c r="G716" s="3" t="s">
        <v>236</v>
      </c>
      <c r="H716" s="3" t="s">
        <v>235</v>
      </c>
      <c r="I716" s="3" t="s">
        <v>236</v>
      </c>
      <c r="J716" s="3" t="s">
        <v>563</v>
      </c>
      <c r="K716" s="3" t="s">
        <v>544</v>
      </c>
      <c r="L716" s="3" t="s">
        <v>1047</v>
      </c>
      <c r="M716" s="3" t="s">
        <v>542</v>
      </c>
      <c r="N716" s="3" t="s">
        <v>11</v>
      </c>
      <c r="O716" s="3" t="s">
        <v>11</v>
      </c>
      <c r="P716" s="3">
        <v>4535.5</v>
      </c>
      <c r="Q716" s="54">
        <v>2.4822376098080742E-7</v>
      </c>
      <c r="R716" s="54">
        <v>1.7782878168674339E-7</v>
      </c>
      <c r="S716" s="54">
        <v>1.6542114214001052E-7</v>
      </c>
      <c r="T716" s="54">
        <v>1.1681063360424579E-7</v>
      </c>
      <c r="U716" s="54">
        <v>1.0643066396940739E-7</v>
      </c>
      <c r="V716" s="54">
        <v>1.8528501761878564E-7</v>
      </c>
      <c r="W716" s="54">
        <v>5.9147368480756133E-7</v>
      </c>
      <c r="X716" s="54">
        <v>4.0852631519243884E-7</v>
      </c>
      <c r="Y716" s="54">
        <v>1.0000000000000002E-6</v>
      </c>
      <c r="Z716" s="54">
        <v>12</v>
      </c>
      <c r="AA716" s="54">
        <v>13</v>
      </c>
      <c r="AB716" s="54">
        <v>10</v>
      </c>
      <c r="AC716" s="54">
        <v>8</v>
      </c>
      <c r="AD716" s="54">
        <v>0</v>
      </c>
      <c r="AE716" s="54">
        <v>0</v>
      </c>
      <c r="AF716" s="54">
        <f t="shared" si="858"/>
        <v>35</v>
      </c>
      <c r="AG716" s="54">
        <f t="shared" si="859"/>
        <v>8</v>
      </c>
      <c r="AH716" s="54">
        <f t="shared" si="860"/>
        <v>43</v>
      </c>
      <c r="AI716" s="54">
        <v>1.1258188679284522E-3</v>
      </c>
      <c r="AJ716" s="54">
        <v>8.0654243934022462E-4</v>
      </c>
      <c r="AK716" s="54">
        <v>7.5026759017601764E-4</v>
      </c>
      <c r="AL716" s="54">
        <v>5.297946287120568E-4</v>
      </c>
      <c r="AM716" s="54">
        <v>4.8271627643324723E-4</v>
      </c>
      <c r="AN716" s="54">
        <v>8.4036019741000226E-4</v>
      </c>
      <c r="AO716" s="54">
        <v>2.6826288974446943E-3</v>
      </c>
      <c r="AP716" s="54">
        <v>1.8528711025553063E-3</v>
      </c>
      <c r="AQ716" s="54">
        <v>4.5355000000000005E-3</v>
      </c>
      <c r="AR716" s="54">
        <f t="shared" si="861"/>
        <v>54426</v>
      </c>
      <c r="AS716" s="54">
        <f t="shared" si="862"/>
        <v>58961.5</v>
      </c>
      <c r="AT716" s="54">
        <f t="shared" si="863"/>
        <v>45355</v>
      </c>
      <c r="AU716" s="54">
        <f t="shared" si="864"/>
        <v>36284</v>
      </c>
      <c r="AV716" s="54">
        <f t="shared" si="865"/>
        <v>0</v>
      </c>
      <c r="AW716" s="54">
        <f t="shared" si="866"/>
        <v>0</v>
      </c>
      <c r="AX716" s="54">
        <f t="shared" si="867"/>
        <v>158742.5</v>
      </c>
      <c r="AY716" s="54">
        <f t="shared" si="868"/>
        <v>36284</v>
      </c>
      <c r="AZ716" s="54">
        <f t="shared" si="869"/>
        <v>195026.5</v>
      </c>
      <c r="BA716" s="54">
        <f t="shared" si="855"/>
        <v>1.1681063360424579E-7</v>
      </c>
      <c r="BB716" s="54">
        <f t="shared" si="856"/>
        <v>8</v>
      </c>
      <c r="BC716" s="54"/>
      <c r="BD716" s="54"/>
      <c r="BE716" s="54">
        <f t="shared" si="870"/>
        <v>0</v>
      </c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4"/>
      <c r="BV716" s="54">
        <f t="shared" si="874"/>
        <v>62741.083333333336</v>
      </c>
      <c r="BW716" s="54">
        <f t="shared" si="875"/>
        <v>172349</v>
      </c>
      <c r="BX716" s="54">
        <f t="shared" si="876"/>
        <v>181420</v>
      </c>
      <c r="BY716" s="54">
        <f t="shared" si="877"/>
        <v>38</v>
      </c>
      <c r="BZ716" s="54">
        <f t="shared" si="878"/>
        <v>40</v>
      </c>
      <c r="CA716" s="54">
        <v>0</v>
      </c>
      <c r="CB716" s="54">
        <f t="shared" si="879"/>
        <v>17</v>
      </c>
      <c r="CC716" s="54">
        <f t="shared" si="880"/>
        <v>13.833333333333334</v>
      </c>
      <c r="CD716" s="54">
        <v>10</v>
      </c>
      <c r="CE716" s="54">
        <v>17</v>
      </c>
      <c r="CF716" s="54">
        <v>15</v>
      </c>
      <c r="CG716" s="54">
        <v>17</v>
      </c>
      <c r="CH716" s="54">
        <v>15</v>
      </c>
      <c r="CI716" s="54">
        <v>14</v>
      </c>
      <c r="CJ716" s="54">
        <v>13</v>
      </c>
      <c r="CK716" s="54">
        <v>12</v>
      </c>
      <c r="CL716" s="54">
        <v>13</v>
      </c>
      <c r="CM716" s="54">
        <v>12</v>
      </c>
      <c r="CN716" s="54">
        <v>12</v>
      </c>
      <c r="CO716" s="54">
        <v>16</v>
      </c>
    </row>
    <row r="717" spans="1:93">
      <c r="A717" s="3" t="str">
        <f t="shared" si="857"/>
        <v>JXNC008Herceptin SC</v>
      </c>
      <c r="B717" s="3" t="s">
        <v>554</v>
      </c>
      <c r="C717" s="3" t="s">
        <v>555</v>
      </c>
      <c r="D717" s="3" t="s">
        <v>174</v>
      </c>
      <c r="E717" s="3" t="s">
        <v>222</v>
      </c>
      <c r="F717" s="3" t="s">
        <v>235</v>
      </c>
      <c r="G717" s="3" t="s">
        <v>236</v>
      </c>
      <c r="H717" s="3" t="s">
        <v>235</v>
      </c>
      <c r="I717" s="3" t="s">
        <v>236</v>
      </c>
      <c r="J717" s="3" t="s">
        <v>563</v>
      </c>
      <c r="K717" s="3" t="s">
        <v>544</v>
      </c>
      <c r="L717" s="3" t="s">
        <v>1047</v>
      </c>
      <c r="M717" s="3" t="s">
        <v>542</v>
      </c>
      <c r="N717" s="3" t="s">
        <v>12</v>
      </c>
      <c r="O717" s="3" t="s">
        <v>12</v>
      </c>
      <c r="P717" s="3">
        <v>3444.49</v>
      </c>
      <c r="Q717" s="54">
        <v>16.282511385312549</v>
      </c>
      <c r="R717" s="54">
        <v>15.086117240262373</v>
      </c>
      <c r="S717" s="54">
        <v>22.883092233518219</v>
      </c>
      <c r="T717" s="54">
        <v>23.422302303653876</v>
      </c>
      <c r="U717" s="54">
        <v>21.089017682526539</v>
      </c>
      <c r="V717" s="54">
        <v>27.757648964835113</v>
      </c>
      <c r="W717" s="54">
        <v>54.25172085909314</v>
      </c>
      <c r="X717" s="54">
        <v>72.268968951015523</v>
      </c>
      <c r="Y717" s="54">
        <v>126.52068981010866</v>
      </c>
      <c r="Z717" s="54">
        <v>4</v>
      </c>
      <c r="AA717" s="54">
        <v>2</v>
      </c>
      <c r="AB717" s="54">
        <v>2</v>
      </c>
      <c r="AC717" s="54">
        <v>3</v>
      </c>
      <c r="AD717" s="54">
        <v>0</v>
      </c>
      <c r="AE717" s="54">
        <v>0</v>
      </c>
      <c r="AF717" s="54">
        <f t="shared" si="858"/>
        <v>8</v>
      </c>
      <c r="AG717" s="54">
        <f t="shared" si="859"/>
        <v>3</v>
      </c>
      <c r="AH717" s="54">
        <f t="shared" si="860"/>
        <v>11</v>
      </c>
      <c r="AI717" s="54">
        <v>56084.947641595223</v>
      </c>
      <c r="AJ717" s="54">
        <v>51963.979972911337</v>
      </c>
      <c r="AK717" s="54">
        <v>78820.582367431169</v>
      </c>
      <c r="AL717" s="54">
        <v>80677.886061912723</v>
      </c>
      <c r="AM717" s="54">
        <v>72640.910517285825</v>
      </c>
      <c r="AN717" s="54">
        <v>95610.944282884884</v>
      </c>
      <c r="AO717" s="54">
        <v>186869.50998193774</v>
      </c>
      <c r="AP717" s="54">
        <v>248929.74086208345</v>
      </c>
      <c r="AQ717" s="54">
        <v>435799.25084402121</v>
      </c>
      <c r="AR717" s="54">
        <f t="shared" si="861"/>
        <v>13777.96</v>
      </c>
      <c r="AS717" s="54">
        <f t="shared" si="862"/>
        <v>6888.98</v>
      </c>
      <c r="AT717" s="54">
        <f t="shared" si="863"/>
        <v>6888.98</v>
      </c>
      <c r="AU717" s="54">
        <f t="shared" si="864"/>
        <v>10333.469999999999</v>
      </c>
      <c r="AV717" s="54">
        <f t="shared" si="865"/>
        <v>0</v>
      </c>
      <c r="AW717" s="54">
        <f t="shared" si="866"/>
        <v>0</v>
      </c>
      <c r="AX717" s="54">
        <f t="shared" si="867"/>
        <v>27555.919999999998</v>
      </c>
      <c r="AY717" s="54">
        <f t="shared" si="868"/>
        <v>10333.469999999999</v>
      </c>
      <c r="AZ717" s="54">
        <f t="shared" si="869"/>
        <v>37889.39</v>
      </c>
      <c r="BA717" s="54">
        <f t="shared" si="855"/>
        <v>23.422302303653876</v>
      </c>
      <c r="BB717" s="54">
        <f t="shared" si="856"/>
        <v>3</v>
      </c>
      <c r="BC717" s="54"/>
      <c r="BD717" s="54"/>
      <c r="BE717" s="54">
        <f t="shared" si="870"/>
        <v>0</v>
      </c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4"/>
      <c r="BV717" s="54">
        <f t="shared" si="874"/>
        <v>93862.352499999994</v>
      </c>
      <c r="BW717" s="54">
        <f t="shared" si="875"/>
        <v>144668.57999999999</v>
      </c>
      <c r="BX717" s="54">
        <f t="shared" si="876"/>
        <v>103334.7</v>
      </c>
      <c r="BY717" s="54">
        <f t="shared" si="877"/>
        <v>42</v>
      </c>
      <c r="BZ717" s="54">
        <f t="shared" si="878"/>
        <v>30</v>
      </c>
      <c r="CA717" s="54">
        <v>0</v>
      </c>
      <c r="CB717" s="54">
        <f t="shared" si="879"/>
        <v>80</v>
      </c>
      <c r="CC717" s="54">
        <f t="shared" si="880"/>
        <v>27.25</v>
      </c>
      <c r="CD717" s="54">
        <v>80</v>
      </c>
      <c r="CE717" s="54">
        <v>51</v>
      </c>
      <c r="CF717" s="54">
        <v>56</v>
      </c>
      <c r="CG717" s="54">
        <v>35</v>
      </c>
      <c r="CH717" s="54">
        <v>19</v>
      </c>
      <c r="CI717" s="54">
        <v>14</v>
      </c>
      <c r="CJ717" s="54">
        <v>12</v>
      </c>
      <c r="CK717" s="54">
        <v>16</v>
      </c>
      <c r="CL717" s="54">
        <v>14</v>
      </c>
      <c r="CM717" s="54">
        <v>15</v>
      </c>
      <c r="CN717" s="54">
        <v>9</v>
      </c>
      <c r="CO717" s="54">
        <v>6</v>
      </c>
    </row>
    <row r="718" spans="1:93">
      <c r="A718" s="3" t="str">
        <f t="shared" si="857"/>
        <v>JXNC008Itovebi 3mg</v>
      </c>
      <c r="B718" s="3" t="s">
        <v>554</v>
      </c>
      <c r="C718" s="3" t="s">
        <v>555</v>
      </c>
      <c r="D718" s="3" t="s">
        <v>174</v>
      </c>
      <c r="E718" s="3" t="s">
        <v>222</v>
      </c>
      <c r="F718" s="3" t="s">
        <v>235</v>
      </c>
      <c r="G718" s="3" t="s">
        <v>236</v>
      </c>
      <c r="H718" s="3" t="s">
        <v>235</v>
      </c>
      <c r="I718" s="3" t="s">
        <v>236</v>
      </c>
      <c r="J718" s="3" t="s">
        <v>563</v>
      </c>
      <c r="K718" s="3" t="s">
        <v>544</v>
      </c>
      <c r="L718" s="3" t="s">
        <v>1047</v>
      </c>
      <c r="M718" s="3" t="s">
        <v>542</v>
      </c>
      <c r="N718" s="3" t="s">
        <v>13</v>
      </c>
      <c r="O718" s="3" t="s">
        <v>14</v>
      </c>
      <c r="P718" s="3">
        <v>3566.02</v>
      </c>
      <c r="Q718" s="54">
        <v>2.1534121364615206</v>
      </c>
      <c r="R718" s="54">
        <v>2.4587513941458994</v>
      </c>
      <c r="S718" s="54">
        <v>4.9765893614935957</v>
      </c>
      <c r="T718" s="54">
        <v>5.0377830709760163</v>
      </c>
      <c r="U718" s="54">
        <v>6.1245929780025872</v>
      </c>
      <c r="V718" s="54">
        <v>7.7997080876190088</v>
      </c>
      <c r="W718" s="54">
        <v>9.5887528921010166</v>
      </c>
      <c r="X718" s="54">
        <v>18.962084136597614</v>
      </c>
      <c r="Y718" s="54">
        <v>28.550837028698631</v>
      </c>
      <c r="Z718" s="54">
        <v>4</v>
      </c>
      <c r="AA718" s="54">
        <v>3</v>
      </c>
      <c r="AB718" s="54">
        <v>1</v>
      </c>
      <c r="AC718" s="54">
        <v>2</v>
      </c>
      <c r="AD718" s="54">
        <v>0</v>
      </c>
      <c r="AE718" s="54">
        <v>0</v>
      </c>
      <c r="AF718" s="54">
        <f t="shared" si="858"/>
        <v>8</v>
      </c>
      <c r="AG718" s="54">
        <f t="shared" si="859"/>
        <v>2</v>
      </c>
      <c r="AH718" s="54">
        <f t="shared" si="860"/>
        <v>10</v>
      </c>
      <c r="AI718" s="54">
        <v>7679.1107468645123</v>
      </c>
      <c r="AJ718" s="54">
        <v>8767.9566465521602</v>
      </c>
      <c r="AK718" s="54">
        <v>17746.617194873394</v>
      </c>
      <c r="AL718" s="54">
        <v>17964.835186761895</v>
      </c>
      <c r="AM718" s="54">
        <v>21840.421051416786</v>
      </c>
      <c r="AN718" s="54">
        <v>27813.915034611138</v>
      </c>
      <c r="AO718" s="54">
        <v>34193.684588290067</v>
      </c>
      <c r="AP718" s="54">
        <v>67619.171272789827</v>
      </c>
      <c r="AQ718" s="54">
        <v>101812.85586107989</v>
      </c>
      <c r="AR718" s="54">
        <f t="shared" si="861"/>
        <v>14264.08</v>
      </c>
      <c r="AS718" s="54">
        <f t="shared" si="862"/>
        <v>10698.06</v>
      </c>
      <c r="AT718" s="54">
        <f t="shared" si="863"/>
        <v>3566.02</v>
      </c>
      <c r="AU718" s="54">
        <f t="shared" si="864"/>
        <v>7132.04</v>
      </c>
      <c r="AV718" s="54">
        <f t="shared" si="865"/>
        <v>0</v>
      </c>
      <c r="AW718" s="54">
        <f t="shared" si="866"/>
        <v>0</v>
      </c>
      <c r="AX718" s="54">
        <f t="shared" si="867"/>
        <v>28528.16</v>
      </c>
      <c r="AY718" s="54">
        <f t="shared" si="868"/>
        <v>7132.04</v>
      </c>
      <c r="AZ718" s="54">
        <f t="shared" si="869"/>
        <v>35660.199999999997</v>
      </c>
      <c r="BA718" s="54">
        <f t="shared" si="855"/>
        <v>5.0377830709760163</v>
      </c>
      <c r="BB718" s="54">
        <f t="shared" si="856"/>
        <v>2</v>
      </c>
      <c r="BC718" s="54"/>
      <c r="BD718" s="54"/>
      <c r="BE718" s="54">
        <f t="shared" si="870"/>
        <v>0</v>
      </c>
      <c r="BF718" s="54"/>
      <c r="BG718" s="54"/>
      <c r="BH718" s="54"/>
      <c r="BI718" s="54"/>
      <c r="BJ718" s="54"/>
      <c r="BK718" s="54"/>
      <c r="BL718" s="54">
        <v>1.3333333333333333</v>
      </c>
      <c r="BM718" s="54">
        <v>1.3333333333333333</v>
      </c>
      <c r="BN718" s="54">
        <f t="shared" ref="BN718:BN719" si="888">AVERAGE(BP718:BR718)</f>
        <v>1.6666666666666667</v>
      </c>
      <c r="BO718" s="54">
        <f t="shared" ref="BO718:BO719" si="889">SUM(BS718:BU718)/1</f>
        <v>3</v>
      </c>
      <c r="BP718" s="54">
        <v>2</v>
      </c>
      <c r="BQ718" s="54">
        <v>0</v>
      </c>
      <c r="BR718" s="54">
        <v>3</v>
      </c>
      <c r="BS718" s="54">
        <v>3</v>
      </c>
      <c r="BT718" s="54">
        <v>0</v>
      </c>
      <c r="BU718" s="54">
        <v>0</v>
      </c>
      <c r="BV718" s="54">
        <f t="shared" si="874"/>
        <v>1783.01</v>
      </c>
      <c r="BW718" s="54">
        <f t="shared" si="875"/>
        <v>10698.06</v>
      </c>
      <c r="BX718" s="54">
        <f t="shared" si="876"/>
        <v>10698.06</v>
      </c>
      <c r="BY718" s="54">
        <f t="shared" si="877"/>
        <v>3</v>
      </c>
      <c r="BZ718" s="54">
        <f t="shared" si="878"/>
        <v>3</v>
      </c>
      <c r="CA718" s="54">
        <v>0</v>
      </c>
      <c r="CB718" s="54">
        <f t="shared" si="879"/>
        <v>2</v>
      </c>
      <c r="CC718" s="54">
        <f t="shared" si="880"/>
        <v>0.5</v>
      </c>
      <c r="CD718" s="54">
        <v>0</v>
      </c>
      <c r="CE718" s="54">
        <v>0</v>
      </c>
      <c r="CF718" s="54">
        <v>0</v>
      </c>
      <c r="CG718" s="54">
        <v>0</v>
      </c>
      <c r="CH718" s="54">
        <v>0</v>
      </c>
      <c r="CI718" s="54">
        <v>0</v>
      </c>
      <c r="CJ718" s="54">
        <v>1</v>
      </c>
      <c r="CK718" s="54">
        <v>1</v>
      </c>
      <c r="CL718" s="54">
        <v>1</v>
      </c>
      <c r="CM718" s="54">
        <v>1</v>
      </c>
      <c r="CN718" s="54">
        <v>0</v>
      </c>
      <c r="CO718" s="54">
        <v>2</v>
      </c>
    </row>
    <row r="719" spans="1:93">
      <c r="A719" s="3" t="str">
        <f t="shared" si="857"/>
        <v>JXNC008Itovebi 9mg</v>
      </c>
      <c r="B719" s="3" t="s">
        <v>554</v>
      </c>
      <c r="C719" s="3" t="s">
        <v>555</v>
      </c>
      <c r="D719" s="3" t="s">
        <v>174</v>
      </c>
      <c r="E719" s="3" t="s">
        <v>222</v>
      </c>
      <c r="F719" s="3" t="s">
        <v>235</v>
      </c>
      <c r="G719" s="3" t="s">
        <v>236</v>
      </c>
      <c r="H719" s="3" t="s">
        <v>235</v>
      </c>
      <c r="I719" s="3" t="s">
        <v>236</v>
      </c>
      <c r="J719" s="3" t="s">
        <v>563</v>
      </c>
      <c r="K719" s="3" t="s">
        <v>544</v>
      </c>
      <c r="L719" s="3" t="s">
        <v>1047</v>
      </c>
      <c r="M719" s="3" t="s">
        <v>542</v>
      </c>
      <c r="N719" s="3" t="s">
        <v>13</v>
      </c>
      <c r="O719" s="3" t="s">
        <v>15</v>
      </c>
      <c r="P719" s="3">
        <v>10698.05</v>
      </c>
      <c r="Q719" s="54"/>
      <c r="R719" s="54"/>
      <c r="S719" s="54"/>
      <c r="T719" s="54"/>
      <c r="U719" s="54"/>
      <c r="V719" s="54"/>
      <c r="W719" s="54">
        <v>0</v>
      </c>
      <c r="X719" s="54">
        <v>0</v>
      </c>
      <c r="Y719" s="54">
        <v>0</v>
      </c>
      <c r="Z719" s="54">
        <v>2</v>
      </c>
      <c r="AA719" s="54">
        <v>1</v>
      </c>
      <c r="AB719" s="54">
        <v>2</v>
      </c>
      <c r="AC719" s="54">
        <v>2</v>
      </c>
      <c r="AD719" s="54">
        <v>0</v>
      </c>
      <c r="AE719" s="54">
        <v>0</v>
      </c>
      <c r="AF719" s="54">
        <f t="shared" si="858"/>
        <v>5</v>
      </c>
      <c r="AG719" s="54">
        <f t="shared" si="859"/>
        <v>2</v>
      </c>
      <c r="AH719" s="54">
        <f t="shared" si="860"/>
        <v>7</v>
      </c>
      <c r="AI719" s="54"/>
      <c r="AJ719" s="54"/>
      <c r="AK719" s="54"/>
      <c r="AL719" s="54"/>
      <c r="AM719" s="54"/>
      <c r="AN719" s="54"/>
      <c r="AO719" s="54">
        <v>0</v>
      </c>
      <c r="AP719" s="54">
        <v>0</v>
      </c>
      <c r="AQ719" s="54">
        <v>0</v>
      </c>
      <c r="AR719" s="54">
        <f t="shared" si="861"/>
        <v>21396.1</v>
      </c>
      <c r="AS719" s="54">
        <f t="shared" si="862"/>
        <v>10698.05</v>
      </c>
      <c r="AT719" s="54">
        <f t="shared" si="863"/>
        <v>21396.1</v>
      </c>
      <c r="AU719" s="54">
        <f t="shared" si="864"/>
        <v>21396.1</v>
      </c>
      <c r="AV719" s="54">
        <f t="shared" si="865"/>
        <v>0</v>
      </c>
      <c r="AW719" s="54">
        <f t="shared" si="866"/>
        <v>0</v>
      </c>
      <c r="AX719" s="54">
        <f t="shared" si="867"/>
        <v>53490.25</v>
      </c>
      <c r="AY719" s="54">
        <f t="shared" si="868"/>
        <v>21396.1</v>
      </c>
      <c r="AZ719" s="54">
        <f t="shared" si="869"/>
        <v>74886.350000000006</v>
      </c>
      <c r="BA719" s="54">
        <f t="shared" si="855"/>
        <v>0</v>
      </c>
      <c r="BB719" s="54">
        <f t="shared" si="856"/>
        <v>2</v>
      </c>
      <c r="BC719" s="54"/>
      <c r="BD719" s="54"/>
      <c r="BE719" s="54">
        <f t="shared" si="870"/>
        <v>0</v>
      </c>
      <c r="BF719" s="54"/>
      <c r="BG719" s="54"/>
      <c r="BH719" s="54"/>
      <c r="BI719" s="54"/>
      <c r="BJ719" s="54"/>
      <c r="BK719" s="54"/>
      <c r="BL719" s="54">
        <v>0</v>
      </c>
      <c r="BM719" s="54">
        <v>0</v>
      </c>
      <c r="BN719" s="54">
        <f t="shared" si="888"/>
        <v>1</v>
      </c>
      <c r="BO719" s="54">
        <f t="shared" si="889"/>
        <v>0</v>
      </c>
      <c r="BP719" s="54">
        <v>2</v>
      </c>
      <c r="BQ719" s="54">
        <v>0</v>
      </c>
      <c r="BR719" s="54">
        <v>1</v>
      </c>
      <c r="BS719" s="54">
        <v>0</v>
      </c>
      <c r="BT719" s="54">
        <v>0</v>
      </c>
      <c r="BU719" s="54">
        <v>0</v>
      </c>
      <c r="BV719" s="54">
        <f t="shared" si="874"/>
        <v>891.50416666666661</v>
      </c>
      <c r="BW719" s="54">
        <f t="shared" si="875"/>
        <v>0</v>
      </c>
      <c r="BX719" s="54">
        <f t="shared" si="876"/>
        <v>10698.05</v>
      </c>
      <c r="BY719" s="54">
        <f t="shared" si="877"/>
        <v>0</v>
      </c>
      <c r="BZ719" s="54">
        <f t="shared" si="878"/>
        <v>1</v>
      </c>
      <c r="CA719" s="54">
        <v>0</v>
      </c>
      <c r="CB719" s="54">
        <f t="shared" si="879"/>
        <v>1</v>
      </c>
      <c r="CC719" s="54">
        <f t="shared" si="880"/>
        <v>8.3333333333333329E-2</v>
      </c>
      <c r="CD719" s="54">
        <v>0</v>
      </c>
      <c r="CE719" s="54">
        <v>0</v>
      </c>
      <c r="CF719" s="54">
        <v>0</v>
      </c>
      <c r="CG719" s="54">
        <v>0</v>
      </c>
      <c r="CH719" s="54">
        <v>0</v>
      </c>
      <c r="CI719" s="54">
        <v>0</v>
      </c>
      <c r="CJ719" s="54">
        <v>0</v>
      </c>
      <c r="CK719" s="54">
        <v>0</v>
      </c>
      <c r="CL719" s="54">
        <v>0</v>
      </c>
      <c r="CM719" s="54">
        <v>0</v>
      </c>
      <c r="CN719" s="54">
        <v>0</v>
      </c>
      <c r="CO719" s="54">
        <v>1</v>
      </c>
    </row>
    <row r="720" spans="1:93">
      <c r="A720" s="3" t="str">
        <f t="shared" si="857"/>
        <v>JXNC008Perjeta</v>
      </c>
      <c r="B720" s="3" t="s">
        <v>554</v>
      </c>
      <c r="C720" s="3" t="s">
        <v>555</v>
      </c>
      <c r="D720" s="3" t="s">
        <v>174</v>
      </c>
      <c r="E720" s="3" t="s">
        <v>222</v>
      </c>
      <c r="F720" s="3" t="s">
        <v>235</v>
      </c>
      <c r="G720" s="3" t="s">
        <v>236</v>
      </c>
      <c r="H720" s="3" t="s">
        <v>235</v>
      </c>
      <c r="I720" s="3" t="s">
        <v>236</v>
      </c>
      <c r="J720" s="3" t="s">
        <v>563</v>
      </c>
      <c r="K720" s="3" t="s">
        <v>544</v>
      </c>
      <c r="L720" s="3" t="s">
        <v>1047</v>
      </c>
      <c r="M720" s="3" t="s">
        <v>542</v>
      </c>
      <c r="N720" s="3" t="s">
        <v>16</v>
      </c>
      <c r="O720" s="3" t="s">
        <v>16</v>
      </c>
      <c r="P720" s="3">
        <v>3985.87</v>
      </c>
      <c r="Q720" s="54">
        <v>37.975997694441226</v>
      </c>
      <c r="R720" s="54">
        <v>32.07889568655434</v>
      </c>
      <c r="S720" s="54">
        <v>48.689054733111419</v>
      </c>
      <c r="T720" s="54">
        <v>29.421378420701025</v>
      </c>
      <c r="U720" s="54">
        <v>35.709622297810697</v>
      </c>
      <c r="V720" s="54">
        <v>40.982398163861063</v>
      </c>
      <c r="W720" s="54">
        <v>118.74394811410698</v>
      </c>
      <c r="X720" s="54">
        <v>106.11339888237279</v>
      </c>
      <c r="Y720" s="54">
        <v>224.85734699647978</v>
      </c>
      <c r="Z720" s="54">
        <v>2</v>
      </c>
      <c r="AA720" s="54">
        <v>8</v>
      </c>
      <c r="AB720" s="54">
        <v>2</v>
      </c>
      <c r="AC720" s="54">
        <v>6</v>
      </c>
      <c r="AD720" s="54">
        <v>0</v>
      </c>
      <c r="AE720" s="54">
        <v>0</v>
      </c>
      <c r="AF720" s="54">
        <f t="shared" si="858"/>
        <v>12</v>
      </c>
      <c r="AG720" s="54">
        <f t="shared" si="859"/>
        <v>6</v>
      </c>
      <c r="AH720" s="54">
        <f t="shared" si="860"/>
        <v>18</v>
      </c>
      <c r="AI720" s="54">
        <v>151367.38993034244</v>
      </c>
      <c r="AJ720" s="54">
        <v>127862.30795016633</v>
      </c>
      <c r="AK720" s="54">
        <v>194068.24258906682</v>
      </c>
      <c r="AL720" s="54">
        <v>117269.78960571959</v>
      </c>
      <c r="AM720" s="54">
        <v>142333.91222817471</v>
      </c>
      <c r="AN720" s="54">
        <v>163350.51136938887</v>
      </c>
      <c r="AO720" s="54">
        <v>473297.94046957558</v>
      </c>
      <c r="AP720" s="54">
        <v>422954.21320328314</v>
      </c>
      <c r="AQ720" s="54">
        <v>896252.15367285872</v>
      </c>
      <c r="AR720" s="54">
        <f t="shared" si="861"/>
        <v>7971.74</v>
      </c>
      <c r="AS720" s="54">
        <f t="shared" si="862"/>
        <v>31886.959999999999</v>
      </c>
      <c r="AT720" s="54">
        <f t="shared" si="863"/>
        <v>7971.74</v>
      </c>
      <c r="AU720" s="54">
        <f t="shared" si="864"/>
        <v>23915.22</v>
      </c>
      <c r="AV720" s="54">
        <f t="shared" si="865"/>
        <v>0</v>
      </c>
      <c r="AW720" s="54">
        <f t="shared" si="866"/>
        <v>0</v>
      </c>
      <c r="AX720" s="54">
        <f t="shared" si="867"/>
        <v>47830.439999999995</v>
      </c>
      <c r="AY720" s="54">
        <f t="shared" si="868"/>
        <v>23915.22</v>
      </c>
      <c r="AZ720" s="54">
        <f t="shared" si="869"/>
        <v>71745.66</v>
      </c>
      <c r="BA720" s="54">
        <f t="shared" si="855"/>
        <v>29.421378420701025</v>
      </c>
      <c r="BB720" s="54">
        <f t="shared" si="856"/>
        <v>6</v>
      </c>
      <c r="BC720" s="54"/>
      <c r="BD720" s="54"/>
      <c r="BE720" s="54">
        <f t="shared" si="870"/>
        <v>0</v>
      </c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4"/>
      <c r="BV720" s="54">
        <f t="shared" si="874"/>
        <v>275025.02999999997</v>
      </c>
      <c r="BW720" s="54">
        <f t="shared" si="875"/>
        <v>685569.64</v>
      </c>
      <c r="BX720" s="54">
        <f t="shared" si="876"/>
        <v>326841.33999999997</v>
      </c>
      <c r="BY720" s="54">
        <f t="shared" si="877"/>
        <v>172</v>
      </c>
      <c r="BZ720" s="54">
        <f t="shared" si="878"/>
        <v>82</v>
      </c>
      <c r="CA720" s="54">
        <v>0</v>
      </c>
      <c r="CB720" s="54">
        <f t="shared" si="879"/>
        <v>127</v>
      </c>
      <c r="CC720" s="54">
        <f t="shared" si="880"/>
        <v>69</v>
      </c>
      <c r="CD720" s="54">
        <v>101</v>
      </c>
      <c r="CE720" s="54">
        <v>127</v>
      </c>
      <c r="CF720" s="54">
        <v>127</v>
      </c>
      <c r="CG720" s="54">
        <v>76</v>
      </c>
      <c r="CH720" s="54">
        <v>85</v>
      </c>
      <c r="CI720" s="54">
        <v>58</v>
      </c>
      <c r="CJ720" s="54">
        <v>58</v>
      </c>
      <c r="CK720" s="54">
        <v>53</v>
      </c>
      <c r="CL720" s="54">
        <v>61</v>
      </c>
      <c r="CM720" s="54">
        <v>32</v>
      </c>
      <c r="CN720" s="54">
        <v>24</v>
      </c>
      <c r="CO720" s="54">
        <v>26</v>
      </c>
    </row>
    <row r="721" spans="1:93">
      <c r="A721" s="3" t="str">
        <f t="shared" si="857"/>
        <v>JXNC008Phesgo 10ml</v>
      </c>
      <c r="B721" s="3" t="s">
        <v>554</v>
      </c>
      <c r="C721" s="3" t="s">
        <v>555</v>
      </c>
      <c r="D721" s="3" t="s">
        <v>174</v>
      </c>
      <c r="E721" s="3" t="s">
        <v>222</v>
      </c>
      <c r="F721" s="3" t="s">
        <v>235</v>
      </c>
      <c r="G721" s="3" t="s">
        <v>236</v>
      </c>
      <c r="H721" s="3" t="s">
        <v>235</v>
      </c>
      <c r="I721" s="3" t="s">
        <v>236</v>
      </c>
      <c r="J721" s="3" t="s">
        <v>563</v>
      </c>
      <c r="K721" s="3" t="s">
        <v>544</v>
      </c>
      <c r="L721" s="3" t="s">
        <v>1047</v>
      </c>
      <c r="M721" s="3" t="s">
        <v>542</v>
      </c>
      <c r="N721" s="3" t="s">
        <v>17</v>
      </c>
      <c r="O721" s="3" t="s">
        <v>18</v>
      </c>
      <c r="P721" s="3">
        <v>6232.07</v>
      </c>
      <c r="Q721" s="54">
        <v>40.756233157533536</v>
      </c>
      <c r="R721" s="54">
        <v>36.10948370993907</v>
      </c>
      <c r="S721" s="54">
        <v>54.140298610845193</v>
      </c>
      <c r="T721" s="54">
        <v>46.76677403648447</v>
      </c>
      <c r="U721" s="54">
        <v>42.460508412683737</v>
      </c>
      <c r="V721" s="54">
        <v>56.965576479865</v>
      </c>
      <c r="W721" s="54">
        <v>131.00601547831781</v>
      </c>
      <c r="X721" s="54">
        <v>146.19285892903321</v>
      </c>
      <c r="Y721" s="54">
        <v>277.19887440735101</v>
      </c>
      <c r="Z721" s="54">
        <v>41</v>
      </c>
      <c r="AA721" s="54">
        <v>42</v>
      </c>
      <c r="AB721" s="54">
        <v>67</v>
      </c>
      <c r="AC721" s="54">
        <v>32</v>
      </c>
      <c r="AD721" s="54">
        <v>0</v>
      </c>
      <c r="AE721" s="54">
        <v>0</v>
      </c>
      <c r="AF721" s="54">
        <f t="shared" si="858"/>
        <v>150</v>
      </c>
      <c r="AG721" s="54">
        <f t="shared" si="859"/>
        <v>32</v>
      </c>
      <c r="AH721" s="54">
        <f t="shared" si="860"/>
        <v>182</v>
      </c>
      <c r="AI721" s="54">
        <v>253995.69797407</v>
      </c>
      <c r="AJ721" s="54">
        <v>225036.83014419998</v>
      </c>
      <c r="AK721" s="54">
        <v>337406.13076368999</v>
      </c>
      <c r="AL721" s="54">
        <v>291453.80946955376</v>
      </c>
      <c r="AM721" s="54">
        <v>264616.86066343391</v>
      </c>
      <c r="AN721" s="54">
        <v>355013.46021287225</v>
      </c>
      <c r="AO721" s="54">
        <v>816438.65888195997</v>
      </c>
      <c r="AP721" s="54">
        <v>911084.13034585991</v>
      </c>
      <c r="AQ721" s="54">
        <v>1727522.78922782</v>
      </c>
      <c r="AR721" s="54">
        <f t="shared" si="861"/>
        <v>255514.87</v>
      </c>
      <c r="AS721" s="54">
        <f t="shared" si="862"/>
        <v>261746.94</v>
      </c>
      <c r="AT721" s="54">
        <f t="shared" si="863"/>
        <v>417548.69</v>
      </c>
      <c r="AU721" s="54">
        <f t="shared" si="864"/>
        <v>199426.24</v>
      </c>
      <c r="AV721" s="54">
        <f t="shared" si="865"/>
        <v>0</v>
      </c>
      <c r="AW721" s="54">
        <f t="shared" si="866"/>
        <v>0</v>
      </c>
      <c r="AX721" s="54">
        <f t="shared" si="867"/>
        <v>934810.5</v>
      </c>
      <c r="AY721" s="54">
        <f t="shared" si="868"/>
        <v>199426.24</v>
      </c>
      <c r="AZ721" s="54">
        <f t="shared" si="869"/>
        <v>1134236.74</v>
      </c>
      <c r="BA721" s="54">
        <f t="shared" si="855"/>
        <v>46.76677403648447</v>
      </c>
      <c r="BB721" s="54">
        <f t="shared" si="856"/>
        <v>32</v>
      </c>
      <c r="BC721" s="54">
        <f>SUM(CJ721:CL721)</f>
        <v>116</v>
      </c>
      <c r="BD721" s="54">
        <f>SUM(CM721:CO721)</f>
        <v>142</v>
      </c>
      <c r="BE721" s="54">
        <f t="shared" si="870"/>
        <v>182</v>
      </c>
      <c r="BF721" s="54">
        <f t="shared" ref="BF721:BK721" si="890">Z721</f>
        <v>41</v>
      </c>
      <c r="BG721" s="54">
        <f t="shared" si="890"/>
        <v>42</v>
      </c>
      <c r="BH721" s="54">
        <f t="shared" si="890"/>
        <v>67</v>
      </c>
      <c r="BI721" s="54">
        <f t="shared" si="890"/>
        <v>32</v>
      </c>
      <c r="BJ721" s="54">
        <f t="shared" si="890"/>
        <v>0</v>
      </c>
      <c r="BK721" s="54">
        <f t="shared" si="890"/>
        <v>0</v>
      </c>
      <c r="BL721" s="54">
        <v>0</v>
      </c>
      <c r="BM721" s="54">
        <v>0</v>
      </c>
      <c r="BN721" s="54">
        <f t="shared" ref="BN721:BN722" si="891">AVERAGE(BP721:BR721)</f>
        <v>0</v>
      </c>
      <c r="BO721" s="54">
        <f t="shared" ref="BO721:BO722" si="892">SUM(BS721:BU721)/1</f>
        <v>0</v>
      </c>
      <c r="BP721" s="54">
        <v>0</v>
      </c>
      <c r="BQ721" s="54">
        <v>0</v>
      </c>
      <c r="BR721" s="54">
        <v>0</v>
      </c>
      <c r="BS721" s="54">
        <v>0</v>
      </c>
      <c r="BT721" s="54">
        <v>0</v>
      </c>
      <c r="BU721" s="54">
        <v>0</v>
      </c>
      <c r="BV721" s="54">
        <f t="shared" si="874"/>
        <v>181768.70833333334</v>
      </c>
      <c r="BW721" s="54">
        <f t="shared" si="875"/>
        <v>722920.12</v>
      </c>
      <c r="BX721" s="54">
        <f t="shared" si="876"/>
        <v>884953.94</v>
      </c>
      <c r="BY721" s="54">
        <f t="shared" si="877"/>
        <v>116</v>
      </c>
      <c r="BZ721" s="54">
        <f t="shared" si="878"/>
        <v>142</v>
      </c>
      <c r="CA721" s="54">
        <v>129.66666666666666</v>
      </c>
      <c r="CB721" s="54">
        <f t="shared" si="879"/>
        <v>61</v>
      </c>
      <c r="CC721" s="54">
        <f t="shared" si="880"/>
        <v>29.166666666666668</v>
      </c>
      <c r="CD721" s="54">
        <v>8</v>
      </c>
      <c r="CE721" s="54">
        <v>0</v>
      </c>
      <c r="CF721" s="54">
        <v>8</v>
      </c>
      <c r="CG721" s="54">
        <v>21</v>
      </c>
      <c r="CH721" s="54">
        <v>27</v>
      </c>
      <c r="CI721" s="54">
        <v>28</v>
      </c>
      <c r="CJ721" s="54">
        <v>40</v>
      </c>
      <c r="CK721" s="54">
        <v>32</v>
      </c>
      <c r="CL721" s="54">
        <v>44</v>
      </c>
      <c r="CM721" s="54">
        <v>41</v>
      </c>
      <c r="CN721" s="54">
        <v>61</v>
      </c>
      <c r="CO721" s="54">
        <v>40</v>
      </c>
    </row>
    <row r="722" spans="1:93">
      <c r="A722" s="3" t="str">
        <f t="shared" si="857"/>
        <v>JXNC008Phesgo 15ml</v>
      </c>
      <c r="B722" s="3" t="s">
        <v>554</v>
      </c>
      <c r="C722" s="3" t="s">
        <v>555</v>
      </c>
      <c r="D722" s="3" t="s">
        <v>174</v>
      </c>
      <c r="E722" s="3" t="s">
        <v>222</v>
      </c>
      <c r="F722" s="3" t="s">
        <v>235</v>
      </c>
      <c r="G722" s="3" t="s">
        <v>236</v>
      </c>
      <c r="H722" s="3" t="s">
        <v>235</v>
      </c>
      <c r="I722" s="3" t="s">
        <v>236</v>
      </c>
      <c r="J722" s="3" t="s">
        <v>563</v>
      </c>
      <c r="K722" s="3" t="s">
        <v>544</v>
      </c>
      <c r="L722" s="3" t="s">
        <v>1047</v>
      </c>
      <c r="M722" s="3" t="s">
        <v>542</v>
      </c>
      <c r="N722" s="3" t="s">
        <v>17</v>
      </c>
      <c r="O722" s="3" t="s">
        <v>19</v>
      </c>
      <c r="P722" s="3">
        <v>8489.27</v>
      </c>
      <c r="Q722" s="54">
        <v>2</v>
      </c>
      <c r="R722" s="54">
        <v>3</v>
      </c>
      <c r="S722" s="54">
        <v>4</v>
      </c>
      <c r="T722" s="54">
        <v>4</v>
      </c>
      <c r="U722" s="54">
        <v>4</v>
      </c>
      <c r="V722" s="54">
        <v>4</v>
      </c>
      <c r="W722" s="54">
        <v>9</v>
      </c>
      <c r="X722" s="54">
        <v>12</v>
      </c>
      <c r="Y722" s="54">
        <v>21</v>
      </c>
      <c r="Z722" s="54">
        <v>7</v>
      </c>
      <c r="AA722" s="54">
        <v>2</v>
      </c>
      <c r="AB722" s="54">
        <v>3</v>
      </c>
      <c r="AC722" s="54">
        <v>1</v>
      </c>
      <c r="AD722" s="54">
        <v>0</v>
      </c>
      <c r="AE722" s="54">
        <v>0</v>
      </c>
      <c r="AF722" s="54">
        <f t="shared" si="858"/>
        <v>12</v>
      </c>
      <c r="AG722" s="54">
        <f t="shared" si="859"/>
        <v>1</v>
      </c>
      <c r="AH722" s="54">
        <f t="shared" si="860"/>
        <v>13</v>
      </c>
      <c r="AI722" s="54">
        <v>16978.54</v>
      </c>
      <c r="AJ722" s="54">
        <v>25467.81</v>
      </c>
      <c r="AK722" s="54">
        <v>33957.08</v>
      </c>
      <c r="AL722" s="54">
        <v>33957.08</v>
      </c>
      <c r="AM722" s="54">
        <v>33957.08</v>
      </c>
      <c r="AN722" s="54">
        <v>33957.08</v>
      </c>
      <c r="AO722" s="54">
        <v>76403.430000000008</v>
      </c>
      <c r="AP722" s="54">
        <v>101871.24</v>
      </c>
      <c r="AQ722" s="54">
        <v>178274.67</v>
      </c>
      <c r="AR722" s="54">
        <f t="shared" si="861"/>
        <v>59424.89</v>
      </c>
      <c r="AS722" s="54">
        <f t="shared" si="862"/>
        <v>16978.54</v>
      </c>
      <c r="AT722" s="54">
        <f t="shared" si="863"/>
        <v>25467.81</v>
      </c>
      <c r="AU722" s="54">
        <f t="shared" si="864"/>
        <v>8489.27</v>
      </c>
      <c r="AV722" s="54">
        <f t="shared" si="865"/>
        <v>0</v>
      </c>
      <c r="AW722" s="54">
        <f t="shared" si="866"/>
        <v>0</v>
      </c>
      <c r="AX722" s="54">
        <f t="shared" si="867"/>
        <v>101871.23999999999</v>
      </c>
      <c r="AY722" s="54">
        <f t="shared" si="868"/>
        <v>8489.27</v>
      </c>
      <c r="AZ722" s="54">
        <f t="shared" si="869"/>
        <v>110360.51</v>
      </c>
      <c r="BA722" s="54">
        <f t="shared" si="855"/>
        <v>4</v>
      </c>
      <c r="BB722" s="54">
        <f t="shared" si="856"/>
        <v>1</v>
      </c>
      <c r="BC722" s="54">
        <f>SUM(CJ722:CL722)*2</f>
        <v>18</v>
      </c>
      <c r="BD722" s="54">
        <f>SUM(CM722:CO722)*2</f>
        <v>24</v>
      </c>
      <c r="BE722" s="54">
        <f t="shared" si="870"/>
        <v>26</v>
      </c>
      <c r="BF722" s="54">
        <f t="shared" ref="BF722:BK722" si="893">Z722*2</f>
        <v>14</v>
      </c>
      <c r="BG722" s="54">
        <f t="shared" si="893"/>
        <v>4</v>
      </c>
      <c r="BH722" s="54">
        <f t="shared" si="893"/>
        <v>6</v>
      </c>
      <c r="BI722" s="54">
        <f t="shared" si="893"/>
        <v>2</v>
      </c>
      <c r="BJ722" s="54">
        <f t="shared" si="893"/>
        <v>0</v>
      </c>
      <c r="BK722" s="54">
        <f t="shared" si="893"/>
        <v>0</v>
      </c>
      <c r="BL722" s="54">
        <v>2.6666666666666665</v>
      </c>
      <c r="BM722" s="54">
        <v>3.3333333333333335</v>
      </c>
      <c r="BN722" s="54">
        <f t="shared" si="891"/>
        <v>3</v>
      </c>
      <c r="BO722" s="54">
        <f t="shared" si="892"/>
        <v>2</v>
      </c>
      <c r="BP722" s="54">
        <v>5</v>
      </c>
      <c r="BQ722" s="54">
        <v>2</v>
      </c>
      <c r="BR722" s="54">
        <v>2</v>
      </c>
      <c r="BS722" s="54">
        <v>2</v>
      </c>
      <c r="BT722" s="54">
        <v>0</v>
      </c>
      <c r="BU722" s="54">
        <v>0</v>
      </c>
      <c r="BV722" s="54">
        <f t="shared" si="874"/>
        <v>25467.81</v>
      </c>
      <c r="BW722" s="54">
        <f t="shared" si="875"/>
        <v>76403.430000000008</v>
      </c>
      <c r="BX722" s="54">
        <f t="shared" si="876"/>
        <v>101871.24</v>
      </c>
      <c r="BY722" s="54">
        <f t="shared" si="877"/>
        <v>9</v>
      </c>
      <c r="BZ722" s="54">
        <f t="shared" si="878"/>
        <v>12</v>
      </c>
      <c r="CA722" s="54">
        <v>0</v>
      </c>
      <c r="CB722" s="54">
        <f t="shared" si="879"/>
        <v>5</v>
      </c>
      <c r="CC722" s="54">
        <f t="shared" si="880"/>
        <v>3</v>
      </c>
      <c r="CD722" s="54">
        <v>2</v>
      </c>
      <c r="CE722" s="54">
        <v>0</v>
      </c>
      <c r="CF722" s="54">
        <v>3</v>
      </c>
      <c r="CG722" s="54">
        <v>5</v>
      </c>
      <c r="CH722" s="54">
        <v>1</v>
      </c>
      <c r="CI722" s="54">
        <v>4</v>
      </c>
      <c r="CJ722" s="54">
        <v>1</v>
      </c>
      <c r="CK722" s="54">
        <v>3</v>
      </c>
      <c r="CL722" s="54">
        <v>5</v>
      </c>
      <c r="CM722" s="54">
        <v>4</v>
      </c>
      <c r="CN722" s="54">
        <v>5</v>
      </c>
      <c r="CO722" s="54">
        <v>3</v>
      </c>
    </row>
    <row r="723" spans="1:93">
      <c r="A723" s="3" t="str">
        <f t="shared" si="857"/>
        <v>JXNC016Herceptin IV</v>
      </c>
      <c r="B723" s="3" t="s">
        <v>554</v>
      </c>
      <c r="C723" s="3" t="s">
        <v>555</v>
      </c>
      <c r="D723" s="3" t="s">
        <v>174</v>
      </c>
      <c r="E723" s="3" t="s">
        <v>222</v>
      </c>
      <c r="F723" s="3" t="s">
        <v>237</v>
      </c>
      <c r="G723" s="3" t="s">
        <v>238</v>
      </c>
      <c r="H723" s="3" t="s">
        <v>237</v>
      </c>
      <c r="I723" s="3" t="s">
        <v>238</v>
      </c>
      <c r="J723" s="3" t="s">
        <v>561</v>
      </c>
      <c r="K723" s="3" t="s">
        <v>541</v>
      </c>
      <c r="L723" s="3"/>
      <c r="M723" s="3" t="s">
        <v>543</v>
      </c>
      <c r="N723" s="3" t="s">
        <v>11</v>
      </c>
      <c r="O723" s="3" t="s">
        <v>11</v>
      </c>
      <c r="P723" s="3">
        <v>4535.5</v>
      </c>
      <c r="Q723" s="54">
        <v>2.4822376098080742E-7</v>
      </c>
      <c r="R723" s="54">
        <v>1.7782878168674339E-7</v>
      </c>
      <c r="S723" s="54">
        <v>1.6542114214001052E-7</v>
      </c>
      <c r="T723" s="54">
        <v>1.1681063360424579E-7</v>
      </c>
      <c r="U723" s="54">
        <v>1.0643066396940739E-7</v>
      </c>
      <c r="V723" s="54">
        <v>1.8528501761878564E-7</v>
      </c>
      <c r="W723" s="54">
        <v>5.9147368480756133E-7</v>
      </c>
      <c r="X723" s="54">
        <v>4.0852631519243884E-7</v>
      </c>
      <c r="Y723" s="54">
        <v>1.0000000000000002E-6</v>
      </c>
      <c r="Z723" s="54">
        <v>0</v>
      </c>
      <c r="AA723" s="54">
        <v>0</v>
      </c>
      <c r="AB723" s="54">
        <v>0</v>
      </c>
      <c r="AC723" s="54">
        <v>0</v>
      </c>
      <c r="AD723" s="54">
        <v>0</v>
      </c>
      <c r="AE723" s="54">
        <v>0</v>
      </c>
      <c r="AF723" s="54">
        <f t="shared" si="858"/>
        <v>0</v>
      </c>
      <c r="AG723" s="54">
        <f t="shared" si="859"/>
        <v>0</v>
      </c>
      <c r="AH723" s="54">
        <f t="shared" si="860"/>
        <v>0</v>
      </c>
      <c r="AI723" s="54">
        <v>1.1258188679284522E-3</v>
      </c>
      <c r="AJ723" s="54">
        <v>8.0654243934022462E-4</v>
      </c>
      <c r="AK723" s="54">
        <v>7.5026759017601764E-4</v>
      </c>
      <c r="AL723" s="54">
        <v>5.297946287120568E-4</v>
      </c>
      <c r="AM723" s="54">
        <v>4.8271627643324723E-4</v>
      </c>
      <c r="AN723" s="54">
        <v>8.4036019741000226E-4</v>
      </c>
      <c r="AO723" s="54">
        <v>2.6826288974446943E-3</v>
      </c>
      <c r="AP723" s="54">
        <v>1.8528711025553063E-3</v>
      </c>
      <c r="AQ723" s="54">
        <v>4.5355000000000005E-3</v>
      </c>
      <c r="AR723" s="54">
        <f t="shared" si="861"/>
        <v>0</v>
      </c>
      <c r="AS723" s="54">
        <f t="shared" si="862"/>
        <v>0</v>
      </c>
      <c r="AT723" s="54">
        <f t="shared" si="863"/>
        <v>0</v>
      </c>
      <c r="AU723" s="54">
        <f t="shared" si="864"/>
        <v>0</v>
      </c>
      <c r="AV723" s="54">
        <f t="shared" si="865"/>
        <v>0</v>
      </c>
      <c r="AW723" s="54">
        <f t="shared" si="866"/>
        <v>0</v>
      </c>
      <c r="AX723" s="54">
        <f t="shared" si="867"/>
        <v>0</v>
      </c>
      <c r="AY723" s="54">
        <f t="shared" si="868"/>
        <v>0</v>
      </c>
      <c r="AZ723" s="54">
        <f t="shared" si="869"/>
        <v>0</v>
      </c>
      <c r="BA723" s="54">
        <f t="shared" si="855"/>
        <v>1.1681063360424579E-7</v>
      </c>
      <c r="BB723" s="54">
        <f t="shared" si="856"/>
        <v>0</v>
      </c>
      <c r="BC723" s="54"/>
      <c r="BD723" s="54"/>
      <c r="BE723" s="54">
        <f t="shared" si="870"/>
        <v>0</v>
      </c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4"/>
      <c r="BV723" s="54">
        <f t="shared" si="874"/>
        <v>0</v>
      </c>
      <c r="BW723" s="54">
        <f t="shared" si="875"/>
        <v>0</v>
      </c>
      <c r="BX723" s="54">
        <f t="shared" si="876"/>
        <v>0</v>
      </c>
      <c r="BY723" s="54">
        <f t="shared" si="877"/>
        <v>0</v>
      </c>
      <c r="BZ723" s="54">
        <f t="shared" si="878"/>
        <v>0</v>
      </c>
      <c r="CA723" s="54">
        <v>0</v>
      </c>
      <c r="CB723" s="54">
        <f t="shared" si="879"/>
        <v>0</v>
      </c>
      <c r="CC723" s="54">
        <f t="shared" si="880"/>
        <v>0</v>
      </c>
      <c r="CD723" s="54">
        <v>0</v>
      </c>
      <c r="CE723" s="54">
        <v>0</v>
      </c>
      <c r="CF723" s="54">
        <v>0</v>
      </c>
      <c r="CG723" s="54">
        <v>0</v>
      </c>
      <c r="CH723" s="54">
        <v>0</v>
      </c>
      <c r="CI723" s="54">
        <v>0</v>
      </c>
      <c r="CJ723" s="54">
        <v>0</v>
      </c>
      <c r="CK723" s="54">
        <v>0</v>
      </c>
      <c r="CL723" s="54">
        <v>0</v>
      </c>
      <c r="CM723" s="54">
        <v>0</v>
      </c>
      <c r="CN723" s="54">
        <v>0</v>
      </c>
      <c r="CO723" s="54">
        <v>0</v>
      </c>
    </row>
    <row r="724" spans="1:93">
      <c r="A724" s="3" t="str">
        <f t="shared" si="857"/>
        <v>JXNC016Herceptin SC</v>
      </c>
      <c r="B724" s="3" t="s">
        <v>554</v>
      </c>
      <c r="C724" s="3" t="s">
        <v>555</v>
      </c>
      <c r="D724" s="3" t="s">
        <v>174</v>
      </c>
      <c r="E724" s="3" t="s">
        <v>222</v>
      </c>
      <c r="F724" s="3" t="s">
        <v>237</v>
      </c>
      <c r="G724" s="3" t="s">
        <v>238</v>
      </c>
      <c r="H724" s="3" t="s">
        <v>237</v>
      </c>
      <c r="I724" s="3" t="s">
        <v>238</v>
      </c>
      <c r="J724" s="3" t="s">
        <v>561</v>
      </c>
      <c r="K724" s="3" t="s">
        <v>541</v>
      </c>
      <c r="L724" s="3"/>
      <c r="M724" s="3" t="s">
        <v>543</v>
      </c>
      <c r="N724" s="3" t="s">
        <v>12</v>
      </c>
      <c r="O724" s="3" t="s">
        <v>12</v>
      </c>
      <c r="P724" s="3">
        <v>3444.49</v>
      </c>
      <c r="Q724" s="54">
        <v>1.2869445629604544E-7</v>
      </c>
      <c r="R724" s="54">
        <v>1.1923834167284972E-7</v>
      </c>
      <c r="S724" s="54">
        <v>1.8086442832285226E-7</v>
      </c>
      <c r="T724" s="54">
        <v>1.8512626147397511E-7</v>
      </c>
      <c r="U724" s="54">
        <v>1.6668434004097236E-7</v>
      </c>
      <c r="V724" s="54">
        <v>2.193921721933052E-7</v>
      </c>
      <c r="W724" s="54">
        <v>4.2879722629174739E-7</v>
      </c>
      <c r="X724" s="54">
        <v>5.7120277370825267E-7</v>
      </c>
      <c r="Y724" s="54">
        <v>1.0000000000000002E-6</v>
      </c>
      <c r="Z724" s="54">
        <v>0</v>
      </c>
      <c r="AA724" s="54">
        <v>0</v>
      </c>
      <c r="AB724" s="54">
        <v>0</v>
      </c>
      <c r="AC724" s="54">
        <v>0</v>
      </c>
      <c r="AD724" s="54">
        <v>0</v>
      </c>
      <c r="AE724" s="54">
        <v>0</v>
      </c>
      <c r="AF724" s="54">
        <f t="shared" si="858"/>
        <v>0</v>
      </c>
      <c r="AG724" s="54">
        <f t="shared" si="859"/>
        <v>0</v>
      </c>
      <c r="AH724" s="54">
        <f t="shared" si="860"/>
        <v>0</v>
      </c>
      <c r="AI724" s="54">
        <v>4.4328676776716558E-4</v>
      </c>
      <c r="AJ724" s="54">
        <v>4.1071527550871412E-4</v>
      </c>
      <c r="AK724" s="54">
        <v>6.2298571471378138E-4</v>
      </c>
      <c r="AL724" s="54">
        <v>6.3766555638449256E-4</v>
      </c>
      <c r="AM724" s="54">
        <v>5.7414254242772885E-4</v>
      </c>
      <c r="AN724" s="54">
        <v>7.5569414319811776E-4</v>
      </c>
      <c r="AO724" s="54">
        <v>1.476987757989661E-3</v>
      </c>
      <c r="AP724" s="54">
        <v>1.9675022420103392E-3</v>
      </c>
      <c r="AQ724" s="54">
        <v>3.4444900000000001E-3</v>
      </c>
      <c r="AR724" s="54">
        <f t="shared" si="861"/>
        <v>0</v>
      </c>
      <c r="AS724" s="54">
        <f t="shared" si="862"/>
        <v>0</v>
      </c>
      <c r="AT724" s="54">
        <f t="shared" si="863"/>
        <v>0</v>
      </c>
      <c r="AU724" s="54">
        <f t="shared" si="864"/>
        <v>0</v>
      </c>
      <c r="AV724" s="54">
        <f t="shared" si="865"/>
        <v>0</v>
      </c>
      <c r="AW724" s="54">
        <f t="shared" si="866"/>
        <v>0</v>
      </c>
      <c r="AX724" s="54">
        <f t="shared" si="867"/>
        <v>0</v>
      </c>
      <c r="AY724" s="54">
        <f t="shared" si="868"/>
        <v>0</v>
      </c>
      <c r="AZ724" s="54">
        <f t="shared" si="869"/>
        <v>0</v>
      </c>
      <c r="BA724" s="54">
        <f t="shared" si="855"/>
        <v>1.8512626147397511E-7</v>
      </c>
      <c r="BB724" s="54">
        <f t="shared" si="856"/>
        <v>0</v>
      </c>
      <c r="BC724" s="54"/>
      <c r="BD724" s="54"/>
      <c r="BE724" s="54">
        <f t="shared" si="870"/>
        <v>0</v>
      </c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4"/>
      <c r="BV724" s="54">
        <f t="shared" si="874"/>
        <v>0</v>
      </c>
      <c r="BW724" s="54">
        <f t="shared" si="875"/>
        <v>0</v>
      </c>
      <c r="BX724" s="54">
        <f t="shared" si="876"/>
        <v>0</v>
      </c>
      <c r="BY724" s="54">
        <f t="shared" si="877"/>
        <v>0</v>
      </c>
      <c r="BZ724" s="54">
        <f t="shared" si="878"/>
        <v>0</v>
      </c>
      <c r="CA724" s="54">
        <v>0</v>
      </c>
      <c r="CB724" s="54">
        <f t="shared" si="879"/>
        <v>0</v>
      </c>
      <c r="CC724" s="54">
        <f t="shared" si="880"/>
        <v>0</v>
      </c>
      <c r="CD724" s="54">
        <v>0</v>
      </c>
      <c r="CE724" s="54">
        <v>0</v>
      </c>
      <c r="CF724" s="54">
        <v>0</v>
      </c>
      <c r="CG724" s="54">
        <v>0</v>
      </c>
      <c r="CH724" s="54">
        <v>0</v>
      </c>
      <c r="CI724" s="54">
        <v>0</v>
      </c>
      <c r="CJ724" s="54">
        <v>0</v>
      </c>
      <c r="CK724" s="54">
        <v>0</v>
      </c>
      <c r="CL724" s="54">
        <v>0</v>
      </c>
      <c r="CM724" s="54">
        <v>0</v>
      </c>
      <c r="CN724" s="54">
        <v>0</v>
      </c>
      <c r="CO724" s="54">
        <v>0</v>
      </c>
    </row>
    <row r="725" spans="1:93">
      <c r="A725" s="3" t="str">
        <f t="shared" si="857"/>
        <v>JXNC016Itovebi 3mg</v>
      </c>
      <c r="B725" s="3" t="s">
        <v>554</v>
      </c>
      <c r="C725" s="3" t="s">
        <v>555</v>
      </c>
      <c r="D725" s="3" t="s">
        <v>174</v>
      </c>
      <c r="E725" s="3" t="s">
        <v>222</v>
      </c>
      <c r="F725" s="3" t="s">
        <v>237</v>
      </c>
      <c r="G725" s="3" t="s">
        <v>238</v>
      </c>
      <c r="H725" s="3" t="s">
        <v>237</v>
      </c>
      <c r="I725" s="3" t="s">
        <v>238</v>
      </c>
      <c r="J725" s="3" t="s">
        <v>561</v>
      </c>
      <c r="K725" s="3" t="s">
        <v>541</v>
      </c>
      <c r="L725" s="3"/>
      <c r="M725" s="3" t="s">
        <v>543</v>
      </c>
      <c r="N725" s="3" t="s">
        <v>13</v>
      </c>
      <c r="O725" s="3" t="s">
        <v>14</v>
      </c>
      <c r="P725" s="3">
        <v>3566.02</v>
      </c>
      <c r="Q725" s="54">
        <v>7.5423782997919166E-8</v>
      </c>
      <c r="R725" s="54">
        <v>8.6118364644595899E-8</v>
      </c>
      <c r="S725" s="54">
        <v>1.7430625086372233E-7</v>
      </c>
      <c r="T725" s="54">
        <v>1.7644957539816278E-7</v>
      </c>
      <c r="U725" s="54">
        <v>2.1451535630448561E-7</v>
      </c>
      <c r="V725" s="54">
        <v>2.7318666979111423E-7</v>
      </c>
      <c r="W725" s="54">
        <v>3.3584839850623739E-7</v>
      </c>
      <c r="X725" s="54">
        <v>6.6415160149376262E-7</v>
      </c>
      <c r="Y725" s="54">
        <v>9.9999999999999995E-7</v>
      </c>
      <c r="Z725" s="54">
        <v>0</v>
      </c>
      <c r="AA725" s="54">
        <v>0</v>
      </c>
      <c r="AB725" s="54">
        <v>0</v>
      </c>
      <c r="AC725" s="54">
        <v>0</v>
      </c>
      <c r="AD725" s="54">
        <v>0</v>
      </c>
      <c r="AE725" s="54">
        <v>0</v>
      </c>
      <c r="AF725" s="54">
        <f t="shared" si="858"/>
        <v>0</v>
      </c>
      <c r="AG725" s="54">
        <f t="shared" si="859"/>
        <v>0</v>
      </c>
      <c r="AH725" s="54">
        <f t="shared" si="860"/>
        <v>0</v>
      </c>
      <c r="AI725" s="54">
        <v>2.6896271864623972E-4</v>
      </c>
      <c r="AJ725" s="54">
        <v>3.0709981068992184E-4</v>
      </c>
      <c r="AK725" s="54">
        <v>6.2157957670505104E-4</v>
      </c>
      <c r="AL725" s="54">
        <v>6.2922271486135634E-4</v>
      </c>
      <c r="AM725" s="54">
        <v>7.6496605088892172E-4</v>
      </c>
      <c r="AN725" s="54">
        <v>9.74189128208509E-4</v>
      </c>
      <c r="AO725" s="54">
        <v>1.1976421060412126E-3</v>
      </c>
      <c r="AP725" s="54">
        <v>2.3683778939587868E-3</v>
      </c>
      <c r="AQ725" s="54">
        <v>3.5660199999999996E-3</v>
      </c>
      <c r="AR725" s="54">
        <f t="shared" si="861"/>
        <v>0</v>
      </c>
      <c r="AS725" s="54">
        <f t="shared" si="862"/>
        <v>0</v>
      </c>
      <c r="AT725" s="54">
        <f t="shared" si="863"/>
        <v>0</v>
      </c>
      <c r="AU725" s="54">
        <f t="shared" si="864"/>
        <v>0</v>
      </c>
      <c r="AV725" s="54">
        <f t="shared" si="865"/>
        <v>0</v>
      </c>
      <c r="AW725" s="54">
        <f t="shared" si="866"/>
        <v>0</v>
      </c>
      <c r="AX725" s="54">
        <f t="shared" si="867"/>
        <v>0</v>
      </c>
      <c r="AY725" s="54">
        <f t="shared" si="868"/>
        <v>0</v>
      </c>
      <c r="AZ725" s="54">
        <f t="shared" si="869"/>
        <v>0</v>
      </c>
      <c r="BA725" s="54">
        <f t="shared" si="855"/>
        <v>1.7644957539816278E-7</v>
      </c>
      <c r="BB725" s="54">
        <f t="shared" si="856"/>
        <v>0</v>
      </c>
      <c r="BC725" s="54"/>
      <c r="BD725" s="54"/>
      <c r="BE725" s="54">
        <f t="shared" si="870"/>
        <v>0</v>
      </c>
      <c r="BF725" s="54"/>
      <c r="BG725" s="54"/>
      <c r="BH725" s="54"/>
      <c r="BI725" s="54"/>
      <c r="BJ725" s="54"/>
      <c r="BK725" s="54"/>
      <c r="BL725" s="54">
        <v>0</v>
      </c>
      <c r="BM725" s="54">
        <v>0</v>
      </c>
      <c r="BN725" s="54">
        <f t="shared" ref="BN725:BN726" si="894">AVERAGE(BP725:BR725)</f>
        <v>0</v>
      </c>
      <c r="BO725" s="54">
        <f t="shared" ref="BO725:BO726" si="895">SUM(BS725:BU725)/1</f>
        <v>0</v>
      </c>
      <c r="BP725" s="54">
        <v>0</v>
      </c>
      <c r="BQ725" s="54">
        <v>0</v>
      </c>
      <c r="BR725" s="54">
        <v>0</v>
      </c>
      <c r="BS725" s="54">
        <v>0</v>
      </c>
      <c r="BT725" s="54">
        <v>0</v>
      </c>
      <c r="BU725" s="54">
        <v>0</v>
      </c>
      <c r="BV725" s="54">
        <f t="shared" si="874"/>
        <v>0</v>
      </c>
      <c r="BW725" s="54">
        <f t="shared" si="875"/>
        <v>0</v>
      </c>
      <c r="BX725" s="54">
        <f t="shared" si="876"/>
        <v>0</v>
      </c>
      <c r="BY725" s="54">
        <f t="shared" si="877"/>
        <v>0</v>
      </c>
      <c r="BZ725" s="54">
        <f t="shared" si="878"/>
        <v>0</v>
      </c>
      <c r="CA725" s="54">
        <v>0</v>
      </c>
      <c r="CB725" s="54">
        <f t="shared" si="879"/>
        <v>0</v>
      </c>
      <c r="CC725" s="54">
        <f t="shared" si="880"/>
        <v>0</v>
      </c>
      <c r="CD725" s="54">
        <v>0</v>
      </c>
      <c r="CE725" s="54">
        <v>0</v>
      </c>
      <c r="CF725" s="54">
        <v>0</v>
      </c>
      <c r="CG725" s="54">
        <v>0</v>
      </c>
      <c r="CH725" s="54">
        <v>0</v>
      </c>
      <c r="CI725" s="54">
        <v>0</v>
      </c>
      <c r="CJ725" s="54">
        <v>0</v>
      </c>
      <c r="CK725" s="54">
        <v>0</v>
      </c>
      <c r="CL725" s="54">
        <v>0</v>
      </c>
      <c r="CM725" s="54">
        <v>0</v>
      </c>
      <c r="CN725" s="54">
        <v>0</v>
      </c>
      <c r="CO725" s="54">
        <v>0</v>
      </c>
    </row>
    <row r="726" spans="1:93">
      <c r="A726" s="3" t="str">
        <f t="shared" si="857"/>
        <v>JXNC016Itovebi 9mg</v>
      </c>
      <c r="B726" s="3" t="s">
        <v>554</v>
      </c>
      <c r="C726" s="3" t="s">
        <v>555</v>
      </c>
      <c r="D726" s="3" t="s">
        <v>174</v>
      </c>
      <c r="E726" s="3" t="s">
        <v>222</v>
      </c>
      <c r="F726" s="3" t="s">
        <v>237</v>
      </c>
      <c r="G726" s="3" t="s">
        <v>238</v>
      </c>
      <c r="H726" s="3" t="s">
        <v>237</v>
      </c>
      <c r="I726" s="3" t="s">
        <v>238</v>
      </c>
      <c r="J726" s="3" t="s">
        <v>561</v>
      </c>
      <c r="K726" s="3" t="s">
        <v>541</v>
      </c>
      <c r="L726" s="3"/>
      <c r="M726" s="3" t="s">
        <v>543</v>
      </c>
      <c r="N726" s="3" t="s">
        <v>13</v>
      </c>
      <c r="O726" s="3" t="s">
        <v>15</v>
      </c>
      <c r="P726" s="3">
        <v>10698.05</v>
      </c>
      <c r="Q726" s="54"/>
      <c r="R726" s="54"/>
      <c r="S726" s="54"/>
      <c r="T726" s="54"/>
      <c r="U726" s="54"/>
      <c r="V726" s="54"/>
      <c r="W726" s="54">
        <v>0</v>
      </c>
      <c r="X726" s="54">
        <v>0</v>
      </c>
      <c r="Y726" s="54">
        <v>0</v>
      </c>
      <c r="Z726" s="54">
        <v>0</v>
      </c>
      <c r="AA726" s="54">
        <v>0</v>
      </c>
      <c r="AB726" s="54">
        <v>0</v>
      </c>
      <c r="AC726" s="54">
        <v>0</v>
      </c>
      <c r="AD726" s="54">
        <v>0</v>
      </c>
      <c r="AE726" s="54">
        <v>0</v>
      </c>
      <c r="AF726" s="54">
        <f t="shared" si="858"/>
        <v>0</v>
      </c>
      <c r="AG726" s="54">
        <f t="shared" si="859"/>
        <v>0</v>
      </c>
      <c r="AH726" s="54">
        <f t="shared" si="860"/>
        <v>0</v>
      </c>
      <c r="AI726" s="54"/>
      <c r="AJ726" s="54"/>
      <c r="AK726" s="54"/>
      <c r="AL726" s="54"/>
      <c r="AM726" s="54"/>
      <c r="AN726" s="54"/>
      <c r="AO726" s="54">
        <v>0</v>
      </c>
      <c r="AP726" s="54">
        <v>0</v>
      </c>
      <c r="AQ726" s="54">
        <v>0</v>
      </c>
      <c r="AR726" s="54">
        <f t="shared" si="861"/>
        <v>0</v>
      </c>
      <c r="AS726" s="54">
        <f t="shared" si="862"/>
        <v>0</v>
      </c>
      <c r="AT726" s="54">
        <f t="shared" si="863"/>
        <v>0</v>
      </c>
      <c r="AU726" s="54">
        <f t="shared" si="864"/>
        <v>0</v>
      </c>
      <c r="AV726" s="54">
        <f t="shared" si="865"/>
        <v>0</v>
      </c>
      <c r="AW726" s="54">
        <f t="shared" si="866"/>
        <v>0</v>
      </c>
      <c r="AX726" s="54">
        <f t="shared" si="867"/>
        <v>0</v>
      </c>
      <c r="AY726" s="54">
        <f t="shared" si="868"/>
        <v>0</v>
      </c>
      <c r="AZ726" s="54">
        <f t="shared" si="869"/>
        <v>0</v>
      </c>
      <c r="BA726" s="54">
        <f t="shared" si="855"/>
        <v>0</v>
      </c>
      <c r="BB726" s="54">
        <f t="shared" si="856"/>
        <v>0</v>
      </c>
      <c r="BC726" s="54"/>
      <c r="BD726" s="54"/>
      <c r="BE726" s="54">
        <f t="shared" si="870"/>
        <v>0</v>
      </c>
      <c r="BF726" s="54"/>
      <c r="BG726" s="54"/>
      <c r="BH726" s="54"/>
      <c r="BI726" s="54"/>
      <c r="BJ726" s="54"/>
      <c r="BK726" s="54"/>
      <c r="BL726" s="54">
        <v>0</v>
      </c>
      <c r="BM726" s="54">
        <v>0</v>
      </c>
      <c r="BN726" s="54">
        <f t="shared" si="894"/>
        <v>0</v>
      </c>
      <c r="BO726" s="54">
        <f t="shared" si="895"/>
        <v>0</v>
      </c>
      <c r="BP726" s="54">
        <v>0</v>
      </c>
      <c r="BQ726" s="54">
        <v>0</v>
      </c>
      <c r="BR726" s="54">
        <v>0</v>
      </c>
      <c r="BS726" s="54">
        <v>0</v>
      </c>
      <c r="BT726" s="54">
        <v>0</v>
      </c>
      <c r="BU726" s="54">
        <v>0</v>
      </c>
      <c r="BV726" s="54">
        <f t="shared" si="874"/>
        <v>0</v>
      </c>
      <c r="BW726" s="54">
        <f t="shared" si="875"/>
        <v>0</v>
      </c>
      <c r="BX726" s="54">
        <f t="shared" si="876"/>
        <v>0</v>
      </c>
      <c r="BY726" s="54">
        <f t="shared" si="877"/>
        <v>0</v>
      </c>
      <c r="BZ726" s="54">
        <f t="shared" si="878"/>
        <v>0</v>
      </c>
      <c r="CA726" s="54">
        <v>0</v>
      </c>
      <c r="CB726" s="54">
        <f t="shared" si="879"/>
        <v>0</v>
      </c>
      <c r="CC726" s="54">
        <f t="shared" si="880"/>
        <v>0</v>
      </c>
      <c r="CD726" s="54">
        <v>0</v>
      </c>
      <c r="CE726" s="54">
        <v>0</v>
      </c>
      <c r="CF726" s="54">
        <v>0</v>
      </c>
      <c r="CG726" s="54">
        <v>0</v>
      </c>
      <c r="CH726" s="54">
        <v>0</v>
      </c>
      <c r="CI726" s="54">
        <v>0</v>
      </c>
      <c r="CJ726" s="54">
        <v>0</v>
      </c>
      <c r="CK726" s="54">
        <v>0</v>
      </c>
      <c r="CL726" s="54">
        <v>0</v>
      </c>
      <c r="CM726" s="54">
        <v>0</v>
      </c>
      <c r="CN726" s="54">
        <v>0</v>
      </c>
      <c r="CO726" s="54">
        <v>0</v>
      </c>
    </row>
    <row r="727" spans="1:93">
      <c r="A727" s="3" t="str">
        <f t="shared" si="857"/>
        <v>JXNC016Perjeta</v>
      </c>
      <c r="B727" s="3" t="s">
        <v>554</v>
      </c>
      <c r="C727" s="3" t="s">
        <v>555</v>
      </c>
      <c r="D727" s="3" t="s">
        <v>174</v>
      </c>
      <c r="E727" s="3" t="s">
        <v>222</v>
      </c>
      <c r="F727" s="3" t="s">
        <v>237</v>
      </c>
      <c r="G727" s="3" t="s">
        <v>238</v>
      </c>
      <c r="H727" s="3" t="s">
        <v>237</v>
      </c>
      <c r="I727" s="3" t="s">
        <v>238</v>
      </c>
      <c r="J727" s="3" t="s">
        <v>561</v>
      </c>
      <c r="K727" s="3" t="s">
        <v>541</v>
      </c>
      <c r="L727" s="3"/>
      <c r="M727" s="3" t="s">
        <v>543</v>
      </c>
      <c r="N727" s="3" t="s">
        <v>16</v>
      </c>
      <c r="O727" s="3" t="s">
        <v>16</v>
      </c>
      <c r="P727" s="3">
        <v>3985.87</v>
      </c>
      <c r="Q727" s="54">
        <v>1.6632816995290993E-7</v>
      </c>
      <c r="R727" s="54">
        <v>1.4049990355976576E-7</v>
      </c>
      <c r="S727" s="54">
        <v>2.1324946972178945E-7</v>
      </c>
      <c r="T727" s="54">
        <v>1.2886044679014564E-7</v>
      </c>
      <c r="U727" s="54">
        <v>1.5640184556293783E-7</v>
      </c>
      <c r="V727" s="54">
        <v>1.7949567360212585E-7</v>
      </c>
      <c r="W727" s="54">
        <v>5.2007754323446514E-7</v>
      </c>
      <c r="X727" s="54">
        <v>4.6475796595520929E-7</v>
      </c>
      <c r="Y727" s="54">
        <v>9.8483550918967443E-7</v>
      </c>
      <c r="Z727" s="54">
        <v>0</v>
      </c>
      <c r="AA727" s="54">
        <v>0</v>
      </c>
      <c r="AB727" s="54">
        <v>0</v>
      </c>
      <c r="AC727" s="54">
        <v>0</v>
      </c>
      <c r="AD727" s="54">
        <v>0</v>
      </c>
      <c r="AE727" s="54">
        <v>0</v>
      </c>
      <c r="AF727" s="54">
        <f t="shared" si="858"/>
        <v>0</v>
      </c>
      <c r="AG727" s="54">
        <f t="shared" si="859"/>
        <v>0</v>
      </c>
      <c r="AH727" s="54">
        <f t="shared" si="860"/>
        <v>0</v>
      </c>
      <c r="AI727" s="54">
        <v>6.6296246277020509E-4</v>
      </c>
      <c r="AJ727" s="54">
        <v>5.6001435060176361E-4</v>
      </c>
      <c r="AK727" s="54">
        <v>8.4998466387998888E-4</v>
      </c>
      <c r="AL727" s="54">
        <v>5.1362098904743781E-4</v>
      </c>
      <c r="AM727" s="54">
        <v>6.2339742417394698E-4</v>
      </c>
      <c r="AN727" s="54">
        <v>7.1544642054050542E-4</v>
      </c>
      <c r="AO727" s="54">
        <v>2.0729614772519575E-3</v>
      </c>
      <c r="AP727" s="54">
        <v>1.8524648337618901E-3</v>
      </c>
      <c r="AQ727" s="54">
        <v>3.9254263110138476E-3</v>
      </c>
      <c r="AR727" s="54">
        <f t="shared" si="861"/>
        <v>0</v>
      </c>
      <c r="AS727" s="54">
        <f t="shared" si="862"/>
        <v>0</v>
      </c>
      <c r="AT727" s="54">
        <f t="shared" si="863"/>
        <v>0</v>
      </c>
      <c r="AU727" s="54">
        <f t="shared" si="864"/>
        <v>0</v>
      </c>
      <c r="AV727" s="54">
        <f t="shared" si="865"/>
        <v>0</v>
      </c>
      <c r="AW727" s="54">
        <f t="shared" si="866"/>
        <v>0</v>
      </c>
      <c r="AX727" s="54">
        <f t="shared" si="867"/>
        <v>0</v>
      </c>
      <c r="AY727" s="54">
        <f t="shared" si="868"/>
        <v>0</v>
      </c>
      <c r="AZ727" s="54">
        <f t="shared" si="869"/>
        <v>0</v>
      </c>
      <c r="BA727" s="54">
        <f t="shared" si="855"/>
        <v>1.2886044679014564E-7</v>
      </c>
      <c r="BB727" s="54">
        <f t="shared" si="856"/>
        <v>0</v>
      </c>
      <c r="BC727" s="54"/>
      <c r="BD727" s="54"/>
      <c r="BE727" s="54">
        <f t="shared" si="870"/>
        <v>0</v>
      </c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>
        <f t="shared" si="874"/>
        <v>0</v>
      </c>
      <c r="BW727" s="54">
        <f t="shared" si="875"/>
        <v>0</v>
      </c>
      <c r="BX727" s="54">
        <f t="shared" si="876"/>
        <v>0</v>
      </c>
      <c r="BY727" s="54">
        <f t="shared" si="877"/>
        <v>0</v>
      </c>
      <c r="BZ727" s="54">
        <f t="shared" si="878"/>
        <v>0</v>
      </c>
      <c r="CA727" s="54">
        <v>0</v>
      </c>
      <c r="CB727" s="54">
        <f t="shared" si="879"/>
        <v>0</v>
      </c>
      <c r="CC727" s="54">
        <f t="shared" si="880"/>
        <v>0</v>
      </c>
      <c r="CD727" s="54">
        <v>0</v>
      </c>
      <c r="CE727" s="54">
        <v>0</v>
      </c>
      <c r="CF727" s="54">
        <v>0</v>
      </c>
      <c r="CG727" s="54">
        <v>0</v>
      </c>
      <c r="CH727" s="54">
        <v>0</v>
      </c>
      <c r="CI727" s="54">
        <v>0</v>
      </c>
      <c r="CJ727" s="54">
        <v>0</v>
      </c>
      <c r="CK727" s="54">
        <v>0</v>
      </c>
      <c r="CL727" s="54">
        <v>0</v>
      </c>
      <c r="CM727" s="54">
        <v>0</v>
      </c>
      <c r="CN727" s="54">
        <v>0</v>
      </c>
      <c r="CO727" s="54">
        <v>0</v>
      </c>
    </row>
    <row r="728" spans="1:93">
      <c r="A728" s="3" t="str">
        <f t="shared" si="857"/>
        <v>JXNC016Phesgo 10ml</v>
      </c>
      <c r="B728" s="3" t="s">
        <v>554</v>
      </c>
      <c r="C728" s="3" t="s">
        <v>555</v>
      </c>
      <c r="D728" s="3" t="s">
        <v>174</v>
      </c>
      <c r="E728" s="3" t="s">
        <v>222</v>
      </c>
      <c r="F728" s="3" t="s">
        <v>237</v>
      </c>
      <c r="G728" s="3" t="s">
        <v>238</v>
      </c>
      <c r="H728" s="3" t="s">
        <v>237</v>
      </c>
      <c r="I728" s="3" t="s">
        <v>238</v>
      </c>
      <c r="J728" s="3" t="s">
        <v>561</v>
      </c>
      <c r="K728" s="3" t="s">
        <v>541</v>
      </c>
      <c r="L728" s="3"/>
      <c r="M728" s="3" t="s">
        <v>543</v>
      </c>
      <c r="N728" s="3" t="s">
        <v>17</v>
      </c>
      <c r="O728" s="3" t="s">
        <v>18</v>
      </c>
      <c r="P728" s="3">
        <v>6232.07</v>
      </c>
      <c r="Q728" s="54">
        <v>1.3688951515407721E-6</v>
      </c>
      <c r="R728" s="54">
        <v>1.2654877779580292E-6</v>
      </c>
      <c r="S728" s="54">
        <v>1.8760355506336405E-6</v>
      </c>
      <c r="T728" s="54">
        <v>1.6438957276147923E-6</v>
      </c>
      <c r="U728" s="54">
        <v>1.5083220670144609E-6</v>
      </c>
      <c r="V728" s="54">
        <v>1.9649834406779579E-6</v>
      </c>
      <c r="W728" s="54">
        <v>4.5104184801324422E-6</v>
      </c>
      <c r="X728" s="54">
        <v>5.1172012353072115E-6</v>
      </c>
      <c r="Y728" s="54">
        <v>9.6276197154396546E-6</v>
      </c>
      <c r="Z728" s="54">
        <v>0</v>
      </c>
      <c r="AA728" s="54">
        <v>0</v>
      </c>
      <c r="AB728" s="54">
        <v>0</v>
      </c>
      <c r="AC728" s="54">
        <v>0</v>
      </c>
      <c r="AD728" s="54">
        <v>0</v>
      </c>
      <c r="AE728" s="54">
        <v>0</v>
      </c>
      <c r="AF728" s="54">
        <f t="shared" si="858"/>
        <v>0</v>
      </c>
      <c r="AG728" s="54">
        <f t="shared" si="859"/>
        <v>0</v>
      </c>
      <c r="AH728" s="54">
        <f t="shared" si="860"/>
        <v>0</v>
      </c>
      <c r="AI728" s="54">
        <v>8.5310504070626996E-3</v>
      </c>
      <c r="AJ728" s="54">
        <v>7.8866084163788947E-3</v>
      </c>
      <c r="AK728" s="54">
        <v>1.1691584874037391E-2</v>
      </c>
      <c r="AL728" s="54">
        <v>1.0244873247196319E-2</v>
      </c>
      <c r="AM728" s="54">
        <v>9.3999687041788106E-3</v>
      </c>
      <c r="AN728" s="54">
        <v>1.224591435114588E-2</v>
      </c>
      <c r="AO728" s="54">
        <v>2.8109243697478983E-2</v>
      </c>
      <c r="AP728" s="54">
        <v>3.1890756302521008E-2</v>
      </c>
      <c r="AQ728" s="54">
        <v>5.9999999999999991E-2</v>
      </c>
      <c r="AR728" s="54">
        <f t="shared" si="861"/>
        <v>0</v>
      </c>
      <c r="AS728" s="54">
        <f t="shared" si="862"/>
        <v>0</v>
      </c>
      <c r="AT728" s="54">
        <f t="shared" si="863"/>
        <v>0</v>
      </c>
      <c r="AU728" s="54">
        <f t="shared" si="864"/>
        <v>0</v>
      </c>
      <c r="AV728" s="54">
        <f t="shared" si="865"/>
        <v>0</v>
      </c>
      <c r="AW728" s="54">
        <f t="shared" si="866"/>
        <v>0</v>
      </c>
      <c r="AX728" s="54">
        <f t="shared" si="867"/>
        <v>0</v>
      </c>
      <c r="AY728" s="54">
        <f t="shared" si="868"/>
        <v>0</v>
      </c>
      <c r="AZ728" s="54">
        <f t="shared" si="869"/>
        <v>0</v>
      </c>
      <c r="BA728" s="54">
        <f t="shared" si="855"/>
        <v>1.6438957276147923E-6</v>
      </c>
      <c r="BB728" s="54">
        <f t="shared" si="856"/>
        <v>0</v>
      </c>
      <c r="BC728" s="54">
        <f>SUM(CJ728:CL728)</f>
        <v>0</v>
      </c>
      <c r="BD728" s="54">
        <f>SUM(CM728:CO728)</f>
        <v>0</v>
      </c>
      <c r="BE728" s="54">
        <f t="shared" si="870"/>
        <v>0</v>
      </c>
      <c r="BF728" s="54">
        <f t="shared" ref="BF728:BK728" si="896">Z728</f>
        <v>0</v>
      </c>
      <c r="BG728" s="54">
        <f t="shared" si="896"/>
        <v>0</v>
      </c>
      <c r="BH728" s="54">
        <f t="shared" si="896"/>
        <v>0</v>
      </c>
      <c r="BI728" s="54">
        <f t="shared" si="896"/>
        <v>0</v>
      </c>
      <c r="BJ728" s="54">
        <f t="shared" si="896"/>
        <v>0</v>
      </c>
      <c r="BK728" s="54">
        <f t="shared" si="896"/>
        <v>0</v>
      </c>
      <c r="BL728" s="54">
        <v>0</v>
      </c>
      <c r="BM728" s="54">
        <v>0</v>
      </c>
      <c r="BN728" s="54">
        <f t="shared" ref="BN728:BN729" si="897">AVERAGE(BP728:BR728)</f>
        <v>0</v>
      </c>
      <c r="BO728" s="54">
        <f t="shared" ref="BO728:BO729" si="898">SUM(BS728:BU728)/1</f>
        <v>0</v>
      </c>
      <c r="BP728" s="54">
        <v>0</v>
      </c>
      <c r="BQ728" s="54">
        <v>0</v>
      </c>
      <c r="BR728" s="54">
        <v>0</v>
      </c>
      <c r="BS728" s="54">
        <v>0</v>
      </c>
      <c r="BT728" s="54">
        <v>0</v>
      </c>
      <c r="BU728" s="54">
        <v>0</v>
      </c>
      <c r="BV728" s="54">
        <f t="shared" si="874"/>
        <v>0</v>
      </c>
      <c r="BW728" s="54">
        <f t="shared" si="875"/>
        <v>0</v>
      </c>
      <c r="BX728" s="54">
        <f t="shared" si="876"/>
        <v>0</v>
      </c>
      <c r="BY728" s="54">
        <f t="shared" si="877"/>
        <v>0</v>
      </c>
      <c r="BZ728" s="54">
        <f t="shared" si="878"/>
        <v>0</v>
      </c>
      <c r="CA728" s="54">
        <v>0</v>
      </c>
      <c r="CB728" s="54">
        <f t="shared" si="879"/>
        <v>0</v>
      </c>
      <c r="CC728" s="54">
        <f t="shared" si="880"/>
        <v>0</v>
      </c>
      <c r="CD728" s="54">
        <v>0</v>
      </c>
      <c r="CE728" s="54">
        <v>0</v>
      </c>
      <c r="CF728" s="54">
        <v>0</v>
      </c>
      <c r="CG728" s="54">
        <v>0</v>
      </c>
      <c r="CH728" s="54">
        <v>0</v>
      </c>
      <c r="CI728" s="54">
        <v>0</v>
      </c>
      <c r="CJ728" s="54">
        <v>0</v>
      </c>
      <c r="CK728" s="54">
        <v>0</v>
      </c>
      <c r="CL728" s="54">
        <v>0</v>
      </c>
      <c r="CM728" s="54">
        <v>0</v>
      </c>
      <c r="CN728" s="54">
        <v>0</v>
      </c>
      <c r="CO728" s="54">
        <v>0</v>
      </c>
    </row>
    <row r="729" spans="1:93">
      <c r="A729" s="3" t="str">
        <f t="shared" si="857"/>
        <v>JXNC016Phesgo 15ml</v>
      </c>
      <c r="B729" s="3" t="s">
        <v>554</v>
      </c>
      <c r="C729" s="3" t="s">
        <v>555</v>
      </c>
      <c r="D729" s="3" t="s">
        <v>174</v>
      </c>
      <c r="E729" s="3" t="s">
        <v>222</v>
      </c>
      <c r="F729" s="3" t="s">
        <v>237</v>
      </c>
      <c r="G729" s="3" t="s">
        <v>238</v>
      </c>
      <c r="H729" s="3" t="s">
        <v>237</v>
      </c>
      <c r="I729" s="3" t="s">
        <v>238</v>
      </c>
      <c r="J729" s="3" t="s">
        <v>561</v>
      </c>
      <c r="K729" s="3" t="s">
        <v>541</v>
      </c>
      <c r="L729" s="3"/>
      <c r="M729" s="3" t="s">
        <v>543</v>
      </c>
      <c r="N729" s="3" t="s">
        <v>17</v>
      </c>
      <c r="O729" s="3" t="s">
        <v>19</v>
      </c>
      <c r="P729" s="3">
        <v>8489.27</v>
      </c>
      <c r="Q729" s="54">
        <v>1.1779575864591419E-6</v>
      </c>
      <c r="R729" s="54">
        <v>1.1779575864591419E-6</v>
      </c>
      <c r="S729" s="54">
        <v>1.1779575864591419E-6</v>
      </c>
      <c r="T729" s="54">
        <v>1.1779575864591419E-6</v>
      </c>
      <c r="U729" s="54">
        <v>1.1779575864591419E-6</v>
      </c>
      <c r="V729" s="54">
        <v>1.1779575864591419E-6</v>
      </c>
      <c r="W729" s="54">
        <v>3.5338727593774257E-6</v>
      </c>
      <c r="X729" s="54">
        <v>3.5338727593774257E-6</v>
      </c>
      <c r="Y729" s="54">
        <v>7.0677455187548515E-6</v>
      </c>
      <c r="Z729" s="54">
        <v>0</v>
      </c>
      <c r="AA729" s="54">
        <v>0</v>
      </c>
      <c r="AB729" s="54">
        <v>0</v>
      </c>
      <c r="AC729" s="54">
        <v>0</v>
      </c>
      <c r="AD729" s="54">
        <v>0</v>
      </c>
      <c r="AE729" s="54">
        <v>0</v>
      </c>
      <c r="AF729" s="54">
        <f t="shared" si="858"/>
        <v>0</v>
      </c>
      <c r="AG729" s="54">
        <f t="shared" si="859"/>
        <v>0</v>
      </c>
      <c r="AH729" s="54">
        <f t="shared" si="860"/>
        <v>0</v>
      </c>
      <c r="AI729" s="54">
        <v>0.01</v>
      </c>
      <c r="AJ729" s="54">
        <v>0.01</v>
      </c>
      <c r="AK729" s="54">
        <v>0.01</v>
      </c>
      <c r="AL729" s="54">
        <v>0.01</v>
      </c>
      <c r="AM729" s="54">
        <v>0.01</v>
      </c>
      <c r="AN729" s="54">
        <v>0.01</v>
      </c>
      <c r="AO729" s="54">
        <v>0.03</v>
      </c>
      <c r="AP729" s="54">
        <v>0.03</v>
      </c>
      <c r="AQ729" s="54">
        <v>0.06</v>
      </c>
      <c r="AR729" s="54">
        <f t="shared" si="861"/>
        <v>0</v>
      </c>
      <c r="AS729" s="54">
        <f t="shared" si="862"/>
        <v>0</v>
      </c>
      <c r="AT729" s="54">
        <f t="shared" si="863"/>
        <v>0</v>
      </c>
      <c r="AU729" s="54">
        <f t="shared" si="864"/>
        <v>0</v>
      </c>
      <c r="AV729" s="54">
        <f t="shared" si="865"/>
        <v>0</v>
      </c>
      <c r="AW729" s="54">
        <f t="shared" si="866"/>
        <v>0</v>
      </c>
      <c r="AX729" s="54">
        <f t="shared" si="867"/>
        <v>0</v>
      </c>
      <c r="AY729" s="54">
        <f t="shared" si="868"/>
        <v>0</v>
      </c>
      <c r="AZ729" s="54">
        <f t="shared" si="869"/>
        <v>0</v>
      </c>
      <c r="BA729" s="54">
        <f t="shared" si="855"/>
        <v>1.1779575864591419E-6</v>
      </c>
      <c r="BB729" s="54">
        <f t="shared" si="856"/>
        <v>0</v>
      </c>
      <c r="BC729" s="54">
        <f>SUM(CJ729:CL729)*2</f>
        <v>0</v>
      </c>
      <c r="BD729" s="54">
        <f>SUM(CM729:CO729)*2</f>
        <v>0</v>
      </c>
      <c r="BE729" s="54">
        <f t="shared" si="870"/>
        <v>0</v>
      </c>
      <c r="BF729" s="54">
        <f t="shared" ref="BF729:BK729" si="899">Z729*2</f>
        <v>0</v>
      </c>
      <c r="BG729" s="54">
        <f t="shared" si="899"/>
        <v>0</v>
      </c>
      <c r="BH729" s="54">
        <f t="shared" si="899"/>
        <v>0</v>
      </c>
      <c r="BI729" s="54">
        <f t="shared" si="899"/>
        <v>0</v>
      </c>
      <c r="BJ729" s="54">
        <f t="shared" si="899"/>
        <v>0</v>
      </c>
      <c r="BK729" s="54">
        <f t="shared" si="899"/>
        <v>0</v>
      </c>
      <c r="BL729" s="54">
        <v>0</v>
      </c>
      <c r="BM729" s="54">
        <v>0</v>
      </c>
      <c r="BN729" s="54">
        <f t="shared" si="897"/>
        <v>0</v>
      </c>
      <c r="BO729" s="54">
        <f t="shared" si="898"/>
        <v>0</v>
      </c>
      <c r="BP729" s="54">
        <v>0</v>
      </c>
      <c r="BQ729" s="54">
        <v>0</v>
      </c>
      <c r="BR729" s="54">
        <v>0</v>
      </c>
      <c r="BS729" s="54">
        <v>0</v>
      </c>
      <c r="BT729" s="54">
        <v>0</v>
      </c>
      <c r="BU729" s="54">
        <v>0</v>
      </c>
      <c r="BV729" s="54">
        <f t="shared" si="874"/>
        <v>0</v>
      </c>
      <c r="BW729" s="54">
        <f t="shared" si="875"/>
        <v>0</v>
      </c>
      <c r="BX729" s="54">
        <f t="shared" si="876"/>
        <v>0</v>
      </c>
      <c r="BY729" s="54">
        <f t="shared" si="877"/>
        <v>0</v>
      </c>
      <c r="BZ729" s="54">
        <f t="shared" si="878"/>
        <v>0</v>
      </c>
      <c r="CA729" s="54">
        <v>0</v>
      </c>
      <c r="CB729" s="54">
        <f t="shared" si="879"/>
        <v>0</v>
      </c>
      <c r="CC729" s="54">
        <f t="shared" si="880"/>
        <v>0</v>
      </c>
      <c r="CD729" s="54">
        <v>0</v>
      </c>
      <c r="CE729" s="54">
        <v>0</v>
      </c>
      <c r="CF729" s="54">
        <v>0</v>
      </c>
      <c r="CG729" s="54">
        <v>0</v>
      </c>
      <c r="CH729" s="54">
        <v>0</v>
      </c>
      <c r="CI729" s="54">
        <v>0</v>
      </c>
      <c r="CJ729" s="54">
        <v>0</v>
      </c>
      <c r="CK729" s="54">
        <v>0</v>
      </c>
      <c r="CL729" s="54">
        <v>0</v>
      </c>
      <c r="CM729" s="54">
        <v>0</v>
      </c>
      <c r="CN729" s="54">
        <v>0</v>
      </c>
      <c r="CO729" s="54">
        <v>0</v>
      </c>
    </row>
    <row r="730" spans="1:93">
      <c r="A730" s="3" t="str">
        <f t="shared" si="857"/>
        <v>JXNC024Herceptin IV</v>
      </c>
      <c r="B730" s="3" t="s">
        <v>552</v>
      </c>
      <c r="C730" s="3" t="s">
        <v>553</v>
      </c>
      <c r="D730" s="3" t="s">
        <v>174</v>
      </c>
      <c r="E730" s="3" t="s">
        <v>222</v>
      </c>
      <c r="F730" s="3" t="s">
        <v>239</v>
      </c>
      <c r="G730" s="3" t="s">
        <v>240</v>
      </c>
      <c r="H730" s="3" t="s">
        <v>239</v>
      </c>
      <c r="I730" s="3" t="s">
        <v>240</v>
      </c>
      <c r="J730" s="3" t="s">
        <v>562</v>
      </c>
      <c r="K730" s="3" t="s">
        <v>544</v>
      </c>
      <c r="L730" s="3" t="s">
        <v>1047</v>
      </c>
      <c r="M730" s="3" t="s">
        <v>542</v>
      </c>
      <c r="N730" s="3" t="s">
        <v>11</v>
      </c>
      <c r="O730" s="3" t="s">
        <v>11</v>
      </c>
      <c r="P730" s="3">
        <v>4535.5</v>
      </c>
      <c r="Q730" s="54">
        <v>2.4822376098080742E-7</v>
      </c>
      <c r="R730" s="54">
        <v>1.7782878168674339E-7</v>
      </c>
      <c r="S730" s="54">
        <v>1.6542114214001049E-7</v>
      </c>
      <c r="T730" s="54">
        <v>1.1681063360424579E-7</v>
      </c>
      <c r="U730" s="54">
        <v>1.0643066396940739E-7</v>
      </c>
      <c r="V730" s="54">
        <v>1.8528501761878564E-7</v>
      </c>
      <c r="W730" s="54">
        <v>5.9147368480756133E-7</v>
      </c>
      <c r="X730" s="54">
        <v>4.0852631519243884E-7</v>
      </c>
      <c r="Y730" s="54">
        <v>1.0000000000000002E-6</v>
      </c>
      <c r="Z730" s="54">
        <v>0</v>
      </c>
      <c r="AA730" s="54">
        <v>0</v>
      </c>
      <c r="AB730" s="54">
        <v>7</v>
      </c>
      <c r="AC730" s="54">
        <v>1</v>
      </c>
      <c r="AD730" s="54">
        <v>0</v>
      </c>
      <c r="AE730" s="54">
        <v>0</v>
      </c>
      <c r="AF730" s="54">
        <f t="shared" si="858"/>
        <v>7</v>
      </c>
      <c r="AG730" s="54">
        <f t="shared" si="859"/>
        <v>1</v>
      </c>
      <c r="AH730" s="54">
        <f t="shared" si="860"/>
        <v>8</v>
      </c>
      <c r="AI730" s="54">
        <v>1.1258188679284522E-3</v>
      </c>
      <c r="AJ730" s="54">
        <v>8.0654243934022462E-4</v>
      </c>
      <c r="AK730" s="54">
        <v>7.5026759017601764E-4</v>
      </c>
      <c r="AL730" s="54">
        <v>5.297946287120568E-4</v>
      </c>
      <c r="AM730" s="54">
        <v>4.8271627643324728E-4</v>
      </c>
      <c r="AN730" s="54">
        <v>8.4036019741000226E-4</v>
      </c>
      <c r="AO730" s="54">
        <v>2.6826288974446943E-3</v>
      </c>
      <c r="AP730" s="54">
        <v>1.8528711025553061E-3</v>
      </c>
      <c r="AQ730" s="54">
        <v>4.5355000000000005E-3</v>
      </c>
      <c r="AR730" s="54">
        <f t="shared" si="861"/>
        <v>0</v>
      </c>
      <c r="AS730" s="54">
        <f t="shared" si="862"/>
        <v>0</v>
      </c>
      <c r="AT730" s="54">
        <f t="shared" si="863"/>
        <v>31748.5</v>
      </c>
      <c r="AU730" s="54">
        <f t="shared" si="864"/>
        <v>4535.5</v>
      </c>
      <c r="AV730" s="54">
        <f t="shared" si="865"/>
        <v>0</v>
      </c>
      <c r="AW730" s="54">
        <f t="shared" si="866"/>
        <v>0</v>
      </c>
      <c r="AX730" s="54">
        <f t="shared" si="867"/>
        <v>31748.5</v>
      </c>
      <c r="AY730" s="54">
        <f t="shared" si="868"/>
        <v>4535.5</v>
      </c>
      <c r="AZ730" s="54">
        <f t="shared" si="869"/>
        <v>36284</v>
      </c>
      <c r="BA730" s="54">
        <f t="shared" si="855"/>
        <v>1.1681063360424579E-7</v>
      </c>
      <c r="BB730" s="54">
        <f t="shared" si="856"/>
        <v>1</v>
      </c>
      <c r="BC730" s="54"/>
      <c r="BD730" s="54"/>
      <c r="BE730" s="54">
        <f t="shared" si="870"/>
        <v>0</v>
      </c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>
        <f t="shared" si="874"/>
        <v>36661.958333333336</v>
      </c>
      <c r="BW730" s="54">
        <f t="shared" si="875"/>
        <v>72568</v>
      </c>
      <c r="BX730" s="54">
        <f t="shared" si="876"/>
        <v>31748.5</v>
      </c>
      <c r="BY730" s="54">
        <f t="shared" si="877"/>
        <v>16</v>
      </c>
      <c r="BZ730" s="54">
        <f t="shared" si="878"/>
        <v>7</v>
      </c>
      <c r="CA730" s="54">
        <v>0</v>
      </c>
      <c r="CB730" s="54">
        <f t="shared" si="879"/>
        <v>30</v>
      </c>
      <c r="CC730" s="54">
        <f t="shared" si="880"/>
        <v>8.0833333333333339</v>
      </c>
      <c r="CD730" s="54">
        <v>29</v>
      </c>
      <c r="CE730" s="54">
        <v>30</v>
      </c>
      <c r="CF730" s="54">
        <v>13</v>
      </c>
      <c r="CG730" s="54">
        <v>0</v>
      </c>
      <c r="CH730" s="54">
        <v>1</v>
      </c>
      <c r="CI730" s="54">
        <v>1</v>
      </c>
      <c r="CJ730" s="54">
        <v>10</v>
      </c>
      <c r="CK730" s="54">
        <v>1</v>
      </c>
      <c r="CL730" s="54">
        <v>5</v>
      </c>
      <c r="CM730" s="54">
        <v>7</v>
      </c>
      <c r="CN730" s="54">
        <v>0</v>
      </c>
      <c r="CO730" s="54">
        <v>0</v>
      </c>
    </row>
    <row r="731" spans="1:93">
      <c r="A731" s="3" t="str">
        <f t="shared" si="857"/>
        <v>JXNC024Herceptin SC</v>
      </c>
      <c r="B731" s="3" t="s">
        <v>552</v>
      </c>
      <c r="C731" s="3" t="s">
        <v>553</v>
      </c>
      <c r="D731" s="3" t="s">
        <v>174</v>
      </c>
      <c r="E731" s="3" t="s">
        <v>222</v>
      </c>
      <c r="F731" s="3" t="s">
        <v>239</v>
      </c>
      <c r="G731" s="3" t="s">
        <v>240</v>
      </c>
      <c r="H731" s="3" t="s">
        <v>239</v>
      </c>
      <c r="I731" s="3" t="s">
        <v>240</v>
      </c>
      <c r="J731" s="3" t="s">
        <v>562</v>
      </c>
      <c r="K731" s="3" t="s">
        <v>544</v>
      </c>
      <c r="L731" s="3" t="s">
        <v>1047</v>
      </c>
      <c r="M731" s="3" t="s">
        <v>542</v>
      </c>
      <c r="N731" s="3" t="s">
        <v>12</v>
      </c>
      <c r="O731" s="3" t="s">
        <v>12</v>
      </c>
      <c r="P731" s="3">
        <v>3444.49</v>
      </c>
      <c r="Q731" s="54">
        <v>18.611368489495494</v>
      </c>
      <c r="R731" s="54">
        <v>17.243856330880387</v>
      </c>
      <c r="S731" s="54">
        <v>26.156018052674924</v>
      </c>
      <c r="T731" s="54">
        <v>26.772350329131594</v>
      </c>
      <c r="U731" s="54">
        <v>24.105340379189521</v>
      </c>
      <c r="V731" s="54">
        <v>31.727773502594289</v>
      </c>
      <c r="W731" s="54">
        <v>62.011242873050804</v>
      </c>
      <c r="X731" s="54">
        <v>82.6054642109154</v>
      </c>
      <c r="Y731" s="54">
        <v>144.61670708396622</v>
      </c>
      <c r="Z731" s="54">
        <v>14</v>
      </c>
      <c r="AA731" s="54">
        <v>10</v>
      </c>
      <c r="AB731" s="54">
        <v>11</v>
      </c>
      <c r="AC731" s="54">
        <v>9</v>
      </c>
      <c r="AD731" s="54">
        <v>0</v>
      </c>
      <c r="AE731" s="54">
        <v>0</v>
      </c>
      <c r="AF731" s="54">
        <f t="shared" si="858"/>
        <v>35</v>
      </c>
      <c r="AG731" s="54">
        <f t="shared" si="859"/>
        <v>9</v>
      </c>
      <c r="AH731" s="54">
        <f t="shared" si="860"/>
        <v>44</v>
      </c>
      <c r="AI731" s="54">
        <v>64106.672648382337</v>
      </c>
      <c r="AJ731" s="54">
        <v>59396.290693154195</v>
      </c>
      <c r="AK731" s="54">
        <v>90094.142622258252</v>
      </c>
      <c r="AL731" s="54">
        <v>92217.092985190495</v>
      </c>
      <c r="AM731" s="54">
        <v>83030.603882714495</v>
      </c>
      <c r="AN731" s="54">
        <v>109285.99855195099</v>
      </c>
      <c r="AO731" s="54">
        <v>213597.10596379481</v>
      </c>
      <c r="AP731" s="54">
        <v>284533.695419856</v>
      </c>
      <c r="AQ731" s="54">
        <v>498130.80138365075</v>
      </c>
      <c r="AR731" s="54">
        <f t="shared" si="861"/>
        <v>48222.86</v>
      </c>
      <c r="AS731" s="54">
        <f t="shared" si="862"/>
        <v>34444.899999999994</v>
      </c>
      <c r="AT731" s="54">
        <f t="shared" si="863"/>
        <v>37889.39</v>
      </c>
      <c r="AU731" s="54">
        <f t="shared" si="864"/>
        <v>31000.409999999996</v>
      </c>
      <c r="AV731" s="54">
        <f t="shared" si="865"/>
        <v>0</v>
      </c>
      <c r="AW731" s="54">
        <f t="shared" si="866"/>
        <v>0</v>
      </c>
      <c r="AX731" s="54">
        <f t="shared" si="867"/>
        <v>120557.15</v>
      </c>
      <c r="AY731" s="54">
        <f t="shared" si="868"/>
        <v>31000.409999999996</v>
      </c>
      <c r="AZ731" s="54">
        <f t="shared" si="869"/>
        <v>151557.56</v>
      </c>
      <c r="BA731" s="54">
        <f t="shared" si="855"/>
        <v>26.772350329131594</v>
      </c>
      <c r="BB731" s="54">
        <f t="shared" si="856"/>
        <v>9</v>
      </c>
      <c r="BC731" s="54"/>
      <c r="BD731" s="54"/>
      <c r="BE731" s="54">
        <f t="shared" si="870"/>
        <v>0</v>
      </c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>
        <f t="shared" si="874"/>
        <v>109649.59833333333</v>
      </c>
      <c r="BW731" s="54">
        <f t="shared" si="875"/>
        <v>179113.47999999998</v>
      </c>
      <c r="BX731" s="54">
        <f t="shared" si="876"/>
        <v>130890.62</v>
      </c>
      <c r="BY731" s="54">
        <f t="shared" si="877"/>
        <v>52</v>
      </c>
      <c r="BZ731" s="54">
        <f t="shared" si="878"/>
        <v>38</v>
      </c>
      <c r="CA731" s="54">
        <v>0</v>
      </c>
      <c r="CB731" s="54">
        <f t="shared" si="879"/>
        <v>151</v>
      </c>
      <c r="CC731" s="54">
        <f t="shared" si="880"/>
        <v>31.833333333333332</v>
      </c>
      <c r="CD731" s="54">
        <v>151</v>
      </c>
      <c r="CE731" s="54">
        <v>84</v>
      </c>
      <c r="CF731" s="54">
        <v>0</v>
      </c>
      <c r="CG731" s="54">
        <v>7</v>
      </c>
      <c r="CH731" s="54">
        <v>20</v>
      </c>
      <c r="CI731" s="54">
        <v>30</v>
      </c>
      <c r="CJ731" s="54">
        <v>18</v>
      </c>
      <c r="CK731" s="54">
        <v>19</v>
      </c>
      <c r="CL731" s="54">
        <v>15</v>
      </c>
      <c r="CM731" s="54">
        <v>13</v>
      </c>
      <c r="CN731" s="54">
        <v>10</v>
      </c>
      <c r="CO731" s="54">
        <v>15</v>
      </c>
    </row>
    <row r="732" spans="1:93">
      <c r="A732" s="3" t="str">
        <f t="shared" si="857"/>
        <v>JXNC024Itovebi 3mg</v>
      </c>
      <c r="B732" s="3" t="s">
        <v>552</v>
      </c>
      <c r="C732" s="3" t="s">
        <v>553</v>
      </c>
      <c r="D732" s="3" t="s">
        <v>174</v>
      </c>
      <c r="E732" s="3" t="s">
        <v>222</v>
      </c>
      <c r="F732" s="3" t="s">
        <v>239</v>
      </c>
      <c r="G732" s="3" t="s">
        <v>240</v>
      </c>
      <c r="H732" s="3" t="s">
        <v>239</v>
      </c>
      <c r="I732" s="3" t="s">
        <v>240</v>
      </c>
      <c r="J732" s="3" t="s">
        <v>562</v>
      </c>
      <c r="K732" s="3" t="s">
        <v>544</v>
      </c>
      <c r="L732" s="3" t="s">
        <v>1047</v>
      </c>
      <c r="M732" s="3" t="s">
        <v>542</v>
      </c>
      <c r="N732" s="3" t="s">
        <v>13</v>
      </c>
      <c r="O732" s="3" t="s">
        <v>14</v>
      </c>
      <c r="P732" s="3">
        <v>3566.02</v>
      </c>
      <c r="Q732" s="54">
        <v>5.6664532977416604</v>
      </c>
      <c r="R732" s="54">
        <v>6.4699180011953539</v>
      </c>
      <c r="S732" s="54">
        <v>13.095315439839098</v>
      </c>
      <c r="T732" s="54">
        <v>13.256339561058869</v>
      </c>
      <c r="U732" s="54">
        <v>16.11615328524843</v>
      </c>
      <c r="V732" s="54">
        <v>20.524023648875158</v>
      </c>
      <c r="W732" s="54">
        <v>25.231686738776116</v>
      </c>
      <c r="X732" s="54">
        <v>49.89651649518246</v>
      </c>
      <c r="Y732" s="54">
        <v>75.128203233958573</v>
      </c>
      <c r="Z732" s="54">
        <v>0</v>
      </c>
      <c r="AA732" s="54">
        <v>0</v>
      </c>
      <c r="AB732" s="54">
        <v>1</v>
      </c>
      <c r="AC732" s="54">
        <v>2</v>
      </c>
      <c r="AD732" s="54">
        <v>0</v>
      </c>
      <c r="AE732" s="54">
        <v>0</v>
      </c>
      <c r="AF732" s="54">
        <f t="shared" si="858"/>
        <v>1</v>
      </c>
      <c r="AG732" s="54">
        <f t="shared" si="859"/>
        <v>2</v>
      </c>
      <c r="AH732" s="54">
        <f t="shared" si="860"/>
        <v>3</v>
      </c>
      <c r="AI732" s="54">
        <v>20206.68578881272</v>
      </c>
      <c r="AJ732" s="54">
        <v>23071.856990622658</v>
      </c>
      <c r="AK732" s="54">
        <v>46698.156764775027</v>
      </c>
      <c r="AL732" s="54">
        <v>47272.372001527161</v>
      </c>
      <c r="AM732" s="54">
        <v>57470.524938261624</v>
      </c>
      <c r="AN732" s="54">
        <v>73189.078812361797</v>
      </c>
      <c r="AO732" s="54">
        <v>89976.699544210409</v>
      </c>
      <c r="AP732" s="54">
        <v>177931.97575215058</v>
      </c>
      <c r="AQ732" s="54">
        <v>267908.67529636098</v>
      </c>
      <c r="AR732" s="54">
        <f t="shared" si="861"/>
        <v>0</v>
      </c>
      <c r="AS732" s="54">
        <f t="shared" si="862"/>
        <v>0</v>
      </c>
      <c r="AT732" s="54">
        <f t="shared" si="863"/>
        <v>3566.02</v>
      </c>
      <c r="AU732" s="54">
        <f t="shared" si="864"/>
        <v>7132.04</v>
      </c>
      <c r="AV732" s="54">
        <f t="shared" si="865"/>
        <v>0</v>
      </c>
      <c r="AW732" s="54">
        <f t="shared" si="866"/>
        <v>0</v>
      </c>
      <c r="AX732" s="54">
        <f t="shared" si="867"/>
        <v>3566.02</v>
      </c>
      <c r="AY732" s="54">
        <f t="shared" si="868"/>
        <v>7132.04</v>
      </c>
      <c r="AZ732" s="54">
        <f t="shared" si="869"/>
        <v>10698.06</v>
      </c>
      <c r="BA732" s="54">
        <f t="shared" si="855"/>
        <v>13.256339561058869</v>
      </c>
      <c r="BB732" s="54">
        <f t="shared" si="856"/>
        <v>2</v>
      </c>
      <c r="BC732" s="54"/>
      <c r="BD732" s="54"/>
      <c r="BE732" s="54">
        <f t="shared" si="870"/>
        <v>0</v>
      </c>
      <c r="BF732" s="54"/>
      <c r="BG732" s="54"/>
      <c r="BH732" s="54"/>
      <c r="BI732" s="54"/>
      <c r="BJ732" s="54"/>
      <c r="BK732" s="54"/>
      <c r="BL732" s="54">
        <v>15.333333333333334</v>
      </c>
      <c r="BM732" s="54">
        <v>14</v>
      </c>
      <c r="BN732" s="54">
        <f t="shared" ref="BN732:BN733" si="900">AVERAGE(BP732:BR732)</f>
        <v>13.666666666666666</v>
      </c>
      <c r="BO732" s="54">
        <f t="shared" ref="BO732:BO733" si="901">SUM(BS732:BU732)/1</f>
        <v>12</v>
      </c>
      <c r="BP732" s="54">
        <v>23</v>
      </c>
      <c r="BQ732" s="54">
        <v>5</v>
      </c>
      <c r="BR732" s="54">
        <v>13</v>
      </c>
      <c r="BS732" s="54">
        <v>12</v>
      </c>
      <c r="BT732" s="54">
        <v>0</v>
      </c>
      <c r="BU732" s="54">
        <v>0</v>
      </c>
      <c r="BV732" s="54">
        <f t="shared" si="874"/>
        <v>891.505</v>
      </c>
      <c r="BW732" s="54">
        <f t="shared" si="875"/>
        <v>3566.02</v>
      </c>
      <c r="BX732" s="54">
        <f t="shared" si="876"/>
        <v>0</v>
      </c>
      <c r="BY732" s="54">
        <f t="shared" si="877"/>
        <v>1</v>
      </c>
      <c r="BZ732" s="54">
        <f t="shared" si="878"/>
        <v>0</v>
      </c>
      <c r="CA732" s="54">
        <v>0</v>
      </c>
      <c r="CB732" s="54">
        <f t="shared" si="879"/>
        <v>1</v>
      </c>
      <c r="CC732" s="54">
        <f t="shared" si="880"/>
        <v>0.25</v>
      </c>
      <c r="CD732" s="54">
        <v>0</v>
      </c>
      <c r="CE732" s="54">
        <v>0</v>
      </c>
      <c r="CF732" s="54">
        <v>0</v>
      </c>
      <c r="CG732" s="54">
        <v>0</v>
      </c>
      <c r="CH732" s="54">
        <v>1</v>
      </c>
      <c r="CI732" s="54">
        <v>1</v>
      </c>
      <c r="CJ732" s="54">
        <v>0</v>
      </c>
      <c r="CK732" s="54">
        <v>1</v>
      </c>
      <c r="CL732" s="54">
        <v>0</v>
      </c>
      <c r="CM732" s="54">
        <v>0</v>
      </c>
      <c r="CN732" s="54">
        <v>0</v>
      </c>
      <c r="CO732" s="54">
        <v>0</v>
      </c>
    </row>
    <row r="733" spans="1:93">
      <c r="A733" s="3" t="str">
        <f t="shared" si="857"/>
        <v>JXNC024Itovebi 9mg</v>
      </c>
      <c r="B733" s="3" t="s">
        <v>552</v>
      </c>
      <c r="C733" s="3" t="s">
        <v>553</v>
      </c>
      <c r="D733" s="3" t="s">
        <v>174</v>
      </c>
      <c r="E733" s="3" t="s">
        <v>222</v>
      </c>
      <c r="F733" s="3" t="s">
        <v>239</v>
      </c>
      <c r="G733" s="3" t="s">
        <v>240</v>
      </c>
      <c r="H733" s="3" t="s">
        <v>239</v>
      </c>
      <c r="I733" s="3" t="s">
        <v>240</v>
      </c>
      <c r="J733" s="3" t="s">
        <v>562</v>
      </c>
      <c r="K733" s="3" t="s">
        <v>544</v>
      </c>
      <c r="L733" s="3" t="s">
        <v>1047</v>
      </c>
      <c r="M733" s="3" t="s">
        <v>542</v>
      </c>
      <c r="N733" s="3" t="s">
        <v>13</v>
      </c>
      <c r="O733" s="3" t="s">
        <v>15</v>
      </c>
      <c r="P733" s="3">
        <v>10698.05</v>
      </c>
      <c r="Q733" s="54"/>
      <c r="R733" s="54"/>
      <c r="S733" s="54"/>
      <c r="T733" s="54"/>
      <c r="U733" s="54"/>
      <c r="V733" s="54"/>
      <c r="W733" s="54">
        <v>0</v>
      </c>
      <c r="X733" s="54">
        <v>0</v>
      </c>
      <c r="Y733" s="54">
        <v>0</v>
      </c>
      <c r="Z733" s="54">
        <v>0</v>
      </c>
      <c r="AA733" s="54">
        <v>0</v>
      </c>
      <c r="AB733" s="54">
        <v>3</v>
      </c>
      <c r="AC733" s="54">
        <v>2</v>
      </c>
      <c r="AD733" s="54">
        <v>0</v>
      </c>
      <c r="AE733" s="54">
        <v>0</v>
      </c>
      <c r="AF733" s="54">
        <f t="shared" si="858"/>
        <v>3</v>
      </c>
      <c r="AG733" s="54">
        <f t="shared" si="859"/>
        <v>2</v>
      </c>
      <c r="AH733" s="54">
        <f t="shared" si="860"/>
        <v>5</v>
      </c>
      <c r="AI733" s="54"/>
      <c r="AJ733" s="54"/>
      <c r="AK733" s="54"/>
      <c r="AL733" s="54"/>
      <c r="AM733" s="54"/>
      <c r="AN733" s="54"/>
      <c r="AO733" s="54">
        <v>0</v>
      </c>
      <c r="AP733" s="54">
        <v>0</v>
      </c>
      <c r="AQ733" s="54">
        <v>0</v>
      </c>
      <c r="AR733" s="54">
        <f t="shared" si="861"/>
        <v>0</v>
      </c>
      <c r="AS733" s="54">
        <f t="shared" si="862"/>
        <v>0</v>
      </c>
      <c r="AT733" s="54">
        <f t="shared" si="863"/>
        <v>32094.149999999998</v>
      </c>
      <c r="AU733" s="54">
        <f t="shared" si="864"/>
        <v>21396.1</v>
      </c>
      <c r="AV733" s="54">
        <f t="shared" si="865"/>
        <v>0</v>
      </c>
      <c r="AW733" s="54">
        <f t="shared" si="866"/>
        <v>0</v>
      </c>
      <c r="AX733" s="54">
        <f t="shared" si="867"/>
        <v>32094.149999999998</v>
      </c>
      <c r="AY733" s="54">
        <f t="shared" si="868"/>
        <v>21396.1</v>
      </c>
      <c r="AZ733" s="54">
        <f t="shared" si="869"/>
        <v>53490.25</v>
      </c>
      <c r="BA733" s="54">
        <f t="shared" si="855"/>
        <v>0</v>
      </c>
      <c r="BB733" s="54">
        <f t="shared" si="856"/>
        <v>2</v>
      </c>
      <c r="BC733" s="54"/>
      <c r="BD733" s="54"/>
      <c r="BE733" s="54">
        <f t="shared" si="870"/>
        <v>0</v>
      </c>
      <c r="BF733" s="54"/>
      <c r="BG733" s="54"/>
      <c r="BH733" s="54"/>
      <c r="BI733" s="54"/>
      <c r="BJ733" s="54"/>
      <c r="BK733" s="54"/>
      <c r="BL733" s="54">
        <v>0</v>
      </c>
      <c r="BM733" s="54">
        <v>0</v>
      </c>
      <c r="BN733" s="54">
        <f t="shared" si="900"/>
        <v>4.666666666666667</v>
      </c>
      <c r="BO733" s="54">
        <f t="shared" si="901"/>
        <v>1</v>
      </c>
      <c r="BP733" s="54">
        <v>5</v>
      </c>
      <c r="BQ733" s="54">
        <v>3</v>
      </c>
      <c r="BR733" s="54">
        <v>6</v>
      </c>
      <c r="BS733" s="54">
        <v>1</v>
      </c>
      <c r="BT733" s="54">
        <v>0</v>
      </c>
      <c r="BU733" s="54">
        <v>0</v>
      </c>
      <c r="BV733" s="54">
        <f t="shared" si="874"/>
        <v>0</v>
      </c>
      <c r="BW733" s="54">
        <f t="shared" si="875"/>
        <v>0</v>
      </c>
      <c r="BX733" s="54">
        <f t="shared" si="876"/>
        <v>0</v>
      </c>
      <c r="BY733" s="54">
        <f t="shared" si="877"/>
        <v>0</v>
      </c>
      <c r="BZ733" s="54">
        <f t="shared" si="878"/>
        <v>0</v>
      </c>
      <c r="CA733" s="54">
        <v>0</v>
      </c>
      <c r="CB733" s="54">
        <f t="shared" si="879"/>
        <v>0</v>
      </c>
      <c r="CC733" s="54">
        <f t="shared" si="880"/>
        <v>0</v>
      </c>
      <c r="CD733" s="54">
        <v>0</v>
      </c>
      <c r="CE733" s="54">
        <v>0</v>
      </c>
      <c r="CF733" s="54">
        <v>0</v>
      </c>
      <c r="CG733" s="54">
        <v>0</v>
      </c>
      <c r="CH733" s="54">
        <v>0</v>
      </c>
      <c r="CI733" s="54">
        <v>0</v>
      </c>
      <c r="CJ733" s="54">
        <v>0</v>
      </c>
      <c r="CK733" s="54">
        <v>0</v>
      </c>
      <c r="CL733" s="54">
        <v>0</v>
      </c>
      <c r="CM733" s="54">
        <v>0</v>
      </c>
      <c r="CN733" s="54">
        <v>0</v>
      </c>
      <c r="CO733" s="54">
        <v>0</v>
      </c>
    </row>
    <row r="734" spans="1:93">
      <c r="A734" s="3" t="str">
        <f t="shared" si="857"/>
        <v>JXNC024Perjeta</v>
      </c>
      <c r="B734" s="3" t="s">
        <v>552</v>
      </c>
      <c r="C734" s="3" t="s">
        <v>553</v>
      </c>
      <c r="D734" s="3" t="s">
        <v>174</v>
      </c>
      <c r="E734" s="3" t="s">
        <v>222</v>
      </c>
      <c r="F734" s="3" t="s">
        <v>239</v>
      </c>
      <c r="G734" s="3" t="s">
        <v>240</v>
      </c>
      <c r="H734" s="3" t="s">
        <v>239</v>
      </c>
      <c r="I734" s="3" t="s">
        <v>240</v>
      </c>
      <c r="J734" s="3" t="s">
        <v>562</v>
      </c>
      <c r="K734" s="3" t="s">
        <v>544</v>
      </c>
      <c r="L734" s="3" t="s">
        <v>1047</v>
      </c>
      <c r="M734" s="3" t="s">
        <v>542</v>
      </c>
      <c r="N734" s="3" t="s">
        <v>16</v>
      </c>
      <c r="O734" s="3" t="s">
        <v>16</v>
      </c>
      <c r="P734" s="3">
        <v>3985.87</v>
      </c>
      <c r="Q734" s="54">
        <v>38.299214279791535</v>
      </c>
      <c r="R734" s="54">
        <v>32.351921591207123</v>
      </c>
      <c r="S734" s="54">
        <v>49.103450956257234</v>
      </c>
      <c r="T734" s="54">
        <v>29.671785995136659</v>
      </c>
      <c r="U734" s="54">
        <v>36.013549590942411</v>
      </c>
      <c r="V734" s="54">
        <v>41.331202450731155</v>
      </c>
      <c r="W734" s="54">
        <v>119.75458682725589</v>
      </c>
      <c r="X734" s="54">
        <v>107.01653803681023</v>
      </c>
      <c r="Y734" s="54">
        <v>226.77112486406614</v>
      </c>
      <c r="Z734" s="54">
        <v>11</v>
      </c>
      <c r="AA734" s="54">
        <v>17</v>
      </c>
      <c r="AB734" s="54">
        <v>14</v>
      </c>
      <c r="AC734" s="54">
        <v>17</v>
      </c>
      <c r="AD734" s="54">
        <v>0</v>
      </c>
      <c r="AE734" s="54">
        <v>0</v>
      </c>
      <c r="AF734" s="54">
        <f t="shared" si="858"/>
        <v>42</v>
      </c>
      <c r="AG734" s="54">
        <f t="shared" si="859"/>
        <v>17</v>
      </c>
      <c r="AH734" s="54">
        <f t="shared" si="860"/>
        <v>59</v>
      </c>
      <c r="AI734" s="54">
        <v>152655.68922139271</v>
      </c>
      <c r="AJ734" s="54">
        <v>128950.55371274473</v>
      </c>
      <c r="AK734" s="54">
        <v>195719.97206301702</v>
      </c>
      <c r="AL734" s="54">
        <v>118267.88164443536</v>
      </c>
      <c r="AM734" s="54">
        <v>143545.32690804961</v>
      </c>
      <c r="AN734" s="54">
        <v>164740.7999122958</v>
      </c>
      <c r="AO734" s="54">
        <v>477326.21499715449</v>
      </c>
      <c r="AP734" s="54">
        <v>426554.00846478075</v>
      </c>
      <c r="AQ734" s="54">
        <v>903880.2234619353</v>
      </c>
      <c r="AR734" s="54">
        <f t="shared" si="861"/>
        <v>43844.57</v>
      </c>
      <c r="AS734" s="54">
        <f t="shared" si="862"/>
        <v>67759.789999999994</v>
      </c>
      <c r="AT734" s="54">
        <f t="shared" si="863"/>
        <v>55802.18</v>
      </c>
      <c r="AU734" s="54">
        <f t="shared" si="864"/>
        <v>67759.789999999994</v>
      </c>
      <c r="AV734" s="54">
        <f t="shared" si="865"/>
        <v>0</v>
      </c>
      <c r="AW734" s="54">
        <f t="shared" si="866"/>
        <v>0</v>
      </c>
      <c r="AX734" s="54">
        <f t="shared" si="867"/>
        <v>167406.53999999998</v>
      </c>
      <c r="AY734" s="54">
        <f t="shared" si="868"/>
        <v>67759.789999999994</v>
      </c>
      <c r="AZ734" s="54">
        <f t="shared" si="869"/>
        <v>235166.32999999996</v>
      </c>
      <c r="BA734" s="54">
        <f t="shared" si="855"/>
        <v>29.671785995136659</v>
      </c>
      <c r="BB734" s="54">
        <f t="shared" si="856"/>
        <v>17</v>
      </c>
      <c r="BC734" s="54"/>
      <c r="BD734" s="54"/>
      <c r="BE734" s="54">
        <f t="shared" si="870"/>
        <v>0</v>
      </c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>
        <f t="shared" si="874"/>
        <v>165081.44916666666</v>
      </c>
      <c r="BW734" s="54">
        <f t="shared" si="875"/>
        <v>-326841.33999999997</v>
      </c>
      <c r="BX734" s="54">
        <f t="shared" si="876"/>
        <v>111604.36</v>
      </c>
      <c r="BY734" s="54">
        <f t="shared" si="877"/>
        <v>-82</v>
      </c>
      <c r="BZ734" s="54">
        <f t="shared" si="878"/>
        <v>28</v>
      </c>
      <c r="CA734" s="54">
        <v>0</v>
      </c>
      <c r="CB734" s="54">
        <f t="shared" si="879"/>
        <v>320</v>
      </c>
      <c r="CC734" s="54">
        <f t="shared" si="880"/>
        <v>41.416666666666664</v>
      </c>
      <c r="CD734" s="54">
        <v>320</v>
      </c>
      <c r="CE734" s="54">
        <v>219</v>
      </c>
      <c r="CF734" s="54">
        <v>6</v>
      </c>
      <c r="CG734" s="54">
        <v>3</v>
      </c>
      <c r="CH734" s="54">
        <v>2</v>
      </c>
      <c r="CI734" s="54">
        <v>1</v>
      </c>
      <c r="CJ734" s="54">
        <v>11</v>
      </c>
      <c r="CK734" s="54">
        <v>1</v>
      </c>
      <c r="CL734" s="54">
        <v>-94</v>
      </c>
      <c r="CM734" s="54">
        <v>17</v>
      </c>
      <c r="CN734" s="54">
        <v>5</v>
      </c>
      <c r="CO734" s="54">
        <v>6</v>
      </c>
    </row>
    <row r="735" spans="1:93">
      <c r="A735" s="3" t="str">
        <f t="shared" si="857"/>
        <v>JXNC024Phesgo 10ml</v>
      </c>
      <c r="B735" s="3" t="s">
        <v>552</v>
      </c>
      <c r="C735" s="3" t="s">
        <v>553</v>
      </c>
      <c r="D735" s="3" t="s">
        <v>174</v>
      </c>
      <c r="E735" s="3" t="s">
        <v>222</v>
      </c>
      <c r="F735" s="3" t="s">
        <v>239</v>
      </c>
      <c r="G735" s="3" t="s">
        <v>240</v>
      </c>
      <c r="H735" s="3" t="s">
        <v>239</v>
      </c>
      <c r="I735" s="3" t="s">
        <v>240</v>
      </c>
      <c r="J735" s="3" t="s">
        <v>562</v>
      </c>
      <c r="K735" s="3" t="s">
        <v>544</v>
      </c>
      <c r="L735" s="3" t="s">
        <v>1047</v>
      </c>
      <c r="M735" s="3" t="s">
        <v>542</v>
      </c>
      <c r="N735" s="3" t="s">
        <v>17</v>
      </c>
      <c r="O735" s="3" t="s">
        <v>18</v>
      </c>
      <c r="P735" s="3">
        <v>6232.07</v>
      </c>
      <c r="Q735" s="54">
        <v>51.368654455761884</v>
      </c>
      <c r="R735" s="54">
        <v>45.817333747565421</v>
      </c>
      <c r="S735" s="54">
        <v>69.189005391744644</v>
      </c>
      <c r="T735" s="54">
        <v>62.509185623234337</v>
      </c>
      <c r="U735" s="54">
        <v>57.016969523432834</v>
      </c>
      <c r="V735" s="54">
        <v>74.154558865239011</v>
      </c>
      <c r="W735" s="54">
        <v>166.37499359507197</v>
      </c>
      <c r="X735" s="54">
        <v>193.68071401190616</v>
      </c>
      <c r="Y735" s="54">
        <v>360.0557076069781</v>
      </c>
      <c r="Z735" s="54">
        <v>51.000000000000007</v>
      </c>
      <c r="AA735" s="54">
        <v>50</v>
      </c>
      <c r="AB735" s="54">
        <v>62</v>
      </c>
      <c r="AC735" s="54">
        <v>73</v>
      </c>
      <c r="AD735" s="54">
        <v>0</v>
      </c>
      <c r="AE735" s="54">
        <v>0</v>
      </c>
      <c r="AF735" s="54">
        <f t="shared" si="858"/>
        <v>163</v>
      </c>
      <c r="AG735" s="54">
        <f t="shared" si="859"/>
        <v>73</v>
      </c>
      <c r="AH735" s="54">
        <f t="shared" si="860"/>
        <v>236</v>
      </c>
      <c r="AI735" s="54">
        <v>320133.05037412001</v>
      </c>
      <c r="AJ735" s="54">
        <v>285536.83112819004</v>
      </c>
      <c r="AK735" s="54">
        <v>431190.72483173001</v>
      </c>
      <c r="AL735" s="54">
        <v>389561.62044699001</v>
      </c>
      <c r="AM735" s="54">
        <v>355333.74525789998</v>
      </c>
      <c r="AN735" s="54">
        <v>462136.40166729002</v>
      </c>
      <c r="AO735" s="54">
        <v>1036860.6063340401</v>
      </c>
      <c r="AP735" s="54">
        <v>1207031.76737218</v>
      </c>
      <c r="AQ735" s="54">
        <v>2243892.3737062202</v>
      </c>
      <c r="AR735" s="54">
        <f t="shared" si="861"/>
        <v>317835.57</v>
      </c>
      <c r="AS735" s="54">
        <f t="shared" si="862"/>
        <v>311603.5</v>
      </c>
      <c r="AT735" s="54">
        <f t="shared" si="863"/>
        <v>386388.33999999997</v>
      </c>
      <c r="AU735" s="54">
        <f t="shared" si="864"/>
        <v>454941.11</v>
      </c>
      <c r="AV735" s="54">
        <f t="shared" si="865"/>
        <v>0</v>
      </c>
      <c r="AW735" s="54">
        <f t="shared" si="866"/>
        <v>0</v>
      </c>
      <c r="AX735" s="54">
        <f t="shared" si="867"/>
        <v>1015827.41</v>
      </c>
      <c r="AY735" s="54">
        <f t="shared" si="868"/>
        <v>454941.11</v>
      </c>
      <c r="AZ735" s="54">
        <f t="shared" si="869"/>
        <v>1470768.52</v>
      </c>
      <c r="BA735" s="54">
        <f t="shared" si="855"/>
        <v>62.509185623234337</v>
      </c>
      <c r="BB735" s="54">
        <f t="shared" si="856"/>
        <v>73</v>
      </c>
      <c r="BC735" s="54">
        <f>SUM(CJ735:CL735)</f>
        <v>82</v>
      </c>
      <c r="BD735" s="54">
        <f>SUM(CM735:CO735)</f>
        <v>118</v>
      </c>
      <c r="BE735" s="54">
        <f t="shared" si="870"/>
        <v>236</v>
      </c>
      <c r="BF735" s="54">
        <f t="shared" ref="BF735:BK735" si="902">Z735</f>
        <v>51.000000000000007</v>
      </c>
      <c r="BG735" s="54">
        <f t="shared" si="902"/>
        <v>50</v>
      </c>
      <c r="BH735" s="54">
        <f t="shared" si="902"/>
        <v>62</v>
      </c>
      <c r="BI735" s="54">
        <f t="shared" si="902"/>
        <v>73</v>
      </c>
      <c r="BJ735" s="54">
        <f t="shared" si="902"/>
        <v>0</v>
      </c>
      <c r="BK735" s="54">
        <f t="shared" si="902"/>
        <v>0</v>
      </c>
      <c r="BL735" s="54">
        <v>1</v>
      </c>
      <c r="BM735" s="54">
        <v>2.6666666666666665</v>
      </c>
      <c r="BN735" s="54">
        <f t="shared" ref="BN735:BN736" si="903">AVERAGE(BP735:BR735)</f>
        <v>2.3333333333333335</v>
      </c>
      <c r="BO735" s="54">
        <f t="shared" ref="BO735:BO736" si="904">SUM(BS735:BU735)/1</f>
        <v>1</v>
      </c>
      <c r="BP735" s="54">
        <v>2</v>
      </c>
      <c r="BQ735" s="54">
        <v>3</v>
      </c>
      <c r="BR735" s="54">
        <v>2</v>
      </c>
      <c r="BS735" s="54">
        <v>1</v>
      </c>
      <c r="BT735" s="54">
        <v>0</v>
      </c>
      <c r="BU735" s="54">
        <v>0</v>
      </c>
      <c r="BV735" s="54">
        <f t="shared" si="874"/>
        <v>273691.74083333329</v>
      </c>
      <c r="BW735" s="54">
        <f t="shared" si="875"/>
        <v>511029.74</v>
      </c>
      <c r="BX735" s="54">
        <f t="shared" si="876"/>
        <v>735384.26</v>
      </c>
      <c r="BY735" s="54">
        <f t="shared" si="877"/>
        <v>82</v>
      </c>
      <c r="BZ735" s="54">
        <f t="shared" si="878"/>
        <v>118</v>
      </c>
      <c r="CA735" s="54">
        <v>345.33333333333331</v>
      </c>
      <c r="CB735" s="54">
        <f t="shared" si="879"/>
        <v>241</v>
      </c>
      <c r="CC735" s="54">
        <f t="shared" si="880"/>
        <v>43.916666666666664</v>
      </c>
      <c r="CD735" s="54">
        <v>60</v>
      </c>
      <c r="CE735" s="54">
        <v>241</v>
      </c>
      <c r="CF735" s="54">
        <v>6</v>
      </c>
      <c r="CG735" s="54">
        <v>11</v>
      </c>
      <c r="CH735" s="54">
        <v>5</v>
      </c>
      <c r="CI735" s="54">
        <v>4</v>
      </c>
      <c r="CJ735" s="54">
        <v>19</v>
      </c>
      <c r="CK735" s="54">
        <v>24</v>
      </c>
      <c r="CL735" s="54">
        <v>39</v>
      </c>
      <c r="CM735" s="54">
        <v>38</v>
      </c>
      <c r="CN735" s="54">
        <v>36</v>
      </c>
      <c r="CO735" s="54">
        <v>44</v>
      </c>
    </row>
    <row r="736" spans="1:93">
      <c r="A736" s="3" t="str">
        <f t="shared" si="857"/>
        <v>JXNC024Phesgo 15ml</v>
      </c>
      <c r="B736" s="3" t="s">
        <v>552</v>
      </c>
      <c r="C736" s="3" t="s">
        <v>553</v>
      </c>
      <c r="D736" s="3" t="s">
        <v>174</v>
      </c>
      <c r="E736" s="3" t="s">
        <v>222</v>
      </c>
      <c r="F736" s="3" t="s">
        <v>239</v>
      </c>
      <c r="G736" s="3" t="s">
        <v>240</v>
      </c>
      <c r="H736" s="3" t="s">
        <v>239</v>
      </c>
      <c r="I736" s="3" t="s">
        <v>240</v>
      </c>
      <c r="J736" s="3" t="s">
        <v>562</v>
      </c>
      <c r="K736" s="3" t="s">
        <v>544</v>
      </c>
      <c r="L736" s="3" t="s">
        <v>1047</v>
      </c>
      <c r="M736" s="3" t="s">
        <v>542</v>
      </c>
      <c r="N736" s="3" t="s">
        <v>17</v>
      </c>
      <c r="O736" s="3" t="s">
        <v>19</v>
      </c>
      <c r="P736" s="3">
        <v>8489.27</v>
      </c>
      <c r="Q736" s="54">
        <v>3</v>
      </c>
      <c r="R736" s="54">
        <v>4</v>
      </c>
      <c r="S736" s="54">
        <v>5</v>
      </c>
      <c r="T736" s="54">
        <v>3</v>
      </c>
      <c r="U736" s="54">
        <v>3.0000000000000004</v>
      </c>
      <c r="V736" s="54">
        <v>4.0000000000000009</v>
      </c>
      <c r="W736" s="54">
        <v>12</v>
      </c>
      <c r="X736" s="54">
        <v>10</v>
      </c>
      <c r="Y736" s="54">
        <v>22</v>
      </c>
      <c r="Z736" s="54">
        <v>2</v>
      </c>
      <c r="AA736" s="54">
        <v>2</v>
      </c>
      <c r="AB736" s="54">
        <v>10</v>
      </c>
      <c r="AC736" s="54">
        <v>3</v>
      </c>
      <c r="AD736" s="54">
        <v>0</v>
      </c>
      <c r="AE736" s="54">
        <v>0</v>
      </c>
      <c r="AF736" s="54">
        <f t="shared" si="858"/>
        <v>14</v>
      </c>
      <c r="AG736" s="54">
        <f t="shared" si="859"/>
        <v>3</v>
      </c>
      <c r="AH736" s="54">
        <f t="shared" si="860"/>
        <v>17</v>
      </c>
      <c r="AI736" s="54">
        <v>25467.810000000005</v>
      </c>
      <c r="AJ736" s="54">
        <v>33957.080000000009</v>
      </c>
      <c r="AK736" s="54">
        <v>42446.35</v>
      </c>
      <c r="AL736" s="54">
        <v>25467.81</v>
      </c>
      <c r="AM736" s="54">
        <v>25467.81</v>
      </c>
      <c r="AN736" s="54">
        <v>33957.08</v>
      </c>
      <c r="AO736" s="54">
        <v>101871.24</v>
      </c>
      <c r="AP736" s="54">
        <v>84892.700000000012</v>
      </c>
      <c r="AQ736" s="54">
        <v>186763.94</v>
      </c>
      <c r="AR736" s="54">
        <f t="shared" si="861"/>
        <v>16978.54</v>
      </c>
      <c r="AS736" s="54">
        <f t="shared" si="862"/>
        <v>16978.54</v>
      </c>
      <c r="AT736" s="54">
        <f t="shared" si="863"/>
        <v>84892.700000000012</v>
      </c>
      <c r="AU736" s="54">
        <f t="shared" si="864"/>
        <v>25467.81</v>
      </c>
      <c r="AV736" s="54">
        <f t="shared" si="865"/>
        <v>0</v>
      </c>
      <c r="AW736" s="54">
        <f t="shared" si="866"/>
        <v>0</v>
      </c>
      <c r="AX736" s="54">
        <f t="shared" si="867"/>
        <v>118849.78000000001</v>
      </c>
      <c r="AY736" s="54">
        <f t="shared" si="868"/>
        <v>25467.81</v>
      </c>
      <c r="AZ736" s="54">
        <f t="shared" si="869"/>
        <v>144317.59000000003</v>
      </c>
      <c r="BA736" s="54">
        <f t="shared" si="855"/>
        <v>3</v>
      </c>
      <c r="BB736" s="54">
        <f t="shared" si="856"/>
        <v>3</v>
      </c>
      <c r="BC736" s="54">
        <f>SUM(CJ736:CL736)*2</f>
        <v>38</v>
      </c>
      <c r="BD736" s="54">
        <f>SUM(CM736:CO736)*2</f>
        <v>20</v>
      </c>
      <c r="BE736" s="54">
        <f t="shared" si="870"/>
        <v>34</v>
      </c>
      <c r="BF736" s="54">
        <f t="shared" ref="BF736:BK736" si="905">Z736*2</f>
        <v>4</v>
      </c>
      <c r="BG736" s="54">
        <f t="shared" si="905"/>
        <v>4</v>
      </c>
      <c r="BH736" s="54">
        <f t="shared" si="905"/>
        <v>20</v>
      </c>
      <c r="BI736" s="54">
        <f t="shared" si="905"/>
        <v>6</v>
      </c>
      <c r="BJ736" s="54">
        <f t="shared" si="905"/>
        <v>0</v>
      </c>
      <c r="BK736" s="54">
        <f t="shared" si="905"/>
        <v>0</v>
      </c>
      <c r="BL736" s="54">
        <v>10.333333333333334</v>
      </c>
      <c r="BM736" s="54">
        <v>6.666666666666667</v>
      </c>
      <c r="BN736" s="54">
        <f t="shared" si="903"/>
        <v>8</v>
      </c>
      <c r="BO736" s="54">
        <f t="shared" si="904"/>
        <v>6</v>
      </c>
      <c r="BP736" s="54">
        <v>6</v>
      </c>
      <c r="BQ736" s="54">
        <v>7</v>
      </c>
      <c r="BR736" s="54">
        <v>11</v>
      </c>
      <c r="BS736" s="54">
        <v>6</v>
      </c>
      <c r="BT736" s="54">
        <v>0</v>
      </c>
      <c r="BU736" s="54">
        <v>0</v>
      </c>
      <c r="BV736" s="54">
        <f t="shared" si="874"/>
        <v>45276.106666666667</v>
      </c>
      <c r="BW736" s="54">
        <f t="shared" si="875"/>
        <v>161296.13</v>
      </c>
      <c r="BX736" s="54">
        <f t="shared" si="876"/>
        <v>84892.700000000012</v>
      </c>
      <c r="BY736" s="54">
        <f t="shared" si="877"/>
        <v>19</v>
      </c>
      <c r="BZ736" s="54">
        <f t="shared" si="878"/>
        <v>10</v>
      </c>
      <c r="CA736" s="54">
        <v>0</v>
      </c>
      <c r="CB736" s="54">
        <f t="shared" si="879"/>
        <v>11</v>
      </c>
      <c r="CC736" s="54">
        <f t="shared" si="880"/>
        <v>5.333333333333333</v>
      </c>
      <c r="CD736" s="54">
        <v>10</v>
      </c>
      <c r="CE736" s="54">
        <v>11</v>
      </c>
      <c r="CF736" s="54">
        <v>1</v>
      </c>
      <c r="CG736" s="54">
        <v>6</v>
      </c>
      <c r="CH736" s="54">
        <v>1</v>
      </c>
      <c r="CI736" s="54">
        <v>6</v>
      </c>
      <c r="CJ736" s="54">
        <v>6</v>
      </c>
      <c r="CK736" s="54">
        <v>7</v>
      </c>
      <c r="CL736" s="54">
        <v>6</v>
      </c>
      <c r="CM736" s="54">
        <v>4</v>
      </c>
      <c r="CN736" s="54">
        <v>5</v>
      </c>
      <c r="CO736" s="54">
        <v>1</v>
      </c>
    </row>
    <row r="737" spans="1:93">
      <c r="A737" s="3" t="str">
        <f t="shared" si="857"/>
        <v>JXNC026Herceptin IV</v>
      </c>
      <c r="B737" s="3" t="s">
        <v>554</v>
      </c>
      <c r="C737" s="3" t="s">
        <v>555</v>
      </c>
      <c r="D737" s="3" t="s">
        <v>174</v>
      </c>
      <c r="E737" s="3" t="s">
        <v>222</v>
      </c>
      <c r="F737" s="3" t="s">
        <v>241</v>
      </c>
      <c r="G737" s="3" t="s">
        <v>242</v>
      </c>
      <c r="H737" s="3" t="s">
        <v>231</v>
      </c>
      <c r="I737" s="3" t="s">
        <v>232</v>
      </c>
      <c r="J737" s="3" t="s">
        <v>562</v>
      </c>
      <c r="K737" s="3" t="s">
        <v>544</v>
      </c>
      <c r="L737" s="3" t="s">
        <v>939</v>
      </c>
      <c r="M737" s="3" t="s">
        <v>542</v>
      </c>
      <c r="N737" s="3" t="s">
        <v>11</v>
      </c>
      <c r="O737" s="3" t="s">
        <v>11</v>
      </c>
      <c r="P737" s="3">
        <v>4535.5</v>
      </c>
      <c r="Q737" s="54">
        <v>0</v>
      </c>
      <c r="R737" s="54">
        <v>0</v>
      </c>
      <c r="S737" s="54">
        <v>0</v>
      </c>
      <c r="T737" s="54">
        <v>0</v>
      </c>
      <c r="U737" s="54">
        <v>0</v>
      </c>
      <c r="V737" s="54">
        <v>0</v>
      </c>
      <c r="W737" s="54">
        <v>0</v>
      </c>
      <c r="X737" s="54">
        <v>0</v>
      </c>
      <c r="Y737" s="54">
        <v>0</v>
      </c>
      <c r="Z737" s="54">
        <v>0</v>
      </c>
      <c r="AA737" s="54">
        <v>0</v>
      </c>
      <c r="AB737" s="54">
        <v>0</v>
      </c>
      <c r="AC737" s="54">
        <v>0</v>
      </c>
      <c r="AD737" s="54">
        <v>0</v>
      </c>
      <c r="AE737" s="54">
        <v>0</v>
      </c>
      <c r="AF737" s="54">
        <f t="shared" si="858"/>
        <v>0</v>
      </c>
      <c r="AG737" s="54">
        <f t="shared" si="859"/>
        <v>0</v>
      </c>
      <c r="AH737" s="54">
        <f t="shared" si="860"/>
        <v>0</v>
      </c>
      <c r="AI737" s="54">
        <v>0</v>
      </c>
      <c r="AJ737" s="54">
        <v>0</v>
      </c>
      <c r="AK737" s="54">
        <v>0</v>
      </c>
      <c r="AL737" s="54">
        <v>0</v>
      </c>
      <c r="AM737" s="54">
        <v>0</v>
      </c>
      <c r="AN737" s="54">
        <v>0</v>
      </c>
      <c r="AO737" s="54">
        <v>0</v>
      </c>
      <c r="AP737" s="54">
        <v>0</v>
      </c>
      <c r="AQ737" s="54">
        <v>0</v>
      </c>
      <c r="AR737" s="54">
        <f t="shared" si="861"/>
        <v>0</v>
      </c>
      <c r="AS737" s="54">
        <f t="shared" si="862"/>
        <v>0</v>
      </c>
      <c r="AT737" s="54">
        <f t="shared" si="863"/>
        <v>0</v>
      </c>
      <c r="AU737" s="54">
        <f t="shared" si="864"/>
        <v>0</v>
      </c>
      <c r="AV737" s="54">
        <f t="shared" si="865"/>
        <v>0</v>
      </c>
      <c r="AW737" s="54">
        <f t="shared" si="866"/>
        <v>0</v>
      </c>
      <c r="AX737" s="54">
        <f t="shared" si="867"/>
        <v>0</v>
      </c>
      <c r="AY737" s="54">
        <f t="shared" si="868"/>
        <v>0</v>
      </c>
      <c r="AZ737" s="54">
        <f t="shared" si="869"/>
        <v>0</v>
      </c>
      <c r="BA737" s="54">
        <f t="shared" si="855"/>
        <v>0</v>
      </c>
      <c r="BB737" s="54">
        <f t="shared" si="856"/>
        <v>0</v>
      </c>
      <c r="BC737" s="54"/>
      <c r="BD737" s="54"/>
      <c r="BE737" s="54">
        <f t="shared" si="870"/>
        <v>0</v>
      </c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>
        <f t="shared" si="874"/>
        <v>0</v>
      </c>
      <c r="BW737" s="54">
        <f t="shared" si="875"/>
        <v>0</v>
      </c>
      <c r="BX737" s="54">
        <f t="shared" si="876"/>
        <v>0</v>
      </c>
      <c r="BY737" s="54">
        <f t="shared" si="877"/>
        <v>0</v>
      </c>
      <c r="BZ737" s="54">
        <f t="shared" si="878"/>
        <v>0</v>
      </c>
      <c r="CA737" s="54"/>
      <c r="CB737" s="54">
        <f t="shared" si="879"/>
        <v>0</v>
      </c>
      <c r="CC737" s="54">
        <f t="shared" si="880"/>
        <v>0</v>
      </c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</row>
    <row r="738" spans="1:93">
      <c r="A738" s="3" t="str">
        <f t="shared" si="857"/>
        <v>JXNC026Herceptin SC</v>
      </c>
      <c r="B738" s="3" t="s">
        <v>554</v>
      </c>
      <c r="C738" s="3" t="s">
        <v>555</v>
      </c>
      <c r="D738" s="3" t="s">
        <v>174</v>
      </c>
      <c r="E738" s="3" t="s">
        <v>222</v>
      </c>
      <c r="F738" s="3" t="s">
        <v>241</v>
      </c>
      <c r="G738" s="3" t="s">
        <v>242</v>
      </c>
      <c r="H738" s="3" t="s">
        <v>231</v>
      </c>
      <c r="I738" s="3" t="s">
        <v>232</v>
      </c>
      <c r="J738" s="3" t="s">
        <v>562</v>
      </c>
      <c r="K738" s="3" t="s">
        <v>544</v>
      </c>
      <c r="L738" s="3" t="s">
        <v>939</v>
      </c>
      <c r="M738" s="3" t="s">
        <v>542</v>
      </c>
      <c r="N738" s="3" t="s">
        <v>12</v>
      </c>
      <c r="O738" s="3" t="s">
        <v>12</v>
      </c>
      <c r="P738" s="3">
        <v>3444.49</v>
      </c>
      <c r="Q738" s="54">
        <v>0</v>
      </c>
      <c r="R738" s="54">
        <v>0</v>
      </c>
      <c r="S738" s="54">
        <v>0</v>
      </c>
      <c r="T738" s="54">
        <v>0</v>
      </c>
      <c r="U738" s="54">
        <v>0</v>
      </c>
      <c r="V738" s="54">
        <v>0</v>
      </c>
      <c r="W738" s="54">
        <v>0</v>
      </c>
      <c r="X738" s="54">
        <v>0</v>
      </c>
      <c r="Y738" s="54">
        <v>0</v>
      </c>
      <c r="Z738" s="54">
        <v>0</v>
      </c>
      <c r="AA738" s="54">
        <v>0</v>
      </c>
      <c r="AB738" s="54">
        <v>0</v>
      </c>
      <c r="AC738" s="54">
        <v>0</v>
      </c>
      <c r="AD738" s="54">
        <v>0</v>
      </c>
      <c r="AE738" s="54">
        <v>0</v>
      </c>
      <c r="AF738" s="54">
        <f t="shared" si="858"/>
        <v>0</v>
      </c>
      <c r="AG738" s="54">
        <f t="shared" si="859"/>
        <v>0</v>
      </c>
      <c r="AH738" s="54">
        <f t="shared" si="860"/>
        <v>0</v>
      </c>
      <c r="AI738" s="54">
        <v>0</v>
      </c>
      <c r="AJ738" s="54">
        <v>0</v>
      </c>
      <c r="AK738" s="54">
        <v>0</v>
      </c>
      <c r="AL738" s="54">
        <v>0</v>
      </c>
      <c r="AM738" s="54">
        <v>0</v>
      </c>
      <c r="AN738" s="54">
        <v>0</v>
      </c>
      <c r="AO738" s="54">
        <v>0</v>
      </c>
      <c r="AP738" s="54">
        <v>0</v>
      </c>
      <c r="AQ738" s="54">
        <v>0</v>
      </c>
      <c r="AR738" s="54">
        <f t="shared" si="861"/>
        <v>0</v>
      </c>
      <c r="AS738" s="54">
        <f t="shared" si="862"/>
        <v>0</v>
      </c>
      <c r="AT738" s="54">
        <f t="shared" si="863"/>
        <v>0</v>
      </c>
      <c r="AU738" s="54">
        <f t="shared" si="864"/>
        <v>0</v>
      </c>
      <c r="AV738" s="54">
        <f t="shared" si="865"/>
        <v>0</v>
      </c>
      <c r="AW738" s="54">
        <f t="shared" si="866"/>
        <v>0</v>
      </c>
      <c r="AX738" s="54">
        <f t="shared" si="867"/>
        <v>0</v>
      </c>
      <c r="AY738" s="54">
        <f t="shared" si="868"/>
        <v>0</v>
      </c>
      <c r="AZ738" s="54">
        <f t="shared" si="869"/>
        <v>0</v>
      </c>
      <c r="BA738" s="54">
        <f t="shared" si="855"/>
        <v>0</v>
      </c>
      <c r="BB738" s="54">
        <f t="shared" si="856"/>
        <v>0</v>
      </c>
      <c r="BC738" s="54"/>
      <c r="BD738" s="54"/>
      <c r="BE738" s="54">
        <f t="shared" si="870"/>
        <v>0</v>
      </c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>
        <f t="shared" si="874"/>
        <v>0</v>
      </c>
      <c r="BW738" s="54">
        <f t="shared" si="875"/>
        <v>0</v>
      </c>
      <c r="BX738" s="54">
        <f t="shared" si="876"/>
        <v>0</v>
      </c>
      <c r="BY738" s="54">
        <f t="shared" si="877"/>
        <v>0</v>
      </c>
      <c r="BZ738" s="54">
        <f t="shared" si="878"/>
        <v>0</v>
      </c>
      <c r="CA738" s="54"/>
      <c r="CB738" s="54">
        <f t="shared" si="879"/>
        <v>0</v>
      </c>
      <c r="CC738" s="54">
        <f t="shared" si="880"/>
        <v>0</v>
      </c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</row>
    <row r="739" spans="1:93">
      <c r="A739" s="3" t="str">
        <f t="shared" si="857"/>
        <v>JXNC026Itovebi 3mg</v>
      </c>
      <c r="B739" s="3" t="s">
        <v>554</v>
      </c>
      <c r="C739" s="3" t="s">
        <v>555</v>
      </c>
      <c r="D739" s="3" t="s">
        <v>174</v>
      </c>
      <c r="E739" s="3" t="s">
        <v>222</v>
      </c>
      <c r="F739" s="3" t="s">
        <v>241</v>
      </c>
      <c r="G739" s="3" t="s">
        <v>242</v>
      </c>
      <c r="H739" s="3" t="s">
        <v>231</v>
      </c>
      <c r="I739" s="3" t="s">
        <v>232</v>
      </c>
      <c r="J739" s="3" t="s">
        <v>562</v>
      </c>
      <c r="K739" s="3" t="s">
        <v>544</v>
      </c>
      <c r="L739" s="3" t="s">
        <v>939</v>
      </c>
      <c r="M739" s="3" t="s">
        <v>542</v>
      </c>
      <c r="N739" s="3" t="s">
        <v>13</v>
      </c>
      <c r="O739" s="3" t="s">
        <v>14</v>
      </c>
      <c r="P739" s="3">
        <v>3566.02</v>
      </c>
      <c r="Q739" s="54">
        <v>0</v>
      </c>
      <c r="R739" s="54">
        <v>0</v>
      </c>
      <c r="S739" s="54">
        <v>0</v>
      </c>
      <c r="T739" s="54">
        <v>0</v>
      </c>
      <c r="U739" s="54">
        <v>0</v>
      </c>
      <c r="V739" s="54">
        <v>0</v>
      </c>
      <c r="W739" s="54">
        <v>0</v>
      </c>
      <c r="X739" s="54">
        <v>0</v>
      </c>
      <c r="Y739" s="54">
        <v>0</v>
      </c>
      <c r="Z739" s="54">
        <v>0</v>
      </c>
      <c r="AA739" s="54">
        <v>0</v>
      </c>
      <c r="AB739" s="54">
        <v>0</v>
      </c>
      <c r="AC739" s="54">
        <v>0</v>
      </c>
      <c r="AD739" s="54">
        <v>0</v>
      </c>
      <c r="AE739" s="54">
        <v>0</v>
      </c>
      <c r="AF739" s="54">
        <f t="shared" si="858"/>
        <v>0</v>
      </c>
      <c r="AG739" s="54">
        <f t="shared" si="859"/>
        <v>0</v>
      </c>
      <c r="AH739" s="54">
        <f t="shared" si="860"/>
        <v>0</v>
      </c>
      <c r="AI739" s="54">
        <v>0</v>
      </c>
      <c r="AJ739" s="54">
        <v>0</v>
      </c>
      <c r="AK739" s="54">
        <v>0</v>
      </c>
      <c r="AL739" s="54">
        <v>0</v>
      </c>
      <c r="AM739" s="54">
        <v>0</v>
      </c>
      <c r="AN739" s="54">
        <v>0</v>
      </c>
      <c r="AO739" s="54">
        <v>0</v>
      </c>
      <c r="AP739" s="54">
        <v>0</v>
      </c>
      <c r="AQ739" s="54">
        <v>0</v>
      </c>
      <c r="AR739" s="54">
        <f t="shared" si="861"/>
        <v>0</v>
      </c>
      <c r="AS739" s="54">
        <f t="shared" si="862"/>
        <v>0</v>
      </c>
      <c r="AT739" s="54">
        <f t="shared" si="863"/>
        <v>0</v>
      </c>
      <c r="AU739" s="54">
        <f t="shared" si="864"/>
        <v>0</v>
      </c>
      <c r="AV739" s="54">
        <f t="shared" si="865"/>
        <v>0</v>
      </c>
      <c r="AW739" s="54">
        <f t="shared" si="866"/>
        <v>0</v>
      </c>
      <c r="AX739" s="54">
        <f t="shared" si="867"/>
        <v>0</v>
      </c>
      <c r="AY739" s="54">
        <f t="shared" si="868"/>
        <v>0</v>
      </c>
      <c r="AZ739" s="54">
        <f t="shared" si="869"/>
        <v>0</v>
      </c>
      <c r="BA739" s="54">
        <f t="shared" si="855"/>
        <v>0</v>
      </c>
      <c r="BB739" s="54">
        <f t="shared" si="856"/>
        <v>0</v>
      </c>
      <c r="BC739" s="54"/>
      <c r="BD739" s="54"/>
      <c r="BE739" s="54">
        <f t="shared" si="870"/>
        <v>0</v>
      </c>
      <c r="BF739" s="54"/>
      <c r="BG739" s="54"/>
      <c r="BH739" s="54"/>
      <c r="BI739" s="54"/>
      <c r="BJ739" s="54"/>
      <c r="BK739" s="54"/>
      <c r="BL739" s="54">
        <v>0</v>
      </c>
      <c r="BM739" s="54">
        <v>0</v>
      </c>
      <c r="BN739" s="54">
        <f t="shared" ref="BN739:BN740" si="906">AVERAGE(BP739:BR739)</f>
        <v>0</v>
      </c>
      <c r="BO739" s="54">
        <f t="shared" ref="BO739:BO740" si="907">SUM(BS739:BU739)/1</f>
        <v>0</v>
      </c>
      <c r="BP739" s="54">
        <v>0</v>
      </c>
      <c r="BQ739" s="54">
        <v>0</v>
      </c>
      <c r="BR739" s="54">
        <v>0</v>
      </c>
      <c r="BS739" s="54">
        <v>0</v>
      </c>
      <c r="BT739" s="54">
        <v>0</v>
      </c>
      <c r="BU739" s="54">
        <v>0</v>
      </c>
      <c r="BV739" s="54">
        <f t="shared" si="874"/>
        <v>0</v>
      </c>
      <c r="BW739" s="54">
        <f t="shared" si="875"/>
        <v>0</v>
      </c>
      <c r="BX739" s="54">
        <f t="shared" si="876"/>
        <v>0</v>
      </c>
      <c r="BY739" s="54">
        <f t="shared" si="877"/>
        <v>0</v>
      </c>
      <c r="BZ739" s="54">
        <f t="shared" si="878"/>
        <v>0</v>
      </c>
      <c r="CA739" s="54"/>
      <c r="CB739" s="54">
        <f t="shared" si="879"/>
        <v>0</v>
      </c>
      <c r="CC739" s="54">
        <f t="shared" si="880"/>
        <v>0</v>
      </c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</row>
    <row r="740" spans="1:93">
      <c r="A740" s="3" t="str">
        <f t="shared" si="857"/>
        <v>JXNC026Itovebi 9mg</v>
      </c>
      <c r="B740" s="3" t="s">
        <v>554</v>
      </c>
      <c r="C740" s="3" t="s">
        <v>555</v>
      </c>
      <c r="D740" s="3" t="s">
        <v>174</v>
      </c>
      <c r="E740" s="3" t="s">
        <v>222</v>
      </c>
      <c r="F740" s="3" t="s">
        <v>241</v>
      </c>
      <c r="G740" s="3" t="s">
        <v>242</v>
      </c>
      <c r="H740" s="3" t="s">
        <v>231</v>
      </c>
      <c r="I740" s="3" t="s">
        <v>232</v>
      </c>
      <c r="J740" s="3" t="s">
        <v>562</v>
      </c>
      <c r="K740" s="3" t="s">
        <v>544</v>
      </c>
      <c r="L740" s="3" t="s">
        <v>939</v>
      </c>
      <c r="M740" s="3" t="s">
        <v>542</v>
      </c>
      <c r="N740" s="3" t="s">
        <v>13</v>
      </c>
      <c r="O740" s="3" t="s">
        <v>15</v>
      </c>
      <c r="P740" s="3">
        <v>10698.05</v>
      </c>
      <c r="Q740" s="54">
        <v>0</v>
      </c>
      <c r="R740" s="54">
        <v>0</v>
      </c>
      <c r="S740" s="54">
        <v>0</v>
      </c>
      <c r="T740" s="54">
        <v>0</v>
      </c>
      <c r="U740" s="54">
        <v>0</v>
      </c>
      <c r="V740" s="54">
        <v>0</v>
      </c>
      <c r="W740" s="54">
        <v>0</v>
      </c>
      <c r="X740" s="54">
        <v>0</v>
      </c>
      <c r="Y740" s="54">
        <v>0</v>
      </c>
      <c r="Z740" s="54">
        <v>0</v>
      </c>
      <c r="AA740" s="54">
        <v>0</v>
      </c>
      <c r="AB740" s="54">
        <v>0</v>
      </c>
      <c r="AC740" s="54">
        <v>0</v>
      </c>
      <c r="AD740" s="54">
        <v>0</v>
      </c>
      <c r="AE740" s="54">
        <v>0</v>
      </c>
      <c r="AF740" s="54">
        <f t="shared" si="858"/>
        <v>0</v>
      </c>
      <c r="AG740" s="54">
        <f t="shared" si="859"/>
        <v>0</v>
      </c>
      <c r="AH740" s="54">
        <f t="shared" si="860"/>
        <v>0</v>
      </c>
      <c r="AI740" s="54">
        <v>0</v>
      </c>
      <c r="AJ740" s="54">
        <v>0</v>
      </c>
      <c r="AK740" s="54">
        <v>0</v>
      </c>
      <c r="AL740" s="54">
        <v>0</v>
      </c>
      <c r="AM740" s="54">
        <v>0</v>
      </c>
      <c r="AN740" s="54">
        <v>0</v>
      </c>
      <c r="AO740" s="54">
        <v>0</v>
      </c>
      <c r="AP740" s="54">
        <v>0</v>
      </c>
      <c r="AQ740" s="54">
        <v>0</v>
      </c>
      <c r="AR740" s="54">
        <f t="shared" si="861"/>
        <v>0</v>
      </c>
      <c r="AS740" s="54">
        <f t="shared" si="862"/>
        <v>0</v>
      </c>
      <c r="AT740" s="54">
        <f t="shared" si="863"/>
        <v>0</v>
      </c>
      <c r="AU740" s="54">
        <f t="shared" si="864"/>
        <v>0</v>
      </c>
      <c r="AV740" s="54">
        <f t="shared" si="865"/>
        <v>0</v>
      </c>
      <c r="AW740" s="54">
        <f t="shared" si="866"/>
        <v>0</v>
      </c>
      <c r="AX740" s="54">
        <f t="shared" si="867"/>
        <v>0</v>
      </c>
      <c r="AY740" s="54">
        <f t="shared" si="868"/>
        <v>0</v>
      </c>
      <c r="AZ740" s="54">
        <f t="shared" si="869"/>
        <v>0</v>
      </c>
      <c r="BA740" s="54">
        <f t="shared" si="855"/>
        <v>0</v>
      </c>
      <c r="BB740" s="54">
        <f t="shared" si="856"/>
        <v>0</v>
      </c>
      <c r="BC740" s="54"/>
      <c r="BD740" s="54"/>
      <c r="BE740" s="54">
        <f t="shared" si="870"/>
        <v>0</v>
      </c>
      <c r="BF740" s="54"/>
      <c r="BG740" s="54"/>
      <c r="BH740" s="54"/>
      <c r="BI740" s="54"/>
      <c r="BJ740" s="54"/>
      <c r="BK740" s="54"/>
      <c r="BL740" s="54">
        <v>0</v>
      </c>
      <c r="BM740" s="54">
        <v>0</v>
      </c>
      <c r="BN740" s="54">
        <f t="shared" si="906"/>
        <v>0</v>
      </c>
      <c r="BO740" s="54">
        <f t="shared" si="907"/>
        <v>0</v>
      </c>
      <c r="BP740" s="54">
        <v>0</v>
      </c>
      <c r="BQ740" s="54">
        <v>0</v>
      </c>
      <c r="BR740" s="54">
        <v>0</v>
      </c>
      <c r="BS740" s="54">
        <v>0</v>
      </c>
      <c r="BT740" s="54">
        <v>0</v>
      </c>
      <c r="BU740" s="54">
        <v>0</v>
      </c>
      <c r="BV740" s="54">
        <f t="shared" si="874"/>
        <v>0</v>
      </c>
      <c r="BW740" s="54">
        <f t="shared" si="875"/>
        <v>0</v>
      </c>
      <c r="BX740" s="54">
        <f t="shared" si="876"/>
        <v>0</v>
      </c>
      <c r="BY740" s="54">
        <f t="shared" si="877"/>
        <v>0</v>
      </c>
      <c r="BZ740" s="54">
        <f t="shared" si="878"/>
        <v>0</v>
      </c>
      <c r="CA740" s="54"/>
      <c r="CB740" s="54">
        <f t="shared" si="879"/>
        <v>0</v>
      </c>
      <c r="CC740" s="54">
        <f t="shared" si="880"/>
        <v>0</v>
      </c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</row>
    <row r="741" spans="1:93">
      <c r="A741" s="3" t="str">
        <f t="shared" si="857"/>
        <v>JXNC026Perjeta</v>
      </c>
      <c r="B741" s="3" t="s">
        <v>554</v>
      </c>
      <c r="C741" s="3" t="s">
        <v>555</v>
      </c>
      <c r="D741" s="3" t="s">
        <v>174</v>
      </c>
      <c r="E741" s="3" t="s">
        <v>222</v>
      </c>
      <c r="F741" s="3" t="s">
        <v>241</v>
      </c>
      <c r="G741" s="3" t="s">
        <v>242</v>
      </c>
      <c r="H741" s="3" t="s">
        <v>231</v>
      </c>
      <c r="I741" s="3" t="s">
        <v>232</v>
      </c>
      <c r="J741" s="3" t="s">
        <v>562</v>
      </c>
      <c r="K741" s="3" t="s">
        <v>544</v>
      </c>
      <c r="L741" s="3" t="s">
        <v>939</v>
      </c>
      <c r="M741" s="3" t="s">
        <v>542</v>
      </c>
      <c r="N741" s="3" t="s">
        <v>16</v>
      </c>
      <c r="O741" s="3" t="s">
        <v>16</v>
      </c>
      <c r="P741" s="3">
        <v>3985.87</v>
      </c>
      <c r="Q741" s="54">
        <v>0</v>
      </c>
      <c r="R741" s="54">
        <v>0</v>
      </c>
      <c r="S741" s="54">
        <v>0</v>
      </c>
      <c r="T741" s="54">
        <v>0</v>
      </c>
      <c r="U741" s="54">
        <v>0</v>
      </c>
      <c r="V741" s="54">
        <v>0</v>
      </c>
      <c r="W741" s="54">
        <v>0</v>
      </c>
      <c r="X741" s="54">
        <v>0</v>
      </c>
      <c r="Y741" s="54">
        <v>0</v>
      </c>
      <c r="Z741" s="54">
        <v>0</v>
      </c>
      <c r="AA741" s="54">
        <v>0</v>
      </c>
      <c r="AB741" s="54">
        <v>0</v>
      </c>
      <c r="AC741" s="54">
        <v>0</v>
      </c>
      <c r="AD741" s="54">
        <v>0</v>
      </c>
      <c r="AE741" s="54">
        <v>0</v>
      </c>
      <c r="AF741" s="54">
        <f t="shared" si="858"/>
        <v>0</v>
      </c>
      <c r="AG741" s="54">
        <f t="shared" si="859"/>
        <v>0</v>
      </c>
      <c r="AH741" s="54">
        <f t="shared" si="860"/>
        <v>0</v>
      </c>
      <c r="AI741" s="54">
        <v>0</v>
      </c>
      <c r="AJ741" s="54">
        <v>0</v>
      </c>
      <c r="AK741" s="54">
        <v>0</v>
      </c>
      <c r="AL741" s="54">
        <v>0</v>
      </c>
      <c r="AM741" s="54">
        <v>0</v>
      </c>
      <c r="AN741" s="54">
        <v>0</v>
      </c>
      <c r="AO741" s="54">
        <v>0</v>
      </c>
      <c r="AP741" s="54">
        <v>0</v>
      </c>
      <c r="AQ741" s="54">
        <v>0</v>
      </c>
      <c r="AR741" s="54">
        <f t="shared" si="861"/>
        <v>0</v>
      </c>
      <c r="AS741" s="54">
        <f t="shared" si="862"/>
        <v>0</v>
      </c>
      <c r="AT741" s="54">
        <f t="shared" si="863"/>
        <v>0</v>
      </c>
      <c r="AU741" s="54">
        <f t="shared" si="864"/>
        <v>0</v>
      </c>
      <c r="AV741" s="54">
        <f t="shared" si="865"/>
        <v>0</v>
      </c>
      <c r="AW741" s="54">
        <f t="shared" si="866"/>
        <v>0</v>
      </c>
      <c r="AX741" s="54">
        <f t="shared" si="867"/>
        <v>0</v>
      </c>
      <c r="AY741" s="54">
        <f t="shared" si="868"/>
        <v>0</v>
      </c>
      <c r="AZ741" s="54">
        <f t="shared" si="869"/>
        <v>0</v>
      </c>
      <c r="BA741" s="54">
        <f t="shared" si="855"/>
        <v>0</v>
      </c>
      <c r="BB741" s="54">
        <f t="shared" si="856"/>
        <v>0</v>
      </c>
      <c r="BC741" s="54"/>
      <c r="BD741" s="54"/>
      <c r="BE741" s="54">
        <f t="shared" si="870"/>
        <v>0</v>
      </c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>
        <f t="shared" si="874"/>
        <v>0</v>
      </c>
      <c r="BW741" s="54">
        <f t="shared" si="875"/>
        <v>0</v>
      </c>
      <c r="BX741" s="54">
        <f t="shared" si="876"/>
        <v>0</v>
      </c>
      <c r="BY741" s="54">
        <f t="shared" si="877"/>
        <v>0</v>
      </c>
      <c r="BZ741" s="54">
        <f t="shared" si="878"/>
        <v>0</v>
      </c>
      <c r="CA741" s="54"/>
      <c r="CB741" s="54">
        <f t="shared" si="879"/>
        <v>0</v>
      </c>
      <c r="CC741" s="54">
        <f t="shared" si="880"/>
        <v>0</v>
      </c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</row>
    <row r="742" spans="1:93">
      <c r="A742" s="3" t="str">
        <f t="shared" si="857"/>
        <v>JXNC026Phesgo 10ml</v>
      </c>
      <c r="B742" s="3" t="s">
        <v>554</v>
      </c>
      <c r="C742" s="3" t="s">
        <v>555</v>
      </c>
      <c r="D742" s="3" t="s">
        <v>174</v>
      </c>
      <c r="E742" s="3" t="s">
        <v>222</v>
      </c>
      <c r="F742" s="3" t="s">
        <v>241</v>
      </c>
      <c r="G742" s="3" t="s">
        <v>242</v>
      </c>
      <c r="H742" s="3" t="s">
        <v>231</v>
      </c>
      <c r="I742" s="3" t="s">
        <v>232</v>
      </c>
      <c r="J742" s="3" t="s">
        <v>562</v>
      </c>
      <c r="K742" s="3" t="s">
        <v>544</v>
      </c>
      <c r="L742" s="3" t="s">
        <v>939</v>
      </c>
      <c r="M742" s="3" t="s">
        <v>542</v>
      </c>
      <c r="N742" s="3" t="s">
        <v>17</v>
      </c>
      <c r="O742" s="3" t="s">
        <v>18</v>
      </c>
      <c r="P742" s="3">
        <v>6232.07</v>
      </c>
      <c r="Q742" s="54">
        <v>0</v>
      </c>
      <c r="R742" s="54">
        <v>0</v>
      </c>
      <c r="S742" s="54">
        <v>0</v>
      </c>
      <c r="T742" s="54">
        <v>0</v>
      </c>
      <c r="U742" s="54">
        <v>0</v>
      </c>
      <c r="V742" s="54">
        <v>0</v>
      </c>
      <c r="W742" s="54">
        <v>0</v>
      </c>
      <c r="X742" s="54">
        <v>0</v>
      </c>
      <c r="Y742" s="54">
        <v>0</v>
      </c>
      <c r="Z742" s="54">
        <v>0</v>
      </c>
      <c r="AA742" s="54">
        <v>0</v>
      </c>
      <c r="AB742" s="54">
        <v>0</v>
      </c>
      <c r="AC742" s="54">
        <v>0</v>
      </c>
      <c r="AD742" s="54">
        <v>0</v>
      </c>
      <c r="AE742" s="54">
        <v>0</v>
      </c>
      <c r="AF742" s="54">
        <f t="shared" si="858"/>
        <v>0</v>
      </c>
      <c r="AG742" s="54">
        <f t="shared" si="859"/>
        <v>0</v>
      </c>
      <c r="AH742" s="54">
        <f t="shared" si="860"/>
        <v>0</v>
      </c>
      <c r="AI742" s="54">
        <v>0</v>
      </c>
      <c r="AJ742" s="54">
        <v>0</v>
      </c>
      <c r="AK742" s="54">
        <v>0</v>
      </c>
      <c r="AL742" s="54">
        <v>0</v>
      </c>
      <c r="AM742" s="54">
        <v>0</v>
      </c>
      <c r="AN742" s="54">
        <v>0</v>
      </c>
      <c r="AO742" s="54">
        <v>0</v>
      </c>
      <c r="AP742" s="54">
        <v>0</v>
      </c>
      <c r="AQ742" s="54">
        <v>0</v>
      </c>
      <c r="AR742" s="54">
        <f t="shared" si="861"/>
        <v>0</v>
      </c>
      <c r="AS742" s="54">
        <f t="shared" si="862"/>
        <v>0</v>
      </c>
      <c r="AT742" s="54">
        <f t="shared" si="863"/>
        <v>0</v>
      </c>
      <c r="AU742" s="54">
        <f t="shared" si="864"/>
        <v>0</v>
      </c>
      <c r="AV742" s="54">
        <f t="shared" si="865"/>
        <v>0</v>
      </c>
      <c r="AW742" s="54">
        <f t="shared" si="866"/>
        <v>0</v>
      </c>
      <c r="AX742" s="54">
        <f t="shared" si="867"/>
        <v>0</v>
      </c>
      <c r="AY742" s="54">
        <f t="shared" si="868"/>
        <v>0</v>
      </c>
      <c r="AZ742" s="54">
        <f t="shared" si="869"/>
        <v>0</v>
      </c>
      <c r="BA742" s="54">
        <f t="shared" si="855"/>
        <v>0</v>
      </c>
      <c r="BB742" s="54">
        <f t="shared" si="856"/>
        <v>0</v>
      </c>
      <c r="BC742" s="54">
        <f>SUM(CJ742:CL742)</f>
        <v>0</v>
      </c>
      <c r="BD742" s="54">
        <f>SUM(CM742:CO742)</f>
        <v>0</v>
      </c>
      <c r="BE742" s="54">
        <f t="shared" si="870"/>
        <v>0</v>
      </c>
      <c r="BF742" s="54">
        <f t="shared" ref="BF742:BK742" si="908">Z742</f>
        <v>0</v>
      </c>
      <c r="BG742" s="54">
        <f t="shared" si="908"/>
        <v>0</v>
      </c>
      <c r="BH742" s="54">
        <f t="shared" si="908"/>
        <v>0</v>
      </c>
      <c r="BI742" s="54">
        <f t="shared" si="908"/>
        <v>0</v>
      </c>
      <c r="BJ742" s="54">
        <f t="shared" si="908"/>
        <v>0</v>
      </c>
      <c r="BK742" s="54">
        <f t="shared" si="908"/>
        <v>0</v>
      </c>
      <c r="BL742" s="54">
        <v>0</v>
      </c>
      <c r="BM742" s="54">
        <v>0</v>
      </c>
      <c r="BN742" s="54">
        <f t="shared" ref="BN742:BN743" si="909">AVERAGE(BP742:BR742)</f>
        <v>0</v>
      </c>
      <c r="BO742" s="54">
        <f t="shared" ref="BO742:BO743" si="910">SUM(BS742:BU742)/1</f>
        <v>0</v>
      </c>
      <c r="BP742" s="54">
        <v>0</v>
      </c>
      <c r="BQ742" s="54">
        <v>0</v>
      </c>
      <c r="BR742" s="54">
        <v>0</v>
      </c>
      <c r="BS742" s="54">
        <v>0</v>
      </c>
      <c r="BT742" s="54">
        <v>0</v>
      </c>
      <c r="BU742" s="54">
        <v>0</v>
      </c>
      <c r="BV742" s="54">
        <f t="shared" si="874"/>
        <v>0</v>
      </c>
      <c r="BW742" s="54">
        <f t="shared" si="875"/>
        <v>0</v>
      </c>
      <c r="BX742" s="54">
        <f t="shared" si="876"/>
        <v>0</v>
      </c>
      <c r="BY742" s="54">
        <f t="shared" si="877"/>
        <v>0</v>
      </c>
      <c r="BZ742" s="54">
        <f t="shared" si="878"/>
        <v>0</v>
      </c>
      <c r="CA742" s="54"/>
      <c r="CB742" s="54">
        <f t="shared" si="879"/>
        <v>0</v>
      </c>
      <c r="CC742" s="54">
        <f t="shared" si="880"/>
        <v>0</v>
      </c>
      <c r="CD742" s="54"/>
      <c r="CE742" s="54"/>
      <c r="CF742" s="54"/>
      <c r="CG742" s="54"/>
      <c r="CH742" s="54"/>
      <c r="CI742" s="54"/>
      <c r="CJ742" s="54"/>
      <c r="CK742" s="54"/>
      <c r="CL742" s="54"/>
      <c r="CM742" s="54"/>
      <c r="CN742" s="54"/>
      <c r="CO742" s="54"/>
    </row>
    <row r="743" spans="1:93">
      <c r="A743" s="3" t="str">
        <f t="shared" si="857"/>
        <v>JXNC026Phesgo 15ml</v>
      </c>
      <c r="B743" s="3" t="s">
        <v>554</v>
      </c>
      <c r="C743" s="3" t="s">
        <v>555</v>
      </c>
      <c r="D743" s="3" t="s">
        <v>174</v>
      </c>
      <c r="E743" s="3" t="s">
        <v>222</v>
      </c>
      <c r="F743" s="3" t="s">
        <v>241</v>
      </c>
      <c r="G743" s="3" t="s">
        <v>242</v>
      </c>
      <c r="H743" s="3" t="s">
        <v>231</v>
      </c>
      <c r="I743" s="3" t="s">
        <v>232</v>
      </c>
      <c r="J743" s="3" t="s">
        <v>562</v>
      </c>
      <c r="K743" s="3" t="s">
        <v>544</v>
      </c>
      <c r="L743" s="3" t="s">
        <v>939</v>
      </c>
      <c r="M743" s="3" t="s">
        <v>542</v>
      </c>
      <c r="N743" s="3" t="s">
        <v>17</v>
      </c>
      <c r="O743" s="3" t="s">
        <v>19</v>
      </c>
      <c r="P743" s="3">
        <v>8489.27</v>
      </c>
      <c r="Q743" s="54">
        <v>0</v>
      </c>
      <c r="R743" s="54">
        <v>0</v>
      </c>
      <c r="S743" s="54">
        <v>0</v>
      </c>
      <c r="T743" s="54">
        <v>0</v>
      </c>
      <c r="U743" s="54">
        <v>0</v>
      </c>
      <c r="V743" s="54">
        <v>0</v>
      </c>
      <c r="W743" s="54">
        <v>0</v>
      </c>
      <c r="X743" s="54">
        <v>0</v>
      </c>
      <c r="Y743" s="54">
        <v>0</v>
      </c>
      <c r="Z743" s="54">
        <v>0</v>
      </c>
      <c r="AA743" s="54">
        <v>0</v>
      </c>
      <c r="AB743" s="54">
        <v>0</v>
      </c>
      <c r="AC743" s="54">
        <v>0</v>
      </c>
      <c r="AD743" s="54">
        <v>0</v>
      </c>
      <c r="AE743" s="54">
        <v>0</v>
      </c>
      <c r="AF743" s="54">
        <f t="shared" si="858"/>
        <v>0</v>
      </c>
      <c r="AG743" s="54">
        <f t="shared" si="859"/>
        <v>0</v>
      </c>
      <c r="AH743" s="54">
        <f t="shared" si="860"/>
        <v>0</v>
      </c>
      <c r="AI743" s="54">
        <v>0</v>
      </c>
      <c r="AJ743" s="54">
        <v>0</v>
      </c>
      <c r="AK743" s="54">
        <v>0</v>
      </c>
      <c r="AL743" s="54">
        <v>0</v>
      </c>
      <c r="AM743" s="54">
        <v>0</v>
      </c>
      <c r="AN743" s="54">
        <v>0</v>
      </c>
      <c r="AO743" s="54">
        <v>0</v>
      </c>
      <c r="AP743" s="54">
        <v>0</v>
      </c>
      <c r="AQ743" s="54">
        <v>0</v>
      </c>
      <c r="AR743" s="54">
        <f t="shared" si="861"/>
        <v>0</v>
      </c>
      <c r="AS743" s="54">
        <f t="shared" si="862"/>
        <v>0</v>
      </c>
      <c r="AT743" s="54">
        <f t="shared" si="863"/>
        <v>0</v>
      </c>
      <c r="AU743" s="54">
        <f t="shared" si="864"/>
        <v>0</v>
      </c>
      <c r="AV743" s="54">
        <f t="shared" si="865"/>
        <v>0</v>
      </c>
      <c r="AW743" s="54">
        <f t="shared" si="866"/>
        <v>0</v>
      </c>
      <c r="AX743" s="54">
        <f t="shared" si="867"/>
        <v>0</v>
      </c>
      <c r="AY743" s="54">
        <f t="shared" si="868"/>
        <v>0</v>
      </c>
      <c r="AZ743" s="54">
        <f t="shared" si="869"/>
        <v>0</v>
      </c>
      <c r="BA743" s="54">
        <f t="shared" si="855"/>
        <v>0</v>
      </c>
      <c r="BB743" s="54">
        <f t="shared" si="856"/>
        <v>0</v>
      </c>
      <c r="BC743" s="54">
        <f>SUM(CJ743:CL743)*2</f>
        <v>0</v>
      </c>
      <c r="BD743" s="54">
        <f>SUM(CM743:CO743)*2</f>
        <v>0</v>
      </c>
      <c r="BE743" s="54">
        <f t="shared" si="870"/>
        <v>0</v>
      </c>
      <c r="BF743" s="54">
        <f t="shared" ref="BF743:BK743" si="911">Z743*2</f>
        <v>0</v>
      </c>
      <c r="BG743" s="54">
        <f t="shared" si="911"/>
        <v>0</v>
      </c>
      <c r="BH743" s="54">
        <f t="shared" si="911"/>
        <v>0</v>
      </c>
      <c r="BI743" s="54">
        <f t="shared" si="911"/>
        <v>0</v>
      </c>
      <c r="BJ743" s="54">
        <f t="shared" si="911"/>
        <v>0</v>
      </c>
      <c r="BK743" s="54">
        <f t="shared" si="911"/>
        <v>0</v>
      </c>
      <c r="BL743" s="54">
        <v>0</v>
      </c>
      <c r="BM743" s="54">
        <v>0</v>
      </c>
      <c r="BN743" s="54">
        <f t="shared" si="909"/>
        <v>0</v>
      </c>
      <c r="BO743" s="54">
        <f t="shared" si="910"/>
        <v>0</v>
      </c>
      <c r="BP743" s="54">
        <v>0</v>
      </c>
      <c r="BQ743" s="54">
        <v>0</v>
      </c>
      <c r="BR743" s="54">
        <v>0</v>
      </c>
      <c r="BS743" s="54">
        <v>0</v>
      </c>
      <c r="BT743" s="54">
        <v>0</v>
      </c>
      <c r="BU743" s="54">
        <v>0</v>
      </c>
      <c r="BV743" s="54">
        <f t="shared" si="874"/>
        <v>0</v>
      </c>
      <c r="BW743" s="54">
        <f t="shared" si="875"/>
        <v>0</v>
      </c>
      <c r="BX743" s="54">
        <f t="shared" si="876"/>
        <v>0</v>
      </c>
      <c r="BY743" s="54">
        <f t="shared" si="877"/>
        <v>0</v>
      </c>
      <c r="BZ743" s="54">
        <f t="shared" si="878"/>
        <v>0</v>
      </c>
      <c r="CA743" s="54">
        <v>0</v>
      </c>
      <c r="CB743" s="54">
        <f t="shared" si="879"/>
        <v>0</v>
      </c>
      <c r="CC743" s="54">
        <f t="shared" si="880"/>
        <v>0</v>
      </c>
      <c r="CD743" s="54">
        <v>0</v>
      </c>
      <c r="CE743" s="54">
        <v>0</v>
      </c>
      <c r="CF743" s="54">
        <v>0</v>
      </c>
      <c r="CG743" s="54">
        <v>0</v>
      </c>
      <c r="CH743" s="54">
        <v>0</v>
      </c>
      <c r="CI743" s="54">
        <v>0</v>
      </c>
      <c r="CJ743" s="54">
        <v>0</v>
      </c>
      <c r="CK743" s="54">
        <v>0</v>
      </c>
      <c r="CL743" s="54">
        <v>0</v>
      </c>
      <c r="CM743" s="54">
        <v>0</v>
      </c>
      <c r="CN743" s="54">
        <v>0</v>
      </c>
      <c r="CO743" s="54">
        <v>0</v>
      </c>
    </row>
    <row r="744" spans="1:93">
      <c r="A744" s="3" t="str">
        <f t="shared" si="857"/>
        <v>JXNC175Herceptin IV</v>
      </c>
      <c r="B744" s="3" t="s">
        <v>552</v>
      </c>
      <c r="C744" s="3" t="s">
        <v>553</v>
      </c>
      <c r="D744" s="3" t="s">
        <v>174</v>
      </c>
      <c r="E744" s="3" t="s">
        <v>222</v>
      </c>
      <c r="F744" s="3" t="s">
        <v>243</v>
      </c>
      <c r="G744" s="3" t="s">
        <v>244</v>
      </c>
      <c r="H744" s="3" t="s">
        <v>239</v>
      </c>
      <c r="I744" s="3" t="s">
        <v>240</v>
      </c>
      <c r="J744" s="3" t="s">
        <v>541</v>
      </c>
      <c r="K744" s="3" t="s">
        <v>544</v>
      </c>
      <c r="L744" s="3" t="s">
        <v>1047</v>
      </c>
      <c r="M744" s="3" t="s">
        <v>542</v>
      </c>
      <c r="N744" s="3" t="s">
        <v>11</v>
      </c>
      <c r="O744" s="3" t="s">
        <v>11</v>
      </c>
      <c r="P744" s="3">
        <v>4535.5</v>
      </c>
      <c r="Q744" s="54"/>
      <c r="R744" s="54"/>
      <c r="S744" s="54"/>
      <c r="T744" s="54"/>
      <c r="U744" s="54"/>
      <c r="V744" s="54"/>
      <c r="W744" s="54">
        <v>0</v>
      </c>
      <c r="X744" s="54">
        <v>0</v>
      </c>
      <c r="Y744" s="54">
        <v>0</v>
      </c>
      <c r="Z744" s="54">
        <v>0</v>
      </c>
      <c r="AA744" s="54">
        <v>0</v>
      </c>
      <c r="AB744" s="54">
        <v>0</v>
      </c>
      <c r="AC744" s="54">
        <v>0</v>
      </c>
      <c r="AD744" s="54">
        <v>0</v>
      </c>
      <c r="AE744" s="54">
        <v>0</v>
      </c>
      <c r="AF744" s="54">
        <f t="shared" si="858"/>
        <v>0</v>
      </c>
      <c r="AG744" s="54">
        <f t="shared" si="859"/>
        <v>0</v>
      </c>
      <c r="AH744" s="54">
        <f t="shared" si="860"/>
        <v>0</v>
      </c>
      <c r="AI744" s="54"/>
      <c r="AJ744" s="54"/>
      <c r="AK744" s="54"/>
      <c r="AL744" s="54"/>
      <c r="AM744" s="54"/>
      <c r="AN744" s="54"/>
      <c r="AO744" s="54">
        <v>0</v>
      </c>
      <c r="AP744" s="54">
        <v>0</v>
      </c>
      <c r="AQ744" s="54">
        <v>0</v>
      </c>
      <c r="AR744" s="54">
        <f t="shared" si="861"/>
        <v>0</v>
      </c>
      <c r="AS744" s="54">
        <f t="shared" si="862"/>
        <v>0</v>
      </c>
      <c r="AT744" s="54">
        <f t="shared" si="863"/>
        <v>0</v>
      </c>
      <c r="AU744" s="54">
        <f t="shared" si="864"/>
        <v>0</v>
      </c>
      <c r="AV744" s="54">
        <f t="shared" si="865"/>
        <v>0</v>
      </c>
      <c r="AW744" s="54">
        <f t="shared" si="866"/>
        <v>0</v>
      </c>
      <c r="AX744" s="54">
        <f t="shared" si="867"/>
        <v>0</v>
      </c>
      <c r="AY744" s="54">
        <f t="shared" si="868"/>
        <v>0</v>
      </c>
      <c r="AZ744" s="54">
        <f t="shared" si="869"/>
        <v>0</v>
      </c>
      <c r="BA744" s="54">
        <f t="shared" si="855"/>
        <v>0</v>
      </c>
      <c r="BB744" s="54">
        <f t="shared" si="856"/>
        <v>0</v>
      </c>
      <c r="BC744" s="54"/>
      <c r="BD744" s="54"/>
      <c r="BE744" s="54">
        <f t="shared" si="870"/>
        <v>0</v>
      </c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4"/>
      <c r="BV744" s="54">
        <f t="shared" si="874"/>
        <v>0</v>
      </c>
      <c r="BW744" s="54">
        <f t="shared" si="875"/>
        <v>0</v>
      </c>
      <c r="BX744" s="54">
        <f t="shared" si="876"/>
        <v>0</v>
      </c>
      <c r="BY744" s="54">
        <f t="shared" si="877"/>
        <v>0</v>
      </c>
      <c r="BZ744" s="54">
        <f t="shared" si="878"/>
        <v>0</v>
      </c>
      <c r="CA744" s="54">
        <v>0</v>
      </c>
      <c r="CB744" s="54">
        <f t="shared" si="879"/>
        <v>0</v>
      </c>
      <c r="CC744" s="54">
        <f t="shared" si="880"/>
        <v>0</v>
      </c>
      <c r="CD744" s="54">
        <v>0</v>
      </c>
      <c r="CE744" s="54">
        <v>0</v>
      </c>
      <c r="CF744" s="54">
        <v>0</v>
      </c>
      <c r="CG744" s="54">
        <v>0</v>
      </c>
      <c r="CH744" s="54">
        <v>0</v>
      </c>
      <c r="CI744" s="54">
        <v>0</v>
      </c>
      <c r="CJ744" s="54">
        <v>0</v>
      </c>
      <c r="CK744" s="54">
        <v>0</v>
      </c>
      <c r="CL744" s="54">
        <v>0</v>
      </c>
      <c r="CM744" s="54">
        <v>0</v>
      </c>
      <c r="CN744" s="54">
        <v>0</v>
      </c>
      <c r="CO744" s="54">
        <v>0</v>
      </c>
    </row>
    <row r="745" spans="1:93">
      <c r="A745" s="3" t="str">
        <f t="shared" si="857"/>
        <v>JXNC175Herceptin SC</v>
      </c>
      <c r="B745" s="3" t="s">
        <v>552</v>
      </c>
      <c r="C745" s="3" t="s">
        <v>553</v>
      </c>
      <c r="D745" s="3" t="s">
        <v>174</v>
      </c>
      <c r="E745" s="3" t="s">
        <v>222</v>
      </c>
      <c r="F745" s="3" t="s">
        <v>243</v>
      </c>
      <c r="G745" s="3" t="s">
        <v>244</v>
      </c>
      <c r="H745" s="3" t="s">
        <v>239</v>
      </c>
      <c r="I745" s="3" t="s">
        <v>240</v>
      </c>
      <c r="J745" s="3" t="s">
        <v>541</v>
      </c>
      <c r="K745" s="3" t="s">
        <v>544</v>
      </c>
      <c r="L745" s="3" t="s">
        <v>1047</v>
      </c>
      <c r="M745" s="3" t="s">
        <v>542</v>
      </c>
      <c r="N745" s="3" t="s">
        <v>12</v>
      </c>
      <c r="O745" s="3" t="s">
        <v>12</v>
      </c>
      <c r="P745" s="3">
        <v>3444.49</v>
      </c>
      <c r="Q745" s="54"/>
      <c r="R745" s="54"/>
      <c r="S745" s="54"/>
      <c r="T745" s="54"/>
      <c r="U745" s="54"/>
      <c r="V745" s="54"/>
      <c r="W745" s="54">
        <v>0</v>
      </c>
      <c r="X745" s="54">
        <v>0</v>
      </c>
      <c r="Y745" s="54">
        <v>0</v>
      </c>
      <c r="Z745" s="54">
        <v>14</v>
      </c>
      <c r="AA745" s="54">
        <v>0</v>
      </c>
      <c r="AB745" s="54">
        <v>0</v>
      </c>
      <c r="AC745" s="54">
        <v>0</v>
      </c>
      <c r="AD745" s="54">
        <v>0</v>
      </c>
      <c r="AE745" s="54">
        <v>0</v>
      </c>
      <c r="AF745" s="54">
        <f t="shared" si="858"/>
        <v>14</v>
      </c>
      <c r="AG745" s="54">
        <f t="shared" si="859"/>
        <v>0</v>
      </c>
      <c r="AH745" s="54">
        <f t="shared" si="860"/>
        <v>14</v>
      </c>
      <c r="AI745" s="54"/>
      <c r="AJ745" s="54"/>
      <c r="AK745" s="54"/>
      <c r="AL745" s="54"/>
      <c r="AM745" s="54"/>
      <c r="AN745" s="54"/>
      <c r="AO745" s="54">
        <v>0</v>
      </c>
      <c r="AP745" s="54">
        <v>0</v>
      </c>
      <c r="AQ745" s="54">
        <v>0</v>
      </c>
      <c r="AR745" s="54">
        <f t="shared" si="861"/>
        <v>48222.86</v>
      </c>
      <c r="AS745" s="54">
        <f t="shared" si="862"/>
        <v>0</v>
      </c>
      <c r="AT745" s="54">
        <f t="shared" si="863"/>
        <v>0</v>
      </c>
      <c r="AU745" s="54">
        <f t="shared" si="864"/>
        <v>0</v>
      </c>
      <c r="AV745" s="54">
        <f t="shared" si="865"/>
        <v>0</v>
      </c>
      <c r="AW745" s="54">
        <f t="shared" si="866"/>
        <v>0</v>
      </c>
      <c r="AX745" s="54">
        <f t="shared" si="867"/>
        <v>48222.86</v>
      </c>
      <c r="AY745" s="54">
        <f t="shared" si="868"/>
        <v>0</v>
      </c>
      <c r="AZ745" s="54">
        <f t="shared" si="869"/>
        <v>48222.86</v>
      </c>
      <c r="BA745" s="54">
        <f t="shared" si="855"/>
        <v>0</v>
      </c>
      <c r="BB745" s="54">
        <f t="shared" si="856"/>
        <v>0</v>
      </c>
      <c r="BC745" s="54"/>
      <c r="BD745" s="54"/>
      <c r="BE745" s="54">
        <f t="shared" si="870"/>
        <v>0</v>
      </c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4"/>
      <c r="BV745" s="54">
        <f t="shared" si="874"/>
        <v>0</v>
      </c>
      <c r="BW745" s="54">
        <f t="shared" si="875"/>
        <v>0</v>
      </c>
      <c r="BX745" s="54">
        <f t="shared" si="876"/>
        <v>0</v>
      </c>
      <c r="BY745" s="54">
        <f t="shared" si="877"/>
        <v>0</v>
      </c>
      <c r="BZ745" s="54">
        <f t="shared" si="878"/>
        <v>0</v>
      </c>
      <c r="CA745" s="54">
        <v>0</v>
      </c>
      <c r="CB745" s="54">
        <f t="shared" si="879"/>
        <v>0</v>
      </c>
      <c r="CC745" s="54">
        <f t="shared" si="880"/>
        <v>0</v>
      </c>
      <c r="CD745" s="54">
        <v>0</v>
      </c>
      <c r="CE745" s="54">
        <v>0</v>
      </c>
      <c r="CF745" s="54">
        <v>0</v>
      </c>
      <c r="CG745" s="54">
        <v>0</v>
      </c>
      <c r="CH745" s="54">
        <v>0</v>
      </c>
      <c r="CI745" s="54">
        <v>0</v>
      </c>
      <c r="CJ745" s="54">
        <v>0</v>
      </c>
      <c r="CK745" s="54">
        <v>0</v>
      </c>
      <c r="CL745" s="54">
        <v>0</v>
      </c>
      <c r="CM745" s="54">
        <v>0</v>
      </c>
      <c r="CN745" s="54">
        <v>0</v>
      </c>
      <c r="CO745" s="54">
        <v>0</v>
      </c>
    </row>
    <row r="746" spans="1:93">
      <c r="A746" s="3" t="str">
        <f t="shared" si="857"/>
        <v>JXNC175Itovebi 3mg</v>
      </c>
      <c r="B746" s="3" t="s">
        <v>552</v>
      </c>
      <c r="C746" s="3" t="s">
        <v>553</v>
      </c>
      <c r="D746" s="3" t="s">
        <v>174</v>
      </c>
      <c r="E746" s="3" t="s">
        <v>222</v>
      </c>
      <c r="F746" s="3" t="s">
        <v>243</v>
      </c>
      <c r="G746" s="3" t="s">
        <v>244</v>
      </c>
      <c r="H746" s="3" t="s">
        <v>239</v>
      </c>
      <c r="I746" s="3" t="s">
        <v>240</v>
      </c>
      <c r="J746" s="3" t="s">
        <v>541</v>
      </c>
      <c r="K746" s="3" t="s">
        <v>544</v>
      </c>
      <c r="L746" s="3" t="s">
        <v>1047</v>
      </c>
      <c r="M746" s="3" t="s">
        <v>542</v>
      </c>
      <c r="N746" s="3" t="s">
        <v>13</v>
      </c>
      <c r="O746" s="3" t="s">
        <v>14</v>
      </c>
      <c r="P746" s="3">
        <v>3566.02</v>
      </c>
      <c r="Q746" s="54"/>
      <c r="R746" s="54"/>
      <c r="S746" s="54"/>
      <c r="T746" s="54"/>
      <c r="U746" s="54"/>
      <c r="V746" s="54"/>
      <c r="W746" s="54">
        <v>0</v>
      </c>
      <c r="X746" s="54">
        <v>0</v>
      </c>
      <c r="Y746" s="54">
        <v>0</v>
      </c>
      <c r="Z746" s="54">
        <v>2</v>
      </c>
      <c r="AA746" s="54">
        <v>0</v>
      </c>
      <c r="AB746" s="54">
        <v>0</v>
      </c>
      <c r="AC746" s="54">
        <v>2</v>
      </c>
      <c r="AD746" s="54">
        <v>0</v>
      </c>
      <c r="AE746" s="54">
        <v>0</v>
      </c>
      <c r="AF746" s="54">
        <f t="shared" si="858"/>
        <v>2</v>
      </c>
      <c r="AG746" s="54">
        <f t="shared" si="859"/>
        <v>2</v>
      </c>
      <c r="AH746" s="54">
        <f t="shared" si="860"/>
        <v>4</v>
      </c>
      <c r="AI746" s="54"/>
      <c r="AJ746" s="54"/>
      <c r="AK746" s="54"/>
      <c r="AL746" s="54"/>
      <c r="AM746" s="54"/>
      <c r="AN746" s="54"/>
      <c r="AO746" s="54">
        <v>0</v>
      </c>
      <c r="AP746" s="54">
        <v>0</v>
      </c>
      <c r="AQ746" s="54">
        <v>0</v>
      </c>
      <c r="AR746" s="54">
        <f t="shared" si="861"/>
        <v>7132.04</v>
      </c>
      <c r="AS746" s="54">
        <f t="shared" si="862"/>
        <v>0</v>
      </c>
      <c r="AT746" s="54">
        <f t="shared" si="863"/>
        <v>0</v>
      </c>
      <c r="AU746" s="54">
        <f t="shared" si="864"/>
        <v>7132.04</v>
      </c>
      <c r="AV746" s="54">
        <f t="shared" si="865"/>
        <v>0</v>
      </c>
      <c r="AW746" s="54">
        <f t="shared" si="866"/>
        <v>0</v>
      </c>
      <c r="AX746" s="54">
        <f t="shared" si="867"/>
        <v>7132.04</v>
      </c>
      <c r="AY746" s="54">
        <f t="shared" si="868"/>
        <v>7132.04</v>
      </c>
      <c r="AZ746" s="54">
        <f t="shared" si="869"/>
        <v>14264.08</v>
      </c>
      <c r="BA746" s="54">
        <f t="shared" si="855"/>
        <v>0</v>
      </c>
      <c r="BB746" s="54">
        <f t="shared" si="856"/>
        <v>2</v>
      </c>
      <c r="BC746" s="54"/>
      <c r="BD746" s="54"/>
      <c r="BE746" s="54">
        <f t="shared" si="870"/>
        <v>0</v>
      </c>
      <c r="BF746" s="54"/>
      <c r="BG746" s="54"/>
      <c r="BH746" s="54"/>
      <c r="BI746" s="54"/>
      <c r="BJ746" s="54"/>
      <c r="BK746" s="54"/>
      <c r="BL746" s="54">
        <v>0</v>
      </c>
      <c r="BM746" s="54">
        <v>0</v>
      </c>
      <c r="BN746" s="54">
        <f t="shared" ref="BN746:BN747" si="912">AVERAGE(BP746:BR746)</f>
        <v>0</v>
      </c>
      <c r="BO746" s="54">
        <f t="shared" ref="BO746:BO747" si="913">SUM(BS746:BU746)/1</f>
        <v>0</v>
      </c>
      <c r="BP746" s="54">
        <v>0</v>
      </c>
      <c r="BQ746" s="54">
        <v>0</v>
      </c>
      <c r="BR746" s="54">
        <v>0</v>
      </c>
      <c r="BS746" s="54">
        <v>0</v>
      </c>
      <c r="BT746" s="54">
        <v>0</v>
      </c>
      <c r="BU746" s="54">
        <v>0</v>
      </c>
      <c r="BV746" s="54">
        <f t="shared" si="874"/>
        <v>0</v>
      </c>
      <c r="BW746" s="54">
        <f t="shared" si="875"/>
        <v>0</v>
      </c>
      <c r="BX746" s="54">
        <f t="shared" si="876"/>
        <v>0</v>
      </c>
      <c r="BY746" s="54">
        <f t="shared" si="877"/>
        <v>0</v>
      </c>
      <c r="BZ746" s="54">
        <f t="shared" si="878"/>
        <v>0</v>
      </c>
      <c r="CA746" s="54">
        <v>0</v>
      </c>
      <c r="CB746" s="54">
        <f t="shared" si="879"/>
        <v>0</v>
      </c>
      <c r="CC746" s="54">
        <f t="shared" si="880"/>
        <v>0</v>
      </c>
      <c r="CD746" s="54">
        <v>0</v>
      </c>
      <c r="CE746" s="54">
        <v>0</v>
      </c>
      <c r="CF746" s="54">
        <v>0</v>
      </c>
      <c r="CG746" s="54">
        <v>0</v>
      </c>
      <c r="CH746" s="54">
        <v>0</v>
      </c>
      <c r="CI746" s="54">
        <v>0</v>
      </c>
      <c r="CJ746" s="54">
        <v>0</v>
      </c>
      <c r="CK746" s="54">
        <v>0</v>
      </c>
      <c r="CL746" s="54">
        <v>0</v>
      </c>
      <c r="CM746" s="54">
        <v>0</v>
      </c>
      <c r="CN746" s="54">
        <v>0</v>
      </c>
      <c r="CO746" s="54">
        <v>0</v>
      </c>
    </row>
    <row r="747" spans="1:93">
      <c r="A747" s="3" t="str">
        <f t="shared" si="857"/>
        <v>JXNC175Itovebi 9mg</v>
      </c>
      <c r="B747" s="3" t="s">
        <v>552</v>
      </c>
      <c r="C747" s="3" t="s">
        <v>553</v>
      </c>
      <c r="D747" s="3" t="s">
        <v>174</v>
      </c>
      <c r="E747" s="3" t="s">
        <v>222</v>
      </c>
      <c r="F747" s="3" t="s">
        <v>243</v>
      </c>
      <c r="G747" s="3" t="s">
        <v>244</v>
      </c>
      <c r="H747" s="3" t="s">
        <v>239</v>
      </c>
      <c r="I747" s="3" t="s">
        <v>240</v>
      </c>
      <c r="J747" s="3" t="s">
        <v>541</v>
      </c>
      <c r="K747" s="3" t="s">
        <v>544</v>
      </c>
      <c r="L747" s="3" t="s">
        <v>1047</v>
      </c>
      <c r="M747" s="3" t="s">
        <v>542</v>
      </c>
      <c r="N747" s="3" t="s">
        <v>13</v>
      </c>
      <c r="O747" s="3" t="s">
        <v>15</v>
      </c>
      <c r="P747" s="3">
        <v>10698.05</v>
      </c>
      <c r="Q747" s="54"/>
      <c r="R747" s="54"/>
      <c r="S747" s="54"/>
      <c r="T747" s="54"/>
      <c r="U747" s="54"/>
      <c r="V747" s="54"/>
      <c r="W747" s="54">
        <v>0</v>
      </c>
      <c r="X747" s="54">
        <v>0</v>
      </c>
      <c r="Y747" s="54">
        <v>0</v>
      </c>
      <c r="Z747" s="54">
        <v>17</v>
      </c>
      <c r="AA747" s="54">
        <v>0</v>
      </c>
      <c r="AB747" s="54">
        <v>0</v>
      </c>
      <c r="AC747" s="54">
        <v>10</v>
      </c>
      <c r="AD747" s="54">
        <v>0</v>
      </c>
      <c r="AE747" s="54">
        <v>0</v>
      </c>
      <c r="AF747" s="54">
        <f t="shared" si="858"/>
        <v>17</v>
      </c>
      <c r="AG747" s="54">
        <f t="shared" si="859"/>
        <v>10</v>
      </c>
      <c r="AH747" s="54">
        <f t="shared" si="860"/>
        <v>27</v>
      </c>
      <c r="AI747" s="54"/>
      <c r="AJ747" s="54"/>
      <c r="AK747" s="54"/>
      <c r="AL747" s="54"/>
      <c r="AM747" s="54"/>
      <c r="AN747" s="54"/>
      <c r="AO747" s="54">
        <v>0</v>
      </c>
      <c r="AP747" s="54">
        <v>0</v>
      </c>
      <c r="AQ747" s="54">
        <v>0</v>
      </c>
      <c r="AR747" s="54">
        <f t="shared" si="861"/>
        <v>181866.84999999998</v>
      </c>
      <c r="AS747" s="54">
        <f t="shared" si="862"/>
        <v>0</v>
      </c>
      <c r="AT747" s="54">
        <f t="shared" si="863"/>
        <v>0</v>
      </c>
      <c r="AU747" s="54">
        <f t="shared" si="864"/>
        <v>106980.5</v>
      </c>
      <c r="AV747" s="54">
        <f t="shared" si="865"/>
        <v>0</v>
      </c>
      <c r="AW747" s="54">
        <f t="shared" si="866"/>
        <v>0</v>
      </c>
      <c r="AX747" s="54">
        <f t="shared" si="867"/>
        <v>181866.84999999998</v>
      </c>
      <c r="AY747" s="54">
        <f t="shared" si="868"/>
        <v>106980.5</v>
      </c>
      <c r="AZ747" s="54">
        <f t="shared" si="869"/>
        <v>288847.34999999998</v>
      </c>
      <c r="BA747" s="54">
        <f t="shared" si="855"/>
        <v>0</v>
      </c>
      <c r="BB747" s="54">
        <f t="shared" si="856"/>
        <v>10</v>
      </c>
      <c r="BC747" s="54"/>
      <c r="BD747" s="54"/>
      <c r="BE747" s="54">
        <f t="shared" si="870"/>
        <v>0</v>
      </c>
      <c r="BF747" s="54"/>
      <c r="BG747" s="54"/>
      <c r="BH747" s="54"/>
      <c r="BI747" s="54"/>
      <c r="BJ747" s="54"/>
      <c r="BK747" s="54"/>
      <c r="BL747" s="54">
        <v>0</v>
      </c>
      <c r="BM747" s="54">
        <v>0</v>
      </c>
      <c r="BN747" s="54">
        <f t="shared" si="912"/>
        <v>0</v>
      </c>
      <c r="BO747" s="54">
        <f t="shared" si="913"/>
        <v>0</v>
      </c>
      <c r="BP747" s="54">
        <v>0</v>
      </c>
      <c r="BQ747" s="54">
        <v>0</v>
      </c>
      <c r="BR747" s="54">
        <v>0</v>
      </c>
      <c r="BS747" s="54">
        <v>0</v>
      </c>
      <c r="BT747" s="54">
        <v>0</v>
      </c>
      <c r="BU747" s="54">
        <v>0</v>
      </c>
      <c r="BV747" s="54">
        <f t="shared" si="874"/>
        <v>0</v>
      </c>
      <c r="BW747" s="54">
        <f t="shared" si="875"/>
        <v>0</v>
      </c>
      <c r="BX747" s="54">
        <f t="shared" si="876"/>
        <v>0</v>
      </c>
      <c r="BY747" s="54">
        <f t="shared" si="877"/>
        <v>0</v>
      </c>
      <c r="BZ747" s="54">
        <f t="shared" si="878"/>
        <v>0</v>
      </c>
      <c r="CA747" s="54">
        <v>0</v>
      </c>
      <c r="CB747" s="54">
        <f t="shared" si="879"/>
        <v>0</v>
      </c>
      <c r="CC747" s="54">
        <f t="shared" si="880"/>
        <v>0</v>
      </c>
      <c r="CD747" s="54">
        <v>0</v>
      </c>
      <c r="CE747" s="54">
        <v>0</v>
      </c>
      <c r="CF747" s="54">
        <v>0</v>
      </c>
      <c r="CG747" s="54">
        <v>0</v>
      </c>
      <c r="CH747" s="54">
        <v>0</v>
      </c>
      <c r="CI747" s="54">
        <v>0</v>
      </c>
      <c r="CJ747" s="54">
        <v>0</v>
      </c>
      <c r="CK747" s="54">
        <v>0</v>
      </c>
      <c r="CL747" s="54">
        <v>0</v>
      </c>
      <c r="CM747" s="54">
        <v>0</v>
      </c>
      <c r="CN747" s="54">
        <v>0</v>
      </c>
      <c r="CO747" s="54">
        <v>0</v>
      </c>
    </row>
    <row r="748" spans="1:93">
      <c r="A748" s="3" t="str">
        <f t="shared" si="857"/>
        <v>JXNC175Perjeta</v>
      </c>
      <c r="B748" s="3" t="s">
        <v>552</v>
      </c>
      <c r="C748" s="3" t="s">
        <v>553</v>
      </c>
      <c r="D748" s="3" t="s">
        <v>174</v>
      </c>
      <c r="E748" s="3" t="s">
        <v>222</v>
      </c>
      <c r="F748" s="3" t="s">
        <v>243</v>
      </c>
      <c r="G748" s="3" t="s">
        <v>244</v>
      </c>
      <c r="H748" s="3" t="s">
        <v>239</v>
      </c>
      <c r="I748" s="3" t="s">
        <v>240</v>
      </c>
      <c r="J748" s="3" t="s">
        <v>541</v>
      </c>
      <c r="K748" s="3" t="s">
        <v>544</v>
      </c>
      <c r="L748" s="3" t="s">
        <v>1047</v>
      </c>
      <c r="M748" s="3" t="s">
        <v>542</v>
      </c>
      <c r="N748" s="3" t="s">
        <v>16</v>
      </c>
      <c r="O748" s="3" t="s">
        <v>16</v>
      </c>
      <c r="P748" s="3">
        <v>3985.87</v>
      </c>
      <c r="Q748" s="54"/>
      <c r="R748" s="54"/>
      <c r="S748" s="54"/>
      <c r="T748" s="54"/>
      <c r="U748" s="54"/>
      <c r="V748" s="54"/>
      <c r="W748" s="54">
        <v>0</v>
      </c>
      <c r="X748" s="54">
        <v>0</v>
      </c>
      <c r="Y748" s="54">
        <v>0</v>
      </c>
      <c r="Z748" s="54">
        <v>15.009999999999998</v>
      </c>
      <c r="AA748" s="54">
        <v>10.000000001</v>
      </c>
      <c r="AB748" s="54">
        <v>0</v>
      </c>
      <c r="AC748" s="54">
        <v>0</v>
      </c>
      <c r="AD748" s="54">
        <v>0</v>
      </c>
      <c r="AE748" s="54">
        <v>0</v>
      </c>
      <c r="AF748" s="54">
        <f t="shared" si="858"/>
        <v>25.010000000999998</v>
      </c>
      <c r="AG748" s="54">
        <f t="shared" si="859"/>
        <v>0</v>
      </c>
      <c r="AH748" s="54">
        <f t="shared" si="860"/>
        <v>25.010000000999998</v>
      </c>
      <c r="AI748" s="54"/>
      <c r="AJ748" s="54"/>
      <c r="AK748" s="54"/>
      <c r="AL748" s="54"/>
      <c r="AM748" s="54"/>
      <c r="AN748" s="54"/>
      <c r="AO748" s="54">
        <v>0</v>
      </c>
      <c r="AP748" s="54">
        <v>0</v>
      </c>
      <c r="AQ748" s="54">
        <v>0</v>
      </c>
      <c r="AR748" s="54">
        <f t="shared" si="861"/>
        <v>59827.908699999993</v>
      </c>
      <c r="AS748" s="54">
        <f t="shared" si="862"/>
        <v>39858.700003985869</v>
      </c>
      <c r="AT748" s="54">
        <f t="shared" si="863"/>
        <v>0</v>
      </c>
      <c r="AU748" s="54">
        <f t="shared" si="864"/>
        <v>0</v>
      </c>
      <c r="AV748" s="54">
        <f t="shared" si="865"/>
        <v>0</v>
      </c>
      <c r="AW748" s="54">
        <f t="shared" si="866"/>
        <v>0</v>
      </c>
      <c r="AX748" s="54">
        <f t="shared" si="867"/>
        <v>99686.608703985868</v>
      </c>
      <c r="AY748" s="54">
        <f t="shared" si="868"/>
        <v>0</v>
      </c>
      <c r="AZ748" s="54">
        <f t="shared" si="869"/>
        <v>99686.608703985868</v>
      </c>
      <c r="BA748" s="54">
        <f t="shared" si="855"/>
        <v>0</v>
      </c>
      <c r="BB748" s="54">
        <f t="shared" si="856"/>
        <v>0</v>
      </c>
      <c r="BC748" s="54"/>
      <c r="BD748" s="54"/>
      <c r="BE748" s="54">
        <f t="shared" si="870"/>
        <v>0</v>
      </c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4"/>
      <c r="BV748" s="54">
        <f t="shared" si="874"/>
        <v>0</v>
      </c>
      <c r="BW748" s="54">
        <f t="shared" si="875"/>
        <v>0</v>
      </c>
      <c r="BX748" s="54">
        <f t="shared" si="876"/>
        <v>0</v>
      </c>
      <c r="BY748" s="54">
        <f t="shared" si="877"/>
        <v>0</v>
      </c>
      <c r="BZ748" s="54">
        <f t="shared" si="878"/>
        <v>0</v>
      </c>
      <c r="CA748" s="54">
        <v>0</v>
      </c>
      <c r="CB748" s="54">
        <f t="shared" si="879"/>
        <v>0</v>
      </c>
      <c r="CC748" s="54">
        <f t="shared" si="880"/>
        <v>0</v>
      </c>
      <c r="CD748" s="54">
        <v>0</v>
      </c>
      <c r="CE748" s="54">
        <v>0</v>
      </c>
      <c r="CF748" s="54">
        <v>0</v>
      </c>
      <c r="CG748" s="54">
        <v>0</v>
      </c>
      <c r="CH748" s="54">
        <v>0</v>
      </c>
      <c r="CI748" s="54">
        <v>0</v>
      </c>
      <c r="CJ748" s="54">
        <v>0</v>
      </c>
      <c r="CK748" s="54">
        <v>0</v>
      </c>
      <c r="CL748" s="54">
        <v>0</v>
      </c>
      <c r="CM748" s="54">
        <v>0</v>
      </c>
      <c r="CN748" s="54">
        <v>0</v>
      </c>
      <c r="CO748" s="54">
        <v>0</v>
      </c>
    </row>
    <row r="749" spans="1:93">
      <c r="A749" s="3" t="str">
        <f t="shared" si="857"/>
        <v>JXNC175Phesgo 10ml</v>
      </c>
      <c r="B749" s="3" t="s">
        <v>552</v>
      </c>
      <c r="C749" s="3" t="s">
        <v>553</v>
      </c>
      <c r="D749" s="3" t="s">
        <v>174</v>
      </c>
      <c r="E749" s="3" t="s">
        <v>222</v>
      </c>
      <c r="F749" s="3" t="s">
        <v>243</v>
      </c>
      <c r="G749" s="3" t="s">
        <v>244</v>
      </c>
      <c r="H749" s="3" t="s">
        <v>239</v>
      </c>
      <c r="I749" s="3" t="s">
        <v>240</v>
      </c>
      <c r="J749" s="3" t="s">
        <v>541</v>
      </c>
      <c r="K749" s="3" t="s">
        <v>544</v>
      </c>
      <c r="L749" s="3" t="s">
        <v>1047</v>
      </c>
      <c r="M749" s="3" t="s">
        <v>542</v>
      </c>
      <c r="N749" s="3" t="s">
        <v>17</v>
      </c>
      <c r="O749" s="3" t="s">
        <v>18</v>
      </c>
      <c r="P749" s="3">
        <v>6232.07</v>
      </c>
      <c r="Q749" s="54">
        <v>1.3688951515407723E-6</v>
      </c>
      <c r="R749" s="54">
        <v>1.2654877779580292E-6</v>
      </c>
      <c r="S749" s="54">
        <v>1.8760355506336405E-6</v>
      </c>
      <c r="T749" s="54">
        <v>1.6438957276147925E-6</v>
      </c>
      <c r="U749" s="54">
        <v>1.5083220670144607E-6</v>
      </c>
      <c r="V749" s="54">
        <v>1.9649834406779583E-6</v>
      </c>
      <c r="W749" s="54">
        <v>4.5104184801324422E-6</v>
      </c>
      <c r="X749" s="54">
        <v>5.1172012353072115E-6</v>
      </c>
      <c r="Y749" s="54">
        <v>9.6276197154396546E-6</v>
      </c>
      <c r="Z749" s="54">
        <v>15</v>
      </c>
      <c r="AA749" s="54">
        <v>10.000000001</v>
      </c>
      <c r="AB749" s="54">
        <v>0</v>
      </c>
      <c r="AC749" s="54">
        <v>10</v>
      </c>
      <c r="AD749" s="54">
        <v>0</v>
      </c>
      <c r="AE749" s="54">
        <v>0</v>
      </c>
      <c r="AF749" s="54">
        <f t="shared" si="858"/>
        <v>25.000000001</v>
      </c>
      <c r="AG749" s="54">
        <f t="shared" si="859"/>
        <v>10</v>
      </c>
      <c r="AH749" s="54">
        <f t="shared" si="860"/>
        <v>35.000000001000004</v>
      </c>
      <c r="AI749" s="54">
        <v>8.5310504070626996E-3</v>
      </c>
      <c r="AJ749" s="54">
        <v>7.8866084163788947E-3</v>
      </c>
      <c r="AK749" s="54">
        <v>1.1691584874037391E-2</v>
      </c>
      <c r="AL749" s="54">
        <v>1.0244873247196319E-2</v>
      </c>
      <c r="AM749" s="54">
        <v>9.3999687041788106E-3</v>
      </c>
      <c r="AN749" s="54">
        <v>1.2245914351145882E-2</v>
      </c>
      <c r="AO749" s="54">
        <v>2.8109243697478983E-2</v>
      </c>
      <c r="AP749" s="54">
        <v>3.1890756302521014E-2</v>
      </c>
      <c r="AQ749" s="54">
        <v>5.9999999999999991E-2</v>
      </c>
      <c r="AR749" s="54">
        <f t="shared" si="861"/>
        <v>93481.049999999988</v>
      </c>
      <c r="AS749" s="54">
        <f t="shared" si="862"/>
        <v>62320.700006232066</v>
      </c>
      <c r="AT749" s="54">
        <f t="shared" si="863"/>
        <v>0</v>
      </c>
      <c r="AU749" s="54">
        <f t="shared" si="864"/>
        <v>62320.7</v>
      </c>
      <c r="AV749" s="54">
        <f t="shared" si="865"/>
        <v>0</v>
      </c>
      <c r="AW749" s="54">
        <f t="shared" si="866"/>
        <v>0</v>
      </c>
      <c r="AX749" s="54">
        <f t="shared" si="867"/>
        <v>155801.75000623206</v>
      </c>
      <c r="AY749" s="54">
        <f t="shared" si="868"/>
        <v>62320.7</v>
      </c>
      <c r="AZ749" s="54">
        <f t="shared" si="869"/>
        <v>218122.45000623207</v>
      </c>
      <c r="BA749" s="54">
        <f t="shared" si="855"/>
        <v>1.6438957276147925E-6</v>
      </c>
      <c r="BB749" s="54">
        <f t="shared" si="856"/>
        <v>10</v>
      </c>
      <c r="BC749" s="54">
        <f>SUM(CJ749:CL749)</f>
        <v>0</v>
      </c>
      <c r="BD749" s="54">
        <f>SUM(CM749:CO749)</f>
        <v>0</v>
      </c>
      <c r="BE749" s="54">
        <f t="shared" si="870"/>
        <v>35.000000001000004</v>
      </c>
      <c r="BF749" s="54">
        <f t="shared" ref="BF749:BK749" si="914">Z749</f>
        <v>15</v>
      </c>
      <c r="BG749" s="54">
        <f t="shared" si="914"/>
        <v>10.000000001</v>
      </c>
      <c r="BH749" s="54">
        <f t="shared" si="914"/>
        <v>0</v>
      </c>
      <c r="BI749" s="54">
        <f t="shared" si="914"/>
        <v>10</v>
      </c>
      <c r="BJ749" s="54">
        <f t="shared" si="914"/>
        <v>0</v>
      </c>
      <c r="BK749" s="54">
        <f t="shared" si="914"/>
        <v>0</v>
      </c>
      <c r="BL749" s="54">
        <v>0</v>
      </c>
      <c r="BM749" s="54">
        <v>0</v>
      </c>
      <c r="BN749" s="54">
        <f t="shared" ref="BN749:BN750" si="915">AVERAGE(BP749:BR749)</f>
        <v>0</v>
      </c>
      <c r="BO749" s="54">
        <f t="shared" ref="BO749:BO750" si="916">SUM(BS749:BU749)/1</f>
        <v>0</v>
      </c>
      <c r="BP749" s="54">
        <v>0</v>
      </c>
      <c r="BQ749" s="54">
        <v>0</v>
      </c>
      <c r="BR749" s="54">
        <v>0</v>
      </c>
      <c r="BS749" s="54">
        <v>0</v>
      </c>
      <c r="BT749" s="54">
        <v>0</v>
      </c>
      <c r="BU749" s="54">
        <v>0</v>
      </c>
      <c r="BV749" s="54">
        <f t="shared" si="874"/>
        <v>0</v>
      </c>
      <c r="BW749" s="54">
        <f t="shared" si="875"/>
        <v>0</v>
      </c>
      <c r="BX749" s="54">
        <f t="shared" si="876"/>
        <v>0</v>
      </c>
      <c r="BY749" s="54">
        <f t="shared" si="877"/>
        <v>0</v>
      </c>
      <c r="BZ749" s="54">
        <f t="shared" si="878"/>
        <v>0</v>
      </c>
      <c r="CA749" s="54">
        <v>0</v>
      </c>
      <c r="CB749" s="54">
        <f t="shared" si="879"/>
        <v>0</v>
      </c>
      <c r="CC749" s="54">
        <f t="shared" si="880"/>
        <v>0</v>
      </c>
      <c r="CD749" s="54">
        <v>0</v>
      </c>
      <c r="CE749" s="54">
        <v>0</v>
      </c>
      <c r="CF749" s="54">
        <v>0</v>
      </c>
      <c r="CG749" s="54">
        <v>0</v>
      </c>
      <c r="CH749" s="54">
        <v>0</v>
      </c>
      <c r="CI749" s="54">
        <v>0</v>
      </c>
      <c r="CJ749" s="54">
        <v>0</v>
      </c>
      <c r="CK749" s="54">
        <v>0</v>
      </c>
      <c r="CL749" s="54">
        <v>0</v>
      </c>
      <c r="CM749" s="54">
        <v>0</v>
      </c>
      <c r="CN749" s="54">
        <v>0</v>
      </c>
      <c r="CO749" s="54">
        <v>0</v>
      </c>
    </row>
    <row r="750" spans="1:93">
      <c r="A750" s="3" t="str">
        <f t="shared" si="857"/>
        <v>JXNC175Phesgo 15ml</v>
      </c>
      <c r="B750" s="3" t="s">
        <v>552</v>
      </c>
      <c r="C750" s="3" t="s">
        <v>553</v>
      </c>
      <c r="D750" s="3" t="s">
        <v>174</v>
      </c>
      <c r="E750" s="3" t="s">
        <v>222</v>
      </c>
      <c r="F750" s="3" t="s">
        <v>243</v>
      </c>
      <c r="G750" s="3" t="s">
        <v>244</v>
      </c>
      <c r="H750" s="3" t="s">
        <v>239</v>
      </c>
      <c r="I750" s="3" t="s">
        <v>240</v>
      </c>
      <c r="J750" s="3" t="s">
        <v>541</v>
      </c>
      <c r="K750" s="3" t="s">
        <v>544</v>
      </c>
      <c r="L750" s="3" t="s">
        <v>1047</v>
      </c>
      <c r="M750" s="3" t="s">
        <v>542</v>
      </c>
      <c r="N750" s="3" t="s">
        <v>17</v>
      </c>
      <c r="O750" s="3" t="s">
        <v>19</v>
      </c>
      <c r="P750" s="3">
        <v>8489.27</v>
      </c>
      <c r="Q750" s="54">
        <v>1.1779575864591419E-6</v>
      </c>
      <c r="R750" s="54">
        <v>1.1779575864591419E-6</v>
      </c>
      <c r="S750" s="54">
        <v>1.1779575864591419E-6</v>
      </c>
      <c r="T750" s="54">
        <v>1.1779575864591419E-6</v>
      </c>
      <c r="U750" s="54">
        <v>1.1779575864591419E-6</v>
      </c>
      <c r="V750" s="54">
        <v>1.1779575864591419E-6</v>
      </c>
      <c r="W750" s="54">
        <v>3.5338727593774253E-6</v>
      </c>
      <c r="X750" s="54">
        <v>3.5338727593774253E-6</v>
      </c>
      <c r="Y750" s="54">
        <v>7.0677455187548506E-6</v>
      </c>
      <c r="Z750" s="54">
        <v>0</v>
      </c>
      <c r="AA750" s="54">
        <v>0</v>
      </c>
      <c r="AB750" s="54">
        <v>0</v>
      </c>
      <c r="AC750" s="54">
        <v>0</v>
      </c>
      <c r="AD750" s="54">
        <v>0</v>
      </c>
      <c r="AE750" s="54">
        <v>0</v>
      </c>
      <c r="AF750" s="54">
        <f t="shared" si="858"/>
        <v>0</v>
      </c>
      <c r="AG750" s="54">
        <f t="shared" si="859"/>
        <v>0</v>
      </c>
      <c r="AH750" s="54">
        <f t="shared" si="860"/>
        <v>0</v>
      </c>
      <c r="AI750" s="54">
        <v>9.9999999999999985E-3</v>
      </c>
      <c r="AJ750" s="54">
        <v>9.9999999999999985E-3</v>
      </c>
      <c r="AK750" s="54">
        <v>9.9999999999999985E-3</v>
      </c>
      <c r="AL750" s="54">
        <v>9.9999999999999985E-3</v>
      </c>
      <c r="AM750" s="54">
        <v>9.9999999999999985E-3</v>
      </c>
      <c r="AN750" s="54">
        <v>9.9999999999999985E-3</v>
      </c>
      <c r="AO750" s="54">
        <v>2.9999999999999995E-2</v>
      </c>
      <c r="AP750" s="54">
        <v>2.9999999999999995E-2</v>
      </c>
      <c r="AQ750" s="54">
        <v>5.9999999999999991E-2</v>
      </c>
      <c r="AR750" s="54">
        <f t="shared" si="861"/>
        <v>0</v>
      </c>
      <c r="AS750" s="54">
        <f t="shared" si="862"/>
        <v>0</v>
      </c>
      <c r="AT750" s="54">
        <f t="shared" si="863"/>
        <v>0</v>
      </c>
      <c r="AU750" s="54">
        <f t="shared" si="864"/>
        <v>0</v>
      </c>
      <c r="AV750" s="54">
        <f t="shared" si="865"/>
        <v>0</v>
      </c>
      <c r="AW750" s="54">
        <f t="shared" si="866"/>
        <v>0</v>
      </c>
      <c r="AX750" s="54">
        <f t="shared" si="867"/>
        <v>0</v>
      </c>
      <c r="AY750" s="54">
        <f t="shared" si="868"/>
        <v>0</v>
      </c>
      <c r="AZ750" s="54">
        <f t="shared" si="869"/>
        <v>0</v>
      </c>
      <c r="BA750" s="54">
        <f t="shared" si="855"/>
        <v>1.1779575864591419E-6</v>
      </c>
      <c r="BB750" s="54">
        <f t="shared" si="856"/>
        <v>0</v>
      </c>
      <c r="BC750" s="54">
        <f>SUM(CJ750:CL750)*2</f>
        <v>0</v>
      </c>
      <c r="BD750" s="54">
        <f>SUM(CM750:CO750)*2</f>
        <v>0</v>
      </c>
      <c r="BE750" s="54">
        <f t="shared" si="870"/>
        <v>0</v>
      </c>
      <c r="BF750" s="54">
        <f t="shared" ref="BF750:BK750" si="917">Z750*2</f>
        <v>0</v>
      </c>
      <c r="BG750" s="54">
        <f t="shared" si="917"/>
        <v>0</v>
      </c>
      <c r="BH750" s="54">
        <f t="shared" si="917"/>
        <v>0</v>
      </c>
      <c r="BI750" s="54">
        <f t="shared" si="917"/>
        <v>0</v>
      </c>
      <c r="BJ750" s="54">
        <f t="shared" si="917"/>
        <v>0</v>
      </c>
      <c r="BK750" s="54">
        <f t="shared" si="917"/>
        <v>0</v>
      </c>
      <c r="BL750" s="54">
        <v>0</v>
      </c>
      <c r="BM750" s="54">
        <v>0</v>
      </c>
      <c r="BN750" s="54">
        <f t="shared" si="915"/>
        <v>0</v>
      </c>
      <c r="BO750" s="54">
        <f t="shared" si="916"/>
        <v>0</v>
      </c>
      <c r="BP750" s="54">
        <v>0</v>
      </c>
      <c r="BQ750" s="54">
        <v>0</v>
      </c>
      <c r="BR750" s="54">
        <v>0</v>
      </c>
      <c r="BS750" s="54">
        <v>0</v>
      </c>
      <c r="BT750" s="54">
        <v>0</v>
      </c>
      <c r="BU750" s="54">
        <v>0</v>
      </c>
      <c r="BV750" s="54">
        <f t="shared" si="874"/>
        <v>0</v>
      </c>
      <c r="BW750" s="54">
        <f t="shared" si="875"/>
        <v>0</v>
      </c>
      <c r="BX750" s="54">
        <f t="shared" si="876"/>
        <v>0</v>
      </c>
      <c r="BY750" s="54">
        <f t="shared" si="877"/>
        <v>0</v>
      </c>
      <c r="BZ750" s="54">
        <f t="shared" si="878"/>
        <v>0</v>
      </c>
      <c r="CA750" s="54">
        <v>0</v>
      </c>
      <c r="CB750" s="54">
        <f t="shared" si="879"/>
        <v>0</v>
      </c>
      <c r="CC750" s="54">
        <f t="shared" si="880"/>
        <v>0</v>
      </c>
      <c r="CD750" s="54">
        <v>0</v>
      </c>
      <c r="CE750" s="54">
        <v>0</v>
      </c>
      <c r="CF750" s="54">
        <v>0</v>
      </c>
      <c r="CG750" s="54">
        <v>0</v>
      </c>
      <c r="CH750" s="54">
        <v>0</v>
      </c>
      <c r="CI750" s="54">
        <v>0</v>
      </c>
      <c r="CJ750" s="54">
        <v>0</v>
      </c>
      <c r="CK750" s="54">
        <v>0</v>
      </c>
      <c r="CL750" s="54">
        <v>0</v>
      </c>
      <c r="CM750" s="54">
        <v>0</v>
      </c>
      <c r="CN750" s="54">
        <v>0</v>
      </c>
      <c r="CO750" s="54">
        <v>0</v>
      </c>
    </row>
    <row r="751" spans="1:93">
      <c r="A751" s="3" t="str">
        <f t="shared" si="857"/>
        <v>JXNC226Herceptin IV</v>
      </c>
      <c r="B751" s="3" t="s">
        <v>554</v>
      </c>
      <c r="C751" s="3" t="s">
        <v>555</v>
      </c>
      <c r="D751" s="3" t="s">
        <v>174</v>
      </c>
      <c r="E751" s="3" t="s">
        <v>222</v>
      </c>
      <c r="F751" s="3" t="s">
        <v>245</v>
      </c>
      <c r="G751" s="3" t="s">
        <v>246</v>
      </c>
      <c r="H751" s="3" t="s">
        <v>245</v>
      </c>
      <c r="I751" s="3" t="s">
        <v>246</v>
      </c>
      <c r="J751" s="3" t="s">
        <v>562</v>
      </c>
      <c r="K751" s="3" t="s">
        <v>541</v>
      </c>
      <c r="L751" s="3"/>
      <c r="M751" s="3" t="s">
        <v>545</v>
      </c>
      <c r="N751" s="3" t="s">
        <v>11</v>
      </c>
      <c r="O751" s="3" t="s">
        <v>11</v>
      </c>
      <c r="P751" s="3">
        <v>4535.5</v>
      </c>
      <c r="Q751" s="54">
        <v>0.38189586756748561</v>
      </c>
      <c r="R751" s="54">
        <v>0.27359216777792195</v>
      </c>
      <c r="S751" s="54">
        <v>0.25450283382197336</v>
      </c>
      <c r="T751" s="54">
        <v>0.17971485922675359</v>
      </c>
      <c r="U751" s="54">
        <v>0.16374512492993393</v>
      </c>
      <c r="V751" s="54">
        <v>0.28506369523687181</v>
      </c>
      <c r="W751" s="54">
        <v>0.90999086916738092</v>
      </c>
      <c r="X751" s="54">
        <v>0.62852367939355935</v>
      </c>
      <c r="Y751" s="54">
        <v>1.5385145485609404</v>
      </c>
      <c r="Z751" s="54">
        <v>0</v>
      </c>
      <c r="AA751" s="54">
        <v>2</v>
      </c>
      <c r="AB751" s="54">
        <v>0</v>
      </c>
      <c r="AC751" s="54">
        <v>2</v>
      </c>
      <c r="AD751" s="54">
        <v>0</v>
      </c>
      <c r="AE751" s="54">
        <v>0</v>
      </c>
      <c r="AF751" s="54">
        <f t="shared" si="858"/>
        <v>2</v>
      </c>
      <c r="AG751" s="54">
        <f t="shared" si="859"/>
        <v>2</v>
      </c>
      <c r="AH751" s="54">
        <f t="shared" si="860"/>
        <v>4</v>
      </c>
      <c r="AI751" s="54">
        <v>1732.0887073523311</v>
      </c>
      <c r="AJ751" s="54">
        <v>1240.8772769567652</v>
      </c>
      <c r="AK751" s="54">
        <v>1154.2976027995603</v>
      </c>
      <c r="AL751" s="54">
        <v>815.09674402294092</v>
      </c>
      <c r="AM751" s="54">
        <v>742.66601411971533</v>
      </c>
      <c r="AN751" s="54">
        <v>1292.9063897468322</v>
      </c>
      <c r="AO751" s="54">
        <v>4127.2635871086568</v>
      </c>
      <c r="AP751" s="54">
        <v>2850.6691478894886</v>
      </c>
      <c r="AQ751" s="54">
        <v>6977.932734998145</v>
      </c>
      <c r="AR751" s="54">
        <f t="shared" si="861"/>
        <v>0</v>
      </c>
      <c r="AS751" s="54">
        <f t="shared" si="862"/>
        <v>9071</v>
      </c>
      <c r="AT751" s="54">
        <f t="shared" si="863"/>
        <v>0</v>
      </c>
      <c r="AU751" s="54">
        <f t="shared" si="864"/>
        <v>9071</v>
      </c>
      <c r="AV751" s="54">
        <f t="shared" si="865"/>
        <v>0</v>
      </c>
      <c r="AW751" s="54">
        <f t="shared" si="866"/>
        <v>0</v>
      </c>
      <c r="AX751" s="54">
        <f t="shared" si="867"/>
        <v>9071</v>
      </c>
      <c r="AY751" s="54">
        <f t="shared" si="868"/>
        <v>9071</v>
      </c>
      <c r="AZ751" s="54">
        <f t="shared" si="869"/>
        <v>18142</v>
      </c>
      <c r="BA751" s="54">
        <f t="shared" si="855"/>
        <v>0.17971485922675359</v>
      </c>
      <c r="BB751" s="54">
        <f t="shared" si="856"/>
        <v>2</v>
      </c>
      <c r="BC751" s="54"/>
      <c r="BD751" s="54"/>
      <c r="BE751" s="54">
        <f t="shared" si="870"/>
        <v>0</v>
      </c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4"/>
      <c r="BV751" s="54">
        <f t="shared" si="874"/>
        <v>45732.958333333336</v>
      </c>
      <c r="BW751" s="54">
        <f t="shared" si="875"/>
        <v>380982</v>
      </c>
      <c r="BX751" s="54">
        <f t="shared" si="876"/>
        <v>36284</v>
      </c>
      <c r="BY751" s="54">
        <f t="shared" si="877"/>
        <v>84</v>
      </c>
      <c r="BZ751" s="54">
        <f t="shared" si="878"/>
        <v>8</v>
      </c>
      <c r="CA751" s="54">
        <v>0</v>
      </c>
      <c r="CB751" s="54">
        <f t="shared" si="879"/>
        <v>8</v>
      </c>
      <c r="CC751" s="54">
        <f t="shared" si="880"/>
        <v>10.083333333333334</v>
      </c>
      <c r="CD751" s="54">
        <v>6</v>
      </c>
      <c r="CE751" s="54">
        <v>6</v>
      </c>
      <c r="CF751" s="54">
        <v>8</v>
      </c>
      <c r="CG751" s="54">
        <v>4</v>
      </c>
      <c r="CH751" s="54">
        <v>2</v>
      </c>
      <c r="CI751" s="54">
        <v>3</v>
      </c>
      <c r="CJ751" s="54">
        <v>5</v>
      </c>
      <c r="CK751" s="54">
        <v>4</v>
      </c>
      <c r="CL751" s="54">
        <v>75</v>
      </c>
      <c r="CM751" s="54">
        <v>3</v>
      </c>
      <c r="CN751" s="54">
        <v>2</v>
      </c>
      <c r="CO751" s="54">
        <v>3</v>
      </c>
    </row>
    <row r="752" spans="1:93">
      <c r="A752" s="3" t="str">
        <f t="shared" si="857"/>
        <v>JXNC226Herceptin SC</v>
      </c>
      <c r="B752" s="3" t="s">
        <v>554</v>
      </c>
      <c r="C752" s="3" t="s">
        <v>555</v>
      </c>
      <c r="D752" s="3" t="s">
        <v>174</v>
      </c>
      <c r="E752" s="3" t="s">
        <v>222</v>
      </c>
      <c r="F752" s="3" t="s">
        <v>245</v>
      </c>
      <c r="G752" s="3" t="s">
        <v>246</v>
      </c>
      <c r="H752" s="3" t="s">
        <v>245</v>
      </c>
      <c r="I752" s="3" t="s">
        <v>246</v>
      </c>
      <c r="J752" s="3" t="s">
        <v>562</v>
      </c>
      <c r="K752" s="3" t="s">
        <v>541</v>
      </c>
      <c r="L752" s="3"/>
      <c r="M752" s="3" t="s">
        <v>545</v>
      </c>
      <c r="N752" s="3" t="s">
        <v>12</v>
      </c>
      <c r="O752" s="3" t="s">
        <v>12</v>
      </c>
      <c r="P752" s="3">
        <v>3444.49</v>
      </c>
      <c r="Q752" s="54">
        <v>16.126604633568082</v>
      </c>
      <c r="R752" s="54">
        <v>14.941666087752376</v>
      </c>
      <c r="S752" s="54">
        <v>22.663984228888477</v>
      </c>
      <c r="T752" s="54">
        <v>23.198031306132346</v>
      </c>
      <c r="U752" s="54">
        <v>20.887088129611858</v>
      </c>
      <c r="V752" s="54">
        <v>27.491866569001854</v>
      </c>
      <c r="W752" s="54">
        <v>53.73225495020894</v>
      </c>
      <c r="X752" s="54">
        <v>71.576986004746061</v>
      </c>
      <c r="Y752" s="54">
        <v>125.309240954955</v>
      </c>
      <c r="Z752" s="54">
        <v>9</v>
      </c>
      <c r="AA752" s="54">
        <v>9</v>
      </c>
      <c r="AB752" s="54">
        <v>5</v>
      </c>
      <c r="AC752" s="54">
        <v>5</v>
      </c>
      <c r="AD752" s="54">
        <v>0</v>
      </c>
      <c r="AE752" s="54">
        <v>0</v>
      </c>
      <c r="AF752" s="54">
        <f t="shared" si="858"/>
        <v>23</v>
      </c>
      <c r="AG752" s="54">
        <f t="shared" si="859"/>
        <v>5</v>
      </c>
      <c r="AH752" s="54">
        <f t="shared" si="860"/>
        <v>28</v>
      </c>
      <c r="AI752" s="54">
        <v>55547.928394278919</v>
      </c>
      <c r="AJ752" s="54">
        <v>51466.419422602179</v>
      </c>
      <c r="AK752" s="54">
        <v>78065.867036564057</v>
      </c>
      <c r="AL752" s="54">
        <v>79905.386853659802</v>
      </c>
      <c r="AM752" s="54">
        <v>71945.366191566733</v>
      </c>
      <c r="AN752" s="54">
        <v>94695.459478261182</v>
      </c>
      <c r="AO752" s="54">
        <v>185080.21485344516</v>
      </c>
      <c r="AP752" s="54">
        <v>246546.21252348772</v>
      </c>
      <c r="AQ752" s="54">
        <v>431626.42737693287</v>
      </c>
      <c r="AR752" s="54">
        <f t="shared" si="861"/>
        <v>31000.409999999996</v>
      </c>
      <c r="AS752" s="54">
        <f t="shared" si="862"/>
        <v>31000.409999999996</v>
      </c>
      <c r="AT752" s="54">
        <f t="shared" si="863"/>
        <v>17222.449999999997</v>
      </c>
      <c r="AU752" s="54">
        <f t="shared" si="864"/>
        <v>17222.449999999997</v>
      </c>
      <c r="AV752" s="54">
        <f t="shared" si="865"/>
        <v>0</v>
      </c>
      <c r="AW752" s="54">
        <f t="shared" si="866"/>
        <v>0</v>
      </c>
      <c r="AX752" s="54">
        <f t="shared" si="867"/>
        <v>79223.26999999999</v>
      </c>
      <c r="AY752" s="54">
        <f t="shared" si="868"/>
        <v>17222.449999999997</v>
      </c>
      <c r="AZ752" s="54">
        <f t="shared" si="869"/>
        <v>96445.719999999987</v>
      </c>
      <c r="BA752" s="54">
        <f t="shared" si="855"/>
        <v>23.198031306132346</v>
      </c>
      <c r="BB752" s="54">
        <f t="shared" si="856"/>
        <v>5</v>
      </c>
      <c r="BC752" s="54"/>
      <c r="BD752" s="54"/>
      <c r="BE752" s="54">
        <f t="shared" si="870"/>
        <v>0</v>
      </c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>
        <f t="shared" si="874"/>
        <v>94436.434166666659</v>
      </c>
      <c r="BW752" s="54">
        <f t="shared" si="875"/>
        <v>103334.7</v>
      </c>
      <c r="BX752" s="54">
        <f t="shared" si="876"/>
        <v>96445.72</v>
      </c>
      <c r="BY752" s="54">
        <f t="shared" si="877"/>
        <v>30</v>
      </c>
      <c r="BZ752" s="54">
        <f t="shared" si="878"/>
        <v>28</v>
      </c>
      <c r="CA752" s="54">
        <v>0</v>
      </c>
      <c r="CB752" s="54">
        <f t="shared" si="879"/>
        <v>97</v>
      </c>
      <c r="CC752" s="54">
        <f t="shared" si="880"/>
        <v>27.416666666666668</v>
      </c>
      <c r="CD752" s="54">
        <v>97</v>
      </c>
      <c r="CE752" s="54">
        <v>90</v>
      </c>
      <c r="CF752" s="54">
        <v>15</v>
      </c>
      <c r="CG752" s="54">
        <v>42</v>
      </c>
      <c r="CH752" s="54">
        <v>14</v>
      </c>
      <c r="CI752" s="54">
        <v>13</v>
      </c>
      <c r="CJ752" s="54">
        <v>12</v>
      </c>
      <c r="CK752" s="54">
        <v>9</v>
      </c>
      <c r="CL752" s="54">
        <v>9</v>
      </c>
      <c r="CM752" s="54">
        <v>13</v>
      </c>
      <c r="CN752" s="54">
        <v>7</v>
      </c>
      <c r="CO752" s="54">
        <v>8</v>
      </c>
    </row>
    <row r="753" spans="1:93">
      <c r="A753" s="3" t="str">
        <f t="shared" si="857"/>
        <v>JXNC226Itovebi 3mg</v>
      </c>
      <c r="B753" s="3" t="s">
        <v>554</v>
      </c>
      <c r="C753" s="3" t="s">
        <v>555</v>
      </c>
      <c r="D753" s="3" t="s">
        <v>174</v>
      </c>
      <c r="E753" s="3" t="s">
        <v>222</v>
      </c>
      <c r="F753" s="3" t="s">
        <v>245</v>
      </c>
      <c r="G753" s="3" t="s">
        <v>246</v>
      </c>
      <c r="H753" s="3" t="s">
        <v>245</v>
      </c>
      <c r="I753" s="3" t="s">
        <v>246</v>
      </c>
      <c r="J753" s="3" t="s">
        <v>562</v>
      </c>
      <c r="K753" s="3" t="s">
        <v>541</v>
      </c>
      <c r="L753" s="3"/>
      <c r="M753" s="3" t="s">
        <v>545</v>
      </c>
      <c r="N753" s="3" t="s">
        <v>13</v>
      </c>
      <c r="O753" s="3" t="s">
        <v>14</v>
      </c>
      <c r="P753" s="3">
        <v>3566.02</v>
      </c>
      <c r="Q753" s="54">
        <v>1.2816440804747469</v>
      </c>
      <c r="R753" s="54">
        <v>1.4633725315787607</v>
      </c>
      <c r="S753" s="54">
        <v>2.9619115579948994</v>
      </c>
      <c r="T753" s="54">
        <v>2.9983321549593565</v>
      </c>
      <c r="U753" s="54">
        <v>3.6451676865128886</v>
      </c>
      <c r="V753" s="54">
        <v>4.6421442187811026</v>
      </c>
      <c r="W753" s="54">
        <v>5.7069281700484069</v>
      </c>
      <c r="X753" s="54">
        <v>11.285644060253347</v>
      </c>
      <c r="Y753" s="54">
        <v>16.992572230301754</v>
      </c>
      <c r="Z753" s="54">
        <v>0</v>
      </c>
      <c r="AA753" s="54">
        <v>0</v>
      </c>
      <c r="AB753" s="54">
        <v>0</v>
      </c>
      <c r="AC753" s="54">
        <v>0</v>
      </c>
      <c r="AD753" s="54">
        <v>0</v>
      </c>
      <c r="AE753" s="54">
        <v>0</v>
      </c>
      <c r="AF753" s="54">
        <f t="shared" si="858"/>
        <v>0</v>
      </c>
      <c r="AG753" s="54">
        <f t="shared" si="859"/>
        <v>0</v>
      </c>
      <c r="AH753" s="54">
        <f t="shared" si="860"/>
        <v>0</v>
      </c>
      <c r="AI753" s="54">
        <v>4570.3684238545566</v>
      </c>
      <c r="AJ753" s="54">
        <v>5218.4157150604924</v>
      </c>
      <c r="AK753" s="54">
        <v>10562.23585404097</v>
      </c>
      <c r="AL753" s="54">
        <v>10692.112431228163</v>
      </c>
      <c r="AM753" s="54">
        <v>12998.74087345869</v>
      </c>
      <c r="AN753" s="54">
        <v>16553.979127057788</v>
      </c>
      <c r="AO753" s="54">
        <v>20351.019992956019</v>
      </c>
      <c r="AP753" s="54">
        <v>40244.832431744639</v>
      </c>
      <c r="AQ753" s="54">
        <v>60595.852424700657</v>
      </c>
      <c r="AR753" s="54">
        <f t="shared" si="861"/>
        <v>0</v>
      </c>
      <c r="AS753" s="54">
        <f t="shared" si="862"/>
        <v>0</v>
      </c>
      <c r="AT753" s="54">
        <f t="shared" si="863"/>
        <v>0</v>
      </c>
      <c r="AU753" s="54">
        <f t="shared" si="864"/>
        <v>0</v>
      </c>
      <c r="AV753" s="54">
        <f t="shared" si="865"/>
        <v>0</v>
      </c>
      <c r="AW753" s="54">
        <f t="shared" si="866"/>
        <v>0</v>
      </c>
      <c r="AX753" s="54">
        <f t="shared" si="867"/>
        <v>0</v>
      </c>
      <c r="AY753" s="54">
        <f t="shared" si="868"/>
        <v>0</v>
      </c>
      <c r="AZ753" s="54">
        <f t="shared" si="869"/>
        <v>0</v>
      </c>
      <c r="BA753" s="54">
        <f t="shared" si="855"/>
        <v>2.9983321549593565</v>
      </c>
      <c r="BB753" s="54">
        <f t="shared" si="856"/>
        <v>0</v>
      </c>
      <c r="BC753" s="54"/>
      <c r="BD753" s="54"/>
      <c r="BE753" s="54">
        <f t="shared" si="870"/>
        <v>0</v>
      </c>
      <c r="BF753" s="54"/>
      <c r="BG753" s="54"/>
      <c r="BH753" s="54"/>
      <c r="BI753" s="54"/>
      <c r="BJ753" s="54"/>
      <c r="BK753" s="54"/>
      <c r="BL753" s="54">
        <v>1.3333333333333333</v>
      </c>
      <c r="BM753" s="54">
        <v>4.666666666666667</v>
      </c>
      <c r="BN753" s="54">
        <f t="shared" ref="BN753:BN754" si="918">AVERAGE(BP753:BR753)</f>
        <v>2.3333333333333335</v>
      </c>
      <c r="BO753" s="54">
        <f t="shared" ref="BO753:BO754" si="919">SUM(BS753:BU753)/1</f>
        <v>2</v>
      </c>
      <c r="BP753" s="54">
        <v>3</v>
      </c>
      <c r="BQ753" s="54">
        <v>2</v>
      </c>
      <c r="BR753" s="54">
        <v>2</v>
      </c>
      <c r="BS753" s="54">
        <v>2</v>
      </c>
      <c r="BT753" s="54">
        <v>0</v>
      </c>
      <c r="BU753" s="54">
        <v>0</v>
      </c>
      <c r="BV753" s="54">
        <f t="shared" si="874"/>
        <v>0</v>
      </c>
      <c r="BW753" s="54">
        <f t="shared" si="875"/>
        <v>0</v>
      </c>
      <c r="BX753" s="54">
        <f t="shared" si="876"/>
        <v>0</v>
      </c>
      <c r="BY753" s="54">
        <f t="shared" si="877"/>
        <v>0</v>
      </c>
      <c r="BZ753" s="54">
        <f t="shared" si="878"/>
        <v>0</v>
      </c>
      <c r="CA753" s="54">
        <v>0</v>
      </c>
      <c r="CB753" s="54">
        <f t="shared" si="879"/>
        <v>0</v>
      </c>
      <c r="CC753" s="54">
        <f t="shared" si="880"/>
        <v>0</v>
      </c>
      <c r="CD753" s="54">
        <v>0</v>
      </c>
      <c r="CE753" s="54">
        <v>0</v>
      </c>
      <c r="CF753" s="54">
        <v>0</v>
      </c>
      <c r="CG753" s="54">
        <v>0</v>
      </c>
      <c r="CH753" s="54">
        <v>0</v>
      </c>
      <c r="CI753" s="54">
        <v>0</v>
      </c>
      <c r="CJ753" s="54">
        <v>0</v>
      </c>
      <c r="CK753" s="54">
        <v>0</v>
      </c>
      <c r="CL753" s="54">
        <v>0</v>
      </c>
      <c r="CM753" s="54">
        <v>0</v>
      </c>
      <c r="CN753" s="54">
        <v>0</v>
      </c>
      <c r="CO753" s="54">
        <v>0</v>
      </c>
    </row>
    <row r="754" spans="1:93">
      <c r="A754" s="3" t="str">
        <f t="shared" si="857"/>
        <v>JXNC226Itovebi 9mg</v>
      </c>
      <c r="B754" s="3" t="s">
        <v>554</v>
      </c>
      <c r="C754" s="3" t="s">
        <v>555</v>
      </c>
      <c r="D754" s="3" t="s">
        <v>174</v>
      </c>
      <c r="E754" s="3" t="s">
        <v>222</v>
      </c>
      <c r="F754" s="3" t="s">
        <v>245</v>
      </c>
      <c r="G754" s="3" t="s">
        <v>246</v>
      </c>
      <c r="H754" s="3" t="s">
        <v>245</v>
      </c>
      <c r="I754" s="3" t="s">
        <v>246</v>
      </c>
      <c r="J754" s="3" t="s">
        <v>562</v>
      </c>
      <c r="K754" s="3" t="s">
        <v>541</v>
      </c>
      <c r="L754" s="3"/>
      <c r="M754" s="3" t="s">
        <v>545</v>
      </c>
      <c r="N754" s="3" t="s">
        <v>13</v>
      </c>
      <c r="O754" s="3" t="s">
        <v>15</v>
      </c>
      <c r="P754" s="3">
        <v>10698.05</v>
      </c>
      <c r="Q754" s="54"/>
      <c r="R754" s="54"/>
      <c r="S754" s="54"/>
      <c r="T754" s="54"/>
      <c r="U754" s="54"/>
      <c r="V754" s="54"/>
      <c r="W754" s="54">
        <v>0</v>
      </c>
      <c r="X754" s="54">
        <v>0</v>
      </c>
      <c r="Y754" s="54">
        <v>0</v>
      </c>
      <c r="Z754" s="54">
        <v>1</v>
      </c>
      <c r="AA754" s="54">
        <v>1</v>
      </c>
      <c r="AB754" s="54">
        <v>1</v>
      </c>
      <c r="AC754" s="54">
        <v>2</v>
      </c>
      <c r="AD754" s="54">
        <v>0</v>
      </c>
      <c r="AE754" s="54">
        <v>0</v>
      </c>
      <c r="AF754" s="54">
        <f t="shared" si="858"/>
        <v>3</v>
      </c>
      <c r="AG754" s="54">
        <f t="shared" si="859"/>
        <v>2</v>
      </c>
      <c r="AH754" s="54">
        <f t="shared" si="860"/>
        <v>5</v>
      </c>
      <c r="AI754" s="54"/>
      <c r="AJ754" s="54"/>
      <c r="AK754" s="54"/>
      <c r="AL754" s="54"/>
      <c r="AM754" s="54"/>
      <c r="AN754" s="54"/>
      <c r="AO754" s="54">
        <v>0</v>
      </c>
      <c r="AP754" s="54">
        <v>0</v>
      </c>
      <c r="AQ754" s="54">
        <v>0</v>
      </c>
      <c r="AR754" s="54">
        <f t="shared" si="861"/>
        <v>10698.05</v>
      </c>
      <c r="AS754" s="54">
        <f t="shared" si="862"/>
        <v>10698.05</v>
      </c>
      <c r="AT754" s="54">
        <f t="shared" si="863"/>
        <v>10698.05</v>
      </c>
      <c r="AU754" s="54">
        <f t="shared" si="864"/>
        <v>21396.1</v>
      </c>
      <c r="AV754" s="54">
        <f t="shared" si="865"/>
        <v>0</v>
      </c>
      <c r="AW754" s="54">
        <f t="shared" si="866"/>
        <v>0</v>
      </c>
      <c r="AX754" s="54">
        <f t="shared" si="867"/>
        <v>32094.149999999998</v>
      </c>
      <c r="AY754" s="54">
        <f t="shared" si="868"/>
        <v>21396.1</v>
      </c>
      <c r="AZ754" s="54">
        <f t="shared" si="869"/>
        <v>53490.25</v>
      </c>
      <c r="BA754" s="54">
        <f t="shared" si="855"/>
        <v>0</v>
      </c>
      <c r="BB754" s="54">
        <f t="shared" si="856"/>
        <v>2</v>
      </c>
      <c r="BC754" s="54"/>
      <c r="BD754" s="54"/>
      <c r="BE754" s="54">
        <f t="shared" si="870"/>
        <v>0</v>
      </c>
      <c r="BF754" s="54"/>
      <c r="BG754" s="54"/>
      <c r="BH754" s="54"/>
      <c r="BI754" s="54"/>
      <c r="BJ754" s="54"/>
      <c r="BK754" s="54"/>
      <c r="BL754" s="54">
        <v>0</v>
      </c>
      <c r="BM754" s="54">
        <v>0</v>
      </c>
      <c r="BN754" s="54">
        <f t="shared" si="918"/>
        <v>0.66666666666666663</v>
      </c>
      <c r="BO754" s="54">
        <f t="shared" si="919"/>
        <v>1</v>
      </c>
      <c r="BP754" s="54">
        <v>1</v>
      </c>
      <c r="BQ754" s="54">
        <v>0</v>
      </c>
      <c r="BR754" s="54">
        <v>1</v>
      </c>
      <c r="BS754" s="54">
        <v>1</v>
      </c>
      <c r="BT754" s="54">
        <v>0</v>
      </c>
      <c r="BU754" s="54">
        <v>0</v>
      </c>
      <c r="BV754" s="54">
        <f t="shared" si="874"/>
        <v>0</v>
      </c>
      <c r="BW754" s="54">
        <f t="shared" si="875"/>
        <v>0</v>
      </c>
      <c r="BX754" s="54">
        <f t="shared" si="876"/>
        <v>0</v>
      </c>
      <c r="BY754" s="54">
        <f t="shared" si="877"/>
        <v>0</v>
      </c>
      <c r="BZ754" s="54">
        <f t="shared" si="878"/>
        <v>0</v>
      </c>
      <c r="CA754" s="54">
        <v>0</v>
      </c>
      <c r="CB754" s="54">
        <f t="shared" si="879"/>
        <v>0</v>
      </c>
      <c r="CC754" s="54">
        <f t="shared" si="880"/>
        <v>0</v>
      </c>
      <c r="CD754" s="54">
        <v>0</v>
      </c>
      <c r="CE754" s="54">
        <v>0</v>
      </c>
      <c r="CF754" s="54">
        <v>0</v>
      </c>
      <c r="CG754" s="54">
        <v>0</v>
      </c>
      <c r="CH754" s="54">
        <v>0</v>
      </c>
      <c r="CI754" s="54">
        <v>0</v>
      </c>
      <c r="CJ754" s="54">
        <v>0</v>
      </c>
      <c r="CK754" s="54">
        <v>0</v>
      </c>
      <c r="CL754" s="54">
        <v>0</v>
      </c>
      <c r="CM754" s="54">
        <v>0</v>
      </c>
      <c r="CN754" s="54">
        <v>0</v>
      </c>
      <c r="CO754" s="54">
        <v>0</v>
      </c>
    </row>
    <row r="755" spans="1:93">
      <c r="A755" s="3" t="str">
        <f t="shared" si="857"/>
        <v>JXNC226Perjeta</v>
      </c>
      <c r="B755" s="3" t="s">
        <v>554</v>
      </c>
      <c r="C755" s="3" t="s">
        <v>555</v>
      </c>
      <c r="D755" s="3" t="s">
        <v>174</v>
      </c>
      <c r="E755" s="3" t="s">
        <v>222</v>
      </c>
      <c r="F755" s="3" t="s">
        <v>245</v>
      </c>
      <c r="G755" s="3" t="s">
        <v>246</v>
      </c>
      <c r="H755" s="3" t="s">
        <v>245</v>
      </c>
      <c r="I755" s="3" t="s">
        <v>246</v>
      </c>
      <c r="J755" s="3" t="s">
        <v>562</v>
      </c>
      <c r="K755" s="3" t="s">
        <v>541</v>
      </c>
      <c r="L755" s="3"/>
      <c r="M755" s="3" t="s">
        <v>545</v>
      </c>
      <c r="N755" s="3" t="s">
        <v>16</v>
      </c>
      <c r="O755" s="3" t="s">
        <v>16</v>
      </c>
      <c r="P755" s="3">
        <v>3985.87</v>
      </c>
      <c r="Q755" s="54">
        <v>45.561098762329877</v>
      </c>
      <c r="R755" s="54">
        <v>38.486144493723621</v>
      </c>
      <c r="S755" s="54">
        <v>58.413918422595756</v>
      </c>
      <c r="T755" s="54">
        <v>35.297830454251717</v>
      </c>
      <c r="U755" s="54">
        <v>42.842050954574383</v>
      </c>
      <c r="V755" s="54">
        <v>49.167979872036753</v>
      </c>
      <c r="W755" s="54">
        <v>142.46116167864926</v>
      </c>
      <c r="X755" s="54">
        <v>127.30786128086285</v>
      </c>
      <c r="Y755" s="54">
        <v>269.76902295951209</v>
      </c>
      <c r="Z755" s="54">
        <v>18</v>
      </c>
      <c r="AA755" s="54">
        <v>12</v>
      </c>
      <c r="AB755" s="54">
        <v>9</v>
      </c>
      <c r="AC755" s="54">
        <v>10</v>
      </c>
      <c r="AD755" s="54">
        <v>0</v>
      </c>
      <c r="AE755" s="54">
        <v>0</v>
      </c>
      <c r="AF755" s="54">
        <f t="shared" si="858"/>
        <v>39</v>
      </c>
      <c r="AG755" s="54">
        <f t="shared" si="859"/>
        <v>10</v>
      </c>
      <c r="AH755" s="54">
        <f t="shared" si="860"/>
        <v>49</v>
      </c>
      <c r="AI755" s="54">
        <v>181600.61672380776</v>
      </c>
      <c r="AJ755" s="54">
        <v>153400.76875319815</v>
      </c>
      <c r="AK755" s="54">
        <v>232830.28502307172</v>
      </c>
      <c r="AL755" s="54">
        <v>140692.56347268826</v>
      </c>
      <c r="AM755" s="54">
        <v>170762.84563830937</v>
      </c>
      <c r="AN755" s="54">
        <v>195977.17593255511</v>
      </c>
      <c r="AO755" s="54">
        <v>567831.67050007766</v>
      </c>
      <c r="AP755" s="54">
        <v>507432.58504355274</v>
      </c>
      <c r="AQ755" s="54">
        <v>1075264.2555436303</v>
      </c>
      <c r="AR755" s="54">
        <f t="shared" si="861"/>
        <v>71745.66</v>
      </c>
      <c r="AS755" s="54">
        <f t="shared" si="862"/>
        <v>47830.44</v>
      </c>
      <c r="AT755" s="54">
        <f t="shared" si="863"/>
        <v>35872.83</v>
      </c>
      <c r="AU755" s="54">
        <f t="shared" si="864"/>
        <v>39858.699999999997</v>
      </c>
      <c r="AV755" s="54">
        <f t="shared" si="865"/>
        <v>0</v>
      </c>
      <c r="AW755" s="54">
        <f t="shared" si="866"/>
        <v>0</v>
      </c>
      <c r="AX755" s="54">
        <f t="shared" si="867"/>
        <v>155448.93</v>
      </c>
      <c r="AY755" s="54">
        <f t="shared" si="868"/>
        <v>39858.699999999997</v>
      </c>
      <c r="AZ755" s="54">
        <f t="shared" si="869"/>
        <v>195307.63</v>
      </c>
      <c r="BA755" s="54">
        <f t="shared" si="855"/>
        <v>35.297830454251717</v>
      </c>
      <c r="BB755" s="54">
        <f t="shared" si="856"/>
        <v>10</v>
      </c>
      <c r="BC755" s="54"/>
      <c r="BD755" s="54"/>
      <c r="BE755" s="54">
        <f t="shared" si="870"/>
        <v>0</v>
      </c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>
        <f t="shared" si="874"/>
        <v>298940.25</v>
      </c>
      <c r="BW755" s="54">
        <f t="shared" si="875"/>
        <v>1135972.95</v>
      </c>
      <c r="BX755" s="54">
        <f t="shared" si="876"/>
        <v>47830.44</v>
      </c>
      <c r="BY755" s="54">
        <f t="shared" si="877"/>
        <v>285</v>
      </c>
      <c r="BZ755" s="54">
        <f t="shared" si="878"/>
        <v>12</v>
      </c>
      <c r="CA755" s="54">
        <v>0</v>
      </c>
      <c r="CB755" s="54">
        <f t="shared" si="879"/>
        <v>170</v>
      </c>
      <c r="CC755" s="54">
        <f t="shared" si="880"/>
        <v>75</v>
      </c>
      <c r="CD755" s="54">
        <v>110</v>
      </c>
      <c r="CE755" s="54">
        <v>150</v>
      </c>
      <c r="CF755" s="54">
        <v>71</v>
      </c>
      <c r="CG755" s="54">
        <v>41</v>
      </c>
      <c r="CH755" s="54">
        <v>76</v>
      </c>
      <c r="CI755" s="54">
        <v>155</v>
      </c>
      <c r="CJ755" s="54">
        <v>170</v>
      </c>
      <c r="CK755" s="54">
        <v>0</v>
      </c>
      <c r="CL755" s="54">
        <v>115</v>
      </c>
      <c r="CM755" s="54">
        <v>0</v>
      </c>
      <c r="CN755" s="54">
        <v>2</v>
      </c>
      <c r="CO755" s="54">
        <v>10</v>
      </c>
    </row>
    <row r="756" spans="1:93">
      <c r="A756" s="3" t="str">
        <f t="shared" si="857"/>
        <v>JXNC226Phesgo 10ml</v>
      </c>
      <c r="B756" s="3" t="s">
        <v>554</v>
      </c>
      <c r="C756" s="3" t="s">
        <v>555</v>
      </c>
      <c r="D756" s="3" t="s">
        <v>174</v>
      </c>
      <c r="E756" s="3" t="s">
        <v>222</v>
      </c>
      <c r="F756" s="3" t="s">
        <v>245</v>
      </c>
      <c r="G756" s="3" t="s">
        <v>246</v>
      </c>
      <c r="H756" s="3" t="s">
        <v>245</v>
      </c>
      <c r="I756" s="3" t="s">
        <v>246</v>
      </c>
      <c r="J756" s="3" t="s">
        <v>562</v>
      </c>
      <c r="K756" s="3" t="s">
        <v>541</v>
      </c>
      <c r="L756" s="3"/>
      <c r="M756" s="3" t="s">
        <v>545</v>
      </c>
      <c r="N756" s="3" t="s">
        <v>17</v>
      </c>
      <c r="O756" s="3" t="s">
        <v>18</v>
      </c>
      <c r="P756" s="3">
        <v>6232.07</v>
      </c>
      <c r="Q756" s="54">
        <v>34.622990752634358</v>
      </c>
      <c r="R756" s="54">
        <v>31.801742122034891</v>
      </c>
      <c r="S756" s="54">
        <v>45.73484785054405</v>
      </c>
      <c r="T756" s="54">
        <v>40.763601209039699</v>
      </c>
      <c r="U756" s="54">
        <v>37.064764355738944</v>
      </c>
      <c r="V756" s="54">
        <v>48.161600453244276</v>
      </c>
      <c r="W756" s="54">
        <v>112.15958072521329</v>
      </c>
      <c r="X756" s="54">
        <v>125.98996601802291</v>
      </c>
      <c r="Y756" s="54">
        <v>238.14954674323621</v>
      </c>
      <c r="Z756" s="54">
        <v>70</v>
      </c>
      <c r="AA756" s="54">
        <v>135</v>
      </c>
      <c r="AB756" s="54">
        <v>100</v>
      </c>
      <c r="AC756" s="54">
        <v>12</v>
      </c>
      <c r="AD756" s="54">
        <v>0</v>
      </c>
      <c r="AE756" s="54">
        <v>0</v>
      </c>
      <c r="AF756" s="54">
        <f t="shared" si="858"/>
        <v>305</v>
      </c>
      <c r="AG756" s="54">
        <f t="shared" si="859"/>
        <v>12</v>
      </c>
      <c r="AH756" s="54">
        <f t="shared" si="860"/>
        <v>317</v>
      </c>
      <c r="AI756" s="54">
        <v>215772.90197976999</v>
      </c>
      <c r="AJ756" s="54">
        <v>198190.68302646998</v>
      </c>
      <c r="AK756" s="54">
        <v>285022.77324394003</v>
      </c>
      <c r="AL756" s="54">
        <v>254041.61618682003</v>
      </c>
      <c r="AM756" s="54">
        <v>230990.20599846999</v>
      </c>
      <c r="AN756" s="54">
        <v>300146.46533665003</v>
      </c>
      <c r="AO756" s="54">
        <v>698986.35825018003</v>
      </c>
      <c r="AP756" s="54">
        <v>785178.28752194007</v>
      </c>
      <c r="AQ756" s="54">
        <v>1484164.64577212</v>
      </c>
      <c r="AR756" s="54">
        <f t="shared" si="861"/>
        <v>436244.89999999997</v>
      </c>
      <c r="AS756" s="54">
        <f t="shared" si="862"/>
        <v>841329.45</v>
      </c>
      <c r="AT756" s="54">
        <f t="shared" si="863"/>
        <v>623207</v>
      </c>
      <c r="AU756" s="54">
        <f t="shared" si="864"/>
        <v>74784.84</v>
      </c>
      <c r="AV756" s="54">
        <f t="shared" si="865"/>
        <v>0</v>
      </c>
      <c r="AW756" s="54">
        <f t="shared" si="866"/>
        <v>0</v>
      </c>
      <c r="AX756" s="54">
        <f t="shared" si="867"/>
        <v>1900781.3499999999</v>
      </c>
      <c r="AY756" s="54">
        <f t="shared" si="868"/>
        <v>74784.84</v>
      </c>
      <c r="AZ756" s="54">
        <f t="shared" si="869"/>
        <v>1975566.19</v>
      </c>
      <c r="BA756" s="54">
        <f t="shared" si="855"/>
        <v>40.763601209039699</v>
      </c>
      <c r="BB756" s="54">
        <f t="shared" si="856"/>
        <v>12</v>
      </c>
      <c r="BC756" s="54">
        <f>SUM(CJ756:CL756)</f>
        <v>180</v>
      </c>
      <c r="BD756" s="54">
        <f>SUM(CM756:CO756)</f>
        <v>-20</v>
      </c>
      <c r="BE756" s="54">
        <f t="shared" si="870"/>
        <v>317</v>
      </c>
      <c r="BF756" s="54">
        <f t="shared" ref="BF756:BK756" si="920">Z756</f>
        <v>70</v>
      </c>
      <c r="BG756" s="54">
        <f t="shared" si="920"/>
        <v>135</v>
      </c>
      <c r="BH756" s="54">
        <f t="shared" si="920"/>
        <v>100</v>
      </c>
      <c r="BI756" s="54">
        <f t="shared" si="920"/>
        <v>12</v>
      </c>
      <c r="BJ756" s="54">
        <f t="shared" si="920"/>
        <v>0</v>
      </c>
      <c r="BK756" s="54">
        <f t="shared" si="920"/>
        <v>0</v>
      </c>
      <c r="BL756" s="54">
        <v>0</v>
      </c>
      <c r="BM756" s="54">
        <v>0</v>
      </c>
      <c r="BN756" s="54">
        <f t="shared" ref="BN756:BN757" si="921">AVERAGE(BP756:BR756)</f>
        <v>0</v>
      </c>
      <c r="BO756" s="54">
        <f t="shared" ref="BO756:BO757" si="922">SUM(BS756:BU756)/1</f>
        <v>0</v>
      </c>
      <c r="BP756" s="54">
        <v>0</v>
      </c>
      <c r="BQ756" s="54">
        <v>0</v>
      </c>
      <c r="BR756" s="54">
        <v>0</v>
      </c>
      <c r="BS756" s="54">
        <v>0</v>
      </c>
      <c r="BT756" s="54">
        <v>0</v>
      </c>
      <c r="BU756" s="54">
        <v>0</v>
      </c>
      <c r="BV756" s="54">
        <f t="shared" si="874"/>
        <v>273691.74083333329</v>
      </c>
      <c r="BW756" s="54">
        <f t="shared" si="875"/>
        <v>1121772.5999999999</v>
      </c>
      <c r="BX756" s="54">
        <f t="shared" si="876"/>
        <v>-124641.4</v>
      </c>
      <c r="BY756" s="54">
        <f t="shared" si="877"/>
        <v>180</v>
      </c>
      <c r="BZ756" s="54">
        <f t="shared" si="878"/>
        <v>-20</v>
      </c>
      <c r="CA756" s="54">
        <v>107.33333333333333</v>
      </c>
      <c r="CB756" s="54">
        <f t="shared" si="879"/>
        <v>105</v>
      </c>
      <c r="CC756" s="54">
        <f t="shared" si="880"/>
        <v>43.916666666666664</v>
      </c>
      <c r="CD756" s="54">
        <v>12</v>
      </c>
      <c r="CE756" s="54">
        <v>0</v>
      </c>
      <c r="CF756" s="54">
        <v>50</v>
      </c>
      <c r="CG756" s="54">
        <v>2</v>
      </c>
      <c r="CH756" s="54">
        <v>81</v>
      </c>
      <c r="CI756" s="54">
        <v>222</v>
      </c>
      <c r="CJ756" s="54">
        <v>-30</v>
      </c>
      <c r="CK756" s="54">
        <v>105</v>
      </c>
      <c r="CL756" s="54">
        <v>105</v>
      </c>
      <c r="CM756" s="54">
        <v>0</v>
      </c>
      <c r="CN756" s="54">
        <v>0</v>
      </c>
      <c r="CO756" s="54">
        <v>-20</v>
      </c>
    </row>
    <row r="757" spans="1:93">
      <c r="A757" s="3" t="str">
        <f t="shared" si="857"/>
        <v>JXNC226Phesgo 15ml</v>
      </c>
      <c r="B757" s="3" t="s">
        <v>554</v>
      </c>
      <c r="C757" s="3" t="s">
        <v>555</v>
      </c>
      <c r="D757" s="3" t="s">
        <v>174</v>
      </c>
      <c r="E757" s="3" t="s">
        <v>222</v>
      </c>
      <c r="F757" s="3" t="s">
        <v>245</v>
      </c>
      <c r="G757" s="3" t="s">
        <v>246</v>
      </c>
      <c r="H757" s="3" t="s">
        <v>245</v>
      </c>
      <c r="I757" s="3" t="s">
        <v>246</v>
      </c>
      <c r="J757" s="3" t="s">
        <v>562</v>
      </c>
      <c r="K757" s="3" t="s">
        <v>541</v>
      </c>
      <c r="L757" s="3"/>
      <c r="M757" s="3" t="s">
        <v>545</v>
      </c>
      <c r="N757" s="3" t="s">
        <v>17</v>
      </c>
      <c r="O757" s="3" t="s">
        <v>19</v>
      </c>
      <c r="P757" s="3">
        <v>8489.27</v>
      </c>
      <c r="Q757" s="54">
        <v>2</v>
      </c>
      <c r="R757" s="54">
        <v>2</v>
      </c>
      <c r="S757" s="54">
        <v>4</v>
      </c>
      <c r="T757" s="54">
        <v>3</v>
      </c>
      <c r="U757" s="54">
        <v>3</v>
      </c>
      <c r="V757" s="54">
        <v>4</v>
      </c>
      <c r="W757" s="54">
        <v>8</v>
      </c>
      <c r="X757" s="54">
        <v>10</v>
      </c>
      <c r="Y757" s="54">
        <v>18</v>
      </c>
      <c r="Z757" s="54">
        <v>2</v>
      </c>
      <c r="AA757" s="54">
        <v>10</v>
      </c>
      <c r="AB757" s="54">
        <v>0</v>
      </c>
      <c r="AC757" s="54">
        <v>0</v>
      </c>
      <c r="AD757" s="54">
        <v>0</v>
      </c>
      <c r="AE757" s="54">
        <v>0</v>
      </c>
      <c r="AF757" s="54">
        <f t="shared" si="858"/>
        <v>12</v>
      </c>
      <c r="AG757" s="54">
        <f t="shared" si="859"/>
        <v>0</v>
      </c>
      <c r="AH757" s="54">
        <f t="shared" si="860"/>
        <v>12</v>
      </c>
      <c r="AI757" s="54">
        <v>16978.54</v>
      </c>
      <c r="AJ757" s="54">
        <v>16978.54</v>
      </c>
      <c r="AK757" s="54">
        <v>33957.08</v>
      </c>
      <c r="AL757" s="54">
        <v>25467.81</v>
      </c>
      <c r="AM757" s="54">
        <v>25467.81</v>
      </c>
      <c r="AN757" s="54">
        <v>33957.08</v>
      </c>
      <c r="AO757" s="54">
        <v>67914.16</v>
      </c>
      <c r="AP757" s="54">
        <v>84892.700000000012</v>
      </c>
      <c r="AQ757" s="54">
        <v>152806.86000000002</v>
      </c>
      <c r="AR757" s="54">
        <f t="shared" si="861"/>
        <v>16978.54</v>
      </c>
      <c r="AS757" s="54">
        <f t="shared" si="862"/>
        <v>84892.700000000012</v>
      </c>
      <c r="AT757" s="54">
        <f t="shared" si="863"/>
        <v>0</v>
      </c>
      <c r="AU757" s="54">
        <f t="shared" si="864"/>
        <v>0</v>
      </c>
      <c r="AV757" s="54">
        <f t="shared" si="865"/>
        <v>0</v>
      </c>
      <c r="AW757" s="54">
        <f t="shared" si="866"/>
        <v>0</v>
      </c>
      <c r="AX757" s="54">
        <f t="shared" si="867"/>
        <v>101871.24000000002</v>
      </c>
      <c r="AY757" s="54">
        <f t="shared" si="868"/>
        <v>0</v>
      </c>
      <c r="AZ757" s="54">
        <f t="shared" si="869"/>
        <v>101871.24000000002</v>
      </c>
      <c r="BA757" s="54">
        <f t="shared" si="855"/>
        <v>3</v>
      </c>
      <c r="BB757" s="54">
        <f t="shared" si="856"/>
        <v>0</v>
      </c>
      <c r="BC757" s="54">
        <f>SUM(CJ757:CL757)*2</f>
        <v>48</v>
      </c>
      <c r="BD757" s="54">
        <f>SUM(CM757:CO757)*2</f>
        <v>4</v>
      </c>
      <c r="BE757" s="54">
        <f t="shared" si="870"/>
        <v>24</v>
      </c>
      <c r="BF757" s="54">
        <f t="shared" ref="BF757:BK757" si="923">Z757*2</f>
        <v>4</v>
      </c>
      <c r="BG757" s="54">
        <f t="shared" si="923"/>
        <v>20</v>
      </c>
      <c r="BH757" s="54">
        <f t="shared" si="923"/>
        <v>0</v>
      </c>
      <c r="BI757" s="54">
        <f t="shared" si="923"/>
        <v>0</v>
      </c>
      <c r="BJ757" s="54">
        <f t="shared" si="923"/>
        <v>0</v>
      </c>
      <c r="BK757" s="54">
        <f t="shared" si="923"/>
        <v>0</v>
      </c>
      <c r="BL757" s="54">
        <v>6</v>
      </c>
      <c r="BM757" s="54">
        <v>4.666666666666667</v>
      </c>
      <c r="BN757" s="54">
        <f t="shared" si="921"/>
        <v>2</v>
      </c>
      <c r="BO757" s="54">
        <f t="shared" si="922"/>
        <v>1</v>
      </c>
      <c r="BP757" s="54">
        <v>2</v>
      </c>
      <c r="BQ757" s="54">
        <v>2</v>
      </c>
      <c r="BR757" s="54">
        <v>2</v>
      </c>
      <c r="BS757" s="54">
        <v>1</v>
      </c>
      <c r="BT757" s="54">
        <v>0</v>
      </c>
      <c r="BU757" s="54">
        <v>0</v>
      </c>
      <c r="BV757" s="54">
        <f t="shared" si="874"/>
        <v>33249.640833333331</v>
      </c>
      <c r="BW757" s="54">
        <f t="shared" si="875"/>
        <v>203742.48</v>
      </c>
      <c r="BX757" s="54">
        <f t="shared" si="876"/>
        <v>16978.54</v>
      </c>
      <c r="BY757" s="54">
        <f t="shared" si="877"/>
        <v>24</v>
      </c>
      <c r="BZ757" s="54">
        <f t="shared" si="878"/>
        <v>2</v>
      </c>
      <c r="CA757" s="54">
        <v>0</v>
      </c>
      <c r="CB757" s="54">
        <f t="shared" si="879"/>
        <v>13</v>
      </c>
      <c r="CC757" s="54">
        <f t="shared" si="880"/>
        <v>3.9166666666666665</v>
      </c>
      <c r="CD757" s="54">
        <v>0</v>
      </c>
      <c r="CE757" s="54">
        <v>0</v>
      </c>
      <c r="CF757" s="54">
        <v>0</v>
      </c>
      <c r="CG757" s="54">
        <v>8</v>
      </c>
      <c r="CH757" s="54">
        <v>13</v>
      </c>
      <c r="CI757" s="54">
        <v>0</v>
      </c>
      <c r="CJ757" s="54">
        <v>2</v>
      </c>
      <c r="CK757" s="54">
        <v>5</v>
      </c>
      <c r="CL757" s="54">
        <v>17</v>
      </c>
      <c r="CM757" s="54">
        <v>0</v>
      </c>
      <c r="CN757" s="54">
        <v>0</v>
      </c>
      <c r="CO757" s="54">
        <v>2</v>
      </c>
    </row>
    <row r="758" spans="1:93">
      <c r="A758" s="3" t="str">
        <f t="shared" si="857"/>
        <v>JXNC310644Herceptin IV</v>
      </c>
      <c r="B758" s="3" t="s">
        <v>552</v>
      </c>
      <c r="C758" s="3" t="s">
        <v>553</v>
      </c>
      <c r="D758" s="3" t="s">
        <v>174</v>
      </c>
      <c r="E758" s="3" t="s">
        <v>222</v>
      </c>
      <c r="F758" s="3" t="s">
        <v>247</v>
      </c>
      <c r="G758" s="3" t="s">
        <v>248</v>
      </c>
      <c r="H758" s="3" t="s">
        <v>239</v>
      </c>
      <c r="I758" s="3" t="s">
        <v>240</v>
      </c>
      <c r="J758" s="3" t="s">
        <v>541</v>
      </c>
      <c r="K758" s="3" t="s">
        <v>544</v>
      </c>
      <c r="L758" s="3" t="s">
        <v>1047</v>
      </c>
      <c r="M758" s="3" t="s">
        <v>542</v>
      </c>
      <c r="N758" s="3" t="s">
        <v>11</v>
      </c>
      <c r="O758" s="3" t="s">
        <v>11</v>
      </c>
      <c r="P758" s="3">
        <v>4535.5</v>
      </c>
      <c r="Q758" s="54">
        <v>2.4822376098080742E-7</v>
      </c>
      <c r="R758" s="54">
        <v>1.7782878168674339E-7</v>
      </c>
      <c r="S758" s="54">
        <v>1.6542114214001049E-7</v>
      </c>
      <c r="T758" s="54">
        <v>1.1681063360424579E-7</v>
      </c>
      <c r="U758" s="54">
        <v>1.0643066396940739E-7</v>
      </c>
      <c r="V758" s="54">
        <v>1.8528501761878564E-7</v>
      </c>
      <c r="W758" s="54">
        <v>5.9147368480756133E-7</v>
      </c>
      <c r="X758" s="54">
        <v>4.0852631519243884E-7</v>
      </c>
      <c r="Y758" s="54">
        <v>1.0000000000000002E-6</v>
      </c>
      <c r="Z758" s="54">
        <v>0</v>
      </c>
      <c r="AA758" s="54">
        <v>0</v>
      </c>
      <c r="AB758" s="54">
        <v>0</v>
      </c>
      <c r="AC758" s="54">
        <v>0</v>
      </c>
      <c r="AD758" s="54">
        <v>0</v>
      </c>
      <c r="AE758" s="54">
        <v>0</v>
      </c>
      <c r="AF758" s="54">
        <f t="shared" si="858"/>
        <v>0</v>
      </c>
      <c r="AG758" s="54">
        <f t="shared" si="859"/>
        <v>0</v>
      </c>
      <c r="AH758" s="54">
        <f t="shared" si="860"/>
        <v>0</v>
      </c>
      <c r="AI758" s="54">
        <v>1.1258188679284522E-3</v>
      </c>
      <c r="AJ758" s="54">
        <v>8.0654243934022462E-4</v>
      </c>
      <c r="AK758" s="54">
        <v>7.5026759017601764E-4</v>
      </c>
      <c r="AL758" s="54">
        <v>5.297946287120568E-4</v>
      </c>
      <c r="AM758" s="54">
        <v>4.8271627643324728E-4</v>
      </c>
      <c r="AN758" s="54">
        <v>8.4036019741000226E-4</v>
      </c>
      <c r="AO758" s="54">
        <v>2.6826288974446943E-3</v>
      </c>
      <c r="AP758" s="54">
        <v>1.8528711025553061E-3</v>
      </c>
      <c r="AQ758" s="54">
        <v>4.5355000000000005E-3</v>
      </c>
      <c r="AR758" s="54">
        <f t="shared" si="861"/>
        <v>0</v>
      </c>
      <c r="AS758" s="54">
        <f t="shared" si="862"/>
        <v>0</v>
      </c>
      <c r="AT758" s="54">
        <f t="shared" si="863"/>
        <v>0</v>
      </c>
      <c r="AU758" s="54">
        <f t="shared" si="864"/>
        <v>0</v>
      </c>
      <c r="AV758" s="54">
        <f t="shared" si="865"/>
        <v>0</v>
      </c>
      <c r="AW758" s="54">
        <f t="shared" si="866"/>
        <v>0</v>
      </c>
      <c r="AX758" s="54">
        <f t="shared" si="867"/>
        <v>0</v>
      </c>
      <c r="AY758" s="54">
        <f t="shared" si="868"/>
        <v>0</v>
      </c>
      <c r="AZ758" s="54">
        <f t="shared" si="869"/>
        <v>0</v>
      </c>
      <c r="BA758" s="54">
        <f t="shared" si="855"/>
        <v>1.1681063360424579E-7</v>
      </c>
      <c r="BB758" s="54">
        <f t="shared" si="856"/>
        <v>0</v>
      </c>
      <c r="BC758" s="54"/>
      <c r="BD758" s="54"/>
      <c r="BE758" s="54">
        <f t="shared" si="870"/>
        <v>0</v>
      </c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>
        <f t="shared" si="874"/>
        <v>0</v>
      </c>
      <c r="BW758" s="54">
        <f t="shared" si="875"/>
        <v>0</v>
      </c>
      <c r="BX758" s="54">
        <f t="shared" si="876"/>
        <v>0</v>
      </c>
      <c r="BY758" s="54">
        <f t="shared" si="877"/>
        <v>0</v>
      </c>
      <c r="BZ758" s="54">
        <f t="shared" si="878"/>
        <v>0</v>
      </c>
      <c r="CA758" s="54">
        <v>0</v>
      </c>
      <c r="CB758" s="54">
        <f t="shared" si="879"/>
        <v>0</v>
      </c>
      <c r="CC758" s="54">
        <f t="shared" si="880"/>
        <v>0</v>
      </c>
      <c r="CD758" s="54">
        <v>0</v>
      </c>
      <c r="CE758" s="54">
        <v>0</v>
      </c>
      <c r="CF758" s="54">
        <v>0</v>
      </c>
      <c r="CG758" s="54">
        <v>0</v>
      </c>
      <c r="CH758" s="54">
        <v>0</v>
      </c>
      <c r="CI758" s="54">
        <v>0</v>
      </c>
      <c r="CJ758" s="54">
        <v>0</v>
      </c>
      <c r="CK758" s="54">
        <v>0</v>
      </c>
      <c r="CL758" s="54">
        <v>0</v>
      </c>
      <c r="CM758" s="54">
        <v>0</v>
      </c>
      <c r="CN758" s="54">
        <v>0</v>
      </c>
      <c r="CO758" s="54">
        <v>0</v>
      </c>
    </row>
    <row r="759" spans="1:93">
      <c r="A759" s="3" t="str">
        <f t="shared" si="857"/>
        <v>JXNC310644Herceptin SC</v>
      </c>
      <c r="B759" s="3" t="s">
        <v>552</v>
      </c>
      <c r="C759" s="3" t="s">
        <v>553</v>
      </c>
      <c r="D759" s="3" t="s">
        <v>174</v>
      </c>
      <c r="E759" s="3" t="s">
        <v>222</v>
      </c>
      <c r="F759" s="3" t="s">
        <v>247</v>
      </c>
      <c r="G759" s="3" t="s">
        <v>248</v>
      </c>
      <c r="H759" s="3" t="s">
        <v>239</v>
      </c>
      <c r="I759" s="3" t="s">
        <v>240</v>
      </c>
      <c r="J759" s="3" t="s">
        <v>541</v>
      </c>
      <c r="K759" s="3" t="s">
        <v>544</v>
      </c>
      <c r="L759" s="3" t="s">
        <v>1047</v>
      </c>
      <c r="M759" s="3" t="s">
        <v>542</v>
      </c>
      <c r="N759" s="3" t="s">
        <v>12</v>
      </c>
      <c r="O759" s="3" t="s">
        <v>12</v>
      </c>
      <c r="P759" s="3">
        <v>3444.49</v>
      </c>
      <c r="Q759" s="54">
        <v>1.2869445629604544E-7</v>
      </c>
      <c r="R759" s="54">
        <v>1.1923834167284972E-7</v>
      </c>
      <c r="S759" s="54">
        <v>1.8086442832285223E-7</v>
      </c>
      <c r="T759" s="54">
        <v>1.8512626147397513E-7</v>
      </c>
      <c r="U759" s="54">
        <v>1.6668434004097236E-7</v>
      </c>
      <c r="V759" s="54">
        <v>2.193921721933052E-7</v>
      </c>
      <c r="W759" s="54">
        <v>4.2879722629174739E-7</v>
      </c>
      <c r="X759" s="54">
        <v>5.7120277370825267E-7</v>
      </c>
      <c r="Y759" s="54">
        <v>1.0000000000000002E-6</v>
      </c>
      <c r="Z759" s="54">
        <v>0</v>
      </c>
      <c r="AA759" s="54">
        <v>0</v>
      </c>
      <c r="AB759" s="54">
        <v>0</v>
      </c>
      <c r="AC759" s="54">
        <v>0</v>
      </c>
      <c r="AD759" s="54">
        <v>0</v>
      </c>
      <c r="AE759" s="54">
        <v>0</v>
      </c>
      <c r="AF759" s="54">
        <f t="shared" si="858"/>
        <v>0</v>
      </c>
      <c r="AG759" s="54">
        <f t="shared" si="859"/>
        <v>0</v>
      </c>
      <c r="AH759" s="54">
        <f t="shared" si="860"/>
        <v>0</v>
      </c>
      <c r="AI759" s="54">
        <v>4.4328676776716558E-4</v>
      </c>
      <c r="AJ759" s="54">
        <v>4.1071527550871418E-4</v>
      </c>
      <c r="AK759" s="54">
        <v>6.2298571471378138E-4</v>
      </c>
      <c r="AL759" s="54">
        <v>6.3766555638449256E-4</v>
      </c>
      <c r="AM759" s="54">
        <v>5.7414254242772896E-4</v>
      </c>
      <c r="AN759" s="54">
        <v>7.5569414319811787E-4</v>
      </c>
      <c r="AO759" s="54">
        <v>1.476987757989661E-3</v>
      </c>
      <c r="AP759" s="54">
        <v>1.9675022420103392E-3</v>
      </c>
      <c r="AQ759" s="54">
        <v>3.4444900000000001E-3</v>
      </c>
      <c r="AR759" s="54">
        <f t="shared" si="861"/>
        <v>0</v>
      </c>
      <c r="AS759" s="54">
        <f t="shared" si="862"/>
        <v>0</v>
      </c>
      <c r="AT759" s="54">
        <f t="shared" si="863"/>
        <v>0</v>
      </c>
      <c r="AU759" s="54">
        <f t="shared" si="864"/>
        <v>0</v>
      </c>
      <c r="AV759" s="54">
        <f t="shared" si="865"/>
        <v>0</v>
      </c>
      <c r="AW759" s="54">
        <f t="shared" si="866"/>
        <v>0</v>
      </c>
      <c r="AX759" s="54">
        <f t="shared" si="867"/>
        <v>0</v>
      </c>
      <c r="AY759" s="54">
        <f t="shared" si="868"/>
        <v>0</v>
      </c>
      <c r="AZ759" s="54">
        <f t="shared" si="869"/>
        <v>0</v>
      </c>
      <c r="BA759" s="54">
        <f t="shared" si="855"/>
        <v>1.8512626147397513E-7</v>
      </c>
      <c r="BB759" s="54">
        <f t="shared" si="856"/>
        <v>0</v>
      </c>
      <c r="BC759" s="54"/>
      <c r="BD759" s="54"/>
      <c r="BE759" s="54">
        <f t="shared" si="870"/>
        <v>0</v>
      </c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>
        <f t="shared" si="874"/>
        <v>0</v>
      </c>
      <c r="BW759" s="54">
        <f t="shared" si="875"/>
        <v>0</v>
      </c>
      <c r="BX759" s="54">
        <f t="shared" si="876"/>
        <v>0</v>
      </c>
      <c r="BY759" s="54">
        <f t="shared" si="877"/>
        <v>0</v>
      </c>
      <c r="BZ759" s="54">
        <f t="shared" si="878"/>
        <v>0</v>
      </c>
      <c r="CA759" s="54">
        <v>0</v>
      </c>
      <c r="CB759" s="54">
        <f t="shared" si="879"/>
        <v>0</v>
      </c>
      <c r="CC759" s="54">
        <f t="shared" si="880"/>
        <v>0</v>
      </c>
      <c r="CD759" s="54">
        <v>0</v>
      </c>
      <c r="CE759" s="54">
        <v>0</v>
      </c>
      <c r="CF759" s="54">
        <v>0</v>
      </c>
      <c r="CG759" s="54">
        <v>0</v>
      </c>
      <c r="CH759" s="54">
        <v>0</v>
      </c>
      <c r="CI759" s="54">
        <v>0</v>
      </c>
      <c r="CJ759" s="54">
        <v>0</v>
      </c>
      <c r="CK759" s="54">
        <v>0</v>
      </c>
      <c r="CL759" s="54">
        <v>0</v>
      </c>
      <c r="CM759" s="54">
        <v>0</v>
      </c>
      <c r="CN759" s="54">
        <v>0</v>
      </c>
      <c r="CO759" s="54">
        <v>0</v>
      </c>
    </row>
    <row r="760" spans="1:93">
      <c r="A760" s="3" t="str">
        <f t="shared" si="857"/>
        <v>JXNC310644Itovebi 3mg</v>
      </c>
      <c r="B760" s="3" t="s">
        <v>552</v>
      </c>
      <c r="C760" s="3" t="s">
        <v>553</v>
      </c>
      <c r="D760" s="3" t="s">
        <v>174</v>
      </c>
      <c r="E760" s="3" t="s">
        <v>222</v>
      </c>
      <c r="F760" s="3" t="s">
        <v>247</v>
      </c>
      <c r="G760" s="3" t="s">
        <v>248</v>
      </c>
      <c r="H760" s="3" t="s">
        <v>239</v>
      </c>
      <c r="I760" s="3" t="s">
        <v>240</v>
      </c>
      <c r="J760" s="3" t="s">
        <v>541</v>
      </c>
      <c r="K760" s="3" t="s">
        <v>544</v>
      </c>
      <c r="L760" s="3" t="s">
        <v>1047</v>
      </c>
      <c r="M760" s="3" t="s">
        <v>542</v>
      </c>
      <c r="N760" s="3" t="s">
        <v>13</v>
      </c>
      <c r="O760" s="3" t="s">
        <v>14</v>
      </c>
      <c r="P760" s="3">
        <v>3566.02</v>
      </c>
      <c r="Q760" s="54">
        <v>7.5423782997919166E-8</v>
      </c>
      <c r="R760" s="54">
        <v>8.6118364644595912E-8</v>
      </c>
      <c r="S760" s="54">
        <v>1.7430625086372233E-7</v>
      </c>
      <c r="T760" s="54">
        <v>1.7644957539816275E-7</v>
      </c>
      <c r="U760" s="54">
        <v>2.1451535630448561E-7</v>
      </c>
      <c r="V760" s="54">
        <v>2.7318666979111423E-7</v>
      </c>
      <c r="W760" s="54">
        <v>3.3584839850623744E-7</v>
      </c>
      <c r="X760" s="54">
        <v>6.6415160149376262E-7</v>
      </c>
      <c r="Y760" s="54">
        <v>9.9999999999999995E-7</v>
      </c>
      <c r="Z760" s="54">
        <v>0</v>
      </c>
      <c r="AA760" s="54">
        <v>0</v>
      </c>
      <c r="AB760" s="54">
        <v>0</v>
      </c>
      <c r="AC760" s="54">
        <v>0</v>
      </c>
      <c r="AD760" s="54">
        <v>0</v>
      </c>
      <c r="AE760" s="54">
        <v>0</v>
      </c>
      <c r="AF760" s="54">
        <f t="shared" si="858"/>
        <v>0</v>
      </c>
      <c r="AG760" s="54">
        <f t="shared" si="859"/>
        <v>0</v>
      </c>
      <c r="AH760" s="54">
        <f t="shared" si="860"/>
        <v>0</v>
      </c>
      <c r="AI760" s="54">
        <v>2.6896271864623966E-4</v>
      </c>
      <c r="AJ760" s="54">
        <v>3.0709981068992184E-4</v>
      </c>
      <c r="AK760" s="54">
        <v>6.2157957670505104E-4</v>
      </c>
      <c r="AL760" s="54">
        <v>6.2922271486135634E-4</v>
      </c>
      <c r="AM760" s="54">
        <v>7.6496605088892172E-4</v>
      </c>
      <c r="AN760" s="54">
        <v>9.74189128208509E-4</v>
      </c>
      <c r="AO760" s="54">
        <v>1.1976421060412126E-3</v>
      </c>
      <c r="AP760" s="54">
        <v>2.3683778939587868E-3</v>
      </c>
      <c r="AQ760" s="54">
        <v>3.5660199999999996E-3</v>
      </c>
      <c r="AR760" s="54">
        <f t="shared" si="861"/>
        <v>0</v>
      </c>
      <c r="AS760" s="54">
        <f t="shared" si="862"/>
        <v>0</v>
      </c>
      <c r="AT760" s="54">
        <f t="shared" si="863"/>
        <v>0</v>
      </c>
      <c r="AU760" s="54">
        <f t="shared" si="864"/>
        <v>0</v>
      </c>
      <c r="AV760" s="54">
        <f t="shared" si="865"/>
        <v>0</v>
      </c>
      <c r="AW760" s="54">
        <f t="shared" si="866"/>
        <v>0</v>
      </c>
      <c r="AX760" s="54">
        <f t="shared" si="867"/>
        <v>0</v>
      </c>
      <c r="AY760" s="54">
        <f t="shared" si="868"/>
        <v>0</v>
      </c>
      <c r="AZ760" s="54">
        <f t="shared" si="869"/>
        <v>0</v>
      </c>
      <c r="BA760" s="54">
        <f t="shared" si="855"/>
        <v>1.7644957539816275E-7</v>
      </c>
      <c r="BB760" s="54">
        <f t="shared" si="856"/>
        <v>0</v>
      </c>
      <c r="BC760" s="54"/>
      <c r="BD760" s="54"/>
      <c r="BE760" s="54">
        <f t="shared" si="870"/>
        <v>0</v>
      </c>
      <c r="BF760" s="54"/>
      <c r="BG760" s="54"/>
      <c r="BH760" s="54"/>
      <c r="BI760" s="54"/>
      <c r="BJ760" s="54"/>
      <c r="BK760" s="54"/>
      <c r="BL760" s="54">
        <v>0</v>
      </c>
      <c r="BM760" s="54">
        <v>0</v>
      </c>
      <c r="BN760" s="54">
        <f t="shared" ref="BN760:BN761" si="924">AVERAGE(BP760:BR760)</f>
        <v>0</v>
      </c>
      <c r="BO760" s="54">
        <f t="shared" ref="BO760:BO761" si="925">SUM(BS760:BU760)/1</f>
        <v>0</v>
      </c>
      <c r="BP760" s="54">
        <v>0</v>
      </c>
      <c r="BQ760" s="54">
        <v>0</v>
      </c>
      <c r="BR760" s="54">
        <v>0</v>
      </c>
      <c r="BS760" s="54">
        <v>0</v>
      </c>
      <c r="BT760" s="54">
        <v>0</v>
      </c>
      <c r="BU760" s="54">
        <v>0</v>
      </c>
      <c r="BV760" s="54">
        <f t="shared" si="874"/>
        <v>0</v>
      </c>
      <c r="BW760" s="54">
        <f t="shared" si="875"/>
        <v>0</v>
      </c>
      <c r="BX760" s="54">
        <f t="shared" si="876"/>
        <v>0</v>
      </c>
      <c r="BY760" s="54">
        <f t="shared" si="877"/>
        <v>0</v>
      </c>
      <c r="BZ760" s="54">
        <f t="shared" si="878"/>
        <v>0</v>
      </c>
      <c r="CA760" s="54">
        <v>0</v>
      </c>
      <c r="CB760" s="54">
        <f t="shared" si="879"/>
        <v>0</v>
      </c>
      <c r="CC760" s="54">
        <f t="shared" si="880"/>
        <v>0</v>
      </c>
      <c r="CD760" s="54">
        <v>0</v>
      </c>
      <c r="CE760" s="54">
        <v>0</v>
      </c>
      <c r="CF760" s="54">
        <v>0</v>
      </c>
      <c r="CG760" s="54">
        <v>0</v>
      </c>
      <c r="CH760" s="54">
        <v>0</v>
      </c>
      <c r="CI760" s="54">
        <v>0</v>
      </c>
      <c r="CJ760" s="54">
        <v>0</v>
      </c>
      <c r="CK760" s="54">
        <v>0</v>
      </c>
      <c r="CL760" s="54">
        <v>0</v>
      </c>
      <c r="CM760" s="54">
        <v>0</v>
      </c>
      <c r="CN760" s="54">
        <v>0</v>
      </c>
      <c r="CO760" s="54">
        <v>0</v>
      </c>
    </row>
    <row r="761" spans="1:93">
      <c r="A761" s="3" t="str">
        <f t="shared" si="857"/>
        <v>JXNC310644Itovebi 9mg</v>
      </c>
      <c r="B761" s="3" t="s">
        <v>552</v>
      </c>
      <c r="C761" s="3" t="s">
        <v>553</v>
      </c>
      <c r="D761" s="3" t="s">
        <v>174</v>
      </c>
      <c r="E761" s="3" t="s">
        <v>222</v>
      </c>
      <c r="F761" s="3" t="s">
        <v>247</v>
      </c>
      <c r="G761" s="3" t="s">
        <v>248</v>
      </c>
      <c r="H761" s="3" t="s">
        <v>239</v>
      </c>
      <c r="I761" s="3" t="s">
        <v>240</v>
      </c>
      <c r="J761" s="3" t="s">
        <v>541</v>
      </c>
      <c r="K761" s="3" t="s">
        <v>544</v>
      </c>
      <c r="L761" s="3" t="s">
        <v>1047</v>
      </c>
      <c r="M761" s="3" t="s">
        <v>542</v>
      </c>
      <c r="N761" s="3" t="s">
        <v>13</v>
      </c>
      <c r="O761" s="3" t="s">
        <v>15</v>
      </c>
      <c r="P761" s="3">
        <v>10698.05</v>
      </c>
      <c r="Q761" s="54"/>
      <c r="R761" s="54"/>
      <c r="S761" s="54"/>
      <c r="T761" s="54"/>
      <c r="U761" s="54"/>
      <c r="V761" s="54"/>
      <c r="W761" s="54">
        <v>0</v>
      </c>
      <c r="X761" s="54">
        <v>0</v>
      </c>
      <c r="Y761" s="54">
        <v>0</v>
      </c>
      <c r="Z761" s="54">
        <v>0</v>
      </c>
      <c r="AA761" s="54">
        <v>0</v>
      </c>
      <c r="AB761" s="54">
        <v>0</v>
      </c>
      <c r="AC761" s="54">
        <v>0</v>
      </c>
      <c r="AD761" s="54">
        <v>0</v>
      </c>
      <c r="AE761" s="54">
        <v>0</v>
      </c>
      <c r="AF761" s="54">
        <f t="shared" si="858"/>
        <v>0</v>
      </c>
      <c r="AG761" s="54">
        <f t="shared" si="859"/>
        <v>0</v>
      </c>
      <c r="AH761" s="54">
        <f t="shared" si="860"/>
        <v>0</v>
      </c>
      <c r="AI761" s="54"/>
      <c r="AJ761" s="54"/>
      <c r="AK761" s="54"/>
      <c r="AL761" s="54"/>
      <c r="AM761" s="54"/>
      <c r="AN761" s="54"/>
      <c r="AO761" s="54">
        <v>0</v>
      </c>
      <c r="AP761" s="54">
        <v>0</v>
      </c>
      <c r="AQ761" s="54">
        <v>0</v>
      </c>
      <c r="AR761" s="54">
        <f t="shared" si="861"/>
        <v>0</v>
      </c>
      <c r="AS761" s="54">
        <f t="shared" si="862"/>
        <v>0</v>
      </c>
      <c r="AT761" s="54">
        <f t="shared" si="863"/>
        <v>0</v>
      </c>
      <c r="AU761" s="54">
        <f t="shared" si="864"/>
        <v>0</v>
      </c>
      <c r="AV761" s="54">
        <f t="shared" si="865"/>
        <v>0</v>
      </c>
      <c r="AW761" s="54">
        <f t="shared" si="866"/>
        <v>0</v>
      </c>
      <c r="AX761" s="54">
        <f t="shared" si="867"/>
        <v>0</v>
      </c>
      <c r="AY761" s="54">
        <f t="shared" si="868"/>
        <v>0</v>
      </c>
      <c r="AZ761" s="54">
        <f t="shared" si="869"/>
        <v>0</v>
      </c>
      <c r="BA761" s="54">
        <f t="shared" si="855"/>
        <v>0</v>
      </c>
      <c r="BB761" s="54">
        <f t="shared" si="856"/>
        <v>0</v>
      </c>
      <c r="BC761" s="54"/>
      <c r="BD761" s="54"/>
      <c r="BE761" s="54">
        <f t="shared" si="870"/>
        <v>0</v>
      </c>
      <c r="BF761" s="54"/>
      <c r="BG761" s="54"/>
      <c r="BH761" s="54"/>
      <c r="BI761" s="54"/>
      <c r="BJ761" s="54"/>
      <c r="BK761" s="54"/>
      <c r="BL761" s="54">
        <v>0</v>
      </c>
      <c r="BM761" s="54">
        <v>0</v>
      </c>
      <c r="BN761" s="54">
        <f t="shared" si="924"/>
        <v>0</v>
      </c>
      <c r="BO761" s="54">
        <f t="shared" si="925"/>
        <v>0</v>
      </c>
      <c r="BP761" s="54">
        <v>0</v>
      </c>
      <c r="BQ761" s="54">
        <v>0</v>
      </c>
      <c r="BR761" s="54">
        <v>0</v>
      </c>
      <c r="BS761" s="54">
        <v>0</v>
      </c>
      <c r="BT761" s="54">
        <v>0</v>
      </c>
      <c r="BU761" s="54">
        <v>0</v>
      </c>
      <c r="BV761" s="54">
        <f t="shared" si="874"/>
        <v>0</v>
      </c>
      <c r="BW761" s="54">
        <f t="shared" si="875"/>
        <v>0</v>
      </c>
      <c r="BX761" s="54">
        <f t="shared" si="876"/>
        <v>0</v>
      </c>
      <c r="BY761" s="54">
        <f t="shared" si="877"/>
        <v>0</v>
      </c>
      <c r="BZ761" s="54">
        <f t="shared" si="878"/>
        <v>0</v>
      </c>
      <c r="CA761" s="54">
        <v>0</v>
      </c>
      <c r="CB761" s="54">
        <f t="shared" si="879"/>
        <v>0</v>
      </c>
      <c r="CC761" s="54">
        <f t="shared" si="880"/>
        <v>0</v>
      </c>
      <c r="CD761" s="54">
        <v>0</v>
      </c>
      <c r="CE761" s="54">
        <v>0</v>
      </c>
      <c r="CF761" s="54">
        <v>0</v>
      </c>
      <c r="CG761" s="54">
        <v>0</v>
      </c>
      <c r="CH761" s="54">
        <v>0</v>
      </c>
      <c r="CI761" s="54">
        <v>0</v>
      </c>
      <c r="CJ761" s="54">
        <v>0</v>
      </c>
      <c r="CK761" s="54">
        <v>0</v>
      </c>
      <c r="CL761" s="54">
        <v>0</v>
      </c>
      <c r="CM761" s="54">
        <v>0</v>
      </c>
      <c r="CN761" s="54">
        <v>0</v>
      </c>
      <c r="CO761" s="54">
        <v>0</v>
      </c>
    </row>
    <row r="762" spans="1:93">
      <c r="A762" s="3" t="str">
        <f t="shared" si="857"/>
        <v>JXNC310644Perjeta</v>
      </c>
      <c r="B762" s="3" t="s">
        <v>552</v>
      </c>
      <c r="C762" s="3" t="s">
        <v>553</v>
      </c>
      <c r="D762" s="3" t="s">
        <v>174</v>
      </c>
      <c r="E762" s="3" t="s">
        <v>222</v>
      </c>
      <c r="F762" s="3" t="s">
        <v>247</v>
      </c>
      <c r="G762" s="3" t="s">
        <v>248</v>
      </c>
      <c r="H762" s="3" t="s">
        <v>239</v>
      </c>
      <c r="I762" s="3" t="s">
        <v>240</v>
      </c>
      <c r="J762" s="3" t="s">
        <v>541</v>
      </c>
      <c r="K762" s="3" t="s">
        <v>544</v>
      </c>
      <c r="L762" s="3" t="s">
        <v>1047</v>
      </c>
      <c r="M762" s="3" t="s">
        <v>542</v>
      </c>
      <c r="N762" s="3" t="s">
        <v>16</v>
      </c>
      <c r="O762" s="3" t="s">
        <v>16</v>
      </c>
      <c r="P762" s="3">
        <v>3985.87</v>
      </c>
      <c r="Q762" s="54">
        <v>1.6714315671471291E-7</v>
      </c>
      <c r="R762" s="54">
        <v>1.4118833511930388E-7</v>
      </c>
      <c r="S762" s="54">
        <v>2.142943648519046E-7</v>
      </c>
      <c r="T762" s="54">
        <v>1.2949184650003071E-7</v>
      </c>
      <c r="U762" s="54">
        <v>1.5716819460466319E-7</v>
      </c>
      <c r="V762" s="54">
        <v>1.8037517944787678E-7</v>
      </c>
      <c r="W762" s="54">
        <v>5.2262585668592132E-7</v>
      </c>
      <c r="X762" s="54">
        <v>4.6703522055257073E-7</v>
      </c>
      <c r="Y762" s="54">
        <v>9.8966107723849205E-7</v>
      </c>
      <c r="Z762" s="54">
        <v>0</v>
      </c>
      <c r="AA762" s="54">
        <v>0</v>
      </c>
      <c r="AB762" s="54">
        <v>0</v>
      </c>
      <c r="AC762" s="54">
        <v>0</v>
      </c>
      <c r="AD762" s="54">
        <v>0</v>
      </c>
      <c r="AE762" s="54">
        <v>0</v>
      </c>
      <c r="AF762" s="54">
        <f t="shared" si="858"/>
        <v>0</v>
      </c>
      <c r="AG762" s="54">
        <f t="shared" si="859"/>
        <v>0</v>
      </c>
      <c r="AH762" s="54">
        <f t="shared" si="860"/>
        <v>0</v>
      </c>
      <c r="AI762" s="54">
        <v>6.6621089405447269E-4</v>
      </c>
      <c r="AJ762" s="54">
        <v>5.6275834930197971E-4</v>
      </c>
      <c r="AK762" s="54">
        <v>8.5414948003226102E-4</v>
      </c>
      <c r="AL762" s="54">
        <v>5.1613766620907744E-4</v>
      </c>
      <c r="AM762" s="54">
        <v>6.2645199182888886E-4</v>
      </c>
      <c r="AN762" s="54">
        <v>7.1895201650590864E-4</v>
      </c>
      <c r="AO762" s="54">
        <v>2.0831187233887132E-3</v>
      </c>
      <c r="AP762" s="54">
        <v>1.8615416745438747E-3</v>
      </c>
      <c r="AQ762" s="54">
        <v>3.9446603979325879E-3</v>
      </c>
      <c r="AR762" s="54">
        <f t="shared" si="861"/>
        <v>0</v>
      </c>
      <c r="AS762" s="54">
        <f t="shared" si="862"/>
        <v>0</v>
      </c>
      <c r="AT762" s="54">
        <f t="shared" si="863"/>
        <v>0</v>
      </c>
      <c r="AU762" s="54">
        <f t="shared" si="864"/>
        <v>0</v>
      </c>
      <c r="AV762" s="54">
        <f t="shared" si="865"/>
        <v>0</v>
      </c>
      <c r="AW762" s="54">
        <f t="shared" si="866"/>
        <v>0</v>
      </c>
      <c r="AX762" s="54">
        <f t="shared" si="867"/>
        <v>0</v>
      </c>
      <c r="AY762" s="54">
        <f t="shared" si="868"/>
        <v>0</v>
      </c>
      <c r="AZ762" s="54">
        <f t="shared" si="869"/>
        <v>0</v>
      </c>
      <c r="BA762" s="54">
        <f t="shared" si="855"/>
        <v>1.2949184650003071E-7</v>
      </c>
      <c r="BB762" s="54">
        <f t="shared" si="856"/>
        <v>0</v>
      </c>
      <c r="BC762" s="54"/>
      <c r="BD762" s="54"/>
      <c r="BE762" s="54">
        <f t="shared" si="870"/>
        <v>0</v>
      </c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>
        <f t="shared" si="874"/>
        <v>0</v>
      </c>
      <c r="BW762" s="54">
        <f t="shared" si="875"/>
        <v>0</v>
      </c>
      <c r="BX762" s="54">
        <f t="shared" si="876"/>
        <v>0</v>
      </c>
      <c r="BY762" s="54">
        <f t="shared" si="877"/>
        <v>0</v>
      </c>
      <c r="BZ762" s="54">
        <f t="shared" si="878"/>
        <v>0</v>
      </c>
      <c r="CA762" s="54">
        <v>0</v>
      </c>
      <c r="CB762" s="54">
        <f t="shared" si="879"/>
        <v>0</v>
      </c>
      <c r="CC762" s="54">
        <f t="shared" si="880"/>
        <v>0</v>
      </c>
      <c r="CD762" s="54">
        <v>0</v>
      </c>
      <c r="CE762" s="54">
        <v>0</v>
      </c>
      <c r="CF762" s="54">
        <v>0</v>
      </c>
      <c r="CG762" s="54">
        <v>0</v>
      </c>
      <c r="CH762" s="54">
        <v>0</v>
      </c>
      <c r="CI762" s="54">
        <v>0</v>
      </c>
      <c r="CJ762" s="54">
        <v>0</v>
      </c>
      <c r="CK762" s="54">
        <v>0</v>
      </c>
      <c r="CL762" s="54">
        <v>0</v>
      </c>
      <c r="CM762" s="54">
        <v>0</v>
      </c>
      <c r="CN762" s="54">
        <v>0</v>
      </c>
      <c r="CO762" s="54">
        <v>0</v>
      </c>
    </row>
    <row r="763" spans="1:93">
      <c r="A763" s="3" t="str">
        <f t="shared" si="857"/>
        <v>JXNC310644Phesgo 10ml</v>
      </c>
      <c r="B763" s="3" t="s">
        <v>552</v>
      </c>
      <c r="C763" s="3" t="s">
        <v>553</v>
      </c>
      <c r="D763" s="3" t="s">
        <v>174</v>
      </c>
      <c r="E763" s="3" t="s">
        <v>222</v>
      </c>
      <c r="F763" s="3" t="s">
        <v>247</v>
      </c>
      <c r="G763" s="3" t="s">
        <v>248</v>
      </c>
      <c r="H763" s="3" t="s">
        <v>239</v>
      </c>
      <c r="I763" s="3" t="s">
        <v>240</v>
      </c>
      <c r="J763" s="3" t="s">
        <v>541</v>
      </c>
      <c r="K763" s="3" t="s">
        <v>544</v>
      </c>
      <c r="L763" s="3" t="s">
        <v>1047</v>
      </c>
      <c r="M763" s="3" t="s">
        <v>542</v>
      </c>
      <c r="N763" s="3" t="s">
        <v>17</v>
      </c>
      <c r="O763" s="3" t="s">
        <v>18</v>
      </c>
      <c r="P763" s="3">
        <v>6232.07</v>
      </c>
      <c r="Q763" s="54">
        <v>1.3688951515407723E-6</v>
      </c>
      <c r="R763" s="54">
        <v>1.2654877779580292E-6</v>
      </c>
      <c r="S763" s="54">
        <v>1.8760355506336405E-6</v>
      </c>
      <c r="T763" s="54">
        <v>1.6438957276147925E-6</v>
      </c>
      <c r="U763" s="54">
        <v>1.5083220670144607E-6</v>
      </c>
      <c r="V763" s="54">
        <v>1.9649834406779583E-6</v>
      </c>
      <c r="W763" s="54">
        <v>4.5104184801324422E-6</v>
      </c>
      <c r="X763" s="54">
        <v>5.1172012353072115E-6</v>
      </c>
      <c r="Y763" s="54">
        <v>9.6276197154396546E-6</v>
      </c>
      <c r="Z763" s="54">
        <v>0</v>
      </c>
      <c r="AA763" s="54">
        <v>0</v>
      </c>
      <c r="AB763" s="54">
        <v>0</v>
      </c>
      <c r="AC763" s="54">
        <v>0</v>
      </c>
      <c r="AD763" s="54">
        <v>0</v>
      </c>
      <c r="AE763" s="54">
        <v>0</v>
      </c>
      <c r="AF763" s="54">
        <f t="shared" si="858"/>
        <v>0</v>
      </c>
      <c r="AG763" s="54">
        <f t="shared" si="859"/>
        <v>0</v>
      </c>
      <c r="AH763" s="54">
        <f t="shared" si="860"/>
        <v>0</v>
      </c>
      <c r="AI763" s="54">
        <v>8.5310504070626996E-3</v>
      </c>
      <c r="AJ763" s="54">
        <v>7.8866084163788947E-3</v>
      </c>
      <c r="AK763" s="54">
        <v>1.1691584874037391E-2</v>
      </c>
      <c r="AL763" s="54">
        <v>1.0244873247196319E-2</v>
      </c>
      <c r="AM763" s="54">
        <v>9.3999687041788106E-3</v>
      </c>
      <c r="AN763" s="54">
        <v>1.2245914351145882E-2</v>
      </c>
      <c r="AO763" s="54">
        <v>2.8109243697478983E-2</v>
      </c>
      <c r="AP763" s="54">
        <v>3.1890756302521014E-2</v>
      </c>
      <c r="AQ763" s="54">
        <v>5.9999999999999991E-2</v>
      </c>
      <c r="AR763" s="54">
        <f t="shared" si="861"/>
        <v>0</v>
      </c>
      <c r="AS763" s="54">
        <f t="shared" si="862"/>
        <v>0</v>
      </c>
      <c r="AT763" s="54">
        <f t="shared" si="863"/>
        <v>0</v>
      </c>
      <c r="AU763" s="54">
        <f t="shared" si="864"/>
        <v>0</v>
      </c>
      <c r="AV763" s="54">
        <f t="shared" si="865"/>
        <v>0</v>
      </c>
      <c r="AW763" s="54">
        <f t="shared" si="866"/>
        <v>0</v>
      </c>
      <c r="AX763" s="54">
        <f t="shared" si="867"/>
        <v>0</v>
      </c>
      <c r="AY763" s="54">
        <f t="shared" si="868"/>
        <v>0</v>
      </c>
      <c r="AZ763" s="54">
        <f t="shared" si="869"/>
        <v>0</v>
      </c>
      <c r="BA763" s="54">
        <f t="shared" si="855"/>
        <v>1.6438957276147925E-6</v>
      </c>
      <c r="BB763" s="54">
        <f t="shared" si="856"/>
        <v>0</v>
      </c>
      <c r="BC763" s="54">
        <f>SUM(CJ763:CL763)</f>
        <v>0</v>
      </c>
      <c r="BD763" s="54">
        <f>SUM(CM763:CO763)</f>
        <v>0</v>
      </c>
      <c r="BE763" s="54">
        <f t="shared" si="870"/>
        <v>0</v>
      </c>
      <c r="BF763" s="54">
        <f t="shared" ref="BF763:BK763" si="926">Z763</f>
        <v>0</v>
      </c>
      <c r="BG763" s="54">
        <f t="shared" si="926"/>
        <v>0</v>
      </c>
      <c r="BH763" s="54">
        <f t="shared" si="926"/>
        <v>0</v>
      </c>
      <c r="BI763" s="54">
        <f t="shared" si="926"/>
        <v>0</v>
      </c>
      <c r="BJ763" s="54">
        <f t="shared" si="926"/>
        <v>0</v>
      </c>
      <c r="BK763" s="54">
        <f t="shared" si="926"/>
        <v>0</v>
      </c>
      <c r="BL763" s="54">
        <v>0</v>
      </c>
      <c r="BM763" s="54">
        <v>0</v>
      </c>
      <c r="BN763" s="54">
        <f t="shared" ref="BN763:BN764" si="927">AVERAGE(BP763:BR763)</f>
        <v>0</v>
      </c>
      <c r="BO763" s="54">
        <f t="shared" ref="BO763:BO764" si="928">SUM(BS763:BU763)/1</f>
        <v>0</v>
      </c>
      <c r="BP763" s="54">
        <v>0</v>
      </c>
      <c r="BQ763" s="54">
        <v>0</v>
      </c>
      <c r="BR763" s="54">
        <v>0</v>
      </c>
      <c r="BS763" s="54">
        <v>0</v>
      </c>
      <c r="BT763" s="54">
        <v>0</v>
      </c>
      <c r="BU763" s="54">
        <v>0</v>
      </c>
      <c r="BV763" s="54">
        <f t="shared" si="874"/>
        <v>0</v>
      </c>
      <c r="BW763" s="54">
        <f t="shared" si="875"/>
        <v>0</v>
      </c>
      <c r="BX763" s="54">
        <f t="shared" si="876"/>
        <v>0</v>
      </c>
      <c r="BY763" s="54">
        <f t="shared" si="877"/>
        <v>0</v>
      </c>
      <c r="BZ763" s="54">
        <f t="shared" si="878"/>
        <v>0</v>
      </c>
      <c r="CA763" s="54">
        <v>0</v>
      </c>
      <c r="CB763" s="54">
        <f t="shared" si="879"/>
        <v>0</v>
      </c>
      <c r="CC763" s="54">
        <f t="shared" si="880"/>
        <v>0</v>
      </c>
      <c r="CD763" s="54">
        <v>0</v>
      </c>
      <c r="CE763" s="54">
        <v>0</v>
      </c>
      <c r="CF763" s="54">
        <v>0</v>
      </c>
      <c r="CG763" s="54">
        <v>0</v>
      </c>
      <c r="CH763" s="54">
        <v>0</v>
      </c>
      <c r="CI763" s="54">
        <v>0</v>
      </c>
      <c r="CJ763" s="54">
        <v>0</v>
      </c>
      <c r="CK763" s="54">
        <v>0</v>
      </c>
      <c r="CL763" s="54">
        <v>0</v>
      </c>
      <c r="CM763" s="54">
        <v>0</v>
      </c>
      <c r="CN763" s="54">
        <v>0</v>
      </c>
      <c r="CO763" s="54">
        <v>0</v>
      </c>
    </row>
    <row r="764" spans="1:93">
      <c r="A764" s="3" t="str">
        <f t="shared" si="857"/>
        <v>JXNC310644Phesgo 15ml</v>
      </c>
      <c r="B764" s="3" t="s">
        <v>552</v>
      </c>
      <c r="C764" s="3" t="s">
        <v>553</v>
      </c>
      <c r="D764" s="3" t="s">
        <v>174</v>
      </c>
      <c r="E764" s="3" t="s">
        <v>222</v>
      </c>
      <c r="F764" s="3" t="s">
        <v>247</v>
      </c>
      <c r="G764" s="3" t="s">
        <v>248</v>
      </c>
      <c r="H764" s="3" t="s">
        <v>239</v>
      </c>
      <c r="I764" s="3" t="s">
        <v>240</v>
      </c>
      <c r="J764" s="3" t="s">
        <v>541</v>
      </c>
      <c r="K764" s="3" t="s">
        <v>544</v>
      </c>
      <c r="L764" s="3" t="s">
        <v>1047</v>
      </c>
      <c r="M764" s="3" t="s">
        <v>542</v>
      </c>
      <c r="N764" s="3" t="s">
        <v>17</v>
      </c>
      <c r="O764" s="3" t="s">
        <v>19</v>
      </c>
      <c r="P764" s="3">
        <v>8489.27</v>
      </c>
      <c r="Q764" s="54">
        <v>1.1779575864591419E-6</v>
      </c>
      <c r="R764" s="54">
        <v>1.1779575864591419E-6</v>
      </c>
      <c r="S764" s="54">
        <v>1.1779575864591419E-6</v>
      </c>
      <c r="T764" s="54">
        <v>1.1779575864591419E-6</v>
      </c>
      <c r="U764" s="54">
        <v>1.1779575864591419E-6</v>
      </c>
      <c r="V764" s="54">
        <v>1.1779575864591419E-6</v>
      </c>
      <c r="W764" s="54">
        <v>3.5338727593774253E-6</v>
      </c>
      <c r="X764" s="54">
        <v>3.5338727593774253E-6</v>
      </c>
      <c r="Y764" s="54">
        <v>7.0677455187548506E-6</v>
      </c>
      <c r="Z764" s="54">
        <v>0</v>
      </c>
      <c r="AA764" s="54">
        <v>0</v>
      </c>
      <c r="AB764" s="54">
        <v>0</v>
      </c>
      <c r="AC764" s="54">
        <v>0</v>
      </c>
      <c r="AD764" s="54">
        <v>0</v>
      </c>
      <c r="AE764" s="54">
        <v>0</v>
      </c>
      <c r="AF764" s="54">
        <f t="shared" si="858"/>
        <v>0</v>
      </c>
      <c r="AG764" s="54">
        <f t="shared" si="859"/>
        <v>0</v>
      </c>
      <c r="AH764" s="54">
        <f t="shared" si="860"/>
        <v>0</v>
      </c>
      <c r="AI764" s="54">
        <v>9.9999999999999985E-3</v>
      </c>
      <c r="AJ764" s="54">
        <v>9.9999999999999985E-3</v>
      </c>
      <c r="AK764" s="54">
        <v>9.9999999999999985E-3</v>
      </c>
      <c r="AL764" s="54">
        <v>9.9999999999999985E-3</v>
      </c>
      <c r="AM764" s="54">
        <v>9.9999999999999985E-3</v>
      </c>
      <c r="AN764" s="54">
        <v>9.9999999999999985E-3</v>
      </c>
      <c r="AO764" s="54">
        <v>2.9999999999999995E-2</v>
      </c>
      <c r="AP764" s="54">
        <v>2.9999999999999995E-2</v>
      </c>
      <c r="AQ764" s="54">
        <v>5.9999999999999991E-2</v>
      </c>
      <c r="AR764" s="54">
        <f t="shared" si="861"/>
        <v>0</v>
      </c>
      <c r="AS764" s="54">
        <f t="shared" si="862"/>
        <v>0</v>
      </c>
      <c r="AT764" s="54">
        <f t="shared" si="863"/>
        <v>0</v>
      </c>
      <c r="AU764" s="54">
        <f t="shared" si="864"/>
        <v>0</v>
      </c>
      <c r="AV764" s="54">
        <f t="shared" si="865"/>
        <v>0</v>
      </c>
      <c r="AW764" s="54">
        <f t="shared" si="866"/>
        <v>0</v>
      </c>
      <c r="AX764" s="54">
        <f t="shared" si="867"/>
        <v>0</v>
      </c>
      <c r="AY764" s="54">
        <f t="shared" si="868"/>
        <v>0</v>
      </c>
      <c r="AZ764" s="54">
        <f t="shared" si="869"/>
        <v>0</v>
      </c>
      <c r="BA764" s="54">
        <f t="shared" si="855"/>
        <v>1.1779575864591419E-6</v>
      </c>
      <c r="BB764" s="54">
        <f t="shared" si="856"/>
        <v>0</v>
      </c>
      <c r="BC764" s="54">
        <f>SUM(CJ764:CL764)*2</f>
        <v>0</v>
      </c>
      <c r="BD764" s="54">
        <f>SUM(CM764:CO764)*2</f>
        <v>0</v>
      </c>
      <c r="BE764" s="54">
        <f t="shared" si="870"/>
        <v>0</v>
      </c>
      <c r="BF764" s="54">
        <f t="shared" ref="BF764:BK764" si="929">Z764*2</f>
        <v>0</v>
      </c>
      <c r="BG764" s="54">
        <f t="shared" si="929"/>
        <v>0</v>
      </c>
      <c r="BH764" s="54">
        <f t="shared" si="929"/>
        <v>0</v>
      </c>
      <c r="BI764" s="54">
        <f t="shared" si="929"/>
        <v>0</v>
      </c>
      <c r="BJ764" s="54">
        <f t="shared" si="929"/>
        <v>0</v>
      </c>
      <c r="BK764" s="54">
        <f t="shared" si="929"/>
        <v>0</v>
      </c>
      <c r="BL764" s="54">
        <v>0</v>
      </c>
      <c r="BM764" s="54">
        <v>0</v>
      </c>
      <c r="BN764" s="54">
        <f t="shared" si="927"/>
        <v>0</v>
      </c>
      <c r="BO764" s="54">
        <f t="shared" si="928"/>
        <v>0</v>
      </c>
      <c r="BP764" s="54">
        <v>0</v>
      </c>
      <c r="BQ764" s="54">
        <v>0</v>
      </c>
      <c r="BR764" s="54">
        <v>0</v>
      </c>
      <c r="BS764" s="54">
        <v>0</v>
      </c>
      <c r="BT764" s="54">
        <v>0</v>
      </c>
      <c r="BU764" s="54">
        <v>0</v>
      </c>
      <c r="BV764" s="54">
        <f t="shared" si="874"/>
        <v>0</v>
      </c>
      <c r="BW764" s="54">
        <f t="shared" si="875"/>
        <v>0</v>
      </c>
      <c r="BX764" s="54">
        <f t="shared" si="876"/>
        <v>0</v>
      </c>
      <c r="BY764" s="54">
        <f t="shared" si="877"/>
        <v>0</v>
      </c>
      <c r="BZ764" s="54">
        <f t="shared" si="878"/>
        <v>0</v>
      </c>
      <c r="CA764" s="54">
        <v>0</v>
      </c>
      <c r="CB764" s="54">
        <f t="shared" si="879"/>
        <v>0</v>
      </c>
      <c r="CC764" s="54">
        <f t="shared" si="880"/>
        <v>0</v>
      </c>
      <c r="CD764" s="54">
        <v>0</v>
      </c>
      <c r="CE764" s="54">
        <v>0</v>
      </c>
      <c r="CF764" s="54">
        <v>0</v>
      </c>
      <c r="CG764" s="54">
        <v>0</v>
      </c>
      <c r="CH764" s="54">
        <v>0</v>
      </c>
      <c r="CI764" s="54">
        <v>0</v>
      </c>
      <c r="CJ764" s="54">
        <v>0</v>
      </c>
      <c r="CK764" s="54">
        <v>0</v>
      </c>
      <c r="CL764" s="54">
        <v>0</v>
      </c>
      <c r="CM764" s="54">
        <v>0</v>
      </c>
      <c r="CN764" s="54">
        <v>0</v>
      </c>
      <c r="CO764" s="54">
        <v>0</v>
      </c>
    </row>
    <row r="765" spans="1:93">
      <c r="A765" s="3" t="str">
        <f t="shared" si="857"/>
        <v>JXNC398Herceptin IV</v>
      </c>
      <c r="B765" s="3" t="s">
        <v>554</v>
      </c>
      <c r="C765" s="3" t="s">
        <v>555</v>
      </c>
      <c r="D765" s="3" t="s">
        <v>174</v>
      </c>
      <c r="E765" s="3" t="s">
        <v>222</v>
      </c>
      <c r="F765" s="3" t="s">
        <v>249</v>
      </c>
      <c r="G765" s="3" t="s">
        <v>250</v>
      </c>
      <c r="H765" s="3" t="s">
        <v>249</v>
      </c>
      <c r="I765" s="3" t="s">
        <v>250</v>
      </c>
      <c r="J765" s="3" t="s">
        <v>561</v>
      </c>
      <c r="K765" s="3" t="s">
        <v>541</v>
      </c>
      <c r="L765" s="3"/>
      <c r="M765" s="3" t="s">
        <v>543</v>
      </c>
      <c r="N765" s="3" t="s">
        <v>11</v>
      </c>
      <c r="O765" s="3" t="s">
        <v>11</v>
      </c>
      <c r="P765" s="3">
        <v>4535.5</v>
      </c>
      <c r="Q765" s="54">
        <v>6.6407963633289782E-2</v>
      </c>
      <c r="R765" s="54">
        <v>4.7575007406799263E-2</v>
      </c>
      <c r="S765" s="54">
        <v>4.4255558565404446E-2</v>
      </c>
      <c r="T765" s="54">
        <v>3.1250659798729229E-2</v>
      </c>
      <c r="U765" s="54">
        <v>2.8473678887226971E-2</v>
      </c>
      <c r="V765" s="54">
        <v>4.9569794056795173E-2</v>
      </c>
      <c r="W765" s="54">
        <v>0.15823852960549351</v>
      </c>
      <c r="X765" s="54">
        <v>0.10929413274275138</v>
      </c>
      <c r="Y765" s="54">
        <v>0.26753266234824491</v>
      </c>
      <c r="Z765" s="54">
        <v>3</v>
      </c>
      <c r="AA765" s="54">
        <v>4</v>
      </c>
      <c r="AB765" s="54">
        <v>9</v>
      </c>
      <c r="AC765" s="54">
        <v>2</v>
      </c>
      <c r="AD765" s="54">
        <v>0</v>
      </c>
      <c r="AE765" s="54">
        <v>0</v>
      </c>
      <c r="AF765" s="54">
        <f t="shared" si="858"/>
        <v>16</v>
      </c>
      <c r="AG765" s="54">
        <f t="shared" si="859"/>
        <v>2</v>
      </c>
      <c r="AH765" s="54">
        <f t="shared" si="860"/>
        <v>18</v>
      </c>
      <c r="AI765" s="54">
        <v>301.19331905878579</v>
      </c>
      <c r="AJ765" s="54">
        <v>215.77644609353806</v>
      </c>
      <c r="AK765" s="54">
        <v>200.72108587339187</v>
      </c>
      <c r="AL765" s="54">
        <v>141.73736751713642</v>
      </c>
      <c r="AM765" s="54">
        <v>129.14237059301794</v>
      </c>
      <c r="AN765" s="54">
        <v>224.8238009445945</v>
      </c>
      <c r="AO765" s="54">
        <v>717.69085102571569</v>
      </c>
      <c r="AP765" s="54">
        <v>495.70353905474883</v>
      </c>
      <c r="AQ765" s="54">
        <v>1213.3943900804645</v>
      </c>
      <c r="AR765" s="54">
        <f t="shared" si="861"/>
        <v>13606.5</v>
      </c>
      <c r="AS765" s="54">
        <f t="shared" si="862"/>
        <v>18142</v>
      </c>
      <c r="AT765" s="54">
        <f t="shared" si="863"/>
        <v>40819.5</v>
      </c>
      <c r="AU765" s="54">
        <f t="shared" si="864"/>
        <v>9071</v>
      </c>
      <c r="AV765" s="54">
        <f t="shared" si="865"/>
        <v>0</v>
      </c>
      <c r="AW765" s="54">
        <f t="shared" si="866"/>
        <v>0</v>
      </c>
      <c r="AX765" s="54">
        <f t="shared" si="867"/>
        <v>72568</v>
      </c>
      <c r="AY765" s="54">
        <f t="shared" si="868"/>
        <v>9071</v>
      </c>
      <c r="AZ765" s="54">
        <f t="shared" si="869"/>
        <v>81639</v>
      </c>
      <c r="BA765" s="54">
        <f t="shared" si="855"/>
        <v>3.1250659798729229E-2</v>
      </c>
      <c r="BB765" s="54">
        <f t="shared" si="856"/>
        <v>2</v>
      </c>
      <c r="BC765" s="54"/>
      <c r="BD765" s="54"/>
      <c r="BE765" s="54">
        <f t="shared" si="870"/>
        <v>0</v>
      </c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>
        <f t="shared" si="874"/>
        <v>23811.375</v>
      </c>
      <c r="BW765" s="54">
        <f t="shared" si="875"/>
        <v>68032.5</v>
      </c>
      <c r="BX765" s="54">
        <f t="shared" si="876"/>
        <v>81639</v>
      </c>
      <c r="BY765" s="54">
        <f t="shared" si="877"/>
        <v>15</v>
      </c>
      <c r="BZ765" s="54">
        <f t="shared" si="878"/>
        <v>18</v>
      </c>
      <c r="CA765" s="54">
        <v>0</v>
      </c>
      <c r="CB765" s="54">
        <f t="shared" si="879"/>
        <v>9</v>
      </c>
      <c r="CC765" s="54">
        <f t="shared" si="880"/>
        <v>5.25</v>
      </c>
      <c r="CD765" s="54">
        <v>7</v>
      </c>
      <c r="CE765" s="54">
        <v>3</v>
      </c>
      <c r="CF765" s="54">
        <v>4</v>
      </c>
      <c r="CG765" s="54">
        <v>7</v>
      </c>
      <c r="CH765" s="54">
        <v>6</v>
      </c>
      <c r="CI765" s="54">
        <v>3</v>
      </c>
      <c r="CJ765" s="54">
        <v>8</v>
      </c>
      <c r="CK765" s="54">
        <v>3</v>
      </c>
      <c r="CL765" s="54">
        <v>4</v>
      </c>
      <c r="CM765" s="54">
        <v>6</v>
      </c>
      <c r="CN765" s="54">
        <v>3</v>
      </c>
      <c r="CO765" s="54">
        <v>9</v>
      </c>
    </row>
    <row r="766" spans="1:93">
      <c r="A766" s="3" t="str">
        <f t="shared" si="857"/>
        <v>JXNC398Herceptin SC</v>
      </c>
      <c r="B766" s="3" t="s">
        <v>554</v>
      </c>
      <c r="C766" s="3" t="s">
        <v>555</v>
      </c>
      <c r="D766" s="3" t="s">
        <v>174</v>
      </c>
      <c r="E766" s="3" t="s">
        <v>222</v>
      </c>
      <c r="F766" s="3" t="s">
        <v>249</v>
      </c>
      <c r="G766" s="3" t="s">
        <v>250</v>
      </c>
      <c r="H766" s="3" t="s">
        <v>249</v>
      </c>
      <c r="I766" s="3" t="s">
        <v>250</v>
      </c>
      <c r="J766" s="3" t="s">
        <v>561</v>
      </c>
      <c r="K766" s="3" t="s">
        <v>541</v>
      </c>
      <c r="L766" s="3"/>
      <c r="M766" s="3" t="s">
        <v>543</v>
      </c>
      <c r="N766" s="3" t="s">
        <v>12</v>
      </c>
      <c r="O766" s="3" t="s">
        <v>12</v>
      </c>
      <c r="P766" s="3">
        <v>3444.49</v>
      </c>
      <c r="Q766" s="54">
        <v>1.2869445629604544E-7</v>
      </c>
      <c r="R766" s="54">
        <v>1.1923834167284972E-7</v>
      </c>
      <c r="S766" s="54">
        <v>1.8086442832285226E-7</v>
      </c>
      <c r="T766" s="54">
        <v>1.8512626147397511E-7</v>
      </c>
      <c r="U766" s="54">
        <v>1.6668434004097236E-7</v>
      </c>
      <c r="V766" s="54">
        <v>2.193921721933052E-7</v>
      </c>
      <c r="W766" s="54">
        <v>4.2879722629174739E-7</v>
      </c>
      <c r="X766" s="54">
        <v>5.7120277370825267E-7</v>
      </c>
      <c r="Y766" s="54">
        <v>1.0000000000000002E-6</v>
      </c>
      <c r="Z766" s="54">
        <v>0</v>
      </c>
      <c r="AA766" s="54">
        <v>0</v>
      </c>
      <c r="AB766" s="54">
        <v>0</v>
      </c>
      <c r="AC766" s="54">
        <v>0</v>
      </c>
      <c r="AD766" s="54">
        <v>0</v>
      </c>
      <c r="AE766" s="54">
        <v>0</v>
      </c>
      <c r="AF766" s="54">
        <f t="shared" si="858"/>
        <v>0</v>
      </c>
      <c r="AG766" s="54">
        <f t="shared" si="859"/>
        <v>0</v>
      </c>
      <c r="AH766" s="54">
        <f t="shared" si="860"/>
        <v>0</v>
      </c>
      <c r="AI766" s="54">
        <v>4.4328676776716558E-4</v>
      </c>
      <c r="AJ766" s="54">
        <v>4.1071527550871412E-4</v>
      </c>
      <c r="AK766" s="54">
        <v>6.2298571471378138E-4</v>
      </c>
      <c r="AL766" s="54">
        <v>6.3766555638449256E-4</v>
      </c>
      <c r="AM766" s="54">
        <v>5.7414254242772885E-4</v>
      </c>
      <c r="AN766" s="54">
        <v>7.5569414319811776E-4</v>
      </c>
      <c r="AO766" s="54">
        <v>1.476987757989661E-3</v>
      </c>
      <c r="AP766" s="54">
        <v>1.9675022420103392E-3</v>
      </c>
      <c r="AQ766" s="54">
        <v>3.4444900000000001E-3</v>
      </c>
      <c r="AR766" s="54">
        <f t="shared" si="861"/>
        <v>0</v>
      </c>
      <c r="AS766" s="54">
        <f t="shared" si="862"/>
        <v>0</v>
      </c>
      <c r="AT766" s="54">
        <f t="shared" si="863"/>
        <v>0</v>
      </c>
      <c r="AU766" s="54">
        <f t="shared" si="864"/>
        <v>0</v>
      </c>
      <c r="AV766" s="54">
        <f t="shared" si="865"/>
        <v>0</v>
      </c>
      <c r="AW766" s="54">
        <f t="shared" si="866"/>
        <v>0</v>
      </c>
      <c r="AX766" s="54">
        <f t="shared" si="867"/>
        <v>0</v>
      </c>
      <c r="AY766" s="54">
        <f t="shared" si="868"/>
        <v>0</v>
      </c>
      <c r="AZ766" s="54">
        <f t="shared" si="869"/>
        <v>0</v>
      </c>
      <c r="BA766" s="54">
        <f t="shared" si="855"/>
        <v>1.8512626147397511E-7</v>
      </c>
      <c r="BB766" s="54">
        <f t="shared" si="856"/>
        <v>0</v>
      </c>
      <c r="BC766" s="54"/>
      <c r="BD766" s="54"/>
      <c r="BE766" s="54">
        <f t="shared" si="870"/>
        <v>0</v>
      </c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>
        <f t="shared" si="874"/>
        <v>0</v>
      </c>
      <c r="BW766" s="54">
        <f t="shared" si="875"/>
        <v>0</v>
      </c>
      <c r="BX766" s="54">
        <f t="shared" si="876"/>
        <v>0</v>
      </c>
      <c r="BY766" s="54">
        <f t="shared" si="877"/>
        <v>0</v>
      </c>
      <c r="BZ766" s="54">
        <f t="shared" si="878"/>
        <v>0</v>
      </c>
      <c r="CA766" s="54">
        <v>0</v>
      </c>
      <c r="CB766" s="54">
        <f t="shared" si="879"/>
        <v>0</v>
      </c>
      <c r="CC766" s="54">
        <f t="shared" si="880"/>
        <v>0</v>
      </c>
      <c r="CD766" s="54">
        <v>0</v>
      </c>
      <c r="CE766" s="54">
        <v>0</v>
      </c>
      <c r="CF766" s="54">
        <v>0</v>
      </c>
      <c r="CG766" s="54">
        <v>0</v>
      </c>
      <c r="CH766" s="54">
        <v>0</v>
      </c>
      <c r="CI766" s="54">
        <v>0</v>
      </c>
      <c r="CJ766" s="54">
        <v>0</v>
      </c>
      <c r="CK766" s="54">
        <v>0</v>
      </c>
      <c r="CL766" s="54">
        <v>0</v>
      </c>
      <c r="CM766" s="54">
        <v>0</v>
      </c>
      <c r="CN766" s="54">
        <v>0</v>
      </c>
      <c r="CO766" s="54">
        <v>0</v>
      </c>
    </row>
    <row r="767" spans="1:93">
      <c r="A767" s="3" t="str">
        <f t="shared" si="857"/>
        <v>JXNC398Itovebi 3mg</v>
      </c>
      <c r="B767" s="3" t="s">
        <v>554</v>
      </c>
      <c r="C767" s="3" t="s">
        <v>555</v>
      </c>
      <c r="D767" s="3" t="s">
        <v>174</v>
      </c>
      <c r="E767" s="3" t="s">
        <v>222</v>
      </c>
      <c r="F767" s="3" t="s">
        <v>249</v>
      </c>
      <c r="G767" s="3" t="s">
        <v>250</v>
      </c>
      <c r="H767" s="3" t="s">
        <v>249</v>
      </c>
      <c r="I767" s="3" t="s">
        <v>250</v>
      </c>
      <c r="J767" s="3" t="s">
        <v>561</v>
      </c>
      <c r="K767" s="3" t="s">
        <v>541</v>
      </c>
      <c r="L767" s="3"/>
      <c r="M767" s="3" t="s">
        <v>543</v>
      </c>
      <c r="N767" s="3" t="s">
        <v>13</v>
      </c>
      <c r="O767" s="3" t="s">
        <v>14</v>
      </c>
      <c r="P767" s="3">
        <v>3566.02</v>
      </c>
      <c r="Q767" s="54">
        <v>7.5423782997919166E-8</v>
      </c>
      <c r="R767" s="54">
        <v>8.6118364644595899E-8</v>
      </c>
      <c r="S767" s="54">
        <v>1.7430625086372233E-7</v>
      </c>
      <c r="T767" s="54">
        <v>1.7644957539816278E-7</v>
      </c>
      <c r="U767" s="54">
        <v>2.1451535630448561E-7</v>
      </c>
      <c r="V767" s="54">
        <v>2.7318666979111423E-7</v>
      </c>
      <c r="W767" s="54">
        <v>3.3584839850623739E-7</v>
      </c>
      <c r="X767" s="54">
        <v>6.6415160149376262E-7</v>
      </c>
      <c r="Y767" s="54">
        <v>9.9999999999999995E-7</v>
      </c>
      <c r="Z767" s="54">
        <v>0</v>
      </c>
      <c r="AA767" s="54">
        <v>0</v>
      </c>
      <c r="AB767" s="54">
        <v>0</v>
      </c>
      <c r="AC767" s="54">
        <v>0</v>
      </c>
      <c r="AD767" s="54">
        <v>0</v>
      </c>
      <c r="AE767" s="54">
        <v>0</v>
      </c>
      <c r="AF767" s="54">
        <f t="shared" si="858"/>
        <v>0</v>
      </c>
      <c r="AG767" s="54">
        <f t="shared" si="859"/>
        <v>0</v>
      </c>
      <c r="AH767" s="54">
        <f t="shared" si="860"/>
        <v>0</v>
      </c>
      <c r="AI767" s="54">
        <v>2.6896271864623972E-4</v>
      </c>
      <c r="AJ767" s="54">
        <v>3.0709981068992184E-4</v>
      </c>
      <c r="AK767" s="54">
        <v>6.2157957670505104E-4</v>
      </c>
      <c r="AL767" s="54">
        <v>6.2922271486135634E-4</v>
      </c>
      <c r="AM767" s="54">
        <v>7.6496605088892172E-4</v>
      </c>
      <c r="AN767" s="54">
        <v>9.74189128208509E-4</v>
      </c>
      <c r="AO767" s="54">
        <v>1.1976421060412126E-3</v>
      </c>
      <c r="AP767" s="54">
        <v>2.3683778939587868E-3</v>
      </c>
      <c r="AQ767" s="54">
        <v>3.5660199999999996E-3</v>
      </c>
      <c r="AR767" s="54">
        <f t="shared" si="861"/>
        <v>0</v>
      </c>
      <c r="AS767" s="54">
        <f t="shared" si="862"/>
        <v>0</v>
      </c>
      <c r="AT767" s="54">
        <f t="shared" si="863"/>
        <v>0</v>
      </c>
      <c r="AU767" s="54">
        <f t="shared" si="864"/>
        <v>0</v>
      </c>
      <c r="AV767" s="54">
        <f t="shared" si="865"/>
        <v>0</v>
      </c>
      <c r="AW767" s="54">
        <f t="shared" si="866"/>
        <v>0</v>
      </c>
      <c r="AX767" s="54">
        <f t="shared" si="867"/>
        <v>0</v>
      </c>
      <c r="AY767" s="54">
        <f t="shared" si="868"/>
        <v>0</v>
      </c>
      <c r="AZ767" s="54">
        <f t="shared" si="869"/>
        <v>0</v>
      </c>
      <c r="BA767" s="54">
        <f t="shared" si="855"/>
        <v>1.7644957539816278E-7</v>
      </c>
      <c r="BB767" s="54">
        <f t="shared" si="856"/>
        <v>0</v>
      </c>
      <c r="BC767" s="54"/>
      <c r="BD767" s="54"/>
      <c r="BE767" s="54">
        <f t="shared" si="870"/>
        <v>0</v>
      </c>
      <c r="BF767" s="54"/>
      <c r="BG767" s="54"/>
      <c r="BH767" s="54"/>
      <c r="BI767" s="54"/>
      <c r="BJ767" s="54"/>
      <c r="BK767" s="54"/>
      <c r="BL767" s="54">
        <v>0</v>
      </c>
      <c r="BM767" s="54">
        <v>0</v>
      </c>
      <c r="BN767" s="54">
        <f t="shared" ref="BN767:BN768" si="930">AVERAGE(BP767:BR767)</f>
        <v>0</v>
      </c>
      <c r="BO767" s="54">
        <f t="shared" ref="BO767:BO768" si="931">SUM(BS767:BU767)/1</f>
        <v>0</v>
      </c>
      <c r="BP767" s="54">
        <v>0</v>
      </c>
      <c r="BQ767" s="54">
        <v>0</v>
      </c>
      <c r="BR767" s="54">
        <v>0</v>
      </c>
      <c r="BS767" s="54">
        <v>0</v>
      </c>
      <c r="BT767" s="54">
        <v>0</v>
      </c>
      <c r="BU767" s="54">
        <v>0</v>
      </c>
      <c r="BV767" s="54">
        <f t="shared" si="874"/>
        <v>0</v>
      </c>
      <c r="BW767" s="54">
        <f t="shared" si="875"/>
        <v>0</v>
      </c>
      <c r="BX767" s="54">
        <f t="shared" si="876"/>
        <v>0</v>
      </c>
      <c r="BY767" s="54">
        <f t="shared" si="877"/>
        <v>0</v>
      </c>
      <c r="BZ767" s="54">
        <f t="shared" si="878"/>
        <v>0</v>
      </c>
      <c r="CA767" s="54">
        <v>0</v>
      </c>
      <c r="CB767" s="54">
        <f t="shared" si="879"/>
        <v>0</v>
      </c>
      <c r="CC767" s="54">
        <f t="shared" si="880"/>
        <v>0</v>
      </c>
      <c r="CD767" s="54">
        <v>0</v>
      </c>
      <c r="CE767" s="54">
        <v>0</v>
      </c>
      <c r="CF767" s="54">
        <v>0</v>
      </c>
      <c r="CG767" s="54">
        <v>0</v>
      </c>
      <c r="CH767" s="54">
        <v>0</v>
      </c>
      <c r="CI767" s="54">
        <v>0</v>
      </c>
      <c r="CJ767" s="54">
        <v>0</v>
      </c>
      <c r="CK767" s="54">
        <v>0</v>
      </c>
      <c r="CL767" s="54">
        <v>0</v>
      </c>
      <c r="CM767" s="54">
        <v>0</v>
      </c>
      <c r="CN767" s="54">
        <v>0</v>
      </c>
      <c r="CO767" s="54">
        <v>0</v>
      </c>
    </row>
    <row r="768" spans="1:93">
      <c r="A768" s="3" t="str">
        <f t="shared" si="857"/>
        <v>JXNC398Itovebi 9mg</v>
      </c>
      <c r="B768" s="3" t="s">
        <v>554</v>
      </c>
      <c r="C768" s="3" t="s">
        <v>555</v>
      </c>
      <c r="D768" s="3" t="s">
        <v>174</v>
      </c>
      <c r="E768" s="3" t="s">
        <v>222</v>
      </c>
      <c r="F768" s="3" t="s">
        <v>249</v>
      </c>
      <c r="G768" s="3" t="s">
        <v>250</v>
      </c>
      <c r="H768" s="3" t="s">
        <v>249</v>
      </c>
      <c r="I768" s="3" t="s">
        <v>250</v>
      </c>
      <c r="J768" s="3" t="s">
        <v>561</v>
      </c>
      <c r="K768" s="3" t="s">
        <v>541</v>
      </c>
      <c r="L768" s="3"/>
      <c r="M768" s="3" t="s">
        <v>543</v>
      </c>
      <c r="N768" s="3" t="s">
        <v>13</v>
      </c>
      <c r="O768" s="3" t="s">
        <v>15</v>
      </c>
      <c r="P768" s="3">
        <v>10698.05</v>
      </c>
      <c r="Q768" s="54"/>
      <c r="R768" s="54"/>
      <c r="S768" s="54"/>
      <c r="T768" s="54"/>
      <c r="U768" s="54"/>
      <c r="V768" s="54"/>
      <c r="W768" s="54">
        <v>0</v>
      </c>
      <c r="X768" s="54">
        <v>0</v>
      </c>
      <c r="Y768" s="54">
        <v>0</v>
      </c>
      <c r="Z768" s="54">
        <v>0</v>
      </c>
      <c r="AA768" s="54">
        <v>0</v>
      </c>
      <c r="AB768" s="54">
        <v>0</v>
      </c>
      <c r="AC768" s="54">
        <v>0</v>
      </c>
      <c r="AD768" s="54">
        <v>0</v>
      </c>
      <c r="AE768" s="54">
        <v>0</v>
      </c>
      <c r="AF768" s="54">
        <f t="shared" si="858"/>
        <v>0</v>
      </c>
      <c r="AG768" s="54">
        <f t="shared" si="859"/>
        <v>0</v>
      </c>
      <c r="AH768" s="54">
        <f t="shared" si="860"/>
        <v>0</v>
      </c>
      <c r="AI768" s="54"/>
      <c r="AJ768" s="54"/>
      <c r="AK768" s="54"/>
      <c r="AL768" s="54"/>
      <c r="AM768" s="54"/>
      <c r="AN768" s="54"/>
      <c r="AO768" s="54">
        <v>0</v>
      </c>
      <c r="AP768" s="54">
        <v>0</v>
      </c>
      <c r="AQ768" s="54">
        <v>0</v>
      </c>
      <c r="AR768" s="54">
        <f t="shared" si="861"/>
        <v>0</v>
      </c>
      <c r="AS768" s="54">
        <f t="shared" si="862"/>
        <v>0</v>
      </c>
      <c r="AT768" s="54">
        <f t="shared" si="863"/>
        <v>0</v>
      </c>
      <c r="AU768" s="54">
        <f t="shared" si="864"/>
        <v>0</v>
      </c>
      <c r="AV768" s="54">
        <f t="shared" si="865"/>
        <v>0</v>
      </c>
      <c r="AW768" s="54">
        <f t="shared" si="866"/>
        <v>0</v>
      </c>
      <c r="AX768" s="54">
        <f t="shared" si="867"/>
        <v>0</v>
      </c>
      <c r="AY768" s="54">
        <f t="shared" si="868"/>
        <v>0</v>
      </c>
      <c r="AZ768" s="54">
        <f t="shared" si="869"/>
        <v>0</v>
      </c>
      <c r="BA768" s="54">
        <f t="shared" si="855"/>
        <v>0</v>
      </c>
      <c r="BB768" s="54">
        <f t="shared" si="856"/>
        <v>0</v>
      </c>
      <c r="BC768" s="54"/>
      <c r="BD768" s="54"/>
      <c r="BE768" s="54">
        <f t="shared" si="870"/>
        <v>0</v>
      </c>
      <c r="BF768" s="54"/>
      <c r="BG768" s="54"/>
      <c r="BH768" s="54"/>
      <c r="BI768" s="54"/>
      <c r="BJ768" s="54"/>
      <c r="BK768" s="54"/>
      <c r="BL768" s="54">
        <v>0</v>
      </c>
      <c r="BM768" s="54">
        <v>0</v>
      </c>
      <c r="BN768" s="54">
        <f t="shared" si="930"/>
        <v>0</v>
      </c>
      <c r="BO768" s="54">
        <f t="shared" si="931"/>
        <v>0</v>
      </c>
      <c r="BP768" s="54">
        <v>0</v>
      </c>
      <c r="BQ768" s="54">
        <v>0</v>
      </c>
      <c r="BR768" s="54">
        <v>0</v>
      </c>
      <c r="BS768" s="54">
        <v>0</v>
      </c>
      <c r="BT768" s="54">
        <v>0</v>
      </c>
      <c r="BU768" s="54">
        <v>0</v>
      </c>
      <c r="BV768" s="54">
        <f t="shared" si="874"/>
        <v>0</v>
      </c>
      <c r="BW768" s="54">
        <f t="shared" si="875"/>
        <v>0</v>
      </c>
      <c r="BX768" s="54">
        <f t="shared" si="876"/>
        <v>0</v>
      </c>
      <c r="BY768" s="54">
        <f t="shared" si="877"/>
        <v>0</v>
      </c>
      <c r="BZ768" s="54">
        <f t="shared" si="878"/>
        <v>0</v>
      </c>
      <c r="CA768" s="54">
        <v>0</v>
      </c>
      <c r="CB768" s="54">
        <f t="shared" si="879"/>
        <v>0</v>
      </c>
      <c r="CC768" s="54">
        <f t="shared" si="880"/>
        <v>0</v>
      </c>
      <c r="CD768" s="54">
        <v>0</v>
      </c>
      <c r="CE768" s="54">
        <v>0</v>
      </c>
      <c r="CF768" s="54">
        <v>0</v>
      </c>
      <c r="CG768" s="54">
        <v>0</v>
      </c>
      <c r="CH768" s="54">
        <v>0</v>
      </c>
      <c r="CI768" s="54">
        <v>0</v>
      </c>
      <c r="CJ768" s="54">
        <v>0</v>
      </c>
      <c r="CK768" s="54">
        <v>0</v>
      </c>
      <c r="CL768" s="54">
        <v>0</v>
      </c>
      <c r="CM768" s="54">
        <v>0</v>
      </c>
      <c r="CN768" s="54">
        <v>0</v>
      </c>
      <c r="CO768" s="54">
        <v>0</v>
      </c>
    </row>
    <row r="769" spans="1:93">
      <c r="A769" s="3" t="str">
        <f t="shared" si="857"/>
        <v>JXNC398Perjeta</v>
      </c>
      <c r="B769" s="3" t="s">
        <v>554</v>
      </c>
      <c r="C769" s="3" t="s">
        <v>555</v>
      </c>
      <c r="D769" s="3" t="s">
        <v>174</v>
      </c>
      <c r="E769" s="3" t="s">
        <v>222</v>
      </c>
      <c r="F769" s="3" t="s">
        <v>249</v>
      </c>
      <c r="G769" s="3" t="s">
        <v>250</v>
      </c>
      <c r="H769" s="3" t="s">
        <v>249</v>
      </c>
      <c r="I769" s="3" t="s">
        <v>250</v>
      </c>
      <c r="J769" s="3" t="s">
        <v>561</v>
      </c>
      <c r="K769" s="3" t="s">
        <v>541</v>
      </c>
      <c r="L769" s="3"/>
      <c r="M769" s="3" t="s">
        <v>543</v>
      </c>
      <c r="N769" s="3" t="s">
        <v>16</v>
      </c>
      <c r="O769" s="3" t="s">
        <v>16</v>
      </c>
      <c r="P769" s="3">
        <v>3985.87</v>
      </c>
      <c r="Q769" s="54">
        <v>2.0537594227195029E-2</v>
      </c>
      <c r="R769" s="54">
        <v>1.7348414337074961E-2</v>
      </c>
      <c r="S769" s="54">
        <v>2.6331264749384097E-2</v>
      </c>
      <c r="T769" s="54">
        <v>1.5911216776210112E-2</v>
      </c>
      <c r="U769" s="54">
        <v>1.9311927988298318E-2</v>
      </c>
      <c r="V769" s="54">
        <v>2.2163469429268553E-2</v>
      </c>
      <c r="W769" s="54">
        <v>6.4217273313654094E-2</v>
      </c>
      <c r="X769" s="54">
        <v>5.7386614193776983E-2</v>
      </c>
      <c r="Y769" s="54">
        <v>0.12160388750743108</v>
      </c>
      <c r="Z769" s="54">
        <v>0</v>
      </c>
      <c r="AA769" s="54">
        <v>0</v>
      </c>
      <c r="AB769" s="54">
        <v>0</v>
      </c>
      <c r="AC769" s="54">
        <v>0</v>
      </c>
      <c r="AD769" s="54">
        <v>0</v>
      </c>
      <c r="AE769" s="54">
        <v>0</v>
      </c>
      <c r="AF769" s="54">
        <f t="shared" si="858"/>
        <v>0</v>
      </c>
      <c r="AG769" s="54">
        <f t="shared" si="859"/>
        <v>0</v>
      </c>
      <c r="AH769" s="54">
        <f t="shared" si="860"/>
        <v>0</v>
      </c>
      <c r="AI769" s="54">
        <v>81.860180702349851</v>
      </c>
      <c r="AJ769" s="54">
        <v>69.148524253716985</v>
      </c>
      <c r="AK769" s="54">
        <v>104.95299822662759</v>
      </c>
      <c r="AL769" s="54">
        <v>63.420041611792598</v>
      </c>
      <c r="AM769" s="54">
        <v>76.974834410718614</v>
      </c>
      <c r="AN769" s="54">
        <v>88.340707894038644</v>
      </c>
      <c r="AO769" s="54">
        <v>255.96170318269441</v>
      </c>
      <c r="AP769" s="54">
        <v>228.73558391654984</v>
      </c>
      <c r="AQ769" s="54">
        <v>484.69728709924425</v>
      </c>
      <c r="AR769" s="54">
        <f t="shared" si="861"/>
        <v>0</v>
      </c>
      <c r="AS769" s="54">
        <f t="shared" si="862"/>
        <v>0</v>
      </c>
      <c r="AT769" s="54">
        <f t="shared" si="863"/>
        <v>0</v>
      </c>
      <c r="AU769" s="54">
        <f t="shared" si="864"/>
        <v>0</v>
      </c>
      <c r="AV769" s="54">
        <f t="shared" si="865"/>
        <v>0</v>
      </c>
      <c r="AW769" s="54">
        <f t="shared" si="866"/>
        <v>0</v>
      </c>
      <c r="AX769" s="54">
        <f t="shared" si="867"/>
        <v>0</v>
      </c>
      <c r="AY769" s="54">
        <f t="shared" si="868"/>
        <v>0</v>
      </c>
      <c r="AZ769" s="54">
        <f t="shared" si="869"/>
        <v>0</v>
      </c>
      <c r="BA769" s="54">
        <f t="shared" si="855"/>
        <v>1.5911216776210112E-2</v>
      </c>
      <c r="BB769" s="54">
        <f t="shared" si="856"/>
        <v>0</v>
      </c>
      <c r="BC769" s="54"/>
      <c r="BD769" s="54"/>
      <c r="BE769" s="54">
        <f t="shared" si="870"/>
        <v>0</v>
      </c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4"/>
      <c r="BV769" s="54">
        <f t="shared" si="874"/>
        <v>332.15583333333331</v>
      </c>
      <c r="BW769" s="54">
        <f t="shared" si="875"/>
        <v>0</v>
      </c>
      <c r="BX769" s="54">
        <f t="shared" si="876"/>
        <v>-3985.87</v>
      </c>
      <c r="BY769" s="54">
        <f t="shared" si="877"/>
        <v>0</v>
      </c>
      <c r="BZ769" s="54">
        <f t="shared" si="878"/>
        <v>-1</v>
      </c>
      <c r="CA769" s="54">
        <v>0</v>
      </c>
      <c r="CB769" s="54">
        <f t="shared" si="879"/>
        <v>2</v>
      </c>
      <c r="CC769" s="54">
        <f t="shared" si="880"/>
        <v>8.3333333333333329E-2</v>
      </c>
      <c r="CD769" s="54">
        <v>0</v>
      </c>
      <c r="CE769" s="54">
        <v>2</v>
      </c>
      <c r="CF769" s="54">
        <v>0</v>
      </c>
      <c r="CG769" s="54">
        <v>0</v>
      </c>
      <c r="CH769" s="54">
        <v>0</v>
      </c>
      <c r="CI769" s="54">
        <v>0</v>
      </c>
      <c r="CJ769" s="54">
        <v>0</v>
      </c>
      <c r="CK769" s="54">
        <v>0</v>
      </c>
      <c r="CL769" s="54">
        <v>0</v>
      </c>
      <c r="CM769" s="54">
        <v>-1</v>
      </c>
      <c r="CN769" s="54">
        <v>0</v>
      </c>
      <c r="CO769" s="54">
        <v>0</v>
      </c>
    </row>
    <row r="770" spans="1:93">
      <c r="A770" s="3" t="str">
        <f t="shared" si="857"/>
        <v>JXNC398Phesgo 10ml</v>
      </c>
      <c r="B770" s="3" t="s">
        <v>554</v>
      </c>
      <c r="C770" s="3" t="s">
        <v>555</v>
      </c>
      <c r="D770" s="3" t="s">
        <v>174</v>
      </c>
      <c r="E770" s="3" t="s">
        <v>222</v>
      </c>
      <c r="F770" s="3" t="s">
        <v>249</v>
      </c>
      <c r="G770" s="3" t="s">
        <v>250</v>
      </c>
      <c r="H770" s="3" t="s">
        <v>249</v>
      </c>
      <c r="I770" s="3" t="s">
        <v>250</v>
      </c>
      <c r="J770" s="3" t="s">
        <v>561</v>
      </c>
      <c r="K770" s="3" t="s">
        <v>541</v>
      </c>
      <c r="L770" s="3"/>
      <c r="M770" s="3" t="s">
        <v>543</v>
      </c>
      <c r="N770" s="3" t="s">
        <v>17</v>
      </c>
      <c r="O770" s="3" t="s">
        <v>18</v>
      </c>
      <c r="P770" s="3">
        <v>6232.07</v>
      </c>
      <c r="Q770" s="54">
        <v>2.5962952624087984E-2</v>
      </c>
      <c r="R770" s="54">
        <v>2.4001812723541297E-2</v>
      </c>
      <c r="S770" s="54">
        <v>3.5580963524158106E-2</v>
      </c>
      <c r="T770" s="54">
        <v>3.117838912431985E-2</v>
      </c>
      <c r="U770" s="54">
        <v>2.8607209723254069E-2</v>
      </c>
      <c r="V770" s="54">
        <v>3.726787662365795E-2</v>
      </c>
      <c r="W770" s="54">
        <v>8.554572887178738E-2</v>
      </c>
      <c r="X770" s="54">
        <v>9.7053475471231873E-2</v>
      </c>
      <c r="Y770" s="54">
        <v>0.18259920434301924</v>
      </c>
      <c r="Z770" s="54">
        <v>0</v>
      </c>
      <c r="AA770" s="54">
        <v>0</v>
      </c>
      <c r="AB770" s="54">
        <v>0</v>
      </c>
      <c r="AC770" s="54">
        <v>0</v>
      </c>
      <c r="AD770" s="54">
        <v>0</v>
      </c>
      <c r="AE770" s="54">
        <v>0</v>
      </c>
      <c r="AF770" s="54">
        <f t="shared" si="858"/>
        <v>0</v>
      </c>
      <c r="AG770" s="54">
        <f t="shared" si="859"/>
        <v>0</v>
      </c>
      <c r="AH770" s="54">
        <f t="shared" si="860"/>
        <v>0</v>
      </c>
      <c r="AI770" s="54">
        <v>161.80293816</v>
      </c>
      <c r="AJ770" s="54">
        <v>149.58097702000001</v>
      </c>
      <c r="AK770" s="54">
        <v>221.74305534999999</v>
      </c>
      <c r="AL770" s="54">
        <v>194.30590351000001</v>
      </c>
      <c r="AM770" s="54">
        <v>178.28213349999999</v>
      </c>
      <c r="AN770" s="54">
        <v>232.25601587</v>
      </c>
      <c r="AO770" s="54">
        <v>533.12697052999999</v>
      </c>
      <c r="AP770" s="54">
        <v>604.84405287999994</v>
      </c>
      <c r="AQ770" s="54">
        <v>1137.9710234099998</v>
      </c>
      <c r="AR770" s="54">
        <f t="shared" si="861"/>
        <v>0</v>
      </c>
      <c r="AS770" s="54">
        <f t="shared" si="862"/>
        <v>0</v>
      </c>
      <c r="AT770" s="54">
        <f t="shared" si="863"/>
        <v>0</v>
      </c>
      <c r="AU770" s="54">
        <f t="shared" si="864"/>
        <v>0</v>
      </c>
      <c r="AV770" s="54">
        <f t="shared" si="865"/>
        <v>0</v>
      </c>
      <c r="AW770" s="54">
        <f t="shared" si="866"/>
        <v>0</v>
      </c>
      <c r="AX770" s="54">
        <f t="shared" si="867"/>
        <v>0</v>
      </c>
      <c r="AY770" s="54">
        <f t="shared" si="868"/>
        <v>0</v>
      </c>
      <c r="AZ770" s="54">
        <f t="shared" si="869"/>
        <v>0</v>
      </c>
      <c r="BA770" s="54">
        <f t="shared" ref="BA770:BA833" si="932">T770</f>
        <v>3.117838912431985E-2</v>
      </c>
      <c r="BB770" s="54">
        <f t="shared" ref="BB770:BB833" si="933">AC770</f>
        <v>0</v>
      </c>
      <c r="BC770" s="54">
        <f>SUM(CJ770:CL770)</f>
        <v>0</v>
      </c>
      <c r="BD770" s="54">
        <f>SUM(CM770:CO770)</f>
        <v>0</v>
      </c>
      <c r="BE770" s="54">
        <f t="shared" si="870"/>
        <v>0</v>
      </c>
      <c r="BF770" s="54">
        <f t="shared" ref="BF770:BK770" si="934">Z770</f>
        <v>0</v>
      </c>
      <c r="BG770" s="54">
        <f t="shared" si="934"/>
        <v>0</v>
      </c>
      <c r="BH770" s="54">
        <f t="shared" si="934"/>
        <v>0</v>
      </c>
      <c r="BI770" s="54">
        <f t="shared" si="934"/>
        <v>0</v>
      </c>
      <c r="BJ770" s="54">
        <f t="shared" si="934"/>
        <v>0</v>
      </c>
      <c r="BK770" s="54">
        <f t="shared" si="934"/>
        <v>0</v>
      </c>
      <c r="BL770" s="54">
        <v>0</v>
      </c>
      <c r="BM770" s="54">
        <v>0</v>
      </c>
      <c r="BN770" s="54">
        <f t="shared" ref="BN770:BN771" si="935">AVERAGE(BP770:BR770)</f>
        <v>0</v>
      </c>
      <c r="BO770" s="54">
        <f t="shared" ref="BO770:BO771" si="936">SUM(BS770:BU770)/1</f>
        <v>0</v>
      </c>
      <c r="BP770" s="54">
        <v>0</v>
      </c>
      <c r="BQ770" s="54">
        <v>0</v>
      </c>
      <c r="BR770" s="54">
        <v>0</v>
      </c>
      <c r="BS770" s="54">
        <v>0</v>
      </c>
      <c r="BT770" s="54">
        <v>0</v>
      </c>
      <c r="BU770" s="54">
        <v>0</v>
      </c>
      <c r="BV770" s="54">
        <f t="shared" si="874"/>
        <v>0</v>
      </c>
      <c r="BW770" s="54">
        <f t="shared" si="875"/>
        <v>0</v>
      </c>
      <c r="BX770" s="54">
        <f t="shared" si="876"/>
        <v>0</v>
      </c>
      <c r="BY770" s="54">
        <f t="shared" si="877"/>
        <v>0</v>
      </c>
      <c r="BZ770" s="54">
        <f t="shared" si="878"/>
        <v>0</v>
      </c>
      <c r="CA770" s="54">
        <v>0</v>
      </c>
      <c r="CB770" s="54">
        <f t="shared" si="879"/>
        <v>0</v>
      </c>
      <c r="CC770" s="54">
        <f t="shared" si="880"/>
        <v>0</v>
      </c>
      <c r="CD770" s="54">
        <v>0</v>
      </c>
      <c r="CE770" s="54">
        <v>0</v>
      </c>
      <c r="CF770" s="54">
        <v>0</v>
      </c>
      <c r="CG770" s="54">
        <v>0</v>
      </c>
      <c r="CH770" s="54">
        <v>0</v>
      </c>
      <c r="CI770" s="54">
        <v>0</v>
      </c>
      <c r="CJ770" s="54">
        <v>0</v>
      </c>
      <c r="CK770" s="54">
        <v>0</v>
      </c>
      <c r="CL770" s="54">
        <v>0</v>
      </c>
      <c r="CM770" s="54">
        <v>0</v>
      </c>
      <c r="CN770" s="54">
        <v>0</v>
      </c>
      <c r="CO770" s="54">
        <v>0</v>
      </c>
    </row>
    <row r="771" spans="1:93">
      <c r="A771" s="3" t="str">
        <f t="shared" ref="A771:A834" si="937">F771&amp;O771</f>
        <v>JXNC398Phesgo 15ml</v>
      </c>
      <c r="B771" s="3" t="s">
        <v>554</v>
      </c>
      <c r="C771" s="3" t="s">
        <v>555</v>
      </c>
      <c r="D771" s="3" t="s">
        <v>174</v>
      </c>
      <c r="E771" s="3" t="s">
        <v>222</v>
      </c>
      <c r="F771" s="3" t="s">
        <v>249</v>
      </c>
      <c r="G771" s="3" t="s">
        <v>250</v>
      </c>
      <c r="H771" s="3" t="s">
        <v>249</v>
      </c>
      <c r="I771" s="3" t="s">
        <v>250</v>
      </c>
      <c r="J771" s="3" t="s">
        <v>561</v>
      </c>
      <c r="K771" s="3" t="s">
        <v>541</v>
      </c>
      <c r="L771" s="3"/>
      <c r="M771" s="3" t="s">
        <v>543</v>
      </c>
      <c r="N771" s="3" t="s">
        <v>17</v>
      </c>
      <c r="O771" s="3" t="s">
        <v>19</v>
      </c>
      <c r="P771" s="3">
        <v>8489.27</v>
      </c>
      <c r="Q771" s="54">
        <v>1.1779575864591419E-6</v>
      </c>
      <c r="R771" s="54">
        <v>1.1779575864591419E-6</v>
      </c>
      <c r="S771" s="54">
        <v>1.1779575864591419E-6</v>
      </c>
      <c r="T771" s="54">
        <v>1.1779575864591419E-6</v>
      </c>
      <c r="U771" s="54">
        <v>1.1779575864591419E-6</v>
      </c>
      <c r="V771" s="54">
        <v>1.1779575864591419E-6</v>
      </c>
      <c r="W771" s="54">
        <v>3.5338727593774257E-6</v>
      </c>
      <c r="X771" s="54">
        <v>3.5338727593774257E-6</v>
      </c>
      <c r="Y771" s="54">
        <v>7.0677455187548515E-6</v>
      </c>
      <c r="Z771" s="54">
        <v>0</v>
      </c>
      <c r="AA771" s="54">
        <v>0</v>
      </c>
      <c r="AB771" s="54">
        <v>0</v>
      </c>
      <c r="AC771" s="54">
        <v>0</v>
      </c>
      <c r="AD771" s="54">
        <v>0</v>
      </c>
      <c r="AE771" s="54">
        <v>0</v>
      </c>
      <c r="AF771" s="54">
        <f t="shared" ref="AF771:AF834" si="938">SUM(Z771:AB771)</f>
        <v>0</v>
      </c>
      <c r="AG771" s="54">
        <f t="shared" ref="AG771:AG834" si="939">SUM(AC771:AE771)</f>
        <v>0</v>
      </c>
      <c r="AH771" s="54">
        <f t="shared" ref="AH771:AH834" si="940">SUM(AF771:AG771)</f>
        <v>0</v>
      </c>
      <c r="AI771" s="54">
        <v>0.01</v>
      </c>
      <c r="AJ771" s="54">
        <v>0.01</v>
      </c>
      <c r="AK771" s="54">
        <v>0.01</v>
      </c>
      <c r="AL771" s="54">
        <v>0.01</v>
      </c>
      <c r="AM771" s="54">
        <v>0.01</v>
      </c>
      <c r="AN771" s="54">
        <v>0.01</v>
      </c>
      <c r="AO771" s="54">
        <v>0.03</v>
      </c>
      <c r="AP771" s="54">
        <v>0.03</v>
      </c>
      <c r="AQ771" s="54">
        <v>0.06</v>
      </c>
      <c r="AR771" s="54">
        <f t="shared" ref="AR771:AR834" si="941">Z771*$P771</f>
        <v>0</v>
      </c>
      <c r="AS771" s="54">
        <f t="shared" ref="AS771:AS834" si="942">AA771*$P771</f>
        <v>0</v>
      </c>
      <c r="AT771" s="54">
        <f t="shared" ref="AT771:AT834" si="943">AB771*$P771</f>
        <v>0</v>
      </c>
      <c r="AU771" s="54">
        <f t="shared" ref="AU771:AU834" si="944">AC771*$P771</f>
        <v>0</v>
      </c>
      <c r="AV771" s="54">
        <f t="shared" ref="AV771:AV834" si="945">AD771*$P771</f>
        <v>0</v>
      </c>
      <c r="AW771" s="54">
        <f t="shared" ref="AW771:AW834" si="946">AE771*$P771</f>
        <v>0</v>
      </c>
      <c r="AX771" s="54">
        <f t="shared" ref="AX771:AX834" si="947">SUM(AR771:AT771)</f>
        <v>0</v>
      </c>
      <c r="AY771" s="54">
        <f t="shared" ref="AY771:AY834" si="948">SUM(AU771:AW771)</f>
        <v>0</v>
      </c>
      <c r="AZ771" s="54">
        <f t="shared" ref="AZ771:AZ834" si="949">SUM(AR771:AW771)</f>
        <v>0</v>
      </c>
      <c r="BA771" s="54">
        <f t="shared" si="932"/>
        <v>1.1779575864591419E-6</v>
      </c>
      <c r="BB771" s="54">
        <f t="shared" si="933"/>
        <v>0</v>
      </c>
      <c r="BC771" s="54">
        <f>SUM(CJ771:CL771)*2</f>
        <v>0</v>
      </c>
      <c r="BD771" s="54">
        <f>SUM(CM771:CO771)*2</f>
        <v>0</v>
      </c>
      <c r="BE771" s="54">
        <f t="shared" ref="BE771:BE834" si="950">SUM(BF771:BK771)</f>
        <v>0</v>
      </c>
      <c r="BF771" s="54">
        <f t="shared" ref="BF771:BK771" si="951">Z771*2</f>
        <v>0</v>
      </c>
      <c r="BG771" s="54">
        <f t="shared" si="951"/>
        <v>0</v>
      </c>
      <c r="BH771" s="54">
        <f t="shared" si="951"/>
        <v>0</v>
      </c>
      <c r="BI771" s="54">
        <f t="shared" si="951"/>
        <v>0</v>
      </c>
      <c r="BJ771" s="54">
        <f t="shared" si="951"/>
        <v>0</v>
      </c>
      <c r="BK771" s="54">
        <f t="shared" si="951"/>
        <v>0</v>
      </c>
      <c r="BL771" s="54">
        <v>0</v>
      </c>
      <c r="BM771" s="54">
        <v>0</v>
      </c>
      <c r="BN771" s="54">
        <f t="shared" si="935"/>
        <v>0</v>
      </c>
      <c r="BO771" s="54">
        <f t="shared" si="936"/>
        <v>0</v>
      </c>
      <c r="BP771" s="54">
        <v>0</v>
      </c>
      <c r="BQ771" s="54">
        <v>0</v>
      </c>
      <c r="BR771" s="54">
        <v>0</v>
      </c>
      <c r="BS771" s="54">
        <v>0</v>
      </c>
      <c r="BT771" s="54">
        <v>0</v>
      </c>
      <c r="BU771" s="54">
        <v>0</v>
      </c>
      <c r="BV771" s="54">
        <f t="shared" ref="BV771:BV834" si="952">CC771*P771</f>
        <v>0</v>
      </c>
      <c r="BW771" s="54">
        <f t="shared" ref="BW771:BW834" si="953">BY771*P771</f>
        <v>0</v>
      </c>
      <c r="BX771" s="54">
        <f t="shared" ref="BX771:BX834" si="954">BZ771*P771</f>
        <v>0</v>
      </c>
      <c r="BY771" s="54">
        <f t="shared" ref="BY771:BY834" si="955">SUM(CJ771:CL771)</f>
        <v>0</v>
      </c>
      <c r="BZ771" s="54">
        <f t="shared" ref="BZ771:BZ834" si="956">SUM(CM771:CO771)</f>
        <v>0</v>
      </c>
      <c r="CA771" s="54">
        <v>0</v>
      </c>
      <c r="CB771" s="54">
        <f t="shared" ref="CB771:CB834" si="957">MAX(CD771:CH771,CJ771:CK771,CM771:CO771)</f>
        <v>0</v>
      </c>
      <c r="CC771" s="54">
        <f t="shared" ref="CC771:CC834" si="958">SUM(CD771:CO771)/12</f>
        <v>0</v>
      </c>
      <c r="CD771" s="54">
        <v>0</v>
      </c>
      <c r="CE771" s="54">
        <v>0</v>
      </c>
      <c r="CF771" s="54">
        <v>0</v>
      </c>
      <c r="CG771" s="54">
        <v>0</v>
      </c>
      <c r="CH771" s="54">
        <v>0</v>
      </c>
      <c r="CI771" s="54">
        <v>0</v>
      </c>
      <c r="CJ771" s="54">
        <v>0</v>
      </c>
      <c r="CK771" s="54">
        <v>0</v>
      </c>
      <c r="CL771" s="54">
        <v>0</v>
      </c>
      <c r="CM771" s="54">
        <v>0</v>
      </c>
      <c r="CN771" s="54">
        <v>0</v>
      </c>
      <c r="CO771" s="54">
        <v>0</v>
      </c>
    </row>
    <row r="772" spans="1:93">
      <c r="A772" s="3" t="str">
        <f t="shared" si="937"/>
        <v>JXNC452Herceptin IV</v>
      </c>
      <c r="B772" s="3" t="s">
        <v>554</v>
      </c>
      <c r="C772" s="3" t="s">
        <v>555</v>
      </c>
      <c r="D772" s="3" t="s">
        <v>174</v>
      </c>
      <c r="E772" s="3" t="s">
        <v>222</v>
      </c>
      <c r="F772" s="3" t="s">
        <v>251</v>
      </c>
      <c r="G772" s="3" t="s">
        <v>252</v>
      </c>
      <c r="H772" s="3" t="s">
        <v>235</v>
      </c>
      <c r="I772" s="3" t="s">
        <v>236</v>
      </c>
      <c r="J772" s="3" t="s">
        <v>541</v>
      </c>
      <c r="K772" s="3" t="s">
        <v>544</v>
      </c>
      <c r="L772" s="3" t="s">
        <v>1047</v>
      </c>
      <c r="M772" s="3" t="s">
        <v>542</v>
      </c>
      <c r="N772" s="3" t="s">
        <v>11</v>
      </c>
      <c r="O772" s="3" t="s">
        <v>11</v>
      </c>
      <c r="P772" s="3">
        <v>4535.5</v>
      </c>
      <c r="Q772" s="54"/>
      <c r="R772" s="54"/>
      <c r="S772" s="54"/>
      <c r="T772" s="54"/>
      <c r="U772" s="54"/>
      <c r="V772" s="54"/>
      <c r="W772" s="54">
        <v>0</v>
      </c>
      <c r="X772" s="54">
        <v>0</v>
      </c>
      <c r="Y772" s="54">
        <v>0</v>
      </c>
      <c r="Z772" s="54">
        <v>0</v>
      </c>
      <c r="AA772" s="54">
        <v>0</v>
      </c>
      <c r="AB772" s="54">
        <v>0</v>
      </c>
      <c r="AC772" s="54">
        <v>0</v>
      </c>
      <c r="AD772" s="54">
        <v>0</v>
      </c>
      <c r="AE772" s="54">
        <v>0</v>
      </c>
      <c r="AF772" s="54">
        <f t="shared" si="938"/>
        <v>0</v>
      </c>
      <c r="AG772" s="54">
        <f t="shared" si="939"/>
        <v>0</v>
      </c>
      <c r="AH772" s="54">
        <f t="shared" si="940"/>
        <v>0</v>
      </c>
      <c r="AI772" s="54"/>
      <c r="AJ772" s="54"/>
      <c r="AK772" s="54"/>
      <c r="AL772" s="54"/>
      <c r="AM772" s="54"/>
      <c r="AN772" s="54"/>
      <c r="AO772" s="54">
        <v>0</v>
      </c>
      <c r="AP772" s="54">
        <v>0</v>
      </c>
      <c r="AQ772" s="54">
        <v>0</v>
      </c>
      <c r="AR772" s="54">
        <f t="shared" si="941"/>
        <v>0</v>
      </c>
      <c r="AS772" s="54">
        <f t="shared" si="942"/>
        <v>0</v>
      </c>
      <c r="AT772" s="54">
        <f t="shared" si="943"/>
        <v>0</v>
      </c>
      <c r="AU772" s="54">
        <f t="shared" si="944"/>
        <v>0</v>
      </c>
      <c r="AV772" s="54">
        <f t="shared" si="945"/>
        <v>0</v>
      </c>
      <c r="AW772" s="54">
        <f t="shared" si="946"/>
        <v>0</v>
      </c>
      <c r="AX772" s="54">
        <f t="shared" si="947"/>
        <v>0</v>
      </c>
      <c r="AY772" s="54">
        <f t="shared" si="948"/>
        <v>0</v>
      </c>
      <c r="AZ772" s="54">
        <f t="shared" si="949"/>
        <v>0</v>
      </c>
      <c r="BA772" s="54">
        <f t="shared" si="932"/>
        <v>0</v>
      </c>
      <c r="BB772" s="54">
        <f t="shared" si="933"/>
        <v>0</v>
      </c>
      <c r="BC772" s="54"/>
      <c r="BD772" s="54"/>
      <c r="BE772" s="54">
        <f t="shared" si="950"/>
        <v>0</v>
      </c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>
        <f t="shared" si="952"/>
        <v>0</v>
      </c>
      <c r="BW772" s="54">
        <f t="shared" si="953"/>
        <v>0</v>
      </c>
      <c r="BX772" s="54">
        <f t="shared" si="954"/>
        <v>0</v>
      </c>
      <c r="BY772" s="54">
        <f t="shared" si="955"/>
        <v>0</v>
      </c>
      <c r="BZ772" s="54">
        <f t="shared" si="956"/>
        <v>0</v>
      </c>
      <c r="CA772" s="54">
        <v>0</v>
      </c>
      <c r="CB772" s="54">
        <f t="shared" si="957"/>
        <v>0</v>
      </c>
      <c r="CC772" s="54">
        <f t="shared" si="958"/>
        <v>0</v>
      </c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</row>
    <row r="773" spans="1:93">
      <c r="A773" s="3" t="str">
        <f t="shared" si="937"/>
        <v>JXNC452Herceptin SC</v>
      </c>
      <c r="B773" s="3" t="s">
        <v>554</v>
      </c>
      <c r="C773" s="3" t="s">
        <v>555</v>
      </c>
      <c r="D773" s="3" t="s">
        <v>174</v>
      </c>
      <c r="E773" s="3" t="s">
        <v>222</v>
      </c>
      <c r="F773" s="3" t="s">
        <v>251</v>
      </c>
      <c r="G773" s="3" t="s">
        <v>252</v>
      </c>
      <c r="H773" s="3" t="s">
        <v>235</v>
      </c>
      <c r="I773" s="3" t="s">
        <v>236</v>
      </c>
      <c r="J773" s="3" t="s">
        <v>541</v>
      </c>
      <c r="K773" s="3" t="s">
        <v>544</v>
      </c>
      <c r="L773" s="3" t="s">
        <v>1047</v>
      </c>
      <c r="M773" s="3" t="s">
        <v>542</v>
      </c>
      <c r="N773" s="3" t="s">
        <v>12</v>
      </c>
      <c r="O773" s="3" t="s">
        <v>12</v>
      </c>
      <c r="P773" s="3">
        <v>3444.49</v>
      </c>
      <c r="Q773" s="54"/>
      <c r="R773" s="54"/>
      <c r="S773" s="54"/>
      <c r="T773" s="54"/>
      <c r="U773" s="54"/>
      <c r="V773" s="54"/>
      <c r="W773" s="54">
        <v>0</v>
      </c>
      <c r="X773" s="54">
        <v>0</v>
      </c>
      <c r="Y773" s="54">
        <v>0</v>
      </c>
      <c r="Z773" s="54">
        <v>0</v>
      </c>
      <c r="AA773" s="54">
        <v>0</v>
      </c>
      <c r="AB773" s="54">
        <v>0</v>
      </c>
      <c r="AC773" s="54">
        <v>0</v>
      </c>
      <c r="AD773" s="54">
        <v>0</v>
      </c>
      <c r="AE773" s="54">
        <v>0</v>
      </c>
      <c r="AF773" s="54">
        <f t="shared" si="938"/>
        <v>0</v>
      </c>
      <c r="AG773" s="54">
        <f t="shared" si="939"/>
        <v>0</v>
      </c>
      <c r="AH773" s="54">
        <f t="shared" si="940"/>
        <v>0</v>
      </c>
      <c r="AI773" s="54"/>
      <c r="AJ773" s="54"/>
      <c r="AK773" s="54"/>
      <c r="AL773" s="54"/>
      <c r="AM773" s="54"/>
      <c r="AN773" s="54"/>
      <c r="AO773" s="54">
        <v>0</v>
      </c>
      <c r="AP773" s="54">
        <v>0</v>
      </c>
      <c r="AQ773" s="54">
        <v>0</v>
      </c>
      <c r="AR773" s="54">
        <f t="shared" si="941"/>
        <v>0</v>
      </c>
      <c r="AS773" s="54">
        <f t="shared" si="942"/>
        <v>0</v>
      </c>
      <c r="AT773" s="54">
        <f t="shared" si="943"/>
        <v>0</v>
      </c>
      <c r="AU773" s="54">
        <f t="shared" si="944"/>
        <v>0</v>
      </c>
      <c r="AV773" s="54">
        <f t="shared" si="945"/>
        <v>0</v>
      </c>
      <c r="AW773" s="54">
        <f t="shared" si="946"/>
        <v>0</v>
      </c>
      <c r="AX773" s="54">
        <f t="shared" si="947"/>
        <v>0</v>
      </c>
      <c r="AY773" s="54">
        <f t="shared" si="948"/>
        <v>0</v>
      </c>
      <c r="AZ773" s="54">
        <f t="shared" si="949"/>
        <v>0</v>
      </c>
      <c r="BA773" s="54">
        <f t="shared" si="932"/>
        <v>0</v>
      </c>
      <c r="BB773" s="54">
        <f t="shared" si="933"/>
        <v>0</v>
      </c>
      <c r="BC773" s="54"/>
      <c r="BD773" s="54"/>
      <c r="BE773" s="54">
        <f t="shared" si="950"/>
        <v>0</v>
      </c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>
        <f t="shared" si="952"/>
        <v>0</v>
      </c>
      <c r="BW773" s="54">
        <f t="shared" si="953"/>
        <v>0</v>
      </c>
      <c r="BX773" s="54">
        <f t="shared" si="954"/>
        <v>0</v>
      </c>
      <c r="BY773" s="54">
        <f t="shared" si="955"/>
        <v>0</v>
      </c>
      <c r="BZ773" s="54">
        <f t="shared" si="956"/>
        <v>0</v>
      </c>
      <c r="CA773" s="54">
        <v>0</v>
      </c>
      <c r="CB773" s="54">
        <f t="shared" si="957"/>
        <v>0</v>
      </c>
      <c r="CC773" s="54">
        <f t="shared" si="958"/>
        <v>0</v>
      </c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</row>
    <row r="774" spans="1:93">
      <c r="A774" s="3" t="str">
        <f t="shared" si="937"/>
        <v>JXNC452Itovebi 3mg</v>
      </c>
      <c r="B774" s="3" t="s">
        <v>554</v>
      </c>
      <c r="C774" s="3" t="s">
        <v>555</v>
      </c>
      <c r="D774" s="3" t="s">
        <v>174</v>
      </c>
      <c r="E774" s="3" t="s">
        <v>222</v>
      </c>
      <c r="F774" s="3" t="s">
        <v>251</v>
      </c>
      <c r="G774" s="3" t="s">
        <v>252</v>
      </c>
      <c r="H774" s="3" t="s">
        <v>235</v>
      </c>
      <c r="I774" s="3" t="s">
        <v>236</v>
      </c>
      <c r="J774" s="3" t="s">
        <v>541</v>
      </c>
      <c r="K774" s="3" t="s">
        <v>544</v>
      </c>
      <c r="L774" s="3" t="s">
        <v>1047</v>
      </c>
      <c r="M774" s="3" t="s">
        <v>542</v>
      </c>
      <c r="N774" s="3" t="s">
        <v>13</v>
      </c>
      <c r="O774" s="3" t="s">
        <v>14</v>
      </c>
      <c r="P774" s="3">
        <v>3566.02</v>
      </c>
      <c r="Q774" s="54"/>
      <c r="R774" s="54"/>
      <c r="S774" s="54"/>
      <c r="T774" s="54"/>
      <c r="U774" s="54"/>
      <c r="V774" s="54"/>
      <c r="W774" s="54">
        <v>0</v>
      </c>
      <c r="X774" s="54">
        <v>0</v>
      </c>
      <c r="Y774" s="54">
        <v>0</v>
      </c>
      <c r="Z774" s="54">
        <v>0</v>
      </c>
      <c r="AA774" s="54">
        <v>0</v>
      </c>
      <c r="AB774" s="54">
        <v>0</v>
      </c>
      <c r="AC774" s="54">
        <v>0</v>
      </c>
      <c r="AD774" s="54">
        <v>0</v>
      </c>
      <c r="AE774" s="54">
        <v>0</v>
      </c>
      <c r="AF774" s="54">
        <f t="shared" si="938"/>
        <v>0</v>
      </c>
      <c r="AG774" s="54">
        <f t="shared" si="939"/>
        <v>0</v>
      </c>
      <c r="AH774" s="54">
        <f t="shared" si="940"/>
        <v>0</v>
      </c>
      <c r="AI774" s="54"/>
      <c r="AJ774" s="54"/>
      <c r="AK774" s="54"/>
      <c r="AL774" s="54"/>
      <c r="AM774" s="54"/>
      <c r="AN774" s="54"/>
      <c r="AO774" s="54">
        <v>0</v>
      </c>
      <c r="AP774" s="54">
        <v>0</v>
      </c>
      <c r="AQ774" s="54">
        <v>0</v>
      </c>
      <c r="AR774" s="54">
        <f t="shared" si="941"/>
        <v>0</v>
      </c>
      <c r="AS774" s="54">
        <f t="shared" si="942"/>
        <v>0</v>
      </c>
      <c r="AT774" s="54">
        <f t="shared" si="943"/>
        <v>0</v>
      </c>
      <c r="AU774" s="54">
        <f t="shared" si="944"/>
        <v>0</v>
      </c>
      <c r="AV774" s="54">
        <f t="shared" si="945"/>
        <v>0</v>
      </c>
      <c r="AW774" s="54">
        <f t="shared" si="946"/>
        <v>0</v>
      </c>
      <c r="AX774" s="54">
        <f t="shared" si="947"/>
        <v>0</v>
      </c>
      <c r="AY774" s="54">
        <f t="shared" si="948"/>
        <v>0</v>
      </c>
      <c r="AZ774" s="54">
        <f t="shared" si="949"/>
        <v>0</v>
      </c>
      <c r="BA774" s="54">
        <f t="shared" si="932"/>
        <v>0</v>
      </c>
      <c r="BB774" s="54">
        <f t="shared" si="933"/>
        <v>0</v>
      </c>
      <c r="BC774" s="54"/>
      <c r="BD774" s="54"/>
      <c r="BE774" s="54">
        <f t="shared" si="950"/>
        <v>0</v>
      </c>
      <c r="BF774" s="54"/>
      <c r="BG774" s="54"/>
      <c r="BH774" s="54"/>
      <c r="BI774" s="54"/>
      <c r="BJ774" s="54"/>
      <c r="BK774" s="54"/>
      <c r="BL774" s="54">
        <v>0</v>
      </c>
      <c r="BM774" s="54">
        <v>0</v>
      </c>
      <c r="BN774" s="54">
        <f t="shared" ref="BN774:BN775" si="959">AVERAGE(BP774:BR774)</f>
        <v>0</v>
      </c>
      <c r="BO774" s="54">
        <f t="shared" ref="BO774:BO775" si="960">SUM(BS774:BU774)/1</f>
        <v>0</v>
      </c>
      <c r="BP774" s="54">
        <v>0</v>
      </c>
      <c r="BQ774" s="54">
        <v>0</v>
      </c>
      <c r="BR774" s="54">
        <v>0</v>
      </c>
      <c r="BS774" s="54">
        <v>0</v>
      </c>
      <c r="BT774" s="54">
        <v>0</v>
      </c>
      <c r="BU774" s="54">
        <v>0</v>
      </c>
      <c r="BV774" s="54">
        <f t="shared" si="952"/>
        <v>0</v>
      </c>
      <c r="BW774" s="54">
        <f t="shared" si="953"/>
        <v>0</v>
      </c>
      <c r="BX774" s="54">
        <f t="shared" si="954"/>
        <v>0</v>
      </c>
      <c r="BY774" s="54">
        <f t="shared" si="955"/>
        <v>0</v>
      </c>
      <c r="BZ774" s="54">
        <f t="shared" si="956"/>
        <v>0</v>
      </c>
      <c r="CA774" s="54">
        <v>0</v>
      </c>
      <c r="CB774" s="54">
        <f t="shared" si="957"/>
        <v>0</v>
      </c>
      <c r="CC774" s="54">
        <f t="shared" si="958"/>
        <v>0</v>
      </c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</row>
    <row r="775" spans="1:93">
      <c r="A775" s="3" t="str">
        <f t="shared" si="937"/>
        <v>JXNC452Itovebi 9mg</v>
      </c>
      <c r="B775" s="3" t="s">
        <v>554</v>
      </c>
      <c r="C775" s="3" t="s">
        <v>555</v>
      </c>
      <c r="D775" s="3" t="s">
        <v>174</v>
      </c>
      <c r="E775" s="3" t="s">
        <v>222</v>
      </c>
      <c r="F775" s="3" t="s">
        <v>251</v>
      </c>
      <c r="G775" s="3" t="s">
        <v>252</v>
      </c>
      <c r="H775" s="3" t="s">
        <v>235</v>
      </c>
      <c r="I775" s="3" t="s">
        <v>236</v>
      </c>
      <c r="J775" s="3" t="s">
        <v>541</v>
      </c>
      <c r="K775" s="3" t="s">
        <v>544</v>
      </c>
      <c r="L775" s="3" t="s">
        <v>1047</v>
      </c>
      <c r="M775" s="3" t="s">
        <v>542</v>
      </c>
      <c r="N775" s="3" t="s">
        <v>13</v>
      </c>
      <c r="O775" s="3" t="s">
        <v>15</v>
      </c>
      <c r="P775" s="3">
        <v>10698.05</v>
      </c>
      <c r="Q775" s="54"/>
      <c r="R775" s="54"/>
      <c r="S775" s="54"/>
      <c r="T775" s="54"/>
      <c r="U775" s="54"/>
      <c r="V775" s="54"/>
      <c r="W775" s="54">
        <v>0</v>
      </c>
      <c r="X775" s="54">
        <v>0</v>
      </c>
      <c r="Y775" s="54">
        <v>0</v>
      </c>
      <c r="Z775" s="54">
        <v>0</v>
      </c>
      <c r="AA775" s="54">
        <v>0</v>
      </c>
      <c r="AB775" s="54">
        <v>0</v>
      </c>
      <c r="AC775" s="54">
        <v>0</v>
      </c>
      <c r="AD775" s="54">
        <v>0</v>
      </c>
      <c r="AE775" s="54">
        <v>0</v>
      </c>
      <c r="AF775" s="54">
        <f t="shared" si="938"/>
        <v>0</v>
      </c>
      <c r="AG775" s="54">
        <f t="shared" si="939"/>
        <v>0</v>
      </c>
      <c r="AH775" s="54">
        <f t="shared" si="940"/>
        <v>0</v>
      </c>
      <c r="AI775" s="54"/>
      <c r="AJ775" s="54"/>
      <c r="AK775" s="54"/>
      <c r="AL775" s="54"/>
      <c r="AM775" s="54"/>
      <c r="AN775" s="54"/>
      <c r="AO775" s="54">
        <v>0</v>
      </c>
      <c r="AP775" s="54">
        <v>0</v>
      </c>
      <c r="AQ775" s="54">
        <v>0</v>
      </c>
      <c r="AR775" s="54">
        <f t="shared" si="941"/>
        <v>0</v>
      </c>
      <c r="AS775" s="54">
        <f t="shared" si="942"/>
        <v>0</v>
      </c>
      <c r="AT775" s="54">
        <f t="shared" si="943"/>
        <v>0</v>
      </c>
      <c r="AU775" s="54">
        <f t="shared" si="944"/>
        <v>0</v>
      </c>
      <c r="AV775" s="54">
        <f t="shared" si="945"/>
        <v>0</v>
      </c>
      <c r="AW775" s="54">
        <f t="shared" si="946"/>
        <v>0</v>
      </c>
      <c r="AX775" s="54">
        <f t="shared" si="947"/>
        <v>0</v>
      </c>
      <c r="AY775" s="54">
        <f t="shared" si="948"/>
        <v>0</v>
      </c>
      <c r="AZ775" s="54">
        <f t="shared" si="949"/>
        <v>0</v>
      </c>
      <c r="BA775" s="54">
        <f t="shared" si="932"/>
        <v>0</v>
      </c>
      <c r="BB775" s="54">
        <f t="shared" si="933"/>
        <v>0</v>
      </c>
      <c r="BC775" s="54"/>
      <c r="BD775" s="54"/>
      <c r="BE775" s="54">
        <f t="shared" si="950"/>
        <v>0</v>
      </c>
      <c r="BF775" s="54"/>
      <c r="BG775" s="54"/>
      <c r="BH775" s="54"/>
      <c r="BI775" s="54"/>
      <c r="BJ775" s="54"/>
      <c r="BK775" s="54"/>
      <c r="BL775" s="54">
        <v>0</v>
      </c>
      <c r="BM775" s="54">
        <v>0</v>
      </c>
      <c r="BN775" s="54">
        <f t="shared" si="959"/>
        <v>0</v>
      </c>
      <c r="BO775" s="54">
        <f t="shared" si="960"/>
        <v>0</v>
      </c>
      <c r="BP775" s="54">
        <v>0</v>
      </c>
      <c r="BQ775" s="54">
        <v>0</v>
      </c>
      <c r="BR775" s="54">
        <v>0</v>
      </c>
      <c r="BS775" s="54">
        <v>0</v>
      </c>
      <c r="BT775" s="54">
        <v>0</v>
      </c>
      <c r="BU775" s="54">
        <v>0</v>
      </c>
      <c r="BV775" s="54">
        <f t="shared" si="952"/>
        <v>0</v>
      </c>
      <c r="BW775" s="54">
        <f t="shared" si="953"/>
        <v>0</v>
      </c>
      <c r="BX775" s="54">
        <f t="shared" si="954"/>
        <v>0</v>
      </c>
      <c r="BY775" s="54">
        <f t="shared" si="955"/>
        <v>0</v>
      </c>
      <c r="BZ775" s="54">
        <f t="shared" si="956"/>
        <v>0</v>
      </c>
      <c r="CA775" s="54">
        <v>0</v>
      </c>
      <c r="CB775" s="54">
        <f t="shared" si="957"/>
        <v>0</v>
      </c>
      <c r="CC775" s="54">
        <f t="shared" si="958"/>
        <v>0</v>
      </c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</row>
    <row r="776" spans="1:93">
      <c r="A776" s="3" t="str">
        <f t="shared" si="937"/>
        <v>JXNC452Perjeta</v>
      </c>
      <c r="B776" s="3" t="s">
        <v>554</v>
      </c>
      <c r="C776" s="3" t="s">
        <v>555</v>
      </c>
      <c r="D776" s="3" t="s">
        <v>174</v>
      </c>
      <c r="E776" s="3" t="s">
        <v>222</v>
      </c>
      <c r="F776" s="3" t="s">
        <v>251</v>
      </c>
      <c r="G776" s="3" t="s">
        <v>252</v>
      </c>
      <c r="H776" s="3" t="s">
        <v>235</v>
      </c>
      <c r="I776" s="3" t="s">
        <v>236</v>
      </c>
      <c r="J776" s="3" t="s">
        <v>541</v>
      </c>
      <c r="K776" s="3" t="s">
        <v>544</v>
      </c>
      <c r="L776" s="3" t="s">
        <v>1047</v>
      </c>
      <c r="M776" s="3" t="s">
        <v>542</v>
      </c>
      <c r="N776" s="3" t="s">
        <v>16</v>
      </c>
      <c r="O776" s="3" t="s">
        <v>16</v>
      </c>
      <c r="P776" s="3">
        <v>3985.87</v>
      </c>
      <c r="Q776" s="54"/>
      <c r="R776" s="54"/>
      <c r="S776" s="54"/>
      <c r="T776" s="54"/>
      <c r="U776" s="54"/>
      <c r="V776" s="54"/>
      <c r="W776" s="54">
        <v>0</v>
      </c>
      <c r="X776" s="54">
        <v>0</v>
      </c>
      <c r="Y776" s="54">
        <v>0</v>
      </c>
      <c r="Z776" s="54">
        <v>0</v>
      </c>
      <c r="AA776" s="54">
        <v>0</v>
      </c>
      <c r="AB776" s="54">
        <v>0</v>
      </c>
      <c r="AC776" s="54">
        <v>0</v>
      </c>
      <c r="AD776" s="54">
        <v>0</v>
      </c>
      <c r="AE776" s="54">
        <v>0</v>
      </c>
      <c r="AF776" s="54">
        <f t="shared" si="938"/>
        <v>0</v>
      </c>
      <c r="AG776" s="54">
        <f t="shared" si="939"/>
        <v>0</v>
      </c>
      <c r="AH776" s="54">
        <f t="shared" si="940"/>
        <v>0</v>
      </c>
      <c r="AI776" s="54"/>
      <c r="AJ776" s="54"/>
      <c r="AK776" s="54"/>
      <c r="AL776" s="54"/>
      <c r="AM776" s="54"/>
      <c r="AN776" s="54"/>
      <c r="AO776" s="54">
        <v>0</v>
      </c>
      <c r="AP776" s="54">
        <v>0</v>
      </c>
      <c r="AQ776" s="54">
        <v>0</v>
      </c>
      <c r="AR776" s="54">
        <f t="shared" si="941"/>
        <v>0</v>
      </c>
      <c r="AS776" s="54">
        <f t="shared" si="942"/>
        <v>0</v>
      </c>
      <c r="AT776" s="54">
        <f t="shared" si="943"/>
        <v>0</v>
      </c>
      <c r="AU776" s="54">
        <f t="shared" si="944"/>
        <v>0</v>
      </c>
      <c r="AV776" s="54">
        <f t="shared" si="945"/>
        <v>0</v>
      </c>
      <c r="AW776" s="54">
        <f t="shared" si="946"/>
        <v>0</v>
      </c>
      <c r="AX776" s="54">
        <f t="shared" si="947"/>
        <v>0</v>
      </c>
      <c r="AY776" s="54">
        <f t="shared" si="948"/>
        <v>0</v>
      </c>
      <c r="AZ776" s="54">
        <f t="shared" si="949"/>
        <v>0</v>
      </c>
      <c r="BA776" s="54">
        <f t="shared" si="932"/>
        <v>0</v>
      </c>
      <c r="BB776" s="54">
        <f t="shared" si="933"/>
        <v>0</v>
      </c>
      <c r="BC776" s="54"/>
      <c r="BD776" s="54"/>
      <c r="BE776" s="54">
        <f t="shared" si="950"/>
        <v>0</v>
      </c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>
        <f t="shared" si="952"/>
        <v>0</v>
      </c>
      <c r="BW776" s="54">
        <f t="shared" si="953"/>
        <v>0</v>
      </c>
      <c r="BX776" s="54">
        <f t="shared" si="954"/>
        <v>0</v>
      </c>
      <c r="BY776" s="54">
        <f t="shared" si="955"/>
        <v>0</v>
      </c>
      <c r="BZ776" s="54">
        <f t="shared" si="956"/>
        <v>0</v>
      </c>
      <c r="CA776" s="54">
        <v>0</v>
      </c>
      <c r="CB776" s="54">
        <f t="shared" si="957"/>
        <v>0</v>
      </c>
      <c r="CC776" s="54">
        <f t="shared" si="958"/>
        <v>0</v>
      </c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</row>
    <row r="777" spans="1:93">
      <c r="A777" s="3" t="str">
        <f t="shared" si="937"/>
        <v>JXNC452Phesgo 10ml</v>
      </c>
      <c r="B777" s="3" t="s">
        <v>554</v>
      </c>
      <c r="C777" s="3" t="s">
        <v>555</v>
      </c>
      <c r="D777" s="3" t="s">
        <v>174</v>
      </c>
      <c r="E777" s="3" t="s">
        <v>222</v>
      </c>
      <c r="F777" s="3" t="s">
        <v>251</v>
      </c>
      <c r="G777" s="3" t="s">
        <v>252</v>
      </c>
      <c r="H777" s="3" t="s">
        <v>235</v>
      </c>
      <c r="I777" s="3" t="s">
        <v>236</v>
      </c>
      <c r="J777" s="3" t="s">
        <v>541</v>
      </c>
      <c r="K777" s="3" t="s">
        <v>544</v>
      </c>
      <c r="L777" s="3" t="s">
        <v>1047</v>
      </c>
      <c r="M777" s="3" t="s">
        <v>542</v>
      </c>
      <c r="N777" s="3" t="s">
        <v>17</v>
      </c>
      <c r="O777" s="3" t="s">
        <v>18</v>
      </c>
      <c r="P777" s="3">
        <v>6232.07</v>
      </c>
      <c r="Q777" s="54">
        <v>1.3688951515407721E-6</v>
      </c>
      <c r="R777" s="54">
        <v>1.2654877779580292E-6</v>
      </c>
      <c r="S777" s="54">
        <v>1.8760355506336405E-6</v>
      </c>
      <c r="T777" s="54">
        <v>1.6438957276147923E-6</v>
      </c>
      <c r="U777" s="54">
        <v>1.5083220670144609E-6</v>
      </c>
      <c r="V777" s="54">
        <v>1.9649834406779579E-6</v>
      </c>
      <c r="W777" s="54">
        <v>4.5104184801324422E-6</v>
      </c>
      <c r="X777" s="54">
        <v>5.1172012353072115E-6</v>
      </c>
      <c r="Y777" s="54">
        <v>9.6276197154396546E-6</v>
      </c>
      <c r="Z777" s="54">
        <v>0</v>
      </c>
      <c r="AA777" s="54">
        <v>0</v>
      </c>
      <c r="AB777" s="54">
        <v>0</v>
      </c>
      <c r="AC777" s="54">
        <v>0</v>
      </c>
      <c r="AD777" s="54">
        <v>0</v>
      </c>
      <c r="AE777" s="54">
        <v>0</v>
      </c>
      <c r="AF777" s="54">
        <f t="shared" si="938"/>
        <v>0</v>
      </c>
      <c r="AG777" s="54">
        <f t="shared" si="939"/>
        <v>0</v>
      </c>
      <c r="AH777" s="54">
        <f t="shared" si="940"/>
        <v>0</v>
      </c>
      <c r="AI777" s="54">
        <v>8.5310504070626996E-3</v>
      </c>
      <c r="AJ777" s="54">
        <v>7.8866084163788947E-3</v>
      </c>
      <c r="AK777" s="54">
        <v>1.1691584874037391E-2</v>
      </c>
      <c r="AL777" s="54">
        <v>1.0244873247196319E-2</v>
      </c>
      <c r="AM777" s="54">
        <v>9.3999687041788106E-3</v>
      </c>
      <c r="AN777" s="54">
        <v>1.224591435114588E-2</v>
      </c>
      <c r="AO777" s="54">
        <v>2.8109243697478983E-2</v>
      </c>
      <c r="AP777" s="54">
        <v>3.1890756302521008E-2</v>
      </c>
      <c r="AQ777" s="54">
        <v>5.9999999999999991E-2</v>
      </c>
      <c r="AR777" s="54">
        <f t="shared" si="941"/>
        <v>0</v>
      </c>
      <c r="AS777" s="54">
        <f t="shared" si="942"/>
        <v>0</v>
      </c>
      <c r="AT777" s="54">
        <f t="shared" si="943"/>
        <v>0</v>
      </c>
      <c r="AU777" s="54">
        <f t="shared" si="944"/>
        <v>0</v>
      </c>
      <c r="AV777" s="54">
        <f t="shared" si="945"/>
        <v>0</v>
      </c>
      <c r="AW777" s="54">
        <f t="shared" si="946"/>
        <v>0</v>
      </c>
      <c r="AX777" s="54">
        <f t="shared" si="947"/>
        <v>0</v>
      </c>
      <c r="AY777" s="54">
        <f t="shared" si="948"/>
        <v>0</v>
      </c>
      <c r="AZ777" s="54">
        <f t="shared" si="949"/>
        <v>0</v>
      </c>
      <c r="BA777" s="54">
        <f t="shared" si="932"/>
        <v>1.6438957276147923E-6</v>
      </c>
      <c r="BB777" s="54">
        <f t="shared" si="933"/>
        <v>0</v>
      </c>
      <c r="BC777" s="54">
        <f>SUM(CJ777:CL777)</f>
        <v>0</v>
      </c>
      <c r="BD777" s="54">
        <f>SUM(CM777:CO777)</f>
        <v>0</v>
      </c>
      <c r="BE777" s="54">
        <f t="shared" si="950"/>
        <v>0</v>
      </c>
      <c r="BF777" s="54">
        <f t="shared" ref="BF777:BK777" si="961">Z777</f>
        <v>0</v>
      </c>
      <c r="BG777" s="54">
        <f t="shared" si="961"/>
        <v>0</v>
      </c>
      <c r="BH777" s="54">
        <f t="shared" si="961"/>
        <v>0</v>
      </c>
      <c r="BI777" s="54">
        <f t="shared" si="961"/>
        <v>0</v>
      </c>
      <c r="BJ777" s="54">
        <f t="shared" si="961"/>
        <v>0</v>
      </c>
      <c r="BK777" s="54">
        <f t="shared" si="961"/>
        <v>0</v>
      </c>
      <c r="BL777" s="54">
        <v>0</v>
      </c>
      <c r="BM777" s="54">
        <v>0</v>
      </c>
      <c r="BN777" s="54">
        <f t="shared" ref="BN777:BN778" si="962">AVERAGE(BP777:BR777)</f>
        <v>0</v>
      </c>
      <c r="BO777" s="54">
        <f t="shared" ref="BO777:BO778" si="963">SUM(BS777:BU777)/1</f>
        <v>0</v>
      </c>
      <c r="BP777" s="54">
        <v>0</v>
      </c>
      <c r="BQ777" s="54">
        <v>0</v>
      </c>
      <c r="BR777" s="54">
        <v>0</v>
      </c>
      <c r="BS777" s="54">
        <v>0</v>
      </c>
      <c r="BT777" s="54">
        <v>0</v>
      </c>
      <c r="BU777" s="54">
        <v>0</v>
      </c>
      <c r="BV777" s="54">
        <f t="shared" si="952"/>
        <v>0</v>
      </c>
      <c r="BW777" s="54">
        <f t="shared" si="953"/>
        <v>0</v>
      </c>
      <c r="BX777" s="54">
        <f t="shared" si="954"/>
        <v>0</v>
      </c>
      <c r="BY777" s="54">
        <f t="shared" si="955"/>
        <v>0</v>
      </c>
      <c r="BZ777" s="54">
        <f t="shared" si="956"/>
        <v>0</v>
      </c>
      <c r="CA777" s="54">
        <v>0</v>
      </c>
      <c r="CB777" s="54">
        <f t="shared" si="957"/>
        <v>0</v>
      </c>
      <c r="CC777" s="54">
        <f t="shared" si="958"/>
        <v>0</v>
      </c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</row>
    <row r="778" spans="1:93">
      <c r="A778" s="3" t="str">
        <f t="shared" si="937"/>
        <v>JXNC452Phesgo 15ml</v>
      </c>
      <c r="B778" s="3" t="s">
        <v>554</v>
      </c>
      <c r="C778" s="3" t="s">
        <v>555</v>
      </c>
      <c r="D778" s="3" t="s">
        <v>174</v>
      </c>
      <c r="E778" s="3" t="s">
        <v>222</v>
      </c>
      <c r="F778" s="3" t="s">
        <v>251</v>
      </c>
      <c r="G778" s="3" t="s">
        <v>252</v>
      </c>
      <c r="H778" s="3" t="s">
        <v>235</v>
      </c>
      <c r="I778" s="3" t="s">
        <v>236</v>
      </c>
      <c r="J778" s="3" t="s">
        <v>541</v>
      </c>
      <c r="K778" s="3" t="s">
        <v>544</v>
      </c>
      <c r="L778" s="3" t="s">
        <v>1047</v>
      </c>
      <c r="M778" s="3" t="s">
        <v>542</v>
      </c>
      <c r="N778" s="3" t="s">
        <v>17</v>
      </c>
      <c r="O778" s="3" t="s">
        <v>19</v>
      </c>
      <c r="P778" s="3">
        <v>8489.27</v>
      </c>
      <c r="Q778" s="54">
        <v>1.1779575864591419E-6</v>
      </c>
      <c r="R778" s="54">
        <v>1.1779575864591419E-6</v>
      </c>
      <c r="S778" s="54">
        <v>1.1779575864591419E-6</v>
      </c>
      <c r="T778" s="54">
        <v>1.1779575864591419E-6</v>
      </c>
      <c r="U778" s="54">
        <v>1.1779575864591419E-6</v>
      </c>
      <c r="V778" s="54">
        <v>1.1779575864591419E-6</v>
      </c>
      <c r="W778" s="54">
        <v>3.5338727593774257E-6</v>
      </c>
      <c r="X778" s="54">
        <v>3.5338727593774257E-6</v>
      </c>
      <c r="Y778" s="54">
        <v>7.0677455187548515E-6</v>
      </c>
      <c r="Z778" s="54">
        <v>0</v>
      </c>
      <c r="AA778" s="54">
        <v>0</v>
      </c>
      <c r="AB778" s="54">
        <v>0</v>
      </c>
      <c r="AC778" s="54">
        <v>0</v>
      </c>
      <c r="AD778" s="54">
        <v>0</v>
      </c>
      <c r="AE778" s="54">
        <v>0</v>
      </c>
      <c r="AF778" s="54">
        <f t="shared" si="938"/>
        <v>0</v>
      </c>
      <c r="AG778" s="54">
        <f t="shared" si="939"/>
        <v>0</v>
      </c>
      <c r="AH778" s="54">
        <f t="shared" si="940"/>
        <v>0</v>
      </c>
      <c r="AI778" s="54">
        <v>0.01</v>
      </c>
      <c r="AJ778" s="54">
        <v>0.01</v>
      </c>
      <c r="AK778" s="54">
        <v>0.01</v>
      </c>
      <c r="AL778" s="54">
        <v>0.01</v>
      </c>
      <c r="AM778" s="54">
        <v>0.01</v>
      </c>
      <c r="AN778" s="54">
        <v>0.01</v>
      </c>
      <c r="AO778" s="54">
        <v>0.03</v>
      </c>
      <c r="AP778" s="54">
        <v>0.03</v>
      </c>
      <c r="AQ778" s="54">
        <v>0.06</v>
      </c>
      <c r="AR778" s="54">
        <f t="shared" si="941"/>
        <v>0</v>
      </c>
      <c r="AS778" s="54">
        <f t="shared" si="942"/>
        <v>0</v>
      </c>
      <c r="AT778" s="54">
        <f t="shared" si="943"/>
        <v>0</v>
      </c>
      <c r="AU778" s="54">
        <f t="shared" si="944"/>
        <v>0</v>
      </c>
      <c r="AV778" s="54">
        <f t="shared" si="945"/>
        <v>0</v>
      </c>
      <c r="AW778" s="54">
        <f t="shared" si="946"/>
        <v>0</v>
      </c>
      <c r="AX778" s="54">
        <f t="shared" si="947"/>
        <v>0</v>
      </c>
      <c r="AY778" s="54">
        <f t="shared" si="948"/>
        <v>0</v>
      </c>
      <c r="AZ778" s="54">
        <f t="shared" si="949"/>
        <v>0</v>
      </c>
      <c r="BA778" s="54">
        <f t="shared" si="932"/>
        <v>1.1779575864591419E-6</v>
      </c>
      <c r="BB778" s="54">
        <f t="shared" si="933"/>
        <v>0</v>
      </c>
      <c r="BC778" s="54">
        <f>SUM(CJ778:CL778)*2</f>
        <v>0</v>
      </c>
      <c r="BD778" s="54">
        <f>SUM(CM778:CO778)*2</f>
        <v>0</v>
      </c>
      <c r="BE778" s="54">
        <f t="shared" si="950"/>
        <v>0</v>
      </c>
      <c r="BF778" s="54">
        <f t="shared" ref="BF778:BK778" si="964">Z778*2</f>
        <v>0</v>
      </c>
      <c r="BG778" s="54">
        <f t="shared" si="964"/>
        <v>0</v>
      </c>
      <c r="BH778" s="54">
        <f t="shared" si="964"/>
        <v>0</v>
      </c>
      <c r="BI778" s="54">
        <f t="shared" si="964"/>
        <v>0</v>
      </c>
      <c r="BJ778" s="54">
        <f t="shared" si="964"/>
        <v>0</v>
      </c>
      <c r="BK778" s="54">
        <f t="shared" si="964"/>
        <v>0</v>
      </c>
      <c r="BL778" s="54">
        <v>0</v>
      </c>
      <c r="BM778" s="54">
        <v>0</v>
      </c>
      <c r="BN778" s="54">
        <f t="shared" si="962"/>
        <v>0</v>
      </c>
      <c r="BO778" s="54">
        <f t="shared" si="963"/>
        <v>0</v>
      </c>
      <c r="BP778" s="54">
        <v>0</v>
      </c>
      <c r="BQ778" s="54">
        <v>0</v>
      </c>
      <c r="BR778" s="54">
        <v>0</v>
      </c>
      <c r="BS778" s="54">
        <v>0</v>
      </c>
      <c r="BT778" s="54">
        <v>0</v>
      </c>
      <c r="BU778" s="54">
        <v>0</v>
      </c>
      <c r="BV778" s="54">
        <f t="shared" si="952"/>
        <v>0</v>
      </c>
      <c r="BW778" s="54">
        <f t="shared" si="953"/>
        <v>0</v>
      </c>
      <c r="BX778" s="54">
        <f t="shared" si="954"/>
        <v>0</v>
      </c>
      <c r="BY778" s="54">
        <f t="shared" si="955"/>
        <v>0</v>
      </c>
      <c r="BZ778" s="54">
        <f t="shared" si="956"/>
        <v>0</v>
      </c>
      <c r="CA778" s="54">
        <v>0</v>
      </c>
      <c r="CB778" s="54">
        <f t="shared" si="957"/>
        <v>0</v>
      </c>
      <c r="CC778" s="54">
        <f t="shared" si="958"/>
        <v>0</v>
      </c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</row>
    <row r="779" spans="1:93">
      <c r="A779" s="3" t="str">
        <f t="shared" si="937"/>
        <v>JXPX001Herceptin IV</v>
      </c>
      <c r="B779" s="3" t="s">
        <v>554</v>
      </c>
      <c r="C779" s="3" t="s">
        <v>555</v>
      </c>
      <c r="D779" s="3" t="s">
        <v>174</v>
      </c>
      <c r="E779" s="3" t="s">
        <v>253</v>
      </c>
      <c r="F779" s="3" t="s">
        <v>254</v>
      </c>
      <c r="G779" s="3" t="s">
        <v>255</v>
      </c>
      <c r="H779" s="3" t="s">
        <v>254</v>
      </c>
      <c r="I779" s="3" t="s">
        <v>255</v>
      </c>
      <c r="J779" s="3" t="s">
        <v>562</v>
      </c>
      <c r="K779" s="3" t="s">
        <v>541</v>
      </c>
      <c r="L779" s="3"/>
      <c r="M779" s="3" t="s">
        <v>543</v>
      </c>
      <c r="N779" s="3" t="s">
        <v>11</v>
      </c>
      <c r="O779" s="3" t="s">
        <v>11</v>
      </c>
      <c r="P779" s="3">
        <v>4535.5</v>
      </c>
      <c r="Q779" s="54">
        <v>2.4822376098080742E-7</v>
      </c>
      <c r="R779" s="54">
        <v>1.7782878168674339E-7</v>
      </c>
      <c r="S779" s="54">
        <v>1.6542114214001052E-7</v>
      </c>
      <c r="T779" s="54">
        <v>1.1681063360424579E-7</v>
      </c>
      <c r="U779" s="54">
        <v>1.0643066396940739E-7</v>
      </c>
      <c r="V779" s="54">
        <v>1.8528501761878564E-7</v>
      </c>
      <c r="W779" s="54">
        <v>5.9147368480756133E-7</v>
      </c>
      <c r="X779" s="54">
        <v>4.0852631519243884E-7</v>
      </c>
      <c r="Y779" s="54">
        <v>1.0000000000000002E-6</v>
      </c>
      <c r="Z779" s="54">
        <v>1</v>
      </c>
      <c r="AA779" s="54">
        <v>1</v>
      </c>
      <c r="AB779" s="54">
        <v>1</v>
      </c>
      <c r="AC779" s="54">
        <v>1</v>
      </c>
      <c r="AD779" s="54">
        <v>0</v>
      </c>
      <c r="AE779" s="54">
        <v>0</v>
      </c>
      <c r="AF779" s="54">
        <f t="shared" si="938"/>
        <v>3</v>
      </c>
      <c r="AG779" s="54">
        <f t="shared" si="939"/>
        <v>1</v>
      </c>
      <c r="AH779" s="54">
        <f t="shared" si="940"/>
        <v>4</v>
      </c>
      <c r="AI779" s="54">
        <v>1.1258188679284522E-3</v>
      </c>
      <c r="AJ779" s="54">
        <v>8.0654243934022462E-4</v>
      </c>
      <c r="AK779" s="54">
        <v>7.5026759017601764E-4</v>
      </c>
      <c r="AL779" s="54">
        <v>5.297946287120568E-4</v>
      </c>
      <c r="AM779" s="54">
        <v>4.8271627643324723E-4</v>
      </c>
      <c r="AN779" s="54">
        <v>8.4036019741000226E-4</v>
      </c>
      <c r="AO779" s="54">
        <v>2.6826288974446943E-3</v>
      </c>
      <c r="AP779" s="54">
        <v>1.8528711025553063E-3</v>
      </c>
      <c r="AQ779" s="54">
        <v>4.5355000000000005E-3</v>
      </c>
      <c r="AR779" s="54">
        <f t="shared" si="941"/>
        <v>4535.5</v>
      </c>
      <c r="AS779" s="54">
        <f t="shared" si="942"/>
        <v>4535.5</v>
      </c>
      <c r="AT779" s="54">
        <f t="shared" si="943"/>
        <v>4535.5</v>
      </c>
      <c r="AU779" s="54">
        <f t="shared" si="944"/>
        <v>4535.5</v>
      </c>
      <c r="AV779" s="54">
        <f t="shared" si="945"/>
        <v>0</v>
      </c>
      <c r="AW779" s="54">
        <f t="shared" si="946"/>
        <v>0</v>
      </c>
      <c r="AX779" s="54">
        <f t="shared" si="947"/>
        <v>13606.5</v>
      </c>
      <c r="AY779" s="54">
        <f t="shared" si="948"/>
        <v>4535.5</v>
      </c>
      <c r="AZ779" s="54">
        <f t="shared" si="949"/>
        <v>18142</v>
      </c>
      <c r="BA779" s="54">
        <f t="shared" si="932"/>
        <v>1.1681063360424579E-7</v>
      </c>
      <c r="BB779" s="54">
        <f t="shared" si="933"/>
        <v>1</v>
      </c>
      <c r="BC779" s="54"/>
      <c r="BD779" s="54"/>
      <c r="BE779" s="54">
        <f t="shared" si="950"/>
        <v>0</v>
      </c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>
        <f t="shared" si="952"/>
        <v>-6047.333333333333</v>
      </c>
      <c r="BW779" s="54">
        <f t="shared" si="953"/>
        <v>9071</v>
      </c>
      <c r="BX779" s="54">
        <f t="shared" si="954"/>
        <v>13606.5</v>
      </c>
      <c r="BY779" s="54">
        <f t="shared" si="955"/>
        <v>2</v>
      </c>
      <c r="BZ779" s="54">
        <f t="shared" si="956"/>
        <v>3</v>
      </c>
      <c r="CA779" s="54">
        <v>0</v>
      </c>
      <c r="CB779" s="54">
        <f t="shared" si="957"/>
        <v>2</v>
      </c>
      <c r="CC779" s="54">
        <f t="shared" si="958"/>
        <v>-1.3333333333333333</v>
      </c>
      <c r="CD779" s="54">
        <v>0</v>
      </c>
      <c r="CE779" s="54">
        <v>2</v>
      </c>
      <c r="CF779" s="54">
        <v>0</v>
      </c>
      <c r="CG779" s="54">
        <v>2</v>
      </c>
      <c r="CH779" s="54">
        <v>0</v>
      </c>
      <c r="CI779" s="54">
        <v>-25</v>
      </c>
      <c r="CJ779" s="54">
        <v>0</v>
      </c>
      <c r="CK779" s="54">
        <v>2</v>
      </c>
      <c r="CL779" s="54">
        <v>0</v>
      </c>
      <c r="CM779" s="54">
        <v>1</v>
      </c>
      <c r="CN779" s="54">
        <v>1</v>
      </c>
      <c r="CO779" s="54">
        <v>1</v>
      </c>
    </row>
    <row r="780" spans="1:93">
      <c r="A780" s="3" t="str">
        <f t="shared" si="937"/>
        <v>JXPX001Herceptin SC</v>
      </c>
      <c r="B780" s="3" t="s">
        <v>554</v>
      </c>
      <c r="C780" s="3" t="s">
        <v>555</v>
      </c>
      <c r="D780" s="3" t="s">
        <v>174</v>
      </c>
      <c r="E780" s="3" t="s">
        <v>253</v>
      </c>
      <c r="F780" s="3" t="s">
        <v>254</v>
      </c>
      <c r="G780" s="3" t="s">
        <v>255</v>
      </c>
      <c r="H780" s="3" t="s">
        <v>254</v>
      </c>
      <c r="I780" s="3" t="s">
        <v>255</v>
      </c>
      <c r="J780" s="3" t="s">
        <v>562</v>
      </c>
      <c r="K780" s="3" t="s">
        <v>541</v>
      </c>
      <c r="L780" s="3"/>
      <c r="M780" s="3" t="s">
        <v>543</v>
      </c>
      <c r="N780" s="3" t="s">
        <v>12</v>
      </c>
      <c r="O780" s="3" t="s">
        <v>12</v>
      </c>
      <c r="P780" s="3">
        <v>3444.49</v>
      </c>
      <c r="Q780" s="54">
        <v>3.848947933691476</v>
      </c>
      <c r="R780" s="54">
        <v>3.5661378275904467</v>
      </c>
      <c r="S780" s="54">
        <v>5.4092288642966464</v>
      </c>
      <c r="T780" s="54">
        <v>5.5366902513125549</v>
      </c>
      <c r="U780" s="54">
        <v>4.9851358375810779</v>
      </c>
      <c r="V780" s="54">
        <v>6.5615028971333738</v>
      </c>
      <c r="W780" s="54">
        <v>12.82431462557857</v>
      </c>
      <c r="X780" s="54">
        <v>17.083328986027006</v>
      </c>
      <c r="Y780" s="54">
        <v>29.907643611605575</v>
      </c>
      <c r="Z780" s="54">
        <v>10</v>
      </c>
      <c r="AA780" s="54">
        <v>0</v>
      </c>
      <c r="AB780" s="54">
        <v>0</v>
      </c>
      <c r="AC780" s="54">
        <v>10</v>
      </c>
      <c r="AD780" s="54">
        <v>0</v>
      </c>
      <c r="AE780" s="54">
        <v>0</v>
      </c>
      <c r="AF780" s="54">
        <f t="shared" si="938"/>
        <v>10</v>
      </c>
      <c r="AG780" s="54">
        <f t="shared" si="939"/>
        <v>10</v>
      </c>
      <c r="AH780" s="54">
        <f t="shared" si="940"/>
        <v>20</v>
      </c>
      <c r="AI780" s="54">
        <v>13257.662668120953</v>
      </c>
      <c r="AJ780" s="54">
        <v>12283.526085757017</v>
      </c>
      <c r="AK780" s="54">
        <v>18632.034730781153</v>
      </c>
      <c r="AL780" s="54">
        <v>19071.074203743581</v>
      </c>
      <c r="AM780" s="54">
        <v>17171.250541189649</v>
      </c>
      <c r="AN780" s="54">
        <v>22601.031114146936</v>
      </c>
      <c r="AO780" s="54">
        <v>44173.223484659124</v>
      </c>
      <c r="AP780" s="54">
        <v>58843.355859080162</v>
      </c>
      <c r="AQ780" s="54">
        <v>103016.57934373929</v>
      </c>
      <c r="AR780" s="54">
        <f t="shared" si="941"/>
        <v>34444.899999999994</v>
      </c>
      <c r="AS780" s="54">
        <f t="shared" si="942"/>
        <v>0</v>
      </c>
      <c r="AT780" s="54">
        <f t="shared" si="943"/>
        <v>0</v>
      </c>
      <c r="AU780" s="54">
        <f t="shared" si="944"/>
        <v>34444.899999999994</v>
      </c>
      <c r="AV780" s="54">
        <f t="shared" si="945"/>
        <v>0</v>
      </c>
      <c r="AW780" s="54">
        <f t="shared" si="946"/>
        <v>0</v>
      </c>
      <c r="AX780" s="54">
        <f t="shared" si="947"/>
        <v>34444.899999999994</v>
      </c>
      <c r="AY780" s="54">
        <f t="shared" si="948"/>
        <v>34444.899999999994</v>
      </c>
      <c r="AZ780" s="54">
        <f t="shared" si="949"/>
        <v>68889.799999999988</v>
      </c>
      <c r="BA780" s="54">
        <f t="shared" si="932"/>
        <v>5.5366902513125549</v>
      </c>
      <c r="BB780" s="54">
        <f t="shared" si="933"/>
        <v>10</v>
      </c>
      <c r="BC780" s="54"/>
      <c r="BD780" s="54"/>
      <c r="BE780" s="54">
        <f t="shared" si="950"/>
        <v>0</v>
      </c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4"/>
      <c r="BV780" s="54">
        <f t="shared" si="952"/>
        <v>22963.266666666666</v>
      </c>
      <c r="BW780" s="54">
        <f t="shared" si="953"/>
        <v>34444.899999999994</v>
      </c>
      <c r="BX780" s="54">
        <f t="shared" si="954"/>
        <v>51667.35</v>
      </c>
      <c r="BY780" s="54">
        <f t="shared" si="955"/>
        <v>10</v>
      </c>
      <c r="BZ780" s="54">
        <f t="shared" si="956"/>
        <v>15</v>
      </c>
      <c r="CA780" s="54">
        <v>0</v>
      </c>
      <c r="CB780" s="54">
        <f t="shared" si="957"/>
        <v>20</v>
      </c>
      <c r="CC780" s="54">
        <f t="shared" si="958"/>
        <v>6.666666666666667</v>
      </c>
      <c r="CD780" s="54">
        <v>10</v>
      </c>
      <c r="CE780" s="54">
        <v>20</v>
      </c>
      <c r="CF780" s="54">
        <v>10</v>
      </c>
      <c r="CG780" s="54">
        <v>0</v>
      </c>
      <c r="CH780" s="54">
        <v>5</v>
      </c>
      <c r="CI780" s="54">
        <v>10</v>
      </c>
      <c r="CJ780" s="54">
        <v>5</v>
      </c>
      <c r="CK780" s="54">
        <v>0</v>
      </c>
      <c r="CL780" s="54">
        <v>5</v>
      </c>
      <c r="CM780" s="54">
        <v>5</v>
      </c>
      <c r="CN780" s="54">
        <v>5</v>
      </c>
      <c r="CO780" s="54">
        <v>5</v>
      </c>
    </row>
    <row r="781" spans="1:93">
      <c r="A781" s="3" t="str">
        <f t="shared" si="937"/>
        <v>JXPX001Itovebi 3mg</v>
      </c>
      <c r="B781" s="3" t="s">
        <v>554</v>
      </c>
      <c r="C781" s="3" t="s">
        <v>555</v>
      </c>
      <c r="D781" s="3" t="s">
        <v>174</v>
      </c>
      <c r="E781" s="3" t="s">
        <v>253</v>
      </c>
      <c r="F781" s="3" t="s">
        <v>254</v>
      </c>
      <c r="G781" s="3" t="s">
        <v>255</v>
      </c>
      <c r="H781" s="3" t="s">
        <v>254</v>
      </c>
      <c r="I781" s="3" t="s">
        <v>255</v>
      </c>
      <c r="J781" s="3" t="s">
        <v>562</v>
      </c>
      <c r="K781" s="3" t="s">
        <v>541</v>
      </c>
      <c r="L781" s="3"/>
      <c r="M781" s="3" t="s">
        <v>543</v>
      </c>
      <c r="N781" s="3" t="s">
        <v>13</v>
      </c>
      <c r="O781" s="3" t="s">
        <v>14</v>
      </c>
      <c r="P781" s="3">
        <v>3566.02</v>
      </c>
      <c r="Q781" s="54">
        <v>7.5423782997919166E-8</v>
      </c>
      <c r="R781" s="54">
        <v>8.6118364644595899E-8</v>
      </c>
      <c r="S781" s="54">
        <v>1.7430625086372233E-7</v>
      </c>
      <c r="T781" s="54">
        <v>1.7644957539816278E-7</v>
      </c>
      <c r="U781" s="54">
        <v>2.1451535630448561E-7</v>
      </c>
      <c r="V781" s="54">
        <v>2.7318666979111423E-7</v>
      </c>
      <c r="W781" s="54">
        <v>3.3584839850623739E-7</v>
      </c>
      <c r="X781" s="54">
        <v>6.6415160149376262E-7</v>
      </c>
      <c r="Y781" s="54">
        <v>9.9999999999999995E-7</v>
      </c>
      <c r="Z781" s="54">
        <v>0</v>
      </c>
      <c r="AA781" s="54">
        <v>0</v>
      </c>
      <c r="AB781" s="54">
        <v>0</v>
      </c>
      <c r="AC781" s="54">
        <v>0</v>
      </c>
      <c r="AD781" s="54">
        <v>0</v>
      </c>
      <c r="AE781" s="54">
        <v>0</v>
      </c>
      <c r="AF781" s="54">
        <f t="shared" si="938"/>
        <v>0</v>
      </c>
      <c r="AG781" s="54">
        <f t="shared" si="939"/>
        <v>0</v>
      </c>
      <c r="AH781" s="54">
        <f t="shared" si="940"/>
        <v>0</v>
      </c>
      <c r="AI781" s="54">
        <v>2.6896271864623972E-4</v>
      </c>
      <c r="AJ781" s="54">
        <v>3.0709981068992184E-4</v>
      </c>
      <c r="AK781" s="54">
        <v>6.2157957670505104E-4</v>
      </c>
      <c r="AL781" s="54">
        <v>6.2922271486135634E-4</v>
      </c>
      <c r="AM781" s="54">
        <v>7.6496605088892172E-4</v>
      </c>
      <c r="AN781" s="54">
        <v>9.74189128208509E-4</v>
      </c>
      <c r="AO781" s="54">
        <v>1.1976421060412126E-3</v>
      </c>
      <c r="AP781" s="54">
        <v>2.3683778939587868E-3</v>
      </c>
      <c r="AQ781" s="54">
        <v>3.5660199999999996E-3</v>
      </c>
      <c r="AR781" s="54">
        <f t="shared" si="941"/>
        <v>0</v>
      </c>
      <c r="AS781" s="54">
        <f t="shared" si="942"/>
        <v>0</v>
      </c>
      <c r="AT781" s="54">
        <f t="shared" si="943"/>
        <v>0</v>
      </c>
      <c r="AU781" s="54">
        <f t="shared" si="944"/>
        <v>0</v>
      </c>
      <c r="AV781" s="54">
        <f t="shared" si="945"/>
        <v>0</v>
      </c>
      <c r="AW781" s="54">
        <f t="shared" si="946"/>
        <v>0</v>
      </c>
      <c r="AX781" s="54">
        <f t="shared" si="947"/>
        <v>0</v>
      </c>
      <c r="AY781" s="54">
        <f t="shared" si="948"/>
        <v>0</v>
      </c>
      <c r="AZ781" s="54">
        <f t="shared" si="949"/>
        <v>0</v>
      </c>
      <c r="BA781" s="54">
        <f t="shared" si="932"/>
        <v>1.7644957539816278E-7</v>
      </c>
      <c r="BB781" s="54">
        <f t="shared" si="933"/>
        <v>0</v>
      </c>
      <c r="BC781" s="54"/>
      <c r="BD781" s="54"/>
      <c r="BE781" s="54">
        <f t="shared" si="950"/>
        <v>0</v>
      </c>
      <c r="BF781" s="54"/>
      <c r="BG781" s="54"/>
      <c r="BH781" s="54"/>
      <c r="BI781" s="54"/>
      <c r="BJ781" s="54"/>
      <c r="BK781" s="54"/>
      <c r="BL781" s="54">
        <v>0</v>
      </c>
      <c r="BM781" s="54">
        <v>0</v>
      </c>
      <c r="BN781" s="54">
        <f t="shared" ref="BN781:BN782" si="965">AVERAGE(BP781:BR781)</f>
        <v>0.33333333333333331</v>
      </c>
      <c r="BO781" s="54">
        <f t="shared" ref="BO781:BO782" si="966">SUM(BS781:BU781)/1</f>
        <v>0</v>
      </c>
      <c r="BP781" s="54">
        <v>0</v>
      </c>
      <c r="BQ781" s="54">
        <v>1</v>
      </c>
      <c r="BR781" s="54">
        <v>0</v>
      </c>
      <c r="BS781" s="54">
        <v>0</v>
      </c>
      <c r="BT781" s="54">
        <v>0</v>
      </c>
      <c r="BU781" s="54">
        <v>0</v>
      </c>
      <c r="BV781" s="54">
        <f t="shared" si="952"/>
        <v>0</v>
      </c>
      <c r="BW781" s="54">
        <f t="shared" si="953"/>
        <v>0</v>
      </c>
      <c r="BX781" s="54">
        <f t="shared" si="954"/>
        <v>0</v>
      </c>
      <c r="BY781" s="54">
        <f t="shared" si="955"/>
        <v>0</v>
      </c>
      <c r="BZ781" s="54">
        <f t="shared" si="956"/>
        <v>0</v>
      </c>
      <c r="CA781" s="54">
        <v>0</v>
      </c>
      <c r="CB781" s="54">
        <f t="shared" si="957"/>
        <v>0</v>
      </c>
      <c r="CC781" s="54">
        <f t="shared" si="958"/>
        <v>0</v>
      </c>
      <c r="CD781" s="54">
        <v>0</v>
      </c>
      <c r="CE781" s="54">
        <v>0</v>
      </c>
      <c r="CF781" s="54">
        <v>0</v>
      </c>
      <c r="CG781" s="54">
        <v>0</v>
      </c>
      <c r="CH781" s="54">
        <v>0</v>
      </c>
      <c r="CI781" s="54">
        <v>0</v>
      </c>
      <c r="CJ781" s="54">
        <v>0</v>
      </c>
      <c r="CK781" s="54">
        <v>0</v>
      </c>
      <c r="CL781" s="54">
        <v>0</v>
      </c>
      <c r="CM781" s="54">
        <v>0</v>
      </c>
      <c r="CN781" s="54">
        <v>0</v>
      </c>
      <c r="CO781" s="54">
        <v>0</v>
      </c>
    </row>
    <row r="782" spans="1:93">
      <c r="A782" s="3" t="str">
        <f t="shared" si="937"/>
        <v>JXPX001Itovebi 9mg</v>
      </c>
      <c r="B782" s="3" t="s">
        <v>554</v>
      </c>
      <c r="C782" s="3" t="s">
        <v>555</v>
      </c>
      <c r="D782" s="3" t="s">
        <v>174</v>
      </c>
      <c r="E782" s="3" t="s">
        <v>253</v>
      </c>
      <c r="F782" s="3" t="s">
        <v>254</v>
      </c>
      <c r="G782" s="3" t="s">
        <v>255</v>
      </c>
      <c r="H782" s="3" t="s">
        <v>254</v>
      </c>
      <c r="I782" s="3" t="s">
        <v>255</v>
      </c>
      <c r="J782" s="3" t="s">
        <v>562</v>
      </c>
      <c r="K782" s="3" t="s">
        <v>541</v>
      </c>
      <c r="L782" s="3"/>
      <c r="M782" s="3" t="s">
        <v>543</v>
      </c>
      <c r="N782" s="3" t="s">
        <v>13</v>
      </c>
      <c r="O782" s="3" t="s">
        <v>15</v>
      </c>
      <c r="P782" s="3">
        <v>10698.05</v>
      </c>
      <c r="Q782" s="54"/>
      <c r="R782" s="54"/>
      <c r="S782" s="54"/>
      <c r="T782" s="54"/>
      <c r="U782" s="54"/>
      <c r="V782" s="54"/>
      <c r="W782" s="54">
        <v>0</v>
      </c>
      <c r="X782" s="54">
        <v>0</v>
      </c>
      <c r="Y782" s="54">
        <v>0</v>
      </c>
      <c r="Z782" s="54">
        <v>0</v>
      </c>
      <c r="AA782" s="54">
        <v>0</v>
      </c>
      <c r="AB782" s="54">
        <v>0</v>
      </c>
      <c r="AC782" s="54">
        <v>0</v>
      </c>
      <c r="AD782" s="54">
        <v>0</v>
      </c>
      <c r="AE782" s="54">
        <v>0</v>
      </c>
      <c r="AF782" s="54">
        <f t="shared" si="938"/>
        <v>0</v>
      </c>
      <c r="AG782" s="54">
        <f t="shared" si="939"/>
        <v>0</v>
      </c>
      <c r="AH782" s="54">
        <f t="shared" si="940"/>
        <v>0</v>
      </c>
      <c r="AI782" s="54"/>
      <c r="AJ782" s="54"/>
      <c r="AK782" s="54"/>
      <c r="AL782" s="54"/>
      <c r="AM782" s="54"/>
      <c r="AN782" s="54"/>
      <c r="AO782" s="54">
        <v>0</v>
      </c>
      <c r="AP782" s="54">
        <v>0</v>
      </c>
      <c r="AQ782" s="54">
        <v>0</v>
      </c>
      <c r="AR782" s="54">
        <f t="shared" si="941"/>
        <v>0</v>
      </c>
      <c r="AS782" s="54">
        <f t="shared" si="942"/>
        <v>0</v>
      </c>
      <c r="AT782" s="54">
        <f t="shared" si="943"/>
        <v>0</v>
      </c>
      <c r="AU782" s="54">
        <f t="shared" si="944"/>
        <v>0</v>
      </c>
      <c r="AV782" s="54">
        <f t="shared" si="945"/>
        <v>0</v>
      </c>
      <c r="AW782" s="54">
        <f t="shared" si="946"/>
        <v>0</v>
      </c>
      <c r="AX782" s="54">
        <f t="shared" si="947"/>
        <v>0</v>
      </c>
      <c r="AY782" s="54">
        <f t="shared" si="948"/>
        <v>0</v>
      </c>
      <c r="AZ782" s="54">
        <f t="shared" si="949"/>
        <v>0</v>
      </c>
      <c r="BA782" s="54">
        <f t="shared" si="932"/>
        <v>0</v>
      </c>
      <c r="BB782" s="54">
        <f t="shared" si="933"/>
        <v>0</v>
      </c>
      <c r="BC782" s="54"/>
      <c r="BD782" s="54"/>
      <c r="BE782" s="54">
        <f t="shared" si="950"/>
        <v>0</v>
      </c>
      <c r="BF782" s="54"/>
      <c r="BG782" s="54"/>
      <c r="BH782" s="54"/>
      <c r="BI782" s="54"/>
      <c r="BJ782" s="54"/>
      <c r="BK782" s="54"/>
      <c r="BL782" s="54">
        <v>0</v>
      </c>
      <c r="BM782" s="54">
        <v>0</v>
      </c>
      <c r="BN782" s="54">
        <f t="shared" si="965"/>
        <v>0</v>
      </c>
      <c r="BO782" s="54">
        <f t="shared" si="966"/>
        <v>0</v>
      </c>
      <c r="BP782" s="54">
        <v>0</v>
      </c>
      <c r="BQ782" s="54">
        <v>0</v>
      </c>
      <c r="BR782" s="54">
        <v>0</v>
      </c>
      <c r="BS782" s="54">
        <v>0</v>
      </c>
      <c r="BT782" s="54">
        <v>0</v>
      </c>
      <c r="BU782" s="54">
        <v>0</v>
      </c>
      <c r="BV782" s="54">
        <f t="shared" si="952"/>
        <v>0</v>
      </c>
      <c r="BW782" s="54">
        <f t="shared" si="953"/>
        <v>0</v>
      </c>
      <c r="BX782" s="54">
        <f t="shared" si="954"/>
        <v>0</v>
      </c>
      <c r="BY782" s="54">
        <f t="shared" si="955"/>
        <v>0</v>
      </c>
      <c r="BZ782" s="54">
        <f t="shared" si="956"/>
        <v>0</v>
      </c>
      <c r="CA782" s="54">
        <v>0</v>
      </c>
      <c r="CB782" s="54">
        <f t="shared" si="957"/>
        <v>0</v>
      </c>
      <c r="CC782" s="54">
        <f t="shared" si="958"/>
        <v>0</v>
      </c>
      <c r="CD782" s="54">
        <v>0</v>
      </c>
      <c r="CE782" s="54">
        <v>0</v>
      </c>
      <c r="CF782" s="54">
        <v>0</v>
      </c>
      <c r="CG782" s="54">
        <v>0</v>
      </c>
      <c r="CH782" s="54">
        <v>0</v>
      </c>
      <c r="CI782" s="54">
        <v>0</v>
      </c>
      <c r="CJ782" s="54">
        <v>0</v>
      </c>
      <c r="CK782" s="54">
        <v>0</v>
      </c>
      <c r="CL782" s="54">
        <v>0</v>
      </c>
      <c r="CM782" s="54">
        <v>0</v>
      </c>
      <c r="CN782" s="54">
        <v>0</v>
      </c>
      <c r="CO782" s="54">
        <v>0</v>
      </c>
    </row>
    <row r="783" spans="1:93">
      <c r="A783" s="3" t="str">
        <f t="shared" si="937"/>
        <v>JXPX001Perjeta</v>
      </c>
      <c r="B783" s="3" t="s">
        <v>554</v>
      </c>
      <c r="C783" s="3" t="s">
        <v>555</v>
      </c>
      <c r="D783" s="3" t="s">
        <v>174</v>
      </c>
      <c r="E783" s="3" t="s">
        <v>253</v>
      </c>
      <c r="F783" s="3" t="s">
        <v>254</v>
      </c>
      <c r="G783" s="3" t="s">
        <v>255</v>
      </c>
      <c r="H783" s="3" t="s">
        <v>254</v>
      </c>
      <c r="I783" s="3" t="s">
        <v>255</v>
      </c>
      <c r="J783" s="3" t="s">
        <v>562</v>
      </c>
      <c r="K783" s="3" t="s">
        <v>541</v>
      </c>
      <c r="L783" s="3"/>
      <c r="M783" s="3" t="s">
        <v>543</v>
      </c>
      <c r="N783" s="3" t="s">
        <v>16</v>
      </c>
      <c r="O783" s="3" t="s">
        <v>16</v>
      </c>
      <c r="P783" s="3">
        <v>3985.87</v>
      </c>
      <c r="Q783" s="54">
        <v>2.7958119057976365</v>
      </c>
      <c r="R783" s="54">
        <v>2.3616643124674779</v>
      </c>
      <c r="S783" s="54">
        <v>3.5845125123543804</v>
      </c>
      <c r="T783" s="54">
        <v>2.1660165648686562</v>
      </c>
      <c r="U783" s="54">
        <v>2.6289602178475402</v>
      </c>
      <c r="V783" s="54">
        <v>3.0171446089863645</v>
      </c>
      <c r="W783" s="54">
        <v>8.7419887306194948</v>
      </c>
      <c r="X783" s="54">
        <v>7.8121213917025605</v>
      </c>
      <c r="Y783" s="54">
        <v>16.554110122322054</v>
      </c>
      <c r="Z783" s="54">
        <v>12</v>
      </c>
      <c r="AA783" s="54">
        <v>-2</v>
      </c>
      <c r="AB783" s="54">
        <v>2</v>
      </c>
      <c r="AC783" s="54">
        <v>1</v>
      </c>
      <c r="AD783" s="54">
        <v>0</v>
      </c>
      <c r="AE783" s="54">
        <v>0</v>
      </c>
      <c r="AF783" s="54">
        <f t="shared" si="938"/>
        <v>12</v>
      </c>
      <c r="AG783" s="54">
        <f t="shared" si="939"/>
        <v>1</v>
      </c>
      <c r="AH783" s="54">
        <f t="shared" si="940"/>
        <v>13</v>
      </c>
      <c r="AI783" s="54">
        <v>11143.742800961625</v>
      </c>
      <c r="AJ783" s="54">
        <v>9413.2869331347447</v>
      </c>
      <c r="AK783" s="54">
        <v>14287.400887617952</v>
      </c>
      <c r="AL783" s="54">
        <v>8633.4604454130294</v>
      </c>
      <c r="AM783" s="54">
        <v>10478.693663511975</v>
      </c>
      <c r="AN783" s="54">
        <v>12025.946182620481</v>
      </c>
      <c r="AO783" s="54">
        <v>34844.430621714324</v>
      </c>
      <c r="AP783" s="54">
        <v>31138.100291545481</v>
      </c>
      <c r="AQ783" s="54">
        <v>65982.530913259805</v>
      </c>
      <c r="AR783" s="54">
        <f t="shared" si="941"/>
        <v>47830.44</v>
      </c>
      <c r="AS783" s="54">
        <f t="shared" si="942"/>
        <v>-7971.74</v>
      </c>
      <c r="AT783" s="54">
        <f t="shared" si="943"/>
        <v>7971.74</v>
      </c>
      <c r="AU783" s="54">
        <f t="shared" si="944"/>
        <v>3985.87</v>
      </c>
      <c r="AV783" s="54">
        <f t="shared" si="945"/>
        <v>0</v>
      </c>
      <c r="AW783" s="54">
        <f t="shared" si="946"/>
        <v>0</v>
      </c>
      <c r="AX783" s="54">
        <f t="shared" si="947"/>
        <v>47830.44</v>
      </c>
      <c r="AY783" s="54">
        <f t="shared" si="948"/>
        <v>3985.87</v>
      </c>
      <c r="AZ783" s="54">
        <f t="shared" si="949"/>
        <v>51816.310000000005</v>
      </c>
      <c r="BA783" s="54">
        <f t="shared" si="932"/>
        <v>2.1660165648686562</v>
      </c>
      <c r="BB783" s="54">
        <f t="shared" si="933"/>
        <v>1</v>
      </c>
      <c r="BC783" s="54"/>
      <c r="BD783" s="54"/>
      <c r="BE783" s="54">
        <f t="shared" si="950"/>
        <v>0</v>
      </c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4"/>
      <c r="BV783" s="54">
        <f t="shared" si="952"/>
        <v>28897.557499999999</v>
      </c>
      <c r="BW783" s="54">
        <f t="shared" si="953"/>
        <v>55802.18</v>
      </c>
      <c r="BX783" s="54">
        <f t="shared" si="954"/>
        <v>15943.48</v>
      </c>
      <c r="BY783" s="54">
        <f t="shared" si="955"/>
        <v>14</v>
      </c>
      <c r="BZ783" s="54">
        <f t="shared" si="956"/>
        <v>4</v>
      </c>
      <c r="CA783" s="54">
        <v>0</v>
      </c>
      <c r="CB783" s="54">
        <f t="shared" si="957"/>
        <v>22</v>
      </c>
      <c r="CC783" s="54">
        <f t="shared" si="958"/>
        <v>7.25</v>
      </c>
      <c r="CD783" s="54">
        <v>21</v>
      </c>
      <c r="CE783" s="54">
        <v>12</v>
      </c>
      <c r="CF783" s="54">
        <v>11</v>
      </c>
      <c r="CG783" s="54">
        <v>22</v>
      </c>
      <c r="CH783" s="54">
        <v>1</v>
      </c>
      <c r="CI783" s="54">
        <v>2</v>
      </c>
      <c r="CJ783" s="54">
        <v>1</v>
      </c>
      <c r="CK783" s="54">
        <v>2</v>
      </c>
      <c r="CL783" s="54">
        <v>11</v>
      </c>
      <c r="CM783" s="54">
        <v>1</v>
      </c>
      <c r="CN783" s="54">
        <v>2</v>
      </c>
      <c r="CO783" s="54">
        <v>1</v>
      </c>
    </row>
    <row r="784" spans="1:93">
      <c r="A784" s="3" t="str">
        <f t="shared" si="937"/>
        <v>JXPX001Phesgo 10ml</v>
      </c>
      <c r="B784" s="3" t="s">
        <v>554</v>
      </c>
      <c r="C784" s="3" t="s">
        <v>555</v>
      </c>
      <c r="D784" s="3" t="s">
        <v>174</v>
      </c>
      <c r="E784" s="3" t="s">
        <v>253</v>
      </c>
      <c r="F784" s="3" t="s">
        <v>254</v>
      </c>
      <c r="G784" s="3" t="s">
        <v>255</v>
      </c>
      <c r="H784" s="3" t="s">
        <v>254</v>
      </c>
      <c r="I784" s="3" t="s">
        <v>255</v>
      </c>
      <c r="J784" s="3" t="s">
        <v>562</v>
      </c>
      <c r="K784" s="3" t="s">
        <v>541</v>
      </c>
      <c r="L784" s="3"/>
      <c r="M784" s="3" t="s">
        <v>543</v>
      </c>
      <c r="N784" s="3" t="s">
        <v>17</v>
      </c>
      <c r="O784" s="3" t="s">
        <v>18</v>
      </c>
      <c r="P784" s="3">
        <v>6232.07</v>
      </c>
      <c r="Q784" s="54">
        <v>12.945087659429372</v>
      </c>
      <c r="R784" s="54">
        <v>11.864305141328643</v>
      </c>
      <c r="S784" s="54">
        <v>18.245565358328776</v>
      </c>
      <c r="T784" s="54">
        <v>15.819310307228578</v>
      </c>
      <c r="U784" s="54">
        <v>14.402335509228875</v>
      </c>
      <c r="V784" s="54">
        <v>19.175221738228228</v>
      </c>
      <c r="W784" s="54">
        <v>43.054958159086794</v>
      </c>
      <c r="X784" s="54">
        <v>49.396867554685684</v>
      </c>
      <c r="Y784" s="54">
        <v>92.451825713772479</v>
      </c>
      <c r="Z784" s="54">
        <v>20</v>
      </c>
      <c r="AA784" s="54">
        <v>0</v>
      </c>
      <c r="AB784" s="54">
        <v>15</v>
      </c>
      <c r="AC784" s="54">
        <v>0</v>
      </c>
      <c r="AD784" s="54">
        <v>0</v>
      </c>
      <c r="AE784" s="54">
        <v>0</v>
      </c>
      <c r="AF784" s="54">
        <f t="shared" si="938"/>
        <v>35</v>
      </c>
      <c r="AG784" s="54">
        <f t="shared" si="939"/>
        <v>0</v>
      </c>
      <c r="AH784" s="54">
        <f t="shared" si="940"/>
        <v>35</v>
      </c>
      <c r="AI784" s="54">
        <v>80674.6924497</v>
      </c>
      <c r="AJ784" s="54">
        <v>73939.180142119993</v>
      </c>
      <c r="AK784" s="54">
        <v>113707.64050268001</v>
      </c>
      <c r="AL784" s="54">
        <v>98587.049186370001</v>
      </c>
      <c r="AM784" s="54">
        <v>89756.363056999995</v>
      </c>
      <c r="AN784" s="54">
        <v>119501.32413815998</v>
      </c>
      <c r="AO784" s="54">
        <v>268321.5130945</v>
      </c>
      <c r="AP784" s="54">
        <v>307844.73638152995</v>
      </c>
      <c r="AQ784" s="54">
        <v>576166.24947603</v>
      </c>
      <c r="AR784" s="54">
        <f t="shared" si="941"/>
        <v>124641.4</v>
      </c>
      <c r="AS784" s="54">
        <f t="shared" si="942"/>
        <v>0</v>
      </c>
      <c r="AT784" s="54">
        <f t="shared" si="943"/>
        <v>93481.049999999988</v>
      </c>
      <c r="AU784" s="54">
        <f t="shared" si="944"/>
        <v>0</v>
      </c>
      <c r="AV784" s="54">
        <f t="shared" si="945"/>
        <v>0</v>
      </c>
      <c r="AW784" s="54">
        <f t="shared" si="946"/>
        <v>0</v>
      </c>
      <c r="AX784" s="54">
        <f t="shared" si="947"/>
        <v>218122.44999999998</v>
      </c>
      <c r="AY784" s="54">
        <f t="shared" si="948"/>
        <v>0</v>
      </c>
      <c r="AZ784" s="54">
        <f t="shared" si="949"/>
        <v>218122.44999999998</v>
      </c>
      <c r="BA784" s="54">
        <f t="shared" si="932"/>
        <v>15.819310307228578</v>
      </c>
      <c r="BB784" s="54">
        <f t="shared" si="933"/>
        <v>0</v>
      </c>
      <c r="BC784" s="54">
        <f>SUM(CJ784:CL784)</f>
        <v>50</v>
      </c>
      <c r="BD784" s="54">
        <f>SUM(CM784:CO784)</f>
        <v>35</v>
      </c>
      <c r="BE784" s="54">
        <f t="shared" si="950"/>
        <v>35</v>
      </c>
      <c r="BF784" s="54">
        <f t="shared" ref="BF784:BK784" si="967">Z784</f>
        <v>20</v>
      </c>
      <c r="BG784" s="54">
        <f t="shared" si="967"/>
        <v>0</v>
      </c>
      <c r="BH784" s="54">
        <f t="shared" si="967"/>
        <v>15</v>
      </c>
      <c r="BI784" s="54">
        <f t="shared" si="967"/>
        <v>0</v>
      </c>
      <c r="BJ784" s="54">
        <f t="shared" si="967"/>
        <v>0</v>
      </c>
      <c r="BK784" s="54">
        <f t="shared" si="967"/>
        <v>0</v>
      </c>
      <c r="BL784" s="54">
        <v>0</v>
      </c>
      <c r="BM784" s="54">
        <v>0</v>
      </c>
      <c r="BN784" s="54">
        <f t="shared" ref="BN784:BN785" si="968">AVERAGE(BP784:BR784)</f>
        <v>0</v>
      </c>
      <c r="BO784" s="54">
        <f t="shared" ref="BO784:BO785" si="969">SUM(BS784:BU784)/1</f>
        <v>0</v>
      </c>
      <c r="BP784" s="54">
        <v>0</v>
      </c>
      <c r="BQ784" s="54">
        <v>0</v>
      </c>
      <c r="BR784" s="54">
        <v>0</v>
      </c>
      <c r="BS784" s="54">
        <v>0</v>
      </c>
      <c r="BT784" s="54">
        <v>0</v>
      </c>
      <c r="BU784" s="54">
        <v>0</v>
      </c>
      <c r="BV784" s="54">
        <f t="shared" si="952"/>
        <v>65436.735000000001</v>
      </c>
      <c r="BW784" s="54">
        <f t="shared" si="953"/>
        <v>311603.5</v>
      </c>
      <c r="BX784" s="54">
        <f t="shared" si="954"/>
        <v>218122.44999999998</v>
      </c>
      <c r="BY784" s="54">
        <f t="shared" si="955"/>
        <v>50</v>
      </c>
      <c r="BZ784" s="54">
        <f t="shared" si="956"/>
        <v>35</v>
      </c>
      <c r="CA784" s="54">
        <v>4.666666666666667</v>
      </c>
      <c r="CB784" s="54">
        <f t="shared" si="957"/>
        <v>20</v>
      </c>
      <c r="CC784" s="54">
        <f t="shared" si="958"/>
        <v>10.5</v>
      </c>
      <c r="CD784" s="54">
        <v>3</v>
      </c>
      <c r="CE784" s="54">
        <v>0</v>
      </c>
      <c r="CF784" s="54">
        <v>7</v>
      </c>
      <c r="CG784" s="54">
        <v>11</v>
      </c>
      <c r="CH784" s="54">
        <v>10</v>
      </c>
      <c r="CI784" s="54">
        <v>10</v>
      </c>
      <c r="CJ784" s="54">
        <v>20</v>
      </c>
      <c r="CK784" s="54">
        <v>20</v>
      </c>
      <c r="CL784" s="54">
        <v>10</v>
      </c>
      <c r="CM784" s="54">
        <v>15</v>
      </c>
      <c r="CN784" s="54">
        <v>10</v>
      </c>
      <c r="CO784" s="54">
        <v>10</v>
      </c>
    </row>
    <row r="785" spans="1:93">
      <c r="A785" s="3" t="str">
        <f t="shared" si="937"/>
        <v>JXPX001Phesgo 15ml</v>
      </c>
      <c r="B785" s="3" t="s">
        <v>554</v>
      </c>
      <c r="C785" s="3" t="s">
        <v>555</v>
      </c>
      <c r="D785" s="3" t="s">
        <v>174</v>
      </c>
      <c r="E785" s="3" t="s">
        <v>253</v>
      </c>
      <c r="F785" s="3" t="s">
        <v>254</v>
      </c>
      <c r="G785" s="3" t="s">
        <v>255</v>
      </c>
      <c r="H785" s="3" t="s">
        <v>254</v>
      </c>
      <c r="I785" s="3" t="s">
        <v>255</v>
      </c>
      <c r="J785" s="3" t="s">
        <v>562</v>
      </c>
      <c r="K785" s="3" t="s">
        <v>541</v>
      </c>
      <c r="L785" s="3"/>
      <c r="M785" s="3" t="s">
        <v>543</v>
      </c>
      <c r="N785" s="3" t="s">
        <v>17</v>
      </c>
      <c r="O785" s="3" t="s">
        <v>19</v>
      </c>
      <c r="P785" s="3">
        <v>8489.27</v>
      </c>
      <c r="Q785" s="54">
        <v>1</v>
      </c>
      <c r="R785" s="54">
        <v>1</v>
      </c>
      <c r="S785" s="54">
        <v>1</v>
      </c>
      <c r="T785" s="54">
        <v>1</v>
      </c>
      <c r="U785" s="54">
        <v>1</v>
      </c>
      <c r="V785" s="54">
        <v>1</v>
      </c>
      <c r="W785" s="54">
        <v>3</v>
      </c>
      <c r="X785" s="54">
        <v>3</v>
      </c>
      <c r="Y785" s="54">
        <v>6</v>
      </c>
      <c r="Z785" s="54">
        <v>-7</v>
      </c>
      <c r="AA785" s="54">
        <v>2</v>
      </c>
      <c r="AB785" s="54">
        <v>1</v>
      </c>
      <c r="AC785" s="54">
        <v>-1</v>
      </c>
      <c r="AD785" s="54">
        <v>0</v>
      </c>
      <c r="AE785" s="54">
        <v>0</v>
      </c>
      <c r="AF785" s="54">
        <f t="shared" si="938"/>
        <v>-4</v>
      </c>
      <c r="AG785" s="54">
        <f t="shared" si="939"/>
        <v>-1</v>
      </c>
      <c r="AH785" s="54">
        <f t="shared" si="940"/>
        <v>-5</v>
      </c>
      <c r="AI785" s="54">
        <v>8489.27</v>
      </c>
      <c r="AJ785" s="54">
        <v>8489.27</v>
      </c>
      <c r="AK785" s="54">
        <v>8489.27</v>
      </c>
      <c r="AL785" s="54">
        <v>8489.27</v>
      </c>
      <c r="AM785" s="54">
        <v>8489.27</v>
      </c>
      <c r="AN785" s="54">
        <v>8489.27</v>
      </c>
      <c r="AO785" s="54">
        <v>25467.81</v>
      </c>
      <c r="AP785" s="54">
        <v>25467.81</v>
      </c>
      <c r="AQ785" s="54">
        <v>50935.62</v>
      </c>
      <c r="AR785" s="54">
        <f t="shared" si="941"/>
        <v>-59424.89</v>
      </c>
      <c r="AS785" s="54">
        <f t="shared" si="942"/>
        <v>16978.54</v>
      </c>
      <c r="AT785" s="54">
        <f t="shared" si="943"/>
        <v>8489.27</v>
      </c>
      <c r="AU785" s="54">
        <f t="shared" si="944"/>
        <v>-8489.27</v>
      </c>
      <c r="AV785" s="54">
        <f t="shared" si="945"/>
        <v>0</v>
      </c>
      <c r="AW785" s="54">
        <f t="shared" si="946"/>
        <v>0</v>
      </c>
      <c r="AX785" s="54">
        <f t="shared" si="947"/>
        <v>-33957.08</v>
      </c>
      <c r="AY785" s="54">
        <f t="shared" si="948"/>
        <v>-8489.27</v>
      </c>
      <c r="AZ785" s="54">
        <f t="shared" si="949"/>
        <v>-42446.350000000006</v>
      </c>
      <c r="BA785" s="54">
        <f t="shared" si="932"/>
        <v>1</v>
      </c>
      <c r="BB785" s="54">
        <f t="shared" si="933"/>
        <v>-1</v>
      </c>
      <c r="BC785" s="54">
        <f>SUM(CJ785:CL785)*2</f>
        <v>16</v>
      </c>
      <c r="BD785" s="54">
        <f>SUM(CM785:CO785)*2</f>
        <v>0</v>
      </c>
      <c r="BE785" s="54">
        <f t="shared" si="950"/>
        <v>-10</v>
      </c>
      <c r="BF785" s="54">
        <f t="shared" ref="BF785:BK785" si="970">Z785*2</f>
        <v>-14</v>
      </c>
      <c r="BG785" s="54">
        <f t="shared" si="970"/>
        <v>4</v>
      </c>
      <c r="BH785" s="54">
        <f t="shared" si="970"/>
        <v>2</v>
      </c>
      <c r="BI785" s="54">
        <f t="shared" si="970"/>
        <v>-2</v>
      </c>
      <c r="BJ785" s="54">
        <f t="shared" si="970"/>
        <v>0</v>
      </c>
      <c r="BK785" s="54">
        <f t="shared" si="970"/>
        <v>0</v>
      </c>
      <c r="BL785" s="54">
        <v>0.66666666666666663</v>
      </c>
      <c r="BM785" s="54">
        <v>0.66666666666666663</v>
      </c>
      <c r="BN785" s="54">
        <f t="shared" si="968"/>
        <v>0.33333333333333331</v>
      </c>
      <c r="BO785" s="54">
        <f t="shared" si="969"/>
        <v>1</v>
      </c>
      <c r="BP785" s="54">
        <v>0</v>
      </c>
      <c r="BQ785" s="54">
        <v>1</v>
      </c>
      <c r="BR785" s="54">
        <v>0</v>
      </c>
      <c r="BS785" s="54">
        <v>1</v>
      </c>
      <c r="BT785" s="54">
        <v>0</v>
      </c>
      <c r="BU785" s="54">
        <v>0</v>
      </c>
      <c r="BV785" s="54">
        <f t="shared" si="952"/>
        <v>9196.7091666666656</v>
      </c>
      <c r="BW785" s="54">
        <f t="shared" si="953"/>
        <v>67914.16</v>
      </c>
      <c r="BX785" s="54">
        <f t="shared" si="954"/>
        <v>0</v>
      </c>
      <c r="BY785" s="54">
        <f t="shared" si="955"/>
        <v>8</v>
      </c>
      <c r="BZ785" s="54">
        <f t="shared" si="956"/>
        <v>0</v>
      </c>
      <c r="CA785" s="54">
        <v>0</v>
      </c>
      <c r="CB785" s="54">
        <f t="shared" si="957"/>
        <v>5</v>
      </c>
      <c r="CC785" s="54">
        <f t="shared" si="958"/>
        <v>1.0833333333333333</v>
      </c>
      <c r="CD785" s="54">
        <v>1</v>
      </c>
      <c r="CE785" s="54">
        <v>0</v>
      </c>
      <c r="CF785" s="54">
        <v>2</v>
      </c>
      <c r="CG785" s="54">
        <v>2</v>
      </c>
      <c r="CH785" s="54">
        <v>0</v>
      </c>
      <c r="CI785" s="54">
        <v>0</v>
      </c>
      <c r="CJ785" s="54">
        <v>5</v>
      </c>
      <c r="CK785" s="54">
        <v>0</v>
      </c>
      <c r="CL785" s="54">
        <v>3</v>
      </c>
      <c r="CM785" s="54">
        <v>0</v>
      </c>
      <c r="CN785" s="54">
        <v>0</v>
      </c>
      <c r="CO785" s="54">
        <v>0</v>
      </c>
    </row>
    <row r="786" spans="1:93">
      <c r="A786" s="3" t="str">
        <f t="shared" si="937"/>
        <v>JXPX003Herceptin IV</v>
      </c>
      <c r="B786" s="3" t="s">
        <v>554</v>
      </c>
      <c r="C786" s="3" t="s">
        <v>555</v>
      </c>
      <c r="D786" s="3" t="s">
        <v>174</v>
      </c>
      <c r="E786" s="3" t="s">
        <v>253</v>
      </c>
      <c r="F786" s="3" t="s">
        <v>256</v>
      </c>
      <c r="G786" s="3" t="s">
        <v>257</v>
      </c>
      <c r="H786" s="3" t="s">
        <v>256</v>
      </c>
      <c r="I786" s="3" t="s">
        <v>257</v>
      </c>
      <c r="J786" s="3" t="s">
        <v>561</v>
      </c>
      <c r="K786" s="3" t="s">
        <v>541</v>
      </c>
      <c r="L786" s="3" t="s">
        <v>1047</v>
      </c>
      <c r="M786" s="3" t="s">
        <v>545</v>
      </c>
      <c r="N786" s="3" t="s">
        <v>11</v>
      </c>
      <c r="O786" s="3" t="s">
        <v>11</v>
      </c>
      <c r="P786" s="3">
        <v>4535.5</v>
      </c>
      <c r="Q786" s="54">
        <v>2.4822376098080742E-7</v>
      </c>
      <c r="R786" s="54">
        <v>1.7782878168674339E-7</v>
      </c>
      <c r="S786" s="54">
        <v>1.6542114214001052E-7</v>
      </c>
      <c r="T786" s="54">
        <v>1.1681063360424579E-7</v>
      </c>
      <c r="U786" s="54">
        <v>1.0643066396940739E-7</v>
      </c>
      <c r="V786" s="54">
        <v>1.8528501761878564E-7</v>
      </c>
      <c r="W786" s="54">
        <v>5.9147368480756133E-7</v>
      </c>
      <c r="X786" s="54">
        <v>4.0852631519243884E-7</v>
      </c>
      <c r="Y786" s="54">
        <v>1.0000000000000002E-6</v>
      </c>
      <c r="Z786" s="54">
        <v>1</v>
      </c>
      <c r="AA786" s="54">
        <v>2</v>
      </c>
      <c r="AB786" s="54">
        <v>1</v>
      </c>
      <c r="AC786" s="54">
        <v>1</v>
      </c>
      <c r="AD786" s="54">
        <v>0</v>
      </c>
      <c r="AE786" s="54">
        <v>0</v>
      </c>
      <c r="AF786" s="54">
        <f t="shared" si="938"/>
        <v>4</v>
      </c>
      <c r="AG786" s="54">
        <f t="shared" si="939"/>
        <v>1</v>
      </c>
      <c r="AH786" s="54">
        <f t="shared" si="940"/>
        <v>5</v>
      </c>
      <c r="AI786" s="54">
        <v>1.1258188679284522E-3</v>
      </c>
      <c r="AJ786" s="54">
        <v>8.0654243934022462E-4</v>
      </c>
      <c r="AK786" s="54">
        <v>7.5026759017601764E-4</v>
      </c>
      <c r="AL786" s="54">
        <v>5.297946287120568E-4</v>
      </c>
      <c r="AM786" s="54">
        <v>4.8271627643324723E-4</v>
      </c>
      <c r="AN786" s="54">
        <v>8.4036019741000226E-4</v>
      </c>
      <c r="AO786" s="54">
        <v>2.6826288974446943E-3</v>
      </c>
      <c r="AP786" s="54">
        <v>1.8528711025553063E-3</v>
      </c>
      <c r="AQ786" s="54">
        <v>4.5355000000000005E-3</v>
      </c>
      <c r="AR786" s="54">
        <f t="shared" si="941"/>
        <v>4535.5</v>
      </c>
      <c r="AS786" s="54">
        <f t="shared" si="942"/>
        <v>9071</v>
      </c>
      <c r="AT786" s="54">
        <f t="shared" si="943"/>
        <v>4535.5</v>
      </c>
      <c r="AU786" s="54">
        <f t="shared" si="944"/>
        <v>4535.5</v>
      </c>
      <c r="AV786" s="54">
        <f t="shared" si="945"/>
        <v>0</v>
      </c>
      <c r="AW786" s="54">
        <f t="shared" si="946"/>
        <v>0</v>
      </c>
      <c r="AX786" s="54">
        <f t="shared" si="947"/>
        <v>18142</v>
      </c>
      <c r="AY786" s="54">
        <f t="shared" si="948"/>
        <v>4535.5</v>
      </c>
      <c r="AZ786" s="54">
        <f t="shared" si="949"/>
        <v>22677.5</v>
      </c>
      <c r="BA786" s="54">
        <f t="shared" si="932"/>
        <v>1.1681063360424579E-7</v>
      </c>
      <c r="BB786" s="54">
        <f t="shared" si="933"/>
        <v>1</v>
      </c>
      <c r="BC786" s="54"/>
      <c r="BD786" s="54"/>
      <c r="BE786" s="54">
        <f t="shared" si="950"/>
        <v>0</v>
      </c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4"/>
      <c r="BV786" s="54">
        <f t="shared" si="952"/>
        <v>3401.625</v>
      </c>
      <c r="BW786" s="54">
        <f t="shared" si="953"/>
        <v>0</v>
      </c>
      <c r="BX786" s="54">
        <f t="shared" si="954"/>
        <v>0</v>
      </c>
      <c r="BY786" s="54">
        <f t="shared" si="955"/>
        <v>0</v>
      </c>
      <c r="BZ786" s="54">
        <f t="shared" si="956"/>
        <v>0</v>
      </c>
      <c r="CA786" s="54">
        <v>0</v>
      </c>
      <c r="CB786" s="54">
        <f t="shared" si="957"/>
        <v>3</v>
      </c>
      <c r="CC786" s="54">
        <f t="shared" si="958"/>
        <v>0.75</v>
      </c>
      <c r="CD786" s="54">
        <v>3</v>
      </c>
      <c r="CE786" s="54">
        <v>2</v>
      </c>
      <c r="CF786" s="54">
        <v>1</v>
      </c>
      <c r="CG786" s="54">
        <v>1</v>
      </c>
      <c r="CH786" s="54">
        <v>2</v>
      </c>
      <c r="CI786" s="54">
        <v>0</v>
      </c>
      <c r="CJ786" s="54">
        <v>0</v>
      </c>
      <c r="CK786" s="54">
        <v>0</v>
      </c>
      <c r="CL786" s="54">
        <v>0</v>
      </c>
      <c r="CM786" s="54">
        <v>0</v>
      </c>
      <c r="CN786" s="54">
        <v>0</v>
      </c>
      <c r="CO786" s="54">
        <v>0</v>
      </c>
    </row>
    <row r="787" spans="1:93">
      <c r="A787" s="3" t="str">
        <f t="shared" si="937"/>
        <v>JXPX003Herceptin SC</v>
      </c>
      <c r="B787" s="3" t="s">
        <v>554</v>
      </c>
      <c r="C787" s="3" t="s">
        <v>555</v>
      </c>
      <c r="D787" s="3" t="s">
        <v>174</v>
      </c>
      <c r="E787" s="3" t="s">
        <v>253</v>
      </c>
      <c r="F787" s="3" t="s">
        <v>256</v>
      </c>
      <c r="G787" s="3" t="s">
        <v>257</v>
      </c>
      <c r="H787" s="3" t="s">
        <v>256</v>
      </c>
      <c r="I787" s="3" t="s">
        <v>257</v>
      </c>
      <c r="J787" s="3" t="s">
        <v>561</v>
      </c>
      <c r="K787" s="3" t="s">
        <v>541</v>
      </c>
      <c r="L787" s="3" t="s">
        <v>1047</v>
      </c>
      <c r="M787" s="3" t="s">
        <v>545</v>
      </c>
      <c r="N787" s="3" t="s">
        <v>12</v>
      </c>
      <c r="O787" s="3" t="s">
        <v>12</v>
      </c>
      <c r="P787" s="3">
        <v>3444.49</v>
      </c>
      <c r="Q787" s="54">
        <v>17.052300972050848</v>
      </c>
      <c r="R787" s="54">
        <v>15.799344805780462</v>
      </c>
      <c r="S787" s="54">
        <v>23.964938006377551</v>
      </c>
      <c r="T787" s="54">
        <v>24.529640353916385</v>
      </c>
      <c r="U787" s="54">
        <v>22.086044850042754</v>
      </c>
      <c r="V787" s="54">
        <v>29.069949544261785</v>
      </c>
      <c r="W787" s="54">
        <v>56.816583784208859</v>
      </c>
      <c r="X787" s="54">
        <v>75.68563474822092</v>
      </c>
      <c r="Y787" s="54">
        <v>132.50221853242977</v>
      </c>
      <c r="Z787" s="54">
        <v>17</v>
      </c>
      <c r="AA787" s="54">
        <v>12</v>
      </c>
      <c r="AB787" s="54">
        <v>10</v>
      </c>
      <c r="AC787" s="54">
        <v>14</v>
      </c>
      <c r="AD787" s="54">
        <v>0</v>
      </c>
      <c r="AE787" s="54">
        <v>0</v>
      </c>
      <c r="AF787" s="54">
        <f t="shared" si="938"/>
        <v>39</v>
      </c>
      <c r="AG787" s="54">
        <f t="shared" si="939"/>
        <v>14</v>
      </c>
      <c r="AH787" s="54">
        <f t="shared" si="940"/>
        <v>53</v>
      </c>
      <c r="AI787" s="54">
        <v>58736.480175219418</v>
      </c>
      <c r="AJ787" s="54">
        <v>54420.685190062744</v>
      </c>
      <c r="AK787" s="54">
        <v>82546.989313587401</v>
      </c>
      <c r="AL787" s="54">
        <v>84492.100902661448</v>
      </c>
      <c r="AM787" s="54">
        <v>76075.160625523771</v>
      </c>
      <c r="AN787" s="54">
        <v>100131.15050571428</v>
      </c>
      <c r="AO787" s="54">
        <v>195704.15467886956</v>
      </c>
      <c r="AP787" s="54">
        <v>260698.41203389951</v>
      </c>
      <c r="AQ787" s="54">
        <v>456402.5667127691</v>
      </c>
      <c r="AR787" s="54">
        <f t="shared" si="941"/>
        <v>58556.329999999994</v>
      </c>
      <c r="AS787" s="54">
        <f t="shared" si="942"/>
        <v>41333.879999999997</v>
      </c>
      <c r="AT787" s="54">
        <f t="shared" si="943"/>
        <v>34444.899999999994</v>
      </c>
      <c r="AU787" s="54">
        <f t="shared" si="944"/>
        <v>48222.86</v>
      </c>
      <c r="AV787" s="54">
        <f t="shared" si="945"/>
        <v>0</v>
      </c>
      <c r="AW787" s="54">
        <f t="shared" si="946"/>
        <v>0</v>
      </c>
      <c r="AX787" s="54">
        <f t="shared" si="947"/>
        <v>134335.10999999999</v>
      </c>
      <c r="AY787" s="54">
        <f t="shared" si="948"/>
        <v>48222.86</v>
      </c>
      <c r="AZ787" s="54">
        <f t="shared" si="949"/>
        <v>182557.96999999997</v>
      </c>
      <c r="BA787" s="54">
        <f t="shared" si="932"/>
        <v>24.529640353916385</v>
      </c>
      <c r="BB787" s="54">
        <f t="shared" si="933"/>
        <v>14</v>
      </c>
      <c r="BC787" s="54"/>
      <c r="BD787" s="54"/>
      <c r="BE787" s="54">
        <f t="shared" si="950"/>
        <v>0</v>
      </c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>
        <f t="shared" si="952"/>
        <v>99029.087499999994</v>
      </c>
      <c r="BW787" s="54">
        <f t="shared" si="953"/>
        <v>186002.46</v>
      </c>
      <c r="BX787" s="54">
        <f t="shared" si="954"/>
        <v>148113.06999999998</v>
      </c>
      <c r="BY787" s="54">
        <f t="shared" si="955"/>
        <v>54</v>
      </c>
      <c r="BZ787" s="54">
        <f t="shared" si="956"/>
        <v>43</v>
      </c>
      <c r="CA787" s="54">
        <v>0</v>
      </c>
      <c r="CB787" s="54">
        <f t="shared" si="957"/>
        <v>64</v>
      </c>
      <c r="CC787" s="54">
        <f t="shared" si="958"/>
        <v>28.75</v>
      </c>
      <c r="CD787" s="54">
        <v>64</v>
      </c>
      <c r="CE787" s="54">
        <v>55</v>
      </c>
      <c r="CF787" s="54">
        <v>48</v>
      </c>
      <c r="CG787" s="54">
        <v>31</v>
      </c>
      <c r="CH787" s="54">
        <v>26</v>
      </c>
      <c r="CI787" s="54">
        <v>24</v>
      </c>
      <c r="CJ787" s="54">
        <v>20</v>
      </c>
      <c r="CK787" s="54">
        <v>18</v>
      </c>
      <c r="CL787" s="54">
        <v>16</v>
      </c>
      <c r="CM787" s="54">
        <v>17</v>
      </c>
      <c r="CN787" s="54">
        <v>14</v>
      </c>
      <c r="CO787" s="54">
        <v>12</v>
      </c>
    </row>
    <row r="788" spans="1:93">
      <c r="A788" s="3" t="str">
        <f t="shared" si="937"/>
        <v>JXPX003Itovebi 3mg</v>
      </c>
      <c r="B788" s="3" t="s">
        <v>554</v>
      </c>
      <c r="C788" s="3" t="s">
        <v>555</v>
      </c>
      <c r="D788" s="3" t="s">
        <v>174</v>
      </c>
      <c r="E788" s="3" t="s">
        <v>253</v>
      </c>
      <c r="F788" s="3" t="s">
        <v>256</v>
      </c>
      <c r="G788" s="3" t="s">
        <v>257</v>
      </c>
      <c r="H788" s="3" t="s">
        <v>256</v>
      </c>
      <c r="I788" s="3" t="s">
        <v>257</v>
      </c>
      <c r="J788" s="3" t="s">
        <v>561</v>
      </c>
      <c r="K788" s="3" t="s">
        <v>541</v>
      </c>
      <c r="L788" s="3" t="s">
        <v>1047</v>
      </c>
      <c r="M788" s="3" t="s">
        <v>545</v>
      </c>
      <c r="N788" s="3" t="s">
        <v>13</v>
      </c>
      <c r="O788" s="3" t="s">
        <v>14</v>
      </c>
      <c r="P788" s="3">
        <v>3566.02</v>
      </c>
      <c r="Q788" s="54">
        <v>1.2245394188812775</v>
      </c>
      <c r="R788" s="54">
        <v>1.3981708156936223</v>
      </c>
      <c r="S788" s="54">
        <v>2.8299412553454832</v>
      </c>
      <c r="T788" s="54">
        <v>2.8647391039226369</v>
      </c>
      <c r="U788" s="54">
        <v>3.4827543688368428</v>
      </c>
      <c r="V788" s="54">
        <v>4.4353098263627473</v>
      </c>
      <c r="W788" s="54">
        <v>5.4526514899203828</v>
      </c>
      <c r="X788" s="54">
        <v>10.782803299122227</v>
      </c>
      <c r="Y788" s="54">
        <v>16.23545478904261</v>
      </c>
      <c r="Z788" s="54">
        <v>0</v>
      </c>
      <c r="AA788" s="54">
        <v>0</v>
      </c>
      <c r="AB788" s="54">
        <v>0</v>
      </c>
      <c r="AC788" s="54">
        <v>0</v>
      </c>
      <c r="AD788" s="54">
        <v>0</v>
      </c>
      <c r="AE788" s="54">
        <v>0</v>
      </c>
      <c r="AF788" s="54">
        <f t="shared" si="938"/>
        <v>0</v>
      </c>
      <c r="AG788" s="54">
        <f t="shared" si="939"/>
        <v>0</v>
      </c>
      <c r="AH788" s="54">
        <f t="shared" si="940"/>
        <v>0</v>
      </c>
      <c r="AI788" s="54">
        <v>4366.7320585190128</v>
      </c>
      <c r="AJ788" s="54">
        <v>4985.9050921797716</v>
      </c>
      <c r="AK788" s="54">
        <v>10091.6271153871</v>
      </c>
      <c r="AL788" s="54">
        <v>10215.716939370202</v>
      </c>
      <c r="AM788" s="54">
        <v>12419.571734359559</v>
      </c>
      <c r="AN788" s="54">
        <v>15816.403547006084</v>
      </c>
      <c r="AO788" s="54">
        <v>19444.264266085884</v>
      </c>
      <c r="AP788" s="54">
        <v>38451.692220735844</v>
      </c>
      <c r="AQ788" s="54">
        <v>57895.956486821728</v>
      </c>
      <c r="AR788" s="54">
        <f t="shared" si="941"/>
        <v>0</v>
      </c>
      <c r="AS788" s="54">
        <f t="shared" si="942"/>
        <v>0</v>
      </c>
      <c r="AT788" s="54">
        <f t="shared" si="943"/>
        <v>0</v>
      </c>
      <c r="AU788" s="54">
        <f t="shared" si="944"/>
        <v>0</v>
      </c>
      <c r="AV788" s="54">
        <f t="shared" si="945"/>
        <v>0</v>
      </c>
      <c r="AW788" s="54">
        <f t="shared" si="946"/>
        <v>0</v>
      </c>
      <c r="AX788" s="54">
        <f t="shared" si="947"/>
        <v>0</v>
      </c>
      <c r="AY788" s="54">
        <f t="shared" si="948"/>
        <v>0</v>
      </c>
      <c r="AZ788" s="54">
        <f t="shared" si="949"/>
        <v>0</v>
      </c>
      <c r="BA788" s="54">
        <f t="shared" si="932"/>
        <v>2.8647391039226369</v>
      </c>
      <c r="BB788" s="54">
        <f t="shared" si="933"/>
        <v>0</v>
      </c>
      <c r="BC788" s="54"/>
      <c r="BD788" s="54"/>
      <c r="BE788" s="54">
        <f t="shared" si="950"/>
        <v>0</v>
      </c>
      <c r="BF788" s="54"/>
      <c r="BG788" s="54"/>
      <c r="BH788" s="54"/>
      <c r="BI788" s="54"/>
      <c r="BJ788" s="54"/>
      <c r="BK788" s="54"/>
      <c r="BL788" s="54">
        <v>0</v>
      </c>
      <c r="BM788" s="54">
        <v>0</v>
      </c>
      <c r="BN788" s="54">
        <f t="shared" ref="BN788:BN789" si="971">AVERAGE(BP788:BR788)</f>
        <v>0.66666666666666663</v>
      </c>
      <c r="BO788" s="54">
        <f t="shared" ref="BO788:BO789" si="972">SUM(BS788:BU788)/1</f>
        <v>1</v>
      </c>
      <c r="BP788" s="54">
        <v>0</v>
      </c>
      <c r="BQ788" s="54">
        <v>1</v>
      </c>
      <c r="BR788" s="54">
        <v>1</v>
      </c>
      <c r="BS788" s="54">
        <v>1</v>
      </c>
      <c r="BT788" s="54">
        <v>0</v>
      </c>
      <c r="BU788" s="54">
        <v>0</v>
      </c>
      <c r="BV788" s="54">
        <f t="shared" si="952"/>
        <v>0</v>
      </c>
      <c r="BW788" s="54">
        <f t="shared" si="953"/>
        <v>0</v>
      </c>
      <c r="BX788" s="54">
        <f t="shared" si="954"/>
        <v>0</v>
      </c>
      <c r="BY788" s="54">
        <f t="shared" si="955"/>
        <v>0</v>
      </c>
      <c r="BZ788" s="54">
        <f t="shared" si="956"/>
        <v>0</v>
      </c>
      <c r="CA788" s="54">
        <v>0</v>
      </c>
      <c r="CB788" s="54">
        <f t="shared" si="957"/>
        <v>0</v>
      </c>
      <c r="CC788" s="54">
        <f t="shared" si="958"/>
        <v>0</v>
      </c>
      <c r="CD788" s="54">
        <v>0</v>
      </c>
      <c r="CE788" s="54">
        <v>0</v>
      </c>
      <c r="CF788" s="54">
        <v>0</v>
      </c>
      <c r="CG788" s="54">
        <v>0</v>
      </c>
      <c r="CH788" s="54">
        <v>0</v>
      </c>
      <c r="CI788" s="54">
        <v>0</v>
      </c>
      <c r="CJ788" s="54">
        <v>0</v>
      </c>
      <c r="CK788" s="54">
        <v>0</v>
      </c>
      <c r="CL788" s="54">
        <v>0</v>
      </c>
      <c r="CM788" s="54">
        <v>0</v>
      </c>
      <c r="CN788" s="54">
        <v>0</v>
      </c>
      <c r="CO788" s="54">
        <v>0</v>
      </c>
    </row>
    <row r="789" spans="1:93">
      <c r="A789" s="3" t="str">
        <f t="shared" si="937"/>
        <v>JXPX003Itovebi 9mg</v>
      </c>
      <c r="B789" s="3" t="s">
        <v>554</v>
      </c>
      <c r="C789" s="3" t="s">
        <v>555</v>
      </c>
      <c r="D789" s="3" t="s">
        <v>174</v>
      </c>
      <c r="E789" s="3" t="s">
        <v>253</v>
      </c>
      <c r="F789" s="3" t="s">
        <v>256</v>
      </c>
      <c r="G789" s="3" t="s">
        <v>257</v>
      </c>
      <c r="H789" s="3" t="s">
        <v>256</v>
      </c>
      <c r="I789" s="3" t="s">
        <v>257</v>
      </c>
      <c r="J789" s="3" t="s">
        <v>561</v>
      </c>
      <c r="K789" s="3" t="s">
        <v>541</v>
      </c>
      <c r="L789" s="3" t="s">
        <v>1047</v>
      </c>
      <c r="M789" s="3" t="s">
        <v>545</v>
      </c>
      <c r="N789" s="3" t="s">
        <v>13</v>
      </c>
      <c r="O789" s="3" t="s">
        <v>15</v>
      </c>
      <c r="P789" s="3">
        <v>10698.05</v>
      </c>
      <c r="Q789" s="54"/>
      <c r="R789" s="54"/>
      <c r="S789" s="54"/>
      <c r="T789" s="54"/>
      <c r="U789" s="54"/>
      <c r="V789" s="54"/>
      <c r="W789" s="54">
        <v>0</v>
      </c>
      <c r="X789" s="54">
        <v>0</v>
      </c>
      <c r="Y789" s="54">
        <v>0</v>
      </c>
      <c r="Z789" s="54">
        <v>1</v>
      </c>
      <c r="AA789" s="54">
        <v>1</v>
      </c>
      <c r="AB789" s="54">
        <v>1</v>
      </c>
      <c r="AC789" s="54">
        <v>1</v>
      </c>
      <c r="AD789" s="54">
        <v>0</v>
      </c>
      <c r="AE789" s="54">
        <v>0</v>
      </c>
      <c r="AF789" s="54">
        <f t="shared" si="938"/>
        <v>3</v>
      </c>
      <c r="AG789" s="54">
        <f t="shared" si="939"/>
        <v>1</v>
      </c>
      <c r="AH789" s="54">
        <f t="shared" si="940"/>
        <v>4</v>
      </c>
      <c r="AI789" s="54"/>
      <c r="AJ789" s="54"/>
      <c r="AK789" s="54"/>
      <c r="AL789" s="54"/>
      <c r="AM789" s="54"/>
      <c r="AN789" s="54"/>
      <c r="AO789" s="54">
        <v>0</v>
      </c>
      <c r="AP789" s="54">
        <v>0</v>
      </c>
      <c r="AQ789" s="54">
        <v>0</v>
      </c>
      <c r="AR789" s="54">
        <f t="shared" si="941"/>
        <v>10698.05</v>
      </c>
      <c r="AS789" s="54">
        <f t="shared" si="942"/>
        <v>10698.05</v>
      </c>
      <c r="AT789" s="54">
        <f t="shared" si="943"/>
        <v>10698.05</v>
      </c>
      <c r="AU789" s="54">
        <f t="shared" si="944"/>
        <v>10698.05</v>
      </c>
      <c r="AV789" s="54">
        <f t="shared" si="945"/>
        <v>0</v>
      </c>
      <c r="AW789" s="54">
        <f t="shared" si="946"/>
        <v>0</v>
      </c>
      <c r="AX789" s="54">
        <f t="shared" si="947"/>
        <v>32094.149999999998</v>
      </c>
      <c r="AY789" s="54">
        <f t="shared" si="948"/>
        <v>10698.05</v>
      </c>
      <c r="AZ789" s="54">
        <f t="shared" si="949"/>
        <v>42792.2</v>
      </c>
      <c r="BA789" s="54">
        <f t="shared" si="932"/>
        <v>0</v>
      </c>
      <c r="BB789" s="54">
        <f t="shared" si="933"/>
        <v>1</v>
      </c>
      <c r="BC789" s="54"/>
      <c r="BD789" s="54"/>
      <c r="BE789" s="54">
        <f t="shared" si="950"/>
        <v>0</v>
      </c>
      <c r="BF789" s="54"/>
      <c r="BG789" s="54"/>
      <c r="BH789" s="54"/>
      <c r="BI789" s="54"/>
      <c r="BJ789" s="54"/>
      <c r="BK789" s="54"/>
      <c r="BL789" s="54">
        <v>0</v>
      </c>
      <c r="BM789" s="54">
        <v>0</v>
      </c>
      <c r="BN789" s="54">
        <f t="shared" si="971"/>
        <v>0.33333333333333331</v>
      </c>
      <c r="BO789" s="54">
        <f t="shared" si="972"/>
        <v>0</v>
      </c>
      <c r="BP789" s="54">
        <v>1</v>
      </c>
      <c r="BQ789" s="54">
        <v>0</v>
      </c>
      <c r="BR789" s="54">
        <v>0</v>
      </c>
      <c r="BS789" s="54">
        <v>0</v>
      </c>
      <c r="BT789" s="54">
        <v>0</v>
      </c>
      <c r="BU789" s="54">
        <v>0</v>
      </c>
      <c r="BV789" s="54">
        <f t="shared" si="952"/>
        <v>0</v>
      </c>
      <c r="BW789" s="54">
        <f t="shared" si="953"/>
        <v>0</v>
      </c>
      <c r="BX789" s="54">
        <f t="shared" si="954"/>
        <v>0</v>
      </c>
      <c r="BY789" s="54">
        <f t="shared" si="955"/>
        <v>0</v>
      </c>
      <c r="BZ789" s="54">
        <f t="shared" si="956"/>
        <v>0</v>
      </c>
      <c r="CA789" s="54">
        <v>0</v>
      </c>
      <c r="CB789" s="54">
        <f t="shared" si="957"/>
        <v>0</v>
      </c>
      <c r="CC789" s="54">
        <f t="shared" si="958"/>
        <v>0</v>
      </c>
      <c r="CD789" s="54">
        <v>0</v>
      </c>
      <c r="CE789" s="54">
        <v>0</v>
      </c>
      <c r="CF789" s="54">
        <v>0</v>
      </c>
      <c r="CG789" s="54">
        <v>0</v>
      </c>
      <c r="CH789" s="54">
        <v>0</v>
      </c>
      <c r="CI789" s="54">
        <v>0</v>
      </c>
      <c r="CJ789" s="54">
        <v>0</v>
      </c>
      <c r="CK789" s="54">
        <v>0</v>
      </c>
      <c r="CL789" s="54">
        <v>0</v>
      </c>
      <c r="CM789" s="54">
        <v>0</v>
      </c>
      <c r="CN789" s="54">
        <v>0</v>
      </c>
      <c r="CO789" s="54">
        <v>0</v>
      </c>
    </row>
    <row r="790" spans="1:93">
      <c r="A790" s="3" t="str">
        <f t="shared" si="937"/>
        <v>JXPX003Perjeta</v>
      </c>
      <c r="B790" s="3" t="s">
        <v>554</v>
      </c>
      <c r="C790" s="3" t="s">
        <v>555</v>
      </c>
      <c r="D790" s="3" t="s">
        <v>174</v>
      </c>
      <c r="E790" s="3" t="s">
        <v>253</v>
      </c>
      <c r="F790" s="3" t="s">
        <v>256</v>
      </c>
      <c r="G790" s="3" t="s">
        <v>257</v>
      </c>
      <c r="H790" s="3" t="s">
        <v>256</v>
      </c>
      <c r="I790" s="3" t="s">
        <v>257</v>
      </c>
      <c r="J790" s="3" t="s">
        <v>561</v>
      </c>
      <c r="K790" s="3" t="s">
        <v>541</v>
      </c>
      <c r="L790" s="3" t="s">
        <v>1047</v>
      </c>
      <c r="M790" s="3" t="s">
        <v>545</v>
      </c>
      <c r="N790" s="3" t="s">
        <v>16</v>
      </c>
      <c r="O790" s="3" t="s">
        <v>16</v>
      </c>
      <c r="P790" s="3">
        <v>3985.87</v>
      </c>
      <c r="Q790" s="54">
        <v>10.962962728888003</v>
      </c>
      <c r="R790" s="54">
        <v>9.2605792907728866</v>
      </c>
      <c r="S790" s="54">
        <v>14.055622623497802</v>
      </c>
      <c r="T790" s="54">
        <v>8.4934035875473004</v>
      </c>
      <c r="U790" s="54">
        <v>10.3087023931137</v>
      </c>
      <c r="V790" s="54">
        <v>11.830854510416772</v>
      </c>
      <c r="W790" s="54">
        <v>34.279164643158694</v>
      </c>
      <c r="X790" s="54">
        <v>30.632960491077775</v>
      </c>
      <c r="Y790" s="54">
        <v>64.912125134236476</v>
      </c>
      <c r="Z790" s="54">
        <v>12</v>
      </c>
      <c r="AA790" s="54">
        <v>8</v>
      </c>
      <c r="AB790" s="54">
        <v>4</v>
      </c>
      <c r="AC790" s="54">
        <v>4</v>
      </c>
      <c r="AD790" s="54">
        <v>0</v>
      </c>
      <c r="AE790" s="54">
        <v>0</v>
      </c>
      <c r="AF790" s="54">
        <f t="shared" si="938"/>
        <v>24</v>
      </c>
      <c r="AG790" s="54">
        <f t="shared" si="939"/>
        <v>4</v>
      </c>
      <c r="AH790" s="54">
        <f t="shared" si="940"/>
        <v>28</v>
      </c>
      <c r="AI790" s="54">
        <v>43696.944252192821</v>
      </c>
      <c r="AJ790" s="54">
        <v>36911.465177712926</v>
      </c>
      <c r="AK790" s="54">
        <v>56023.884546321184</v>
      </c>
      <c r="AL790" s="54">
        <v>33853.602557497157</v>
      </c>
      <c r="AM790" s="54">
        <v>41089.147607640101</v>
      </c>
      <c r="AN790" s="54">
        <v>47156.248067434899</v>
      </c>
      <c r="AO790" s="54">
        <v>136632.29397622694</v>
      </c>
      <c r="AP790" s="54">
        <v>122098.99823257216</v>
      </c>
      <c r="AQ790" s="54">
        <v>258731.2922087991</v>
      </c>
      <c r="AR790" s="54">
        <f t="shared" si="941"/>
        <v>47830.44</v>
      </c>
      <c r="AS790" s="54">
        <f t="shared" si="942"/>
        <v>31886.959999999999</v>
      </c>
      <c r="AT790" s="54">
        <f t="shared" si="943"/>
        <v>15943.48</v>
      </c>
      <c r="AU790" s="54">
        <f t="shared" si="944"/>
        <v>15943.48</v>
      </c>
      <c r="AV790" s="54">
        <f t="shared" si="945"/>
        <v>0</v>
      </c>
      <c r="AW790" s="54">
        <f t="shared" si="946"/>
        <v>0</v>
      </c>
      <c r="AX790" s="54">
        <f t="shared" si="947"/>
        <v>95660.87999999999</v>
      </c>
      <c r="AY790" s="54">
        <f t="shared" si="948"/>
        <v>15943.48</v>
      </c>
      <c r="AZ790" s="54">
        <f t="shared" si="949"/>
        <v>111604.35999999999</v>
      </c>
      <c r="BA790" s="54">
        <f t="shared" si="932"/>
        <v>8.4934035875473004</v>
      </c>
      <c r="BB790" s="54">
        <f t="shared" si="933"/>
        <v>4</v>
      </c>
      <c r="BC790" s="54"/>
      <c r="BD790" s="54"/>
      <c r="BE790" s="54">
        <f t="shared" si="950"/>
        <v>0</v>
      </c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>
        <f t="shared" si="952"/>
        <v>111936.51583333332</v>
      </c>
      <c r="BW790" s="54">
        <f t="shared" si="953"/>
        <v>231180.46</v>
      </c>
      <c r="BX790" s="54">
        <f t="shared" si="954"/>
        <v>131533.71</v>
      </c>
      <c r="BY790" s="54">
        <f t="shared" si="955"/>
        <v>58</v>
      </c>
      <c r="BZ790" s="54">
        <f t="shared" si="956"/>
        <v>33</v>
      </c>
      <c r="CA790" s="54">
        <v>0</v>
      </c>
      <c r="CB790" s="54">
        <f t="shared" si="957"/>
        <v>58</v>
      </c>
      <c r="CC790" s="54">
        <f t="shared" si="958"/>
        <v>28.083333333333332</v>
      </c>
      <c r="CD790" s="54">
        <v>56</v>
      </c>
      <c r="CE790" s="54">
        <v>58</v>
      </c>
      <c r="CF790" s="54">
        <v>45</v>
      </c>
      <c r="CG790" s="54">
        <v>32</v>
      </c>
      <c r="CH790" s="54">
        <v>35</v>
      </c>
      <c r="CI790" s="54">
        <v>20</v>
      </c>
      <c r="CJ790" s="54">
        <v>24</v>
      </c>
      <c r="CK790" s="54">
        <v>17</v>
      </c>
      <c r="CL790" s="54">
        <v>17</v>
      </c>
      <c r="CM790" s="54">
        <v>11</v>
      </c>
      <c r="CN790" s="54">
        <v>11</v>
      </c>
      <c r="CO790" s="54">
        <v>11</v>
      </c>
    </row>
    <row r="791" spans="1:93">
      <c r="A791" s="3" t="str">
        <f t="shared" si="937"/>
        <v>JXPX003Phesgo 10ml</v>
      </c>
      <c r="B791" s="3" t="s">
        <v>554</v>
      </c>
      <c r="C791" s="3" t="s">
        <v>555</v>
      </c>
      <c r="D791" s="3" t="s">
        <v>174</v>
      </c>
      <c r="E791" s="3" t="s">
        <v>253</v>
      </c>
      <c r="F791" s="3" t="s">
        <v>256</v>
      </c>
      <c r="G791" s="3" t="s">
        <v>257</v>
      </c>
      <c r="H791" s="3" t="s">
        <v>256</v>
      </c>
      <c r="I791" s="3" t="s">
        <v>257</v>
      </c>
      <c r="J791" s="3" t="s">
        <v>561</v>
      </c>
      <c r="K791" s="3" t="s">
        <v>541</v>
      </c>
      <c r="L791" s="3" t="s">
        <v>1047</v>
      </c>
      <c r="M791" s="3" t="s">
        <v>545</v>
      </c>
      <c r="N791" s="3" t="s">
        <v>17</v>
      </c>
      <c r="O791" s="3" t="s">
        <v>18</v>
      </c>
      <c r="P791" s="3">
        <v>6232.07</v>
      </c>
      <c r="Q791" s="54">
        <v>24.864820841434703</v>
      </c>
      <c r="R791" s="54">
        <v>22.780711735633581</v>
      </c>
      <c r="S791" s="54">
        <v>33.723718353039999</v>
      </c>
      <c r="T791" s="54">
        <v>30.407280579634055</v>
      </c>
      <c r="U791" s="54">
        <v>27.674880647333868</v>
      </c>
      <c r="V791" s="54">
        <v>35.516405868140119</v>
      </c>
      <c r="W791" s="54">
        <v>81.369250930108279</v>
      </c>
      <c r="X791" s="54">
        <v>93.598567095108052</v>
      </c>
      <c r="Y791" s="54">
        <v>174.96781802521633</v>
      </c>
      <c r="Z791" s="54">
        <v>25</v>
      </c>
      <c r="AA791" s="54">
        <v>25</v>
      </c>
      <c r="AB791" s="54">
        <v>30</v>
      </c>
      <c r="AC791" s="54">
        <v>21</v>
      </c>
      <c r="AD791" s="54">
        <v>0</v>
      </c>
      <c r="AE791" s="54">
        <v>0</v>
      </c>
      <c r="AF791" s="54">
        <f t="shared" si="938"/>
        <v>80</v>
      </c>
      <c r="AG791" s="54">
        <f t="shared" si="939"/>
        <v>21</v>
      </c>
      <c r="AH791" s="54">
        <f t="shared" si="940"/>
        <v>101</v>
      </c>
      <c r="AI791" s="54">
        <v>154959.30402127997</v>
      </c>
      <c r="AJ791" s="54">
        <v>141970.99018628997</v>
      </c>
      <c r="AK791" s="54">
        <v>210168.57343642999</v>
      </c>
      <c r="AL791" s="54">
        <v>189500.30108191998</v>
      </c>
      <c r="AM791" s="54">
        <v>172471.79343582998</v>
      </c>
      <c r="AN791" s="54">
        <v>221340.72751865999</v>
      </c>
      <c r="AO791" s="54">
        <v>507098.86764399987</v>
      </c>
      <c r="AP791" s="54">
        <v>583312.82203640998</v>
      </c>
      <c r="AQ791" s="54">
        <v>1090411.6896804099</v>
      </c>
      <c r="AR791" s="54">
        <f t="shared" si="941"/>
        <v>155801.75</v>
      </c>
      <c r="AS791" s="54">
        <f t="shared" si="942"/>
        <v>155801.75</v>
      </c>
      <c r="AT791" s="54">
        <f t="shared" si="943"/>
        <v>186962.09999999998</v>
      </c>
      <c r="AU791" s="54">
        <f t="shared" si="944"/>
        <v>130873.47</v>
      </c>
      <c r="AV791" s="54">
        <f t="shared" si="945"/>
        <v>0</v>
      </c>
      <c r="AW791" s="54">
        <f t="shared" si="946"/>
        <v>0</v>
      </c>
      <c r="AX791" s="54">
        <f t="shared" si="947"/>
        <v>498565.6</v>
      </c>
      <c r="AY791" s="54">
        <f t="shared" si="948"/>
        <v>130873.47</v>
      </c>
      <c r="AZ791" s="54">
        <f t="shared" si="949"/>
        <v>629439.06999999995</v>
      </c>
      <c r="BA791" s="54">
        <f t="shared" si="932"/>
        <v>30.407280579634055</v>
      </c>
      <c r="BB791" s="54">
        <f t="shared" si="933"/>
        <v>21</v>
      </c>
      <c r="BC791" s="54">
        <f>SUM(CJ791:CL791)</f>
        <v>95</v>
      </c>
      <c r="BD791" s="54">
        <f>SUM(CM791:CO791)</f>
        <v>80</v>
      </c>
      <c r="BE791" s="54">
        <f t="shared" si="950"/>
        <v>101</v>
      </c>
      <c r="BF791" s="54">
        <f t="shared" ref="BF791:BK791" si="973">Z791</f>
        <v>25</v>
      </c>
      <c r="BG791" s="54">
        <f t="shared" si="973"/>
        <v>25</v>
      </c>
      <c r="BH791" s="54">
        <f t="shared" si="973"/>
        <v>30</v>
      </c>
      <c r="BI791" s="54">
        <f t="shared" si="973"/>
        <v>21</v>
      </c>
      <c r="BJ791" s="54">
        <f t="shared" si="973"/>
        <v>0</v>
      </c>
      <c r="BK791" s="54">
        <f t="shared" si="973"/>
        <v>0</v>
      </c>
      <c r="BL791" s="54">
        <v>0</v>
      </c>
      <c r="BM791" s="54">
        <v>0</v>
      </c>
      <c r="BN791" s="54">
        <f t="shared" ref="BN791:BN792" si="974">AVERAGE(BP791:BR791)</f>
        <v>0</v>
      </c>
      <c r="BO791" s="54">
        <f t="shared" ref="BO791:BO792" si="975">SUM(BS791:BU791)/1</f>
        <v>0</v>
      </c>
      <c r="BP791" s="54">
        <v>0</v>
      </c>
      <c r="BQ791" s="54">
        <v>0</v>
      </c>
      <c r="BR791" s="54">
        <v>0</v>
      </c>
      <c r="BS791" s="54">
        <v>0</v>
      </c>
      <c r="BT791" s="54">
        <v>0</v>
      </c>
      <c r="BU791" s="54">
        <v>0</v>
      </c>
      <c r="BV791" s="54">
        <f t="shared" si="952"/>
        <v>138663.5575</v>
      </c>
      <c r="BW791" s="54">
        <f t="shared" si="953"/>
        <v>592046.65</v>
      </c>
      <c r="BX791" s="54">
        <f t="shared" si="954"/>
        <v>498565.6</v>
      </c>
      <c r="BY791" s="54">
        <f t="shared" si="955"/>
        <v>95</v>
      </c>
      <c r="BZ791" s="54">
        <f t="shared" si="956"/>
        <v>80</v>
      </c>
      <c r="CA791" s="54">
        <v>71.666666666666671</v>
      </c>
      <c r="CB791" s="54">
        <f t="shared" si="957"/>
        <v>34</v>
      </c>
      <c r="CC791" s="54">
        <f t="shared" si="958"/>
        <v>22.25</v>
      </c>
      <c r="CD791" s="54">
        <v>0</v>
      </c>
      <c r="CE791" s="54">
        <v>0</v>
      </c>
      <c r="CF791" s="54">
        <v>15</v>
      </c>
      <c r="CG791" s="54">
        <v>17</v>
      </c>
      <c r="CH791" s="54">
        <v>29</v>
      </c>
      <c r="CI791" s="54">
        <v>31</v>
      </c>
      <c r="CJ791" s="54">
        <v>34</v>
      </c>
      <c r="CK791" s="54">
        <v>27</v>
      </c>
      <c r="CL791" s="54">
        <v>34</v>
      </c>
      <c r="CM791" s="54">
        <v>27</v>
      </c>
      <c r="CN791" s="54">
        <v>26</v>
      </c>
      <c r="CO791" s="54">
        <v>27</v>
      </c>
    </row>
    <row r="792" spans="1:93">
      <c r="A792" s="3" t="str">
        <f t="shared" si="937"/>
        <v>JXPX003Phesgo 15ml</v>
      </c>
      <c r="B792" s="3" t="s">
        <v>554</v>
      </c>
      <c r="C792" s="3" t="s">
        <v>555</v>
      </c>
      <c r="D792" s="3" t="s">
        <v>174</v>
      </c>
      <c r="E792" s="3" t="s">
        <v>253</v>
      </c>
      <c r="F792" s="3" t="s">
        <v>256</v>
      </c>
      <c r="G792" s="3" t="s">
        <v>257</v>
      </c>
      <c r="H792" s="3" t="s">
        <v>256</v>
      </c>
      <c r="I792" s="3" t="s">
        <v>257</v>
      </c>
      <c r="J792" s="3" t="s">
        <v>561</v>
      </c>
      <c r="K792" s="3" t="s">
        <v>541</v>
      </c>
      <c r="L792" s="3" t="s">
        <v>1047</v>
      </c>
      <c r="M792" s="3" t="s">
        <v>545</v>
      </c>
      <c r="N792" s="3" t="s">
        <v>17</v>
      </c>
      <c r="O792" s="3" t="s">
        <v>19</v>
      </c>
      <c r="P792" s="3">
        <v>8489.27</v>
      </c>
      <c r="Q792" s="54">
        <v>2</v>
      </c>
      <c r="R792" s="54">
        <v>2</v>
      </c>
      <c r="S792" s="54">
        <v>3</v>
      </c>
      <c r="T792" s="54">
        <v>2</v>
      </c>
      <c r="U792" s="54">
        <v>2</v>
      </c>
      <c r="V792" s="54">
        <v>3</v>
      </c>
      <c r="W792" s="54">
        <v>7</v>
      </c>
      <c r="X792" s="54">
        <v>7</v>
      </c>
      <c r="Y792" s="54">
        <v>14</v>
      </c>
      <c r="Z792" s="54">
        <v>2</v>
      </c>
      <c r="AA792" s="54">
        <v>0</v>
      </c>
      <c r="AB792" s="54">
        <v>3</v>
      </c>
      <c r="AC792" s="54">
        <v>2</v>
      </c>
      <c r="AD792" s="54">
        <v>0</v>
      </c>
      <c r="AE792" s="54">
        <v>0</v>
      </c>
      <c r="AF792" s="54">
        <f t="shared" si="938"/>
        <v>5</v>
      </c>
      <c r="AG792" s="54">
        <f t="shared" si="939"/>
        <v>2</v>
      </c>
      <c r="AH792" s="54">
        <f t="shared" si="940"/>
        <v>7</v>
      </c>
      <c r="AI792" s="54">
        <v>16978.54</v>
      </c>
      <c r="AJ792" s="54">
        <v>16978.54</v>
      </c>
      <c r="AK792" s="54">
        <v>25467.81</v>
      </c>
      <c r="AL792" s="54">
        <v>16978.54</v>
      </c>
      <c r="AM792" s="54">
        <v>16978.54</v>
      </c>
      <c r="AN792" s="54">
        <v>25467.81</v>
      </c>
      <c r="AO792" s="54">
        <v>59424.89</v>
      </c>
      <c r="AP792" s="54">
        <v>59424.89</v>
      </c>
      <c r="AQ792" s="54">
        <v>118849.78</v>
      </c>
      <c r="AR792" s="54">
        <f t="shared" si="941"/>
        <v>16978.54</v>
      </c>
      <c r="AS792" s="54">
        <f t="shared" si="942"/>
        <v>0</v>
      </c>
      <c r="AT792" s="54">
        <f t="shared" si="943"/>
        <v>25467.81</v>
      </c>
      <c r="AU792" s="54">
        <f t="shared" si="944"/>
        <v>16978.54</v>
      </c>
      <c r="AV792" s="54">
        <f t="shared" si="945"/>
        <v>0</v>
      </c>
      <c r="AW792" s="54">
        <f t="shared" si="946"/>
        <v>0</v>
      </c>
      <c r="AX792" s="54">
        <f t="shared" si="947"/>
        <v>42446.350000000006</v>
      </c>
      <c r="AY792" s="54">
        <f t="shared" si="948"/>
        <v>16978.54</v>
      </c>
      <c r="AZ792" s="54">
        <f t="shared" si="949"/>
        <v>59424.890000000007</v>
      </c>
      <c r="BA792" s="54">
        <f t="shared" si="932"/>
        <v>2</v>
      </c>
      <c r="BB792" s="54">
        <f t="shared" si="933"/>
        <v>2</v>
      </c>
      <c r="BC792" s="54">
        <f>SUM(CJ792:CL792)*2</f>
        <v>10</v>
      </c>
      <c r="BD792" s="54">
        <f>SUM(CM792:CO792)*2</f>
        <v>10</v>
      </c>
      <c r="BE792" s="54">
        <f t="shared" si="950"/>
        <v>14</v>
      </c>
      <c r="BF792" s="54">
        <f t="shared" ref="BF792:BK792" si="976">Z792*2</f>
        <v>4</v>
      </c>
      <c r="BG792" s="54">
        <f t="shared" si="976"/>
        <v>0</v>
      </c>
      <c r="BH792" s="54">
        <f t="shared" si="976"/>
        <v>6</v>
      </c>
      <c r="BI792" s="54">
        <f t="shared" si="976"/>
        <v>4</v>
      </c>
      <c r="BJ792" s="54">
        <f t="shared" si="976"/>
        <v>0</v>
      </c>
      <c r="BK792" s="54">
        <f t="shared" si="976"/>
        <v>0</v>
      </c>
      <c r="BL792" s="54">
        <v>1.6666666666666667</v>
      </c>
      <c r="BM792" s="54">
        <v>1.3333333333333333</v>
      </c>
      <c r="BN792" s="54">
        <f t="shared" si="974"/>
        <v>2</v>
      </c>
      <c r="BO792" s="54">
        <f t="shared" si="975"/>
        <v>1</v>
      </c>
      <c r="BP792" s="54">
        <v>3</v>
      </c>
      <c r="BQ792" s="54">
        <v>0</v>
      </c>
      <c r="BR792" s="54">
        <v>3</v>
      </c>
      <c r="BS792" s="54">
        <v>1</v>
      </c>
      <c r="BT792" s="54">
        <v>0</v>
      </c>
      <c r="BU792" s="54">
        <v>0</v>
      </c>
      <c r="BV792" s="54">
        <f t="shared" si="952"/>
        <v>15563.661666666667</v>
      </c>
      <c r="BW792" s="54">
        <f t="shared" si="953"/>
        <v>42446.350000000006</v>
      </c>
      <c r="BX792" s="54">
        <f t="shared" si="954"/>
        <v>42446.350000000006</v>
      </c>
      <c r="BY792" s="54">
        <f t="shared" si="955"/>
        <v>5</v>
      </c>
      <c r="BZ792" s="54">
        <f t="shared" si="956"/>
        <v>5</v>
      </c>
      <c r="CA792" s="54">
        <v>0</v>
      </c>
      <c r="CB792" s="54">
        <f t="shared" si="957"/>
        <v>7</v>
      </c>
      <c r="CC792" s="54">
        <f t="shared" si="958"/>
        <v>1.8333333333333333</v>
      </c>
      <c r="CD792" s="54">
        <v>0</v>
      </c>
      <c r="CE792" s="54">
        <v>0</v>
      </c>
      <c r="CF792" s="54">
        <v>2</v>
      </c>
      <c r="CG792" s="54">
        <v>2</v>
      </c>
      <c r="CH792" s="54">
        <v>7</v>
      </c>
      <c r="CI792" s="54">
        <v>1</v>
      </c>
      <c r="CJ792" s="54">
        <v>0</v>
      </c>
      <c r="CK792" s="54">
        <v>4</v>
      </c>
      <c r="CL792" s="54">
        <v>1</v>
      </c>
      <c r="CM792" s="54">
        <v>2</v>
      </c>
      <c r="CN792" s="54">
        <v>1</v>
      </c>
      <c r="CO792" s="54">
        <v>2</v>
      </c>
    </row>
    <row r="793" spans="1:93">
      <c r="A793" s="3" t="str">
        <f t="shared" si="937"/>
        <v>JXPX015Herceptin IV</v>
      </c>
      <c r="B793" s="3" t="s">
        <v>554</v>
      </c>
      <c r="C793" s="3" t="s">
        <v>555</v>
      </c>
      <c r="D793" s="3" t="s">
        <v>174</v>
      </c>
      <c r="E793" s="3" t="s">
        <v>253</v>
      </c>
      <c r="F793" s="3" t="s">
        <v>258</v>
      </c>
      <c r="G793" s="3" t="s">
        <v>259</v>
      </c>
      <c r="H793" s="3" t="s">
        <v>258</v>
      </c>
      <c r="I793" s="3" t="s">
        <v>259</v>
      </c>
      <c r="J793" s="3" t="s">
        <v>561</v>
      </c>
      <c r="K793" s="3" t="s">
        <v>541</v>
      </c>
      <c r="L793" s="3"/>
      <c r="M793" s="3" t="s">
        <v>543</v>
      </c>
      <c r="N793" s="3" t="s">
        <v>11</v>
      </c>
      <c r="O793" s="3" t="s">
        <v>11</v>
      </c>
      <c r="P793" s="3">
        <v>4535.5</v>
      </c>
      <c r="Q793" s="54">
        <v>1.6083382796589874E-2</v>
      </c>
      <c r="R793" s="54">
        <v>1.1522218327600984E-2</v>
      </c>
      <c r="S793" s="54">
        <v>1.0718279109035837E-2</v>
      </c>
      <c r="T793" s="54">
        <v>7.5686152185670532E-3</v>
      </c>
      <c r="U793" s="54">
        <v>6.8960566190420331E-3</v>
      </c>
      <c r="V793" s="54">
        <v>1.2005336850351897E-2</v>
      </c>
      <c r="W793" s="54">
        <v>3.8323880233226693E-2</v>
      </c>
      <c r="X793" s="54">
        <v>2.6470008687960983E-2</v>
      </c>
      <c r="Y793" s="54">
        <v>6.4793888921187676E-2</v>
      </c>
      <c r="Z793" s="54">
        <v>0</v>
      </c>
      <c r="AA793" s="54">
        <v>0</v>
      </c>
      <c r="AB793" s="54">
        <v>0</v>
      </c>
      <c r="AC793" s="54">
        <v>0</v>
      </c>
      <c r="AD793" s="54">
        <v>0</v>
      </c>
      <c r="AE793" s="54">
        <v>0</v>
      </c>
      <c r="AF793" s="54">
        <f t="shared" si="938"/>
        <v>0</v>
      </c>
      <c r="AG793" s="54">
        <f t="shared" si="939"/>
        <v>0</v>
      </c>
      <c r="AH793" s="54">
        <f t="shared" si="940"/>
        <v>0</v>
      </c>
      <c r="AI793" s="54">
        <v>72.946182673933365</v>
      </c>
      <c r="AJ793" s="54">
        <v>52.259021224834257</v>
      </c>
      <c r="AK793" s="54">
        <v>48.612754899032041</v>
      </c>
      <c r="AL793" s="54">
        <v>34.327454323810869</v>
      </c>
      <c r="AM793" s="54">
        <v>31.27706479566514</v>
      </c>
      <c r="AN793" s="54">
        <v>54.450205284771023</v>
      </c>
      <c r="AO793" s="54">
        <v>173.81795879779966</v>
      </c>
      <c r="AP793" s="54">
        <v>120.05472440424703</v>
      </c>
      <c r="AQ793" s="54">
        <v>293.87268320204669</v>
      </c>
      <c r="AR793" s="54">
        <f t="shared" si="941"/>
        <v>0</v>
      </c>
      <c r="AS793" s="54">
        <f t="shared" si="942"/>
        <v>0</v>
      </c>
      <c r="AT793" s="54">
        <f t="shared" si="943"/>
        <v>0</v>
      </c>
      <c r="AU793" s="54">
        <f t="shared" si="944"/>
        <v>0</v>
      </c>
      <c r="AV793" s="54">
        <f t="shared" si="945"/>
        <v>0</v>
      </c>
      <c r="AW793" s="54">
        <f t="shared" si="946"/>
        <v>0</v>
      </c>
      <c r="AX793" s="54">
        <f t="shared" si="947"/>
        <v>0</v>
      </c>
      <c r="AY793" s="54">
        <f t="shared" si="948"/>
        <v>0</v>
      </c>
      <c r="AZ793" s="54">
        <f t="shared" si="949"/>
        <v>0</v>
      </c>
      <c r="BA793" s="54">
        <f t="shared" si="932"/>
        <v>7.5686152185670532E-3</v>
      </c>
      <c r="BB793" s="54">
        <f t="shared" si="933"/>
        <v>0</v>
      </c>
      <c r="BC793" s="54"/>
      <c r="BD793" s="54"/>
      <c r="BE793" s="54">
        <f t="shared" si="950"/>
        <v>0</v>
      </c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4"/>
      <c r="BV793" s="54">
        <f t="shared" si="952"/>
        <v>4913.458333333333</v>
      </c>
      <c r="BW793" s="54">
        <f t="shared" si="953"/>
        <v>18142</v>
      </c>
      <c r="BX793" s="54">
        <f t="shared" si="954"/>
        <v>13606.5</v>
      </c>
      <c r="BY793" s="54">
        <f t="shared" si="955"/>
        <v>4</v>
      </c>
      <c r="BZ793" s="54">
        <f t="shared" si="956"/>
        <v>3</v>
      </c>
      <c r="CA793" s="54">
        <v>0</v>
      </c>
      <c r="CB793" s="54">
        <f t="shared" si="957"/>
        <v>2</v>
      </c>
      <c r="CC793" s="54">
        <f t="shared" si="958"/>
        <v>1.0833333333333333</v>
      </c>
      <c r="CD793" s="54">
        <v>0</v>
      </c>
      <c r="CE793" s="54">
        <v>0</v>
      </c>
      <c r="CF793" s="54">
        <v>2</v>
      </c>
      <c r="CG793" s="54">
        <v>1</v>
      </c>
      <c r="CH793" s="54">
        <v>1</v>
      </c>
      <c r="CI793" s="54">
        <v>2</v>
      </c>
      <c r="CJ793" s="54">
        <v>1</v>
      </c>
      <c r="CK793" s="54">
        <v>2</v>
      </c>
      <c r="CL793" s="54">
        <v>1</v>
      </c>
      <c r="CM793" s="54">
        <v>1</v>
      </c>
      <c r="CN793" s="54">
        <v>2</v>
      </c>
      <c r="CO793" s="54">
        <v>0</v>
      </c>
    </row>
    <row r="794" spans="1:93">
      <c r="A794" s="3" t="str">
        <f t="shared" si="937"/>
        <v>JXPX015Herceptin SC</v>
      </c>
      <c r="B794" s="3" t="s">
        <v>554</v>
      </c>
      <c r="C794" s="3" t="s">
        <v>555</v>
      </c>
      <c r="D794" s="3" t="s">
        <v>174</v>
      </c>
      <c r="E794" s="3" t="s">
        <v>253</v>
      </c>
      <c r="F794" s="3" t="s">
        <v>258</v>
      </c>
      <c r="G794" s="3" t="s">
        <v>259</v>
      </c>
      <c r="H794" s="3" t="s">
        <v>258</v>
      </c>
      <c r="I794" s="3" t="s">
        <v>259</v>
      </c>
      <c r="J794" s="3" t="s">
        <v>561</v>
      </c>
      <c r="K794" s="3" t="s">
        <v>541</v>
      </c>
      <c r="L794" s="3"/>
      <c r="M794" s="3" t="s">
        <v>543</v>
      </c>
      <c r="N794" s="3" t="s">
        <v>12</v>
      </c>
      <c r="O794" s="3" t="s">
        <v>12</v>
      </c>
      <c r="P794" s="3">
        <v>3444.49</v>
      </c>
      <c r="Q794" s="54">
        <v>1.2869445629604544E-7</v>
      </c>
      <c r="R794" s="54">
        <v>1.1923834167284972E-7</v>
      </c>
      <c r="S794" s="54">
        <v>1.8086442832285226E-7</v>
      </c>
      <c r="T794" s="54">
        <v>1.8512626147397511E-7</v>
      </c>
      <c r="U794" s="54">
        <v>1.6668434004097236E-7</v>
      </c>
      <c r="V794" s="54">
        <v>2.193921721933052E-7</v>
      </c>
      <c r="W794" s="54">
        <v>4.2879722629174739E-7</v>
      </c>
      <c r="X794" s="54">
        <v>5.7120277370825267E-7</v>
      </c>
      <c r="Y794" s="54">
        <v>1.0000000000000002E-6</v>
      </c>
      <c r="Z794" s="54">
        <v>0</v>
      </c>
      <c r="AA794" s="54">
        <v>0</v>
      </c>
      <c r="AB794" s="54">
        <v>0</v>
      </c>
      <c r="AC794" s="54">
        <v>0</v>
      </c>
      <c r="AD794" s="54">
        <v>0</v>
      </c>
      <c r="AE794" s="54">
        <v>0</v>
      </c>
      <c r="AF794" s="54">
        <f t="shared" si="938"/>
        <v>0</v>
      </c>
      <c r="AG794" s="54">
        <f t="shared" si="939"/>
        <v>0</v>
      </c>
      <c r="AH794" s="54">
        <f t="shared" si="940"/>
        <v>0</v>
      </c>
      <c r="AI794" s="54">
        <v>4.4328676776716558E-4</v>
      </c>
      <c r="AJ794" s="54">
        <v>4.1071527550871412E-4</v>
      </c>
      <c r="AK794" s="54">
        <v>6.2298571471378138E-4</v>
      </c>
      <c r="AL794" s="54">
        <v>6.3766555638449256E-4</v>
      </c>
      <c r="AM794" s="54">
        <v>5.7414254242772885E-4</v>
      </c>
      <c r="AN794" s="54">
        <v>7.5569414319811776E-4</v>
      </c>
      <c r="AO794" s="54">
        <v>1.476987757989661E-3</v>
      </c>
      <c r="AP794" s="54">
        <v>1.9675022420103392E-3</v>
      </c>
      <c r="AQ794" s="54">
        <v>3.4444900000000001E-3</v>
      </c>
      <c r="AR794" s="54">
        <f t="shared" si="941"/>
        <v>0</v>
      </c>
      <c r="AS794" s="54">
        <f t="shared" si="942"/>
        <v>0</v>
      </c>
      <c r="AT794" s="54">
        <f t="shared" si="943"/>
        <v>0</v>
      </c>
      <c r="AU794" s="54">
        <f t="shared" si="944"/>
        <v>0</v>
      </c>
      <c r="AV794" s="54">
        <f t="shared" si="945"/>
        <v>0</v>
      </c>
      <c r="AW794" s="54">
        <f t="shared" si="946"/>
        <v>0</v>
      </c>
      <c r="AX794" s="54">
        <f t="shared" si="947"/>
        <v>0</v>
      </c>
      <c r="AY794" s="54">
        <f t="shared" si="948"/>
        <v>0</v>
      </c>
      <c r="AZ794" s="54">
        <f t="shared" si="949"/>
        <v>0</v>
      </c>
      <c r="BA794" s="54">
        <f t="shared" si="932"/>
        <v>1.8512626147397511E-7</v>
      </c>
      <c r="BB794" s="54">
        <f t="shared" si="933"/>
        <v>0</v>
      </c>
      <c r="BC794" s="54"/>
      <c r="BD794" s="54"/>
      <c r="BE794" s="54">
        <f t="shared" si="950"/>
        <v>0</v>
      </c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>
        <f t="shared" si="952"/>
        <v>0</v>
      </c>
      <c r="BW794" s="54">
        <f t="shared" si="953"/>
        <v>0</v>
      </c>
      <c r="BX794" s="54">
        <f t="shared" si="954"/>
        <v>0</v>
      </c>
      <c r="BY794" s="54">
        <f t="shared" si="955"/>
        <v>0</v>
      </c>
      <c r="BZ794" s="54">
        <f t="shared" si="956"/>
        <v>0</v>
      </c>
      <c r="CA794" s="54">
        <v>0</v>
      </c>
      <c r="CB794" s="54">
        <f t="shared" si="957"/>
        <v>0</v>
      </c>
      <c r="CC794" s="54">
        <f t="shared" si="958"/>
        <v>0</v>
      </c>
      <c r="CD794" s="54">
        <v>0</v>
      </c>
      <c r="CE794" s="54">
        <v>0</v>
      </c>
      <c r="CF794" s="54">
        <v>0</v>
      </c>
      <c r="CG794" s="54">
        <v>0</v>
      </c>
      <c r="CH794" s="54">
        <v>0</v>
      </c>
      <c r="CI794" s="54">
        <v>0</v>
      </c>
      <c r="CJ794" s="54">
        <v>0</v>
      </c>
      <c r="CK794" s="54">
        <v>0</v>
      </c>
      <c r="CL794" s="54">
        <v>0</v>
      </c>
      <c r="CM794" s="54">
        <v>0</v>
      </c>
      <c r="CN794" s="54">
        <v>0</v>
      </c>
      <c r="CO794" s="54">
        <v>0</v>
      </c>
    </row>
    <row r="795" spans="1:93">
      <c r="A795" s="3" t="str">
        <f t="shared" si="937"/>
        <v>JXPX015Itovebi 3mg</v>
      </c>
      <c r="B795" s="3" t="s">
        <v>554</v>
      </c>
      <c r="C795" s="3" t="s">
        <v>555</v>
      </c>
      <c r="D795" s="3" t="s">
        <v>174</v>
      </c>
      <c r="E795" s="3" t="s">
        <v>253</v>
      </c>
      <c r="F795" s="3" t="s">
        <v>258</v>
      </c>
      <c r="G795" s="3" t="s">
        <v>259</v>
      </c>
      <c r="H795" s="3" t="s">
        <v>258</v>
      </c>
      <c r="I795" s="3" t="s">
        <v>259</v>
      </c>
      <c r="J795" s="3" t="s">
        <v>561</v>
      </c>
      <c r="K795" s="3" t="s">
        <v>541</v>
      </c>
      <c r="L795" s="3"/>
      <c r="M795" s="3" t="s">
        <v>543</v>
      </c>
      <c r="N795" s="3" t="s">
        <v>13</v>
      </c>
      <c r="O795" s="3" t="s">
        <v>14</v>
      </c>
      <c r="P795" s="3">
        <v>3566.02</v>
      </c>
      <c r="Q795" s="54">
        <v>7.5423782997919166E-8</v>
      </c>
      <c r="R795" s="54">
        <v>8.6118364644595899E-8</v>
      </c>
      <c r="S795" s="54">
        <v>1.7430625086372233E-7</v>
      </c>
      <c r="T795" s="54">
        <v>1.7644957539816278E-7</v>
      </c>
      <c r="U795" s="54">
        <v>2.1451535630448561E-7</v>
      </c>
      <c r="V795" s="54">
        <v>2.7318666979111423E-7</v>
      </c>
      <c r="W795" s="54">
        <v>3.3584839850623739E-7</v>
      </c>
      <c r="X795" s="54">
        <v>6.6415160149376262E-7</v>
      </c>
      <c r="Y795" s="54">
        <v>9.9999999999999995E-7</v>
      </c>
      <c r="Z795" s="54">
        <v>0</v>
      </c>
      <c r="AA795" s="54">
        <v>0</v>
      </c>
      <c r="AB795" s="54">
        <v>0</v>
      </c>
      <c r="AC795" s="54">
        <v>0</v>
      </c>
      <c r="AD795" s="54">
        <v>0</v>
      </c>
      <c r="AE795" s="54">
        <v>0</v>
      </c>
      <c r="AF795" s="54">
        <f t="shared" si="938"/>
        <v>0</v>
      </c>
      <c r="AG795" s="54">
        <f t="shared" si="939"/>
        <v>0</v>
      </c>
      <c r="AH795" s="54">
        <f t="shared" si="940"/>
        <v>0</v>
      </c>
      <c r="AI795" s="54">
        <v>2.6896271864623972E-4</v>
      </c>
      <c r="AJ795" s="54">
        <v>3.0709981068992184E-4</v>
      </c>
      <c r="AK795" s="54">
        <v>6.2157957670505104E-4</v>
      </c>
      <c r="AL795" s="54">
        <v>6.2922271486135634E-4</v>
      </c>
      <c r="AM795" s="54">
        <v>7.6496605088892172E-4</v>
      </c>
      <c r="AN795" s="54">
        <v>9.74189128208509E-4</v>
      </c>
      <c r="AO795" s="54">
        <v>1.1976421060412126E-3</v>
      </c>
      <c r="AP795" s="54">
        <v>2.3683778939587868E-3</v>
      </c>
      <c r="AQ795" s="54">
        <v>3.5660199999999996E-3</v>
      </c>
      <c r="AR795" s="54">
        <f t="shared" si="941"/>
        <v>0</v>
      </c>
      <c r="AS795" s="54">
        <f t="shared" si="942"/>
        <v>0</v>
      </c>
      <c r="AT795" s="54">
        <f t="shared" si="943"/>
        <v>0</v>
      </c>
      <c r="AU795" s="54">
        <f t="shared" si="944"/>
        <v>0</v>
      </c>
      <c r="AV795" s="54">
        <f t="shared" si="945"/>
        <v>0</v>
      </c>
      <c r="AW795" s="54">
        <f t="shared" si="946"/>
        <v>0</v>
      </c>
      <c r="AX795" s="54">
        <f t="shared" si="947"/>
        <v>0</v>
      </c>
      <c r="AY795" s="54">
        <f t="shared" si="948"/>
        <v>0</v>
      </c>
      <c r="AZ795" s="54">
        <f t="shared" si="949"/>
        <v>0</v>
      </c>
      <c r="BA795" s="54">
        <f t="shared" si="932"/>
        <v>1.7644957539816278E-7</v>
      </c>
      <c r="BB795" s="54">
        <f t="shared" si="933"/>
        <v>0</v>
      </c>
      <c r="BC795" s="54"/>
      <c r="BD795" s="54"/>
      <c r="BE795" s="54">
        <f t="shared" si="950"/>
        <v>0</v>
      </c>
      <c r="BF795" s="54"/>
      <c r="BG795" s="54"/>
      <c r="BH795" s="54"/>
      <c r="BI795" s="54"/>
      <c r="BJ795" s="54"/>
      <c r="BK795" s="54"/>
      <c r="BL795" s="54">
        <v>0</v>
      </c>
      <c r="BM795" s="54">
        <v>0</v>
      </c>
      <c r="BN795" s="54">
        <f t="shared" ref="BN795:BN796" si="977">AVERAGE(BP795:BR795)</f>
        <v>0</v>
      </c>
      <c r="BO795" s="54">
        <f t="shared" ref="BO795:BO796" si="978">SUM(BS795:BU795)/1</f>
        <v>0</v>
      </c>
      <c r="BP795" s="54">
        <v>0</v>
      </c>
      <c r="BQ795" s="54">
        <v>0</v>
      </c>
      <c r="BR795" s="54">
        <v>0</v>
      </c>
      <c r="BS795" s="54">
        <v>0</v>
      </c>
      <c r="BT795" s="54">
        <v>0</v>
      </c>
      <c r="BU795" s="54">
        <v>0</v>
      </c>
      <c r="BV795" s="54">
        <f t="shared" si="952"/>
        <v>0</v>
      </c>
      <c r="BW795" s="54">
        <f t="shared" si="953"/>
        <v>0</v>
      </c>
      <c r="BX795" s="54">
        <f t="shared" si="954"/>
        <v>0</v>
      </c>
      <c r="BY795" s="54">
        <f t="shared" si="955"/>
        <v>0</v>
      </c>
      <c r="BZ795" s="54">
        <f t="shared" si="956"/>
        <v>0</v>
      </c>
      <c r="CA795" s="54">
        <v>0</v>
      </c>
      <c r="CB795" s="54">
        <f t="shared" si="957"/>
        <v>0</v>
      </c>
      <c r="CC795" s="54">
        <f t="shared" si="958"/>
        <v>0</v>
      </c>
      <c r="CD795" s="54">
        <v>0</v>
      </c>
      <c r="CE795" s="54">
        <v>0</v>
      </c>
      <c r="CF795" s="54">
        <v>0</v>
      </c>
      <c r="CG795" s="54">
        <v>0</v>
      </c>
      <c r="CH795" s="54">
        <v>0</v>
      </c>
      <c r="CI795" s="54">
        <v>0</v>
      </c>
      <c r="CJ795" s="54">
        <v>0</v>
      </c>
      <c r="CK795" s="54">
        <v>0</v>
      </c>
      <c r="CL795" s="54">
        <v>0</v>
      </c>
      <c r="CM795" s="54">
        <v>0</v>
      </c>
      <c r="CN795" s="54">
        <v>0</v>
      </c>
      <c r="CO795" s="54">
        <v>0</v>
      </c>
    </row>
    <row r="796" spans="1:93">
      <c r="A796" s="3" t="str">
        <f t="shared" si="937"/>
        <v>JXPX015Itovebi 9mg</v>
      </c>
      <c r="B796" s="3" t="s">
        <v>554</v>
      </c>
      <c r="C796" s="3" t="s">
        <v>555</v>
      </c>
      <c r="D796" s="3" t="s">
        <v>174</v>
      </c>
      <c r="E796" s="3" t="s">
        <v>253</v>
      </c>
      <c r="F796" s="3" t="s">
        <v>258</v>
      </c>
      <c r="G796" s="3" t="s">
        <v>259</v>
      </c>
      <c r="H796" s="3" t="s">
        <v>258</v>
      </c>
      <c r="I796" s="3" t="s">
        <v>259</v>
      </c>
      <c r="J796" s="3" t="s">
        <v>561</v>
      </c>
      <c r="K796" s="3" t="s">
        <v>541</v>
      </c>
      <c r="L796" s="3"/>
      <c r="M796" s="3" t="s">
        <v>543</v>
      </c>
      <c r="N796" s="3" t="s">
        <v>13</v>
      </c>
      <c r="O796" s="3" t="s">
        <v>15</v>
      </c>
      <c r="P796" s="3">
        <v>10698.05</v>
      </c>
      <c r="Q796" s="54"/>
      <c r="R796" s="54"/>
      <c r="S796" s="54"/>
      <c r="T796" s="54"/>
      <c r="U796" s="54"/>
      <c r="V796" s="54"/>
      <c r="W796" s="54">
        <v>0</v>
      </c>
      <c r="X796" s="54">
        <v>0</v>
      </c>
      <c r="Y796" s="54">
        <v>0</v>
      </c>
      <c r="Z796" s="54">
        <v>0</v>
      </c>
      <c r="AA796" s="54">
        <v>0</v>
      </c>
      <c r="AB796" s="54">
        <v>0</v>
      </c>
      <c r="AC796" s="54">
        <v>0</v>
      </c>
      <c r="AD796" s="54">
        <v>0</v>
      </c>
      <c r="AE796" s="54">
        <v>0</v>
      </c>
      <c r="AF796" s="54">
        <f t="shared" si="938"/>
        <v>0</v>
      </c>
      <c r="AG796" s="54">
        <f t="shared" si="939"/>
        <v>0</v>
      </c>
      <c r="AH796" s="54">
        <f t="shared" si="940"/>
        <v>0</v>
      </c>
      <c r="AI796" s="54"/>
      <c r="AJ796" s="54"/>
      <c r="AK796" s="54"/>
      <c r="AL796" s="54"/>
      <c r="AM796" s="54"/>
      <c r="AN796" s="54"/>
      <c r="AO796" s="54">
        <v>0</v>
      </c>
      <c r="AP796" s="54">
        <v>0</v>
      </c>
      <c r="AQ796" s="54">
        <v>0</v>
      </c>
      <c r="AR796" s="54">
        <f t="shared" si="941"/>
        <v>0</v>
      </c>
      <c r="AS796" s="54">
        <f t="shared" si="942"/>
        <v>0</v>
      </c>
      <c r="AT796" s="54">
        <f t="shared" si="943"/>
        <v>0</v>
      </c>
      <c r="AU796" s="54">
        <f t="shared" si="944"/>
        <v>0</v>
      </c>
      <c r="AV796" s="54">
        <f t="shared" si="945"/>
        <v>0</v>
      </c>
      <c r="AW796" s="54">
        <f t="shared" si="946"/>
        <v>0</v>
      </c>
      <c r="AX796" s="54">
        <f t="shared" si="947"/>
        <v>0</v>
      </c>
      <c r="AY796" s="54">
        <f t="shared" si="948"/>
        <v>0</v>
      </c>
      <c r="AZ796" s="54">
        <f t="shared" si="949"/>
        <v>0</v>
      </c>
      <c r="BA796" s="54">
        <f t="shared" si="932"/>
        <v>0</v>
      </c>
      <c r="BB796" s="54">
        <f t="shared" si="933"/>
        <v>0</v>
      </c>
      <c r="BC796" s="54"/>
      <c r="BD796" s="54"/>
      <c r="BE796" s="54">
        <f t="shared" si="950"/>
        <v>0</v>
      </c>
      <c r="BF796" s="54"/>
      <c r="BG796" s="54"/>
      <c r="BH796" s="54"/>
      <c r="BI796" s="54"/>
      <c r="BJ796" s="54"/>
      <c r="BK796" s="54"/>
      <c r="BL796" s="54">
        <v>0</v>
      </c>
      <c r="BM796" s="54">
        <v>0</v>
      </c>
      <c r="BN796" s="54">
        <f t="shared" si="977"/>
        <v>0</v>
      </c>
      <c r="BO796" s="54">
        <f t="shared" si="978"/>
        <v>0</v>
      </c>
      <c r="BP796" s="54">
        <v>0</v>
      </c>
      <c r="BQ796" s="54">
        <v>0</v>
      </c>
      <c r="BR796" s="54">
        <v>0</v>
      </c>
      <c r="BS796" s="54">
        <v>0</v>
      </c>
      <c r="BT796" s="54">
        <v>0</v>
      </c>
      <c r="BU796" s="54">
        <v>0</v>
      </c>
      <c r="BV796" s="54">
        <f t="shared" si="952"/>
        <v>0</v>
      </c>
      <c r="BW796" s="54">
        <f t="shared" si="953"/>
        <v>0</v>
      </c>
      <c r="BX796" s="54">
        <f t="shared" si="954"/>
        <v>0</v>
      </c>
      <c r="BY796" s="54">
        <f t="shared" si="955"/>
        <v>0</v>
      </c>
      <c r="BZ796" s="54">
        <f t="shared" si="956"/>
        <v>0</v>
      </c>
      <c r="CA796" s="54">
        <v>0</v>
      </c>
      <c r="CB796" s="54">
        <f t="shared" si="957"/>
        <v>0</v>
      </c>
      <c r="CC796" s="54">
        <f t="shared" si="958"/>
        <v>0</v>
      </c>
      <c r="CD796" s="54">
        <v>0</v>
      </c>
      <c r="CE796" s="54">
        <v>0</v>
      </c>
      <c r="CF796" s="54">
        <v>0</v>
      </c>
      <c r="CG796" s="54">
        <v>0</v>
      </c>
      <c r="CH796" s="54">
        <v>0</v>
      </c>
      <c r="CI796" s="54">
        <v>0</v>
      </c>
      <c r="CJ796" s="54">
        <v>0</v>
      </c>
      <c r="CK796" s="54">
        <v>0</v>
      </c>
      <c r="CL796" s="54">
        <v>0</v>
      </c>
      <c r="CM796" s="54">
        <v>0</v>
      </c>
      <c r="CN796" s="54">
        <v>0</v>
      </c>
      <c r="CO796" s="54">
        <v>0</v>
      </c>
    </row>
    <row r="797" spans="1:93">
      <c r="A797" s="3" t="str">
        <f t="shared" si="937"/>
        <v>JXPX015Perjeta</v>
      </c>
      <c r="B797" s="3" t="s">
        <v>554</v>
      </c>
      <c r="C797" s="3" t="s">
        <v>555</v>
      </c>
      <c r="D797" s="3" t="s">
        <v>174</v>
      </c>
      <c r="E797" s="3" t="s">
        <v>253</v>
      </c>
      <c r="F797" s="3" t="s">
        <v>258</v>
      </c>
      <c r="G797" s="3" t="s">
        <v>259</v>
      </c>
      <c r="H797" s="3" t="s">
        <v>258</v>
      </c>
      <c r="I797" s="3" t="s">
        <v>259</v>
      </c>
      <c r="J797" s="3" t="s">
        <v>561</v>
      </c>
      <c r="K797" s="3" t="s">
        <v>541</v>
      </c>
      <c r="L797" s="3"/>
      <c r="M797" s="3" t="s">
        <v>543</v>
      </c>
      <c r="N797" s="3" t="s">
        <v>16</v>
      </c>
      <c r="O797" s="3" t="s">
        <v>16</v>
      </c>
      <c r="P797" s="3">
        <v>3985.87</v>
      </c>
      <c r="Q797" s="54">
        <v>0.77490627000125412</v>
      </c>
      <c r="R797" s="54">
        <v>0.65457496606773213</v>
      </c>
      <c r="S797" s="54">
        <v>0.9935079019305123</v>
      </c>
      <c r="T797" s="54">
        <v>0.6003479037923477</v>
      </c>
      <c r="U797" s="54">
        <v>0.72866051974720225</v>
      </c>
      <c r="V797" s="54">
        <v>0.83625234950739302</v>
      </c>
      <c r="W797" s="54">
        <v>2.4229891379994983</v>
      </c>
      <c r="X797" s="54">
        <v>2.1652607730469429</v>
      </c>
      <c r="Y797" s="54">
        <v>4.5882499110464412</v>
      </c>
      <c r="Z797" s="54">
        <v>0</v>
      </c>
      <c r="AA797" s="54">
        <v>0</v>
      </c>
      <c r="AB797" s="54">
        <v>0</v>
      </c>
      <c r="AC797" s="54">
        <v>0</v>
      </c>
      <c r="AD797" s="54">
        <v>0</v>
      </c>
      <c r="AE797" s="54">
        <v>0</v>
      </c>
      <c r="AF797" s="54">
        <f t="shared" si="938"/>
        <v>0</v>
      </c>
      <c r="AG797" s="54">
        <f t="shared" si="939"/>
        <v>0</v>
      </c>
      <c r="AH797" s="54">
        <f t="shared" si="940"/>
        <v>0</v>
      </c>
      <c r="AI797" s="54">
        <v>3088.675654409898</v>
      </c>
      <c r="AJ797" s="54">
        <v>2609.0507200003913</v>
      </c>
      <c r="AK797" s="54">
        <v>3959.9933410677704</v>
      </c>
      <c r="AL797" s="54">
        <v>2392.9086992888047</v>
      </c>
      <c r="AM797" s="54">
        <v>2904.3461058447806</v>
      </c>
      <c r="AN797" s="54">
        <v>3333.1931523310323</v>
      </c>
      <c r="AO797" s="54">
        <v>9657.7197154780588</v>
      </c>
      <c r="AP797" s="54">
        <v>8630.4479574646175</v>
      </c>
      <c r="AQ797" s="54">
        <v>18288.167672942676</v>
      </c>
      <c r="AR797" s="54">
        <f t="shared" si="941"/>
        <v>0</v>
      </c>
      <c r="AS797" s="54">
        <f t="shared" si="942"/>
        <v>0</v>
      </c>
      <c r="AT797" s="54">
        <f t="shared" si="943"/>
        <v>0</v>
      </c>
      <c r="AU797" s="54">
        <f t="shared" si="944"/>
        <v>0</v>
      </c>
      <c r="AV797" s="54">
        <f t="shared" si="945"/>
        <v>0</v>
      </c>
      <c r="AW797" s="54">
        <f t="shared" si="946"/>
        <v>0</v>
      </c>
      <c r="AX797" s="54">
        <f t="shared" si="947"/>
        <v>0</v>
      </c>
      <c r="AY797" s="54">
        <f t="shared" si="948"/>
        <v>0</v>
      </c>
      <c r="AZ797" s="54">
        <f t="shared" si="949"/>
        <v>0</v>
      </c>
      <c r="BA797" s="54">
        <f t="shared" si="932"/>
        <v>0.6003479037923477</v>
      </c>
      <c r="BB797" s="54">
        <f t="shared" si="933"/>
        <v>0</v>
      </c>
      <c r="BC797" s="54"/>
      <c r="BD797" s="54"/>
      <c r="BE797" s="54">
        <f t="shared" si="950"/>
        <v>0</v>
      </c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>
        <f t="shared" si="952"/>
        <v>6643.1166666666668</v>
      </c>
      <c r="BW797" s="54">
        <f t="shared" si="953"/>
        <v>23915.22</v>
      </c>
      <c r="BX797" s="54">
        <f t="shared" si="954"/>
        <v>11957.61</v>
      </c>
      <c r="BY797" s="54">
        <f t="shared" si="955"/>
        <v>6</v>
      </c>
      <c r="BZ797" s="54">
        <f t="shared" si="956"/>
        <v>3</v>
      </c>
      <c r="CA797" s="54">
        <v>0</v>
      </c>
      <c r="CB797" s="54">
        <f t="shared" si="957"/>
        <v>3</v>
      </c>
      <c r="CC797" s="54">
        <f t="shared" si="958"/>
        <v>1.6666666666666667</v>
      </c>
      <c r="CD797" s="54">
        <v>1</v>
      </c>
      <c r="CE797" s="54">
        <v>0</v>
      </c>
      <c r="CF797" s="54">
        <v>3</v>
      </c>
      <c r="CG797" s="54">
        <v>3</v>
      </c>
      <c r="CH797" s="54">
        <v>1</v>
      </c>
      <c r="CI797" s="54">
        <v>3</v>
      </c>
      <c r="CJ797" s="54">
        <v>3</v>
      </c>
      <c r="CK797" s="54">
        <v>2</v>
      </c>
      <c r="CL797" s="54">
        <v>1</v>
      </c>
      <c r="CM797" s="54">
        <v>1</v>
      </c>
      <c r="CN797" s="54">
        <v>2</v>
      </c>
      <c r="CO797" s="54">
        <v>0</v>
      </c>
    </row>
    <row r="798" spans="1:93">
      <c r="A798" s="3" t="str">
        <f t="shared" si="937"/>
        <v>JXPX015Phesgo 10ml</v>
      </c>
      <c r="B798" s="3" t="s">
        <v>554</v>
      </c>
      <c r="C798" s="3" t="s">
        <v>555</v>
      </c>
      <c r="D798" s="3" t="s">
        <v>174</v>
      </c>
      <c r="E798" s="3" t="s">
        <v>253</v>
      </c>
      <c r="F798" s="3" t="s">
        <v>258</v>
      </c>
      <c r="G798" s="3" t="s">
        <v>259</v>
      </c>
      <c r="H798" s="3" t="s">
        <v>258</v>
      </c>
      <c r="I798" s="3" t="s">
        <v>259</v>
      </c>
      <c r="J798" s="3" t="s">
        <v>561</v>
      </c>
      <c r="K798" s="3" t="s">
        <v>541</v>
      </c>
      <c r="L798" s="3"/>
      <c r="M798" s="3" t="s">
        <v>543</v>
      </c>
      <c r="N798" s="3" t="s">
        <v>17</v>
      </c>
      <c r="O798" s="3" t="s">
        <v>18</v>
      </c>
      <c r="P798" s="3">
        <v>6232.07</v>
      </c>
      <c r="Q798" s="54">
        <v>1.7309169924278774E-2</v>
      </c>
      <c r="R798" s="54">
        <v>1.6001743324449182E-2</v>
      </c>
      <c r="S798" s="54">
        <v>2.3721177124133713E-2</v>
      </c>
      <c r="T798" s="54">
        <v>2.0786127524241544E-2</v>
      </c>
      <c r="U798" s="54">
        <v>1.9072007923531028E-2</v>
      </c>
      <c r="V798" s="54">
        <v>2.4845785923457216E-2</v>
      </c>
      <c r="W798" s="54">
        <v>5.7032090372861666E-2</v>
      </c>
      <c r="X798" s="54">
        <v>6.4703921371229794E-2</v>
      </c>
      <c r="Y798" s="54">
        <v>0.12173601174409146</v>
      </c>
      <c r="Z798" s="54">
        <v>0</v>
      </c>
      <c r="AA798" s="54">
        <v>0</v>
      </c>
      <c r="AB798" s="54">
        <v>0</v>
      </c>
      <c r="AC798" s="54">
        <v>0</v>
      </c>
      <c r="AD798" s="54">
        <v>0</v>
      </c>
      <c r="AE798" s="54">
        <v>0</v>
      </c>
      <c r="AF798" s="54">
        <f t="shared" si="938"/>
        <v>0</v>
      </c>
      <c r="AG798" s="54">
        <f t="shared" si="939"/>
        <v>0</v>
      </c>
      <c r="AH798" s="54">
        <f t="shared" si="940"/>
        <v>0</v>
      </c>
      <c r="AI798" s="54">
        <v>107.87195861000002</v>
      </c>
      <c r="AJ798" s="54">
        <v>99.723984520000002</v>
      </c>
      <c r="AK798" s="54">
        <v>147.83203631999999</v>
      </c>
      <c r="AL798" s="54">
        <v>129.54060175999999</v>
      </c>
      <c r="AM798" s="54">
        <v>118.85808842</v>
      </c>
      <c r="AN798" s="54">
        <v>154.84067708000001</v>
      </c>
      <c r="AO798" s="54">
        <v>355.42797945000001</v>
      </c>
      <c r="AP798" s="54">
        <v>403.23936725999999</v>
      </c>
      <c r="AQ798" s="54">
        <v>758.66734670999995</v>
      </c>
      <c r="AR798" s="54">
        <f t="shared" si="941"/>
        <v>0</v>
      </c>
      <c r="AS798" s="54">
        <f t="shared" si="942"/>
        <v>0</v>
      </c>
      <c r="AT798" s="54">
        <f t="shared" si="943"/>
        <v>0</v>
      </c>
      <c r="AU798" s="54">
        <f t="shared" si="944"/>
        <v>0</v>
      </c>
      <c r="AV798" s="54">
        <f t="shared" si="945"/>
        <v>0</v>
      </c>
      <c r="AW798" s="54">
        <f t="shared" si="946"/>
        <v>0</v>
      </c>
      <c r="AX798" s="54">
        <f t="shared" si="947"/>
        <v>0</v>
      </c>
      <c r="AY798" s="54">
        <f t="shared" si="948"/>
        <v>0</v>
      </c>
      <c r="AZ798" s="54">
        <f t="shared" si="949"/>
        <v>0</v>
      </c>
      <c r="BA798" s="54">
        <f t="shared" si="932"/>
        <v>2.0786127524241544E-2</v>
      </c>
      <c r="BB798" s="54">
        <f t="shared" si="933"/>
        <v>0</v>
      </c>
      <c r="BC798" s="54">
        <f>SUM(CJ798:CL798)</f>
        <v>0</v>
      </c>
      <c r="BD798" s="54">
        <f>SUM(CM798:CO798)</f>
        <v>0</v>
      </c>
      <c r="BE798" s="54">
        <f t="shared" si="950"/>
        <v>0</v>
      </c>
      <c r="BF798" s="54">
        <f t="shared" ref="BF798:BK798" si="979">Z798</f>
        <v>0</v>
      </c>
      <c r="BG798" s="54">
        <f t="shared" si="979"/>
        <v>0</v>
      </c>
      <c r="BH798" s="54">
        <f t="shared" si="979"/>
        <v>0</v>
      </c>
      <c r="BI798" s="54">
        <f t="shared" si="979"/>
        <v>0</v>
      </c>
      <c r="BJ798" s="54">
        <f t="shared" si="979"/>
        <v>0</v>
      </c>
      <c r="BK798" s="54">
        <f t="shared" si="979"/>
        <v>0</v>
      </c>
      <c r="BL798" s="54">
        <v>0</v>
      </c>
      <c r="BM798" s="54">
        <v>0</v>
      </c>
      <c r="BN798" s="54">
        <f t="shared" ref="BN798:BN799" si="980">AVERAGE(BP798:BR798)</f>
        <v>0</v>
      </c>
      <c r="BO798" s="54">
        <f t="shared" ref="BO798:BO799" si="981">SUM(BS798:BU798)/1</f>
        <v>0</v>
      </c>
      <c r="BP798" s="54">
        <v>0</v>
      </c>
      <c r="BQ798" s="54">
        <v>0</v>
      </c>
      <c r="BR798" s="54">
        <v>0</v>
      </c>
      <c r="BS798" s="54">
        <v>0</v>
      </c>
      <c r="BT798" s="54">
        <v>0</v>
      </c>
      <c r="BU798" s="54">
        <v>0</v>
      </c>
      <c r="BV798" s="54">
        <f t="shared" si="952"/>
        <v>0</v>
      </c>
      <c r="BW798" s="54">
        <f t="shared" si="953"/>
        <v>0</v>
      </c>
      <c r="BX798" s="54">
        <f t="shared" si="954"/>
        <v>0</v>
      </c>
      <c r="BY798" s="54">
        <f t="shared" si="955"/>
        <v>0</v>
      </c>
      <c r="BZ798" s="54">
        <f t="shared" si="956"/>
        <v>0</v>
      </c>
      <c r="CA798" s="54">
        <v>0</v>
      </c>
      <c r="CB798" s="54">
        <f t="shared" si="957"/>
        <v>0</v>
      </c>
      <c r="CC798" s="54">
        <f t="shared" si="958"/>
        <v>0</v>
      </c>
      <c r="CD798" s="54">
        <v>0</v>
      </c>
      <c r="CE798" s="54">
        <v>0</v>
      </c>
      <c r="CF798" s="54">
        <v>0</v>
      </c>
      <c r="CG798" s="54">
        <v>0</v>
      </c>
      <c r="CH798" s="54">
        <v>0</v>
      </c>
      <c r="CI798" s="54">
        <v>0</v>
      </c>
      <c r="CJ798" s="54">
        <v>0</v>
      </c>
      <c r="CK798" s="54">
        <v>0</v>
      </c>
      <c r="CL798" s="54">
        <v>0</v>
      </c>
      <c r="CM798" s="54">
        <v>0</v>
      </c>
      <c r="CN798" s="54">
        <v>0</v>
      </c>
      <c r="CO798" s="54">
        <v>0</v>
      </c>
    </row>
    <row r="799" spans="1:93">
      <c r="A799" s="3" t="str">
        <f t="shared" si="937"/>
        <v>JXPX015Phesgo 15ml</v>
      </c>
      <c r="B799" s="3" t="s">
        <v>554</v>
      </c>
      <c r="C799" s="3" t="s">
        <v>555</v>
      </c>
      <c r="D799" s="3" t="s">
        <v>174</v>
      </c>
      <c r="E799" s="3" t="s">
        <v>253</v>
      </c>
      <c r="F799" s="3" t="s">
        <v>258</v>
      </c>
      <c r="G799" s="3" t="s">
        <v>259</v>
      </c>
      <c r="H799" s="3" t="s">
        <v>258</v>
      </c>
      <c r="I799" s="3" t="s">
        <v>259</v>
      </c>
      <c r="J799" s="3" t="s">
        <v>561</v>
      </c>
      <c r="K799" s="3" t="s">
        <v>541</v>
      </c>
      <c r="L799" s="3"/>
      <c r="M799" s="3" t="s">
        <v>543</v>
      </c>
      <c r="N799" s="3" t="s">
        <v>17</v>
      </c>
      <c r="O799" s="3" t="s">
        <v>19</v>
      </c>
      <c r="P799" s="3">
        <v>8489.27</v>
      </c>
      <c r="Q799" s="54">
        <v>1.1779575864591419E-6</v>
      </c>
      <c r="R799" s="54">
        <v>1.1779575864591419E-6</v>
      </c>
      <c r="S799" s="54">
        <v>1.1779575864591419E-6</v>
      </c>
      <c r="T799" s="54">
        <v>1.1779575864591419E-6</v>
      </c>
      <c r="U799" s="54">
        <v>1.1779575864591419E-6</v>
      </c>
      <c r="V799" s="54">
        <v>1.1779575864591419E-6</v>
      </c>
      <c r="W799" s="54">
        <v>3.5338727593774257E-6</v>
      </c>
      <c r="X799" s="54">
        <v>3.5338727593774257E-6</v>
      </c>
      <c r="Y799" s="54">
        <v>7.0677455187548515E-6</v>
      </c>
      <c r="Z799" s="54">
        <v>0</v>
      </c>
      <c r="AA799" s="54">
        <v>0</v>
      </c>
      <c r="AB799" s="54">
        <v>0</v>
      </c>
      <c r="AC799" s="54">
        <v>0</v>
      </c>
      <c r="AD799" s="54">
        <v>0</v>
      </c>
      <c r="AE799" s="54">
        <v>0</v>
      </c>
      <c r="AF799" s="54">
        <f t="shared" si="938"/>
        <v>0</v>
      </c>
      <c r="AG799" s="54">
        <f t="shared" si="939"/>
        <v>0</v>
      </c>
      <c r="AH799" s="54">
        <f t="shared" si="940"/>
        <v>0</v>
      </c>
      <c r="AI799" s="54">
        <v>0.01</v>
      </c>
      <c r="AJ799" s="54">
        <v>0.01</v>
      </c>
      <c r="AK799" s="54">
        <v>0.01</v>
      </c>
      <c r="AL799" s="54">
        <v>0.01</v>
      </c>
      <c r="AM799" s="54">
        <v>0.01</v>
      </c>
      <c r="AN799" s="54">
        <v>0.01</v>
      </c>
      <c r="AO799" s="54">
        <v>0.03</v>
      </c>
      <c r="AP799" s="54">
        <v>0.03</v>
      </c>
      <c r="AQ799" s="54">
        <v>0.06</v>
      </c>
      <c r="AR799" s="54">
        <f t="shared" si="941"/>
        <v>0</v>
      </c>
      <c r="AS799" s="54">
        <f t="shared" si="942"/>
        <v>0</v>
      </c>
      <c r="AT799" s="54">
        <f t="shared" si="943"/>
        <v>0</v>
      </c>
      <c r="AU799" s="54">
        <f t="shared" si="944"/>
        <v>0</v>
      </c>
      <c r="AV799" s="54">
        <f t="shared" si="945"/>
        <v>0</v>
      </c>
      <c r="AW799" s="54">
        <f t="shared" si="946"/>
        <v>0</v>
      </c>
      <c r="AX799" s="54">
        <f t="shared" si="947"/>
        <v>0</v>
      </c>
      <c r="AY799" s="54">
        <f t="shared" si="948"/>
        <v>0</v>
      </c>
      <c r="AZ799" s="54">
        <f t="shared" si="949"/>
        <v>0</v>
      </c>
      <c r="BA799" s="54">
        <f t="shared" si="932"/>
        <v>1.1779575864591419E-6</v>
      </c>
      <c r="BB799" s="54">
        <f t="shared" si="933"/>
        <v>0</v>
      </c>
      <c r="BC799" s="54">
        <f>SUM(CJ799:CL799)*2</f>
        <v>0</v>
      </c>
      <c r="BD799" s="54">
        <f>SUM(CM799:CO799)*2</f>
        <v>0</v>
      </c>
      <c r="BE799" s="54">
        <f t="shared" si="950"/>
        <v>0</v>
      </c>
      <c r="BF799" s="54">
        <f t="shared" ref="BF799:BK799" si="982">Z799*2</f>
        <v>0</v>
      </c>
      <c r="BG799" s="54">
        <f t="shared" si="982"/>
        <v>0</v>
      </c>
      <c r="BH799" s="54">
        <f t="shared" si="982"/>
        <v>0</v>
      </c>
      <c r="BI799" s="54">
        <f t="shared" si="982"/>
        <v>0</v>
      </c>
      <c r="BJ799" s="54">
        <f t="shared" si="982"/>
        <v>0</v>
      </c>
      <c r="BK799" s="54">
        <f t="shared" si="982"/>
        <v>0</v>
      </c>
      <c r="BL799" s="54">
        <v>0</v>
      </c>
      <c r="BM799" s="54">
        <v>0</v>
      </c>
      <c r="BN799" s="54">
        <f t="shared" si="980"/>
        <v>0</v>
      </c>
      <c r="BO799" s="54">
        <f t="shared" si="981"/>
        <v>0</v>
      </c>
      <c r="BP799" s="54">
        <v>0</v>
      </c>
      <c r="BQ799" s="54">
        <v>0</v>
      </c>
      <c r="BR799" s="54">
        <v>0</v>
      </c>
      <c r="BS799" s="54">
        <v>0</v>
      </c>
      <c r="BT799" s="54">
        <v>0</v>
      </c>
      <c r="BU799" s="54">
        <v>0</v>
      </c>
      <c r="BV799" s="54">
        <f t="shared" si="952"/>
        <v>0</v>
      </c>
      <c r="BW799" s="54">
        <f t="shared" si="953"/>
        <v>0</v>
      </c>
      <c r="BX799" s="54">
        <f t="shared" si="954"/>
        <v>0</v>
      </c>
      <c r="BY799" s="54">
        <f t="shared" si="955"/>
        <v>0</v>
      </c>
      <c r="BZ799" s="54">
        <f t="shared" si="956"/>
        <v>0</v>
      </c>
      <c r="CA799" s="54">
        <v>0</v>
      </c>
      <c r="CB799" s="54">
        <f t="shared" si="957"/>
        <v>0</v>
      </c>
      <c r="CC799" s="54">
        <f t="shared" si="958"/>
        <v>0</v>
      </c>
      <c r="CD799" s="54">
        <v>0</v>
      </c>
      <c r="CE799" s="54">
        <v>0</v>
      </c>
      <c r="CF799" s="54">
        <v>0</v>
      </c>
      <c r="CG799" s="54">
        <v>0</v>
      </c>
      <c r="CH799" s="54">
        <v>0</v>
      </c>
      <c r="CI799" s="54">
        <v>0</v>
      </c>
      <c r="CJ799" s="54">
        <v>0</v>
      </c>
      <c r="CK799" s="54">
        <v>0</v>
      </c>
      <c r="CL799" s="54">
        <v>0</v>
      </c>
      <c r="CM799" s="54">
        <v>0</v>
      </c>
      <c r="CN799" s="54">
        <v>0</v>
      </c>
      <c r="CO799" s="54">
        <v>0</v>
      </c>
    </row>
    <row r="800" spans="1:93">
      <c r="A800" s="3" t="str">
        <f t="shared" si="937"/>
        <v>JXPX021Herceptin IV</v>
      </c>
      <c r="B800" s="3" t="s">
        <v>554</v>
      </c>
      <c r="C800" s="3" t="s">
        <v>555</v>
      </c>
      <c r="D800" s="3" t="s">
        <v>174</v>
      </c>
      <c r="E800" s="3" t="s">
        <v>253</v>
      </c>
      <c r="F800" s="3" t="s">
        <v>260</v>
      </c>
      <c r="G800" s="3" t="s">
        <v>261</v>
      </c>
      <c r="H800" s="3" t="s">
        <v>260</v>
      </c>
      <c r="I800" s="3" t="s">
        <v>261</v>
      </c>
      <c r="J800" s="3" t="s">
        <v>561</v>
      </c>
      <c r="K800" s="3" t="s">
        <v>541</v>
      </c>
      <c r="L800" s="3"/>
      <c r="M800" s="3" t="s">
        <v>543</v>
      </c>
      <c r="N800" s="3" t="s">
        <v>11</v>
      </c>
      <c r="O800" s="3" t="s">
        <v>11</v>
      </c>
      <c r="P800" s="3">
        <v>4535.5</v>
      </c>
      <c r="Q800" s="54">
        <v>3.2852346888909804E-2</v>
      </c>
      <c r="R800" s="54">
        <v>2.3535590628879458E-2</v>
      </c>
      <c r="S800" s="54">
        <v>2.1893442927744023E-2</v>
      </c>
      <c r="T800" s="54">
        <v>1.5459855415601177E-2</v>
      </c>
      <c r="U800" s="54">
        <v>1.4086069272837719E-2</v>
      </c>
      <c r="V800" s="54">
        <v>2.4522421415574151E-2</v>
      </c>
      <c r="W800" s="54">
        <v>7.8281380445533288E-2</v>
      </c>
      <c r="X800" s="54">
        <v>5.4068346104013051E-2</v>
      </c>
      <c r="Y800" s="54">
        <v>0.13234972654954635</v>
      </c>
      <c r="Z800" s="54">
        <v>1</v>
      </c>
      <c r="AA800" s="54">
        <v>0</v>
      </c>
      <c r="AB800" s="54">
        <v>0</v>
      </c>
      <c r="AC800" s="54">
        <v>0</v>
      </c>
      <c r="AD800" s="54">
        <v>0</v>
      </c>
      <c r="AE800" s="54">
        <v>0</v>
      </c>
      <c r="AF800" s="54">
        <f t="shared" si="938"/>
        <v>1</v>
      </c>
      <c r="AG800" s="54">
        <f t="shared" si="939"/>
        <v>0</v>
      </c>
      <c r="AH800" s="54">
        <f t="shared" si="940"/>
        <v>1</v>
      </c>
      <c r="AI800" s="54">
        <v>149.00181931465045</v>
      </c>
      <c r="AJ800" s="54">
        <v>106.74567129728278</v>
      </c>
      <c r="AK800" s="54">
        <v>99.297710398783025</v>
      </c>
      <c r="AL800" s="54">
        <v>70.118174237459144</v>
      </c>
      <c r="AM800" s="54">
        <v>63.88736718695548</v>
      </c>
      <c r="AN800" s="54">
        <v>111.22144233033656</v>
      </c>
      <c r="AO800" s="54">
        <v>355.04520101071626</v>
      </c>
      <c r="AP800" s="54">
        <v>245.22698375475119</v>
      </c>
      <c r="AQ800" s="54">
        <v>600.2721847654675</v>
      </c>
      <c r="AR800" s="54">
        <f t="shared" si="941"/>
        <v>4535.5</v>
      </c>
      <c r="AS800" s="54">
        <f t="shared" si="942"/>
        <v>0</v>
      </c>
      <c r="AT800" s="54">
        <f t="shared" si="943"/>
        <v>0</v>
      </c>
      <c r="AU800" s="54">
        <f t="shared" si="944"/>
        <v>0</v>
      </c>
      <c r="AV800" s="54">
        <f t="shared" si="945"/>
        <v>0</v>
      </c>
      <c r="AW800" s="54">
        <f t="shared" si="946"/>
        <v>0</v>
      </c>
      <c r="AX800" s="54">
        <f t="shared" si="947"/>
        <v>4535.5</v>
      </c>
      <c r="AY800" s="54">
        <f t="shared" si="948"/>
        <v>0</v>
      </c>
      <c r="AZ800" s="54">
        <f t="shared" si="949"/>
        <v>4535.5</v>
      </c>
      <c r="BA800" s="54">
        <f t="shared" si="932"/>
        <v>1.5459855415601177E-2</v>
      </c>
      <c r="BB800" s="54">
        <f t="shared" si="933"/>
        <v>0</v>
      </c>
      <c r="BC800" s="54"/>
      <c r="BD800" s="54"/>
      <c r="BE800" s="54">
        <f t="shared" si="950"/>
        <v>0</v>
      </c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>
        <f t="shared" si="952"/>
        <v>10582.833333333334</v>
      </c>
      <c r="BW800" s="54">
        <f t="shared" si="953"/>
        <v>31748.5</v>
      </c>
      <c r="BX800" s="54">
        <f t="shared" si="954"/>
        <v>27213</v>
      </c>
      <c r="BY800" s="54">
        <f t="shared" si="955"/>
        <v>7</v>
      </c>
      <c r="BZ800" s="54">
        <f t="shared" si="956"/>
        <v>6</v>
      </c>
      <c r="CA800" s="54">
        <v>0</v>
      </c>
      <c r="CB800" s="54">
        <f t="shared" si="957"/>
        <v>4</v>
      </c>
      <c r="CC800" s="54">
        <f t="shared" si="958"/>
        <v>2.3333333333333335</v>
      </c>
      <c r="CD800" s="54">
        <v>2</v>
      </c>
      <c r="CE800" s="54">
        <v>2</v>
      </c>
      <c r="CF800" s="54">
        <v>3</v>
      </c>
      <c r="CG800" s="54">
        <v>3</v>
      </c>
      <c r="CH800" s="54">
        <v>1</v>
      </c>
      <c r="CI800" s="54">
        <v>4</v>
      </c>
      <c r="CJ800" s="54">
        <v>2</v>
      </c>
      <c r="CK800" s="54">
        <v>3</v>
      </c>
      <c r="CL800" s="54">
        <v>2</v>
      </c>
      <c r="CM800" s="54">
        <v>4</v>
      </c>
      <c r="CN800" s="54">
        <v>0</v>
      </c>
      <c r="CO800" s="54">
        <v>2</v>
      </c>
    </row>
    <row r="801" spans="1:93">
      <c r="A801" s="3" t="str">
        <f t="shared" si="937"/>
        <v>JXPX021Herceptin SC</v>
      </c>
      <c r="B801" s="3" t="s">
        <v>554</v>
      </c>
      <c r="C801" s="3" t="s">
        <v>555</v>
      </c>
      <c r="D801" s="3" t="s">
        <v>174</v>
      </c>
      <c r="E801" s="3" t="s">
        <v>253</v>
      </c>
      <c r="F801" s="3" t="s">
        <v>260</v>
      </c>
      <c r="G801" s="3" t="s">
        <v>261</v>
      </c>
      <c r="H801" s="3" t="s">
        <v>260</v>
      </c>
      <c r="I801" s="3" t="s">
        <v>261</v>
      </c>
      <c r="J801" s="3" t="s">
        <v>561</v>
      </c>
      <c r="K801" s="3" t="s">
        <v>541</v>
      </c>
      <c r="L801" s="3"/>
      <c r="M801" s="3" t="s">
        <v>543</v>
      </c>
      <c r="N801" s="3" t="s">
        <v>12</v>
      </c>
      <c r="O801" s="3" t="s">
        <v>12</v>
      </c>
      <c r="P801" s="3">
        <v>3444.49</v>
      </c>
      <c r="Q801" s="54">
        <v>0.29232515952087162</v>
      </c>
      <c r="R801" s="54">
        <v>0.27084591095623645</v>
      </c>
      <c r="S801" s="54">
        <v>0.41082750868075796</v>
      </c>
      <c r="T801" s="54">
        <v>0.42050812035285229</v>
      </c>
      <c r="U801" s="54">
        <v>0.37861791171501863</v>
      </c>
      <c r="V801" s="54">
        <v>0.49834199218734487</v>
      </c>
      <c r="W801" s="54">
        <v>0.97399857915786603</v>
      </c>
      <c r="X801" s="54">
        <v>1.2974680242552159</v>
      </c>
      <c r="Y801" s="54">
        <v>2.2714666034130819</v>
      </c>
      <c r="Z801" s="54">
        <v>1</v>
      </c>
      <c r="AA801" s="54">
        <v>0</v>
      </c>
      <c r="AB801" s="54">
        <v>1</v>
      </c>
      <c r="AC801" s="54">
        <v>0</v>
      </c>
      <c r="AD801" s="54">
        <v>0</v>
      </c>
      <c r="AE801" s="54">
        <v>0</v>
      </c>
      <c r="AF801" s="54">
        <f t="shared" si="938"/>
        <v>2</v>
      </c>
      <c r="AG801" s="54">
        <f t="shared" si="939"/>
        <v>0</v>
      </c>
      <c r="AH801" s="54">
        <f t="shared" si="940"/>
        <v>2</v>
      </c>
      <c r="AI801" s="54">
        <v>1006.911088718047</v>
      </c>
      <c r="AJ801" s="54">
        <v>932.92603182964683</v>
      </c>
      <c r="AK801" s="54">
        <v>1415.091245375784</v>
      </c>
      <c r="AL801" s="54">
        <v>1448.436015474196</v>
      </c>
      <c r="AM801" s="54">
        <v>1304.1456107232643</v>
      </c>
      <c r="AN801" s="54">
        <v>1716.5340086693873</v>
      </c>
      <c r="AO801" s="54">
        <v>3354.9283659234779</v>
      </c>
      <c r="AP801" s="54">
        <v>4469.1156348668483</v>
      </c>
      <c r="AQ801" s="54">
        <v>7824.0440007903262</v>
      </c>
      <c r="AR801" s="54">
        <f t="shared" si="941"/>
        <v>3444.49</v>
      </c>
      <c r="AS801" s="54">
        <f t="shared" si="942"/>
        <v>0</v>
      </c>
      <c r="AT801" s="54">
        <f t="shared" si="943"/>
        <v>3444.49</v>
      </c>
      <c r="AU801" s="54">
        <f t="shared" si="944"/>
        <v>0</v>
      </c>
      <c r="AV801" s="54">
        <f t="shared" si="945"/>
        <v>0</v>
      </c>
      <c r="AW801" s="54">
        <f t="shared" si="946"/>
        <v>0</v>
      </c>
      <c r="AX801" s="54">
        <f t="shared" si="947"/>
        <v>6888.98</v>
      </c>
      <c r="AY801" s="54">
        <f t="shared" si="948"/>
        <v>0</v>
      </c>
      <c r="AZ801" s="54">
        <f t="shared" si="949"/>
        <v>6888.98</v>
      </c>
      <c r="BA801" s="54">
        <f t="shared" si="932"/>
        <v>0.42050812035285229</v>
      </c>
      <c r="BB801" s="54">
        <f t="shared" si="933"/>
        <v>0</v>
      </c>
      <c r="BC801" s="54"/>
      <c r="BD801" s="54"/>
      <c r="BE801" s="54">
        <f t="shared" si="950"/>
        <v>0</v>
      </c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>
        <f t="shared" si="952"/>
        <v>2009.2858333333334</v>
      </c>
      <c r="BW801" s="54">
        <f t="shared" si="953"/>
        <v>10333.469999999999</v>
      </c>
      <c r="BX801" s="54">
        <f t="shared" si="954"/>
        <v>13777.96</v>
      </c>
      <c r="BY801" s="54">
        <f t="shared" si="955"/>
        <v>3</v>
      </c>
      <c r="BZ801" s="54">
        <f t="shared" si="956"/>
        <v>4</v>
      </c>
      <c r="CA801" s="54">
        <v>0</v>
      </c>
      <c r="CB801" s="54">
        <f t="shared" si="957"/>
        <v>2</v>
      </c>
      <c r="CC801" s="54">
        <f t="shared" si="958"/>
        <v>0.58333333333333337</v>
      </c>
      <c r="CD801" s="54">
        <v>0</v>
      </c>
      <c r="CE801" s="54">
        <v>0</v>
      </c>
      <c r="CF801" s="54">
        <v>0</v>
      </c>
      <c r="CG801" s="54">
        <v>0</v>
      </c>
      <c r="CH801" s="54">
        <v>0</v>
      </c>
      <c r="CI801" s="54">
        <v>0</v>
      </c>
      <c r="CJ801" s="54">
        <v>0</v>
      </c>
      <c r="CK801" s="54">
        <v>1</v>
      </c>
      <c r="CL801" s="54">
        <v>2</v>
      </c>
      <c r="CM801" s="54">
        <v>1</v>
      </c>
      <c r="CN801" s="54">
        <v>1</v>
      </c>
      <c r="CO801" s="54">
        <v>2</v>
      </c>
    </row>
    <row r="802" spans="1:93">
      <c r="A802" s="3" t="str">
        <f t="shared" si="937"/>
        <v>JXPX021Itovebi 3mg</v>
      </c>
      <c r="B802" s="3" t="s">
        <v>554</v>
      </c>
      <c r="C802" s="3" t="s">
        <v>555</v>
      </c>
      <c r="D802" s="3" t="s">
        <v>174</v>
      </c>
      <c r="E802" s="3" t="s">
        <v>253</v>
      </c>
      <c r="F802" s="3" t="s">
        <v>260</v>
      </c>
      <c r="G802" s="3" t="s">
        <v>261</v>
      </c>
      <c r="H802" s="3" t="s">
        <v>260</v>
      </c>
      <c r="I802" s="3" t="s">
        <v>261</v>
      </c>
      <c r="J802" s="3" t="s">
        <v>561</v>
      </c>
      <c r="K802" s="3" t="s">
        <v>541</v>
      </c>
      <c r="L802" s="3"/>
      <c r="M802" s="3" t="s">
        <v>543</v>
      </c>
      <c r="N802" s="3" t="s">
        <v>13</v>
      </c>
      <c r="O802" s="3" t="s">
        <v>14</v>
      </c>
      <c r="P802" s="3">
        <v>3566.02</v>
      </c>
      <c r="Q802" s="54">
        <v>7.5423782997919166E-8</v>
      </c>
      <c r="R802" s="54">
        <v>8.6118364644595899E-8</v>
      </c>
      <c r="S802" s="54">
        <v>1.7430625086372233E-7</v>
      </c>
      <c r="T802" s="54">
        <v>1.7644957539816278E-7</v>
      </c>
      <c r="U802" s="54">
        <v>2.1451535630448561E-7</v>
      </c>
      <c r="V802" s="54">
        <v>2.7318666979111423E-7</v>
      </c>
      <c r="W802" s="54">
        <v>3.3584839850623739E-7</v>
      </c>
      <c r="X802" s="54">
        <v>6.6415160149376262E-7</v>
      </c>
      <c r="Y802" s="54">
        <v>9.9999999999999995E-7</v>
      </c>
      <c r="Z802" s="54">
        <v>0</v>
      </c>
      <c r="AA802" s="54">
        <v>0</v>
      </c>
      <c r="AB802" s="54">
        <v>0</v>
      </c>
      <c r="AC802" s="54">
        <v>0</v>
      </c>
      <c r="AD802" s="54">
        <v>0</v>
      </c>
      <c r="AE802" s="54">
        <v>0</v>
      </c>
      <c r="AF802" s="54">
        <f t="shared" si="938"/>
        <v>0</v>
      </c>
      <c r="AG802" s="54">
        <f t="shared" si="939"/>
        <v>0</v>
      </c>
      <c r="AH802" s="54">
        <f t="shared" si="940"/>
        <v>0</v>
      </c>
      <c r="AI802" s="54">
        <v>2.6896271864623972E-4</v>
      </c>
      <c r="AJ802" s="54">
        <v>3.0709981068992184E-4</v>
      </c>
      <c r="AK802" s="54">
        <v>6.2157957670505104E-4</v>
      </c>
      <c r="AL802" s="54">
        <v>6.2922271486135634E-4</v>
      </c>
      <c r="AM802" s="54">
        <v>7.6496605088892172E-4</v>
      </c>
      <c r="AN802" s="54">
        <v>9.74189128208509E-4</v>
      </c>
      <c r="AO802" s="54">
        <v>1.1976421060412126E-3</v>
      </c>
      <c r="AP802" s="54">
        <v>2.3683778939587868E-3</v>
      </c>
      <c r="AQ802" s="54">
        <v>3.5660199999999996E-3</v>
      </c>
      <c r="AR802" s="54">
        <f t="shared" si="941"/>
        <v>0</v>
      </c>
      <c r="AS802" s="54">
        <f t="shared" si="942"/>
        <v>0</v>
      </c>
      <c r="AT802" s="54">
        <f t="shared" si="943"/>
        <v>0</v>
      </c>
      <c r="AU802" s="54">
        <f t="shared" si="944"/>
        <v>0</v>
      </c>
      <c r="AV802" s="54">
        <f t="shared" si="945"/>
        <v>0</v>
      </c>
      <c r="AW802" s="54">
        <f t="shared" si="946"/>
        <v>0</v>
      </c>
      <c r="AX802" s="54">
        <f t="shared" si="947"/>
        <v>0</v>
      </c>
      <c r="AY802" s="54">
        <f t="shared" si="948"/>
        <v>0</v>
      </c>
      <c r="AZ802" s="54">
        <f t="shared" si="949"/>
        <v>0</v>
      </c>
      <c r="BA802" s="54">
        <f t="shared" si="932"/>
        <v>1.7644957539816278E-7</v>
      </c>
      <c r="BB802" s="54">
        <f t="shared" si="933"/>
        <v>0</v>
      </c>
      <c r="BC802" s="54"/>
      <c r="BD802" s="54"/>
      <c r="BE802" s="54">
        <f t="shared" si="950"/>
        <v>0</v>
      </c>
      <c r="BF802" s="54"/>
      <c r="BG802" s="54"/>
      <c r="BH802" s="54"/>
      <c r="BI802" s="54"/>
      <c r="BJ802" s="54"/>
      <c r="BK802" s="54"/>
      <c r="BL802" s="54">
        <v>0</v>
      </c>
      <c r="BM802" s="54">
        <v>0</v>
      </c>
      <c r="BN802" s="54">
        <f t="shared" ref="BN802:BN803" si="983">AVERAGE(BP802:BR802)</f>
        <v>0</v>
      </c>
      <c r="BO802" s="54">
        <f t="shared" ref="BO802:BO803" si="984">SUM(BS802:BU802)/1</f>
        <v>0</v>
      </c>
      <c r="BP802" s="54">
        <v>0</v>
      </c>
      <c r="BQ802" s="54">
        <v>0</v>
      </c>
      <c r="BR802" s="54">
        <v>0</v>
      </c>
      <c r="BS802" s="54">
        <v>0</v>
      </c>
      <c r="BT802" s="54">
        <v>0</v>
      </c>
      <c r="BU802" s="54">
        <v>0</v>
      </c>
      <c r="BV802" s="54">
        <f t="shared" si="952"/>
        <v>0</v>
      </c>
      <c r="BW802" s="54">
        <f t="shared" si="953"/>
        <v>0</v>
      </c>
      <c r="BX802" s="54">
        <f t="shared" si="954"/>
        <v>0</v>
      </c>
      <c r="BY802" s="54">
        <f t="shared" si="955"/>
        <v>0</v>
      </c>
      <c r="BZ802" s="54">
        <f t="shared" si="956"/>
        <v>0</v>
      </c>
      <c r="CA802" s="54">
        <v>0</v>
      </c>
      <c r="CB802" s="54">
        <f t="shared" si="957"/>
        <v>0</v>
      </c>
      <c r="CC802" s="54">
        <f t="shared" si="958"/>
        <v>0</v>
      </c>
      <c r="CD802" s="54">
        <v>0</v>
      </c>
      <c r="CE802" s="54">
        <v>0</v>
      </c>
      <c r="CF802" s="54">
        <v>0</v>
      </c>
      <c r="CG802" s="54">
        <v>0</v>
      </c>
      <c r="CH802" s="54">
        <v>0</v>
      </c>
      <c r="CI802" s="54">
        <v>0</v>
      </c>
      <c r="CJ802" s="54">
        <v>0</v>
      </c>
      <c r="CK802" s="54">
        <v>0</v>
      </c>
      <c r="CL802" s="54">
        <v>0</v>
      </c>
      <c r="CM802" s="54">
        <v>0</v>
      </c>
      <c r="CN802" s="54">
        <v>0</v>
      </c>
      <c r="CO802" s="54">
        <v>0</v>
      </c>
    </row>
    <row r="803" spans="1:93">
      <c r="A803" s="3" t="str">
        <f t="shared" si="937"/>
        <v>JXPX021Itovebi 9mg</v>
      </c>
      <c r="B803" s="3" t="s">
        <v>554</v>
      </c>
      <c r="C803" s="3" t="s">
        <v>555</v>
      </c>
      <c r="D803" s="3" t="s">
        <v>174</v>
      </c>
      <c r="E803" s="3" t="s">
        <v>253</v>
      </c>
      <c r="F803" s="3" t="s">
        <v>260</v>
      </c>
      <c r="G803" s="3" t="s">
        <v>261</v>
      </c>
      <c r="H803" s="3" t="s">
        <v>260</v>
      </c>
      <c r="I803" s="3" t="s">
        <v>261</v>
      </c>
      <c r="J803" s="3" t="s">
        <v>561</v>
      </c>
      <c r="K803" s="3" t="s">
        <v>541</v>
      </c>
      <c r="L803" s="3"/>
      <c r="M803" s="3" t="s">
        <v>543</v>
      </c>
      <c r="N803" s="3" t="s">
        <v>13</v>
      </c>
      <c r="O803" s="3" t="s">
        <v>15</v>
      </c>
      <c r="P803" s="3">
        <v>10698.05</v>
      </c>
      <c r="Q803" s="54"/>
      <c r="R803" s="54"/>
      <c r="S803" s="54"/>
      <c r="T803" s="54"/>
      <c r="U803" s="54"/>
      <c r="V803" s="54"/>
      <c r="W803" s="54">
        <v>0</v>
      </c>
      <c r="X803" s="54">
        <v>0</v>
      </c>
      <c r="Y803" s="54">
        <v>0</v>
      </c>
      <c r="Z803" s="54">
        <v>0</v>
      </c>
      <c r="AA803" s="54">
        <v>0</v>
      </c>
      <c r="AB803" s="54">
        <v>0</v>
      </c>
      <c r="AC803" s="54">
        <v>0</v>
      </c>
      <c r="AD803" s="54">
        <v>0</v>
      </c>
      <c r="AE803" s="54">
        <v>0</v>
      </c>
      <c r="AF803" s="54">
        <f t="shared" si="938"/>
        <v>0</v>
      </c>
      <c r="AG803" s="54">
        <f t="shared" si="939"/>
        <v>0</v>
      </c>
      <c r="AH803" s="54">
        <f t="shared" si="940"/>
        <v>0</v>
      </c>
      <c r="AI803" s="54"/>
      <c r="AJ803" s="54"/>
      <c r="AK803" s="54"/>
      <c r="AL803" s="54"/>
      <c r="AM803" s="54"/>
      <c r="AN803" s="54"/>
      <c r="AO803" s="54">
        <v>0</v>
      </c>
      <c r="AP803" s="54">
        <v>0</v>
      </c>
      <c r="AQ803" s="54">
        <v>0</v>
      </c>
      <c r="AR803" s="54">
        <f t="shared" si="941"/>
        <v>0</v>
      </c>
      <c r="AS803" s="54">
        <f t="shared" si="942"/>
        <v>0</v>
      </c>
      <c r="AT803" s="54">
        <f t="shared" si="943"/>
        <v>0</v>
      </c>
      <c r="AU803" s="54">
        <f t="shared" si="944"/>
        <v>0</v>
      </c>
      <c r="AV803" s="54">
        <f t="shared" si="945"/>
        <v>0</v>
      </c>
      <c r="AW803" s="54">
        <f t="shared" si="946"/>
        <v>0</v>
      </c>
      <c r="AX803" s="54">
        <f t="shared" si="947"/>
        <v>0</v>
      </c>
      <c r="AY803" s="54">
        <f t="shared" si="948"/>
        <v>0</v>
      </c>
      <c r="AZ803" s="54">
        <f t="shared" si="949"/>
        <v>0</v>
      </c>
      <c r="BA803" s="54">
        <f t="shared" si="932"/>
        <v>0</v>
      </c>
      <c r="BB803" s="54">
        <f t="shared" si="933"/>
        <v>0</v>
      </c>
      <c r="BC803" s="54"/>
      <c r="BD803" s="54"/>
      <c r="BE803" s="54">
        <f t="shared" si="950"/>
        <v>0</v>
      </c>
      <c r="BF803" s="54"/>
      <c r="BG803" s="54"/>
      <c r="BH803" s="54"/>
      <c r="BI803" s="54"/>
      <c r="BJ803" s="54"/>
      <c r="BK803" s="54"/>
      <c r="BL803" s="54">
        <v>0</v>
      </c>
      <c r="BM803" s="54">
        <v>0</v>
      </c>
      <c r="BN803" s="54">
        <f t="shared" si="983"/>
        <v>0</v>
      </c>
      <c r="BO803" s="54">
        <f t="shared" si="984"/>
        <v>0</v>
      </c>
      <c r="BP803" s="54">
        <v>0</v>
      </c>
      <c r="BQ803" s="54">
        <v>0</v>
      </c>
      <c r="BR803" s="54">
        <v>0</v>
      </c>
      <c r="BS803" s="54">
        <v>0</v>
      </c>
      <c r="BT803" s="54">
        <v>0</v>
      </c>
      <c r="BU803" s="54">
        <v>0</v>
      </c>
      <c r="BV803" s="54">
        <f t="shared" si="952"/>
        <v>0</v>
      </c>
      <c r="BW803" s="54">
        <f t="shared" si="953"/>
        <v>0</v>
      </c>
      <c r="BX803" s="54">
        <f t="shared" si="954"/>
        <v>0</v>
      </c>
      <c r="BY803" s="54">
        <f t="shared" si="955"/>
        <v>0</v>
      </c>
      <c r="BZ803" s="54">
        <f t="shared" si="956"/>
        <v>0</v>
      </c>
      <c r="CA803" s="54">
        <v>0</v>
      </c>
      <c r="CB803" s="54">
        <f t="shared" si="957"/>
        <v>0</v>
      </c>
      <c r="CC803" s="54">
        <f t="shared" si="958"/>
        <v>0</v>
      </c>
      <c r="CD803" s="54">
        <v>0</v>
      </c>
      <c r="CE803" s="54">
        <v>0</v>
      </c>
      <c r="CF803" s="54">
        <v>0</v>
      </c>
      <c r="CG803" s="54">
        <v>0</v>
      </c>
      <c r="CH803" s="54">
        <v>0</v>
      </c>
      <c r="CI803" s="54">
        <v>0</v>
      </c>
      <c r="CJ803" s="54">
        <v>0</v>
      </c>
      <c r="CK803" s="54">
        <v>0</v>
      </c>
      <c r="CL803" s="54">
        <v>0</v>
      </c>
      <c r="CM803" s="54">
        <v>0</v>
      </c>
      <c r="CN803" s="54">
        <v>0</v>
      </c>
      <c r="CO803" s="54">
        <v>0</v>
      </c>
    </row>
    <row r="804" spans="1:93">
      <c r="A804" s="3" t="str">
        <f t="shared" si="937"/>
        <v>JXPX021Perjeta</v>
      </c>
      <c r="B804" s="3" t="s">
        <v>554</v>
      </c>
      <c r="C804" s="3" t="s">
        <v>555</v>
      </c>
      <c r="D804" s="3" t="s">
        <v>174</v>
      </c>
      <c r="E804" s="3" t="s">
        <v>253</v>
      </c>
      <c r="F804" s="3" t="s">
        <v>260</v>
      </c>
      <c r="G804" s="3" t="s">
        <v>261</v>
      </c>
      <c r="H804" s="3" t="s">
        <v>260</v>
      </c>
      <c r="I804" s="3" t="s">
        <v>261</v>
      </c>
      <c r="J804" s="3" t="s">
        <v>561</v>
      </c>
      <c r="K804" s="3" t="s">
        <v>541</v>
      </c>
      <c r="L804" s="3"/>
      <c r="M804" s="3" t="s">
        <v>543</v>
      </c>
      <c r="N804" s="3" t="s">
        <v>16</v>
      </c>
      <c r="O804" s="3" t="s">
        <v>16</v>
      </c>
      <c r="P804" s="3">
        <v>3985.87</v>
      </c>
      <c r="Q804" s="54">
        <v>1.218896233655316</v>
      </c>
      <c r="R804" s="54">
        <v>1.0296199574997937</v>
      </c>
      <c r="S804" s="54">
        <v>1.5627477627299837</v>
      </c>
      <c r="T804" s="54">
        <v>0.94432298091248157</v>
      </c>
      <c r="U804" s="54">
        <v>1.1461535381972745</v>
      </c>
      <c r="V804" s="54">
        <v>1.3153911365284485</v>
      </c>
      <c r="W804" s="54">
        <v>3.8112639538850939</v>
      </c>
      <c r="X804" s="54">
        <v>3.4058676556382044</v>
      </c>
      <c r="Y804" s="54">
        <v>7.2171316095232978</v>
      </c>
      <c r="Z804" s="54">
        <v>1</v>
      </c>
      <c r="AA804" s="54">
        <v>0</v>
      </c>
      <c r="AB804" s="54">
        <v>0</v>
      </c>
      <c r="AC804" s="54">
        <v>0</v>
      </c>
      <c r="AD804" s="54">
        <v>0</v>
      </c>
      <c r="AE804" s="54">
        <v>0</v>
      </c>
      <c r="AF804" s="54">
        <f t="shared" si="938"/>
        <v>1</v>
      </c>
      <c r="AG804" s="54">
        <f t="shared" si="939"/>
        <v>0</v>
      </c>
      <c r="AH804" s="54">
        <f t="shared" si="940"/>
        <v>1</v>
      </c>
      <c r="AI804" s="54">
        <v>4858.3619308397138</v>
      </c>
      <c r="AJ804" s="54">
        <v>4103.9312999997028</v>
      </c>
      <c r="AK804" s="54">
        <v>6228.9094250325597</v>
      </c>
      <c r="AL804" s="54">
        <v>3763.9486399296329</v>
      </c>
      <c r="AM804" s="54">
        <v>4568.4190032943698</v>
      </c>
      <c r="AN804" s="54">
        <v>5242.9780693546463</v>
      </c>
      <c r="AO804" s="54">
        <v>15191.202655871975</v>
      </c>
      <c r="AP804" s="54">
        <v>13575.345712578648</v>
      </c>
      <c r="AQ804" s="54">
        <v>28766.548368450625</v>
      </c>
      <c r="AR804" s="54">
        <f t="shared" si="941"/>
        <v>3985.87</v>
      </c>
      <c r="AS804" s="54">
        <f t="shared" si="942"/>
        <v>0</v>
      </c>
      <c r="AT804" s="54">
        <f t="shared" si="943"/>
        <v>0</v>
      </c>
      <c r="AU804" s="54">
        <f t="shared" si="944"/>
        <v>0</v>
      </c>
      <c r="AV804" s="54">
        <f t="shared" si="945"/>
        <v>0</v>
      </c>
      <c r="AW804" s="54">
        <f t="shared" si="946"/>
        <v>0</v>
      </c>
      <c r="AX804" s="54">
        <f t="shared" si="947"/>
        <v>3985.87</v>
      </c>
      <c r="AY804" s="54">
        <f t="shared" si="948"/>
        <v>0</v>
      </c>
      <c r="AZ804" s="54">
        <f t="shared" si="949"/>
        <v>3985.87</v>
      </c>
      <c r="BA804" s="54">
        <f t="shared" si="932"/>
        <v>0.94432298091248157</v>
      </c>
      <c r="BB804" s="54">
        <f t="shared" si="933"/>
        <v>0</v>
      </c>
      <c r="BC804" s="54"/>
      <c r="BD804" s="54"/>
      <c r="BE804" s="54">
        <f t="shared" si="950"/>
        <v>0</v>
      </c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>
        <f t="shared" si="952"/>
        <v>11293.298333333334</v>
      </c>
      <c r="BW804" s="54">
        <f t="shared" si="953"/>
        <v>31886.959999999999</v>
      </c>
      <c r="BX804" s="54">
        <f t="shared" si="954"/>
        <v>27901.09</v>
      </c>
      <c r="BY804" s="54">
        <f t="shared" si="955"/>
        <v>8</v>
      </c>
      <c r="BZ804" s="54">
        <f t="shared" si="956"/>
        <v>7</v>
      </c>
      <c r="CA804" s="54">
        <v>0</v>
      </c>
      <c r="CB804" s="54">
        <f t="shared" si="957"/>
        <v>4</v>
      </c>
      <c r="CC804" s="54">
        <f t="shared" si="958"/>
        <v>2.8333333333333335</v>
      </c>
      <c r="CD804" s="54">
        <v>4</v>
      </c>
      <c r="CE804" s="54">
        <v>3</v>
      </c>
      <c r="CF804" s="54">
        <v>3</v>
      </c>
      <c r="CG804" s="54">
        <v>3</v>
      </c>
      <c r="CH804" s="54">
        <v>2</v>
      </c>
      <c r="CI804" s="54">
        <v>4</v>
      </c>
      <c r="CJ804" s="54">
        <v>2</v>
      </c>
      <c r="CK804" s="54">
        <v>4</v>
      </c>
      <c r="CL804" s="54">
        <v>2</v>
      </c>
      <c r="CM804" s="54">
        <v>4</v>
      </c>
      <c r="CN804" s="54">
        <v>1</v>
      </c>
      <c r="CO804" s="54">
        <v>2</v>
      </c>
    </row>
    <row r="805" spans="1:93">
      <c r="A805" s="3" t="str">
        <f t="shared" si="937"/>
        <v>JXPX021Phesgo 10ml</v>
      </c>
      <c r="B805" s="3" t="s">
        <v>554</v>
      </c>
      <c r="C805" s="3" t="s">
        <v>555</v>
      </c>
      <c r="D805" s="3" t="s">
        <v>174</v>
      </c>
      <c r="E805" s="3" t="s">
        <v>253</v>
      </c>
      <c r="F805" s="3" t="s">
        <v>260</v>
      </c>
      <c r="G805" s="3" t="s">
        <v>261</v>
      </c>
      <c r="H805" s="3" t="s">
        <v>260</v>
      </c>
      <c r="I805" s="3" t="s">
        <v>261</v>
      </c>
      <c r="J805" s="3" t="s">
        <v>561</v>
      </c>
      <c r="K805" s="3" t="s">
        <v>541</v>
      </c>
      <c r="L805" s="3"/>
      <c r="M805" s="3" t="s">
        <v>543</v>
      </c>
      <c r="N805" s="3" t="s">
        <v>17</v>
      </c>
      <c r="O805" s="3" t="s">
        <v>18</v>
      </c>
      <c r="P805" s="3">
        <v>6232.07</v>
      </c>
      <c r="Q805" s="54">
        <v>6.274152912435195E-2</v>
      </c>
      <c r="R805" s="54">
        <v>5.8002107824527006E-2</v>
      </c>
      <c r="S805" s="54">
        <v>8.598505542460208E-2</v>
      </c>
      <c r="T805" s="54">
        <v>7.5345500623388378E-2</v>
      </c>
      <c r="U805" s="54">
        <v>6.9131817123363512E-2</v>
      </c>
      <c r="V805" s="54">
        <v>9.0061762024495881E-2</v>
      </c>
      <c r="W805" s="54">
        <v>0.20672869237348104</v>
      </c>
      <c r="X805" s="54">
        <v>0.23453907977124777</v>
      </c>
      <c r="Y805" s="54">
        <v>0.44126777214472879</v>
      </c>
      <c r="Z805" s="54">
        <v>0</v>
      </c>
      <c r="AA805" s="54">
        <v>0</v>
      </c>
      <c r="AB805" s="54">
        <v>0</v>
      </c>
      <c r="AC805" s="54">
        <v>0</v>
      </c>
      <c r="AD805" s="54">
        <v>0</v>
      </c>
      <c r="AE805" s="54">
        <v>0</v>
      </c>
      <c r="AF805" s="54">
        <f t="shared" si="938"/>
        <v>0</v>
      </c>
      <c r="AG805" s="54">
        <f t="shared" si="939"/>
        <v>0</v>
      </c>
      <c r="AH805" s="54">
        <f t="shared" si="940"/>
        <v>0</v>
      </c>
      <c r="AI805" s="54">
        <v>391.00960141000002</v>
      </c>
      <c r="AJ805" s="54">
        <v>361.47319611</v>
      </c>
      <c r="AK805" s="54">
        <v>535.86488435999991</v>
      </c>
      <c r="AL805" s="54">
        <v>469.55843406999998</v>
      </c>
      <c r="AM805" s="54">
        <v>430.83432354000001</v>
      </c>
      <c r="AN805" s="54">
        <v>561.27120525999999</v>
      </c>
      <c r="AO805" s="54">
        <v>1288.34768188</v>
      </c>
      <c r="AP805" s="54">
        <v>1461.66396287</v>
      </c>
      <c r="AQ805" s="54">
        <v>2750.01164475</v>
      </c>
      <c r="AR805" s="54">
        <f t="shared" si="941"/>
        <v>0</v>
      </c>
      <c r="AS805" s="54">
        <f t="shared" si="942"/>
        <v>0</v>
      </c>
      <c r="AT805" s="54">
        <f t="shared" si="943"/>
        <v>0</v>
      </c>
      <c r="AU805" s="54">
        <f t="shared" si="944"/>
        <v>0</v>
      </c>
      <c r="AV805" s="54">
        <f t="shared" si="945"/>
        <v>0</v>
      </c>
      <c r="AW805" s="54">
        <f t="shared" si="946"/>
        <v>0</v>
      </c>
      <c r="AX805" s="54">
        <f t="shared" si="947"/>
        <v>0</v>
      </c>
      <c r="AY805" s="54">
        <f t="shared" si="948"/>
        <v>0</v>
      </c>
      <c r="AZ805" s="54">
        <f t="shared" si="949"/>
        <v>0</v>
      </c>
      <c r="BA805" s="54">
        <f t="shared" si="932"/>
        <v>7.5345500623388378E-2</v>
      </c>
      <c r="BB805" s="54">
        <f t="shared" si="933"/>
        <v>0</v>
      </c>
      <c r="BC805" s="54">
        <f>SUM(CJ805:CL805)</f>
        <v>0</v>
      </c>
      <c r="BD805" s="54">
        <f>SUM(CM805:CO805)</f>
        <v>0</v>
      </c>
      <c r="BE805" s="54">
        <f t="shared" si="950"/>
        <v>0</v>
      </c>
      <c r="BF805" s="54">
        <f t="shared" ref="BF805:BK805" si="985">Z805</f>
        <v>0</v>
      </c>
      <c r="BG805" s="54">
        <f t="shared" si="985"/>
        <v>0</v>
      </c>
      <c r="BH805" s="54">
        <f t="shared" si="985"/>
        <v>0</v>
      </c>
      <c r="BI805" s="54">
        <f t="shared" si="985"/>
        <v>0</v>
      </c>
      <c r="BJ805" s="54">
        <f t="shared" si="985"/>
        <v>0</v>
      </c>
      <c r="BK805" s="54">
        <f t="shared" si="985"/>
        <v>0</v>
      </c>
      <c r="BL805" s="54">
        <v>0</v>
      </c>
      <c r="BM805" s="54">
        <v>0</v>
      </c>
      <c r="BN805" s="54">
        <f t="shared" ref="BN805:BN806" si="986">AVERAGE(BP805:BR805)</f>
        <v>0</v>
      </c>
      <c r="BO805" s="54">
        <f t="shared" ref="BO805:BO806" si="987">SUM(BS805:BU805)/1</f>
        <v>0</v>
      </c>
      <c r="BP805" s="54">
        <v>0</v>
      </c>
      <c r="BQ805" s="54">
        <v>0</v>
      </c>
      <c r="BR805" s="54">
        <v>0</v>
      </c>
      <c r="BS805" s="54">
        <v>0</v>
      </c>
      <c r="BT805" s="54">
        <v>0</v>
      </c>
      <c r="BU805" s="54">
        <v>0</v>
      </c>
      <c r="BV805" s="54">
        <f t="shared" si="952"/>
        <v>0</v>
      </c>
      <c r="BW805" s="54">
        <f t="shared" si="953"/>
        <v>0</v>
      </c>
      <c r="BX805" s="54">
        <f t="shared" si="954"/>
        <v>0</v>
      </c>
      <c r="BY805" s="54">
        <f t="shared" si="955"/>
        <v>0</v>
      </c>
      <c r="BZ805" s="54">
        <f t="shared" si="956"/>
        <v>0</v>
      </c>
      <c r="CA805" s="54">
        <v>4</v>
      </c>
      <c r="CB805" s="54">
        <f t="shared" si="957"/>
        <v>0</v>
      </c>
      <c r="CC805" s="54">
        <f t="shared" si="958"/>
        <v>0</v>
      </c>
      <c r="CD805" s="54">
        <v>0</v>
      </c>
      <c r="CE805" s="54">
        <v>0</v>
      </c>
      <c r="CF805" s="54">
        <v>0</v>
      </c>
      <c r="CG805" s="54">
        <v>0</v>
      </c>
      <c r="CH805" s="54">
        <v>0</v>
      </c>
      <c r="CI805" s="54">
        <v>0</v>
      </c>
      <c r="CJ805" s="54">
        <v>0</v>
      </c>
      <c r="CK805" s="54">
        <v>0</v>
      </c>
      <c r="CL805" s="54">
        <v>0</v>
      </c>
      <c r="CM805" s="54">
        <v>0</v>
      </c>
      <c r="CN805" s="54">
        <v>0</v>
      </c>
      <c r="CO805" s="54">
        <v>0</v>
      </c>
    </row>
    <row r="806" spans="1:93">
      <c r="A806" s="3" t="str">
        <f t="shared" si="937"/>
        <v>JXPX021Phesgo 15ml</v>
      </c>
      <c r="B806" s="3" t="s">
        <v>554</v>
      </c>
      <c r="C806" s="3" t="s">
        <v>555</v>
      </c>
      <c r="D806" s="3" t="s">
        <v>174</v>
      </c>
      <c r="E806" s="3" t="s">
        <v>253</v>
      </c>
      <c r="F806" s="3" t="s">
        <v>260</v>
      </c>
      <c r="G806" s="3" t="s">
        <v>261</v>
      </c>
      <c r="H806" s="3" t="s">
        <v>260</v>
      </c>
      <c r="I806" s="3" t="s">
        <v>261</v>
      </c>
      <c r="J806" s="3" t="s">
        <v>561</v>
      </c>
      <c r="K806" s="3" t="s">
        <v>541</v>
      </c>
      <c r="L806" s="3"/>
      <c r="M806" s="3" t="s">
        <v>543</v>
      </c>
      <c r="N806" s="3" t="s">
        <v>17</v>
      </c>
      <c r="O806" s="3" t="s">
        <v>19</v>
      </c>
      <c r="P806" s="3">
        <v>8489.27</v>
      </c>
      <c r="Q806" s="54">
        <v>1.1779575864591419E-6</v>
      </c>
      <c r="R806" s="54">
        <v>1.1779575864591419E-6</v>
      </c>
      <c r="S806" s="54">
        <v>1.1779575864591419E-6</v>
      </c>
      <c r="T806" s="54">
        <v>1.1779575864591419E-6</v>
      </c>
      <c r="U806" s="54">
        <v>1.1779575864591419E-6</v>
      </c>
      <c r="V806" s="54">
        <v>1.1779575864591419E-6</v>
      </c>
      <c r="W806" s="54">
        <v>3.5338727593774257E-6</v>
      </c>
      <c r="X806" s="54">
        <v>3.5338727593774257E-6</v>
      </c>
      <c r="Y806" s="54">
        <v>7.0677455187548515E-6</v>
      </c>
      <c r="Z806" s="54">
        <v>0</v>
      </c>
      <c r="AA806" s="54">
        <v>0</v>
      </c>
      <c r="AB806" s="54">
        <v>0</v>
      </c>
      <c r="AC806" s="54">
        <v>0</v>
      </c>
      <c r="AD806" s="54">
        <v>0</v>
      </c>
      <c r="AE806" s="54">
        <v>0</v>
      </c>
      <c r="AF806" s="54">
        <f t="shared" si="938"/>
        <v>0</v>
      </c>
      <c r="AG806" s="54">
        <f t="shared" si="939"/>
        <v>0</v>
      </c>
      <c r="AH806" s="54">
        <f t="shared" si="940"/>
        <v>0</v>
      </c>
      <c r="AI806" s="54">
        <v>0.01</v>
      </c>
      <c r="AJ806" s="54">
        <v>0.01</v>
      </c>
      <c r="AK806" s="54">
        <v>0.01</v>
      </c>
      <c r="AL806" s="54">
        <v>0.01</v>
      </c>
      <c r="AM806" s="54">
        <v>0.01</v>
      </c>
      <c r="AN806" s="54">
        <v>0.01</v>
      </c>
      <c r="AO806" s="54">
        <v>0.03</v>
      </c>
      <c r="AP806" s="54">
        <v>0.03</v>
      </c>
      <c r="AQ806" s="54">
        <v>0.06</v>
      </c>
      <c r="AR806" s="54">
        <f t="shared" si="941"/>
        <v>0</v>
      </c>
      <c r="AS806" s="54">
        <f t="shared" si="942"/>
        <v>0</v>
      </c>
      <c r="AT806" s="54">
        <f t="shared" si="943"/>
        <v>0</v>
      </c>
      <c r="AU806" s="54">
        <f t="shared" si="944"/>
        <v>0</v>
      </c>
      <c r="AV806" s="54">
        <f t="shared" si="945"/>
        <v>0</v>
      </c>
      <c r="AW806" s="54">
        <f t="shared" si="946"/>
        <v>0</v>
      </c>
      <c r="AX806" s="54">
        <f t="shared" si="947"/>
        <v>0</v>
      </c>
      <c r="AY806" s="54">
        <f t="shared" si="948"/>
        <v>0</v>
      </c>
      <c r="AZ806" s="54">
        <f t="shared" si="949"/>
        <v>0</v>
      </c>
      <c r="BA806" s="54">
        <f t="shared" si="932"/>
        <v>1.1779575864591419E-6</v>
      </c>
      <c r="BB806" s="54">
        <f t="shared" si="933"/>
        <v>0</v>
      </c>
      <c r="BC806" s="54">
        <f>SUM(CJ806:CL806)*2</f>
        <v>0</v>
      </c>
      <c r="BD806" s="54">
        <f>SUM(CM806:CO806)*2</f>
        <v>0</v>
      </c>
      <c r="BE806" s="54">
        <f t="shared" si="950"/>
        <v>0</v>
      </c>
      <c r="BF806" s="54">
        <f t="shared" ref="BF806:BK806" si="988">Z806*2</f>
        <v>0</v>
      </c>
      <c r="BG806" s="54">
        <f t="shared" si="988"/>
        <v>0</v>
      </c>
      <c r="BH806" s="54">
        <f t="shared" si="988"/>
        <v>0</v>
      </c>
      <c r="BI806" s="54">
        <f t="shared" si="988"/>
        <v>0</v>
      </c>
      <c r="BJ806" s="54">
        <f t="shared" si="988"/>
        <v>0</v>
      </c>
      <c r="BK806" s="54">
        <f t="shared" si="988"/>
        <v>0</v>
      </c>
      <c r="BL806" s="54">
        <v>0</v>
      </c>
      <c r="BM806" s="54">
        <v>0</v>
      </c>
      <c r="BN806" s="54">
        <f t="shared" si="986"/>
        <v>0</v>
      </c>
      <c r="BO806" s="54">
        <f t="shared" si="987"/>
        <v>0</v>
      </c>
      <c r="BP806" s="54">
        <v>0</v>
      </c>
      <c r="BQ806" s="54">
        <v>0</v>
      </c>
      <c r="BR806" s="54">
        <v>0</v>
      </c>
      <c r="BS806" s="54">
        <v>0</v>
      </c>
      <c r="BT806" s="54">
        <v>0</v>
      </c>
      <c r="BU806" s="54">
        <v>0</v>
      </c>
      <c r="BV806" s="54">
        <f t="shared" si="952"/>
        <v>0</v>
      </c>
      <c r="BW806" s="54">
        <f t="shared" si="953"/>
        <v>0</v>
      </c>
      <c r="BX806" s="54">
        <f t="shared" si="954"/>
        <v>0</v>
      </c>
      <c r="BY806" s="54">
        <f t="shared" si="955"/>
        <v>0</v>
      </c>
      <c r="BZ806" s="54">
        <f t="shared" si="956"/>
        <v>0</v>
      </c>
      <c r="CA806" s="54">
        <v>0</v>
      </c>
      <c r="CB806" s="54">
        <f t="shared" si="957"/>
        <v>0</v>
      </c>
      <c r="CC806" s="54">
        <f t="shared" si="958"/>
        <v>0</v>
      </c>
      <c r="CD806" s="54">
        <v>0</v>
      </c>
      <c r="CE806" s="54">
        <v>0</v>
      </c>
      <c r="CF806" s="54">
        <v>0</v>
      </c>
      <c r="CG806" s="54">
        <v>0</v>
      </c>
      <c r="CH806" s="54">
        <v>0</v>
      </c>
      <c r="CI806" s="54">
        <v>0</v>
      </c>
      <c r="CJ806" s="54">
        <v>0</v>
      </c>
      <c r="CK806" s="54">
        <v>0</v>
      </c>
      <c r="CL806" s="54">
        <v>0</v>
      </c>
      <c r="CM806" s="54">
        <v>0</v>
      </c>
      <c r="CN806" s="54">
        <v>0</v>
      </c>
      <c r="CO806" s="54">
        <v>0</v>
      </c>
    </row>
    <row r="807" spans="1:93">
      <c r="A807" s="3" t="str">
        <f t="shared" si="937"/>
        <v>JXPX49Herceptin IV</v>
      </c>
      <c r="B807" s="3" t="s">
        <v>554</v>
      </c>
      <c r="C807" s="3" t="s">
        <v>555</v>
      </c>
      <c r="D807" s="3" t="s">
        <v>174</v>
      </c>
      <c r="E807" s="3" t="s">
        <v>253</v>
      </c>
      <c r="F807" s="3" t="s">
        <v>262</v>
      </c>
      <c r="G807" s="3" t="s">
        <v>263</v>
      </c>
      <c r="H807" s="3" t="s">
        <v>262</v>
      </c>
      <c r="I807" s="3" t="s">
        <v>263</v>
      </c>
      <c r="J807" s="3" t="s">
        <v>561</v>
      </c>
      <c r="K807" s="3" t="s">
        <v>541</v>
      </c>
      <c r="L807" s="3" t="s">
        <v>1047</v>
      </c>
      <c r="M807" s="3" t="s">
        <v>543</v>
      </c>
      <c r="N807" s="3" t="s">
        <v>11</v>
      </c>
      <c r="O807" s="3" t="s">
        <v>11</v>
      </c>
      <c r="P807" s="3">
        <v>4535.5</v>
      </c>
      <c r="Q807" s="54">
        <v>2.4822376098080742E-7</v>
      </c>
      <c r="R807" s="54">
        <v>1.7782878168674339E-7</v>
      </c>
      <c r="S807" s="54">
        <v>1.6542114214001052E-7</v>
      </c>
      <c r="T807" s="54">
        <v>1.1681063360424579E-7</v>
      </c>
      <c r="U807" s="54">
        <v>1.0643066396940739E-7</v>
      </c>
      <c r="V807" s="54">
        <v>1.8528501761878564E-7</v>
      </c>
      <c r="W807" s="54">
        <v>5.9147368480756133E-7</v>
      </c>
      <c r="X807" s="54">
        <v>4.0852631519243884E-7</v>
      </c>
      <c r="Y807" s="54">
        <v>1.0000000000000002E-6</v>
      </c>
      <c r="Z807" s="54">
        <v>2</v>
      </c>
      <c r="AA807" s="54">
        <v>1</v>
      </c>
      <c r="AB807" s="54">
        <v>1</v>
      </c>
      <c r="AC807" s="54">
        <v>1</v>
      </c>
      <c r="AD807" s="54">
        <v>0</v>
      </c>
      <c r="AE807" s="54">
        <v>0</v>
      </c>
      <c r="AF807" s="54">
        <f t="shared" si="938"/>
        <v>4</v>
      </c>
      <c r="AG807" s="54">
        <f t="shared" si="939"/>
        <v>1</v>
      </c>
      <c r="AH807" s="54">
        <f t="shared" si="940"/>
        <v>5</v>
      </c>
      <c r="AI807" s="54">
        <v>1.1258188679284522E-3</v>
      </c>
      <c r="AJ807" s="54">
        <v>8.0654243934022462E-4</v>
      </c>
      <c r="AK807" s="54">
        <v>7.5026759017601764E-4</v>
      </c>
      <c r="AL807" s="54">
        <v>5.297946287120568E-4</v>
      </c>
      <c r="AM807" s="54">
        <v>4.8271627643324723E-4</v>
      </c>
      <c r="AN807" s="54">
        <v>8.4036019741000226E-4</v>
      </c>
      <c r="AO807" s="54">
        <v>2.6826288974446943E-3</v>
      </c>
      <c r="AP807" s="54">
        <v>1.8528711025553063E-3</v>
      </c>
      <c r="AQ807" s="54">
        <v>4.5355000000000005E-3</v>
      </c>
      <c r="AR807" s="54">
        <f t="shared" si="941"/>
        <v>9071</v>
      </c>
      <c r="AS807" s="54">
        <f t="shared" si="942"/>
        <v>4535.5</v>
      </c>
      <c r="AT807" s="54">
        <f t="shared" si="943"/>
        <v>4535.5</v>
      </c>
      <c r="AU807" s="54">
        <f t="shared" si="944"/>
        <v>4535.5</v>
      </c>
      <c r="AV807" s="54">
        <f t="shared" si="945"/>
        <v>0</v>
      </c>
      <c r="AW807" s="54">
        <f t="shared" si="946"/>
        <v>0</v>
      </c>
      <c r="AX807" s="54">
        <f t="shared" si="947"/>
        <v>18142</v>
      </c>
      <c r="AY807" s="54">
        <f t="shared" si="948"/>
        <v>4535.5</v>
      </c>
      <c r="AZ807" s="54">
        <f t="shared" si="949"/>
        <v>22677.5</v>
      </c>
      <c r="BA807" s="54">
        <f t="shared" si="932"/>
        <v>1.1681063360424579E-7</v>
      </c>
      <c r="BB807" s="54">
        <f t="shared" si="933"/>
        <v>1</v>
      </c>
      <c r="BC807" s="54"/>
      <c r="BD807" s="54"/>
      <c r="BE807" s="54">
        <f t="shared" si="950"/>
        <v>0</v>
      </c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4"/>
      <c r="BV807" s="54">
        <f t="shared" si="952"/>
        <v>755.91666666666663</v>
      </c>
      <c r="BW807" s="54">
        <f t="shared" si="953"/>
        <v>0</v>
      </c>
      <c r="BX807" s="54">
        <f t="shared" si="954"/>
        <v>0</v>
      </c>
      <c r="BY807" s="54">
        <f t="shared" si="955"/>
        <v>0</v>
      </c>
      <c r="BZ807" s="54">
        <f t="shared" si="956"/>
        <v>0</v>
      </c>
      <c r="CA807" s="54">
        <v>0</v>
      </c>
      <c r="CB807" s="54">
        <f t="shared" si="957"/>
        <v>1</v>
      </c>
      <c r="CC807" s="54">
        <f t="shared" si="958"/>
        <v>0.16666666666666666</v>
      </c>
      <c r="CD807" s="54">
        <v>1</v>
      </c>
      <c r="CE807" s="54">
        <v>1</v>
      </c>
      <c r="CF807" s="54">
        <v>0</v>
      </c>
      <c r="CG807" s="54">
        <v>0</v>
      </c>
      <c r="CH807" s="54">
        <v>0</v>
      </c>
      <c r="CI807" s="54">
        <v>0</v>
      </c>
      <c r="CJ807" s="54">
        <v>0</v>
      </c>
      <c r="CK807" s="54">
        <v>0</v>
      </c>
      <c r="CL807" s="54">
        <v>0</v>
      </c>
      <c r="CM807" s="54">
        <v>0</v>
      </c>
      <c r="CN807" s="54">
        <v>0</v>
      </c>
      <c r="CO807" s="54">
        <v>0</v>
      </c>
    </row>
    <row r="808" spans="1:93">
      <c r="A808" s="3" t="str">
        <f t="shared" si="937"/>
        <v>JXPX49Herceptin SC</v>
      </c>
      <c r="B808" s="3" t="s">
        <v>554</v>
      </c>
      <c r="C808" s="3" t="s">
        <v>555</v>
      </c>
      <c r="D808" s="3" t="s">
        <v>174</v>
      </c>
      <c r="E808" s="3" t="s">
        <v>253</v>
      </c>
      <c r="F808" s="3" t="s">
        <v>262</v>
      </c>
      <c r="G808" s="3" t="s">
        <v>263</v>
      </c>
      <c r="H808" s="3" t="s">
        <v>262</v>
      </c>
      <c r="I808" s="3" t="s">
        <v>263</v>
      </c>
      <c r="J808" s="3" t="s">
        <v>561</v>
      </c>
      <c r="K808" s="3" t="s">
        <v>541</v>
      </c>
      <c r="L808" s="3" t="s">
        <v>1047</v>
      </c>
      <c r="M808" s="3" t="s">
        <v>543</v>
      </c>
      <c r="N808" s="3" t="s">
        <v>12</v>
      </c>
      <c r="O808" s="3" t="s">
        <v>12</v>
      </c>
      <c r="P808" s="3">
        <v>3444.49</v>
      </c>
      <c r="Q808" s="54">
        <v>0.78927793070635321</v>
      </c>
      <c r="R808" s="54">
        <v>0.73128395958183834</v>
      </c>
      <c r="S808" s="54">
        <v>1.1092342734380463</v>
      </c>
      <c r="T808" s="54">
        <v>1.135371924952701</v>
      </c>
      <c r="U808" s="54">
        <v>1.0222683616305501</v>
      </c>
      <c r="V808" s="54">
        <v>1.345523378905831</v>
      </c>
      <c r="W808" s="54">
        <v>2.6297961637262377</v>
      </c>
      <c r="X808" s="54">
        <v>3.5031636654890823</v>
      </c>
      <c r="Y808" s="54">
        <v>6.13295982921532</v>
      </c>
      <c r="Z808" s="54">
        <v>1</v>
      </c>
      <c r="AA808" s="54">
        <v>1</v>
      </c>
      <c r="AB808" s="54">
        <v>1</v>
      </c>
      <c r="AC808" s="54">
        <v>1</v>
      </c>
      <c r="AD808" s="54">
        <v>0</v>
      </c>
      <c r="AE808" s="54">
        <v>0</v>
      </c>
      <c r="AF808" s="54">
        <f t="shared" si="938"/>
        <v>3</v>
      </c>
      <c r="AG808" s="54">
        <f t="shared" si="939"/>
        <v>1</v>
      </c>
      <c r="AH808" s="54">
        <f t="shared" si="940"/>
        <v>4</v>
      </c>
      <c r="AI808" s="54">
        <v>2718.6599395387266</v>
      </c>
      <c r="AJ808" s="54">
        <v>2518.9002859400462</v>
      </c>
      <c r="AK808" s="54">
        <v>3820.7463625146161</v>
      </c>
      <c r="AL808" s="54">
        <v>3910.7772417803289</v>
      </c>
      <c r="AM808" s="54">
        <v>3521.1931489528138</v>
      </c>
      <c r="AN808" s="54">
        <v>4634.6418234073453</v>
      </c>
      <c r="AO808" s="54">
        <v>9058.3065879933893</v>
      </c>
      <c r="AP808" s="54">
        <v>12066.612214140489</v>
      </c>
      <c r="AQ808" s="54">
        <v>21124.918802133878</v>
      </c>
      <c r="AR808" s="54">
        <f t="shared" si="941"/>
        <v>3444.49</v>
      </c>
      <c r="AS808" s="54">
        <f t="shared" si="942"/>
        <v>3444.49</v>
      </c>
      <c r="AT808" s="54">
        <f t="shared" si="943"/>
        <v>3444.49</v>
      </c>
      <c r="AU808" s="54">
        <f t="shared" si="944"/>
        <v>3444.49</v>
      </c>
      <c r="AV808" s="54">
        <f t="shared" si="945"/>
        <v>0</v>
      </c>
      <c r="AW808" s="54">
        <f t="shared" si="946"/>
        <v>0</v>
      </c>
      <c r="AX808" s="54">
        <f t="shared" si="947"/>
        <v>10333.469999999999</v>
      </c>
      <c r="AY808" s="54">
        <f t="shared" si="948"/>
        <v>3444.49</v>
      </c>
      <c r="AZ808" s="54">
        <f t="shared" si="949"/>
        <v>13777.96</v>
      </c>
      <c r="BA808" s="54">
        <f t="shared" si="932"/>
        <v>1.135371924952701</v>
      </c>
      <c r="BB808" s="54">
        <f t="shared" si="933"/>
        <v>1</v>
      </c>
      <c r="BC808" s="54"/>
      <c r="BD808" s="54"/>
      <c r="BE808" s="54">
        <f t="shared" si="950"/>
        <v>0</v>
      </c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>
        <f t="shared" si="952"/>
        <v>4879.6941666666662</v>
      </c>
      <c r="BW808" s="54">
        <f t="shared" si="953"/>
        <v>13777.96</v>
      </c>
      <c r="BX808" s="54">
        <f t="shared" si="954"/>
        <v>13777.96</v>
      </c>
      <c r="BY808" s="54">
        <f t="shared" si="955"/>
        <v>4</v>
      </c>
      <c r="BZ808" s="54">
        <f t="shared" si="956"/>
        <v>4</v>
      </c>
      <c r="CA808" s="54">
        <v>0</v>
      </c>
      <c r="CB808" s="54">
        <f t="shared" si="957"/>
        <v>2</v>
      </c>
      <c r="CC808" s="54">
        <f t="shared" si="958"/>
        <v>1.4166666666666667</v>
      </c>
      <c r="CD808" s="54">
        <v>2</v>
      </c>
      <c r="CE808" s="54">
        <v>1</v>
      </c>
      <c r="CF808" s="54">
        <v>2</v>
      </c>
      <c r="CG808" s="54">
        <v>1</v>
      </c>
      <c r="CH808" s="54">
        <v>2</v>
      </c>
      <c r="CI808" s="54">
        <v>1</v>
      </c>
      <c r="CJ808" s="54">
        <v>1</v>
      </c>
      <c r="CK808" s="54">
        <v>2</v>
      </c>
      <c r="CL808" s="54">
        <v>1</v>
      </c>
      <c r="CM808" s="54">
        <v>1</v>
      </c>
      <c r="CN808" s="54">
        <v>1</v>
      </c>
      <c r="CO808" s="54">
        <v>2</v>
      </c>
    </row>
    <row r="809" spans="1:93">
      <c r="A809" s="3" t="str">
        <f t="shared" si="937"/>
        <v>JXPX49Itovebi 3mg</v>
      </c>
      <c r="B809" s="3" t="s">
        <v>554</v>
      </c>
      <c r="C809" s="3" t="s">
        <v>555</v>
      </c>
      <c r="D809" s="3" t="s">
        <v>174</v>
      </c>
      <c r="E809" s="3" t="s">
        <v>253</v>
      </c>
      <c r="F809" s="3" t="s">
        <v>262</v>
      </c>
      <c r="G809" s="3" t="s">
        <v>263</v>
      </c>
      <c r="H809" s="3" t="s">
        <v>262</v>
      </c>
      <c r="I809" s="3" t="s">
        <v>263</v>
      </c>
      <c r="J809" s="3" t="s">
        <v>561</v>
      </c>
      <c r="K809" s="3" t="s">
        <v>541</v>
      </c>
      <c r="L809" s="3" t="s">
        <v>1047</v>
      </c>
      <c r="M809" s="3" t="s">
        <v>543</v>
      </c>
      <c r="N809" s="3" t="s">
        <v>13</v>
      </c>
      <c r="O809" s="3" t="s">
        <v>14</v>
      </c>
      <c r="P809" s="3">
        <v>3566.02</v>
      </c>
      <c r="Q809" s="54">
        <v>7.5423782997919166E-8</v>
      </c>
      <c r="R809" s="54">
        <v>8.6118364644595899E-8</v>
      </c>
      <c r="S809" s="54">
        <v>1.7430625086372233E-7</v>
      </c>
      <c r="T809" s="54">
        <v>1.7644957539816278E-7</v>
      </c>
      <c r="U809" s="54">
        <v>2.1451535630448561E-7</v>
      </c>
      <c r="V809" s="54">
        <v>2.7318666979111423E-7</v>
      </c>
      <c r="W809" s="54">
        <v>3.3584839850623739E-7</v>
      </c>
      <c r="X809" s="54">
        <v>6.6415160149376262E-7</v>
      </c>
      <c r="Y809" s="54">
        <v>9.9999999999999995E-7</v>
      </c>
      <c r="Z809" s="54">
        <v>0</v>
      </c>
      <c r="AA809" s="54">
        <v>0</v>
      </c>
      <c r="AB809" s="54">
        <v>0</v>
      </c>
      <c r="AC809" s="54">
        <v>0</v>
      </c>
      <c r="AD809" s="54">
        <v>0</v>
      </c>
      <c r="AE809" s="54">
        <v>0</v>
      </c>
      <c r="AF809" s="54">
        <f t="shared" si="938"/>
        <v>0</v>
      </c>
      <c r="AG809" s="54">
        <f t="shared" si="939"/>
        <v>0</v>
      </c>
      <c r="AH809" s="54">
        <f t="shared" si="940"/>
        <v>0</v>
      </c>
      <c r="AI809" s="54">
        <v>2.6896271864623972E-4</v>
      </c>
      <c r="AJ809" s="54">
        <v>3.0709981068992184E-4</v>
      </c>
      <c r="AK809" s="54">
        <v>6.2157957670505104E-4</v>
      </c>
      <c r="AL809" s="54">
        <v>6.2922271486135634E-4</v>
      </c>
      <c r="AM809" s="54">
        <v>7.6496605088892172E-4</v>
      </c>
      <c r="AN809" s="54">
        <v>9.74189128208509E-4</v>
      </c>
      <c r="AO809" s="54">
        <v>1.1976421060412126E-3</v>
      </c>
      <c r="AP809" s="54">
        <v>2.3683778939587868E-3</v>
      </c>
      <c r="AQ809" s="54">
        <v>3.5660199999999996E-3</v>
      </c>
      <c r="AR809" s="54">
        <f t="shared" si="941"/>
        <v>0</v>
      </c>
      <c r="AS809" s="54">
        <f t="shared" si="942"/>
        <v>0</v>
      </c>
      <c r="AT809" s="54">
        <f t="shared" si="943"/>
        <v>0</v>
      </c>
      <c r="AU809" s="54">
        <f t="shared" si="944"/>
        <v>0</v>
      </c>
      <c r="AV809" s="54">
        <f t="shared" si="945"/>
        <v>0</v>
      </c>
      <c r="AW809" s="54">
        <f t="shared" si="946"/>
        <v>0</v>
      </c>
      <c r="AX809" s="54">
        <f t="shared" si="947"/>
        <v>0</v>
      </c>
      <c r="AY809" s="54">
        <f t="shared" si="948"/>
        <v>0</v>
      </c>
      <c r="AZ809" s="54">
        <f t="shared" si="949"/>
        <v>0</v>
      </c>
      <c r="BA809" s="54">
        <f t="shared" si="932"/>
        <v>1.7644957539816278E-7</v>
      </c>
      <c r="BB809" s="54">
        <f t="shared" si="933"/>
        <v>0</v>
      </c>
      <c r="BC809" s="54"/>
      <c r="BD809" s="54"/>
      <c r="BE809" s="54">
        <f t="shared" si="950"/>
        <v>0</v>
      </c>
      <c r="BF809" s="54"/>
      <c r="BG809" s="54"/>
      <c r="BH809" s="54"/>
      <c r="BI809" s="54"/>
      <c r="BJ809" s="54"/>
      <c r="BK809" s="54"/>
      <c r="BL809" s="54">
        <v>0</v>
      </c>
      <c r="BM809" s="54">
        <v>0</v>
      </c>
      <c r="BN809" s="54">
        <f t="shared" ref="BN809:BN810" si="989">AVERAGE(BP809:BR809)</f>
        <v>0</v>
      </c>
      <c r="BO809" s="54">
        <f t="shared" ref="BO809:BO810" si="990">SUM(BS809:BU809)/1</f>
        <v>0</v>
      </c>
      <c r="BP809" s="54">
        <v>0</v>
      </c>
      <c r="BQ809" s="54">
        <v>0</v>
      </c>
      <c r="BR809" s="54">
        <v>0</v>
      </c>
      <c r="BS809" s="54">
        <v>0</v>
      </c>
      <c r="BT809" s="54">
        <v>0</v>
      </c>
      <c r="BU809" s="54">
        <v>0</v>
      </c>
      <c r="BV809" s="54">
        <f t="shared" si="952"/>
        <v>0</v>
      </c>
      <c r="BW809" s="54">
        <f t="shared" si="953"/>
        <v>0</v>
      </c>
      <c r="BX809" s="54">
        <f t="shared" si="954"/>
        <v>0</v>
      </c>
      <c r="BY809" s="54">
        <f t="shared" si="955"/>
        <v>0</v>
      </c>
      <c r="BZ809" s="54">
        <f t="shared" si="956"/>
        <v>0</v>
      </c>
      <c r="CA809" s="54">
        <v>0</v>
      </c>
      <c r="CB809" s="54">
        <f t="shared" si="957"/>
        <v>0</v>
      </c>
      <c r="CC809" s="54">
        <f t="shared" si="958"/>
        <v>0</v>
      </c>
      <c r="CD809" s="54">
        <v>0</v>
      </c>
      <c r="CE809" s="54">
        <v>0</v>
      </c>
      <c r="CF809" s="54">
        <v>0</v>
      </c>
      <c r="CG809" s="54">
        <v>0</v>
      </c>
      <c r="CH809" s="54">
        <v>0</v>
      </c>
      <c r="CI809" s="54">
        <v>0</v>
      </c>
      <c r="CJ809" s="54">
        <v>0</v>
      </c>
      <c r="CK809" s="54">
        <v>0</v>
      </c>
      <c r="CL809" s="54">
        <v>0</v>
      </c>
      <c r="CM809" s="54">
        <v>0</v>
      </c>
      <c r="CN809" s="54">
        <v>0</v>
      </c>
      <c r="CO809" s="54">
        <v>0</v>
      </c>
    </row>
    <row r="810" spans="1:93">
      <c r="A810" s="3" t="str">
        <f t="shared" si="937"/>
        <v>JXPX49Itovebi 9mg</v>
      </c>
      <c r="B810" s="3" t="s">
        <v>554</v>
      </c>
      <c r="C810" s="3" t="s">
        <v>555</v>
      </c>
      <c r="D810" s="3" t="s">
        <v>174</v>
      </c>
      <c r="E810" s="3" t="s">
        <v>253</v>
      </c>
      <c r="F810" s="3" t="s">
        <v>262</v>
      </c>
      <c r="G810" s="3" t="s">
        <v>263</v>
      </c>
      <c r="H810" s="3" t="s">
        <v>262</v>
      </c>
      <c r="I810" s="3" t="s">
        <v>263</v>
      </c>
      <c r="J810" s="3" t="s">
        <v>561</v>
      </c>
      <c r="K810" s="3" t="s">
        <v>541</v>
      </c>
      <c r="L810" s="3" t="s">
        <v>1047</v>
      </c>
      <c r="M810" s="3" t="s">
        <v>543</v>
      </c>
      <c r="N810" s="3" t="s">
        <v>13</v>
      </c>
      <c r="O810" s="3" t="s">
        <v>15</v>
      </c>
      <c r="P810" s="3">
        <v>10698.05</v>
      </c>
      <c r="Q810" s="54"/>
      <c r="R810" s="54"/>
      <c r="S810" s="54"/>
      <c r="T810" s="54"/>
      <c r="U810" s="54"/>
      <c r="V810" s="54"/>
      <c r="W810" s="54">
        <v>0</v>
      </c>
      <c r="X810" s="54">
        <v>0</v>
      </c>
      <c r="Y810" s="54">
        <v>0</v>
      </c>
      <c r="Z810" s="54">
        <v>0</v>
      </c>
      <c r="AA810" s="54">
        <v>0</v>
      </c>
      <c r="AB810" s="54">
        <v>0</v>
      </c>
      <c r="AC810" s="54">
        <v>0</v>
      </c>
      <c r="AD810" s="54">
        <v>0</v>
      </c>
      <c r="AE810" s="54">
        <v>0</v>
      </c>
      <c r="AF810" s="54">
        <f t="shared" si="938"/>
        <v>0</v>
      </c>
      <c r="AG810" s="54">
        <f t="shared" si="939"/>
        <v>0</v>
      </c>
      <c r="AH810" s="54">
        <f t="shared" si="940"/>
        <v>0</v>
      </c>
      <c r="AI810" s="54"/>
      <c r="AJ810" s="54"/>
      <c r="AK810" s="54"/>
      <c r="AL810" s="54"/>
      <c r="AM810" s="54"/>
      <c r="AN810" s="54"/>
      <c r="AO810" s="54">
        <v>0</v>
      </c>
      <c r="AP810" s="54">
        <v>0</v>
      </c>
      <c r="AQ810" s="54">
        <v>0</v>
      </c>
      <c r="AR810" s="54">
        <f t="shared" si="941"/>
        <v>0</v>
      </c>
      <c r="AS810" s="54">
        <f t="shared" si="942"/>
        <v>0</v>
      </c>
      <c r="AT810" s="54">
        <f t="shared" si="943"/>
        <v>0</v>
      </c>
      <c r="AU810" s="54">
        <f t="shared" si="944"/>
        <v>0</v>
      </c>
      <c r="AV810" s="54">
        <f t="shared" si="945"/>
        <v>0</v>
      </c>
      <c r="AW810" s="54">
        <f t="shared" si="946"/>
        <v>0</v>
      </c>
      <c r="AX810" s="54">
        <f t="shared" si="947"/>
        <v>0</v>
      </c>
      <c r="AY810" s="54">
        <f t="shared" si="948"/>
        <v>0</v>
      </c>
      <c r="AZ810" s="54">
        <f t="shared" si="949"/>
        <v>0</v>
      </c>
      <c r="BA810" s="54">
        <f t="shared" si="932"/>
        <v>0</v>
      </c>
      <c r="BB810" s="54">
        <f t="shared" si="933"/>
        <v>0</v>
      </c>
      <c r="BC810" s="54"/>
      <c r="BD810" s="54"/>
      <c r="BE810" s="54">
        <f t="shared" si="950"/>
        <v>0</v>
      </c>
      <c r="BF810" s="54"/>
      <c r="BG810" s="54"/>
      <c r="BH810" s="54"/>
      <c r="BI810" s="54"/>
      <c r="BJ810" s="54"/>
      <c r="BK810" s="54"/>
      <c r="BL810" s="54">
        <v>0</v>
      </c>
      <c r="BM810" s="54">
        <v>0</v>
      </c>
      <c r="BN810" s="54">
        <f t="shared" si="989"/>
        <v>0</v>
      </c>
      <c r="BO810" s="54">
        <f t="shared" si="990"/>
        <v>0</v>
      </c>
      <c r="BP810" s="54">
        <v>0</v>
      </c>
      <c r="BQ810" s="54">
        <v>0</v>
      </c>
      <c r="BR810" s="54">
        <v>0</v>
      </c>
      <c r="BS810" s="54">
        <v>0</v>
      </c>
      <c r="BT810" s="54">
        <v>0</v>
      </c>
      <c r="BU810" s="54">
        <v>0</v>
      </c>
      <c r="BV810" s="54">
        <f t="shared" si="952"/>
        <v>0</v>
      </c>
      <c r="BW810" s="54">
        <f t="shared" si="953"/>
        <v>0</v>
      </c>
      <c r="BX810" s="54">
        <f t="shared" si="954"/>
        <v>0</v>
      </c>
      <c r="BY810" s="54">
        <f t="shared" si="955"/>
        <v>0</v>
      </c>
      <c r="BZ810" s="54">
        <f t="shared" si="956"/>
        <v>0</v>
      </c>
      <c r="CA810" s="54">
        <v>0</v>
      </c>
      <c r="CB810" s="54">
        <f t="shared" si="957"/>
        <v>0</v>
      </c>
      <c r="CC810" s="54">
        <f t="shared" si="958"/>
        <v>0</v>
      </c>
      <c r="CD810" s="54">
        <v>0</v>
      </c>
      <c r="CE810" s="54">
        <v>0</v>
      </c>
      <c r="CF810" s="54">
        <v>0</v>
      </c>
      <c r="CG810" s="54">
        <v>0</v>
      </c>
      <c r="CH810" s="54">
        <v>0</v>
      </c>
      <c r="CI810" s="54">
        <v>0</v>
      </c>
      <c r="CJ810" s="54">
        <v>0</v>
      </c>
      <c r="CK810" s="54">
        <v>0</v>
      </c>
      <c r="CL810" s="54">
        <v>0</v>
      </c>
      <c r="CM810" s="54">
        <v>0</v>
      </c>
      <c r="CN810" s="54">
        <v>0</v>
      </c>
      <c r="CO810" s="54">
        <v>0</v>
      </c>
    </row>
    <row r="811" spans="1:93">
      <c r="A811" s="3" t="str">
        <f t="shared" si="937"/>
        <v>JXPX49Perjeta</v>
      </c>
      <c r="B811" s="3" t="s">
        <v>554</v>
      </c>
      <c r="C811" s="3" t="s">
        <v>555</v>
      </c>
      <c r="D811" s="3" t="s">
        <v>174</v>
      </c>
      <c r="E811" s="3" t="s">
        <v>253</v>
      </c>
      <c r="F811" s="3" t="s">
        <v>262</v>
      </c>
      <c r="G811" s="3" t="s">
        <v>263</v>
      </c>
      <c r="H811" s="3" t="s">
        <v>262</v>
      </c>
      <c r="I811" s="3" t="s">
        <v>263</v>
      </c>
      <c r="J811" s="3" t="s">
        <v>561</v>
      </c>
      <c r="K811" s="3" t="s">
        <v>541</v>
      </c>
      <c r="L811" s="3" t="s">
        <v>1047</v>
      </c>
      <c r="M811" s="3" t="s">
        <v>543</v>
      </c>
      <c r="N811" s="3" t="s">
        <v>16</v>
      </c>
      <c r="O811" s="3" t="s">
        <v>16</v>
      </c>
      <c r="P811" s="3">
        <v>3985.87</v>
      </c>
      <c r="Q811" s="54">
        <v>0.56651327271065932</v>
      </c>
      <c r="R811" s="54">
        <v>0.4785422710038203</v>
      </c>
      <c r="S811" s="54">
        <v>0.72632708596569284</v>
      </c>
      <c r="T811" s="54">
        <v>0.43889831442690025</v>
      </c>
      <c r="U811" s="54">
        <v>0.53270424013522233</v>
      </c>
      <c r="V811" s="54">
        <v>0.61136175260350478</v>
      </c>
      <c r="W811" s="54">
        <v>1.7713826296801725</v>
      </c>
      <c r="X811" s="54">
        <v>1.5829643071656272</v>
      </c>
      <c r="Y811" s="54">
        <v>3.3543469368457997</v>
      </c>
      <c r="Z811" s="54">
        <v>0</v>
      </c>
      <c r="AA811" s="54">
        <v>0</v>
      </c>
      <c r="AB811" s="54">
        <v>0</v>
      </c>
      <c r="AC811" s="54">
        <v>0</v>
      </c>
      <c r="AD811" s="54">
        <v>0</v>
      </c>
      <c r="AE811" s="54">
        <v>0</v>
      </c>
      <c r="AF811" s="54">
        <f t="shared" si="938"/>
        <v>0</v>
      </c>
      <c r="AG811" s="54">
        <f t="shared" si="939"/>
        <v>0</v>
      </c>
      <c r="AH811" s="54">
        <f t="shared" si="940"/>
        <v>0</v>
      </c>
      <c r="AI811" s="54">
        <v>2258.0482582992354</v>
      </c>
      <c r="AJ811" s="54">
        <v>1907.4072817259971</v>
      </c>
      <c r="AK811" s="54">
        <v>2895.0453421380762</v>
      </c>
      <c r="AL811" s="54">
        <v>1749.391624524749</v>
      </c>
      <c r="AM811" s="54">
        <v>2123.2898496277789</v>
      </c>
      <c r="AN811" s="54">
        <v>2436.8084688497315</v>
      </c>
      <c r="AO811" s="54">
        <v>7060.5008821633082</v>
      </c>
      <c r="AP811" s="54">
        <v>6309.4899430022597</v>
      </c>
      <c r="AQ811" s="54">
        <v>13369.990825165569</v>
      </c>
      <c r="AR811" s="54">
        <f t="shared" si="941"/>
        <v>0</v>
      </c>
      <c r="AS811" s="54">
        <f t="shared" si="942"/>
        <v>0</v>
      </c>
      <c r="AT811" s="54">
        <f t="shared" si="943"/>
        <v>0</v>
      </c>
      <c r="AU811" s="54">
        <f t="shared" si="944"/>
        <v>0</v>
      </c>
      <c r="AV811" s="54">
        <f t="shared" si="945"/>
        <v>0</v>
      </c>
      <c r="AW811" s="54">
        <f t="shared" si="946"/>
        <v>0</v>
      </c>
      <c r="AX811" s="54">
        <f t="shared" si="947"/>
        <v>0</v>
      </c>
      <c r="AY811" s="54">
        <f t="shared" si="948"/>
        <v>0</v>
      </c>
      <c r="AZ811" s="54">
        <f t="shared" si="949"/>
        <v>0</v>
      </c>
      <c r="BA811" s="54">
        <f t="shared" si="932"/>
        <v>0.43889831442690025</v>
      </c>
      <c r="BB811" s="54">
        <f t="shared" si="933"/>
        <v>0</v>
      </c>
      <c r="BC811" s="54"/>
      <c r="BD811" s="54"/>
      <c r="BE811" s="54">
        <f t="shared" si="950"/>
        <v>0</v>
      </c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>
        <f t="shared" si="952"/>
        <v>5314.4933333333329</v>
      </c>
      <c r="BW811" s="54">
        <f t="shared" si="953"/>
        <v>3985.87</v>
      </c>
      <c r="BX811" s="54">
        <f t="shared" si="954"/>
        <v>3985.87</v>
      </c>
      <c r="BY811" s="54">
        <f t="shared" si="955"/>
        <v>1</v>
      </c>
      <c r="BZ811" s="54">
        <f t="shared" si="956"/>
        <v>1</v>
      </c>
      <c r="CA811" s="54">
        <v>0</v>
      </c>
      <c r="CB811" s="54">
        <f t="shared" si="957"/>
        <v>5</v>
      </c>
      <c r="CC811" s="54">
        <f t="shared" si="958"/>
        <v>1.3333333333333333</v>
      </c>
      <c r="CD811" s="54">
        <v>5</v>
      </c>
      <c r="CE811" s="54">
        <v>3</v>
      </c>
      <c r="CF811" s="54">
        <v>2</v>
      </c>
      <c r="CG811" s="54">
        <v>1</v>
      </c>
      <c r="CH811" s="54">
        <v>1</v>
      </c>
      <c r="CI811" s="54">
        <v>2</v>
      </c>
      <c r="CJ811" s="54">
        <v>0</v>
      </c>
      <c r="CK811" s="54">
        <v>0</v>
      </c>
      <c r="CL811" s="54">
        <v>1</v>
      </c>
      <c r="CM811" s="54">
        <v>1</v>
      </c>
      <c r="CN811" s="54">
        <v>2</v>
      </c>
      <c r="CO811" s="54">
        <v>-2</v>
      </c>
    </row>
    <row r="812" spans="1:93">
      <c r="A812" s="3" t="str">
        <f t="shared" si="937"/>
        <v>JXPX49Phesgo 10ml</v>
      </c>
      <c r="B812" s="3" t="s">
        <v>554</v>
      </c>
      <c r="C812" s="3" t="s">
        <v>555</v>
      </c>
      <c r="D812" s="3" t="s">
        <v>174</v>
      </c>
      <c r="E812" s="3" t="s">
        <v>253</v>
      </c>
      <c r="F812" s="3" t="s">
        <v>262</v>
      </c>
      <c r="G812" s="3" t="s">
        <v>263</v>
      </c>
      <c r="H812" s="3" t="s">
        <v>262</v>
      </c>
      <c r="I812" s="3" t="s">
        <v>263</v>
      </c>
      <c r="J812" s="3" t="s">
        <v>561</v>
      </c>
      <c r="K812" s="3" t="s">
        <v>541</v>
      </c>
      <c r="L812" s="3" t="s">
        <v>1047</v>
      </c>
      <c r="M812" s="3" t="s">
        <v>543</v>
      </c>
      <c r="N812" s="3" t="s">
        <v>17</v>
      </c>
      <c r="O812" s="3" t="s">
        <v>18</v>
      </c>
      <c r="P812" s="3">
        <v>6232.07</v>
      </c>
      <c r="Q812" s="54">
        <v>1.0297195871243425</v>
      </c>
      <c r="R812" s="54">
        <v>0.95193391302408348</v>
      </c>
      <c r="S812" s="54">
        <v>1.4112035802245484</v>
      </c>
      <c r="T812" s="54">
        <v>1.2365820616231846</v>
      </c>
      <c r="U812" s="54">
        <v>1.1346000828232032</v>
      </c>
      <c r="V812" s="54">
        <v>1.4781124606238378</v>
      </c>
      <c r="W812" s="54">
        <v>3.3928570803729743</v>
      </c>
      <c r="X812" s="54">
        <v>3.8492946050702255</v>
      </c>
      <c r="Y812" s="54">
        <v>7.2421516854431998</v>
      </c>
      <c r="Z812" s="54">
        <v>1</v>
      </c>
      <c r="AA812" s="54">
        <v>0</v>
      </c>
      <c r="AB812" s="54">
        <v>1</v>
      </c>
      <c r="AC812" s="54">
        <v>1</v>
      </c>
      <c r="AD812" s="54">
        <v>0</v>
      </c>
      <c r="AE812" s="54">
        <v>0</v>
      </c>
      <c r="AF812" s="54">
        <f t="shared" si="938"/>
        <v>2</v>
      </c>
      <c r="AG812" s="54">
        <f t="shared" si="939"/>
        <v>1</v>
      </c>
      <c r="AH812" s="54">
        <f t="shared" si="940"/>
        <v>3</v>
      </c>
      <c r="AI812" s="54">
        <v>6417.2845473300013</v>
      </c>
      <c r="AJ812" s="54">
        <v>5932.5187813399998</v>
      </c>
      <c r="AK812" s="54">
        <v>8794.7194962100002</v>
      </c>
      <c r="AL812" s="54">
        <v>7706.4659687799995</v>
      </c>
      <c r="AM812" s="54">
        <v>7070.9071381599997</v>
      </c>
      <c r="AN812" s="54">
        <v>9211.700322480001</v>
      </c>
      <c r="AO812" s="54">
        <v>21144.522824880001</v>
      </c>
      <c r="AP812" s="54">
        <v>23989.073429420001</v>
      </c>
      <c r="AQ812" s="54">
        <v>45133.596254300006</v>
      </c>
      <c r="AR812" s="54">
        <f t="shared" si="941"/>
        <v>6232.07</v>
      </c>
      <c r="AS812" s="54">
        <f t="shared" si="942"/>
        <v>0</v>
      </c>
      <c r="AT812" s="54">
        <f t="shared" si="943"/>
        <v>6232.07</v>
      </c>
      <c r="AU812" s="54">
        <f t="shared" si="944"/>
        <v>6232.07</v>
      </c>
      <c r="AV812" s="54">
        <f t="shared" si="945"/>
        <v>0</v>
      </c>
      <c r="AW812" s="54">
        <f t="shared" si="946"/>
        <v>0</v>
      </c>
      <c r="AX812" s="54">
        <f t="shared" si="947"/>
        <v>12464.14</v>
      </c>
      <c r="AY812" s="54">
        <f t="shared" si="948"/>
        <v>6232.07</v>
      </c>
      <c r="AZ812" s="54">
        <f t="shared" si="949"/>
        <v>18696.21</v>
      </c>
      <c r="BA812" s="54">
        <f t="shared" si="932"/>
        <v>1.2365820616231846</v>
      </c>
      <c r="BB812" s="54">
        <f t="shared" si="933"/>
        <v>1</v>
      </c>
      <c r="BC812" s="54">
        <f>SUM(CJ812:CL812)</f>
        <v>1</v>
      </c>
      <c r="BD812" s="54">
        <f>SUM(CM812:CO812)</f>
        <v>6</v>
      </c>
      <c r="BE812" s="54">
        <f t="shared" si="950"/>
        <v>3</v>
      </c>
      <c r="BF812" s="54">
        <f t="shared" ref="BF812:BK812" si="991">Z812</f>
        <v>1</v>
      </c>
      <c r="BG812" s="54">
        <f t="shared" si="991"/>
        <v>0</v>
      </c>
      <c r="BH812" s="54">
        <f t="shared" si="991"/>
        <v>1</v>
      </c>
      <c r="BI812" s="54">
        <f t="shared" si="991"/>
        <v>1</v>
      </c>
      <c r="BJ812" s="54">
        <f t="shared" si="991"/>
        <v>0</v>
      </c>
      <c r="BK812" s="54">
        <f t="shared" si="991"/>
        <v>0</v>
      </c>
      <c r="BL812" s="54">
        <v>0.33333333333333331</v>
      </c>
      <c r="BM812" s="54">
        <v>0</v>
      </c>
      <c r="BN812" s="54">
        <f t="shared" ref="BN812:BN813" si="992">AVERAGE(BP812:BR812)</f>
        <v>0</v>
      </c>
      <c r="BO812" s="54">
        <f t="shared" ref="BO812:BO813" si="993">SUM(BS812:BU812)/1</f>
        <v>0</v>
      </c>
      <c r="BP812" s="54">
        <v>0</v>
      </c>
      <c r="BQ812" s="54">
        <v>0</v>
      </c>
      <c r="BR812" s="54">
        <v>0</v>
      </c>
      <c r="BS812" s="54">
        <v>0</v>
      </c>
      <c r="BT812" s="54">
        <v>0</v>
      </c>
      <c r="BU812" s="54">
        <v>0</v>
      </c>
      <c r="BV812" s="54">
        <f t="shared" si="952"/>
        <v>3635.374166666667</v>
      </c>
      <c r="BW812" s="54">
        <f t="shared" si="953"/>
        <v>6232.07</v>
      </c>
      <c r="BX812" s="54">
        <f t="shared" si="954"/>
        <v>37392.42</v>
      </c>
      <c r="BY812" s="54">
        <f t="shared" si="955"/>
        <v>1</v>
      </c>
      <c r="BZ812" s="54">
        <f t="shared" si="956"/>
        <v>6</v>
      </c>
      <c r="CA812" s="54">
        <v>5</v>
      </c>
      <c r="CB812" s="54">
        <f t="shared" si="957"/>
        <v>2</v>
      </c>
      <c r="CC812" s="54">
        <f t="shared" si="958"/>
        <v>0.58333333333333337</v>
      </c>
      <c r="CD812" s="54">
        <v>0</v>
      </c>
      <c r="CE812" s="54">
        <v>0</v>
      </c>
      <c r="CF812" s="54">
        <v>0</v>
      </c>
      <c r="CG812" s="54">
        <v>0</v>
      </c>
      <c r="CH812" s="54">
        <v>0</v>
      </c>
      <c r="CI812" s="54">
        <v>0</v>
      </c>
      <c r="CJ812" s="54">
        <v>0</v>
      </c>
      <c r="CK812" s="54">
        <v>0</v>
      </c>
      <c r="CL812" s="54">
        <v>1</v>
      </c>
      <c r="CM812" s="54">
        <v>2</v>
      </c>
      <c r="CN812" s="54">
        <v>2</v>
      </c>
      <c r="CO812" s="54">
        <v>2</v>
      </c>
    </row>
    <row r="813" spans="1:93">
      <c r="A813" s="3" t="str">
        <f t="shared" si="937"/>
        <v>JXPX49Phesgo 15ml</v>
      </c>
      <c r="B813" s="3" t="s">
        <v>554</v>
      </c>
      <c r="C813" s="3" t="s">
        <v>555</v>
      </c>
      <c r="D813" s="3" t="s">
        <v>174</v>
      </c>
      <c r="E813" s="3" t="s">
        <v>253</v>
      </c>
      <c r="F813" s="3" t="s">
        <v>262</v>
      </c>
      <c r="G813" s="3" t="s">
        <v>263</v>
      </c>
      <c r="H813" s="3" t="s">
        <v>262</v>
      </c>
      <c r="I813" s="3" t="s">
        <v>263</v>
      </c>
      <c r="J813" s="3" t="s">
        <v>561</v>
      </c>
      <c r="K813" s="3" t="s">
        <v>541</v>
      </c>
      <c r="L813" s="3" t="s">
        <v>1047</v>
      </c>
      <c r="M813" s="3" t="s">
        <v>543</v>
      </c>
      <c r="N813" s="3" t="s">
        <v>17</v>
      </c>
      <c r="O813" s="3" t="s">
        <v>19</v>
      </c>
      <c r="P813" s="3">
        <v>8489.27</v>
      </c>
      <c r="Q813" s="54">
        <v>1.1779575864591419E-6</v>
      </c>
      <c r="R813" s="54">
        <v>1.1779575864591419E-6</v>
      </c>
      <c r="S813" s="54">
        <v>1.1779575864591419E-6</v>
      </c>
      <c r="T813" s="54">
        <v>1.1779575864591419E-6</v>
      </c>
      <c r="U813" s="54">
        <v>1.1779575864591419E-6</v>
      </c>
      <c r="V813" s="54">
        <v>1.1779575864591419E-6</v>
      </c>
      <c r="W813" s="54">
        <v>3.5338727593774257E-6</v>
      </c>
      <c r="X813" s="54">
        <v>3.5338727593774257E-6</v>
      </c>
      <c r="Y813" s="54">
        <v>7.0677455187548515E-6</v>
      </c>
      <c r="Z813" s="54">
        <v>0</v>
      </c>
      <c r="AA813" s="54">
        <v>0</v>
      </c>
      <c r="AB813" s="54">
        <v>1</v>
      </c>
      <c r="AC813" s="54">
        <v>0</v>
      </c>
      <c r="AD813" s="54">
        <v>0</v>
      </c>
      <c r="AE813" s="54">
        <v>0</v>
      </c>
      <c r="AF813" s="54">
        <f t="shared" si="938"/>
        <v>1</v>
      </c>
      <c r="AG813" s="54">
        <f t="shared" si="939"/>
        <v>0</v>
      </c>
      <c r="AH813" s="54">
        <f t="shared" si="940"/>
        <v>1</v>
      </c>
      <c r="AI813" s="54">
        <v>0.01</v>
      </c>
      <c r="AJ813" s="54">
        <v>0.01</v>
      </c>
      <c r="AK813" s="54">
        <v>0.01</v>
      </c>
      <c r="AL813" s="54">
        <v>0.01</v>
      </c>
      <c r="AM813" s="54">
        <v>0.01</v>
      </c>
      <c r="AN813" s="54">
        <v>0.01</v>
      </c>
      <c r="AO813" s="54">
        <v>0.03</v>
      </c>
      <c r="AP813" s="54">
        <v>0.03</v>
      </c>
      <c r="AQ813" s="54">
        <v>0.06</v>
      </c>
      <c r="AR813" s="54">
        <f t="shared" si="941"/>
        <v>0</v>
      </c>
      <c r="AS813" s="54">
        <f t="shared" si="942"/>
        <v>0</v>
      </c>
      <c r="AT813" s="54">
        <f t="shared" si="943"/>
        <v>8489.27</v>
      </c>
      <c r="AU813" s="54">
        <f t="shared" si="944"/>
        <v>0</v>
      </c>
      <c r="AV813" s="54">
        <f t="shared" si="945"/>
        <v>0</v>
      </c>
      <c r="AW813" s="54">
        <f t="shared" si="946"/>
        <v>0</v>
      </c>
      <c r="AX813" s="54">
        <f t="shared" si="947"/>
        <v>8489.27</v>
      </c>
      <c r="AY813" s="54">
        <f t="shared" si="948"/>
        <v>0</v>
      </c>
      <c r="AZ813" s="54">
        <f t="shared" si="949"/>
        <v>8489.27</v>
      </c>
      <c r="BA813" s="54">
        <f t="shared" si="932"/>
        <v>1.1779575864591419E-6</v>
      </c>
      <c r="BB813" s="54">
        <f t="shared" si="933"/>
        <v>0</v>
      </c>
      <c r="BC813" s="54">
        <f>SUM(CJ813:CL813)*2</f>
        <v>0</v>
      </c>
      <c r="BD813" s="54">
        <f>SUM(CM813:CO813)*2</f>
        <v>0</v>
      </c>
      <c r="BE813" s="54">
        <f t="shared" si="950"/>
        <v>2</v>
      </c>
      <c r="BF813" s="54">
        <f t="shared" ref="BF813:BK813" si="994">Z813*2</f>
        <v>0</v>
      </c>
      <c r="BG813" s="54">
        <f t="shared" si="994"/>
        <v>0</v>
      </c>
      <c r="BH813" s="54">
        <f t="shared" si="994"/>
        <v>2</v>
      </c>
      <c r="BI813" s="54">
        <f t="shared" si="994"/>
        <v>0</v>
      </c>
      <c r="BJ813" s="54">
        <f t="shared" si="994"/>
        <v>0</v>
      </c>
      <c r="BK813" s="54">
        <f t="shared" si="994"/>
        <v>0</v>
      </c>
      <c r="BL813" s="54">
        <v>0</v>
      </c>
      <c r="BM813" s="54">
        <v>0</v>
      </c>
      <c r="BN813" s="54">
        <f t="shared" si="992"/>
        <v>0.33333333333333331</v>
      </c>
      <c r="BO813" s="54">
        <f t="shared" si="993"/>
        <v>0</v>
      </c>
      <c r="BP813" s="54">
        <v>0</v>
      </c>
      <c r="BQ813" s="54">
        <v>0</v>
      </c>
      <c r="BR813" s="54">
        <v>1</v>
      </c>
      <c r="BS813" s="54">
        <v>0</v>
      </c>
      <c r="BT813" s="54">
        <v>0</v>
      </c>
      <c r="BU813" s="54">
        <v>0</v>
      </c>
      <c r="BV813" s="54">
        <f t="shared" si="952"/>
        <v>0</v>
      </c>
      <c r="BW813" s="54">
        <f t="shared" si="953"/>
        <v>0</v>
      </c>
      <c r="BX813" s="54">
        <f t="shared" si="954"/>
        <v>0</v>
      </c>
      <c r="BY813" s="54">
        <f t="shared" si="955"/>
        <v>0</v>
      </c>
      <c r="BZ813" s="54">
        <f t="shared" si="956"/>
        <v>0</v>
      </c>
      <c r="CA813" s="54">
        <v>0</v>
      </c>
      <c r="CB813" s="54">
        <f t="shared" si="957"/>
        <v>0</v>
      </c>
      <c r="CC813" s="54">
        <f t="shared" si="958"/>
        <v>0</v>
      </c>
      <c r="CD813" s="54">
        <v>0</v>
      </c>
      <c r="CE813" s="54">
        <v>0</v>
      </c>
      <c r="CF813" s="54">
        <v>0</v>
      </c>
      <c r="CG813" s="54">
        <v>0</v>
      </c>
      <c r="CH813" s="54">
        <v>0</v>
      </c>
      <c r="CI813" s="54">
        <v>0</v>
      </c>
      <c r="CJ813" s="54">
        <v>0</v>
      </c>
      <c r="CK813" s="54">
        <v>0</v>
      </c>
      <c r="CL813" s="54">
        <v>0</v>
      </c>
      <c r="CM813" s="54">
        <v>0</v>
      </c>
      <c r="CN813" s="54">
        <v>0</v>
      </c>
      <c r="CO813" s="54">
        <v>0</v>
      </c>
    </row>
    <row r="814" spans="1:93">
      <c r="A814" s="3" t="str">
        <f t="shared" si="937"/>
        <v>JXSR001Herceptin IV</v>
      </c>
      <c r="B814" s="3" t="s">
        <v>552</v>
      </c>
      <c r="C814" s="3" t="s">
        <v>553</v>
      </c>
      <c r="D814" s="3" t="s">
        <v>174</v>
      </c>
      <c r="E814" s="3" t="s">
        <v>264</v>
      </c>
      <c r="F814" s="3" t="s">
        <v>265</v>
      </c>
      <c r="G814" s="3" t="s">
        <v>266</v>
      </c>
      <c r="H814" s="3" t="s">
        <v>265</v>
      </c>
      <c r="I814" s="3" t="s">
        <v>266</v>
      </c>
      <c r="J814" s="3" t="s">
        <v>562</v>
      </c>
      <c r="K814" s="3" t="s">
        <v>541</v>
      </c>
      <c r="L814" s="3"/>
      <c r="M814" s="3" t="s">
        <v>545</v>
      </c>
      <c r="N814" s="3" t="s">
        <v>11</v>
      </c>
      <c r="O814" s="3" t="s">
        <v>11</v>
      </c>
      <c r="P814" s="3">
        <v>4535.5</v>
      </c>
      <c r="Q814" s="54">
        <v>38.146636553247617</v>
      </c>
      <c r="R814" s="54">
        <v>27.328447030643126</v>
      </c>
      <c r="S814" s="54">
        <v>25.421660531225299</v>
      </c>
      <c r="T814" s="54">
        <v>17.951274157030713</v>
      </c>
      <c r="U814" s="54">
        <v>16.356096775424032</v>
      </c>
      <c r="V814" s="54">
        <v>28.474309622648864</v>
      </c>
      <c r="W814" s="54">
        <v>90.89674411511605</v>
      </c>
      <c r="X814" s="54">
        <v>62.781680555103605</v>
      </c>
      <c r="Y814" s="54">
        <v>153.67842467021967</v>
      </c>
      <c r="Z814" s="54">
        <v>9</v>
      </c>
      <c r="AA814" s="54">
        <v>5</v>
      </c>
      <c r="AB814" s="54">
        <v>5</v>
      </c>
      <c r="AC814" s="54">
        <v>10</v>
      </c>
      <c r="AD814" s="54">
        <v>0</v>
      </c>
      <c r="AE814" s="54">
        <v>0</v>
      </c>
      <c r="AF814" s="54">
        <f t="shared" si="938"/>
        <v>19</v>
      </c>
      <c r="AG814" s="54">
        <f t="shared" si="939"/>
        <v>10</v>
      </c>
      <c r="AH814" s="54">
        <f t="shared" si="940"/>
        <v>29</v>
      </c>
      <c r="AI814" s="54">
        <v>173014.07008725454</v>
      </c>
      <c r="AJ814" s="54">
        <v>123948.17150748189</v>
      </c>
      <c r="AK814" s="54">
        <v>115299.94133937234</v>
      </c>
      <c r="AL814" s="54">
        <v>81418.003939212795</v>
      </c>
      <c r="AM814" s="54">
        <v>74183.076924935696</v>
      </c>
      <c r="AN814" s="54">
        <v>129145.23129352392</v>
      </c>
      <c r="AO814" s="54">
        <v>412262.18293410877</v>
      </c>
      <c r="AP814" s="54">
        <v>284746.31215767242</v>
      </c>
      <c r="AQ814" s="54">
        <v>697008.49509178125</v>
      </c>
      <c r="AR814" s="54">
        <f t="shared" si="941"/>
        <v>40819.5</v>
      </c>
      <c r="AS814" s="54">
        <f t="shared" si="942"/>
        <v>22677.5</v>
      </c>
      <c r="AT814" s="54">
        <f t="shared" si="943"/>
        <v>22677.5</v>
      </c>
      <c r="AU814" s="54">
        <f t="shared" si="944"/>
        <v>45355</v>
      </c>
      <c r="AV814" s="54">
        <f t="shared" si="945"/>
        <v>0</v>
      </c>
      <c r="AW814" s="54">
        <f t="shared" si="946"/>
        <v>0</v>
      </c>
      <c r="AX814" s="54">
        <f t="shared" si="947"/>
        <v>86174.5</v>
      </c>
      <c r="AY814" s="54">
        <f t="shared" si="948"/>
        <v>45355</v>
      </c>
      <c r="AZ814" s="54">
        <f t="shared" si="949"/>
        <v>131529.5</v>
      </c>
      <c r="BA814" s="54">
        <f t="shared" si="932"/>
        <v>17.951274157030713</v>
      </c>
      <c r="BB814" s="54">
        <f t="shared" si="933"/>
        <v>10</v>
      </c>
      <c r="BC814" s="54"/>
      <c r="BD814" s="54"/>
      <c r="BE814" s="54">
        <f t="shared" si="950"/>
        <v>0</v>
      </c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>
        <f t="shared" si="952"/>
        <v>53670.083333333336</v>
      </c>
      <c r="BW814" s="54">
        <f t="shared" si="953"/>
        <v>126994</v>
      </c>
      <c r="BX814" s="54">
        <f t="shared" si="954"/>
        <v>122458.5</v>
      </c>
      <c r="BY814" s="54">
        <f t="shared" si="955"/>
        <v>28</v>
      </c>
      <c r="BZ814" s="54">
        <f t="shared" si="956"/>
        <v>27</v>
      </c>
      <c r="CA814" s="54">
        <v>0</v>
      </c>
      <c r="CB814" s="54">
        <f t="shared" si="957"/>
        <v>17</v>
      </c>
      <c r="CC814" s="54">
        <f t="shared" si="958"/>
        <v>11.833333333333334</v>
      </c>
      <c r="CD814" s="54">
        <v>14</v>
      </c>
      <c r="CE814" s="54">
        <v>15</v>
      </c>
      <c r="CF814" s="54">
        <v>16</v>
      </c>
      <c r="CG814" s="54">
        <v>17</v>
      </c>
      <c r="CH814" s="54">
        <v>11</v>
      </c>
      <c r="CI814" s="54">
        <v>14</v>
      </c>
      <c r="CJ814" s="54">
        <v>11</v>
      </c>
      <c r="CK814" s="54">
        <v>7</v>
      </c>
      <c r="CL814" s="54">
        <v>10</v>
      </c>
      <c r="CM814" s="54">
        <v>6</v>
      </c>
      <c r="CN814" s="54">
        <v>10</v>
      </c>
      <c r="CO814" s="54">
        <v>11</v>
      </c>
    </row>
    <row r="815" spans="1:93">
      <c r="A815" s="3" t="str">
        <f t="shared" si="937"/>
        <v>JXSR001Herceptin SC</v>
      </c>
      <c r="B815" s="3" t="s">
        <v>552</v>
      </c>
      <c r="C815" s="3" t="s">
        <v>553</v>
      </c>
      <c r="D815" s="3" t="s">
        <v>174</v>
      </c>
      <c r="E815" s="3" t="s">
        <v>264</v>
      </c>
      <c r="F815" s="3" t="s">
        <v>265</v>
      </c>
      <c r="G815" s="3" t="s">
        <v>266</v>
      </c>
      <c r="H815" s="3" t="s">
        <v>265</v>
      </c>
      <c r="I815" s="3" t="s">
        <v>266</v>
      </c>
      <c r="J815" s="3" t="s">
        <v>562</v>
      </c>
      <c r="K815" s="3" t="s">
        <v>541</v>
      </c>
      <c r="L815" s="3"/>
      <c r="M815" s="3" t="s">
        <v>545</v>
      </c>
      <c r="N815" s="3" t="s">
        <v>12</v>
      </c>
      <c r="O815" s="3" t="s">
        <v>12</v>
      </c>
      <c r="P815" s="3">
        <v>3444.49</v>
      </c>
      <c r="Q815" s="54">
        <v>48.882263465323355</v>
      </c>
      <c r="R815" s="54">
        <v>45.29052921605598</v>
      </c>
      <c r="S815" s="54">
        <v>68.698084527005591</v>
      </c>
      <c r="T815" s="54">
        <v>70.316864829858758</v>
      </c>
      <c r="U815" s="54">
        <v>63.312034254864251</v>
      </c>
      <c r="V815" s="54">
        <v>83.332151765050625</v>
      </c>
      <c r="W815" s="54">
        <v>162.87087720838491</v>
      </c>
      <c r="X815" s="54">
        <v>216.96105084977364</v>
      </c>
      <c r="Y815" s="54">
        <v>379.83192805815855</v>
      </c>
      <c r="Z815" s="54">
        <v>4</v>
      </c>
      <c r="AA815" s="54">
        <v>7</v>
      </c>
      <c r="AB815" s="54">
        <v>10</v>
      </c>
      <c r="AC815" s="54">
        <v>7</v>
      </c>
      <c r="AD815" s="54">
        <v>0</v>
      </c>
      <c r="AE815" s="54">
        <v>0</v>
      </c>
      <c r="AF815" s="54">
        <f t="shared" si="938"/>
        <v>21</v>
      </c>
      <c r="AG815" s="54">
        <f t="shared" si="939"/>
        <v>7</v>
      </c>
      <c r="AH815" s="54">
        <f t="shared" si="940"/>
        <v>28</v>
      </c>
      <c r="AI815" s="54">
        <v>168374.46768367165</v>
      </c>
      <c r="AJ815" s="54">
        <v>156002.77497941264</v>
      </c>
      <c r="AK815" s="54">
        <v>236629.86517242546</v>
      </c>
      <c r="AL815" s="54">
        <v>242205.73773780017</v>
      </c>
      <c r="AM815" s="54">
        <v>218077.66887053734</v>
      </c>
      <c r="AN815" s="54">
        <v>287036.7634331992</v>
      </c>
      <c r="AO815" s="54">
        <v>561007.10783550981</v>
      </c>
      <c r="AP815" s="54">
        <v>747320.17004153668</v>
      </c>
      <c r="AQ815" s="54">
        <v>1308327.2778770465</v>
      </c>
      <c r="AR815" s="54">
        <f t="shared" si="941"/>
        <v>13777.96</v>
      </c>
      <c r="AS815" s="54">
        <f t="shared" si="942"/>
        <v>24111.43</v>
      </c>
      <c r="AT815" s="54">
        <f t="shared" si="943"/>
        <v>34444.899999999994</v>
      </c>
      <c r="AU815" s="54">
        <f t="shared" si="944"/>
        <v>24111.43</v>
      </c>
      <c r="AV815" s="54">
        <f t="shared" si="945"/>
        <v>0</v>
      </c>
      <c r="AW815" s="54">
        <f t="shared" si="946"/>
        <v>0</v>
      </c>
      <c r="AX815" s="54">
        <f t="shared" si="947"/>
        <v>72334.289999999994</v>
      </c>
      <c r="AY815" s="54">
        <f t="shared" si="948"/>
        <v>24111.43</v>
      </c>
      <c r="AZ815" s="54">
        <f t="shared" si="949"/>
        <v>96445.72</v>
      </c>
      <c r="BA815" s="54">
        <f t="shared" si="932"/>
        <v>70.316864829858758</v>
      </c>
      <c r="BB815" s="54">
        <f t="shared" si="933"/>
        <v>7</v>
      </c>
      <c r="BC815" s="54"/>
      <c r="BD815" s="54"/>
      <c r="BE815" s="54">
        <f t="shared" si="950"/>
        <v>0</v>
      </c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>
        <f t="shared" si="952"/>
        <v>23537.348333333332</v>
      </c>
      <c r="BW815" s="54">
        <f t="shared" si="953"/>
        <v>51667.35</v>
      </c>
      <c r="BX815" s="54">
        <f t="shared" si="954"/>
        <v>58556.329999999994</v>
      </c>
      <c r="BY815" s="54">
        <f t="shared" si="955"/>
        <v>15</v>
      </c>
      <c r="BZ815" s="54">
        <f t="shared" si="956"/>
        <v>17</v>
      </c>
      <c r="CA815" s="54">
        <v>0</v>
      </c>
      <c r="CB815" s="54">
        <f t="shared" si="957"/>
        <v>11</v>
      </c>
      <c r="CC815" s="54">
        <f t="shared" si="958"/>
        <v>6.833333333333333</v>
      </c>
      <c r="CD815" s="54">
        <v>10</v>
      </c>
      <c r="CE815" s="54">
        <v>10</v>
      </c>
      <c r="CF815" s="54">
        <v>6</v>
      </c>
      <c r="CG815" s="54">
        <v>8</v>
      </c>
      <c r="CH815" s="54">
        <v>11</v>
      </c>
      <c r="CI815" s="54">
        <v>5</v>
      </c>
      <c r="CJ815" s="54">
        <v>5</v>
      </c>
      <c r="CK815" s="54">
        <v>5</v>
      </c>
      <c r="CL815" s="54">
        <v>5</v>
      </c>
      <c r="CM815" s="54">
        <v>4</v>
      </c>
      <c r="CN815" s="54">
        <v>5</v>
      </c>
      <c r="CO815" s="54">
        <v>8</v>
      </c>
    </row>
    <row r="816" spans="1:93">
      <c r="A816" s="3" t="str">
        <f t="shared" si="937"/>
        <v>JXSR001Itovebi 3mg</v>
      </c>
      <c r="B816" s="3" t="s">
        <v>552</v>
      </c>
      <c r="C816" s="3" t="s">
        <v>553</v>
      </c>
      <c r="D816" s="3" t="s">
        <v>174</v>
      </c>
      <c r="E816" s="3" t="s">
        <v>264</v>
      </c>
      <c r="F816" s="3" t="s">
        <v>265</v>
      </c>
      <c r="G816" s="3" t="s">
        <v>266</v>
      </c>
      <c r="H816" s="3" t="s">
        <v>265</v>
      </c>
      <c r="I816" s="3" t="s">
        <v>266</v>
      </c>
      <c r="J816" s="3" t="s">
        <v>562</v>
      </c>
      <c r="K816" s="3" t="s">
        <v>541</v>
      </c>
      <c r="L816" s="3"/>
      <c r="M816" s="3" t="s">
        <v>545</v>
      </c>
      <c r="N816" s="3" t="s">
        <v>13</v>
      </c>
      <c r="O816" s="3" t="s">
        <v>14</v>
      </c>
      <c r="P816" s="3">
        <v>3566.02</v>
      </c>
      <c r="Q816" s="54">
        <v>0.32274148466841834</v>
      </c>
      <c r="R816" s="54">
        <v>0.36850404153527944</v>
      </c>
      <c r="S816" s="54">
        <v>0.74586365142007705</v>
      </c>
      <c r="T816" s="54">
        <v>0.75503502568528247</v>
      </c>
      <c r="U816" s="54">
        <v>0.91792007541963883</v>
      </c>
      <c r="V816" s="54">
        <v>1.1689770506795925</v>
      </c>
      <c r="W816" s="54">
        <v>1.4371091776237748</v>
      </c>
      <c r="X816" s="54">
        <v>2.8419321517845137</v>
      </c>
      <c r="Y816" s="54">
        <v>4.2790413294082885</v>
      </c>
      <c r="Z816" s="54">
        <v>0</v>
      </c>
      <c r="AA816" s="54">
        <v>0</v>
      </c>
      <c r="AB816" s="54">
        <v>0</v>
      </c>
      <c r="AC816" s="54">
        <v>0</v>
      </c>
      <c r="AD816" s="54">
        <v>0</v>
      </c>
      <c r="AE816" s="54">
        <v>0</v>
      </c>
      <c r="AF816" s="54">
        <f t="shared" si="938"/>
        <v>0</v>
      </c>
      <c r="AG816" s="54">
        <f t="shared" si="939"/>
        <v>0</v>
      </c>
      <c r="AH816" s="54">
        <f t="shared" si="940"/>
        <v>0</v>
      </c>
      <c r="AI816" s="54">
        <v>1150.902589157273</v>
      </c>
      <c r="AJ816" s="54">
        <v>1314.092782195637</v>
      </c>
      <c r="AK816" s="54">
        <v>2659.7646982370234</v>
      </c>
      <c r="AL816" s="54">
        <v>2692.4700022942311</v>
      </c>
      <c r="AM816" s="54">
        <v>3273.3213473479404</v>
      </c>
      <c r="AN816" s="54">
        <v>4168.5955422644402</v>
      </c>
      <c r="AO816" s="54">
        <v>5124.7600695899337</v>
      </c>
      <c r="AP816" s="54">
        <v>10134.386891906612</v>
      </c>
      <c r="AQ816" s="54">
        <v>15259.146961496546</v>
      </c>
      <c r="AR816" s="54">
        <f t="shared" si="941"/>
        <v>0</v>
      </c>
      <c r="AS816" s="54">
        <f t="shared" si="942"/>
        <v>0</v>
      </c>
      <c r="AT816" s="54">
        <f t="shared" si="943"/>
        <v>0</v>
      </c>
      <c r="AU816" s="54">
        <f t="shared" si="944"/>
        <v>0</v>
      </c>
      <c r="AV816" s="54">
        <f t="shared" si="945"/>
        <v>0</v>
      </c>
      <c r="AW816" s="54">
        <f t="shared" si="946"/>
        <v>0</v>
      </c>
      <c r="AX816" s="54">
        <f t="shared" si="947"/>
        <v>0</v>
      </c>
      <c r="AY816" s="54">
        <f t="shared" si="948"/>
        <v>0</v>
      </c>
      <c r="AZ816" s="54">
        <f t="shared" si="949"/>
        <v>0</v>
      </c>
      <c r="BA816" s="54">
        <f t="shared" si="932"/>
        <v>0.75503502568528247</v>
      </c>
      <c r="BB816" s="54">
        <f t="shared" si="933"/>
        <v>0</v>
      </c>
      <c r="BC816" s="54"/>
      <c r="BD816" s="54"/>
      <c r="BE816" s="54">
        <f t="shared" si="950"/>
        <v>0</v>
      </c>
      <c r="BF816" s="54"/>
      <c r="BG816" s="54"/>
      <c r="BH816" s="54"/>
      <c r="BI816" s="54"/>
      <c r="BJ816" s="54"/>
      <c r="BK816" s="54"/>
      <c r="BL816" s="54">
        <v>0</v>
      </c>
      <c r="BM816" s="54">
        <v>0</v>
      </c>
      <c r="BN816" s="54">
        <f t="shared" ref="BN816:BN817" si="995">AVERAGE(BP816:BR816)</f>
        <v>0</v>
      </c>
      <c r="BO816" s="54">
        <f t="shared" ref="BO816:BO817" si="996">SUM(BS816:BU816)/1</f>
        <v>0</v>
      </c>
      <c r="BP816" s="54">
        <v>0</v>
      </c>
      <c r="BQ816" s="54">
        <v>0</v>
      </c>
      <c r="BR816" s="54">
        <v>0</v>
      </c>
      <c r="BS816" s="54">
        <v>0</v>
      </c>
      <c r="BT816" s="54">
        <v>0</v>
      </c>
      <c r="BU816" s="54">
        <v>0</v>
      </c>
      <c r="BV816" s="54">
        <f t="shared" si="952"/>
        <v>0</v>
      </c>
      <c r="BW816" s="54">
        <f t="shared" si="953"/>
        <v>0</v>
      </c>
      <c r="BX816" s="54">
        <f t="shared" si="954"/>
        <v>0</v>
      </c>
      <c r="BY816" s="54">
        <f t="shared" si="955"/>
        <v>0</v>
      </c>
      <c r="BZ816" s="54">
        <f t="shared" si="956"/>
        <v>0</v>
      </c>
      <c r="CA816" s="54">
        <v>0</v>
      </c>
      <c r="CB816" s="54">
        <f t="shared" si="957"/>
        <v>0</v>
      </c>
      <c r="CC816" s="54">
        <f t="shared" si="958"/>
        <v>0</v>
      </c>
      <c r="CD816" s="54">
        <v>0</v>
      </c>
      <c r="CE816" s="54">
        <v>0</v>
      </c>
      <c r="CF816" s="54">
        <v>0</v>
      </c>
      <c r="CG816" s="54">
        <v>0</v>
      </c>
      <c r="CH816" s="54">
        <v>0</v>
      </c>
      <c r="CI816" s="54">
        <v>0</v>
      </c>
      <c r="CJ816" s="54">
        <v>0</v>
      </c>
      <c r="CK816" s="54">
        <v>0</v>
      </c>
      <c r="CL816" s="54">
        <v>0</v>
      </c>
      <c r="CM816" s="54">
        <v>0</v>
      </c>
      <c r="CN816" s="54">
        <v>0</v>
      </c>
      <c r="CO816" s="54">
        <v>0</v>
      </c>
    </row>
    <row r="817" spans="1:93">
      <c r="A817" s="3" t="str">
        <f t="shared" si="937"/>
        <v>JXSR001Itovebi 9mg</v>
      </c>
      <c r="B817" s="3" t="s">
        <v>552</v>
      </c>
      <c r="C817" s="3" t="s">
        <v>553</v>
      </c>
      <c r="D817" s="3" t="s">
        <v>174</v>
      </c>
      <c r="E817" s="3" t="s">
        <v>264</v>
      </c>
      <c r="F817" s="3" t="s">
        <v>265</v>
      </c>
      <c r="G817" s="3" t="s">
        <v>266</v>
      </c>
      <c r="H817" s="3" t="s">
        <v>265</v>
      </c>
      <c r="I817" s="3" t="s">
        <v>266</v>
      </c>
      <c r="J817" s="3" t="s">
        <v>562</v>
      </c>
      <c r="K817" s="3" t="s">
        <v>541</v>
      </c>
      <c r="L817" s="3"/>
      <c r="M817" s="3" t="s">
        <v>545</v>
      </c>
      <c r="N817" s="3" t="s">
        <v>13</v>
      </c>
      <c r="O817" s="3" t="s">
        <v>15</v>
      </c>
      <c r="P817" s="3">
        <v>10698.05</v>
      </c>
      <c r="Q817" s="54"/>
      <c r="R817" s="54"/>
      <c r="S817" s="54"/>
      <c r="T817" s="54"/>
      <c r="U817" s="54"/>
      <c r="V817" s="54"/>
      <c r="W817" s="54">
        <v>0</v>
      </c>
      <c r="X817" s="54">
        <v>0</v>
      </c>
      <c r="Y817" s="54">
        <v>0</v>
      </c>
      <c r="Z817" s="54">
        <v>0</v>
      </c>
      <c r="AA817" s="54">
        <v>0</v>
      </c>
      <c r="AB817" s="54">
        <v>0</v>
      </c>
      <c r="AC817" s="54">
        <v>0</v>
      </c>
      <c r="AD817" s="54">
        <v>0</v>
      </c>
      <c r="AE817" s="54">
        <v>0</v>
      </c>
      <c r="AF817" s="54">
        <f t="shared" si="938"/>
        <v>0</v>
      </c>
      <c r="AG817" s="54">
        <f t="shared" si="939"/>
        <v>0</v>
      </c>
      <c r="AH817" s="54">
        <f t="shared" si="940"/>
        <v>0</v>
      </c>
      <c r="AI817" s="54"/>
      <c r="AJ817" s="54"/>
      <c r="AK817" s="54"/>
      <c r="AL817" s="54"/>
      <c r="AM817" s="54"/>
      <c r="AN817" s="54"/>
      <c r="AO817" s="54">
        <v>0</v>
      </c>
      <c r="AP817" s="54">
        <v>0</v>
      </c>
      <c r="AQ817" s="54">
        <v>0</v>
      </c>
      <c r="AR817" s="54">
        <f t="shared" si="941"/>
        <v>0</v>
      </c>
      <c r="AS817" s="54">
        <f t="shared" si="942"/>
        <v>0</v>
      </c>
      <c r="AT817" s="54">
        <f t="shared" si="943"/>
        <v>0</v>
      </c>
      <c r="AU817" s="54">
        <f t="shared" si="944"/>
        <v>0</v>
      </c>
      <c r="AV817" s="54">
        <f t="shared" si="945"/>
        <v>0</v>
      </c>
      <c r="AW817" s="54">
        <f t="shared" si="946"/>
        <v>0</v>
      </c>
      <c r="AX817" s="54">
        <f t="shared" si="947"/>
        <v>0</v>
      </c>
      <c r="AY817" s="54">
        <f t="shared" si="948"/>
        <v>0</v>
      </c>
      <c r="AZ817" s="54">
        <f t="shared" si="949"/>
        <v>0</v>
      </c>
      <c r="BA817" s="54">
        <f t="shared" si="932"/>
        <v>0</v>
      </c>
      <c r="BB817" s="54">
        <f t="shared" si="933"/>
        <v>0</v>
      </c>
      <c r="BC817" s="54"/>
      <c r="BD817" s="54"/>
      <c r="BE817" s="54">
        <f t="shared" si="950"/>
        <v>0</v>
      </c>
      <c r="BF817" s="54"/>
      <c r="BG817" s="54"/>
      <c r="BH817" s="54"/>
      <c r="BI817" s="54"/>
      <c r="BJ817" s="54"/>
      <c r="BK817" s="54"/>
      <c r="BL817" s="54">
        <v>0</v>
      </c>
      <c r="BM817" s="54">
        <v>0</v>
      </c>
      <c r="BN817" s="54">
        <f t="shared" si="995"/>
        <v>0</v>
      </c>
      <c r="BO817" s="54">
        <f t="shared" si="996"/>
        <v>0</v>
      </c>
      <c r="BP817" s="54">
        <v>0</v>
      </c>
      <c r="BQ817" s="54">
        <v>0</v>
      </c>
      <c r="BR817" s="54">
        <v>0</v>
      </c>
      <c r="BS817" s="54">
        <v>0</v>
      </c>
      <c r="BT817" s="54">
        <v>0</v>
      </c>
      <c r="BU817" s="54">
        <v>0</v>
      </c>
      <c r="BV817" s="54">
        <f t="shared" si="952"/>
        <v>0</v>
      </c>
      <c r="BW817" s="54">
        <f t="shared" si="953"/>
        <v>0</v>
      </c>
      <c r="BX817" s="54">
        <f t="shared" si="954"/>
        <v>0</v>
      </c>
      <c r="BY817" s="54">
        <f t="shared" si="955"/>
        <v>0</v>
      </c>
      <c r="BZ817" s="54">
        <f t="shared" si="956"/>
        <v>0</v>
      </c>
      <c r="CA817" s="54">
        <v>0</v>
      </c>
      <c r="CB817" s="54">
        <f t="shared" si="957"/>
        <v>0</v>
      </c>
      <c r="CC817" s="54">
        <f t="shared" si="958"/>
        <v>0</v>
      </c>
      <c r="CD817" s="54">
        <v>0</v>
      </c>
      <c r="CE817" s="54">
        <v>0</v>
      </c>
      <c r="CF817" s="54">
        <v>0</v>
      </c>
      <c r="CG817" s="54">
        <v>0</v>
      </c>
      <c r="CH817" s="54">
        <v>0</v>
      </c>
      <c r="CI817" s="54">
        <v>0</v>
      </c>
      <c r="CJ817" s="54">
        <v>0</v>
      </c>
      <c r="CK817" s="54">
        <v>0</v>
      </c>
      <c r="CL817" s="54">
        <v>0</v>
      </c>
      <c r="CM817" s="54">
        <v>0</v>
      </c>
      <c r="CN817" s="54">
        <v>0</v>
      </c>
      <c r="CO817" s="54">
        <v>0</v>
      </c>
    </row>
    <row r="818" spans="1:93">
      <c r="A818" s="3" t="str">
        <f t="shared" si="937"/>
        <v>JXSR001Perjeta</v>
      </c>
      <c r="B818" s="3" t="s">
        <v>552</v>
      </c>
      <c r="C818" s="3" t="s">
        <v>553</v>
      </c>
      <c r="D818" s="3" t="s">
        <v>174</v>
      </c>
      <c r="E818" s="3" t="s">
        <v>264</v>
      </c>
      <c r="F818" s="3" t="s">
        <v>265</v>
      </c>
      <c r="G818" s="3" t="s">
        <v>266</v>
      </c>
      <c r="H818" s="3" t="s">
        <v>265</v>
      </c>
      <c r="I818" s="3" t="s">
        <v>266</v>
      </c>
      <c r="J818" s="3" t="s">
        <v>562</v>
      </c>
      <c r="K818" s="3" t="s">
        <v>541</v>
      </c>
      <c r="L818" s="3"/>
      <c r="M818" s="3" t="s">
        <v>545</v>
      </c>
      <c r="N818" s="3" t="s">
        <v>16</v>
      </c>
      <c r="O818" s="3" t="s">
        <v>16</v>
      </c>
      <c r="P818" s="3">
        <v>3985.87</v>
      </c>
      <c r="Q818" s="54">
        <v>0.41059297540034939</v>
      </c>
      <c r="R818" s="54">
        <v>0.34683405380098153</v>
      </c>
      <c r="S818" s="54">
        <v>0.52642155745719721</v>
      </c>
      <c r="T818" s="54">
        <v>0.31810122286539738</v>
      </c>
      <c r="U818" s="54">
        <v>0.38608913418558943</v>
      </c>
      <c r="V818" s="54">
        <v>0.44309789927137605</v>
      </c>
      <c r="W818" s="54">
        <v>1.2838485866585283</v>
      </c>
      <c r="X818" s="54">
        <v>1.147288256322363</v>
      </c>
      <c r="Y818" s="54">
        <v>2.4311368429808913</v>
      </c>
      <c r="Z818" s="54">
        <v>7</v>
      </c>
      <c r="AA818" s="54">
        <v>5</v>
      </c>
      <c r="AB818" s="54">
        <v>4</v>
      </c>
      <c r="AC818" s="54">
        <v>4</v>
      </c>
      <c r="AD818" s="54">
        <v>0</v>
      </c>
      <c r="AE818" s="54">
        <v>0</v>
      </c>
      <c r="AF818" s="54">
        <f t="shared" si="938"/>
        <v>16</v>
      </c>
      <c r="AG818" s="54">
        <f t="shared" si="939"/>
        <v>4</v>
      </c>
      <c r="AH818" s="54">
        <f t="shared" si="940"/>
        <v>20</v>
      </c>
      <c r="AI818" s="54">
        <v>1636.5702228589905</v>
      </c>
      <c r="AJ818" s="54">
        <v>1382.4354500237182</v>
      </c>
      <c r="AK818" s="54">
        <v>2098.2478932219187</v>
      </c>
      <c r="AL818" s="54">
        <v>1267.9101211825014</v>
      </c>
      <c r="AM818" s="54">
        <v>1538.9010972763153</v>
      </c>
      <c r="AN818" s="54">
        <v>1766.1306237687998</v>
      </c>
      <c r="AO818" s="54">
        <v>5117.2535661046277</v>
      </c>
      <c r="AP818" s="54">
        <v>4572.9418422276167</v>
      </c>
      <c r="AQ818" s="54">
        <v>9690.1954083322453</v>
      </c>
      <c r="AR818" s="54">
        <f t="shared" si="941"/>
        <v>27901.09</v>
      </c>
      <c r="AS818" s="54">
        <f t="shared" si="942"/>
        <v>19929.349999999999</v>
      </c>
      <c r="AT818" s="54">
        <f t="shared" si="943"/>
        <v>15943.48</v>
      </c>
      <c r="AU818" s="54">
        <f t="shared" si="944"/>
        <v>15943.48</v>
      </c>
      <c r="AV818" s="54">
        <f t="shared" si="945"/>
        <v>0</v>
      </c>
      <c r="AW818" s="54">
        <f t="shared" si="946"/>
        <v>0</v>
      </c>
      <c r="AX818" s="54">
        <f t="shared" si="947"/>
        <v>63773.919999999998</v>
      </c>
      <c r="AY818" s="54">
        <f t="shared" si="948"/>
        <v>15943.48</v>
      </c>
      <c r="AZ818" s="54">
        <f t="shared" si="949"/>
        <v>79717.399999999994</v>
      </c>
      <c r="BA818" s="54">
        <f t="shared" si="932"/>
        <v>0.31810122286539738</v>
      </c>
      <c r="BB818" s="54">
        <f t="shared" si="933"/>
        <v>4</v>
      </c>
      <c r="BC818" s="54"/>
      <c r="BD818" s="54"/>
      <c r="BE818" s="54">
        <f t="shared" si="950"/>
        <v>0</v>
      </c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>
        <f t="shared" si="952"/>
        <v>127547.84</v>
      </c>
      <c r="BW818" s="54">
        <f t="shared" si="953"/>
        <v>199293.5</v>
      </c>
      <c r="BX818" s="54">
        <f t="shared" si="954"/>
        <v>127547.84</v>
      </c>
      <c r="BY818" s="54">
        <f t="shared" si="955"/>
        <v>50</v>
      </c>
      <c r="BZ818" s="54">
        <f t="shared" si="956"/>
        <v>32</v>
      </c>
      <c r="CA818" s="54">
        <v>0</v>
      </c>
      <c r="CB818" s="54">
        <f t="shared" si="957"/>
        <v>91</v>
      </c>
      <c r="CC818" s="54">
        <f t="shared" si="958"/>
        <v>32</v>
      </c>
      <c r="CD818" s="54">
        <v>91</v>
      </c>
      <c r="CE818" s="54">
        <v>83</v>
      </c>
      <c r="CF818" s="54">
        <v>57</v>
      </c>
      <c r="CG818" s="54">
        <v>29</v>
      </c>
      <c r="CH818" s="54">
        <v>23</v>
      </c>
      <c r="CI818" s="54">
        <v>19</v>
      </c>
      <c r="CJ818" s="54">
        <v>22</v>
      </c>
      <c r="CK818" s="54">
        <v>14</v>
      </c>
      <c r="CL818" s="54">
        <v>14</v>
      </c>
      <c r="CM818" s="54">
        <v>12</v>
      </c>
      <c r="CN818" s="54">
        <v>10</v>
      </c>
      <c r="CO818" s="54">
        <v>10</v>
      </c>
    </row>
    <row r="819" spans="1:93">
      <c r="A819" s="3" t="str">
        <f t="shared" si="937"/>
        <v>JXSR001Phesgo 10ml</v>
      </c>
      <c r="B819" s="3" t="s">
        <v>552</v>
      </c>
      <c r="C819" s="3" t="s">
        <v>553</v>
      </c>
      <c r="D819" s="3" t="s">
        <v>174</v>
      </c>
      <c r="E819" s="3" t="s">
        <v>264</v>
      </c>
      <c r="F819" s="3" t="s">
        <v>265</v>
      </c>
      <c r="G819" s="3" t="s">
        <v>266</v>
      </c>
      <c r="H819" s="3" t="s">
        <v>265</v>
      </c>
      <c r="I819" s="3" t="s">
        <v>266</v>
      </c>
      <c r="J819" s="3" t="s">
        <v>562</v>
      </c>
      <c r="K819" s="3" t="s">
        <v>541</v>
      </c>
      <c r="L819" s="3"/>
      <c r="M819" s="3" t="s">
        <v>545</v>
      </c>
      <c r="N819" s="3" t="s">
        <v>17</v>
      </c>
      <c r="O819" s="3" t="s">
        <v>18</v>
      </c>
      <c r="P819" s="3">
        <v>6232.07</v>
      </c>
      <c r="Q819" s="54">
        <v>0.32295914722395608</v>
      </c>
      <c r="R819" s="54">
        <v>0.29856269052337348</v>
      </c>
      <c r="S819" s="54">
        <v>0.44260659932414109</v>
      </c>
      <c r="T819" s="54">
        <v>0.38783884972408844</v>
      </c>
      <c r="U819" s="54">
        <v>0.35585353942430042</v>
      </c>
      <c r="V819" s="54">
        <v>0.46359169222425295</v>
      </c>
      <c r="W819" s="54">
        <v>1.0641284370714705</v>
      </c>
      <c r="X819" s="54">
        <v>1.2072840813726418</v>
      </c>
      <c r="Y819" s="54">
        <v>2.2714125184441123</v>
      </c>
      <c r="Z819" s="54">
        <v>8</v>
      </c>
      <c r="AA819" s="54">
        <v>9</v>
      </c>
      <c r="AB819" s="54">
        <v>5</v>
      </c>
      <c r="AC819" s="54">
        <v>5</v>
      </c>
      <c r="AD819" s="54">
        <v>0</v>
      </c>
      <c r="AE819" s="54">
        <v>0</v>
      </c>
      <c r="AF819" s="54">
        <f t="shared" si="938"/>
        <v>22</v>
      </c>
      <c r="AG819" s="54">
        <f t="shared" si="939"/>
        <v>5</v>
      </c>
      <c r="AH819" s="54">
        <f t="shared" si="940"/>
        <v>27</v>
      </c>
      <c r="AI819" s="54">
        <v>2012.70401264</v>
      </c>
      <c r="AJ819" s="54">
        <v>1860.6635867300001</v>
      </c>
      <c r="AK819" s="54">
        <v>2758.3553094499998</v>
      </c>
      <c r="AL819" s="54">
        <v>2417.0388601999998</v>
      </c>
      <c r="AM819" s="54">
        <v>2217.7041674399998</v>
      </c>
      <c r="AN819" s="54">
        <v>2889.13587736</v>
      </c>
      <c r="AO819" s="54">
        <v>6631.7229088200002</v>
      </c>
      <c r="AP819" s="54">
        <v>7523.8789049999996</v>
      </c>
      <c r="AQ819" s="54">
        <v>14155.60181382</v>
      </c>
      <c r="AR819" s="54">
        <f t="shared" si="941"/>
        <v>49856.56</v>
      </c>
      <c r="AS819" s="54">
        <f t="shared" si="942"/>
        <v>56088.63</v>
      </c>
      <c r="AT819" s="54">
        <f t="shared" si="943"/>
        <v>31160.35</v>
      </c>
      <c r="AU819" s="54">
        <f t="shared" si="944"/>
        <v>31160.35</v>
      </c>
      <c r="AV819" s="54">
        <f t="shared" si="945"/>
        <v>0</v>
      </c>
      <c r="AW819" s="54">
        <f t="shared" si="946"/>
        <v>0</v>
      </c>
      <c r="AX819" s="54">
        <f t="shared" si="947"/>
        <v>137105.54</v>
      </c>
      <c r="AY819" s="54">
        <f t="shared" si="948"/>
        <v>31160.35</v>
      </c>
      <c r="AZ819" s="54">
        <f t="shared" si="949"/>
        <v>168265.89</v>
      </c>
      <c r="BA819" s="54">
        <f t="shared" si="932"/>
        <v>0.38783884972408844</v>
      </c>
      <c r="BB819" s="54">
        <f t="shared" si="933"/>
        <v>5</v>
      </c>
      <c r="BC819" s="54">
        <f>SUM(CJ819:CL819)</f>
        <v>18</v>
      </c>
      <c r="BD819" s="54">
        <f>SUM(CM819:CO819)</f>
        <v>25</v>
      </c>
      <c r="BE819" s="54">
        <f t="shared" si="950"/>
        <v>27</v>
      </c>
      <c r="BF819" s="54">
        <f t="shared" ref="BF819:BK819" si="997">Z819</f>
        <v>8</v>
      </c>
      <c r="BG819" s="54">
        <f t="shared" si="997"/>
        <v>9</v>
      </c>
      <c r="BH819" s="54">
        <f t="shared" si="997"/>
        <v>5</v>
      </c>
      <c r="BI819" s="54">
        <f t="shared" si="997"/>
        <v>5</v>
      </c>
      <c r="BJ819" s="54">
        <f t="shared" si="997"/>
        <v>0</v>
      </c>
      <c r="BK819" s="54">
        <f t="shared" si="997"/>
        <v>0</v>
      </c>
      <c r="BL819" s="54">
        <v>0</v>
      </c>
      <c r="BM819" s="54">
        <v>0</v>
      </c>
      <c r="BN819" s="54">
        <f t="shared" ref="BN819:BN820" si="998">AVERAGE(BP819:BR819)</f>
        <v>0</v>
      </c>
      <c r="BO819" s="54">
        <f t="shared" ref="BO819:BO820" si="999">SUM(BS819:BU819)/1</f>
        <v>0</v>
      </c>
      <c r="BP819" s="54">
        <v>0</v>
      </c>
      <c r="BQ819" s="54">
        <v>0</v>
      </c>
      <c r="BR819" s="54">
        <v>0</v>
      </c>
      <c r="BS819" s="54">
        <v>0</v>
      </c>
      <c r="BT819" s="54">
        <v>0</v>
      </c>
      <c r="BU819" s="54">
        <v>0</v>
      </c>
      <c r="BV819" s="54">
        <f t="shared" si="952"/>
        <v>47779.203333333331</v>
      </c>
      <c r="BW819" s="54">
        <f t="shared" si="953"/>
        <v>112177.26</v>
      </c>
      <c r="BX819" s="54">
        <f t="shared" si="954"/>
        <v>155801.75</v>
      </c>
      <c r="BY819" s="54">
        <f t="shared" si="955"/>
        <v>18</v>
      </c>
      <c r="BZ819" s="54">
        <f t="shared" si="956"/>
        <v>25</v>
      </c>
      <c r="CA819" s="54">
        <v>83</v>
      </c>
      <c r="CB819" s="54">
        <f t="shared" si="957"/>
        <v>12</v>
      </c>
      <c r="CC819" s="54">
        <f t="shared" si="958"/>
        <v>7.666666666666667</v>
      </c>
      <c r="CD819" s="54">
        <v>8</v>
      </c>
      <c r="CE819" s="54">
        <v>9</v>
      </c>
      <c r="CF819" s="54">
        <v>12</v>
      </c>
      <c r="CG819" s="54">
        <v>6</v>
      </c>
      <c r="CH819" s="54">
        <v>7</v>
      </c>
      <c r="CI819" s="54">
        <v>7</v>
      </c>
      <c r="CJ819" s="54">
        <v>6</v>
      </c>
      <c r="CK819" s="54">
        <v>6</v>
      </c>
      <c r="CL819" s="54">
        <v>6</v>
      </c>
      <c r="CM819" s="54">
        <v>9</v>
      </c>
      <c r="CN819" s="54">
        <v>6</v>
      </c>
      <c r="CO819" s="54">
        <v>10</v>
      </c>
    </row>
    <row r="820" spans="1:93">
      <c r="A820" s="3" t="str">
        <f t="shared" si="937"/>
        <v>JXSR001Phesgo 15ml</v>
      </c>
      <c r="B820" s="3" t="s">
        <v>552</v>
      </c>
      <c r="C820" s="3" t="s">
        <v>553</v>
      </c>
      <c r="D820" s="3" t="s">
        <v>174</v>
      </c>
      <c r="E820" s="3" t="s">
        <v>264</v>
      </c>
      <c r="F820" s="3" t="s">
        <v>265</v>
      </c>
      <c r="G820" s="3" t="s">
        <v>266</v>
      </c>
      <c r="H820" s="3" t="s">
        <v>265</v>
      </c>
      <c r="I820" s="3" t="s">
        <v>266</v>
      </c>
      <c r="J820" s="3" t="s">
        <v>562</v>
      </c>
      <c r="K820" s="3" t="s">
        <v>541</v>
      </c>
      <c r="L820" s="3"/>
      <c r="M820" s="3" t="s">
        <v>545</v>
      </c>
      <c r="N820" s="3" t="s">
        <v>17</v>
      </c>
      <c r="O820" s="3" t="s">
        <v>19</v>
      </c>
      <c r="P820" s="3">
        <v>8489.27</v>
      </c>
      <c r="Q820" s="54">
        <v>1.1779575864591419E-6</v>
      </c>
      <c r="R820" s="54">
        <v>1.1779575864591419E-6</v>
      </c>
      <c r="S820" s="54">
        <v>1.1779575864591419E-6</v>
      </c>
      <c r="T820" s="54">
        <v>1.1779575864591419E-6</v>
      </c>
      <c r="U820" s="54">
        <v>1.1779575864591419E-6</v>
      </c>
      <c r="V820" s="54">
        <v>1.1779575864591419E-6</v>
      </c>
      <c r="W820" s="54">
        <v>3.5338727593774257E-6</v>
      </c>
      <c r="X820" s="54">
        <v>3.5338727593774257E-6</v>
      </c>
      <c r="Y820" s="54">
        <v>7.0677455187548515E-6</v>
      </c>
      <c r="Z820" s="54">
        <v>0</v>
      </c>
      <c r="AA820" s="54">
        <v>0</v>
      </c>
      <c r="AB820" s="54">
        <v>1</v>
      </c>
      <c r="AC820" s="54">
        <v>0</v>
      </c>
      <c r="AD820" s="54">
        <v>0</v>
      </c>
      <c r="AE820" s="54">
        <v>0</v>
      </c>
      <c r="AF820" s="54">
        <f t="shared" si="938"/>
        <v>1</v>
      </c>
      <c r="AG820" s="54">
        <f t="shared" si="939"/>
        <v>0</v>
      </c>
      <c r="AH820" s="54">
        <f t="shared" si="940"/>
        <v>1</v>
      </c>
      <c r="AI820" s="54">
        <v>0.01</v>
      </c>
      <c r="AJ820" s="54">
        <v>0.01</v>
      </c>
      <c r="AK820" s="54">
        <v>0.01</v>
      </c>
      <c r="AL820" s="54">
        <v>0.01</v>
      </c>
      <c r="AM820" s="54">
        <v>0.01</v>
      </c>
      <c r="AN820" s="54">
        <v>0.01</v>
      </c>
      <c r="AO820" s="54">
        <v>0.03</v>
      </c>
      <c r="AP820" s="54">
        <v>0.03</v>
      </c>
      <c r="AQ820" s="54">
        <v>0.06</v>
      </c>
      <c r="AR820" s="54">
        <f t="shared" si="941"/>
        <v>0</v>
      </c>
      <c r="AS820" s="54">
        <f t="shared" si="942"/>
        <v>0</v>
      </c>
      <c r="AT820" s="54">
        <f t="shared" si="943"/>
        <v>8489.27</v>
      </c>
      <c r="AU820" s="54">
        <f t="shared" si="944"/>
        <v>0</v>
      </c>
      <c r="AV820" s="54">
        <f t="shared" si="945"/>
        <v>0</v>
      </c>
      <c r="AW820" s="54">
        <f t="shared" si="946"/>
        <v>0</v>
      </c>
      <c r="AX820" s="54">
        <f t="shared" si="947"/>
        <v>8489.27</v>
      </c>
      <c r="AY820" s="54">
        <f t="shared" si="948"/>
        <v>0</v>
      </c>
      <c r="AZ820" s="54">
        <f t="shared" si="949"/>
        <v>8489.27</v>
      </c>
      <c r="BA820" s="54">
        <f t="shared" si="932"/>
        <v>1.1779575864591419E-6</v>
      </c>
      <c r="BB820" s="54">
        <f t="shared" si="933"/>
        <v>0</v>
      </c>
      <c r="BC820" s="54">
        <f>SUM(CJ820:CL820)*2</f>
        <v>0</v>
      </c>
      <c r="BD820" s="54">
        <f>SUM(CM820:CO820)*2</f>
        <v>6</v>
      </c>
      <c r="BE820" s="54">
        <f t="shared" si="950"/>
        <v>2</v>
      </c>
      <c r="BF820" s="54">
        <f t="shared" ref="BF820:BK820" si="1000">Z820*2</f>
        <v>0</v>
      </c>
      <c r="BG820" s="54">
        <f t="shared" si="1000"/>
        <v>0</v>
      </c>
      <c r="BH820" s="54">
        <f t="shared" si="1000"/>
        <v>2</v>
      </c>
      <c r="BI820" s="54">
        <f t="shared" si="1000"/>
        <v>0</v>
      </c>
      <c r="BJ820" s="54">
        <f t="shared" si="1000"/>
        <v>0</v>
      </c>
      <c r="BK820" s="54">
        <f t="shared" si="1000"/>
        <v>0</v>
      </c>
      <c r="BL820" s="54">
        <v>0</v>
      </c>
      <c r="BM820" s="54">
        <v>0.66666666666666663</v>
      </c>
      <c r="BN820" s="54">
        <f t="shared" si="998"/>
        <v>0</v>
      </c>
      <c r="BO820" s="54">
        <f t="shared" si="999"/>
        <v>1</v>
      </c>
      <c r="BP820" s="54">
        <v>0</v>
      </c>
      <c r="BQ820" s="54">
        <v>0</v>
      </c>
      <c r="BR820" s="54">
        <v>0</v>
      </c>
      <c r="BS820" s="54">
        <v>1</v>
      </c>
      <c r="BT820" s="54">
        <v>0</v>
      </c>
      <c r="BU820" s="54">
        <v>0</v>
      </c>
      <c r="BV820" s="54">
        <f t="shared" si="952"/>
        <v>2829.7566666666667</v>
      </c>
      <c r="BW820" s="54">
        <f t="shared" si="953"/>
        <v>0</v>
      </c>
      <c r="BX820" s="54">
        <f t="shared" si="954"/>
        <v>25467.81</v>
      </c>
      <c r="BY820" s="54">
        <f t="shared" si="955"/>
        <v>0</v>
      </c>
      <c r="BZ820" s="54">
        <f t="shared" si="956"/>
        <v>3</v>
      </c>
      <c r="CA820" s="54">
        <v>0</v>
      </c>
      <c r="CB820" s="54">
        <f t="shared" si="957"/>
        <v>2</v>
      </c>
      <c r="CC820" s="54">
        <f t="shared" si="958"/>
        <v>0.33333333333333331</v>
      </c>
      <c r="CD820" s="54">
        <v>0</v>
      </c>
      <c r="CE820" s="54">
        <v>0</v>
      </c>
      <c r="CF820" s="54">
        <v>0</v>
      </c>
      <c r="CG820" s="54">
        <v>0</v>
      </c>
      <c r="CH820" s="54">
        <v>1</v>
      </c>
      <c r="CI820" s="54">
        <v>0</v>
      </c>
      <c r="CJ820" s="54">
        <v>0</v>
      </c>
      <c r="CK820" s="54">
        <v>0</v>
      </c>
      <c r="CL820" s="54">
        <v>0</v>
      </c>
      <c r="CM820" s="54">
        <v>2</v>
      </c>
      <c r="CN820" s="54">
        <v>0</v>
      </c>
      <c r="CO820" s="54">
        <v>1</v>
      </c>
    </row>
    <row r="821" spans="1:93">
      <c r="A821" s="3" t="str">
        <f t="shared" si="937"/>
        <v>JXSR007Herceptin IV</v>
      </c>
      <c r="B821" s="3" t="s">
        <v>552</v>
      </c>
      <c r="C821" s="3" t="s">
        <v>553</v>
      </c>
      <c r="D821" s="3" t="s">
        <v>174</v>
      </c>
      <c r="E821" s="3" t="s">
        <v>264</v>
      </c>
      <c r="F821" s="3" t="s">
        <v>267</v>
      </c>
      <c r="G821" s="3" t="s">
        <v>268</v>
      </c>
      <c r="H821" s="3" t="s">
        <v>267</v>
      </c>
      <c r="I821" s="3" t="s">
        <v>268</v>
      </c>
      <c r="J821" s="3" t="s">
        <v>562</v>
      </c>
      <c r="K821" s="3" t="s">
        <v>541</v>
      </c>
      <c r="L821" s="3"/>
      <c r="M821" s="3" t="s">
        <v>543</v>
      </c>
      <c r="N821" s="3" t="s">
        <v>11</v>
      </c>
      <c r="O821" s="3" t="s">
        <v>11</v>
      </c>
      <c r="P821" s="3">
        <v>4535.5</v>
      </c>
      <c r="Q821" s="54">
        <v>1.79982708781411</v>
      </c>
      <c r="R821" s="54">
        <v>1.2894054018363275</v>
      </c>
      <c r="S821" s="54">
        <v>1.1994397770153817</v>
      </c>
      <c r="T821" s="54">
        <v>0.84697347939187151</v>
      </c>
      <c r="U821" s="54">
        <v>0.77171013455473236</v>
      </c>
      <c r="V821" s="54">
        <v>1.343469264822676</v>
      </c>
      <c r="W821" s="54">
        <v>4.2886722666658192</v>
      </c>
      <c r="X821" s="54">
        <v>2.9621528787692801</v>
      </c>
      <c r="Y821" s="54">
        <v>7.2508251454350994</v>
      </c>
      <c r="Z821" s="54">
        <v>7</v>
      </c>
      <c r="AA821" s="54">
        <v>5</v>
      </c>
      <c r="AB821" s="54">
        <v>5</v>
      </c>
      <c r="AC821" s="54">
        <v>6</v>
      </c>
      <c r="AD821" s="54">
        <v>0</v>
      </c>
      <c r="AE821" s="54">
        <v>0</v>
      </c>
      <c r="AF821" s="54">
        <f t="shared" si="938"/>
        <v>17</v>
      </c>
      <c r="AG821" s="54">
        <f t="shared" si="939"/>
        <v>6</v>
      </c>
      <c r="AH821" s="54">
        <f t="shared" si="940"/>
        <v>23</v>
      </c>
      <c r="AI821" s="54">
        <v>8163.1157567808968</v>
      </c>
      <c r="AJ821" s="54">
        <v>5848.0982000286631</v>
      </c>
      <c r="AK821" s="54">
        <v>5440.059108653264</v>
      </c>
      <c r="AL821" s="54">
        <v>3841.4482157818334</v>
      </c>
      <c r="AM821" s="54">
        <v>3500.091315272989</v>
      </c>
      <c r="AN821" s="54">
        <v>6093.3048506032483</v>
      </c>
      <c r="AO821" s="54">
        <v>19451.273065462825</v>
      </c>
      <c r="AP821" s="54">
        <v>13434.844381658071</v>
      </c>
      <c r="AQ821" s="54">
        <v>32886.117447120894</v>
      </c>
      <c r="AR821" s="54">
        <f t="shared" si="941"/>
        <v>31748.5</v>
      </c>
      <c r="AS821" s="54">
        <f t="shared" si="942"/>
        <v>22677.5</v>
      </c>
      <c r="AT821" s="54">
        <f t="shared" si="943"/>
        <v>22677.5</v>
      </c>
      <c r="AU821" s="54">
        <f t="shared" si="944"/>
        <v>27213</v>
      </c>
      <c r="AV821" s="54">
        <f t="shared" si="945"/>
        <v>0</v>
      </c>
      <c r="AW821" s="54">
        <f t="shared" si="946"/>
        <v>0</v>
      </c>
      <c r="AX821" s="54">
        <f t="shared" si="947"/>
        <v>77103.5</v>
      </c>
      <c r="AY821" s="54">
        <f t="shared" si="948"/>
        <v>27213</v>
      </c>
      <c r="AZ821" s="54">
        <f t="shared" si="949"/>
        <v>104316.5</v>
      </c>
      <c r="BA821" s="54">
        <f t="shared" si="932"/>
        <v>0.84697347939187151</v>
      </c>
      <c r="BB821" s="54">
        <f t="shared" si="933"/>
        <v>6</v>
      </c>
      <c r="BC821" s="54"/>
      <c r="BD821" s="54"/>
      <c r="BE821" s="54">
        <f t="shared" si="950"/>
        <v>0</v>
      </c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>
        <f t="shared" si="952"/>
        <v>10582.833333333334</v>
      </c>
      <c r="BW821" s="54">
        <f t="shared" si="953"/>
        <v>45355</v>
      </c>
      <c r="BX821" s="54">
        <f t="shared" si="954"/>
        <v>77103.5</v>
      </c>
      <c r="BY821" s="54">
        <f t="shared" si="955"/>
        <v>10</v>
      </c>
      <c r="BZ821" s="54">
        <f t="shared" si="956"/>
        <v>17</v>
      </c>
      <c r="CA821" s="54">
        <v>0</v>
      </c>
      <c r="CB821" s="54">
        <f t="shared" si="957"/>
        <v>9</v>
      </c>
      <c r="CC821" s="54">
        <f t="shared" si="958"/>
        <v>2.3333333333333335</v>
      </c>
      <c r="CD821" s="54">
        <v>1</v>
      </c>
      <c r="CE821" s="54">
        <v>0</v>
      </c>
      <c r="CF821" s="54">
        <v>0</v>
      </c>
      <c r="CG821" s="54">
        <v>0</v>
      </c>
      <c r="CH821" s="54">
        <v>0</v>
      </c>
      <c r="CI821" s="54">
        <v>0</v>
      </c>
      <c r="CJ821" s="54">
        <v>3</v>
      </c>
      <c r="CK821" s="54">
        <v>4</v>
      </c>
      <c r="CL821" s="54">
        <v>3</v>
      </c>
      <c r="CM821" s="54">
        <v>4</v>
      </c>
      <c r="CN821" s="54">
        <v>4</v>
      </c>
      <c r="CO821" s="54">
        <v>9</v>
      </c>
    </row>
    <row r="822" spans="1:93">
      <c r="A822" s="3" t="str">
        <f t="shared" si="937"/>
        <v>JXSR007Herceptin SC</v>
      </c>
      <c r="B822" s="3" t="s">
        <v>552</v>
      </c>
      <c r="C822" s="3" t="s">
        <v>553</v>
      </c>
      <c r="D822" s="3" t="s">
        <v>174</v>
      </c>
      <c r="E822" s="3" t="s">
        <v>264</v>
      </c>
      <c r="F822" s="3" t="s">
        <v>267</v>
      </c>
      <c r="G822" s="3" t="s">
        <v>268</v>
      </c>
      <c r="H822" s="3" t="s">
        <v>267</v>
      </c>
      <c r="I822" s="3" t="s">
        <v>268</v>
      </c>
      <c r="J822" s="3" t="s">
        <v>562</v>
      </c>
      <c r="K822" s="3" t="s">
        <v>541</v>
      </c>
      <c r="L822" s="3"/>
      <c r="M822" s="3" t="s">
        <v>543</v>
      </c>
      <c r="N822" s="3" t="s">
        <v>12</v>
      </c>
      <c r="O822" s="3" t="s">
        <v>12</v>
      </c>
      <c r="P822" s="3">
        <v>3444.49</v>
      </c>
      <c r="Q822" s="54">
        <v>0.35079019142504586</v>
      </c>
      <c r="R822" s="54">
        <v>0.32501509314748372</v>
      </c>
      <c r="S822" s="54">
        <v>0.49299301041690946</v>
      </c>
      <c r="T822" s="54">
        <v>0.50460974442342266</v>
      </c>
      <c r="U822" s="54">
        <v>0.45434149405802227</v>
      </c>
      <c r="V822" s="54">
        <v>0.59801039062481376</v>
      </c>
      <c r="W822" s="54">
        <v>1.1687982949894389</v>
      </c>
      <c r="X822" s="54">
        <v>1.5569616291062587</v>
      </c>
      <c r="Y822" s="54">
        <v>2.7257599240956978</v>
      </c>
      <c r="Z822" s="54">
        <v>3</v>
      </c>
      <c r="AA822" s="54">
        <v>3</v>
      </c>
      <c r="AB822" s="54">
        <v>2</v>
      </c>
      <c r="AC822" s="54">
        <v>4</v>
      </c>
      <c r="AD822" s="54">
        <v>0</v>
      </c>
      <c r="AE822" s="54">
        <v>0</v>
      </c>
      <c r="AF822" s="54">
        <f t="shared" si="938"/>
        <v>8</v>
      </c>
      <c r="AG822" s="54">
        <f t="shared" si="939"/>
        <v>4</v>
      </c>
      <c r="AH822" s="54">
        <f t="shared" si="940"/>
        <v>12</v>
      </c>
      <c r="AI822" s="54">
        <v>1208.2933064616561</v>
      </c>
      <c r="AJ822" s="54">
        <v>1119.511238195576</v>
      </c>
      <c r="AK822" s="54">
        <v>1698.1094944509402</v>
      </c>
      <c r="AL822" s="54">
        <v>1738.1232185690349</v>
      </c>
      <c r="AM822" s="54">
        <v>1564.9747328679168</v>
      </c>
      <c r="AN822" s="54">
        <v>2059.8408104032642</v>
      </c>
      <c r="AO822" s="54">
        <v>4025.9140391081728</v>
      </c>
      <c r="AP822" s="54">
        <v>5362.9387618402161</v>
      </c>
      <c r="AQ822" s="54">
        <v>9388.8528009483889</v>
      </c>
      <c r="AR822" s="54">
        <f t="shared" si="941"/>
        <v>10333.469999999999</v>
      </c>
      <c r="AS822" s="54">
        <f t="shared" si="942"/>
        <v>10333.469999999999</v>
      </c>
      <c r="AT822" s="54">
        <f t="shared" si="943"/>
        <v>6888.98</v>
      </c>
      <c r="AU822" s="54">
        <f t="shared" si="944"/>
        <v>13777.96</v>
      </c>
      <c r="AV822" s="54">
        <f t="shared" si="945"/>
        <v>0</v>
      </c>
      <c r="AW822" s="54">
        <f t="shared" si="946"/>
        <v>0</v>
      </c>
      <c r="AX822" s="54">
        <f t="shared" si="947"/>
        <v>27555.919999999998</v>
      </c>
      <c r="AY822" s="54">
        <f t="shared" si="948"/>
        <v>13777.96</v>
      </c>
      <c r="AZ822" s="54">
        <f t="shared" si="949"/>
        <v>41333.879999999997</v>
      </c>
      <c r="BA822" s="54">
        <f t="shared" si="932"/>
        <v>0.50460974442342266</v>
      </c>
      <c r="BB822" s="54">
        <f t="shared" si="933"/>
        <v>4</v>
      </c>
      <c r="BC822" s="54"/>
      <c r="BD822" s="54"/>
      <c r="BE822" s="54">
        <f t="shared" si="950"/>
        <v>0</v>
      </c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4"/>
      <c r="BV822" s="54">
        <f t="shared" si="952"/>
        <v>2583.3674999999998</v>
      </c>
      <c r="BW822" s="54">
        <f t="shared" si="953"/>
        <v>3444.49</v>
      </c>
      <c r="BX822" s="54">
        <f t="shared" si="954"/>
        <v>27555.919999999998</v>
      </c>
      <c r="BY822" s="54">
        <f t="shared" si="955"/>
        <v>1</v>
      </c>
      <c r="BZ822" s="54">
        <f t="shared" si="956"/>
        <v>8</v>
      </c>
      <c r="CA822" s="54">
        <v>0</v>
      </c>
      <c r="CB822" s="54">
        <f t="shared" si="957"/>
        <v>3</v>
      </c>
      <c r="CC822" s="54">
        <f t="shared" si="958"/>
        <v>0.75</v>
      </c>
      <c r="CD822" s="54">
        <v>0</v>
      </c>
      <c r="CE822" s="54">
        <v>0</v>
      </c>
      <c r="CF822" s="54">
        <v>0</v>
      </c>
      <c r="CG822" s="54">
        <v>0</v>
      </c>
      <c r="CH822" s="54">
        <v>0</v>
      </c>
      <c r="CI822" s="54">
        <v>0</v>
      </c>
      <c r="CJ822" s="54">
        <v>0</v>
      </c>
      <c r="CK822" s="54">
        <v>0</v>
      </c>
      <c r="CL822" s="54">
        <v>1</v>
      </c>
      <c r="CM822" s="54">
        <v>2</v>
      </c>
      <c r="CN822" s="54">
        <v>3</v>
      </c>
      <c r="CO822" s="54">
        <v>3</v>
      </c>
    </row>
    <row r="823" spans="1:93">
      <c r="A823" s="3" t="str">
        <f t="shared" si="937"/>
        <v>JXSR007Itovebi 3mg</v>
      </c>
      <c r="B823" s="3" t="s">
        <v>552</v>
      </c>
      <c r="C823" s="3" t="s">
        <v>553</v>
      </c>
      <c r="D823" s="3" t="s">
        <v>174</v>
      </c>
      <c r="E823" s="3" t="s">
        <v>264</v>
      </c>
      <c r="F823" s="3" t="s">
        <v>267</v>
      </c>
      <c r="G823" s="3" t="s">
        <v>268</v>
      </c>
      <c r="H823" s="3" t="s">
        <v>267</v>
      </c>
      <c r="I823" s="3" t="s">
        <v>268</v>
      </c>
      <c r="J823" s="3" t="s">
        <v>562</v>
      </c>
      <c r="K823" s="3" t="s">
        <v>541</v>
      </c>
      <c r="L823" s="3"/>
      <c r="M823" s="3" t="s">
        <v>543</v>
      </c>
      <c r="N823" s="3" t="s">
        <v>13</v>
      </c>
      <c r="O823" s="3" t="s">
        <v>14</v>
      </c>
      <c r="P823" s="3">
        <v>3566.02</v>
      </c>
      <c r="Q823" s="54">
        <v>7.5423782997919166E-8</v>
      </c>
      <c r="R823" s="54">
        <v>8.6118364644595899E-8</v>
      </c>
      <c r="S823" s="54">
        <v>1.7430625086372233E-7</v>
      </c>
      <c r="T823" s="54">
        <v>1.7644957539816278E-7</v>
      </c>
      <c r="U823" s="54">
        <v>2.1451535630448561E-7</v>
      </c>
      <c r="V823" s="54">
        <v>2.7318666979111423E-7</v>
      </c>
      <c r="W823" s="54">
        <v>3.3584839850623739E-7</v>
      </c>
      <c r="X823" s="54">
        <v>6.6415160149376262E-7</v>
      </c>
      <c r="Y823" s="54">
        <v>9.9999999999999995E-7</v>
      </c>
      <c r="Z823" s="54">
        <v>0</v>
      </c>
      <c r="AA823" s="54">
        <v>0</v>
      </c>
      <c r="AB823" s="54">
        <v>0</v>
      </c>
      <c r="AC823" s="54">
        <v>0</v>
      </c>
      <c r="AD823" s="54">
        <v>0</v>
      </c>
      <c r="AE823" s="54">
        <v>0</v>
      </c>
      <c r="AF823" s="54">
        <f t="shared" si="938"/>
        <v>0</v>
      </c>
      <c r="AG823" s="54">
        <f t="shared" si="939"/>
        <v>0</v>
      </c>
      <c r="AH823" s="54">
        <f t="shared" si="940"/>
        <v>0</v>
      </c>
      <c r="AI823" s="54">
        <v>2.6896271864623972E-4</v>
      </c>
      <c r="AJ823" s="54">
        <v>3.0709981068992184E-4</v>
      </c>
      <c r="AK823" s="54">
        <v>6.2157957670505104E-4</v>
      </c>
      <c r="AL823" s="54">
        <v>6.2922271486135634E-4</v>
      </c>
      <c r="AM823" s="54">
        <v>7.6496605088892172E-4</v>
      </c>
      <c r="AN823" s="54">
        <v>9.74189128208509E-4</v>
      </c>
      <c r="AO823" s="54">
        <v>1.1976421060412126E-3</v>
      </c>
      <c r="AP823" s="54">
        <v>2.3683778939587868E-3</v>
      </c>
      <c r="AQ823" s="54">
        <v>3.5660199999999996E-3</v>
      </c>
      <c r="AR823" s="54">
        <f t="shared" si="941"/>
        <v>0</v>
      </c>
      <c r="AS823" s="54">
        <f t="shared" si="942"/>
        <v>0</v>
      </c>
      <c r="AT823" s="54">
        <f t="shared" si="943"/>
        <v>0</v>
      </c>
      <c r="AU823" s="54">
        <f t="shared" si="944"/>
        <v>0</v>
      </c>
      <c r="AV823" s="54">
        <f t="shared" si="945"/>
        <v>0</v>
      </c>
      <c r="AW823" s="54">
        <f t="shared" si="946"/>
        <v>0</v>
      </c>
      <c r="AX823" s="54">
        <f t="shared" si="947"/>
        <v>0</v>
      </c>
      <c r="AY823" s="54">
        <f t="shared" si="948"/>
        <v>0</v>
      </c>
      <c r="AZ823" s="54">
        <f t="shared" si="949"/>
        <v>0</v>
      </c>
      <c r="BA823" s="54">
        <f t="shared" si="932"/>
        <v>1.7644957539816278E-7</v>
      </c>
      <c r="BB823" s="54">
        <f t="shared" si="933"/>
        <v>0</v>
      </c>
      <c r="BC823" s="54"/>
      <c r="BD823" s="54"/>
      <c r="BE823" s="54">
        <f t="shared" si="950"/>
        <v>0</v>
      </c>
      <c r="BF823" s="54"/>
      <c r="BG823" s="54"/>
      <c r="BH823" s="54"/>
      <c r="BI823" s="54"/>
      <c r="BJ823" s="54"/>
      <c r="BK823" s="54"/>
      <c r="BL823" s="54">
        <v>0</v>
      </c>
      <c r="BM823" s="54">
        <v>0</v>
      </c>
      <c r="BN823" s="54">
        <f t="shared" ref="BN823:BN824" si="1001">AVERAGE(BP823:BR823)</f>
        <v>0</v>
      </c>
      <c r="BO823" s="54">
        <f t="shared" ref="BO823:BO824" si="1002">SUM(BS823:BU823)/1</f>
        <v>0</v>
      </c>
      <c r="BP823" s="54">
        <v>0</v>
      </c>
      <c r="BQ823" s="54">
        <v>0</v>
      </c>
      <c r="BR823" s="54">
        <v>0</v>
      </c>
      <c r="BS823" s="54">
        <v>0</v>
      </c>
      <c r="BT823" s="54">
        <v>0</v>
      </c>
      <c r="BU823" s="54">
        <v>0</v>
      </c>
      <c r="BV823" s="54">
        <f t="shared" si="952"/>
        <v>0</v>
      </c>
      <c r="BW823" s="54">
        <f t="shared" si="953"/>
        <v>0</v>
      </c>
      <c r="BX823" s="54">
        <f t="shared" si="954"/>
        <v>0</v>
      </c>
      <c r="BY823" s="54">
        <f t="shared" si="955"/>
        <v>0</v>
      </c>
      <c r="BZ823" s="54">
        <f t="shared" si="956"/>
        <v>0</v>
      </c>
      <c r="CA823" s="54">
        <v>0</v>
      </c>
      <c r="CB823" s="54">
        <f t="shared" si="957"/>
        <v>0</v>
      </c>
      <c r="CC823" s="54">
        <f t="shared" si="958"/>
        <v>0</v>
      </c>
      <c r="CD823" s="54">
        <v>0</v>
      </c>
      <c r="CE823" s="54">
        <v>0</v>
      </c>
      <c r="CF823" s="54">
        <v>0</v>
      </c>
      <c r="CG823" s="54">
        <v>0</v>
      </c>
      <c r="CH823" s="54">
        <v>0</v>
      </c>
      <c r="CI823" s="54">
        <v>0</v>
      </c>
      <c r="CJ823" s="54">
        <v>0</v>
      </c>
      <c r="CK823" s="54">
        <v>0</v>
      </c>
      <c r="CL823" s="54">
        <v>0</v>
      </c>
      <c r="CM823" s="54">
        <v>0</v>
      </c>
      <c r="CN823" s="54">
        <v>0</v>
      </c>
      <c r="CO823" s="54">
        <v>0</v>
      </c>
    </row>
    <row r="824" spans="1:93">
      <c r="A824" s="3" t="str">
        <f t="shared" si="937"/>
        <v>JXSR007Itovebi 9mg</v>
      </c>
      <c r="B824" s="3" t="s">
        <v>552</v>
      </c>
      <c r="C824" s="3" t="s">
        <v>553</v>
      </c>
      <c r="D824" s="3" t="s">
        <v>174</v>
      </c>
      <c r="E824" s="3" t="s">
        <v>264</v>
      </c>
      <c r="F824" s="3" t="s">
        <v>267</v>
      </c>
      <c r="G824" s="3" t="s">
        <v>268</v>
      </c>
      <c r="H824" s="3" t="s">
        <v>267</v>
      </c>
      <c r="I824" s="3" t="s">
        <v>268</v>
      </c>
      <c r="J824" s="3" t="s">
        <v>562</v>
      </c>
      <c r="K824" s="3" t="s">
        <v>541</v>
      </c>
      <c r="L824" s="3"/>
      <c r="M824" s="3" t="s">
        <v>543</v>
      </c>
      <c r="N824" s="3" t="s">
        <v>13</v>
      </c>
      <c r="O824" s="3" t="s">
        <v>15</v>
      </c>
      <c r="P824" s="3">
        <v>10698.05</v>
      </c>
      <c r="Q824" s="54"/>
      <c r="R824" s="54"/>
      <c r="S824" s="54"/>
      <c r="T824" s="54"/>
      <c r="U824" s="54"/>
      <c r="V824" s="54"/>
      <c r="W824" s="54">
        <v>0</v>
      </c>
      <c r="X824" s="54">
        <v>0</v>
      </c>
      <c r="Y824" s="54">
        <v>0</v>
      </c>
      <c r="Z824" s="54">
        <v>0</v>
      </c>
      <c r="AA824" s="54">
        <v>0</v>
      </c>
      <c r="AB824" s="54">
        <v>0</v>
      </c>
      <c r="AC824" s="54">
        <v>0</v>
      </c>
      <c r="AD824" s="54">
        <v>0</v>
      </c>
      <c r="AE824" s="54">
        <v>0</v>
      </c>
      <c r="AF824" s="54">
        <f t="shared" si="938"/>
        <v>0</v>
      </c>
      <c r="AG824" s="54">
        <f t="shared" si="939"/>
        <v>0</v>
      </c>
      <c r="AH824" s="54">
        <f t="shared" si="940"/>
        <v>0</v>
      </c>
      <c r="AI824" s="54"/>
      <c r="AJ824" s="54"/>
      <c r="AK824" s="54"/>
      <c r="AL824" s="54"/>
      <c r="AM824" s="54"/>
      <c r="AN824" s="54"/>
      <c r="AO824" s="54">
        <v>0</v>
      </c>
      <c r="AP824" s="54">
        <v>0</v>
      </c>
      <c r="AQ824" s="54">
        <v>0</v>
      </c>
      <c r="AR824" s="54">
        <f t="shared" si="941"/>
        <v>0</v>
      </c>
      <c r="AS824" s="54">
        <f t="shared" si="942"/>
        <v>0</v>
      </c>
      <c r="AT824" s="54">
        <f t="shared" si="943"/>
        <v>0</v>
      </c>
      <c r="AU824" s="54">
        <f t="shared" si="944"/>
        <v>0</v>
      </c>
      <c r="AV824" s="54">
        <f t="shared" si="945"/>
        <v>0</v>
      </c>
      <c r="AW824" s="54">
        <f t="shared" si="946"/>
        <v>0</v>
      </c>
      <c r="AX824" s="54">
        <f t="shared" si="947"/>
        <v>0</v>
      </c>
      <c r="AY824" s="54">
        <f t="shared" si="948"/>
        <v>0</v>
      </c>
      <c r="AZ824" s="54">
        <f t="shared" si="949"/>
        <v>0</v>
      </c>
      <c r="BA824" s="54">
        <f t="shared" si="932"/>
        <v>0</v>
      </c>
      <c r="BB824" s="54">
        <f t="shared" si="933"/>
        <v>0</v>
      </c>
      <c r="BC824" s="54"/>
      <c r="BD824" s="54"/>
      <c r="BE824" s="54">
        <f t="shared" si="950"/>
        <v>0</v>
      </c>
      <c r="BF824" s="54"/>
      <c r="BG824" s="54"/>
      <c r="BH824" s="54"/>
      <c r="BI824" s="54"/>
      <c r="BJ824" s="54"/>
      <c r="BK824" s="54"/>
      <c r="BL824" s="54">
        <v>0</v>
      </c>
      <c r="BM824" s="54">
        <v>0</v>
      </c>
      <c r="BN824" s="54">
        <f t="shared" si="1001"/>
        <v>0</v>
      </c>
      <c r="BO824" s="54">
        <f t="shared" si="1002"/>
        <v>0</v>
      </c>
      <c r="BP824" s="54">
        <v>0</v>
      </c>
      <c r="BQ824" s="54">
        <v>0</v>
      </c>
      <c r="BR824" s="54">
        <v>0</v>
      </c>
      <c r="BS824" s="54">
        <v>0</v>
      </c>
      <c r="BT824" s="54">
        <v>0</v>
      </c>
      <c r="BU824" s="54">
        <v>0</v>
      </c>
      <c r="BV824" s="54">
        <f t="shared" si="952"/>
        <v>0</v>
      </c>
      <c r="BW824" s="54">
        <f t="shared" si="953"/>
        <v>0</v>
      </c>
      <c r="BX824" s="54">
        <f t="shared" si="954"/>
        <v>0</v>
      </c>
      <c r="BY824" s="54">
        <f t="shared" si="955"/>
        <v>0</v>
      </c>
      <c r="BZ824" s="54">
        <f t="shared" si="956"/>
        <v>0</v>
      </c>
      <c r="CA824" s="54">
        <v>0</v>
      </c>
      <c r="CB824" s="54">
        <f t="shared" si="957"/>
        <v>0</v>
      </c>
      <c r="CC824" s="54">
        <f t="shared" si="958"/>
        <v>0</v>
      </c>
      <c r="CD824" s="54">
        <v>0</v>
      </c>
      <c r="CE824" s="54">
        <v>0</v>
      </c>
      <c r="CF824" s="54">
        <v>0</v>
      </c>
      <c r="CG824" s="54">
        <v>0</v>
      </c>
      <c r="CH824" s="54">
        <v>0</v>
      </c>
      <c r="CI824" s="54">
        <v>0</v>
      </c>
      <c r="CJ824" s="54">
        <v>0</v>
      </c>
      <c r="CK824" s="54">
        <v>0</v>
      </c>
      <c r="CL824" s="54">
        <v>0</v>
      </c>
      <c r="CM824" s="54">
        <v>0</v>
      </c>
      <c r="CN824" s="54">
        <v>0</v>
      </c>
      <c r="CO824" s="54">
        <v>0</v>
      </c>
    </row>
    <row r="825" spans="1:93">
      <c r="A825" s="3" t="str">
        <f t="shared" si="937"/>
        <v>JXSR007Perjeta</v>
      </c>
      <c r="B825" s="3" t="s">
        <v>552</v>
      </c>
      <c r="C825" s="3" t="s">
        <v>553</v>
      </c>
      <c r="D825" s="3" t="s">
        <v>174</v>
      </c>
      <c r="E825" s="3" t="s">
        <v>264</v>
      </c>
      <c r="F825" s="3" t="s">
        <v>267</v>
      </c>
      <c r="G825" s="3" t="s">
        <v>268</v>
      </c>
      <c r="H825" s="3" t="s">
        <v>267</v>
      </c>
      <c r="I825" s="3" t="s">
        <v>268</v>
      </c>
      <c r="J825" s="3" t="s">
        <v>562</v>
      </c>
      <c r="K825" s="3" t="s">
        <v>541</v>
      </c>
      <c r="L825" s="3"/>
      <c r="M825" s="3" t="s">
        <v>543</v>
      </c>
      <c r="N825" s="3" t="s">
        <v>16</v>
      </c>
      <c r="O825" s="3" t="s">
        <v>16</v>
      </c>
      <c r="P825" s="3">
        <v>3985.87</v>
      </c>
      <c r="Q825" s="54">
        <v>0.15142278673237575</v>
      </c>
      <c r="R825" s="54">
        <v>0.12790910246095424</v>
      </c>
      <c r="S825" s="54">
        <v>0.19413926686992811</v>
      </c>
      <c r="T825" s="54">
        <v>0.11731270751110372</v>
      </c>
      <c r="U825" s="54">
        <v>0.14238600299595472</v>
      </c>
      <c r="V825" s="54">
        <v>0.16341029370390975</v>
      </c>
      <c r="W825" s="54">
        <v>0.47347115606325807</v>
      </c>
      <c r="X825" s="54">
        <v>0.4231090042109682</v>
      </c>
      <c r="Y825" s="54">
        <v>0.89658016027422627</v>
      </c>
      <c r="Z825" s="54">
        <v>3</v>
      </c>
      <c r="AA825" s="54">
        <v>1</v>
      </c>
      <c r="AB825" s="54">
        <v>1</v>
      </c>
      <c r="AC825" s="54">
        <v>2</v>
      </c>
      <c r="AD825" s="54">
        <v>0</v>
      </c>
      <c r="AE825" s="54">
        <v>0</v>
      </c>
      <c r="AF825" s="54">
        <f t="shared" si="938"/>
        <v>5</v>
      </c>
      <c r="AG825" s="54">
        <f t="shared" si="939"/>
        <v>2</v>
      </c>
      <c r="AH825" s="54">
        <f t="shared" si="940"/>
        <v>7</v>
      </c>
      <c r="AI825" s="54">
        <v>603.5515429529745</v>
      </c>
      <c r="AJ825" s="54">
        <v>509.82905422604375</v>
      </c>
      <c r="AK825" s="54">
        <v>773.81387963884038</v>
      </c>
      <c r="AL825" s="54">
        <v>467.59320148728301</v>
      </c>
      <c r="AM825" s="54">
        <v>567.53209776148606</v>
      </c>
      <c r="AN825" s="54">
        <v>651.33218736560275</v>
      </c>
      <c r="AO825" s="54">
        <v>1887.1944768178587</v>
      </c>
      <c r="AP825" s="54">
        <v>1686.4574866143719</v>
      </c>
      <c r="AQ825" s="54">
        <v>3573.6519634322303</v>
      </c>
      <c r="AR825" s="54">
        <f t="shared" si="941"/>
        <v>11957.61</v>
      </c>
      <c r="AS825" s="54">
        <f t="shared" si="942"/>
        <v>3985.87</v>
      </c>
      <c r="AT825" s="54">
        <f t="shared" si="943"/>
        <v>3985.87</v>
      </c>
      <c r="AU825" s="54">
        <f t="shared" si="944"/>
        <v>7971.74</v>
      </c>
      <c r="AV825" s="54">
        <f t="shared" si="945"/>
        <v>0</v>
      </c>
      <c r="AW825" s="54">
        <f t="shared" si="946"/>
        <v>0</v>
      </c>
      <c r="AX825" s="54">
        <f t="shared" si="947"/>
        <v>19929.349999999999</v>
      </c>
      <c r="AY825" s="54">
        <f t="shared" si="948"/>
        <v>7971.74</v>
      </c>
      <c r="AZ825" s="54">
        <f t="shared" si="949"/>
        <v>27901.089999999997</v>
      </c>
      <c r="BA825" s="54">
        <f t="shared" si="932"/>
        <v>0.11731270751110372</v>
      </c>
      <c r="BB825" s="54">
        <f t="shared" si="933"/>
        <v>2</v>
      </c>
      <c r="BC825" s="54"/>
      <c r="BD825" s="54"/>
      <c r="BE825" s="54">
        <f t="shared" si="950"/>
        <v>0</v>
      </c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>
        <f t="shared" si="952"/>
        <v>2657.2466666666664</v>
      </c>
      <c r="BW825" s="54">
        <f t="shared" si="953"/>
        <v>0</v>
      </c>
      <c r="BX825" s="54">
        <f t="shared" si="954"/>
        <v>19929.349999999999</v>
      </c>
      <c r="BY825" s="54">
        <f t="shared" si="955"/>
        <v>0</v>
      </c>
      <c r="BZ825" s="54">
        <f t="shared" si="956"/>
        <v>5</v>
      </c>
      <c r="CA825" s="54">
        <v>0</v>
      </c>
      <c r="CB825" s="54">
        <f t="shared" si="957"/>
        <v>3</v>
      </c>
      <c r="CC825" s="54">
        <f t="shared" si="958"/>
        <v>0.66666666666666663</v>
      </c>
      <c r="CD825" s="54">
        <v>2</v>
      </c>
      <c r="CE825" s="54">
        <v>1</v>
      </c>
      <c r="CF825" s="54">
        <v>0</v>
      </c>
      <c r="CG825" s="54">
        <v>0</v>
      </c>
      <c r="CH825" s="54">
        <v>0</v>
      </c>
      <c r="CI825" s="54">
        <v>0</v>
      </c>
      <c r="CJ825" s="54">
        <v>0</v>
      </c>
      <c r="CK825" s="54">
        <v>0</v>
      </c>
      <c r="CL825" s="54">
        <v>0</v>
      </c>
      <c r="CM825" s="54">
        <v>1</v>
      </c>
      <c r="CN825" s="54">
        <v>1</v>
      </c>
      <c r="CO825" s="54">
        <v>3</v>
      </c>
    </row>
    <row r="826" spans="1:93">
      <c r="A826" s="3" t="str">
        <f t="shared" si="937"/>
        <v>JXSR007Phesgo 10ml</v>
      </c>
      <c r="B826" s="3" t="s">
        <v>552</v>
      </c>
      <c r="C826" s="3" t="s">
        <v>553</v>
      </c>
      <c r="D826" s="3" t="s">
        <v>174</v>
      </c>
      <c r="E826" s="3" t="s">
        <v>264</v>
      </c>
      <c r="F826" s="3" t="s">
        <v>267</v>
      </c>
      <c r="G826" s="3" t="s">
        <v>268</v>
      </c>
      <c r="H826" s="3" t="s">
        <v>267</v>
      </c>
      <c r="I826" s="3" t="s">
        <v>268</v>
      </c>
      <c r="J826" s="3" t="s">
        <v>562</v>
      </c>
      <c r="K826" s="3" t="s">
        <v>541</v>
      </c>
      <c r="L826" s="3"/>
      <c r="M826" s="3" t="s">
        <v>543</v>
      </c>
      <c r="N826" s="3" t="s">
        <v>17</v>
      </c>
      <c r="O826" s="3" t="s">
        <v>18</v>
      </c>
      <c r="P826" s="3">
        <v>6232.07</v>
      </c>
      <c r="Q826" s="54">
        <v>0.12567323272363756</v>
      </c>
      <c r="R826" s="54">
        <v>0.11617990302419581</v>
      </c>
      <c r="S826" s="54">
        <v>0.17223133442339383</v>
      </c>
      <c r="T826" s="54">
        <v>0.15091970252420142</v>
      </c>
      <c r="U826" s="54">
        <v>0.1384733419233096</v>
      </c>
      <c r="V826" s="54">
        <v>0.18039720902364703</v>
      </c>
      <c r="W826" s="54">
        <v>0.41408447017122718</v>
      </c>
      <c r="X826" s="54">
        <v>0.46979025347115805</v>
      </c>
      <c r="Y826" s="54">
        <v>0.88387472364238517</v>
      </c>
      <c r="Z826" s="54">
        <v>0</v>
      </c>
      <c r="AA826" s="54">
        <v>0</v>
      </c>
      <c r="AB826" s="54">
        <v>0</v>
      </c>
      <c r="AC826" s="54">
        <v>0</v>
      </c>
      <c r="AD826" s="54">
        <v>0</v>
      </c>
      <c r="AE826" s="54">
        <v>0</v>
      </c>
      <c r="AF826" s="54">
        <f t="shared" si="938"/>
        <v>0</v>
      </c>
      <c r="AG826" s="54">
        <f t="shared" si="939"/>
        <v>0</v>
      </c>
      <c r="AH826" s="54">
        <f t="shared" si="940"/>
        <v>0</v>
      </c>
      <c r="AI826" s="54">
        <v>783.20438345999992</v>
      </c>
      <c r="AJ826" s="54">
        <v>724.04128823999997</v>
      </c>
      <c r="AK826" s="54">
        <v>1073.35773232</v>
      </c>
      <c r="AL826" s="54">
        <v>940.54215050999994</v>
      </c>
      <c r="AM826" s="54">
        <v>862.97555999999997</v>
      </c>
      <c r="AN826" s="54">
        <v>1124.2480344399999</v>
      </c>
      <c r="AO826" s="54">
        <v>2580.6034040200002</v>
      </c>
      <c r="AP826" s="54">
        <v>2927.7657449499998</v>
      </c>
      <c r="AQ826" s="54">
        <v>5508.3691489699995</v>
      </c>
      <c r="AR826" s="54">
        <f t="shared" si="941"/>
        <v>0</v>
      </c>
      <c r="AS826" s="54">
        <f t="shared" si="942"/>
        <v>0</v>
      </c>
      <c r="AT826" s="54">
        <f t="shared" si="943"/>
        <v>0</v>
      </c>
      <c r="AU826" s="54">
        <f t="shared" si="944"/>
        <v>0</v>
      </c>
      <c r="AV826" s="54">
        <f t="shared" si="945"/>
        <v>0</v>
      </c>
      <c r="AW826" s="54">
        <f t="shared" si="946"/>
        <v>0</v>
      </c>
      <c r="AX826" s="54">
        <f t="shared" si="947"/>
        <v>0</v>
      </c>
      <c r="AY826" s="54">
        <f t="shared" si="948"/>
        <v>0</v>
      </c>
      <c r="AZ826" s="54">
        <f t="shared" si="949"/>
        <v>0</v>
      </c>
      <c r="BA826" s="54">
        <f t="shared" si="932"/>
        <v>0.15091970252420142</v>
      </c>
      <c r="BB826" s="54">
        <f t="shared" si="933"/>
        <v>0</v>
      </c>
      <c r="BC826" s="54">
        <f>SUM(CJ826:CL826)</f>
        <v>0</v>
      </c>
      <c r="BD826" s="54">
        <f>SUM(CM826:CO826)</f>
        <v>0</v>
      </c>
      <c r="BE826" s="54">
        <f t="shared" si="950"/>
        <v>0</v>
      </c>
      <c r="BF826" s="54">
        <f t="shared" ref="BF826:BK826" si="1003">Z826</f>
        <v>0</v>
      </c>
      <c r="BG826" s="54">
        <f t="shared" si="1003"/>
        <v>0</v>
      </c>
      <c r="BH826" s="54">
        <f t="shared" si="1003"/>
        <v>0</v>
      </c>
      <c r="BI826" s="54">
        <f t="shared" si="1003"/>
        <v>0</v>
      </c>
      <c r="BJ826" s="54">
        <f t="shared" si="1003"/>
        <v>0</v>
      </c>
      <c r="BK826" s="54">
        <f t="shared" si="1003"/>
        <v>0</v>
      </c>
      <c r="BL826" s="54">
        <v>0</v>
      </c>
      <c r="BM826" s="54">
        <v>0</v>
      </c>
      <c r="BN826" s="54">
        <f t="shared" ref="BN826:BN827" si="1004">AVERAGE(BP826:BR826)</f>
        <v>0</v>
      </c>
      <c r="BO826" s="54">
        <f t="shared" ref="BO826:BO827" si="1005">SUM(BS826:BU826)/1</f>
        <v>0</v>
      </c>
      <c r="BP826" s="54">
        <v>0</v>
      </c>
      <c r="BQ826" s="54">
        <v>0</v>
      </c>
      <c r="BR826" s="54">
        <v>0</v>
      </c>
      <c r="BS826" s="54">
        <v>0</v>
      </c>
      <c r="BT826" s="54">
        <v>0</v>
      </c>
      <c r="BU826" s="54">
        <v>0</v>
      </c>
      <c r="BV826" s="54">
        <f t="shared" si="952"/>
        <v>0</v>
      </c>
      <c r="BW826" s="54">
        <f t="shared" si="953"/>
        <v>0</v>
      </c>
      <c r="BX826" s="54">
        <f t="shared" si="954"/>
        <v>0</v>
      </c>
      <c r="BY826" s="54">
        <f t="shared" si="955"/>
        <v>0</v>
      </c>
      <c r="BZ826" s="54">
        <f t="shared" si="956"/>
        <v>0</v>
      </c>
      <c r="CA826" s="54">
        <v>3.3333333333333335</v>
      </c>
      <c r="CB826" s="54">
        <f t="shared" si="957"/>
        <v>0</v>
      </c>
      <c r="CC826" s="54">
        <f t="shared" si="958"/>
        <v>0</v>
      </c>
      <c r="CD826" s="54">
        <v>0</v>
      </c>
      <c r="CE826" s="54">
        <v>0</v>
      </c>
      <c r="CF826" s="54">
        <v>0</v>
      </c>
      <c r="CG826" s="54">
        <v>0</v>
      </c>
      <c r="CH826" s="54">
        <v>0</v>
      </c>
      <c r="CI826" s="54">
        <v>0</v>
      </c>
      <c r="CJ826" s="54">
        <v>0</v>
      </c>
      <c r="CK826" s="54">
        <v>0</v>
      </c>
      <c r="CL826" s="54">
        <v>0</v>
      </c>
      <c r="CM826" s="54">
        <v>0</v>
      </c>
      <c r="CN826" s="54">
        <v>0</v>
      </c>
      <c r="CO826" s="54">
        <v>0</v>
      </c>
    </row>
    <row r="827" spans="1:93">
      <c r="A827" s="3" t="str">
        <f t="shared" si="937"/>
        <v>JXSR007Phesgo 15ml</v>
      </c>
      <c r="B827" s="3" t="s">
        <v>552</v>
      </c>
      <c r="C827" s="3" t="s">
        <v>553</v>
      </c>
      <c r="D827" s="3" t="s">
        <v>174</v>
      </c>
      <c r="E827" s="3" t="s">
        <v>264</v>
      </c>
      <c r="F827" s="3" t="s">
        <v>267</v>
      </c>
      <c r="G827" s="3" t="s">
        <v>268</v>
      </c>
      <c r="H827" s="3" t="s">
        <v>267</v>
      </c>
      <c r="I827" s="3" t="s">
        <v>268</v>
      </c>
      <c r="J827" s="3" t="s">
        <v>562</v>
      </c>
      <c r="K827" s="3" t="s">
        <v>541</v>
      </c>
      <c r="L827" s="3"/>
      <c r="M827" s="3" t="s">
        <v>543</v>
      </c>
      <c r="N827" s="3" t="s">
        <v>17</v>
      </c>
      <c r="O827" s="3" t="s">
        <v>19</v>
      </c>
      <c r="P827" s="3">
        <v>8489.27</v>
      </c>
      <c r="Q827" s="54">
        <v>1.1779575864591419E-6</v>
      </c>
      <c r="R827" s="54">
        <v>1.1779575864591419E-6</v>
      </c>
      <c r="S827" s="54">
        <v>1.1779575864591419E-6</v>
      </c>
      <c r="T827" s="54">
        <v>1.1779575864591419E-6</v>
      </c>
      <c r="U827" s="54">
        <v>1.1779575864591419E-6</v>
      </c>
      <c r="V827" s="54">
        <v>1.1779575864591419E-6</v>
      </c>
      <c r="W827" s="54">
        <v>3.5338727593774257E-6</v>
      </c>
      <c r="X827" s="54">
        <v>3.5338727593774257E-6</v>
      </c>
      <c r="Y827" s="54">
        <v>7.0677455187548515E-6</v>
      </c>
      <c r="Z827" s="54">
        <v>0</v>
      </c>
      <c r="AA827" s="54">
        <v>0</v>
      </c>
      <c r="AB827" s="54">
        <v>0</v>
      </c>
      <c r="AC827" s="54">
        <v>0</v>
      </c>
      <c r="AD827" s="54">
        <v>0</v>
      </c>
      <c r="AE827" s="54">
        <v>0</v>
      </c>
      <c r="AF827" s="54">
        <f t="shared" si="938"/>
        <v>0</v>
      </c>
      <c r="AG827" s="54">
        <f t="shared" si="939"/>
        <v>0</v>
      </c>
      <c r="AH827" s="54">
        <f t="shared" si="940"/>
        <v>0</v>
      </c>
      <c r="AI827" s="54">
        <v>0.01</v>
      </c>
      <c r="AJ827" s="54">
        <v>0.01</v>
      </c>
      <c r="AK827" s="54">
        <v>0.01</v>
      </c>
      <c r="AL827" s="54">
        <v>0.01</v>
      </c>
      <c r="AM827" s="54">
        <v>0.01</v>
      </c>
      <c r="AN827" s="54">
        <v>0.01</v>
      </c>
      <c r="AO827" s="54">
        <v>0.03</v>
      </c>
      <c r="AP827" s="54">
        <v>0.03</v>
      </c>
      <c r="AQ827" s="54">
        <v>0.06</v>
      </c>
      <c r="AR827" s="54">
        <f t="shared" si="941"/>
        <v>0</v>
      </c>
      <c r="AS827" s="54">
        <f t="shared" si="942"/>
        <v>0</v>
      </c>
      <c r="AT827" s="54">
        <f t="shared" si="943"/>
        <v>0</v>
      </c>
      <c r="AU827" s="54">
        <f t="shared" si="944"/>
        <v>0</v>
      </c>
      <c r="AV827" s="54">
        <f t="shared" si="945"/>
        <v>0</v>
      </c>
      <c r="AW827" s="54">
        <f t="shared" si="946"/>
        <v>0</v>
      </c>
      <c r="AX827" s="54">
        <f t="shared" si="947"/>
        <v>0</v>
      </c>
      <c r="AY827" s="54">
        <f t="shared" si="948"/>
        <v>0</v>
      </c>
      <c r="AZ827" s="54">
        <f t="shared" si="949"/>
        <v>0</v>
      </c>
      <c r="BA827" s="54">
        <f t="shared" si="932"/>
        <v>1.1779575864591419E-6</v>
      </c>
      <c r="BB827" s="54">
        <f t="shared" si="933"/>
        <v>0</v>
      </c>
      <c r="BC827" s="54">
        <f>SUM(CJ827:CL827)*2</f>
        <v>0</v>
      </c>
      <c r="BD827" s="54">
        <f>SUM(CM827:CO827)*2</f>
        <v>0</v>
      </c>
      <c r="BE827" s="54">
        <f t="shared" si="950"/>
        <v>0</v>
      </c>
      <c r="BF827" s="54">
        <f t="shared" ref="BF827:BK827" si="1006">Z827*2</f>
        <v>0</v>
      </c>
      <c r="BG827" s="54">
        <f t="shared" si="1006"/>
        <v>0</v>
      </c>
      <c r="BH827" s="54">
        <f t="shared" si="1006"/>
        <v>0</v>
      </c>
      <c r="BI827" s="54">
        <f t="shared" si="1006"/>
        <v>0</v>
      </c>
      <c r="BJ827" s="54">
        <f t="shared" si="1006"/>
        <v>0</v>
      </c>
      <c r="BK827" s="54">
        <f t="shared" si="1006"/>
        <v>0</v>
      </c>
      <c r="BL827" s="54">
        <v>0</v>
      </c>
      <c r="BM827" s="54">
        <v>0</v>
      </c>
      <c r="BN827" s="54">
        <f t="shared" si="1004"/>
        <v>0</v>
      </c>
      <c r="BO827" s="54">
        <f t="shared" si="1005"/>
        <v>0</v>
      </c>
      <c r="BP827" s="54">
        <v>0</v>
      </c>
      <c r="BQ827" s="54">
        <v>0</v>
      </c>
      <c r="BR827" s="54">
        <v>0</v>
      </c>
      <c r="BS827" s="54">
        <v>0</v>
      </c>
      <c r="BT827" s="54">
        <v>0</v>
      </c>
      <c r="BU827" s="54">
        <v>0</v>
      </c>
      <c r="BV827" s="54">
        <f t="shared" si="952"/>
        <v>0</v>
      </c>
      <c r="BW827" s="54">
        <f t="shared" si="953"/>
        <v>0</v>
      </c>
      <c r="BX827" s="54">
        <f t="shared" si="954"/>
        <v>0</v>
      </c>
      <c r="BY827" s="54">
        <f t="shared" si="955"/>
        <v>0</v>
      </c>
      <c r="BZ827" s="54">
        <f t="shared" si="956"/>
        <v>0</v>
      </c>
      <c r="CA827" s="54">
        <v>0</v>
      </c>
      <c r="CB827" s="54">
        <f t="shared" si="957"/>
        <v>0</v>
      </c>
      <c r="CC827" s="54">
        <f t="shared" si="958"/>
        <v>0</v>
      </c>
      <c r="CD827" s="54">
        <v>0</v>
      </c>
      <c r="CE827" s="54">
        <v>0</v>
      </c>
      <c r="CF827" s="54">
        <v>0</v>
      </c>
      <c r="CG827" s="54">
        <v>0</v>
      </c>
      <c r="CH827" s="54">
        <v>0</v>
      </c>
      <c r="CI827" s="54">
        <v>0</v>
      </c>
      <c r="CJ827" s="54">
        <v>0</v>
      </c>
      <c r="CK827" s="54">
        <v>0</v>
      </c>
      <c r="CL827" s="54">
        <v>0</v>
      </c>
      <c r="CM827" s="54">
        <v>0</v>
      </c>
      <c r="CN827" s="54">
        <v>0</v>
      </c>
      <c r="CO827" s="54">
        <v>0</v>
      </c>
    </row>
    <row r="828" spans="1:93">
      <c r="A828" s="3" t="str">
        <f t="shared" si="937"/>
        <v>JXSR020Herceptin IV</v>
      </c>
      <c r="B828" s="3" t="s">
        <v>552</v>
      </c>
      <c r="C828" s="3" t="s">
        <v>553</v>
      </c>
      <c r="D828" s="3" t="s">
        <v>174</v>
      </c>
      <c r="E828" s="3" t="s">
        <v>264</v>
      </c>
      <c r="F828" s="3" t="s">
        <v>269</v>
      </c>
      <c r="G828" s="3" t="s">
        <v>270</v>
      </c>
      <c r="H828" s="3" t="s">
        <v>269</v>
      </c>
      <c r="I828" s="3" t="s">
        <v>270</v>
      </c>
      <c r="J828" s="3" t="s">
        <v>561</v>
      </c>
      <c r="K828" s="3" t="s">
        <v>541</v>
      </c>
      <c r="L828" s="3"/>
      <c r="M828" s="3" t="s">
        <v>543</v>
      </c>
      <c r="N828" s="3" t="s">
        <v>11</v>
      </c>
      <c r="O828" s="3" t="s">
        <v>11</v>
      </c>
      <c r="P828" s="3">
        <v>4535.5</v>
      </c>
      <c r="Q828" s="54">
        <v>6.2970675761979242</v>
      </c>
      <c r="R828" s="54">
        <v>4.5112516660359256</v>
      </c>
      <c r="S828" s="54">
        <v>4.196488307451073</v>
      </c>
      <c r="T828" s="54">
        <v>2.9633120154089738</v>
      </c>
      <c r="U828" s="54">
        <v>2.6999876262723763</v>
      </c>
      <c r="V828" s="54">
        <v>4.7004052802693979</v>
      </c>
      <c r="W828" s="54">
        <v>15.004807549684923</v>
      </c>
      <c r="X828" s="54">
        <v>10.363704921950749</v>
      </c>
      <c r="Y828" s="54">
        <v>25.368512471635672</v>
      </c>
      <c r="Z828" s="54">
        <v>4</v>
      </c>
      <c r="AA828" s="54">
        <v>4</v>
      </c>
      <c r="AB828" s="54">
        <v>7</v>
      </c>
      <c r="AC828" s="54">
        <v>4</v>
      </c>
      <c r="AD828" s="54">
        <v>0</v>
      </c>
      <c r="AE828" s="54">
        <v>0</v>
      </c>
      <c r="AF828" s="54">
        <f t="shared" si="938"/>
        <v>15</v>
      </c>
      <c r="AG828" s="54">
        <f t="shared" si="939"/>
        <v>4</v>
      </c>
      <c r="AH828" s="54">
        <f t="shared" si="940"/>
        <v>19</v>
      </c>
      <c r="AI828" s="54">
        <v>28560.349991845684</v>
      </c>
      <c r="AJ828" s="54">
        <v>20460.781931305941</v>
      </c>
      <c r="AK828" s="54">
        <v>19033.172718444341</v>
      </c>
      <c r="AL828" s="54">
        <v>13440.1016458874</v>
      </c>
      <c r="AM828" s="54">
        <v>12245.793878958362</v>
      </c>
      <c r="AN828" s="54">
        <v>21318.688148661855</v>
      </c>
      <c r="AO828" s="54">
        <v>68054.304641595969</v>
      </c>
      <c r="AP828" s="54">
        <v>47004.583673507615</v>
      </c>
      <c r="AQ828" s="54">
        <v>115058.88831510358</v>
      </c>
      <c r="AR828" s="54">
        <f t="shared" si="941"/>
        <v>18142</v>
      </c>
      <c r="AS828" s="54">
        <f t="shared" si="942"/>
        <v>18142</v>
      </c>
      <c r="AT828" s="54">
        <f t="shared" si="943"/>
        <v>31748.5</v>
      </c>
      <c r="AU828" s="54">
        <f t="shared" si="944"/>
        <v>18142</v>
      </c>
      <c r="AV828" s="54">
        <f t="shared" si="945"/>
        <v>0</v>
      </c>
      <c r="AW828" s="54">
        <f t="shared" si="946"/>
        <v>0</v>
      </c>
      <c r="AX828" s="54">
        <f t="shared" si="947"/>
        <v>68032.5</v>
      </c>
      <c r="AY828" s="54">
        <f t="shared" si="948"/>
        <v>18142</v>
      </c>
      <c r="AZ828" s="54">
        <f t="shared" si="949"/>
        <v>86174.5</v>
      </c>
      <c r="BA828" s="54">
        <f t="shared" si="932"/>
        <v>2.9633120154089738</v>
      </c>
      <c r="BB828" s="54">
        <f t="shared" si="933"/>
        <v>4</v>
      </c>
      <c r="BC828" s="54"/>
      <c r="BD828" s="54"/>
      <c r="BE828" s="54">
        <f t="shared" si="950"/>
        <v>0</v>
      </c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4"/>
      <c r="BV828" s="54">
        <f t="shared" si="952"/>
        <v>30236.666666666668</v>
      </c>
      <c r="BW828" s="54">
        <f t="shared" si="953"/>
        <v>90710</v>
      </c>
      <c r="BX828" s="54">
        <f t="shared" si="954"/>
        <v>90710</v>
      </c>
      <c r="BY828" s="54">
        <f t="shared" si="955"/>
        <v>20</v>
      </c>
      <c r="BZ828" s="54">
        <f t="shared" si="956"/>
        <v>20</v>
      </c>
      <c r="CA828" s="54">
        <v>0</v>
      </c>
      <c r="CB828" s="54">
        <f t="shared" si="957"/>
        <v>9</v>
      </c>
      <c r="CC828" s="54">
        <f t="shared" si="958"/>
        <v>6.666666666666667</v>
      </c>
      <c r="CD828" s="54">
        <v>6</v>
      </c>
      <c r="CE828" s="54">
        <v>5</v>
      </c>
      <c r="CF828" s="54">
        <v>8</v>
      </c>
      <c r="CG828" s="54">
        <v>9</v>
      </c>
      <c r="CH828" s="54">
        <v>3</v>
      </c>
      <c r="CI828" s="54">
        <v>9</v>
      </c>
      <c r="CJ828" s="54">
        <v>4</v>
      </c>
      <c r="CK828" s="54">
        <v>8</v>
      </c>
      <c r="CL828" s="54">
        <v>8</v>
      </c>
      <c r="CM828" s="54">
        <v>5</v>
      </c>
      <c r="CN828" s="54">
        <v>9</v>
      </c>
      <c r="CO828" s="54">
        <v>6</v>
      </c>
    </row>
    <row r="829" spans="1:93">
      <c r="A829" s="3" t="str">
        <f t="shared" si="937"/>
        <v>JXSR020Herceptin SC</v>
      </c>
      <c r="B829" s="3" t="s">
        <v>552</v>
      </c>
      <c r="C829" s="3" t="s">
        <v>553</v>
      </c>
      <c r="D829" s="3" t="s">
        <v>174</v>
      </c>
      <c r="E829" s="3" t="s">
        <v>264</v>
      </c>
      <c r="F829" s="3" t="s">
        <v>269</v>
      </c>
      <c r="G829" s="3" t="s">
        <v>270</v>
      </c>
      <c r="H829" s="3" t="s">
        <v>269</v>
      </c>
      <c r="I829" s="3" t="s">
        <v>270</v>
      </c>
      <c r="J829" s="3" t="s">
        <v>561</v>
      </c>
      <c r="K829" s="3" t="s">
        <v>541</v>
      </c>
      <c r="L829" s="3"/>
      <c r="M829" s="3" t="s">
        <v>543</v>
      </c>
      <c r="N829" s="3" t="s">
        <v>12</v>
      </c>
      <c r="O829" s="3" t="s">
        <v>12</v>
      </c>
      <c r="P829" s="3">
        <v>3444.49</v>
      </c>
      <c r="Q829" s="54">
        <v>0.38976687936116217</v>
      </c>
      <c r="R829" s="54">
        <v>0.36112788127498197</v>
      </c>
      <c r="S829" s="54">
        <v>0.54777001157434391</v>
      </c>
      <c r="T829" s="54">
        <v>0.56067749380380305</v>
      </c>
      <c r="U829" s="54">
        <v>0.50482388228669151</v>
      </c>
      <c r="V829" s="54">
        <v>0.66445598958312646</v>
      </c>
      <c r="W829" s="54">
        <v>1.298664772210488</v>
      </c>
      <c r="X829" s="54">
        <v>1.7299573656736209</v>
      </c>
      <c r="Y829" s="54">
        <v>3.0286221378841089</v>
      </c>
      <c r="Z829" s="54">
        <v>0</v>
      </c>
      <c r="AA829" s="54">
        <v>0</v>
      </c>
      <c r="AB829" s="54">
        <v>0</v>
      </c>
      <c r="AC829" s="54">
        <v>0</v>
      </c>
      <c r="AD829" s="54">
        <v>0</v>
      </c>
      <c r="AE829" s="54">
        <v>0</v>
      </c>
      <c r="AF829" s="54">
        <f t="shared" si="938"/>
        <v>0</v>
      </c>
      <c r="AG829" s="54">
        <f t="shared" si="939"/>
        <v>0</v>
      </c>
      <c r="AH829" s="54">
        <f t="shared" si="940"/>
        <v>0</v>
      </c>
      <c r="AI829" s="54">
        <v>1342.5481182907292</v>
      </c>
      <c r="AJ829" s="54">
        <v>1243.9013757728624</v>
      </c>
      <c r="AK829" s="54">
        <v>1886.7883271677117</v>
      </c>
      <c r="AL829" s="54">
        <v>1931.2480206322612</v>
      </c>
      <c r="AM829" s="54">
        <v>1738.8608142976857</v>
      </c>
      <c r="AN829" s="54">
        <v>2288.7120115591829</v>
      </c>
      <c r="AO829" s="54">
        <v>4473.2378212313033</v>
      </c>
      <c r="AP829" s="54">
        <v>5958.8208464891304</v>
      </c>
      <c r="AQ829" s="54">
        <v>10432.058667720434</v>
      </c>
      <c r="AR829" s="54">
        <f t="shared" si="941"/>
        <v>0</v>
      </c>
      <c r="AS829" s="54">
        <f t="shared" si="942"/>
        <v>0</v>
      </c>
      <c r="AT829" s="54">
        <f t="shared" si="943"/>
        <v>0</v>
      </c>
      <c r="AU829" s="54">
        <f t="shared" si="944"/>
        <v>0</v>
      </c>
      <c r="AV829" s="54">
        <f t="shared" si="945"/>
        <v>0</v>
      </c>
      <c r="AW829" s="54">
        <f t="shared" si="946"/>
        <v>0</v>
      </c>
      <c r="AX829" s="54">
        <f t="shared" si="947"/>
        <v>0</v>
      </c>
      <c r="AY829" s="54">
        <f t="shared" si="948"/>
        <v>0</v>
      </c>
      <c r="AZ829" s="54">
        <f t="shared" si="949"/>
        <v>0</v>
      </c>
      <c r="BA829" s="54">
        <f t="shared" si="932"/>
        <v>0.56067749380380305</v>
      </c>
      <c r="BB829" s="54">
        <f t="shared" si="933"/>
        <v>0</v>
      </c>
      <c r="BC829" s="54"/>
      <c r="BD829" s="54"/>
      <c r="BE829" s="54">
        <f t="shared" si="950"/>
        <v>0</v>
      </c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4"/>
      <c r="BV829" s="54">
        <f t="shared" si="952"/>
        <v>2296.3266666666664</v>
      </c>
      <c r="BW829" s="54">
        <f t="shared" si="953"/>
        <v>0</v>
      </c>
      <c r="BX829" s="54">
        <f t="shared" si="954"/>
        <v>0</v>
      </c>
      <c r="BY829" s="54">
        <f t="shared" si="955"/>
        <v>0</v>
      </c>
      <c r="BZ829" s="54">
        <f t="shared" si="956"/>
        <v>0</v>
      </c>
      <c r="CA829" s="54">
        <v>0</v>
      </c>
      <c r="CB829" s="54">
        <f t="shared" si="957"/>
        <v>3</v>
      </c>
      <c r="CC829" s="54">
        <f t="shared" si="958"/>
        <v>0.66666666666666663</v>
      </c>
      <c r="CD829" s="54">
        <v>3</v>
      </c>
      <c r="CE829" s="54">
        <v>3</v>
      </c>
      <c r="CF829" s="54">
        <v>1</v>
      </c>
      <c r="CG829" s="54">
        <v>1</v>
      </c>
      <c r="CH829" s="54">
        <v>0</v>
      </c>
      <c r="CI829" s="54">
        <v>0</v>
      </c>
      <c r="CJ829" s="54">
        <v>0</v>
      </c>
      <c r="CK829" s="54">
        <v>0</v>
      </c>
      <c r="CL829" s="54">
        <v>0</v>
      </c>
      <c r="CM829" s="54">
        <v>0</v>
      </c>
      <c r="CN829" s="54">
        <v>0</v>
      </c>
      <c r="CO829" s="54">
        <v>0</v>
      </c>
    </row>
    <row r="830" spans="1:93">
      <c r="A830" s="3" t="str">
        <f t="shared" si="937"/>
        <v>JXSR020Itovebi 3mg</v>
      </c>
      <c r="B830" s="3" t="s">
        <v>552</v>
      </c>
      <c r="C830" s="3" t="s">
        <v>553</v>
      </c>
      <c r="D830" s="3" t="s">
        <v>174</v>
      </c>
      <c r="E830" s="3" t="s">
        <v>264</v>
      </c>
      <c r="F830" s="3" t="s">
        <v>269</v>
      </c>
      <c r="G830" s="3" t="s">
        <v>270</v>
      </c>
      <c r="H830" s="3" t="s">
        <v>269</v>
      </c>
      <c r="I830" s="3" t="s">
        <v>270</v>
      </c>
      <c r="J830" s="3" t="s">
        <v>561</v>
      </c>
      <c r="K830" s="3" t="s">
        <v>541</v>
      </c>
      <c r="L830" s="3"/>
      <c r="M830" s="3" t="s">
        <v>543</v>
      </c>
      <c r="N830" s="3" t="s">
        <v>13</v>
      </c>
      <c r="O830" s="3" t="s">
        <v>14</v>
      </c>
      <c r="P830" s="3">
        <v>3566.02</v>
      </c>
      <c r="Q830" s="54">
        <v>7.5423782997919166E-8</v>
      </c>
      <c r="R830" s="54">
        <v>8.6118364644595899E-8</v>
      </c>
      <c r="S830" s="54">
        <v>1.7430625086372233E-7</v>
      </c>
      <c r="T830" s="54">
        <v>1.7644957539816278E-7</v>
      </c>
      <c r="U830" s="54">
        <v>2.1451535630448561E-7</v>
      </c>
      <c r="V830" s="54">
        <v>2.7318666979111423E-7</v>
      </c>
      <c r="W830" s="54">
        <v>3.3584839850623739E-7</v>
      </c>
      <c r="X830" s="54">
        <v>6.6415160149376262E-7</v>
      </c>
      <c r="Y830" s="54">
        <v>9.9999999999999995E-7</v>
      </c>
      <c r="Z830" s="54">
        <v>0</v>
      </c>
      <c r="AA830" s="54">
        <v>0</v>
      </c>
      <c r="AB830" s="54">
        <v>0</v>
      </c>
      <c r="AC830" s="54">
        <v>0</v>
      </c>
      <c r="AD830" s="54">
        <v>0</v>
      </c>
      <c r="AE830" s="54">
        <v>0</v>
      </c>
      <c r="AF830" s="54">
        <f t="shared" si="938"/>
        <v>0</v>
      </c>
      <c r="AG830" s="54">
        <f t="shared" si="939"/>
        <v>0</v>
      </c>
      <c r="AH830" s="54">
        <f t="shared" si="940"/>
        <v>0</v>
      </c>
      <c r="AI830" s="54">
        <v>2.6896271864623972E-4</v>
      </c>
      <c r="AJ830" s="54">
        <v>3.0709981068992184E-4</v>
      </c>
      <c r="AK830" s="54">
        <v>6.2157957670505104E-4</v>
      </c>
      <c r="AL830" s="54">
        <v>6.2922271486135634E-4</v>
      </c>
      <c r="AM830" s="54">
        <v>7.6496605088892172E-4</v>
      </c>
      <c r="AN830" s="54">
        <v>9.74189128208509E-4</v>
      </c>
      <c r="AO830" s="54">
        <v>1.1976421060412126E-3</v>
      </c>
      <c r="AP830" s="54">
        <v>2.3683778939587868E-3</v>
      </c>
      <c r="AQ830" s="54">
        <v>3.5660199999999996E-3</v>
      </c>
      <c r="AR830" s="54">
        <f t="shared" si="941"/>
        <v>0</v>
      </c>
      <c r="AS830" s="54">
        <f t="shared" si="942"/>
        <v>0</v>
      </c>
      <c r="AT830" s="54">
        <f t="shared" si="943"/>
        <v>0</v>
      </c>
      <c r="AU830" s="54">
        <f t="shared" si="944"/>
        <v>0</v>
      </c>
      <c r="AV830" s="54">
        <f t="shared" si="945"/>
        <v>0</v>
      </c>
      <c r="AW830" s="54">
        <f t="shared" si="946"/>
        <v>0</v>
      </c>
      <c r="AX830" s="54">
        <f t="shared" si="947"/>
        <v>0</v>
      </c>
      <c r="AY830" s="54">
        <f t="shared" si="948"/>
        <v>0</v>
      </c>
      <c r="AZ830" s="54">
        <f t="shared" si="949"/>
        <v>0</v>
      </c>
      <c r="BA830" s="54">
        <f t="shared" si="932"/>
        <v>1.7644957539816278E-7</v>
      </c>
      <c r="BB830" s="54">
        <f t="shared" si="933"/>
        <v>0</v>
      </c>
      <c r="BC830" s="54"/>
      <c r="BD830" s="54"/>
      <c r="BE830" s="54">
        <f t="shared" si="950"/>
        <v>0</v>
      </c>
      <c r="BF830" s="54"/>
      <c r="BG830" s="54"/>
      <c r="BH830" s="54"/>
      <c r="BI830" s="54"/>
      <c r="BJ830" s="54"/>
      <c r="BK830" s="54"/>
      <c r="BL830" s="54">
        <v>0</v>
      </c>
      <c r="BM830" s="54">
        <v>0</v>
      </c>
      <c r="BN830" s="54">
        <f t="shared" ref="BN830:BN831" si="1007">AVERAGE(BP830:BR830)</f>
        <v>0</v>
      </c>
      <c r="BO830" s="54">
        <f t="shared" ref="BO830:BO831" si="1008">SUM(BS830:BU830)/1</f>
        <v>0</v>
      </c>
      <c r="BP830" s="54">
        <v>0</v>
      </c>
      <c r="BQ830" s="54">
        <v>0</v>
      </c>
      <c r="BR830" s="54">
        <v>0</v>
      </c>
      <c r="BS830" s="54">
        <v>0</v>
      </c>
      <c r="BT830" s="54">
        <v>0</v>
      </c>
      <c r="BU830" s="54">
        <v>0</v>
      </c>
      <c r="BV830" s="54">
        <f t="shared" si="952"/>
        <v>0</v>
      </c>
      <c r="BW830" s="54">
        <f t="shared" si="953"/>
        <v>0</v>
      </c>
      <c r="BX830" s="54">
        <f t="shared" si="954"/>
        <v>0</v>
      </c>
      <c r="BY830" s="54">
        <f t="shared" si="955"/>
        <v>0</v>
      </c>
      <c r="BZ830" s="54">
        <f t="shared" si="956"/>
        <v>0</v>
      </c>
      <c r="CA830" s="54">
        <v>0</v>
      </c>
      <c r="CB830" s="54">
        <f t="shared" si="957"/>
        <v>0</v>
      </c>
      <c r="CC830" s="54">
        <f t="shared" si="958"/>
        <v>0</v>
      </c>
      <c r="CD830" s="54">
        <v>0</v>
      </c>
      <c r="CE830" s="54">
        <v>0</v>
      </c>
      <c r="CF830" s="54">
        <v>0</v>
      </c>
      <c r="CG830" s="54">
        <v>0</v>
      </c>
      <c r="CH830" s="54">
        <v>0</v>
      </c>
      <c r="CI830" s="54">
        <v>0</v>
      </c>
      <c r="CJ830" s="54">
        <v>0</v>
      </c>
      <c r="CK830" s="54">
        <v>0</v>
      </c>
      <c r="CL830" s="54">
        <v>0</v>
      </c>
      <c r="CM830" s="54">
        <v>0</v>
      </c>
      <c r="CN830" s="54">
        <v>0</v>
      </c>
      <c r="CO830" s="54">
        <v>0</v>
      </c>
    </row>
    <row r="831" spans="1:93">
      <c r="A831" s="3" t="str">
        <f t="shared" si="937"/>
        <v>JXSR020Itovebi 9mg</v>
      </c>
      <c r="B831" s="3" t="s">
        <v>552</v>
      </c>
      <c r="C831" s="3" t="s">
        <v>553</v>
      </c>
      <c r="D831" s="3" t="s">
        <v>174</v>
      </c>
      <c r="E831" s="3" t="s">
        <v>264</v>
      </c>
      <c r="F831" s="3" t="s">
        <v>269</v>
      </c>
      <c r="G831" s="3" t="s">
        <v>270</v>
      </c>
      <c r="H831" s="3" t="s">
        <v>269</v>
      </c>
      <c r="I831" s="3" t="s">
        <v>270</v>
      </c>
      <c r="J831" s="3" t="s">
        <v>561</v>
      </c>
      <c r="K831" s="3" t="s">
        <v>541</v>
      </c>
      <c r="L831" s="3"/>
      <c r="M831" s="3" t="s">
        <v>543</v>
      </c>
      <c r="N831" s="3" t="s">
        <v>13</v>
      </c>
      <c r="O831" s="3" t="s">
        <v>15</v>
      </c>
      <c r="P831" s="3">
        <v>10698.05</v>
      </c>
      <c r="Q831" s="54"/>
      <c r="R831" s="54"/>
      <c r="S831" s="54"/>
      <c r="T831" s="54"/>
      <c r="U831" s="54"/>
      <c r="V831" s="54"/>
      <c r="W831" s="54">
        <v>0</v>
      </c>
      <c r="X831" s="54">
        <v>0</v>
      </c>
      <c r="Y831" s="54">
        <v>0</v>
      </c>
      <c r="Z831" s="54">
        <v>0</v>
      </c>
      <c r="AA831" s="54">
        <v>0</v>
      </c>
      <c r="AB831" s="54">
        <v>0</v>
      </c>
      <c r="AC831" s="54">
        <v>0</v>
      </c>
      <c r="AD831" s="54">
        <v>0</v>
      </c>
      <c r="AE831" s="54">
        <v>0</v>
      </c>
      <c r="AF831" s="54">
        <f t="shared" si="938"/>
        <v>0</v>
      </c>
      <c r="AG831" s="54">
        <f t="shared" si="939"/>
        <v>0</v>
      </c>
      <c r="AH831" s="54">
        <f t="shared" si="940"/>
        <v>0</v>
      </c>
      <c r="AI831" s="54"/>
      <c r="AJ831" s="54"/>
      <c r="AK831" s="54"/>
      <c r="AL831" s="54"/>
      <c r="AM831" s="54"/>
      <c r="AN831" s="54"/>
      <c r="AO831" s="54">
        <v>0</v>
      </c>
      <c r="AP831" s="54">
        <v>0</v>
      </c>
      <c r="AQ831" s="54">
        <v>0</v>
      </c>
      <c r="AR831" s="54">
        <f t="shared" si="941"/>
        <v>0</v>
      </c>
      <c r="AS831" s="54">
        <f t="shared" si="942"/>
        <v>0</v>
      </c>
      <c r="AT831" s="54">
        <f t="shared" si="943"/>
        <v>0</v>
      </c>
      <c r="AU831" s="54">
        <f t="shared" si="944"/>
        <v>0</v>
      </c>
      <c r="AV831" s="54">
        <f t="shared" si="945"/>
        <v>0</v>
      </c>
      <c r="AW831" s="54">
        <f t="shared" si="946"/>
        <v>0</v>
      </c>
      <c r="AX831" s="54">
        <f t="shared" si="947"/>
        <v>0</v>
      </c>
      <c r="AY831" s="54">
        <f t="shared" si="948"/>
        <v>0</v>
      </c>
      <c r="AZ831" s="54">
        <f t="shared" si="949"/>
        <v>0</v>
      </c>
      <c r="BA831" s="54">
        <f t="shared" si="932"/>
        <v>0</v>
      </c>
      <c r="BB831" s="54">
        <f t="shared" si="933"/>
        <v>0</v>
      </c>
      <c r="BC831" s="54"/>
      <c r="BD831" s="54"/>
      <c r="BE831" s="54">
        <f t="shared" si="950"/>
        <v>0</v>
      </c>
      <c r="BF831" s="54"/>
      <c r="BG831" s="54"/>
      <c r="BH831" s="54"/>
      <c r="BI831" s="54"/>
      <c r="BJ831" s="54"/>
      <c r="BK831" s="54"/>
      <c r="BL831" s="54">
        <v>0</v>
      </c>
      <c r="BM831" s="54">
        <v>0</v>
      </c>
      <c r="BN831" s="54">
        <f t="shared" si="1007"/>
        <v>0</v>
      </c>
      <c r="BO831" s="54">
        <f t="shared" si="1008"/>
        <v>0</v>
      </c>
      <c r="BP831" s="54">
        <v>0</v>
      </c>
      <c r="BQ831" s="54">
        <v>0</v>
      </c>
      <c r="BR831" s="54">
        <v>0</v>
      </c>
      <c r="BS831" s="54">
        <v>0</v>
      </c>
      <c r="BT831" s="54">
        <v>0</v>
      </c>
      <c r="BU831" s="54">
        <v>0</v>
      </c>
      <c r="BV831" s="54">
        <f t="shared" si="952"/>
        <v>0</v>
      </c>
      <c r="BW831" s="54">
        <f t="shared" si="953"/>
        <v>0</v>
      </c>
      <c r="BX831" s="54">
        <f t="shared" si="954"/>
        <v>0</v>
      </c>
      <c r="BY831" s="54">
        <f t="shared" si="955"/>
        <v>0</v>
      </c>
      <c r="BZ831" s="54">
        <f t="shared" si="956"/>
        <v>0</v>
      </c>
      <c r="CA831" s="54">
        <v>0</v>
      </c>
      <c r="CB831" s="54">
        <f t="shared" si="957"/>
        <v>0</v>
      </c>
      <c r="CC831" s="54">
        <f t="shared" si="958"/>
        <v>0</v>
      </c>
      <c r="CD831" s="54">
        <v>0</v>
      </c>
      <c r="CE831" s="54">
        <v>0</v>
      </c>
      <c r="CF831" s="54">
        <v>0</v>
      </c>
      <c r="CG831" s="54">
        <v>0</v>
      </c>
      <c r="CH831" s="54">
        <v>0</v>
      </c>
      <c r="CI831" s="54">
        <v>0</v>
      </c>
      <c r="CJ831" s="54">
        <v>0</v>
      </c>
      <c r="CK831" s="54">
        <v>0</v>
      </c>
      <c r="CL831" s="54">
        <v>0</v>
      </c>
      <c r="CM831" s="54">
        <v>0</v>
      </c>
      <c r="CN831" s="54">
        <v>0</v>
      </c>
      <c r="CO831" s="54">
        <v>0</v>
      </c>
    </row>
    <row r="832" spans="1:93">
      <c r="A832" s="3" t="str">
        <f t="shared" si="937"/>
        <v>JXSR020Perjeta</v>
      </c>
      <c r="B832" s="3" t="s">
        <v>552</v>
      </c>
      <c r="C832" s="3" t="s">
        <v>553</v>
      </c>
      <c r="D832" s="3" t="s">
        <v>174</v>
      </c>
      <c r="E832" s="3" t="s">
        <v>264</v>
      </c>
      <c r="F832" s="3" t="s">
        <v>269</v>
      </c>
      <c r="G832" s="3" t="s">
        <v>270</v>
      </c>
      <c r="H832" s="3" t="s">
        <v>269</v>
      </c>
      <c r="I832" s="3" t="s">
        <v>270</v>
      </c>
      <c r="J832" s="3" t="s">
        <v>561</v>
      </c>
      <c r="K832" s="3" t="s">
        <v>541</v>
      </c>
      <c r="L832" s="3"/>
      <c r="M832" s="3" t="s">
        <v>543</v>
      </c>
      <c r="N832" s="3" t="s">
        <v>16</v>
      </c>
      <c r="O832" s="3" t="s">
        <v>16</v>
      </c>
      <c r="P832" s="3">
        <v>3985.87</v>
      </c>
      <c r="Q832" s="54">
        <v>1.2601698489536872</v>
      </c>
      <c r="R832" s="54">
        <v>1.0644844003096066</v>
      </c>
      <c r="S832" s="54">
        <v>1.6156646954321874</v>
      </c>
      <c r="T832" s="54">
        <v>0.97629914291497621</v>
      </c>
      <c r="U832" s="54">
        <v>1.184963979071767</v>
      </c>
      <c r="V832" s="54">
        <v>1.3599322108520198</v>
      </c>
      <c r="W832" s="54">
        <v>3.9403189446954814</v>
      </c>
      <c r="X832" s="54">
        <v>3.5211953328387633</v>
      </c>
      <c r="Y832" s="54">
        <v>7.4615142775342447</v>
      </c>
      <c r="Z832" s="54">
        <v>2</v>
      </c>
      <c r="AA832" s="54">
        <v>1</v>
      </c>
      <c r="AB832" s="54">
        <v>2</v>
      </c>
      <c r="AC832" s="54">
        <v>1</v>
      </c>
      <c r="AD832" s="54">
        <v>0</v>
      </c>
      <c r="AE832" s="54">
        <v>0</v>
      </c>
      <c r="AF832" s="54">
        <f t="shared" si="938"/>
        <v>5</v>
      </c>
      <c r="AG832" s="54">
        <f t="shared" si="939"/>
        <v>1</v>
      </c>
      <c r="AH832" s="54">
        <f t="shared" si="940"/>
        <v>6</v>
      </c>
      <c r="AI832" s="54">
        <v>5022.8731958490334</v>
      </c>
      <c r="AJ832" s="54">
        <v>4242.8964366620512</v>
      </c>
      <c r="AK832" s="54">
        <v>6439.8294395822923</v>
      </c>
      <c r="AL832" s="54">
        <v>3891.4014647705162</v>
      </c>
      <c r="AM832" s="54">
        <v>4723.1123752627836</v>
      </c>
      <c r="AN832" s="54">
        <v>5420.5130012687396</v>
      </c>
      <c r="AO832" s="54">
        <v>15705.599072093377</v>
      </c>
      <c r="AP832" s="54">
        <v>14035.026841302039</v>
      </c>
      <c r="AQ832" s="54">
        <v>29740.625913395415</v>
      </c>
      <c r="AR832" s="54">
        <f t="shared" si="941"/>
        <v>7971.74</v>
      </c>
      <c r="AS832" s="54">
        <f t="shared" si="942"/>
        <v>3985.87</v>
      </c>
      <c r="AT832" s="54">
        <f t="shared" si="943"/>
        <v>7971.74</v>
      </c>
      <c r="AU832" s="54">
        <f t="shared" si="944"/>
        <v>3985.87</v>
      </c>
      <c r="AV832" s="54">
        <f t="shared" si="945"/>
        <v>0</v>
      </c>
      <c r="AW832" s="54">
        <f t="shared" si="946"/>
        <v>0</v>
      </c>
      <c r="AX832" s="54">
        <f t="shared" si="947"/>
        <v>19929.349999999999</v>
      </c>
      <c r="AY832" s="54">
        <f t="shared" si="948"/>
        <v>3985.87</v>
      </c>
      <c r="AZ832" s="54">
        <f t="shared" si="949"/>
        <v>23915.219999999998</v>
      </c>
      <c r="BA832" s="54">
        <f t="shared" si="932"/>
        <v>0.97629914291497621</v>
      </c>
      <c r="BB832" s="54">
        <f t="shared" si="933"/>
        <v>1</v>
      </c>
      <c r="BC832" s="54"/>
      <c r="BD832" s="54"/>
      <c r="BE832" s="54">
        <f t="shared" si="950"/>
        <v>0</v>
      </c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4"/>
      <c r="BV832" s="54">
        <f t="shared" si="952"/>
        <v>11625.454166666666</v>
      </c>
      <c r="BW832" s="54">
        <f t="shared" si="953"/>
        <v>19929.349999999999</v>
      </c>
      <c r="BX832" s="54">
        <f t="shared" si="954"/>
        <v>31886.959999999999</v>
      </c>
      <c r="BY832" s="54">
        <f t="shared" si="955"/>
        <v>5</v>
      </c>
      <c r="BZ832" s="54">
        <f t="shared" si="956"/>
        <v>8</v>
      </c>
      <c r="CA832" s="54">
        <v>0</v>
      </c>
      <c r="CB832" s="54">
        <f t="shared" si="957"/>
        <v>5</v>
      </c>
      <c r="CC832" s="54">
        <f t="shared" si="958"/>
        <v>2.9166666666666665</v>
      </c>
      <c r="CD832" s="54">
        <v>5</v>
      </c>
      <c r="CE832" s="54">
        <v>4</v>
      </c>
      <c r="CF832" s="54">
        <v>4</v>
      </c>
      <c r="CG832" s="54">
        <v>5</v>
      </c>
      <c r="CH832" s="54">
        <v>2</v>
      </c>
      <c r="CI832" s="54">
        <v>2</v>
      </c>
      <c r="CJ832" s="54">
        <v>1</v>
      </c>
      <c r="CK832" s="54">
        <v>1</v>
      </c>
      <c r="CL832" s="54">
        <v>3</v>
      </c>
      <c r="CM832" s="54">
        <v>2</v>
      </c>
      <c r="CN832" s="54">
        <v>3</v>
      </c>
      <c r="CO832" s="54">
        <v>3</v>
      </c>
    </row>
    <row r="833" spans="1:93">
      <c r="A833" s="3" t="str">
        <f t="shared" si="937"/>
        <v>JXSR020Phesgo 10ml</v>
      </c>
      <c r="B833" s="3" t="s">
        <v>552</v>
      </c>
      <c r="C833" s="3" t="s">
        <v>553</v>
      </c>
      <c r="D833" s="3" t="s">
        <v>174</v>
      </c>
      <c r="E833" s="3" t="s">
        <v>264</v>
      </c>
      <c r="F833" s="3" t="s">
        <v>269</v>
      </c>
      <c r="G833" s="3" t="s">
        <v>270</v>
      </c>
      <c r="H833" s="3" t="s">
        <v>269</v>
      </c>
      <c r="I833" s="3" t="s">
        <v>270</v>
      </c>
      <c r="J833" s="3" t="s">
        <v>561</v>
      </c>
      <c r="K833" s="3" t="s">
        <v>541</v>
      </c>
      <c r="L833" s="3"/>
      <c r="M833" s="3" t="s">
        <v>543</v>
      </c>
      <c r="N833" s="3" t="s">
        <v>17</v>
      </c>
      <c r="O833" s="3" t="s">
        <v>18</v>
      </c>
      <c r="P833" s="3">
        <v>6232.07</v>
      </c>
      <c r="Q833" s="54">
        <v>0.35292569692413595</v>
      </c>
      <c r="R833" s="54">
        <v>0.32626554442424427</v>
      </c>
      <c r="S833" s="54">
        <v>0.48367498392347968</v>
      </c>
      <c r="T833" s="54">
        <v>0.42382545032388913</v>
      </c>
      <c r="U833" s="54">
        <v>0.38887229042356708</v>
      </c>
      <c r="V833" s="54">
        <v>0.50660723942446095</v>
      </c>
      <c r="W833" s="54">
        <v>1.16286622527186</v>
      </c>
      <c r="X833" s="54">
        <v>1.3193049801719172</v>
      </c>
      <c r="Y833" s="54">
        <v>2.4821712054437772</v>
      </c>
      <c r="Z833" s="54">
        <v>2</v>
      </c>
      <c r="AA833" s="54">
        <v>1</v>
      </c>
      <c r="AB833" s="54">
        <v>1</v>
      </c>
      <c r="AC833" s="54">
        <v>1</v>
      </c>
      <c r="AD833" s="54">
        <v>0</v>
      </c>
      <c r="AE833" s="54">
        <v>0</v>
      </c>
      <c r="AF833" s="54">
        <f t="shared" si="938"/>
        <v>4</v>
      </c>
      <c r="AG833" s="54">
        <f t="shared" si="939"/>
        <v>1</v>
      </c>
      <c r="AH833" s="54">
        <f t="shared" si="940"/>
        <v>5</v>
      </c>
      <c r="AI833" s="54">
        <v>2199.4576480299997</v>
      </c>
      <c r="AJ833" s="54">
        <v>2033.30971144</v>
      </c>
      <c r="AK833" s="54">
        <v>3014.29635706</v>
      </c>
      <c r="AL833" s="54">
        <v>2641.3098741999997</v>
      </c>
      <c r="AM833" s="54">
        <v>2423.4793349799997</v>
      </c>
      <c r="AN833" s="54">
        <v>3157.2117786000003</v>
      </c>
      <c r="AO833" s="54">
        <v>7247.0637165299995</v>
      </c>
      <c r="AP833" s="54">
        <v>8222.0009877800003</v>
      </c>
      <c r="AQ833" s="54">
        <v>15469.06470431</v>
      </c>
      <c r="AR833" s="54">
        <f t="shared" si="941"/>
        <v>12464.14</v>
      </c>
      <c r="AS833" s="54">
        <f t="shared" si="942"/>
        <v>6232.07</v>
      </c>
      <c r="AT833" s="54">
        <f t="shared" si="943"/>
        <v>6232.07</v>
      </c>
      <c r="AU833" s="54">
        <f t="shared" si="944"/>
        <v>6232.07</v>
      </c>
      <c r="AV833" s="54">
        <f t="shared" si="945"/>
        <v>0</v>
      </c>
      <c r="AW833" s="54">
        <f t="shared" si="946"/>
        <v>0</v>
      </c>
      <c r="AX833" s="54">
        <f t="shared" si="947"/>
        <v>24928.28</v>
      </c>
      <c r="AY833" s="54">
        <f t="shared" si="948"/>
        <v>6232.07</v>
      </c>
      <c r="AZ833" s="54">
        <f t="shared" si="949"/>
        <v>31160.35</v>
      </c>
      <c r="BA833" s="54">
        <f t="shared" si="932"/>
        <v>0.42382545032388913</v>
      </c>
      <c r="BB833" s="54">
        <f t="shared" si="933"/>
        <v>1</v>
      </c>
      <c r="BC833" s="54">
        <f>SUM(CJ833:CL833)</f>
        <v>11</v>
      </c>
      <c r="BD833" s="54">
        <f>SUM(CM833:CO833)</f>
        <v>6</v>
      </c>
      <c r="BE833" s="54">
        <f t="shared" si="950"/>
        <v>5</v>
      </c>
      <c r="BF833" s="54">
        <f t="shared" ref="BF833:BK833" si="1009">Z833</f>
        <v>2</v>
      </c>
      <c r="BG833" s="54">
        <f t="shared" si="1009"/>
        <v>1</v>
      </c>
      <c r="BH833" s="54">
        <f t="shared" si="1009"/>
        <v>1</v>
      </c>
      <c r="BI833" s="54">
        <f t="shared" si="1009"/>
        <v>1</v>
      </c>
      <c r="BJ833" s="54">
        <f t="shared" si="1009"/>
        <v>0</v>
      </c>
      <c r="BK833" s="54">
        <f t="shared" si="1009"/>
        <v>0</v>
      </c>
      <c r="BL833" s="54">
        <v>0</v>
      </c>
      <c r="BM833" s="54">
        <v>0</v>
      </c>
      <c r="BN833" s="54">
        <f t="shared" ref="BN833:BN834" si="1010">AVERAGE(BP833:BR833)</f>
        <v>0</v>
      </c>
      <c r="BO833" s="54">
        <f t="shared" ref="BO833:BO834" si="1011">SUM(BS833:BU833)/1</f>
        <v>0</v>
      </c>
      <c r="BP833" s="54">
        <v>0</v>
      </c>
      <c r="BQ833" s="54">
        <v>0</v>
      </c>
      <c r="BR833" s="54">
        <v>0</v>
      </c>
      <c r="BS833" s="54">
        <v>0</v>
      </c>
      <c r="BT833" s="54">
        <v>0</v>
      </c>
      <c r="BU833" s="54">
        <v>0</v>
      </c>
      <c r="BV833" s="54">
        <f t="shared" si="952"/>
        <v>12464.14</v>
      </c>
      <c r="BW833" s="54">
        <f t="shared" si="953"/>
        <v>68552.76999999999</v>
      </c>
      <c r="BX833" s="54">
        <f t="shared" si="954"/>
        <v>37392.42</v>
      </c>
      <c r="BY833" s="54">
        <f t="shared" si="955"/>
        <v>11</v>
      </c>
      <c r="BZ833" s="54">
        <f t="shared" si="956"/>
        <v>6</v>
      </c>
      <c r="CA833" s="54">
        <v>9.3333333333333339</v>
      </c>
      <c r="CB833" s="54">
        <f t="shared" si="957"/>
        <v>5</v>
      </c>
      <c r="CC833" s="54">
        <f t="shared" si="958"/>
        <v>2</v>
      </c>
      <c r="CD833" s="54">
        <v>0</v>
      </c>
      <c r="CE833" s="54">
        <v>0</v>
      </c>
      <c r="CF833" s="54">
        <v>0</v>
      </c>
      <c r="CG833" s="54">
        <v>2</v>
      </c>
      <c r="CH833" s="54">
        <v>2</v>
      </c>
      <c r="CI833" s="54">
        <v>3</v>
      </c>
      <c r="CJ833" s="54">
        <v>5</v>
      </c>
      <c r="CK833" s="54">
        <v>4</v>
      </c>
      <c r="CL833" s="54">
        <v>2</v>
      </c>
      <c r="CM833" s="54">
        <v>3</v>
      </c>
      <c r="CN833" s="54">
        <v>2</v>
      </c>
      <c r="CO833" s="54">
        <v>1</v>
      </c>
    </row>
    <row r="834" spans="1:93">
      <c r="A834" s="3" t="str">
        <f t="shared" si="937"/>
        <v>JXSR020Phesgo 15ml</v>
      </c>
      <c r="B834" s="3" t="s">
        <v>552</v>
      </c>
      <c r="C834" s="3" t="s">
        <v>553</v>
      </c>
      <c r="D834" s="3" t="s">
        <v>174</v>
      </c>
      <c r="E834" s="3" t="s">
        <v>264</v>
      </c>
      <c r="F834" s="3" t="s">
        <v>269</v>
      </c>
      <c r="G834" s="3" t="s">
        <v>270</v>
      </c>
      <c r="H834" s="3" t="s">
        <v>269</v>
      </c>
      <c r="I834" s="3" t="s">
        <v>270</v>
      </c>
      <c r="J834" s="3" t="s">
        <v>561</v>
      </c>
      <c r="K834" s="3" t="s">
        <v>541</v>
      </c>
      <c r="L834" s="3"/>
      <c r="M834" s="3" t="s">
        <v>543</v>
      </c>
      <c r="N834" s="3" t="s">
        <v>17</v>
      </c>
      <c r="O834" s="3" t="s">
        <v>19</v>
      </c>
      <c r="P834" s="3">
        <v>8489.27</v>
      </c>
      <c r="Q834" s="54">
        <v>1.1779575864591419E-6</v>
      </c>
      <c r="R834" s="54">
        <v>1.1779575864591419E-6</v>
      </c>
      <c r="S834" s="54">
        <v>1.1779575864591419E-6</v>
      </c>
      <c r="T834" s="54">
        <v>1.1779575864591419E-6</v>
      </c>
      <c r="U834" s="54">
        <v>1.1779575864591419E-6</v>
      </c>
      <c r="V834" s="54">
        <v>1.1779575864591419E-6</v>
      </c>
      <c r="W834" s="54">
        <v>3.5338727593774257E-6</v>
      </c>
      <c r="X834" s="54">
        <v>3.5338727593774257E-6</v>
      </c>
      <c r="Y834" s="54">
        <v>7.0677455187548515E-6</v>
      </c>
      <c r="Z834" s="54">
        <v>0</v>
      </c>
      <c r="AA834" s="54">
        <v>0</v>
      </c>
      <c r="AB834" s="54">
        <v>0</v>
      </c>
      <c r="AC834" s="54">
        <v>0</v>
      </c>
      <c r="AD834" s="54">
        <v>0</v>
      </c>
      <c r="AE834" s="54">
        <v>0</v>
      </c>
      <c r="AF834" s="54">
        <f t="shared" si="938"/>
        <v>0</v>
      </c>
      <c r="AG834" s="54">
        <f t="shared" si="939"/>
        <v>0</v>
      </c>
      <c r="AH834" s="54">
        <f t="shared" si="940"/>
        <v>0</v>
      </c>
      <c r="AI834" s="54">
        <v>0.01</v>
      </c>
      <c r="AJ834" s="54">
        <v>0.01</v>
      </c>
      <c r="AK834" s="54">
        <v>0.01</v>
      </c>
      <c r="AL834" s="54">
        <v>0.01</v>
      </c>
      <c r="AM834" s="54">
        <v>0.01</v>
      </c>
      <c r="AN834" s="54">
        <v>0.01</v>
      </c>
      <c r="AO834" s="54">
        <v>0.03</v>
      </c>
      <c r="AP834" s="54">
        <v>0.03</v>
      </c>
      <c r="AQ834" s="54">
        <v>0.06</v>
      </c>
      <c r="AR834" s="54">
        <f t="shared" si="941"/>
        <v>0</v>
      </c>
      <c r="AS834" s="54">
        <f t="shared" si="942"/>
        <v>0</v>
      </c>
      <c r="AT834" s="54">
        <f t="shared" si="943"/>
        <v>0</v>
      </c>
      <c r="AU834" s="54">
        <f t="shared" si="944"/>
        <v>0</v>
      </c>
      <c r="AV834" s="54">
        <f t="shared" si="945"/>
        <v>0</v>
      </c>
      <c r="AW834" s="54">
        <f t="shared" si="946"/>
        <v>0</v>
      </c>
      <c r="AX834" s="54">
        <f t="shared" si="947"/>
        <v>0</v>
      </c>
      <c r="AY834" s="54">
        <f t="shared" si="948"/>
        <v>0</v>
      </c>
      <c r="AZ834" s="54">
        <f t="shared" si="949"/>
        <v>0</v>
      </c>
      <c r="BA834" s="54">
        <f t="shared" ref="BA834:BA897" si="1012">T834</f>
        <v>1.1779575864591419E-6</v>
      </c>
      <c r="BB834" s="54">
        <f t="shared" ref="BB834:BB897" si="1013">AC834</f>
        <v>0</v>
      </c>
      <c r="BC834" s="54">
        <f>SUM(CJ834:CL834)*2</f>
        <v>0</v>
      </c>
      <c r="BD834" s="54">
        <f>SUM(CM834:CO834)*2</f>
        <v>0</v>
      </c>
      <c r="BE834" s="54">
        <f t="shared" si="950"/>
        <v>0</v>
      </c>
      <c r="BF834" s="54">
        <f t="shared" ref="BF834:BK834" si="1014">Z834*2</f>
        <v>0</v>
      </c>
      <c r="BG834" s="54">
        <f t="shared" si="1014"/>
        <v>0</v>
      </c>
      <c r="BH834" s="54">
        <f t="shared" si="1014"/>
        <v>0</v>
      </c>
      <c r="BI834" s="54">
        <f t="shared" si="1014"/>
        <v>0</v>
      </c>
      <c r="BJ834" s="54">
        <f t="shared" si="1014"/>
        <v>0</v>
      </c>
      <c r="BK834" s="54">
        <f t="shared" si="1014"/>
        <v>0</v>
      </c>
      <c r="BL834" s="54">
        <v>0</v>
      </c>
      <c r="BM834" s="54">
        <v>0</v>
      </c>
      <c r="BN834" s="54">
        <f t="shared" si="1010"/>
        <v>0</v>
      </c>
      <c r="BO834" s="54">
        <f t="shared" si="1011"/>
        <v>0</v>
      </c>
      <c r="BP834" s="54">
        <v>0</v>
      </c>
      <c r="BQ834" s="54">
        <v>0</v>
      </c>
      <c r="BR834" s="54">
        <v>0</v>
      </c>
      <c r="BS834" s="54">
        <v>0</v>
      </c>
      <c r="BT834" s="54">
        <v>0</v>
      </c>
      <c r="BU834" s="54">
        <v>0</v>
      </c>
      <c r="BV834" s="54">
        <f t="shared" si="952"/>
        <v>0</v>
      </c>
      <c r="BW834" s="54">
        <f t="shared" si="953"/>
        <v>0</v>
      </c>
      <c r="BX834" s="54">
        <f t="shared" si="954"/>
        <v>0</v>
      </c>
      <c r="BY834" s="54">
        <f t="shared" si="955"/>
        <v>0</v>
      </c>
      <c r="BZ834" s="54">
        <f t="shared" si="956"/>
        <v>0</v>
      </c>
      <c r="CA834" s="54">
        <v>0</v>
      </c>
      <c r="CB834" s="54">
        <f t="shared" si="957"/>
        <v>0</v>
      </c>
      <c r="CC834" s="54">
        <f t="shared" si="958"/>
        <v>0</v>
      </c>
      <c r="CD834" s="54">
        <v>0</v>
      </c>
      <c r="CE834" s="54">
        <v>0</v>
      </c>
      <c r="CF834" s="54">
        <v>0</v>
      </c>
      <c r="CG834" s="54">
        <v>0</v>
      </c>
      <c r="CH834" s="54">
        <v>0</v>
      </c>
      <c r="CI834" s="54">
        <v>0</v>
      </c>
      <c r="CJ834" s="54">
        <v>0</v>
      </c>
      <c r="CK834" s="54">
        <v>0</v>
      </c>
      <c r="CL834" s="54">
        <v>0</v>
      </c>
      <c r="CM834" s="54">
        <v>0</v>
      </c>
      <c r="CN834" s="54">
        <v>0</v>
      </c>
      <c r="CO834" s="54">
        <v>0</v>
      </c>
    </row>
    <row r="835" spans="1:93">
      <c r="A835" s="3" t="str">
        <f t="shared" ref="A835:A898" si="1015">F835&amp;O835</f>
        <v>JXSR021Herceptin IV</v>
      </c>
      <c r="B835" s="3" t="s">
        <v>552</v>
      </c>
      <c r="C835" s="3" t="s">
        <v>553</v>
      </c>
      <c r="D835" s="3" t="s">
        <v>174</v>
      </c>
      <c r="E835" s="3" t="s">
        <v>264</v>
      </c>
      <c r="F835" s="3" t="s">
        <v>271</v>
      </c>
      <c r="G835" s="3" t="s">
        <v>272</v>
      </c>
      <c r="H835" s="3" t="s">
        <v>271</v>
      </c>
      <c r="I835" s="3" t="s">
        <v>272</v>
      </c>
      <c r="J835" s="3" t="s">
        <v>561</v>
      </c>
      <c r="K835" s="3" t="s">
        <v>541</v>
      </c>
      <c r="L835" s="3"/>
      <c r="M835" s="3" t="s">
        <v>543</v>
      </c>
      <c r="N835" s="3" t="s">
        <v>11</v>
      </c>
      <c r="O835" s="3" t="s">
        <v>11</v>
      </c>
      <c r="P835" s="3">
        <v>4535.5</v>
      </c>
      <c r="Q835" s="54">
        <v>1.8910361521858357</v>
      </c>
      <c r="R835" s="54">
        <v>1.3547480456345002</v>
      </c>
      <c r="S835" s="54">
        <v>1.2602232714813253</v>
      </c>
      <c r="T835" s="54">
        <v>0.88989519066404688</v>
      </c>
      <c r="U835" s="54">
        <v>0.8108177576233464</v>
      </c>
      <c r="V835" s="54">
        <v>1.4115516797870307</v>
      </c>
      <c r="W835" s="54">
        <v>4.506007469301661</v>
      </c>
      <c r="X835" s="54">
        <v>3.1122646280744242</v>
      </c>
      <c r="Y835" s="54">
        <v>7.6182720973760851</v>
      </c>
      <c r="Z835" s="54">
        <v>0</v>
      </c>
      <c r="AA835" s="54">
        <v>1</v>
      </c>
      <c r="AB835" s="54">
        <v>1</v>
      </c>
      <c r="AC835" s="54">
        <v>1</v>
      </c>
      <c r="AD835" s="54">
        <v>0</v>
      </c>
      <c r="AE835" s="54">
        <v>0</v>
      </c>
      <c r="AF835" s="54">
        <f t="shared" ref="AF835:AF898" si="1016">SUM(Z835:AB835)</f>
        <v>2</v>
      </c>
      <c r="AG835" s="54">
        <f t="shared" ref="AG835:AG898" si="1017">SUM(AC835:AE835)</f>
        <v>1</v>
      </c>
      <c r="AH835" s="54">
        <f t="shared" ref="AH835:AH898" si="1018">SUM(AF835:AG835)</f>
        <v>3</v>
      </c>
      <c r="AI835" s="54">
        <v>8576.794468238857</v>
      </c>
      <c r="AJ835" s="54">
        <v>6144.4597609752764</v>
      </c>
      <c r="AK835" s="54">
        <v>5715.7426478035504</v>
      </c>
      <c r="AL835" s="54">
        <v>4036.1196372567847</v>
      </c>
      <c r="AM835" s="54">
        <v>3677.4639397006877</v>
      </c>
      <c r="AN835" s="54">
        <v>6402.0926436740783</v>
      </c>
      <c r="AO835" s="54">
        <v>20436.996877017686</v>
      </c>
      <c r="AP835" s="54">
        <v>14115.676220631551</v>
      </c>
      <c r="AQ835" s="54">
        <v>34552.67309764924</v>
      </c>
      <c r="AR835" s="54">
        <f t="shared" ref="AR835:AR898" si="1019">Z835*$P835</f>
        <v>0</v>
      </c>
      <c r="AS835" s="54">
        <f t="shared" ref="AS835:AS898" si="1020">AA835*$P835</f>
        <v>4535.5</v>
      </c>
      <c r="AT835" s="54">
        <f t="shared" ref="AT835:AT898" si="1021">AB835*$P835</f>
        <v>4535.5</v>
      </c>
      <c r="AU835" s="54">
        <f t="shared" ref="AU835:AU898" si="1022">AC835*$P835</f>
        <v>4535.5</v>
      </c>
      <c r="AV835" s="54">
        <f t="shared" ref="AV835:AV898" si="1023">AD835*$P835</f>
        <v>0</v>
      </c>
      <c r="AW835" s="54">
        <f t="shared" ref="AW835:AW898" si="1024">AE835*$P835</f>
        <v>0</v>
      </c>
      <c r="AX835" s="54">
        <f t="shared" ref="AX835:AX898" si="1025">SUM(AR835:AT835)</f>
        <v>9071</v>
      </c>
      <c r="AY835" s="54">
        <f t="shared" ref="AY835:AY898" si="1026">SUM(AU835:AW835)</f>
        <v>4535.5</v>
      </c>
      <c r="AZ835" s="54">
        <f t="shared" ref="AZ835:AZ898" si="1027">SUM(AR835:AW835)</f>
        <v>13606.5</v>
      </c>
      <c r="BA835" s="54">
        <f t="shared" si="1012"/>
        <v>0.88989519066404688</v>
      </c>
      <c r="BB835" s="54">
        <f t="shared" si="1013"/>
        <v>1</v>
      </c>
      <c r="BC835" s="54"/>
      <c r="BD835" s="54"/>
      <c r="BE835" s="54">
        <f t="shared" ref="BE835:BE898" si="1028">SUM(BF835:BK835)</f>
        <v>0</v>
      </c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4"/>
      <c r="BV835" s="54">
        <f t="shared" ref="BV835:BV898" si="1029">CC835*P835</f>
        <v>11338.75</v>
      </c>
      <c r="BW835" s="54">
        <f t="shared" ref="BW835:BW898" si="1030">BY835*P835</f>
        <v>36284</v>
      </c>
      <c r="BX835" s="54">
        <f t="shared" ref="BX835:BX898" si="1031">BZ835*P835</f>
        <v>13606.5</v>
      </c>
      <c r="BY835" s="54">
        <f t="shared" ref="BY835:BY898" si="1032">SUM(CJ835:CL835)</f>
        <v>8</v>
      </c>
      <c r="BZ835" s="54">
        <f t="shared" ref="BZ835:BZ898" si="1033">SUM(CM835:CO835)</f>
        <v>3</v>
      </c>
      <c r="CA835" s="54">
        <v>0</v>
      </c>
      <c r="CB835" s="54">
        <f t="shared" ref="CB835:CB898" si="1034">MAX(CD835:CH835,CJ835:CK835,CM835:CO835)</f>
        <v>6</v>
      </c>
      <c r="CC835" s="54">
        <f t="shared" ref="CC835:CC898" si="1035">SUM(CD835:CO835)/12</f>
        <v>2.5</v>
      </c>
      <c r="CD835" s="54">
        <v>3</v>
      </c>
      <c r="CE835" s="54">
        <v>2</v>
      </c>
      <c r="CF835" s="54">
        <v>6</v>
      </c>
      <c r="CG835" s="54">
        <v>3</v>
      </c>
      <c r="CH835" s="54">
        <v>2</v>
      </c>
      <c r="CI835" s="54">
        <v>3</v>
      </c>
      <c r="CJ835" s="54">
        <v>2</v>
      </c>
      <c r="CK835" s="54">
        <v>3</v>
      </c>
      <c r="CL835" s="54">
        <v>3</v>
      </c>
      <c r="CM835" s="54">
        <v>1</v>
      </c>
      <c r="CN835" s="54">
        <v>1</v>
      </c>
      <c r="CO835" s="54">
        <v>1</v>
      </c>
    </row>
    <row r="836" spans="1:93">
      <c r="A836" s="3" t="str">
        <f t="shared" si="1015"/>
        <v>JXSR021Herceptin SC</v>
      </c>
      <c r="B836" s="3" t="s">
        <v>552</v>
      </c>
      <c r="C836" s="3" t="s">
        <v>553</v>
      </c>
      <c r="D836" s="3" t="s">
        <v>174</v>
      </c>
      <c r="E836" s="3" t="s">
        <v>264</v>
      </c>
      <c r="F836" s="3" t="s">
        <v>271</v>
      </c>
      <c r="G836" s="3" t="s">
        <v>272</v>
      </c>
      <c r="H836" s="3" t="s">
        <v>271</v>
      </c>
      <c r="I836" s="3" t="s">
        <v>272</v>
      </c>
      <c r="J836" s="3" t="s">
        <v>561</v>
      </c>
      <c r="K836" s="3" t="s">
        <v>541</v>
      </c>
      <c r="L836" s="3"/>
      <c r="M836" s="3" t="s">
        <v>543</v>
      </c>
      <c r="N836" s="3" t="s">
        <v>12</v>
      </c>
      <c r="O836" s="3" t="s">
        <v>12</v>
      </c>
      <c r="P836" s="3">
        <v>3444.49</v>
      </c>
      <c r="Q836" s="54">
        <v>1.3252073898279515</v>
      </c>
      <c r="R836" s="54">
        <v>1.2278347963349387</v>
      </c>
      <c r="S836" s="54">
        <v>1.8624180393527696</v>
      </c>
      <c r="T836" s="54">
        <v>1.9063034789329305</v>
      </c>
      <c r="U836" s="54">
        <v>1.7164011997747513</v>
      </c>
      <c r="V836" s="54">
        <v>2.2591503645826303</v>
      </c>
      <c r="W836" s="54">
        <v>4.4154602255156599</v>
      </c>
      <c r="X836" s="54">
        <v>5.8818550432903116</v>
      </c>
      <c r="Y836" s="54">
        <v>10.297315268805971</v>
      </c>
      <c r="Z836" s="54">
        <v>1</v>
      </c>
      <c r="AA836" s="54">
        <v>1</v>
      </c>
      <c r="AB836" s="54">
        <v>1</v>
      </c>
      <c r="AC836" s="54">
        <v>1</v>
      </c>
      <c r="AD836" s="54">
        <v>0</v>
      </c>
      <c r="AE836" s="54">
        <v>0</v>
      </c>
      <c r="AF836" s="54">
        <f t="shared" si="1016"/>
        <v>3</v>
      </c>
      <c r="AG836" s="54">
        <f t="shared" si="1017"/>
        <v>1</v>
      </c>
      <c r="AH836" s="54">
        <f t="shared" si="1018"/>
        <v>4</v>
      </c>
      <c r="AI836" s="54">
        <v>4564.6636021884797</v>
      </c>
      <c r="AJ836" s="54">
        <v>4229.2646776277325</v>
      </c>
      <c r="AK836" s="54">
        <v>6415.0803123702208</v>
      </c>
      <c r="AL836" s="54">
        <v>6566.2432701496891</v>
      </c>
      <c r="AM836" s="54">
        <v>5912.1267686121328</v>
      </c>
      <c r="AN836" s="54">
        <v>7781.620839301223</v>
      </c>
      <c r="AO836" s="54">
        <v>15209.008592186434</v>
      </c>
      <c r="AP836" s="54">
        <v>20259.990878063047</v>
      </c>
      <c r="AQ836" s="54">
        <v>35468.999470249481</v>
      </c>
      <c r="AR836" s="54">
        <f t="shared" si="1019"/>
        <v>3444.49</v>
      </c>
      <c r="AS836" s="54">
        <f t="shared" si="1020"/>
        <v>3444.49</v>
      </c>
      <c r="AT836" s="54">
        <f t="shared" si="1021"/>
        <v>3444.49</v>
      </c>
      <c r="AU836" s="54">
        <f t="shared" si="1022"/>
        <v>3444.49</v>
      </c>
      <c r="AV836" s="54">
        <f t="shared" si="1023"/>
        <v>0</v>
      </c>
      <c r="AW836" s="54">
        <f t="shared" si="1024"/>
        <v>0</v>
      </c>
      <c r="AX836" s="54">
        <f t="shared" si="1025"/>
        <v>10333.469999999999</v>
      </c>
      <c r="AY836" s="54">
        <f t="shared" si="1026"/>
        <v>3444.49</v>
      </c>
      <c r="AZ836" s="54">
        <f t="shared" si="1027"/>
        <v>13777.96</v>
      </c>
      <c r="BA836" s="54">
        <f t="shared" si="1012"/>
        <v>1.9063034789329305</v>
      </c>
      <c r="BB836" s="54">
        <f t="shared" si="1013"/>
        <v>1</v>
      </c>
      <c r="BC836" s="54"/>
      <c r="BD836" s="54"/>
      <c r="BE836" s="54">
        <f t="shared" si="1028"/>
        <v>0</v>
      </c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>
        <f t="shared" si="1029"/>
        <v>7750.1024999999991</v>
      </c>
      <c r="BW836" s="54">
        <f t="shared" si="1030"/>
        <v>20666.939999999999</v>
      </c>
      <c r="BX836" s="54">
        <f t="shared" si="1031"/>
        <v>24111.43</v>
      </c>
      <c r="BY836" s="54">
        <f t="shared" si="1032"/>
        <v>6</v>
      </c>
      <c r="BZ836" s="54">
        <f t="shared" si="1033"/>
        <v>7</v>
      </c>
      <c r="CA836" s="54">
        <v>0</v>
      </c>
      <c r="CB836" s="54">
        <f t="shared" si="1034"/>
        <v>7</v>
      </c>
      <c r="CC836" s="54">
        <f t="shared" si="1035"/>
        <v>2.25</v>
      </c>
      <c r="CD836" s="54">
        <v>7</v>
      </c>
      <c r="CE836" s="54">
        <v>1</v>
      </c>
      <c r="CF836" s="54">
        <v>1</v>
      </c>
      <c r="CG836" s="54">
        <v>3</v>
      </c>
      <c r="CH836" s="54">
        <v>1</v>
      </c>
      <c r="CI836" s="54">
        <v>1</v>
      </c>
      <c r="CJ836" s="54">
        <v>1</v>
      </c>
      <c r="CK836" s="54">
        <v>1</v>
      </c>
      <c r="CL836" s="54">
        <v>4</v>
      </c>
      <c r="CM836" s="54">
        <v>2</v>
      </c>
      <c r="CN836" s="54">
        <v>3</v>
      </c>
      <c r="CO836" s="54">
        <v>2</v>
      </c>
    </row>
    <row r="837" spans="1:93">
      <c r="A837" s="3" t="str">
        <f t="shared" si="1015"/>
        <v>JXSR021Itovebi 3mg</v>
      </c>
      <c r="B837" s="3" t="s">
        <v>552</v>
      </c>
      <c r="C837" s="3" t="s">
        <v>553</v>
      </c>
      <c r="D837" s="3" t="s">
        <v>174</v>
      </c>
      <c r="E837" s="3" t="s">
        <v>264</v>
      </c>
      <c r="F837" s="3" t="s">
        <v>271</v>
      </c>
      <c r="G837" s="3" t="s">
        <v>272</v>
      </c>
      <c r="H837" s="3" t="s">
        <v>271</v>
      </c>
      <c r="I837" s="3" t="s">
        <v>272</v>
      </c>
      <c r="J837" s="3" t="s">
        <v>561</v>
      </c>
      <c r="K837" s="3" t="s">
        <v>541</v>
      </c>
      <c r="L837" s="3"/>
      <c r="M837" s="3" t="s">
        <v>543</v>
      </c>
      <c r="N837" s="3" t="s">
        <v>13</v>
      </c>
      <c r="O837" s="3" t="s">
        <v>14</v>
      </c>
      <c r="P837" s="3">
        <v>3566.02</v>
      </c>
      <c r="Q837" s="54">
        <v>7.5423782997919166E-8</v>
      </c>
      <c r="R837" s="54">
        <v>8.6118364644595899E-8</v>
      </c>
      <c r="S837" s="54">
        <v>1.7430625086372233E-7</v>
      </c>
      <c r="T837" s="54">
        <v>1.7644957539816278E-7</v>
      </c>
      <c r="U837" s="54">
        <v>2.1451535630448561E-7</v>
      </c>
      <c r="V837" s="54">
        <v>2.7318666979111423E-7</v>
      </c>
      <c r="W837" s="54">
        <v>3.3584839850623739E-7</v>
      </c>
      <c r="X837" s="54">
        <v>6.6415160149376262E-7</v>
      </c>
      <c r="Y837" s="54">
        <v>9.9999999999999995E-7</v>
      </c>
      <c r="Z837" s="54">
        <v>0</v>
      </c>
      <c r="AA837" s="54">
        <v>0</v>
      </c>
      <c r="AB837" s="54">
        <v>0</v>
      </c>
      <c r="AC837" s="54">
        <v>0</v>
      </c>
      <c r="AD837" s="54">
        <v>0</v>
      </c>
      <c r="AE837" s="54">
        <v>0</v>
      </c>
      <c r="AF837" s="54">
        <f t="shared" si="1016"/>
        <v>0</v>
      </c>
      <c r="AG837" s="54">
        <f t="shared" si="1017"/>
        <v>0</v>
      </c>
      <c r="AH837" s="54">
        <f t="shared" si="1018"/>
        <v>0</v>
      </c>
      <c r="AI837" s="54">
        <v>2.6896271864623972E-4</v>
      </c>
      <c r="AJ837" s="54">
        <v>3.0709981068992184E-4</v>
      </c>
      <c r="AK837" s="54">
        <v>6.2157957670505104E-4</v>
      </c>
      <c r="AL837" s="54">
        <v>6.2922271486135634E-4</v>
      </c>
      <c r="AM837" s="54">
        <v>7.6496605088892172E-4</v>
      </c>
      <c r="AN837" s="54">
        <v>9.74189128208509E-4</v>
      </c>
      <c r="AO837" s="54">
        <v>1.1976421060412126E-3</v>
      </c>
      <c r="AP837" s="54">
        <v>2.3683778939587868E-3</v>
      </c>
      <c r="AQ837" s="54">
        <v>3.5660199999999996E-3</v>
      </c>
      <c r="AR837" s="54">
        <f t="shared" si="1019"/>
        <v>0</v>
      </c>
      <c r="AS837" s="54">
        <f t="shared" si="1020"/>
        <v>0</v>
      </c>
      <c r="AT837" s="54">
        <f t="shared" si="1021"/>
        <v>0</v>
      </c>
      <c r="AU837" s="54">
        <f t="shared" si="1022"/>
        <v>0</v>
      </c>
      <c r="AV837" s="54">
        <f t="shared" si="1023"/>
        <v>0</v>
      </c>
      <c r="AW837" s="54">
        <f t="shared" si="1024"/>
        <v>0</v>
      </c>
      <c r="AX837" s="54">
        <f t="shared" si="1025"/>
        <v>0</v>
      </c>
      <c r="AY837" s="54">
        <f t="shared" si="1026"/>
        <v>0</v>
      </c>
      <c r="AZ837" s="54">
        <f t="shared" si="1027"/>
        <v>0</v>
      </c>
      <c r="BA837" s="54">
        <f t="shared" si="1012"/>
        <v>1.7644957539816278E-7</v>
      </c>
      <c r="BB837" s="54">
        <f t="shared" si="1013"/>
        <v>0</v>
      </c>
      <c r="BC837" s="54"/>
      <c r="BD837" s="54"/>
      <c r="BE837" s="54">
        <f t="shared" si="1028"/>
        <v>0</v>
      </c>
      <c r="BF837" s="54"/>
      <c r="BG837" s="54"/>
      <c r="BH837" s="54"/>
      <c r="BI837" s="54"/>
      <c r="BJ837" s="54"/>
      <c r="BK837" s="54"/>
      <c r="BL837" s="54">
        <v>0</v>
      </c>
      <c r="BM837" s="54">
        <v>0</v>
      </c>
      <c r="BN837" s="54">
        <f t="shared" ref="BN837:BN838" si="1036">AVERAGE(BP837:BR837)</f>
        <v>0</v>
      </c>
      <c r="BO837" s="54">
        <f t="shared" ref="BO837:BO838" si="1037">SUM(BS837:BU837)/1</f>
        <v>0</v>
      </c>
      <c r="BP837" s="54">
        <v>0</v>
      </c>
      <c r="BQ837" s="54">
        <v>0</v>
      </c>
      <c r="BR837" s="54">
        <v>0</v>
      </c>
      <c r="BS837" s="54">
        <v>0</v>
      </c>
      <c r="BT837" s="54">
        <v>0</v>
      </c>
      <c r="BU837" s="54">
        <v>0</v>
      </c>
      <c r="BV837" s="54">
        <f t="shared" si="1029"/>
        <v>0</v>
      </c>
      <c r="BW837" s="54">
        <f t="shared" si="1030"/>
        <v>0</v>
      </c>
      <c r="BX837" s="54">
        <f t="shared" si="1031"/>
        <v>0</v>
      </c>
      <c r="BY837" s="54">
        <f t="shared" si="1032"/>
        <v>0</v>
      </c>
      <c r="BZ837" s="54">
        <f t="shared" si="1033"/>
        <v>0</v>
      </c>
      <c r="CA837" s="54">
        <v>0</v>
      </c>
      <c r="CB837" s="54">
        <f t="shared" si="1034"/>
        <v>0</v>
      </c>
      <c r="CC837" s="54">
        <f t="shared" si="1035"/>
        <v>0</v>
      </c>
      <c r="CD837" s="54">
        <v>0</v>
      </c>
      <c r="CE837" s="54">
        <v>0</v>
      </c>
      <c r="CF837" s="54">
        <v>0</v>
      </c>
      <c r="CG837" s="54">
        <v>0</v>
      </c>
      <c r="CH837" s="54">
        <v>0</v>
      </c>
      <c r="CI837" s="54">
        <v>0</v>
      </c>
      <c r="CJ837" s="54">
        <v>0</v>
      </c>
      <c r="CK837" s="54">
        <v>0</v>
      </c>
      <c r="CL837" s="54">
        <v>0</v>
      </c>
      <c r="CM837" s="54">
        <v>0</v>
      </c>
      <c r="CN837" s="54">
        <v>0</v>
      </c>
      <c r="CO837" s="54">
        <v>0</v>
      </c>
    </row>
    <row r="838" spans="1:93">
      <c r="A838" s="3" t="str">
        <f t="shared" si="1015"/>
        <v>JXSR021Itovebi 9mg</v>
      </c>
      <c r="B838" s="3" t="s">
        <v>552</v>
      </c>
      <c r="C838" s="3" t="s">
        <v>553</v>
      </c>
      <c r="D838" s="3" t="s">
        <v>174</v>
      </c>
      <c r="E838" s="3" t="s">
        <v>264</v>
      </c>
      <c r="F838" s="3" t="s">
        <v>271</v>
      </c>
      <c r="G838" s="3" t="s">
        <v>272</v>
      </c>
      <c r="H838" s="3" t="s">
        <v>271</v>
      </c>
      <c r="I838" s="3" t="s">
        <v>272</v>
      </c>
      <c r="J838" s="3" t="s">
        <v>561</v>
      </c>
      <c r="K838" s="3" t="s">
        <v>541</v>
      </c>
      <c r="L838" s="3"/>
      <c r="M838" s="3" t="s">
        <v>543</v>
      </c>
      <c r="N838" s="3" t="s">
        <v>13</v>
      </c>
      <c r="O838" s="3" t="s">
        <v>15</v>
      </c>
      <c r="P838" s="3">
        <v>10698.05</v>
      </c>
      <c r="Q838" s="54"/>
      <c r="R838" s="54"/>
      <c r="S838" s="54"/>
      <c r="T838" s="54"/>
      <c r="U838" s="54"/>
      <c r="V838" s="54"/>
      <c r="W838" s="54">
        <v>0</v>
      </c>
      <c r="X838" s="54">
        <v>0</v>
      </c>
      <c r="Y838" s="54">
        <v>0</v>
      </c>
      <c r="Z838" s="54">
        <v>0</v>
      </c>
      <c r="AA838" s="54">
        <v>0</v>
      </c>
      <c r="AB838" s="54">
        <v>0</v>
      </c>
      <c r="AC838" s="54">
        <v>0</v>
      </c>
      <c r="AD838" s="54">
        <v>0</v>
      </c>
      <c r="AE838" s="54">
        <v>0</v>
      </c>
      <c r="AF838" s="54">
        <f t="shared" si="1016"/>
        <v>0</v>
      </c>
      <c r="AG838" s="54">
        <f t="shared" si="1017"/>
        <v>0</v>
      </c>
      <c r="AH838" s="54">
        <f t="shared" si="1018"/>
        <v>0</v>
      </c>
      <c r="AI838" s="54"/>
      <c r="AJ838" s="54"/>
      <c r="AK838" s="54"/>
      <c r="AL838" s="54"/>
      <c r="AM838" s="54"/>
      <c r="AN838" s="54"/>
      <c r="AO838" s="54">
        <v>0</v>
      </c>
      <c r="AP838" s="54">
        <v>0</v>
      </c>
      <c r="AQ838" s="54">
        <v>0</v>
      </c>
      <c r="AR838" s="54">
        <f t="shared" si="1019"/>
        <v>0</v>
      </c>
      <c r="AS838" s="54">
        <f t="shared" si="1020"/>
        <v>0</v>
      </c>
      <c r="AT838" s="54">
        <f t="shared" si="1021"/>
        <v>0</v>
      </c>
      <c r="AU838" s="54">
        <f t="shared" si="1022"/>
        <v>0</v>
      </c>
      <c r="AV838" s="54">
        <f t="shared" si="1023"/>
        <v>0</v>
      </c>
      <c r="AW838" s="54">
        <f t="shared" si="1024"/>
        <v>0</v>
      </c>
      <c r="AX838" s="54">
        <f t="shared" si="1025"/>
        <v>0</v>
      </c>
      <c r="AY838" s="54">
        <f t="shared" si="1026"/>
        <v>0</v>
      </c>
      <c r="AZ838" s="54">
        <f t="shared" si="1027"/>
        <v>0</v>
      </c>
      <c r="BA838" s="54">
        <f t="shared" si="1012"/>
        <v>0</v>
      </c>
      <c r="BB838" s="54">
        <f t="shared" si="1013"/>
        <v>0</v>
      </c>
      <c r="BC838" s="54"/>
      <c r="BD838" s="54"/>
      <c r="BE838" s="54">
        <f t="shared" si="1028"/>
        <v>0</v>
      </c>
      <c r="BF838" s="54"/>
      <c r="BG838" s="54"/>
      <c r="BH838" s="54"/>
      <c r="BI838" s="54"/>
      <c r="BJ838" s="54"/>
      <c r="BK838" s="54"/>
      <c r="BL838" s="54">
        <v>0</v>
      </c>
      <c r="BM838" s="54">
        <v>0</v>
      </c>
      <c r="BN838" s="54">
        <f t="shared" si="1036"/>
        <v>0</v>
      </c>
      <c r="BO838" s="54">
        <f t="shared" si="1037"/>
        <v>0</v>
      </c>
      <c r="BP838" s="54">
        <v>0</v>
      </c>
      <c r="BQ838" s="54">
        <v>0</v>
      </c>
      <c r="BR838" s="54">
        <v>0</v>
      </c>
      <c r="BS838" s="54">
        <v>0</v>
      </c>
      <c r="BT838" s="54">
        <v>0</v>
      </c>
      <c r="BU838" s="54">
        <v>0</v>
      </c>
      <c r="BV838" s="54">
        <f t="shared" si="1029"/>
        <v>0</v>
      </c>
      <c r="BW838" s="54">
        <f t="shared" si="1030"/>
        <v>0</v>
      </c>
      <c r="BX838" s="54">
        <f t="shared" si="1031"/>
        <v>0</v>
      </c>
      <c r="BY838" s="54">
        <f t="shared" si="1032"/>
        <v>0</v>
      </c>
      <c r="BZ838" s="54">
        <f t="shared" si="1033"/>
        <v>0</v>
      </c>
      <c r="CA838" s="54">
        <v>0</v>
      </c>
      <c r="CB838" s="54">
        <f t="shared" si="1034"/>
        <v>0</v>
      </c>
      <c r="CC838" s="54">
        <f t="shared" si="1035"/>
        <v>0</v>
      </c>
      <c r="CD838" s="54">
        <v>0</v>
      </c>
      <c r="CE838" s="54">
        <v>0</v>
      </c>
      <c r="CF838" s="54">
        <v>0</v>
      </c>
      <c r="CG838" s="54">
        <v>0</v>
      </c>
      <c r="CH838" s="54">
        <v>0</v>
      </c>
      <c r="CI838" s="54">
        <v>0</v>
      </c>
      <c r="CJ838" s="54">
        <v>0</v>
      </c>
      <c r="CK838" s="54">
        <v>0</v>
      </c>
      <c r="CL838" s="54">
        <v>0</v>
      </c>
      <c r="CM838" s="54">
        <v>0</v>
      </c>
      <c r="CN838" s="54">
        <v>0</v>
      </c>
      <c r="CO838" s="54">
        <v>0</v>
      </c>
    </row>
    <row r="839" spans="1:93">
      <c r="A839" s="3" t="str">
        <f t="shared" si="1015"/>
        <v>JXSR021Perjeta</v>
      </c>
      <c r="B839" s="3" t="s">
        <v>552</v>
      </c>
      <c r="C839" s="3" t="s">
        <v>553</v>
      </c>
      <c r="D839" s="3" t="s">
        <v>174</v>
      </c>
      <c r="E839" s="3" t="s">
        <v>264</v>
      </c>
      <c r="F839" s="3" t="s">
        <v>271</v>
      </c>
      <c r="G839" s="3" t="s">
        <v>272</v>
      </c>
      <c r="H839" s="3" t="s">
        <v>271</v>
      </c>
      <c r="I839" s="3" t="s">
        <v>272</v>
      </c>
      <c r="J839" s="3" t="s">
        <v>561</v>
      </c>
      <c r="K839" s="3" t="s">
        <v>541</v>
      </c>
      <c r="L839" s="3"/>
      <c r="M839" s="3" t="s">
        <v>543</v>
      </c>
      <c r="N839" s="3" t="s">
        <v>16</v>
      </c>
      <c r="O839" s="3" t="s">
        <v>16</v>
      </c>
      <c r="P839" s="3">
        <v>3985.87</v>
      </c>
      <c r="Q839" s="54">
        <v>1.7671643523753691</v>
      </c>
      <c r="R839" s="54">
        <v>1.4927502728689253</v>
      </c>
      <c r="S839" s="54">
        <v>2.2656827232692338</v>
      </c>
      <c r="T839" s="54">
        <v>1.3690861148967055</v>
      </c>
      <c r="U839" s="54">
        <v>1.6617014796879637</v>
      </c>
      <c r="V839" s="54">
        <v>1.9070633428185082</v>
      </c>
      <c r="W839" s="54">
        <v>5.5255973485135286</v>
      </c>
      <c r="X839" s="54">
        <v>4.9378509374031774</v>
      </c>
      <c r="Y839" s="54">
        <v>10.463448285916705</v>
      </c>
      <c r="Z839" s="54">
        <v>0</v>
      </c>
      <c r="AA839" s="54">
        <v>1</v>
      </c>
      <c r="AB839" s="54">
        <v>1</v>
      </c>
      <c r="AC839" s="54">
        <v>1</v>
      </c>
      <c r="AD839" s="54">
        <v>0</v>
      </c>
      <c r="AE839" s="54">
        <v>0</v>
      </c>
      <c r="AF839" s="54">
        <f t="shared" si="1016"/>
        <v>2</v>
      </c>
      <c r="AG839" s="54">
        <f t="shared" si="1017"/>
        <v>1</v>
      </c>
      <c r="AH839" s="54">
        <f t="shared" si="1018"/>
        <v>3</v>
      </c>
      <c r="AI839" s="54">
        <v>7043.6873772024119</v>
      </c>
      <c r="AJ839" s="54">
        <v>5949.908530120063</v>
      </c>
      <c r="AK839" s="54">
        <v>9030.7167961971409</v>
      </c>
      <c r="AL839" s="54">
        <v>5456.9992727833314</v>
      </c>
      <c r="AM839" s="54">
        <v>6623.3260768438631</v>
      </c>
      <c r="AN839" s="54">
        <v>7601.3065662400068</v>
      </c>
      <c r="AO839" s="54">
        <v>22024.312703519616</v>
      </c>
      <c r="AP839" s="54">
        <v>19681.631915867201</v>
      </c>
      <c r="AQ839" s="54">
        <v>41705.944619386821</v>
      </c>
      <c r="AR839" s="54">
        <f t="shared" si="1019"/>
        <v>0</v>
      </c>
      <c r="AS839" s="54">
        <f t="shared" si="1020"/>
        <v>3985.87</v>
      </c>
      <c r="AT839" s="54">
        <f t="shared" si="1021"/>
        <v>3985.87</v>
      </c>
      <c r="AU839" s="54">
        <f t="shared" si="1022"/>
        <v>3985.87</v>
      </c>
      <c r="AV839" s="54">
        <f t="shared" si="1023"/>
        <v>0</v>
      </c>
      <c r="AW839" s="54">
        <f t="shared" si="1024"/>
        <v>0</v>
      </c>
      <c r="AX839" s="54">
        <f t="shared" si="1025"/>
        <v>7971.74</v>
      </c>
      <c r="AY839" s="54">
        <f t="shared" si="1026"/>
        <v>3985.87</v>
      </c>
      <c r="AZ839" s="54">
        <f t="shared" si="1027"/>
        <v>11957.61</v>
      </c>
      <c r="BA839" s="54">
        <f t="shared" si="1012"/>
        <v>1.3690861148967055</v>
      </c>
      <c r="BB839" s="54">
        <f t="shared" si="1013"/>
        <v>1</v>
      </c>
      <c r="BC839" s="54"/>
      <c r="BD839" s="54"/>
      <c r="BE839" s="54">
        <f t="shared" si="1028"/>
        <v>0</v>
      </c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/>
      <c r="BV839" s="54">
        <f t="shared" si="1029"/>
        <v>17272.103333333333</v>
      </c>
      <c r="BW839" s="54">
        <f t="shared" si="1030"/>
        <v>51816.31</v>
      </c>
      <c r="BX839" s="54">
        <f t="shared" si="1031"/>
        <v>11957.61</v>
      </c>
      <c r="BY839" s="54">
        <f t="shared" si="1032"/>
        <v>13</v>
      </c>
      <c r="BZ839" s="54">
        <f t="shared" si="1033"/>
        <v>3</v>
      </c>
      <c r="CA839" s="54">
        <v>0</v>
      </c>
      <c r="CB839" s="54">
        <f t="shared" si="1034"/>
        <v>10</v>
      </c>
      <c r="CC839" s="54">
        <f t="shared" si="1035"/>
        <v>4.333333333333333</v>
      </c>
      <c r="CD839" s="54">
        <v>7</v>
      </c>
      <c r="CE839" s="54">
        <v>3</v>
      </c>
      <c r="CF839" s="54">
        <v>10</v>
      </c>
      <c r="CG839" s="54">
        <v>5</v>
      </c>
      <c r="CH839" s="54">
        <v>5</v>
      </c>
      <c r="CI839" s="54">
        <v>6</v>
      </c>
      <c r="CJ839" s="54">
        <v>5</v>
      </c>
      <c r="CK839" s="54">
        <v>5</v>
      </c>
      <c r="CL839" s="54">
        <v>3</v>
      </c>
      <c r="CM839" s="54">
        <v>1</v>
      </c>
      <c r="CN839" s="54">
        <v>1</v>
      </c>
      <c r="CO839" s="54">
        <v>1</v>
      </c>
    </row>
    <row r="840" spans="1:93">
      <c r="A840" s="3" t="str">
        <f t="shared" si="1015"/>
        <v>JXSR021Phesgo 10ml</v>
      </c>
      <c r="B840" s="3" t="s">
        <v>552</v>
      </c>
      <c r="C840" s="3" t="s">
        <v>553</v>
      </c>
      <c r="D840" s="3" t="s">
        <v>174</v>
      </c>
      <c r="E840" s="3" t="s">
        <v>264</v>
      </c>
      <c r="F840" s="3" t="s">
        <v>271</v>
      </c>
      <c r="G840" s="3" t="s">
        <v>272</v>
      </c>
      <c r="H840" s="3" t="s">
        <v>271</v>
      </c>
      <c r="I840" s="3" t="s">
        <v>272</v>
      </c>
      <c r="J840" s="3" t="s">
        <v>561</v>
      </c>
      <c r="K840" s="3" t="s">
        <v>541</v>
      </c>
      <c r="L840" s="3"/>
      <c r="M840" s="3" t="s">
        <v>543</v>
      </c>
      <c r="N840" s="3" t="s">
        <v>17</v>
      </c>
      <c r="O840" s="3" t="s">
        <v>18</v>
      </c>
      <c r="P840" s="3">
        <v>6232.07</v>
      </c>
      <c r="Q840" s="54">
        <v>1.1190500279297251</v>
      </c>
      <c r="R840" s="54">
        <v>0.93161532392928859</v>
      </c>
      <c r="S840" s="54">
        <v>2.038285352329162</v>
      </c>
      <c r="T840" s="54">
        <v>1.6175120795289524</v>
      </c>
      <c r="U840" s="54">
        <v>1.37177323062963</v>
      </c>
      <c r="V840" s="54">
        <v>2.1995110064296455</v>
      </c>
      <c r="W840" s="54">
        <v>4.088950704188175</v>
      </c>
      <c r="X840" s="54">
        <v>5.1887963165882276</v>
      </c>
      <c r="Y840" s="54">
        <v>9.2777470207764026</v>
      </c>
      <c r="Z840" s="54">
        <v>3</v>
      </c>
      <c r="AA840" s="54">
        <v>2</v>
      </c>
      <c r="AB840" s="54">
        <v>1</v>
      </c>
      <c r="AC840" s="54">
        <v>1</v>
      </c>
      <c r="AD840" s="54">
        <v>0</v>
      </c>
      <c r="AE840" s="54">
        <v>0</v>
      </c>
      <c r="AF840" s="54">
        <f t="shared" si="1016"/>
        <v>6</v>
      </c>
      <c r="AG840" s="54">
        <f t="shared" si="1017"/>
        <v>1</v>
      </c>
      <c r="AH840" s="54">
        <f t="shared" si="1018"/>
        <v>7</v>
      </c>
      <c r="AI840" s="54">
        <v>6973.9981075600017</v>
      </c>
      <c r="AJ840" s="54">
        <v>5805.8919118000013</v>
      </c>
      <c r="AK840" s="54">
        <v>12702.73699569</v>
      </c>
      <c r="AL840" s="54">
        <v>10080.448505469998</v>
      </c>
      <c r="AM840" s="54">
        <v>8548.986797409998</v>
      </c>
      <c r="AN840" s="54">
        <v>13707.506557840001</v>
      </c>
      <c r="AO840" s="54">
        <v>25482.627015050002</v>
      </c>
      <c r="AP840" s="54">
        <v>32336.941860719999</v>
      </c>
      <c r="AQ840" s="54">
        <v>57819.568875769997</v>
      </c>
      <c r="AR840" s="54">
        <f t="shared" si="1019"/>
        <v>18696.21</v>
      </c>
      <c r="AS840" s="54">
        <f t="shared" si="1020"/>
        <v>12464.14</v>
      </c>
      <c r="AT840" s="54">
        <f t="shared" si="1021"/>
        <v>6232.07</v>
      </c>
      <c r="AU840" s="54">
        <f t="shared" si="1022"/>
        <v>6232.07</v>
      </c>
      <c r="AV840" s="54">
        <f t="shared" si="1023"/>
        <v>0</v>
      </c>
      <c r="AW840" s="54">
        <f t="shared" si="1024"/>
        <v>0</v>
      </c>
      <c r="AX840" s="54">
        <f t="shared" si="1025"/>
        <v>37392.42</v>
      </c>
      <c r="AY840" s="54">
        <f t="shared" si="1026"/>
        <v>6232.07</v>
      </c>
      <c r="AZ840" s="54">
        <f t="shared" si="1027"/>
        <v>43624.49</v>
      </c>
      <c r="BA840" s="54">
        <f t="shared" si="1012"/>
        <v>1.6175120795289524</v>
      </c>
      <c r="BB840" s="54">
        <f t="shared" si="1013"/>
        <v>1</v>
      </c>
      <c r="BC840" s="54">
        <f>SUM(CJ840:CL840)</f>
        <v>8</v>
      </c>
      <c r="BD840" s="54">
        <f>SUM(CM840:CO840)</f>
        <v>10</v>
      </c>
      <c r="BE840" s="54">
        <f t="shared" si="1028"/>
        <v>7</v>
      </c>
      <c r="BF840" s="54">
        <f t="shared" ref="BF840:BK840" si="1038">Z840</f>
        <v>3</v>
      </c>
      <c r="BG840" s="54">
        <f t="shared" si="1038"/>
        <v>2</v>
      </c>
      <c r="BH840" s="54">
        <f t="shared" si="1038"/>
        <v>1</v>
      </c>
      <c r="BI840" s="54">
        <f t="shared" si="1038"/>
        <v>1</v>
      </c>
      <c r="BJ840" s="54">
        <f t="shared" si="1038"/>
        <v>0</v>
      </c>
      <c r="BK840" s="54">
        <f t="shared" si="1038"/>
        <v>0</v>
      </c>
      <c r="BL840" s="54">
        <v>0</v>
      </c>
      <c r="BM840" s="54">
        <v>0</v>
      </c>
      <c r="BN840" s="54">
        <f t="shared" ref="BN840:BN841" si="1039">AVERAGE(BP840:BR840)</f>
        <v>0</v>
      </c>
      <c r="BO840" s="54">
        <f t="shared" ref="BO840:BO841" si="1040">SUM(BS840:BU840)/1</f>
        <v>0</v>
      </c>
      <c r="BP840" s="54">
        <v>0</v>
      </c>
      <c r="BQ840" s="54">
        <v>0</v>
      </c>
      <c r="BR840" s="54">
        <v>0</v>
      </c>
      <c r="BS840" s="54">
        <v>0</v>
      </c>
      <c r="BT840" s="54">
        <v>0</v>
      </c>
      <c r="BU840" s="54">
        <v>0</v>
      </c>
      <c r="BV840" s="54">
        <f t="shared" si="1029"/>
        <v>9348.1049999999996</v>
      </c>
      <c r="BW840" s="54">
        <f t="shared" si="1030"/>
        <v>49856.56</v>
      </c>
      <c r="BX840" s="54">
        <f t="shared" si="1031"/>
        <v>62320.7</v>
      </c>
      <c r="BY840" s="54">
        <f t="shared" si="1032"/>
        <v>8</v>
      </c>
      <c r="BZ840" s="54">
        <f t="shared" si="1033"/>
        <v>10</v>
      </c>
      <c r="CA840" s="54">
        <v>1.6666666666666667</v>
      </c>
      <c r="CB840" s="54">
        <f t="shared" si="1034"/>
        <v>4</v>
      </c>
      <c r="CC840" s="54">
        <f t="shared" si="1035"/>
        <v>1.5</v>
      </c>
      <c r="CD840" s="54">
        <v>0</v>
      </c>
      <c r="CE840" s="54">
        <v>0</v>
      </c>
      <c r="CF840" s="54">
        <v>0</v>
      </c>
      <c r="CG840" s="54">
        <v>0</v>
      </c>
      <c r="CH840" s="54">
        <v>0</v>
      </c>
      <c r="CI840" s="54">
        <v>0</v>
      </c>
      <c r="CJ840" s="54">
        <v>0</v>
      </c>
      <c r="CK840" s="54">
        <v>2</v>
      </c>
      <c r="CL840" s="54">
        <v>6</v>
      </c>
      <c r="CM840" s="54">
        <v>4</v>
      </c>
      <c r="CN840" s="54">
        <v>3</v>
      </c>
      <c r="CO840" s="54">
        <v>3</v>
      </c>
    </row>
    <row r="841" spans="1:93">
      <c r="A841" s="3" t="str">
        <f t="shared" si="1015"/>
        <v>JXSR021Phesgo 15ml</v>
      </c>
      <c r="B841" s="3" t="s">
        <v>552</v>
      </c>
      <c r="C841" s="3" t="s">
        <v>553</v>
      </c>
      <c r="D841" s="3" t="s">
        <v>174</v>
      </c>
      <c r="E841" s="3" t="s">
        <v>264</v>
      </c>
      <c r="F841" s="3" t="s">
        <v>271</v>
      </c>
      <c r="G841" s="3" t="s">
        <v>272</v>
      </c>
      <c r="H841" s="3" t="s">
        <v>271</v>
      </c>
      <c r="I841" s="3" t="s">
        <v>272</v>
      </c>
      <c r="J841" s="3" t="s">
        <v>561</v>
      </c>
      <c r="K841" s="3" t="s">
        <v>541</v>
      </c>
      <c r="L841" s="3"/>
      <c r="M841" s="3" t="s">
        <v>543</v>
      </c>
      <c r="N841" s="3" t="s">
        <v>17</v>
      </c>
      <c r="O841" s="3" t="s">
        <v>19</v>
      </c>
      <c r="P841" s="3">
        <v>8489.27</v>
      </c>
      <c r="Q841" s="54">
        <v>1</v>
      </c>
      <c r="R841" s="54">
        <v>1</v>
      </c>
      <c r="S841" s="54">
        <v>1</v>
      </c>
      <c r="T841" s="54">
        <v>1</v>
      </c>
      <c r="U841" s="54">
        <v>1</v>
      </c>
      <c r="V841" s="54">
        <v>1</v>
      </c>
      <c r="W841" s="54">
        <v>3</v>
      </c>
      <c r="X841" s="54">
        <v>3</v>
      </c>
      <c r="Y841" s="54">
        <v>6</v>
      </c>
      <c r="Z841" s="54">
        <v>0</v>
      </c>
      <c r="AA841" s="54">
        <v>0</v>
      </c>
      <c r="AB841" s="54">
        <v>0</v>
      </c>
      <c r="AC841" s="54">
        <v>0</v>
      </c>
      <c r="AD841" s="54">
        <v>0</v>
      </c>
      <c r="AE841" s="54">
        <v>0</v>
      </c>
      <c r="AF841" s="54">
        <f t="shared" si="1016"/>
        <v>0</v>
      </c>
      <c r="AG841" s="54">
        <f t="shared" si="1017"/>
        <v>0</v>
      </c>
      <c r="AH841" s="54">
        <f t="shared" si="1018"/>
        <v>0</v>
      </c>
      <c r="AI841" s="54">
        <v>8489.27</v>
      </c>
      <c r="AJ841" s="54">
        <v>8489.27</v>
      </c>
      <c r="AK841" s="54">
        <v>8489.27</v>
      </c>
      <c r="AL841" s="54">
        <v>8489.27</v>
      </c>
      <c r="AM841" s="54">
        <v>8489.27</v>
      </c>
      <c r="AN841" s="54">
        <v>8489.27</v>
      </c>
      <c r="AO841" s="54">
        <v>25467.81</v>
      </c>
      <c r="AP841" s="54">
        <v>25467.81</v>
      </c>
      <c r="AQ841" s="54">
        <v>50935.62</v>
      </c>
      <c r="AR841" s="54">
        <f t="shared" si="1019"/>
        <v>0</v>
      </c>
      <c r="AS841" s="54">
        <f t="shared" si="1020"/>
        <v>0</v>
      </c>
      <c r="AT841" s="54">
        <f t="shared" si="1021"/>
        <v>0</v>
      </c>
      <c r="AU841" s="54">
        <f t="shared" si="1022"/>
        <v>0</v>
      </c>
      <c r="AV841" s="54">
        <f t="shared" si="1023"/>
        <v>0</v>
      </c>
      <c r="AW841" s="54">
        <f t="shared" si="1024"/>
        <v>0</v>
      </c>
      <c r="AX841" s="54">
        <f t="shared" si="1025"/>
        <v>0</v>
      </c>
      <c r="AY841" s="54">
        <f t="shared" si="1026"/>
        <v>0</v>
      </c>
      <c r="AZ841" s="54">
        <f t="shared" si="1027"/>
        <v>0</v>
      </c>
      <c r="BA841" s="54">
        <f t="shared" si="1012"/>
        <v>1</v>
      </c>
      <c r="BB841" s="54">
        <f t="shared" si="1013"/>
        <v>0</v>
      </c>
      <c r="BC841" s="54">
        <f>SUM(CJ841:CL841)*2</f>
        <v>0</v>
      </c>
      <c r="BD841" s="54">
        <f>SUM(CM841:CO841)*2</f>
        <v>0</v>
      </c>
      <c r="BE841" s="54">
        <f t="shared" si="1028"/>
        <v>0</v>
      </c>
      <c r="BF841" s="54">
        <f t="shared" ref="BF841:BK841" si="1041">Z841*2</f>
        <v>0</v>
      </c>
      <c r="BG841" s="54">
        <f t="shared" si="1041"/>
        <v>0</v>
      </c>
      <c r="BH841" s="54">
        <f t="shared" si="1041"/>
        <v>0</v>
      </c>
      <c r="BI841" s="54">
        <f t="shared" si="1041"/>
        <v>0</v>
      </c>
      <c r="BJ841" s="54">
        <f t="shared" si="1041"/>
        <v>0</v>
      </c>
      <c r="BK841" s="54">
        <f t="shared" si="1041"/>
        <v>0</v>
      </c>
      <c r="BL841" s="54">
        <v>0</v>
      </c>
      <c r="BM841" s="54">
        <v>0</v>
      </c>
      <c r="BN841" s="54">
        <f t="shared" si="1039"/>
        <v>0</v>
      </c>
      <c r="BO841" s="54">
        <f t="shared" si="1040"/>
        <v>0</v>
      </c>
      <c r="BP841" s="54">
        <v>0</v>
      </c>
      <c r="BQ841" s="54">
        <v>0</v>
      </c>
      <c r="BR841" s="54">
        <v>0</v>
      </c>
      <c r="BS841" s="54">
        <v>0</v>
      </c>
      <c r="BT841" s="54">
        <v>0</v>
      </c>
      <c r="BU841" s="54">
        <v>0</v>
      </c>
      <c r="BV841" s="54">
        <f t="shared" si="1029"/>
        <v>0</v>
      </c>
      <c r="BW841" s="54">
        <f t="shared" si="1030"/>
        <v>0</v>
      </c>
      <c r="BX841" s="54">
        <f t="shared" si="1031"/>
        <v>0</v>
      </c>
      <c r="BY841" s="54">
        <f t="shared" si="1032"/>
        <v>0</v>
      </c>
      <c r="BZ841" s="54">
        <f t="shared" si="1033"/>
        <v>0</v>
      </c>
      <c r="CA841" s="54">
        <v>0</v>
      </c>
      <c r="CB841" s="54">
        <f t="shared" si="1034"/>
        <v>0</v>
      </c>
      <c r="CC841" s="54">
        <f t="shared" si="1035"/>
        <v>0</v>
      </c>
      <c r="CD841" s="54">
        <v>0</v>
      </c>
      <c r="CE841" s="54">
        <v>0</v>
      </c>
      <c r="CF841" s="54">
        <v>0</v>
      </c>
      <c r="CG841" s="54">
        <v>0</v>
      </c>
      <c r="CH841" s="54">
        <v>0</v>
      </c>
      <c r="CI841" s="54">
        <v>0</v>
      </c>
      <c r="CJ841" s="54">
        <v>0</v>
      </c>
      <c r="CK841" s="54">
        <v>0</v>
      </c>
      <c r="CL841" s="54">
        <v>0</v>
      </c>
      <c r="CM841" s="54">
        <v>0</v>
      </c>
      <c r="CN841" s="54">
        <v>0</v>
      </c>
      <c r="CO841" s="54">
        <v>0</v>
      </c>
    </row>
    <row r="842" spans="1:93">
      <c r="A842" s="3" t="str">
        <f t="shared" si="1015"/>
        <v>JXSR051Herceptin IV</v>
      </c>
      <c r="B842" s="3" t="s">
        <v>552</v>
      </c>
      <c r="C842" s="3" t="s">
        <v>553</v>
      </c>
      <c r="D842" s="3" t="s">
        <v>174</v>
      </c>
      <c r="E842" s="3" t="s">
        <v>264</v>
      </c>
      <c r="F842" s="3" t="s">
        <v>273</v>
      </c>
      <c r="G842" s="3" t="s">
        <v>274</v>
      </c>
      <c r="H842" s="3" t="s">
        <v>273</v>
      </c>
      <c r="I842" s="3" t="s">
        <v>274</v>
      </c>
      <c r="J842" s="3" t="s">
        <v>563</v>
      </c>
      <c r="K842" s="3" t="s">
        <v>541</v>
      </c>
      <c r="L842" s="3"/>
      <c r="M842" s="3" t="s">
        <v>545</v>
      </c>
      <c r="N842" s="3" t="s">
        <v>11</v>
      </c>
      <c r="O842" s="3" t="s">
        <v>11</v>
      </c>
      <c r="P842" s="3">
        <v>4535.5</v>
      </c>
      <c r="Q842" s="54">
        <v>2.4822376098080742E-7</v>
      </c>
      <c r="R842" s="54">
        <v>1.7782878168674339E-7</v>
      </c>
      <c r="S842" s="54">
        <v>1.6542114214001052E-7</v>
      </c>
      <c r="T842" s="54">
        <v>1.1681063360424579E-7</v>
      </c>
      <c r="U842" s="54">
        <v>1.0643066396940739E-7</v>
      </c>
      <c r="V842" s="54">
        <v>1.8528501761878564E-7</v>
      </c>
      <c r="W842" s="54">
        <v>5.9147368480756133E-7</v>
      </c>
      <c r="X842" s="54">
        <v>4.0852631519243884E-7</v>
      </c>
      <c r="Y842" s="54">
        <v>1.0000000000000002E-6</v>
      </c>
      <c r="Z842" s="54">
        <v>0</v>
      </c>
      <c r="AA842" s="54">
        <v>0</v>
      </c>
      <c r="AB842" s="54">
        <v>0</v>
      </c>
      <c r="AC842" s="54">
        <v>0</v>
      </c>
      <c r="AD842" s="54">
        <v>0</v>
      </c>
      <c r="AE842" s="54">
        <v>0</v>
      </c>
      <c r="AF842" s="54">
        <f t="shared" si="1016"/>
        <v>0</v>
      </c>
      <c r="AG842" s="54">
        <f t="shared" si="1017"/>
        <v>0</v>
      </c>
      <c r="AH842" s="54">
        <f t="shared" si="1018"/>
        <v>0</v>
      </c>
      <c r="AI842" s="54">
        <v>1.1258188679284522E-3</v>
      </c>
      <c r="AJ842" s="54">
        <v>8.0654243934022462E-4</v>
      </c>
      <c r="AK842" s="54">
        <v>7.5026759017601764E-4</v>
      </c>
      <c r="AL842" s="54">
        <v>5.297946287120568E-4</v>
      </c>
      <c r="AM842" s="54">
        <v>4.8271627643324723E-4</v>
      </c>
      <c r="AN842" s="54">
        <v>8.4036019741000226E-4</v>
      </c>
      <c r="AO842" s="54">
        <v>2.6826288974446943E-3</v>
      </c>
      <c r="AP842" s="54">
        <v>1.8528711025553063E-3</v>
      </c>
      <c r="AQ842" s="54">
        <v>4.5355000000000005E-3</v>
      </c>
      <c r="AR842" s="54">
        <f t="shared" si="1019"/>
        <v>0</v>
      </c>
      <c r="AS842" s="54">
        <f t="shared" si="1020"/>
        <v>0</v>
      </c>
      <c r="AT842" s="54">
        <f t="shared" si="1021"/>
        <v>0</v>
      </c>
      <c r="AU842" s="54">
        <f t="shared" si="1022"/>
        <v>0</v>
      </c>
      <c r="AV842" s="54">
        <f t="shared" si="1023"/>
        <v>0</v>
      </c>
      <c r="AW842" s="54">
        <f t="shared" si="1024"/>
        <v>0</v>
      </c>
      <c r="AX842" s="54">
        <f t="shared" si="1025"/>
        <v>0</v>
      </c>
      <c r="AY842" s="54">
        <f t="shared" si="1026"/>
        <v>0</v>
      </c>
      <c r="AZ842" s="54">
        <f t="shared" si="1027"/>
        <v>0</v>
      </c>
      <c r="BA842" s="54">
        <f t="shared" si="1012"/>
        <v>1.1681063360424579E-7</v>
      </c>
      <c r="BB842" s="54">
        <f t="shared" si="1013"/>
        <v>0</v>
      </c>
      <c r="BC842" s="54"/>
      <c r="BD842" s="54"/>
      <c r="BE842" s="54">
        <f t="shared" si="1028"/>
        <v>0</v>
      </c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4"/>
      <c r="BV842" s="54">
        <f t="shared" si="1029"/>
        <v>1133.875</v>
      </c>
      <c r="BW842" s="54">
        <f t="shared" si="1030"/>
        <v>0</v>
      </c>
      <c r="BX842" s="54">
        <f t="shared" si="1031"/>
        <v>0</v>
      </c>
      <c r="BY842" s="54">
        <f t="shared" si="1032"/>
        <v>0</v>
      </c>
      <c r="BZ842" s="54">
        <f t="shared" si="1033"/>
        <v>0</v>
      </c>
      <c r="CA842" s="54">
        <v>0</v>
      </c>
      <c r="CB842" s="54">
        <f t="shared" si="1034"/>
        <v>3</v>
      </c>
      <c r="CC842" s="54">
        <f t="shared" si="1035"/>
        <v>0.25</v>
      </c>
      <c r="CD842" s="54">
        <v>0</v>
      </c>
      <c r="CE842" s="54">
        <v>3</v>
      </c>
      <c r="CF842" s="54">
        <v>0</v>
      </c>
      <c r="CG842" s="54">
        <v>0</v>
      </c>
      <c r="CH842" s="54">
        <v>0</v>
      </c>
      <c r="CI842" s="54">
        <v>0</v>
      </c>
      <c r="CJ842" s="54">
        <v>0</v>
      </c>
      <c r="CK842" s="54">
        <v>0</v>
      </c>
      <c r="CL842" s="54">
        <v>0</v>
      </c>
      <c r="CM842" s="54">
        <v>0</v>
      </c>
      <c r="CN842" s="54">
        <v>0</v>
      </c>
      <c r="CO842" s="54">
        <v>0</v>
      </c>
    </row>
    <row r="843" spans="1:93">
      <c r="A843" s="3" t="str">
        <f t="shared" si="1015"/>
        <v>JXSR051Herceptin SC</v>
      </c>
      <c r="B843" s="3" t="s">
        <v>552</v>
      </c>
      <c r="C843" s="3" t="s">
        <v>553</v>
      </c>
      <c r="D843" s="3" t="s">
        <v>174</v>
      </c>
      <c r="E843" s="3" t="s">
        <v>264</v>
      </c>
      <c r="F843" s="3" t="s">
        <v>273</v>
      </c>
      <c r="G843" s="3" t="s">
        <v>274</v>
      </c>
      <c r="H843" s="3" t="s">
        <v>273</v>
      </c>
      <c r="I843" s="3" t="s">
        <v>274</v>
      </c>
      <c r="J843" s="3" t="s">
        <v>563</v>
      </c>
      <c r="K843" s="3" t="s">
        <v>541</v>
      </c>
      <c r="L843" s="3"/>
      <c r="M843" s="3" t="s">
        <v>545</v>
      </c>
      <c r="N843" s="3" t="s">
        <v>12</v>
      </c>
      <c r="O843" s="3" t="s">
        <v>12</v>
      </c>
      <c r="P843" s="3">
        <v>3444.49</v>
      </c>
      <c r="Q843" s="54">
        <v>1.2869445629604544E-7</v>
      </c>
      <c r="R843" s="54">
        <v>1.1923834167284972E-7</v>
      </c>
      <c r="S843" s="54">
        <v>1.8086442832285226E-7</v>
      </c>
      <c r="T843" s="54">
        <v>1.8512626147397511E-7</v>
      </c>
      <c r="U843" s="54">
        <v>1.6668434004097236E-7</v>
      </c>
      <c r="V843" s="54">
        <v>2.193921721933052E-7</v>
      </c>
      <c r="W843" s="54">
        <v>4.2879722629174739E-7</v>
      </c>
      <c r="X843" s="54">
        <v>5.7120277370825267E-7</v>
      </c>
      <c r="Y843" s="54">
        <v>1.0000000000000002E-6</v>
      </c>
      <c r="Z843" s="54">
        <v>0</v>
      </c>
      <c r="AA843" s="54">
        <v>0</v>
      </c>
      <c r="AB843" s="54">
        <v>0</v>
      </c>
      <c r="AC843" s="54">
        <v>0</v>
      </c>
      <c r="AD843" s="54">
        <v>0</v>
      </c>
      <c r="AE843" s="54">
        <v>0</v>
      </c>
      <c r="AF843" s="54">
        <f t="shared" si="1016"/>
        <v>0</v>
      </c>
      <c r="AG843" s="54">
        <f t="shared" si="1017"/>
        <v>0</v>
      </c>
      <c r="AH843" s="54">
        <f t="shared" si="1018"/>
        <v>0</v>
      </c>
      <c r="AI843" s="54">
        <v>4.4328676776716558E-4</v>
      </c>
      <c r="AJ843" s="54">
        <v>4.1071527550871412E-4</v>
      </c>
      <c r="AK843" s="54">
        <v>6.2298571471378138E-4</v>
      </c>
      <c r="AL843" s="54">
        <v>6.3766555638449256E-4</v>
      </c>
      <c r="AM843" s="54">
        <v>5.7414254242772885E-4</v>
      </c>
      <c r="AN843" s="54">
        <v>7.5569414319811776E-4</v>
      </c>
      <c r="AO843" s="54">
        <v>1.476987757989661E-3</v>
      </c>
      <c r="AP843" s="54">
        <v>1.9675022420103392E-3</v>
      </c>
      <c r="AQ843" s="54">
        <v>3.4444900000000001E-3</v>
      </c>
      <c r="AR843" s="54">
        <f t="shared" si="1019"/>
        <v>0</v>
      </c>
      <c r="AS843" s="54">
        <f t="shared" si="1020"/>
        <v>0</v>
      </c>
      <c r="AT843" s="54">
        <f t="shared" si="1021"/>
        <v>0</v>
      </c>
      <c r="AU843" s="54">
        <f t="shared" si="1022"/>
        <v>0</v>
      </c>
      <c r="AV843" s="54">
        <f t="shared" si="1023"/>
        <v>0</v>
      </c>
      <c r="AW843" s="54">
        <f t="shared" si="1024"/>
        <v>0</v>
      </c>
      <c r="AX843" s="54">
        <f t="shared" si="1025"/>
        <v>0</v>
      </c>
      <c r="AY843" s="54">
        <f t="shared" si="1026"/>
        <v>0</v>
      </c>
      <c r="AZ843" s="54">
        <f t="shared" si="1027"/>
        <v>0</v>
      </c>
      <c r="BA843" s="54">
        <f t="shared" si="1012"/>
        <v>1.8512626147397511E-7</v>
      </c>
      <c r="BB843" s="54">
        <f t="shared" si="1013"/>
        <v>0</v>
      </c>
      <c r="BC843" s="54"/>
      <c r="BD843" s="54"/>
      <c r="BE843" s="54">
        <f t="shared" si="1028"/>
        <v>0</v>
      </c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4"/>
      <c r="BV843" s="54">
        <f t="shared" si="1029"/>
        <v>0</v>
      </c>
      <c r="BW843" s="54">
        <f t="shared" si="1030"/>
        <v>0</v>
      </c>
      <c r="BX843" s="54">
        <f t="shared" si="1031"/>
        <v>0</v>
      </c>
      <c r="BY843" s="54">
        <f t="shared" si="1032"/>
        <v>0</v>
      </c>
      <c r="BZ843" s="54">
        <f t="shared" si="1033"/>
        <v>0</v>
      </c>
      <c r="CA843" s="54">
        <v>0</v>
      </c>
      <c r="CB843" s="54">
        <f t="shared" si="1034"/>
        <v>0</v>
      </c>
      <c r="CC843" s="54">
        <f t="shared" si="1035"/>
        <v>0</v>
      </c>
      <c r="CD843" s="54">
        <v>0</v>
      </c>
      <c r="CE843" s="54">
        <v>0</v>
      </c>
      <c r="CF843" s="54">
        <v>0</v>
      </c>
      <c r="CG843" s="54">
        <v>0</v>
      </c>
      <c r="CH843" s="54">
        <v>0</v>
      </c>
      <c r="CI843" s="54">
        <v>0</v>
      </c>
      <c r="CJ843" s="54">
        <v>0</v>
      </c>
      <c r="CK843" s="54">
        <v>0</v>
      </c>
      <c r="CL843" s="54">
        <v>0</v>
      </c>
      <c r="CM843" s="54">
        <v>0</v>
      </c>
      <c r="CN843" s="54">
        <v>0</v>
      </c>
      <c r="CO843" s="54">
        <v>0</v>
      </c>
    </row>
    <row r="844" spans="1:93">
      <c r="A844" s="3" t="str">
        <f t="shared" si="1015"/>
        <v>JXSR051Itovebi 3mg</v>
      </c>
      <c r="B844" s="3" t="s">
        <v>552</v>
      </c>
      <c r="C844" s="3" t="s">
        <v>553</v>
      </c>
      <c r="D844" s="3" t="s">
        <v>174</v>
      </c>
      <c r="E844" s="3" t="s">
        <v>264</v>
      </c>
      <c r="F844" s="3" t="s">
        <v>273</v>
      </c>
      <c r="G844" s="3" t="s">
        <v>274</v>
      </c>
      <c r="H844" s="3" t="s">
        <v>273</v>
      </c>
      <c r="I844" s="3" t="s">
        <v>274</v>
      </c>
      <c r="J844" s="3" t="s">
        <v>563</v>
      </c>
      <c r="K844" s="3" t="s">
        <v>541</v>
      </c>
      <c r="L844" s="3"/>
      <c r="M844" s="3" t="s">
        <v>545</v>
      </c>
      <c r="N844" s="3" t="s">
        <v>13</v>
      </c>
      <c r="O844" s="3" t="s">
        <v>14</v>
      </c>
      <c r="P844" s="3">
        <v>3566.02</v>
      </c>
      <c r="Q844" s="54">
        <v>7.5423782997919166E-8</v>
      </c>
      <c r="R844" s="54">
        <v>8.6118364644595899E-8</v>
      </c>
      <c r="S844" s="54">
        <v>1.7430625086372233E-7</v>
      </c>
      <c r="T844" s="54">
        <v>1.7644957539816278E-7</v>
      </c>
      <c r="U844" s="54">
        <v>2.1451535630448561E-7</v>
      </c>
      <c r="V844" s="54">
        <v>2.7318666979111423E-7</v>
      </c>
      <c r="W844" s="54">
        <v>3.3584839850623739E-7</v>
      </c>
      <c r="X844" s="54">
        <v>6.6415160149376262E-7</v>
      </c>
      <c r="Y844" s="54">
        <v>9.9999999999999995E-7</v>
      </c>
      <c r="Z844" s="54">
        <v>0</v>
      </c>
      <c r="AA844" s="54">
        <v>0</v>
      </c>
      <c r="AB844" s="54">
        <v>0</v>
      </c>
      <c r="AC844" s="54">
        <v>0</v>
      </c>
      <c r="AD844" s="54">
        <v>0</v>
      </c>
      <c r="AE844" s="54">
        <v>0</v>
      </c>
      <c r="AF844" s="54">
        <f t="shared" si="1016"/>
        <v>0</v>
      </c>
      <c r="AG844" s="54">
        <f t="shared" si="1017"/>
        <v>0</v>
      </c>
      <c r="AH844" s="54">
        <f t="shared" si="1018"/>
        <v>0</v>
      </c>
      <c r="AI844" s="54">
        <v>2.6896271864623972E-4</v>
      </c>
      <c r="AJ844" s="54">
        <v>3.0709981068992184E-4</v>
      </c>
      <c r="AK844" s="54">
        <v>6.2157957670505104E-4</v>
      </c>
      <c r="AL844" s="54">
        <v>6.2922271486135634E-4</v>
      </c>
      <c r="AM844" s="54">
        <v>7.6496605088892172E-4</v>
      </c>
      <c r="AN844" s="54">
        <v>9.74189128208509E-4</v>
      </c>
      <c r="AO844" s="54">
        <v>1.1976421060412126E-3</v>
      </c>
      <c r="AP844" s="54">
        <v>2.3683778939587868E-3</v>
      </c>
      <c r="AQ844" s="54">
        <v>3.5660199999999996E-3</v>
      </c>
      <c r="AR844" s="54">
        <f t="shared" si="1019"/>
        <v>0</v>
      </c>
      <c r="AS844" s="54">
        <f t="shared" si="1020"/>
        <v>0</v>
      </c>
      <c r="AT844" s="54">
        <f t="shared" si="1021"/>
        <v>0</v>
      </c>
      <c r="AU844" s="54">
        <f t="shared" si="1022"/>
        <v>0</v>
      </c>
      <c r="AV844" s="54">
        <f t="shared" si="1023"/>
        <v>0</v>
      </c>
      <c r="AW844" s="54">
        <f t="shared" si="1024"/>
        <v>0</v>
      </c>
      <c r="AX844" s="54">
        <f t="shared" si="1025"/>
        <v>0</v>
      </c>
      <c r="AY844" s="54">
        <f t="shared" si="1026"/>
        <v>0</v>
      </c>
      <c r="AZ844" s="54">
        <f t="shared" si="1027"/>
        <v>0</v>
      </c>
      <c r="BA844" s="54">
        <f t="shared" si="1012"/>
        <v>1.7644957539816278E-7</v>
      </c>
      <c r="BB844" s="54">
        <f t="shared" si="1013"/>
        <v>0</v>
      </c>
      <c r="BC844" s="54"/>
      <c r="BD844" s="54"/>
      <c r="BE844" s="54">
        <f t="shared" si="1028"/>
        <v>0</v>
      </c>
      <c r="BF844" s="54"/>
      <c r="BG844" s="54"/>
      <c r="BH844" s="54"/>
      <c r="BI844" s="54"/>
      <c r="BJ844" s="54"/>
      <c r="BK844" s="54"/>
      <c r="BL844" s="54">
        <v>0</v>
      </c>
      <c r="BM844" s="54">
        <v>0</v>
      </c>
      <c r="BN844" s="54">
        <f t="shared" ref="BN844:BN845" si="1042">AVERAGE(BP844:BR844)</f>
        <v>0</v>
      </c>
      <c r="BO844" s="54">
        <f t="shared" ref="BO844:BO845" si="1043">SUM(BS844:BU844)/1</f>
        <v>0</v>
      </c>
      <c r="BP844" s="54">
        <v>0</v>
      </c>
      <c r="BQ844" s="54">
        <v>0</v>
      </c>
      <c r="BR844" s="54">
        <v>0</v>
      </c>
      <c r="BS844" s="54">
        <v>0</v>
      </c>
      <c r="BT844" s="54">
        <v>0</v>
      </c>
      <c r="BU844" s="54">
        <v>0</v>
      </c>
      <c r="BV844" s="54">
        <f t="shared" si="1029"/>
        <v>0</v>
      </c>
      <c r="BW844" s="54">
        <f t="shared" si="1030"/>
        <v>0</v>
      </c>
      <c r="BX844" s="54">
        <f t="shared" si="1031"/>
        <v>0</v>
      </c>
      <c r="BY844" s="54">
        <f t="shared" si="1032"/>
        <v>0</v>
      </c>
      <c r="BZ844" s="54">
        <f t="shared" si="1033"/>
        <v>0</v>
      </c>
      <c r="CA844" s="54">
        <v>0</v>
      </c>
      <c r="CB844" s="54">
        <f t="shared" si="1034"/>
        <v>0</v>
      </c>
      <c r="CC844" s="54">
        <f t="shared" si="1035"/>
        <v>0</v>
      </c>
      <c r="CD844" s="54">
        <v>0</v>
      </c>
      <c r="CE844" s="54">
        <v>0</v>
      </c>
      <c r="CF844" s="54">
        <v>0</v>
      </c>
      <c r="CG844" s="54">
        <v>0</v>
      </c>
      <c r="CH844" s="54">
        <v>0</v>
      </c>
      <c r="CI844" s="54">
        <v>0</v>
      </c>
      <c r="CJ844" s="54">
        <v>0</v>
      </c>
      <c r="CK844" s="54">
        <v>0</v>
      </c>
      <c r="CL844" s="54">
        <v>0</v>
      </c>
      <c r="CM844" s="54">
        <v>0</v>
      </c>
      <c r="CN844" s="54">
        <v>0</v>
      </c>
      <c r="CO844" s="54">
        <v>0</v>
      </c>
    </row>
    <row r="845" spans="1:93">
      <c r="A845" s="3" t="str">
        <f t="shared" si="1015"/>
        <v>JXSR051Itovebi 9mg</v>
      </c>
      <c r="B845" s="3" t="s">
        <v>552</v>
      </c>
      <c r="C845" s="3" t="s">
        <v>553</v>
      </c>
      <c r="D845" s="3" t="s">
        <v>174</v>
      </c>
      <c r="E845" s="3" t="s">
        <v>264</v>
      </c>
      <c r="F845" s="3" t="s">
        <v>273</v>
      </c>
      <c r="G845" s="3" t="s">
        <v>274</v>
      </c>
      <c r="H845" s="3" t="s">
        <v>273</v>
      </c>
      <c r="I845" s="3" t="s">
        <v>274</v>
      </c>
      <c r="J845" s="3" t="s">
        <v>563</v>
      </c>
      <c r="K845" s="3" t="s">
        <v>541</v>
      </c>
      <c r="L845" s="3"/>
      <c r="M845" s="3" t="s">
        <v>545</v>
      </c>
      <c r="N845" s="3" t="s">
        <v>13</v>
      </c>
      <c r="O845" s="3" t="s">
        <v>15</v>
      </c>
      <c r="P845" s="3">
        <v>10698.05</v>
      </c>
      <c r="Q845" s="54"/>
      <c r="R845" s="54"/>
      <c r="S845" s="54"/>
      <c r="T845" s="54"/>
      <c r="U845" s="54"/>
      <c r="V845" s="54"/>
      <c r="W845" s="54">
        <v>0</v>
      </c>
      <c r="X845" s="54">
        <v>0</v>
      </c>
      <c r="Y845" s="54">
        <v>0</v>
      </c>
      <c r="Z845" s="54">
        <v>0</v>
      </c>
      <c r="AA845" s="54">
        <v>0</v>
      </c>
      <c r="AB845" s="54">
        <v>0</v>
      </c>
      <c r="AC845" s="54">
        <v>0</v>
      </c>
      <c r="AD845" s="54">
        <v>0</v>
      </c>
      <c r="AE845" s="54">
        <v>0</v>
      </c>
      <c r="AF845" s="54">
        <f t="shared" si="1016"/>
        <v>0</v>
      </c>
      <c r="AG845" s="54">
        <f t="shared" si="1017"/>
        <v>0</v>
      </c>
      <c r="AH845" s="54">
        <f t="shared" si="1018"/>
        <v>0</v>
      </c>
      <c r="AI845" s="54"/>
      <c r="AJ845" s="54"/>
      <c r="AK845" s="54"/>
      <c r="AL845" s="54"/>
      <c r="AM845" s="54"/>
      <c r="AN845" s="54"/>
      <c r="AO845" s="54">
        <v>0</v>
      </c>
      <c r="AP845" s="54">
        <v>0</v>
      </c>
      <c r="AQ845" s="54">
        <v>0</v>
      </c>
      <c r="AR845" s="54">
        <f t="shared" si="1019"/>
        <v>0</v>
      </c>
      <c r="AS845" s="54">
        <f t="shared" si="1020"/>
        <v>0</v>
      </c>
      <c r="AT845" s="54">
        <f t="shared" si="1021"/>
        <v>0</v>
      </c>
      <c r="AU845" s="54">
        <f t="shared" si="1022"/>
        <v>0</v>
      </c>
      <c r="AV845" s="54">
        <f t="shared" si="1023"/>
        <v>0</v>
      </c>
      <c r="AW845" s="54">
        <f t="shared" si="1024"/>
        <v>0</v>
      </c>
      <c r="AX845" s="54">
        <f t="shared" si="1025"/>
        <v>0</v>
      </c>
      <c r="AY845" s="54">
        <f t="shared" si="1026"/>
        <v>0</v>
      </c>
      <c r="AZ845" s="54">
        <f t="shared" si="1027"/>
        <v>0</v>
      </c>
      <c r="BA845" s="54">
        <f t="shared" si="1012"/>
        <v>0</v>
      </c>
      <c r="BB845" s="54">
        <f t="shared" si="1013"/>
        <v>0</v>
      </c>
      <c r="BC845" s="54"/>
      <c r="BD845" s="54"/>
      <c r="BE845" s="54">
        <f t="shared" si="1028"/>
        <v>0</v>
      </c>
      <c r="BF845" s="54"/>
      <c r="BG845" s="54"/>
      <c r="BH845" s="54"/>
      <c r="BI845" s="54"/>
      <c r="BJ845" s="54"/>
      <c r="BK845" s="54"/>
      <c r="BL845" s="54">
        <v>0</v>
      </c>
      <c r="BM845" s="54">
        <v>0</v>
      </c>
      <c r="BN845" s="54">
        <f t="shared" si="1042"/>
        <v>0</v>
      </c>
      <c r="BO845" s="54">
        <f t="shared" si="1043"/>
        <v>0</v>
      </c>
      <c r="BP845" s="54">
        <v>0</v>
      </c>
      <c r="BQ845" s="54">
        <v>0</v>
      </c>
      <c r="BR845" s="54">
        <v>0</v>
      </c>
      <c r="BS845" s="54">
        <v>0</v>
      </c>
      <c r="BT845" s="54">
        <v>0</v>
      </c>
      <c r="BU845" s="54">
        <v>0</v>
      </c>
      <c r="BV845" s="54">
        <f t="shared" si="1029"/>
        <v>0</v>
      </c>
      <c r="BW845" s="54">
        <f t="shared" si="1030"/>
        <v>0</v>
      </c>
      <c r="BX845" s="54">
        <f t="shared" si="1031"/>
        <v>0</v>
      </c>
      <c r="BY845" s="54">
        <f t="shared" si="1032"/>
        <v>0</v>
      </c>
      <c r="BZ845" s="54">
        <f t="shared" si="1033"/>
        <v>0</v>
      </c>
      <c r="CA845" s="54">
        <v>0</v>
      </c>
      <c r="CB845" s="54">
        <f t="shared" si="1034"/>
        <v>0</v>
      </c>
      <c r="CC845" s="54">
        <f t="shared" si="1035"/>
        <v>0</v>
      </c>
      <c r="CD845" s="54">
        <v>0</v>
      </c>
      <c r="CE845" s="54">
        <v>0</v>
      </c>
      <c r="CF845" s="54">
        <v>0</v>
      </c>
      <c r="CG845" s="54">
        <v>0</v>
      </c>
      <c r="CH845" s="54">
        <v>0</v>
      </c>
      <c r="CI845" s="54">
        <v>0</v>
      </c>
      <c r="CJ845" s="54">
        <v>0</v>
      </c>
      <c r="CK845" s="54">
        <v>0</v>
      </c>
      <c r="CL845" s="54">
        <v>0</v>
      </c>
      <c r="CM845" s="54">
        <v>0</v>
      </c>
      <c r="CN845" s="54">
        <v>0</v>
      </c>
      <c r="CO845" s="54">
        <v>0</v>
      </c>
    </row>
    <row r="846" spans="1:93">
      <c r="A846" s="3" t="str">
        <f t="shared" si="1015"/>
        <v>JXSR051Perjeta</v>
      </c>
      <c r="B846" s="3" t="s">
        <v>552</v>
      </c>
      <c r="C846" s="3" t="s">
        <v>553</v>
      </c>
      <c r="D846" s="3" t="s">
        <v>174</v>
      </c>
      <c r="E846" s="3" t="s">
        <v>264</v>
      </c>
      <c r="F846" s="3" t="s">
        <v>273</v>
      </c>
      <c r="G846" s="3" t="s">
        <v>274</v>
      </c>
      <c r="H846" s="3" t="s">
        <v>273</v>
      </c>
      <c r="I846" s="3" t="s">
        <v>274</v>
      </c>
      <c r="J846" s="3" t="s">
        <v>563</v>
      </c>
      <c r="K846" s="3" t="s">
        <v>541</v>
      </c>
      <c r="L846" s="3"/>
      <c r="M846" s="3" t="s">
        <v>545</v>
      </c>
      <c r="N846" s="3" t="s">
        <v>16</v>
      </c>
      <c r="O846" s="3" t="s">
        <v>16</v>
      </c>
      <c r="P846" s="3">
        <v>3985.87</v>
      </c>
      <c r="Q846" s="54">
        <v>1.6714315671471291E-7</v>
      </c>
      <c r="R846" s="54">
        <v>1.4118833511930388E-7</v>
      </c>
      <c r="S846" s="54">
        <v>2.142943648519046E-7</v>
      </c>
      <c r="T846" s="54">
        <v>1.2949184650003071E-7</v>
      </c>
      <c r="U846" s="54">
        <v>1.5716819460466319E-7</v>
      </c>
      <c r="V846" s="54">
        <v>1.8037517944787678E-7</v>
      </c>
      <c r="W846" s="54">
        <v>5.2262585668592142E-7</v>
      </c>
      <c r="X846" s="54">
        <v>4.6703522055257068E-7</v>
      </c>
      <c r="Y846" s="54">
        <v>9.8966107723849205E-7</v>
      </c>
      <c r="Z846" s="54">
        <v>0</v>
      </c>
      <c r="AA846" s="54">
        <v>0</v>
      </c>
      <c r="AB846" s="54">
        <v>0</v>
      </c>
      <c r="AC846" s="54">
        <v>0</v>
      </c>
      <c r="AD846" s="54">
        <v>0</v>
      </c>
      <c r="AE846" s="54">
        <v>0</v>
      </c>
      <c r="AF846" s="54">
        <f t="shared" si="1016"/>
        <v>0</v>
      </c>
      <c r="AG846" s="54">
        <f t="shared" si="1017"/>
        <v>0</v>
      </c>
      <c r="AH846" s="54">
        <f t="shared" si="1018"/>
        <v>0</v>
      </c>
      <c r="AI846" s="54">
        <v>6.6621089405447269E-4</v>
      </c>
      <c r="AJ846" s="54">
        <v>5.6275834930197971E-4</v>
      </c>
      <c r="AK846" s="54">
        <v>8.5414948003226091E-4</v>
      </c>
      <c r="AL846" s="54">
        <v>5.1613766620907744E-4</v>
      </c>
      <c r="AM846" s="54">
        <v>6.2645199182888886E-4</v>
      </c>
      <c r="AN846" s="54">
        <v>7.1895201650590864E-4</v>
      </c>
      <c r="AO846" s="54">
        <v>2.0831187233887136E-3</v>
      </c>
      <c r="AP846" s="54">
        <v>1.8615416745438752E-3</v>
      </c>
      <c r="AQ846" s="54">
        <v>3.9446603979325888E-3</v>
      </c>
      <c r="AR846" s="54">
        <f t="shared" si="1019"/>
        <v>0</v>
      </c>
      <c r="AS846" s="54">
        <f t="shared" si="1020"/>
        <v>0</v>
      </c>
      <c r="AT846" s="54">
        <f t="shared" si="1021"/>
        <v>0</v>
      </c>
      <c r="AU846" s="54">
        <f t="shared" si="1022"/>
        <v>0</v>
      </c>
      <c r="AV846" s="54">
        <f t="shared" si="1023"/>
        <v>0</v>
      </c>
      <c r="AW846" s="54">
        <f t="shared" si="1024"/>
        <v>0</v>
      </c>
      <c r="AX846" s="54">
        <f t="shared" si="1025"/>
        <v>0</v>
      </c>
      <c r="AY846" s="54">
        <f t="shared" si="1026"/>
        <v>0</v>
      </c>
      <c r="AZ846" s="54">
        <f t="shared" si="1027"/>
        <v>0</v>
      </c>
      <c r="BA846" s="54">
        <f t="shared" si="1012"/>
        <v>1.2949184650003071E-7</v>
      </c>
      <c r="BB846" s="54">
        <f t="shared" si="1013"/>
        <v>0</v>
      </c>
      <c r="BC846" s="54"/>
      <c r="BD846" s="54"/>
      <c r="BE846" s="54">
        <f t="shared" si="1028"/>
        <v>0</v>
      </c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>
        <f t="shared" si="1029"/>
        <v>2657.2466666666664</v>
      </c>
      <c r="BW846" s="54">
        <f t="shared" si="1030"/>
        <v>0</v>
      </c>
      <c r="BX846" s="54">
        <f t="shared" si="1031"/>
        <v>0</v>
      </c>
      <c r="BY846" s="54">
        <f t="shared" si="1032"/>
        <v>0</v>
      </c>
      <c r="BZ846" s="54">
        <f t="shared" si="1033"/>
        <v>0</v>
      </c>
      <c r="CA846" s="54">
        <v>0</v>
      </c>
      <c r="CB846" s="54">
        <f t="shared" si="1034"/>
        <v>5</v>
      </c>
      <c r="CC846" s="54">
        <f t="shared" si="1035"/>
        <v>0.66666666666666663</v>
      </c>
      <c r="CD846" s="54">
        <v>1</v>
      </c>
      <c r="CE846" s="54">
        <v>0</v>
      </c>
      <c r="CF846" s="54">
        <v>5</v>
      </c>
      <c r="CG846" s="54">
        <v>2</v>
      </c>
      <c r="CH846" s="54">
        <v>0</v>
      </c>
      <c r="CI846" s="54">
        <v>0</v>
      </c>
      <c r="CJ846" s="54">
        <v>0</v>
      </c>
      <c r="CK846" s="54">
        <v>0</v>
      </c>
      <c r="CL846" s="54">
        <v>0</v>
      </c>
      <c r="CM846" s="54">
        <v>0</v>
      </c>
      <c r="CN846" s="54">
        <v>0</v>
      </c>
      <c r="CO846" s="54">
        <v>0</v>
      </c>
    </row>
    <row r="847" spans="1:93">
      <c r="A847" s="3" t="str">
        <f t="shared" si="1015"/>
        <v>JXSR051Phesgo 10ml</v>
      </c>
      <c r="B847" s="3" t="s">
        <v>552</v>
      </c>
      <c r="C847" s="3" t="s">
        <v>553</v>
      </c>
      <c r="D847" s="3" t="s">
        <v>174</v>
      </c>
      <c r="E847" s="3" t="s">
        <v>264</v>
      </c>
      <c r="F847" s="3" t="s">
        <v>273</v>
      </c>
      <c r="G847" s="3" t="s">
        <v>274</v>
      </c>
      <c r="H847" s="3" t="s">
        <v>273</v>
      </c>
      <c r="I847" s="3" t="s">
        <v>274</v>
      </c>
      <c r="J847" s="3" t="s">
        <v>563</v>
      </c>
      <c r="K847" s="3" t="s">
        <v>541</v>
      </c>
      <c r="L847" s="3"/>
      <c r="M847" s="3" t="s">
        <v>545</v>
      </c>
      <c r="N847" s="3" t="s">
        <v>17</v>
      </c>
      <c r="O847" s="3" t="s">
        <v>18</v>
      </c>
      <c r="P847" s="3">
        <v>6232.07</v>
      </c>
      <c r="Q847" s="54">
        <v>1.4851307594234342</v>
      </c>
      <c r="R847" s="54">
        <v>1.3729429814235079</v>
      </c>
      <c r="S847" s="54">
        <v>2.0353328633231014</v>
      </c>
      <c r="T847" s="54">
        <v>1.7834818586232186</v>
      </c>
      <c r="U847" s="54">
        <v>1.6363965279241091</v>
      </c>
      <c r="V847" s="54">
        <v>2.1318333912231413</v>
      </c>
      <c r="W847" s="54">
        <v>4.8934066041700435</v>
      </c>
      <c r="X847" s="54">
        <v>5.5517117777704694</v>
      </c>
      <c r="Y847" s="54">
        <v>10.445118381940514</v>
      </c>
      <c r="Z847" s="54">
        <v>2</v>
      </c>
      <c r="AA847" s="54">
        <v>1</v>
      </c>
      <c r="AB847" s="54">
        <v>1</v>
      </c>
      <c r="AC847" s="54">
        <v>0</v>
      </c>
      <c r="AD847" s="54">
        <v>0</v>
      </c>
      <c r="AE847" s="54">
        <v>0</v>
      </c>
      <c r="AF847" s="54">
        <f t="shared" si="1016"/>
        <v>4</v>
      </c>
      <c r="AG847" s="54">
        <f t="shared" si="1017"/>
        <v>0</v>
      </c>
      <c r="AH847" s="54">
        <f t="shared" si="1018"/>
        <v>4</v>
      </c>
      <c r="AI847" s="54">
        <v>9255.4388518800006</v>
      </c>
      <c r="AJ847" s="54">
        <v>8556.2767662400001</v>
      </c>
      <c r="AK847" s="54">
        <v>12684.33687753</v>
      </c>
      <c r="AL847" s="54">
        <v>11114.783786670001</v>
      </c>
      <c r="AM847" s="54">
        <v>10198.137709780001</v>
      </c>
      <c r="AN847" s="54">
        <v>13285.734922440002</v>
      </c>
      <c r="AO847" s="54">
        <v>30496.052495650001</v>
      </c>
      <c r="AP847" s="54">
        <v>34598.656418890008</v>
      </c>
      <c r="AQ847" s="54">
        <v>65094.70891454001</v>
      </c>
      <c r="AR847" s="54">
        <f t="shared" si="1019"/>
        <v>12464.14</v>
      </c>
      <c r="AS847" s="54">
        <f t="shared" si="1020"/>
        <v>6232.07</v>
      </c>
      <c r="AT847" s="54">
        <f t="shared" si="1021"/>
        <v>6232.07</v>
      </c>
      <c r="AU847" s="54">
        <f t="shared" si="1022"/>
        <v>0</v>
      </c>
      <c r="AV847" s="54">
        <f t="shared" si="1023"/>
        <v>0</v>
      </c>
      <c r="AW847" s="54">
        <f t="shared" si="1024"/>
        <v>0</v>
      </c>
      <c r="AX847" s="54">
        <f t="shared" si="1025"/>
        <v>24928.28</v>
      </c>
      <c r="AY847" s="54">
        <f t="shared" si="1026"/>
        <v>0</v>
      </c>
      <c r="AZ847" s="54">
        <f t="shared" si="1027"/>
        <v>24928.28</v>
      </c>
      <c r="BA847" s="54">
        <f t="shared" si="1012"/>
        <v>1.7834818586232186</v>
      </c>
      <c r="BB847" s="54">
        <f t="shared" si="1013"/>
        <v>0</v>
      </c>
      <c r="BC847" s="54">
        <f>SUM(CJ847:CL847)</f>
        <v>5</v>
      </c>
      <c r="BD847" s="54">
        <f>SUM(CM847:CO847)</f>
        <v>4</v>
      </c>
      <c r="BE847" s="54">
        <f t="shared" si="1028"/>
        <v>4</v>
      </c>
      <c r="BF847" s="54">
        <f t="shared" ref="BF847:BK847" si="1044">Z847</f>
        <v>2</v>
      </c>
      <c r="BG847" s="54">
        <f t="shared" si="1044"/>
        <v>1</v>
      </c>
      <c r="BH847" s="54">
        <f t="shared" si="1044"/>
        <v>1</v>
      </c>
      <c r="BI847" s="54">
        <f t="shared" si="1044"/>
        <v>0</v>
      </c>
      <c r="BJ847" s="54">
        <f t="shared" si="1044"/>
        <v>0</v>
      </c>
      <c r="BK847" s="54">
        <f t="shared" si="1044"/>
        <v>0</v>
      </c>
      <c r="BL847" s="54">
        <v>0</v>
      </c>
      <c r="BM847" s="54">
        <v>0</v>
      </c>
      <c r="BN847" s="54">
        <f t="shared" ref="BN847:BN848" si="1045">AVERAGE(BP847:BR847)</f>
        <v>0</v>
      </c>
      <c r="BO847" s="54">
        <f t="shared" ref="BO847:BO848" si="1046">SUM(BS847:BU847)/1</f>
        <v>0</v>
      </c>
      <c r="BP847" s="54">
        <v>0</v>
      </c>
      <c r="BQ847" s="54">
        <v>0</v>
      </c>
      <c r="BR847" s="54">
        <v>0</v>
      </c>
      <c r="BS847" s="54">
        <v>0</v>
      </c>
      <c r="BT847" s="54">
        <v>0</v>
      </c>
      <c r="BU847" s="54">
        <v>0</v>
      </c>
      <c r="BV847" s="54">
        <f t="shared" si="1029"/>
        <v>6751.4091666666654</v>
      </c>
      <c r="BW847" s="54">
        <f t="shared" si="1030"/>
        <v>31160.35</v>
      </c>
      <c r="BX847" s="54">
        <f t="shared" si="1031"/>
        <v>24928.28</v>
      </c>
      <c r="BY847" s="54">
        <f t="shared" si="1032"/>
        <v>5</v>
      </c>
      <c r="BZ847" s="54">
        <f t="shared" si="1033"/>
        <v>4</v>
      </c>
      <c r="CA847" s="54">
        <v>14</v>
      </c>
      <c r="CB847" s="54">
        <f t="shared" si="1034"/>
        <v>2</v>
      </c>
      <c r="CC847" s="54">
        <f t="shared" si="1035"/>
        <v>1.0833333333333333</v>
      </c>
      <c r="CD847" s="54">
        <v>1</v>
      </c>
      <c r="CE847" s="54">
        <v>0</v>
      </c>
      <c r="CF847" s="54">
        <v>0</v>
      </c>
      <c r="CG847" s="54">
        <v>0</v>
      </c>
      <c r="CH847" s="54">
        <v>0</v>
      </c>
      <c r="CI847" s="54">
        <v>3</v>
      </c>
      <c r="CJ847" s="54">
        <v>1</v>
      </c>
      <c r="CK847" s="54">
        <v>2</v>
      </c>
      <c r="CL847" s="54">
        <v>2</v>
      </c>
      <c r="CM847" s="54">
        <v>1</v>
      </c>
      <c r="CN847" s="54">
        <v>2</v>
      </c>
      <c r="CO847" s="54">
        <v>1</v>
      </c>
    </row>
    <row r="848" spans="1:93">
      <c r="A848" s="3" t="str">
        <f t="shared" si="1015"/>
        <v>JXSR051Phesgo 15ml</v>
      </c>
      <c r="B848" s="3" t="s">
        <v>552</v>
      </c>
      <c r="C848" s="3" t="s">
        <v>553</v>
      </c>
      <c r="D848" s="3" t="s">
        <v>174</v>
      </c>
      <c r="E848" s="3" t="s">
        <v>264</v>
      </c>
      <c r="F848" s="3" t="s">
        <v>273</v>
      </c>
      <c r="G848" s="3" t="s">
        <v>274</v>
      </c>
      <c r="H848" s="3" t="s">
        <v>273</v>
      </c>
      <c r="I848" s="3" t="s">
        <v>274</v>
      </c>
      <c r="J848" s="3" t="s">
        <v>563</v>
      </c>
      <c r="K848" s="3" t="s">
        <v>541</v>
      </c>
      <c r="L848" s="3"/>
      <c r="M848" s="3" t="s">
        <v>545</v>
      </c>
      <c r="N848" s="3" t="s">
        <v>17</v>
      </c>
      <c r="O848" s="3" t="s">
        <v>19</v>
      </c>
      <c r="P848" s="3">
        <v>8489.27</v>
      </c>
      <c r="Q848" s="54">
        <v>1.1779575864591419E-6</v>
      </c>
      <c r="R848" s="54">
        <v>1.1779575864591419E-6</v>
      </c>
      <c r="S848" s="54">
        <v>1.1779575864591419E-6</v>
      </c>
      <c r="T848" s="54">
        <v>1.1779575864591419E-6</v>
      </c>
      <c r="U848" s="54">
        <v>1.1779575864591419E-6</v>
      </c>
      <c r="V848" s="54">
        <v>1.1779575864591419E-6</v>
      </c>
      <c r="W848" s="54">
        <v>3.5338727593774257E-6</v>
      </c>
      <c r="X848" s="54">
        <v>3.5338727593774257E-6</v>
      </c>
      <c r="Y848" s="54">
        <v>7.0677455187548515E-6</v>
      </c>
      <c r="Z848" s="54">
        <v>0</v>
      </c>
      <c r="AA848" s="54">
        <v>0</v>
      </c>
      <c r="AB848" s="54">
        <v>0</v>
      </c>
      <c r="AC848" s="54">
        <v>0</v>
      </c>
      <c r="AD848" s="54">
        <v>0</v>
      </c>
      <c r="AE848" s="54">
        <v>0</v>
      </c>
      <c r="AF848" s="54">
        <f t="shared" si="1016"/>
        <v>0</v>
      </c>
      <c r="AG848" s="54">
        <f t="shared" si="1017"/>
        <v>0</v>
      </c>
      <c r="AH848" s="54">
        <f t="shared" si="1018"/>
        <v>0</v>
      </c>
      <c r="AI848" s="54">
        <v>0.01</v>
      </c>
      <c r="AJ848" s="54">
        <v>0.01</v>
      </c>
      <c r="AK848" s="54">
        <v>0.01</v>
      </c>
      <c r="AL848" s="54">
        <v>0.01</v>
      </c>
      <c r="AM848" s="54">
        <v>0.01</v>
      </c>
      <c r="AN848" s="54">
        <v>0.01</v>
      </c>
      <c r="AO848" s="54">
        <v>0.03</v>
      </c>
      <c r="AP848" s="54">
        <v>0.03</v>
      </c>
      <c r="AQ848" s="54">
        <v>0.06</v>
      </c>
      <c r="AR848" s="54">
        <f t="shared" si="1019"/>
        <v>0</v>
      </c>
      <c r="AS848" s="54">
        <f t="shared" si="1020"/>
        <v>0</v>
      </c>
      <c r="AT848" s="54">
        <f t="shared" si="1021"/>
        <v>0</v>
      </c>
      <c r="AU848" s="54">
        <f t="shared" si="1022"/>
        <v>0</v>
      </c>
      <c r="AV848" s="54">
        <f t="shared" si="1023"/>
        <v>0</v>
      </c>
      <c r="AW848" s="54">
        <f t="shared" si="1024"/>
        <v>0</v>
      </c>
      <c r="AX848" s="54">
        <f t="shared" si="1025"/>
        <v>0</v>
      </c>
      <c r="AY848" s="54">
        <f t="shared" si="1026"/>
        <v>0</v>
      </c>
      <c r="AZ848" s="54">
        <f t="shared" si="1027"/>
        <v>0</v>
      </c>
      <c r="BA848" s="54">
        <f t="shared" si="1012"/>
        <v>1.1779575864591419E-6</v>
      </c>
      <c r="BB848" s="54">
        <f t="shared" si="1013"/>
        <v>0</v>
      </c>
      <c r="BC848" s="54">
        <f>SUM(CJ848:CL848)*2</f>
        <v>0</v>
      </c>
      <c r="BD848" s="54">
        <f>SUM(CM848:CO848)*2</f>
        <v>0</v>
      </c>
      <c r="BE848" s="54">
        <f t="shared" si="1028"/>
        <v>0</v>
      </c>
      <c r="BF848" s="54">
        <f t="shared" ref="BF848:BK848" si="1047">Z848*2</f>
        <v>0</v>
      </c>
      <c r="BG848" s="54">
        <f t="shared" si="1047"/>
        <v>0</v>
      </c>
      <c r="BH848" s="54">
        <f t="shared" si="1047"/>
        <v>0</v>
      </c>
      <c r="BI848" s="54">
        <f t="shared" si="1047"/>
        <v>0</v>
      </c>
      <c r="BJ848" s="54">
        <f t="shared" si="1047"/>
        <v>0</v>
      </c>
      <c r="BK848" s="54">
        <f t="shared" si="1047"/>
        <v>0</v>
      </c>
      <c r="BL848" s="54">
        <v>0</v>
      </c>
      <c r="BM848" s="54">
        <v>0</v>
      </c>
      <c r="BN848" s="54">
        <f t="shared" si="1045"/>
        <v>0</v>
      </c>
      <c r="BO848" s="54">
        <f t="shared" si="1046"/>
        <v>0</v>
      </c>
      <c r="BP848" s="54">
        <v>0</v>
      </c>
      <c r="BQ848" s="54">
        <v>0</v>
      </c>
      <c r="BR848" s="54">
        <v>0</v>
      </c>
      <c r="BS848" s="54">
        <v>0</v>
      </c>
      <c r="BT848" s="54">
        <v>0</v>
      </c>
      <c r="BU848" s="54">
        <v>0</v>
      </c>
      <c r="BV848" s="54">
        <f t="shared" si="1029"/>
        <v>0</v>
      </c>
      <c r="BW848" s="54">
        <f t="shared" si="1030"/>
        <v>0</v>
      </c>
      <c r="BX848" s="54">
        <f t="shared" si="1031"/>
        <v>0</v>
      </c>
      <c r="BY848" s="54">
        <f t="shared" si="1032"/>
        <v>0</v>
      </c>
      <c r="BZ848" s="54">
        <f t="shared" si="1033"/>
        <v>0</v>
      </c>
      <c r="CA848" s="54">
        <v>0</v>
      </c>
      <c r="CB848" s="54">
        <f t="shared" si="1034"/>
        <v>0</v>
      </c>
      <c r="CC848" s="54">
        <f t="shared" si="1035"/>
        <v>0</v>
      </c>
      <c r="CD848" s="54">
        <v>0</v>
      </c>
      <c r="CE848" s="54">
        <v>0</v>
      </c>
      <c r="CF848" s="54">
        <v>0</v>
      </c>
      <c r="CG848" s="54">
        <v>0</v>
      </c>
      <c r="CH848" s="54">
        <v>0</v>
      </c>
      <c r="CI848" s="54">
        <v>0</v>
      </c>
      <c r="CJ848" s="54">
        <v>0</v>
      </c>
      <c r="CK848" s="54">
        <v>0</v>
      </c>
      <c r="CL848" s="54">
        <v>0</v>
      </c>
      <c r="CM848" s="54">
        <v>0</v>
      </c>
      <c r="CN848" s="54">
        <v>0</v>
      </c>
      <c r="CO848" s="54">
        <v>0</v>
      </c>
    </row>
    <row r="849" spans="1:93">
      <c r="A849" s="3" t="str">
        <f t="shared" si="1015"/>
        <v>JXXY002Herceptin IV</v>
      </c>
      <c r="B849" s="3" t="s">
        <v>554</v>
      </c>
      <c r="C849" s="3" t="s">
        <v>555</v>
      </c>
      <c r="D849" s="3" t="s">
        <v>174</v>
      </c>
      <c r="E849" s="3" t="s">
        <v>275</v>
      </c>
      <c r="F849" s="3" t="s">
        <v>276</v>
      </c>
      <c r="G849" s="3" t="s">
        <v>277</v>
      </c>
      <c r="H849" s="3" t="s">
        <v>276</v>
      </c>
      <c r="I849" s="3" t="s">
        <v>277</v>
      </c>
      <c r="J849" s="3" t="s">
        <v>562</v>
      </c>
      <c r="K849" s="3" t="s">
        <v>541</v>
      </c>
      <c r="L849" s="3"/>
      <c r="M849" s="3" t="s">
        <v>545</v>
      </c>
      <c r="N849" s="3" t="s">
        <v>11</v>
      </c>
      <c r="O849" s="3" t="s">
        <v>11</v>
      </c>
      <c r="P849" s="3">
        <v>4535.5</v>
      </c>
      <c r="Q849" s="54">
        <v>1.32524776880701E-2</v>
      </c>
      <c r="R849" s="54">
        <v>9.4941433176595549E-3</v>
      </c>
      <c r="S849" s="54">
        <v>8.8317088850936604E-3</v>
      </c>
      <c r="T849" s="54">
        <v>6.2364308293970773E-3</v>
      </c>
      <c r="U849" s="54">
        <v>5.682252150269026E-3</v>
      </c>
      <c r="V849" s="54">
        <v>9.8922260795028787E-3</v>
      </c>
      <c r="W849" s="54">
        <v>3.1578329890823313E-2</v>
      </c>
      <c r="X849" s="54">
        <v>2.1810909059168982E-2</v>
      </c>
      <c r="Y849" s="54">
        <v>5.3389238949992299E-2</v>
      </c>
      <c r="Z849" s="54">
        <v>2</v>
      </c>
      <c r="AA849" s="54">
        <v>-2</v>
      </c>
      <c r="AB849" s="54">
        <v>5</v>
      </c>
      <c r="AC849" s="54">
        <v>6</v>
      </c>
      <c r="AD849" s="54">
        <v>0</v>
      </c>
      <c r="AE849" s="54">
        <v>0</v>
      </c>
      <c r="AF849" s="54">
        <f t="shared" si="1016"/>
        <v>5</v>
      </c>
      <c r="AG849" s="54">
        <f t="shared" si="1017"/>
        <v>6</v>
      </c>
      <c r="AH849" s="54">
        <f t="shared" si="1018"/>
        <v>11</v>
      </c>
      <c r="AI849" s="54">
        <v>60.106612554241941</v>
      </c>
      <c r="AJ849" s="54">
        <v>43.060687017244916</v>
      </c>
      <c r="AK849" s="54">
        <v>40.056215648342295</v>
      </c>
      <c r="AL849" s="54">
        <v>28.285332026730448</v>
      </c>
      <c r="AM849" s="54">
        <v>25.771854627545167</v>
      </c>
      <c r="AN849" s="54">
        <v>44.866191383585303</v>
      </c>
      <c r="AO849" s="54">
        <v>143.22351521982915</v>
      </c>
      <c r="AP849" s="54">
        <v>98.923378037860914</v>
      </c>
      <c r="AQ849" s="54">
        <v>242.14689325769007</v>
      </c>
      <c r="AR849" s="54">
        <f t="shared" si="1019"/>
        <v>9071</v>
      </c>
      <c r="AS849" s="54">
        <f t="shared" si="1020"/>
        <v>-9071</v>
      </c>
      <c r="AT849" s="54">
        <f t="shared" si="1021"/>
        <v>22677.5</v>
      </c>
      <c r="AU849" s="54">
        <f t="shared" si="1022"/>
        <v>27213</v>
      </c>
      <c r="AV849" s="54">
        <f t="shared" si="1023"/>
        <v>0</v>
      </c>
      <c r="AW849" s="54">
        <f t="shared" si="1024"/>
        <v>0</v>
      </c>
      <c r="AX849" s="54">
        <f t="shared" si="1025"/>
        <v>22677.5</v>
      </c>
      <c r="AY849" s="54">
        <f t="shared" si="1026"/>
        <v>27213</v>
      </c>
      <c r="AZ849" s="54">
        <f t="shared" si="1027"/>
        <v>49890.5</v>
      </c>
      <c r="BA849" s="54">
        <f t="shared" si="1012"/>
        <v>6.2364308293970773E-3</v>
      </c>
      <c r="BB849" s="54">
        <f t="shared" si="1013"/>
        <v>6</v>
      </c>
      <c r="BC849" s="54"/>
      <c r="BD849" s="54"/>
      <c r="BE849" s="54">
        <f t="shared" si="1028"/>
        <v>0</v>
      </c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>
        <f t="shared" si="1029"/>
        <v>19275.875</v>
      </c>
      <c r="BW849" s="54">
        <f t="shared" si="1030"/>
        <v>40819.5</v>
      </c>
      <c r="BX849" s="54">
        <f t="shared" si="1031"/>
        <v>31748.5</v>
      </c>
      <c r="BY849" s="54">
        <f t="shared" si="1032"/>
        <v>9</v>
      </c>
      <c r="BZ849" s="54">
        <f t="shared" si="1033"/>
        <v>7</v>
      </c>
      <c r="CA849" s="54">
        <v>0</v>
      </c>
      <c r="CB849" s="54">
        <f t="shared" si="1034"/>
        <v>18</v>
      </c>
      <c r="CC849" s="54">
        <f t="shared" si="1035"/>
        <v>4.25</v>
      </c>
      <c r="CD849" s="54">
        <v>18</v>
      </c>
      <c r="CE849" s="54">
        <v>2</v>
      </c>
      <c r="CF849" s="54">
        <v>4</v>
      </c>
      <c r="CG849" s="54">
        <v>4</v>
      </c>
      <c r="CH849" s="54">
        <v>4</v>
      </c>
      <c r="CI849" s="54">
        <v>3</v>
      </c>
      <c r="CJ849" s="54">
        <v>3</v>
      </c>
      <c r="CK849" s="54">
        <v>4</v>
      </c>
      <c r="CL849" s="54">
        <v>2</v>
      </c>
      <c r="CM849" s="54">
        <v>1</v>
      </c>
      <c r="CN849" s="54">
        <v>2</v>
      </c>
      <c r="CO849" s="54">
        <v>4</v>
      </c>
    </row>
    <row r="850" spans="1:93">
      <c r="A850" s="3" t="str">
        <f t="shared" si="1015"/>
        <v>JXXY002Herceptin SC</v>
      </c>
      <c r="B850" s="3" t="s">
        <v>554</v>
      </c>
      <c r="C850" s="3" t="s">
        <v>555</v>
      </c>
      <c r="D850" s="3" t="s">
        <v>174</v>
      </c>
      <c r="E850" s="3" t="s">
        <v>275</v>
      </c>
      <c r="F850" s="3" t="s">
        <v>276</v>
      </c>
      <c r="G850" s="3" t="s">
        <v>277</v>
      </c>
      <c r="H850" s="3" t="s">
        <v>276</v>
      </c>
      <c r="I850" s="3" t="s">
        <v>277</v>
      </c>
      <c r="J850" s="3" t="s">
        <v>562</v>
      </c>
      <c r="K850" s="3" t="s">
        <v>541</v>
      </c>
      <c r="L850" s="3"/>
      <c r="M850" s="3" t="s">
        <v>545</v>
      </c>
      <c r="N850" s="3" t="s">
        <v>12</v>
      </c>
      <c r="O850" s="3" t="s">
        <v>12</v>
      </c>
      <c r="P850" s="3">
        <v>3444.49</v>
      </c>
      <c r="Q850" s="54">
        <v>5.0279927437589906</v>
      </c>
      <c r="R850" s="54">
        <v>4.6585496684472663</v>
      </c>
      <c r="S850" s="54">
        <v>7.0662331493090358</v>
      </c>
      <c r="T850" s="54">
        <v>7.2327396700690576</v>
      </c>
      <c r="U850" s="54">
        <v>6.5122280814983196</v>
      </c>
      <c r="V850" s="54">
        <v>8.5714822656223308</v>
      </c>
      <c r="W850" s="54">
        <v>16.752775561515293</v>
      </c>
      <c r="X850" s="54">
        <v>22.316450017189709</v>
      </c>
      <c r="Y850" s="54">
        <v>39.069225578705002</v>
      </c>
      <c r="Z850" s="54">
        <v>4</v>
      </c>
      <c r="AA850" s="54">
        <v>5</v>
      </c>
      <c r="AB850" s="54">
        <v>6</v>
      </c>
      <c r="AC850" s="54">
        <v>5</v>
      </c>
      <c r="AD850" s="54">
        <v>0</v>
      </c>
      <c r="AE850" s="54">
        <v>0</v>
      </c>
      <c r="AF850" s="54">
        <f t="shared" si="1016"/>
        <v>15</v>
      </c>
      <c r="AG850" s="54">
        <f t="shared" si="1017"/>
        <v>5</v>
      </c>
      <c r="AH850" s="54">
        <f t="shared" si="1018"/>
        <v>20</v>
      </c>
      <c r="AI850" s="54">
        <v>17318.870725950404</v>
      </c>
      <c r="AJ850" s="54">
        <v>16046.327747469923</v>
      </c>
      <c r="AK850" s="54">
        <v>24339.569420463478</v>
      </c>
      <c r="AL850" s="54">
        <v>24913.099466156167</v>
      </c>
      <c r="AM850" s="54">
        <v>22431.304504440141</v>
      </c>
      <c r="AN850" s="54">
        <v>29524.384949113457</v>
      </c>
      <c r="AO850" s="54">
        <v>57704.767893883807</v>
      </c>
      <c r="AP850" s="54">
        <v>76868.788919709768</v>
      </c>
      <c r="AQ850" s="54">
        <v>134573.55681359358</v>
      </c>
      <c r="AR850" s="54">
        <f t="shared" si="1019"/>
        <v>13777.96</v>
      </c>
      <c r="AS850" s="54">
        <f t="shared" si="1020"/>
        <v>17222.449999999997</v>
      </c>
      <c r="AT850" s="54">
        <f t="shared" si="1021"/>
        <v>20666.939999999999</v>
      </c>
      <c r="AU850" s="54">
        <f t="shared" si="1022"/>
        <v>17222.449999999997</v>
      </c>
      <c r="AV850" s="54">
        <f t="shared" si="1023"/>
        <v>0</v>
      </c>
      <c r="AW850" s="54">
        <f t="shared" si="1024"/>
        <v>0</v>
      </c>
      <c r="AX850" s="54">
        <f t="shared" si="1025"/>
        <v>51667.349999999991</v>
      </c>
      <c r="AY850" s="54">
        <f t="shared" si="1026"/>
        <v>17222.449999999997</v>
      </c>
      <c r="AZ850" s="54">
        <f t="shared" si="1027"/>
        <v>68889.799999999988</v>
      </c>
      <c r="BA850" s="54">
        <f t="shared" si="1012"/>
        <v>7.2327396700690576</v>
      </c>
      <c r="BB850" s="54">
        <f t="shared" si="1013"/>
        <v>5</v>
      </c>
      <c r="BC850" s="54"/>
      <c r="BD850" s="54"/>
      <c r="BE850" s="54">
        <f t="shared" si="1028"/>
        <v>0</v>
      </c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>
        <f t="shared" si="1029"/>
        <v>30139.287499999999</v>
      </c>
      <c r="BW850" s="54">
        <f t="shared" si="1030"/>
        <v>68889.799999999988</v>
      </c>
      <c r="BX850" s="54">
        <f t="shared" si="1031"/>
        <v>86112.25</v>
      </c>
      <c r="BY850" s="54">
        <f t="shared" si="1032"/>
        <v>20</v>
      </c>
      <c r="BZ850" s="54">
        <f t="shared" si="1033"/>
        <v>25</v>
      </c>
      <c r="CA850" s="54">
        <v>0</v>
      </c>
      <c r="CB850" s="54">
        <f t="shared" si="1034"/>
        <v>14</v>
      </c>
      <c r="CC850" s="54">
        <f t="shared" si="1035"/>
        <v>8.75</v>
      </c>
      <c r="CD850" s="54">
        <v>14</v>
      </c>
      <c r="CE850" s="54">
        <v>13</v>
      </c>
      <c r="CF850" s="54">
        <v>9</v>
      </c>
      <c r="CG850" s="54">
        <v>10</v>
      </c>
      <c r="CH850" s="54">
        <v>5</v>
      </c>
      <c r="CI850" s="54">
        <v>9</v>
      </c>
      <c r="CJ850" s="54">
        <v>5</v>
      </c>
      <c r="CK850" s="54">
        <v>8</v>
      </c>
      <c r="CL850" s="54">
        <v>7</v>
      </c>
      <c r="CM850" s="54">
        <v>8</v>
      </c>
      <c r="CN850" s="54">
        <v>8</v>
      </c>
      <c r="CO850" s="54">
        <v>9</v>
      </c>
    </row>
    <row r="851" spans="1:93">
      <c r="A851" s="3" t="str">
        <f t="shared" si="1015"/>
        <v>JXXY002Itovebi 3mg</v>
      </c>
      <c r="B851" s="3" t="s">
        <v>554</v>
      </c>
      <c r="C851" s="3" t="s">
        <v>555</v>
      </c>
      <c r="D851" s="3" t="s">
        <v>174</v>
      </c>
      <c r="E851" s="3" t="s">
        <v>275</v>
      </c>
      <c r="F851" s="3" t="s">
        <v>276</v>
      </c>
      <c r="G851" s="3" t="s">
        <v>277</v>
      </c>
      <c r="H851" s="3" t="s">
        <v>276</v>
      </c>
      <c r="I851" s="3" t="s">
        <v>277</v>
      </c>
      <c r="J851" s="3" t="s">
        <v>562</v>
      </c>
      <c r="K851" s="3" t="s">
        <v>541</v>
      </c>
      <c r="L851" s="3"/>
      <c r="M851" s="3" t="s">
        <v>545</v>
      </c>
      <c r="N851" s="3" t="s">
        <v>13</v>
      </c>
      <c r="O851" s="3" t="s">
        <v>14</v>
      </c>
      <c r="P851" s="3">
        <v>3566.02</v>
      </c>
      <c r="Q851" s="54">
        <v>7.5423782997919166E-8</v>
      </c>
      <c r="R851" s="54">
        <v>8.6118364644595899E-8</v>
      </c>
      <c r="S851" s="54">
        <v>1.7430625086372233E-7</v>
      </c>
      <c r="T851" s="54">
        <v>1.7644957539816278E-7</v>
      </c>
      <c r="U851" s="54">
        <v>2.1451535630448561E-7</v>
      </c>
      <c r="V851" s="54">
        <v>2.7318666979111423E-7</v>
      </c>
      <c r="W851" s="54">
        <v>3.3584839850623739E-7</v>
      </c>
      <c r="X851" s="54">
        <v>6.6415160149376262E-7</v>
      </c>
      <c r="Y851" s="54">
        <v>9.9999999999999995E-7</v>
      </c>
      <c r="Z851" s="54">
        <v>0</v>
      </c>
      <c r="AA851" s="54">
        <v>0</v>
      </c>
      <c r="AB851" s="54">
        <v>0</v>
      </c>
      <c r="AC851" s="54">
        <v>0</v>
      </c>
      <c r="AD851" s="54">
        <v>0</v>
      </c>
      <c r="AE851" s="54">
        <v>0</v>
      </c>
      <c r="AF851" s="54">
        <f t="shared" si="1016"/>
        <v>0</v>
      </c>
      <c r="AG851" s="54">
        <f t="shared" si="1017"/>
        <v>0</v>
      </c>
      <c r="AH851" s="54">
        <f t="shared" si="1018"/>
        <v>0</v>
      </c>
      <c r="AI851" s="54">
        <v>2.6896271864623972E-4</v>
      </c>
      <c r="AJ851" s="54">
        <v>3.0709981068992184E-4</v>
      </c>
      <c r="AK851" s="54">
        <v>6.2157957670505104E-4</v>
      </c>
      <c r="AL851" s="54">
        <v>6.2922271486135634E-4</v>
      </c>
      <c r="AM851" s="54">
        <v>7.6496605088892172E-4</v>
      </c>
      <c r="AN851" s="54">
        <v>9.74189128208509E-4</v>
      </c>
      <c r="AO851" s="54">
        <v>1.1976421060412126E-3</v>
      </c>
      <c r="AP851" s="54">
        <v>2.3683778939587868E-3</v>
      </c>
      <c r="AQ851" s="54">
        <v>3.5660199999999996E-3</v>
      </c>
      <c r="AR851" s="54">
        <f t="shared" si="1019"/>
        <v>0</v>
      </c>
      <c r="AS851" s="54">
        <f t="shared" si="1020"/>
        <v>0</v>
      </c>
      <c r="AT851" s="54">
        <f t="shared" si="1021"/>
        <v>0</v>
      </c>
      <c r="AU851" s="54">
        <f t="shared" si="1022"/>
        <v>0</v>
      </c>
      <c r="AV851" s="54">
        <f t="shared" si="1023"/>
        <v>0</v>
      </c>
      <c r="AW851" s="54">
        <f t="shared" si="1024"/>
        <v>0</v>
      </c>
      <c r="AX851" s="54">
        <f t="shared" si="1025"/>
        <v>0</v>
      </c>
      <c r="AY851" s="54">
        <f t="shared" si="1026"/>
        <v>0</v>
      </c>
      <c r="AZ851" s="54">
        <f t="shared" si="1027"/>
        <v>0</v>
      </c>
      <c r="BA851" s="54">
        <f t="shared" si="1012"/>
        <v>1.7644957539816278E-7</v>
      </c>
      <c r="BB851" s="54">
        <f t="shared" si="1013"/>
        <v>0</v>
      </c>
      <c r="BC851" s="54"/>
      <c r="BD851" s="54"/>
      <c r="BE851" s="54">
        <f t="shared" si="1028"/>
        <v>0</v>
      </c>
      <c r="BF851" s="54"/>
      <c r="BG851" s="54"/>
      <c r="BH851" s="54"/>
      <c r="BI851" s="54"/>
      <c r="BJ851" s="54"/>
      <c r="BK851" s="54"/>
      <c r="BL851" s="54">
        <v>0</v>
      </c>
      <c r="BM851" s="54">
        <v>0</v>
      </c>
      <c r="BN851" s="54">
        <f t="shared" ref="BN851:BN852" si="1048">AVERAGE(BP851:BR851)</f>
        <v>0.33333333333333331</v>
      </c>
      <c r="BO851" s="54">
        <f t="shared" ref="BO851:BO852" si="1049">SUM(BS851:BU851)/1</f>
        <v>0</v>
      </c>
      <c r="BP851" s="54">
        <v>1</v>
      </c>
      <c r="BQ851" s="54">
        <v>0</v>
      </c>
      <c r="BR851" s="54">
        <v>0</v>
      </c>
      <c r="BS851" s="54">
        <v>0</v>
      </c>
      <c r="BT851" s="54">
        <v>0</v>
      </c>
      <c r="BU851" s="54">
        <v>0</v>
      </c>
      <c r="BV851" s="54">
        <f t="shared" si="1029"/>
        <v>0</v>
      </c>
      <c r="BW851" s="54">
        <f t="shared" si="1030"/>
        <v>0</v>
      </c>
      <c r="BX851" s="54">
        <f t="shared" si="1031"/>
        <v>0</v>
      </c>
      <c r="BY851" s="54">
        <f t="shared" si="1032"/>
        <v>0</v>
      </c>
      <c r="BZ851" s="54">
        <f t="shared" si="1033"/>
        <v>0</v>
      </c>
      <c r="CA851" s="54">
        <v>0</v>
      </c>
      <c r="CB851" s="54">
        <f t="shared" si="1034"/>
        <v>0</v>
      </c>
      <c r="CC851" s="54">
        <f t="shared" si="1035"/>
        <v>0</v>
      </c>
      <c r="CD851" s="54">
        <v>0</v>
      </c>
      <c r="CE851" s="54">
        <v>0</v>
      </c>
      <c r="CF851" s="54">
        <v>0</v>
      </c>
      <c r="CG851" s="54">
        <v>0</v>
      </c>
      <c r="CH851" s="54">
        <v>0</v>
      </c>
      <c r="CI851" s="54">
        <v>0</v>
      </c>
      <c r="CJ851" s="54">
        <v>0</v>
      </c>
      <c r="CK851" s="54">
        <v>0</v>
      </c>
      <c r="CL851" s="54">
        <v>0</v>
      </c>
      <c r="CM851" s="54">
        <v>0</v>
      </c>
      <c r="CN851" s="54">
        <v>0</v>
      </c>
      <c r="CO851" s="54">
        <v>0</v>
      </c>
    </row>
    <row r="852" spans="1:93">
      <c r="A852" s="3" t="str">
        <f t="shared" si="1015"/>
        <v>JXXY002Itovebi 9mg</v>
      </c>
      <c r="B852" s="3" t="s">
        <v>554</v>
      </c>
      <c r="C852" s="3" t="s">
        <v>555</v>
      </c>
      <c r="D852" s="3" t="s">
        <v>174</v>
      </c>
      <c r="E852" s="3" t="s">
        <v>275</v>
      </c>
      <c r="F852" s="3" t="s">
        <v>276</v>
      </c>
      <c r="G852" s="3" t="s">
        <v>277</v>
      </c>
      <c r="H852" s="3" t="s">
        <v>276</v>
      </c>
      <c r="I852" s="3" t="s">
        <v>277</v>
      </c>
      <c r="J852" s="3" t="s">
        <v>562</v>
      </c>
      <c r="K852" s="3" t="s">
        <v>541</v>
      </c>
      <c r="L852" s="3"/>
      <c r="M852" s="3" t="s">
        <v>545</v>
      </c>
      <c r="N852" s="3" t="s">
        <v>13</v>
      </c>
      <c r="O852" s="3" t="s">
        <v>15</v>
      </c>
      <c r="P852" s="3">
        <v>10698.05</v>
      </c>
      <c r="Q852" s="54"/>
      <c r="R852" s="54"/>
      <c r="S852" s="54"/>
      <c r="T852" s="54"/>
      <c r="U852" s="54"/>
      <c r="V852" s="54"/>
      <c r="W852" s="54">
        <v>0</v>
      </c>
      <c r="X852" s="54">
        <v>0</v>
      </c>
      <c r="Y852" s="54">
        <v>0</v>
      </c>
      <c r="Z852" s="54">
        <v>1</v>
      </c>
      <c r="AA852" s="54">
        <v>1</v>
      </c>
      <c r="AB852" s="54">
        <v>0</v>
      </c>
      <c r="AC852" s="54">
        <v>0</v>
      </c>
      <c r="AD852" s="54">
        <v>0</v>
      </c>
      <c r="AE852" s="54">
        <v>0</v>
      </c>
      <c r="AF852" s="54">
        <f t="shared" si="1016"/>
        <v>2</v>
      </c>
      <c r="AG852" s="54">
        <f t="shared" si="1017"/>
        <v>0</v>
      </c>
      <c r="AH852" s="54">
        <f t="shared" si="1018"/>
        <v>2</v>
      </c>
      <c r="AI852" s="54"/>
      <c r="AJ852" s="54"/>
      <c r="AK852" s="54"/>
      <c r="AL852" s="54"/>
      <c r="AM852" s="54"/>
      <c r="AN852" s="54"/>
      <c r="AO852" s="54">
        <v>0</v>
      </c>
      <c r="AP852" s="54">
        <v>0</v>
      </c>
      <c r="AQ852" s="54">
        <v>0</v>
      </c>
      <c r="AR852" s="54">
        <f t="shared" si="1019"/>
        <v>10698.05</v>
      </c>
      <c r="AS852" s="54">
        <f t="shared" si="1020"/>
        <v>10698.05</v>
      </c>
      <c r="AT852" s="54">
        <f t="shared" si="1021"/>
        <v>0</v>
      </c>
      <c r="AU852" s="54">
        <f t="shared" si="1022"/>
        <v>0</v>
      </c>
      <c r="AV852" s="54">
        <f t="shared" si="1023"/>
        <v>0</v>
      </c>
      <c r="AW852" s="54">
        <f t="shared" si="1024"/>
        <v>0</v>
      </c>
      <c r="AX852" s="54">
        <f t="shared" si="1025"/>
        <v>21396.1</v>
      </c>
      <c r="AY852" s="54">
        <f t="shared" si="1026"/>
        <v>0</v>
      </c>
      <c r="AZ852" s="54">
        <f t="shared" si="1027"/>
        <v>21396.1</v>
      </c>
      <c r="BA852" s="54">
        <f t="shared" si="1012"/>
        <v>0</v>
      </c>
      <c r="BB852" s="54">
        <f t="shared" si="1013"/>
        <v>0</v>
      </c>
      <c r="BC852" s="54"/>
      <c r="BD852" s="54"/>
      <c r="BE852" s="54">
        <f t="shared" si="1028"/>
        <v>0</v>
      </c>
      <c r="BF852" s="54"/>
      <c r="BG852" s="54"/>
      <c r="BH852" s="54"/>
      <c r="BI852" s="54"/>
      <c r="BJ852" s="54"/>
      <c r="BK852" s="54"/>
      <c r="BL852" s="54">
        <v>0</v>
      </c>
      <c r="BM852" s="54">
        <v>0</v>
      </c>
      <c r="BN852" s="54">
        <f t="shared" si="1048"/>
        <v>0.33333333333333331</v>
      </c>
      <c r="BO852" s="54">
        <f t="shared" si="1049"/>
        <v>0</v>
      </c>
      <c r="BP852" s="54">
        <v>1</v>
      </c>
      <c r="BQ852" s="54">
        <v>0</v>
      </c>
      <c r="BR852" s="54">
        <v>0</v>
      </c>
      <c r="BS852" s="54">
        <v>0</v>
      </c>
      <c r="BT852" s="54">
        <v>0</v>
      </c>
      <c r="BU852" s="54">
        <v>0</v>
      </c>
      <c r="BV852" s="54">
        <f t="shared" si="1029"/>
        <v>0</v>
      </c>
      <c r="BW852" s="54">
        <f t="shared" si="1030"/>
        <v>0</v>
      </c>
      <c r="BX852" s="54">
        <f t="shared" si="1031"/>
        <v>0</v>
      </c>
      <c r="BY852" s="54">
        <f t="shared" si="1032"/>
        <v>0</v>
      </c>
      <c r="BZ852" s="54">
        <f t="shared" si="1033"/>
        <v>0</v>
      </c>
      <c r="CA852" s="54">
        <v>0</v>
      </c>
      <c r="CB852" s="54">
        <f t="shared" si="1034"/>
        <v>0</v>
      </c>
      <c r="CC852" s="54">
        <f t="shared" si="1035"/>
        <v>0</v>
      </c>
      <c r="CD852" s="54">
        <v>0</v>
      </c>
      <c r="CE852" s="54">
        <v>0</v>
      </c>
      <c r="CF852" s="54">
        <v>0</v>
      </c>
      <c r="CG852" s="54">
        <v>0</v>
      </c>
      <c r="CH852" s="54">
        <v>0</v>
      </c>
      <c r="CI852" s="54">
        <v>0</v>
      </c>
      <c r="CJ852" s="54">
        <v>0</v>
      </c>
      <c r="CK852" s="54">
        <v>0</v>
      </c>
      <c r="CL852" s="54">
        <v>0</v>
      </c>
      <c r="CM852" s="54">
        <v>0</v>
      </c>
      <c r="CN852" s="54">
        <v>0</v>
      </c>
      <c r="CO852" s="54">
        <v>0</v>
      </c>
    </row>
    <row r="853" spans="1:93">
      <c r="A853" s="3" t="str">
        <f t="shared" si="1015"/>
        <v>JXXY002Perjeta</v>
      </c>
      <c r="B853" s="3" t="s">
        <v>554</v>
      </c>
      <c r="C853" s="3" t="s">
        <v>555</v>
      </c>
      <c r="D853" s="3" t="s">
        <v>174</v>
      </c>
      <c r="E853" s="3" t="s">
        <v>275</v>
      </c>
      <c r="F853" s="3" t="s">
        <v>276</v>
      </c>
      <c r="G853" s="3" t="s">
        <v>277</v>
      </c>
      <c r="H853" s="3" t="s">
        <v>276</v>
      </c>
      <c r="I853" s="3" t="s">
        <v>277</v>
      </c>
      <c r="J853" s="3" t="s">
        <v>562</v>
      </c>
      <c r="K853" s="3" t="s">
        <v>541</v>
      </c>
      <c r="L853" s="3"/>
      <c r="M853" s="3" t="s">
        <v>545</v>
      </c>
      <c r="N853" s="3" t="s">
        <v>16</v>
      </c>
      <c r="O853" s="3" t="s">
        <v>16</v>
      </c>
      <c r="P853" s="3">
        <v>3985.87</v>
      </c>
      <c r="Q853" s="54">
        <v>4.1867266452940362</v>
      </c>
      <c r="R853" s="54">
        <v>3.5365908857258037</v>
      </c>
      <c r="S853" s="54">
        <v>5.3678053286572567</v>
      </c>
      <c r="T853" s="54">
        <v>3.2436085015156411</v>
      </c>
      <c r="U853" s="54">
        <v>3.9368663430668533</v>
      </c>
      <c r="V853" s="54">
        <v>4.518172235032603</v>
      </c>
      <c r="W853" s="54">
        <v>13.091122859677096</v>
      </c>
      <c r="X853" s="54">
        <v>11.698647079615098</v>
      </c>
      <c r="Y853" s="54">
        <v>24.789769939292192</v>
      </c>
      <c r="Z853" s="54">
        <v>-21</v>
      </c>
      <c r="AA853" s="54">
        <v>0</v>
      </c>
      <c r="AB853" s="54">
        <v>0</v>
      </c>
      <c r="AC853" s="54">
        <v>0</v>
      </c>
      <c r="AD853" s="54">
        <v>0</v>
      </c>
      <c r="AE853" s="54">
        <v>0</v>
      </c>
      <c r="AF853" s="54">
        <f t="shared" si="1016"/>
        <v>-21</v>
      </c>
      <c r="AG853" s="54">
        <f t="shared" si="1017"/>
        <v>0</v>
      </c>
      <c r="AH853" s="54">
        <f t="shared" si="1018"/>
        <v>-21</v>
      </c>
      <c r="AI853" s="54">
        <v>16687.748133678138</v>
      </c>
      <c r="AJ853" s="54">
        <v>14096.391513687908</v>
      </c>
      <c r="AK853" s="54">
        <v>21395.374225335097</v>
      </c>
      <c r="AL853" s="54">
        <v>12928.601817936147</v>
      </c>
      <c r="AM853" s="54">
        <v>15691.837450839877</v>
      </c>
      <c r="AN853" s="54">
        <v>18008.847166449399</v>
      </c>
      <c r="AO853" s="54">
        <v>52179.513872701144</v>
      </c>
      <c r="AP853" s="54">
        <v>46629.286435225426</v>
      </c>
      <c r="AQ853" s="54">
        <v>98808.800307926576</v>
      </c>
      <c r="AR853" s="54">
        <f t="shared" si="1019"/>
        <v>-83703.27</v>
      </c>
      <c r="AS853" s="54">
        <f t="shared" si="1020"/>
        <v>0</v>
      </c>
      <c r="AT853" s="54">
        <f t="shared" si="1021"/>
        <v>0</v>
      </c>
      <c r="AU853" s="54">
        <f t="shared" si="1022"/>
        <v>0</v>
      </c>
      <c r="AV853" s="54">
        <f t="shared" si="1023"/>
        <v>0</v>
      </c>
      <c r="AW853" s="54">
        <f t="shared" si="1024"/>
        <v>0</v>
      </c>
      <c r="AX853" s="54">
        <f t="shared" si="1025"/>
        <v>-83703.27</v>
      </c>
      <c r="AY853" s="54">
        <f t="shared" si="1026"/>
        <v>0</v>
      </c>
      <c r="AZ853" s="54">
        <f t="shared" si="1027"/>
        <v>-83703.27</v>
      </c>
      <c r="BA853" s="54">
        <f t="shared" si="1012"/>
        <v>3.2436085015156411</v>
      </c>
      <c r="BB853" s="54">
        <f t="shared" si="1013"/>
        <v>0</v>
      </c>
      <c r="BC853" s="54"/>
      <c r="BD853" s="54"/>
      <c r="BE853" s="54">
        <f t="shared" si="1028"/>
        <v>0</v>
      </c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>
        <f t="shared" si="1029"/>
        <v>35540.674166666664</v>
      </c>
      <c r="BW853" s="54">
        <f t="shared" si="1030"/>
        <v>79717.399999999994</v>
      </c>
      <c r="BX853" s="54">
        <f t="shared" si="1031"/>
        <v>39858.699999999997</v>
      </c>
      <c r="BY853" s="54">
        <f t="shared" si="1032"/>
        <v>20</v>
      </c>
      <c r="BZ853" s="54">
        <f t="shared" si="1033"/>
        <v>10</v>
      </c>
      <c r="CA853" s="54">
        <v>0</v>
      </c>
      <c r="CB853" s="54">
        <f t="shared" si="1034"/>
        <v>24</v>
      </c>
      <c r="CC853" s="54">
        <f t="shared" si="1035"/>
        <v>8.9166666666666661</v>
      </c>
      <c r="CD853" s="54">
        <v>24</v>
      </c>
      <c r="CE853" s="54">
        <v>15</v>
      </c>
      <c r="CF853" s="54">
        <v>11</v>
      </c>
      <c r="CG853" s="54">
        <v>9</v>
      </c>
      <c r="CH853" s="54">
        <v>14</v>
      </c>
      <c r="CI853" s="54">
        <v>4</v>
      </c>
      <c r="CJ853" s="54">
        <v>0</v>
      </c>
      <c r="CK853" s="54">
        <v>0</v>
      </c>
      <c r="CL853" s="54">
        <v>20</v>
      </c>
      <c r="CM853" s="54">
        <v>10</v>
      </c>
      <c r="CN853" s="54">
        <v>0</v>
      </c>
      <c r="CO853" s="54">
        <v>0</v>
      </c>
    </row>
    <row r="854" spans="1:93">
      <c r="A854" s="3" t="str">
        <f t="shared" si="1015"/>
        <v>JXXY002Phesgo 10ml</v>
      </c>
      <c r="B854" s="3" t="s">
        <v>554</v>
      </c>
      <c r="C854" s="3" t="s">
        <v>555</v>
      </c>
      <c r="D854" s="3" t="s">
        <v>174</v>
      </c>
      <c r="E854" s="3" t="s">
        <v>275</v>
      </c>
      <c r="F854" s="3" t="s">
        <v>276</v>
      </c>
      <c r="G854" s="3" t="s">
        <v>277</v>
      </c>
      <c r="H854" s="3" t="s">
        <v>276</v>
      </c>
      <c r="I854" s="3" t="s">
        <v>277</v>
      </c>
      <c r="J854" s="3" t="s">
        <v>562</v>
      </c>
      <c r="K854" s="3" t="s">
        <v>541</v>
      </c>
      <c r="L854" s="3"/>
      <c r="M854" s="3" t="s">
        <v>545</v>
      </c>
      <c r="N854" s="3" t="s">
        <v>17</v>
      </c>
      <c r="O854" s="3" t="s">
        <v>18</v>
      </c>
      <c r="P854" s="3">
        <v>6232.07</v>
      </c>
      <c r="Q854" s="54">
        <v>5.4521222721294844</v>
      </c>
      <c r="R854" s="54">
        <v>4.9373640182282941</v>
      </c>
      <c r="S854" s="54">
        <v>7.976649268928302</v>
      </c>
      <c r="T854" s="54">
        <v>6.8210654280295318</v>
      </c>
      <c r="U854" s="54">
        <v>6.1461845334295022</v>
      </c>
      <c r="V854" s="54">
        <v>8.4194287243291566</v>
      </c>
      <c r="W854" s="54">
        <v>18.366135559286079</v>
      </c>
      <c r="X854" s="54">
        <v>21.386678685788191</v>
      </c>
      <c r="Y854" s="54">
        <v>39.752814245074269</v>
      </c>
      <c r="Z854" s="54">
        <v>14</v>
      </c>
      <c r="AA854" s="54">
        <v>15</v>
      </c>
      <c r="AB854" s="54">
        <v>25</v>
      </c>
      <c r="AC854" s="54">
        <v>16</v>
      </c>
      <c r="AD854" s="54">
        <v>0</v>
      </c>
      <c r="AE854" s="54">
        <v>0</v>
      </c>
      <c r="AF854" s="54">
        <f t="shared" si="1016"/>
        <v>54</v>
      </c>
      <c r="AG854" s="54">
        <f t="shared" si="1017"/>
        <v>16</v>
      </c>
      <c r="AH854" s="54">
        <f t="shared" si="1018"/>
        <v>70</v>
      </c>
      <c r="AI854" s="54">
        <v>33978.007648469997</v>
      </c>
      <c r="AJ854" s="54">
        <v>30769.998177080004</v>
      </c>
      <c r="AK854" s="54">
        <v>49711.036609410003</v>
      </c>
      <c r="AL854" s="54">
        <v>42509.357222060004</v>
      </c>
      <c r="AM854" s="54">
        <v>38303.452245249995</v>
      </c>
      <c r="AN854" s="54">
        <v>52470.469170030003</v>
      </c>
      <c r="AO854" s="54">
        <v>114459.04243496001</v>
      </c>
      <c r="AP854" s="54">
        <v>133283.27863734</v>
      </c>
      <c r="AQ854" s="54">
        <v>247742.32107230002</v>
      </c>
      <c r="AR854" s="54">
        <f t="shared" si="1019"/>
        <v>87248.98</v>
      </c>
      <c r="AS854" s="54">
        <f t="shared" si="1020"/>
        <v>93481.049999999988</v>
      </c>
      <c r="AT854" s="54">
        <f t="shared" si="1021"/>
        <v>155801.75</v>
      </c>
      <c r="AU854" s="54">
        <f t="shared" si="1022"/>
        <v>99713.12</v>
      </c>
      <c r="AV854" s="54">
        <f t="shared" si="1023"/>
        <v>0</v>
      </c>
      <c r="AW854" s="54">
        <f t="shared" si="1024"/>
        <v>0</v>
      </c>
      <c r="AX854" s="54">
        <f t="shared" si="1025"/>
        <v>336531.77999999997</v>
      </c>
      <c r="AY854" s="54">
        <f t="shared" si="1026"/>
        <v>99713.12</v>
      </c>
      <c r="AZ854" s="54">
        <f t="shared" si="1027"/>
        <v>436244.89999999997</v>
      </c>
      <c r="BA854" s="54">
        <f t="shared" si="1012"/>
        <v>6.8210654280295318</v>
      </c>
      <c r="BB854" s="54">
        <f t="shared" si="1013"/>
        <v>16</v>
      </c>
      <c r="BC854" s="54">
        <f>SUM(CJ854:CL854)</f>
        <v>13</v>
      </c>
      <c r="BD854" s="54">
        <f>SUM(CM854:CO854)</f>
        <v>33</v>
      </c>
      <c r="BE854" s="54">
        <f t="shared" si="1028"/>
        <v>70</v>
      </c>
      <c r="BF854" s="54">
        <f t="shared" ref="BF854:BK854" si="1050">Z854</f>
        <v>14</v>
      </c>
      <c r="BG854" s="54">
        <f t="shared" si="1050"/>
        <v>15</v>
      </c>
      <c r="BH854" s="54">
        <f t="shared" si="1050"/>
        <v>25</v>
      </c>
      <c r="BI854" s="54">
        <f t="shared" si="1050"/>
        <v>16</v>
      </c>
      <c r="BJ854" s="54">
        <f t="shared" si="1050"/>
        <v>0</v>
      </c>
      <c r="BK854" s="54">
        <f t="shared" si="1050"/>
        <v>0</v>
      </c>
      <c r="BL854" s="54">
        <v>0</v>
      </c>
      <c r="BM854" s="54">
        <v>0</v>
      </c>
      <c r="BN854" s="54">
        <f t="shared" ref="BN854:BN855" si="1051">AVERAGE(BP854:BR854)</f>
        <v>0.33333333333333331</v>
      </c>
      <c r="BO854" s="54">
        <f t="shared" ref="BO854:BO855" si="1052">SUM(BS854:BU854)/1</f>
        <v>0</v>
      </c>
      <c r="BP854" s="54">
        <v>0</v>
      </c>
      <c r="BQ854" s="54">
        <v>0</v>
      </c>
      <c r="BR854" s="54">
        <v>1</v>
      </c>
      <c r="BS854" s="54">
        <v>0</v>
      </c>
      <c r="BT854" s="54">
        <v>0</v>
      </c>
      <c r="BU854" s="54">
        <v>0</v>
      </c>
      <c r="BV854" s="54">
        <f t="shared" si="1029"/>
        <v>32199.028333333335</v>
      </c>
      <c r="BW854" s="54">
        <f t="shared" si="1030"/>
        <v>81016.91</v>
      </c>
      <c r="BX854" s="54">
        <f t="shared" si="1031"/>
        <v>205658.31</v>
      </c>
      <c r="BY854" s="54">
        <f t="shared" si="1032"/>
        <v>13</v>
      </c>
      <c r="BZ854" s="54">
        <f t="shared" si="1033"/>
        <v>33</v>
      </c>
      <c r="CA854" s="54">
        <v>20</v>
      </c>
      <c r="CB854" s="54">
        <f t="shared" si="1034"/>
        <v>17</v>
      </c>
      <c r="CC854" s="54">
        <f t="shared" si="1035"/>
        <v>5.166666666666667</v>
      </c>
      <c r="CD854" s="54">
        <v>0</v>
      </c>
      <c r="CE854" s="54">
        <v>0</v>
      </c>
      <c r="CF854" s="54">
        <v>2</v>
      </c>
      <c r="CG854" s="54">
        <v>4</v>
      </c>
      <c r="CH854" s="54">
        <v>4</v>
      </c>
      <c r="CI854" s="54">
        <v>6</v>
      </c>
      <c r="CJ854" s="54">
        <v>4</v>
      </c>
      <c r="CK854" s="54">
        <v>6</v>
      </c>
      <c r="CL854" s="54">
        <v>3</v>
      </c>
      <c r="CM854" s="54">
        <v>8</v>
      </c>
      <c r="CN854" s="54">
        <v>8</v>
      </c>
      <c r="CO854" s="54">
        <v>17</v>
      </c>
    </row>
    <row r="855" spans="1:93">
      <c r="A855" s="3" t="str">
        <f t="shared" si="1015"/>
        <v>JXXY002Phesgo 15ml</v>
      </c>
      <c r="B855" s="3" t="s">
        <v>554</v>
      </c>
      <c r="C855" s="3" t="s">
        <v>555</v>
      </c>
      <c r="D855" s="3" t="s">
        <v>174</v>
      </c>
      <c r="E855" s="3" t="s">
        <v>275</v>
      </c>
      <c r="F855" s="3" t="s">
        <v>276</v>
      </c>
      <c r="G855" s="3" t="s">
        <v>277</v>
      </c>
      <c r="H855" s="3" t="s">
        <v>276</v>
      </c>
      <c r="I855" s="3" t="s">
        <v>277</v>
      </c>
      <c r="J855" s="3" t="s">
        <v>562</v>
      </c>
      <c r="K855" s="3" t="s">
        <v>541</v>
      </c>
      <c r="L855" s="3"/>
      <c r="M855" s="3" t="s">
        <v>545</v>
      </c>
      <c r="N855" s="3" t="s">
        <v>17</v>
      </c>
      <c r="O855" s="3" t="s">
        <v>19</v>
      </c>
      <c r="P855" s="3">
        <v>8489.27</v>
      </c>
      <c r="Q855" s="54">
        <v>1</v>
      </c>
      <c r="R855" s="54">
        <v>1</v>
      </c>
      <c r="S855" s="54">
        <v>1</v>
      </c>
      <c r="T855" s="54">
        <v>1</v>
      </c>
      <c r="U855" s="54">
        <v>1</v>
      </c>
      <c r="V855" s="54">
        <v>1</v>
      </c>
      <c r="W855" s="54">
        <v>3</v>
      </c>
      <c r="X855" s="54">
        <v>3</v>
      </c>
      <c r="Y855" s="54">
        <v>6</v>
      </c>
      <c r="Z855" s="54">
        <v>2</v>
      </c>
      <c r="AA855" s="54">
        <v>2</v>
      </c>
      <c r="AB855" s="54">
        <v>4</v>
      </c>
      <c r="AC855" s="54">
        <v>2</v>
      </c>
      <c r="AD855" s="54">
        <v>0</v>
      </c>
      <c r="AE855" s="54">
        <v>0</v>
      </c>
      <c r="AF855" s="54">
        <f t="shared" si="1016"/>
        <v>8</v>
      </c>
      <c r="AG855" s="54">
        <f t="shared" si="1017"/>
        <v>2</v>
      </c>
      <c r="AH855" s="54">
        <f t="shared" si="1018"/>
        <v>10</v>
      </c>
      <c r="AI855" s="54">
        <v>8489.27</v>
      </c>
      <c r="AJ855" s="54">
        <v>8489.27</v>
      </c>
      <c r="AK855" s="54">
        <v>8489.27</v>
      </c>
      <c r="AL855" s="54">
        <v>8489.27</v>
      </c>
      <c r="AM855" s="54">
        <v>8489.27</v>
      </c>
      <c r="AN855" s="54">
        <v>8489.27</v>
      </c>
      <c r="AO855" s="54">
        <v>25467.81</v>
      </c>
      <c r="AP855" s="54">
        <v>25467.81</v>
      </c>
      <c r="AQ855" s="54">
        <v>50935.62</v>
      </c>
      <c r="AR855" s="54">
        <f t="shared" si="1019"/>
        <v>16978.54</v>
      </c>
      <c r="AS855" s="54">
        <f t="shared" si="1020"/>
        <v>16978.54</v>
      </c>
      <c r="AT855" s="54">
        <f t="shared" si="1021"/>
        <v>33957.08</v>
      </c>
      <c r="AU855" s="54">
        <f t="shared" si="1022"/>
        <v>16978.54</v>
      </c>
      <c r="AV855" s="54">
        <f t="shared" si="1023"/>
        <v>0</v>
      </c>
      <c r="AW855" s="54">
        <f t="shared" si="1024"/>
        <v>0</v>
      </c>
      <c r="AX855" s="54">
        <f t="shared" si="1025"/>
        <v>67914.16</v>
      </c>
      <c r="AY855" s="54">
        <f t="shared" si="1026"/>
        <v>16978.54</v>
      </c>
      <c r="AZ855" s="54">
        <f t="shared" si="1027"/>
        <v>84892.700000000012</v>
      </c>
      <c r="BA855" s="54">
        <f t="shared" si="1012"/>
        <v>1</v>
      </c>
      <c r="BB855" s="54">
        <f t="shared" si="1013"/>
        <v>2</v>
      </c>
      <c r="BC855" s="54">
        <f>SUM(CJ855:CL855)*2</f>
        <v>2</v>
      </c>
      <c r="BD855" s="54">
        <f>SUM(CM855:CO855)*2</f>
        <v>12</v>
      </c>
      <c r="BE855" s="54">
        <f t="shared" si="1028"/>
        <v>20</v>
      </c>
      <c r="BF855" s="54">
        <f t="shared" ref="BF855:BK855" si="1053">Z855*2</f>
        <v>4</v>
      </c>
      <c r="BG855" s="54">
        <f t="shared" si="1053"/>
        <v>4</v>
      </c>
      <c r="BH855" s="54">
        <f t="shared" si="1053"/>
        <v>8</v>
      </c>
      <c r="BI855" s="54">
        <f t="shared" si="1053"/>
        <v>4</v>
      </c>
      <c r="BJ855" s="54">
        <f t="shared" si="1053"/>
        <v>0</v>
      </c>
      <c r="BK855" s="54">
        <f t="shared" si="1053"/>
        <v>0</v>
      </c>
      <c r="BL855" s="54">
        <v>0</v>
      </c>
      <c r="BM855" s="54">
        <v>2</v>
      </c>
      <c r="BN855" s="54">
        <f t="shared" si="1051"/>
        <v>2.6666666666666665</v>
      </c>
      <c r="BO855" s="54">
        <f t="shared" si="1052"/>
        <v>0</v>
      </c>
      <c r="BP855" s="54">
        <v>2</v>
      </c>
      <c r="BQ855" s="54">
        <v>2</v>
      </c>
      <c r="BR855" s="54">
        <v>4</v>
      </c>
      <c r="BS855" s="54">
        <v>0</v>
      </c>
      <c r="BT855" s="54">
        <v>0</v>
      </c>
      <c r="BU855" s="54">
        <v>0</v>
      </c>
      <c r="BV855" s="54">
        <f t="shared" si="1029"/>
        <v>6366.9525000000003</v>
      </c>
      <c r="BW855" s="54">
        <f t="shared" si="1030"/>
        <v>8489.27</v>
      </c>
      <c r="BX855" s="54">
        <f t="shared" si="1031"/>
        <v>50935.62</v>
      </c>
      <c r="BY855" s="54">
        <f t="shared" si="1032"/>
        <v>1</v>
      </c>
      <c r="BZ855" s="54">
        <f t="shared" si="1033"/>
        <v>6</v>
      </c>
      <c r="CA855" s="54">
        <v>0</v>
      </c>
      <c r="CB855" s="54">
        <f t="shared" si="1034"/>
        <v>3</v>
      </c>
      <c r="CC855" s="54">
        <f t="shared" si="1035"/>
        <v>0.75</v>
      </c>
      <c r="CD855" s="54">
        <v>0</v>
      </c>
      <c r="CE855" s="54">
        <v>0</v>
      </c>
      <c r="CF855" s="54">
        <v>1</v>
      </c>
      <c r="CG855" s="54">
        <v>0</v>
      </c>
      <c r="CH855" s="54">
        <v>1</v>
      </c>
      <c r="CI855" s="54">
        <v>0</v>
      </c>
      <c r="CJ855" s="54">
        <v>1</v>
      </c>
      <c r="CK855" s="54">
        <v>0</v>
      </c>
      <c r="CL855" s="54">
        <v>0</v>
      </c>
      <c r="CM855" s="54">
        <v>3</v>
      </c>
      <c r="CN855" s="54">
        <v>2</v>
      </c>
      <c r="CO855" s="54">
        <v>1</v>
      </c>
    </row>
    <row r="856" spans="1:93">
      <c r="A856" s="3" t="str">
        <f t="shared" si="1015"/>
        <v>JXYC002Herceptin IV</v>
      </c>
      <c r="B856" s="3" t="s">
        <v>554</v>
      </c>
      <c r="C856" s="3" t="s">
        <v>555</v>
      </c>
      <c r="D856" s="3" t="s">
        <v>174</v>
      </c>
      <c r="E856" s="3" t="s">
        <v>278</v>
      </c>
      <c r="F856" s="3" t="s">
        <v>279</v>
      </c>
      <c r="G856" s="3" t="s">
        <v>280</v>
      </c>
      <c r="H856" s="3" t="s">
        <v>279</v>
      </c>
      <c r="I856" s="3" t="s">
        <v>280</v>
      </c>
      <c r="J856" s="3" t="s">
        <v>561</v>
      </c>
      <c r="K856" s="3" t="s">
        <v>541</v>
      </c>
      <c r="L856" s="3"/>
      <c r="M856" s="3" t="s">
        <v>543</v>
      </c>
      <c r="N856" s="3" t="s">
        <v>11</v>
      </c>
      <c r="O856" s="3" t="s">
        <v>11</v>
      </c>
      <c r="P856" s="3">
        <v>4535.5</v>
      </c>
      <c r="Q856" s="54">
        <v>7.219105420244341E-3</v>
      </c>
      <c r="R856" s="54">
        <v>5.1718043296003274E-3</v>
      </c>
      <c r="S856" s="54">
        <v>4.8109522598777073E-3</v>
      </c>
      <c r="T856" s="54">
        <v>3.3972101416181013E-3</v>
      </c>
      <c r="U856" s="54">
        <v>3.0953289085050976E-3</v>
      </c>
      <c r="V856" s="54">
        <v>5.3886544531297539E-3</v>
      </c>
      <c r="W856" s="54">
        <v>1.7201862009722374E-2</v>
      </c>
      <c r="X856" s="54">
        <v>1.1881193503252953E-2</v>
      </c>
      <c r="Y856" s="54">
        <v>2.9083055512975325E-2</v>
      </c>
      <c r="Z856" s="54">
        <v>0</v>
      </c>
      <c r="AA856" s="54">
        <v>0</v>
      </c>
      <c r="AB856" s="54">
        <v>0</v>
      </c>
      <c r="AC856" s="54">
        <v>0</v>
      </c>
      <c r="AD856" s="54">
        <v>0</v>
      </c>
      <c r="AE856" s="54">
        <v>0</v>
      </c>
      <c r="AF856" s="54">
        <f t="shared" si="1016"/>
        <v>0</v>
      </c>
      <c r="AG856" s="54">
        <f t="shared" si="1017"/>
        <v>0</v>
      </c>
      <c r="AH856" s="54">
        <f t="shared" si="1018"/>
        <v>0</v>
      </c>
      <c r="AI856" s="54">
        <v>32.742252633518213</v>
      </c>
      <c r="AJ856" s="54">
        <v>23.45671853690229</v>
      </c>
      <c r="AK856" s="54">
        <v>21.820073974675346</v>
      </c>
      <c r="AL856" s="54">
        <v>15.4080465973089</v>
      </c>
      <c r="AM856" s="54">
        <v>14.038864264524872</v>
      </c>
      <c r="AN856" s="54">
        <v>24.44024227217</v>
      </c>
      <c r="AO856" s="54">
        <v>78.019045145095845</v>
      </c>
      <c r="AP856" s="54">
        <v>53.887153134003768</v>
      </c>
      <c r="AQ856" s="54">
        <v>131.90619827909961</v>
      </c>
      <c r="AR856" s="54">
        <f t="shared" si="1019"/>
        <v>0</v>
      </c>
      <c r="AS856" s="54">
        <f t="shared" si="1020"/>
        <v>0</v>
      </c>
      <c r="AT856" s="54">
        <f t="shared" si="1021"/>
        <v>0</v>
      </c>
      <c r="AU856" s="54">
        <f t="shared" si="1022"/>
        <v>0</v>
      </c>
      <c r="AV856" s="54">
        <f t="shared" si="1023"/>
        <v>0</v>
      </c>
      <c r="AW856" s="54">
        <f t="shared" si="1024"/>
        <v>0</v>
      </c>
      <c r="AX856" s="54">
        <f t="shared" si="1025"/>
        <v>0</v>
      </c>
      <c r="AY856" s="54">
        <f t="shared" si="1026"/>
        <v>0</v>
      </c>
      <c r="AZ856" s="54">
        <f t="shared" si="1027"/>
        <v>0</v>
      </c>
      <c r="BA856" s="54">
        <f t="shared" si="1012"/>
        <v>3.3972101416181013E-3</v>
      </c>
      <c r="BB856" s="54">
        <f t="shared" si="1013"/>
        <v>0</v>
      </c>
      <c r="BC856" s="54"/>
      <c r="BD856" s="54"/>
      <c r="BE856" s="54">
        <f t="shared" si="1028"/>
        <v>0</v>
      </c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>
        <f t="shared" si="1029"/>
        <v>3023.6666666666665</v>
      </c>
      <c r="BW856" s="54">
        <f t="shared" si="1030"/>
        <v>4535.5</v>
      </c>
      <c r="BX856" s="54">
        <f t="shared" si="1031"/>
        <v>0</v>
      </c>
      <c r="BY856" s="54">
        <f t="shared" si="1032"/>
        <v>1</v>
      </c>
      <c r="BZ856" s="54">
        <f t="shared" si="1033"/>
        <v>0</v>
      </c>
      <c r="CA856" s="54">
        <v>0</v>
      </c>
      <c r="CB856" s="54">
        <f t="shared" si="1034"/>
        <v>2</v>
      </c>
      <c r="CC856" s="54">
        <f t="shared" si="1035"/>
        <v>0.66666666666666663</v>
      </c>
      <c r="CD856" s="54">
        <v>2</v>
      </c>
      <c r="CE856" s="54">
        <v>0</v>
      </c>
      <c r="CF856" s="54">
        <v>2</v>
      </c>
      <c r="CG856" s="54">
        <v>0</v>
      </c>
      <c r="CH856" s="54">
        <v>1</v>
      </c>
      <c r="CI856" s="54">
        <v>2</v>
      </c>
      <c r="CJ856" s="54">
        <v>0</v>
      </c>
      <c r="CK856" s="54">
        <v>1</v>
      </c>
      <c r="CL856" s="54">
        <v>0</v>
      </c>
      <c r="CM856" s="54">
        <v>0</v>
      </c>
      <c r="CN856" s="54">
        <v>0</v>
      </c>
      <c r="CO856" s="54">
        <v>0</v>
      </c>
    </row>
    <row r="857" spans="1:93">
      <c r="A857" s="3" t="str">
        <f t="shared" si="1015"/>
        <v>JXYC002Herceptin SC</v>
      </c>
      <c r="B857" s="3" t="s">
        <v>554</v>
      </c>
      <c r="C857" s="3" t="s">
        <v>555</v>
      </c>
      <c r="D857" s="3" t="s">
        <v>174</v>
      </c>
      <c r="E857" s="3" t="s">
        <v>278</v>
      </c>
      <c r="F857" s="3" t="s">
        <v>279</v>
      </c>
      <c r="G857" s="3" t="s">
        <v>280</v>
      </c>
      <c r="H857" s="3" t="s">
        <v>279</v>
      </c>
      <c r="I857" s="3" t="s">
        <v>280</v>
      </c>
      <c r="J857" s="3" t="s">
        <v>561</v>
      </c>
      <c r="K857" s="3" t="s">
        <v>541</v>
      </c>
      <c r="L857" s="3"/>
      <c r="M857" s="3" t="s">
        <v>543</v>
      </c>
      <c r="N857" s="3" t="s">
        <v>12</v>
      </c>
      <c r="O857" s="3" t="s">
        <v>12</v>
      </c>
      <c r="P857" s="3">
        <v>3444.49</v>
      </c>
      <c r="Q857" s="54">
        <v>1.2869445629604544E-7</v>
      </c>
      <c r="R857" s="54">
        <v>1.1923834167284972E-7</v>
      </c>
      <c r="S857" s="54">
        <v>1.8086442832285226E-7</v>
      </c>
      <c r="T857" s="54">
        <v>1.8512626147397511E-7</v>
      </c>
      <c r="U857" s="54">
        <v>1.6668434004097236E-7</v>
      </c>
      <c r="V857" s="54">
        <v>2.193921721933052E-7</v>
      </c>
      <c r="W857" s="54">
        <v>4.2879722629174739E-7</v>
      </c>
      <c r="X857" s="54">
        <v>5.7120277370825267E-7</v>
      </c>
      <c r="Y857" s="54">
        <v>1.0000000000000002E-6</v>
      </c>
      <c r="Z857" s="54">
        <v>0</v>
      </c>
      <c r="AA857" s="54">
        <v>0</v>
      </c>
      <c r="AB857" s="54">
        <v>0</v>
      </c>
      <c r="AC857" s="54">
        <v>0</v>
      </c>
      <c r="AD857" s="54">
        <v>0</v>
      </c>
      <c r="AE857" s="54">
        <v>0</v>
      </c>
      <c r="AF857" s="54">
        <f t="shared" si="1016"/>
        <v>0</v>
      </c>
      <c r="AG857" s="54">
        <f t="shared" si="1017"/>
        <v>0</v>
      </c>
      <c r="AH857" s="54">
        <f t="shared" si="1018"/>
        <v>0</v>
      </c>
      <c r="AI857" s="54">
        <v>4.4328676776716558E-4</v>
      </c>
      <c r="AJ857" s="54">
        <v>4.1071527550871412E-4</v>
      </c>
      <c r="AK857" s="54">
        <v>6.2298571471378138E-4</v>
      </c>
      <c r="AL857" s="54">
        <v>6.3766555638449256E-4</v>
      </c>
      <c r="AM857" s="54">
        <v>5.7414254242772885E-4</v>
      </c>
      <c r="AN857" s="54">
        <v>7.5569414319811776E-4</v>
      </c>
      <c r="AO857" s="54">
        <v>1.476987757989661E-3</v>
      </c>
      <c r="AP857" s="54">
        <v>1.9675022420103392E-3</v>
      </c>
      <c r="AQ857" s="54">
        <v>3.4444900000000001E-3</v>
      </c>
      <c r="AR857" s="54">
        <f t="shared" si="1019"/>
        <v>0</v>
      </c>
      <c r="AS857" s="54">
        <f t="shared" si="1020"/>
        <v>0</v>
      </c>
      <c r="AT857" s="54">
        <f t="shared" si="1021"/>
        <v>0</v>
      </c>
      <c r="AU857" s="54">
        <f t="shared" si="1022"/>
        <v>0</v>
      </c>
      <c r="AV857" s="54">
        <f t="shared" si="1023"/>
        <v>0</v>
      </c>
      <c r="AW857" s="54">
        <f t="shared" si="1024"/>
        <v>0</v>
      </c>
      <c r="AX857" s="54">
        <f t="shared" si="1025"/>
        <v>0</v>
      </c>
      <c r="AY857" s="54">
        <f t="shared" si="1026"/>
        <v>0</v>
      </c>
      <c r="AZ857" s="54">
        <f t="shared" si="1027"/>
        <v>0</v>
      </c>
      <c r="BA857" s="54">
        <f t="shared" si="1012"/>
        <v>1.8512626147397511E-7</v>
      </c>
      <c r="BB857" s="54">
        <f t="shared" si="1013"/>
        <v>0</v>
      </c>
      <c r="BC857" s="54"/>
      <c r="BD857" s="54"/>
      <c r="BE857" s="54">
        <f t="shared" si="1028"/>
        <v>0</v>
      </c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>
        <f t="shared" si="1029"/>
        <v>0</v>
      </c>
      <c r="BW857" s="54">
        <f t="shared" si="1030"/>
        <v>0</v>
      </c>
      <c r="BX857" s="54">
        <f t="shared" si="1031"/>
        <v>0</v>
      </c>
      <c r="BY857" s="54">
        <f t="shared" si="1032"/>
        <v>0</v>
      </c>
      <c r="BZ857" s="54">
        <f t="shared" si="1033"/>
        <v>0</v>
      </c>
      <c r="CA857" s="54">
        <v>0</v>
      </c>
      <c r="CB857" s="54">
        <f t="shared" si="1034"/>
        <v>0</v>
      </c>
      <c r="CC857" s="54">
        <f t="shared" si="1035"/>
        <v>0</v>
      </c>
      <c r="CD857" s="54">
        <v>0</v>
      </c>
      <c r="CE857" s="54">
        <v>0</v>
      </c>
      <c r="CF857" s="54">
        <v>0</v>
      </c>
      <c r="CG857" s="54">
        <v>0</v>
      </c>
      <c r="CH857" s="54">
        <v>0</v>
      </c>
      <c r="CI857" s="54">
        <v>0</v>
      </c>
      <c r="CJ857" s="54">
        <v>0</v>
      </c>
      <c r="CK857" s="54">
        <v>0</v>
      </c>
      <c r="CL857" s="54">
        <v>0</v>
      </c>
      <c r="CM857" s="54">
        <v>0</v>
      </c>
      <c r="CN857" s="54">
        <v>0</v>
      </c>
      <c r="CO857" s="54">
        <v>0</v>
      </c>
    </row>
    <row r="858" spans="1:93">
      <c r="A858" s="3" t="str">
        <f t="shared" si="1015"/>
        <v>JXYC002Itovebi 3mg</v>
      </c>
      <c r="B858" s="3" t="s">
        <v>554</v>
      </c>
      <c r="C858" s="3" t="s">
        <v>555</v>
      </c>
      <c r="D858" s="3" t="s">
        <v>174</v>
      </c>
      <c r="E858" s="3" t="s">
        <v>278</v>
      </c>
      <c r="F858" s="3" t="s">
        <v>279</v>
      </c>
      <c r="G858" s="3" t="s">
        <v>280</v>
      </c>
      <c r="H858" s="3" t="s">
        <v>279</v>
      </c>
      <c r="I858" s="3" t="s">
        <v>280</v>
      </c>
      <c r="J858" s="3" t="s">
        <v>561</v>
      </c>
      <c r="K858" s="3" t="s">
        <v>541</v>
      </c>
      <c r="L858" s="3"/>
      <c r="M858" s="3" t="s">
        <v>543</v>
      </c>
      <c r="N858" s="3" t="s">
        <v>13</v>
      </c>
      <c r="O858" s="3" t="s">
        <v>14</v>
      </c>
      <c r="P858" s="3">
        <v>3566.02</v>
      </c>
      <c r="Q858" s="54">
        <v>7.5423782997919166E-8</v>
      </c>
      <c r="R858" s="54">
        <v>8.6118364644595899E-8</v>
      </c>
      <c r="S858" s="54">
        <v>1.7430625086372233E-7</v>
      </c>
      <c r="T858" s="54">
        <v>1.7644957539816278E-7</v>
      </c>
      <c r="U858" s="54">
        <v>2.1451535630448561E-7</v>
      </c>
      <c r="V858" s="54">
        <v>2.7318666979111423E-7</v>
      </c>
      <c r="W858" s="54">
        <v>3.3584839850623739E-7</v>
      </c>
      <c r="X858" s="54">
        <v>6.6415160149376262E-7</v>
      </c>
      <c r="Y858" s="54">
        <v>9.9999999999999995E-7</v>
      </c>
      <c r="Z858" s="54">
        <v>0</v>
      </c>
      <c r="AA858" s="54">
        <v>0</v>
      </c>
      <c r="AB858" s="54">
        <v>0</v>
      </c>
      <c r="AC858" s="54">
        <v>0</v>
      </c>
      <c r="AD858" s="54">
        <v>0</v>
      </c>
      <c r="AE858" s="54">
        <v>0</v>
      </c>
      <c r="AF858" s="54">
        <f t="shared" si="1016"/>
        <v>0</v>
      </c>
      <c r="AG858" s="54">
        <f t="shared" si="1017"/>
        <v>0</v>
      </c>
      <c r="AH858" s="54">
        <f t="shared" si="1018"/>
        <v>0</v>
      </c>
      <c r="AI858" s="54">
        <v>2.6896271864623972E-4</v>
      </c>
      <c r="AJ858" s="54">
        <v>3.0709981068992184E-4</v>
      </c>
      <c r="AK858" s="54">
        <v>6.2157957670505104E-4</v>
      </c>
      <c r="AL858" s="54">
        <v>6.2922271486135634E-4</v>
      </c>
      <c r="AM858" s="54">
        <v>7.6496605088892172E-4</v>
      </c>
      <c r="AN858" s="54">
        <v>9.74189128208509E-4</v>
      </c>
      <c r="AO858" s="54">
        <v>1.1976421060412126E-3</v>
      </c>
      <c r="AP858" s="54">
        <v>2.3683778939587868E-3</v>
      </c>
      <c r="AQ858" s="54">
        <v>3.5660199999999996E-3</v>
      </c>
      <c r="AR858" s="54">
        <f t="shared" si="1019"/>
        <v>0</v>
      </c>
      <c r="AS858" s="54">
        <f t="shared" si="1020"/>
        <v>0</v>
      </c>
      <c r="AT858" s="54">
        <f t="shared" si="1021"/>
        <v>0</v>
      </c>
      <c r="AU858" s="54">
        <f t="shared" si="1022"/>
        <v>0</v>
      </c>
      <c r="AV858" s="54">
        <f t="shared" si="1023"/>
        <v>0</v>
      </c>
      <c r="AW858" s="54">
        <f t="shared" si="1024"/>
        <v>0</v>
      </c>
      <c r="AX858" s="54">
        <f t="shared" si="1025"/>
        <v>0</v>
      </c>
      <c r="AY858" s="54">
        <f t="shared" si="1026"/>
        <v>0</v>
      </c>
      <c r="AZ858" s="54">
        <f t="shared" si="1027"/>
        <v>0</v>
      </c>
      <c r="BA858" s="54">
        <f t="shared" si="1012"/>
        <v>1.7644957539816278E-7</v>
      </c>
      <c r="BB858" s="54">
        <f t="shared" si="1013"/>
        <v>0</v>
      </c>
      <c r="BC858" s="54"/>
      <c r="BD858" s="54"/>
      <c r="BE858" s="54">
        <f t="shared" si="1028"/>
        <v>0</v>
      </c>
      <c r="BF858" s="54"/>
      <c r="BG858" s="54"/>
      <c r="BH858" s="54"/>
      <c r="BI858" s="54"/>
      <c r="BJ858" s="54"/>
      <c r="BK858" s="54"/>
      <c r="BL858" s="54">
        <v>0</v>
      </c>
      <c r="BM858" s="54">
        <v>0</v>
      </c>
      <c r="BN858" s="54">
        <f t="shared" ref="BN858:BN859" si="1054">AVERAGE(BP858:BR858)</f>
        <v>0</v>
      </c>
      <c r="BO858" s="54">
        <f t="shared" ref="BO858:BO859" si="1055">SUM(BS858:BU858)/1</f>
        <v>0</v>
      </c>
      <c r="BP858" s="54">
        <v>0</v>
      </c>
      <c r="BQ858" s="54">
        <v>0</v>
      </c>
      <c r="BR858" s="54">
        <v>0</v>
      </c>
      <c r="BS858" s="54">
        <v>0</v>
      </c>
      <c r="BT858" s="54">
        <v>0</v>
      </c>
      <c r="BU858" s="54">
        <v>0</v>
      </c>
      <c r="BV858" s="54">
        <f t="shared" si="1029"/>
        <v>0</v>
      </c>
      <c r="BW858" s="54">
        <f t="shared" si="1030"/>
        <v>0</v>
      </c>
      <c r="BX858" s="54">
        <f t="shared" si="1031"/>
        <v>0</v>
      </c>
      <c r="BY858" s="54">
        <f t="shared" si="1032"/>
        <v>0</v>
      </c>
      <c r="BZ858" s="54">
        <f t="shared" si="1033"/>
        <v>0</v>
      </c>
      <c r="CA858" s="54">
        <v>0</v>
      </c>
      <c r="CB858" s="54">
        <f t="shared" si="1034"/>
        <v>0</v>
      </c>
      <c r="CC858" s="54">
        <f t="shared" si="1035"/>
        <v>0</v>
      </c>
      <c r="CD858" s="54">
        <v>0</v>
      </c>
      <c r="CE858" s="54">
        <v>0</v>
      </c>
      <c r="CF858" s="54">
        <v>0</v>
      </c>
      <c r="CG858" s="54">
        <v>0</v>
      </c>
      <c r="CH858" s="54">
        <v>0</v>
      </c>
      <c r="CI858" s="54">
        <v>0</v>
      </c>
      <c r="CJ858" s="54">
        <v>0</v>
      </c>
      <c r="CK858" s="54">
        <v>0</v>
      </c>
      <c r="CL858" s="54">
        <v>0</v>
      </c>
      <c r="CM858" s="54">
        <v>0</v>
      </c>
      <c r="CN858" s="54">
        <v>0</v>
      </c>
      <c r="CO858" s="54">
        <v>0</v>
      </c>
    </row>
    <row r="859" spans="1:93">
      <c r="A859" s="3" t="str">
        <f t="shared" si="1015"/>
        <v>JXYC002Itovebi 9mg</v>
      </c>
      <c r="B859" s="3" t="s">
        <v>554</v>
      </c>
      <c r="C859" s="3" t="s">
        <v>555</v>
      </c>
      <c r="D859" s="3" t="s">
        <v>174</v>
      </c>
      <c r="E859" s="3" t="s">
        <v>278</v>
      </c>
      <c r="F859" s="3" t="s">
        <v>279</v>
      </c>
      <c r="G859" s="3" t="s">
        <v>280</v>
      </c>
      <c r="H859" s="3" t="s">
        <v>279</v>
      </c>
      <c r="I859" s="3" t="s">
        <v>280</v>
      </c>
      <c r="J859" s="3" t="s">
        <v>561</v>
      </c>
      <c r="K859" s="3" t="s">
        <v>541</v>
      </c>
      <c r="L859" s="3"/>
      <c r="M859" s="3" t="s">
        <v>543</v>
      </c>
      <c r="N859" s="3" t="s">
        <v>13</v>
      </c>
      <c r="O859" s="3" t="s">
        <v>15</v>
      </c>
      <c r="P859" s="3">
        <v>10698.05</v>
      </c>
      <c r="Q859" s="54"/>
      <c r="R859" s="54"/>
      <c r="S859" s="54"/>
      <c r="T859" s="54"/>
      <c r="U859" s="54"/>
      <c r="V859" s="54"/>
      <c r="W859" s="54">
        <v>0</v>
      </c>
      <c r="X859" s="54">
        <v>0</v>
      </c>
      <c r="Y859" s="54">
        <v>0</v>
      </c>
      <c r="Z859" s="54">
        <v>0</v>
      </c>
      <c r="AA859" s="54">
        <v>0</v>
      </c>
      <c r="AB859" s="54">
        <v>0</v>
      </c>
      <c r="AC859" s="54">
        <v>0</v>
      </c>
      <c r="AD859" s="54">
        <v>0</v>
      </c>
      <c r="AE859" s="54">
        <v>0</v>
      </c>
      <c r="AF859" s="54">
        <f t="shared" si="1016"/>
        <v>0</v>
      </c>
      <c r="AG859" s="54">
        <f t="shared" si="1017"/>
        <v>0</v>
      </c>
      <c r="AH859" s="54">
        <f t="shared" si="1018"/>
        <v>0</v>
      </c>
      <c r="AI859" s="54"/>
      <c r="AJ859" s="54"/>
      <c r="AK859" s="54"/>
      <c r="AL859" s="54"/>
      <c r="AM859" s="54"/>
      <c r="AN859" s="54"/>
      <c r="AO859" s="54">
        <v>0</v>
      </c>
      <c r="AP859" s="54">
        <v>0</v>
      </c>
      <c r="AQ859" s="54">
        <v>0</v>
      </c>
      <c r="AR859" s="54">
        <f t="shared" si="1019"/>
        <v>0</v>
      </c>
      <c r="AS859" s="54">
        <f t="shared" si="1020"/>
        <v>0</v>
      </c>
      <c r="AT859" s="54">
        <f t="shared" si="1021"/>
        <v>0</v>
      </c>
      <c r="AU859" s="54">
        <f t="shared" si="1022"/>
        <v>0</v>
      </c>
      <c r="AV859" s="54">
        <f t="shared" si="1023"/>
        <v>0</v>
      </c>
      <c r="AW859" s="54">
        <f t="shared" si="1024"/>
        <v>0</v>
      </c>
      <c r="AX859" s="54">
        <f t="shared" si="1025"/>
        <v>0</v>
      </c>
      <c r="AY859" s="54">
        <f t="shared" si="1026"/>
        <v>0</v>
      </c>
      <c r="AZ859" s="54">
        <f t="shared" si="1027"/>
        <v>0</v>
      </c>
      <c r="BA859" s="54">
        <f t="shared" si="1012"/>
        <v>0</v>
      </c>
      <c r="BB859" s="54">
        <f t="shared" si="1013"/>
        <v>0</v>
      </c>
      <c r="BC859" s="54"/>
      <c r="BD859" s="54"/>
      <c r="BE859" s="54">
        <f t="shared" si="1028"/>
        <v>0</v>
      </c>
      <c r="BF859" s="54"/>
      <c r="BG859" s="54"/>
      <c r="BH859" s="54"/>
      <c r="BI859" s="54"/>
      <c r="BJ859" s="54"/>
      <c r="BK859" s="54"/>
      <c r="BL859" s="54">
        <v>0</v>
      </c>
      <c r="BM859" s="54">
        <v>0</v>
      </c>
      <c r="BN859" s="54">
        <f t="shared" si="1054"/>
        <v>0</v>
      </c>
      <c r="BO859" s="54">
        <f t="shared" si="1055"/>
        <v>0</v>
      </c>
      <c r="BP859" s="54">
        <v>0</v>
      </c>
      <c r="BQ859" s="54">
        <v>0</v>
      </c>
      <c r="BR859" s="54">
        <v>0</v>
      </c>
      <c r="BS859" s="54">
        <v>0</v>
      </c>
      <c r="BT859" s="54">
        <v>0</v>
      </c>
      <c r="BU859" s="54">
        <v>0</v>
      </c>
      <c r="BV859" s="54">
        <f t="shared" si="1029"/>
        <v>0</v>
      </c>
      <c r="BW859" s="54">
        <f t="shared" si="1030"/>
        <v>0</v>
      </c>
      <c r="BX859" s="54">
        <f t="shared" si="1031"/>
        <v>0</v>
      </c>
      <c r="BY859" s="54">
        <f t="shared" si="1032"/>
        <v>0</v>
      </c>
      <c r="BZ859" s="54">
        <f t="shared" si="1033"/>
        <v>0</v>
      </c>
      <c r="CA859" s="54">
        <v>0</v>
      </c>
      <c r="CB859" s="54">
        <f t="shared" si="1034"/>
        <v>0</v>
      </c>
      <c r="CC859" s="54">
        <f t="shared" si="1035"/>
        <v>0</v>
      </c>
      <c r="CD859" s="54">
        <v>0</v>
      </c>
      <c r="CE859" s="54">
        <v>0</v>
      </c>
      <c r="CF859" s="54">
        <v>0</v>
      </c>
      <c r="CG859" s="54">
        <v>0</v>
      </c>
      <c r="CH859" s="54">
        <v>0</v>
      </c>
      <c r="CI859" s="54">
        <v>0</v>
      </c>
      <c r="CJ859" s="54">
        <v>0</v>
      </c>
      <c r="CK859" s="54">
        <v>0</v>
      </c>
      <c r="CL859" s="54">
        <v>0</v>
      </c>
      <c r="CM859" s="54">
        <v>0</v>
      </c>
      <c r="CN859" s="54">
        <v>0</v>
      </c>
      <c r="CO859" s="54">
        <v>0</v>
      </c>
    </row>
    <row r="860" spans="1:93">
      <c r="A860" s="3" t="str">
        <f t="shared" si="1015"/>
        <v>JXYC002Perjeta</v>
      </c>
      <c r="B860" s="3" t="s">
        <v>554</v>
      </c>
      <c r="C860" s="3" t="s">
        <v>555</v>
      </c>
      <c r="D860" s="3" t="s">
        <v>174</v>
      </c>
      <c r="E860" s="3" t="s">
        <v>278</v>
      </c>
      <c r="F860" s="3" t="s">
        <v>279</v>
      </c>
      <c r="G860" s="3" t="s">
        <v>280</v>
      </c>
      <c r="H860" s="3" t="s">
        <v>279</v>
      </c>
      <c r="I860" s="3" t="s">
        <v>280</v>
      </c>
      <c r="J860" s="3" t="s">
        <v>561</v>
      </c>
      <c r="K860" s="3" t="s">
        <v>541</v>
      </c>
      <c r="L860" s="3"/>
      <c r="M860" s="3" t="s">
        <v>543</v>
      </c>
      <c r="N860" s="3" t="s">
        <v>16</v>
      </c>
      <c r="O860" s="3" t="s">
        <v>16</v>
      </c>
      <c r="P860" s="3">
        <v>3985.87</v>
      </c>
      <c r="Q860" s="54">
        <v>1.2577357926607356E-2</v>
      </c>
      <c r="R860" s="54">
        <v>1.0624283163972086E-2</v>
      </c>
      <c r="S860" s="54">
        <v>1.6125439900586364E-2</v>
      </c>
      <c r="T860" s="54">
        <v>9.7441339150250699E-3</v>
      </c>
      <c r="U860" s="54">
        <v>1.1826751851980082E-2</v>
      </c>
      <c r="V860" s="54">
        <v>1.3573054605305767E-2</v>
      </c>
      <c r="W860" s="54">
        <v>3.9327080991165803E-2</v>
      </c>
      <c r="X860" s="54">
        <v>3.5143940372310917E-2</v>
      </c>
      <c r="Y860" s="54">
        <v>7.4471021363476719E-2</v>
      </c>
      <c r="Z860" s="54">
        <v>0</v>
      </c>
      <c r="AA860" s="54">
        <v>0</v>
      </c>
      <c r="AB860" s="54">
        <v>0</v>
      </c>
      <c r="AC860" s="54">
        <v>0</v>
      </c>
      <c r="AD860" s="54">
        <v>0</v>
      </c>
      <c r="AE860" s="54">
        <v>0</v>
      </c>
      <c r="AF860" s="54">
        <f t="shared" si="1016"/>
        <v>0</v>
      </c>
      <c r="AG860" s="54">
        <f t="shared" si="1017"/>
        <v>0</v>
      </c>
      <c r="AH860" s="54">
        <f t="shared" si="1018"/>
        <v>0</v>
      </c>
      <c r="AI860" s="54">
        <v>50.131713638926456</v>
      </c>
      <c r="AJ860" s="54">
        <v>42.347011534781416</v>
      </c>
      <c r="AK860" s="54">
        <v>64.273907136550164</v>
      </c>
      <c r="AL860" s="54">
        <v>38.838851047880972</v>
      </c>
      <c r="AM860" s="54">
        <v>47.139895404251845</v>
      </c>
      <c r="AN860" s="54">
        <v>54.100431159650086</v>
      </c>
      <c r="AO860" s="54">
        <v>156.75263231025804</v>
      </c>
      <c r="AP860" s="54">
        <v>140.07917761178288</v>
      </c>
      <c r="AQ860" s="54">
        <v>296.83180992204092</v>
      </c>
      <c r="AR860" s="54">
        <f t="shared" si="1019"/>
        <v>0</v>
      </c>
      <c r="AS860" s="54">
        <f t="shared" si="1020"/>
        <v>0</v>
      </c>
      <c r="AT860" s="54">
        <f t="shared" si="1021"/>
        <v>0</v>
      </c>
      <c r="AU860" s="54">
        <f t="shared" si="1022"/>
        <v>0</v>
      </c>
      <c r="AV860" s="54">
        <f t="shared" si="1023"/>
        <v>0</v>
      </c>
      <c r="AW860" s="54">
        <f t="shared" si="1024"/>
        <v>0</v>
      </c>
      <c r="AX860" s="54">
        <f t="shared" si="1025"/>
        <v>0</v>
      </c>
      <c r="AY860" s="54">
        <f t="shared" si="1026"/>
        <v>0</v>
      </c>
      <c r="AZ860" s="54">
        <f t="shared" si="1027"/>
        <v>0</v>
      </c>
      <c r="BA860" s="54">
        <f t="shared" si="1012"/>
        <v>9.7441339150250699E-3</v>
      </c>
      <c r="BB860" s="54">
        <f t="shared" si="1013"/>
        <v>0</v>
      </c>
      <c r="BC860" s="54"/>
      <c r="BD860" s="54"/>
      <c r="BE860" s="54">
        <f t="shared" si="1028"/>
        <v>0</v>
      </c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>
        <f t="shared" si="1029"/>
        <v>664.31166666666661</v>
      </c>
      <c r="BW860" s="54">
        <f t="shared" si="1030"/>
        <v>0</v>
      </c>
      <c r="BX860" s="54">
        <f t="shared" si="1031"/>
        <v>0</v>
      </c>
      <c r="BY860" s="54">
        <f t="shared" si="1032"/>
        <v>0</v>
      </c>
      <c r="BZ860" s="54">
        <f t="shared" si="1033"/>
        <v>0</v>
      </c>
      <c r="CA860" s="54">
        <v>0</v>
      </c>
      <c r="CB860" s="54">
        <f t="shared" si="1034"/>
        <v>1</v>
      </c>
      <c r="CC860" s="54">
        <f t="shared" si="1035"/>
        <v>0.16666666666666666</v>
      </c>
      <c r="CD860" s="54">
        <v>1</v>
      </c>
      <c r="CE860" s="54">
        <v>1</v>
      </c>
      <c r="CF860" s="54">
        <v>0</v>
      </c>
      <c r="CG860" s="54">
        <v>0</v>
      </c>
      <c r="CH860" s="54">
        <v>0</v>
      </c>
      <c r="CI860" s="54">
        <v>0</v>
      </c>
      <c r="CJ860" s="54">
        <v>0</v>
      </c>
      <c r="CK860" s="54">
        <v>0</v>
      </c>
      <c r="CL860" s="54">
        <v>0</v>
      </c>
      <c r="CM860" s="54">
        <v>0</v>
      </c>
      <c r="CN860" s="54">
        <v>0</v>
      </c>
      <c r="CO860" s="54">
        <v>0</v>
      </c>
    </row>
    <row r="861" spans="1:93">
      <c r="A861" s="3" t="str">
        <f t="shared" si="1015"/>
        <v>JXYC002Phesgo 10ml</v>
      </c>
      <c r="B861" s="3" t="s">
        <v>554</v>
      </c>
      <c r="C861" s="3" t="s">
        <v>555</v>
      </c>
      <c r="D861" s="3" t="s">
        <v>174</v>
      </c>
      <c r="E861" s="3" t="s">
        <v>278</v>
      </c>
      <c r="F861" s="3" t="s">
        <v>279</v>
      </c>
      <c r="G861" s="3" t="s">
        <v>280</v>
      </c>
      <c r="H861" s="3" t="s">
        <v>279</v>
      </c>
      <c r="I861" s="3" t="s">
        <v>280</v>
      </c>
      <c r="J861" s="3" t="s">
        <v>561</v>
      </c>
      <c r="K861" s="3" t="s">
        <v>541</v>
      </c>
      <c r="L861" s="3"/>
      <c r="M861" s="3" t="s">
        <v>543</v>
      </c>
      <c r="N861" s="3" t="s">
        <v>17</v>
      </c>
      <c r="O861" s="3" t="s">
        <v>18</v>
      </c>
      <c r="P861" s="3">
        <v>6232.07</v>
      </c>
      <c r="Q861" s="54">
        <v>0.69310387162371423</v>
      </c>
      <c r="R861" s="54">
        <v>0.64074640282442274</v>
      </c>
      <c r="S861" s="54">
        <v>0.94988041142349178</v>
      </c>
      <c r="T861" s="54">
        <v>0.83234282102415413</v>
      </c>
      <c r="U861" s="54">
        <v>0.76369884092444407</v>
      </c>
      <c r="V861" s="54">
        <v>0.99491671982342955</v>
      </c>
      <c r="W861" s="54">
        <v>2.2837306858716291</v>
      </c>
      <c r="X861" s="54">
        <v>2.5909583817720279</v>
      </c>
      <c r="Y861" s="54">
        <v>4.8746890676436569</v>
      </c>
      <c r="Z861" s="54">
        <v>0</v>
      </c>
      <c r="AA861" s="54">
        <v>0</v>
      </c>
      <c r="AB861" s="54">
        <v>0</v>
      </c>
      <c r="AC861" s="54">
        <v>0</v>
      </c>
      <c r="AD861" s="54">
        <v>0</v>
      </c>
      <c r="AE861" s="54">
        <v>0</v>
      </c>
      <c r="AF861" s="54">
        <f t="shared" si="1016"/>
        <v>0</v>
      </c>
      <c r="AG861" s="54">
        <f t="shared" si="1017"/>
        <v>0</v>
      </c>
      <c r="AH861" s="54">
        <f t="shared" si="1018"/>
        <v>0</v>
      </c>
      <c r="AI861" s="54">
        <v>4319.4718452300003</v>
      </c>
      <c r="AJ861" s="54">
        <v>3993.1764346499999</v>
      </c>
      <c r="AK861" s="54">
        <v>5919.7212156200003</v>
      </c>
      <c r="AL861" s="54">
        <v>5187.2187246200001</v>
      </c>
      <c r="AM861" s="54">
        <v>4759.4246355599998</v>
      </c>
      <c r="AN861" s="54">
        <v>6200.39064211</v>
      </c>
      <c r="AO861" s="54">
        <v>14232.369495500001</v>
      </c>
      <c r="AP861" s="54">
        <v>16147.03400229</v>
      </c>
      <c r="AQ861" s="54">
        <v>30379.403497790001</v>
      </c>
      <c r="AR861" s="54">
        <f t="shared" si="1019"/>
        <v>0</v>
      </c>
      <c r="AS861" s="54">
        <f t="shared" si="1020"/>
        <v>0</v>
      </c>
      <c r="AT861" s="54">
        <f t="shared" si="1021"/>
        <v>0</v>
      </c>
      <c r="AU861" s="54">
        <f t="shared" si="1022"/>
        <v>0</v>
      </c>
      <c r="AV861" s="54">
        <f t="shared" si="1023"/>
        <v>0</v>
      </c>
      <c r="AW861" s="54">
        <f t="shared" si="1024"/>
        <v>0</v>
      </c>
      <c r="AX861" s="54">
        <f t="shared" si="1025"/>
        <v>0</v>
      </c>
      <c r="AY861" s="54">
        <f t="shared" si="1026"/>
        <v>0</v>
      </c>
      <c r="AZ861" s="54">
        <f t="shared" si="1027"/>
        <v>0</v>
      </c>
      <c r="BA861" s="54">
        <f t="shared" si="1012"/>
        <v>0.83234282102415413</v>
      </c>
      <c r="BB861" s="54">
        <f t="shared" si="1013"/>
        <v>0</v>
      </c>
      <c r="BC861" s="54">
        <f>SUM(CJ861:CL861)</f>
        <v>4</v>
      </c>
      <c r="BD861" s="54">
        <f>SUM(CM861:CO861)</f>
        <v>0</v>
      </c>
      <c r="BE861" s="54">
        <f t="shared" si="1028"/>
        <v>0</v>
      </c>
      <c r="BF861" s="54">
        <f t="shared" ref="BF861:BK861" si="1056">Z861</f>
        <v>0</v>
      </c>
      <c r="BG861" s="54">
        <f t="shared" si="1056"/>
        <v>0</v>
      </c>
      <c r="BH861" s="54">
        <f t="shared" si="1056"/>
        <v>0</v>
      </c>
      <c r="BI861" s="54">
        <f t="shared" si="1056"/>
        <v>0</v>
      </c>
      <c r="BJ861" s="54">
        <f t="shared" si="1056"/>
        <v>0</v>
      </c>
      <c r="BK861" s="54">
        <f t="shared" si="1056"/>
        <v>0</v>
      </c>
      <c r="BL861" s="54">
        <v>0</v>
      </c>
      <c r="BM861" s="54">
        <v>0</v>
      </c>
      <c r="BN861" s="54">
        <f t="shared" ref="BN861:BN862" si="1057">AVERAGE(BP861:BR861)</f>
        <v>0</v>
      </c>
      <c r="BO861" s="54">
        <f t="shared" ref="BO861:BO862" si="1058">SUM(BS861:BU861)/1</f>
        <v>0</v>
      </c>
      <c r="BP861" s="54">
        <v>0</v>
      </c>
      <c r="BQ861" s="54">
        <v>0</v>
      </c>
      <c r="BR861" s="54">
        <v>0</v>
      </c>
      <c r="BS861" s="54">
        <v>0</v>
      </c>
      <c r="BT861" s="54">
        <v>0</v>
      </c>
      <c r="BU861" s="54">
        <v>0</v>
      </c>
      <c r="BV861" s="54">
        <f t="shared" si="1029"/>
        <v>3116.0349999999999</v>
      </c>
      <c r="BW861" s="54">
        <f t="shared" si="1030"/>
        <v>24928.28</v>
      </c>
      <c r="BX861" s="54">
        <f t="shared" si="1031"/>
        <v>0</v>
      </c>
      <c r="BY861" s="54">
        <f t="shared" si="1032"/>
        <v>4</v>
      </c>
      <c r="BZ861" s="54">
        <f t="shared" si="1033"/>
        <v>0</v>
      </c>
      <c r="CA861" s="54">
        <v>1.3333333333333333</v>
      </c>
      <c r="CB861" s="54">
        <f t="shared" si="1034"/>
        <v>2</v>
      </c>
      <c r="CC861" s="54">
        <f t="shared" si="1035"/>
        <v>0.5</v>
      </c>
      <c r="CD861" s="54">
        <v>0</v>
      </c>
      <c r="CE861" s="54">
        <v>0</v>
      </c>
      <c r="CF861" s="54">
        <v>0</v>
      </c>
      <c r="CG861" s="54">
        <v>0</v>
      </c>
      <c r="CH861" s="54">
        <v>0</v>
      </c>
      <c r="CI861" s="54">
        <v>2</v>
      </c>
      <c r="CJ861" s="54">
        <v>1</v>
      </c>
      <c r="CK861" s="54">
        <v>2</v>
      </c>
      <c r="CL861" s="54">
        <v>1</v>
      </c>
      <c r="CM861" s="54">
        <v>0</v>
      </c>
      <c r="CN861" s="54">
        <v>0</v>
      </c>
      <c r="CO861" s="54">
        <v>0</v>
      </c>
    </row>
    <row r="862" spans="1:93">
      <c r="A862" s="3" t="str">
        <f t="shared" si="1015"/>
        <v>JXYC002Phesgo 15ml</v>
      </c>
      <c r="B862" s="3" t="s">
        <v>554</v>
      </c>
      <c r="C862" s="3" t="s">
        <v>555</v>
      </c>
      <c r="D862" s="3" t="s">
        <v>174</v>
      </c>
      <c r="E862" s="3" t="s">
        <v>278</v>
      </c>
      <c r="F862" s="3" t="s">
        <v>279</v>
      </c>
      <c r="G862" s="3" t="s">
        <v>280</v>
      </c>
      <c r="H862" s="3" t="s">
        <v>279</v>
      </c>
      <c r="I862" s="3" t="s">
        <v>280</v>
      </c>
      <c r="J862" s="3" t="s">
        <v>561</v>
      </c>
      <c r="K862" s="3" t="s">
        <v>541</v>
      </c>
      <c r="L862" s="3"/>
      <c r="M862" s="3" t="s">
        <v>543</v>
      </c>
      <c r="N862" s="3" t="s">
        <v>17</v>
      </c>
      <c r="O862" s="3" t="s">
        <v>19</v>
      </c>
      <c r="P862" s="3">
        <v>8489.27</v>
      </c>
      <c r="Q862" s="54">
        <v>1.1779575864591419E-6</v>
      </c>
      <c r="R862" s="54">
        <v>1.1779575864591419E-6</v>
      </c>
      <c r="S862" s="54">
        <v>1.1779575864591419E-6</v>
      </c>
      <c r="T862" s="54">
        <v>1.1779575864591419E-6</v>
      </c>
      <c r="U862" s="54">
        <v>1.1779575864591419E-6</v>
      </c>
      <c r="V862" s="54">
        <v>1.1779575864591419E-6</v>
      </c>
      <c r="W862" s="54">
        <v>3.5338727593774257E-6</v>
      </c>
      <c r="X862" s="54">
        <v>3.5338727593774257E-6</v>
      </c>
      <c r="Y862" s="54">
        <v>7.0677455187548515E-6</v>
      </c>
      <c r="Z862" s="54">
        <v>0</v>
      </c>
      <c r="AA862" s="54">
        <v>0</v>
      </c>
      <c r="AB862" s="54">
        <v>0</v>
      </c>
      <c r="AC862" s="54">
        <v>0</v>
      </c>
      <c r="AD862" s="54">
        <v>0</v>
      </c>
      <c r="AE862" s="54">
        <v>0</v>
      </c>
      <c r="AF862" s="54">
        <f t="shared" si="1016"/>
        <v>0</v>
      </c>
      <c r="AG862" s="54">
        <f t="shared" si="1017"/>
        <v>0</v>
      </c>
      <c r="AH862" s="54">
        <f t="shared" si="1018"/>
        <v>0</v>
      </c>
      <c r="AI862" s="54">
        <v>0.01</v>
      </c>
      <c r="AJ862" s="54">
        <v>0.01</v>
      </c>
      <c r="AK862" s="54">
        <v>0.01</v>
      </c>
      <c r="AL862" s="54">
        <v>0.01</v>
      </c>
      <c r="AM862" s="54">
        <v>0.01</v>
      </c>
      <c r="AN862" s="54">
        <v>0.01</v>
      </c>
      <c r="AO862" s="54">
        <v>0.03</v>
      </c>
      <c r="AP862" s="54">
        <v>0.03</v>
      </c>
      <c r="AQ862" s="54">
        <v>0.06</v>
      </c>
      <c r="AR862" s="54">
        <f t="shared" si="1019"/>
        <v>0</v>
      </c>
      <c r="AS862" s="54">
        <f t="shared" si="1020"/>
        <v>0</v>
      </c>
      <c r="AT862" s="54">
        <f t="shared" si="1021"/>
        <v>0</v>
      </c>
      <c r="AU862" s="54">
        <f t="shared" si="1022"/>
        <v>0</v>
      </c>
      <c r="AV862" s="54">
        <f t="shared" si="1023"/>
        <v>0</v>
      </c>
      <c r="AW862" s="54">
        <f t="shared" si="1024"/>
        <v>0</v>
      </c>
      <c r="AX862" s="54">
        <f t="shared" si="1025"/>
        <v>0</v>
      </c>
      <c r="AY862" s="54">
        <f t="shared" si="1026"/>
        <v>0</v>
      </c>
      <c r="AZ862" s="54">
        <f t="shared" si="1027"/>
        <v>0</v>
      </c>
      <c r="BA862" s="54">
        <f t="shared" si="1012"/>
        <v>1.1779575864591419E-6</v>
      </c>
      <c r="BB862" s="54">
        <f t="shared" si="1013"/>
        <v>0</v>
      </c>
      <c r="BC862" s="54">
        <f>SUM(CJ862:CL862)*2</f>
        <v>0</v>
      </c>
      <c r="BD862" s="54">
        <f>SUM(CM862:CO862)*2</f>
        <v>0</v>
      </c>
      <c r="BE862" s="54">
        <f t="shared" si="1028"/>
        <v>0</v>
      </c>
      <c r="BF862" s="54">
        <f t="shared" ref="BF862:BK862" si="1059">Z862*2</f>
        <v>0</v>
      </c>
      <c r="BG862" s="54">
        <f t="shared" si="1059"/>
        <v>0</v>
      </c>
      <c r="BH862" s="54">
        <f t="shared" si="1059"/>
        <v>0</v>
      </c>
      <c r="BI862" s="54">
        <f t="shared" si="1059"/>
        <v>0</v>
      </c>
      <c r="BJ862" s="54">
        <f t="shared" si="1059"/>
        <v>0</v>
      </c>
      <c r="BK862" s="54">
        <f t="shared" si="1059"/>
        <v>0</v>
      </c>
      <c r="BL862" s="54">
        <v>0</v>
      </c>
      <c r="BM862" s="54">
        <v>0</v>
      </c>
      <c r="BN862" s="54">
        <f t="shared" si="1057"/>
        <v>0</v>
      </c>
      <c r="BO862" s="54">
        <f t="shared" si="1058"/>
        <v>0</v>
      </c>
      <c r="BP862" s="54">
        <v>0</v>
      </c>
      <c r="BQ862" s="54">
        <v>0</v>
      </c>
      <c r="BR862" s="54">
        <v>0</v>
      </c>
      <c r="BS862" s="54">
        <v>0</v>
      </c>
      <c r="BT862" s="54">
        <v>0</v>
      </c>
      <c r="BU862" s="54">
        <v>0</v>
      </c>
      <c r="BV862" s="54">
        <f t="shared" si="1029"/>
        <v>707.43916666666667</v>
      </c>
      <c r="BW862" s="54">
        <f t="shared" si="1030"/>
        <v>0</v>
      </c>
      <c r="BX862" s="54">
        <f t="shared" si="1031"/>
        <v>0</v>
      </c>
      <c r="BY862" s="54">
        <f t="shared" si="1032"/>
        <v>0</v>
      </c>
      <c r="BZ862" s="54">
        <f t="shared" si="1033"/>
        <v>0</v>
      </c>
      <c r="CA862" s="54">
        <v>0</v>
      </c>
      <c r="CB862" s="54">
        <f t="shared" si="1034"/>
        <v>1</v>
      </c>
      <c r="CC862" s="54">
        <f t="shared" si="1035"/>
        <v>8.3333333333333329E-2</v>
      </c>
      <c r="CD862" s="54">
        <v>0</v>
      </c>
      <c r="CE862" s="54">
        <v>0</v>
      </c>
      <c r="CF862" s="54">
        <v>0</v>
      </c>
      <c r="CG862" s="54">
        <v>0</v>
      </c>
      <c r="CH862" s="54">
        <v>1</v>
      </c>
      <c r="CI862" s="54">
        <v>0</v>
      </c>
      <c r="CJ862" s="54">
        <v>0</v>
      </c>
      <c r="CK862" s="54">
        <v>0</v>
      </c>
      <c r="CL862" s="54">
        <v>0</v>
      </c>
      <c r="CM862" s="54">
        <v>0</v>
      </c>
      <c r="CN862" s="54">
        <v>0</v>
      </c>
      <c r="CO862" s="54">
        <v>0</v>
      </c>
    </row>
    <row r="863" spans="1:93">
      <c r="A863" s="3" t="str">
        <f t="shared" si="1015"/>
        <v>JXYC004Herceptin IV</v>
      </c>
      <c r="B863" s="3" t="s">
        <v>554</v>
      </c>
      <c r="C863" s="3" t="s">
        <v>555</v>
      </c>
      <c r="D863" s="3" t="s">
        <v>174</v>
      </c>
      <c r="E863" s="3" t="s">
        <v>278</v>
      </c>
      <c r="F863" s="3" t="s">
        <v>281</v>
      </c>
      <c r="G863" s="3" t="s">
        <v>282</v>
      </c>
      <c r="H863" s="3" t="s">
        <v>281</v>
      </c>
      <c r="I863" s="3" t="s">
        <v>282</v>
      </c>
      <c r="J863" s="3" t="s">
        <v>562</v>
      </c>
      <c r="K863" s="3" t="s">
        <v>541</v>
      </c>
      <c r="L863" s="3"/>
      <c r="M863" s="3" t="s">
        <v>545</v>
      </c>
      <c r="N863" s="3" t="s">
        <v>11</v>
      </c>
      <c r="O863" s="3" t="s">
        <v>11</v>
      </c>
      <c r="P863" s="3">
        <v>4535.5</v>
      </c>
      <c r="Q863" s="54">
        <v>2.3909180799160126E-2</v>
      </c>
      <c r="R863" s="54">
        <v>1.7128660350011642E-2</v>
      </c>
      <c r="S863" s="54">
        <v>1.5933543105629132E-2</v>
      </c>
      <c r="T863" s="54">
        <v>1.1251326412398949E-2</v>
      </c>
      <c r="U863" s="54">
        <v>1.0251516524302328E-2</v>
      </c>
      <c r="V863" s="54">
        <v>1.7846853049517861E-2</v>
      </c>
      <c r="W863" s="54">
        <v>5.6971384254800896E-2</v>
      </c>
      <c r="X863" s="54">
        <v>3.9349695986219138E-2</v>
      </c>
      <c r="Y863" s="54">
        <v>9.6321080241020041E-2</v>
      </c>
      <c r="Z863" s="54">
        <v>4</v>
      </c>
      <c r="AA863" s="54">
        <v>5</v>
      </c>
      <c r="AB863" s="54">
        <v>3</v>
      </c>
      <c r="AC863" s="54">
        <v>2</v>
      </c>
      <c r="AD863" s="54">
        <v>0</v>
      </c>
      <c r="AE863" s="54">
        <v>0</v>
      </c>
      <c r="AF863" s="54">
        <f t="shared" si="1016"/>
        <v>12</v>
      </c>
      <c r="AG863" s="54">
        <f t="shared" si="1017"/>
        <v>2</v>
      </c>
      <c r="AH863" s="54">
        <f t="shared" si="1018"/>
        <v>14</v>
      </c>
      <c r="AI863" s="54">
        <v>108.44008951459077</v>
      </c>
      <c r="AJ863" s="54">
        <v>77.687039017477801</v>
      </c>
      <c r="AK863" s="54">
        <v>72.266584755580922</v>
      </c>
      <c r="AL863" s="54">
        <v>51.030390943435435</v>
      </c>
      <c r="AM863" s="54">
        <v>46.495753195973208</v>
      </c>
      <c r="AN863" s="54">
        <v>80.944402006088254</v>
      </c>
      <c r="AO863" s="54">
        <v>258.39371328764952</v>
      </c>
      <c r="AP863" s="54">
        <v>178.47054614549688</v>
      </c>
      <c r="AQ863" s="54">
        <v>436.8642594331464</v>
      </c>
      <c r="AR863" s="54">
        <f t="shared" si="1019"/>
        <v>18142</v>
      </c>
      <c r="AS863" s="54">
        <f t="shared" si="1020"/>
        <v>22677.5</v>
      </c>
      <c r="AT863" s="54">
        <f t="shared" si="1021"/>
        <v>13606.5</v>
      </c>
      <c r="AU863" s="54">
        <f t="shared" si="1022"/>
        <v>9071</v>
      </c>
      <c r="AV863" s="54">
        <f t="shared" si="1023"/>
        <v>0</v>
      </c>
      <c r="AW863" s="54">
        <f t="shared" si="1024"/>
        <v>0</v>
      </c>
      <c r="AX863" s="54">
        <f t="shared" si="1025"/>
        <v>54426</v>
      </c>
      <c r="AY863" s="54">
        <f t="shared" si="1026"/>
        <v>9071</v>
      </c>
      <c r="AZ863" s="54">
        <f t="shared" si="1027"/>
        <v>63497</v>
      </c>
      <c r="BA863" s="54">
        <f t="shared" si="1012"/>
        <v>1.1251326412398949E-2</v>
      </c>
      <c r="BB863" s="54">
        <f t="shared" si="1013"/>
        <v>2</v>
      </c>
      <c r="BC863" s="54"/>
      <c r="BD863" s="54"/>
      <c r="BE863" s="54">
        <f t="shared" si="1028"/>
        <v>0</v>
      </c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>
        <f t="shared" si="1029"/>
        <v>23811.375</v>
      </c>
      <c r="BW863" s="54">
        <f t="shared" si="1030"/>
        <v>49890.5</v>
      </c>
      <c r="BX863" s="54">
        <f t="shared" si="1031"/>
        <v>68032.5</v>
      </c>
      <c r="BY863" s="54">
        <f t="shared" si="1032"/>
        <v>11</v>
      </c>
      <c r="BZ863" s="54">
        <f t="shared" si="1033"/>
        <v>15</v>
      </c>
      <c r="CA863" s="54">
        <v>0</v>
      </c>
      <c r="CB863" s="54">
        <f t="shared" si="1034"/>
        <v>9</v>
      </c>
      <c r="CC863" s="54">
        <f t="shared" si="1035"/>
        <v>5.25</v>
      </c>
      <c r="CD863" s="54">
        <v>5</v>
      </c>
      <c r="CE863" s="54">
        <v>9</v>
      </c>
      <c r="CF863" s="54">
        <v>9</v>
      </c>
      <c r="CG863" s="54">
        <v>6</v>
      </c>
      <c r="CH863" s="54">
        <v>4</v>
      </c>
      <c r="CI863" s="54">
        <v>4</v>
      </c>
      <c r="CJ863" s="54">
        <v>3</v>
      </c>
      <c r="CK863" s="54">
        <v>5</v>
      </c>
      <c r="CL863" s="54">
        <v>3</v>
      </c>
      <c r="CM863" s="54">
        <v>5</v>
      </c>
      <c r="CN863" s="54">
        <v>3</v>
      </c>
      <c r="CO863" s="54">
        <v>7</v>
      </c>
    </row>
    <row r="864" spans="1:93">
      <c r="A864" s="3" t="str">
        <f t="shared" si="1015"/>
        <v>JXYC004Herceptin SC</v>
      </c>
      <c r="B864" s="3" t="s">
        <v>554</v>
      </c>
      <c r="C864" s="3" t="s">
        <v>555</v>
      </c>
      <c r="D864" s="3" t="s">
        <v>174</v>
      </c>
      <c r="E864" s="3" t="s">
        <v>278</v>
      </c>
      <c r="F864" s="3" t="s">
        <v>281</v>
      </c>
      <c r="G864" s="3" t="s">
        <v>282</v>
      </c>
      <c r="H864" s="3" t="s">
        <v>281</v>
      </c>
      <c r="I864" s="3" t="s">
        <v>282</v>
      </c>
      <c r="J864" s="3" t="s">
        <v>562</v>
      </c>
      <c r="K864" s="3" t="s">
        <v>541</v>
      </c>
      <c r="L864" s="3"/>
      <c r="M864" s="3" t="s">
        <v>545</v>
      </c>
      <c r="N864" s="3" t="s">
        <v>12</v>
      </c>
      <c r="O864" s="3" t="s">
        <v>12</v>
      </c>
      <c r="P864" s="3">
        <v>3444.49</v>
      </c>
      <c r="Q864" s="54">
        <v>5.1351786355833102</v>
      </c>
      <c r="R864" s="54">
        <v>4.7578598357978867</v>
      </c>
      <c r="S864" s="54">
        <v>7.2168699024919798</v>
      </c>
      <c r="T864" s="54">
        <v>7.3869259808651035</v>
      </c>
      <c r="U864" s="54">
        <v>6.6510546491271594</v>
      </c>
      <c r="V864" s="54">
        <v>8.7542076627576897</v>
      </c>
      <c r="W864" s="54">
        <v>17.109908373873175</v>
      </c>
      <c r="X864" s="54">
        <v>22.792188292749952</v>
      </c>
      <c r="Y864" s="54">
        <v>39.902096666623123</v>
      </c>
      <c r="Z864" s="54">
        <v>7</v>
      </c>
      <c r="AA864" s="54">
        <v>3</v>
      </c>
      <c r="AB864" s="54">
        <v>4</v>
      </c>
      <c r="AC864" s="54">
        <v>2</v>
      </c>
      <c r="AD864" s="54">
        <v>0</v>
      </c>
      <c r="AE864" s="54">
        <v>0</v>
      </c>
      <c r="AF864" s="54">
        <f t="shared" si="1016"/>
        <v>14</v>
      </c>
      <c r="AG864" s="54">
        <f t="shared" si="1017"/>
        <v>2</v>
      </c>
      <c r="AH864" s="54">
        <f t="shared" si="1018"/>
        <v>16</v>
      </c>
      <c r="AI864" s="54">
        <v>17688.071458480357</v>
      </c>
      <c r="AJ864" s="54">
        <v>16388.400625807462</v>
      </c>
      <c r="AK864" s="54">
        <v>24858.4362104346</v>
      </c>
      <c r="AL864" s="54">
        <v>25444.192671830038</v>
      </c>
      <c r="AM864" s="54">
        <v>22909.491228372008</v>
      </c>
      <c r="AN864" s="54">
        <v>30153.780752292234</v>
      </c>
      <c r="AO864" s="54">
        <v>58934.908294722416</v>
      </c>
      <c r="AP864" s="54">
        <v>78507.46465249428</v>
      </c>
      <c r="AQ864" s="54">
        <v>137442.3729472167</v>
      </c>
      <c r="AR864" s="54">
        <f t="shared" si="1019"/>
        <v>24111.43</v>
      </c>
      <c r="AS864" s="54">
        <f t="shared" si="1020"/>
        <v>10333.469999999999</v>
      </c>
      <c r="AT864" s="54">
        <f t="shared" si="1021"/>
        <v>13777.96</v>
      </c>
      <c r="AU864" s="54">
        <f t="shared" si="1022"/>
        <v>6888.98</v>
      </c>
      <c r="AV864" s="54">
        <f t="shared" si="1023"/>
        <v>0</v>
      </c>
      <c r="AW864" s="54">
        <f t="shared" si="1024"/>
        <v>0</v>
      </c>
      <c r="AX864" s="54">
        <f t="shared" si="1025"/>
        <v>48222.86</v>
      </c>
      <c r="AY864" s="54">
        <f t="shared" si="1026"/>
        <v>6888.98</v>
      </c>
      <c r="AZ864" s="54">
        <f t="shared" si="1027"/>
        <v>55111.839999999997</v>
      </c>
      <c r="BA864" s="54">
        <f t="shared" si="1012"/>
        <v>7.3869259808651035</v>
      </c>
      <c r="BB864" s="54">
        <f t="shared" si="1013"/>
        <v>2</v>
      </c>
      <c r="BC864" s="54"/>
      <c r="BD864" s="54"/>
      <c r="BE864" s="54">
        <f t="shared" si="1028"/>
        <v>0</v>
      </c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4"/>
      <c r="BV864" s="54">
        <f t="shared" si="1029"/>
        <v>30139.287499999999</v>
      </c>
      <c r="BW864" s="54">
        <f t="shared" si="1030"/>
        <v>68889.799999999988</v>
      </c>
      <c r="BX864" s="54">
        <f t="shared" si="1031"/>
        <v>62000.819999999992</v>
      </c>
      <c r="BY864" s="54">
        <f t="shared" si="1032"/>
        <v>20</v>
      </c>
      <c r="BZ864" s="54">
        <f t="shared" si="1033"/>
        <v>18</v>
      </c>
      <c r="CA864" s="54">
        <v>0</v>
      </c>
      <c r="CB864" s="54">
        <f t="shared" si="1034"/>
        <v>16</v>
      </c>
      <c r="CC864" s="54">
        <f t="shared" si="1035"/>
        <v>8.75</v>
      </c>
      <c r="CD864" s="54">
        <v>9</v>
      </c>
      <c r="CE864" s="54">
        <v>16</v>
      </c>
      <c r="CF864" s="54">
        <v>11</v>
      </c>
      <c r="CG864" s="54">
        <v>10</v>
      </c>
      <c r="CH864" s="54">
        <v>12</v>
      </c>
      <c r="CI864" s="54">
        <v>9</v>
      </c>
      <c r="CJ864" s="54">
        <v>8</v>
      </c>
      <c r="CK864" s="54">
        <v>6</v>
      </c>
      <c r="CL864" s="54">
        <v>6</v>
      </c>
      <c r="CM864" s="54">
        <v>6</v>
      </c>
      <c r="CN864" s="54">
        <v>6</v>
      </c>
      <c r="CO864" s="54">
        <v>6</v>
      </c>
    </row>
    <row r="865" spans="1:93">
      <c r="A865" s="3" t="str">
        <f t="shared" si="1015"/>
        <v>JXYC004Itovebi 3mg</v>
      </c>
      <c r="B865" s="3" t="s">
        <v>554</v>
      </c>
      <c r="C865" s="3" t="s">
        <v>555</v>
      </c>
      <c r="D865" s="3" t="s">
        <v>174</v>
      </c>
      <c r="E865" s="3" t="s">
        <v>278</v>
      </c>
      <c r="F865" s="3" t="s">
        <v>281</v>
      </c>
      <c r="G865" s="3" t="s">
        <v>282</v>
      </c>
      <c r="H865" s="3" t="s">
        <v>281</v>
      </c>
      <c r="I865" s="3" t="s">
        <v>282</v>
      </c>
      <c r="J865" s="3" t="s">
        <v>562</v>
      </c>
      <c r="K865" s="3" t="s">
        <v>541</v>
      </c>
      <c r="L865" s="3"/>
      <c r="M865" s="3" t="s">
        <v>545</v>
      </c>
      <c r="N865" s="3" t="s">
        <v>13</v>
      </c>
      <c r="O865" s="3" t="s">
        <v>14</v>
      </c>
      <c r="P865" s="3">
        <v>3566.02</v>
      </c>
      <c r="Q865" s="54">
        <v>7.5423782997919166E-8</v>
      </c>
      <c r="R865" s="54">
        <v>8.6118364644595899E-8</v>
      </c>
      <c r="S865" s="54">
        <v>1.7430625086372233E-7</v>
      </c>
      <c r="T865" s="54">
        <v>1.7644957539816278E-7</v>
      </c>
      <c r="U865" s="54">
        <v>2.1451535630448561E-7</v>
      </c>
      <c r="V865" s="54">
        <v>2.7318666979111423E-7</v>
      </c>
      <c r="W865" s="54">
        <v>3.3584839850623739E-7</v>
      </c>
      <c r="X865" s="54">
        <v>6.6415160149376262E-7</v>
      </c>
      <c r="Y865" s="54">
        <v>9.9999999999999995E-7</v>
      </c>
      <c r="Z865" s="54">
        <v>0</v>
      </c>
      <c r="AA865" s="54">
        <v>0</v>
      </c>
      <c r="AB865" s="54">
        <v>2</v>
      </c>
      <c r="AC865" s="54">
        <v>2</v>
      </c>
      <c r="AD865" s="54">
        <v>0</v>
      </c>
      <c r="AE865" s="54">
        <v>0</v>
      </c>
      <c r="AF865" s="54">
        <f t="shared" si="1016"/>
        <v>2</v>
      </c>
      <c r="AG865" s="54">
        <f t="shared" si="1017"/>
        <v>2</v>
      </c>
      <c r="AH865" s="54">
        <f t="shared" si="1018"/>
        <v>4</v>
      </c>
      <c r="AI865" s="54">
        <v>2.6896271864623972E-4</v>
      </c>
      <c r="AJ865" s="54">
        <v>3.0709981068992184E-4</v>
      </c>
      <c r="AK865" s="54">
        <v>6.2157957670505104E-4</v>
      </c>
      <c r="AL865" s="54">
        <v>6.2922271486135634E-4</v>
      </c>
      <c r="AM865" s="54">
        <v>7.6496605088892172E-4</v>
      </c>
      <c r="AN865" s="54">
        <v>9.74189128208509E-4</v>
      </c>
      <c r="AO865" s="54">
        <v>1.1976421060412126E-3</v>
      </c>
      <c r="AP865" s="54">
        <v>2.3683778939587868E-3</v>
      </c>
      <c r="AQ865" s="54">
        <v>3.5660199999999996E-3</v>
      </c>
      <c r="AR865" s="54">
        <f t="shared" si="1019"/>
        <v>0</v>
      </c>
      <c r="AS865" s="54">
        <f t="shared" si="1020"/>
        <v>0</v>
      </c>
      <c r="AT865" s="54">
        <f t="shared" si="1021"/>
        <v>7132.04</v>
      </c>
      <c r="AU865" s="54">
        <f t="shared" si="1022"/>
        <v>7132.04</v>
      </c>
      <c r="AV865" s="54">
        <f t="shared" si="1023"/>
        <v>0</v>
      </c>
      <c r="AW865" s="54">
        <f t="shared" si="1024"/>
        <v>0</v>
      </c>
      <c r="AX865" s="54">
        <f t="shared" si="1025"/>
        <v>7132.04</v>
      </c>
      <c r="AY865" s="54">
        <f t="shared" si="1026"/>
        <v>7132.04</v>
      </c>
      <c r="AZ865" s="54">
        <f t="shared" si="1027"/>
        <v>14264.08</v>
      </c>
      <c r="BA865" s="54">
        <f t="shared" si="1012"/>
        <v>1.7644957539816278E-7</v>
      </c>
      <c r="BB865" s="54">
        <f t="shared" si="1013"/>
        <v>2</v>
      </c>
      <c r="BC865" s="54"/>
      <c r="BD865" s="54"/>
      <c r="BE865" s="54">
        <f t="shared" si="1028"/>
        <v>0</v>
      </c>
      <c r="BF865" s="54"/>
      <c r="BG865" s="54"/>
      <c r="BH865" s="54"/>
      <c r="BI865" s="54"/>
      <c r="BJ865" s="54"/>
      <c r="BK865" s="54"/>
      <c r="BL865" s="54">
        <v>0</v>
      </c>
      <c r="BM865" s="54">
        <v>0</v>
      </c>
      <c r="BN865" s="54">
        <f t="shared" ref="BN865:BN866" si="1060">AVERAGE(BP865:BR865)</f>
        <v>1.3333333333333333</v>
      </c>
      <c r="BO865" s="54">
        <f t="shared" ref="BO865:BO866" si="1061">SUM(BS865:BU865)/1</f>
        <v>1</v>
      </c>
      <c r="BP865" s="54">
        <v>3</v>
      </c>
      <c r="BQ865" s="54">
        <v>0</v>
      </c>
      <c r="BR865" s="54">
        <v>1</v>
      </c>
      <c r="BS865" s="54">
        <v>1</v>
      </c>
      <c r="BT865" s="54">
        <v>0</v>
      </c>
      <c r="BU865" s="54">
        <v>0</v>
      </c>
      <c r="BV865" s="54">
        <f t="shared" si="1029"/>
        <v>0</v>
      </c>
      <c r="BW865" s="54">
        <f t="shared" si="1030"/>
        <v>0</v>
      </c>
      <c r="BX865" s="54">
        <f t="shared" si="1031"/>
        <v>0</v>
      </c>
      <c r="BY865" s="54">
        <f t="shared" si="1032"/>
        <v>0</v>
      </c>
      <c r="BZ865" s="54">
        <f t="shared" si="1033"/>
        <v>0</v>
      </c>
      <c r="CA865" s="54">
        <v>0</v>
      </c>
      <c r="CB865" s="54">
        <f t="shared" si="1034"/>
        <v>0</v>
      </c>
      <c r="CC865" s="54">
        <f t="shared" si="1035"/>
        <v>0</v>
      </c>
      <c r="CD865" s="54">
        <v>0</v>
      </c>
      <c r="CE865" s="54">
        <v>0</v>
      </c>
      <c r="CF865" s="54">
        <v>0</v>
      </c>
      <c r="CG865" s="54">
        <v>0</v>
      </c>
      <c r="CH865" s="54">
        <v>0</v>
      </c>
      <c r="CI865" s="54">
        <v>0</v>
      </c>
      <c r="CJ865" s="54">
        <v>0</v>
      </c>
      <c r="CK865" s="54">
        <v>0</v>
      </c>
      <c r="CL865" s="54">
        <v>0</v>
      </c>
      <c r="CM865" s="54">
        <v>0</v>
      </c>
      <c r="CN865" s="54">
        <v>0</v>
      </c>
      <c r="CO865" s="54">
        <v>0</v>
      </c>
    </row>
    <row r="866" spans="1:93">
      <c r="A866" s="3" t="str">
        <f t="shared" si="1015"/>
        <v>JXYC004Itovebi 9mg</v>
      </c>
      <c r="B866" s="3" t="s">
        <v>554</v>
      </c>
      <c r="C866" s="3" t="s">
        <v>555</v>
      </c>
      <c r="D866" s="3" t="s">
        <v>174</v>
      </c>
      <c r="E866" s="3" t="s">
        <v>278</v>
      </c>
      <c r="F866" s="3" t="s">
        <v>281</v>
      </c>
      <c r="G866" s="3" t="s">
        <v>282</v>
      </c>
      <c r="H866" s="3" t="s">
        <v>281</v>
      </c>
      <c r="I866" s="3" t="s">
        <v>282</v>
      </c>
      <c r="J866" s="3" t="s">
        <v>562</v>
      </c>
      <c r="K866" s="3" t="s">
        <v>541</v>
      </c>
      <c r="L866" s="3"/>
      <c r="M866" s="3" t="s">
        <v>545</v>
      </c>
      <c r="N866" s="3" t="s">
        <v>13</v>
      </c>
      <c r="O866" s="3" t="s">
        <v>15</v>
      </c>
      <c r="P866" s="3">
        <v>10698.05</v>
      </c>
      <c r="Q866" s="54"/>
      <c r="R866" s="54"/>
      <c r="S866" s="54"/>
      <c r="T866" s="54"/>
      <c r="U866" s="54"/>
      <c r="V866" s="54"/>
      <c r="W866" s="54">
        <v>0</v>
      </c>
      <c r="X866" s="54">
        <v>0</v>
      </c>
      <c r="Y866" s="54">
        <v>0</v>
      </c>
      <c r="Z866" s="54">
        <v>0</v>
      </c>
      <c r="AA866" s="54">
        <v>0</v>
      </c>
      <c r="AB866" s="54">
        <v>0</v>
      </c>
      <c r="AC866" s="54">
        <v>0</v>
      </c>
      <c r="AD866" s="54">
        <v>0</v>
      </c>
      <c r="AE866" s="54">
        <v>0</v>
      </c>
      <c r="AF866" s="54">
        <f t="shared" si="1016"/>
        <v>0</v>
      </c>
      <c r="AG866" s="54">
        <f t="shared" si="1017"/>
        <v>0</v>
      </c>
      <c r="AH866" s="54">
        <f t="shared" si="1018"/>
        <v>0</v>
      </c>
      <c r="AI866" s="54"/>
      <c r="AJ866" s="54"/>
      <c r="AK866" s="54"/>
      <c r="AL866" s="54"/>
      <c r="AM866" s="54"/>
      <c r="AN866" s="54"/>
      <c r="AO866" s="54">
        <v>0</v>
      </c>
      <c r="AP866" s="54">
        <v>0</v>
      </c>
      <c r="AQ866" s="54">
        <v>0</v>
      </c>
      <c r="AR866" s="54">
        <f t="shared" si="1019"/>
        <v>0</v>
      </c>
      <c r="AS866" s="54">
        <f t="shared" si="1020"/>
        <v>0</v>
      </c>
      <c r="AT866" s="54">
        <f t="shared" si="1021"/>
        <v>0</v>
      </c>
      <c r="AU866" s="54">
        <f t="shared" si="1022"/>
        <v>0</v>
      </c>
      <c r="AV866" s="54">
        <f t="shared" si="1023"/>
        <v>0</v>
      </c>
      <c r="AW866" s="54">
        <f t="shared" si="1024"/>
        <v>0</v>
      </c>
      <c r="AX866" s="54">
        <f t="shared" si="1025"/>
        <v>0</v>
      </c>
      <c r="AY866" s="54">
        <f t="shared" si="1026"/>
        <v>0</v>
      </c>
      <c r="AZ866" s="54">
        <f t="shared" si="1027"/>
        <v>0</v>
      </c>
      <c r="BA866" s="54">
        <f t="shared" si="1012"/>
        <v>0</v>
      </c>
      <c r="BB866" s="54">
        <f t="shared" si="1013"/>
        <v>0</v>
      </c>
      <c r="BC866" s="54"/>
      <c r="BD866" s="54"/>
      <c r="BE866" s="54">
        <f t="shared" si="1028"/>
        <v>0</v>
      </c>
      <c r="BF866" s="54"/>
      <c r="BG866" s="54"/>
      <c r="BH866" s="54"/>
      <c r="BI866" s="54"/>
      <c r="BJ866" s="54"/>
      <c r="BK866" s="54"/>
      <c r="BL866" s="54">
        <v>0</v>
      </c>
      <c r="BM866" s="54">
        <v>0</v>
      </c>
      <c r="BN866" s="54">
        <f t="shared" si="1060"/>
        <v>0.33333333333333331</v>
      </c>
      <c r="BO866" s="54">
        <f t="shared" si="1061"/>
        <v>1</v>
      </c>
      <c r="BP866" s="54">
        <v>0</v>
      </c>
      <c r="BQ866" s="54">
        <v>0</v>
      </c>
      <c r="BR866" s="54">
        <v>1</v>
      </c>
      <c r="BS866" s="54">
        <v>1</v>
      </c>
      <c r="BT866" s="54">
        <v>0</v>
      </c>
      <c r="BU866" s="54">
        <v>0</v>
      </c>
      <c r="BV866" s="54">
        <f t="shared" si="1029"/>
        <v>0</v>
      </c>
      <c r="BW866" s="54">
        <f t="shared" si="1030"/>
        <v>0</v>
      </c>
      <c r="BX866" s="54">
        <f t="shared" si="1031"/>
        <v>0</v>
      </c>
      <c r="BY866" s="54">
        <f t="shared" si="1032"/>
        <v>0</v>
      </c>
      <c r="BZ866" s="54">
        <f t="shared" si="1033"/>
        <v>0</v>
      </c>
      <c r="CA866" s="54">
        <v>0</v>
      </c>
      <c r="CB866" s="54">
        <f t="shared" si="1034"/>
        <v>0</v>
      </c>
      <c r="CC866" s="54">
        <f t="shared" si="1035"/>
        <v>0</v>
      </c>
      <c r="CD866" s="54">
        <v>0</v>
      </c>
      <c r="CE866" s="54">
        <v>0</v>
      </c>
      <c r="CF866" s="54">
        <v>0</v>
      </c>
      <c r="CG866" s="54">
        <v>0</v>
      </c>
      <c r="CH866" s="54">
        <v>0</v>
      </c>
      <c r="CI866" s="54">
        <v>0</v>
      </c>
      <c r="CJ866" s="54">
        <v>0</v>
      </c>
      <c r="CK866" s="54">
        <v>0</v>
      </c>
      <c r="CL866" s="54">
        <v>0</v>
      </c>
      <c r="CM866" s="54">
        <v>0</v>
      </c>
      <c r="CN866" s="54">
        <v>0</v>
      </c>
      <c r="CO866" s="54">
        <v>0</v>
      </c>
    </row>
    <row r="867" spans="1:93">
      <c r="A867" s="3" t="str">
        <f t="shared" si="1015"/>
        <v>JXYC004Perjeta</v>
      </c>
      <c r="B867" s="3" t="s">
        <v>554</v>
      </c>
      <c r="C867" s="3" t="s">
        <v>555</v>
      </c>
      <c r="D867" s="3" t="s">
        <v>174</v>
      </c>
      <c r="E867" s="3" t="s">
        <v>278</v>
      </c>
      <c r="F867" s="3" t="s">
        <v>281</v>
      </c>
      <c r="G867" s="3" t="s">
        <v>282</v>
      </c>
      <c r="H867" s="3" t="s">
        <v>281</v>
      </c>
      <c r="I867" s="3" t="s">
        <v>282</v>
      </c>
      <c r="J867" s="3" t="s">
        <v>562</v>
      </c>
      <c r="K867" s="3" t="s">
        <v>541</v>
      </c>
      <c r="L867" s="3"/>
      <c r="M867" s="3" t="s">
        <v>545</v>
      </c>
      <c r="N867" s="3" t="s">
        <v>16</v>
      </c>
      <c r="O867" s="3" t="s">
        <v>16</v>
      </c>
      <c r="P867" s="3">
        <v>3985.87</v>
      </c>
      <c r="Q867" s="54">
        <v>5.8049378846831363</v>
      </c>
      <c r="R867" s="54">
        <v>4.9035182266438584</v>
      </c>
      <c r="S867" s="54">
        <v>7.4425151555931475</v>
      </c>
      <c r="T867" s="54">
        <v>4.4972952544424061</v>
      </c>
      <c r="U867" s="54">
        <v>5.4585041054663206</v>
      </c>
      <c r="V867" s="54">
        <v>6.2644904716061891</v>
      </c>
      <c r="W867" s="54">
        <v>18.150971266920145</v>
      </c>
      <c r="X867" s="54">
        <v>16.220289831514918</v>
      </c>
      <c r="Y867" s="54">
        <v>34.371261098435063</v>
      </c>
      <c r="Z867" s="54">
        <v>4</v>
      </c>
      <c r="AA867" s="54">
        <v>5</v>
      </c>
      <c r="AB867" s="54">
        <v>2</v>
      </c>
      <c r="AC867" s="54">
        <v>1</v>
      </c>
      <c r="AD867" s="54">
        <v>0</v>
      </c>
      <c r="AE867" s="54">
        <v>0</v>
      </c>
      <c r="AF867" s="54">
        <f t="shared" si="1016"/>
        <v>11</v>
      </c>
      <c r="AG867" s="54">
        <f t="shared" si="1017"/>
        <v>1</v>
      </c>
      <c r="AH867" s="54">
        <f t="shared" si="1018"/>
        <v>12</v>
      </c>
      <c r="AI867" s="54">
        <v>23137.727766421969</v>
      </c>
      <c r="AJ867" s="54">
        <v>19544.786194032957</v>
      </c>
      <c r="AK867" s="54">
        <v>29664.897883224054</v>
      </c>
      <c r="AL867" s="54">
        <v>17925.634235824349</v>
      </c>
      <c r="AM867" s="54">
        <v>21756.887758855042</v>
      </c>
      <c r="AN867" s="54">
        <v>24969.444636060958</v>
      </c>
      <c r="AO867" s="54">
        <v>72347.411843678972</v>
      </c>
      <c r="AP867" s="54">
        <v>64651.966630740353</v>
      </c>
      <c r="AQ867" s="54">
        <v>136999.37847441933</v>
      </c>
      <c r="AR867" s="54">
        <f t="shared" si="1019"/>
        <v>15943.48</v>
      </c>
      <c r="AS867" s="54">
        <f t="shared" si="1020"/>
        <v>19929.349999999999</v>
      </c>
      <c r="AT867" s="54">
        <f t="shared" si="1021"/>
        <v>7971.74</v>
      </c>
      <c r="AU867" s="54">
        <f t="shared" si="1022"/>
        <v>3985.87</v>
      </c>
      <c r="AV867" s="54">
        <f t="shared" si="1023"/>
        <v>0</v>
      </c>
      <c r="AW867" s="54">
        <f t="shared" si="1024"/>
        <v>0</v>
      </c>
      <c r="AX867" s="54">
        <f t="shared" si="1025"/>
        <v>43844.57</v>
      </c>
      <c r="AY867" s="54">
        <f t="shared" si="1026"/>
        <v>3985.87</v>
      </c>
      <c r="AZ867" s="54">
        <f t="shared" si="1027"/>
        <v>47830.44</v>
      </c>
      <c r="BA867" s="54">
        <f t="shared" si="1012"/>
        <v>4.4972952544424061</v>
      </c>
      <c r="BB867" s="54">
        <f t="shared" si="1013"/>
        <v>1</v>
      </c>
      <c r="BC867" s="54"/>
      <c r="BD867" s="54"/>
      <c r="BE867" s="54">
        <f t="shared" si="1028"/>
        <v>0</v>
      </c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>
        <f t="shared" si="1029"/>
        <v>56798.647499999999</v>
      </c>
      <c r="BW867" s="54">
        <f t="shared" si="1030"/>
        <v>91675.01</v>
      </c>
      <c r="BX867" s="54">
        <f t="shared" si="1031"/>
        <v>59788.049999999996</v>
      </c>
      <c r="BY867" s="54">
        <f t="shared" si="1032"/>
        <v>23</v>
      </c>
      <c r="BZ867" s="54">
        <f t="shared" si="1033"/>
        <v>15</v>
      </c>
      <c r="CA867" s="54">
        <v>0</v>
      </c>
      <c r="CB867" s="54">
        <f t="shared" si="1034"/>
        <v>31</v>
      </c>
      <c r="CC867" s="54">
        <f t="shared" si="1035"/>
        <v>14.25</v>
      </c>
      <c r="CD867" s="54">
        <v>31</v>
      </c>
      <c r="CE867" s="54">
        <v>30</v>
      </c>
      <c r="CF867" s="54">
        <v>27</v>
      </c>
      <c r="CG867" s="54">
        <v>18</v>
      </c>
      <c r="CH867" s="54">
        <v>17</v>
      </c>
      <c r="CI867" s="54">
        <v>10</v>
      </c>
      <c r="CJ867" s="54">
        <v>9</v>
      </c>
      <c r="CK867" s="54">
        <v>7</v>
      </c>
      <c r="CL867" s="54">
        <v>7</v>
      </c>
      <c r="CM867" s="54">
        <v>6</v>
      </c>
      <c r="CN867" s="54">
        <v>4</v>
      </c>
      <c r="CO867" s="54">
        <v>5</v>
      </c>
    </row>
    <row r="868" spans="1:93">
      <c r="A868" s="3" t="str">
        <f t="shared" si="1015"/>
        <v>JXYC004Phesgo 10ml</v>
      </c>
      <c r="B868" s="3" t="s">
        <v>554</v>
      </c>
      <c r="C868" s="3" t="s">
        <v>555</v>
      </c>
      <c r="D868" s="3" t="s">
        <v>174</v>
      </c>
      <c r="E868" s="3" t="s">
        <v>278</v>
      </c>
      <c r="F868" s="3" t="s">
        <v>281</v>
      </c>
      <c r="G868" s="3" t="s">
        <v>282</v>
      </c>
      <c r="H868" s="3" t="s">
        <v>281</v>
      </c>
      <c r="I868" s="3" t="s">
        <v>282</v>
      </c>
      <c r="J868" s="3" t="s">
        <v>562</v>
      </c>
      <c r="K868" s="3" t="s">
        <v>541</v>
      </c>
      <c r="L868" s="3"/>
      <c r="M868" s="3" t="s">
        <v>545</v>
      </c>
      <c r="N868" s="3" t="s">
        <v>17</v>
      </c>
      <c r="O868" s="3" t="s">
        <v>18</v>
      </c>
      <c r="P868" s="3">
        <v>6232.07</v>
      </c>
      <c r="Q868" s="54">
        <v>2.3249471433231657</v>
      </c>
      <c r="R868" s="54">
        <v>2.1493190015243733</v>
      </c>
      <c r="S868" s="54">
        <v>3.1862795888236173</v>
      </c>
      <c r="T868" s="54">
        <v>2.7920109370241351</v>
      </c>
      <c r="U868" s="54">
        <v>2.5617512439237689</v>
      </c>
      <c r="V868" s="54">
        <v>3.3373495958245014</v>
      </c>
      <c r="W868" s="54">
        <v>7.6605457336711558</v>
      </c>
      <c r="X868" s="54">
        <v>8.6911117767724058</v>
      </c>
      <c r="Y868" s="54">
        <v>16.351657510443562</v>
      </c>
      <c r="Z868" s="54">
        <v>1</v>
      </c>
      <c r="AA868" s="54">
        <v>2</v>
      </c>
      <c r="AB868" s="54">
        <v>1</v>
      </c>
      <c r="AC868" s="54">
        <v>2</v>
      </c>
      <c r="AD868" s="54">
        <v>0</v>
      </c>
      <c r="AE868" s="54">
        <v>0</v>
      </c>
      <c r="AF868" s="54">
        <f t="shared" si="1016"/>
        <v>4</v>
      </c>
      <c r="AG868" s="54">
        <f t="shared" si="1017"/>
        <v>2</v>
      </c>
      <c r="AH868" s="54">
        <f t="shared" si="1018"/>
        <v>6</v>
      </c>
      <c r="AI868" s="54">
        <v>14489.233343490001</v>
      </c>
      <c r="AJ868" s="54">
        <v>13394.70646983</v>
      </c>
      <c r="AK868" s="54">
        <v>19857.11743712</v>
      </c>
      <c r="AL868" s="54">
        <v>17400.007600299999</v>
      </c>
      <c r="AM868" s="54">
        <v>15965.013074720002</v>
      </c>
      <c r="AN868" s="54">
        <v>20798.596295650001</v>
      </c>
      <c r="AO868" s="54">
        <v>47741.057250440004</v>
      </c>
      <c r="AP868" s="54">
        <v>54163.616970670002</v>
      </c>
      <c r="AQ868" s="54">
        <v>101904.67422111001</v>
      </c>
      <c r="AR868" s="54">
        <f t="shared" si="1019"/>
        <v>6232.07</v>
      </c>
      <c r="AS868" s="54">
        <f t="shared" si="1020"/>
        <v>12464.14</v>
      </c>
      <c r="AT868" s="54">
        <f t="shared" si="1021"/>
        <v>6232.07</v>
      </c>
      <c r="AU868" s="54">
        <f t="shared" si="1022"/>
        <v>12464.14</v>
      </c>
      <c r="AV868" s="54">
        <f t="shared" si="1023"/>
        <v>0</v>
      </c>
      <c r="AW868" s="54">
        <f t="shared" si="1024"/>
        <v>0</v>
      </c>
      <c r="AX868" s="54">
        <f t="shared" si="1025"/>
        <v>24928.28</v>
      </c>
      <c r="AY868" s="54">
        <f t="shared" si="1026"/>
        <v>12464.14</v>
      </c>
      <c r="AZ868" s="54">
        <f t="shared" si="1027"/>
        <v>37392.42</v>
      </c>
      <c r="BA868" s="54">
        <f t="shared" si="1012"/>
        <v>2.7920109370241351</v>
      </c>
      <c r="BB868" s="54">
        <f t="shared" si="1013"/>
        <v>2</v>
      </c>
      <c r="BC868" s="54">
        <f>SUM(CJ868:CL868)</f>
        <v>4</v>
      </c>
      <c r="BD868" s="54">
        <f>SUM(CM868:CO868)</f>
        <v>4</v>
      </c>
      <c r="BE868" s="54">
        <f t="shared" si="1028"/>
        <v>6</v>
      </c>
      <c r="BF868" s="54">
        <f t="shared" ref="BF868:BK868" si="1062">Z868</f>
        <v>1</v>
      </c>
      <c r="BG868" s="54">
        <f t="shared" si="1062"/>
        <v>2</v>
      </c>
      <c r="BH868" s="54">
        <f t="shared" si="1062"/>
        <v>1</v>
      </c>
      <c r="BI868" s="54">
        <f t="shared" si="1062"/>
        <v>2</v>
      </c>
      <c r="BJ868" s="54">
        <f t="shared" si="1062"/>
        <v>0</v>
      </c>
      <c r="BK868" s="54">
        <f t="shared" si="1062"/>
        <v>0</v>
      </c>
      <c r="BL868" s="54">
        <v>0</v>
      </c>
      <c r="BM868" s="54">
        <v>0</v>
      </c>
      <c r="BN868" s="54">
        <f t="shared" ref="BN868:BN869" si="1063">AVERAGE(BP868:BR868)</f>
        <v>0</v>
      </c>
      <c r="BO868" s="54">
        <f t="shared" ref="BO868:BO869" si="1064">SUM(BS868:BU868)/1</f>
        <v>0</v>
      </c>
      <c r="BP868" s="54">
        <v>0</v>
      </c>
      <c r="BQ868" s="54">
        <v>0</v>
      </c>
      <c r="BR868" s="54">
        <v>0</v>
      </c>
      <c r="BS868" s="54">
        <v>0</v>
      </c>
      <c r="BT868" s="54">
        <v>0</v>
      </c>
      <c r="BU868" s="54">
        <v>0</v>
      </c>
      <c r="BV868" s="54">
        <f t="shared" si="1029"/>
        <v>4674.0524999999998</v>
      </c>
      <c r="BW868" s="54">
        <f t="shared" si="1030"/>
        <v>24928.28</v>
      </c>
      <c r="BX868" s="54">
        <f t="shared" si="1031"/>
        <v>24928.28</v>
      </c>
      <c r="BY868" s="54">
        <f t="shared" si="1032"/>
        <v>4</v>
      </c>
      <c r="BZ868" s="54">
        <f t="shared" si="1033"/>
        <v>4</v>
      </c>
      <c r="CA868" s="54">
        <v>30.666666666666668</v>
      </c>
      <c r="CB868" s="54">
        <f t="shared" si="1034"/>
        <v>2</v>
      </c>
      <c r="CC868" s="54">
        <f t="shared" si="1035"/>
        <v>0.75</v>
      </c>
      <c r="CD868" s="54">
        <v>0</v>
      </c>
      <c r="CE868" s="54">
        <v>1</v>
      </c>
      <c r="CF868" s="54">
        <v>0</v>
      </c>
      <c r="CG868" s="54">
        <v>0</v>
      </c>
      <c r="CH868" s="54">
        <v>0</v>
      </c>
      <c r="CI868" s="54">
        <v>0</v>
      </c>
      <c r="CJ868" s="54">
        <v>1</v>
      </c>
      <c r="CK868" s="54">
        <v>1</v>
      </c>
      <c r="CL868" s="54">
        <v>2</v>
      </c>
      <c r="CM868" s="54">
        <v>1</v>
      </c>
      <c r="CN868" s="54">
        <v>1</v>
      </c>
      <c r="CO868" s="54">
        <v>2</v>
      </c>
    </row>
    <row r="869" spans="1:93">
      <c r="A869" s="3" t="str">
        <f t="shared" si="1015"/>
        <v>JXYC004Phesgo 15ml</v>
      </c>
      <c r="B869" s="3" t="s">
        <v>554</v>
      </c>
      <c r="C869" s="3" t="s">
        <v>555</v>
      </c>
      <c r="D869" s="3" t="s">
        <v>174</v>
      </c>
      <c r="E869" s="3" t="s">
        <v>278</v>
      </c>
      <c r="F869" s="3" t="s">
        <v>281</v>
      </c>
      <c r="G869" s="3" t="s">
        <v>282</v>
      </c>
      <c r="H869" s="3" t="s">
        <v>281</v>
      </c>
      <c r="I869" s="3" t="s">
        <v>282</v>
      </c>
      <c r="J869" s="3" t="s">
        <v>562</v>
      </c>
      <c r="K869" s="3" t="s">
        <v>541</v>
      </c>
      <c r="L869" s="3"/>
      <c r="M869" s="3" t="s">
        <v>545</v>
      </c>
      <c r="N869" s="3" t="s">
        <v>17</v>
      </c>
      <c r="O869" s="3" t="s">
        <v>19</v>
      </c>
      <c r="P869" s="3">
        <v>8489.27</v>
      </c>
      <c r="Q869" s="54">
        <v>1.1779575864591419E-6</v>
      </c>
      <c r="R869" s="54">
        <v>1.1779575864591419E-6</v>
      </c>
      <c r="S869" s="54">
        <v>1.1779575864591419E-6</v>
      </c>
      <c r="T869" s="54">
        <v>1.1779575864591419E-6</v>
      </c>
      <c r="U869" s="54">
        <v>1.1779575864591419E-6</v>
      </c>
      <c r="V869" s="54">
        <v>1.1779575864591419E-6</v>
      </c>
      <c r="W869" s="54">
        <v>3.5338727593774257E-6</v>
      </c>
      <c r="X869" s="54">
        <v>3.5338727593774257E-6</v>
      </c>
      <c r="Y869" s="54">
        <v>7.0677455187548515E-6</v>
      </c>
      <c r="Z869" s="54">
        <v>0</v>
      </c>
      <c r="AA869" s="54">
        <v>0</v>
      </c>
      <c r="AB869" s="54">
        <v>0</v>
      </c>
      <c r="AC869" s="54">
        <v>0</v>
      </c>
      <c r="AD869" s="54">
        <v>0</v>
      </c>
      <c r="AE869" s="54">
        <v>0</v>
      </c>
      <c r="AF869" s="54">
        <f t="shared" si="1016"/>
        <v>0</v>
      </c>
      <c r="AG869" s="54">
        <f t="shared" si="1017"/>
        <v>0</v>
      </c>
      <c r="AH869" s="54">
        <f t="shared" si="1018"/>
        <v>0</v>
      </c>
      <c r="AI869" s="54">
        <v>0.01</v>
      </c>
      <c r="AJ869" s="54">
        <v>0.01</v>
      </c>
      <c r="AK869" s="54">
        <v>0.01</v>
      </c>
      <c r="AL869" s="54">
        <v>0.01</v>
      </c>
      <c r="AM869" s="54">
        <v>0.01</v>
      </c>
      <c r="AN869" s="54">
        <v>0.01</v>
      </c>
      <c r="AO869" s="54">
        <v>0.03</v>
      </c>
      <c r="AP869" s="54">
        <v>0.03</v>
      </c>
      <c r="AQ869" s="54">
        <v>0.06</v>
      </c>
      <c r="AR869" s="54">
        <f t="shared" si="1019"/>
        <v>0</v>
      </c>
      <c r="AS869" s="54">
        <f t="shared" si="1020"/>
        <v>0</v>
      </c>
      <c r="AT869" s="54">
        <f t="shared" si="1021"/>
        <v>0</v>
      </c>
      <c r="AU869" s="54">
        <f t="shared" si="1022"/>
        <v>0</v>
      </c>
      <c r="AV869" s="54">
        <f t="shared" si="1023"/>
        <v>0</v>
      </c>
      <c r="AW869" s="54">
        <f t="shared" si="1024"/>
        <v>0</v>
      </c>
      <c r="AX869" s="54">
        <f t="shared" si="1025"/>
        <v>0</v>
      </c>
      <c r="AY869" s="54">
        <f t="shared" si="1026"/>
        <v>0</v>
      </c>
      <c r="AZ869" s="54">
        <f t="shared" si="1027"/>
        <v>0</v>
      </c>
      <c r="BA869" s="54">
        <f t="shared" si="1012"/>
        <v>1.1779575864591419E-6</v>
      </c>
      <c r="BB869" s="54">
        <f t="shared" si="1013"/>
        <v>0</v>
      </c>
      <c r="BC869" s="54">
        <f>SUM(CJ869:CL869)*2</f>
        <v>2</v>
      </c>
      <c r="BD869" s="54">
        <f>SUM(CM869:CO869)*2</f>
        <v>0</v>
      </c>
      <c r="BE869" s="54">
        <f t="shared" si="1028"/>
        <v>0</v>
      </c>
      <c r="BF869" s="54">
        <f t="shared" ref="BF869:BK869" si="1065">Z869*2</f>
        <v>0</v>
      </c>
      <c r="BG869" s="54">
        <f t="shared" si="1065"/>
        <v>0</v>
      </c>
      <c r="BH869" s="54">
        <f t="shared" si="1065"/>
        <v>0</v>
      </c>
      <c r="BI869" s="54">
        <f t="shared" si="1065"/>
        <v>0</v>
      </c>
      <c r="BJ869" s="54">
        <f t="shared" si="1065"/>
        <v>0</v>
      </c>
      <c r="BK869" s="54">
        <f t="shared" si="1065"/>
        <v>0</v>
      </c>
      <c r="BL869" s="54">
        <v>0.33333333333333331</v>
      </c>
      <c r="BM869" s="54">
        <v>0</v>
      </c>
      <c r="BN869" s="54">
        <f t="shared" si="1063"/>
        <v>0</v>
      </c>
      <c r="BO869" s="54">
        <f t="shared" si="1064"/>
        <v>0</v>
      </c>
      <c r="BP869" s="54">
        <v>0</v>
      </c>
      <c r="BQ869" s="54">
        <v>0</v>
      </c>
      <c r="BR869" s="54">
        <v>0</v>
      </c>
      <c r="BS869" s="54">
        <v>0</v>
      </c>
      <c r="BT869" s="54">
        <v>0</v>
      </c>
      <c r="BU869" s="54">
        <v>0</v>
      </c>
      <c r="BV869" s="54">
        <f t="shared" si="1029"/>
        <v>707.43916666666667</v>
      </c>
      <c r="BW869" s="54">
        <f t="shared" si="1030"/>
        <v>8489.27</v>
      </c>
      <c r="BX869" s="54">
        <f t="shared" si="1031"/>
        <v>0</v>
      </c>
      <c r="BY869" s="54">
        <f t="shared" si="1032"/>
        <v>1</v>
      </c>
      <c r="BZ869" s="54">
        <f t="shared" si="1033"/>
        <v>0</v>
      </c>
      <c r="CA869" s="54">
        <v>0</v>
      </c>
      <c r="CB869" s="54">
        <f t="shared" si="1034"/>
        <v>1</v>
      </c>
      <c r="CC869" s="54">
        <f t="shared" si="1035"/>
        <v>8.3333333333333329E-2</v>
      </c>
      <c r="CD869" s="54">
        <v>0</v>
      </c>
      <c r="CE869" s="54">
        <v>0</v>
      </c>
      <c r="CF869" s="54">
        <v>0</v>
      </c>
      <c r="CG869" s="54">
        <v>0</v>
      </c>
      <c r="CH869" s="54">
        <v>0</v>
      </c>
      <c r="CI869" s="54">
        <v>0</v>
      </c>
      <c r="CJ869" s="54">
        <v>1</v>
      </c>
      <c r="CK869" s="54">
        <v>0</v>
      </c>
      <c r="CL869" s="54">
        <v>0</v>
      </c>
      <c r="CM869" s="54">
        <v>0</v>
      </c>
      <c r="CN869" s="54">
        <v>0</v>
      </c>
      <c r="CO869" s="54">
        <v>0</v>
      </c>
    </row>
    <row r="870" spans="1:93">
      <c r="A870" s="3" t="str">
        <f t="shared" si="1015"/>
        <v>JXYC011Herceptin IV</v>
      </c>
      <c r="B870" s="3" t="s">
        <v>554</v>
      </c>
      <c r="C870" s="3" t="s">
        <v>555</v>
      </c>
      <c r="D870" s="3" t="s">
        <v>174</v>
      </c>
      <c r="E870" s="3" t="s">
        <v>278</v>
      </c>
      <c r="F870" s="3" t="s">
        <v>283</v>
      </c>
      <c r="G870" s="3" t="s">
        <v>284</v>
      </c>
      <c r="H870" s="3" t="s">
        <v>283</v>
      </c>
      <c r="I870" s="3" t="s">
        <v>284</v>
      </c>
      <c r="J870" s="3" t="s">
        <v>561</v>
      </c>
      <c r="K870" s="3" t="s">
        <v>541</v>
      </c>
      <c r="L870" s="3"/>
      <c r="M870" s="3" t="s">
        <v>543</v>
      </c>
      <c r="N870" s="3" t="s">
        <v>11</v>
      </c>
      <c r="O870" s="3" t="s">
        <v>11</v>
      </c>
      <c r="P870" s="3">
        <v>4535.5</v>
      </c>
      <c r="Q870" s="54">
        <v>2.0357878465692262E-2</v>
      </c>
      <c r="R870" s="54">
        <v>1.4584489055263156E-2</v>
      </c>
      <c r="S870" s="54">
        <v>1.3566886159632084E-2</v>
      </c>
      <c r="T870" s="54">
        <v>9.580133154938426E-3</v>
      </c>
      <c r="U870" s="54">
        <v>8.7288280281904874E-3</v>
      </c>
      <c r="V870" s="54">
        <v>1.5196006439079529E-2</v>
      </c>
      <c r="W870" s="54">
        <v>4.8509253680587505E-2</v>
      </c>
      <c r="X870" s="54">
        <v>3.3504967622208441E-2</v>
      </c>
      <c r="Y870" s="54">
        <v>8.2014221302795953E-2</v>
      </c>
      <c r="Z870" s="54">
        <v>2</v>
      </c>
      <c r="AA870" s="54">
        <v>0</v>
      </c>
      <c r="AB870" s="54">
        <v>-3</v>
      </c>
      <c r="AC870" s="54">
        <v>1</v>
      </c>
      <c r="AD870" s="54">
        <v>0</v>
      </c>
      <c r="AE870" s="54">
        <v>0</v>
      </c>
      <c r="AF870" s="54">
        <f t="shared" si="1016"/>
        <v>-1</v>
      </c>
      <c r="AG870" s="54">
        <f t="shared" si="1017"/>
        <v>1</v>
      </c>
      <c r="AH870" s="54">
        <f t="shared" si="1018"/>
        <v>0</v>
      </c>
      <c r="AI870" s="54">
        <v>92.33315778114725</v>
      </c>
      <c r="AJ870" s="54">
        <v>66.147950110146041</v>
      </c>
      <c r="AK870" s="54">
        <v>61.532612177011316</v>
      </c>
      <c r="AL870" s="54">
        <v>43.450693924223231</v>
      </c>
      <c r="AM870" s="54">
        <v>39.589599521857956</v>
      </c>
      <c r="AN870" s="54">
        <v>68.921487204445199</v>
      </c>
      <c r="AO870" s="54">
        <v>220.01372006830459</v>
      </c>
      <c r="AP870" s="54">
        <v>151.96178065052641</v>
      </c>
      <c r="AQ870" s="54">
        <v>371.97550071883097</v>
      </c>
      <c r="AR870" s="54">
        <f t="shared" si="1019"/>
        <v>9071</v>
      </c>
      <c r="AS870" s="54">
        <f t="shared" si="1020"/>
        <v>0</v>
      </c>
      <c r="AT870" s="54">
        <f t="shared" si="1021"/>
        <v>-13606.5</v>
      </c>
      <c r="AU870" s="54">
        <f t="shared" si="1022"/>
        <v>4535.5</v>
      </c>
      <c r="AV870" s="54">
        <f t="shared" si="1023"/>
        <v>0</v>
      </c>
      <c r="AW870" s="54">
        <f t="shared" si="1024"/>
        <v>0</v>
      </c>
      <c r="AX870" s="54">
        <f t="shared" si="1025"/>
        <v>-4535.5</v>
      </c>
      <c r="AY870" s="54">
        <f t="shared" si="1026"/>
        <v>4535.5</v>
      </c>
      <c r="AZ870" s="54">
        <f t="shared" si="1027"/>
        <v>0</v>
      </c>
      <c r="BA870" s="54">
        <f t="shared" si="1012"/>
        <v>9.580133154938426E-3</v>
      </c>
      <c r="BB870" s="54">
        <f t="shared" si="1013"/>
        <v>1</v>
      </c>
      <c r="BC870" s="54"/>
      <c r="BD870" s="54"/>
      <c r="BE870" s="54">
        <f t="shared" si="1028"/>
        <v>0</v>
      </c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4"/>
      <c r="BV870" s="54">
        <f t="shared" si="1029"/>
        <v>6425.291666666667</v>
      </c>
      <c r="BW870" s="54">
        <f t="shared" si="1030"/>
        <v>18142</v>
      </c>
      <c r="BX870" s="54">
        <f t="shared" si="1031"/>
        <v>9071</v>
      </c>
      <c r="BY870" s="54">
        <f t="shared" si="1032"/>
        <v>4</v>
      </c>
      <c r="BZ870" s="54">
        <f t="shared" si="1033"/>
        <v>2</v>
      </c>
      <c r="CA870" s="54">
        <v>0</v>
      </c>
      <c r="CB870" s="54">
        <f t="shared" si="1034"/>
        <v>5</v>
      </c>
      <c r="CC870" s="54">
        <f t="shared" si="1035"/>
        <v>1.4166666666666667</v>
      </c>
      <c r="CD870" s="54">
        <v>0</v>
      </c>
      <c r="CE870" s="54">
        <v>5</v>
      </c>
      <c r="CF870" s="54">
        <v>2</v>
      </c>
      <c r="CG870" s="54">
        <v>2</v>
      </c>
      <c r="CH870" s="54">
        <v>1</v>
      </c>
      <c r="CI870" s="54">
        <v>1</v>
      </c>
      <c r="CJ870" s="54">
        <v>1</v>
      </c>
      <c r="CK870" s="54">
        <v>1</v>
      </c>
      <c r="CL870" s="54">
        <v>2</v>
      </c>
      <c r="CM870" s="54">
        <v>0</v>
      </c>
      <c r="CN870" s="54">
        <v>2</v>
      </c>
      <c r="CO870" s="54">
        <v>0</v>
      </c>
    </row>
    <row r="871" spans="1:93">
      <c r="A871" s="3" t="str">
        <f t="shared" si="1015"/>
        <v>JXYC011Herceptin SC</v>
      </c>
      <c r="B871" s="3" t="s">
        <v>554</v>
      </c>
      <c r="C871" s="3" t="s">
        <v>555</v>
      </c>
      <c r="D871" s="3" t="s">
        <v>174</v>
      </c>
      <c r="E871" s="3" t="s">
        <v>278</v>
      </c>
      <c r="F871" s="3" t="s">
        <v>283</v>
      </c>
      <c r="G871" s="3" t="s">
        <v>284</v>
      </c>
      <c r="H871" s="3" t="s">
        <v>283</v>
      </c>
      <c r="I871" s="3" t="s">
        <v>284</v>
      </c>
      <c r="J871" s="3" t="s">
        <v>561</v>
      </c>
      <c r="K871" s="3" t="s">
        <v>541</v>
      </c>
      <c r="L871" s="3"/>
      <c r="M871" s="3" t="s">
        <v>543</v>
      </c>
      <c r="N871" s="3" t="s">
        <v>12</v>
      </c>
      <c r="O871" s="3" t="s">
        <v>12</v>
      </c>
      <c r="P871" s="3">
        <v>3444.49</v>
      </c>
      <c r="Q871" s="54">
        <v>0.38976687936116217</v>
      </c>
      <c r="R871" s="54">
        <v>0.36112788127498197</v>
      </c>
      <c r="S871" s="54">
        <v>0.54777001157434391</v>
      </c>
      <c r="T871" s="54">
        <v>0.56067749380380305</v>
      </c>
      <c r="U871" s="54">
        <v>0.50482388228669151</v>
      </c>
      <c r="V871" s="54">
        <v>0.66445598958312646</v>
      </c>
      <c r="W871" s="54">
        <v>1.298664772210488</v>
      </c>
      <c r="X871" s="54">
        <v>1.7299573656736209</v>
      </c>
      <c r="Y871" s="54">
        <v>3.0286221378841089</v>
      </c>
      <c r="Z871" s="54">
        <v>0</v>
      </c>
      <c r="AA871" s="54">
        <v>0</v>
      </c>
      <c r="AB871" s="54">
        <v>0</v>
      </c>
      <c r="AC871" s="54">
        <v>0</v>
      </c>
      <c r="AD871" s="54">
        <v>0</v>
      </c>
      <c r="AE871" s="54">
        <v>0</v>
      </c>
      <c r="AF871" s="54">
        <f t="shared" si="1016"/>
        <v>0</v>
      </c>
      <c r="AG871" s="54">
        <f t="shared" si="1017"/>
        <v>0</v>
      </c>
      <c r="AH871" s="54">
        <f t="shared" si="1018"/>
        <v>0</v>
      </c>
      <c r="AI871" s="54">
        <v>1342.5481182907292</v>
      </c>
      <c r="AJ871" s="54">
        <v>1243.9013757728624</v>
      </c>
      <c r="AK871" s="54">
        <v>1886.7883271677117</v>
      </c>
      <c r="AL871" s="54">
        <v>1931.2480206322612</v>
      </c>
      <c r="AM871" s="54">
        <v>1738.8608142976857</v>
      </c>
      <c r="AN871" s="54">
        <v>2288.7120115591829</v>
      </c>
      <c r="AO871" s="54">
        <v>4473.2378212313033</v>
      </c>
      <c r="AP871" s="54">
        <v>5958.8208464891304</v>
      </c>
      <c r="AQ871" s="54">
        <v>10432.058667720434</v>
      </c>
      <c r="AR871" s="54">
        <f t="shared" si="1019"/>
        <v>0</v>
      </c>
      <c r="AS871" s="54">
        <f t="shared" si="1020"/>
        <v>0</v>
      </c>
      <c r="AT871" s="54">
        <f t="shared" si="1021"/>
        <v>0</v>
      </c>
      <c r="AU871" s="54">
        <f t="shared" si="1022"/>
        <v>0</v>
      </c>
      <c r="AV871" s="54">
        <f t="shared" si="1023"/>
        <v>0</v>
      </c>
      <c r="AW871" s="54">
        <f t="shared" si="1024"/>
        <v>0</v>
      </c>
      <c r="AX871" s="54">
        <f t="shared" si="1025"/>
        <v>0</v>
      </c>
      <c r="AY871" s="54">
        <f t="shared" si="1026"/>
        <v>0</v>
      </c>
      <c r="AZ871" s="54">
        <f t="shared" si="1027"/>
        <v>0</v>
      </c>
      <c r="BA871" s="54">
        <f t="shared" si="1012"/>
        <v>0.56067749380380305</v>
      </c>
      <c r="BB871" s="54">
        <f t="shared" si="1013"/>
        <v>0</v>
      </c>
      <c r="BC871" s="54"/>
      <c r="BD871" s="54"/>
      <c r="BE871" s="54">
        <f t="shared" si="1028"/>
        <v>0</v>
      </c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4"/>
      <c r="BV871" s="54">
        <f t="shared" si="1029"/>
        <v>2296.3266666666664</v>
      </c>
      <c r="BW871" s="54">
        <f t="shared" si="1030"/>
        <v>0</v>
      </c>
      <c r="BX871" s="54">
        <f t="shared" si="1031"/>
        <v>0</v>
      </c>
      <c r="BY871" s="54">
        <f t="shared" si="1032"/>
        <v>0</v>
      </c>
      <c r="BZ871" s="54">
        <f t="shared" si="1033"/>
        <v>0</v>
      </c>
      <c r="CA871" s="54">
        <v>0</v>
      </c>
      <c r="CB871" s="54">
        <f t="shared" si="1034"/>
        <v>2</v>
      </c>
      <c r="CC871" s="54">
        <f t="shared" si="1035"/>
        <v>0.66666666666666663</v>
      </c>
      <c r="CD871" s="54">
        <v>2</v>
      </c>
      <c r="CE871" s="54">
        <v>1</v>
      </c>
      <c r="CF871" s="54">
        <v>2</v>
      </c>
      <c r="CG871" s="54">
        <v>1</v>
      </c>
      <c r="CH871" s="54">
        <v>1</v>
      </c>
      <c r="CI871" s="54">
        <v>1</v>
      </c>
      <c r="CJ871" s="54">
        <v>0</v>
      </c>
      <c r="CK871" s="54">
        <v>0</v>
      </c>
      <c r="CL871" s="54">
        <v>0</v>
      </c>
      <c r="CM871" s="54">
        <v>0</v>
      </c>
      <c r="CN871" s="54">
        <v>0</v>
      </c>
      <c r="CO871" s="54">
        <v>0</v>
      </c>
    </row>
    <row r="872" spans="1:93">
      <c r="A872" s="3" t="str">
        <f t="shared" si="1015"/>
        <v>JXYC011Itovebi 3mg</v>
      </c>
      <c r="B872" s="3" t="s">
        <v>554</v>
      </c>
      <c r="C872" s="3" t="s">
        <v>555</v>
      </c>
      <c r="D872" s="3" t="s">
        <v>174</v>
      </c>
      <c r="E872" s="3" t="s">
        <v>278</v>
      </c>
      <c r="F872" s="3" t="s">
        <v>283</v>
      </c>
      <c r="G872" s="3" t="s">
        <v>284</v>
      </c>
      <c r="H872" s="3" t="s">
        <v>283</v>
      </c>
      <c r="I872" s="3" t="s">
        <v>284</v>
      </c>
      <c r="J872" s="3" t="s">
        <v>561</v>
      </c>
      <c r="K872" s="3" t="s">
        <v>541</v>
      </c>
      <c r="L872" s="3"/>
      <c r="M872" s="3" t="s">
        <v>543</v>
      </c>
      <c r="N872" s="3" t="s">
        <v>13</v>
      </c>
      <c r="O872" s="3" t="s">
        <v>14</v>
      </c>
      <c r="P872" s="3">
        <v>3566.02</v>
      </c>
      <c r="Q872" s="54">
        <v>7.5423782997919166E-8</v>
      </c>
      <c r="R872" s="54">
        <v>8.6118364644595899E-8</v>
      </c>
      <c r="S872" s="54">
        <v>1.7430625086372233E-7</v>
      </c>
      <c r="T872" s="54">
        <v>1.7644957539816278E-7</v>
      </c>
      <c r="U872" s="54">
        <v>2.1451535630448561E-7</v>
      </c>
      <c r="V872" s="54">
        <v>2.7318666979111423E-7</v>
      </c>
      <c r="W872" s="54">
        <v>3.3584839850623739E-7</v>
      </c>
      <c r="X872" s="54">
        <v>6.6415160149376262E-7</v>
      </c>
      <c r="Y872" s="54">
        <v>9.9999999999999995E-7</v>
      </c>
      <c r="Z872" s="54">
        <v>0</v>
      </c>
      <c r="AA872" s="54">
        <v>0</v>
      </c>
      <c r="AB872" s="54">
        <v>0</v>
      </c>
      <c r="AC872" s="54">
        <v>0</v>
      </c>
      <c r="AD872" s="54">
        <v>0</v>
      </c>
      <c r="AE872" s="54">
        <v>0</v>
      </c>
      <c r="AF872" s="54">
        <f t="shared" si="1016"/>
        <v>0</v>
      </c>
      <c r="AG872" s="54">
        <f t="shared" si="1017"/>
        <v>0</v>
      </c>
      <c r="AH872" s="54">
        <f t="shared" si="1018"/>
        <v>0</v>
      </c>
      <c r="AI872" s="54">
        <v>2.6896271864623972E-4</v>
      </c>
      <c r="AJ872" s="54">
        <v>3.0709981068992184E-4</v>
      </c>
      <c r="AK872" s="54">
        <v>6.2157957670505104E-4</v>
      </c>
      <c r="AL872" s="54">
        <v>6.2922271486135634E-4</v>
      </c>
      <c r="AM872" s="54">
        <v>7.6496605088892172E-4</v>
      </c>
      <c r="AN872" s="54">
        <v>9.74189128208509E-4</v>
      </c>
      <c r="AO872" s="54">
        <v>1.1976421060412126E-3</v>
      </c>
      <c r="AP872" s="54">
        <v>2.3683778939587868E-3</v>
      </c>
      <c r="AQ872" s="54">
        <v>3.5660199999999996E-3</v>
      </c>
      <c r="AR872" s="54">
        <f t="shared" si="1019"/>
        <v>0</v>
      </c>
      <c r="AS872" s="54">
        <f t="shared" si="1020"/>
        <v>0</v>
      </c>
      <c r="AT872" s="54">
        <f t="shared" si="1021"/>
        <v>0</v>
      </c>
      <c r="AU872" s="54">
        <f t="shared" si="1022"/>
        <v>0</v>
      </c>
      <c r="AV872" s="54">
        <f t="shared" si="1023"/>
        <v>0</v>
      </c>
      <c r="AW872" s="54">
        <f t="shared" si="1024"/>
        <v>0</v>
      </c>
      <c r="AX872" s="54">
        <f t="shared" si="1025"/>
        <v>0</v>
      </c>
      <c r="AY872" s="54">
        <f t="shared" si="1026"/>
        <v>0</v>
      </c>
      <c r="AZ872" s="54">
        <f t="shared" si="1027"/>
        <v>0</v>
      </c>
      <c r="BA872" s="54">
        <f t="shared" si="1012"/>
        <v>1.7644957539816278E-7</v>
      </c>
      <c r="BB872" s="54">
        <f t="shared" si="1013"/>
        <v>0</v>
      </c>
      <c r="BC872" s="54"/>
      <c r="BD872" s="54"/>
      <c r="BE872" s="54">
        <f t="shared" si="1028"/>
        <v>0</v>
      </c>
      <c r="BF872" s="54"/>
      <c r="BG872" s="54"/>
      <c r="BH872" s="54"/>
      <c r="BI872" s="54"/>
      <c r="BJ872" s="54"/>
      <c r="BK872" s="54"/>
      <c r="BL872" s="54">
        <v>0</v>
      </c>
      <c r="BM872" s="54">
        <v>0</v>
      </c>
      <c r="BN872" s="54">
        <f t="shared" ref="BN872:BN873" si="1066">AVERAGE(BP872:BR872)</f>
        <v>0</v>
      </c>
      <c r="BO872" s="54">
        <f t="shared" ref="BO872:BO873" si="1067">SUM(BS872:BU872)/1</f>
        <v>0</v>
      </c>
      <c r="BP872" s="54">
        <v>0</v>
      </c>
      <c r="BQ872" s="54">
        <v>0</v>
      </c>
      <c r="BR872" s="54">
        <v>0</v>
      </c>
      <c r="BS872" s="54">
        <v>0</v>
      </c>
      <c r="BT872" s="54">
        <v>0</v>
      </c>
      <c r="BU872" s="54">
        <v>0</v>
      </c>
      <c r="BV872" s="54">
        <f t="shared" si="1029"/>
        <v>0</v>
      </c>
      <c r="BW872" s="54">
        <f t="shared" si="1030"/>
        <v>0</v>
      </c>
      <c r="BX872" s="54">
        <f t="shared" si="1031"/>
        <v>0</v>
      </c>
      <c r="BY872" s="54">
        <f t="shared" si="1032"/>
        <v>0</v>
      </c>
      <c r="BZ872" s="54">
        <f t="shared" si="1033"/>
        <v>0</v>
      </c>
      <c r="CA872" s="54">
        <v>0</v>
      </c>
      <c r="CB872" s="54">
        <f t="shared" si="1034"/>
        <v>0</v>
      </c>
      <c r="CC872" s="54">
        <f t="shared" si="1035"/>
        <v>0</v>
      </c>
      <c r="CD872" s="54">
        <v>0</v>
      </c>
      <c r="CE872" s="54">
        <v>0</v>
      </c>
      <c r="CF872" s="54">
        <v>0</v>
      </c>
      <c r="CG872" s="54">
        <v>0</v>
      </c>
      <c r="CH872" s="54">
        <v>0</v>
      </c>
      <c r="CI872" s="54">
        <v>0</v>
      </c>
      <c r="CJ872" s="54">
        <v>0</v>
      </c>
      <c r="CK872" s="54">
        <v>0</v>
      </c>
      <c r="CL872" s="54">
        <v>0</v>
      </c>
      <c r="CM872" s="54">
        <v>0</v>
      </c>
      <c r="CN872" s="54">
        <v>0</v>
      </c>
      <c r="CO872" s="54">
        <v>0</v>
      </c>
    </row>
    <row r="873" spans="1:93">
      <c r="A873" s="3" t="str">
        <f t="shared" si="1015"/>
        <v>JXYC011Itovebi 9mg</v>
      </c>
      <c r="B873" s="3" t="s">
        <v>554</v>
      </c>
      <c r="C873" s="3" t="s">
        <v>555</v>
      </c>
      <c r="D873" s="3" t="s">
        <v>174</v>
      </c>
      <c r="E873" s="3" t="s">
        <v>278</v>
      </c>
      <c r="F873" s="3" t="s">
        <v>283</v>
      </c>
      <c r="G873" s="3" t="s">
        <v>284</v>
      </c>
      <c r="H873" s="3" t="s">
        <v>283</v>
      </c>
      <c r="I873" s="3" t="s">
        <v>284</v>
      </c>
      <c r="J873" s="3" t="s">
        <v>561</v>
      </c>
      <c r="K873" s="3" t="s">
        <v>541</v>
      </c>
      <c r="L873" s="3"/>
      <c r="M873" s="3" t="s">
        <v>543</v>
      </c>
      <c r="N873" s="3" t="s">
        <v>13</v>
      </c>
      <c r="O873" s="3" t="s">
        <v>15</v>
      </c>
      <c r="P873" s="3">
        <v>10698.05</v>
      </c>
      <c r="Q873" s="54"/>
      <c r="R873" s="54"/>
      <c r="S873" s="54"/>
      <c r="T873" s="54"/>
      <c r="U873" s="54"/>
      <c r="V873" s="54"/>
      <c r="W873" s="54">
        <v>0</v>
      </c>
      <c r="X873" s="54">
        <v>0</v>
      </c>
      <c r="Y873" s="54">
        <v>0</v>
      </c>
      <c r="Z873" s="54">
        <v>0</v>
      </c>
      <c r="AA873" s="54">
        <v>0</v>
      </c>
      <c r="AB873" s="54">
        <v>0</v>
      </c>
      <c r="AC873" s="54">
        <v>0</v>
      </c>
      <c r="AD873" s="54">
        <v>0</v>
      </c>
      <c r="AE873" s="54">
        <v>0</v>
      </c>
      <c r="AF873" s="54">
        <f t="shared" si="1016"/>
        <v>0</v>
      </c>
      <c r="AG873" s="54">
        <f t="shared" si="1017"/>
        <v>0</v>
      </c>
      <c r="AH873" s="54">
        <f t="shared" si="1018"/>
        <v>0</v>
      </c>
      <c r="AI873" s="54"/>
      <c r="AJ873" s="54"/>
      <c r="AK873" s="54"/>
      <c r="AL873" s="54"/>
      <c r="AM873" s="54"/>
      <c r="AN873" s="54"/>
      <c r="AO873" s="54">
        <v>0</v>
      </c>
      <c r="AP873" s="54">
        <v>0</v>
      </c>
      <c r="AQ873" s="54">
        <v>0</v>
      </c>
      <c r="AR873" s="54">
        <f t="shared" si="1019"/>
        <v>0</v>
      </c>
      <c r="AS873" s="54">
        <f t="shared" si="1020"/>
        <v>0</v>
      </c>
      <c r="AT873" s="54">
        <f t="shared" si="1021"/>
        <v>0</v>
      </c>
      <c r="AU873" s="54">
        <f t="shared" si="1022"/>
        <v>0</v>
      </c>
      <c r="AV873" s="54">
        <f t="shared" si="1023"/>
        <v>0</v>
      </c>
      <c r="AW873" s="54">
        <f t="shared" si="1024"/>
        <v>0</v>
      </c>
      <c r="AX873" s="54">
        <f t="shared" si="1025"/>
        <v>0</v>
      </c>
      <c r="AY873" s="54">
        <f t="shared" si="1026"/>
        <v>0</v>
      </c>
      <c r="AZ873" s="54">
        <f t="shared" si="1027"/>
        <v>0</v>
      </c>
      <c r="BA873" s="54">
        <f t="shared" si="1012"/>
        <v>0</v>
      </c>
      <c r="BB873" s="54">
        <f t="shared" si="1013"/>
        <v>0</v>
      </c>
      <c r="BC873" s="54"/>
      <c r="BD873" s="54"/>
      <c r="BE873" s="54">
        <f t="shared" si="1028"/>
        <v>0</v>
      </c>
      <c r="BF873" s="54"/>
      <c r="BG873" s="54"/>
      <c r="BH873" s="54"/>
      <c r="BI873" s="54"/>
      <c r="BJ873" s="54"/>
      <c r="BK873" s="54"/>
      <c r="BL873" s="54">
        <v>0</v>
      </c>
      <c r="BM873" s="54">
        <v>0</v>
      </c>
      <c r="BN873" s="54">
        <f t="shared" si="1066"/>
        <v>0</v>
      </c>
      <c r="BO873" s="54">
        <f t="shared" si="1067"/>
        <v>0</v>
      </c>
      <c r="BP873" s="54">
        <v>0</v>
      </c>
      <c r="BQ873" s="54">
        <v>0</v>
      </c>
      <c r="BR873" s="54">
        <v>0</v>
      </c>
      <c r="BS873" s="54">
        <v>0</v>
      </c>
      <c r="BT873" s="54">
        <v>0</v>
      </c>
      <c r="BU873" s="54">
        <v>0</v>
      </c>
      <c r="BV873" s="54">
        <f t="shared" si="1029"/>
        <v>0</v>
      </c>
      <c r="BW873" s="54">
        <f t="shared" si="1030"/>
        <v>0</v>
      </c>
      <c r="BX873" s="54">
        <f t="shared" si="1031"/>
        <v>0</v>
      </c>
      <c r="BY873" s="54">
        <f t="shared" si="1032"/>
        <v>0</v>
      </c>
      <c r="BZ873" s="54">
        <f t="shared" si="1033"/>
        <v>0</v>
      </c>
      <c r="CA873" s="54">
        <v>0</v>
      </c>
      <c r="CB873" s="54">
        <f t="shared" si="1034"/>
        <v>0</v>
      </c>
      <c r="CC873" s="54">
        <f t="shared" si="1035"/>
        <v>0</v>
      </c>
      <c r="CD873" s="54">
        <v>0</v>
      </c>
      <c r="CE873" s="54">
        <v>0</v>
      </c>
      <c r="CF873" s="54">
        <v>0</v>
      </c>
      <c r="CG873" s="54">
        <v>0</v>
      </c>
      <c r="CH873" s="54">
        <v>0</v>
      </c>
      <c r="CI873" s="54">
        <v>0</v>
      </c>
      <c r="CJ873" s="54">
        <v>0</v>
      </c>
      <c r="CK873" s="54">
        <v>0</v>
      </c>
      <c r="CL873" s="54">
        <v>0</v>
      </c>
      <c r="CM873" s="54">
        <v>0</v>
      </c>
      <c r="CN873" s="54">
        <v>0</v>
      </c>
      <c r="CO873" s="54">
        <v>0</v>
      </c>
    </row>
    <row r="874" spans="1:93">
      <c r="A874" s="3" t="str">
        <f t="shared" si="1015"/>
        <v>JXYC011Perjeta</v>
      </c>
      <c r="B874" s="3" t="s">
        <v>554</v>
      </c>
      <c r="C874" s="3" t="s">
        <v>555</v>
      </c>
      <c r="D874" s="3" t="s">
        <v>174</v>
      </c>
      <c r="E874" s="3" t="s">
        <v>278</v>
      </c>
      <c r="F874" s="3" t="s">
        <v>283</v>
      </c>
      <c r="G874" s="3" t="s">
        <v>284</v>
      </c>
      <c r="H874" s="3" t="s">
        <v>283</v>
      </c>
      <c r="I874" s="3" t="s">
        <v>284</v>
      </c>
      <c r="J874" s="3" t="s">
        <v>561</v>
      </c>
      <c r="K874" s="3" t="s">
        <v>541</v>
      </c>
      <c r="L874" s="3"/>
      <c r="M874" s="3" t="s">
        <v>543</v>
      </c>
      <c r="N874" s="3" t="s">
        <v>16</v>
      </c>
      <c r="O874" s="3" t="s">
        <v>16</v>
      </c>
      <c r="P874" s="3">
        <v>3985.87</v>
      </c>
      <c r="Q874" s="54">
        <v>1.1962173914932979</v>
      </c>
      <c r="R874" s="54">
        <v>1.0104627988686803</v>
      </c>
      <c r="S874" s="54">
        <v>1.533671202419582</v>
      </c>
      <c r="T874" s="54">
        <v>0.926752861945212</v>
      </c>
      <c r="U874" s="54">
        <v>1.1248281501383881</v>
      </c>
      <c r="V874" s="54">
        <v>1.2909169055455654</v>
      </c>
      <c r="W874" s="54">
        <v>3.7403513927815601</v>
      </c>
      <c r="X874" s="54">
        <v>3.3424979176291654</v>
      </c>
      <c r="Y874" s="54">
        <v>7.082849310410726</v>
      </c>
      <c r="Z874" s="54">
        <v>0</v>
      </c>
      <c r="AA874" s="54">
        <v>0</v>
      </c>
      <c r="AB874" s="54">
        <v>0</v>
      </c>
      <c r="AC874" s="54">
        <v>0</v>
      </c>
      <c r="AD874" s="54">
        <v>0</v>
      </c>
      <c r="AE874" s="54">
        <v>0</v>
      </c>
      <c r="AF874" s="54">
        <f t="shared" si="1016"/>
        <v>0</v>
      </c>
      <c r="AG874" s="54">
        <f t="shared" si="1017"/>
        <v>0</v>
      </c>
      <c r="AH874" s="54">
        <f t="shared" si="1018"/>
        <v>0</v>
      </c>
      <c r="AI874" s="54">
        <v>4767.9670142313907</v>
      </c>
      <c r="AJ874" s="54">
        <v>4027.5733561267066</v>
      </c>
      <c r="AK874" s="54">
        <v>6113.0140355881385</v>
      </c>
      <c r="AL874" s="54">
        <v>3693.9164298415621</v>
      </c>
      <c r="AM874" s="54">
        <v>4483.4187787920964</v>
      </c>
      <c r="AN874" s="54">
        <v>5145.4269663069026</v>
      </c>
      <c r="AO874" s="54">
        <v>14908.554405946237</v>
      </c>
      <c r="AP874" s="54">
        <v>13322.762174940561</v>
      </c>
      <c r="AQ874" s="54">
        <v>28231.3165808868</v>
      </c>
      <c r="AR874" s="54">
        <f t="shared" si="1019"/>
        <v>0</v>
      </c>
      <c r="AS874" s="54">
        <f t="shared" si="1020"/>
        <v>0</v>
      </c>
      <c r="AT874" s="54">
        <f t="shared" si="1021"/>
        <v>0</v>
      </c>
      <c r="AU874" s="54">
        <f t="shared" si="1022"/>
        <v>0</v>
      </c>
      <c r="AV874" s="54">
        <f t="shared" si="1023"/>
        <v>0</v>
      </c>
      <c r="AW874" s="54">
        <f t="shared" si="1024"/>
        <v>0</v>
      </c>
      <c r="AX874" s="54">
        <f t="shared" si="1025"/>
        <v>0</v>
      </c>
      <c r="AY874" s="54">
        <f t="shared" si="1026"/>
        <v>0</v>
      </c>
      <c r="AZ874" s="54">
        <f t="shared" si="1027"/>
        <v>0</v>
      </c>
      <c r="BA874" s="54">
        <f t="shared" si="1012"/>
        <v>0.926752861945212</v>
      </c>
      <c r="BB874" s="54">
        <f t="shared" si="1013"/>
        <v>0</v>
      </c>
      <c r="BC874" s="54"/>
      <c r="BD874" s="54"/>
      <c r="BE874" s="54">
        <f t="shared" si="1028"/>
        <v>0</v>
      </c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4"/>
      <c r="BV874" s="54">
        <f t="shared" si="1029"/>
        <v>10961.1425</v>
      </c>
      <c r="BW874" s="54">
        <f t="shared" si="1030"/>
        <v>15943.48</v>
      </c>
      <c r="BX874" s="54">
        <f t="shared" si="1031"/>
        <v>11957.61</v>
      </c>
      <c r="BY874" s="54">
        <f t="shared" si="1032"/>
        <v>4</v>
      </c>
      <c r="BZ874" s="54">
        <f t="shared" si="1033"/>
        <v>3</v>
      </c>
      <c r="CA874" s="54">
        <v>0</v>
      </c>
      <c r="CB874" s="54">
        <f t="shared" si="1034"/>
        <v>7</v>
      </c>
      <c r="CC874" s="54">
        <f t="shared" si="1035"/>
        <v>2.75</v>
      </c>
      <c r="CD874" s="54">
        <v>7</v>
      </c>
      <c r="CE874" s="54">
        <v>5</v>
      </c>
      <c r="CF874" s="54">
        <v>6</v>
      </c>
      <c r="CG874" s="54">
        <v>3</v>
      </c>
      <c r="CH874" s="54">
        <v>2</v>
      </c>
      <c r="CI874" s="54">
        <v>3</v>
      </c>
      <c r="CJ874" s="54">
        <v>1</v>
      </c>
      <c r="CK874" s="54">
        <v>2</v>
      </c>
      <c r="CL874" s="54">
        <v>1</v>
      </c>
      <c r="CM874" s="54">
        <v>1</v>
      </c>
      <c r="CN874" s="54">
        <v>2</v>
      </c>
      <c r="CO874" s="54">
        <v>0</v>
      </c>
    </row>
    <row r="875" spans="1:93">
      <c r="A875" s="3" t="str">
        <f t="shared" si="1015"/>
        <v>JXYC011Phesgo 10ml</v>
      </c>
      <c r="B875" s="3" t="s">
        <v>554</v>
      </c>
      <c r="C875" s="3" t="s">
        <v>555</v>
      </c>
      <c r="D875" s="3" t="s">
        <v>174</v>
      </c>
      <c r="E875" s="3" t="s">
        <v>278</v>
      </c>
      <c r="F875" s="3" t="s">
        <v>283</v>
      </c>
      <c r="G875" s="3" t="s">
        <v>284</v>
      </c>
      <c r="H875" s="3" t="s">
        <v>283</v>
      </c>
      <c r="I875" s="3" t="s">
        <v>284</v>
      </c>
      <c r="J875" s="3" t="s">
        <v>561</v>
      </c>
      <c r="K875" s="3" t="s">
        <v>541</v>
      </c>
      <c r="L875" s="3"/>
      <c r="M875" s="3" t="s">
        <v>543</v>
      </c>
      <c r="N875" s="3" t="s">
        <v>17</v>
      </c>
      <c r="O875" s="3" t="s">
        <v>18</v>
      </c>
      <c r="P875" s="3">
        <v>6232.07</v>
      </c>
      <c r="Q875" s="54">
        <v>0.11250077972327011</v>
      </c>
      <c r="R875" s="54">
        <v>0.10400250712363629</v>
      </c>
      <c r="S875" s="54">
        <v>0.15417882692428037</v>
      </c>
      <c r="T875" s="54">
        <v>0.13510100442389125</v>
      </c>
      <c r="U875" s="54">
        <v>0.1239592271235721</v>
      </c>
      <c r="V875" s="54">
        <v>0.16148878362406069</v>
      </c>
      <c r="W875" s="54">
        <v>0.37068211377118676</v>
      </c>
      <c r="X875" s="54">
        <v>0.4205490151715241</v>
      </c>
      <c r="Y875" s="54">
        <v>0.79123112894271086</v>
      </c>
      <c r="Z875" s="54">
        <v>1</v>
      </c>
      <c r="AA875" s="54">
        <v>0</v>
      </c>
      <c r="AB875" s="54">
        <v>0</v>
      </c>
      <c r="AC875" s="54">
        <v>0</v>
      </c>
      <c r="AD875" s="54">
        <v>0</v>
      </c>
      <c r="AE875" s="54">
        <v>0</v>
      </c>
      <c r="AF875" s="54">
        <f t="shared" si="1016"/>
        <v>1</v>
      </c>
      <c r="AG875" s="54">
        <f t="shared" si="1017"/>
        <v>0</v>
      </c>
      <c r="AH875" s="54">
        <f t="shared" si="1018"/>
        <v>1</v>
      </c>
      <c r="AI875" s="54">
        <v>701.11273428999993</v>
      </c>
      <c r="AJ875" s="54">
        <v>648.15090456999997</v>
      </c>
      <c r="AK875" s="54">
        <v>960.85324190999984</v>
      </c>
      <c r="AL875" s="54">
        <v>841.95891663999987</v>
      </c>
      <c r="AM875" s="54">
        <v>772.52258057999995</v>
      </c>
      <c r="AN875" s="54">
        <v>1006.4094037599998</v>
      </c>
      <c r="AO875" s="54">
        <v>2310.1168807699996</v>
      </c>
      <c r="AP875" s="54">
        <v>2620.8909009799995</v>
      </c>
      <c r="AQ875" s="54">
        <v>4931.0077817499987</v>
      </c>
      <c r="AR875" s="54">
        <f t="shared" si="1019"/>
        <v>6232.07</v>
      </c>
      <c r="AS875" s="54">
        <f t="shared" si="1020"/>
        <v>0</v>
      </c>
      <c r="AT875" s="54">
        <f t="shared" si="1021"/>
        <v>0</v>
      </c>
      <c r="AU875" s="54">
        <f t="shared" si="1022"/>
        <v>0</v>
      </c>
      <c r="AV875" s="54">
        <f t="shared" si="1023"/>
        <v>0</v>
      </c>
      <c r="AW875" s="54">
        <f t="shared" si="1024"/>
        <v>0</v>
      </c>
      <c r="AX875" s="54">
        <f t="shared" si="1025"/>
        <v>6232.07</v>
      </c>
      <c r="AY875" s="54">
        <f t="shared" si="1026"/>
        <v>0</v>
      </c>
      <c r="AZ875" s="54">
        <f t="shared" si="1027"/>
        <v>6232.07</v>
      </c>
      <c r="BA875" s="54">
        <f t="shared" si="1012"/>
        <v>0.13510100442389125</v>
      </c>
      <c r="BB875" s="54">
        <f t="shared" si="1013"/>
        <v>0</v>
      </c>
      <c r="BC875" s="54">
        <f>SUM(CJ875:CL875)</f>
        <v>0</v>
      </c>
      <c r="BD875" s="54">
        <f>SUM(CM875:CO875)</f>
        <v>2</v>
      </c>
      <c r="BE875" s="54">
        <f t="shared" si="1028"/>
        <v>1</v>
      </c>
      <c r="BF875" s="54">
        <f t="shared" ref="BF875:BK875" si="1068">Z875</f>
        <v>1</v>
      </c>
      <c r="BG875" s="54">
        <f t="shared" si="1068"/>
        <v>0</v>
      </c>
      <c r="BH875" s="54">
        <f t="shared" si="1068"/>
        <v>0</v>
      </c>
      <c r="BI875" s="54">
        <f t="shared" si="1068"/>
        <v>0</v>
      </c>
      <c r="BJ875" s="54">
        <f t="shared" si="1068"/>
        <v>0</v>
      </c>
      <c r="BK875" s="54">
        <f t="shared" si="1068"/>
        <v>0</v>
      </c>
      <c r="BL875" s="54">
        <v>0</v>
      </c>
      <c r="BM875" s="54">
        <v>0</v>
      </c>
      <c r="BN875" s="54">
        <f t="shared" ref="BN875:BN876" si="1069">AVERAGE(BP875:BR875)</f>
        <v>0</v>
      </c>
      <c r="BO875" s="54">
        <f t="shared" ref="BO875:BO876" si="1070">SUM(BS875:BU875)/1</f>
        <v>0</v>
      </c>
      <c r="BP875" s="54">
        <v>0</v>
      </c>
      <c r="BQ875" s="54">
        <v>0</v>
      </c>
      <c r="BR875" s="54">
        <v>0</v>
      </c>
      <c r="BS875" s="54">
        <v>0</v>
      </c>
      <c r="BT875" s="54">
        <v>0</v>
      </c>
      <c r="BU875" s="54">
        <v>0</v>
      </c>
      <c r="BV875" s="54">
        <f t="shared" si="1029"/>
        <v>1038.6783333333333</v>
      </c>
      <c r="BW875" s="54">
        <f t="shared" si="1030"/>
        <v>0</v>
      </c>
      <c r="BX875" s="54">
        <f t="shared" si="1031"/>
        <v>12464.14</v>
      </c>
      <c r="BY875" s="54">
        <f t="shared" si="1032"/>
        <v>0</v>
      </c>
      <c r="BZ875" s="54">
        <f t="shared" si="1033"/>
        <v>2</v>
      </c>
      <c r="CA875" s="54">
        <v>10</v>
      </c>
      <c r="CB875" s="54">
        <f t="shared" si="1034"/>
        <v>2</v>
      </c>
      <c r="CC875" s="54">
        <f t="shared" si="1035"/>
        <v>0.16666666666666666</v>
      </c>
      <c r="CD875" s="54">
        <v>0</v>
      </c>
      <c r="CE875" s="54">
        <v>0</v>
      </c>
      <c r="CF875" s="54">
        <v>0</v>
      </c>
      <c r="CG875" s="54">
        <v>0</v>
      </c>
      <c r="CH875" s="54">
        <v>0</v>
      </c>
      <c r="CI875" s="54">
        <v>0</v>
      </c>
      <c r="CJ875" s="54">
        <v>0</v>
      </c>
      <c r="CK875" s="54">
        <v>0</v>
      </c>
      <c r="CL875" s="54">
        <v>0</v>
      </c>
      <c r="CM875" s="54">
        <v>0</v>
      </c>
      <c r="CN875" s="54">
        <v>0</v>
      </c>
      <c r="CO875" s="54">
        <v>2</v>
      </c>
    </row>
    <row r="876" spans="1:93">
      <c r="A876" s="3" t="str">
        <f t="shared" si="1015"/>
        <v>JXYC011Phesgo 15ml</v>
      </c>
      <c r="B876" s="3" t="s">
        <v>554</v>
      </c>
      <c r="C876" s="3" t="s">
        <v>555</v>
      </c>
      <c r="D876" s="3" t="s">
        <v>174</v>
      </c>
      <c r="E876" s="3" t="s">
        <v>278</v>
      </c>
      <c r="F876" s="3" t="s">
        <v>283</v>
      </c>
      <c r="G876" s="3" t="s">
        <v>284</v>
      </c>
      <c r="H876" s="3" t="s">
        <v>283</v>
      </c>
      <c r="I876" s="3" t="s">
        <v>284</v>
      </c>
      <c r="J876" s="3" t="s">
        <v>561</v>
      </c>
      <c r="K876" s="3" t="s">
        <v>541</v>
      </c>
      <c r="L876" s="3"/>
      <c r="M876" s="3" t="s">
        <v>543</v>
      </c>
      <c r="N876" s="3" t="s">
        <v>17</v>
      </c>
      <c r="O876" s="3" t="s">
        <v>19</v>
      </c>
      <c r="P876" s="3">
        <v>8489.27</v>
      </c>
      <c r="Q876" s="54">
        <v>1.1779575864591419E-6</v>
      </c>
      <c r="R876" s="54">
        <v>1.1779575864591419E-6</v>
      </c>
      <c r="S876" s="54">
        <v>1.1779575864591419E-6</v>
      </c>
      <c r="T876" s="54">
        <v>1.1779575864591419E-6</v>
      </c>
      <c r="U876" s="54">
        <v>1.1779575864591419E-6</v>
      </c>
      <c r="V876" s="54">
        <v>1.1779575864591419E-6</v>
      </c>
      <c r="W876" s="54">
        <v>3.5338727593774257E-6</v>
      </c>
      <c r="X876" s="54">
        <v>3.5338727593774257E-6</v>
      </c>
      <c r="Y876" s="54">
        <v>7.0677455187548515E-6</v>
      </c>
      <c r="Z876" s="54">
        <v>0</v>
      </c>
      <c r="AA876" s="54">
        <v>0</v>
      </c>
      <c r="AB876" s="54">
        <v>0</v>
      </c>
      <c r="AC876" s="54">
        <v>0</v>
      </c>
      <c r="AD876" s="54">
        <v>0</v>
      </c>
      <c r="AE876" s="54">
        <v>0</v>
      </c>
      <c r="AF876" s="54">
        <f t="shared" si="1016"/>
        <v>0</v>
      </c>
      <c r="AG876" s="54">
        <f t="shared" si="1017"/>
        <v>0</v>
      </c>
      <c r="AH876" s="54">
        <f t="shared" si="1018"/>
        <v>0</v>
      </c>
      <c r="AI876" s="54">
        <v>0.01</v>
      </c>
      <c r="AJ876" s="54">
        <v>0.01</v>
      </c>
      <c r="AK876" s="54">
        <v>0.01</v>
      </c>
      <c r="AL876" s="54">
        <v>0.01</v>
      </c>
      <c r="AM876" s="54">
        <v>0.01</v>
      </c>
      <c r="AN876" s="54">
        <v>0.01</v>
      </c>
      <c r="AO876" s="54">
        <v>0.03</v>
      </c>
      <c r="AP876" s="54">
        <v>0.03</v>
      </c>
      <c r="AQ876" s="54">
        <v>0.06</v>
      </c>
      <c r="AR876" s="54">
        <f t="shared" si="1019"/>
        <v>0</v>
      </c>
      <c r="AS876" s="54">
        <f t="shared" si="1020"/>
        <v>0</v>
      </c>
      <c r="AT876" s="54">
        <f t="shared" si="1021"/>
        <v>0</v>
      </c>
      <c r="AU876" s="54">
        <f t="shared" si="1022"/>
        <v>0</v>
      </c>
      <c r="AV876" s="54">
        <f t="shared" si="1023"/>
        <v>0</v>
      </c>
      <c r="AW876" s="54">
        <f t="shared" si="1024"/>
        <v>0</v>
      </c>
      <c r="AX876" s="54">
        <f t="shared" si="1025"/>
        <v>0</v>
      </c>
      <c r="AY876" s="54">
        <f t="shared" si="1026"/>
        <v>0</v>
      </c>
      <c r="AZ876" s="54">
        <f t="shared" si="1027"/>
        <v>0</v>
      </c>
      <c r="BA876" s="54">
        <f t="shared" si="1012"/>
        <v>1.1779575864591419E-6</v>
      </c>
      <c r="BB876" s="54">
        <f t="shared" si="1013"/>
        <v>0</v>
      </c>
      <c r="BC876" s="54">
        <f>SUM(CJ876:CL876)*2</f>
        <v>0</v>
      </c>
      <c r="BD876" s="54">
        <f>SUM(CM876:CO876)*2</f>
        <v>0</v>
      </c>
      <c r="BE876" s="54">
        <f t="shared" si="1028"/>
        <v>0</v>
      </c>
      <c r="BF876" s="54">
        <f t="shared" ref="BF876:BK876" si="1071">Z876*2</f>
        <v>0</v>
      </c>
      <c r="BG876" s="54">
        <f t="shared" si="1071"/>
        <v>0</v>
      </c>
      <c r="BH876" s="54">
        <f t="shared" si="1071"/>
        <v>0</v>
      </c>
      <c r="BI876" s="54">
        <f t="shared" si="1071"/>
        <v>0</v>
      </c>
      <c r="BJ876" s="54">
        <f t="shared" si="1071"/>
        <v>0</v>
      </c>
      <c r="BK876" s="54">
        <f t="shared" si="1071"/>
        <v>0</v>
      </c>
      <c r="BL876" s="54">
        <v>0</v>
      </c>
      <c r="BM876" s="54">
        <v>0</v>
      </c>
      <c r="BN876" s="54">
        <f t="shared" si="1069"/>
        <v>0</v>
      </c>
      <c r="BO876" s="54">
        <f t="shared" si="1070"/>
        <v>0</v>
      </c>
      <c r="BP876" s="54">
        <v>0</v>
      </c>
      <c r="BQ876" s="54">
        <v>0</v>
      </c>
      <c r="BR876" s="54">
        <v>0</v>
      </c>
      <c r="BS876" s="54">
        <v>0</v>
      </c>
      <c r="BT876" s="54">
        <v>0</v>
      </c>
      <c r="BU876" s="54">
        <v>0</v>
      </c>
      <c r="BV876" s="54">
        <f t="shared" si="1029"/>
        <v>0</v>
      </c>
      <c r="BW876" s="54">
        <f t="shared" si="1030"/>
        <v>0</v>
      </c>
      <c r="BX876" s="54">
        <f t="shared" si="1031"/>
        <v>0</v>
      </c>
      <c r="BY876" s="54">
        <f t="shared" si="1032"/>
        <v>0</v>
      </c>
      <c r="BZ876" s="54">
        <f t="shared" si="1033"/>
        <v>0</v>
      </c>
      <c r="CA876" s="54">
        <v>0</v>
      </c>
      <c r="CB876" s="54">
        <f t="shared" si="1034"/>
        <v>0</v>
      </c>
      <c r="CC876" s="54">
        <f t="shared" si="1035"/>
        <v>0</v>
      </c>
      <c r="CD876" s="54">
        <v>0</v>
      </c>
      <c r="CE876" s="54">
        <v>0</v>
      </c>
      <c r="CF876" s="54">
        <v>0</v>
      </c>
      <c r="CG876" s="54">
        <v>0</v>
      </c>
      <c r="CH876" s="54">
        <v>0</v>
      </c>
      <c r="CI876" s="54">
        <v>0</v>
      </c>
      <c r="CJ876" s="54">
        <v>0</v>
      </c>
      <c r="CK876" s="54">
        <v>0</v>
      </c>
      <c r="CL876" s="54">
        <v>0</v>
      </c>
      <c r="CM876" s="54">
        <v>0</v>
      </c>
      <c r="CN876" s="54">
        <v>0</v>
      </c>
      <c r="CO876" s="54">
        <v>0</v>
      </c>
    </row>
    <row r="877" spans="1:93">
      <c r="A877" s="3" t="str">
        <f t="shared" si="1015"/>
        <v>JXYC013Herceptin IV</v>
      </c>
      <c r="B877" s="3" t="s">
        <v>554</v>
      </c>
      <c r="C877" s="3" t="s">
        <v>555</v>
      </c>
      <c r="D877" s="3" t="s">
        <v>174</v>
      </c>
      <c r="E877" s="3" t="s">
        <v>278</v>
      </c>
      <c r="F877" s="3" t="s">
        <v>285</v>
      </c>
      <c r="G877" s="3" t="s">
        <v>286</v>
      </c>
      <c r="H877" s="3" t="s">
        <v>285</v>
      </c>
      <c r="I877" s="3" t="s">
        <v>286</v>
      </c>
      <c r="J877" s="3" t="s">
        <v>561</v>
      </c>
      <c r="K877" s="3" t="s">
        <v>541</v>
      </c>
      <c r="L877" s="3"/>
      <c r="M877" s="3" t="s">
        <v>543</v>
      </c>
      <c r="N877" s="3" t="s">
        <v>11</v>
      </c>
      <c r="O877" s="3" t="s">
        <v>11</v>
      </c>
      <c r="P877" s="3">
        <v>4535.5</v>
      </c>
      <c r="Q877" s="54">
        <v>2.6903287645187865E-3</v>
      </c>
      <c r="R877" s="54">
        <v>1.9273653925828979E-3</v>
      </c>
      <c r="S877" s="54">
        <v>1.7928874141635101E-3</v>
      </c>
      <c r="T877" s="54">
        <v>1.266031125889941E-3</v>
      </c>
      <c r="U877" s="54">
        <v>1.1535296845569473E-3</v>
      </c>
      <c r="V877" s="54">
        <v>2.0081784699601392E-3</v>
      </c>
      <c r="W877" s="54">
        <v>6.4105815712651943E-3</v>
      </c>
      <c r="X877" s="54">
        <v>4.4277392804070274E-3</v>
      </c>
      <c r="Y877" s="54">
        <v>1.0838320851672221E-2</v>
      </c>
      <c r="Z877" s="54">
        <v>0</v>
      </c>
      <c r="AA877" s="54">
        <v>0</v>
      </c>
      <c r="AB877" s="54">
        <v>0</v>
      </c>
      <c r="AC877" s="54">
        <v>0</v>
      </c>
      <c r="AD877" s="54">
        <v>0</v>
      </c>
      <c r="AE877" s="54">
        <v>0</v>
      </c>
      <c r="AF877" s="54">
        <f t="shared" si="1016"/>
        <v>0</v>
      </c>
      <c r="AG877" s="54">
        <f t="shared" si="1017"/>
        <v>0</v>
      </c>
      <c r="AH877" s="54">
        <f t="shared" si="1018"/>
        <v>0</v>
      </c>
      <c r="AI877" s="54">
        <v>12.201986111474955</v>
      </c>
      <c r="AJ877" s="54">
        <v>8.741565738059732</v>
      </c>
      <c r="AK877" s="54">
        <v>8.1316408669386</v>
      </c>
      <c r="AL877" s="54">
        <v>5.7420841714738264</v>
      </c>
      <c r="AM877" s="54">
        <v>5.2318338843080348</v>
      </c>
      <c r="AN877" s="54">
        <v>9.1080934505042102</v>
      </c>
      <c r="AO877" s="54">
        <v>29.075192716473286</v>
      </c>
      <c r="AP877" s="54">
        <v>20.082011506286072</v>
      </c>
      <c r="AQ877" s="54">
        <v>49.157204222759361</v>
      </c>
      <c r="AR877" s="54">
        <f t="shared" si="1019"/>
        <v>0</v>
      </c>
      <c r="AS877" s="54">
        <f t="shared" si="1020"/>
        <v>0</v>
      </c>
      <c r="AT877" s="54">
        <f t="shared" si="1021"/>
        <v>0</v>
      </c>
      <c r="AU877" s="54">
        <f t="shared" si="1022"/>
        <v>0</v>
      </c>
      <c r="AV877" s="54">
        <f t="shared" si="1023"/>
        <v>0</v>
      </c>
      <c r="AW877" s="54">
        <f t="shared" si="1024"/>
        <v>0</v>
      </c>
      <c r="AX877" s="54">
        <f t="shared" si="1025"/>
        <v>0</v>
      </c>
      <c r="AY877" s="54">
        <f t="shared" si="1026"/>
        <v>0</v>
      </c>
      <c r="AZ877" s="54">
        <f t="shared" si="1027"/>
        <v>0</v>
      </c>
      <c r="BA877" s="54">
        <f t="shared" si="1012"/>
        <v>1.266031125889941E-3</v>
      </c>
      <c r="BB877" s="54">
        <f t="shared" si="1013"/>
        <v>0</v>
      </c>
      <c r="BC877" s="54"/>
      <c r="BD877" s="54"/>
      <c r="BE877" s="54">
        <f t="shared" si="1028"/>
        <v>0</v>
      </c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4"/>
      <c r="BV877" s="54">
        <f t="shared" si="1029"/>
        <v>0</v>
      </c>
      <c r="BW877" s="54">
        <f t="shared" si="1030"/>
        <v>0</v>
      </c>
      <c r="BX877" s="54">
        <f t="shared" si="1031"/>
        <v>0</v>
      </c>
      <c r="BY877" s="54">
        <f t="shared" si="1032"/>
        <v>0</v>
      </c>
      <c r="BZ877" s="54">
        <f t="shared" si="1033"/>
        <v>0</v>
      </c>
      <c r="CA877" s="54">
        <v>0</v>
      </c>
      <c r="CB877" s="54">
        <f t="shared" si="1034"/>
        <v>0</v>
      </c>
      <c r="CC877" s="54">
        <f t="shared" si="1035"/>
        <v>0</v>
      </c>
      <c r="CD877" s="54">
        <v>0</v>
      </c>
      <c r="CE877" s="54">
        <v>0</v>
      </c>
      <c r="CF877" s="54">
        <v>0</v>
      </c>
      <c r="CG877" s="54">
        <v>0</v>
      </c>
      <c r="CH877" s="54">
        <v>0</v>
      </c>
      <c r="CI877" s="54">
        <v>0</v>
      </c>
      <c r="CJ877" s="54">
        <v>0</v>
      </c>
      <c r="CK877" s="54">
        <v>0</v>
      </c>
      <c r="CL877" s="54">
        <v>0</v>
      </c>
      <c r="CM877" s="54">
        <v>0</v>
      </c>
      <c r="CN877" s="54">
        <v>0</v>
      </c>
      <c r="CO877" s="54">
        <v>0</v>
      </c>
    </row>
    <row r="878" spans="1:93">
      <c r="A878" s="3" t="str">
        <f t="shared" si="1015"/>
        <v>JXYC013Herceptin SC</v>
      </c>
      <c r="B878" s="3" t="s">
        <v>554</v>
      </c>
      <c r="C878" s="3" t="s">
        <v>555</v>
      </c>
      <c r="D878" s="3" t="s">
        <v>174</v>
      </c>
      <c r="E878" s="3" t="s">
        <v>278</v>
      </c>
      <c r="F878" s="3" t="s">
        <v>285</v>
      </c>
      <c r="G878" s="3" t="s">
        <v>286</v>
      </c>
      <c r="H878" s="3" t="s">
        <v>285</v>
      </c>
      <c r="I878" s="3" t="s">
        <v>286</v>
      </c>
      <c r="J878" s="3" t="s">
        <v>561</v>
      </c>
      <c r="K878" s="3" t="s">
        <v>541</v>
      </c>
      <c r="L878" s="3"/>
      <c r="M878" s="3" t="s">
        <v>543</v>
      </c>
      <c r="N878" s="3" t="s">
        <v>12</v>
      </c>
      <c r="O878" s="3" t="s">
        <v>12</v>
      </c>
      <c r="P878" s="3">
        <v>3444.49</v>
      </c>
      <c r="Q878" s="54">
        <v>0.72106872681814993</v>
      </c>
      <c r="R878" s="54">
        <v>0.6680865803587166</v>
      </c>
      <c r="S878" s="54">
        <v>1.0133745214125363</v>
      </c>
      <c r="T878" s="54">
        <v>1.0372533635370356</v>
      </c>
      <c r="U878" s="54">
        <v>0.93392418223037921</v>
      </c>
      <c r="V878" s="54">
        <v>1.229243580728784</v>
      </c>
      <c r="W878" s="54">
        <v>2.4025298285894028</v>
      </c>
      <c r="X878" s="54">
        <v>3.2004211264961988</v>
      </c>
      <c r="Y878" s="54">
        <v>5.6029509550856016</v>
      </c>
      <c r="Z878" s="54">
        <v>2</v>
      </c>
      <c r="AA878" s="54">
        <v>3</v>
      </c>
      <c r="AB878" s="54">
        <v>3</v>
      </c>
      <c r="AC878" s="54">
        <v>3</v>
      </c>
      <c r="AD878" s="54">
        <v>0</v>
      </c>
      <c r="AE878" s="54">
        <v>0</v>
      </c>
      <c r="AF878" s="54">
        <f t="shared" si="1016"/>
        <v>8</v>
      </c>
      <c r="AG878" s="54">
        <f t="shared" si="1017"/>
        <v>3</v>
      </c>
      <c r="AH878" s="54">
        <f t="shared" si="1018"/>
        <v>11</v>
      </c>
      <c r="AI878" s="54">
        <v>2483.7140188378489</v>
      </c>
      <c r="AJ878" s="54">
        <v>2301.2175451797953</v>
      </c>
      <c r="AK878" s="54">
        <v>3490.5584052602667</v>
      </c>
      <c r="AL878" s="54">
        <v>3572.808838169683</v>
      </c>
      <c r="AM878" s="54">
        <v>3216.8925064507184</v>
      </c>
      <c r="AN878" s="54">
        <v>4234.1172213844884</v>
      </c>
      <c r="AO878" s="54">
        <v>8275.4899692779109</v>
      </c>
      <c r="AP878" s="54">
        <v>11023.818566004891</v>
      </c>
      <c r="AQ878" s="54">
        <v>19299.308535282802</v>
      </c>
      <c r="AR878" s="54">
        <f t="shared" si="1019"/>
        <v>6888.98</v>
      </c>
      <c r="AS878" s="54">
        <f t="shared" si="1020"/>
        <v>10333.469999999999</v>
      </c>
      <c r="AT878" s="54">
        <f t="shared" si="1021"/>
        <v>10333.469999999999</v>
      </c>
      <c r="AU878" s="54">
        <f t="shared" si="1022"/>
        <v>10333.469999999999</v>
      </c>
      <c r="AV878" s="54">
        <f t="shared" si="1023"/>
        <v>0</v>
      </c>
      <c r="AW878" s="54">
        <f t="shared" si="1024"/>
        <v>0</v>
      </c>
      <c r="AX878" s="54">
        <f t="shared" si="1025"/>
        <v>27555.919999999998</v>
      </c>
      <c r="AY878" s="54">
        <f t="shared" si="1026"/>
        <v>10333.469999999999</v>
      </c>
      <c r="AZ878" s="54">
        <f t="shared" si="1027"/>
        <v>37889.39</v>
      </c>
      <c r="BA878" s="54">
        <f t="shared" si="1012"/>
        <v>1.0372533635370356</v>
      </c>
      <c r="BB878" s="54">
        <f t="shared" si="1013"/>
        <v>3</v>
      </c>
      <c r="BC878" s="54"/>
      <c r="BD878" s="54"/>
      <c r="BE878" s="54">
        <f t="shared" si="1028"/>
        <v>0</v>
      </c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>
        <f t="shared" si="1029"/>
        <v>4305.6124999999993</v>
      </c>
      <c r="BW878" s="54">
        <f t="shared" si="1030"/>
        <v>6888.98</v>
      </c>
      <c r="BX878" s="54">
        <f t="shared" si="1031"/>
        <v>10333.469999999999</v>
      </c>
      <c r="BY878" s="54">
        <f t="shared" si="1032"/>
        <v>2</v>
      </c>
      <c r="BZ878" s="54">
        <f t="shared" si="1033"/>
        <v>3</v>
      </c>
      <c r="CA878" s="54">
        <v>0</v>
      </c>
      <c r="CB878" s="54">
        <f t="shared" si="1034"/>
        <v>2</v>
      </c>
      <c r="CC878" s="54">
        <f t="shared" si="1035"/>
        <v>1.25</v>
      </c>
      <c r="CD878" s="54">
        <v>2</v>
      </c>
      <c r="CE878" s="54">
        <v>1</v>
      </c>
      <c r="CF878" s="54">
        <v>2</v>
      </c>
      <c r="CG878" s="54">
        <v>2</v>
      </c>
      <c r="CH878" s="54">
        <v>2</v>
      </c>
      <c r="CI878" s="54">
        <v>1</v>
      </c>
      <c r="CJ878" s="54">
        <v>1</v>
      </c>
      <c r="CK878" s="54">
        <v>1</v>
      </c>
      <c r="CL878" s="54">
        <v>0</v>
      </c>
      <c r="CM878" s="54">
        <v>1</v>
      </c>
      <c r="CN878" s="54">
        <v>1</v>
      </c>
      <c r="CO878" s="54">
        <v>1</v>
      </c>
    </row>
    <row r="879" spans="1:93">
      <c r="A879" s="3" t="str">
        <f t="shared" si="1015"/>
        <v>JXYC013Itovebi 3mg</v>
      </c>
      <c r="B879" s="3" t="s">
        <v>554</v>
      </c>
      <c r="C879" s="3" t="s">
        <v>555</v>
      </c>
      <c r="D879" s="3" t="s">
        <v>174</v>
      </c>
      <c r="E879" s="3" t="s">
        <v>278</v>
      </c>
      <c r="F879" s="3" t="s">
        <v>285</v>
      </c>
      <c r="G879" s="3" t="s">
        <v>286</v>
      </c>
      <c r="H879" s="3" t="s">
        <v>285</v>
      </c>
      <c r="I879" s="3" t="s">
        <v>286</v>
      </c>
      <c r="J879" s="3" t="s">
        <v>561</v>
      </c>
      <c r="K879" s="3" t="s">
        <v>541</v>
      </c>
      <c r="L879" s="3"/>
      <c r="M879" s="3" t="s">
        <v>543</v>
      </c>
      <c r="N879" s="3" t="s">
        <v>13</v>
      </c>
      <c r="O879" s="3" t="s">
        <v>14</v>
      </c>
      <c r="P879" s="3">
        <v>3566.02</v>
      </c>
      <c r="Q879" s="54">
        <v>7.5423782997919166E-8</v>
      </c>
      <c r="R879" s="54">
        <v>8.6118364644595899E-8</v>
      </c>
      <c r="S879" s="54">
        <v>1.7430625086372233E-7</v>
      </c>
      <c r="T879" s="54">
        <v>1.7644957539816278E-7</v>
      </c>
      <c r="U879" s="54">
        <v>2.1451535630448561E-7</v>
      </c>
      <c r="V879" s="54">
        <v>2.7318666979111423E-7</v>
      </c>
      <c r="W879" s="54">
        <v>3.3584839850623739E-7</v>
      </c>
      <c r="X879" s="54">
        <v>6.6415160149376262E-7</v>
      </c>
      <c r="Y879" s="54">
        <v>9.9999999999999995E-7</v>
      </c>
      <c r="Z879" s="54">
        <v>0</v>
      </c>
      <c r="AA879" s="54">
        <v>0</v>
      </c>
      <c r="AB879" s="54">
        <v>0</v>
      </c>
      <c r="AC879" s="54">
        <v>0</v>
      </c>
      <c r="AD879" s="54">
        <v>0</v>
      </c>
      <c r="AE879" s="54">
        <v>0</v>
      </c>
      <c r="AF879" s="54">
        <f t="shared" si="1016"/>
        <v>0</v>
      </c>
      <c r="AG879" s="54">
        <f t="shared" si="1017"/>
        <v>0</v>
      </c>
      <c r="AH879" s="54">
        <f t="shared" si="1018"/>
        <v>0</v>
      </c>
      <c r="AI879" s="54">
        <v>2.6896271864623972E-4</v>
      </c>
      <c r="AJ879" s="54">
        <v>3.0709981068992184E-4</v>
      </c>
      <c r="AK879" s="54">
        <v>6.2157957670505104E-4</v>
      </c>
      <c r="AL879" s="54">
        <v>6.2922271486135634E-4</v>
      </c>
      <c r="AM879" s="54">
        <v>7.6496605088892172E-4</v>
      </c>
      <c r="AN879" s="54">
        <v>9.74189128208509E-4</v>
      </c>
      <c r="AO879" s="54">
        <v>1.1976421060412126E-3</v>
      </c>
      <c r="AP879" s="54">
        <v>2.3683778939587868E-3</v>
      </c>
      <c r="AQ879" s="54">
        <v>3.5660199999999996E-3</v>
      </c>
      <c r="AR879" s="54">
        <f t="shared" si="1019"/>
        <v>0</v>
      </c>
      <c r="AS879" s="54">
        <f t="shared" si="1020"/>
        <v>0</v>
      </c>
      <c r="AT879" s="54">
        <f t="shared" si="1021"/>
        <v>0</v>
      </c>
      <c r="AU879" s="54">
        <f t="shared" si="1022"/>
        <v>0</v>
      </c>
      <c r="AV879" s="54">
        <f t="shared" si="1023"/>
        <v>0</v>
      </c>
      <c r="AW879" s="54">
        <f t="shared" si="1024"/>
        <v>0</v>
      </c>
      <c r="AX879" s="54">
        <f t="shared" si="1025"/>
        <v>0</v>
      </c>
      <c r="AY879" s="54">
        <f t="shared" si="1026"/>
        <v>0</v>
      </c>
      <c r="AZ879" s="54">
        <f t="shared" si="1027"/>
        <v>0</v>
      </c>
      <c r="BA879" s="54">
        <f t="shared" si="1012"/>
        <v>1.7644957539816278E-7</v>
      </c>
      <c r="BB879" s="54">
        <f t="shared" si="1013"/>
        <v>0</v>
      </c>
      <c r="BC879" s="54"/>
      <c r="BD879" s="54"/>
      <c r="BE879" s="54">
        <f t="shared" si="1028"/>
        <v>0</v>
      </c>
      <c r="BF879" s="54"/>
      <c r="BG879" s="54"/>
      <c r="BH879" s="54"/>
      <c r="BI879" s="54"/>
      <c r="BJ879" s="54"/>
      <c r="BK879" s="54"/>
      <c r="BL879" s="54">
        <v>0</v>
      </c>
      <c r="BM879" s="54">
        <v>0</v>
      </c>
      <c r="BN879" s="54">
        <f t="shared" ref="BN879:BN880" si="1072">AVERAGE(BP879:BR879)</f>
        <v>0</v>
      </c>
      <c r="BO879" s="54">
        <f t="shared" ref="BO879:BO880" si="1073">SUM(BS879:BU879)/1</f>
        <v>0</v>
      </c>
      <c r="BP879" s="54">
        <v>0</v>
      </c>
      <c r="BQ879" s="54">
        <v>0</v>
      </c>
      <c r="BR879" s="54">
        <v>0</v>
      </c>
      <c r="BS879" s="54">
        <v>0</v>
      </c>
      <c r="BT879" s="54">
        <v>0</v>
      </c>
      <c r="BU879" s="54">
        <v>0</v>
      </c>
      <c r="BV879" s="54">
        <f t="shared" si="1029"/>
        <v>0</v>
      </c>
      <c r="BW879" s="54">
        <f t="shared" si="1030"/>
        <v>0</v>
      </c>
      <c r="BX879" s="54">
        <f t="shared" si="1031"/>
        <v>0</v>
      </c>
      <c r="BY879" s="54">
        <f t="shared" si="1032"/>
        <v>0</v>
      </c>
      <c r="BZ879" s="54">
        <f t="shared" si="1033"/>
        <v>0</v>
      </c>
      <c r="CA879" s="54">
        <v>0</v>
      </c>
      <c r="CB879" s="54">
        <f t="shared" si="1034"/>
        <v>0</v>
      </c>
      <c r="CC879" s="54">
        <f t="shared" si="1035"/>
        <v>0</v>
      </c>
      <c r="CD879" s="54">
        <v>0</v>
      </c>
      <c r="CE879" s="54">
        <v>0</v>
      </c>
      <c r="CF879" s="54">
        <v>0</v>
      </c>
      <c r="CG879" s="54">
        <v>0</v>
      </c>
      <c r="CH879" s="54">
        <v>0</v>
      </c>
      <c r="CI879" s="54">
        <v>0</v>
      </c>
      <c r="CJ879" s="54">
        <v>0</v>
      </c>
      <c r="CK879" s="54">
        <v>0</v>
      </c>
      <c r="CL879" s="54">
        <v>0</v>
      </c>
      <c r="CM879" s="54">
        <v>0</v>
      </c>
      <c r="CN879" s="54">
        <v>0</v>
      </c>
      <c r="CO879" s="54">
        <v>0</v>
      </c>
    </row>
    <row r="880" spans="1:93">
      <c r="A880" s="3" t="str">
        <f t="shared" si="1015"/>
        <v>JXYC013Itovebi 9mg</v>
      </c>
      <c r="B880" s="3" t="s">
        <v>554</v>
      </c>
      <c r="C880" s="3" t="s">
        <v>555</v>
      </c>
      <c r="D880" s="3" t="s">
        <v>174</v>
      </c>
      <c r="E880" s="3" t="s">
        <v>278</v>
      </c>
      <c r="F880" s="3" t="s">
        <v>285</v>
      </c>
      <c r="G880" s="3" t="s">
        <v>286</v>
      </c>
      <c r="H880" s="3" t="s">
        <v>285</v>
      </c>
      <c r="I880" s="3" t="s">
        <v>286</v>
      </c>
      <c r="J880" s="3" t="s">
        <v>561</v>
      </c>
      <c r="K880" s="3" t="s">
        <v>541</v>
      </c>
      <c r="L880" s="3"/>
      <c r="M880" s="3" t="s">
        <v>543</v>
      </c>
      <c r="N880" s="3" t="s">
        <v>13</v>
      </c>
      <c r="O880" s="3" t="s">
        <v>15</v>
      </c>
      <c r="P880" s="3">
        <v>10698.05</v>
      </c>
      <c r="Q880" s="54"/>
      <c r="R880" s="54"/>
      <c r="S880" s="54"/>
      <c r="T880" s="54"/>
      <c r="U880" s="54"/>
      <c r="V880" s="54"/>
      <c r="W880" s="54">
        <v>0</v>
      </c>
      <c r="X880" s="54">
        <v>0</v>
      </c>
      <c r="Y880" s="54">
        <v>0</v>
      </c>
      <c r="Z880" s="54">
        <v>0</v>
      </c>
      <c r="AA880" s="54">
        <v>0</v>
      </c>
      <c r="AB880" s="54">
        <v>0</v>
      </c>
      <c r="AC880" s="54">
        <v>0</v>
      </c>
      <c r="AD880" s="54">
        <v>0</v>
      </c>
      <c r="AE880" s="54">
        <v>0</v>
      </c>
      <c r="AF880" s="54">
        <f t="shared" si="1016"/>
        <v>0</v>
      </c>
      <c r="AG880" s="54">
        <f t="shared" si="1017"/>
        <v>0</v>
      </c>
      <c r="AH880" s="54">
        <f t="shared" si="1018"/>
        <v>0</v>
      </c>
      <c r="AI880" s="54"/>
      <c r="AJ880" s="54"/>
      <c r="AK880" s="54"/>
      <c r="AL880" s="54"/>
      <c r="AM880" s="54"/>
      <c r="AN880" s="54"/>
      <c r="AO880" s="54">
        <v>0</v>
      </c>
      <c r="AP880" s="54">
        <v>0</v>
      </c>
      <c r="AQ880" s="54">
        <v>0</v>
      </c>
      <c r="AR880" s="54">
        <f t="shared" si="1019"/>
        <v>0</v>
      </c>
      <c r="AS880" s="54">
        <f t="shared" si="1020"/>
        <v>0</v>
      </c>
      <c r="AT880" s="54">
        <f t="shared" si="1021"/>
        <v>0</v>
      </c>
      <c r="AU880" s="54">
        <f t="shared" si="1022"/>
        <v>0</v>
      </c>
      <c r="AV880" s="54">
        <f t="shared" si="1023"/>
        <v>0</v>
      </c>
      <c r="AW880" s="54">
        <f t="shared" si="1024"/>
        <v>0</v>
      </c>
      <c r="AX880" s="54">
        <f t="shared" si="1025"/>
        <v>0</v>
      </c>
      <c r="AY880" s="54">
        <f t="shared" si="1026"/>
        <v>0</v>
      </c>
      <c r="AZ880" s="54">
        <f t="shared" si="1027"/>
        <v>0</v>
      </c>
      <c r="BA880" s="54">
        <f t="shared" si="1012"/>
        <v>0</v>
      </c>
      <c r="BB880" s="54">
        <f t="shared" si="1013"/>
        <v>0</v>
      </c>
      <c r="BC880" s="54"/>
      <c r="BD880" s="54"/>
      <c r="BE880" s="54">
        <f t="shared" si="1028"/>
        <v>0</v>
      </c>
      <c r="BF880" s="54"/>
      <c r="BG880" s="54"/>
      <c r="BH880" s="54"/>
      <c r="BI880" s="54"/>
      <c r="BJ880" s="54"/>
      <c r="BK880" s="54"/>
      <c r="BL880" s="54">
        <v>0</v>
      </c>
      <c r="BM880" s="54">
        <v>0</v>
      </c>
      <c r="BN880" s="54">
        <f t="shared" si="1072"/>
        <v>0</v>
      </c>
      <c r="BO880" s="54">
        <f t="shared" si="1073"/>
        <v>0</v>
      </c>
      <c r="BP880" s="54">
        <v>0</v>
      </c>
      <c r="BQ880" s="54">
        <v>0</v>
      </c>
      <c r="BR880" s="54">
        <v>0</v>
      </c>
      <c r="BS880" s="54">
        <v>0</v>
      </c>
      <c r="BT880" s="54">
        <v>0</v>
      </c>
      <c r="BU880" s="54">
        <v>0</v>
      </c>
      <c r="BV880" s="54">
        <f t="shared" si="1029"/>
        <v>0</v>
      </c>
      <c r="BW880" s="54">
        <f t="shared" si="1030"/>
        <v>0</v>
      </c>
      <c r="BX880" s="54">
        <f t="shared" si="1031"/>
        <v>0</v>
      </c>
      <c r="BY880" s="54">
        <f t="shared" si="1032"/>
        <v>0</v>
      </c>
      <c r="BZ880" s="54">
        <f t="shared" si="1033"/>
        <v>0</v>
      </c>
      <c r="CA880" s="54">
        <v>0</v>
      </c>
      <c r="CB880" s="54">
        <f t="shared" si="1034"/>
        <v>0</v>
      </c>
      <c r="CC880" s="54">
        <f t="shared" si="1035"/>
        <v>0</v>
      </c>
      <c r="CD880" s="54">
        <v>0</v>
      </c>
      <c r="CE880" s="54">
        <v>0</v>
      </c>
      <c r="CF880" s="54">
        <v>0</v>
      </c>
      <c r="CG880" s="54">
        <v>0</v>
      </c>
      <c r="CH880" s="54">
        <v>0</v>
      </c>
      <c r="CI880" s="54">
        <v>0</v>
      </c>
      <c r="CJ880" s="54">
        <v>0</v>
      </c>
      <c r="CK880" s="54">
        <v>0</v>
      </c>
      <c r="CL880" s="54">
        <v>0</v>
      </c>
      <c r="CM880" s="54">
        <v>0</v>
      </c>
      <c r="CN880" s="54">
        <v>0</v>
      </c>
      <c r="CO880" s="54">
        <v>0</v>
      </c>
    </row>
    <row r="881" spans="1:93">
      <c r="A881" s="3" t="str">
        <f t="shared" si="1015"/>
        <v>JXYC013Perjeta</v>
      </c>
      <c r="B881" s="3" t="s">
        <v>554</v>
      </c>
      <c r="C881" s="3" t="s">
        <v>555</v>
      </c>
      <c r="D881" s="3" t="s">
        <v>174</v>
      </c>
      <c r="E881" s="3" t="s">
        <v>278</v>
      </c>
      <c r="F881" s="3" t="s">
        <v>285</v>
      </c>
      <c r="G881" s="3" t="s">
        <v>286</v>
      </c>
      <c r="H881" s="3" t="s">
        <v>285</v>
      </c>
      <c r="I881" s="3" t="s">
        <v>286</v>
      </c>
      <c r="J881" s="3" t="s">
        <v>561</v>
      </c>
      <c r="K881" s="3" t="s">
        <v>541</v>
      </c>
      <c r="L881" s="3"/>
      <c r="M881" s="3" t="s">
        <v>543</v>
      </c>
      <c r="N881" s="3" t="s">
        <v>16</v>
      </c>
      <c r="O881" s="3" t="s">
        <v>16</v>
      </c>
      <c r="P881" s="3">
        <v>3985.87</v>
      </c>
      <c r="Q881" s="54">
        <v>0.43075812958716214</v>
      </c>
      <c r="R881" s="54">
        <v>0.36386786244155711</v>
      </c>
      <c r="S881" s="54">
        <v>0.5522753165553308</v>
      </c>
      <c r="T881" s="54">
        <v>0.33372389687690451</v>
      </c>
      <c r="U881" s="54">
        <v>0.40505084903985394</v>
      </c>
      <c r="V881" s="54">
        <v>0.46485944414424663</v>
      </c>
      <c r="W881" s="54">
        <v>1.3469013085840502</v>
      </c>
      <c r="X881" s="54">
        <v>1.203634190061005</v>
      </c>
      <c r="Y881" s="54">
        <v>2.550535498645055</v>
      </c>
      <c r="Z881" s="54">
        <v>0</v>
      </c>
      <c r="AA881" s="54">
        <v>1</v>
      </c>
      <c r="AB881" s="54">
        <v>1</v>
      </c>
      <c r="AC881" s="54">
        <v>1</v>
      </c>
      <c r="AD881" s="54">
        <v>0</v>
      </c>
      <c r="AE881" s="54">
        <v>0</v>
      </c>
      <c r="AF881" s="54">
        <f t="shared" si="1016"/>
        <v>2</v>
      </c>
      <c r="AG881" s="54">
        <f t="shared" si="1017"/>
        <v>1</v>
      </c>
      <c r="AH881" s="54">
        <f t="shared" si="1018"/>
        <v>3</v>
      </c>
      <c r="AI881" s="54">
        <v>1716.9459059775822</v>
      </c>
      <c r="AJ881" s="54">
        <v>1450.3299968699293</v>
      </c>
      <c r="AK881" s="54">
        <v>2201.2976159983964</v>
      </c>
      <c r="AL881" s="54">
        <v>1330.1800688447474</v>
      </c>
      <c r="AM881" s="54">
        <v>1614.4800276624828</v>
      </c>
      <c r="AN881" s="54">
        <v>1852.8693126312282</v>
      </c>
      <c r="AO881" s="54">
        <v>5368.5735188459075</v>
      </c>
      <c r="AP881" s="54">
        <v>4797.5294091384585</v>
      </c>
      <c r="AQ881" s="54">
        <v>10166.102927984366</v>
      </c>
      <c r="AR881" s="54">
        <f t="shared" si="1019"/>
        <v>0</v>
      </c>
      <c r="AS881" s="54">
        <f t="shared" si="1020"/>
        <v>3985.87</v>
      </c>
      <c r="AT881" s="54">
        <f t="shared" si="1021"/>
        <v>3985.87</v>
      </c>
      <c r="AU881" s="54">
        <f t="shared" si="1022"/>
        <v>3985.87</v>
      </c>
      <c r="AV881" s="54">
        <f t="shared" si="1023"/>
        <v>0</v>
      </c>
      <c r="AW881" s="54">
        <f t="shared" si="1024"/>
        <v>0</v>
      </c>
      <c r="AX881" s="54">
        <f t="shared" si="1025"/>
        <v>7971.74</v>
      </c>
      <c r="AY881" s="54">
        <f t="shared" si="1026"/>
        <v>3985.87</v>
      </c>
      <c r="AZ881" s="54">
        <f t="shared" si="1027"/>
        <v>11957.61</v>
      </c>
      <c r="BA881" s="54">
        <f t="shared" si="1012"/>
        <v>0.33372389687690451</v>
      </c>
      <c r="BB881" s="54">
        <f t="shared" si="1013"/>
        <v>1</v>
      </c>
      <c r="BC881" s="54"/>
      <c r="BD881" s="54"/>
      <c r="BE881" s="54">
        <f t="shared" si="1028"/>
        <v>0</v>
      </c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>
        <f t="shared" si="1029"/>
        <v>3985.87</v>
      </c>
      <c r="BW881" s="54">
        <f t="shared" si="1030"/>
        <v>7971.74</v>
      </c>
      <c r="BX881" s="54">
        <f t="shared" si="1031"/>
        <v>3985.87</v>
      </c>
      <c r="BY881" s="54">
        <f t="shared" si="1032"/>
        <v>2</v>
      </c>
      <c r="BZ881" s="54">
        <f t="shared" si="1033"/>
        <v>1</v>
      </c>
      <c r="CA881" s="54">
        <v>0</v>
      </c>
      <c r="CB881" s="54">
        <f t="shared" si="1034"/>
        <v>3</v>
      </c>
      <c r="CC881" s="54">
        <f t="shared" si="1035"/>
        <v>1</v>
      </c>
      <c r="CD881" s="54">
        <v>3</v>
      </c>
      <c r="CE881" s="54">
        <v>3</v>
      </c>
      <c r="CF881" s="54">
        <v>0</v>
      </c>
      <c r="CG881" s="54">
        <v>1</v>
      </c>
      <c r="CH881" s="54">
        <v>1</v>
      </c>
      <c r="CI881" s="54">
        <v>1</v>
      </c>
      <c r="CJ881" s="54">
        <v>2</v>
      </c>
      <c r="CK881" s="54">
        <v>0</v>
      </c>
      <c r="CL881" s="54">
        <v>0</v>
      </c>
      <c r="CM881" s="54">
        <v>1</v>
      </c>
      <c r="CN881" s="54">
        <v>0</v>
      </c>
      <c r="CO881" s="54">
        <v>0</v>
      </c>
    </row>
    <row r="882" spans="1:93">
      <c r="A882" s="3" t="str">
        <f t="shared" si="1015"/>
        <v>JXYC013Phesgo 10ml</v>
      </c>
      <c r="B882" s="3" t="s">
        <v>554</v>
      </c>
      <c r="C882" s="3" t="s">
        <v>555</v>
      </c>
      <c r="D882" s="3" t="s">
        <v>174</v>
      </c>
      <c r="E882" s="3" t="s">
        <v>278</v>
      </c>
      <c r="F882" s="3" t="s">
        <v>285</v>
      </c>
      <c r="G882" s="3" t="s">
        <v>286</v>
      </c>
      <c r="H882" s="3" t="s">
        <v>285</v>
      </c>
      <c r="I882" s="3" t="s">
        <v>286</v>
      </c>
      <c r="J882" s="3" t="s">
        <v>561</v>
      </c>
      <c r="K882" s="3" t="s">
        <v>541</v>
      </c>
      <c r="L882" s="3"/>
      <c r="M882" s="3" t="s">
        <v>543</v>
      </c>
      <c r="N882" s="3" t="s">
        <v>17</v>
      </c>
      <c r="O882" s="3" t="s">
        <v>18</v>
      </c>
      <c r="P882" s="3">
        <v>6232.07</v>
      </c>
      <c r="Q882" s="54">
        <v>6.4904974823774456E-2</v>
      </c>
      <c r="R882" s="54">
        <v>6.0002125223240436E-2</v>
      </c>
      <c r="S882" s="54">
        <v>8.8950002023404737E-2</v>
      </c>
      <c r="T882" s="54">
        <v>7.7943566023809099E-2</v>
      </c>
      <c r="U882" s="54">
        <v>7.1515617523551567E-2</v>
      </c>
      <c r="V882" s="54">
        <v>9.3167284724016267E-2</v>
      </c>
      <c r="W882" s="54">
        <v>0.21385710207041964</v>
      </c>
      <c r="X882" s="54">
        <v>0.2426264682713769</v>
      </c>
      <c r="Y882" s="54">
        <v>0.45648357034179654</v>
      </c>
      <c r="Z882" s="54">
        <v>0</v>
      </c>
      <c r="AA882" s="54">
        <v>0</v>
      </c>
      <c r="AB882" s="54">
        <v>0</v>
      </c>
      <c r="AC882" s="54">
        <v>0</v>
      </c>
      <c r="AD882" s="54">
        <v>0</v>
      </c>
      <c r="AE882" s="54">
        <v>0</v>
      </c>
      <c r="AF882" s="54">
        <f t="shared" si="1016"/>
        <v>0</v>
      </c>
      <c r="AG882" s="54">
        <f t="shared" si="1017"/>
        <v>0</v>
      </c>
      <c r="AH882" s="54">
        <f t="shared" si="1018"/>
        <v>0</v>
      </c>
      <c r="AI882" s="54">
        <v>404.49234645000007</v>
      </c>
      <c r="AJ882" s="54">
        <v>373.93744454</v>
      </c>
      <c r="AK882" s="54">
        <v>554.34263910999994</v>
      </c>
      <c r="AL882" s="54">
        <v>485.74975950999993</v>
      </c>
      <c r="AM882" s="54">
        <v>445.69033450000001</v>
      </c>
      <c r="AN882" s="54">
        <v>580.62504010999999</v>
      </c>
      <c r="AO882" s="54">
        <v>1332.7724301000001</v>
      </c>
      <c r="AP882" s="54">
        <v>1512.06513412</v>
      </c>
      <c r="AQ882" s="54">
        <v>2844.8375642199999</v>
      </c>
      <c r="AR882" s="54">
        <f t="shared" si="1019"/>
        <v>0</v>
      </c>
      <c r="AS882" s="54">
        <f t="shared" si="1020"/>
        <v>0</v>
      </c>
      <c r="AT882" s="54">
        <f t="shared" si="1021"/>
        <v>0</v>
      </c>
      <c r="AU882" s="54">
        <f t="shared" si="1022"/>
        <v>0</v>
      </c>
      <c r="AV882" s="54">
        <f t="shared" si="1023"/>
        <v>0</v>
      </c>
      <c r="AW882" s="54">
        <f t="shared" si="1024"/>
        <v>0</v>
      </c>
      <c r="AX882" s="54">
        <f t="shared" si="1025"/>
        <v>0</v>
      </c>
      <c r="AY882" s="54">
        <f t="shared" si="1026"/>
        <v>0</v>
      </c>
      <c r="AZ882" s="54">
        <f t="shared" si="1027"/>
        <v>0</v>
      </c>
      <c r="BA882" s="54">
        <f t="shared" si="1012"/>
        <v>7.7943566023809099E-2</v>
      </c>
      <c r="BB882" s="54">
        <f t="shared" si="1013"/>
        <v>0</v>
      </c>
      <c r="BC882" s="54">
        <f>SUM(CJ882:CL882)</f>
        <v>0</v>
      </c>
      <c r="BD882" s="54">
        <f>SUM(CM882:CO882)</f>
        <v>0</v>
      </c>
      <c r="BE882" s="54">
        <f t="shared" si="1028"/>
        <v>0</v>
      </c>
      <c r="BF882" s="54">
        <f t="shared" ref="BF882:BK882" si="1074">Z882</f>
        <v>0</v>
      </c>
      <c r="BG882" s="54">
        <f t="shared" si="1074"/>
        <v>0</v>
      </c>
      <c r="BH882" s="54">
        <f t="shared" si="1074"/>
        <v>0</v>
      </c>
      <c r="BI882" s="54">
        <f t="shared" si="1074"/>
        <v>0</v>
      </c>
      <c r="BJ882" s="54">
        <f t="shared" si="1074"/>
        <v>0</v>
      </c>
      <c r="BK882" s="54">
        <f t="shared" si="1074"/>
        <v>0</v>
      </c>
      <c r="BL882" s="54">
        <v>0</v>
      </c>
      <c r="BM882" s="54">
        <v>0</v>
      </c>
      <c r="BN882" s="54">
        <f t="shared" ref="BN882:BN883" si="1075">AVERAGE(BP882:BR882)</f>
        <v>0</v>
      </c>
      <c r="BO882" s="54">
        <f t="shared" ref="BO882:BO883" si="1076">SUM(BS882:BU882)/1</f>
        <v>0</v>
      </c>
      <c r="BP882" s="54">
        <v>0</v>
      </c>
      <c r="BQ882" s="54">
        <v>0</v>
      </c>
      <c r="BR882" s="54">
        <v>0</v>
      </c>
      <c r="BS882" s="54">
        <v>0</v>
      </c>
      <c r="BT882" s="54">
        <v>0</v>
      </c>
      <c r="BU882" s="54">
        <v>0</v>
      </c>
      <c r="BV882" s="54">
        <f t="shared" si="1029"/>
        <v>0</v>
      </c>
      <c r="BW882" s="54">
        <f t="shared" si="1030"/>
        <v>0</v>
      </c>
      <c r="BX882" s="54">
        <f t="shared" si="1031"/>
        <v>0</v>
      </c>
      <c r="BY882" s="54">
        <f t="shared" si="1032"/>
        <v>0</v>
      </c>
      <c r="BZ882" s="54">
        <f t="shared" si="1033"/>
        <v>0</v>
      </c>
      <c r="CA882" s="54">
        <v>1</v>
      </c>
      <c r="CB882" s="54">
        <f t="shared" si="1034"/>
        <v>0</v>
      </c>
      <c r="CC882" s="54">
        <f t="shared" si="1035"/>
        <v>0</v>
      </c>
      <c r="CD882" s="54">
        <v>0</v>
      </c>
      <c r="CE882" s="54">
        <v>0</v>
      </c>
      <c r="CF882" s="54">
        <v>0</v>
      </c>
      <c r="CG882" s="54">
        <v>0</v>
      </c>
      <c r="CH882" s="54">
        <v>0</v>
      </c>
      <c r="CI882" s="54">
        <v>0</v>
      </c>
      <c r="CJ882" s="54">
        <v>0</v>
      </c>
      <c r="CK882" s="54">
        <v>0</v>
      </c>
      <c r="CL882" s="54">
        <v>0</v>
      </c>
      <c r="CM882" s="54">
        <v>0</v>
      </c>
      <c r="CN882" s="54">
        <v>0</v>
      </c>
      <c r="CO882" s="54">
        <v>0</v>
      </c>
    </row>
    <row r="883" spans="1:93">
      <c r="A883" s="3" t="str">
        <f t="shared" si="1015"/>
        <v>JXYC013Phesgo 15ml</v>
      </c>
      <c r="B883" s="3" t="s">
        <v>554</v>
      </c>
      <c r="C883" s="3" t="s">
        <v>555</v>
      </c>
      <c r="D883" s="3" t="s">
        <v>174</v>
      </c>
      <c r="E883" s="3" t="s">
        <v>278</v>
      </c>
      <c r="F883" s="3" t="s">
        <v>285</v>
      </c>
      <c r="G883" s="3" t="s">
        <v>286</v>
      </c>
      <c r="H883" s="3" t="s">
        <v>285</v>
      </c>
      <c r="I883" s="3" t="s">
        <v>286</v>
      </c>
      <c r="J883" s="3" t="s">
        <v>561</v>
      </c>
      <c r="K883" s="3" t="s">
        <v>541</v>
      </c>
      <c r="L883" s="3"/>
      <c r="M883" s="3" t="s">
        <v>543</v>
      </c>
      <c r="N883" s="3" t="s">
        <v>17</v>
      </c>
      <c r="O883" s="3" t="s">
        <v>19</v>
      </c>
      <c r="P883" s="3">
        <v>8489.27</v>
      </c>
      <c r="Q883" s="54">
        <v>1.1779575864591419E-6</v>
      </c>
      <c r="R883" s="54">
        <v>1.1779575864591419E-6</v>
      </c>
      <c r="S883" s="54">
        <v>1.1779575864591419E-6</v>
      </c>
      <c r="T883" s="54">
        <v>1.1779575864591419E-6</v>
      </c>
      <c r="U883" s="54">
        <v>1.1779575864591419E-6</v>
      </c>
      <c r="V883" s="54">
        <v>1.1779575864591419E-6</v>
      </c>
      <c r="W883" s="54">
        <v>3.5338727593774257E-6</v>
      </c>
      <c r="X883" s="54">
        <v>3.5338727593774257E-6</v>
      </c>
      <c r="Y883" s="54">
        <v>7.0677455187548515E-6</v>
      </c>
      <c r="Z883" s="54">
        <v>0</v>
      </c>
      <c r="AA883" s="54">
        <v>0</v>
      </c>
      <c r="AB883" s="54">
        <v>0</v>
      </c>
      <c r="AC883" s="54">
        <v>0</v>
      </c>
      <c r="AD883" s="54">
        <v>0</v>
      </c>
      <c r="AE883" s="54">
        <v>0</v>
      </c>
      <c r="AF883" s="54">
        <f t="shared" si="1016"/>
        <v>0</v>
      </c>
      <c r="AG883" s="54">
        <f t="shared" si="1017"/>
        <v>0</v>
      </c>
      <c r="AH883" s="54">
        <f t="shared" si="1018"/>
        <v>0</v>
      </c>
      <c r="AI883" s="54">
        <v>0.01</v>
      </c>
      <c r="AJ883" s="54">
        <v>0.01</v>
      </c>
      <c r="AK883" s="54">
        <v>0.01</v>
      </c>
      <c r="AL883" s="54">
        <v>0.01</v>
      </c>
      <c r="AM883" s="54">
        <v>0.01</v>
      </c>
      <c r="AN883" s="54">
        <v>0.01</v>
      </c>
      <c r="AO883" s="54">
        <v>0.03</v>
      </c>
      <c r="AP883" s="54">
        <v>0.03</v>
      </c>
      <c r="AQ883" s="54">
        <v>0.06</v>
      </c>
      <c r="AR883" s="54">
        <f t="shared" si="1019"/>
        <v>0</v>
      </c>
      <c r="AS883" s="54">
        <f t="shared" si="1020"/>
        <v>0</v>
      </c>
      <c r="AT883" s="54">
        <f t="shared" si="1021"/>
        <v>0</v>
      </c>
      <c r="AU883" s="54">
        <f t="shared" si="1022"/>
        <v>0</v>
      </c>
      <c r="AV883" s="54">
        <f t="shared" si="1023"/>
        <v>0</v>
      </c>
      <c r="AW883" s="54">
        <f t="shared" si="1024"/>
        <v>0</v>
      </c>
      <c r="AX883" s="54">
        <f t="shared" si="1025"/>
        <v>0</v>
      </c>
      <c r="AY883" s="54">
        <f t="shared" si="1026"/>
        <v>0</v>
      </c>
      <c r="AZ883" s="54">
        <f t="shared" si="1027"/>
        <v>0</v>
      </c>
      <c r="BA883" s="54">
        <f t="shared" si="1012"/>
        <v>1.1779575864591419E-6</v>
      </c>
      <c r="BB883" s="54">
        <f t="shared" si="1013"/>
        <v>0</v>
      </c>
      <c r="BC883" s="54">
        <f>SUM(CJ883:CL883)*2</f>
        <v>0</v>
      </c>
      <c r="BD883" s="54">
        <f>SUM(CM883:CO883)*2</f>
        <v>0</v>
      </c>
      <c r="BE883" s="54">
        <f t="shared" si="1028"/>
        <v>0</v>
      </c>
      <c r="BF883" s="54">
        <f t="shared" ref="BF883:BK883" si="1077">Z883*2</f>
        <v>0</v>
      </c>
      <c r="BG883" s="54">
        <f t="shared" si="1077"/>
        <v>0</v>
      </c>
      <c r="BH883" s="54">
        <f t="shared" si="1077"/>
        <v>0</v>
      </c>
      <c r="BI883" s="54">
        <f t="shared" si="1077"/>
        <v>0</v>
      </c>
      <c r="BJ883" s="54">
        <f t="shared" si="1077"/>
        <v>0</v>
      </c>
      <c r="BK883" s="54">
        <f t="shared" si="1077"/>
        <v>0</v>
      </c>
      <c r="BL883" s="54">
        <v>0</v>
      </c>
      <c r="BM883" s="54">
        <v>0</v>
      </c>
      <c r="BN883" s="54">
        <f t="shared" si="1075"/>
        <v>0</v>
      </c>
      <c r="BO883" s="54">
        <f t="shared" si="1076"/>
        <v>0</v>
      </c>
      <c r="BP883" s="54">
        <v>0</v>
      </c>
      <c r="BQ883" s="54">
        <v>0</v>
      </c>
      <c r="BR883" s="54">
        <v>0</v>
      </c>
      <c r="BS883" s="54">
        <v>0</v>
      </c>
      <c r="BT883" s="54">
        <v>0</v>
      </c>
      <c r="BU883" s="54">
        <v>0</v>
      </c>
      <c r="BV883" s="54">
        <f t="shared" si="1029"/>
        <v>0</v>
      </c>
      <c r="BW883" s="54">
        <f t="shared" si="1030"/>
        <v>0</v>
      </c>
      <c r="BX883" s="54">
        <f t="shared" si="1031"/>
        <v>0</v>
      </c>
      <c r="BY883" s="54">
        <f t="shared" si="1032"/>
        <v>0</v>
      </c>
      <c r="BZ883" s="54">
        <f t="shared" si="1033"/>
        <v>0</v>
      </c>
      <c r="CA883" s="54">
        <v>0</v>
      </c>
      <c r="CB883" s="54">
        <f t="shared" si="1034"/>
        <v>0</v>
      </c>
      <c r="CC883" s="54">
        <f t="shared" si="1035"/>
        <v>0</v>
      </c>
      <c r="CD883" s="54">
        <v>0</v>
      </c>
      <c r="CE883" s="54">
        <v>0</v>
      </c>
      <c r="CF883" s="54">
        <v>0</v>
      </c>
      <c r="CG883" s="54">
        <v>0</v>
      </c>
      <c r="CH883" s="54">
        <v>0</v>
      </c>
      <c r="CI883" s="54">
        <v>0</v>
      </c>
      <c r="CJ883" s="54">
        <v>0</v>
      </c>
      <c r="CK883" s="54">
        <v>0</v>
      </c>
      <c r="CL883" s="54">
        <v>0</v>
      </c>
      <c r="CM883" s="54">
        <v>0</v>
      </c>
      <c r="CN883" s="54">
        <v>0</v>
      </c>
      <c r="CO883" s="54">
        <v>0</v>
      </c>
    </row>
    <row r="884" spans="1:93">
      <c r="A884" s="3" t="str">
        <f t="shared" si="1015"/>
        <v>JXYC018Herceptin IV</v>
      </c>
      <c r="B884" s="3" t="s">
        <v>554</v>
      </c>
      <c r="C884" s="3" t="s">
        <v>555</v>
      </c>
      <c r="D884" s="3" t="s">
        <v>174</v>
      </c>
      <c r="E884" s="3" t="s">
        <v>278</v>
      </c>
      <c r="F884" s="3" t="s">
        <v>287</v>
      </c>
      <c r="G884" s="3" t="s">
        <v>288</v>
      </c>
      <c r="H884" s="3" t="s">
        <v>287</v>
      </c>
      <c r="I884" s="3" t="s">
        <v>288</v>
      </c>
      <c r="J884" s="3" t="s">
        <v>561</v>
      </c>
      <c r="K884" s="3" t="s">
        <v>541</v>
      </c>
      <c r="L884" s="3"/>
      <c r="M884" s="3" t="s">
        <v>543</v>
      </c>
      <c r="N884" s="3" t="s">
        <v>11</v>
      </c>
      <c r="O884" s="3" t="s">
        <v>11</v>
      </c>
      <c r="P884" s="3">
        <v>4535.5</v>
      </c>
      <c r="Q884" s="54">
        <v>5.0921329216143646E-2</v>
      </c>
      <c r="R884" s="54">
        <v>3.6480302693812403E-2</v>
      </c>
      <c r="S884" s="54">
        <v>3.3934964182873964E-2</v>
      </c>
      <c r="T884" s="54">
        <v>2.3962866029445265E-2</v>
      </c>
      <c r="U884" s="54">
        <v>2.1833489498606026E-2</v>
      </c>
      <c r="V884" s="54">
        <v>3.8009896166687547E-2</v>
      </c>
      <c r="W884" s="54">
        <v>0.12133659609283001</v>
      </c>
      <c r="X884" s="54">
        <v>8.3806251694738848E-2</v>
      </c>
      <c r="Y884" s="54">
        <v>0.20514284778756886</v>
      </c>
      <c r="Z884" s="54">
        <v>6</v>
      </c>
      <c r="AA884" s="54">
        <v>3</v>
      </c>
      <c r="AB884" s="54">
        <v>4</v>
      </c>
      <c r="AC884" s="54">
        <v>3</v>
      </c>
      <c r="AD884" s="54">
        <v>0</v>
      </c>
      <c r="AE884" s="54">
        <v>0</v>
      </c>
      <c r="AF884" s="54">
        <f t="shared" si="1016"/>
        <v>13</v>
      </c>
      <c r="AG884" s="54">
        <f t="shared" si="1017"/>
        <v>3</v>
      </c>
      <c r="AH884" s="54">
        <f t="shared" si="1018"/>
        <v>16</v>
      </c>
      <c r="AI884" s="54">
        <v>230.95368865981951</v>
      </c>
      <c r="AJ884" s="54">
        <v>165.45641286778616</v>
      </c>
      <c r="AK884" s="54">
        <v>153.91203005142486</v>
      </c>
      <c r="AL884" s="54">
        <v>108.68357887654901</v>
      </c>
      <c r="AM884" s="54">
        <v>99.02579162092762</v>
      </c>
      <c r="AN884" s="54">
        <v>172.39388406401139</v>
      </c>
      <c r="AO884" s="54">
        <v>550.3221315790305</v>
      </c>
      <c r="AP884" s="54">
        <v>380.10325456148803</v>
      </c>
      <c r="AQ884" s="54">
        <v>930.42538614051853</v>
      </c>
      <c r="AR884" s="54">
        <f t="shared" si="1019"/>
        <v>27213</v>
      </c>
      <c r="AS884" s="54">
        <f t="shared" si="1020"/>
        <v>13606.5</v>
      </c>
      <c r="AT884" s="54">
        <f t="shared" si="1021"/>
        <v>18142</v>
      </c>
      <c r="AU884" s="54">
        <f t="shared" si="1022"/>
        <v>13606.5</v>
      </c>
      <c r="AV884" s="54">
        <f t="shared" si="1023"/>
        <v>0</v>
      </c>
      <c r="AW884" s="54">
        <f t="shared" si="1024"/>
        <v>0</v>
      </c>
      <c r="AX884" s="54">
        <f t="shared" si="1025"/>
        <v>58961.5</v>
      </c>
      <c r="AY884" s="54">
        <f t="shared" si="1026"/>
        <v>13606.5</v>
      </c>
      <c r="AZ884" s="54">
        <f t="shared" si="1027"/>
        <v>72568</v>
      </c>
      <c r="BA884" s="54">
        <f t="shared" si="1012"/>
        <v>2.3962866029445265E-2</v>
      </c>
      <c r="BB884" s="54">
        <f t="shared" si="1013"/>
        <v>3</v>
      </c>
      <c r="BC884" s="54"/>
      <c r="BD884" s="54"/>
      <c r="BE884" s="54">
        <f t="shared" si="1028"/>
        <v>0</v>
      </c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>
        <f t="shared" si="1029"/>
        <v>16252.208333333334</v>
      </c>
      <c r="BW884" s="54">
        <f t="shared" si="1030"/>
        <v>68032.5</v>
      </c>
      <c r="BX884" s="54">
        <f t="shared" si="1031"/>
        <v>54426</v>
      </c>
      <c r="BY884" s="54">
        <f t="shared" si="1032"/>
        <v>15</v>
      </c>
      <c r="BZ884" s="54">
        <f t="shared" si="1033"/>
        <v>12</v>
      </c>
      <c r="CA884" s="54">
        <v>0</v>
      </c>
      <c r="CB884" s="54">
        <f t="shared" si="1034"/>
        <v>7</v>
      </c>
      <c r="CC884" s="54">
        <f t="shared" si="1035"/>
        <v>3.5833333333333335</v>
      </c>
      <c r="CD884" s="54">
        <v>2</v>
      </c>
      <c r="CE884" s="54">
        <v>2</v>
      </c>
      <c r="CF884" s="54">
        <v>1</v>
      </c>
      <c r="CG884" s="54">
        <v>4</v>
      </c>
      <c r="CH884" s="54">
        <v>4</v>
      </c>
      <c r="CI884" s="54">
        <v>3</v>
      </c>
      <c r="CJ884" s="54">
        <v>6</v>
      </c>
      <c r="CK884" s="54">
        <v>4</v>
      </c>
      <c r="CL884" s="54">
        <v>5</v>
      </c>
      <c r="CM884" s="54">
        <v>2</v>
      </c>
      <c r="CN884" s="54">
        <v>7</v>
      </c>
      <c r="CO884" s="54">
        <v>3</v>
      </c>
    </row>
    <row r="885" spans="1:93">
      <c r="A885" s="3" t="str">
        <f t="shared" si="1015"/>
        <v>JXYC018Herceptin SC</v>
      </c>
      <c r="B885" s="3" t="s">
        <v>554</v>
      </c>
      <c r="C885" s="3" t="s">
        <v>555</v>
      </c>
      <c r="D885" s="3" t="s">
        <v>174</v>
      </c>
      <c r="E885" s="3" t="s">
        <v>278</v>
      </c>
      <c r="F885" s="3" t="s">
        <v>287</v>
      </c>
      <c r="G885" s="3" t="s">
        <v>288</v>
      </c>
      <c r="H885" s="3" t="s">
        <v>287</v>
      </c>
      <c r="I885" s="3" t="s">
        <v>288</v>
      </c>
      <c r="J885" s="3" t="s">
        <v>561</v>
      </c>
      <c r="K885" s="3" t="s">
        <v>541</v>
      </c>
      <c r="L885" s="3"/>
      <c r="M885" s="3" t="s">
        <v>543</v>
      </c>
      <c r="N885" s="3" t="s">
        <v>12</v>
      </c>
      <c r="O885" s="3" t="s">
        <v>12</v>
      </c>
      <c r="P885" s="3">
        <v>3444.49</v>
      </c>
      <c r="Q885" s="54">
        <v>1.2869445629604544E-7</v>
      </c>
      <c r="R885" s="54">
        <v>1.1923834167284972E-7</v>
      </c>
      <c r="S885" s="54">
        <v>1.8086442832285226E-7</v>
      </c>
      <c r="T885" s="54">
        <v>1.8512626147397511E-7</v>
      </c>
      <c r="U885" s="54">
        <v>1.6668434004097236E-7</v>
      </c>
      <c r="V885" s="54">
        <v>2.193921721933052E-7</v>
      </c>
      <c r="W885" s="54">
        <v>4.2879722629174739E-7</v>
      </c>
      <c r="X885" s="54">
        <v>5.7120277370825267E-7</v>
      </c>
      <c r="Y885" s="54">
        <v>1.0000000000000002E-6</v>
      </c>
      <c r="Z885" s="54">
        <v>0</v>
      </c>
      <c r="AA885" s="54">
        <v>0</v>
      </c>
      <c r="AB885" s="54">
        <v>0</v>
      </c>
      <c r="AC885" s="54">
        <v>0</v>
      </c>
      <c r="AD885" s="54">
        <v>0</v>
      </c>
      <c r="AE885" s="54">
        <v>0</v>
      </c>
      <c r="AF885" s="54">
        <f t="shared" si="1016"/>
        <v>0</v>
      </c>
      <c r="AG885" s="54">
        <f t="shared" si="1017"/>
        <v>0</v>
      </c>
      <c r="AH885" s="54">
        <f t="shared" si="1018"/>
        <v>0</v>
      </c>
      <c r="AI885" s="54">
        <v>4.4328676776716558E-4</v>
      </c>
      <c r="AJ885" s="54">
        <v>4.1071527550871412E-4</v>
      </c>
      <c r="AK885" s="54">
        <v>6.2298571471378138E-4</v>
      </c>
      <c r="AL885" s="54">
        <v>6.3766555638449256E-4</v>
      </c>
      <c r="AM885" s="54">
        <v>5.7414254242772885E-4</v>
      </c>
      <c r="AN885" s="54">
        <v>7.5569414319811776E-4</v>
      </c>
      <c r="AO885" s="54">
        <v>1.476987757989661E-3</v>
      </c>
      <c r="AP885" s="54">
        <v>1.9675022420103392E-3</v>
      </c>
      <c r="AQ885" s="54">
        <v>3.4444900000000001E-3</v>
      </c>
      <c r="AR885" s="54">
        <f t="shared" si="1019"/>
        <v>0</v>
      </c>
      <c r="AS885" s="54">
        <f t="shared" si="1020"/>
        <v>0</v>
      </c>
      <c r="AT885" s="54">
        <f t="shared" si="1021"/>
        <v>0</v>
      </c>
      <c r="AU885" s="54">
        <f t="shared" si="1022"/>
        <v>0</v>
      </c>
      <c r="AV885" s="54">
        <f t="shared" si="1023"/>
        <v>0</v>
      </c>
      <c r="AW885" s="54">
        <f t="shared" si="1024"/>
        <v>0</v>
      </c>
      <c r="AX885" s="54">
        <f t="shared" si="1025"/>
        <v>0</v>
      </c>
      <c r="AY885" s="54">
        <f t="shared" si="1026"/>
        <v>0</v>
      </c>
      <c r="AZ885" s="54">
        <f t="shared" si="1027"/>
        <v>0</v>
      </c>
      <c r="BA885" s="54">
        <f t="shared" si="1012"/>
        <v>1.8512626147397511E-7</v>
      </c>
      <c r="BB885" s="54">
        <f t="shared" si="1013"/>
        <v>0</v>
      </c>
      <c r="BC885" s="54"/>
      <c r="BD885" s="54"/>
      <c r="BE885" s="54">
        <f t="shared" si="1028"/>
        <v>0</v>
      </c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>
        <f t="shared" si="1029"/>
        <v>0</v>
      </c>
      <c r="BW885" s="54">
        <f t="shared" si="1030"/>
        <v>0</v>
      </c>
      <c r="BX885" s="54">
        <f t="shared" si="1031"/>
        <v>0</v>
      </c>
      <c r="BY885" s="54">
        <f t="shared" si="1032"/>
        <v>0</v>
      </c>
      <c r="BZ885" s="54">
        <f t="shared" si="1033"/>
        <v>0</v>
      </c>
      <c r="CA885" s="54">
        <v>0</v>
      </c>
      <c r="CB885" s="54">
        <f t="shared" si="1034"/>
        <v>0</v>
      </c>
      <c r="CC885" s="54">
        <f t="shared" si="1035"/>
        <v>0</v>
      </c>
      <c r="CD885" s="54">
        <v>0</v>
      </c>
      <c r="CE885" s="54">
        <v>0</v>
      </c>
      <c r="CF885" s="54">
        <v>0</v>
      </c>
      <c r="CG885" s="54">
        <v>0</v>
      </c>
      <c r="CH885" s="54">
        <v>0</v>
      </c>
      <c r="CI885" s="54">
        <v>0</v>
      </c>
      <c r="CJ885" s="54">
        <v>0</v>
      </c>
      <c r="CK885" s="54">
        <v>0</v>
      </c>
      <c r="CL885" s="54">
        <v>0</v>
      </c>
      <c r="CM885" s="54">
        <v>0</v>
      </c>
      <c r="CN885" s="54">
        <v>0</v>
      </c>
      <c r="CO885" s="54">
        <v>0</v>
      </c>
    </row>
    <row r="886" spans="1:93">
      <c r="A886" s="3" t="str">
        <f t="shared" si="1015"/>
        <v>JXYC018Itovebi 3mg</v>
      </c>
      <c r="B886" s="3" t="s">
        <v>554</v>
      </c>
      <c r="C886" s="3" t="s">
        <v>555</v>
      </c>
      <c r="D886" s="3" t="s">
        <v>174</v>
      </c>
      <c r="E886" s="3" t="s">
        <v>278</v>
      </c>
      <c r="F886" s="3" t="s">
        <v>287</v>
      </c>
      <c r="G886" s="3" t="s">
        <v>288</v>
      </c>
      <c r="H886" s="3" t="s">
        <v>287</v>
      </c>
      <c r="I886" s="3" t="s">
        <v>288</v>
      </c>
      <c r="J886" s="3" t="s">
        <v>561</v>
      </c>
      <c r="K886" s="3" t="s">
        <v>541</v>
      </c>
      <c r="L886" s="3"/>
      <c r="M886" s="3" t="s">
        <v>543</v>
      </c>
      <c r="N886" s="3" t="s">
        <v>13</v>
      </c>
      <c r="O886" s="3" t="s">
        <v>14</v>
      </c>
      <c r="P886" s="3">
        <v>3566.02</v>
      </c>
      <c r="Q886" s="54">
        <v>7.5423782997919166E-8</v>
      </c>
      <c r="R886" s="54">
        <v>8.6118364644595899E-8</v>
      </c>
      <c r="S886" s="54">
        <v>1.7430625086372233E-7</v>
      </c>
      <c r="T886" s="54">
        <v>1.7644957539816278E-7</v>
      </c>
      <c r="U886" s="54">
        <v>2.1451535630448561E-7</v>
      </c>
      <c r="V886" s="54">
        <v>2.7318666979111423E-7</v>
      </c>
      <c r="W886" s="54">
        <v>3.3584839850623739E-7</v>
      </c>
      <c r="X886" s="54">
        <v>6.6415160149376262E-7</v>
      </c>
      <c r="Y886" s="54">
        <v>9.9999999999999995E-7</v>
      </c>
      <c r="Z886" s="54">
        <v>0</v>
      </c>
      <c r="AA886" s="54">
        <v>0</v>
      </c>
      <c r="AB886" s="54">
        <v>0</v>
      </c>
      <c r="AC886" s="54">
        <v>0</v>
      </c>
      <c r="AD886" s="54">
        <v>0</v>
      </c>
      <c r="AE886" s="54">
        <v>0</v>
      </c>
      <c r="AF886" s="54">
        <f t="shared" si="1016"/>
        <v>0</v>
      </c>
      <c r="AG886" s="54">
        <f t="shared" si="1017"/>
        <v>0</v>
      </c>
      <c r="AH886" s="54">
        <f t="shared" si="1018"/>
        <v>0</v>
      </c>
      <c r="AI886" s="54">
        <v>2.6896271864623972E-4</v>
      </c>
      <c r="AJ886" s="54">
        <v>3.0709981068992184E-4</v>
      </c>
      <c r="AK886" s="54">
        <v>6.2157957670505104E-4</v>
      </c>
      <c r="AL886" s="54">
        <v>6.2922271486135634E-4</v>
      </c>
      <c r="AM886" s="54">
        <v>7.6496605088892172E-4</v>
      </c>
      <c r="AN886" s="54">
        <v>9.74189128208509E-4</v>
      </c>
      <c r="AO886" s="54">
        <v>1.1976421060412126E-3</v>
      </c>
      <c r="AP886" s="54">
        <v>2.3683778939587868E-3</v>
      </c>
      <c r="AQ886" s="54">
        <v>3.5660199999999996E-3</v>
      </c>
      <c r="AR886" s="54">
        <f t="shared" si="1019"/>
        <v>0</v>
      </c>
      <c r="AS886" s="54">
        <f t="shared" si="1020"/>
        <v>0</v>
      </c>
      <c r="AT886" s="54">
        <f t="shared" si="1021"/>
        <v>0</v>
      </c>
      <c r="AU886" s="54">
        <f t="shared" si="1022"/>
        <v>0</v>
      </c>
      <c r="AV886" s="54">
        <f t="shared" si="1023"/>
        <v>0</v>
      </c>
      <c r="AW886" s="54">
        <f t="shared" si="1024"/>
        <v>0</v>
      </c>
      <c r="AX886" s="54">
        <f t="shared" si="1025"/>
        <v>0</v>
      </c>
      <c r="AY886" s="54">
        <f t="shared" si="1026"/>
        <v>0</v>
      </c>
      <c r="AZ886" s="54">
        <f t="shared" si="1027"/>
        <v>0</v>
      </c>
      <c r="BA886" s="54">
        <f t="shared" si="1012"/>
        <v>1.7644957539816278E-7</v>
      </c>
      <c r="BB886" s="54">
        <f t="shared" si="1013"/>
        <v>0</v>
      </c>
      <c r="BC886" s="54"/>
      <c r="BD886" s="54"/>
      <c r="BE886" s="54">
        <f t="shared" si="1028"/>
        <v>0</v>
      </c>
      <c r="BF886" s="54"/>
      <c r="BG886" s="54"/>
      <c r="BH886" s="54"/>
      <c r="BI886" s="54"/>
      <c r="BJ886" s="54"/>
      <c r="BK886" s="54"/>
      <c r="BL886" s="54">
        <v>0</v>
      </c>
      <c r="BM886" s="54">
        <v>0</v>
      </c>
      <c r="BN886" s="54">
        <f t="shared" ref="BN886:BN887" si="1078">AVERAGE(BP886:BR886)</f>
        <v>0</v>
      </c>
      <c r="BO886" s="54">
        <f t="shared" ref="BO886:BO887" si="1079">SUM(BS886:BU886)/1</f>
        <v>0</v>
      </c>
      <c r="BP886" s="54">
        <v>0</v>
      </c>
      <c r="BQ886" s="54">
        <v>0</v>
      </c>
      <c r="BR886" s="54">
        <v>0</v>
      </c>
      <c r="BS886" s="54">
        <v>0</v>
      </c>
      <c r="BT886" s="54">
        <v>0</v>
      </c>
      <c r="BU886" s="54">
        <v>0</v>
      </c>
      <c r="BV886" s="54">
        <f t="shared" si="1029"/>
        <v>0</v>
      </c>
      <c r="BW886" s="54">
        <f t="shared" si="1030"/>
        <v>0</v>
      </c>
      <c r="BX886" s="54">
        <f t="shared" si="1031"/>
        <v>0</v>
      </c>
      <c r="BY886" s="54">
        <f t="shared" si="1032"/>
        <v>0</v>
      </c>
      <c r="BZ886" s="54">
        <f t="shared" si="1033"/>
        <v>0</v>
      </c>
      <c r="CA886" s="54">
        <v>0</v>
      </c>
      <c r="CB886" s="54">
        <f t="shared" si="1034"/>
        <v>0</v>
      </c>
      <c r="CC886" s="54">
        <f t="shared" si="1035"/>
        <v>0</v>
      </c>
      <c r="CD886" s="54">
        <v>0</v>
      </c>
      <c r="CE886" s="54">
        <v>0</v>
      </c>
      <c r="CF886" s="54">
        <v>0</v>
      </c>
      <c r="CG886" s="54">
        <v>0</v>
      </c>
      <c r="CH886" s="54">
        <v>0</v>
      </c>
      <c r="CI886" s="54">
        <v>0</v>
      </c>
      <c r="CJ886" s="54">
        <v>0</v>
      </c>
      <c r="CK886" s="54">
        <v>0</v>
      </c>
      <c r="CL886" s="54">
        <v>0</v>
      </c>
      <c r="CM886" s="54">
        <v>0</v>
      </c>
      <c r="CN886" s="54">
        <v>0</v>
      </c>
      <c r="CO886" s="54">
        <v>0</v>
      </c>
    </row>
    <row r="887" spans="1:93">
      <c r="A887" s="3" t="str">
        <f t="shared" si="1015"/>
        <v>JXYC018Itovebi 9mg</v>
      </c>
      <c r="B887" s="3" t="s">
        <v>554</v>
      </c>
      <c r="C887" s="3" t="s">
        <v>555</v>
      </c>
      <c r="D887" s="3" t="s">
        <v>174</v>
      </c>
      <c r="E887" s="3" t="s">
        <v>278</v>
      </c>
      <c r="F887" s="3" t="s">
        <v>287</v>
      </c>
      <c r="G887" s="3" t="s">
        <v>288</v>
      </c>
      <c r="H887" s="3" t="s">
        <v>287</v>
      </c>
      <c r="I887" s="3" t="s">
        <v>288</v>
      </c>
      <c r="J887" s="3" t="s">
        <v>561</v>
      </c>
      <c r="K887" s="3" t="s">
        <v>541</v>
      </c>
      <c r="L887" s="3"/>
      <c r="M887" s="3" t="s">
        <v>543</v>
      </c>
      <c r="N887" s="3" t="s">
        <v>13</v>
      </c>
      <c r="O887" s="3" t="s">
        <v>15</v>
      </c>
      <c r="P887" s="3">
        <v>10698.05</v>
      </c>
      <c r="Q887" s="54"/>
      <c r="R887" s="54"/>
      <c r="S887" s="54"/>
      <c r="T887" s="54"/>
      <c r="U887" s="54"/>
      <c r="V887" s="54"/>
      <c r="W887" s="54">
        <v>0</v>
      </c>
      <c r="X887" s="54">
        <v>0</v>
      </c>
      <c r="Y887" s="54">
        <v>0</v>
      </c>
      <c r="Z887" s="54">
        <v>0</v>
      </c>
      <c r="AA887" s="54">
        <v>0</v>
      </c>
      <c r="AB887" s="54">
        <v>0</v>
      </c>
      <c r="AC887" s="54">
        <v>0</v>
      </c>
      <c r="AD887" s="54">
        <v>0</v>
      </c>
      <c r="AE887" s="54">
        <v>0</v>
      </c>
      <c r="AF887" s="54">
        <f t="shared" si="1016"/>
        <v>0</v>
      </c>
      <c r="AG887" s="54">
        <f t="shared" si="1017"/>
        <v>0</v>
      </c>
      <c r="AH887" s="54">
        <f t="shared" si="1018"/>
        <v>0</v>
      </c>
      <c r="AI887" s="54"/>
      <c r="AJ887" s="54"/>
      <c r="AK887" s="54"/>
      <c r="AL887" s="54"/>
      <c r="AM887" s="54"/>
      <c r="AN887" s="54"/>
      <c r="AO887" s="54">
        <v>0</v>
      </c>
      <c r="AP887" s="54">
        <v>0</v>
      </c>
      <c r="AQ887" s="54">
        <v>0</v>
      </c>
      <c r="AR887" s="54">
        <f t="shared" si="1019"/>
        <v>0</v>
      </c>
      <c r="AS887" s="54">
        <f t="shared" si="1020"/>
        <v>0</v>
      </c>
      <c r="AT887" s="54">
        <f t="shared" si="1021"/>
        <v>0</v>
      </c>
      <c r="AU887" s="54">
        <f t="shared" si="1022"/>
        <v>0</v>
      </c>
      <c r="AV887" s="54">
        <f t="shared" si="1023"/>
        <v>0</v>
      </c>
      <c r="AW887" s="54">
        <f t="shared" si="1024"/>
        <v>0</v>
      </c>
      <c r="AX887" s="54">
        <f t="shared" si="1025"/>
        <v>0</v>
      </c>
      <c r="AY887" s="54">
        <f t="shared" si="1026"/>
        <v>0</v>
      </c>
      <c r="AZ887" s="54">
        <f t="shared" si="1027"/>
        <v>0</v>
      </c>
      <c r="BA887" s="54">
        <f t="shared" si="1012"/>
        <v>0</v>
      </c>
      <c r="BB887" s="54">
        <f t="shared" si="1013"/>
        <v>0</v>
      </c>
      <c r="BC887" s="54"/>
      <c r="BD887" s="54"/>
      <c r="BE887" s="54">
        <f t="shared" si="1028"/>
        <v>0</v>
      </c>
      <c r="BF887" s="54"/>
      <c r="BG887" s="54"/>
      <c r="BH887" s="54"/>
      <c r="BI887" s="54"/>
      <c r="BJ887" s="54"/>
      <c r="BK887" s="54"/>
      <c r="BL887" s="54">
        <v>0</v>
      </c>
      <c r="BM887" s="54">
        <v>0</v>
      </c>
      <c r="BN887" s="54">
        <f t="shared" si="1078"/>
        <v>0</v>
      </c>
      <c r="BO887" s="54">
        <f t="shared" si="1079"/>
        <v>0</v>
      </c>
      <c r="BP887" s="54">
        <v>0</v>
      </c>
      <c r="BQ887" s="54">
        <v>0</v>
      </c>
      <c r="BR887" s="54">
        <v>0</v>
      </c>
      <c r="BS887" s="54">
        <v>0</v>
      </c>
      <c r="BT887" s="54">
        <v>0</v>
      </c>
      <c r="BU887" s="54">
        <v>0</v>
      </c>
      <c r="BV887" s="54">
        <f t="shared" si="1029"/>
        <v>0</v>
      </c>
      <c r="BW887" s="54">
        <f t="shared" si="1030"/>
        <v>0</v>
      </c>
      <c r="BX887" s="54">
        <f t="shared" si="1031"/>
        <v>0</v>
      </c>
      <c r="BY887" s="54">
        <f t="shared" si="1032"/>
        <v>0</v>
      </c>
      <c r="BZ887" s="54">
        <f t="shared" si="1033"/>
        <v>0</v>
      </c>
      <c r="CA887" s="54">
        <v>0</v>
      </c>
      <c r="CB887" s="54">
        <f t="shared" si="1034"/>
        <v>0</v>
      </c>
      <c r="CC887" s="54">
        <f t="shared" si="1035"/>
        <v>0</v>
      </c>
      <c r="CD887" s="54">
        <v>0</v>
      </c>
      <c r="CE887" s="54">
        <v>0</v>
      </c>
      <c r="CF887" s="54">
        <v>0</v>
      </c>
      <c r="CG887" s="54">
        <v>0</v>
      </c>
      <c r="CH887" s="54">
        <v>0</v>
      </c>
      <c r="CI887" s="54">
        <v>0</v>
      </c>
      <c r="CJ887" s="54">
        <v>0</v>
      </c>
      <c r="CK887" s="54">
        <v>0</v>
      </c>
      <c r="CL887" s="54">
        <v>0</v>
      </c>
      <c r="CM887" s="54">
        <v>0</v>
      </c>
      <c r="CN887" s="54">
        <v>0</v>
      </c>
      <c r="CO887" s="54">
        <v>0</v>
      </c>
    </row>
    <row r="888" spans="1:93">
      <c r="A888" s="3" t="str">
        <f t="shared" si="1015"/>
        <v>JXYC018Perjeta</v>
      </c>
      <c r="B888" s="3" t="s">
        <v>554</v>
      </c>
      <c r="C888" s="3" t="s">
        <v>555</v>
      </c>
      <c r="D888" s="3" t="s">
        <v>174</v>
      </c>
      <c r="E888" s="3" t="s">
        <v>278</v>
      </c>
      <c r="F888" s="3" t="s">
        <v>287</v>
      </c>
      <c r="G888" s="3" t="s">
        <v>288</v>
      </c>
      <c r="H888" s="3" t="s">
        <v>287</v>
      </c>
      <c r="I888" s="3" t="s">
        <v>288</v>
      </c>
      <c r="J888" s="3" t="s">
        <v>561</v>
      </c>
      <c r="K888" s="3" t="s">
        <v>541</v>
      </c>
      <c r="L888" s="3"/>
      <c r="M888" s="3" t="s">
        <v>543</v>
      </c>
      <c r="N888" s="3" t="s">
        <v>16</v>
      </c>
      <c r="O888" s="3" t="s">
        <v>16</v>
      </c>
      <c r="P888" s="3">
        <v>3985.87</v>
      </c>
      <c r="Q888" s="54">
        <v>1.2313062787037363</v>
      </c>
      <c r="R888" s="54">
        <v>1.0401029089623697</v>
      </c>
      <c r="S888" s="54">
        <v>1.5786586906656932</v>
      </c>
      <c r="T888" s="54">
        <v>0.95393749149164586</v>
      </c>
      <c r="U888" s="54">
        <v>1.1578229622620115</v>
      </c>
      <c r="V888" s="54">
        <v>1.3287836327966971</v>
      </c>
      <c r="W888" s="54">
        <v>3.8500678783317994</v>
      </c>
      <c r="X888" s="54">
        <v>3.4405440865503545</v>
      </c>
      <c r="Y888" s="54">
        <v>7.2906119648821539</v>
      </c>
      <c r="Z888" s="54">
        <v>4</v>
      </c>
      <c r="AA888" s="54">
        <v>5</v>
      </c>
      <c r="AB888" s="54">
        <v>3</v>
      </c>
      <c r="AC888" s="54">
        <v>4</v>
      </c>
      <c r="AD888" s="54">
        <v>0</v>
      </c>
      <c r="AE888" s="54">
        <v>0</v>
      </c>
      <c r="AF888" s="54">
        <f t="shared" si="1016"/>
        <v>12</v>
      </c>
      <c r="AG888" s="54">
        <f t="shared" si="1017"/>
        <v>4</v>
      </c>
      <c r="AH888" s="54">
        <f t="shared" si="1018"/>
        <v>16</v>
      </c>
      <c r="AI888" s="54">
        <v>4907.8267570968619</v>
      </c>
      <c r="AJ888" s="54">
        <v>4145.7149817458403</v>
      </c>
      <c r="AK888" s="54">
        <v>6292.3283153636658</v>
      </c>
      <c r="AL888" s="54">
        <v>3802.2708292118068</v>
      </c>
      <c r="AM888" s="54">
        <v>4614.9318105912835</v>
      </c>
      <c r="AN888" s="54">
        <v>5296.358818455371</v>
      </c>
      <c r="AO888" s="54">
        <v>15345.870054206367</v>
      </c>
      <c r="AP888" s="54">
        <v>13713.56145825846</v>
      </c>
      <c r="AQ888" s="54">
        <v>29059.431512464827</v>
      </c>
      <c r="AR888" s="54">
        <f t="shared" si="1019"/>
        <v>15943.48</v>
      </c>
      <c r="AS888" s="54">
        <f t="shared" si="1020"/>
        <v>19929.349999999999</v>
      </c>
      <c r="AT888" s="54">
        <f t="shared" si="1021"/>
        <v>11957.61</v>
      </c>
      <c r="AU888" s="54">
        <f t="shared" si="1022"/>
        <v>15943.48</v>
      </c>
      <c r="AV888" s="54">
        <f t="shared" si="1023"/>
        <v>0</v>
      </c>
      <c r="AW888" s="54">
        <f t="shared" si="1024"/>
        <v>0</v>
      </c>
      <c r="AX888" s="54">
        <f t="shared" si="1025"/>
        <v>47830.44</v>
      </c>
      <c r="AY888" s="54">
        <f t="shared" si="1026"/>
        <v>15943.48</v>
      </c>
      <c r="AZ888" s="54">
        <f t="shared" si="1027"/>
        <v>63773.919999999998</v>
      </c>
      <c r="BA888" s="54">
        <f t="shared" si="1012"/>
        <v>0.95393749149164586</v>
      </c>
      <c r="BB888" s="54">
        <f t="shared" si="1013"/>
        <v>4</v>
      </c>
      <c r="BC888" s="54"/>
      <c r="BD888" s="54"/>
      <c r="BE888" s="54">
        <f t="shared" si="1028"/>
        <v>0</v>
      </c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>
        <f t="shared" si="1029"/>
        <v>11293.298333333334</v>
      </c>
      <c r="BW888" s="54">
        <f t="shared" si="1030"/>
        <v>55802.18</v>
      </c>
      <c r="BX888" s="54">
        <f t="shared" si="1031"/>
        <v>47830.44</v>
      </c>
      <c r="BY888" s="54">
        <f t="shared" si="1032"/>
        <v>14</v>
      </c>
      <c r="BZ888" s="54">
        <f t="shared" si="1033"/>
        <v>12</v>
      </c>
      <c r="CA888" s="54">
        <v>0</v>
      </c>
      <c r="CB888" s="54">
        <f t="shared" si="1034"/>
        <v>5</v>
      </c>
      <c r="CC888" s="54">
        <f t="shared" si="1035"/>
        <v>2.8333333333333335</v>
      </c>
      <c r="CD888" s="54">
        <v>0</v>
      </c>
      <c r="CE888" s="54">
        <v>0</v>
      </c>
      <c r="CF888" s="54">
        <v>0</v>
      </c>
      <c r="CG888" s="54">
        <v>3</v>
      </c>
      <c r="CH888" s="54">
        <v>3</v>
      </c>
      <c r="CI888" s="54">
        <v>2</v>
      </c>
      <c r="CJ888" s="54">
        <v>4</v>
      </c>
      <c r="CK888" s="54">
        <v>4</v>
      </c>
      <c r="CL888" s="54">
        <v>6</v>
      </c>
      <c r="CM888" s="54">
        <v>3</v>
      </c>
      <c r="CN888" s="54">
        <v>5</v>
      </c>
      <c r="CO888" s="54">
        <v>4</v>
      </c>
    </row>
    <row r="889" spans="1:93">
      <c r="A889" s="3" t="str">
        <f t="shared" si="1015"/>
        <v>JXYC018Phesgo 10ml</v>
      </c>
      <c r="B889" s="3" t="s">
        <v>554</v>
      </c>
      <c r="C889" s="3" t="s">
        <v>555</v>
      </c>
      <c r="D889" s="3" t="s">
        <v>174</v>
      </c>
      <c r="E889" s="3" t="s">
        <v>278</v>
      </c>
      <c r="F889" s="3" t="s">
        <v>287</v>
      </c>
      <c r="G889" s="3" t="s">
        <v>288</v>
      </c>
      <c r="H889" s="3" t="s">
        <v>287</v>
      </c>
      <c r="I889" s="3" t="s">
        <v>288</v>
      </c>
      <c r="J889" s="3" t="s">
        <v>561</v>
      </c>
      <c r="K889" s="3" t="s">
        <v>541</v>
      </c>
      <c r="L889" s="3"/>
      <c r="M889" s="3" t="s">
        <v>543</v>
      </c>
      <c r="N889" s="3" t="s">
        <v>17</v>
      </c>
      <c r="O889" s="3" t="s">
        <v>18</v>
      </c>
      <c r="P889" s="3">
        <v>6232.07</v>
      </c>
      <c r="Q889" s="54">
        <v>1.3688951515407721E-6</v>
      </c>
      <c r="R889" s="54">
        <v>1.2654877779580292E-6</v>
      </c>
      <c r="S889" s="54">
        <v>1.8760355506336405E-6</v>
      </c>
      <c r="T889" s="54">
        <v>1.6438957276147923E-6</v>
      </c>
      <c r="U889" s="54">
        <v>1.5083220670144609E-6</v>
      </c>
      <c r="V889" s="54">
        <v>1.9649834406779579E-6</v>
      </c>
      <c r="W889" s="54">
        <v>4.5104184801324422E-6</v>
      </c>
      <c r="X889" s="54">
        <v>5.1172012353072115E-6</v>
      </c>
      <c r="Y889" s="54">
        <v>9.6276197154396546E-6</v>
      </c>
      <c r="Z889" s="54">
        <v>0</v>
      </c>
      <c r="AA889" s="54">
        <v>0</v>
      </c>
      <c r="AB889" s="54">
        <v>0</v>
      </c>
      <c r="AC889" s="54">
        <v>0</v>
      </c>
      <c r="AD889" s="54">
        <v>0</v>
      </c>
      <c r="AE889" s="54">
        <v>0</v>
      </c>
      <c r="AF889" s="54">
        <f t="shared" si="1016"/>
        <v>0</v>
      </c>
      <c r="AG889" s="54">
        <f t="shared" si="1017"/>
        <v>0</v>
      </c>
      <c r="AH889" s="54">
        <f t="shared" si="1018"/>
        <v>0</v>
      </c>
      <c r="AI889" s="54">
        <v>8.5310504070626996E-3</v>
      </c>
      <c r="AJ889" s="54">
        <v>7.8866084163788947E-3</v>
      </c>
      <c r="AK889" s="54">
        <v>1.1691584874037391E-2</v>
      </c>
      <c r="AL889" s="54">
        <v>1.0244873247196319E-2</v>
      </c>
      <c r="AM889" s="54">
        <v>9.3999687041788106E-3</v>
      </c>
      <c r="AN889" s="54">
        <v>1.224591435114588E-2</v>
      </c>
      <c r="AO889" s="54">
        <v>2.8109243697478983E-2</v>
      </c>
      <c r="AP889" s="54">
        <v>3.1890756302521008E-2</v>
      </c>
      <c r="AQ889" s="54">
        <v>5.9999999999999991E-2</v>
      </c>
      <c r="AR889" s="54">
        <f t="shared" si="1019"/>
        <v>0</v>
      </c>
      <c r="AS889" s="54">
        <f t="shared" si="1020"/>
        <v>0</v>
      </c>
      <c r="AT889" s="54">
        <f t="shared" si="1021"/>
        <v>0</v>
      </c>
      <c r="AU889" s="54">
        <f t="shared" si="1022"/>
        <v>0</v>
      </c>
      <c r="AV889" s="54">
        <f t="shared" si="1023"/>
        <v>0</v>
      </c>
      <c r="AW889" s="54">
        <f t="shared" si="1024"/>
        <v>0</v>
      </c>
      <c r="AX889" s="54">
        <f t="shared" si="1025"/>
        <v>0</v>
      </c>
      <c r="AY889" s="54">
        <f t="shared" si="1026"/>
        <v>0</v>
      </c>
      <c r="AZ889" s="54">
        <f t="shared" si="1027"/>
        <v>0</v>
      </c>
      <c r="BA889" s="54">
        <f t="shared" si="1012"/>
        <v>1.6438957276147923E-6</v>
      </c>
      <c r="BB889" s="54">
        <f t="shared" si="1013"/>
        <v>0</v>
      </c>
      <c r="BC889" s="54">
        <f>SUM(CJ889:CL889)</f>
        <v>0</v>
      </c>
      <c r="BD889" s="54">
        <f>SUM(CM889:CO889)</f>
        <v>0</v>
      </c>
      <c r="BE889" s="54">
        <f t="shared" si="1028"/>
        <v>0</v>
      </c>
      <c r="BF889" s="54">
        <f t="shared" ref="BF889:BK889" si="1080">Z889</f>
        <v>0</v>
      </c>
      <c r="BG889" s="54">
        <f t="shared" si="1080"/>
        <v>0</v>
      </c>
      <c r="BH889" s="54">
        <f t="shared" si="1080"/>
        <v>0</v>
      </c>
      <c r="BI889" s="54">
        <f t="shared" si="1080"/>
        <v>0</v>
      </c>
      <c r="BJ889" s="54">
        <f t="shared" si="1080"/>
        <v>0</v>
      </c>
      <c r="BK889" s="54">
        <f t="shared" si="1080"/>
        <v>0</v>
      </c>
      <c r="BL889" s="54">
        <v>0</v>
      </c>
      <c r="BM889" s="54">
        <v>0</v>
      </c>
      <c r="BN889" s="54">
        <f t="shared" ref="BN889:BN890" si="1081">AVERAGE(BP889:BR889)</f>
        <v>0</v>
      </c>
      <c r="BO889" s="54">
        <f t="shared" ref="BO889:BO890" si="1082">SUM(BS889:BU889)/1</f>
        <v>0</v>
      </c>
      <c r="BP889" s="54">
        <v>0</v>
      </c>
      <c r="BQ889" s="54">
        <v>0</v>
      </c>
      <c r="BR889" s="54">
        <v>0</v>
      </c>
      <c r="BS889" s="54">
        <v>0</v>
      </c>
      <c r="BT889" s="54">
        <v>0</v>
      </c>
      <c r="BU889" s="54">
        <v>0</v>
      </c>
      <c r="BV889" s="54">
        <f t="shared" si="1029"/>
        <v>0</v>
      </c>
      <c r="BW889" s="54">
        <f t="shared" si="1030"/>
        <v>0</v>
      </c>
      <c r="BX889" s="54">
        <f t="shared" si="1031"/>
        <v>0</v>
      </c>
      <c r="BY889" s="54">
        <f t="shared" si="1032"/>
        <v>0</v>
      </c>
      <c r="BZ889" s="54">
        <f t="shared" si="1033"/>
        <v>0</v>
      </c>
      <c r="CA889" s="54">
        <v>0</v>
      </c>
      <c r="CB889" s="54">
        <f t="shared" si="1034"/>
        <v>0</v>
      </c>
      <c r="CC889" s="54">
        <f t="shared" si="1035"/>
        <v>0</v>
      </c>
      <c r="CD889" s="54">
        <v>0</v>
      </c>
      <c r="CE889" s="54">
        <v>0</v>
      </c>
      <c r="CF889" s="54">
        <v>0</v>
      </c>
      <c r="CG889" s="54">
        <v>0</v>
      </c>
      <c r="CH889" s="54">
        <v>0</v>
      </c>
      <c r="CI889" s="54">
        <v>0</v>
      </c>
      <c r="CJ889" s="54">
        <v>0</v>
      </c>
      <c r="CK889" s="54">
        <v>0</v>
      </c>
      <c r="CL889" s="54">
        <v>0</v>
      </c>
      <c r="CM889" s="54">
        <v>0</v>
      </c>
      <c r="CN889" s="54">
        <v>0</v>
      </c>
      <c r="CO889" s="54">
        <v>0</v>
      </c>
    </row>
    <row r="890" spans="1:93">
      <c r="A890" s="3" t="str">
        <f t="shared" si="1015"/>
        <v>JXYC018Phesgo 15ml</v>
      </c>
      <c r="B890" s="3" t="s">
        <v>554</v>
      </c>
      <c r="C890" s="3" t="s">
        <v>555</v>
      </c>
      <c r="D890" s="3" t="s">
        <v>174</v>
      </c>
      <c r="E890" s="3" t="s">
        <v>278</v>
      </c>
      <c r="F890" s="3" t="s">
        <v>287</v>
      </c>
      <c r="G890" s="3" t="s">
        <v>288</v>
      </c>
      <c r="H890" s="3" t="s">
        <v>287</v>
      </c>
      <c r="I890" s="3" t="s">
        <v>288</v>
      </c>
      <c r="J890" s="3" t="s">
        <v>561</v>
      </c>
      <c r="K890" s="3" t="s">
        <v>541</v>
      </c>
      <c r="L890" s="3"/>
      <c r="M890" s="3" t="s">
        <v>543</v>
      </c>
      <c r="N890" s="3" t="s">
        <v>17</v>
      </c>
      <c r="O890" s="3" t="s">
        <v>19</v>
      </c>
      <c r="P890" s="3">
        <v>8489.27</v>
      </c>
      <c r="Q890" s="54">
        <v>1.1779575864591419E-6</v>
      </c>
      <c r="R890" s="54">
        <v>1.1779575864591419E-6</v>
      </c>
      <c r="S890" s="54">
        <v>1.1779575864591419E-6</v>
      </c>
      <c r="T890" s="54">
        <v>1.1779575864591419E-6</v>
      </c>
      <c r="U890" s="54">
        <v>1.1779575864591419E-6</v>
      </c>
      <c r="V890" s="54">
        <v>1.1779575864591419E-6</v>
      </c>
      <c r="W890" s="54">
        <v>3.5338727593774257E-6</v>
      </c>
      <c r="X890" s="54">
        <v>3.5338727593774257E-6</v>
      </c>
      <c r="Y890" s="54">
        <v>7.0677455187548515E-6</v>
      </c>
      <c r="Z890" s="54">
        <v>0</v>
      </c>
      <c r="AA890" s="54">
        <v>0</v>
      </c>
      <c r="AB890" s="54">
        <v>0</v>
      </c>
      <c r="AC890" s="54">
        <v>0</v>
      </c>
      <c r="AD890" s="54">
        <v>0</v>
      </c>
      <c r="AE890" s="54">
        <v>0</v>
      </c>
      <c r="AF890" s="54">
        <f t="shared" si="1016"/>
        <v>0</v>
      </c>
      <c r="AG890" s="54">
        <f t="shared" si="1017"/>
        <v>0</v>
      </c>
      <c r="AH890" s="54">
        <f t="shared" si="1018"/>
        <v>0</v>
      </c>
      <c r="AI890" s="54">
        <v>0.01</v>
      </c>
      <c r="AJ890" s="54">
        <v>0.01</v>
      </c>
      <c r="AK890" s="54">
        <v>0.01</v>
      </c>
      <c r="AL890" s="54">
        <v>0.01</v>
      </c>
      <c r="AM890" s="54">
        <v>0.01</v>
      </c>
      <c r="AN890" s="54">
        <v>0.01</v>
      </c>
      <c r="AO890" s="54">
        <v>0.03</v>
      </c>
      <c r="AP890" s="54">
        <v>0.03</v>
      </c>
      <c r="AQ890" s="54">
        <v>0.06</v>
      </c>
      <c r="AR890" s="54">
        <f t="shared" si="1019"/>
        <v>0</v>
      </c>
      <c r="AS890" s="54">
        <f t="shared" si="1020"/>
        <v>0</v>
      </c>
      <c r="AT890" s="54">
        <f t="shared" si="1021"/>
        <v>0</v>
      </c>
      <c r="AU890" s="54">
        <f t="shared" si="1022"/>
        <v>0</v>
      </c>
      <c r="AV890" s="54">
        <f t="shared" si="1023"/>
        <v>0</v>
      </c>
      <c r="AW890" s="54">
        <f t="shared" si="1024"/>
        <v>0</v>
      </c>
      <c r="AX890" s="54">
        <f t="shared" si="1025"/>
        <v>0</v>
      </c>
      <c r="AY890" s="54">
        <f t="shared" si="1026"/>
        <v>0</v>
      </c>
      <c r="AZ890" s="54">
        <f t="shared" si="1027"/>
        <v>0</v>
      </c>
      <c r="BA890" s="54">
        <f t="shared" si="1012"/>
        <v>1.1779575864591419E-6</v>
      </c>
      <c r="BB890" s="54">
        <f t="shared" si="1013"/>
        <v>0</v>
      </c>
      <c r="BC890" s="54">
        <f>SUM(CJ890:CL890)*2</f>
        <v>0</v>
      </c>
      <c r="BD890" s="54">
        <f>SUM(CM890:CO890)*2</f>
        <v>0</v>
      </c>
      <c r="BE890" s="54">
        <f t="shared" si="1028"/>
        <v>0</v>
      </c>
      <c r="BF890" s="54">
        <f t="shared" ref="BF890:BK890" si="1083">Z890*2</f>
        <v>0</v>
      </c>
      <c r="BG890" s="54">
        <f t="shared" si="1083"/>
        <v>0</v>
      </c>
      <c r="BH890" s="54">
        <f t="shared" si="1083"/>
        <v>0</v>
      </c>
      <c r="BI890" s="54">
        <f t="shared" si="1083"/>
        <v>0</v>
      </c>
      <c r="BJ890" s="54">
        <f t="shared" si="1083"/>
        <v>0</v>
      </c>
      <c r="BK890" s="54">
        <f t="shared" si="1083"/>
        <v>0</v>
      </c>
      <c r="BL890" s="54">
        <v>0</v>
      </c>
      <c r="BM890" s="54">
        <v>0</v>
      </c>
      <c r="BN890" s="54">
        <f t="shared" si="1081"/>
        <v>0</v>
      </c>
      <c r="BO890" s="54">
        <f t="shared" si="1082"/>
        <v>0</v>
      </c>
      <c r="BP890" s="54">
        <v>0</v>
      </c>
      <c r="BQ890" s="54">
        <v>0</v>
      </c>
      <c r="BR890" s="54">
        <v>0</v>
      </c>
      <c r="BS890" s="54">
        <v>0</v>
      </c>
      <c r="BT890" s="54">
        <v>0</v>
      </c>
      <c r="BU890" s="54">
        <v>0</v>
      </c>
      <c r="BV890" s="54">
        <f t="shared" si="1029"/>
        <v>0</v>
      </c>
      <c r="BW890" s="54">
        <f t="shared" si="1030"/>
        <v>0</v>
      </c>
      <c r="BX890" s="54">
        <f t="shared" si="1031"/>
        <v>0</v>
      </c>
      <c r="BY890" s="54">
        <f t="shared" si="1032"/>
        <v>0</v>
      </c>
      <c r="BZ890" s="54">
        <f t="shared" si="1033"/>
        <v>0</v>
      </c>
      <c r="CA890" s="54">
        <v>0</v>
      </c>
      <c r="CB890" s="54">
        <f t="shared" si="1034"/>
        <v>0</v>
      </c>
      <c r="CC890" s="54">
        <f t="shared" si="1035"/>
        <v>0</v>
      </c>
      <c r="CD890" s="54">
        <v>0</v>
      </c>
      <c r="CE890" s="54">
        <v>0</v>
      </c>
      <c r="CF890" s="54">
        <v>0</v>
      </c>
      <c r="CG890" s="54">
        <v>0</v>
      </c>
      <c r="CH890" s="54">
        <v>0</v>
      </c>
      <c r="CI890" s="54">
        <v>0</v>
      </c>
      <c r="CJ890" s="54">
        <v>0</v>
      </c>
      <c r="CK890" s="54">
        <v>0</v>
      </c>
      <c r="CL890" s="54">
        <v>0</v>
      </c>
      <c r="CM890" s="54">
        <v>0</v>
      </c>
      <c r="CN890" s="54">
        <v>0</v>
      </c>
      <c r="CO890" s="54">
        <v>0</v>
      </c>
    </row>
    <row r="891" spans="1:93">
      <c r="A891" s="3" t="str">
        <f t="shared" si="1015"/>
        <v>JXYC025Herceptin IV</v>
      </c>
      <c r="B891" s="3" t="s">
        <v>552</v>
      </c>
      <c r="C891" s="3" t="s">
        <v>553</v>
      </c>
      <c r="D891" s="3" t="s">
        <v>174</v>
      </c>
      <c r="E891" s="3" t="s">
        <v>278</v>
      </c>
      <c r="F891" s="3" t="s">
        <v>289</v>
      </c>
      <c r="G891" s="3" t="s">
        <v>290</v>
      </c>
      <c r="H891" s="3" t="s">
        <v>289</v>
      </c>
      <c r="I891" s="3" t="s">
        <v>290</v>
      </c>
      <c r="J891" s="3" t="s">
        <v>562</v>
      </c>
      <c r="K891" s="3" t="s">
        <v>541</v>
      </c>
      <c r="L891" s="3"/>
      <c r="M891" s="3" t="s">
        <v>545</v>
      </c>
      <c r="N891" s="3" t="s">
        <v>11</v>
      </c>
      <c r="O891" s="3" t="s">
        <v>11</v>
      </c>
      <c r="P891" s="3">
        <v>4535.5</v>
      </c>
      <c r="Q891" s="54">
        <v>2.4822376098080742E-7</v>
      </c>
      <c r="R891" s="54">
        <v>1.7782878168674339E-7</v>
      </c>
      <c r="S891" s="54">
        <v>1.6542114214001052E-7</v>
      </c>
      <c r="T891" s="54">
        <v>1.1681063360424579E-7</v>
      </c>
      <c r="U891" s="54">
        <v>1.0643066396940739E-7</v>
      </c>
      <c r="V891" s="54">
        <v>1.8528501761878564E-7</v>
      </c>
      <c r="W891" s="54">
        <v>5.9147368480756133E-7</v>
      </c>
      <c r="X891" s="54">
        <v>4.0852631519243884E-7</v>
      </c>
      <c r="Y891" s="54">
        <v>1.0000000000000002E-6</v>
      </c>
      <c r="Z891" s="54">
        <v>0</v>
      </c>
      <c r="AA891" s="54">
        <v>0</v>
      </c>
      <c r="AB891" s="54">
        <v>0</v>
      </c>
      <c r="AC891" s="54">
        <v>0</v>
      </c>
      <c r="AD891" s="54">
        <v>0</v>
      </c>
      <c r="AE891" s="54">
        <v>0</v>
      </c>
      <c r="AF891" s="54">
        <f t="shared" si="1016"/>
        <v>0</v>
      </c>
      <c r="AG891" s="54">
        <f t="shared" si="1017"/>
        <v>0</v>
      </c>
      <c r="AH891" s="54">
        <f t="shared" si="1018"/>
        <v>0</v>
      </c>
      <c r="AI891" s="54">
        <v>1.1258188679284522E-3</v>
      </c>
      <c r="AJ891" s="54">
        <v>8.0654243934022462E-4</v>
      </c>
      <c r="AK891" s="54">
        <v>7.5026759017601764E-4</v>
      </c>
      <c r="AL891" s="54">
        <v>5.297946287120568E-4</v>
      </c>
      <c r="AM891" s="54">
        <v>4.8271627643324723E-4</v>
      </c>
      <c r="AN891" s="54">
        <v>8.4036019741000226E-4</v>
      </c>
      <c r="AO891" s="54">
        <v>2.6826288974446943E-3</v>
      </c>
      <c r="AP891" s="54">
        <v>1.8528711025553063E-3</v>
      </c>
      <c r="AQ891" s="54">
        <v>4.5355000000000005E-3</v>
      </c>
      <c r="AR891" s="54">
        <f t="shared" si="1019"/>
        <v>0</v>
      </c>
      <c r="AS891" s="54">
        <f t="shared" si="1020"/>
        <v>0</v>
      </c>
      <c r="AT891" s="54">
        <f t="shared" si="1021"/>
        <v>0</v>
      </c>
      <c r="AU891" s="54">
        <f t="shared" si="1022"/>
        <v>0</v>
      </c>
      <c r="AV891" s="54">
        <f t="shared" si="1023"/>
        <v>0</v>
      </c>
      <c r="AW891" s="54">
        <f t="shared" si="1024"/>
        <v>0</v>
      </c>
      <c r="AX891" s="54">
        <f t="shared" si="1025"/>
        <v>0</v>
      </c>
      <c r="AY891" s="54">
        <f t="shared" si="1026"/>
        <v>0</v>
      </c>
      <c r="AZ891" s="54">
        <f t="shared" si="1027"/>
        <v>0</v>
      </c>
      <c r="BA891" s="54">
        <f t="shared" si="1012"/>
        <v>1.1681063360424579E-7</v>
      </c>
      <c r="BB891" s="54">
        <f t="shared" si="1013"/>
        <v>0</v>
      </c>
      <c r="BC891" s="54"/>
      <c r="BD891" s="54"/>
      <c r="BE891" s="54">
        <f t="shared" si="1028"/>
        <v>0</v>
      </c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>
        <f t="shared" si="1029"/>
        <v>1511.8333333333333</v>
      </c>
      <c r="BW891" s="54">
        <f t="shared" si="1030"/>
        <v>0</v>
      </c>
      <c r="BX891" s="54">
        <f t="shared" si="1031"/>
        <v>0</v>
      </c>
      <c r="BY891" s="54">
        <f t="shared" si="1032"/>
        <v>0</v>
      </c>
      <c r="BZ891" s="54">
        <f t="shared" si="1033"/>
        <v>0</v>
      </c>
      <c r="CA891" s="54">
        <v>0</v>
      </c>
      <c r="CB891" s="54">
        <f t="shared" si="1034"/>
        <v>2</v>
      </c>
      <c r="CC891" s="54">
        <f t="shared" si="1035"/>
        <v>0.33333333333333331</v>
      </c>
      <c r="CD891" s="54">
        <v>2</v>
      </c>
      <c r="CE891" s="54">
        <v>1</v>
      </c>
      <c r="CF891" s="54">
        <v>1</v>
      </c>
      <c r="CG891" s="54">
        <v>0</v>
      </c>
      <c r="CH891" s="54">
        <v>0</v>
      </c>
      <c r="CI891" s="54">
        <v>0</v>
      </c>
      <c r="CJ891" s="54">
        <v>0</v>
      </c>
      <c r="CK891" s="54">
        <v>0</v>
      </c>
      <c r="CL891" s="54">
        <v>0</v>
      </c>
      <c r="CM891" s="54">
        <v>0</v>
      </c>
      <c r="CN891" s="54">
        <v>0</v>
      </c>
      <c r="CO891" s="54">
        <v>0</v>
      </c>
    </row>
    <row r="892" spans="1:93">
      <c r="A892" s="3" t="str">
        <f t="shared" si="1015"/>
        <v>JXYC025Herceptin SC</v>
      </c>
      <c r="B892" s="3" t="s">
        <v>552</v>
      </c>
      <c r="C892" s="3" t="s">
        <v>553</v>
      </c>
      <c r="D892" s="3" t="s">
        <v>174</v>
      </c>
      <c r="E892" s="3" t="s">
        <v>278</v>
      </c>
      <c r="F892" s="3" t="s">
        <v>289</v>
      </c>
      <c r="G892" s="3" t="s">
        <v>290</v>
      </c>
      <c r="H892" s="3" t="s">
        <v>289</v>
      </c>
      <c r="I892" s="3" t="s">
        <v>290</v>
      </c>
      <c r="J892" s="3" t="s">
        <v>562</v>
      </c>
      <c r="K892" s="3" t="s">
        <v>541</v>
      </c>
      <c r="L892" s="3"/>
      <c r="M892" s="3" t="s">
        <v>545</v>
      </c>
      <c r="N892" s="3" t="s">
        <v>12</v>
      </c>
      <c r="O892" s="3" t="s">
        <v>12</v>
      </c>
      <c r="P892" s="3">
        <v>3444.49</v>
      </c>
      <c r="Q892" s="54">
        <v>2.9434538002453938</v>
      </c>
      <c r="R892" s="54">
        <v>2.7271769121471707</v>
      </c>
      <c r="S892" s="54">
        <v>4.1366668324194853</v>
      </c>
      <c r="T892" s="54">
        <v>4.2341419634059143</v>
      </c>
      <c r="U892" s="54">
        <v>3.8123449001281631</v>
      </c>
      <c r="V892" s="54">
        <v>5.01785967766134</v>
      </c>
      <c r="W892" s="54">
        <v>9.8072975448120498</v>
      </c>
      <c r="X892" s="54">
        <v>13.064346541195418</v>
      </c>
      <c r="Y892" s="54">
        <v>22.871644086007468</v>
      </c>
      <c r="Z892" s="54">
        <v>0</v>
      </c>
      <c r="AA892" s="54">
        <v>1</v>
      </c>
      <c r="AB892" s="54">
        <v>-5</v>
      </c>
      <c r="AC892" s="54">
        <v>0</v>
      </c>
      <c r="AD892" s="54">
        <v>0</v>
      </c>
      <c r="AE892" s="54">
        <v>0</v>
      </c>
      <c r="AF892" s="54">
        <f t="shared" si="1016"/>
        <v>-4</v>
      </c>
      <c r="AG892" s="54">
        <f t="shared" si="1017"/>
        <v>0</v>
      </c>
      <c r="AH892" s="54">
        <f t="shared" si="1018"/>
        <v>-4</v>
      </c>
      <c r="AI892" s="54">
        <v>10138.697180407256</v>
      </c>
      <c r="AJ892" s="54">
        <v>9393.7336021218089</v>
      </c>
      <c r="AK892" s="54">
        <v>14248.707537600591</v>
      </c>
      <c r="AL892" s="54">
        <v>14584.459651532037</v>
      </c>
      <c r="AM892" s="54">
        <v>13131.583885042455</v>
      </c>
      <c r="AN892" s="54">
        <v>17283.967481107709</v>
      </c>
      <c r="AO892" s="54">
        <v>33781.138320129656</v>
      </c>
      <c r="AP892" s="54">
        <v>45000.011017682205</v>
      </c>
      <c r="AQ892" s="54">
        <v>78781.149337811861</v>
      </c>
      <c r="AR892" s="54">
        <f t="shared" si="1019"/>
        <v>0</v>
      </c>
      <c r="AS892" s="54">
        <f t="shared" si="1020"/>
        <v>3444.49</v>
      </c>
      <c r="AT892" s="54">
        <f t="shared" si="1021"/>
        <v>-17222.449999999997</v>
      </c>
      <c r="AU892" s="54">
        <f t="shared" si="1022"/>
        <v>0</v>
      </c>
      <c r="AV892" s="54">
        <f t="shared" si="1023"/>
        <v>0</v>
      </c>
      <c r="AW892" s="54">
        <f t="shared" si="1024"/>
        <v>0</v>
      </c>
      <c r="AX892" s="54">
        <f t="shared" si="1025"/>
        <v>-13777.959999999997</v>
      </c>
      <c r="AY892" s="54">
        <f t="shared" si="1026"/>
        <v>0</v>
      </c>
      <c r="AZ892" s="54">
        <f t="shared" si="1027"/>
        <v>-13777.959999999997</v>
      </c>
      <c r="BA892" s="54">
        <f t="shared" si="1012"/>
        <v>4.2341419634059143</v>
      </c>
      <c r="BB892" s="54">
        <f t="shared" si="1013"/>
        <v>0</v>
      </c>
      <c r="BC892" s="54"/>
      <c r="BD892" s="54"/>
      <c r="BE892" s="54">
        <f t="shared" si="1028"/>
        <v>0</v>
      </c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>
        <f t="shared" si="1029"/>
        <v>9185.3066666666655</v>
      </c>
      <c r="BW892" s="54">
        <f t="shared" si="1030"/>
        <v>0</v>
      </c>
      <c r="BX892" s="54">
        <f t="shared" si="1031"/>
        <v>34444.899999999994</v>
      </c>
      <c r="BY892" s="54">
        <f t="shared" si="1032"/>
        <v>0</v>
      </c>
      <c r="BZ892" s="54">
        <f t="shared" si="1033"/>
        <v>10</v>
      </c>
      <c r="CA892" s="54">
        <v>0</v>
      </c>
      <c r="CB892" s="54">
        <f t="shared" si="1034"/>
        <v>10</v>
      </c>
      <c r="CC892" s="54">
        <f t="shared" si="1035"/>
        <v>2.6666666666666665</v>
      </c>
      <c r="CD892" s="54">
        <v>1</v>
      </c>
      <c r="CE892" s="54">
        <v>5</v>
      </c>
      <c r="CF892" s="54">
        <v>1</v>
      </c>
      <c r="CG892" s="54">
        <v>2</v>
      </c>
      <c r="CH892" s="54">
        <v>3</v>
      </c>
      <c r="CI892" s="54">
        <v>10</v>
      </c>
      <c r="CJ892" s="54">
        <v>0</v>
      </c>
      <c r="CK892" s="54">
        <v>0</v>
      </c>
      <c r="CL892" s="54">
        <v>0</v>
      </c>
      <c r="CM892" s="54">
        <v>10</v>
      </c>
      <c r="CN892" s="54">
        <v>0</v>
      </c>
      <c r="CO892" s="54">
        <v>0</v>
      </c>
    </row>
    <row r="893" spans="1:93">
      <c r="A893" s="3" t="str">
        <f t="shared" si="1015"/>
        <v>JXYC025Itovebi 3mg</v>
      </c>
      <c r="B893" s="3" t="s">
        <v>552</v>
      </c>
      <c r="C893" s="3" t="s">
        <v>553</v>
      </c>
      <c r="D893" s="3" t="s">
        <v>174</v>
      </c>
      <c r="E893" s="3" t="s">
        <v>278</v>
      </c>
      <c r="F893" s="3" t="s">
        <v>289</v>
      </c>
      <c r="G893" s="3" t="s">
        <v>290</v>
      </c>
      <c r="H893" s="3" t="s">
        <v>289</v>
      </c>
      <c r="I893" s="3" t="s">
        <v>290</v>
      </c>
      <c r="J893" s="3" t="s">
        <v>562</v>
      </c>
      <c r="K893" s="3" t="s">
        <v>541</v>
      </c>
      <c r="L893" s="3"/>
      <c r="M893" s="3" t="s">
        <v>545</v>
      </c>
      <c r="N893" s="3" t="s">
        <v>13</v>
      </c>
      <c r="O893" s="3" t="s">
        <v>14</v>
      </c>
      <c r="P893" s="3">
        <v>3566.02</v>
      </c>
      <c r="Q893" s="54">
        <v>7.5423782997919166E-8</v>
      </c>
      <c r="R893" s="54">
        <v>8.6118364644595899E-8</v>
      </c>
      <c r="S893" s="54">
        <v>1.7430625086372233E-7</v>
      </c>
      <c r="T893" s="54">
        <v>1.7644957539816278E-7</v>
      </c>
      <c r="U893" s="54">
        <v>2.1451535630448561E-7</v>
      </c>
      <c r="V893" s="54">
        <v>2.7318666979111423E-7</v>
      </c>
      <c r="W893" s="54">
        <v>3.3584839850623739E-7</v>
      </c>
      <c r="X893" s="54">
        <v>6.6415160149376262E-7</v>
      </c>
      <c r="Y893" s="54">
        <v>9.9999999999999995E-7</v>
      </c>
      <c r="Z893" s="54">
        <v>0</v>
      </c>
      <c r="AA893" s="54">
        <v>0</v>
      </c>
      <c r="AB893" s="54">
        <v>0</v>
      </c>
      <c r="AC893" s="54">
        <v>0</v>
      </c>
      <c r="AD893" s="54">
        <v>0</v>
      </c>
      <c r="AE893" s="54">
        <v>0</v>
      </c>
      <c r="AF893" s="54">
        <f t="shared" si="1016"/>
        <v>0</v>
      </c>
      <c r="AG893" s="54">
        <f t="shared" si="1017"/>
        <v>0</v>
      </c>
      <c r="AH893" s="54">
        <f t="shared" si="1018"/>
        <v>0</v>
      </c>
      <c r="AI893" s="54">
        <v>2.6896271864623972E-4</v>
      </c>
      <c r="AJ893" s="54">
        <v>3.0709981068992184E-4</v>
      </c>
      <c r="AK893" s="54">
        <v>6.2157957670505104E-4</v>
      </c>
      <c r="AL893" s="54">
        <v>6.2922271486135634E-4</v>
      </c>
      <c r="AM893" s="54">
        <v>7.6496605088892172E-4</v>
      </c>
      <c r="AN893" s="54">
        <v>9.74189128208509E-4</v>
      </c>
      <c r="AO893" s="54">
        <v>1.1976421060412126E-3</v>
      </c>
      <c r="AP893" s="54">
        <v>2.3683778939587868E-3</v>
      </c>
      <c r="AQ893" s="54">
        <v>3.5660199999999996E-3</v>
      </c>
      <c r="AR893" s="54">
        <f t="shared" si="1019"/>
        <v>0</v>
      </c>
      <c r="AS893" s="54">
        <f t="shared" si="1020"/>
        <v>0</v>
      </c>
      <c r="AT893" s="54">
        <f t="shared" si="1021"/>
        <v>0</v>
      </c>
      <c r="AU893" s="54">
        <f t="shared" si="1022"/>
        <v>0</v>
      </c>
      <c r="AV893" s="54">
        <f t="shared" si="1023"/>
        <v>0</v>
      </c>
      <c r="AW893" s="54">
        <f t="shared" si="1024"/>
        <v>0</v>
      </c>
      <c r="AX893" s="54">
        <f t="shared" si="1025"/>
        <v>0</v>
      </c>
      <c r="AY893" s="54">
        <f t="shared" si="1026"/>
        <v>0</v>
      </c>
      <c r="AZ893" s="54">
        <f t="shared" si="1027"/>
        <v>0</v>
      </c>
      <c r="BA893" s="54">
        <f t="shared" si="1012"/>
        <v>1.7644957539816278E-7</v>
      </c>
      <c r="BB893" s="54">
        <f t="shared" si="1013"/>
        <v>0</v>
      </c>
      <c r="BC893" s="54"/>
      <c r="BD893" s="54"/>
      <c r="BE893" s="54">
        <f t="shared" si="1028"/>
        <v>0</v>
      </c>
      <c r="BF893" s="54"/>
      <c r="BG893" s="54"/>
      <c r="BH893" s="54"/>
      <c r="BI893" s="54"/>
      <c r="BJ893" s="54"/>
      <c r="BK893" s="54"/>
      <c r="BL893" s="54">
        <v>0</v>
      </c>
      <c r="BM893" s="54">
        <v>0</v>
      </c>
      <c r="BN893" s="54">
        <f t="shared" ref="BN893:BN894" si="1084">AVERAGE(BP893:BR893)</f>
        <v>1</v>
      </c>
      <c r="BO893" s="54">
        <f t="shared" ref="BO893:BO894" si="1085">SUM(BS893:BU893)/1</f>
        <v>2</v>
      </c>
      <c r="BP893" s="54">
        <v>3</v>
      </c>
      <c r="BQ893" s="54">
        <v>0</v>
      </c>
      <c r="BR893" s="54">
        <v>0</v>
      </c>
      <c r="BS893" s="54">
        <v>2</v>
      </c>
      <c r="BT893" s="54">
        <v>0</v>
      </c>
      <c r="BU893" s="54">
        <v>0</v>
      </c>
      <c r="BV893" s="54">
        <f t="shared" si="1029"/>
        <v>0</v>
      </c>
      <c r="BW893" s="54">
        <f t="shared" si="1030"/>
        <v>0</v>
      </c>
      <c r="BX893" s="54">
        <f t="shared" si="1031"/>
        <v>0</v>
      </c>
      <c r="BY893" s="54">
        <f t="shared" si="1032"/>
        <v>0</v>
      </c>
      <c r="BZ893" s="54">
        <f t="shared" si="1033"/>
        <v>0</v>
      </c>
      <c r="CA893" s="54">
        <v>0</v>
      </c>
      <c r="CB893" s="54">
        <f t="shared" si="1034"/>
        <v>0</v>
      </c>
      <c r="CC893" s="54">
        <f t="shared" si="1035"/>
        <v>0</v>
      </c>
      <c r="CD893" s="54">
        <v>0</v>
      </c>
      <c r="CE893" s="54">
        <v>0</v>
      </c>
      <c r="CF893" s="54">
        <v>0</v>
      </c>
      <c r="CG893" s="54">
        <v>0</v>
      </c>
      <c r="CH893" s="54">
        <v>0</v>
      </c>
      <c r="CI893" s="54">
        <v>0</v>
      </c>
      <c r="CJ893" s="54">
        <v>0</v>
      </c>
      <c r="CK893" s="54">
        <v>0</v>
      </c>
      <c r="CL893" s="54">
        <v>0</v>
      </c>
      <c r="CM893" s="54">
        <v>0</v>
      </c>
      <c r="CN893" s="54">
        <v>0</v>
      </c>
      <c r="CO893" s="54">
        <v>0</v>
      </c>
    </row>
    <row r="894" spans="1:93">
      <c r="A894" s="3" t="str">
        <f t="shared" si="1015"/>
        <v>JXYC025Itovebi 9mg</v>
      </c>
      <c r="B894" s="3" t="s">
        <v>552</v>
      </c>
      <c r="C894" s="3" t="s">
        <v>553</v>
      </c>
      <c r="D894" s="3" t="s">
        <v>174</v>
      </c>
      <c r="E894" s="3" t="s">
        <v>278</v>
      </c>
      <c r="F894" s="3" t="s">
        <v>289</v>
      </c>
      <c r="G894" s="3" t="s">
        <v>290</v>
      </c>
      <c r="H894" s="3" t="s">
        <v>289</v>
      </c>
      <c r="I894" s="3" t="s">
        <v>290</v>
      </c>
      <c r="J894" s="3" t="s">
        <v>562</v>
      </c>
      <c r="K894" s="3" t="s">
        <v>541</v>
      </c>
      <c r="L894" s="3"/>
      <c r="M894" s="3" t="s">
        <v>545</v>
      </c>
      <c r="N894" s="3" t="s">
        <v>13</v>
      </c>
      <c r="O894" s="3" t="s">
        <v>15</v>
      </c>
      <c r="P894" s="3">
        <v>10698.05</v>
      </c>
      <c r="Q894" s="54"/>
      <c r="R894" s="54"/>
      <c r="S894" s="54"/>
      <c r="T894" s="54"/>
      <c r="U894" s="54"/>
      <c r="V894" s="54"/>
      <c r="W894" s="54">
        <v>0</v>
      </c>
      <c r="X894" s="54">
        <v>0</v>
      </c>
      <c r="Y894" s="54">
        <v>0</v>
      </c>
      <c r="Z894" s="54">
        <v>0</v>
      </c>
      <c r="AA894" s="54">
        <v>0</v>
      </c>
      <c r="AB894" s="54">
        <v>0</v>
      </c>
      <c r="AC894" s="54">
        <v>0</v>
      </c>
      <c r="AD894" s="54">
        <v>0</v>
      </c>
      <c r="AE894" s="54">
        <v>0</v>
      </c>
      <c r="AF894" s="54">
        <f t="shared" si="1016"/>
        <v>0</v>
      </c>
      <c r="AG894" s="54">
        <f t="shared" si="1017"/>
        <v>0</v>
      </c>
      <c r="AH894" s="54">
        <f t="shared" si="1018"/>
        <v>0</v>
      </c>
      <c r="AI894" s="54"/>
      <c r="AJ894" s="54"/>
      <c r="AK894" s="54"/>
      <c r="AL894" s="54"/>
      <c r="AM894" s="54"/>
      <c r="AN894" s="54"/>
      <c r="AO894" s="54">
        <v>0</v>
      </c>
      <c r="AP894" s="54">
        <v>0</v>
      </c>
      <c r="AQ894" s="54">
        <v>0</v>
      </c>
      <c r="AR894" s="54">
        <f t="shared" si="1019"/>
        <v>0</v>
      </c>
      <c r="AS894" s="54">
        <f t="shared" si="1020"/>
        <v>0</v>
      </c>
      <c r="AT894" s="54">
        <f t="shared" si="1021"/>
        <v>0</v>
      </c>
      <c r="AU894" s="54">
        <f t="shared" si="1022"/>
        <v>0</v>
      </c>
      <c r="AV894" s="54">
        <f t="shared" si="1023"/>
        <v>0</v>
      </c>
      <c r="AW894" s="54">
        <f t="shared" si="1024"/>
        <v>0</v>
      </c>
      <c r="AX894" s="54">
        <f t="shared" si="1025"/>
        <v>0</v>
      </c>
      <c r="AY894" s="54">
        <f t="shared" si="1026"/>
        <v>0</v>
      </c>
      <c r="AZ894" s="54">
        <f t="shared" si="1027"/>
        <v>0</v>
      </c>
      <c r="BA894" s="54">
        <f t="shared" si="1012"/>
        <v>0</v>
      </c>
      <c r="BB894" s="54">
        <f t="shared" si="1013"/>
        <v>0</v>
      </c>
      <c r="BC894" s="54"/>
      <c r="BD894" s="54"/>
      <c r="BE894" s="54">
        <f t="shared" si="1028"/>
        <v>0</v>
      </c>
      <c r="BF894" s="54"/>
      <c r="BG894" s="54"/>
      <c r="BH894" s="54"/>
      <c r="BI894" s="54"/>
      <c r="BJ894" s="54"/>
      <c r="BK894" s="54"/>
      <c r="BL894" s="54">
        <v>0</v>
      </c>
      <c r="BM894" s="54">
        <v>0</v>
      </c>
      <c r="BN894" s="54">
        <f t="shared" si="1084"/>
        <v>0</v>
      </c>
      <c r="BO894" s="54">
        <f t="shared" si="1085"/>
        <v>0</v>
      </c>
      <c r="BP894" s="54">
        <v>0</v>
      </c>
      <c r="BQ894" s="54">
        <v>0</v>
      </c>
      <c r="BR894" s="54">
        <v>0</v>
      </c>
      <c r="BS894" s="54">
        <v>0</v>
      </c>
      <c r="BT894" s="54">
        <v>0</v>
      </c>
      <c r="BU894" s="54">
        <v>0</v>
      </c>
      <c r="BV894" s="54">
        <f t="shared" si="1029"/>
        <v>0</v>
      </c>
      <c r="BW894" s="54">
        <f t="shared" si="1030"/>
        <v>0</v>
      </c>
      <c r="BX894" s="54">
        <f t="shared" si="1031"/>
        <v>0</v>
      </c>
      <c r="BY894" s="54">
        <f t="shared" si="1032"/>
        <v>0</v>
      </c>
      <c r="BZ894" s="54">
        <f t="shared" si="1033"/>
        <v>0</v>
      </c>
      <c r="CA894" s="54">
        <v>0</v>
      </c>
      <c r="CB894" s="54">
        <f t="shared" si="1034"/>
        <v>0</v>
      </c>
      <c r="CC894" s="54">
        <f t="shared" si="1035"/>
        <v>0</v>
      </c>
      <c r="CD894" s="54">
        <v>0</v>
      </c>
      <c r="CE894" s="54">
        <v>0</v>
      </c>
      <c r="CF894" s="54">
        <v>0</v>
      </c>
      <c r="CG894" s="54">
        <v>0</v>
      </c>
      <c r="CH894" s="54">
        <v>0</v>
      </c>
      <c r="CI894" s="54">
        <v>0</v>
      </c>
      <c r="CJ894" s="54">
        <v>0</v>
      </c>
      <c r="CK894" s="54">
        <v>0</v>
      </c>
      <c r="CL894" s="54">
        <v>0</v>
      </c>
      <c r="CM894" s="54">
        <v>0</v>
      </c>
      <c r="CN894" s="54">
        <v>0</v>
      </c>
      <c r="CO894" s="54">
        <v>0</v>
      </c>
    </row>
    <row r="895" spans="1:93">
      <c r="A895" s="3" t="str">
        <f t="shared" si="1015"/>
        <v>JXYC025Perjeta</v>
      </c>
      <c r="B895" s="3" t="s">
        <v>552</v>
      </c>
      <c r="C895" s="3" t="s">
        <v>553</v>
      </c>
      <c r="D895" s="3" t="s">
        <v>174</v>
      </c>
      <c r="E895" s="3" t="s">
        <v>278</v>
      </c>
      <c r="F895" s="3" t="s">
        <v>289</v>
      </c>
      <c r="G895" s="3" t="s">
        <v>290</v>
      </c>
      <c r="H895" s="3" t="s">
        <v>289</v>
      </c>
      <c r="I895" s="3" t="s">
        <v>290</v>
      </c>
      <c r="J895" s="3" t="s">
        <v>562</v>
      </c>
      <c r="K895" s="3" t="s">
        <v>541</v>
      </c>
      <c r="L895" s="3"/>
      <c r="M895" s="3" t="s">
        <v>545</v>
      </c>
      <c r="N895" s="3" t="s">
        <v>16</v>
      </c>
      <c r="O895" s="3" t="s">
        <v>16</v>
      </c>
      <c r="P895" s="3">
        <v>3985.87</v>
      </c>
      <c r="Q895" s="54">
        <v>3.5034914578174168E-4</v>
      </c>
      <c r="R895" s="54">
        <v>2.9594518600497497E-4</v>
      </c>
      <c r="S895" s="54">
        <v>4.4918289894363878E-4</v>
      </c>
      <c r="T895" s="54">
        <v>2.7142814996859922E-4</v>
      </c>
      <c r="U895" s="54">
        <v>3.2944060532365943E-4</v>
      </c>
      <c r="V895" s="54">
        <v>3.7808481831927296E-4</v>
      </c>
      <c r="W895" s="54">
        <v>1.0954772307303555E-3</v>
      </c>
      <c r="X895" s="54">
        <v>9.7895357361153161E-4</v>
      </c>
      <c r="Y895" s="54">
        <v>2.0744308043418869E-3</v>
      </c>
      <c r="Z895" s="54">
        <v>0</v>
      </c>
      <c r="AA895" s="54">
        <v>1</v>
      </c>
      <c r="AB895" s="54">
        <v>1</v>
      </c>
      <c r="AC895" s="54">
        <v>0</v>
      </c>
      <c r="AD895" s="54">
        <v>0</v>
      </c>
      <c r="AE895" s="54">
        <v>0</v>
      </c>
      <c r="AF895" s="54">
        <f t="shared" si="1016"/>
        <v>2</v>
      </c>
      <c r="AG895" s="54">
        <f t="shared" si="1017"/>
        <v>0</v>
      </c>
      <c r="AH895" s="54">
        <f t="shared" si="1018"/>
        <v>2</v>
      </c>
      <c r="AI895" s="54">
        <v>1.3964461496970704</v>
      </c>
      <c r="AJ895" s="54">
        <v>1.1795990385416495</v>
      </c>
      <c r="AK895" s="54">
        <v>1.7903846414124811</v>
      </c>
      <c r="AL895" s="54">
        <v>1.0818773201153404</v>
      </c>
      <c r="AM895" s="54">
        <v>1.3131074255414141</v>
      </c>
      <c r="AN895" s="54">
        <v>1.5069969347942405</v>
      </c>
      <c r="AO895" s="54">
        <v>4.3664298296512012</v>
      </c>
      <c r="AP895" s="54">
        <v>3.9019816804509952</v>
      </c>
      <c r="AQ895" s="54">
        <v>8.2684115101021973</v>
      </c>
      <c r="AR895" s="54">
        <f t="shared" si="1019"/>
        <v>0</v>
      </c>
      <c r="AS895" s="54">
        <f t="shared" si="1020"/>
        <v>3985.87</v>
      </c>
      <c r="AT895" s="54">
        <f t="shared" si="1021"/>
        <v>3985.87</v>
      </c>
      <c r="AU895" s="54">
        <f t="shared" si="1022"/>
        <v>0</v>
      </c>
      <c r="AV895" s="54">
        <f t="shared" si="1023"/>
        <v>0</v>
      </c>
      <c r="AW895" s="54">
        <f t="shared" si="1024"/>
        <v>0</v>
      </c>
      <c r="AX895" s="54">
        <f t="shared" si="1025"/>
        <v>7971.74</v>
      </c>
      <c r="AY895" s="54">
        <f t="shared" si="1026"/>
        <v>0</v>
      </c>
      <c r="AZ895" s="54">
        <f t="shared" si="1027"/>
        <v>7971.74</v>
      </c>
      <c r="BA895" s="54">
        <f t="shared" si="1012"/>
        <v>2.7142814996859922E-4</v>
      </c>
      <c r="BB895" s="54">
        <f t="shared" si="1013"/>
        <v>0</v>
      </c>
      <c r="BC895" s="54"/>
      <c r="BD895" s="54"/>
      <c r="BE895" s="54">
        <f t="shared" si="1028"/>
        <v>0</v>
      </c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>
        <f t="shared" si="1029"/>
        <v>22254.44083333333</v>
      </c>
      <c r="BW895" s="54">
        <f t="shared" si="1030"/>
        <v>0</v>
      </c>
      <c r="BX895" s="54">
        <f t="shared" si="1031"/>
        <v>0</v>
      </c>
      <c r="BY895" s="54">
        <f t="shared" si="1032"/>
        <v>0</v>
      </c>
      <c r="BZ895" s="54">
        <f t="shared" si="1033"/>
        <v>0</v>
      </c>
      <c r="CA895" s="54">
        <v>0</v>
      </c>
      <c r="CB895" s="54">
        <f t="shared" si="1034"/>
        <v>29</v>
      </c>
      <c r="CC895" s="54">
        <f t="shared" si="1035"/>
        <v>5.583333333333333</v>
      </c>
      <c r="CD895" s="54">
        <v>29</v>
      </c>
      <c r="CE895" s="54">
        <v>23</v>
      </c>
      <c r="CF895" s="54">
        <v>15</v>
      </c>
      <c r="CG895" s="54">
        <v>0</v>
      </c>
      <c r="CH895" s="54">
        <v>0</v>
      </c>
      <c r="CI895" s="54">
        <v>0</v>
      </c>
      <c r="CJ895" s="54">
        <v>0</v>
      </c>
      <c r="CK895" s="54">
        <v>0</v>
      </c>
      <c r="CL895" s="54">
        <v>0</v>
      </c>
      <c r="CM895" s="54">
        <v>0</v>
      </c>
      <c r="CN895" s="54">
        <v>0</v>
      </c>
      <c r="CO895" s="54">
        <v>0</v>
      </c>
    </row>
    <row r="896" spans="1:93">
      <c r="A896" s="3" t="str">
        <f t="shared" si="1015"/>
        <v>JXYC025Phesgo 10ml</v>
      </c>
      <c r="B896" s="3" t="s">
        <v>552</v>
      </c>
      <c r="C896" s="3" t="s">
        <v>553</v>
      </c>
      <c r="D896" s="3" t="s">
        <v>174</v>
      </c>
      <c r="E896" s="3" t="s">
        <v>278</v>
      </c>
      <c r="F896" s="3" t="s">
        <v>289</v>
      </c>
      <c r="G896" s="3" t="s">
        <v>290</v>
      </c>
      <c r="H896" s="3" t="s">
        <v>289</v>
      </c>
      <c r="I896" s="3" t="s">
        <v>290</v>
      </c>
      <c r="J896" s="3" t="s">
        <v>562</v>
      </c>
      <c r="K896" s="3" t="s">
        <v>541</v>
      </c>
      <c r="L896" s="3"/>
      <c r="M896" s="3" t="s">
        <v>545</v>
      </c>
      <c r="N896" s="3" t="s">
        <v>17</v>
      </c>
      <c r="O896" s="3" t="s">
        <v>18</v>
      </c>
      <c r="P896" s="3">
        <v>6232.07</v>
      </c>
      <c r="Q896" s="54">
        <v>0.85647918572320281</v>
      </c>
      <c r="R896" s="54">
        <v>0.79178022242368906</v>
      </c>
      <c r="S896" s="54">
        <v>1.1737820719231331</v>
      </c>
      <c r="T896" s="54">
        <v>1.0285389874231194</v>
      </c>
      <c r="U896" s="54">
        <v>0.94371452092322461</v>
      </c>
      <c r="V896" s="54">
        <v>1.229434160123362</v>
      </c>
      <c r="W896" s="54">
        <v>2.8220414800700251</v>
      </c>
      <c r="X896" s="54">
        <v>3.201687668469706</v>
      </c>
      <c r="Y896" s="54">
        <v>6.0237291485397311</v>
      </c>
      <c r="Z896" s="54">
        <v>3</v>
      </c>
      <c r="AA896" s="54">
        <v>1</v>
      </c>
      <c r="AB896" s="54">
        <v>2</v>
      </c>
      <c r="AC896" s="54">
        <v>1</v>
      </c>
      <c r="AD896" s="54">
        <v>0</v>
      </c>
      <c r="AE896" s="54">
        <v>0</v>
      </c>
      <c r="AF896" s="54">
        <f t="shared" si="1016"/>
        <v>6</v>
      </c>
      <c r="AG896" s="54">
        <f t="shared" si="1017"/>
        <v>1</v>
      </c>
      <c r="AH896" s="54">
        <f t="shared" si="1018"/>
        <v>7</v>
      </c>
      <c r="AI896" s="54">
        <v>5337.6382389700002</v>
      </c>
      <c r="AJ896" s="54">
        <v>4934.4297707599999</v>
      </c>
      <c r="AK896" s="54">
        <v>7315.0920369699998</v>
      </c>
      <c r="AL896" s="54">
        <v>6409.9269673499994</v>
      </c>
      <c r="AM896" s="54">
        <v>5881.2949544100002</v>
      </c>
      <c r="AN896" s="54">
        <v>7661.9197462800003</v>
      </c>
      <c r="AO896" s="54">
        <v>17587.160046699999</v>
      </c>
      <c r="AP896" s="54">
        <v>19953.14166804</v>
      </c>
      <c r="AQ896" s="54">
        <v>37540.301714739995</v>
      </c>
      <c r="AR896" s="54">
        <f t="shared" si="1019"/>
        <v>18696.21</v>
      </c>
      <c r="AS896" s="54">
        <f t="shared" si="1020"/>
        <v>6232.07</v>
      </c>
      <c r="AT896" s="54">
        <f t="shared" si="1021"/>
        <v>12464.14</v>
      </c>
      <c r="AU896" s="54">
        <f t="shared" si="1022"/>
        <v>6232.07</v>
      </c>
      <c r="AV896" s="54">
        <f t="shared" si="1023"/>
        <v>0</v>
      </c>
      <c r="AW896" s="54">
        <f t="shared" si="1024"/>
        <v>0</v>
      </c>
      <c r="AX896" s="54">
        <f t="shared" si="1025"/>
        <v>37392.42</v>
      </c>
      <c r="AY896" s="54">
        <f t="shared" si="1026"/>
        <v>6232.07</v>
      </c>
      <c r="AZ896" s="54">
        <f t="shared" si="1027"/>
        <v>43624.49</v>
      </c>
      <c r="BA896" s="54">
        <f t="shared" si="1012"/>
        <v>1.0285389874231194</v>
      </c>
      <c r="BB896" s="54">
        <f t="shared" si="1013"/>
        <v>1</v>
      </c>
      <c r="BC896" s="54">
        <f>SUM(CJ896:CL896)</f>
        <v>0</v>
      </c>
      <c r="BD896" s="54">
        <f>SUM(CM896:CO896)</f>
        <v>2</v>
      </c>
      <c r="BE896" s="54">
        <f t="shared" si="1028"/>
        <v>7</v>
      </c>
      <c r="BF896" s="54">
        <f t="shared" ref="BF896:BK896" si="1086">Z896</f>
        <v>3</v>
      </c>
      <c r="BG896" s="54">
        <f t="shared" si="1086"/>
        <v>1</v>
      </c>
      <c r="BH896" s="54">
        <f t="shared" si="1086"/>
        <v>2</v>
      </c>
      <c r="BI896" s="54">
        <f t="shared" si="1086"/>
        <v>1</v>
      </c>
      <c r="BJ896" s="54">
        <f t="shared" si="1086"/>
        <v>0</v>
      </c>
      <c r="BK896" s="54">
        <f t="shared" si="1086"/>
        <v>0</v>
      </c>
      <c r="BL896" s="54">
        <v>0</v>
      </c>
      <c r="BM896" s="54">
        <v>0</v>
      </c>
      <c r="BN896" s="54">
        <f t="shared" ref="BN896:BN897" si="1087">AVERAGE(BP896:BR896)</f>
        <v>0.33333333333333331</v>
      </c>
      <c r="BO896" s="54">
        <f t="shared" ref="BO896:BO897" si="1088">SUM(BS896:BU896)/1</f>
        <v>0</v>
      </c>
      <c r="BP896" s="54">
        <v>0</v>
      </c>
      <c r="BQ896" s="54">
        <v>1</v>
      </c>
      <c r="BR896" s="54">
        <v>0</v>
      </c>
      <c r="BS896" s="54">
        <v>0</v>
      </c>
      <c r="BT896" s="54">
        <v>0</v>
      </c>
      <c r="BU896" s="54">
        <v>0</v>
      </c>
      <c r="BV896" s="54">
        <f t="shared" si="1029"/>
        <v>1038.6783333333333</v>
      </c>
      <c r="BW896" s="54">
        <f t="shared" si="1030"/>
        <v>0</v>
      </c>
      <c r="BX896" s="54">
        <f t="shared" si="1031"/>
        <v>12464.14</v>
      </c>
      <c r="BY896" s="54">
        <f t="shared" si="1032"/>
        <v>0</v>
      </c>
      <c r="BZ896" s="54">
        <f t="shared" si="1033"/>
        <v>2</v>
      </c>
      <c r="CA896" s="54">
        <v>26.333333333333332</v>
      </c>
      <c r="CB896" s="54">
        <f t="shared" si="1034"/>
        <v>1</v>
      </c>
      <c r="CC896" s="54">
        <f t="shared" si="1035"/>
        <v>0.16666666666666666</v>
      </c>
      <c r="CD896" s="54">
        <v>0</v>
      </c>
      <c r="CE896" s="54">
        <v>0</v>
      </c>
      <c r="CF896" s="54">
        <v>0</v>
      </c>
      <c r="CG896" s="54">
        <v>0</v>
      </c>
      <c r="CH896" s="54">
        <v>0</v>
      </c>
      <c r="CI896" s="54">
        <v>0</v>
      </c>
      <c r="CJ896" s="54">
        <v>0</v>
      </c>
      <c r="CK896" s="54">
        <v>0</v>
      </c>
      <c r="CL896" s="54">
        <v>0</v>
      </c>
      <c r="CM896" s="54">
        <v>0</v>
      </c>
      <c r="CN896" s="54">
        <v>1</v>
      </c>
      <c r="CO896" s="54">
        <v>1</v>
      </c>
    </row>
    <row r="897" spans="1:93">
      <c r="A897" s="3" t="str">
        <f t="shared" si="1015"/>
        <v>JXYC025Phesgo 15ml</v>
      </c>
      <c r="B897" s="3" t="s">
        <v>552</v>
      </c>
      <c r="C897" s="3" t="s">
        <v>553</v>
      </c>
      <c r="D897" s="3" t="s">
        <v>174</v>
      </c>
      <c r="E897" s="3" t="s">
        <v>278</v>
      </c>
      <c r="F897" s="3" t="s">
        <v>289</v>
      </c>
      <c r="G897" s="3" t="s">
        <v>290</v>
      </c>
      <c r="H897" s="3" t="s">
        <v>289</v>
      </c>
      <c r="I897" s="3" t="s">
        <v>290</v>
      </c>
      <c r="J897" s="3" t="s">
        <v>562</v>
      </c>
      <c r="K897" s="3" t="s">
        <v>541</v>
      </c>
      <c r="L897" s="3"/>
      <c r="M897" s="3" t="s">
        <v>545</v>
      </c>
      <c r="N897" s="3" t="s">
        <v>17</v>
      </c>
      <c r="O897" s="3" t="s">
        <v>19</v>
      </c>
      <c r="P897" s="3">
        <v>8489.27</v>
      </c>
      <c r="Q897" s="54">
        <v>1.1779575864591419E-6</v>
      </c>
      <c r="R897" s="54">
        <v>1.1779575864591419E-6</v>
      </c>
      <c r="S897" s="54">
        <v>1.1779575864591419E-6</v>
      </c>
      <c r="T897" s="54">
        <v>1.1779575864591419E-6</v>
      </c>
      <c r="U897" s="54">
        <v>1.1779575864591419E-6</v>
      </c>
      <c r="V897" s="54">
        <v>1.1779575864591419E-6</v>
      </c>
      <c r="W897" s="54">
        <v>3.5338727593774257E-6</v>
      </c>
      <c r="X897" s="54">
        <v>3.5338727593774257E-6</v>
      </c>
      <c r="Y897" s="54">
        <v>7.0677455187548515E-6</v>
      </c>
      <c r="Z897" s="54">
        <v>0</v>
      </c>
      <c r="AA897" s="54">
        <v>0</v>
      </c>
      <c r="AB897" s="54">
        <v>0</v>
      </c>
      <c r="AC897" s="54">
        <v>0</v>
      </c>
      <c r="AD897" s="54">
        <v>0</v>
      </c>
      <c r="AE897" s="54">
        <v>0</v>
      </c>
      <c r="AF897" s="54">
        <f t="shared" si="1016"/>
        <v>0</v>
      </c>
      <c r="AG897" s="54">
        <f t="shared" si="1017"/>
        <v>0</v>
      </c>
      <c r="AH897" s="54">
        <f t="shared" si="1018"/>
        <v>0</v>
      </c>
      <c r="AI897" s="54">
        <v>0.01</v>
      </c>
      <c r="AJ897" s="54">
        <v>0.01</v>
      </c>
      <c r="AK897" s="54">
        <v>0.01</v>
      </c>
      <c r="AL897" s="54">
        <v>0.01</v>
      </c>
      <c r="AM897" s="54">
        <v>0.01</v>
      </c>
      <c r="AN897" s="54">
        <v>0.01</v>
      </c>
      <c r="AO897" s="54">
        <v>0.03</v>
      </c>
      <c r="AP897" s="54">
        <v>0.03</v>
      </c>
      <c r="AQ897" s="54">
        <v>0.06</v>
      </c>
      <c r="AR897" s="54">
        <f t="shared" si="1019"/>
        <v>0</v>
      </c>
      <c r="AS897" s="54">
        <f t="shared" si="1020"/>
        <v>0</v>
      </c>
      <c r="AT897" s="54">
        <f t="shared" si="1021"/>
        <v>0</v>
      </c>
      <c r="AU897" s="54">
        <f t="shared" si="1022"/>
        <v>0</v>
      </c>
      <c r="AV897" s="54">
        <f t="shared" si="1023"/>
        <v>0</v>
      </c>
      <c r="AW897" s="54">
        <f t="shared" si="1024"/>
        <v>0</v>
      </c>
      <c r="AX897" s="54">
        <f t="shared" si="1025"/>
        <v>0</v>
      </c>
      <c r="AY897" s="54">
        <f t="shared" si="1026"/>
        <v>0</v>
      </c>
      <c r="AZ897" s="54">
        <f t="shared" si="1027"/>
        <v>0</v>
      </c>
      <c r="BA897" s="54">
        <f t="shared" si="1012"/>
        <v>1.1779575864591419E-6</v>
      </c>
      <c r="BB897" s="54">
        <f t="shared" si="1013"/>
        <v>0</v>
      </c>
      <c r="BC897" s="54">
        <f>SUM(CJ897:CL897)*2</f>
        <v>0</v>
      </c>
      <c r="BD897" s="54">
        <f>SUM(CM897:CO897)*2</f>
        <v>0</v>
      </c>
      <c r="BE897" s="54">
        <f t="shared" si="1028"/>
        <v>0</v>
      </c>
      <c r="BF897" s="54">
        <f t="shared" ref="BF897:BK897" si="1089">Z897*2</f>
        <v>0</v>
      </c>
      <c r="BG897" s="54">
        <f t="shared" si="1089"/>
        <v>0</v>
      </c>
      <c r="BH897" s="54">
        <f t="shared" si="1089"/>
        <v>0</v>
      </c>
      <c r="BI897" s="54">
        <f t="shared" si="1089"/>
        <v>0</v>
      </c>
      <c r="BJ897" s="54">
        <f t="shared" si="1089"/>
        <v>0</v>
      </c>
      <c r="BK897" s="54">
        <f t="shared" si="1089"/>
        <v>0</v>
      </c>
      <c r="BL897" s="54">
        <v>0</v>
      </c>
      <c r="BM897" s="54">
        <v>0</v>
      </c>
      <c r="BN897" s="54">
        <f t="shared" si="1087"/>
        <v>0</v>
      </c>
      <c r="BO897" s="54">
        <f t="shared" si="1088"/>
        <v>0</v>
      </c>
      <c r="BP897" s="54">
        <v>0</v>
      </c>
      <c r="BQ897" s="54">
        <v>0</v>
      </c>
      <c r="BR897" s="54">
        <v>0</v>
      </c>
      <c r="BS897" s="54">
        <v>0</v>
      </c>
      <c r="BT897" s="54">
        <v>0</v>
      </c>
      <c r="BU897" s="54">
        <v>0</v>
      </c>
      <c r="BV897" s="54">
        <f t="shared" si="1029"/>
        <v>0</v>
      </c>
      <c r="BW897" s="54">
        <f t="shared" si="1030"/>
        <v>0</v>
      </c>
      <c r="BX897" s="54">
        <f t="shared" si="1031"/>
        <v>0</v>
      </c>
      <c r="BY897" s="54">
        <f t="shared" si="1032"/>
        <v>0</v>
      </c>
      <c r="BZ897" s="54">
        <f t="shared" si="1033"/>
        <v>0</v>
      </c>
      <c r="CA897" s="54">
        <v>0</v>
      </c>
      <c r="CB897" s="54">
        <f t="shared" si="1034"/>
        <v>0</v>
      </c>
      <c r="CC897" s="54">
        <f t="shared" si="1035"/>
        <v>0</v>
      </c>
      <c r="CD897" s="54">
        <v>0</v>
      </c>
      <c r="CE897" s="54">
        <v>0</v>
      </c>
      <c r="CF897" s="54">
        <v>0</v>
      </c>
      <c r="CG897" s="54">
        <v>0</v>
      </c>
      <c r="CH897" s="54">
        <v>0</v>
      </c>
      <c r="CI897" s="54">
        <v>0</v>
      </c>
      <c r="CJ897" s="54">
        <v>0</v>
      </c>
      <c r="CK897" s="54">
        <v>0</v>
      </c>
      <c r="CL897" s="54">
        <v>0</v>
      </c>
      <c r="CM897" s="54">
        <v>0</v>
      </c>
      <c r="CN897" s="54">
        <v>0</v>
      </c>
      <c r="CO897" s="54">
        <v>0</v>
      </c>
    </row>
    <row r="898" spans="1:93">
      <c r="A898" s="3" t="str">
        <f t="shared" si="1015"/>
        <v>JXYT001Herceptin IV</v>
      </c>
      <c r="B898" s="3" t="s">
        <v>552</v>
      </c>
      <c r="C898" s="3" t="s">
        <v>553</v>
      </c>
      <c r="D898" s="3" t="s">
        <v>174</v>
      </c>
      <c r="E898" s="3" t="s">
        <v>291</v>
      </c>
      <c r="F898" s="3" t="s">
        <v>292</v>
      </c>
      <c r="G898" s="3" t="s">
        <v>293</v>
      </c>
      <c r="H898" s="3" t="s">
        <v>292</v>
      </c>
      <c r="I898" s="3" t="s">
        <v>293</v>
      </c>
      <c r="J898" s="3" t="s">
        <v>561</v>
      </c>
      <c r="K898" s="3" t="s">
        <v>541</v>
      </c>
      <c r="L898" s="3" t="s">
        <v>1047</v>
      </c>
      <c r="M898" s="3" t="s">
        <v>543</v>
      </c>
      <c r="N898" s="3" t="s">
        <v>11</v>
      </c>
      <c r="O898" s="3" t="s">
        <v>11</v>
      </c>
      <c r="P898" s="3">
        <v>4535.5</v>
      </c>
      <c r="Q898" s="54">
        <v>0.92214450542172188</v>
      </c>
      <c r="R898" s="54">
        <v>0.66062907632339241</v>
      </c>
      <c r="S898" s="54">
        <v>0.61453503364164586</v>
      </c>
      <c r="T898" s="54">
        <v>0.43394831956201724</v>
      </c>
      <c r="U898" s="54">
        <v>0.3953870153283317</v>
      </c>
      <c r="V898" s="54">
        <v>0.68832878955266863</v>
      </c>
      <c r="W898" s="54">
        <v>2.1973086153867603</v>
      </c>
      <c r="X898" s="54">
        <v>1.5176641244430176</v>
      </c>
      <c r="Y898" s="54">
        <v>3.7149727398297778</v>
      </c>
      <c r="Z898" s="54">
        <v>1</v>
      </c>
      <c r="AA898" s="54">
        <v>2</v>
      </c>
      <c r="AB898" s="54">
        <v>1</v>
      </c>
      <c r="AC898" s="54">
        <v>1</v>
      </c>
      <c r="AD898" s="54">
        <v>0</v>
      </c>
      <c r="AE898" s="54">
        <v>0</v>
      </c>
      <c r="AF898" s="54">
        <f t="shared" si="1016"/>
        <v>4</v>
      </c>
      <c r="AG898" s="54">
        <f t="shared" si="1017"/>
        <v>1</v>
      </c>
      <c r="AH898" s="54">
        <f t="shared" si="1018"/>
        <v>5</v>
      </c>
      <c r="AI898" s="54">
        <v>4182.38640434022</v>
      </c>
      <c r="AJ898" s="54">
        <v>2996.2831756647465</v>
      </c>
      <c r="AK898" s="54">
        <v>2787.2236450816849</v>
      </c>
      <c r="AL898" s="54">
        <v>1968.1726033735292</v>
      </c>
      <c r="AM898" s="54">
        <v>1793.2778080216485</v>
      </c>
      <c r="AN898" s="54">
        <v>3121.9152250161287</v>
      </c>
      <c r="AO898" s="54">
        <v>9965.893225086651</v>
      </c>
      <c r="AP898" s="54">
        <v>6883.3656364113067</v>
      </c>
      <c r="AQ898" s="54">
        <v>16849.258861497958</v>
      </c>
      <c r="AR898" s="54">
        <f t="shared" si="1019"/>
        <v>4535.5</v>
      </c>
      <c r="AS898" s="54">
        <f t="shared" si="1020"/>
        <v>9071</v>
      </c>
      <c r="AT898" s="54">
        <f t="shared" si="1021"/>
        <v>4535.5</v>
      </c>
      <c r="AU898" s="54">
        <f t="shared" si="1022"/>
        <v>4535.5</v>
      </c>
      <c r="AV898" s="54">
        <f t="shared" si="1023"/>
        <v>0</v>
      </c>
      <c r="AW898" s="54">
        <f t="shared" si="1024"/>
        <v>0</v>
      </c>
      <c r="AX898" s="54">
        <f t="shared" si="1025"/>
        <v>18142</v>
      </c>
      <c r="AY898" s="54">
        <f t="shared" si="1026"/>
        <v>4535.5</v>
      </c>
      <c r="AZ898" s="54">
        <f t="shared" si="1027"/>
        <v>22677.5</v>
      </c>
      <c r="BA898" s="54">
        <f t="shared" ref="BA898:BA961" si="1090">T898</f>
        <v>0.43394831956201724</v>
      </c>
      <c r="BB898" s="54">
        <f t="shared" ref="BB898:BB961" si="1091">AC898</f>
        <v>1</v>
      </c>
      <c r="BC898" s="54"/>
      <c r="BD898" s="54"/>
      <c r="BE898" s="54">
        <f t="shared" si="1028"/>
        <v>0</v>
      </c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>
        <f t="shared" si="1029"/>
        <v>5669.375</v>
      </c>
      <c r="BW898" s="54">
        <f t="shared" si="1030"/>
        <v>18142</v>
      </c>
      <c r="BX898" s="54">
        <f t="shared" si="1031"/>
        <v>18142</v>
      </c>
      <c r="BY898" s="54">
        <f t="shared" si="1032"/>
        <v>4</v>
      </c>
      <c r="BZ898" s="54">
        <f t="shared" si="1033"/>
        <v>4</v>
      </c>
      <c r="CA898" s="54">
        <v>0</v>
      </c>
      <c r="CB898" s="54">
        <f t="shared" si="1034"/>
        <v>2</v>
      </c>
      <c r="CC898" s="54">
        <f t="shared" si="1035"/>
        <v>1.25</v>
      </c>
      <c r="CD898" s="54">
        <v>1</v>
      </c>
      <c r="CE898" s="54">
        <v>1</v>
      </c>
      <c r="CF898" s="54">
        <v>2</v>
      </c>
      <c r="CG898" s="54">
        <v>1</v>
      </c>
      <c r="CH898" s="54">
        <v>1</v>
      </c>
      <c r="CI898" s="54">
        <v>1</v>
      </c>
      <c r="CJ898" s="54">
        <v>1</v>
      </c>
      <c r="CK898" s="54">
        <v>2</v>
      </c>
      <c r="CL898" s="54">
        <v>1</v>
      </c>
      <c r="CM898" s="54">
        <v>1</v>
      </c>
      <c r="CN898" s="54">
        <v>1</v>
      </c>
      <c r="CO898" s="54">
        <v>2</v>
      </c>
    </row>
    <row r="899" spans="1:93">
      <c r="A899" s="3" t="str">
        <f t="shared" ref="A899:A962" si="1092">F899&amp;O899</f>
        <v>JXYT001Herceptin SC</v>
      </c>
      <c r="B899" s="3" t="s">
        <v>552</v>
      </c>
      <c r="C899" s="3" t="s">
        <v>553</v>
      </c>
      <c r="D899" s="3" t="s">
        <v>174</v>
      </c>
      <c r="E899" s="3" t="s">
        <v>291</v>
      </c>
      <c r="F899" s="3" t="s">
        <v>292</v>
      </c>
      <c r="G899" s="3" t="s">
        <v>293</v>
      </c>
      <c r="H899" s="3" t="s">
        <v>292</v>
      </c>
      <c r="I899" s="3" t="s">
        <v>293</v>
      </c>
      <c r="J899" s="3" t="s">
        <v>561</v>
      </c>
      <c r="K899" s="3" t="s">
        <v>541</v>
      </c>
      <c r="L899" s="3" t="s">
        <v>1047</v>
      </c>
      <c r="M899" s="3" t="s">
        <v>543</v>
      </c>
      <c r="N899" s="3" t="s">
        <v>12</v>
      </c>
      <c r="O899" s="3" t="s">
        <v>12</v>
      </c>
      <c r="P899" s="3">
        <v>3444.49</v>
      </c>
      <c r="Q899" s="54">
        <v>1.9001135368856654</v>
      </c>
      <c r="R899" s="54">
        <v>1.760498421215537</v>
      </c>
      <c r="S899" s="54">
        <v>2.6703788064249268</v>
      </c>
      <c r="T899" s="54">
        <v>2.7333027822935398</v>
      </c>
      <c r="U899" s="54">
        <v>2.4610164261476211</v>
      </c>
      <c r="V899" s="54">
        <v>3.2392229492177416</v>
      </c>
      <c r="W899" s="54">
        <v>6.3309907645261294</v>
      </c>
      <c r="X899" s="54">
        <v>8.433542157658902</v>
      </c>
      <c r="Y899" s="54">
        <v>14.764532922185031</v>
      </c>
      <c r="Z899" s="54">
        <v>3</v>
      </c>
      <c r="AA899" s="54">
        <v>2</v>
      </c>
      <c r="AB899" s="54">
        <v>1</v>
      </c>
      <c r="AC899" s="54">
        <v>2</v>
      </c>
      <c r="AD899" s="54">
        <v>0</v>
      </c>
      <c r="AE899" s="54">
        <v>0</v>
      </c>
      <c r="AF899" s="54">
        <f t="shared" ref="AF899:AF962" si="1093">SUM(Z899:AB899)</f>
        <v>6</v>
      </c>
      <c r="AG899" s="54">
        <f t="shared" ref="AG899:AG962" si="1094">SUM(AC899:AE899)</f>
        <v>2</v>
      </c>
      <c r="AH899" s="54">
        <f t="shared" ref="AH899:AH962" si="1095">SUM(AF899:AG899)</f>
        <v>8</v>
      </c>
      <c r="AI899" s="54">
        <v>6544.9220766673061</v>
      </c>
      <c r="AJ899" s="54">
        <v>6064.0192068927045</v>
      </c>
      <c r="AK899" s="54">
        <v>9198.0930949425965</v>
      </c>
      <c r="AL899" s="54">
        <v>9414.8341005822749</v>
      </c>
      <c r="AM899" s="54">
        <v>8476.946469701219</v>
      </c>
      <c r="AN899" s="54">
        <v>11157.471056351018</v>
      </c>
      <c r="AO899" s="54">
        <v>21807.034378502605</v>
      </c>
      <c r="AP899" s="54">
        <v>29049.251626634512</v>
      </c>
      <c r="AQ899" s="54">
        <v>50856.286005137117</v>
      </c>
      <c r="AR899" s="54">
        <f t="shared" ref="AR899:AR962" si="1096">Z899*$P899</f>
        <v>10333.469999999999</v>
      </c>
      <c r="AS899" s="54">
        <f t="shared" ref="AS899:AS962" si="1097">AA899*$P899</f>
        <v>6888.98</v>
      </c>
      <c r="AT899" s="54">
        <f t="shared" ref="AT899:AT962" si="1098">AB899*$P899</f>
        <v>3444.49</v>
      </c>
      <c r="AU899" s="54">
        <f t="shared" ref="AU899:AU962" si="1099">AC899*$P899</f>
        <v>6888.98</v>
      </c>
      <c r="AV899" s="54">
        <f t="shared" ref="AV899:AV962" si="1100">AD899*$P899</f>
        <v>0</v>
      </c>
      <c r="AW899" s="54">
        <f t="shared" ref="AW899:AW962" si="1101">AE899*$P899</f>
        <v>0</v>
      </c>
      <c r="AX899" s="54">
        <f t="shared" ref="AX899:AX962" si="1102">SUM(AR899:AT899)</f>
        <v>20666.939999999995</v>
      </c>
      <c r="AY899" s="54">
        <f t="shared" ref="AY899:AY962" si="1103">SUM(AU899:AW899)</f>
        <v>6888.98</v>
      </c>
      <c r="AZ899" s="54">
        <f t="shared" ref="AZ899:AZ962" si="1104">SUM(AR899:AW899)</f>
        <v>27555.919999999995</v>
      </c>
      <c r="BA899" s="54">
        <f t="shared" si="1090"/>
        <v>2.7333027822935398</v>
      </c>
      <c r="BB899" s="54">
        <f t="shared" si="1091"/>
        <v>2</v>
      </c>
      <c r="BC899" s="54"/>
      <c r="BD899" s="54"/>
      <c r="BE899" s="54">
        <f t="shared" ref="BE899:BE962" si="1105">SUM(BF899:BK899)</f>
        <v>0</v>
      </c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>
        <f t="shared" ref="BV899:BV962" si="1106">CC899*P899</f>
        <v>11194.592499999999</v>
      </c>
      <c r="BW899" s="54">
        <f t="shared" ref="BW899:BW962" si="1107">BY899*P899</f>
        <v>34444.899999999994</v>
      </c>
      <c r="BX899" s="54">
        <f t="shared" ref="BX899:BX962" si="1108">BZ899*P899</f>
        <v>27555.919999999998</v>
      </c>
      <c r="BY899" s="54">
        <f t="shared" ref="BY899:BY962" si="1109">SUM(CJ899:CL899)</f>
        <v>10</v>
      </c>
      <c r="BZ899" s="54">
        <f t="shared" ref="BZ899:BZ962" si="1110">SUM(CM899:CO899)</f>
        <v>8</v>
      </c>
      <c r="CA899" s="54">
        <v>0</v>
      </c>
      <c r="CB899" s="54">
        <f t="shared" ref="CB899:CB962" si="1111">MAX(CD899:CH899,CJ899:CK899,CM899:CO899)</f>
        <v>6</v>
      </c>
      <c r="CC899" s="54">
        <f t="shared" ref="CC899:CC962" si="1112">SUM(CD899:CO899)/12</f>
        <v>3.25</v>
      </c>
      <c r="CD899" s="54">
        <v>2</v>
      </c>
      <c r="CE899" s="54">
        <v>2</v>
      </c>
      <c r="CF899" s="54">
        <v>3</v>
      </c>
      <c r="CG899" s="54">
        <v>4</v>
      </c>
      <c r="CH899" s="54">
        <v>6</v>
      </c>
      <c r="CI899" s="54">
        <v>4</v>
      </c>
      <c r="CJ899" s="54">
        <v>5</v>
      </c>
      <c r="CK899" s="54">
        <v>3</v>
      </c>
      <c r="CL899" s="54">
        <v>2</v>
      </c>
      <c r="CM899" s="54">
        <v>2</v>
      </c>
      <c r="CN899" s="54">
        <v>3</v>
      </c>
      <c r="CO899" s="54">
        <v>3</v>
      </c>
    </row>
    <row r="900" spans="1:93">
      <c r="A900" s="3" t="str">
        <f t="shared" si="1092"/>
        <v>JXYT001Itovebi 3mg</v>
      </c>
      <c r="B900" s="3" t="s">
        <v>552</v>
      </c>
      <c r="C900" s="3" t="s">
        <v>553</v>
      </c>
      <c r="D900" s="3" t="s">
        <v>174</v>
      </c>
      <c r="E900" s="3" t="s">
        <v>291</v>
      </c>
      <c r="F900" s="3" t="s">
        <v>292</v>
      </c>
      <c r="G900" s="3" t="s">
        <v>293</v>
      </c>
      <c r="H900" s="3" t="s">
        <v>292</v>
      </c>
      <c r="I900" s="3" t="s">
        <v>293</v>
      </c>
      <c r="J900" s="3" t="s">
        <v>561</v>
      </c>
      <c r="K900" s="3" t="s">
        <v>541</v>
      </c>
      <c r="L900" s="3" t="s">
        <v>1047</v>
      </c>
      <c r="M900" s="3" t="s">
        <v>543</v>
      </c>
      <c r="N900" s="3" t="s">
        <v>13</v>
      </c>
      <c r="O900" s="3" t="s">
        <v>14</v>
      </c>
      <c r="P900" s="3">
        <v>3566.02</v>
      </c>
      <c r="Q900" s="54">
        <v>7.5423782997919166E-8</v>
      </c>
      <c r="R900" s="54">
        <v>8.6118364644595899E-8</v>
      </c>
      <c r="S900" s="54">
        <v>1.7430625086372233E-7</v>
      </c>
      <c r="T900" s="54">
        <v>1.7644957539816278E-7</v>
      </c>
      <c r="U900" s="54">
        <v>2.1451535630448561E-7</v>
      </c>
      <c r="V900" s="54">
        <v>2.7318666979111423E-7</v>
      </c>
      <c r="W900" s="54">
        <v>3.3584839850623739E-7</v>
      </c>
      <c r="X900" s="54">
        <v>6.6415160149376262E-7</v>
      </c>
      <c r="Y900" s="54">
        <v>9.9999999999999995E-7</v>
      </c>
      <c r="Z900" s="54">
        <v>0</v>
      </c>
      <c r="AA900" s="54">
        <v>0</v>
      </c>
      <c r="AB900" s="54">
        <v>0</v>
      </c>
      <c r="AC900" s="54">
        <v>0</v>
      </c>
      <c r="AD900" s="54">
        <v>0</v>
      </c>
      <c r="AE900" s="54">
        <v>0</v>
      </c>
      <c r="AF900" s="54">
        <f t="shared" si="1093"/>
        <v>0</v>
      </c>
      <c r="AG900" s="54">
        <f t="shared" si="1094"/>
        <v>0</v>
      </c>
      <c r="AH900" s="54">
        <f t="shared" si="1095"/>
        <v>0</v>
      </c>
      <c r="AI900" s="54">
        <v>2.6896271864623972E-4</v>
      </c>
      <c r="AJ900" s="54">
        <v>3.0709981068992184E-4</v>
      </c>
      <c r="AK900" s="54">
        <v>6.2157957670505104E-4</v>
      </c>
      <c r="AL900" s="54">
        <v>6.2922271486135634E-4</v>
      </c>
      <c r="AM900" s="54">
        <v>7.6496605088892172E-4</v>
      </c>
      <c r="AN900" s="54">
        <v>9.74189128208509E-4</v>
      </c>
      <c r="AO900" s="54">
        <v>1.1976421060412126E-3</v>
      </c>
      <c r="AP900" s="54">
        <v>2.3683778939587868E-3</v>
      </c>
      <c r="AQ900" s="54">
        <v>3.5660199999999996E-3</v>
      </c>
      <c r="AR900" s="54">
        <f t="shared" si="1096"/>
        <v>0</v>
      </c>
      <c r="AS900" s="54">
        <f t="shared" si="1097"/>
        <v>0</v>
      </c>
      <c r="AT900" s="54">
        <f t="shared" si="1098"/>
        <v>0</v>
      </c>
      <c r="AU900" s="54">
        <f t="shared" si="1099"/>
        <v>0</v>
      </c>
      <c r="AV900" s="54">
        <f t="shared" si="1100"/>
        <v>0</v>
      </c>
      <c r="AW900" s="54">
        <f t="shared" si="1101"/>
        <v>0</v>
      </c>
      <c r="AX900" s="54">
        <f t="shared" si="1102"/>
        <v>0</v>
      </c>
      <c r="AY900" s="54">
        <f t="shared" si="1103"/>
        <v>0</v>
      </c>
      <c r="AZ900" s="54">
        <f t="shared" si="1104"/>
        <v>0</v>
      </c>
      <c r="BA900" s="54">
        <f t="shared" si="1090"/>
        <v>1.7644957539816278E-7</v>
      </c>
      <c r="BB900" s="54">
        <f t="shared" si="1091"/>
        <v>0</v>
      </c>
      <c r="BC900" s="54"/>
      <c r="BD900" s="54"/>
      <c r="BE900" s="54">
        <f t="shared" si="1105"/>
        <v>0</v>
      </c>
      <c r="BF900" s="54"/>
      <c r="BG900" s="54"/>
      <c r="BH900" s="54"/>
      <c r="BI900" s="54"/>
      <c r="BJ900" s="54"/>
      <c r="BK900" s="54"/>
      <c r="BL900" s="54">
        <v>0</v>
      </c>
      <c r="BM900" s="54">
        <v>0</v>
      </c>
      <c r="BN900" s="54">
        <f t="shared" ref="BN900:BN901" si="1113">AVERAGE(BP900:BR900)</f>
        <v>0</v>
      </c>
      <c r="BO900" s="54">
        <f t="shared" ref="BO900:BO901" si="1114">SUM(BS900:BU900)/1</f>
        <v>0</v>
      </c>
      <c r="BP900" s="54">
        <v>0</v>
      </c>
      <c r="BQ900" s="54">
        <v>0</v>
      </c>
      <c r="BR900" s="54">
        <v>0</v>
      </c>
      <c r="BS900" s="54">
        <v>0</v>
      </c>
      <c r="BT900" s="54">
        <v>0</v>
      </c>
      <c r="BU900" s="54">
        <v>0</v>
      </c>
      <c r="BV900" s="54">
        <f t="shared" si="1106"/>
        <v>0</v>
      </c>
      <c r="BW900" s="54">
        <f t="shared" si="1107"/>
        <v>0</v>
      </c>
      <c r="BX900" s="54">
        <f t="shared" si="1108"/>
        <v>0</v>
      </c>
      <c r="BY900" s="54">
        <f t="shared" si="1109"/>
        <v>0</v>
      </c>
      <c r="BZ900" s="54">
        <f t="shared" si="1110"/>
        <v>0</v>
      </c>
      <c r="CA900" s="54">
        <v>0</v>
      </c>
      <c r="CB900" s="54">
        <f t="shared" si="1111"/>
        <v>0</v>
      </c>
      <c r="CC900" s="54">
        <f t="shared" si="1112"/>
        <v>0</v>
      </c>
      <c r="CD900" s="54">
        <v>0</v>
      </c>
      <c r="CE900" s="54">
        <v>0</v>
      </c>
      <c r="CF900" s="54">
        <v>0</v>
      </c>
      <c r="CG900" s="54">
        <v>0</v>
      </c>
      <c r="CH900" s="54">
        <v>0</v>
      </c>
      <c r="CI900" s="54">
        <v>0</v>
      </c>
      <c r="CJ900" s="54">
        <v>0</v>
      </c>
      <c r="CK900" s="54">
        <v>0</v>
      </c>
      <c r="CL900" s="54">
        <v>0</v>
      </c>
      <c r="CM900" s="54">
        <v>0</v>
      </c>
      <c r="CN900" s="54">
        <v>0</v>
      </c>
      <c r="CO900" s="54">
        <v>0</v>
      </c>
    </row>
    <row r="901" spans="1:93">
      <c r="A901" s="3" t="str">
        <f t="shared" si="1092"/>
        <v>JXYT001Itovebi 9mg</v>
      </c>
      <c r="B901" s="3" t="s">
        <v>552</v>
      </c>
      <c r="C901" s="3" t="s">
        <v>553</v>
      </c>
      <c r="D901" s="3" t="s">
        <v>174</v>
      </c>
      <c r="E901" s="3" t="s">
        <v>291</v>
      </c>
      <c r="F901" s="3" t="s">
        <v>292</v>
      </c>
      <c r="G901" s="3" t="s">
        <v>293</v>
      </c>
      <c r="H901" s="3" t="s">
        <v>292</v>
      </c>
      <c r="I901" s="3" t="s">
        <v>293</v>
      </c>
      <c r="J901" s="3" t="s">
        <v>561</v>
      </c>
      <c r="K901" s="3" t="s">
        <v>541</v>
      </c>
      <c r="L901" s="3" t="s">
        <v>1047</v>
      </c>
      <c r="M901" s="3" t="s">
        <v>543</v>
      </c>
      <c r="N901" s="3" t="s">
        <v>13</v>
      </c>
      <c r="O901" s="3" t="s">
        <v>15</v>
      </c>
      <c r="P901" s="3">
        <v>10698.05</v>
      </c>
      <c r="Q901" s="54"/>
      <c r="R901" s="54"/>
      <c r="S901" s="54"/>
      <c r="T901" s="54"/>
      <c r="U901" s="54"/>
      <c r="V901" s="54"/>
      <c r="W901" s="54">
        <v>0</v>
      </c>
      <c r="X901" s="54">
        <v>0</v>
      </c>
      <c r="Y901" s="54">
        <v>0</v>
      </c>
      <c r="Z901" s="54">
        <v>0</v>
      </c>
      <c r="AA901" s="54">
        <v>0</v>
      </c>
      <c r="AB901" s="54">
        <v>0</v>
      </c>
      <c r="AC901" s="54">
        <v>0</v>
      </c>
      <c r="AD901" s="54">
        <v>0</v>
      </c>
      <c r="AE901" s="54">
        <v>0</v>
      </c>
      <c r="AF901" s="54">
        <f t="shared" si="1093"/>
        <v>0</v>
      </c>
      <c r="AG901" s="54">
        <f t="shared" si="1094"/>
        <v>0</v>
      </c>
      <c r="AH901" s="54">
        <f t="shared" si="1095"/>
        <v>0</v>
      </c>
      <c r="AI901" s="54"/>
      <c r="AJ901" s="54"/>
      <c r="AK901" s="54"/>
      <c r="AL901" s="54"/>
      <c r="AM901" s="54"/>
      <c r="AN901" s="54"/>
      <c r="AO901" s="54">
        <v>0</v>
      </c>
      <c r="AP901" s="54">
        <v>0</v>
      </c>
      <c r="AQ901" s="54">
        <v>0</v>
      </c>
      <c r="AR901" s="54">
        <f t="shared" si="1096"/>
        <v>0</v>
      </c>
      <c r="AS901" s="54">
        <f t="shared" si="1097"/>
        <v>0</v>
      </c>
      <c r="AT901" s="54">
        <f t="shared" si="1098"/>
        <v>0</v>
      </c>
      <c r="AU901" s="54">
        <f t="shared" si="1099"/>
        <v>0</v>
      </c>
      <c r="AV901" s="54">
        <f t="shared" si="1100"/>
        <v>0</v>
      </c>
      <c r="AW901" s="54">
        <f t="shared" si="1101"/>
        <v>0</v>
      </c>
      <c r="AX901" s="54">
        <f t="shared" si="1102"/>
        <v>0</v>
      </c>
      <c r="AY901" s="54">
        <f t="shared" si="1103"/>
        <v>0</v>
      </c>
      <c r="AZ901" s="54">
        <f t="shared" si="1104"/>
        <v>0</v>
      </c>
      <c r="BA901" s="54">
        <f t="shared" si="1090"/>
        <v>0</v>
      </c>
      <c r="BB901" s="54">
        <f t="shared" si="1091"/>
        <v>0</v>
      </c>
      <c r="BC901" s="54"/>
      <c r="BD901" s="54"/>
      <c r="BE901" s="54">
        <f t="shared" si="1105"/>
        <v>0</v>
      </c>
      <c r="BF901" s="54"/>
      <c r="BG901" s="54"/>
      <c r="BH901" s="54"/>
      <c r="BI901" s="54"/>
      <c r="BJ901" s="54"/>
      <c r="BK901" s="54"/>
      <c r="BL901" s="54">
        <v>0</v>
      </c>
      <c r="BM901" s="54">
        <v>0</v>
      </c>
      <c r="BN901" s="54">
        <f t="shared" si="1113"/>
        <v>0</v>
      </c>
      <c r="BO901" s="54">
        <f t="shared" si="1114"/>
        <v>0</v>
      </c>
      <c r="BP901" s="54">
        <v>0</v>
      </c>
      <c r="BQ901" s="54">
        <v>0</v>
      </c>
      <c r="BR901" s="54">
        <v>0</v>
      </c>
      <c r="BS901" s="54">
        <v>0</v>
      </c>
      <c r="BT901" s="54">
        <v>0</v>
      </c>
      <c r="BU901" s="54">
        <v>0</v>
      </c>
      <c r="BV901" s="54">
        <f t="shared" si="1106"/>
        <v>0</v>
      </c>
      <c r="BW901" s="54">
        <f t="shared" si="1107"/>
        <v>0</v>
      </c>
      <c r="BX901" s="54">
        <f t="shared" si="1108"/>
        <v>0</v>
      </c>
      <c r="BY901" s="54">
        <f t="shared" si="1109"/>
        <v>0</v>
      </c>
      <c r="BZ901" s="54">
        <f t="shared" si="1110"/>
        <v>0</v>
      </c>
      <c r="CA901" s="54">
        <v>0</v>
      </c>
      <c r="CB901" s="54">
        <f t="shared" si="1111"/>
        <v>0</v>
      </c>
      <c r="CC901" s="54">
        <f t="shared" si="1112"/>
        <v>0</v>
      </c>
      <c r="CD901" s="54">
        <v>0</v>
      </c>
      <c r="CE901" s="54">
        <v>0</v>
      </c>
      <c r="CF901" s="54">
        <v>0</v>
      </c>
      <c r="CG901" s="54">
        <v>0</v>
      </c>
      <c r="CH901" s="54">
        <v>0</v>
      </c>
      <c r="CI901" s="54">
        <v>0</v>
      </c>
      <c r="CJ901" s="54">
        <v>0</v>
      </c>
      <c r="CK901" s="54">
        <v>0</v>
      </c>
      <c r="CL901" s="54">
        <v>0</v>
      </c>
      <c r="CM901" s="54">
        <v>0</v>
      </c>
      <c r="CN901" s="54">
        <v>0</v>
      </c>
      <c r="CO901" s="54">
        <v>0</v>
      </c>
    </row>
    <row r="902" spans="1:93">
      <c r="A902" s="3" t="str">
        <f t="shared" si="1092"/>
        <v>JXYT001Perjeta</v>
      </c>
      <c r="B902" s="3" t="s">
        <v>552</v>
      </c>
      <c r="C902" s="3" t="s">
        <v>553</v>
      </c>
      <c r="D902" s="3" t="s">
        <v>174</v>
      </c>
      <c r="E902" s="3" t="s">
        <v>291</v>
      </c>
      <c r="F902" s="3" t="s">
        <v>292</v>
      </c>
      <c r="G902" s="3" t="s">
        <v>293</v>
      </c>
      <c r="H902" s="3" t="s">
        <v>292</v>
      </c>
      <c r="I902" s="3" t="s">
        <v>293</v>
      </c>
      <c r="J902" s="3" t="s">
        <v>561</v>
      </c>
      <c r="K902" s="3" t="s">
        <v>541</v>
      </c>
      <c r="L902" s="3" t="s">
        <v>1047</v>
      </c>
      <c r="M902" s="3" t="s">
        <v>543</v>
      </c>
      <c r="N902" s="3" t="s">
        <v>16</v>
      </c>
      <c r="O902" s="3" t="s">
        <v>16</v>
      </c>
      <c r="P902" s="3">
        <v>3985.87</v>
      </c>
      <c r="Q902" s="54">
        <v>3.6536648504101401</v>
      </c>
      <c r="R902" s="54">
        <v>3.0863055805139021</v>
      </c>
      <c r="S902" s="54">
        <v>4.6843664071557489</v>
      </c>
      <c r="T902" s="54">
        <v>2.8306262563857683</v>
      </c>
      <c r="U902" s="54">
        <v>3.4356172248775692</v>
      </c>
      <c r="V902" s="54">
        <v>3.9429101734628018</v>
      </c>
      <c r="W902" s="54">
        <v>11.424336838079792</v>
      </c>
      <c r="X902" s="54">
        <v>10.209153654726141</v>
      </c>
      <c r="Y902" s="54">
        <v>21.633490492805933</v>
      </c>
      <c r="Z902" s="54">
        <v>2</v>
      </c>
      <c r="AA902" s="54">
        <v>2</v>
      </c>
      <c r="AB902" s="54">
        <v>2</v>
      </c>
      <c r="AC902" s="54">
        <v>1</v>
      </c>
      <c r="AD902" s="54">
        <v>0</v>
      </c>
      <c r="AE902" s="54">
        <v>0</v>
      </c>
      <c r="AF902" s="54">
        <f t="shared" si="1093"/>
        <v>6</v>
      </c>
      <c r="AG902" s="54">
        <f t="shared" si="1094"/>
        <v>1</v>
      </c>
      <c r="AH902" s="54">
        <f t="shared" si="1095"/>
        <v>7</v>
      </c>
      <c r="AI902" s="54">
        <v>14563.033117304265</v>
      </c>
      <c r="AJ902" s="54">
        <v>12301.612824202948</v>
      </c>
      <c r="AK902" s="54">
        <v>18671.275531289884</v>
      </c>
      <c r="AL902" s="54">
        <v>11282.508276540342</v>
      </c>
      <c r="AM902" s="54">
        <v>13693.923628122755</v>
      </c>
      <c r="AN902" s="54">
        <v>15715.927373100179</v>
      </c>
      <c r="AO902" s="54">
        <v>45535.921472797098</v>
      </c>
      <c r="AP902" s="54">
        <v>40692.35927776328</v>
      </c>
      <c r="AQ902" s="54">
        <v>86228.280750560371</v>
      </c>
      <c r="AR902" s="54">
        <f t="shared" si="1096"/>
        <v>7971.74</v>
      </c>
      <c r="AS902" s="54">
        <f t="shared" si="1097"/>
        <v>7971.74</v>
      </c>
      <c r="AT902" s="54">
        <f t="shared" si="1098"/>
        <v>7971.74</v>
      </c>
      <c r="AU902" s="54">
        <f t="shared" si="1099"/>
        <v>3985.87</v>
      </c>
      <c r="AV902" s="54">
        <f t="shared" si="1100"/>
        <v>0</v>
      </c>
      <c r="AW902" s="54">
        <f t="shared" si="1101"/>
        <v>0</v>
      </c>
      <c r="AX902" s="54">
        <f t="shared" si="1102"/>
        <v>23915.22</v>
      </c>
      <c r="AY902" s="54">
        <f t="shared" si="1103"/>
        <v>3985.87</v>
      </c>
      <c r="AZ902" s="54">
        <f t="shared" si="1104"/>
        <v>27901.09</v>
      </c>
      <c r="BA902" s="54">
        <f t="shared" si="1090"/>
        <v>2.8306262563857683</v>
      </c>
      <c r="BB902" s="54">
        <f t="shared" si="1091"/>
        <v>1</v>
      </c>
      <c r="BC902" s="54"/>
      <c r="BD902" s="54"/>
      <c r="BE902" s="54">
        <f t="shared" si="1105"/>
        <v>0</v>
      </c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4"/>
      <c r="BV902" s="54">
        <f t="shared" si="1106"/>
        <v>34212.050833333335</v>
      </c>
      <c r="BW902" s="54">
        <f t="shared" si="1107"/>
        <v>95660.88</v>
      </c>
      <c r="BX902" s="54">
        <f t="shared" si="1108"/>
        <v>55802.18</v>
      </c>
      <c r="BY902" s="54">
        <f t="shared" si="1109"/>
        <v>24</v>
      </c>
      <c r="BZ902" s="54">
        <f t="shared" si="1110"/>
        <v>14</v>
      </c>
      <c r="CA902" s="54">
        <v>0</v>
      </c>
      <c r="CB902" s="54">
        <f t="shared" si="1111"/>
        <v>13</v>
      </c>
      <c r="CC902" s="54">
        <f t="shared" si="1112"/>
        <v>8.5833333333333339</v>
      </c>
      <c r="CD902" s="54">
        <v>8</v>
      </c>
      <c r="CE902" s="54">
        <v>13</v>
      </c>
      <c r="CF902" s="54">
        <v>13</v>
      </c>
      <c r="CG902" s="54">
        <v>13</v>
      </c>
      <c r="CH902" s="54">
        <v>11</v>
      </c>
      <c r="CI902" s="54">
        <v>7</v>
      </c>
      <c r="CJ902" s="54">
        <v>10</v>
      </c>
      <c r="CK902" s="54">
        <v>7</v>
      </c>
      <c r="CL902" s="54">
        <v>7</v>
      </c>
      <c r="CM902" s="54">
        <v>6</v>
      </c>
      <c r="CN902" s="54">
        <v>4</v>
      </c>
      <c r="CO902" s="54">
        <v>4</v>
      </c>
    </row>
    <row r="903" spans="1:93">
      <c r="A903" s="3" t="str">
        <f t="shared" si="1092"/>
        <v>JXYT001Phesgo 10ml</v>
      </c>
      <c r="B903" s="3" t="s">
        <v>552</v>
      </c>
      <c r="C903" s="3" t="s">
        <v>553</v>
      </c>
      <c r="D903" s="3" t="s">
        <v>174</v>
      </c>
      <c r="E903" s="3" t="s">
        <v>291</v>
      </c>
      <c r="F903" s="3" t="s">
        <v>292</v>
      </c>
      <c r="G903" s="3" t="s">
        <v>293</v>
      </c>
      <c r="H903" s="3" t="s">
        <v>292</v>
      </c>
      <c r="I903" s="3" t="s">
        <v>293</v>
      </c>
      <c r="J903" s="3" t="s">
        <v>561</v>
      </c>
      <c r="K903" s="3" t="s">
        <v>541</v>
      </c>
      <c r="L903" s="3" t="s">
        <v>1047</v>
      </c>
      <c r="M903" s="3" t="s">
        <v>543</v>
      </c>
      <c r="N903" s="3" t="s">
        <v>17</v>
      </c>
      <c r="O903" s="3" t="s">
        <v>18</v>
      </c>
      <c r="P903" s="3">
        <v>6232.07</v>
      </c>
      <c r="Q903" s="54">
        <v>0.58509323682339898</v>
      </c>
      <c r="R903" s="54">
        <v>0.54089497302340961</v>
      </c>
      <c r="S903" s="54">
        <v>0.80185461822315862</v>
      </c>
      <c r="T903" s="54">
        <v>0.70263367502451035</v>
      </c>
      <c r="U903" s="54">
        <v>0.64468693292437351</v>
      </c>
      <c r="V903" s="54">
        <v>0.83987262572307442</v>
      </c>
      <c r="W903" s="54">
        <v>1.9278428280699673</v>
      </c>
      <c r="X903" s="54">
        <v>2.1871932336719584</v>
      </c>
      <c r="Y903" s="54">
        <v>4.1150360617419253</v>
      </c>
      <c r="Z903" s="54">
        <v>2</v>
      </c>
      <c r="AA903" s="54">
        <v>2</v>
      </c>
      <c r="AB903" s="54">
        <v>2</v>
      </c>
      <c r="AC903" s="54">
        <v>3</v>
      </c>
      <c r="AD903" s="54">
        <v>0</v>
      </c>
      <c r="AE903" s="54">
        <v>0</v>
      </c>
      <c r="AF903" s="54">
        <f t="shared" si="1093"/>
        <v>6</v>
      </c>
      <c r="AG903" s="54">
        <f t="shared" si="1094"/>
        <v>3</v>
      </c>
      <c r="AH903" s="54">
        <f t="shared" si="1095"/>
        <v>9</v>
      </c>
      <c r="AI903" s="54">
        <v>3646.3420084099998</v>
      </c>
      <c r="AJ903" s="54">
        <v>3370.8953345300001</v>
      </c>
      <c r="AK903" s="54">
        <v>4997.21411059</v>
      </c>
      <c r="AL903" s="54">
        <v>4378.8622471099998</v>
      </c>
      <c r="AM903" s="54">
        <v>4017.7340940700001</v>
      </c>
      <c r="AN903" s="54">
        <v>5234.1449945900004</v>
      </c>
      <c r="AO903" s="54">
        <v>12014.45145353</v>
      </c>
      <c r="AP903" s="54">
        <v>13630.741335770001</v>
      </c>
      <c r="AQ903" s="54">
        <v>25645.192789300003</v>
      </c>
      <c r="AR903" s="54">
        <f t="shared" si="1096"/>
        <v>12464.14</v>
      </c>
      <c r="AS903" s="54">
        <f t="shared" si="1097"/>
        <v>12464.14</v>
      </c>
      <c r="AT903" s="54">
        <f t="shared" si="1098"/>
        <v>12464.14</v>
      </c>
      <c r="AU903" s="54">
        <f t="shared" si="1099"/>
        <v>18696.21</v>
      </c>
      <c r="AV903" s="54">
        <f t="shared" si="1100"/>
        <v>0</v>
      </c>
      <c r="AW903" s="54">
        <f t="shared" si="1101"/>
        <v>0</v>
      </c>
      <c r="AX903" s="54">
        <f t="shared" si="1102"/>
        <v>37392.42</v>
      </c>
      <c r="AY903" s="54">
        <f t="shared" si="1103"/>
        <v>18696.21</v>
      </c>
      <c r="AZ903" s="54">
        <f t="shared" si="1104"/>
        <v>56088.63</v>
      </c>
      <c r="BA903" s="54">
        <f t="shared" si="1090"/>
        <v>0.70263367502451035</v>
      </c>
      <c r="BB903" s="54">
        <f t="shared" si="1091"/>
        <v>3</v>
      </c>
      <c r="BC903" s="54">
        <f>SUM(CJ903:CL903)</f>
        <v>0</v>
      </c>
      <c r="BD903" s="54">
        <f>SUM(CM903:CO903)</f>
        <v>2</v>
      </c>
      <c r="BE903" s="54">
        <f t="shared" si="1105"/>
        <v>9</v>
      </c>
      <c r="BF903" s="54">
        <f t="shared" ref="BF903:BK903" si="1115">Z903</f>
        <v>2</v>
      </c>
      <c r="BG903" s="54">
        <f t="shared" si="1115"/>
        <v>2</v>
      </c>
      <c r="BH903" s="54">
        <f t="shared" si="1115"/>
        <v>2</v>
      </c>
      <c r="BI903" s="54">
        <f t="shared" si="1115"/>
        <v>3</v>
      </c>
      <c r="BJ903" s="54">
        <f t="shared" si="1115"/>
        <v>0</v>
      </c>
      <c r="BK903" s="54">
        <f t="shared" si="1115"/>
        <v>0</v>
      </c>
      <c r="BL903" s="54">
        <v>0</v>
      </c>
      <c r="BM903" s="54">
        <v>0</v>
      </c>
      <c r="BN903" s="54">
        <f t="shared" ref="BN903:BN904" si="1116">AVERAGE(BP903:BR903)</f>
        <v>0</v>
      </c>
      <c r="BO903" s="54">
        <f t="shared" ref="BO903:BO904" si="1117">SUM(BS903:BU903)/1</f>
        <v>0</v>
      </c>
      <c r="BP903" s="54">
        <v>0</v>
      </c>
      <c r="BQ903" s="54">
        <v>0</v>
      </c>
      <c r="BR903" s="54">
        <v>0</v>
      </c>
      <c r="BS903" s="54">
        <v>0</v>
      </c>
      <c r="BT903" s="54">
        <v>0</v>
      </c>
      <c r="BU903" s="54">
        <v>0</v>
      </c>
      <c r="BV903" s="54">
        <f t="shared" si="1106"/>
        <v>1038.6783333333333</v>
      </c>
      <c r="BW903" s="54">
        <f t="shared" si="1107"/>
        <v>0</v>
      </c>
      <c r="BX903" s="54">
        <f t="shared" si="1108"/>
        <v>12464.14</v>
      </c>
      <c r="BY903" s="54">
        <f t="shared" si="1109"/>
        <v>0</v>
      </c>
      <c r="BZ903" s="54">
        <f t="shared" si="1110"/>
        <v>2</v>
      </c>
      <c r="CA903" s="54">
        <v>8</v>
      </c>
      <c r="CB903" s="54">
        <f t="shared" si="1111"/>
        <v>1</v>
      </c>
      <c r="CC903" s="54">
        <f t="shared" si="1112"/>
        <v>0.16666666666666666</v>
      </c>
      <c r="CD903" s="54">
        <v>0</v>
      </c>
      <c r="CE903" s="54">
        <v>0</v>
      </c>
      <c r="CF903" s="54">
        <v>0</v>
      </c>
      <c r="CG903" s="54">
        <v>0</v>
      </c>
      <c r="CH903" s="54">
        <v>0</v>
      </c>
      <c r="CI903" s="54">
        <v>0</v>
      </c>
      <c r="CJ903" s="54">
        <v>0</v>
      </c>
      <c r="CK903" s="54">
        <v>0</v>
      </c>
      <c r="CL903" s="54">
        <v>0</v>
      </c>
      <c r="CM903" s="54">
        <v>0</v>
      </c>
      <c r="CN903" s="54">
        <v>1</v>
      </c>
      <c r="CO903" s="54">
        <v>1</v>
      </c>
    </row>
    <row r="904" spans="1:93">
      <c r="A904" s="3" t="str">
        <f t="shared" si="1092"/>
        <v>JXYT001Phesgo 15ml</v>
      </c>
      <c r="B904" s="3" t="s">
        <v>552</v>
      </c>
      <c r="C904" s="3" t="s">
        <v>553</v>
      </c>
      <c r="D904" s="3" t="s">
        <v>174</v>
      </c>
      <c r="E904" s="3" t="s">
        <v>291</v>
      </c>
      <c r="F904" s="3" t="s">
        <v>292</v>
      </c>
      <c r="G904" s="3" t="s">
        <v>293</v>
      </c>
      <c r="H904" s="3" t="s">
        <v>292</v>
      </c>
      <c r="I904" s="3" t="s">
        <v>293</v>
      </c>
      <c r="J904" s="3" t="s">
        <v>561</v>
      </c>
      <c r="K904" s="3" t="s">
        <v>541</v>
      </c>
      <c r="L904" s="3" t="s">
        <v>1047</v>
      </c>
      <c r="M904" s="3" t="s">
        <v>543</v>
      </c>
      <c r="N904" s="3" t="s">
        <v>17</v>
      </c>
      <c r="O904" s="3" t="s">
        <v>19</v>
      </c>
      <c r="P904" s="3">
        <v>8489.27</v>
      </c>
      <c r="Q904" s="54">
        <v>1.1779575864591419E-6</v>
      </c>
      <c r="R904" s="54">
        <v>1.1779575864591419E-6</v>
      </c>
      <c r="S904" s="54">
        <v>1.1779575864591419E-6</v>
      </c>
      <c r="T904" s="54">
        <v>1.1779575864591419E-6</v>
      </c>
      <c r="U904" s="54">
        <v>1.1779575864591419E-6</v>
      </c>
      <c r="V904" s="54">
        <v>1.1779575864591419E-6</v>
      </c>
      <c r="W904" s="54">
        <v>3.5338727593774257E-6</v>
      </c>
      <c r="X904" s="54">
        <v>3.5338727593774257E-6</v>
      </c>
      <c r="Y904" s="54">
        <v>7.0677455187548515E-6</v>
      </c>
      <c r="Z904" s="54">
        <v>0</v>
      </c>
      <c r="AA904" s="54">
        <v>0</v>
      </c>
      <c r="AB904" s="54">
        <v>0</v>
      </c>
      <c r="AC904" s="54">
        <v>0</v>
      </c>
      <c r="AD904" s="54">
        <v>0</v>
      </c>
      <c r="AE904" s="54">
        <v>0</v>
      </c>
      <c r="AF904" s="54">
        <f t="shared" si="1093"/>
        <v>0</v>
      </c>
      <c r="AG904" s="54">
        <f t="shared" si="1094"/>
        <v>0</v>
      </c>
      <c r="AH904" s="54">
        <f t="shared" si="1095"/>
        <v>0</v>
      </c>
      <c r="AI904" s="54">
        <v>0.01</v>
      </c>
      <c r="AJ904" s="54">
        <v>0.01</v>
      </c>
      <c r="AK904" s="54">
        <v>0.01</v>
      </c>
      <c r="AL904" s="54">
        <v>0.01</v>
      </c>
      <c r="AM904" s="54">
        <v>0.01</v>
      </c>
      <c r="AN904" s="54">
        <v>0.01</v>
      </c>
      <c r="AO904" s="54">
        <v>0.03</v>
      </c>
      <c r="AP904" s="54">
        <v>0.03</v>
      </c>
      <c r="AQ904" s="54">
        <v>0.06</v>
      </c>
      <c r="AR904" s="54">
        <f t="shared" si="1096"/>
        <v>0</v>
      </c>
      <c r="AS904" s="54">
        <f t="shared" si="1097"/>
        <v>0</v>
      </c>
      <c r="AT904" s="54">
        <f t="shared" si="1098"/>
        <v>0</v>
      </c>
      <c r="AU904" s="54">
        <f t="shared" si="1099"/>
        <v>0</v>
      </c>
      <c r="AV904" s="54">
        <f t="shared" si="1100"/>
        <v>0</v>
      </c>
      <c r="AW904" s="54">
        <f t="shared" si="1101"/>
        <v>0</v>
      </c>
      <c r="AX904" s="54">
        <f t="shared" si="1102"/>
        <v>0</v>
      </c>
      <c r="AY904" s="54">
        <f t="shared" si="1103"/>
        <v>0</v>
      </c>
      <c r="AZ904" s="54">
        <f t="shared" si="1104"/>
        <v>0</v>
      </c>
      <c r="BA904" s="54">
        <f t="shared" si="1090"/>
        <v>1.1779575864591419E-6</v>
      </c>
      <c r="BB904" s="54">
        <f t="shared" si="1091"/>
        <v>0</v>
      </c>
      <c r="BC904" s="54">
        <f>SUM(CJ904:CL904)*2</f>
        <v>0</v>
      </c>
      <c r="BD904" s="54">
        <f>SUM(CM904:CO904)*2</f>
        <v>2</v>
      </c>
      <c r="BE904" s="54">
        <f t="shared" si="1105"/>
        <v>0</v>
      </c>
      <c r="BF904" s="54">
        <f t="shared" ref="BF904:BK904" si="1118">Z904*2</f>
        <v>0</v>
      </c>
      <c r="BG904" s="54">
        <f t="shared" si="1118"/>
        <v>0</v>
      </c>
      <c r="BH904" s="54">
        <f t="shared" si="1118"/>
        <v>0</v>
      </c>
      <c r="BI904" s="54">
        <f t="shared" si="1118"/>
        <v>0</v>
      </c>
      <c r="BJ904" s="54">
        <f t="shared" si="1118"/>
        <v>0</v>
      </c>
      <c r="BK904" s="54">
        <f t="shared" si="1118"/>
        <v>0</v>
      </c>
      <c r="BL904" s="54">
        <v>0</v>
      </c>
      <c r="BM904" s="54">
        <v>0</v>
      </c>
      <c r="BN904" s="54">
        <f t="shared" si="1116"/>
        <v>0</v>
      </c>
      <c r="BO904" s="54">
        <f t="shared" si="1117"/>
        <v>0</v>
      </c>
      <c r="BP904" s="54">
        <v>0</v>
      </c>
      <c r="BQ904" s="54">
        <v>0</v>
      </c>
      <c r="BR904" s="54">
        <v>0</v>
      </c>
      <c r="BS904" s="54">
        <v>0</v>
      </c>
      <c r="BT904" s="54">
        <v>0</v>
      </c>
      <c r="BU904" s="54">
        <v>0</v>
      </c>
      <c r="BV904" s="54">
        <f t="shared" si="1106"/>
        <v>707.43916666666667</v>
      </c>
      <c r="BW904" s="54">
        <f t="shared" si="1107"/>
        <v>0</v>
      </c>
      <c r="BX904" s="54">
        <f t="shared" si="1108"/>
        <v>8489.27</v>
      </c>
      <c r="BY904" s="54">
        <f t="shared" si="1109"/>
        <v>0</v>
      </c>
      <c r="BZ904" s="54">
        <f t="shared" si="1110"/>
        <v>1</v>
      </c>
      <c r="CA904" s="54">
        <v>0</v>
      </c>
      <c r="CB904" s="54">
        <f t="shared" si="1111"/>
        <v>1</v>
      </c>
      <c r="CC904" s="54">
        <f t="shared" si="1112"/>
        <v>8.3333333333333329E-2</v>
      </c>
      <c r="CD904" s="54">
        <v>0</v>
      </c>
      <c r="CE904" s="54">
        <v>0</v>
      </c>
      <c r="CF904" s="54">
        <v>0</v>
      </c>
      <c r="CG904" s="54">
        <v>0</v>
      </c>
      <c r="CH904" s="54">
        <v>0</v>
      </c>
      <c r="CI904" s="54">
        <v>0</v>
      </c>
      <c r="CJ904" s="54">
        <v>0</v>
      </c>
      <c r="CK904" s="54">
        <v>0</v>
      </c>
      <c r="CL904" s="54">
        <v>0</v>
      </c>
      <c r="CM904" s="54">
        <v>0</v>
      </c>
      <c r="CN904" s="54">
        <v>1</v>
      </c>
      <c r="CO904" s="54">
        <v>0</v>
      </c>
    </row>
    <row r="905" spans="1:93">
      <c r="A905" s="3" t="str">
        <f t="shared" si="1092"/>
        <v>JXYT029Herceptin IV</v>
      </c>
      <c r="B905" s="3" t="s">
        <v>552</v>
      </c>
      <c r="C905" s="3" t="s">
        <v>553</v>
      </c>
      <c r="D905" s="3" t="s">
        <v>174</v>
      </c>
      <c r="E905" s="3" t="s">
        <v>291</v>
      </c>
      <c r="F905" s="3" t="s">
        <v>294</v>
      </c>
      <c r="G905" s="3" t="s">
        <v>295</v>
      </c>
      <c r="H905" s="3" t="s">
        <v>294</v>
      </c>
      <c r="I905" s="3" t="s">
        <v>295</v>
      </c>
      <c r="J905" s="3" t="s">
        <v>561</v>
      </c>
      <c r="K905" s="3" t="s">
        <v>541</v>
      </c>
      <c r="L905" s="3"/>
      <c r="M905" s="3" t="s">
        <v>543</v>
      </c>
      <c r="N905" s="3" t="s">
        <v>11</v>
      </c>
      <c r="O905" s="3" t="s">
        <v>11</v>
      </c>
      <c r="P905" s="3">
        <v>4535.5</v>
      </c>
      <c r="Q905" s="54">
        <v>1.3470254959517716</v>
      </c>
      <c r="R905" s="54">
        <v>0.96501600773266016</v>
      </c>
      <c r="S905" s="54">
        <v>0.89768398944404448</v>
      </c>
      <c r="T905" s="54">
        <v>0.63389137704414156</v>
      </c>
      <c r="U905" s="54">
        <v>0.57756283021169863</v>
      </c>
      <c r="V905" s="54">
        <v>1.0054784512336641</v>
      </c>
      <c r="W905" s="54">
        <v>3.2097254931284764</v>
      </c>
      <c r="X905" s="54">
        <v>2.2169326584895046</v>
      </c>
      <c r="Y905" s="54">
        <v>5.426658151617981</v>
      </c>
      <c r="Z905" s="54">
        <v>1</v>
      </c>
      <c r="AA905" s="54">
        <v>1</v>
      </c>
      <c r="AB905" s="54">
        <v>2</v>
      </c>
      <c r="AC905" s="54">
        <v>1</v>
      </c>
      <c r="AD905" s="54">
        <v>0</v>
      </c>
      <c r="AE905" s="54">
        <v>0</v>
      </c>
      <c r="AF905" s="54">
        <f t="shared" si="1093"/>
        <v>4</v>
      </c>
      <c r="AG905" s="54">
        <f t="shared" si="1094"/>
        <v>1</v>
      </c>
      <c r="AH905" s="54">
        <f t="shared" si="1095"/>
        <v>5</v>
      </c>
      <c r="AI905" s="54">
        <v>6109.434136889261</v>
      </c>
      <c r="AJ905" s="54">
        <v>4376.8301030714802</v>
      </c>
      <c r="AK905" s="54">
        <v>4071.4457341234643</v>
      </c>
      <c r="AL905" s="54">
        <v>2875.0143405837043</v>
      </c>
      <c r="AM905" s="54">
        <v>2619.5362164251592</v>
      </c>
      <c r="AN905" s="54">
        <v>4560.3475155702836</v>
      </c>
      <c r="AO905" s="54">
        <v>14557.709974084206</v>
      </c>
      <c r="AP905" s="54">
        <v>10054.898072579148</v>
      </c>
      <c r="AQ905" s="54">
        <v>24612.608046663354</v>
      </c>
      <c r="AR905" s="54">
        <f t="shared" si="1096"/>
        <v>4535.5</v>
      </c>
      <c r="AS905" s="54">
        <f t="shared" si="1097"/>
        <v>4535.5</v>
      </c>
      <c r="AT905" s="54">
        <f t="shared" si="1098"/>
        <v>9071</v>
      </c>
      <c r="AU905" s="54">
        <f t="shared" si="1099"/>
        <v>4535.5</v>
      </c>
      <c r="AV905" s="54">
        <f t="shared" si="1100"/>
        <v>0</v>
      </c>
      <c r="AW905" s="54">
        <f t="shared" si="1101"/>
        <v>0</v>
      </c>
      <c r="AX905" s="54">
        <f t="shared" si="1102"/>
        <v>18142</v>
      </c>
      <c r="AY905" s="54">
        <f t="shared" si="1103"/>
        <v>4535.5</v>
      </c>
      <c r="AZ905" s="54">
        <f t="shared" si="1104"/>
        <v>22677.5</v>
      </c>
      <c r="BA905" s="54">
        <f t="shared" si="1090"/>
        <v>0.63389137704414156</v>
      </c>
      <c r="BB905" s="54">
        <f t="shared" si="1091"/>
        <v>1</v>
      </c>
      <c r="BC905" s="54"/>
      <c r="BD905" s="54"/>
      <c r="BE905" s="54">
        <f t="shared" si="1105"/>
        <v>0</v>
      </c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4"/>
      <c r="BV905" s="54">
        <f t="shared" si="1106"/>
        <v>6803.25</v>
      </c>
      <c r="BW905" s="54">
        <f t="shared" si="1107"/>
        <v>22677.5</v>
      </c>
      <c r="BX905" s="54">
        <f t="shared" si="1108"/>
        <v>18142</v>
      </c>
      <c r="BY905" s="54">
        <f t="shared" si="1109"/>
        <v>5</v>
      </c>
      <c r="BZ905" s="54">
        <f t="shared" si="1110"/>
        <v>4</v>
      </c>
      <c r="CA905" s="54">
        <v>0</v>
      </c>
      <c r="CB905" s="54">
        <f t="shared" si="1111"/>
        <v>2</v>
      </c>
      <c r="CC905" s="54">
        <f t="shared" si="1112"/>
        <v>1.5</v>
      </c>
      <c r="CD905" s="54">
        <v>2</v>
      </c>
      <c r="CE905" s="54">
        <v>1</v>
      </c>
      <c r="CF905" s="54">
        <v>1</v>
      </c>
      <c r="CG905" s="54">
        <v>2</v>
      </c>
      <c r="CH905" s="54">
        <v>1</v>
      </c>
      <c r="CI905" s="54">
        <v>2</v>
      </c>
      <c r="CJ905" s="54">
        <v>2</v>
      </c>
      <c r="CK905" s="54">
        <v>1</v>
      </c>
      <c r="CL905" s="54">
        <v>2</v>
      </c>
      <c r="CM905" s="54">
        <v>1</v>
      </c>
      <c r="CN905" s="54">
        <v>1</v>
      </c>
      <c r="CO905" s="54">
        <v>2</v>
      </c>
    </row>
    <row r="906" spans="1:93">
      <c r="A906" s="3" t="str">
        <f t="shared" si="1092"/>
        <v>JXYT029Herceptin SC</v>
      </c>
      <c r="B906" s="3" t="s">
        <v>552</v>
      </c>
      <c r="C906" s="3" t="s">
        <v>553</v>
      </c>
      <c r="D906" s="3" t="s">
        <v>174</v>
      </c>
      <c r="E906" s="3" t="s">
        <v>291</v>
      </c>
      <c r="F906" s="3" t="s">
        <v>294</v>
      </c>
      <c r="G906" s="3" t="s">
        <v>295</v>
      </c>
      <c r="H906" s="3" t="s">
        <v>294</v>
      </c>
      <c r="I906" s="3" t="s">
        <v>295</v>
      </c>
      <c r="J906" s="3" t="s">
        <v>561</v>
      </c>
      <c r="K906" s="3" t="s">
        <v>541</v>
      </c>
      <c r="L906" s="3"/>
      <c r="M906" s="3" t="s">
        <v>543</v>
      </c>
      <c r="N906" s="3" t="s">
        <v>12</v>
      </c>
      <c r="O906" s="3" t="s">
        <v>12</v>
      </c>
      <c r="P906" s="3">
        <v>3444.49</v>
      </c>
      <c r="Q906" s="54">
        <v>0.46772025523339456</v>
      </c>
      <c r="R906" s="54">
        <v>0.43335345752997828</v>
      </c>
      <c r="S906" s="54">
        <v>0.65732401388921269</v>
      </c>
      <c r="T906" s="54">
        <v>0.67281299256456362</v>
      </c>
      <c r="U906" s="54">
        <v>0.60578865874402976</v>
      </c>
      <c r="V906" s="54">
        <v>0.79734718749975164</v>
      </c>
      <c r="W906" s="54">
        <v>1.5583977266525855</v>
      </c>
      <c r="X906" s="54">
        <v>2.0759488388083449</v>
      </c>
      <c r="Y906" s="54">
        <v>3.6343465654609304</v>
      </c>
      <c r="Z906" s="54">
        <v>0</v>
      </c>
      <c r="AA906" s="54">
        <v>0</v>
      </c>
      <c r="AB906" s="54">
        <v>0</v>
      </c>
      <c r="AC906" s="54">
        <v>0</v>
      </c>
      <c r="AD906" s="54">
        <v>0</v>
      </c>
      <c r="AE906" s="54">
        <v>0</v>
      </c>
      <c r="AF906" s="54">
        <f t="shared" si="1093"/>
        <v>0</v>
      </c>
      <c r="AG906" s="54">
        <f t="shared" si="1094"/>
        <v>0</v>
      </c>
      <c r="AH906" s="54">
        <f t="shared" si="1095"/>
        <v>0</v>
      </c>
      <c r="AI906" s="54">
        <v>1611.057741948875</v>
      </c>
      <c r="AJ906" s="54">
        <v>1492.6816509274349</v>
      </c>
      <c r="AK906" s="54">
        <v>2264.145992601254</v>
      </c>
      <c r="AL906" s="54">
        <v>2317.4976247587133</v>
      </c>
      <c r="AM906" s="54">
        <v>2086.6329771572227</v>
      </c>
      <c r="AN906" s="54">
        <v>2746.4544138710194</v>
      </c>
      <c r="AO906" s="54">
        <v>5367.8853854775643</v>
      </c>
      <c r="AP906" s="54">
        <v>7150.5850157869554</v>
      </c>
      <c r="AQ906" s="54">
        <v>12518.47040126452</v>
      </c>
      <c r="AR906" s="54">
        <f t="shared" si="1096"/>
        <v>0</v>
      </c>
      <c r="AS906" s="54">
        <f t="shared" si="1097"/>
        <v>0</v>
      </c>
      <c r="AT906" s="54">
        <f t="shared" si="1098"/>
        <v>0</v>
      </c>
      <c r="AU906" s="54">
        <f t="shared" si="1099"/>
        <v>0</v>
      </c>
      <c r="AV906" s="54">
        <f t="shared" si="1100"/>
        <v>0</v>
      </c>
      <c r="AW906" s="54">
        <f t="shared" si="1101"/>
        <v>0</v>
      </c>
      <c r="AX906" s="54">
        <f t="shared" si="1102"/>
        <v>0</v>
      </c>
      <c r="AY906" s="54">
        <f t="shared" si="1103"/>
        <v>0</v>
      </c>
      <c r="AZ906" s="54">
        <f t="shared" si="1104"/>
        <v>0</v>
      </c>
      <c r="BA906" s="54">
        <f t="shared" si="1090"/>
        <v>0.67281299256456362</v>
      </c>
      <c r="BB906" s="54">
        <f t="shared" si="1091"/>
        <v>0</v>
      </c>
      <c r="BC906" s="54"/>
      <c r="BD906" s="54"/>
      <c r="BE906" s="54">
        <f t="shared" si="1105"/>
        <v>0</v>
      </c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4"/>
      <c r="BV906" s="54">
        <f t="shared" si="1106"/>
        <v>2583.3674999999998</v>
      </c>
      <c r="BW906" s="54">
        <f t="shared" si="1107"/>
        <v>10333.469999999999</v>
      </c>
      <c r="BX906" s="54">
        <f t="shared" si="1108"/>
        <v>0</v>
      </c>
      <c r="BY906" s="54">
        <f t="shared" si="1109"/>
        <v>3</v>
      </c>
      <c r="BZ906" s="54">
        <f t="shared" si="1110"/>
        <v>0</v>
      </c>
      <c r="CA906" s="54">
        <v>0</v>
      </c>
      <c r="CB906" s="54">
        <f t="shared" si="1111"/>
        <v>2</v>
      </c>
      <c r="CC906" s="54">
        <f t="shared" si="1112"/>
        <v>0.75</v>
      </c>
      <c r="CD906" s="54">
        <v>1</v>
      </c>
      <c r="CE906" s="54">
        <v>1</v>
      </c>
      <c r="CF906" s="54">
        <v>1</v>
      </c>
      <c r="CG906" s="54">
        <v>0</v>
      </c>
      <c r="CH906" s="54">
        <v>2</v>
      </c>
      <c r="CI906" s="54">
        <v>1</v>
      </c>
      <c r="CJ906" s="54">
        <v>2</v>
      </c>
      <c r="CK906" s="54">
        <v>1</v>
      </c>
      <c r="CL906" s="54">
        <v>0</v>
      </c>
      <c r="CM906" s="54">
        <v>0</v>
      </c>
      <c r="CN906" s="54">
        <v>0</v>
      </c>
      <c r="CO906" s="54">
        <v>0</v>
      </c>
    </row>
    <row r="907" spans="1:93">
      <c r="A907" s="3" t="str">
        <f t="shared" si="1092"/>
        <v>JXYT029Itovebi 3mg</v>
      </c>
      <c r="B907" s="3" t="s">
        <v>552</v>
      </c>
      <c r="C907" s="3" t="s">
        <v>553</v>
      </c>
      <c r="D907" s="3" t="s">
        <v>174</v>
      </c>
      <c r="E907" s="3" t="s">
        <v>291</v>
      </c>
      <c r="F907" s="3" t="s">
        <v>294</v>
      </c>
      <c r="G907" s="3" t="s">
        <v>295</v>
      </c>
      <c r="H907" s="3" t="s">
        <v>294</v>
      </c>
      <c r="I907" s="3" t="s">
        <v>295</v>
      </c>
      <c r="J907" s="3" t="s">
        <v>561</v>
      </c>
      <c r="K907" s="3" t="s">
        <v>541</v>
      </c>
      <c r="L907" s="3"/>
      <c r="M907" s="3" t="s">
        <v>543</v>
      </c>
      <c r="N907" s="3" t="s">
        <v>13</v>
      </c>
      <c r="O907" s="3" t="s">
        <v>14</v>
      </c>
      <c r="P907" s="3">
        <v>3566.02</v>
      </c>
      <c r="Q907" s="54">
        <v>7.5423782997919166E-8</v>
      </c>
      <c r="R907" s="54">
        <v>8.6118364644595899E-8</v>
      </c>
      <c r="S907" s="54">
        <v>1.7430625086372233E-7</v>
      </c>
      <c r="T907" s="54">
        <v>1.7644957539816278E-7</v>
      </c>
      <c r="U907" s="54">
        <v>2.1451535630448561E-7</v>
      </c>
      <c r="V907" s="54">
        <v>2.7318666979111423E-7</v>
      </c>
      <c r="W907" s="54">
        <v>3.3584839850623739E-7</v>
      </c>
      <c r="X907" s="54">
        <v>6.6415160149376262E-7</v>
      </c>
      <c r="Y907" s="54">
        <v>9.9999999999999995E-7</v>
      </c>
      <c r="Z907" s="54">
        <v>0</v>
      </c>
      <c r="AA907" s="54">
        <v>0</v>
      </c>
      <c r="AB907" s="54">
        <v>0</v>
      </c>
      <c r="AC907" s="54">
        <v>0</v>
      </c>
      <c r="AD907" s="54">
        <v>0</v>
      </c>
      <c r="AE907" s="54">
        <v>0</v>
      </c>
      <c r="AF907" s="54">
        <f t="shared" si="1093"/>
        <v>0</v>
      </c>
      <c r="AG907" s="54">
        <f t="shared" si="1094"/>
        <v>0</v>
      </c>
      <c r="AH907" s="54">
        <f t="shared" si="1095"/>
        <v>0</v>
      </c>
      <c r="AI907" s="54">
        <v>2.6896271864623972E-4</v>
      </c>
      <c r="AJ907" s="54">
        <v>3.0709981068992184E-4</v>
      </c>
      <c r="AK907" s="54">
        <v>6.2157957670505104E-4</v>
      </c>
      <c r="AL907" s="54">
        <v>6.2922271486135634E-4</v>
      </c>
      <c r="AM907" s="54">
        <v>7.6496605088892172E-4</v>
      </c>
      <c r="AN907" s="54">
        <v>9.74189128208509E-4</v>
      </c>
      <c r="AO907" s="54">
        <v>1.1976421060412126E-3</v>
      </c>
      <c r="AP907" s="54">
        <v>2.3683778939587868E-3</v>
      </c>
      <c r="AQ907" s="54">
        <v>3.5660199999999996E-3</v>
      </c>
      <c r="AR907" s="54">
        <f t="shared" si="1096"/>
        <v>0</v>
      </c>
      <c r="AS907" s="54">
        <f t="shared" si="1097"/>
        <v>0</v>
      </c>
      <c r="AT907" s="54">
        <f t="shared" si="1098"/>
        <v>0</v>
      </c>
      <c r="AU907" s="54">
        <f t="shared" si="1099"/>
        <v>0</v>
      </c>
      <c r="AV907" s="54">
        <f t="shared" si="1100"/>
        <v>0</v>
      </c>
      <c r="AW907" s="54">
        <f t="shared" si="1101"/>
        <v>0</v>
      </c>
      <c r="AX907" s="54">
        <f t="shared" si="1102"/>
        <v>0</v>
      </c>
      <c r="AY907" s="54">
        <f t="shared" si="1103"/>
        <v>0</v>
      </c>
      <c r="AZ907" s="54">
        <f t="shared" si="1104"/>
        <v>0</v>
      </c>
      <c r="BA907" s="54">
        <f t="shared" si="1090"/>
        <v>1.7644957539816278E-7</v>
      </c>
      <c r="BB907" s="54">
        <f t="shared" si="1091"/>
        <v>0</v>
      </c>
      <c r="BC907" s="54"/>
      <c r="BD907" s="54"/>
      <c r="BE907" s="54">
        <f t="shared" si="1105"/>
        <v>0</v>
      </c>
      <c r="BF907" s="54"/>
      <c r="BG907" s="54"/>
      <c r="BH907" s="54"/>
      <c r="BI907" s="54"/>
      <c r="BJ907" s="54"/>
      <c r="BK907" s="54"/>
      <c r="BL907" s="54">
        <v>0</v>
      </c>
      <c r="BM907" s="54">
        <v>0</v>
      </c>
      <c r="BN907" s="54">
        <f t="shared" ref="BN907:BN908" si="1119">AVERAGE(BP907:BR907)</f>
        <v>0</v>
      </c>
      <c r="BO907" s="54">
        <f t="shared" ref="BO907:BO908" si="1120">SUM(BS907:BU907)/1</f>
        <v>0</v>
      </c>
      <c r="BP907" s="54">
        <v>0</v>
      </c>
      <c r="BQ907" s="54">
        <v>0</v>
      </c>
      <c r="BR907" s="54">
        <v>0</v>
      </c>
      <c r="BS907" s="54">
        <v>0</v>
      </c>
      <c r="BT907" s="54">
        <v>0</v>
      </c>
      <c r="BU907" s="54">
        <v>0</v>
      </c>
      <c r="BV907" s="54">
        <f t="shared" si="1106"/>
        <v>0</v>
      </c>
      <c r="BW907" s="54">
        <f t="shared" si="1107"/>
        <v>0</v>
      </c>
      <c r="BX907" s="54">
        <f t="shared" si="1108"/>
        <v>0</v>
      </c>
      <c r="BY907" s="54">
        <f t="shared" si="1109"/>
        <v>0</v>
      </c>
      <c r="BZ907" s="54">
        <f t="shared" si="1110"/>
        <v>0</v>
      </c>
      <c r="CA907" s="54">
        <v>0</v>
      </c>
      <c r="CB907" s="54">
        <f t="shared" si="1111"/>
        <v>0</v>
      </c>
      <c r="CC907" s="54">
        <f t="shared" si="1112"/>
        <v>0</v>
      </c>
      <c r="CD907" s="54">
        <v>0</v>
      </c>
      <c r="CE907" s="54">
        <v>0</v>
      </c>
      <c r="CF907" s="54">
        <v>0</v>
      </c>
      <c r="CG907" s="54">
        <v>0</v>
      </c>
      <c r="CH907" s="54">
        <v>0</v>
      </c>
      <c r="CI907" s="54">
        <v>0</v>
      </c>
      <c r="CJ907" s="54">
        <v>0</v>
      </c>
      <c r="CK907" s="54">
        <v>0</v>
      </c>
      <c r="CL907" s="54">
        <v>0</v>
      </c>
      <c r="CM907" s="54">
        <v>0</v>
      </c>
      <c r="CN907" s="54">
        <v>0</v>
      </c>
      <c r="CO907" s="54">
        <v>0</v>
      </c>
    </row>
    <row r="908" spans="1:93">
      <c r="A908" s="3" t="str">
        <f t="shared" si="1092"/>
        <v>JXYT029Itovebi 9mg</v>
      </c>
      <c r="B908" s="3" t="s">
        <v>552</v>
      </c>
      <c r="C908" s="3" t="s">
        <v>553</v>
      </c>
      <c r="D908" s="3" t="s">
        <v>174</v>
      </c>
      <c r="E908" s="3" t="s">
        <v>291</v>
      </c>
      <c r="F908" s="3" t="s">
        <v>294</v>
      </c>
      <c r="G908" s="3" t="s">
        <v>295</v>
      </c>
      <c r="H908" s="3" t="s">
        <v>294</v>
      </c>
      <c r="I908" s="3" t="s">
        <v>295</v>
      </c>
      <c r="J908" s="3" t="s">
        <v>561</v>
      </c>
      <c r="K908" s="3" t="s">
        <v>541</v>
      </c>
      <c r="L908" s="3"/>
      <c r="M908" s="3" t="s">
        <v>543</v>
      </c>
      <c r="N908" s="3" t="s">
        <v>13</v>
      </c>
      <c r="O908" s="3" t="s">
        <v>15</v>
      </c>
      <c r="P908" s="3">
        <v>10698.05</v>
      </c>
      <c r="Q908" s="54"/>
      <c r="R908" s="54"/>
      <c r="S908" s="54"/>
      <c r="T908" s="54"/>
      <c r="U908" s="54"/>
      <c r="V908" s="54"/>
      <c r="W908" s="54">
        <v>0</v>
      </c>
      <c r="X908" s="54">
        <v>0</v>
      </c>
      <c r="Y908" s="54">
        <v>0</v>
      </c>
      <c r="Z908" s="54">
        <v>0</v>
      </c>
      <c r="AA908" s="54">
        <v>0</v>
      </c>
      <c r="AB908" s="54">
        <v>0</v>
      </c>
      <c r="AC908" s="54">
        <v>0</v>
      </c>
      <c r="AD908" s="54">
        <v>0</v>
      </c>
      <c r="AE908" s="54">
        <v>0</v>
      </c>
      <c r="AF908" s="54">
        <f t="shared" si="1093"/>
        <v>0</v>
      </c>
      <c r="AG908" s="54">
        <f t="shared" si="1094"/>
        <v>0</v>
      </c>
      <c r="AH908" s="54">
        <f t="shared" si="1095"/>
        <v>0</v>
      </c>
      <c r="AI908" s="54"/>
      <c r="AJ908" s="54"/>
      <c r="AK908" s="54"/>
      <c r="AL908" s="54"/>
      <c r="AM908" s="54"/>
      <c r="AN908" s="54"/>
      <c r="AO908" s="54">
        <v>0</v>
      </c>
      <c r="AP908" s="54">
        <v>0</v>
      </c>
      <c r="AQ908" s="54">
        <v>0</v>
      </c>
      <c r="AR908" s="54">
        <f t="shared" si="1096"/>
        <v>0</v>
      </c>
      <c r="AS908" s="54">
        <f t="shared" si="1097"/>
        <v>0</v>
      </c>
      <c r="AT908" s="54">
        <f t="shared" si="1098"/>
        <v>0</v>
      </c>
      <c r="AU908" s="54">
        <f t="shared" si="1099"/>
        <v>0</v>
      </c>
      <c r="AV908" s="54">
        <f t="shared" si="1100"/>
        <v>0</v>
      </c>
      <c r="AW908" s="54">
        <f t="shared" si="1101"/>
        <v>0</v>
      </c>
      <c r="AX908" s="54">
        <f t="shared" si="1102"/>
        <v>0</v>
      </c>
      <c r="AY908" s="54">
        <f t="shared" si="1103"/>
        <v>0</v>
      </c>
      <c r="AZ908" s="54">
        <f t="shared" si="1104"/>
        <v>0</v>
      </c>
      <c r="BA908" s="54">
        <f t="shared" si="1090"/>
        <v>0</v>
      </c>
      <c r="BB908" s="54">
        <f t="shared" si="1091"/>
        <v>0</v>
      </c>
      <c r="BC908" s="54"/>
      <c r="BD908" s="54"/>
      <c r="BE908" s="54">
        <f t="shared" si="1105"/>
        <v>0</v>
      </c>
      <c r="BF908" s="54"/>
      <c r="BG908" s="54"/>
      <c r="BH908" s="54"/>
      <c r="BI908" s="54"/>
      <c r="BJ908" s="54"/>
      <c r="BK908" s="54"/>
      <c r="BL908" s="54">
        <v>0</v>
      </c>
      <c r="BM908" s="54">
        <v>0</v>
      </c>
      <c r="BN908" s="54">
        <f t="shared" si="1119"/>
        <v>0</v>
      </c>
      <c r="BO908" s="54">
        <f t="shared" si="1120"/>
        <v>0</v>
      </c>
      <c r="BP908" s="54">
        <v>0</v>
      </c>
      <c r="BQ908" s="54">
        <v>0</v>
      </c>
      <c r="BR908" s="54">
        <v>0</v>
      </c>
      <c r="BS908" s="54">
        <v>0</v>
      </c>
      <c r="BT908" s="54">
        <v>0</v>
      </c>
      <c r="BU908" s="54">
        <v>0</v>
      </c>
      <c r="BV908" s="54">
        <f t="shared" si="1106"/>
        <v>0</v>
      </c>
      <c r="BW908" s="54">
        <f t="shared" si="1107"/>
        <v>0</v>
      </c>
      <c r="BX908" s="54">
        <f t="shared" si="1108"/>
        <v>0</v>
      </c>
      <c r="BY908" s="54">
        <f t="shared" si="1109"/>
        <v>0</v>
      </c>
      <c r="BZ908" s="54">
        <f t="shared" si="1110"/>
        <v>0</v>
      </c>
      <c r="CA908" s="54">
        <v>0</v>
      </c>
      <c r="CB908" s="54">
        <f t="shared" si="1111"/>
        <v>0</v>
      </c>
      <c r="CC908" s="54">
        <f t="shared" si="1112"/>
        <v>0</v>
      </c>
      <c r="CD908" s="54">
        <v>0</v>
      </c>
      <c r="CE908" s="54">
        <v>0</v>
      </c>
      <c r="CF908" s="54">
        <v>0</v>
      </c>
      <c r="CG908" s="54">
        <v>0</v>
      </c>
      <c r="CH908" s="54">
        <v>0</v>
      </c>
      <c r="CI908" s="54">
        <v>0</v>
      </c>
      <c r="CJ908" s="54">
        <v>0</v>
      </c>
      <c r="CK908" s="54">
        <v>0</v>
      </c>
      <c r="CL908" s="54">
        <v>0</v>
      </c>
      <c r="CM908" s="54">
        <v>0</v>
      </c>
      <c r="CN908" s="54">
        <v>0</v>
      </c>
      <c r="CO908" s="54">
        <v>0</v>
      </c>
    </row>
    <row r="909" spans="1:93">
      <c r="A909" s="3" t="str">
        <f t="shared" si="1092"/>
        <v>JXYT029Perjeta</v>
      </c>
      <c r="B909" s="3" t="s">
        <v>552</v>
      </c>
      <c r="C909" s="3" t="s">
        <v>553</v>
      </c>
      <c r="D909" s="3" t="s">
        <v>174</v>
      </c>
      <c r="E909" s="3" t="s">
        <v>291</v>
      </c>
      <c r="F909" s="3" t="s">
        <v>294</v>
      </c>
      <c r="G909" s="3" t="s">
        <v>295</v>
      </c>
      <c r="H909" s="3" t="s">
        <v>294</v>
      </c>
      <c r="I909" s="3" t="s">
        <v>295</v>
      </c>
      <c r="J909" s="3" t="s">
        <v>561</v>
      </c>
      <c r="K909" s="3" t="s">
        <v>541</v>
      </c>
      <c r="L909" s="3"/>
      <c r="M909" s="3" t="s">
        <v>543</v>
      </c>
      <c r="N909" s="3" t="s">
        <v>16</v>
      </c>
      <c r="O909" s="3" t="s">
        <v>16</v>
      </c>
      <c r="P909" s="3">
        <v>3985.87</v>
      </c>
      <c r="Q909" s="54">
        <v>1.2023445906572734</v>
      </c>
      <c r="R909" s="54">
        <v>1.0156385360386002</v>
      </c>
      <c r="S909" s="54">
        <v>1.5415268889997176</v>
      </c>
      <c r="T909" s="54">
        <v>0.93149982466394843</v>
      </c>
      <c r="U909" s="54">
        <v>1.1305896832427851</v>
      </c>
      <c r="V909" s="54">
        <v>1.2975291693704099</v>
      </c>
      <c r="W909" s="54">
        <v>3.7595100156955912</v>
      </c>
      <c r="X909" s="54">
        <v>3.359618677277143</v>
      </c>
      <c r="Y909" s="54">
        <v>7.1191286929727342</v>
      </c>
      <c r="Z909" s="54">
        <v>0</v>
      </c>
      <c r="AA909" s="54">
        <v>0</v>
      </c>
      <c r="AB909" s="54">
        <v>0</v>
      </c>
      <c r="AC909" s="54">
        <v>0</v>
      </c>
      <c r="AD909" s="54">
        <v>0</v>
      </c>
      <c r="AE909" s="54">
        <v>0</v>
      </c>
      <c r="AF909" s="54">
        <f t="shared" si="1093"/>
        <v>0</v>
      </c>
      <c r="AG909" s="54">
        <f t="shared" si="1094"/>
        <v>0</v>
      </c>
      <c r="AH909" s="54">
        <f t="shared" si="1095"/>
        <v>0</v>
      </c>
      <c r="AI909" s="54">
        <v>4792.3892335631062</v>
      </c>
      <c r="AJ909" s="54">
        <v>4048.2031716401757</v>
      </c>
      <c r="AK909" s="54">
        <v>6144.3257810573041</v>
      </c>
      <c r="AL909" s="54">
        <v>3712.8372061332916</v>
      </c>
      <c r="AM909" s="54">
        <v>4506.3835007469197</v>
      </c>
      <c r="AN909" s="54">
        <v>5171.7825903184348</v>
      </c>
      <c r="AO909" s="54">
        <v>14984.918186260587</v>
      </c>
      <c r="AP909" s="54">
        <v>13391.003297198646</v>
      </c>
      <c r="AQ909" s="54">
        <v>28375.921483459235</v>
      </c>
      <c r="AR909" s="54">
        <f t="shared" si="1096"/>
        <v>0</v>
      </c>
      <c r="AS909" s="54">
        <f t="shared" si="1097"/>
        <v>0</v>
      </c>
      <c r="AT909" s="54">
        <f t="shared" si="1098"/>
        <v>0</v>
      </c>
      <c r="AU909" s="54">
        <f t="shared" si="1099"/>
        <v>0</v>
      </c>
      <c r="AV909" s="54">
        <f t="shared" si="1100"/>
        <v>0</v>
      </c>
      <c r="AW909" s="54">
        <f t="shared" si="1101"/>
        <v>0</v>
      </c>
      <c r="AX909" s="54">
        <f t="shared" si="1102"/>
        <v>0</v>
      </c>
      <c r="AY909" s="54">
        <f t="shared" si="1103"/>
        <v>0</v>
      </c>
      <c r="AZ909" s="54">
        <f t="shared" si="1104"/>
        <v>0</v>
      </c>
      <c r="BA909" s="54">
        <f t="shared" si="1090"/>
        <v>0.93149982466394843</v>
      </c>
      <c r="BB909" s="54">
        <f t="shared" si="1091"/>
        <v>0</v>
      </c>
      <c r="BC909" s="54"/>
      <c r="BD909" s="54"/>
      <c r="BE909" s="54">
        <f t="shared" si="1105"/>
        <v>0</v>
      </c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4"/>
      <c r="BV909" s="54">
        <f t="shared" si="1106"/>
        <v>10961.1425</v>
      </c>
      <c r="BW909" s="54">
        <f t="shared" si="1107"/>
        <v>31886.959999999999</v>
      </c>
      <c r="BX909" s="54">
        <f t="shared" si="1108"/>
        <v>3985.87</v>
      </c>
      <c r="BY909" s="54">
        <f t="shared" si="1109"/>
        <v>8</v>
      </c>
      <c r="BZ909" s="54">
        <f t="shared" si="1110"/>
        <v>1</v>
      </c>
      <c r="CA909" s="54">
        <v>0</v>
      </c>
      <c r="CB909" s="54">
        <f t="shared" si="1111"/>
        <v>6</v>
      </c>
      <c r="CC909" s="54">
        <f t="shared" si="1112"/>
        <v>2.75</v>
      </c>
      <c r="CD909" s="54">
        <v>6</v>
      </c>
      <c r="CE909" s="54">
        <v>4</v>
      </c>
      <c r="CF909" s="54">
        <v>2</v>
      </c>
      <c r="CG909" s="54">
        <v>3</v>
      </c>
      <c r="CH909" s="54">
        <v>5</v>
      </c>
      <c r="CI909" s="54">
        <v>4</v>
      </c>
      <c r="CJ909" s="54">
        <v>3</v>
      </c>
      <c r="CK909" s="54">
        <v>4</v>
      </c>
      <c r="CL909" s="54">
        <v>1</v>
      </c>
      <c r="CM909" s="54">
        <v>1</v>
      </c>
      <c r="CN909" s="54">
        <v>0</v>
      </c>
      <c r="CO909" s="54">
        <v>0</v>
      </c>
    </row>
    <row r="910" spans="1:93">
      <c r="A910" s="3" t="str">
        <f t="shared" si="1092"/>
        <v>JXYT029Phesgo 10ml</v>
      </c>
      <c r="B910" s="3" t="s">
        <v>552</v>
      </c>
      <c r="C910" s="3" t="s">
        <v>553</v>
      </c>
      <c r="D910" s="3" t="s">
        <v>174</v>
      </c>
      <c r="E910" s="3" t="s">
        <v>291</v>
      </c>
      <c r="F910" s="3" t="s">
        <v>294</v>
      </c>
      <c r="G910" s="3" t="s">
        <v>295</v>
      </c>
      <c r="H910" s="3" t="s">
        <v>294</v>
      </c>
      <c r="I910" s="3" t="s">
        <v>295</v>
      </c>
      <c r="J910" s="3" t="s">
        <v>561</v>
      </c>
      <c r="K910" s="3" t="s">
        <v>541</v>
      </c>
      <c r="L910" s="3"/>
      <c r="M910" s="3" t="s">
        <v>543</v>
      </c>
      <c r="N910" s="3" t="s">
        <v>17</v>
      </c>
      <c r="O910" s="3" t="s">
        <v>18</v>
      </c>
      <c r="P910" s="3">
        <v>6232.07</v>
      </c>
      <c r="Q910" s="54">
        <v>8.5202708323237689E-2</v>
      </c>
      <c r="R910" s="54">
        <v>7.8766552623767069E-2</v>
      </c>
      <c r="S910" s="54">
        <v>0.11676752312313564</v>
      </c>
      <c r="T910" s="54">
        <v>0.1023189591243359</v>
      </c>
      <c r="U910" s="54">
        <v>9.3880748523363824E-2</v>
      </c>
      <c r="V910" s="54">
        <v>0.12230370922342014</v>
      </c>
      <c r="W910" s="54">
        <v>0.28073678407014041</v>
      </c>
      <c r="X910" s="54">
        <v>0.31850341687111988</v>
      </c>
      <c r="Y910" s="54">
        <v>0.59924020094126029</v>
      </c>
      <c r="Z910" s="54">
        <v>0</v>
      </c>
      <c r="AA910" s="54">
        <v>0</v>
      </c>
      <c r="AB910" s="54">
        <v>0</v>
      </c>
      <c r="AC910" s="54">
        <v>0</v>
      </c>
      <c r="AD910" s="54">
        <v>0</v>
      </c>
      <c r="AE910" s="54">
        <v>0</v>
      </c>
      <c r="AF910" s="54">
        <f t="shared" si="1093"/>
        <v>0</v>
      </c>
      <c r="AG910" s="54">
        <f t="shared" si="1094"/>
        <v>0</v>
      </c>
      <c r="AH910" s="54">
        <f t="shared" si="1095"/>
        <v>0</v>
      </c>
      <c r="AI910" s="54">
        <v>530.9892424599999</v>
      </c>
      <c r="AJ910" s="54">
        <v>490.87866961000003</v>
      </c>
      <c r="AK910" s="54">
        <v>727.70337782999991</v>
      </c>
      <c r="AL910" s="54">
        <v>637.65891558999999</v>
      </c>
      <c r="AM910" s="54">
        <v>585.07139644999995</v>
      </c>
      <c r="AN910" s="54">
        <v>762.20527713999991</v>
      </c>
      <c r="AO910" s="54">
        <v>1749.5712898999998</v>
      </c>
      <c r="AP910" s="54">
        <v>1984.9355891799999</v>
      </c>
      <c r="AQ910" s="54">
        <v>3734.5068790799996</v>
      </c>
      <c r="AR910" s="54">
        <f t="shared" si="1096"/>
        <v>0</v>
      </c>
      <c r="AS910" s="54">
        <f t="shared" si="1097"/>
        <v>0</v>
      </c>
      <c r="AT910" s="54">
        <f t="shared" si="1098"/>
        <v>0</v>
      </c>
      <c r="AU910" s="54">
        <f t="shared" si="1099"/>
        <v>0</v>
      </c>
      <c r="AV910" s="54">
        <f t="shared" si="1100"/>
        <v>0</v>
      </c>
      <c r="AW910" s="54">
        <f t="shared" si="1101"/>
        <v>0</v>
      </c>
      <c r="AX910" s="54">
        <f t="shared" si="1102"/>
        <v>0</v>
      </c>
      <c r="AY910" s="54">
        <f t="shared" si="1103"/>
        <v>0</v>
      </c>
      <c r="AZ910" s="54">
        <f t="shared" si="1104"/>
        <v>0</v>
      </c>
      <c r="BA910" s="54">
        <f t="shared" si="1090"/>
        <v>0.1023189591243359</v>
      </c>
      <c r="BB910" s="54">
        <f t="shared" si="1091"/>
        <v>0</v>
      </c>
      <c r="BC910" s="54">
        <f>SUM(CJ910:CL910)</f>
        <v>0</v>
      </c>
      <c r="BD910" s="54">
        <f>SUM(CM910:CO910)</f>
        <v>0</v>
      </c>
      <c r="BE910" s="54">
        <f t="shared" si="1105"/>
        <v>0</v>
      </c>
      <c r="BF910" s="54">
        <f t="shared" ref="BF910:BK910" si="1121">Z910</f>
        <v>0</v>
      </c>
      <c r="BG910" s="54">
        <f t="shared" si="1121"/>
        <v>0</v>
      </c>
      <c r="BH910" s="54">
        <f t="shared" si="1121"/>
        <v>0</v>
      </c>
      <c r="BI910" s="54">
        <f t="shared" si="1121"/>
        <v>0</v>
      </c>
      <c r="BJ910" s="54">
        <f t="shared" si="1121"/>
        <v>0</v>
      </c>
      <c r="BK910" s="54">
        <f t="shared" si="1121"/>
        <v>0</v>
      </c>
      <c r="BL910" s="54">
        <v>0</v>
      </c>
      <c r="BM910" s="54">
        <v>0</v>
      </c>
      <c r="BN910" s="54">
        <f t="shared" ref="BN910:BN911" si="1122">AVERAGE(BP910:BR910)</f>
        <v>0</v>
      </c>
      <c r="BO910" s="54">
        <f t="shared" ref="BO910:BO911" si="1123">SUM(BS910:BU910)/1</f>
        <v>0</v>
      </c>
      <c r="BP910" s="54">
        <v>0</v>
      </c>
      <c r="BQ910" s="54">
        <v>0</v>
      </c>
      <c r="BR910" s="54">
        <v>0</v>
      </c>
      <c r="BS910" s="54">
        <v>0</v>
      </c>
      <c r="BT910" s="54">
        <v>0</v>
      </c>
      <c r="BU910" s="54">
        <v>0</v>
      </c>
      <c r="BV910" s="54">
        <f t="shared" si="1106"/>
        <v>0</v>
      </c>
      <c r="BW910" s="54">
        <f t="shared" si="1107"/>
        <v>0</v>
      </c>
      <c r="BX910" s="54">
        <f t="shared" si="1108"/>
        <v>0</v>
      </c>
      <c r="BY910" s="54">
        <f t="shared" si="1109"/>
        <v>0</v>
      </c>
      <c r="BZ910" s="54">
        <f t="shared" si="1110"/>
        <v>0</v>
      </c>
      <c r="CA910" s="54">
        <v>4</v>
      </c>
      <c r="CB910" s="54">
        <f t="shared" si="1111"/>
        <v>0</v>
      </c>
      <c r="CC910" s="54">
        <f t="shared" si="1112"/>
        <v>0</v>
      </c>
      <c r="CD910" s="54">
        <v>0</v>
      </c>
      <c r="CE910" s="54">
        <v>0</v>
      </c>
      <c r="CF910" s="54">
        <v>0</v>
      </c>
      <c r="CG910" s="54">
        <v>0</v>
      </c>
      <c r="CH910" s="54">
        <v>0</v>
      </c>
      <c r="CI910" s="54">
        <v>0</v>
      </c>
      <c r="CJ910" s="54">
        <v>0</v>
      </c>
      <c r="CK910" s="54">
        <v>0</v>
      </c>
      <c r="CL910" s="54">
        <v>0</v>
      </c>
      <c r="CM910" s="54">
        <v>0</v>
      </c>
      <c r="CN910" s="54">
        <v>0</v>
      </c>
      <c r="CO910" s="54">
        <v>0</v>
      </c>
    </row>
    <row r="911" spans="1:93">
      <c r="A911" s="3" t="str">
        <f t="shared" si="1092"/>
        <v>JXYT029Phesgo 15ml</v>
      </c>
      <c r="B911" s="3" t="s">
        <v>552</v>
      </c>
      <c r="C911" s="3" t="s">
        <v>553</v>
      </c>
      <c r="D911" s="3" t="s">
        <v>174</v>
      </c>
      <c r="E911" s="3" t="s">
        <v>291</v>
      </c>
      <c r="F911" s="3" t="s">
        <v>294</v>
      </c>
      <c r="G911" s="3" t="s">
        <v>295</v>
      </c>
      <c r="H911" s="3" t="s">
        <v>294</v>
      </c>
      <c r="I911" s="3" t="s">
        <v>295</v>
      </c>
      <c r="J911" s="3" t="s">
        <v>561</v>
      </c>
      <c r="K911" s="3" t="s">
        <v>541</v>
      </c>
      <c r="L911" s="3"/>
      <c r="M911" s="3" t="s">
        <v>543</v>
      </c>
      <c r="N911" s="3" t="s">
        <v>17</v>
      </c>
      <c r="O911" s="3" t="s">
        <v>19</v>
      </c>
      <c r="P911" s="3">
        <v>8489.27</v>
      </c>
      <c r="Q911" s="54">
        <v>1.1779575864591419E-6</v>
      </c>
      <c r="R911" s="54">
        <v>1.1779575864591419E-6</v>
      </c>
      <c r="S911" s="54">
        <v>1.1779575864591419E-6</v>
      </c>
      <c r="T911" s="54">
        <v>1.1779575864591419E-6</v>
      </c>
      <c r="U911" s="54">
        <v>1.1779575864591419E-6</v>
      </c>
      <c r="V911" s="54">
        <v>1.1779575864591419E-6</v>
      </c>
      <c r="W911" s="54">
        <v>3.5338727593774257E-6</v>
      </c>
      <c r="X911" s="54">
        <v>3.5338727593774257E-6</v>
      </c>
      <c r="Y911" s="54">
        <v>7.0677455187548515E-6</v>
      </c>
      <c r="Z911" s="54">
        <v>0</v>
      </c>
      <c r="AA911" s="54">
        <v>0</v>
      </c>
      <c r="AB911" s="54">
        <v>0</v>
      </c>
      <c r="AC911" s="54">
        <v>0</v>
      </c>
      <c r="AD911" s="54">
        <v>0</v>
      </c>
      <c r="AE911" s="54">
        <v>0</v>
      </c>
      <c r="AF911" s="54">
        <f t="shared" si="1093"/>
        <v>0</v>
      </c>
      <c r="AG911" s="54">
        <f t="shared" si="1094"/>
        <v>0</v>
      </c>
      <c r="AH911" s="54">
        <f t="shared" si="1095"/>
        <v>0</v>
      </c>
      <c r="AI911" s="54">
        <v>0.01</v>
      </c>
      <c r="AJ911" s="54">
        <v>0.01</v>
      </c>
      <c r="AK911" s="54">
        <v>0.01</v>
      </c>
      <c r="AL911" s="54">
        <v>0.01</v>
      </c>
      <c r="AM911" s="54">
        <v>0.01</v>
      </c>
      <c r="AN911" s="54">
        <v>0.01</v>
      </c>
      <c r="AO911" s="54">
        <v>0.03</v>
      </c>
      <c r="AP911" s="54">
        <v>0.03</v>
      </c>
      <c r="AQ911" s="54">
        <v>0.06</v>
      </c>
      <c r="AR911" s="54">
        <f t="shared" si="1096"/>
        <v>0</v>
      </c>
      <c r="AS911" s="54">
        <f t="shared" si="1097"/>
        <v>0</v>
      </c>
      <c r="AT911" s="54">
        <f t="shared" si="1098"/>
        <v>0</v>
      </c>
      <c r="AU911" s="54">
        <f t="shared" si="1099"/>
        <v>0</v>
      </c>
      <c r="AV911" s="54">
        <f t="shared" si="1100"/>
        <v>0</v>
      </c>
      <c r="AW911" s="54">
        <f t="shared" si="1101"/>
        <v>0</v>
      </c>
      <c r="AX911" s="54">
        <f t="shared" si="1102"/>
        <v>0</v>
      </c>
      <c r="AY911" s="54">
        <f t="shared" si="1103"/>
        <v>0</v>
      </c>
      <c r="AZ911" s="54">
        <f t="shared" si="1104"/>
        <v>0</v>
      </c>
      <c r="BA911" s="54">
        <f t="shared" si="1090"/>
        <v>1.1779575864591419E-6</v>
      </c>
      <c r="BB911" s="54">
        <f t="shared" si="1091"/>
        <v>0</v>
      </c>
      <c r="BC911" s="54">
        <f>SUM(CJ911:CL911)*2</f>
        <v>0</v>
      </c>
      <c r="BD911" s="54">
        <f>SUM(CM911:CO911)*2</f>
        <v>0</v>
      </c>
      <c r="BE911" s="54">
        <f t="shared" si="1105"/>
        <v>0</v>
      </c>
      <c r="BF911" s="54">
        <f t="shared" ref="BF911:BK911" si="1124">Z911*2</f>
        <v>0</v>
      </c>
      <c r="BG911" s="54">
        <f t="shared" si="1124"/>
        <v>0</v>
      </c>
      <c r="BH911" s="54">
        <f t="shared" si="1124"/>
        <v>0</v>
      </c>
      <c r="BI911" s="54">
        <f t="shared" si="1124"/>
        <v>0</v>
      </c>
      <c r="BJ911" s="54">
        <f t="shared" si="1124"/>
        <v>0</v>
      </c>
      <c r="BK911" s="54">
        <f t="shared" si="1124"/>
        <v>0</v>
      </c>
      <c r="BL911" s="54">
        <v>0</v>
      </c>
      <c r="BM911" s="54">
        <v>0</v>
      </c>
      <c r="BN911" s="54">
        <f t="shared" si="1122"/>
        <v>0</v>
      </c>
      <c r="BO911" s="54">
        <f t="shared" si="1123"/>
        <v>0</v>
      </c>
      <c r="BP911" s="54">
        <v>0</v>
      </c>
      <c r="BQ911" s="54">
        <v>0</v>
      </c>
      <c r="BR911" s="54">
        <v>0</v>
      </c>
      <c r="BS911" s="54">
        <v>0</v>
      </c>
      <c r="BT911" s="54">
        <v>0</v>
      </c>
      <c r="BU911" s="54">
        <v>0</v>
      </c>
      <c r="BV911" s="54">
        <f t="shared" si="1106"/>
        <v>0</v>
      </c>
      <c r="BW911" s="54">
        <f t="shared" si="1107"/>
        <v>0</v>
      </c>
      <c r="BX911" s="54">
        <f t="shared" si="1108"/>
        <v>0</v>
      </c>
      <c r="BY911" s="54">
        <f t="shared" si="1109"/>
        <v>0</v>
      </c>
      <c r="BZ911" s="54">
        <f t="shared" si="1110"/>
        <v>0</v>
      </c>
      <c r="CA911" s="54">
        <v>0</v>
      </c>
      <c r="CB911" s="54">
        <f t="shared" si="1111"/>
        <v>0</v>
      </c>
      <c r="CC911" s="54">
        <f t="shared" si="1112"/>
        <v>0</v>
      </c>
      <c r="CD911" s="54">
        <v>0</v>
      </c>
      <c r="CE911" s="54">
        <v>0</v>
      </c>
      <c r="CF911" s="54">
        <v>0</v>
      </c>
      <c r="CG911" s="54">
        <v>0</v>
      </c>
      <c r="CH911" s="54">
        <v>0</v>
      </c>
      <c r="CI911" s="54">
        <v>0</v>
      </c>
      <c r="CJ911" s="54">
        <v>0</v>
      </c>
      <c r="CK911" s="54">
        <v>0</v>
      </c>
      <c r="CL911" s="54">
        <v>0</v>
      </c>
      <c r="CM911" s="54">
        <v>0</v>
      </c>
      <c r="CN911" s="54">
        <v>0</v>
      </c>
      <c r="CO911" s="54">
        <v>0</v>
      </c>
    </row>
    <row r="912" spans="1:93">
      <c r="A912" s="3" t="str">
        <f t="shared" ref="A912:A918" si="1125">D912&amp;O912</f>
        <v>江西省Herceptin IV</v>
      </c>
      <c r="B912" s="3" t="s">
        <v>559</v>
      </c>
      <c r="C912" s="3" t="s">
        <v>559</v>
      </c>
      <c r="D912" s="3" t="s">
        <v>174</v>
      </c>
      <c r="E912" s="3" t="s">
        <v>559</v>
      </c>
      <c r="F912" s="3" t="s">
        <v>559</v>
      </c>
      <c r="G912" s="3" t="s">
        <v>559</v>
      </c>
      <c r="H912" s="3" t="s">
        <v>559</v>
      </c>
      <c r="I912" s="3" t="s">
        <v>541</v>
      </c>
      <c r="J912" s="3" t="s">
        <v>541</v>
      </c>
      <c r="K912" s="3" t="s">
        <v>559</v>
      </c>
      <c r="L912" s="3"/>
      <c r="M912" s="3" t="s">
        <v>559</v>
      </c>
      <c r="N912" s="3" t="s">
        <v>11</v>
      </c>
      <c r="O912" s="3" t="s">
        <v>11</v>
      </c>
      <c r="P912" s="3">
        <v>4535.5</v>
      </c>
      <c r="Q912" s="54"/>
      <c r="R912" s="54"/>
      <c r="S912" s="54"/>
      <c r="T912" s="54"/>
      <c r="U912" s="54"/>
      <c r="V912" s="54"/>
      <c r="W912" s="54">
        <v>0</v>
      </c>
      <c r="X912" s="54">
        <v>0</v>
      </c>
      <c r="Y912" s="54">
        <v>0</v>
      </c>
      <c r="Z912" s="54">
        <v>13</v>
      </c>
      <c r="AA912" s="54">
        <v>13</v>
      </c>
      <c r="AB912" s="54">
        <v>11</v>
      </c>
      <c r="AC912" s="54">
        <v>18</v>
      </c>
      <c r="AD912" s="54">
        <v>0</v>
      </c>
      <c r="AE912" s="54">
        <v>0</v>
      </c>
      <c r="AF912" s="54">
        <f t="shared" si="1093"/>
        <v>37</v>
      </c>
      <c r="AG912" s="54">
        <f t="shared" si="1094"/>
        <v>18</v>
      </c>
      <c r="AH912" s="54">
        <f t="shared" si="1095"/>
        <v>55</v>
      </c>
      <c r="AI912" s="54"/>
      <c r="AJ912" s="54"/>
      <c r="AK912" s="54"/>
      <c r="AL912" s="54"/>
      <c r="AM912" s="54"/>
      <c r="AN912" s="54"/>
      <c r="AO912" s="54">
        <v>0</v>
      </c>
      <c r="AP912" s="54">
        <v>0</v>
      </c>
      <c r="AQ912" s="54">
        <v>0</v>
      </c>
      <c r="AR912" s="54">
        <f t="shared" si="1096"/>
        <v>58961.5</v>
      </c>
      <c r="AS912" s="54">
        <f t="shared" si="1097"/>
        <v>58961.5</v>
      </c>
      <c r="AT912" s="54">
        <f t="shared" si="1098"/>
        <v>49890.5</v>
      </c>
      <c r="AU912" s="54">
        <f t="shared" si="1099"/>
        <v>81639</v>
      </c>
      <c r="AV912" s="54">
        <f t="shared" si="1100"/>
        <v>0</v>
      </c>
      <c r="AW912" s="54">
        <f t="shared" si="1101"/>
        <v>0</v>
      </c>
      <c r="AX912" s="54">
        <f t="shared" si="1102"/>
        <v>167813.5</v>
      </c>
      <c r="AY912" s="54">
        <f t="shared" si="1103"/>
        <v>81639</v>
      </c>
      <c r="AZ912" s="54">
        <f t="shared" si="1104"/>
        <v>249452.5</v>
      </c>
      <c r="BA912" s="54">
        <f t="shared" si="1090"/>
        <v>0</v>
      </c>
      <c r="BB912" s="54">
        <f t="shared" si="1091"/>
        <v>18</v>
      </c>
      <c r="BC912" s="54"/>
      <c r="BD912" s="54"/>
      <c r="BE912" s="54">
        <f t="shared" si="1105"/>
        <v>0</v>
      </c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4"/>
      <c r="BV912" s="54">
        <f t="shared" si="1106"/>
        <v>0</v>
      </c>
      <c r="BW912" s="54">
        <f t="shared" si="1107"/>
        <v>0</v>
      </c>
      <c r="BX912" s="54">
        <f t="shared" si="1108"/>
        <v>0</v>
      </c>
      <c r="BY912" s="54">
        <f t="shared" si="1109"/>
        <v>0</v>
      </c>
      <c r="BZ912" s="54">
        <f t="shared" si="1110"/>
        <v>0</v>
      </c>
      <c r="CA912" s="54">
        <v>0</v>
      </c>
      <c r="CB912" s="54">
        <f t="shared" si="1111"/>
        <v>0</v>
      </c>
      <c r="CC912" s="54">
        <f t="shared" si="1112"/>
        <v>0</v>
      </c>
      <c r="CD912" s="54">
        <v>0</v>
      </c>
      <c r="CE912" s="54">
        <v>0</v>
      </c>
      <c r="CF912" s="54">
        <v>0</v>
      </c>
      <c r="CG912" s="54">
        <v>0</v>
      </c>
      <c r="CH912" s="54">
        <v>0</v>
      </c>
      <c r="CI912" s="54">
        <v>0</v>
      </c>
      <c r="CJ912" s="54">
        <v>0</v>
      </c>
      <c r="CK912" s="54">
        <v>0</v>
      </c>
      <c r="CL912" s="54">
        <v>0</v>
      </c>
      <c r="CM912" s="54">
        <v>0</v>
      </c>
      <c r="CN912" s="54">
        <v>0</v>
      </c>
      <c r="CO912" s="54">
        <v>0</v>
      </c>
    </row>
    <row r="913" spans="1:93">
      <c r="A913" s="3" t="str">
        <f t="shared" si="1125"/>
        <v>江西省Herceptin SC</v>
      </c>
      <c r="B913" s="3" t="s">
        <v>559</v>
      </c>
      <c r="C913" s="3" t="s">
        <v>559</v>
      </c>
      <c r="D913" s="3" t="s">
        <v>174</v>
      </c>
      <c r="E913" s="3" t="s">
        <v>559</v>
      </c>
      <c r="F913" s="3" t="s">
        <v>559</v>
      </c>
      <c r="G913" s="3" t="s">
        <v>559</v>
      </c>
      <c r="H913" s="3" t="s">
        <v>559</v>
      </c>
      <c r="I913" s="3" t="s">
        <v>541</v>
      </c>
      <c r="J913" s="3" t="s">
        <v>541</v>
      </c>
      <c r="K913" s="3" t="s">
        <v>559</v>
      </c>
      <c r="L913" s="3"/>
      <c r="M913" s="3" t="s">
        <v>559</v>
      </c>
      <c r="N913" s="3" t="s">
        <v>12</v>
      </c>
      <c r="O913" s="3" t="s">
        <v>12</v>
      </c>
      <c r="P913" s="3">
        <v>3444.49</v>
      </c>
      <c r="Q913" s="54"/>
      <c r="R913" s="54"/>
      <c r="S913" s="54"/>
      <c r="T913" s="54"/>
      <c r="U913" s="54"/>
      <c r="V913" s="54"/>
      <c r="W913" s="54">
        <v>0</v>
      </c>
      <c r="X913" s="54">
        <v>0</v>
      </c>
      <c r="Y913" s="54">
        <v>0</v>
      </c>
      <c r="Z913" s="54">
        <v>8</v>
      </c>
      <c r="AA913" s="54">
        <v>8</v>
      </c>
      <c r="AB913" s="54">
        <v>9</v>
      </c>
      <c r="AC913" s="54">
        <v>9</v>
      </c>
      <c r="AD913" s="54">
        <v>0</v>
      </c>
      <c r="AE913" s="54">
        <v>0</v>
      </c>
      <c r="AF913" s="54">
        <f t="shared" si="1093"/>
        <v>25</v>
      </c>
      <c r="AG913" s="54">
        <f t="shared" si="1094"/>
        <v>9</v>
      </c>
      <c r="AH913" s="54">
        <f t="shared" si="1095"/>
        <v>34</v>
      </c>
      <c r="AI913" s="54"/>
      <c r="AJ913" s="54"/>
      <c r="AK913" s="54"/>
      <c r="AL913" s="54"/>
      <c r="AM913" s="54"/>
      <c r="AN913" s="54"/>
      <c r="AO913" s="54">
        <v>0</v>
      </c>
      <c r="AP913" s="54">
        <v>0</v>
      </c>
      <c r="AQ913" s="54">
        <v>0</v>
      </c>
      <c r="AR913" s="54">
        <f t="shared" si="1096"/>
        <v>27555.919999999998</v>
      </c>
      <c r="AS913" s="54">
        <f t="shared" si="1097"/>
        <v>27555.919999999998</v>
      </c>
      <c r="AT913" s="54">
        <f t="shared" si="1098"/>
        <v>31000.409999999996</v>
      </c>
      <c r="AU913" s="54">
        <f t="shared" si="1099"/>
        <v>31000.409999999996</v>
      </c>
      <c r="AV913" s="54">
        <f t="shared" si="1100"/>
        <v>0</v>
      </c>
      <c r="AW913" s="54">
        <f t="shared" si="1101"/>
        <v>0</v>
      </c>
      <c r="AX913" s="54">
        <f t="shared" si="1102"/>
        <v>86112.25</v>
      </c>
      <c r="AY913" s="54">
        <f t="shared" si="1103"/>
        <v>31000.409999999996</v>
      </c>
      <c r="AZ913" s="54">
        <f t="shared" si="1104"/>
        <v>117112.66</v>
      </c>
      <c r="BA913" s="54">
        <f t="shared" si="1090"/>
        <v>0</v>
      </c>
      <c r="BB913" s="54">
        <f t="shared" si="1091"/>
        <v>9</v>
      </c>
      <c r="BC913" s="54"/>
      <c r="BD913" s="54"/>
      <c r="BE913" s="54">
        <f t="shared" si="1105"/>
        <v>0</v>
      </c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4"/>
      <c r="BV913" s="54">
        <f t="shared" si="1106"/>
        <v>0</v>
      </c>
      <c r="BW913" s="54">
        <f t="shared" si="1107"/>
        <v>0</v>
      </c>
      <c r="BX913" s="54">
        <f t="shared" si="1108"/>
        <v>0</v>
      </c>
      <c r="BY913" s="54">
        <f t="shared" si="1109"/>
        <v>0</v>
      </c>
      <c r="BZ913" s="54">
        <f t="shared" si="1110"/>
        <v>0</v>
      </c>
      <c r="CA913" s="54">
        <v>0</v>
      </c>
      <c r="CB913" s="54">
        <f t="shared" si="1111"/>
        <v>0</v>
      </c>
      <c r="CC913" s="54">
        <f t="shared" si="1112"/>
        <v>0</v>
      </c>
      <c r="CD913" s="54">
        <v>0</v>
      </c>
      <c r="CE913" s="54">
        <v>0</v>
      </c>
      <c r="CF913" s="54">
        <v>0</v>
      </c>
      <c r="CG913" s="54">
        <v>0</v>
      </c>
      <c r="CH913" s="54">
        <v>0</v>
      </c>
      <c r="CI913" s="54">
        <v>0</v>
      </c>
      <c r="CJ913" s="54">
        <v>0</v>
      </c>
      <c r="CK913" s="54">
        <v>0</v>
      </c>
      <c r="CL913" s="54">
        <v>0</v>
      </c>
      <c r="CM913" s="54">
        <v>0</v>
      </c>
      <c r="CN913" s="54">
        <v>0</v>
      </c>
      <c r="CO913" s="54">
        <v>0</v>
      </c>
    </row>
    <row r="914" spans="1:93">
      <c r="A914" s="3" t="str">
        <f t="shared" si="1125"/>
        <v>江西省Itovebi 3mg</v>
      </c>
      <c r="B914" s="3" t="s">
        <v>559</v>
      </c>
      <c r="C914" s="3" t="s">
        <v>559</v>
      </c>
      <c r="D914" s="3" t="s">
        <v>174</v>
      </c>
      <c r="E914" s="3" t="s">
        <v>559</v>
      </c>
      <c r="F914" s="3" t="s">
        <v>559</v>
      </c>
      <c r="G914" s="3" t="s">
        <v>559</v>
      </c>
      <c r="H914" s="3" t="s">
        <v>559</v>
      </c>
      <c r="I914" s="3" t="s">
        <v>541</v>
      </c>
      <c r="J914" s="3" t="s">
        <v>541</v>
      </c>
      <c r="K914" s="3" t="s">
        <v>559</v>
      </c>
      <c r="L914" s="3"/>
      <c r="M914" s="3" t="s">
        <v>559</v>
      </c>
      <c r="N914" s="3" t="s">
        <v>13</v>
      </c>
      <c r="O914" s="3" t="s">
        <v>14</v>
      </c>
      <c r="P914" s="3">
        <v>3566.02</v>
      </c>
      <c r="Q914" s="54"/>
      <c r="R914" s="54"/>
      <c r="S914" s="54"/>
      <c r="T914" s="54"/>
      <c r="U914" s="54"/>
      <c r="V914" s="54"/>
      <c r="W914" s="54">
        <v>0</v>
      </c>
      <c r="X914" s="54">
        <v>0</v>
      </c>
      <c r="Y914" s="54">
        <v>0</v>
      </c>
      <c r="Z914" s="54">
        <v>3</v>
      </c>
      <c r="AA914" s="54">
        <v>3</v>
      </c>
      <c r="AB914" s="54">
        <v>3</v>
      </c>
      <c r="AC914" s="54">
        <v>3</v>
      </c>
      <c r="AD914" s="54">
        <v>0</v>
      </c>
      <c r="AE914" s="54">
        <v>0</v>
      </c>
      <c r="AF914" s="54">
        <f t="shared" si="1093"/>
        <v>9</v>
      </c>
      <c r="AG914" s="54">
        <f t="shared" si="1094"/>
        <v>3</v>
      </c>
      <c r="AH914" s="54">
        <f t="shared" si="1095"/>
        <v>12</v>
      </c>
      <c r="AI914" s="54"/>
      <c r="AJ914" s="54"/>
      <c r="AK914" s="54"/>
      <c r="AL914" s="54"/>
      <c r="AM914" s="54"/>
      <c r="AN914" s="54"/>
      <c r="AO914" s="54">
        <v>0</v>
      </c>
      <c r="AP914" s="54">
        <v>0</v>
      </c>
      <c r="AQ914" s="54">
        <v>0</v>
      </c>
      <c r="AR914" s="54">
        <f t="shared" si="1096"/>
        <v>10698.06</v>
      </c>
      <c r="AS914" s="54">
        <f t="shared" si="1097"/>
        <v>10698.06</v>
      </c>
      <c r="AT914" s="54">
        <f t="shared" si="1098"/>
        <v>10698.06</v>
      </c>
      <c r="AU914" s="54">
        <f t="shared" si="1099"/>
        <v>10698.06</v>
      </c>
      <c r="AV914" s="54">
        <f t="shared" si="1100"/>
        <v>0</v>
      </c>
      <c r="AW914" s="54">
        <f t="shared" si="1101"/>
        <v>0</v>
      </c>
      <c r="AX914" s="54">
        <f t="shared" si="1102"/>
        <v>32094.18</v>
      </c>
      <c r="AY914" s="54">
        <f t="shared" si="1103"/>
        <v>10698.06</v>
      </c>
      <c r="AZ914" s="54">
        <f t="shared" si="1104"/>
        <v>42792.24</v>
      </c>
      <c r="BA914" s="54">
        <f t="shared" si="1090"/>
        <v>0</v>
      </c>
      <c r="BB914" s="54">
        <f t="shared" si="1091"/>
        <v>3</v>
      </c>
      <c r="BC914" s="54"/>
      <c r="BD914" s="54"/>
      <c r="BE914" s="54">
        <f t="shared" si="1105"/>
        <v>0</v>
      </c>
      <c r="BF914" s="54"/>
      <c r="BG914" s="54"/>
      <c r="BH914" s="54"/>
      <c r="BI914" s="54"/>
      <c r="BJ914" s="54"/>
      <c r="BK914" s="54"/>
      <c r="BL914" s="54">
        <v>0</v>
      </c>
      <c r="BM914" s="54">
        <v>0</v>
      </c>
      <c r="BN914" s="54">
        <f t="shared" ref="BN914:BN915" si="1126">AVERAGE(BP914:BR914)</f>
        <v>0</v>
      </c>
      <c r="BO914" s="54">
        <f t="shared" ref="BO914:BO915" si="1127">SUM(BS914:BU914)/1</f>
        <v>0</v>
      </c>
      <c r="BP914" s="54">
        <v>0</v>
      </c>
      <c r="BQ914" s="54">
        <v>0</v>
      </c>
      <c r="BR914" s="54">
        <v>0</v>
      </c>
      <c r="BS914" s="54">
        <v>0</v>
      </c>
      <c r="BT914" s="54">
        <v>0</v>
      </c>
      <c r="BU914" s="54">
        <v>0</v>
      </c>
      <c r="BV914" s="54">
        <f t="shared" si="1106"/>
        <v>0</v>
      </c>
      <c r="BW914" s="54">
        <f t="shared" si="1107"/>
        <v>0</v>
      </c>
      <c r="BX914" s="54">
        <f t="shared" si="1108"/>
        <v>0</v>
      </c>
      <c r="BY914" s="54">
        <f t="shared" si="1109"/>
        <v>0</v>
      </c>
      <c r="BZ914" s="54">
        <f t="shared" si="1110"/>
        <v>0</v>
      </c>
      <c r="CA914" s="54">
        <v>0</v>
      </c>
      <c r="CB914" s="54">
        <f t="shared" si="1111"/>
        <v>0</v>
      </c>
      <c r="CC914" s="54">
        <f t="shared" si="1112"/>
        <v>0</v>
      </c>
      <c r="CD914" s="54">
        <v>0</v>
      </c>
      <c r="CE914" s="54">
        <v>0</v>
      </c>
      <c r="CF914" s="54">
        <v>0</v>
      </c>
      <c r="CG914" s="54">
        <v>0</v>
      </c>
      <c r="CH914" s="54">
        <v>0</v>
      </c>
      <c r="CI914" s="54">
        <v>0</v>
      </c>
      <c r="CJ914" s="54">
        <v>0</v>
      </c>
      <c r="CK914" s="54">
        <v>0</v>
      </c>
      <c r="CL914" s="54">
        <v>0</v>
      </c>
      <c r="CM914" s="54">
        <v>0</v>
      </c>
      <c r="CN914" s="54">
        <v>0</v>
      </c>
      <c r="CO914" s="54">
        <v>0</v>
      </c>
    </row>
    <row r="915" spans="1:93">
      <c r="A915" s="3" t="str">
        <f t="shared" si="1125"/>
        <v>江西省Itovebi 9mg</v>
      </c>
      <c r="B915" s="3" t="s">
        <v>559</v>
      </c>
      <c r="C915" s="3" t="s">
        <v>559</v>
      </c>
      <c r="D915" s="3" t="s">
        <v>174</v>
      </c>
      <c r="E915" s="3" t="s">
        <v>559</v>
      </c>
      <c r="F915" s="3" t="s">
        <v>559</v>
      </c>
      <c r="G915" s="3" t="s">
        <v>559</v>
      </c>
      <c r="H915" s="3" t="s">
        <v>559</v>
      </c>
      <c r="I915" s="3" t="s">
        <v>541</v>
      </c>
      <c r="J915" s="3" t="s">
        <v>541</v>
      </c>
      <c r="K915" s="3" t="s">
        <v>559</v>
      </c>
      <c r="L915" s="3"/>
      <c r="M915" s="3" t="s">
        <v>559</v>
      </c>
      <c r="N915" s="3" t="s">
        <v>13</v>
      </c>
      <c r="O915" s="3" t="s">
        <v>15</v>
      </c>
      <c r="P915" s="3">
        <v>10698.05</v>
      </c>
      <c r="Q915" s="54"/>
      <c r="R915" s="54"/>
      <c r="S915" s="54"/>
      <c r="T915" s="54"/>
      <c r="U915" s="54"/>
      <c r="V915" s="54"/>
      <c r="W915" s="54">
        <v>0</v>
      </c>
      <c r="X915" s="54">
        <v>0</v>
      </c>
      <c r="Y915" s="54">
        <v>0</v>
      </c>
      <c r="Z915" s="54">
        <v>0</v>
      </c>
      <c r="AA915" s="54">
        <v>0</v>
      </c>
      <c r="AB915" s="54">
        <v>0</v>
      </c>
      <c r="AC915" s="54">
        <v>0</v>
      </c>
      <c r="AD915" s="54">
        <v>0</v>
      </c>
      <c r="AE915" s="54">
        <v>0</v>
      </c>
      <c r="AF915" s="54">
        <f t="shared" si="1093"/>
        <v>0</v>
      </c>
      <c r="AG915" s="54">
        <f t="shared" si="1094"/>
        <v>0</v>
      </c>
      <c r="AH915" s="54">
        <f t="shared" si="1095"/>
        <v>0</v>
      </c>
      <c r="AI915" s="54"/>
      <c r="AJ915" s="54"/>
      <c r="AK915" s="54"/>
      <c r="AL915" s="54"/>
      <c r="AM915" s="54"/>
      <c r="AN915" s="54"/>
      <c r="AO915" s="54">
        <v>0</v>
      </c>
      <c r="AP915" s="54">
        <v>0</v>
      </c>
      <c r="AQ915" s="54">
        <v>0</v>
      </c>
      <c r="AR915" s="54">
        <f t="shared" si="1096"/>
        <v>0</v>
      </c>
      <c r="AS915" s="54">
        <f t="shared" si="1097"/>
        <v>0</v>
      </c>
      <c r="AT915" s="54">
        <f t="shared" si="1098"/>
        <v>0</v>
      </c>
      <c r="AU915" s="54">
        <f t="shared" si="1099"/>
        <v>0</v>
      </c>
      <c r="AV915" s="54">
        <f t="shared" si="1100"/>
        <v>0</v>
      </c>
      <c r="AW915" s="54">
        <f t="shared" si="1101"/>
        <v>0</v>
      </c>
      <c r="AX915" s="54">
        <f t="shared" si="1102"/>
        <v>0</v>
      </c>
      <c r="AY915" s="54">
        <f t="shared" si="1103"/>
        <v>0</v>
      </c>
      <c r="AZ915" s="54">
        <f t="shared" si="1104"/>
        <v>0</v>
      </c>
      <c r="BA915" s="54">
        <f t="shared" si="1090"/>
        <v>0</v>
      </c>
      <c r="BB915" s="54">
        <f t="shared" si="1091"/>
        <v>0</v>
      </c>
      <c r="BC915" s="54"/>
      <c r="BD915" s="54"/>
      <c r="BE915" s="54">
        <f t="shared" si="1105"/>
        <v>0</v>
      </c>
      <c r="BF915" s="54"/>
      <c r="BG915" s="54"/>
      <c r="BH915" s="54"/>
      <c r="BI915" s="54"/>
      <c r="BJ915" s="54"/>
      <c r="BK915" s="54"/>
      <c r="BL915" s="54">
        <v>0</v>
      </c>
      <c r="BM915" s="54">
        <v>0</v>
      </c>
      <c r="BN915" s="54">
        <f t="shared" si="1126"/>
        <v>0</v>
      </c>
      <c r="BO915" s="54">
        <f t="shared" si="1127"/>
        <v>0</v>
      </c>
      <c r="BP915" s="54">
        <v>0</v>
      </c>
      <c r="BQ915" s="54">
        <v>0</v>
      </c>
      <c r="BR915" s="54">
        <v>0</v>
      </c>
      <c r="BS915" s="54">
        <v>0</v>
      </c>
      <c r="BT915" s="54">
        <v>0</v>
      </c>
      <c r="BU915" s="54">
        <v>0</v>
      </c>
      <c r="BV915" s="54">
        <f t="shared" si="1106"/>
        <v>0</v>
      </c>
      <c r="BW915" s="54">
        <f t="shared" si="1107"/>
        <v>0</v>
      </c>
      <c r="BX915" s="54">
        <f t="shared" si="1108"/>
        <v>0</v>
      </c>
      <c r="BY915" s="54">
        <f t="shared" si="1109"/>
        <v>0</v>
      </c>
      <c r="BZ915" s="54">
        <f t="shared" si="1110"/>
        <v>0</v>
      </c>
      <c r="CA915" s="54">
        <v>0</v>
      </c>
      <c r="CB915" s="54">
        <f t="shared" si="1111"/>
        <v>0</v>
      </c>
      <c r="CC915" s="54">
        <f t="shared" si="1112"/>
        <v>0</v>
      </c>
      <c r="CD915" s="54">
        <v>0</v>
      </c>
      <c r="CE915" s="54">
        <v>0</v>
      </c>
      <c r="CF915" s="54">
        <v>0</v>
      </c>
      <c r="CG915" s="54">
        <v>0</v>
      </c>
      <c r="CH915" s="54">
        <v>0</v>
      </c>
      <c r="CI915" s="54">
        <v>0</v>
      </c>
      <c r="CJ915" s="54">
        <v>0</v>
      </c>
      <c r="CK915" s="54">
        <v>0</v>
      </c>
      <c r="CL915" s="54">
        <v>0</v>
      </c>
      <c r="CM915" s="54">
        <v>0</v>
      </c>
      <c r="CN915" s="54">
        <v>0</v>
      </c>
      <c r="CO915" s="54">
        <v>0</v>
      </c>
    </row>
    <row r="916" spans="1:93">
      <c r="A916" s="3" t="str">
        <f t="shared" si="1125"/>
        <v>江西省Perjeta</v>
      </c>
      <c r="B916" s="3" t="s">
        <v>559</v>
      </c>
      <c r="C916" s="3" t="s">
        <v>559</v>
      </c>
      <c r="D916" s="3" t="s">
        <v>174</v>
      </c>
      <c r="E916" s="3" t="s">
        <v>559</v>
      </c>
      <c r="F916" s="3" t="s">
        <v>559</v>
      </c>
      <c r="G916" s="3" t="s">
        <v>559</v>
      </c>
      <c r="H916" s="3" t="s">
        <v>559</v>
      </c>
      <c r="I916" s="3" t="s">
        <v>541</v>
      </c>
      <c r="J916" s="3" t="s">
        <v>541</v>
      </c>
      <c r="K916" s="3" t="s">
        <v>559</v>
      </c>
      <c r="L916" s="3"/>
      <c r="M916" s="3" t="s">
        <v>559</v>
      </c>
      <c r="N916" s="3" t="s">
        <v>16</v>
      </c>
      <c r="O916" s="3" t="s">
        <v>16</v>
      </c>
      <c r="P916" s="3">
        <v>3985.87</v>
      </c>
      <c r="Q916" s="54"/>
      <c r="R916" s="54"/>
      <c r="S916" s="54"/>
      <c r="T916" s="54"/>
      <c r="U916" s="54"/>
      <c r="V916" s="54"/>
      <c r="W916" s="54">
        <v>0</v>
      </c>
      <c r="X916" s="54">
        <v>0</v>
      </c>
      <c r="Y916" s="54">
        <v>0</v>
      </c>
      <c r="Z916" s="54">
        <v>17</v>
      </c>
      <c r="AA916" s="54">
        <v>22</v>
      </c>
      <c r="AB916" s="54">
        <v>13</v>
      </c>
      <c r="AC916" s="54">
        <v>8</v>
      </c>
      <c r="AD916" s="54">
        <v>0</v>
      </c>
      <c r="AE916" s="54">
        <v>0</v>
      </c>
      <c r="AF916" s="54">
        <f t="shared" si="1093"/>
        <v>52</v>
      </c>
      <c r="AG916" s="54">
        <f t="shared" si="1094"/>
        <v>8</v>
      </c>
      <c r="AH916" s="54">
        <f t="shared" si="1095"/>
        <v>60</v>
      </c>
      <c r="AI916" s="54"/>
      <c r="AJ916" s="54"/>
      <c r="AK916" s="54"/>
      <c r="AL916" s="54"/>
      <c r="AM916" s="54"/>
      <c r="AN916" s="54"/>
      <c r="AO916" s="54">
        <v>0</v>
      </c>
      <c r="AP916" s="54">
        <v>0</v>
      </c>
      <c r="AQ916" s="54">
        <v>0</v>
      </c>
      <c r="AR916" s="54">
        <f t="shared" si="1096"/>
        <v>67759.789999999994</v>
      </c>
      <c r="AS916" s="54">
        <f t="shared" si="1097"/>
        <v>87689.14</v>
      </c>
      <c r="AT916" s="54">
        <f t="shared" si="1098"/>
        <v>51816.31</v>
      </c>
      <c r="AU916" s="54">
        <f t="shared" si="1099"/>
        <v>31886.959999999999</v>
      </c>
      <c r="AV916" s="54">
        <f t="shared" si="1100"/>
        <v>0</v>
      </c>
      <c r="AW916" s="54">
        <f t="shared" si="1101"/>
        <v>0</v>
      </c>
      <c r="AX916" s="54">
        <f t="shared" si="1102"/>
        <v>207265.24</v>
      </c>
      <c r="AY916" s="54">
        <f t="shared" si="1103"/>
        <v>31886.959999999999</v>
      </c>
      <c r="AZ916" s="54">
        <f t="shared" si="1104"/>
        <v>239152.19999999998</v>
      </c>
      <c r="BA916" s="54">
        <f t="shared" si="1090"/>
        <v>0</v>
      </c>
      <c r="BB916" s="54">
        <f t="shared" si="1091"/>
        <v>8</v>
      </c>
      <c r="BC916" s="54"/>
      <c r="BD916" s="54"/>
      <c r="BE916" s="54">
        <f t="shared" si="1105"/>
        <v>0</v>
      </c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4"/>
      <c r="BV916" s="54">
        <f t="shared" si="1106"/>
        <v>0</v>
      </c>
      <c r="BW916" s="54">
        <f t="shared" si="1107"/>
        <v>0</v>
      </c>
      <c r="BX916" s="54">
        <f t="shared" si="1108"/>
        <v>0</v>
      </c>
      <c r="BY916" s="54">
        <f t="shared" si="1109"/>
        <v>0</v>
      </c>
      <c r="BZ916" s="54">
        <f t="shared" si="1110"/>
        <v>0</v>
      </c>
      <c r="CA916" s="54">
        <v>0</v>
      </c>
      <c r="CB916" s="54">
        <f t="shared" si="1111"/>
        <v>0</v>
      </c>
      <c r="CC916" s="54">
        <f t="shared" si="1112"/>
        <v>0</v>
      </c>
      <c r="CD916" s="54">
        <v>0</v>
      </c>
      <c r="CE916" s="54">
        <v>0</v>
      </c>
      <c r="CF916" s="54">
        <v>0</v>
      </c>
      <c r="CG916" s="54">
        <v>0</v>
      </c>
      <c r="CH916" s="54">
        <v>0</v>
      </c>
      <c r="CI916" s="54">
        <v>0</v>
      </c>
      <c r="CJ916" s="54">
        <v>0</v>
      </c>
      <c r="CK916" s="54">
        <v>0</v>
      </c>
      <c r="CL916" s="54">
        <v>0</v>
      </c>
      <c r="CM916" s="54">
        <v>0</v>
      </c>
      <c r="CN916" s="54">
        <v>0</v>
      </c>
      <c r="CO916" s="54">
        <v>0</v>
      </c>
    </row>
    <row r="917" spans="1:93">
      <c r="A917" s="3" t="str">
        <f t="shared" si="1125"/>
        <v>江西省Phesgo 10ml</v>
      </c>
      <c r="B917" s="3" t="s">
        <v>559</v>
      </c>
      <c r="C917" s="3" t="s">
        <v>559</v>
      </c>
      <c r="D917" s="3" t="s">
        <v>174</v>
      </c>
      <c r="E917" s="3" t="s">
        <v>559</v>
      </c>
      <c r="F917" s="3" t="s">
        <v>559</v>
      </c>
      <c r="G917" s="3" t="s">
        <v>559</v>
      </c>
      <c r="H917" s="3" t="s">
        <v>559</v>
      </c>
      <c r="I917" s="3" t="s">
        <v>541</v>
      </c>
      <c r="J917" s="3" t="s">
        <v>541</v>
      </c>
      <c r="K917" s="3" t="s">
        <v>559</v>
      </c>
      <c r="L917" s="3"/>
      <c r="M917" s="3" t="s">
        <v>559</v>
      </c>
      <c r="N917" s="3" t="s">
        <v>17</v>
      </c>
      <c r="O917" s="3" t="s">
        <v>18</v>
      </c>
      <c r="P917" s="3">
        <v>6232.07</v>
      </c>
      <c r="Q917" s="54">
        <v>0</v>
      </c>
      <c r="R917" s="54">
        <v>0</v>
      </c>
      <c r="S917" s="54">
        <v>0</v>
      </c>
      <c r="T917" s="54">
        <v>0</v>
      </c>
      <c r="U917" s="54">
        <v>0</v>
      </c>
      <c r="V917" s="54">
        <v>0</v>
      </c>
      <c r="W917" s="54">
        <v>0</v>
      </c>
      <c r="X917" s="54">
        <v>0</v>
      </c>
      <c r="Y917" s="54">
        <v>0</v>
      </c>
      <c r="Z917" s="54">
        <v>13</v>
      </c>
      <c r="AA917" s="54">
        <v>18</v>
      </c>
      <c r="AB917" s="54">
        <v>21</v>
      </c>
      <c r="AC917" s="54">
        <v>17</v>
      </c>
      <c r="AD917" s="54">
        <v>0</v>
      </c>
      <c r="AE917" s="54">
        <v>0</v>
      </c>
      <c r="AF917" s="54">
        <f t="shared" si="1093"/>
        <v>52</v>
      </c>
      <c r="AG917" s="54">
        <f t="shared" si="1094"/>
        <v>17</v>
      </c>
      <c r="AH917" s="54">
        <f t="shared" si="1095"/>
        <v>69</v>
      </c>
      <c r="AI917" s="54">
        <v>0</v>
      </c>
      <c r="AJ917" s="54">
        <v>0</v>
      </c>
      <c r="AK917" s="54">
        <v>0</v>
      </c>
      <c r="AL917" s="54">
        <v>0</v>
      </c>
      <c r="AM917" s="54">
        <v>0</v>
      </c>
      <c r="AN917" s="54">
        <v>0</v>
      </c>
      <c r="AO917" s="54">
        <v>0</v>
      </c>
      <c r="AP917" s="54">
        <v>0</v>
      </c>
      <c r="AQ917" s="54">
        <v>0</v>
      </c>
      <c r="AR917" s="54">
        <f t="shared" si="1096"/>
        <v>81016.91</v>
      </c>
      <c r="AS917" s="54">
        <f t="shared" si="1097"/>
        <v>112177.26</v>
      </c>
      <c r="AT917" s="54">
        <f t="shared" si="1098"/>
        <v>130873.47</v>
      </c>
      <c r="AU917" s="54">
        <f t="shared" si="1099"/>
        <v>105945.19</v>
      </c>
      <c r="AV917" s="54">
        <f t="shared" si="1100"/>
        <v>0</v>
      </c>
      <c r="AW917" s="54">
        <f t="shared" si="1101"/>
        <v>0</v>
      </c>
      <c r="AX917" s="54">
        <f t="shared" si="1102"/>
        <v>324067.64</v>
      </c>
      <c r="AY917" s="54">
        <f t="shared" si="1103"/>
        <v>105945.19</v>
      </c>
      <c r="AZ917" s="54">
        <f t="shared" si="1104"/>
        <v>430012.83</v>
      </c>
      <c r="BA917" s="54">
        <f t="shared" si="1090"/>
        <v>0</v>
      </c>
      <c r="BB917" s="54">
        <f t="shared" si="1091"/>
        <v>17</v>
      </c>
      <c r="BC917" s="54">
        <f>SUM(CJ917:CL917)</f>
        <v>0</v>
      </c>
      <c r="BD917" s="54">
        <f>SUM(CM917:CO917)</f>
        <v>0</v>
      </c>
      <c r="BE917" s="54">
        <f t="shared" si="1105"/>
        <v>69</v>
      </c>
      <c r="BF917" s="54">
        <f t="shared" ref="BF917:BK917" si="1128">Z917</f>
        <v>13</v>
      </c>
      <c r="BG917" s="54">
        <f t="shared" si="1128"/>
        <v>18</v>
      </c>
      <c r="BH917" s="54">
        <f t="shared" si="1128"/>
        <v>21</v>
      </c>
      <c r="BI917" s="54">
        <f t="shared" si="1128"/>
        <v>17</v>
      </c>
      <c r="BJ917" s="54">
        <f t="shared" si="1128"/>
        <v>0</v>
      </c>
      <c r="BK917" s="54">
        <f t="shared" si="1128"/>
        <v>0</v>
      </c>
      <c r="BL917" s="54">
        <v>0</v>
      </c>
      <c r="BM917" s="54">
        <v>0</v>
      </c>
      <c r="BN917" s="54">
        <f t="shared" ref="BN917:BN918" si="1129">AVERAGE(BP917:BR917)</f>
        <v>0</v>
      </c>
      <c r="BO917" s="54">
        <f t="shared" ref="BO917:BO918" si="1130">SUM(BS917:BU917)/1</f>
        <v>0</v>
      </c>
      <c r="BP917" s="54">
        <v>0</v>
      </c>
      <c r="BQ917" s="54">
        <v>0</v>
      </c>
      <c r="BR917" s="54">
        <v>0</v>
      </c>
      <c r="BS917" s="54">
        <v>0</v>
      </c>
      <c r="BT917" s="54">
        <v>0</v>
      </c>
      <c r="BU917" s="54">
        <v>0</v>
      </c>
      <c r="BV917" s="54">
        <f t="shared" si="1106"/>
        <v>0</v>
      </c>
      <c r="BW917" s="54">
        <f t="shared" si="1107"/>
        <v>0</v>
      </c>
      <c r="BX917" s="54">
        <f t="shared" si="1108"/>
        <v>0</v>
      </c>
      <c r="BY917" s="54">
        <f t="shared" si="1109"/>
        <v>0</v>
      </c>
      <c r="BZ917" s="54">
        <f t="shared" si="1110"/>
        <v>0</v>
      </c>
      <c r="CA917" s="54">
        <v>0</v>
      </c>
      <c r="CB917" s="54">
        <f t="shared" si="1111"/>
        <v>0</v>
      </c>
      <c r="CC917" s="54">
        <f t="shared" si="1112"/>
        <v>0</v>
      </c>
      <c r="CD917" s="54">
        <v>0</v>
      </c>
      <c r="CE917" s="54">
        <v>0</v>
      </c>
      <c r="CF917" s="54">
        <v>0</v>
      </c>
      <c r="CG917" s="54">
        <v>0</v>
      </c>
      <c r="CH917" s="54">
        <v>0</v>
      </c>
      <c r="CI917" s="54">
        <v>0</v>
      </c>
      <c r="CJ917" s="54">
        <v>0</v>
      </c>
      <c r="CK917" s="54">
        <v>0</v>
      </c>
      <c r="CL917" s="54">
        <v>0</v>
      </c>
      <c r="CM917" s="54">
        <v>0</v>
      </c>
      <c r="CN917" s="54">
        <v>0</v>
      </c>
      <c r="CO917" s="54">
        <v>0</v>
      </c>
    </row>
    <row r="918" spans="1:93">
      <c r="A918" s="3" t="str">
        <f t="shared" si="1125"/>
        <v>江西省Phesgo 15ml</v>
      </c>
      <c r="B918" s="3" t="s">
        <v>559</v>
      </c>
      <c r="C918" s="3" t="s">
        <v>559</v>
      </c>
      <c r="D918" s="8" t="s">
        <v>174</v>
      </c>
      <c r="E918" s="3" t="s">
        <v>559</v>
      </c>
      <c r="F918" s="3" t="s">
        <v>559</v>
      </c>
      <c r="G918" s="3" t="s">
        <v>559</v>
      </c>
      <c r="H918" s="3" t="s">
        <v>559</v>
      </c>
      <c r="I918" s="3" t="s">
        <v>541</v>
      </c>
      <c r="J918" s="3" t="s">
        <v>541</v>
      </c>
      <c r="K918" s="3" t="s">
        <v>559</v>
      </c>
      <c r="L918" s="3"/>
      <c r="M918" s="3" t="s">
        <v>559</v>
      </c>
      <c r="N918" s="3" t="s">
        <v>17</v>
      </c>
      <c r="O918" s="3" t="s">
        <v>19</v>
      </c>
      <c r="P918" s="3">
        <v>8489.27</v>
      </c>
      <c r="Q918" s="54">
        <v>0</v>
      </c>
      <c r="R918" s="54">
        <v>0</v>
      </c>
      <c r="S918" s="54">
        <v>0</v>
      </c>
      <c r="T918" s="54">
        <v>0</v>
      </c>
      <c r="U918" s="54">
        <v>0</v>
      </c>
      <c r="V918" s="54">
        <v>0</v>
      </c>
      <c r="W918" s="54">
        <v>0</v>
      </c>
      <c r="X918" s="54">
        <v>0</v>
      </c>
      <c r="Y918" s="54">
        <v>0</v>
      </c>
      <c r="Z918" s="54">
        <v>1</v>
      </c>
      <c r="AA918" s="54">
        <v>0</v>
      </c>
      <c r="AB918" s="54">
        <v>0</v>
      </c>
      <c r="AC918" s="54">
        <v>1</v>
      </c>
      <c r="AD918" s="54">
        <v>0</v>
      </c>
      <c r="AE918" s="54">
        <v>0</v>
      </c>
      <c r="AF918" s="54">
        <f t="shared" si="1093"/>
        <v>1</v>
      </c>
      <c r="AG918" s="54">
        <f t="shared" si="1094"/>
        <v>1</v>
      </c>
      <c r="AH918" s="54">
        <f t="shared" si="1095"/>
        <v>2</v>
      </c>
      <c r="AI918" s="54">
        <v>0</v>
      </c>
      <c r="AJ918" s="54">
        <v>0</v>
      </c>
      <c r="AK918" s="54">
        <v>0</v>
      </c>
      <c r="AL918" s="54">
        <v>0</v>
      </c>
      <c r="AM918" s="54">
        <v>0</v>
      </c>
      <c r="AN918" s="54">
        <v>0</v>
      </c>
      <c r="AO918" s="54">
        <v>0</v>
      </c>
      <c r="AP918" s="54">
        <v>0</v>
      </c>
      <c r="AQ918" s="54">
        <v>0</v>
      </c>
      <c r="AR918" s="54">
        <f t="shared" si="1096"/>
        <v>8489.27</v>
      </c>
      <c r="AS918" s="54">
        <f t="shared" si="1097"/>
        <v>0</v>
      </c>
      <c r="AT918" s="54">
        <f t="shared" si="1098"/>
        <v>0</v>
      </c>
      <c r="AU918" s="54">
        <f t="shared" si="1099"/>
        <v>8489.27</v>
      </c>
      <c r="AV918" s="54">
        <f t="shared" si="1100"/>
        <v>0</v>
      </c>
      <c r="AW918" s="54">
        <f t="shared" si="1101"/>
        <v>0</v>
      </c>
      <c r="AX918" s="54">
        <f t="shared" si="1102"/>
        <v>8489.27</v>
      </c>
      <c r="AY918" s="54">
        <f t="shared" si="1103"/>
        <v>8489.27</v>
      </c>
      <c r="AZ918" s="54">
        <f t="shared" si="1104"/>
        <v>16978.54</v>
      </c>
      <c r="BA918" s="54">
        <f t="shared" si="1090"/>
        <v>0</v>
      </c>
      <c r="BB918" s="54">
        <f t="shared" si="1091"/>
        <v>1</v>
      </c>
      <c r="BC918" s="54">
        <f>SUM(CJ918:CL918)*2</f>
        <v>0</v>
      </c>
      <c r="BD918" s="54">
        <f>SUM(CM918:CO918)*2</f>
        <v>0</v>
      </c>
      <c r="BE918" s="54">
        <f t="shared" si="1105"/>
        <v>4</v>
      </c>
      <c r="BF918" s="54">
        <f t="shared" ref="BF918:BK918" si="1131">Z918*2</f>
        <v>2</v>
      </c>
      <c r="BG918" s="54">
        <f t="shared" si="1131"/>
        <v>0</v>
      </c>
      <c r="BH918" s="54">
        <f t="shared" si="1131"/>
        <v>0</v>
      </c>
      <c r="BI918" s="54">
        <f t="shared" si="1131"/>
        <v>2</v>
      </c>
      <c r="BJ918" s="54">
        <f t="shared" si="1131"/>
        <v>0</v>
      </c>
      <c r="BK918" s="54">
        <f t="shared" si="1131"/>
        <v>0</v>
      </c>
      <c r="BL918" s="54">
        <v>0</v>
      </c>
      <c r="BM918" s="54">
        <v>0</v>
      </c>
      <c r="BN918" s="54">
        <f t="shared" si="1129"/>
        <v>0</v>
      </c>
      <c r="BO918" s="54">
        <f t="shared" si="1130"/>
        <v>0</v>
      </c>
      <c r="BP918" s="54">
        <v>0</v>
      </c>
      <c r="BQ918" s="54">
        <v>0</v>
      </c>
      <c r="BR918" s="54">
        <v>0</v>
      </c>
      <c r="BS918" s="54">
        <v>0</v>
      </c>
      <c r="BT918" s="54">
        <v>0</v>
      </c>
      <c r="BU918" s="54">
        <v>0</v>
      </c>
      <c r="BV918" s="54">
        <f t="shared" si="1106"/>
        <v>0</v>
      </c>
      <c r="BW918" s="54">
        <f t="shared" si="1107"/>
        <v>0</v>
      </c>
      <c r="BX918" s="54">
        <f t="shared" si="1108"/>
        <v>0</v>
      </c>
      <c r="BY918" s="54">
        <f t="shared" si="1109"/>
        <v>0</v>
      </c>
      <c r="BZ918" s="54">
        <f t="shared" si="1110"/>
        <v>0</v>
      </c>
      <c r="CA918" s="54">
        <v>0</v>
      </c>
      <c r="CB918" s="54">
        <f t="shared" si="1111"/>
        <v>0</v>
      </c>
      <c r="CC918" s="54">
        <f t="shared" si="1112"/>
        <v>0</v>
      </c>
      <c r="CD918" s="54">
        <v>0</v>
      </c>
      <c r="CE918" s="54">
        <v>0</v>
      </c>
      <c r="CF918" s="54">
        <v>0</v>
      </c>
      <c r="CG918" s="54">
        <v>0</v>
      </c>
      <c r="CH918" s="54">
        <v>0</v>
      </c>
      <c r="CI918" s="54">
        <v>0</v>
      </c>
      <c r="CJ918" s="54">
        <v>0</v>
      </c>
      <c r="CK918" s="54">
        <v>0</v>
      </c>
      <c r="CL918" s="54">
        <v>0</v>
      </c>
      <c r="CM918" s="54">
        <v>0</v>
      </c>
      <c r="CN918" s="54">
        <v>0</v>
      </c>
      <c r="CO918" s="54">
        <v>0</v>
      </c>
    </row>
    <row r="919" spans="1:93">
      <c r="A919" s="3" t="str">
        <f t="shared" si="1092"/>
        <v>0172slcHerceptin IV</v>
      </c>
      <c r="B919" s="3" t="s">
        <v>556</v>
      </c>
      <c r="C919" s="3" t="s">
        <v>557</v>
      </c>
      <c r="D919" s="3" t="s">
        <v>296</v>
      </c>
      <c r="E919" s="3" t="s">
        <v>296</v>
      </c>
      <c r="F919" s="3" t="s">
        <v>297</v>
      </c>
      <c r="G919" s="3" t="s">
        <v>298</v>
      </c>
      <c r="H919" s="3" t="s">
        <v>297</v>
      </c>
      <c r="I919" s="3" t="s">
        <v>298</v>
      </c>
      <c r="J919" s="3" t="s">
        <v>541</v>
      </c>
      <c r="K919" s="3" t="s">
        <v>541</v>
      </c>
      <c r="L919" s="3"/>
      <c r="M919" s="3" t="s">
        <v>543</v>
      </c>
      <c r="N919" s="3" t="s">
        <v>11</v>
      </c>
      <c r="O919" s="3" t="s">
        <v>11</v>
      </c>
      <c r="P919" s="3">
        <v>4535.5</v>
      </c>
      <c r="Q919" s="54">
        <v>15.382231803362297</v>
      </c>
      <c r="R919" s="54">
        <v>11.019910142391627</v>
      </c>
      <c r="S919" s="54">
        <v>10.251018450128665</v>
      </c>
      <c r="T919" s="54">
        <v>7.2386633580056783</v>
      </c>
      <c r="U919" s="54">
        <v>6.5954247800224381</v>
      </c>
      <c r="V919" s="54">
        <v>11.48196723569343</v>
      </c>
      <c r="W919" s="54">
        <v>36.653160395882594</v>
      </c>
      <c r="X919" s="54">
        <v>25.316055373721547</v>
      </c>
      <c r="Y919" s="54">
        <v>61.969215769604141</v>
      </c>
      <c r="Z919" s="54">
        <v>3</v>
      </c>
      <c r="AA919" s="54">
        <v>8</v>
      </c>
      <c r="AB919" s="54">
        <v>0</v>
      </c>
      <c r="AC919" s="54">
        <v>0</v>
      </c>
      <c r="AD919" s="54">
        <v>0</v>
      </c>
      <c r="AE919" s="54">
        <v>0</v>
      </c>
      <c r="AF919" s="54">
        <f t="shared" si="1093"/>
        <v>11</v>
      </c>
      <c r="AG919" s="54">
        <f t="shared" si="1094"/>
        <v>0</v>
      </c>
      <c r="AH919" s="54">
        <f t="shared" si="1095"/>
        <v>11</v>
      </c>
      <c r="AI919" s="54">
        <v>69766.112344149704</v>
      </c>
      <c r="AJ919" s="54">
        <v>49980.802450817231</v>
      </c>
      <c r="AK919" s="54">
        <v>46493.494180558562</v>
      </c>
      <c r="AL919" s="54">
        <v>32830.957660234752</v>
      </c>
      <c r="AM919" s="54">
        <v>29913.549089791766</v>
      </c>
      <c r="AN919" s="54">
        <v>52076.46239748755</v>
      </c>
      <c r="AO919" s="54">
        <v>166240.4089755255</v>
      </c>
      <c r="AP919" s="54">
        <v>114820.96914751406</v>
      </c>
      <c r="AQ919" s="54">
        <v>281061.37812303955</v>
      </c>
      <c r="AR919" s="54">
        <f t="shared" si="1096"/>
        <v>13606.5</v>
      </c>
      <c r="AS919" s="54">
        <f t="shared" si="1097"/>
        <v>36284</v>
      </c>
      <c r="AT919" s="54">
        <f t="shared" si="1098"/>
        <v>0</v>
      </c>
      <c r="AU919" s="54">
        <f t="shared" si="1099"/>
        <v>0</v>
      </c>
      <c r="AV919" s="54">
        <f t="shared" si="1100"/>
        <v>0</v>
      </c>
      <c r="AW919" s="54">
        <f t="shared" si="1101"/>
        <v>0</v>
      </c>
      <c r="AX919" s="54">
        <f t="shared" si="1102"/>
        <v>49890.5</v>
      </c>
      <c r="AY919" s="54">
        <f t="shared" si="1103"/>
        <v>0</v>
      </c>
      <c r="AZ919" s="54">
        <f t="shared" si="1104"/>
        <v>49890.5</v>
      </c>
      <c r="BA919" s="54">
        <f t="shared" si="1090"/>
        <v>7.2386633580056783</v>
      </c>
      <c r="BB919" s="54">
        <f t="shared" si="1091"/>
        <v>0</v>
      </c>
      <c r="BC919" s="54"/>
      <c r="BD919" s="54"/>
      <c r="BE919" s="54">
        <f t="shared" si="1105"/>
        <v>0</v>
      </c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4"/>
      <c r="BV919" s="54">
        <f t="shared" si="1106"/>
        <v>46488.875</v>
      </c>
      <c r="BW919" s="54">
        <f t="shared" si="1107"/>
        <v>190491</v>
      </c>
      <c r="BX919" s="54">
        <f t="shared" si="1108"/>
        <v>54426</v>
      </c>
      <c r="BY919" s="54">
        <f t="shared" si="1109"/>
        <v>42</v>
      </c>
      <c r="BZ919" s="54">
        <f t="shared" si="1110"/>
        <v>12</v>
      </c>
      <c r="CA919" s="54">
        <v>0</v>
      </c>
      <c r="CB919" s="54">
        <f t="shared" si="1111"/>
        <v>15</v>
      </c>
      <c r="CC919" s="54">
        <f t="shared" si="1112"/>
        <v>10.25</v>
      </c>
      <c r="CD919" s="54">
        <v>4</v>
      </c>
      <c r="CE919" s="54">
        <v>12</v>
      </c>
      <c r="CF919" s="54">
        <v>8</v>
      </c>
      <c r="CG919" s="54">
        <v>10</v>
      </c>
      <c r="CH919" s="54">
        <v>15</v>
      </c>
      <c r="CI919" s="54">
        <v>20</v>
      </c>
      <c r="CJ919" s="54">
        <v>0</v>
      </c>
      <c r="CK919" s="54">
        <v>15</v>
      </c>
      <c r="CL919" s="54">
        <v>27</v>
      </c>
      <c r="CM919" s="54">
        <v>0</v>
      </c>
      <c r="CN919" s="54">
        <v>3</v>
      </c>
      <c r="CO919" s="54">
        <v>9</v>
      </c>
    </row>
    <row r="920" spans="1:93">
      <c r="A920" s="3" t="str">
        <f t="shared" si="1092"/>
        <v>0172slcHerceptin SC</v>
      </c>
      <c r="B920" s="3" t="s">
        <v>556</v>
      </c>
      <c r="C920" s="3" t="s">
        <v>557</v>
      </c>
      <c r="D920" s="3" t="s">
        <v>296</v>
      </c>
      <c r="E920" s="3" t="s">
        <v>296</v>
      </c>
      <c r="F920" s="3" t="s">
        <v>297</v>
      </c>
      <c r="G920" s="3" t="s">
        <v>298</v>
      </c>
      <c r="H920" s="3" t="s">
        <v>297</v>
      </c>
      <c r="I920" s="3" t="s">
        <v>298</v>
      </c>
      <c r="J920" s="3" t="s">
        <v>541</v>
      </c>
      <c r="K920" s="3" t="s">
        <v>541</v>
      </c>
      <c r="L920" s="3"/>
      <c r="M920" s="3" t="s">
        <v>543</v>
      </c>
      <c r="N920" s="3" t="s">
        <v>12</v>
      </c>
      <c r="O920" s="3" t="s">
        <v>12</v>
      </c>
      <c r="P920" s="3">
        <v>3444.49</v>
      </c>
      <c r="Q920" s="54">
        <v>1.2869445629604544E-7</v>
      </c>
      <c r="R920" s="54">
        <v>1.1923834167284972E-7</v>
      </c>
      <c r="S920" s="54">
        <v>1.8086442832285226E-7</v>
      </c>
      <c r="T920" s="54">
        <v>1.8512626147397511E-7</v>
      </c>
      <c r="U920" s="54">
        <v>1.6668434004097236E-7</v>
      </c>
      <c r="V920" s="54">
        <v>2.193921721933052E-7</v>
      </c>
      <c r="W920" s="54">
        <v>4.2879722629174739E-7</v>
      </c>
      <c r="X920" s="54">
        <v>5.7120277370825267E-7</v>
      </c>
      <c r="Y920" s="54">
        <v>1.0000000000000002E-6</v>
      </c>
      <c r="Z920" s="54">
        <v>0</v>
      </c>
      <c r="AA920" s="54">
        <v>0</v>
      </c>
      <c r="AB920" s="54">
        <v>0</v>
      </c>
      <c r="AC920" s="54">
        <v>0</v>
      </c>
      <c r="AD920" s="54">
        <v>0</v>
      </c>
      <c r="AE920" s="54">
        <v>0</v>
      </c>
      <c r="AF920" s="54">
        <f t="shared" si="1093"/>
        <v>0</v>
      </c>
      <c r="AG920" s="54">
        <f t="shared" si="1094"/>
        <v>0</v>
      </c>
      <c r="AH920" s="54">
        <f t="shared" si="1095"/>
        <v>0</v>
      </c>
      <c r="AI920" s="54">
        <v>4.4328676776716558E-4</v>
      </c>
      <c r="AJ920" s="54">
        <v>4.1071527550871412E-4</v>
      </c>
      <c r="AK920" s="54">
        <v>6.2298571471378138E-4</v>
      </c>
      <c r="AL920" s="54">
        <v>6.3766555638449256E-4</v>
      </c>
      <c r="AM920" s="54">
        <v>5.7414254242772885E-4</v>
      </c>
      <c r="AN920" s="54">
        <v>7.5569414319811776E-4</v>
      </c>
      <c r="AO920" s="54">
        <v>1.476987757989661E-3</v>
      </c>
      <c r="AP920" s="54">
        <v>1.9675022420103392E-3</v>
      </c>
      <c r="AQ920" s="54">
        <v>3.4444900000000001E-3</v>
      </c>
      <c r="AR920" s="54">
        <f t="shared" si="1096"/>
        <v>0</v>
      </c>
      <c r="AS920" s="54">
        <f t="shared" si="1097"/>
        <v>0</v>
      </c>
      <c r="AT920" s="54">
        <f t="shared" si="1098"/>
        <v>0</v>
      </c>
      <c r="AU920" s="54">
        <f t="shared" si="1099"/>
        <v>0</v>
      </c>
      <c r="AV920" s="54">
        <f t="shared" si="1100"/>
        <v>0</v>
      </c>
      <c r="AW920" s="54">
        <f t="shared" si="1101"/>
        <v>0</v>
      </c>
      <c r="AX920" s="54">
        <f t="shared" si="1102"/>
        <v>0</v>
      </c>
      <c r="AY920" s="54">
        <f t="shared" si="1103"/>
        <v>0</v>
      </c>
      <c r="AZ920" s="54">
        <f t="shared" si="1104"/>
        <v>0</v>
      </c>
      <c r="BA920" s="54">
        <f t="shared" si="1090"/>
        <v>1.8512626147397511E-7</v>
      </c>
      <c r="BB920" s="54">
        <f t="shared" si="1091"/>
        <v>0</v>
      </c>
      <c r="BC920" s="54"/>
      <c r="BD920" s="54"/>
      <c r="BE920" s="54">
        <f t="shared" si="1105"/>
        <v>0</v>
      </c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>
        <f t="shared" si="1106"/>
        <v>0</v>
      </c>
      <c r="BW920" s="54">
        <f t="shared" si="1107"/>
        <v>0</v>
      </c>
      <c r="BX920" s="54">
        <f t="shared" si="1108"/>
        <v>0</v>
      </c>
      <c r="BY920" s="54">
        <f t="shared" si="1109"/>
        <v>0</v>
      </c>
      <c r="BZ920" s="54">
        <f t="shared" si="1110"/>
        <v>0</v>
      </c>
      <c r="CA920" s="54">
        <v>0</v>
      </c>
      <c r="CB920" s="54">
        <f t="shared" si="1111"/>
        <v>0</v>
      </c>
      <c r="CC920" s="54">
        <f t="shared" si="1112"/>
        <v>0</v>
      </c>
      <c r="CD920" s="54">
        <v>0</v>
      </c>
      <c r="CE920" s="54">
        <v>0</v>
      </c>
      <c r="CF920" s="54">
        <v>0</v>
      </c>
      <c r="CG920" s="54">
        <v>0</v>
      </c>
      <c r="CH920" s="54">
        <v>0</v>
      </c>
      <c r="CI920" s="54">
        <v>0</v>
      </c>
      <c r="CJ920" s="54">
        <v>0</v>
      </c>
      <c r="CK920" s="54">
        <v>0</v>
      </c>
      <c r="CL920" s="54">
        <v>0</v>
      </c>
      <c r="CM920" s="54">
        <v>0</v>
      </c>
      <c r="CN920" s="54">
        <v>0</v>
      </c>
      <c r="CO920" s="54">
        <v>0</v>
      </c>
    </row>
    <row r="921" spans="1:93">
      <c r="A921" s="3" t="str">
        <f t="shared" si="1092"/>
        <v>0172slcItovebi 3mg</v>
      </c>
      <c r="B921" s="3" t="s">
        <v>556</v>
      </c>
      <c r="C921" s="3" t="s">
        <v>557</v>
      </c>
      <c r="D921" s="3" t="s">
        <v>296</v>
      </c>
      <c r="E921" s="3" t="s">
        <v>296</v>
      </c>
      <c r="F921" s="3" t="s">
        <v>297</v>
      </c>
      <c r="G921" s="3" t="s">
        <v>298</v>
      </c>
      <c r="H921" s="3" t="s">
        <v>297</v>
      </c>
      <c r="I921" s="3" t="s">
        <v>298</v>
      </c>
      <c r="J921" s="3" t="s">
        <v>541</v>
      </c>
      <c r="K921" s="3" t="s">
        <v>541</v>
      </c>
      <c r="L921" s="3"/>
      <c r="M921" s="3" t="s">
        <v>543</v>
      </c>
      <c r="N921" s="3" t="s">
        <v>13</v>
      </c>
      <c r="O921" s="3" t="s">
        <v>14</v>
      </c>
      <c r="P921" s="3">
        <v>3566.02</v>
      </c>
      <c r="Q921" s="54">
        <v>0.75423790540297464</v>
      </c>
      <c r="R921" s="54">
        <v>0.86118373256432368</v>
      </c>
      <c r="S921" s="54">
        <v>1.7430626829434741</v>
      </c>
      <c r="T921" s="54">
        <v>1.7644959304312031</v>
      </c>
      <c r="U921" s="54">
        <v>2.1451537775602123</v>
      </c>
      <c r="V921" s="54">
        <v>2.7318669710978116</v>
      </c>
      <c r="W921" s="54">
        <v>3.3584843209107724</v>
      </c>
      <c r="X921" s="54">
        <v>6.6415166790892268</v>
      </c>
      <c r="Y921" s="54">
        <v>10.000000999999999</v>
      </c>
      <c r="Z921" s="54">
        <v>6</v>
      </c>
      <c r="AA921" s="54">
        <v>0</v>
      </c>
      <c r="AB921" s="54">
        <v>0</v>
      </c>
      <c r="AC921" s="54">
        <v>0</v>
      </c>
      <c r="AD921" s="54">
        <v>0</v>
      </c>
      <c r="AE921" s="54">
        <v>0</v>
      </c>
      <c r="AF921" s="54">
        <f t="shared" si="1093"/>
        <v>6</v>
      </c>
      <c r="AG921" s="54">
        <f t="shared" si="1094"/>
        <v>0</v>
      </c>
      <c r="AH921" s="54">
        <f t="shared" si="1095"/>
        <v>6</v>
      </c>
      <c r="AI921" s="54">
        <v>2689.6274554251158</v>
      </c>
      <c r="AJ921" s="54">
        <v>3070.9984139990297</v>
      </c>
      <c r="AK921" s="54">
        <v>6215.7963886300877</v>
      </c>
      <c r="AL921" s="54">
        <v>6292.2277778362786</v>
      </c>
      <c r="AM921" s="54">
        <v>7649.6612738552685</v>
      </c>
      <c r="AN921" s="54">
        <v>9741.8922562742191</v>
      </c>
      <c r="AO921" s="54">
        <v>11976.422258054234</v>
      </c>
      <c r="AP921" s="54">
        <v>23683.781307965764</v>
      </c>
      <c r="AQ921" s="54">
        <v>35660.203566019998</v>
      </c>
      <c r="AR921" s="54">
        <f t="shared" si="1096"/>
        <v>21396.12</v>
      </c>
      <c r="AS921" s="54">
        <f t="shared" si="1097"/>
        <v>0</v>
      </c>
      <c r="AT921" s="54">
        <f t="shared" si="1098"/>
        <v>0</v>
      </c>
      <c r="AU921" s="54">
        <f t="shared" si="1099"/>
        <v>0</v>
      </c>
      <c r="AV921" s="54">
        <f t="shared" si="1100"/>
        <v>0</v>
      </c>
      <c r="AW921" s="54">
        <f t="shared" si="1101"/>
        <v>0</v>
      </c>
      <c r="AX921" s="54">
        <f t="shared" si="1102"/>
        <v>21396.12</v>
      </c>
      <c r="AY921" s="54">
        <f t="shared" si="1103"/>
        <v>0</v>
      </c>
      <c r="AZ921" s="54">
        <f t="shared" si="1104"/>
        <v>21396.12</v>
      </c>
      <c r="BA921" s="54">
        <f t="shared" si="1090"/>
        <v>1.7644959304312031</v>
      </c>
      <c r="BB921" s="54">
        <f t="shared" si="1091"/>
        <v>0</v>
      </c>
      <c r="BC921" s="54"/>
      <c r="BD921" s="54"/>
      <c r="BE921" s="54">
        <f t="shared" si="1105"/>
        <v>0</v>
      </c>
      <c r="BF921" s="54"/>
      <c r="BG921" s="54"/>
      <c r="BH921" s="54"/>
      <c r="BI921" s="54"/>
      <c r="BJ921" s="54"/>
      <c r="BK921" s="54"/>
      <c r="BL921" s="54">
        <v>0</v>
      </c>
      <c r="BM921" s="54">
        <v>0</v>
      </c>
      <c r="BN921" s="54">
        <f t="shared" ref="BN921:BN922" si="1132">AVERAGE(BP921:BR921)</f>
        <v>0</v>
      </c>
      <c r="BO921" s="54">
        <f t="shared" ref="BO921:BO922" si="1133">SUM(BS921:BU921)/1</f>
        <v>0</v>
      </c>
      <c r="BP921" s="54">
        <v>0</v>
      </c>
      <c r="BQ921" s="54">
        <v>0</v>
      </c>
      <c r="BR921" s="54">
        <v>0</v>
      </c>
      <c r="BS921" s="54">
        <v>0</v>
      </c>
      <c r="BT921" s="54">
        <v>0</v>
      </c>
      <c r="BU921" s="54">
        <v>0</v>
      </c>
      <c r="BV921" s="54">
        <f t="shared" si="1106"/>
        <v>1485.8416666666667</v>
      </c>
      <c r="BW921" s="54">
        <f t="shared" si="1107"/>
        <v>0</v>
      </c>
      <c r="BX921" s="54">
        <f t="shared" si="1108"/>
        <v>0</v>
      </c>
      <c r="BY921" s="54">
        <f t="shared" si="1109"/>
        <v>0</v>
      </c>
      <c r="BZ921" s="54">
        <f t="shared" si="1110"/>
        <v>0</v>
      </c>
      <c r="CA921" s="54">
        <v>0</v>
      </c>
      <c r="CB921" s="54">
        <f t="shared" si="1111"/>
        <v>1</v>
      </c>
      <c r="CC921" s="54">
        <f t="shared" si="1112"/>
        <v>0.41666666666666669</v>
      </c>
      <c r="CD921" s="54">
        <v>0</v>
      </c>
      <c r="CE921" s="54">
        <v>0</v>
      </c>
      <c r="CF921" s="54">
        <v>0</v>
      </c>
      <c r="CG921" s="54">
        <v>0</v>
      </c>
      <c r="CH921" s="54">
        <v>1</v>
      </c>
      <c r="CI921" s="54">
        <v>4</v>
      </c>
      <c r="CJ921" s="54">
        <v>0</v>
      </c>
      <c r="CK921" s="54">
        <v>0</v>
      </c>
      <c r="CL921" s="54">
        <v>0</v>
      </c>
      <c r="CM921" s="54">
        <v>0</v>
      </c>
      <c r="CN921" s="54">
        <v>0</v>
      </c>
      <c r="CO921" s="54">
        <v>0</v>
      </c>
    </row>
    <row r="922" spans="1:93">
      <c r="A922" s="3" t="str">
        <f t="shared" si="1092"/>
        <v>0172slcItovebi 9mg</v>
      </c>
      <c r="B922" s="3" t="s">
        <v>556</v>
      </c>
      <c r="C922" s="3" t="s">
        <v>557</v>
      </c>
      <c r="D922" s="3" t="s">
        <v>296</v>
      </c>
      <c r="E922" s="3" t="s">
        <v>296</v>
      </c>
      <c r="F922" s="3" t="s">
        <v>297</v>
      </c>
      <c r="G922" s="3" t="s">
        <v>298</v>
      </c>
      <c r="H922" s="3" t="s">
        <v>297</v>
      </c>
      <c r="I922" s="3" t="s">
        <v>298</v>
      </c>
      <c r="J922" s="3" t="s">
        <v>541</v>
      </c>
      <c r="K922" s="3" t="s">
        <v>541</v>
      </c>
      <c r="L922" s="3"/>
      <c r="M922" s="3" t="s">
        <v>543</v>
      </c>
      <c r="N922" s="3" t="s">
        <v>13</v>
      </c>
      <c r="O922" s="3" t="s">
        <v>15</v>
      </c>
      <c r="P922" s="3">
        <v>10698.05</v>
      </c>
      <c r="Q922" s="54"/>
      <c r="R922" s="54"/>
      <c r="S922" s="54"/>
      <c r="T922" s="54"/>
      <c r="U922" s="54"/>
      <c r="V922" s="54"/>
      <c r="W922" s="54">
        <v>0</v>
      </c>
      <c r="X922" s="54">
        <v>0</v>
      </c>
      <c r="Y922" s="54">
        <v>0</v>
      </c>
      <c r="Z922" s="54">
        <v>0</v>
      </c>
      <c r="AA922" s="54">
        <v>0</v>
      </c>
      <c r="AB922" s="54">
        <v>0</v>
      </c>
      <c r="AC922" s="54">
        <v>0</v>
      </c>
      <c r="AD922" s="54">
        <v>0</v>
      </c>
      <c r="AE922" s="54">
        <v>0</v>
      </c>
      <c r="AF922" s="54">
        <f t="shared" si="1093"/>
        <v>0</v>
      </c>
      <c r="AG922" s="54">
        <f t="shared" si="1094"/>
        <v>0</v>
      </c>
      <c r="AH922" s="54">
        <f t="shared" si="1095"/>
        <v>0</v>
      </c>
      <c r="AI922" s="54"/>
      <c r="AJ922" s="54"/>
      <c r="AK922" s="54"/>
      <c r="AL922" s="54"/>
      <c r="AM922" s="54"/>
      <c r="AN922" s="54"/>
      <c r="AO922" s="54">
        <v>0</v>
      </c>
      <c r="AP922" s="54">
        <v>0</v>
      </c>
      <c r="AQ922" s="54">
        <v>0</v>
      </c>
      <c r="AR922" s="54">
        <f t="shared" si="1096"/>
        <v>0</v>
      </c>
      <c r="AS922" s="54">
        <f t="shared" si="1097"/>
        <v>0</v>
      </c>
      <c r="AT922" s="54">
        <f t="shared" si="1098"/>
        <v>0</v>
      </c>
      <c r="AU922" s="54">
        <f t="shared" si="1099"/>
        <v>0</v>
      </c>
      <c r="AV922" s="54">
        <f t="shared" si="1100"/>
        <v>0</v>
      </c>
      <c r="AW922" s="54">
        <f t="shared" si="1101"/>
        <v>0</v>
      </c>
      <c r="AX922" s="54">
        <f t="shared" si="1102"/>
        <v>0</v>
      </c>
      <c r="AY922" s="54">
        <f t="shared" si="1103"/>
        <v>0</v>
      </c>
      <c r="AZ922" s="54">
        <f t="shared" si="1104"/>
        <v>0</v>
      </c>
      <c r="BA922" s="54">
        <f t="shared" si="1090"/>
        <v>0</v>
      </c>
      <c r="BB922" s="54">
        <f t="shared" si="1091"/>
        <v>0</v>
      </c>
      <c r="BC922" s="54"/>
      <c r="BD922" s="54"/>
      <c r="BE922" s="54">
        <f t="shared" si="1105"/>
        <v>0</v>
      </c>
      <c r="BF922" s="54"/>
      <c r="BG922" s="54"/>
      <c r="BH922" s="54"/>
      <c r="BI922" s="54"/>
      <c r="BJ922" s="54"/>
      <c r="BK922" s="54"/>
      <c r="BL922" s="54">
        <v>0</v>
      </c>
      <c r="BM922" s="54">
        <v>0</v>
      </c>
      <c r="BN922" s="54">
        <f t="shared" si="1132"/>
        <v>0</v>
      </c>
      <c r="BO922" s="54">
        <f t="shared" si="1133"/>
        <v>0</v>
      </c>
      <c r="BP922" s="54">
        <v>0</v>
      </c>
      <c r="BQ922" s="54">
        <v>0</v>
      </c>
      <c r="BR922" s="54">
        <v>0</v>
      </c>
      <c r="BS922" s="54">
        <v>0</v>
      </c>
      <c r="BT922" s="54">
        <v>0</v>
      </c>
      <c r="BU922" s="54">
        <v>0</v>
      </c>
      <c r="BV922" s="54">
        <f t="shared" si="1106"/>
        <v>0</v>
      </c>
      <c r="BW922" s="54">
        <f t="shared" si="1107"/>
        <v>0</v>
      </c>
      <c r="BX922" s="54">
        <f t="shared" si="1108"/>
        <v>0</v>
      </c>
      <c r="BY922" s="54">
        <f t="shared" si="1109"/>
        <v>0</v>
      </c>
      <c r="BZ922" s="54">
        <f t="shared" si="1110"/>
        <v>0</v>
      </c>
      <c r="CA922" s="54">
        <v>0</v>
      </c>
      <c r="CB922" s="54">
        <f t="shared" si="1111"/>
        <v>0</v>
      </c>
      <c r="CC922" s="54">
        <f t="shared" si="1112"/>
        <v>0</v>
      </c>
      <c r="CD922" s="54">
        <v>0</v>
      </c>
      <c r="CE922" s="54">
        <v>0</v>
      </c>
      <c r="CF922" s="54">
        <v>0</v>
      </c>
      <c r="CG922" s="54">
        <v>0</v>
      </c>
      <c r="CH922" s="54">
        <v>0</v>
      </c>
      <c r="CI922" s="54">
        <v>0</v>
      </c>
      <c r="CJ922" s="54">
        <v>0</v>
      </c>
      <c r="CK922" s="54">
        <v>0</v>
      </c>
      <c r="CL922" s="54">
        <v>0</v>
      </c>
      <c r="CM922" s="54">
        <v>0</v>
      </c>
      <c r="CN922" s="54">
        <v>0</v>
      </c>
      <c r="CO922" s="54">
        <v>0</v>
      </c>
    </row>
    <row r="923" spans="1:93">
      <c r="A923" s="3" t="str">
        <f t="shared" si="1092"/>
        <v>0172slcPerjeta</v>
      </c>
      <c r="B923" s="3" t="s">
        <v>556</v>
      </c>
      <c r="C923" s="3" t="s">
        <v>557</v>
      </c>
      <c r="D923" s="3" t="s">
        <v>296</v>
      </c>
      <c r="E923" s="3" t="s">
        <v>296</v>
      </c>
      <c r="F923" s="3" t="s">
        <v>297</v>
      </c>
      <c r="G923" s="3" t="s">
        <v>298</v>
      </c>
      <c r="H923" s="3" t="s">
        <v>297</v>
      </c>
      <c r="I923" s="3" t="s">
        <v>298</v>
      </c>
      <c r="J923" s="3" t="s">
        <v>541</v>
      </c>
      <c r="K923" s="3" t="s">
        <v>541</v>
      </c>
      <c r="L923" s="3"/>
      <c r="M923" s="3" t="s">
        <v>543</v>
      </c>
      <c r="N923" s="3" t="s">
        <v>16</v>
      </c>
      <c r="O923" s="3" t="s">
        <v>16</v>
      </c>
      <c r="P923" s="3">
        <v>3985.87</v>
      </c>
      <c r="Q923" s="54">
        <v>5.254520658055065</v>
      </c>
      <c r="R923" s="54">
        <v>4.4385725275432675</v>
      </c>
      <c r="S923" s="54">
        <v>6.736824822215433</v>
      </c>
      <c r="T923" s="54">
        <v>4.070867128861714</v>
      </c>
      <c r="U923" s="54">
        <v>4.9409353130083957</v>
      </c>
      <c r="V923" s="54">
        <v>5.6704990215482063</v>
      </c>
      <c r="W923" s="54">
        <v>16.429918007813765</v>
      </c>
      <c r="X923" s="54">
        <v>14.682301463418316</v>
      </c>
      <c r="Y923" s="54">
        <v>31.112219471232081</v>
      </c>
      <c r="Z923" s="54">
        <v>0</v>
      </c>
      <c r="AA923" s="54">
        <v>1</v>
      </c>
      <c r="AB923" s="54">
        <v>0</v>
      </c>
      <c r="AC923" s="54">
        <v>0</v>
      </c>
      <c r="AD923" s="54">
        <v>0</v>
      </c>
      <c r="AE923" s="54">
        <v>0</v>
      </c>
      <c r="AF923" s="54">
        <f t="shared" si="1093"/>
        <v>1</v>
      </c>
      <c r="AG923" s="54">
        <f t="shared" si="1094"/>
        <v>0</v>
      </c>
      <c r="AH923" s="54">
        <f t="shared" si="1095"/>
        <v>1</v>
      </c>
      <c r="AI923" s="54">
        <v>20943.836255321945</v>
      </c>
      <c r="AJ923" s="54">
        <v>17691.573080358885</v>
      </c>
      <c r="AK923" s="54">
        <v>26852.107954123829</v>
      </c>
      <c r="AL923" s="54">
        <v>16225.947162916042</v>
      </c>
      <c r="AM923" s="54">
        <v>19693.925836060775</v>
      </c>
      <c r="AN923" s="54">
        <v>22601.871935018349</v>
      </c>
      <c r="AO923" s="54">
        <v>65487.517289804659</v>
      </c>
      <c r="AP923" s="54">
        <v>58521.744933995171</v>
      </c>
      <c r="AQ923" s="54">
        <v>124009.26222379983</v>
      </c>
      <c r="AR923" s="54">
        <f t="shared" si="1096"/>
        <v>0</v>
      </c>
      <c r="AS923" s="54">
        <f t="shared" si="1097"/>
        <v>3985.87</v>
      </c>
      <c r="AT923" s="54">
        <f t="shared" si="1098"/>
        <v>0</v>
      </c>
      <c r="AU923" s="54">
        <f t="shared" si="1099"/>
        <v>0</v>
      </c>
      <c r="AV923" s="54">
        <f t="shared" si="1100"/>
        <v>0</v>
      </c>
      <c r="AW923" s="54">
        <f t="shared" si="1101"/>
        <v>0</v>
      </c>
      <c r="AX923" s="54">
        <f t="shared" si="1102"/>
        <v>3985.87</v>
      </c>
      <c r="AY923" s="54">
        <f t="shared" si="1103"/>
        <v>0</v>
      </c>
      <c r="AZ923" s="54">
        <f t="shared" si="1104"/>
        <v>3985.87</v>
      </c>
      <c r="BA923" s="54">
        <f t="shared" si="1090"/>
        <v>4.070867128861714</v>
      </c>
      <c r="BB923" s="54">
        <f t="shared" si="1091"/>
        <v>0</v>
      </c>
      <c r="BC923" s="54"/>
      <c r="BD923" s="54"/>
      <c r="BE923" s="54">
        <f t="shared" si="1105"/>
        <v>0</v>
      </c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>
        <f t="shared" si="1106"/>
        <v>17936.415000000001</v>
      </c>
      <c r="BW923" s="54">
        <f t="shared" si="1107"/>
        <v>15943.48</v>
      </c>
      <c r="BX923" s="54">
        <f t="shared" si="1108"/>
        <v>15943.48</v>
      </c>
      <c r="BY923" s="54">
        <f t="shared" si="1109"/>
        <v>4</v>
      </c>
      <c r="BZ923" s="54">
        <f t="shared" si="1110"/>
        <v>4</v>
      </c>
      <c r="CA923" s="54">
        <v>0</v>
      </c>
      <c r="CB923" s="54">
        <f t="shared" si="1111"/>
        <v>17</v>
      </c>
      <c r="CC923" s="54">
        <f t="shared" si="1112"/>
        <v>4.5</v>
      </c>
      <c r="CD923" s="54">
        <v>10</v>
      </c>
      <c r="CE923" s="54">
        <v>4</v>
      </c>
      <c r="CF923" s="54">
        <v>15</v>
      </c>
      <c r="CG923" s="54">
        <v>0</v>
      </c>
      <c r="CH923" s="54">
        <v>17</v>
      </c>
      <c r="CI923" s="54">
        <v>0</v>
      </c>
      <c r="CJ923" s="54">
        <v>0</v>
      </c>
      <c r="CK923" s="54">
        <v>0</v>
      </c>
      <c r="CL923" s="54">
        <v>4</v>
      </c>
      <c r="CM923" s="54">
        <v>4</v>
      </c>
      <c r="CN923" s="54">
        <v>0</v>
      </c>
      <c r="CO923" s="54">
        <v>0</v>
      </c>
    </row>
    <row r="924" spans="1:93">
      <c r="A924" s="3" t="str">
        <f t="shared" si="1092"/>
        <v>0172slcPhesgo 10ml</v>
      </c>
      <c r="B924" s="3" t="s">
        <v>556</v>
      </c>
      <c r="C924" s="3" t="s">
        <v>557</v>
      </c>
      <c r="D924" s="3" t="s">
        <v>296</v>
      </c>
      <c r="E924" s="3" t="s">
        <v>296</v>
      </c>
      <c r="F924" s="3" t="s">
        <v>297</v>
      </c>
      <c r="G924" s="3" t="s">
        <v>298</v>
      </c>
      <c r="H924" s="3" t="s">
        <v>297</v>
      </c>
      <c r="I924" s="3" t="s">
        <v>298</v>
      </c>
      <c r="J924" s="3" t="s">
        <v>541</v>
      </c>
      <c r="K924" s="3" t="s">
        <v>541</v>
      </c>
      <c r="L924" s="3"/>
      <c r="M924" s="3" t="s">
        <v>543</v>
      </c>
      <c r="N924" s="3" t="s">
        <v>17</v>
      </c>
      <c r="O924" s="3" t="s">
        <v>18</v>
      </c>
      <c r="P924" s="3">
        <v>6232.07</v>
      </c>
      <c r="Q924" s="54">
        <v>12.49728009272842</v>
      </c>
      <c r="R924" s="54">
        <v>11.450325296429597</v>
      </c>
      <c r="S924" s="54">
        <v>17.631856621029613</v>
      </c>
      <c r="T924" s="54">
        <v>15.281541622128763</v>
      </c>
      <c r="U924" s="54">
        <v>13.908917124428962</v>
      </c>
      <c r="V924" s="54">
        <v>18.532415419528345</v>
      </c>
      <c r="W924" s="54">
        <v>41.579462010187626</v>
      </c>
      <c r="X924" s="54">
        <v>47.722874166086072</v>
      </c>
      <c r="Y924" s="54">
        <v>89.302336176273698</v>
      </c>
      <c r="Z924" s="54">
        <v>11</v>
      </c>
      <c r="AA924" s="54">
        <v>12</v>
      </c>
      <c r="AB924" s="54">
        <v>15</v>
      </c>
      <c r="AC924" s="54">
        <v>16</v>
      </c>
      <c r="AD924" s="54">
        <v>0</v>
      </c>
      <c r="AE924" s="54">
        <v>0</v>
      </c>
      <c r="AF924" s="54">
        <f t="shared" si="1093"/>
        <v>38</v>
      </c>
      <c r="AG924" s="54">
        <f t="shared" si="1094"/>
        <v>16</v>
      </c>
      <c r="AH924" s="54">
        <f t="shared" si="1095"/>
        <v>54</v>
      </c>
      <c r="AI924" s="54">
        <v>77883.924347489999</v>
      </c>
      <c r="AJ924" s="54">
        <v>71359.228770119997</v>
      </c>
      <c r="AK924" s="54">
        <v>109882.96469222002</v>
      </c>
      <c r="AL924" s="54">
        <v>95235.637097019993</v>
      </c>
      <c r="AM924" s="54">
        <v>86681.345143639992</v>
      </c>
      <c r="AN924" s="54">
        <v>115495.31016358001</v>
      </c>
      <c r="AO924" s="54">
        <v>259126.11780983</v>
      </c>
      <c r="AP924" s="54">
        <v>297412.29240424</v>
      </c>
      <c r="AQ924" s="54">
        <v>556538.41021407</v>
      </c>
      <c r="AR924" s="54">
        <f t="shared" si="1096"/>
        <v>68552.76999999999</v>
      </c>
      <c r="AS924" s="54">
        <f t="shared" si="1097"/>
        <v>74784.84</v>
      </c>
      <c r="AT924" s="54">
        <f t="shared" si="1098"/>
        <v>93481.049999999988</v>
      </c>
      <c r="AU924" s="54">
        <f t="shared" si="1099"/>
        <v>99713.12</v>
      </c>
      <c r="AV924" s="54">
        <f t="shared" si="1100"/>
        <v>0</v>
      </c>
      <c r="AW924" s="54">
        <f t="shared" si="1101"/>
        <v>0</v>
      </c>
      <c r="AX924" s="54">
        <f t="shared" si="1102"/>
        <v>236818.65999999997</v>
      </c>
      <c r="AY924" s="54">
        <f t="shared" si="1103"/>
        <v>99713.12</v>
      </c>
      <c r="AZ924" s="54">
        <f t="shared" si="1104"/>
        <v>336531.77999999997</v>
      </c>
      <c r="BA924" s="54">
        <f t="shared" si="1090"/>
        <v>15.281541622128763</v>
      </c>
      <c r="BB924" s="54">
        <f t="shared" si="1091"/>
        <v>16</v>
      </c>
      <c r="BC924" s="54">
        <f>SUM(CJ924:CL924)</f>
        <v>110</v>
      </c>
      <c r="BD924" s="54">
        <f>SUM(CM924:CO924)</f>
        <v>14</v>
      </c>
      <c r="BE924" s="54">
        <f t="shared" si="1105"/>
        <v>54</v>
      </c>
      <c r="BF924" s="54">
        <f t="shared" ref="BF924:BK924" si="1134">Z924</f>
        <v>11</v>
      </c>
      <c r="BG924" s="54">
        <f t="shared" si="1134"/>
        <v>12</v>
      </c>
      <c r="BH924" s="54">
        <f t="shared" si="1134"/>
        <v>15</v>
      </c>
      <c r="BI924" s="54">
        <f t="shared" si="1134"/>
        <v>16</v>
      </c>
      <c r="BJ924" s="54">
        <f t="shared" si="1134"/>
        <v>0</v>
      </c>
      <c r="BK924" s="54">
        <f t="shared" si="1134"/>
        <v>0</v>
      </c>
      <c r="BL924" s="54">
        <v>0</v>
      </c>
      <c r="BM924" s="54">
        <v>0</v>
      </c>
      <c r="BN924" s="54">
        <f t="shared" ref="BN924:BN925" si="1135">AVERAGE(BP924:BR924)</f>
        <v>0</v>
      </c>
      <c r="BO924" s="54">
        <f t="shared" ref="BO924:BO925" si="1136">SUM(BS924:BU924)/1</f>
        <v>0</v>
      </c>
      <c r="BP924" s="54">
        <v>0</v>
      </c>
      <c r="BQ924" s="54">
        <v>0</v>
      </c>
      <c r="BR924" s="54">
        <v>0</v>
      </c>
      <c r="BS924" s="54">
        <v>0</v>
      </c>
      <c r="BT924" s="54">
        <v>0</v>
      </c>
      <c r="BU924" s="54">
        <v>0</v>
      </c>
      <c r="BV924" s="54">
        <f t="shared" si="1106"/>
        <v>133470.16583333333</v>
      </c>
      <c r="BW924" s="54">
        <f t="shared" si="1107"/>
        <v>685527.7</v>
      </c>
      <c r="BX924" s="54">
        <f t="shared" si="1108"/>
        <v>87248.98</v>
      </c>
      <c r="BY924" s="54">
        <f t="shared" si="1109"/>
        <v>110</v>
      </c>
      <c r="BZ924" s="54">
        <f t="shared" si="1110"/>
        <v>14</v>
      </c>
      <c r="CA924" s="54">
        <v>12.666666666666666</v>
      </c>
      <c r="CB924" s="54">
        <f t="shared" si="1111"/>
        <v>40</v>
      </c>
      <c r="CC924" s="54">
        <f t="shared" si="1112"/>
        <v>21.416666666666668</v>
      </c>
      <c r="CD924" s="54">
        <v>8</v>
      </c>
      <c r="CE924" s="54">
        <v>15</v>
      </c>
      <c r="CF924" s="54">
        <v>20</v>
      </c>
      <c r="CG924" s="54">
        <v>25</v>
      </c>
      <c r="CH924" s="54">
        <v>35</v>
      </c>
      <c r="CI924" s="54">
        <v>30</v>
      </c>
      <c r="CJ924" s="54">
        <v>30</v>
      </c>
      <c r="CK924" s="54">
        <v>40</v>
      </c>
      <c r="CL924" s="54">
        <v>40</v>
      </c>
      <c r="CM924" s="54">
        <v>0</v>
      </c>
      <c r="CN924" s="54">
        <v>10</v>
      </c>
      <c r="CO924" s="54">
        <v>4</v>
      </c>
    </row>
    <row r="925" spans="1:93">
      <c r="A925" s="3" t="str">
        <f t="shared" si="1092"/>
        <v>0172slcPhesgo 15ml</v>
      </c>
      <c r="B925" s="3" t="s">
        <v>556</v>
      </c>
      <c r="C925" s="3" t="s">
        <v>557</v>
      </c>
      <c r="D925" s="3" t="s">
        <v>296</v>
      </c>
      <c r="E925" s="3" t="s">
        <v>296</v>
      </c>
      <c r="F925" s="3" t="s">
        <v>297</v>
      </c>
      <c r="G925" s="3" t="s">
        <v>298</v>
      </c>
      <c r="H925" s="3" t="s">
        <v>297</v>
      </c>
      <c r="I925" s="3" t="s">
        <v>298</v>
      </c>
      <c r="J925" s="3" t="s">
        <v>541</v>
      </c>
      <c r="K925" s="3" t="s">
        <v>541</v>
      </c>
      <c r="L925" s="3"/>
      <c r="M925" s="3" t="s">
        <v>543</v>
      </c>
      <c r="N925" s="3" t="s">
        <v>17</v>
      </c>
      <c r="O925" s="3" t="s">
        <v>19</v>
      </c>
      <c r="P925" s="3">
        <v>8489.27</v>
      </c>
      <c r="Q925" s="54">
        <v>1</v>
      </c>
      <c r="R925" s="54">
        <v>1</v>
      </c>
      <c r="S925" s="54">
        <v>1</v>
      </c>
      <c r="T925" s="54">
        <v>1</v>
      </c>
      <c r="U925" s="54">
        <v>1</v>
      </c>
      <c r="V925" s="54">
        <v>1</v>
      </c>
      <c r="W925" s="54">
        <v>3</v>
      </c>
      <c r="X925" s="54">
        <v>3</v>
      </c>
      <c r="Y925" s="54">
        <v>6</v>
      </c>
      <c r="Z925" s="54">
        <v>0</v>
      </c>
      <c r="AA925" s="54">
        <v>0</v>
      </c>
      <c r="AB925" s="54">
        <v>0</v>
      </c>
      <c r="AC925" s="54">
        <v>0</v>
      </c>
      <c r="AD925" s="54">
        <v>0</v>
      </c>
      <c r="AE925" s="54">
        <v>0</v>
      </c>
      <c r="AF925" s="54">
        <f t="shared" si="1093"/>
        <v>0</v>
      </c>
      <c r="AG925" s="54">
        <f t="shared" si="1094"/>
        <v>0</v>
      </c>
      <c r="AH925" s="54">
        <f t="shared" si="1095"/>
        <v>0</v>
      </c>
      <c r="AI925" s="54">
        <v>8489.27</v>
      </c>
      <c r="AJ925" s="54">
        <v>8489.27</v>
      </c>
      <c r="AK925" s="54">
        <v>8489.27</v>
      </c>
      <c r="AL925" s="54">
        <v>8489.27</v>
      </c>
      <c r="AM925" s="54">
        <v>8489.27</v>
      </c>
      <c r="AN925" s="54">
        <v>8489.27</v>
      </c>
      <c r="AO925" s="54">
        <v>25467.81</v>
      </c>
      <c r="AP925" s="54">
        <v>25467.81</v>
      </c>
      <c r="AQ925" s="54">
        <v>50935.62</v>
      </c>
      <c r="AR925" s="54">
        <f t="shared" si="1096"/>
        <v>0</v>
      </c>
      <c r="AS925" s="54">
        <f t="shared" si="1097"/>
        <v>0</v>
      </c>
      <c r="AT925" s="54">
        <f t="shared" si="1098"/>
        <v>0</v>
      </c>
      <c r="AU925" s="54">
        <f t="shared" si="1099"/>
        <v>0</v>
      </c>
      <c r="AV925" s="54">
        <f t="shared" si="1100"/>
        <v>0</v>
      </c>
      <c r="AW925" s="54">
        <f t="shared" si="1101"/>
        <v>0</v>
      </c>
      <c r="AX925" s="54">
        <f t="shared" si="1102"/>
        <v>0</v>
      </c>
      <c r="AY925" s="54">
        <f t="shared" si="1103"/>
        <v>0</v>
      </c>
      <c r="AZ925" s="54">
        <f t="shared" si="1104"/>
        <v>0</v>
      </c>
      <c r="BA925" s="54">
        <f t="shared" si="1090"/>
        <v>1</v>
      </c>
      <c r="BB925" s="54">
        <f t="shared" si="1091"/>
        <v>0</v>
      </c>
      <c r="BC925" s="54">
        <f>SUM(CJ925:CL925)*2</f>
        <v>-10</v>
      </c>
      <c r="BD925" s="54">
        <f>SUM(CM925:CO925)*2</f>
        <v>0</v>
      </c>
      <c r="BE925" s="54">
        <f t="shared" si="1105"/>
        <v>0</v>
      </c>
      <c r="BF925" s="54">
        <f t="shared" ref="BF925:BK925" si="1137">Z925*2</f>
        <v>0</v>
      </c>
      <c r="BG925" s="54">
        <f t="shared" si="1137"/>
        <v>0</v>
      </c>
      <c r="BH925" s="54">
        <f t="shared" si="1137"/>
        <v>0</v>
      </c>
      <c r="BI925" s="54">
        <f t="shared" si="1137"/>
        <v>0</v>
      </c>
      <c r="BJ925" s="54">
        <f t="shared" si="1137"/>
        <v>0</v>
      </c>
      <c r="BK925" s="54">
        <f t="shared" si="1137"/>
        <v>0</v>
      </c>
      <c r="BL925" s="54">
        <v>0</v>
      </c>
      <c r="BM925" s="54">
        <v>0</v>
      </c>
      <c r="BN925" s="54">
        <f t="shared" si="1135"/>
        <v>0</v>
      </c>
      <c r="BO925" s="54">
        <f t="shared" si="1136"/>
        <v>0</v>
      </c>
      <c r="BP925" s="54">
        <v>0</v>
      </c>
      <c r="BQ925" s="54">
        <v>0</v>
      </c>
      <c r="BR925" s="54">
        <v>0</v>
      </c>
      <c r="BS925" s="54">
        <v>0</v>
      </c>
      <c r="BT925" s="54">
        <v>0</v>
      </c>
      <c r="BU925" s="54">
        <v>0</v>
      </c>
      <c r="BV925" s="54">
        <f t="shared" si="1106"/>
        <v>12733.905000000001</v>
      </c>
      <c r="BW925" s="54">
        <f t="shared" si="1107"/>
        <v>-42446.350000000006</v>
      </c>
      <c r="BX925" s="54">
        <f t="shared" si="1108"/>
        <v>0</v>
      </c>
      <c r="BY925" s="54">
        <f t="shared" si="1109"/>
        <v>-5</v>
      </c>
      <c r="BZ925" s="54">
        <f t="shared" si="1110"/>
        <v>0</v>
      </c>
      <c r="CA925" s="54">
        <v>0</v>
      </c>
      <c r="CB925" s="54">
        <f t="shared" si="1111"/>
        <v>6</v>
      </c>
      <c r="CC925" s="54">
        <f t="shared" si="1112"/>
        <v>1.5</v>
      </c>
      <c r="CD925" s="54">
        <v>6</v>
      </c>
      <c r="CE925" s="54">
        <v>6</v>
      </c>
      <c r="CF925" s="54">
        <v>5</v>
      </c>
      <c r="CG925" s="54">
        <v>3</v>
      </c>
      <c r="CH925" s="54">
        <v>3</v>
      </c>
      <c r="CI925" s="54">
        <v>0</v>
      </c>
      <c r="CJ925" s="54">
        <v>0</v>
      </c>
      <c r="CK925" s="54">
        <v>-5</v>
      </c>
      <c r="CL925" s="54">
        <v>0</v>
      </c>
      <c r="CM925" s="54">
        <v>0</v>
      </c>
      <c r="CN925" s="54">
        <v>0</v>
      </c>
      <c r="CO925" s="54">
        <v>0</v>
      </c>
    </row>
    <row r="926" spans="1:93">
      <c r="A926" s="3" t="str">
        <f t="shared" si="1092"/>
        <v>01rRTdSHerceptin IV</v>
      </c>
      <c r="B926" s="3" t="s">
        <v>558</v>
      </c>
      <c r="C926" s="3" t="s">
        <v>887</v>
      </c>
      <c r="D926" s="3" t="s">
        <v>296</v>
      </c>
      <c r="E926" s="3" t="s">
        <v>296</v>
      </c>
      <c r="F926" s="3" t="s">
        <v>299</v>
      </c>
      <c r="G926" s="3" t="s">
        <v>300</v>
      </c>
      <c r="H926" s="3" t="s">
        <v>299</v>
      </c>
      <c r="I926" s="3" t="s">
        <v>300</v>
      </c>
      <c r="J926" s="3" t="s">
        <v>541</v>
      </c>
      <c r="K926" s="3" t="s">
        <v>541</v>
      </c>
      <c r="L926" s="3"/>
      <c r="M926" s="3" t="s">
        <v>543</v>
      </c>
      <c r="N926" s="3" t="s">
        <v>11</v>
      </c>
      <c r="O926" s="3" t="s">
        <v>11</v>
      </c>
      <c r="P926" s="3">
        <v>4535.5</v>
      </c>
      <c r="Q926" s="54">
        <v>1.3824457312286895</v>
      </c>
      <c r="R926" s="54">
        <v>0.99039124683734481</v>
      </c>
      <c r="S926" s="54">
        <v>0.92128872313764398</v>
      </c>
      <c r="T926" s="54">
        <v>0.6505596448552482</v>
      </c>
      <c r="U926" s="54">
        <v>0.59274993052626701</v>
      </c>
      <c r="V926" s="54">
        <v>1.0319176562937014</v>
      </c>
      <c r="W926" s="54">
        <v>3.2941257012036784</v>
      </c>
      <c r="X926" s="54">
        <v>2.2752272316752169</v>
      </c>
      <c r="Y926" s="54">
        <v>5.5693529328788953</v>
      </c>
      <c r="Z926" s="54">
        <v>0</v>
      </c>
      <c r="AA926" s="54">
        <v>0</v>
      </c>
      <c r="AB926" s="54">
        <v>0</v>
      </c>
      <c r="AC926" s="54">
        <v>0</v>
      </c>
      <c r="AD926" s="54">
        <v>0</v>
      </c>
      <c r="AE926" s="54">
        <v>0</v>
      </c>
      <c r="AF926" s="54">
        <f t="shared" si="1093"/>
        <v>0</v>
      </c>
      <c r="AG926" s="54">
        <f t="shared" si="1094"/>
        <v>0</v>
      </c>
      <c r="AH926" s="54">
        <f t="shared" si="1095"/>
        <v>0</v>
      </c>
      <c r="AI926" s="54">
        <v>6270.0826139877208</v>
      </c>
      <c r="AJ926" s="54">
        <v>4491.9195000307773</v>
      </c>
      <c r="AK926" s="54">
        <v>4178.505003790784</v>
      </c>
      <c r="AL926" s="54">
        <v>2950.6132692409783</v>
      </c>
      <c r="AM926" s="54">
        <v>2688.417309901884</v>
      </c>
      <c r="AN926" s="54">
        <v>4680.2625301200824</v>
      </c>
      <c r="AO926" s="54">
        <v>14940.507117809282</v>
      </c>
      <c r="AP926" s="54">
        <v>10319.293109262944</v>
      </c>
      <c r="AQ926" s="54">
        <v>25259.800227072228</v>
      </c>
      <c r="AR926" s="54">
        <f t="shared" si="1096"/>
        <v>0</v>
      </c>
      <c r="AS926" s="54">
        <f t="shared" si="1097"/>
        <v>0</v>
      </c>
      <c r="AT926" s="54">
        <f t="shared" si="1098"/>
        <v>0</v>
      </c>
      <c r="AU926" s="54">
        <f t="shared" si="1099"/>
        <v>0</v>
      </c>
      <c r="AV926" s="54">
        <f t="shared" si="1100"/>
        <v>0</v>
      </c>
      <c r="AW926" s="54">
        <f t="shared" si="1101"/>
        <v>0</v>
      </c>
      <c r="AX926" s="54">
        <f t="shared" si="1102"/>
        <v>0</v>
      </c>
      <c r="AY926" s="54">
        <f t="shared" si="1103"/>
        <v>0</v>
      </c>
      <c r="AZ926" s="54">
        <f t="shared" si="1104"/>
        <v>0</v>
      </c>
      <c r="BA926" s="54">
        <f t="shared" si="1090"/>
        <v>0.6505596448552482</v>
      </c>
      <c r="BB926" s="54">
        <f t="shared" si="1091"/>
        <v>0</v>
      </c>
      <c r="BC926" s="54"/>
      <c r="BD926" s="54"/>
      <c r="BE926" s="54">
        <f t="shared" si="1105"/>
        <v>0</v>
      </c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>
        <f t="shared" si="1106"/>
        <v>0</v>
      </c>
      <c r="BW926" s="54">
        <f t="shared" si="1107"/>
        <v>0</v>
      </c>
      <c r="BX926" s="54">
        <f t="shared" si="1108"/>
        <v>0</v>
      </c>
      <c r="BY926" s="54">
        <f t="shared" si="1109"/>
        <v>0</v>
      </c>
      <c r="BZ926" s="54">
        <f t="shared" si="1110"/>
        <v>0</v>
      </c>
      <c r="CA926" s="54">
        <v>0</v>
      </c>
      <c r="CB926" s="54">
        <f t="shared" si="1111"/>
        <v>0</v>
      </c>
      <c r="CC926" s="54">
        <f t="shared" si="1112"/>
        <v>0</v>
      </c>
      <c r="CD926" s="54">
        <v>0</v>
      </c>
      <c r="CE926" s="54">
        <v>0</v>
      </c>
      <c r="CF926" s="54">
        <v>0</v>
      </c>
      <c r="CG926" s="54">
        <v>0</v>
      </c>
      <c r="CH926" s="54">
        <v>0</v>
      </c>
      <c r="CI926" s="54">
        <v>0</v>
      </c>
      <c r="CJ926" s="54">
        <v>0</v>
      </c>
      <c r="CK926" s="54">
        <v>0</v>
      </c>
      <c r="CL926" s="54">
        <v>0</v>
      </c>
      <c r="CM926" s="54">
        <v>0</v>
      </c>
      <c r="CN926" s="54">
        <v>0</v>
      </c>
      <c r="CO926" s="54">
        <v>0</v>
      </c>
    </row>
    <row r="927" spans="1:93">
      <c r="A927" s="3" t="str">
        <f t="shared" si="1092"/>
        <v>01rRTdSHerceptin SC</v>
      </c>
      <c r="B927" s="3" t="s">
        <v>558</v>
      </c>
      <c r="C927" s="3" t="s">
        <v>887</v>
      </c>
      <c r="D927" s="3" t="s">
        <v>296</v>
      </c>
      <c r="E927" s="3" t="s">
        <v>296</v>
      </c>
      <c r="F927" s="3" t="s">
        <v>299</v>
      </c>
      <c r="G927" s="3" t="s">
        <v>300</v>
      </c>
      <c r="H927" s="3" t="s">
        <v>299</v>
      </c>
      <c r="I927" s="3" t="s">
        <v>300</v>
      </c>
      <c r="J927" s="3" t="s">
        <v>541</v>
      </c>
      <c r="K927" s="3" t="s">
        <v>541</v>
      </c>
      <c r="L927" s="3"/>
      <c r="M927" s="3" t="s">
        <v>543</v>
      </c>
      <c r="N927" s="3" t="s">
        <v>12</v>
      </c>
      <c r="O927" s="3" t="s">
        <v>12</v>
      </c>
      <c r="P927" s="3">
        <v>3444.49</v>
      </c>
      <c r="Q927" s="54">
        <v>0.91143378731259861</v>
      </c>
      <c r="R927" s="54">
        <v>0.8444641398830679</v>
      </c>
      <c r="S927" s="54">
        <v>1.2809094940128412</v>
      </c>
      <c r="T927" s="54">
        <v>1.3110924470445302</v>
      </c>
      <c r="U927" s="54">
        <v>1.1804839439219323</v>
      </c>
      <c r="V927" s="54">
        <v>1.5537688581464282</v>
      </c>
      <c r="W927" s="54">
        <v>3.0368074212085077</v>
      </c>
      <c r="X927" s="54">
        <v>4.0453452491128905</v>
      </c>
      <c r="Y927" s="54">
        <v>7.0821526703213982</v>
      </c>
      <c r="Z927" s="54">
        <v>0</v>
      </c>
      <c r="AA927" s="54">
        <v>0</v>
      </c>
      <c r="AB927" s="54">
        <v>0</v>
      </c>
      <c r="AC927" s="54">
        <v>0</v>
      </c>
      <c r="AD927" s="54">
        <v>0</v>
      </c>
      <c r="AE927" s="54">
        <v>0</v>
      </c>
      <c r="AF927" s="54">
        <f t="shared" si="1093"/>
        <v>0</v>
      </c>
      <c r="AG927" s="54">
        <f t="shared" si="1094"/>
        <v>0</v>
      </c>
      <c r="AH927" s="54">
        <f t="shared" si="1095"/>
        <v>0</v>
      </c>
      <c r="AI927" s="54">
        <v>3139.4245660603729</v>
      </c>
      <c r="AJ927" s="54">
        <v>2908.7482851858281</v>
      </c>
      <c r="AK927" s="54">
        <v>4412.0799430322904</v>
      </c>
      <c r="AL927" s="54">
        <v>4516.0448229204139</v>
      </c>
      <c r="AM927" s="54">
        <v>4066.1651399996563</v>
      </c>
      <c r="AN927" s="54">
        <v>5351.9412941967903</v>
      </c>
      <c r="AO927" s="54">
        <v>10460.252794278491</v>
      </c>
      <c r="AP927" s="54">
        <v>13934.151257116861</v>
      </c>
      <c r="AQ927" s="54">
        <v>24394.404051395351</v>
      </c>
      <c r="AR927" s="54">
        <f t="shared" si="1096"/>
        <v>0</v>
      </c>
      <c r="AS927" s="54">
        <f t="shared" si="1097"/>
        <v>0</v>
      </c>
      <c r="AT927" s="54">
        <f t="shared" si="1098"/>
        <v>0</v>
      </c>
      <c r="AU927" s="54">
        <f t="shared" si="1099"/>
        <v>0</v>
      </c>
      <c r="AV927" s="54">
        <f t="shared" si="1100"/>
        <v>0</v>
      </c>
      <c r="AW927" s="54">
        <f t="shared" si="1101"/>
        <v>0</v>
      </c>
      <c r="AX927" s="54">
        <f t="shared" si="1102"/>
        <v>0</v>
      </c>
      <c r="AY927" s="54">
        <f t="shared" si="1103"/>
        <v>0</v>
      </c>
      <c r="AZ927" s="54">
        <f t="shared" si="1104"/>
        <v>0</v>
      </c>
      <c r="BA927" s="54">
        <f t="shared" si="1090"/>
        <v>1.3110924470445302</v>
      </c>
      <c r="BB927" s="54">
        <f t="shared" si="1091"/>
        <v>0</v>
      </c>
      <c r="BC927" s="54"/>
      <c r="BD927" s="54"/>
      <c r="BE927" s="54">
        <f t="shared" si="1105"/>
        <v>0</v>
      </c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>
        <f t="shared" si="1106"/>
        <v>4305.6124999999993</v>
      </c>
      <c r="BW927" s="54">
        <f t="shared" si="1107"/>
        <v>0</v>
      </c>
      <c r="BX927" s="54">
        <f t="shared" si="1108"/>
        <v>0</v>
      </c>
      <c r="BY927" s="54">
        <f t="shared" si="1109"/>
        <v>0</v>
      </c>
      <c r="BZ927" s="54">
        <f t="shared" si="1110"/>
        <v>0</v>
      </c>
      <c r="CA927" s="54">
        <v>0</v>
      </c>
      <c r="CB927" s="54">
        <f t="shared" si="1111"/>
        <v>5</v>
      </c>
      <c r="CC927" s="54">
        <f t="shared" si="1112"/>
        <v>1.25</v>
      </c>
      <c r="CD927" s="54">
        <v>5</v>
      </c>
      <c r="CE927" s="54">
        <v>3</v>
      </c>
      <c r="CF927" s="54">
        <v>5</v>
      </c>
      <c r="CG927" s="54">
        <v>2</v>
      </c>
      <c r="CH927" s="54">
        <v>0</v>
      </c>
      <c r="CI927" s="54">
        <v>0</v>
      </c>
      <c r="CJ927" s="54">
        <v>0</v>
      </c>
      <c r="CK927" s="54">
        <v>0</v>
      </c>
      <c r="CL927" s="54">
        <v>0</v>
      </c>
      <c r="CM927" s="54">
        <v>0</v>
      </c>
      <c r="CN927" s="54">
        <v>0</v>
      </c>
      <c r="CO927" s="54">
        <v>0</v>
      </c>
    </row>
    <row r="928" spans="1:93">
      <c r="A928" s="3" t="str">
        <f t="shared" si="1092"/>
        <v>01rRTdSItovebi 3mg</v>
      </c>
      <c r="B928" s="3" t="s">
        <v>558</v>
      </c>
      <c r="C928" s="3" t="s">
        <v>887</v>
      </c>
      <c r="D928" s="3" t="s">
        <v>296</v>
      </c>
      <c r="E928" s="3" t="s">
        <v>296</v>
      </c>
      <c r="F928" s="3" t="s">
        <v>299</v>
      </c>
      <c r="G928" s="3" t="s">
        <v>300</v>
      </c>
      <c r="H928" s="3" t="s">
        <v>299</v>
      </c>
      <c r="I928" s="3" t="s">
        <v>300</v>
      </c>
      <c r="J928" s="3" t="s">
        <v>541</v>
      </c>
      <c r="K928" s="3" t="s">
        <v>541</v>
      </c>
      <c r="L928" s="3"/>
      <c r="M928" s="3" t="s">
        <v>543</v>
      </c>
      <c r="N928" s="3" t="s">
        <v>13</v>
      </c>
      <c r="O928" s="3" t="s">
        <v>14</v>
      </c>
      <c r="P928" s="3">
        <v>3566.02</v>
      </c>
      <c r="Q928" s="54">
        <v>0</v>
      </c>
      <c r="R928" s="54">
        <v>0</v>
      </c>
      <c r="S928" s="54">
        <v>0</v>
      </c>
      <c r="T928" s="54">
        <v>0</v>
      </c>
      <c r="U928" s="54">
        <v>0</v>
      </c>
      <c r="V928" s="54">
        <v>0</v>
      </c>
      <c r="W928" s="54">
        <v>0</v>
      </c>
      <c r="X928" s="54">
        <v>0</v>
      </c>
      <c r="Y928" s="54">
        <v>0</v>
      </c>
      <c r="Z928" s="54">
        <v>0</v>
      </c>
      <c r="AA928" s="54">
        <v>0</v>
      </c>
      <c r="AB928" s="54">
        <v>0</v>
      </c>
      <c r="AC928" s="54">
        <v>0</v>
      </c>
      <c r="AD928" s="54">
        <v>0</v>
      </c>
      <c r="AE928" s="54">
        <v>0</v>
      </c>
      <c r="AF928" s="54">
        <f t="shared" si="1093"/>
        <v>0</v>
      </c>
      <c r="AG928" s="54">
        <f t="shared" si="1094"/>
        <v>0</v>
      </c>
      <c r="AH928" s="54">
        <f t="shared" si="1095"/>
        <v>0</v>
      </c>
      <c r="AI928" s="54">
        <v>0</v>
      </c>
      <c r="AJ928" s="54">
        <v>0</v>
      </c>
      <c r="AK928" s="54">
        <v>0</v>
      </c>
      <c r="AL928" s="54">
        <v>0</v>
      </c>
      <c r="AM928" s="54">
        <v>0</v>
      </c>
      <c r="AN928" s="54">
        <v>0</v>
      </c>
      <c r="AO928" s="54">
        <v>0</v>
      </c>
      <c r="AP928" s="54">
        <v>0</v>
      </c>
      <c r="AQ928" s="54">
        <v>0</v>
      </c>
      <c r="AR928" s="54">
        <f t="shared" si="1096"/>
        <v>0</v>
      </c>
      <c r="AS928" s="54">
        <f t="shared" si="1097"/>
        <v>0</v>
      </c>
      <c r="AT928" s="54">
        <f t="shared" si="1098"/>
        <v>0</v>
      </c>
      <c r="AU928" s="54">
        <f t="shared" si="1099"/>
        <v>0</v>
      </c>
      <c r="AV928" s="54">
        <f t="shared" si="1100"/>
        <v>0</v>
      </c>
      <c r="AW928" s="54">
        <f t="shared" si="1101"/>
        <v>0</v>
      </c>
      <c r="AX928" s="54">
        <f t="shared" si="1102"/>
        <v>0</v>
      </c>
      <c r="AY928" s="54">
        <f t="shared" si="1103"/>
        <v>0</v>
      </c>
      <c r="AZ928" s="54">
        <f t="shared" si="1104"/>
        <v>0</v>
      </c>
      <c r="BA928" s="54">
        <f t="shared" si="1090"/>
        <v>0</v>
      </c>
      <c r="BB928" s="54">
        <f t="shared" si="1091"/>
        <v>0</v>
      </c>
      <c r="BC928" s="54"/>
      <c r="BD928" s="54"/>
      <c r="BE928" s="54">
        <f t="shared" si="1105"/>
        <v>0</v>
      </c>
      <c r="BF928" s="54"/>
      <c r="BG928" s="54"/>
      <c r="BH928" s="54"/>
      <c r="BI928" s="54"/>
      <c r="BJ928" s="54"/>
      <c r="BK928" s="54"/>
      <c r="BL928" s="54">
        <v>0</v>
      </c>
      <c r="BM928" s="54">
        <v>0</v>
      </c>
      <c r="BN928" s="54">
        <f t="shared" ref="BN928:BN929" si="1138">AVERAGE(BP928:BR928)</f>
        <v>0</v>
      </c>
      <c r="BO928" s="54">
        <f t="shared" ref="BO928:BO929" si="1139">SUM(BS928:BU928)/1</f>
        <v>0</v>
      </c>
      <c r="BP928" s="54">
        <v>0</v>
      </c>
      <c r="BQ928" s="54">
        <v>0</v>
      </c>
      <c r="BR928" s="54">
        <v>0</v>
      </c>
      <c r="BS928" s="54">
        <v>0</v>
      </c>
      <c r="BT928" s="54">
        <v>0</v>
      </c>
      <c r="BU928" s="54">
        <v>0</v>
      </c>
      <c r="BV928" s="54">
        <f t="shared" si="1106"/>
        <v>0</v>
      </c>
      <c r="BW928" s="54">
        <f t="shared" si="1107"/>
        <v>0</v>
      </c>
      <c r="BX928" s="54">
        <f t="shared" si="1108"/>
        <v>0</v>
      </c>
      <c r="BY928" s="54">
        <f t="shared" si="1109"/>
        <v>0</v>
      </c>
      <c r="BZ928" s="54">
        <f t="shared" si="1110"/>
        <v>0</v>
      </c>
      <c r="CA928" s="54">
        <v>0</v>
      </c>
      <c r="CB928" s="54">
        <f t="shared" si="1111"/>
        <v>0</v>
      </c>
      <c r="CC928" s="54">
        <f t="shared" si="1112"/>
        <v>0</v>
      </c>
      <c r="CD928" s="54">
        <v>0</v>
      </c>
      <c r="CE928" s="54">
        <v>0</v>
      </c>
      <c r="CF928" s="54">
        <v>0</v>
      </c>
      <c r="CG928" s="54">
        <v>0</v>
      </c>
      <c r="CH928" s="54">
        <v>0</v>
      </c>
      <c r="CI928" s="54">
        <v>0</v>
      </c>
      <c r="CJ928" s="54">
        <v>0</v>
      </c>
      <c r="CK928" s="54">
        <v>0</v>
      </c>
      <c r="CL928" s="54">
        <v>0</v>
      </c>
      <c r="CM928" s="54">
        <v>0</v>
      </c>
      <c r="CN928" s="54">
        <v>0</v>
      </c>
      <c r="CO928" s="54">
        <v>0</v>
      </c>
    </row>
    <row r="929" spans="1:93">
      <c r="A929" s="3" t="str">
        <f t="shared" si="1092"/>
        <v>01rRTdSItovebi 9mg</v>
      </c>
      <c r="B929" s="3" t="s">
        <v>558</v>
      </c>
      <c r="C929" s="3" t="s">
        <v>887</v>
      </c>
      <c r="D929" s="3" t="s">
        <v>296</v>
      </c>
      <c r="E929" s="3" t="s">
        <v>296</v>
      </c>
      <c r="F929" s="3" t="s">
        <v>299</v>
      </c>
      <c r="G929" s="3" t="s">
        <v>300</v>
      </c>
      <c r="H929" s="3" t="s">
        <v>299</v>
      </c>
      <c r="I929" s="3" t="s">
        <v>300</v>
      </c>
      <c r="J929" s="3" t="s">
        <v>541</v>
      </c>
      <c r="K929" s="3" t="s">
        <v>541</v>
      </c>
      <c r="L929" s="3"/>
      <c r="M929" s="3" t="s">
        <v>543</v>
      </c>
      <c r="N929" s="3" t="s">
        <v>13</v>
      </c>
      <c r="O929" s="3" t="s">
        <v>15</v>
      </c>
      <c r="P929" s="3">
        <v>10698.05</v>
      </c>
      <c r="Q929" s="54"/>
      <c r="R929" s="54"/>
      <c r="S929" s="54"/>
      <c r="T929" s="54">
        <v>0</v>
      </c>
      <c r="U929" s="54">
        <v>0</v>
      </c>
      <c r="V929" s="54">
        <v>0</v>
      </c>
      <c r="W929" s="54">
        <v>0</v>
      </c>
      <c r="X929" s="54">
        <v>0</v>
      </c>
      <c r="Y929" s="54">
        <v>0</v>
      </c>
      <c r="Z929" s="54">
        <v>0</v>
      </c>
      <c r="AA929" s="54">
        <v>0</v>
      </c>
      <c r="AB929" s="54">
        <v>0</v>
      </c>
      <c r="AC929" s="54">
        <v>0</v>
      </c>
      <c r="AD929" s="54">
        <v>0</v>
      </c>
      <c r="AE929" s="54">
        <v>0</v>
      </c>
      <c r="AF929" s="54">
        <f t="shared" si="1093"/>
        <v>0</v>
      </c>
      <c r="AG929" s="54">
        <f t="shared" si="1094"/>
        <v>0</v>
      </c>
      <c r="AH929" s="54">
        <f t="shared" si="1095"/>
        <v>0</v>
      </c>
      <c r="AI929" s="54"/>
      <c r="AJ929" s="54"/>
      <c r="AK929" s="54"/>
      <c r="AL929" s="54">
        <v>0</v>
      </c>
      <c r="AM929" s="54">
        <v>0</v>
      </c>
      <c r="AN929" s="54">
        <v>0</v>
      </c>
      <c r="AO929" s="54">
        <v>0</v>
      </c>
      <c r="AP929" s="54">
        <v>0</v>
      </c>
      <c r="AQ929" s="54">
        <v>0</v>
      </c>
      <c r="AR929" s="54">
        <f t="shared" si="1096"/>
        <v>0</v>
      </c>
      <c r="AS929" s="54">
        <f t="shared" si="1097"/>
        <v>0</v>
      </c>
      <c r="AT929" s="54">
        <f t="shared" si="1098"/>
        <v>0</v>
      </c>
      <c r="AU929" s="54">
        <f t="shared" si="1099"/>
        <v>0</v>
      </c>
      <c r="AV929" s="54">
        <f t="shared" si="1100"/>
        <v>0</v>
      </c>
      <c r="AW929" s="54">
        <f t="shared" si="1101"/>
        <v>0</v>
      </c>
      <c r="AX929" s="54">
        <f t="shared" si="1102"/>
        <v>0</v>
      </c>
      <c r="AY929" s="54">
        <f t="shared" si="1103"/>
        <v>0</v>
      </c>
      <c r="AZ929" s="54">
        <f t="shared" si="1104"/>
        <v>0</v>
      </c>
      <c r="BA929" s="54">
        <f t="shared" si="1090"/>
        <v>0</v>
      </c>
      <c r="BB929" s="54">
        <f t="shared" si="1091"/>
        <v>0</v>
      </c>
      <c r="BC929" s="54"/>
      <c r="BD929" s="54"/>
      <c r="BE929" s="54">
        <f t="shared" si="1105"/>
        <v>0</v>
      </c>
      <c r="BF929" s="54"/>
      <c r="BG929" s="54"/>
      <c r="BH929" s="54"/>
      <c r="BI929" s="54"/>
      <c r="BJ929" s="54"/>
      <c r="BK929" s="54"/>
      <c r="BL929" s="54">
        <v>0</v>
      </c>
      <c r="BM929" s="54">
        <v>0</v>
      </c>
      <c r="BN929" s="54">
        <f t="shared" si="1138"/>
        <v>0</v>
      </c>
      <c r="BO929" s="54">
        <f t="shared" si="1139"/>
        <v>0</v>
      </c>
      <c r="BP929" s="54">
        <v>0</v>
      </c>
      <c r="BQ929" s="54">
        <v>0</v>
      </c>
      <c r="BR929" s="54">
        <v>0</v>
      </c>
      <c r="BS929" s="54">
        <v>0</v>
      </c>
      <c r="BT929" s="54">
        <v>0</v>
      </c>
      <c r="BU929" s="54">
        <v>0</v>
      </c>
      <c r="BV929" s="54">
        <f t="shared" si="1106"/>
        <v>0</v>
      </c>
      <c r="BW929" s="54">
        <f t="shared" si="1107"/>
        <v>0</v>
      </c>
      <c r="BX929" s="54">
        <f t="shared" si="1108"/>
        <v>0</v>
      </c>
      <c r="BY929" s="54">
        <f t="shared" si="1109"/>
        <v>0</v>
      </c>
      <c r="BZ929" s="54">
        <f t="shared" si="1110"/>
        <v>0</v>
      </c>
      <c r="CA929" s="54">
        <v>0</v>
      </c>
      <c r="CB929" s="54">
        <f t="shared" si="1111"/>
        <v>0</v>
      </c>
      <c r="CC929" s="54">
        <f t="shared" si="1112"/>
        <v>0</v>
      </c>
      <c r="CD929" s="54">
        <v>0</v>
      </c>
      <c r="CE929" s="54">
        <v>0</v>
      </c>
      <c r="CF929" s="54">
        <v>0</v>
      </c>
      <c r="CG929" s="54">
        <v>0</v>
      </c>
      <c r="CH929" s="54">
        <v>0</v>
      </c>
      <c r="CI929" s="54">
        <v>0</v>
      </c>
      <c r="CJ929" s="54">
        <v>0</v>
      </c>
      <c r="CK929" s="54">
        <v>0</v>
      </c>
      <c r="CL929" s="54">
        <v>0</v>
      </c>
      <c r="CM929" s="54">
        <v>0</v>
      </c>
      <c r="CN929" s="54">
        <v>0</v>
      </c>
      <c r="CO929" s="54">
        <v>0</v>
      </c>
    </row>
    <row r="930" spans="1:93">
      <c r="A930" s="3" t="str">
        <f t="shared" si="1092"/>
        <v>01rRTdSPerjeta</v>
      </c>
      <c r="B930" s="3" t="s">
        <v>558</v>
      </c>
      <c r="C930" s="3" t="s">
        <v>887</v>
      </c>
      <c r="D930" s="3" t="s">
        <v>296</v>
      </c>
      <c r="E930" s="3" t="s">
        <v>296</v>
      </c>
      <c r="F930" s="3" t="s">
        <v>299</v>
      </c>
      <c r="G930" s="3" t="s">
        <v>300</v>
      </c>
      <c r="H930" s="3" t="s">
        <v>299</v>
      </c>
      <c r="I930" s="3" t="s">
        <v>300</v>
      </c>
      <c r="J930" s="3" t="s">
        <v>541</v>
      </c>
      <c r="K930" s="3" t="s">
        <v>541</v>
      </c>
      <c r="L930" s="3"/>
      <c r="M930" s="3" t="s">
        <v>543</v>
      </c>
      <c r="N930" s="3" t="s">
        <v>16</v>
      </c>
      <c r="O930" s="3" t="s">
        <v>16</v>
      </c>
      <c r="P930" s="3">
        <v>3985.87</v>
      </c>
      <c r="Q930" s="54">
        <v>1.5712422183170072</v>
      </c>
      <c r="R930" s="54">
        <v>1.3272519033010002</v>
      </c>
      <c r="S930" s="54">
        <v>2.0144908102785739</v>
      </c>
      <c r="T930" s="54">
        <v>1.2172981541562788</v>
      </c>
      <c r="U930" s="54">
        <v>1.4774718127468043</v>
      </c>
      <c r="V930" s="54">
        <v>1.6956308750872271</v>
      </c>
      <c r="W930" s="54">
        <v>4.912984931896581</v>
      </c>
      <c r="X930" s="54">
        <v>4.39040084199031</v>
      </c>
      <c r="Y930" s="54">
        <v>9.303385773886891</v>
      </c>
      <c r="Z930" s="54">
        <v>0</v>
      </c>
      <c r="AA930" s="54">
        <v>0</v>
      </c>
      <c r="AB930" s="54">
        <v>0</v>
      </c>
      <c r="AC930" s="54">
        <v>0</v>
      </c>
      <c r="AD930" s="54">
        <v>0</v>
      </c>
      <c r="AE930" s="54">
        <v>0</v>
      </c>
      <c r="AF930" s="54">
        <f t="shared" si="1093"/>
        <v>0</v>
      </c>
      <c r="AG930" s="54">
        <f t="shared" si="1094"/>
        <v>0</v>
      </c>
      <c r="AH930" s="54">
        <f t="shared" si="1095"/>
        <v>0</v>
      </c>
      <c r="AI930" s="54">
        <v>6262.7672207232099</v>
      </c>
      <c r="AJ930" s="54">
        <v>5290.2535438103569</v>
      </c>
      <c r="AK930" s="54">
        <v>8029.4984859650604</v>
      </c>
      <c r="AL930" s="54">
        <v>4851.9921937068866</v>
      </c>
      <c r="AM930" s="54">
        <v>5889.0105742731048</v>
      </c>
      <c r="AN930" s="54">
        <v>6758.5642360839256</v>
      </c>
      <c r="AO930" s="54">
        <v>19582.519250498626</v>
      </c>
      <c r="AP930" s="54">
        <v>17499.567004063916</v>
      </c>
      <c r="AQ930" s="54">
        <v>37082.086254562542</v>
      </c>
      <c r="AR930" s="54">
        <f t="shared" si="1096"/>
        <v>0</v>
      </c>
      <c r="AS930" s="54">
        <f t="shared" si="1097"/>
        <v>0</v>
      </c>
      <c r="AT930" s="54">
        <f t="shared" si="1098"/>
        <v>0</v>
      </c>
      <c r="AU930" s="54">
        <f t="shared" si="1099"/>
        <v>0</v>
      </c>
      <c r="AV930" s="54">
        <f t="shared" si="1100"/>
        <v>0</v>
      </c>
      <c r="AW930" s="54">
        <f t="shared" si="1101"/>
        <v>0</v>
      </c>
      <c r="AX930" s="54">
        <f t="shared" si="1102"/>
        <v>0</v>
      </c>
      <c r="AY930" s="54">
        <f t="shared" si="1103"/>
        <v>0</v>
      </c>
      <c r="AZ930" s="54">
        <f t="shared" si="1104"/>
        <v>0</v>
      </c>
      <c r="BA930" s="54">
        <f t="shared" si="1090"/>
        <v>1.2172981541562788</v>
      </c>
      <c r="BB930" s="54">
        <f t="shared" si="1091"/>
        <v>0</v>
      </c>
      <c r="BC930" s="54"/>
      <c r="BD930" s="54"/>
      <c r="BE930" s="54">
        <f t="shared" si="1105"/>
        <v>0</v>
      </c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>
        <f t="shared" si="1106"/>
        <v>1660.7791666666667</v>
      </c>
      <c r="BW930" s="54">
        <f t="shared" si="1107"/>
        <v>0</v>
      </c>
      <c r="BX930" s="54">
        <f t="shared" si="1108"/>
        <v>0</v>
      </c>
      <c r="BY930" s="54">
        <f t="shared" si="1109"/>
        <v>0</v>
      </c>
      <c r="BZ930" s="54">
        <f t="shared" si="1110"/>
        <v>0</v>
      </c>
      <c r="CA930" s="54">
        <v>0</v>
      </c>
      <c r="CB930" s="54">
        <f t="shared" si="1111"/>
        <v>5</v>
      </c>
      <c r="CC930" s="54">
        <f t="shared" si="1112"/>
        <v>0.41666666666666669</v>
      </c>
      <c r="CD930" s="54">
        <v>5</v>
      </c>
      <c r="CE930" s="54">
        <v>0</v>
      </c>
      <c r="CF930" s="54">
        <v>0</v>
      </c>
      <c r="CG930" s="54">
        <v>0</v>
      </c>
      <c r="CH930" s="54">
        <v>0</v>
      </c>
      <c r="CI930" s="54">
        <v>0</v>
      </c>
      <c r="CJ930" s="54">
        <v>0</v>
      </c>
      <c r="CK930" s="54">
        <v>0</v>
      </c>
      <c r="CL930" s="54">
        <v>0</v>
      </c>
      <c r="CM930" s="54">
        <v>0</v>
      </c>
      <c r="CN930" s="54">
        <v>0</v>
      </c>
      <c r="CO930" s="54">
        <v>0</v>
      </c>
    </row>
    <row r="931" spans="1:93">
      <c r="A931" s="3" t="str">
        <f t="shared" si="1092"/>
        <v>01rRTdSPhesgo 10ml</v>
      </c>
      <c r="B931" s="3" t="s">
        <v>558</v>
      </c>
      <c r="C931" s="3" t="s">
        <v>887</v>
      </c>
      <c r="D931" s="3" t="s">
        <v>296</v>
      </c>
      <c r="E931" s="3" t="s">
        <v>296</v>
      </c>
      <c r="F931" s="3" t="s">
        <v>299</v>
      </c>
      <c r="G931" s="3" t="s">
        <v>300</v>
      </c>
      <c r="H931" s="3" t="s">
        <v>299</v>
      </c>
      <c r="I931" s="3" t="s">
        <v>300</v>
      </c>
      <c r="J931" s="3" t="s">
        <v>541</v>
      </c>
      <c r="K931" s="3" t="s">
        <v>541</v>
      </c>
      <c r="L931" s="3"/>
      <c r="M931" s="3" t="s">
        <v>543</v>
      </c>
      <c r="N931" s="3" t="s">
        <v>17</v>
      </c>
      <c r="O931" s="3" t="s">
        <v>18</v>
      </c>
      <c r="P931" s="3">
        <v>6232.07</v>
      </c>
      <c r="Q931" s="54">
        <v>7.1042843084288201</v>
      </c>
      <c r="R931" s="54">
        <v>6.4647204866296439</v>
      </c>
      <c r="S931" s="54">
        <v>10.240894789928547</v>
      </c>
      <c r="T931" s="54">
        <v>8.8051341932295379</v>
      </c>
      <c r="U931" s="54">
        <v>7.9666252406295195</v>
      </c>
      <c r="V931" s="54">
        <v>10.791028214028405</v>
      </c>
      <c r="W931" s="54">
        <v>23.809899584987011</v>
      </c>
      <c r="X931" s="54">
        <v>27.562787647887461</v>
      </c>
      <c r="Y931" s="54">
        <v>51.372687232874469</v>
      </c>
      <c r="Z931" s="54">
        <v>3</v>
      </c>
      <c r="AA931" s="54">
        <v>12</v>
      </c>
      <c r="AB931" s="54">
        <v>6</v>
      </c>
      <c r="AC931" s="54">
        <v>10</v>
      </c>
      <c r="AD931" s="54">
        <v>0</v>
      </c>
      <c r="AE931" s="54">
        <v>0</v>
      </c>
      <c r="AF931" s="54">
        <f t="shared" si="1093"/>
        <v>21</v>
      </c>
      <c r="AG931" s="54">
        <f t="shared" si="1094"/>
        <v>10</v>
      </c>
      <c r="AH931" s="54">
        <f t="shared" si="1095"/>
        <v>31</v>
      </c>
      <c r="AI931" s="54">
        <v>44274.397110029997</v>
      </c>
      <c r="AJ931" s="54">
        <v>40288.590603110002</v>
      </c>
      <c r="AK931" s="54">
        <v>63821.973193469996</v>
      </c>
      <c r="AL931" s="54">
        <v>54874.212651600006</v>
      </c>
      <c r="AM931" s="54">
        <v>49648.566163370007</v>
      </c>
      <c r="AN931" s="54">
        <v>67250.443201799993</v>
      </c>
      <c r="AO931" s="54">
        <v>148384.96090661001</v>
      </c>
      <c r="AP931" s="54">
        <v>171773.22201677001</v>
      </c>
      <c r="AQ931" s="54">
        <v>320158.18292338005</v>
      </c>
      <c r="AR931" s="54">
        <f t="shared" si="1096"/>
        <v>18696.21</v>
      </c>
      <c r="AS931" s="54">
        <f t="shared" si="1097"/>
        <v>74784.84</v>
      </c>
      <c r="AT931" s="54">
        <f t="shared" si="1098"/>
        <v>37392.42</v>
      </c>
      <c r="AU931" s="54">
        <f t="shared" si="1099"/>
        <v>62320.7</v>
      </c>
      <c r="AV931" s="54">
        <f t="shared" si="1100"/>
        <v>0</v>
      </c>
      <c r="AW931" s="54">
        <f t="shared" si="1101"/>
        <v>0</v>
      </c>
      <c r="AX931" s="54">
        <f t="shared" si="1102"/>
        <v>130873.46999999999</v>
      </c>
      <c r="AY931" s="54">
        <f t="shared" si="1103"/>
        <v>62320.7</v>
      </c>
      <c r="AZ931" s="54">
        <f t="shared" si="1104"/>
        <v>193194.16999999998</v>
      </c>
      <c r="BA931" s="54">
        <f t="shared" si="1090"/>
        <v>8.8051341932295379</v>
      </c>
      <c r="BB931" s="54">
        <f t="shared" si="1091"/>
        <v>10</v>
      </c>
      <c r="BC931" s="54">
        <f>SUM(CJ931:CL931)</f>
        <v>31</v>
      </c>
      <c r="BD931" s="54">
        <f>SUM(CM931:CO931)</f>
        <v>33</v>
      </c>
      <c r="BE931" s="54">
        <f t="shared" si="1105"/>
        <v>31</v>
      </c>
      <c r="BF931" s="54">
        <f t="shared" ref="BF931:BK931" si="1140">Z931</f>
        <v>3</v>
      </c>
      <c r="BG931" s="54">
        <f t="shared" si="1140"/>
        <v>12</v>
      </c>
      <c r="BH931" s="54">
        <f t="shared" si="1140"/>
        <v>6</v>
      </c>
      <c r="BI931" s="54">
        <f t="shared" si="1140"/>
        <v>10</v>
      </c>
      <c r="BJ931" s="54">
        <f t="shared" si="1140"/>
        <v>0</v>
      </c>
      <c r="BK931" s="54">
        <f t="shared" si="1140"/>
        <v>0</v>
      </c>
      <c r="BL931" s="54">
        <v>0</v>
      </c>
      <c r="BM931" s="54">
        <v>0</v>
      </c>
      <c r="BN931" s="54">
        <f t="shared" ref="BN931:BN932" si="1141">AVERAGE(BP931:BR931)</f>
        <v>0</v>
      </c>
      <c r="BO931" s="54">
        <f t="shared" ref="BO931:BO932" si="1142">SUM(BS931:BU931)/1</f>
        <v>0</v>
      </c>
      <c r="BP931" s="54">
        <v>0</v>
      </c>
      <c r="BQ931" s="54">
        <v>0</v>
      </c>
      <c r="BR931" s="54">
        <v>0</v>
      </c>
      <c r="BS931" s="54">
        <v>0</v>
      </c>
      <c r="BT931" s="54">
        <v>0</v>
      </c>
      <c r="BU931" s="54">
        <v>0</v>
      </c>
      <c r="BV931" s="54">
        <f t="shared" si="1106"/>
        <v>65956.074166666673</v>
      </c>
      <c r="BW931" s="54">
        <f t="shared" si="1107"/>
        <v>193194.16999999998</v>
      </c>
      <c r="BX931" s="54">
        <f t="shared" si="1108"/>
        <v>205658.31</v>
      </c>
      <c r="BY931" s="54">
        <f t="shared" si="1109"/>
        <v>31</v>
      </c>
      <c r="BZ931" s="54">
        <f t="shared" si="1110"/>
        <v>33</v>
      </c>
      <c r="CA931" s="54">
        <v>4.333333333333333</v>
      </c>
      <c r="CB931" s="54">
        <f t="shared" si="1111"/>
        <v>17</v>
      </c>
      <c r="CC931" s="54">
        <f t="shared" si="1112"/>
        <v>10.583333333333334</v>
      </c>
      <c r="CD931" s="54">
        <v>17</v>
      </c>
      <c r="CE931" s="54">
        <v>0</v>
      </c>
      <c r="CF931" s="54">
        <v>12</v>
      </c>
      <c r="CG931" s="54">
        <v>11</v>
      </c>
      <c r="CH931" s="54">
        <v>10</v>
      </c>
      <c r="CI931" s="54">
        <v>13</v>
      </c>
      <c r="CJ931" s="54">
        <v>8</v>
      </c>
      <c r="CK931" s="54">
        <v>15</v>
      </c>
      <c r="CL931" s="54">
        <v>8</v>
      </c>
      <c r="CM931" s="54">
        <v>13</v>
      </c>
      <c r="CN931" s="54">
        <v>4</v>
      </c>
      <c r="CO931" s="54">
        <v>16</v>
      </c>
    </row>
    <row r="932" spans="1:93">
      <c r="A932" s="3" t="str">
        <f t="shared" si="1092"/>
        <v>01rRTdSPhesgo 15ml</v>
      </c>
      <c r="B932" s="3" t="s">
        <v>558</v>
      </c>
      <c r="C932" s="3" t="s">
        <v>887</v>
      </c>
      <c r="D932" s="3" t="s">
        <v>296</v>
      </c>
      <c r="E932" s="3" t="s">
        <v>296</v>
      </c>
      <c r="F932" s="3" t="s">
        <v>299</v>
      </c>
      <c r="G932" s="3" t="s">
        <v>300</v>
      </c>
      <c r="H932" s="3" t="s">
        <v>299</v>
      </c>
      <c r="I932" s="3" t="s">
        <v>300</v>
      </c>
      <c r="J932" s="3" t="s">
        <v>541</v>
      </c>
      <c r="K932" s="3" t="s">
        <v>541</v>
      </c>
      <c r="L932" s="3"/>
      <c r="M932" s="3" t="s">
        <v>543</v>
      </c>
      <c r="N932" s="3" t="s">
        <v>17</v>
      </c>
      <c r="O932" s="3" t="s">
        <v>19</v>
      </c>
      <c r="P932" s="3">
        <v>8489.27</v>
      </c>
      <c r="Q932" s="54">
        <v>1</v>
      </c>
      <c r="R932" s="54">
        <v>1</v>
      </c>
      <c r="S932" s="54">
        <v>1</v>
      </c>
      <c r="T932" s="54">
        <v>1</v>
      </c>
      <c r="U932" s="54">
        <v>1</v>
      </c>
      <c r="V932" s="54">
        <v>1</v>
      </c>
      <c r="W932" s="54">
        <v>3</v>
      </c>
      <c r="X932" s="54">
        <v>3</v>
      </c>
      <c r="Y932" s="54">
        <v>6</v>
      </c>
      <c r="Z932" s="54">
        <v>0</v>
      </c>
      <c r="AA932" s="54">
        <v>0</v>
      </c>
      <c r="AB932" s="54">
        <v>0</v>
      </c>
      <c r="AC932" s="54">
        <v>3</v>
      </c>
      <c r="AD932" s="54">
        <v>0</v>
      </c>
      <c r="AE932" s="54">
        <v>0</v>
      </c>
      <c r="AF932" s="54">
        <f t="shared" si="1093"/>
        <v>0</v>
      </c>
      <c r="AG932" s="54">
        <f t="shared" si="1094"/>
        <v>3</v>
      </c>
      <c r="AH932" s="54">
        <f t="shared" si="1095"/>
        <v>3</v>
      </c>
      <c r="AI932" s="54">
        <v>8489.27</v>
      </c>
      <c r="AJ932" s="54">
        <v>8489.27</v>
      </c>
      <c r="AK932" s="54">
        <v>8489.27</v>
      </c>
      <c r="AL932" s="54">
        <v>8489.27</v>
      </c>
      <c r="AM932" s="54">
        <v>8489.27</v>
      </c>
      <c r="AN932" s="54">
        <v>8489.27</v>
      </c>
      <c r="AO932" s="54">
        <v>25467.81</v>
      </c>
      <c r="AP932" s="54">
        <v>25467.81</v>
      </c>
      <c r="AQ932" s="54">
        <v>50935.62</v>
      </c>
      <c r="AR932" s="54">
        <f t="shared" si="1096"/>
        <v>0</v>
      </c>
      <c r="AS932" s="54">
        <f t="shared" si="1097"/>
        <v>0</v>
      </c>
      <c r="AT932" s="54">
        <f t="shared" si="1098"/>
        <v>0</v>
      </c>
      <c r="AU932" s="54">
        <f t="shared" si="1099"/>
        <v>25467.81</v>
      </c>
      <c r="AV932" s="54">
        <f t="shared" si="1100"/>
        <v>0</v>
      </c>
      <c r="AW932" s="54">
        <f t="shared" si="1101"/>
        <v>0</v>
      </c>
      <c r="AX932" s="54">
        <f t="shared" si="1102"/>
        <v>0</v>
      </c>
      <c r="AY932" s="54">
        <f t="shared" si="1103"/>
        <v>25467.81</v>
      </c>
      <c r="AZ932" s="54">
        <f t="shared" si="1104"/>
        <v>25467.81</v>
      </c>
      <c r="BA932" s="54">
        <f t="shared" si="1090"/>
        <v>1</v>
      </c>
      <c r="BB932" s="54">
        <f t="shared" si="1091"/>
        <v>3</v>
      </c>
      <c r="BC932" s="54">
        <f>SUM(CJ932:CL932)*2</f>
        <v>-2</v>
      </c>
      <c r="BD932" s="54">
        <f>SUM(CM932:CO932)*2</f>
        <v>4</v>
      </c>
      <c r="BE932" s="54">
        <f t="shared" si="1105"/>
        <v>6</v>
      </c>
      <c r="BF932" s="54">
        <f t="shared" ref="BF932:BK932" si="1143">Z932*2</f>
        <v>0</v>
      </c>
      <c r="BG932" s="54">
        <f t="shared" si="1143"/>
        <v>0</v>
      </c>
      <c r="BH932" s="54">
        <f t="shared" si="1143"/>
        <v>0</v>
      </c>
      <c r="BI932" s="54">
        <f t="shared" si="1143"/>
        <v>6</v>
      </c>
      <c r="BJ932" s="54">
        <f t="shared" si="1143"/>
        <v>0</v>
      </c>
      <c r="BK932" s="54">
        <f t="shared" si="1143"/>
        <v>0</v>
      </c>
      <c r="BL932" s="54">
        <v>0</v>
      </c>
      <c r="BM932" s="54">
        <v>0</v>
      </c>
      <c r="BN932" s="54">
        <f t="shared" si="1141"/>
        <v>0</v>
      </c>
      <c r="BO932" s="54">
        <f t="shared" si="1142"/>
        <v>0</v>
      </c>
      <c r="BP932" s="54">
        <v>0</v>
      </c>
      <c r="BQ932" s="54">
        <v>0</v>
      </c>
      <c r="BR932" s="54">
        <v>0</v>
      </c>
      <c r="BS932" s="54">
        <v>0</v>
      </c>
      <c r="BT932" s="54">
        <v>0</v>
      </c>
      <c r="BU932" s="54">
        <v>0</v>
      </c>
      <c r="BV932" s="54">
        <f t="shared" si="1106"/>
        <v>7074.3916666666673</v>
      </c>
      <c r="BW932" s="54">
        <f t="shared" si="1107"/>
        <v>-8489.27</v>
      </c>
      <c r="BX932" s="54">
        <f t="shared" si="1108"/>
        <v>16978.54</v>
      </c>
      <c r="BY932" s="54">
        <f t="shared" si="1109"/>
        <v>-1</v>
      </c>
      <c r="BZ932" s="54">
        <f t="shared" si="1110"/>
        <v>2</v>
      </c>
      <c r="CA932" s="54">
        <v>0</v>
      </c>
      <c r="CB932" s="54">
        <f t="shared" si="1111"/>
        <v>9</v>
      </c>
      <c r="CC932" s="54">
        <f t="shared" si="1112"/>
        <v>0.83333333333333337</v>
      </c>
      <c r="CD932" s="54">
        <v>0</v>
      </c>
      <c r="CE932" s="54">
        <v>0</v>
      </c>
      <c r="CF932" s="54">
        <v>0</v>
      </c>
      <c r="CG932" s="54">
        <v>9</v>
      </c>
      <c r="CH932" s="54">
        <v>0</v>
      </c>
      <c r="CI932" s="54">
        <v>0</v>
      </c>
      <c r="CJ932" s="54">
        <v>2</v>
      </c>
      <c r="CK932" s="54">
        <v>0</v>
      </c>
      <c r="CL932" s="54">
        <v>-3</v>
      </c>
      <c r="CM932" s="54">
        <v>1</v>
      </c>
      <c r="CN932" s="54">
        <v>0</v>
      </c>
      <c r="CO932" s="54">
        <v>1</v>
      </c>
    </row>
    <row r="933" spans="1:93">
      <c r="A933" s="3" t="str">
        <f t="shared" si="1092"/>
        <v>033iwe5Herceptin IV</v>
      </c>
      <c r="B933" s="3" t="s">
        <v>556</v>
      </c>
      <c r="C933" s="3" t="s">
        <v>557</v>
      </c>
      <c r="D933" s="3" t="s">
        <v>296</v>
      </c>
      <c r="E933" s="3" t="s">
        <v>296</v>
      </c>
      <c r="F933" s="3" t="s">
        <v>301</v>
      </c>
      <c r="G933" s="3" t="s">
        <v>302</v>
      </c>
      <c r="H933" s="3" t="s">
        <v>333</v>
      </c>
      <c r="I933" s="3" t="s">
        <v>334</v>
      </c>
      <c r="J933" s="3" t="s">
        <v>541</v>
      </c>
      <c r="K933" s="3" t="s">
        <v>541</v>
      </c>
      <c r="L933" s="3" t="s">
        <v>1047</v>
      </c>
      <c r="M933" s="3" t="s">
        <v>545</v>
      </c>
      <c r="N933" s="3" t="s">
        <v>11</v>
      </c>
      <c r="O933" s="3" t="s">
        <v>11</v>
      </c>
      <c r="P933" s="3">
        <v>4535.5</v>
      </c>
      <c r="Q933" s="54">
        <v>2.4822376098080742E-7</v>
      </c>
      <c r="R933" s="54">
        <v>1.7782878168674339E-7</v>
      </c>
      <c r="S933" s="54">
        <v>1.6542114214001052E-7</v>
      </c>
      <c r="T933" s="54">
        <v>1.1681063360424579E-7</v>
      </c>
      <c r="U933" s="54">
        <v>1.0643066396940739E-7</v>
      </c>
      <c r="V933" s="54">
        <v>1.8528501761878564E-7</v>
      </c>
      <c r="W933" s="54">
        <v>5.9147368480756133E-7</v>
      </c>
      <c r="X933" s="54">
        <v>4.0852631519243884E-7</v>
      </c>
      <c r="Y933" s="54">
        <v>1.0000000000000002E-6</v>
      </c>
      <c r="Z933" s="54">
        <v>0</v>
      </c>
      <c r="AA933" s="54">
        <v>0</v>
      </c>
      <c r="AB933" s="54">
        <v>0</v>
      </c>
      <c r="AC933" s="54">
        <v>0</v>
      </c>
      <c r="AD933" s="54">
        <v>0</v>
      </c>
      <c r="AE933" s="54">
        <v>0</v>
      </c>
      <c r="AF933" s="54">
        <f t="shared" si="1093"/>
        <v>0</v>
      </c>
      <c r="AG933" s="54">
        <f t="shared" si="1094"/>
        <v>0</v>
      </c>
      <c r="AH933" s="54">
        <f t="shared" si="1095"/>
        <v>0</v>
      </c>
      <c r="AI933" s="54">
        <v>1.1258188679284522E-3</v>
      </c>
      <c r="AJ933" s="54">
        <v>8.0654243934022462E-4</v>
      </c>
      <c r="AK933" s="54">
        <v>7.5026759017601764E-4</v>
      </c>
      <c r="AL933" s="54">
        <v>5.297946287120568E-4</v>
      </c>
      <c r="AM933" s="54">
        <v>4.8271627643324723E-4</v>
      </c>
      <c r="AN933" s="54">
        <v>8.4036019741000226E-4</v>
      </c>
      <c r="AO933" s="54">
        <v>2.6826288974446943E-3</v>
      </c>
      <c r="AP933" s="54">
        <v>1.8528711025553063E-3</v>
      </c>
      <c r="AQ933" s="54">
        <v>4.5355000000000005E-3</v>
      </c>
      <c r="AR933" s="54">
        <f t="shared" si="1096"/>
        <v>0</v>
      </c>
      <c r="AS933" s="54">
        <f t="shared" si="1097"/>
        <v>0</v>
      </c>
      <c r="AT933" s="54">
        <f t="shared" si="1098"/>
        <v>0</v>
      </c>
      <c r="AU933" s="54">
        <f t="shared" si="1099"/>
        <v>0</v>
      </c>
      <c r="AV933" s="54">
        <f t="shared" si="1100"/>
        <v>0</v>
      </c>
      <c r="AW933" s="54">
        <f t="shared" si="1101"/>
        <v>0</v>
      </c>
      <c r="AX933" s="54">
        <f t="shared" si="1102"/>
        <v>0</v>
      </c>
      <c r="AY933" s="54">
        <f t="shared" si="1103"/>
        <v>0</v>
      </c>
      <c r="AZ933" s="54">
        <f t="shared" si="1104"/>
        <v>0</v>
      </c>
      <c r="BA933" s="54">
        <f t="shared" si="1090"/>
        <v>1.1681063360424579E-7</v>
      </c>
      <c r="BB933" s="54">
        <f t="shared" si="1091"/>
        <v>0</v>
      </c>
      <c r="BC933" s="54"/>
      <c r="BD933" s="54"/>
      <c r="BE933" s="54">
        <f t="shared" si="1105"/>
        <v>0</v>
      </c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>
        <f t="shared" si="1106"/>
        <v>0</v>
      </c>
      <c r="BW933" s="54">
        <f t="shared" si="1107"/>
        <v>0</v>
      </c>
      <c r="BX933" s="54">
        <f t="shared" si="1108"/>
        <v>0</v>
      </c>
      <c r="BY933" s="54">
        <f t="shared" si="1109"/>
        <v>0</v>
      </c>
      <c r="BZ933" s="54">
        <f t="shared" si="1110"/>
        <v>0</v>
      </c>
      <c r="CA933" s="54">
        <v>0</v>
      </c>
      <c r="CB933" s="54">
        <f t="shared" si="1111"/>
        <v>0</v>
      </c>
      <c r="CC933" s="54">
        <f t="shared" si="1112"/>
        <v>0</v>
      </c>
      <c r="CD933" s="54">
        <v>0</v>
      </c>
      <c r="CE933" s="54">
        <v>0</v>
      </c>
      <c r="CF933" s="54">
        <v>0</v>
      </c>
      <c r="CG933" s="54">
        <v>0</v>
      </c>
      <c r="CH933" s="54">
        <v>0</v>
      </c>
      <c r="CI933" s="54">
        <v>0</v>
      </c>
      <c r="CJ933" s="54">
        <v>0</v>
      </c>
      <c r="CK933" s="54">
        <v>0</v>
      </c>
      <c r="CL933" s="54">
        <v>0</v>
      </c>
      <c r="CM933" s="54">
        <v>0</v>
      </c>
      <c r="CN933" s="54">
        <v>0</v>
      </c>
      <c r="CO933" s="54">
        <v>0</v>
      </c>
    </row>
    <row r="934" spans="1:93">
      <c r="A934" s="3" t="str">
        <f t="shared" si="1092"/>
        <v>033iwe5Herceptin SC</v>
      </c>
      <c r="B934" s="3" t="s">
        <v>556</v>
      </c>
      <c r="C934" s="3" t="s">
        <v>557</v>
      </c>
      <c r="D934" s="3" t="s">
        <v>296</v>
      </c>
      <c r="E934" s="3" t="s">
        <v>296</v>
      </c>
      <c r="F934" s="3" t="s">
        <v>301</v>
      </c>
      <c r="G934" s="3" t="s">
        <v>302</v>
      </c>
      <c r="H934" s="3" t="s">
        <v>333</v>
      </c>
      <c r="I934" s="3" t="s">
        <v>334</v>
      </c>
      <c r="J934" s="3" t="s">
        <v>541</v>
      </c>
      <c r="K934" s="3" t="s">
        <v>541</v>
      </c>
      <c r="L934" s="3" t="s">
        <v>1047</v>
      </c>
      <c r="M934" s="3" t="s">
        <v>545</v>
      </c>
      <c r="N934" s="3" t="s">
        <v>12</v>
      </c>
      <c r="O934" s="3" t="s">
        <v>12</v>
      </c>
      <c r="P934" s="3">
        <v>3444.49</v>
      </c>
      <c r="Q934" s="54">
        <v>1.2869445629604544E-7</v>
      </c>
      <c r="R934" s="54">
        <v>1.1923834167284972E-7</v>
      </c>
      <c r="S934" s="54">
        <v>1.8086442832285226E-7</v>
      </c>
      <c r="T934" s="54">
        <v>1.8512626147397511E-7</v>
      </c>
      <c r="U934" s="54">
        <v>1.6668434004097236E-7</v>
      </c>
      <c r="V934" s="54">
        <v>2.193921721933052E-7</v>
      </c>
      <c r="W934" s="54">
        <v>4.2879722629174739E-7</v>
      </c>
      <c r="X934" s="54">
        <v>5.7120277370825267E-7</v>
      </c>
      <c r="Y934" s="54">
        <v>1.0000000000000002E-6</v>
      </c>
      <c r="Z934" s="54">
        <v>0</v>
      </c>
      <c r="AA934" s="54">
        <v>0</v>
      </c>
      <c r="AB934" s="54">
        <v>0</v>
      </c>
      <c r="AC934" s="54">
        <v>0</v>
      </c>
      <c r="AD934" s="54">
        <v>0</v>
      </c>
      <c r="AE934" s="54">
        <v>0</v>
      </c>
      <c r="AF934" s="54">
        <f t="shared" si="1093"/>
        <v>0</v>
      </c>
      <c r="AG934" s="54">
        <f t="shared" si="1094"/>
        <v>0</v>
      </c>
      <c r="AH934" s="54">
        <f t="shared" si="1095"/>
        <v>0</v>
      </c>
      <c r="AI934" s="54">
        <v>4.4328676776716558E-4</v>
      </c>
      <c r="AJ934" s="54">
        <v>4.1071527550871412E-4</v>
      </c>
      <c r="AK934" s="54">
        <v>6.2298571471378138E-4</v>
      </c>
      <c r="AL934" s="54">
        <v>6.3766555638449256E-4</v>
      </c>
      <c r="AM934" s="54">
        <v>5.7414254242772885E-4</v>
      </c>
      <c r="AN934" s="54">
        <v>7.5569414319811776E-4</v>
      </c>
      <c r="AO934" s="54">
        <v>1.476987757989661E-3</v>
      </c>
      <c r="AP934" s="54">
        <v>1.9675022420103392E-3</v>
      </c>
      <c r="AQ934" s="54">
        <v>3.4444900000000001E-3</v>
      </c>
      <c r="AR934" s="54">
        <f t="shared" si="1096"/>
        <v>0</v>
      </c>
      <c r="AS934" s="54">
        <f t="shared" si="1097"/>
        <v>0</v>
      </c>
      <c r="AT934" s="54">
        <f t="shared" si="1098"/>
        <v>0</v>
      </c>
      <c r="AU934" s="54">
        <f t="shared" si="1099"/>
        <v>0</v>
      </c>
      <c r="AV934" s="54">
        <f t="shared" si="1100"/>
        <v>0</v>
      </c>
      <c r="AW934" s="54">
        <f t="shared" si="1101"/>
        <v>0</v>
      </c>
      <c r="AX934" s="54">
        <f t="shared" si="1102"/>
        <v>0</v>
      </c>
      <c r="AY934" s="54">
        <f t="shared" si="1103"/>
        <v>0</v>
      </c>
      <c r="AZ934" s="54">
        <f t="shared" si="1104"/>
        <v>0</v>
      </c>
      <c r="BA934" s="54">
        <f t="shared" si="1090"/>
        <v>1.8512626147397511E-7</v>
      </c>
      <c r="BB934" s="54">
        <f t="shared" si="1091"/>
        <v>0</v>
      </c>
      <c r="BC934" s="54"/>
      <c r="BD934" s="54"/>
      <c r="BE934" s="54">
        <f t="shared" si="1105"/>
        <v>0</v>
      </c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>
        <f t="shared" si="1106"/>
        <v>0</v>
      </c>
      <c r="BW934" s="54">
        <f t="shared" si="1107"/>
        <v>0</v>
      </c>
      <c r="BX934" s="54">
        <f t="shared" si="1108"/>
        <v>0</v>
      </c>
      <c r="BY934" s="54">
        <f t="shared" si="1109"/>
        <v>0</v>
      </c>
      <c r="BZ934" s="54">
        <f t="shared" si="1110"/>
        <v>0</v>
      </c>
      <c r="CA934" s="54">
        <v>0</v>
      </c>
      <c r="CB934" s="54">
        <f t="shared" si="1111"/>
        <v>0</v>
      </c>
      <c r="CC934" s="54">
        <f t="shared" si="1112"/>
        <v>0</v>
      </c>
      <c r="CD934" s="54">
        <v>0</v>
      </c>
      <c r="CE934" s="54">
        <v>0</v>
      </c>
      <c r="CF934" s="54">
        <v>0</v>
      </c>
      <c r="CG934" s="54">
        <v>0</v>
      </c>
      <c r="CH934" s="54">
        <v>0</v>
      </c>
      <c r="CI934" s="54">
        <v>0</v>
      </c>
      <c r="CJ934" s="54">
        <v>0</v>
      </c>
      <c r="CK934" s="54">
        <v>0</v>
      </c>
      <c r="CL934" s="54">
        <v>0</v>
      </c>
      <c r="CM934" s="54">
        <v>0</v>
      </c>
      <c r="CN934" s="54">
        <v>0</v>
      </c>
      <c r="CO934" s="54">
        <v>0</v>
      </c>
    </row>
    <row r="935" spans="1:93">
      <c r="A935" s="3" t="str">
        <f t="shared" si="1092"/>
        <v>033iwe5Itovebi 3mg</v>
      </c>
      <c r="B935" s="3" t="s">
        <v>556</v>
      </c>
      <c r="C935" s="3" t="s">
        <v>557</v>
      </c>
      <c r="D935" s="3" t="s">
        <v>296</v>
      </c>
      <c r="E935" s="3" t="s">
        <v>296</v>
      </c>
      <c r="F935" s="3" t="s">
        <v>301</v>
      </c>
      <c r="G935" s="3" t="s">
        <v>302</v>
      </c>
      <c r="H935" s="3" t="s">
        <v>333</v>
      </c>
      <c r="I935" s="3" t="s">
        <v>334</v>
      </c>
      <c r="J935" s="3" t="s">
        <v>541</v>
      </c>
      <c r="K935" s="3" t="s">
        <v>541</v>
      </c>
      <c r="L935" s="3" t="s">
        <v>1047</v>
      </c>
      <c r="M935" s="3" t="s">
        <v>545</v>
      </c>
      <c r="N935" s="3" t="s">
        <v>13</v>
      </c>
      <c r="O935" s="3" t="s">
        <v>14</v>
      </c>
      <c r="P935" s="3">
        <v>3566.02</v>
      </c>
      <c r="Q935" s="54">
        <v>7.5423782997919166E-8</v>
      </c>
      <c r="R935" s="54">
        <v>8.6118364644595899E-8</v>
      </c>
      <c r="S935" s="54">
        <v>1.7430625086372233E-7</v>
      </c>
      <c r="T935" s="54">
        <v>1.7644957539816278E-7</v>
      </c>
      <c r="U935" s="54">
        <v>2.1451535630448561E-7</v>
      </c>
      <c r="V935" s="54">
        <v>2.7318666979111423E-7</v>
      </c>
      <c r="W935" s="54">
        <v>3.3584839850623739E-7</v>
      </c>
      <c r="X935" s="54">
        <v>6.6415160149376262E-7</v>
      </c>
      <c r="Y935" s="54">
        <v>9.9999999999999995E-7</v>
      </c>
      <c r="Z935" s="54">
        <v>0</v>
      </c>
      <c r="AA935" s="54">
        <v>0</v>
      </c>
      <c r="AB935" s="54">
        <v>0</v>
      </c>
      <c r="AC935" s="54">
        <v>0</v>
      </c>
      <c r="AD935" s="54">
        <v>0</v>
      </c>
      <c r="AE935" s="54">
        <v>0</v>
      </c>
      <c r="AF935" s="54">
        <f t="shared" si="1093"/>
        <v>0</v>
      </c>
      <c r="AG935" s="54">
        <f t="shared" si="1094"/>
        <v>0</v>
      </c>
      <c r="AH935" s="54">
        <f t="shared" si="1095"/>
        <v>0</v>
      </c>
      <c r="AI935" s="54">
        <v>2.6896271864623972E-4</v>
      </c>
      <c r="AJ935" s="54">
        <v>3.0709981068992184E-4</v>
      </c>
      <c r="AK935" s="54">
        <v>6.2157957670505104E-4</v>
      </c>
      <c r="AL935" s="54">
        <v>6.2922271486135634E-4</v>
      </c>
      <c r="AM935" s="54">
        <v>7.6496605088892172E-4</v>
      </c>
      <c r="AN935" s="54">
        <v>9.74189128208509E-4</v>
      </c>
      <c r="AO935" s="54">
        <v>1.1976421060412126E-3</v>
      </c>
      <c r="AP935" s="54">
        <v>2.3683778939587868E-3</v>
      </c>
      <c r="AQ935" s="54">
        <v>3.5660199999999996E-3</v>
      </c>
      <c r="AR935" s="54">
        <f t="shared" si="1096"/>
        <v>0</v>
      </c>
      <c r="AS935" s="54">
        <f t="shared" si="1097"/>
        <v>0</v>
      </c>
      <c r="AT935" s="54">
        <f t="shared" si="1098"/>
        <v>0</v>
      </c>
      <c r="AU935" s="54">
        <f t="shared" si="1099"/>
        <v>0</v>
      </c>
      <c r="AV935" s="54">
        <f t="shared" si="1100"/>
        <v>0</v>
      </c>
      <c r="AW935" s="54">
        <f t="shared" si="1101"/>
        <v>0</v>
      </c>
      <c r="AX935" s="54">
        <f t="shared" si="1102"/>
        <v>0</v>
      </c>
      <c r="AY935" s="54">
        <f t="shared" si="1103"/>
        <v>0</v>
      </c>
      <c r="AZ935" s="54">
        <f t="shared" si="1104"/>
        <v>0</v>
      </c>
      <c r="BA935" s="54">
        <f t="shared" si="1090"/>
        <v>1.7644957539816278E-7</v>
      </c>
      <c r="BB935" s="54">
        <f t="shared" si="1091"/>
        <v>0</v>
      </c>
      <c r="BC935" s="54"/>
      <c r="BD935" s="54"/>
      <c r="BE935" s="54">
        <f t="shared" si="1105"/>
        <v>0</v>
      </c>
      <c r="BF935" s="54"/>
      <c r="BG935" s="54"/>
      <c r="BH935" s="54"/>
      <c r="BI935" s="54"/>
      <c r="BJ935" s="54"/>
      <c r="BK935" s="54"/>
      <c r="BL935" s="54">
        <v>0</v>
      </c>
      <c r="BM935" s="54">
        <v>0</v>
      </c>
      <c r="BN935" s="54">
        <f t="shared" ref="BN935:BN936" si="1144">AVERAGE(BP935:BR935)</f>
        <v>0</v>
      </c>
      <c r="BO935" s="54">
        <f t="shared" ref="BO935:BO936" si="1145">SUM(BS935:BU935)/1</f>
        <v>0</v>
      </c>
      <c r="BP935" s="54">
        <v>0</v>
      </c>
      <c r="BQ935" s="54">
        <v>0</v>
      </c>
      <c r="BR935" s="54">
        <v>0</v>
      </c>
      <c r="BS935" s="54">
        <v>0</v>
      </c>
      <c r="BT935" s="54">
        <v>0</v>
      </c>
      <c r="BU935" s="54">
        <v>0</v>
      </c>
      <c r="BV935" s="54">
        <f t="shared" si="1106"/>
        <v>0</v>
      </c>
      <c r="BW935" s="54">
        <f t="shared" si="1107"/>
        <v>0</v>
      </c>
      <c r="BX935" s="54">
        <f t="shared" si="1108"/>
        <v>0</v>
      </c>
      <c r="BY935" s="54">
        <f t="shared" si="1109"/>
        <v>0</v>
      </c>
      <c r="BZ935" s="54">
        <f t="shared" si="1110"/>
        <v>0</v>
      </c>
      <c r="CA935" s="54">
        <v>0</v>
      </c>
      <c r="CB935" s="54">
        <f t="shared" si="1111"/>
        <v>0</v>
      </c>
      <c r="CC935" s="54">
        <f t="shared" si="1112"/>
        <v>0</v>
      </c>
      <c r="CD935" s="54">
        <v>0</v>
      </c>
      <c r="CE935" s="54">
        <v>0</v>
      </c>
      <c r="CF935" s="54">
        <v>0</v>
      </c>
      <c r="CG935" s="54">
        <v>0</v>
      </c>
      <c r="CH935" s="54">
        <v>0</v>
      </c>
      <c r="CI935" s="54">
        <v>0</v>
      </c>
      <c r="CJ935" s="54">
        <v>0</v>
      </c>
      <c r="CK935" s="54">
        <v>0</v>
      </c>
      <c r="CL935" s="54">
        <v>0</v>
      </c>
      <c r="CM935" s="54">
        <v>0</v>
      </c>
      <c r="CN935" s="54">
        <v>0</v>
      </c>
      <c r="CO935" s="54">
        <v>0</v>
      </c>
    </row>
    <row r="936" spans="1:93">
      <c r="A936" s="3" t="str">
        <f t="shared" si="1092"/>
        <v>033iwe5Itovebi 9mg</v>
      </c>
      <c r="B936" s="3" t="s">
        <v>556</v>
      </c>
      <c r="C936" s="3" t="s">
        <v>557</v>
      </c>
      <c r="D936" s="3" t="s">
        <v>296</v>
      </c>
      <c r="E936" s="3" t="s">
        <v>296</v>
      </c>
      <c r="F936" s="3" t="s">
        <v>301</v>
      </c>
      <c r="G936" s="3" t="s">
        <v>302</v>
      </c>
      <c r="H936" s="3" t="s">
        <v>333</v>
      </c>
      <c r="I936" s="3" t="s">
        <v>334</v>
      </c>
      <c r="J936" s="3" t="s">
        <v>541</v>
      </c>
      <c r="K936" s="3" t="s">
        <v>541</v>
      </c>
      <c r="L936" s="3" t="s">
        <v>1047</v>
      </c>
      <c r="M936" s="3" t="s">
        <v>545</v>
      </c>
      <c r="N936" s="3" t="s">
        <v>13</v>
      </c>
      <c r="O936" s="3" t="s">
        <v>15</v>
      </c>
      <c r="P936" s="3">
        <v>10698.05</v>
      </c>
      <c r="Q936" s="54"/>
      <c r="R936" s="54"/>
      <c r="S936" s="54"/>
      <c r="T936" s="54"/>
      <c r="U936" s="54"/>
      <c r="V936" s="54"/>
      <c r="W936" s="54">
        <v>0</v>
      </c>
      <c r="X936" s="54">
        <v>0</v>
      </c>
      <c r="Y936" s="54">
        <v>0</v>
      </c>
      <c r="Z936" s="54">
        <v>0</v>
      </c>
      <c r="AA936" s="54">
        <v>0</v>
      </c>
      <c r="AB936" s="54">
        <v>0</v>
      </c>
      <c r="AC936" s="54">
        <v>0</v>
      </c>
      <c r="AD936" s="54">
        <v>0</v>
      </c>
      <c r="AE936" s="54">
        <v>0</v>
      </c>
      <c r="AF936" s="54">
        <f t="shared" si="1093"/>
        <v>0</v>
      </c>
      <c r="AG936" s="54">
        <f t="shared" si="1094"/>
        <v>0</v>
      </c>
      <c r="AH936" s="54">
        <f t="shared" si="1095"/>
        <v>0</v>
      </c>
      <c r="AI936" s="54"/>
      <c r="AJ936" s="54"/>
      <c r="AK936" s="54"/>
      <c r="AL936" s="54"/>
      <c r="AM936" s="54"/>
      <c r="AN936" s="54"/>
      <c r="AO936" s="54">
        <v>0</v>
      </c>
      <c r="AP936" s="54">
        <v>0</v>
      </c>
      <c r="AQ936" s="54">
        <v>0</v>
      </c>
      <c r="AR936" s="54">
        <f t="shared" si="1096"/>
        <v>0</v>
      </c>
      <c r="AS936" s="54">
        <f t="shared" si="1097"/>
        <v>0</v>
      </c>
      <c r="AT936" s="54">
        <f t="shared" si="1098"/>
        <v>0</v>
      </c>
      <c r="AU936" s="54">
        <f t="shared" si="1099"/>
        <v>0</v>
      </c>
      <c r="AV936" s="54">
        <f t="shared" si="1100"/>
        <v>0</v>
      </c>
      <c r="AW936" s="54">
        <f t="shared" si="1101"/>
        <v>0</v>
      </c>
      <c r="AX936" s="54">
        <f t="shared" si="1102"/>
        <v>0</v>
      </c>
      <c r="AY936" s="54">
        <f t="shared" si="1103"/>
        <v>0</v>
      </c>
      <c r="AZ936" s="54">
        <f t="shared" si="1104"/>
        <v>0</v>
      </c>
      <c r="BA936" s="54">
        <f t="shared" si="1090"/>
        <v>0</v>
      </c>
      <c r="BB936" s="54">
        <f t="shared" si="1091"/>
        <v>0</v>
      </c>
      <c r="BC936" s="54"/>
      <c r="BD936" s="54"/>
      <c r="BE936" s="54">
        <f t="shared" si="1105"/>
        <v>0</v>
      </c>
      <c r="BF936" s="54"/>
      <c r="BG936" s="54"/>
      <c r="BH936" s="54"/>
      <c r="BI936" s="54"/>
      <c r="BJ936" s="54"/>
      <c r="BK936" s="54"/>
      <c r="BL936" s="54">
        <v>0</v>
      </c>
      <c r="BM936" s="54">
        <v>0</v>
      </c>
      <c r="BN936" s="54">
        <f t="shared" si="1144"/>
        <v>0</v>
      </c>
      <c r="BO936" s="54">
        <f t="shared" si="1145"/>
        <v>0</v>
      </c>
      <c r="BP936" s="54">
        <v>0</v>
      </c>
      <c r="BQ936" s="54">
        <v>0</v>
      </c>
      <c r="BR936" s="54">
        <v>0</v>
      </c>
      <c r="BS936" s="54">
        <v>0</v>
      </c>
      <c r="BT936" s="54">
        <v>0</v>
      </c>
      <c r="BU936" s="54">
        <v>0</v>
      </c>
      <c r="BV936" s="54">
        <f t="shared" si="1106"/>
        <v>0</v>
      </c>
      <c r="BW936" s="54">
        <f t="shared" si="1107"/>
        <v>0</v>
      </c>
      <c r="BX936" s="54">
        <f t="shared" si="1108"/>
        <v>0</v>
      </c>
      <c r="BY936" s="54">
        <f t="shared" si="1109"/>
        <v>0</v>
      </c>
      <c r="BZ936" s="54">
        <f t="shared" si="1110"/>
        <v>0</v>
      </c>
      <c r="CA936" s="54">
        <v>0</v>
      </c>
      <c r="CB936" s="54">
        <f t="shared" si="1111"/>
        <v>0</v>
      </c>
      <c r="CC936" s="54">
        <f t="shared" si="1112"/>
        <v>0</v>
      </c>
      <c r="CD936" s="54">
        <v>0</v>
      </c>
      <c r="CE936" s="54">
        <v>0</v>
      </c>
      <c r="CF936" s="54">
        <v>0</v>
      </c>
      <c r="CG936" s="54">
        <v>0</v>
      </c>
      <c r="CH936" s="54">
        <v>0</v>
      </c>
      <c r="CI936" s="54">
        <v>0</v>
      </c>
      <c r="CJ936" s="54">
        <v>0</v>
      </c>
      <c r="CK936" s="54">
        <v>0</v>
      </c>
      <c r="CL936" s="54">
        <v>0</v>
      </c>
      <c r="CM936" s="54">
        <v>0</v>
      </c>
      <c r="CN936" s="54">
        <v>0</v>
      </c>
      <c r="CO936" s="54">
        <v>0</v>
      </c>
    </row>
    <row r="937" spans="1:93">
      <c r="A937" s="3" t="str">
        <f t="shared" si="1092"/>
        <v>033iwe5Perjeta</v>
      </c>
      <c r="B937" s="3" t="s">
        <v>556</v>
      </c>
      <c r="C937" s="3" t="s">
        <v>557</v>
      </c>
      <c r="D937" s="3" t="s">
        <v>296</v>
      </c>
      <c r="E937" s="3" t="s">
        <v>296</v>
      </c>
      <c r="F937" s="3" t="s">
        <v>301</v>
      </c>
      <c r="G937" s="3" t="s">
        <v>302</v>
      </c>
      <c r="H937" s="3" t="s">
        <v>333</v>
      </c>
      <c r="I937" s="3" t="s">
        <v>334</v>
      </c>
      <c r="J937" s="3" t="s">
        <v>541</v>
      </c>
      <c r="K937" s="3" t="s">
        <v>541</v>
      </c>
      <c r="L937" s="3" t="s">
        <v>1047</v>
      </c>
      <c r="M937" s="3" t="s">
        <v>545</v>
      </c>
      <c r="N937" s="3" t="s">
        <v>16</v>
      </c>
      <c r="O937" s="3" t="s">
        <v>16</v>
      </c>
      <c r="P937" s="3">
        <v>3985.87</v>
      </c>
      <c r="Q937" s="54">
        <v>1.7019376786268344E-7</v>
      </c>
      <c r="R937" s="54">
        <v>1.4376523217895139E-7</v>
      </c>
      <c r="S937" s="54">
        <v>2.1820555566111193E-7</v>
      </c>
      <c r="T937" s="54">
        <v>1.3185526524997413E-7</v>
      </c>
      <c r="U937" s="54">
        <v>1.600367478615922E-7</v>
      </c>
      <c r="V937" s="54">
        <v>1.8366729468643289E-7</v>
      </c>
      <c r="W937" s="54">
        <v>5.3216455570274684E-7</v>
      </c>
      <c r="X937" s="54">
        <v>4.7555930779799925E-7</v>
      </c>
      <c r="Y937" s="54">
        <v>1.0077238635007461E-6</v>
      </c>
      <c r="Z937" s="54">
        <v>0</v>
      </c>
      <c r="AA937" s="54">
        <v>0</v>
      </c>
      <c r="AB937" s="54">
        <v>0</v>
      </c>
      <c r="AC937" s="54">
        <v>0</v>
      </c>
      <c r="AD937" s="54">
        <v>0</v>
      </c>
      <c r="AE937" s="54">
        <v>0</v>
      </c>
      <c r="AF937" s="54">
        <f t="shared" si="1093"/>
        <v>0</v>
      </c>
      <c r="AG937" s="54">
        <f t="shared" si="1094"/>
        <v>0</v>
      </c>
      <c r="AH937" s="54">
        <f t="shared" si="1095"/>
        <v>0</v>
      </c>
      <c r="AI937" s="54">
        <v>6.7837023351083401E-4</v>
      </c>
      <c r="AJ937" s="54">
        <v>5.7302952598511697E-4</v>
      </c>
      <c r="AK937" s="54">
        <v>8.6973897814295617E-4</v>
      </c>
      <c r="AL937" s="54">
        <v>5.2555794610191443E-4</v>
      </c>
      <c r="AM937" s="54">
        <v>6.3788567219908463E-4</v>
      </c>
      <c r="AN937" s="54">
        <v>7.3207395987181232E-4</v>
      </c>
      <c r="AO937" s="54">
        <v>2.1211387376389073E-3</v>
      </c>
      <c r="AP937" s="54">
        <v>1.8955175781728115E-3</v>
      </c>
      <c r="AQ937" s="54">
        <v>4.0166563158117192E-3</v>
      </c>
      <c r="AR937" s="54">
        <f t="shared" si="1096"/>
        <v>0</v>
      </c>
      <c r="AS937" s="54">
        <f t="shared" si="1097"/>
        <v>0</v>
      </c>
      <c r="AT937" s="54">
        <f t="shared" si="1098"/>
        <v>0</v>
      </c>
      <c r="AU937" s="54">
        <f t="shared" si="1099"/>
        <v>0</v>
      </c>
      <c r="AV937" s="54">
        <f t="shared" si="1100"/>
        <v>0</v>
      </c>
      <c r="AW937" s="54">
        <f t="shared" si="1101"/>
        <v>0</v>
      </c>
      <c r="AX937" s="54">
        <f t="shared" si="1102"/>
        <v>0</v>
      </c>
      <c r="AY937" s="54">
        <f t="shared" si="1103"/>
        <v>0</v>
      </c>
      <c r="AZ937" s="54">
        <f t="shared" si="1104"/>
        <v>0</v>
      </c>
      <c r="BA937" s="54">
        <f t="shared" si="1090"/>
        <v>1.3185526524997413E-7</v>
      </c>
      <c r="BB937" s="54">
        <f t="shared" si="1091"/>
        <v>0</v>
      </c>
      <c r="BC937" s="54"/>
      <c r="BD937" s="54"/>
      <c r="BE937" s="54">
        <f t="shared" si="1105"/>
        <v>0</v>
      </c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>
        <f t="shared" si="1106"/>
        <v>0</v>
      </c>
      <c r="BW937" s="54">
        <f t="shared" si="1107"/>
        <v>0</v>
      </c>
      <c r="BX937" s="54">
        <f t="shared" si="1108"/>
        <v>0</v>
      </c>
      <c r="BY937" s="54">
        <f t="shared" si="1109"/>
        <v>0</v>
      </c>
      <c r="BZ937" s="54">
        <f t="shared" si="1110"/>
        <v>0</v>
      </c>
      <c r="CA937" s="54">
        <v>0</v>
      </c>
      <c r="CB937" s="54">
        <f t="shared" si="1111"/>
        <v>0</v>
      </c>
      <c r="CC937" s="54">
        <f t="shared" si="1112"/>
        <v>0</v>
      </c>
      <c r="CD937" s="54">
        <v>0</v>
      </c>
      <c r="CE937" s="54">
        <v>0</v>
      </c>
      <c r="CF937" s="54">
        <v>0</v>
      </c>
      <c r="CG937" s="54">
        <v>0</v>
      </c>
      <c r="CH937" s="54">
        <v>0</v>
      </c>
      <c r="CI937" s="54">
        <v>0</v>
      </c>
      <c r="CJ937" s="54">
        <v>0</v>
      </c>
      <c r="CK937" s="54">
        <v>0</v>
      </c>
      <c r="CL937" s="54">
        <v>0</v>
      </c>
      <c r="CM937" s="54">
        <v>0</v>
      </c>
      <c r="CN937" s="54">
        <v>0</v>
      </c>
      <c r="CO937" s="54">
        <v>0</v>
      </c>
    </row>
    <row r="938" spans="1:93">
      <c r="A938" s="3" t="str">
        <f t="shared" si="1092"/>
        <v>033iwe5Phesgo 10ml</v>
      </c>
      <c r="B938" s="3" t="s">
        <v>556</v>
      </c>
      <c r="C938" s="3" t="s">
        <v>557</v>
      </c>
      <c r="D938" s="3" t="s">
        <v>296</v>
      </c>
      <c r="E938" s="3" t="s">
        <v>296</v>
      </c>
      <c r="F938" s="3" t="s">
        <v>301</v>
      </c>
      <c r="G938" s="3" t="s">
        <v>302</v>
      </c>
      <c r="H938" s="3" t="s">
        <v>333</v>
      </c>
      <c r="I938" s="3" t="s">
        <v>334</v>
      </c>
      <c r="J938" s="3" t="s">
        <v>541</v>
      </c>
      <c r="K938" s="3" t="s">
        <v>541</v>
      </c>
      <c r="L938" s="3" t="s">
        <v>1047</v>
      </c>
      <c r="M938" s="3" t="s">
        <v>545</v>
      </c>
      <c r="N938" s="3" t="s">
        <v>17</v>
      </c>
      <c r="O938" s="3" t="s">
        <v>18</v>
      </c>
      <c r="P938" s="3">
        <v>6232.07</v>
      </c>
      <c r="Q938" s="54">
        <v>0.71092261562370118</v>
      </c>
      <c r="R938" s="54">
        <v>0.65721910552352591</v>
      </c>
      <c r="S938" s="54">
        <v>0.97430054122466536</v>
      </c>
      <c r="T938" s="54">
        <v>0.85374121452422713</v>
      </c>
      <c r="U938" s="54">
        <v>0.7833324884235896</v>
      </c>
      <c r="V938" s="54">
        <v>1.0204946736236917</v>
      </c>
      <c r="W938" s="54">
        <v>2.3424422623718923</v>
      </c>
      <c r="X938" s="54">
        <v>2.6575683765715086</v>
      </c>
      <c r="Y938" s="54">
        <v>5.0000106389434009</v>
      </c>
      <c r="Z938" s="54">
        <v>0</v>
      </c>
      <c r="AA938" s="54">
        <v>0</v>
      </c>
      <c r="AB938" s="54">
        <v>0</v>
      </c>
      <c r="AC938" s="54">
        <v>0</v>
      </c>
      <c r="AD938" s="54">
        <v>0</v>
      </c>
      <c r="AE938" s="54">
        <v>0</v>
      </c>
      <c r="AF938" s="54">
        <f t="shared" si="1093"/>
        <v>0</v>
      </c>
      <c r="AG938" s="54">
        <f t="shared" si="1094"/>
        <v>0</v>
      </c>
      <c r="AH938" s="54">
        <f t="shared" si="1095"/>
        <v>0</v>
      </c>
      <c r="AI938" s="54">
        <v>4430.5195051499995</v>
      </c>
      <c r="AJ938" s="54">
        <v>4095.8354709599998</v>
      </c>
      <c r="AK938" s="54">
        <v>6071.90917395</v>
      </c>
      <c r="AL938" s="54">
        <v>5320.5750108000002</v>
      </c>
      <c r="AM938" s="54">
        <v>4881.78290113</v>
      </c>
      <c r="AN938" s="54">
        <v>6359.7942406500006</v>
      </c>
      <c r="AO938" s="54">
        <v>14598.26415006</v>
      </c>
      <c r="AP938" s="54">
        <v>16562.152152580002</v>
      </c>
      <c r="AQ938" s="54">
        <v>31160.416302640002</v>
      </c>
      <c r="AR938" s="54">
        <f t="shared" si="1096"/>
        <v>0</v>
      </c>
      <c r="AS938" s="54">
        <f t="shared" si="1097"/>
        <v>0</v>
      </c>
      <c r="AT938" s="54">
        <f t="shared" si="1098"/>
        <v>0</v>
      </c>
      <c r="AU938" s="54">
        <f t="shared" si="1099"/>
        <v>0</v>
      </c>
      <c r="AV938" s="54">
        <f t="shared" si="1100"/>
        <v>0</v>
      </c>
      <c r="AW938" s="54">
        <f t="shared" si="1101"/>
        <v>0</v>
      </c>
      <c r="AX938" s="54">
        <f t="shared" si="1102"/>
        <v>0</v>
      </c>
      <c r="AY938" s="54">
        <f t="shared" si="1103"/>
        <v>0</v>
      </c>
      <c r="AZ938" s="54">
        <f t="shared" si="1104"/>
        <v>0</v>
      </c>
      <c r="BA938" s="54">
        <f t="shared" si="1090"/>
        <v>0.85374121452422713</v>
      </c>
      <c r="BB938" s="54">
        <f t="shared" si="1091"/>
        <v>0</v>
      </c>
      <c r="BC938" s="54">
        <f>SUM(CJ938:CL938)</f>
        <v>0</v>
      </c>
      <c r="BD938" s="54">
        <f>SUM(CM938:CO938)</f>
        <v>0</v>
      </c>
      <c r="BE938" s="54">
        <f t="shared" si="1105"/>
        <v>0</v>
      </c>
      <c r="BF938" s="54">
        <f t="shared" ref="BF938:BK938" si="1146">Z938</f>
        <v>0</v>
      </c>
      <c r="BG938" s="54">
        <f t="shared" si="1146"/>
        <v>0</v>
      </c>
      <c r="BH938" s="54">
        <f t="shared" si="1146"/>
        <v>0</v>
      </c>
      <c r="BI938" s="54">
        <f t="shared" si="1146"/>
        <v>0</v>
      </c>
      <c r="BJ938" s="54">
        <f t="shared" si="1146"/>
        <v>0</v>
      </c>
      <c r="BK938" s="54">
        <f t="shared" si="1146"/>
        <v>0</v>
      </c>
      <c r="BL938" s="54">
        <v>0</v>
      </c>
      <c r="BM938" s="54">
        <v>0</v>
      </c>
      <c r="BN938" s="54">
        <f t="shared" ref="BN938:BN939" si="1147">AVERAGE(BP938:BR938)</f>
        <v>0</v>
      </c>
      <c r="BO938" s="54">
        <f t="shared" ref="BO938:BO939" si="1148">SUM(BS938:BU938)/1</f>
        <v>0</v>
      </c>
      <c r="BP938" s="54">
        <v>0</v>
      </c>
      <c r="BQ938" s="54">
        <v>0</v>
      </c>
      <c r="BR938" s="54">
        <v>0</v>
      </c>
      <c r="BS938" s="54">
        <v>0</v>
      </c>
      <c r="BT938" s="54">
        <v>0</v>
      </c>
      <c r="BU938" s="54">
        <v>0</v>
      </c>
      <c r="BV938" s="54">
        <f t="shared" si="1106"/>
        <v>0</v>
      </c>
      <c r="BW938" s="54">
        <f t="shared" si="1107"/>
        <v>0</v>
      </c>
      <c r="BX938" s="54">
        <f t="shared" si="1108"/>
        <v>0</v>
      </c>
      <c r="BY938" s="54">
        <f t="shared" si="1109"/>
        <v>0</v>
      </c>
      <c r="BZ938" s="54">
        <f t="shared" si="1110"/>
        <v>0</v>
      </c>
      <c r="CA938" s="54">
        <v>0</v>
      </c>
      <c r="CB938" s="54">
        <f t="shared" si="1111"/>
        <v>0</v>
      </c>
      <c r="CC938" s="54">
        <f t="shared" si="1112"/>
        <v>0</v>
      </c>
      <c r="CD938" s="54">
        <v>0</v>
      </c>
      <c r="CE938" s="54">
        <v>0</v>
      </c>
      <c r="CF938" s="54">
        <v>0</v>
      </c>
      <c r="CG938" s="54">
        <v>0</v>
      </c>
      <c r="CH938" s="54">
        <v>0</v>
      </c>
      <c r="CI938" s="54">
        <v>0</v>
      </c>
      <c r="CJ938" s="54">
        <v>0</v>
      </c>
      <c r="CK938" s="54">
        <v>0</v>
      </c>
      <c r="CL938" s="54">
        <v>0</v>
      </c>
      <c r="CM938" s="54">
        <v>0</v>
      </c>
      <c r="CN938" s="54">
        <v>0</v>
      </c>
      <c r="CO938" s="54">
        <v>0</v>
      </c>
    </row>
    <row r="939" spans="1:93">
      <c r="A939" s="3" t="str">
        <f t="shared" si="1092"/>
        <v>033iwe5Phesgo 15ml</v>
      </c>
      <c r="B939" s="3" t="s">
        <v>556</v>
      </c>
      <c r="C939" s="3" t="s">
        <v>557</v>
      </c>
      <c r="D939" s="3" t="s">
        <v>296</v>
      </c>
      <c r="E939" s="3" t="s">
        <v>296</v>
      </c>
      <c r="F939" s="3" t="s">
        <v>301</v>
      </c>
      <c r="G939" s="3" t="s">
        <v>302</v>
      </c>
      <c r="H939" s="3" t="s">
        <v>333</v>
      </c>
      <c r="I939" s="3" t="s">
        <v>334</v>
      </c>
      <c r="J939" s="3" t="s">
        <v>541</v>
      </c>
      <c r="K939" s="3" t="s">
        <v>541</v>
      </c>
      <c r="L939" s="3" t="s">
        <v>1047</v>
      </c>
      <c r="M939" s="3" t="s">
        <v>545</v>
      </c>
      <c r="N939" s="3" t="s">
        <v>17</v>
      </c>
      <c r="O939" s="3" t="s">
        <v>19</v>
      </c>
      <c r="P939" s="3">
        <v>8489.27</v>
      </c>
      <c r="Q939" s="54">
        <v>1.1779575864591419E-6</v>
      </c>
      <c r="R939" s="54">
        <v>1.1779575864591419E-6</v>
      </c>
      <c r="S939" s="54">
        <v>1.1779575864591419E-6</v>
      </c>
      <c r="T939" s="54">
        <v>1.1779575864591419E-6</v>
      </c>
      <c r="U939" s="54">
        <v>1.1779575864591419E-6</v>
      </c>
      <c r="V939" s="54">
        <v>1.1779575864591419E-6</v>
      </c>
      <c r="W939" s="54">
        <v>3.5338727593774257E-6</v>
      </c>
      <c r="X939" s="54">
        <v>3.5338727593774257E-6</v>
      </c>
      <c r="Y939" s="54">
        <v>7.0677455187548515E-6</v>
      </c>
      <c r="Z939" s="54">
        <v>0</v>
      </c>
      <c r="AA939" s="54">
        <v>0</v>
      </c>
      <c r="AB939" s="54">
        <v>0</v>
      </c>
      <c r="AC939" s="54">
        <v>0</v>
      </c>
      <c r="AD939" s="54">
        <v>0</v>
      </c>
      <c r="AE939" s="54">
        <v>0</v>
      </c>
      <c r="AF939" s="54">
        <f t="shared" si="1093"/>
        <v>0</v>
      </c>
      <c r="AG939" s="54">
        <f t="shared" si="1094"/>
        <v>0</v>
      </c>
      <c r="AH939" s="54">
        <f t="shared" si="1095"/>
        <v>0</v>
      </c>
      <c r="AI939" s="54">
        <v>0.01</v>
      </c>
      <c r="AJ939" s="54">
        <v>0.01</v>
      </c>
      <c r="AK939" s="54">
        <v>0.01</v>
      </c>
      <c r="AL939" s="54">
        <v>0.01</v>
      </c>
      <c r="AM939" s="54">
        <v>0.01</v>
      </c>
      <c r="AN939" s="54">
        <v>0.01</v>
      </c>
      <c r="AO939" s="54">
        <v>0.03</v>
      </c>
      <c r="AP939" s="54">
        <v>0.03</v>
      </c>
      <c r="AQ939" s="54">
        <v>0.06</v>
      </c>
      <c r="AR939" s="54">
        <f t="shared" si="1096"/>
        <v>0</v>
      </c>
      <c r="AS939" s="54">
        <f t="shared" si="1097"/>
        <v>0</v>
      </c>
      <c r="AT939" s="54">
        <f t="shared" si="1098"/>
        <v>0</v>
      </c>
      <c r="AU939" s="54">
        <f t="shared" si="1099"/>
        <v>0</v>
      </c>
      <c r="AV939" s="54">
        <f t="shared" si="1100"/>
        <v>0</v>
      </c>
      <c r="AW939" s="54">
        <f t="shared" si="1101"/>
        <v>0</v>
      </c>
      <c r="AX939" s="54">
        <f t="shared" si="1102"/>
        <v>0</v>
      </c>
      <c r="AY939" s="54">
        <f t="shared" si="1103"/>
        <v>0</v>
      </c>
      <c r="AZ939" s="54">
        <f t="shared" si="1104"/>
        <v>0</v>
      </c>
      <c r="BA939" s="54">
        <f t="shared" si="1090"/>
        <v>1.1779575864591419E-6</v>
      </c>
      <c r="BB939" s="54">
        <f t="shared" si="1091"/>
        <v>0</v>
      </c>
      <c r="BC939" s="54">
        <f>SUM(CJ939:CL939)*2</f>
        <v>0</v>
      </c>
      <c r="BD939" s="54">
        <f>SUM(CM939:CO939)*2</f>
        <v>0</v>
      </c>
      <c r="BE939" s="54">
        <f t="shared" si="1105"/>
        <v>0</v>
      </c>
      <c r="BF939" s="54">
        <f t="shared" ref="BF939:BK939" si="1149">Z939*2</f>
        <v>0</v>
      </c>
      <c r="BG939" s="54">
        <f t="shared" si="1149"/>
        <v>0</v>
      </c>
      <c r="BH939" s="54">
        <f t="shared" si="1149"/>
        <v>0</v>
      </c>
      <c r="BI939" s="54">
        <f t="shared" si="1149"/>
        <v>0</v>
      </c>
      <c r="BJ939" s="54">
        <f t="shared" si="1149"/>
        <v>0</v>
      </c>
      <c r="BK939" s="54">
        <f t="shared" si="1149"/>
        <v>0</v>
      </c>
      <c r="BL939" s="54">
        <v>0</v>
      </c>
      <c r="BM939" s="54">
        <v>0</v>
      </c>
      <c r="BN939" s="54">
        <f t="shared" si="1147"/>
        <v>0</v>
      </c>
      <c r="BO939" s="54">
        <f t="shared" si="1148"/>
        <v>0</v>
      </c>
      <c r="BP939" s="54">
        <v>0</v>
      </c>
      <c r="BQ939" s="54">
        <v>0</v>
      </c>
      <c r="BR939" s="54">
        <v>0</v>
      </c>
      <c r="BS939" s="54">
        <v>0</v>
      </c>
      <c r="BT939" s="54">
        <v>0</v>
      </c>
      <c r="BU939" s="54">
        <v>0</v>
      </c>
      <c r="BV939" s="54">
        <f t="shared" si="1106"/>
        <v>0</v>
      </c>
      <c r="BW939" s="54">
        <f t="shared" si="1107"/>
        <v>0</v>
      </c>
      <c r="BX939" s="54">
        <f t="shared" si="1108"/>
        <v>0</v>
      </c>
      <c r="BY939" s="54">
        <f t="shared" si="1109"/>
        <v>0</v>
      </c>
      <c r="BZ939" s="54">
        <f t="shared" si="1110"/>
        <v>0</v>
      </c>
      <c r="CA939" s="54">
        <v>0</v>
      </c>
      <c r="CB939" s="54">
        <f t="shared" si="1111"/>
        <v>0</v>
      </c>
      <c r="CC939" s="54">
        <f t="shared" si="1112"/>
        <v>0</v>
      </c>
      <c r="CD939" s="54">
        <v>0</v>
      </c>
      <c r="CE939" s="54">
        <v>0</v>
      </c>
      <c r="CF939" s="54">
        <v>0</v>
      </c>
      <c r="CG939" s="54">
        <v>0</v>
      </c>
      <c r="CH939" s="54">
        <v>0</v>
      </c>
      <c r="CI939" s="54">
        <v>0</v>
      </c>
      <c r="CJ939" s="54">
        <v>0</v>
      </c>
      <c r="CK939" s="54">
        <v>0</v>
      </c>
      <c r="CL939" s="54">
        <v>0</v>
      </c>
      <c r="CM939" s="54">
        <v>0</v>
      </c>
      <c r="CN939" s="54">
        <v>0</v>
      </c>
      <c r="CO939" s="54">
        <v>0</v>
      </c>
    </row>
    <row r="940" spans="1:93">
      <c r="A940" s="3" t="str">
        <f t="shared" si="1092"/>
        <v>04xwOElHerceptin IV</v>
      </c>
      <c r="B940" s="3" t="s">
        <v>558</v>
      </c>
      <c r="C940" s="3" t="s">
        <v>887</v>
      </c>
      <c r="D940" s="3" t="s">
        <v>296</v>
      </c>
      <c r="E940" s="3" t="s">
        <v>296</v>
      </c>
      <c r="F940" s="3" t="s">
        <v>303</v>
      </c>
      <c r="G940" s="3" t="s">
        <v>304</v>
      </c>
      <c r="H940" s="3" t="s">
        <v>303</v>
      </c>
      <c r="I940" s="3" t="s">
        <v>304</v>
      </c>
      <c r="J940" s="3" t="s">
        <v>541</v>
      </c>
      <c r="K940" s="3" t="s">
        <v>541</v>
      </c>
      <c r="L940" s="3"/>
      <c r="M940" s="3" t="s">
        <v>543</v>
      </c>
      <c r="N940" s="3" t="s">
        <v>11</v>
      </c>
      <c r="O940" s="3" t="s">
        <v>11</v>
      </c>
      <c r="P940" s="3">
        <v>4535.5</v>
      </c>
      <c r="Q940" s="54">
        <v>12.476817446288882</v>
      </c>
      <c r="R940" s="54">
        <v>8.938456322773261</v>
      </c>
      <c r="S940" s="54">
        <v>8.3147938137844033</v>
      </c>
      <c r="T940" s="54">
        <v>5.8714159575488818</v>
      </c>
      <c r="U940" s="54">
        <v>5.3496730521953761</v>
      </c>
      <c r="V940" s="54">
        <v>9.3132395191641333</v>
      </c>
      <c r="W940" s="54">
        <v>29.730067582846544</v>
      </c>
      <c r="X940" s="54">
        <v>20.534328528908389</v>
      </c>
      <c r="Y940" s="54">
        <v>50.264396111754934</v>
      </c>
      <c r="Z940" s="54">
        <v>22</v>
      </c>
      <c r="AA940" s="54">
        <v>22</v>
      </c>
      <c r="AB940" s="54">
        <v>8</v>
      </c>
      <c r="AC940" s="54">
        <v>7</v>
      </c>
      <c r="AD940" s="54">
        <v>0</v>
      </c>
      <c r="AE940" s="54">
        <v>0</v>
      </c>
      <c r="AF940" s="54">
        <f t="shared" si="1093"/>
        <v>52</v>
      </c>
      <c r="AG940" s="54">
        <f t="shared" si="1094"/>
        <v>7</v>
      </c>
      <c r="AH940" s="54">
        <f t="shared" si="1095"/>
        <v>59</v>
      </c>
      <c r="AI940" s="54">
        <v>56588.605527643223</v>
      </c>
      <c r="AJ940" s="54">
        <v>40540.368651938123</v>
      </c>
      <c r="AK940" s="54">
        <v>37711.747342419163</v>
      </c>
      <c r="AL940" s="54">
        <v>26629.807075462952</v>
      </c>
      <c r="AM940" s="54">
        <v>24263.442128232127</v>
      </c>
      <c r="AN940" s="54">
        <v>42240.197839168926</v>
      </c>
      <c r="AO940" s="54">
        <v>134840.7215220005</v>
      </c>
      <c r="AP940" s="54">
        <v>93133.447042864005</v>
      </c>
      <c r="AQ940" s="54">
        <v>227974.16856486449</v>
      </c>
      <c r="AR940" s="54">
        <f t="shared" si="1096"/>
        <v>99781</v>
      </c>
      <c r="AS940" s="54">
        <f t="shared" si="1097"/>
        <v>99781</v>
      </c>
      <c r="AT940" s="54">
        <f t="shared" si="1098"/>
        <v>36284</v>
      </c>
      <c r="AU940" s="54">
        <f t="shared" si="1099"/>
        <v>31748.5</v>
      </c>
      <c r="AV940" s="54">
        <f t="shared" si="1100"/>
        <v>0</v>
      </c>
      <c r="AW940" s="54">
        <f t="shared" si="1101"/>
        <v>0</v>
      </c>
      <c r="AX940" s="54">
        <f t="shared" si="1102"/>
        <v>235846</v>
      </c>
      <c r="AY940" s="54">
        <f t="shared" si="1103"/>
        <v>31748.5</v>
      </c>
      <c r="AZ940" s="54">
        <f t="shared" si="1104"/>
        <v>267594.5</v>
      </c>
      <c r="BA940" s="54">
        <f t="shared" si="1090"/>
        <v>5.8714159575488818</v>
      </c>
      <c r="BB940" s="54">
        <f t="shared" si="1091"/>
        <v>7</v>
      </c>
      <c r="BC940" s="54"/>
      <c r="BD940" s="54"/>
      <c r="BE940" s="54">
        <f t="shared" si="1105"/>
        <v>0</v>
      </c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4"/>
      <c r="BV940" s="54">
        <f t="shared" si="1106"/>
        <v>65386.791666666664</v>
      </c>
      <c r="BW940" s="54">
        <f t="shared" si="1107"/>
        <v>117923</v>
      </c>
      <c r="BX940" s="54">
        <f t="shared" si="1108"/>
        <v>167813.5</v>
      </c>
      <c r="BY940" s="54">
        <f t="shared" si="1109"/>
        <v>26</v>
      </c>
      <c r="BZ940" s="54">
        <f t="shared" si="1110"/>
        <v>37</v>
      </c>
      <c r="CA940" s="54">
        <v>0</v>
      </c>
      <c r="CB940" s="54">
        <f t="shared" si="1111"/>
        <v>20</v>
      </c>
      <c r="CC940" s="54">
        <f t="shared" si="1112"/>
        <v>14.416666666666666</v>
      </c>
      <c r="CD940" s="54">
        <v>18</v>
      </c>
      <c r="CE940" s="54">
        <v>13</v>
      </c>
      <c r="CF940" s="54">
        <v>14</v>
      </c>
      <c r="CG940" s="54">
        <v>20</v>
      </c>
      <c r="CH940" s="54">
        <v>12</v>
      </c>
      <c r="CI940" s="54">
        <v>33</v>
      </c>
      <c r="CJ940" s="54">
        <v>10</v>
      </c>
      <c r="CK940" s="54">
        <v>2</v>
      </c>
      <c r="CL940" s="54">
        <v>14</v>
      </c>
      <c r="CM940" s="54">
        <v>8</v>
      </c>
      <c r="CN940" s="54">
        <v>15</v>
      </c>
      <c r="CO940" s="54">
        <v>14</v>
      </c>
    </row>
    <row r="941" spans="1:93">
      <c r="A941" s="3" t="str">
        <f t="shared" si="1092"/>
        <v>04xwOElHerceptin SC</v>
      </c>
      <c r="B941" s="3" t="s">
        <v>558</v>
      </c>
      <c r="C941" s="3" t="s">
        <v>887</v>
      </c>
      <c r="D941" s="3" t="s">
        <v>296</v>
      </c>
      <c r="E941" s="3" t="s">
        <v>296</v>
      </c>
      <c r="F941" s="3" t="s">
        <v>303</v>
      </c>
      <c r="G941" s="3" t="s">
        <v>304</v>
      </c>
      <c r="H941" s="3" t="s">
        <v>303</v>
      </c>
      <c r="I941" s="3" t="s">
        <v>304</v>
      </c>
      <c r="J941" s="3" t="s">
        <v>541</v>
      </c>
      <c r="K941" s="3" t="s">
        <v>541</v>
      </c>
      <c r="L941" s="3"/>
      <c r="M941" s="3" t="s">
        <v>543</v>
      </c>
      <c r="N941" s="3" t="s">
        <v>12</v>
      </c>
      <c r="O941" s="3" t="s">
        <v>12</v>
      </c>
      <c r="P941" s="3">
        <v>3444.49</v>
      </c>
      <c r="Q941" s="54">
        <v>1.2869445629604544E-7</v>
      </c>
      <c r="R941" s="54">
        <v>1.1923834167284972E-7</v>
      </c>
      <c r="S941" s="54">
        <v>1.8086442832285226E-7</v>
      </c>
      <c r="T941" s="54">
        <v>1.8512626147397511E-7</v>
      </c>
      <c r="U941" s="54">
        <v>1.6668434004097236E-7</v>
      </c>
      <c r="V941" s="54">
        <v>2.193921721933052E-7</v>
      </c>
      <c r="W941" s="54">
        <v>4.2879722629174739E-7</v>
      </c>
      <c r="X941" s="54">
        <v>5.7120277370825267E-7</v>
      </c>
      <c r="Y941" s="54">
        <v>1.0000000000000002E-6</v>
      </c>
      <c r="Z941" s="54">
        <v>0</v>
      </c>
      <c r="AA941" s="54">
        <v>0</v>
      </c>
      <c r="AB941" s="54">
        <v>0</v>
      </c>
      <c r="AC941" s="54">
        <v>0</v>
      </c>
      <c r="AD941" s="54">
        <v>0</v>
      </c>
      <c r="AE941" s="54">
        <v>0</v>
      </c>
      <c r="AF941" s="54">
        <f t="shared" si="1093"/>
        <v>0</v>
      </c>
      <c r="AG941" s="54">
        <f t="shared" si="1094"/>
        <v>0</v>
      </c>
      <c r="AH941" s="54">
        <f t="shared" si="1095"/>
        <v>0</v>
      </c>
      <c r="AI941" s="54">
        <v>4.4328676776716558E-4</v>
      </c>
      <c r="AJ941" s="54">
        <v>4.1071527550871412E-4</v>
      </c>
      <c r="AK941" s="54">
        <v>6.2298571471378138E-4</v>
      </c>
      <c r="AL941" s="54">
        <v>6.3766555638449245E-4</v>
      </c>
      <c r="AM941" s="54">
        <v>5.7414254242772885E-4</v>
      </c>
      <c r="AN941" s="54">
        <v>7.5569414319811776E-4</v>
      </c>
      <c r="AO941" s="54">
        <v>1.476987757989661E-3</v>
      </c>
      <c r="AP941" s="54">
        <v>1.9675022420103392E-3</v>
      </c>
      <c r="AQ941" s="54">
        <v>3.4444900000000001E-3</v>
      </c>
      <c r="AR941" s="54">
        <f t="shared" si="1096"/>
        <v>0</v>
      </c>
      <c r="AS941" s="54">
        <f t="shared" si="1097"/>
        <v>0</v>
      </c>
      <c r="AT941" s="54">
        <f t="shared" si="1098"/>
        <v>0</v>
      </c>
      <c r="AU941" s="54">
        <f t="shared" si="1099"/>
        <v>0</v>
      </c>
      <c r="AV941" s="54">
        <f t="shared" si="1100"/>
        <v>0</v>
      </c>
      <c r="AW941" s="54">
        <f t="shared" si="1101"/>
        <v>0</v>
      </c>
      <c r="AX941" s="54">
        <f t="shared" si="1102"/>
        <v>0</v>
      </c>
      <c r="AY941" s="54">
        <f t="shared" si="1103"/>
        <v>0</v>
      </c>
      <c r="AZ941" s="54">
        <f t="shared" si="1104"/>
        <v>0</v>
      </c>
      <c r="BA941" s="54">
        <f t="shared" si="1090"/>
        <v>1.8512626147397511E-7</v>
      </c>
      <c r="BB941" s="54">
        <f t="shared" si="1091"/>
        <v>0</v>
      </c>
      <c r="BC941" s="54"/>
      <c r="BD941" s="54"/>
      <c r="BE941" s="54">
        <f t="shared" si="1105"/>
        <v>0</v>
      </c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4"/>
      <c r="BV941" s="54">
        <f t="shared" si="1106"/>
        <v>0</v>
      </c>
      <c r="BW941" s="54">
        <f t="shared" si="1107"/>
        <v>0</v>
      </c>
      <c r="BX941" s="54">
        <f t="shared" si="1108"/>
        <v>0</v>
      </c>
      <c r="BY941" s="54">
        <f t="shared" si="1109"/>
        <v>0</v>
      </c>
      <c r="BZ941" s="54">
        <f t="shared" si="1110"/>
        <v>0</v>
      </c>
      <c r="CA941" s="54">
        <v>0</v>
      </c>
      <c r="CB941" s="54">
        <f t="shared" si="1111"/>
        <v>0</v>
      </c>
      <c r="CC941" s="54">
        <f t="shared" si="1112"/>
        <v>0</v>
      </c>
      <c r="CD941" s="54">
        <v>0</v>
      </c>
      <c r="CE941" s="54">
        <v>0</v>
      </c>
      <c r="CF941" s="54">
        <v>0</v>
      </c>
      <c r="CG941" s="54">
        <v>0</v>
      </c>
      <c r="CH941" s="54">
        <v>0</v>
      </c>
      <c r="CI941" s="54">
        <v>0</v>
      </c>
      <c r="CJ941" s="54">
        <v>0</v>
      </c>
      <c r="CK941" s="54">
        <v>0</v>
      </c>
      <c r="CL941" s="54">
        <v>0</v>
      </c>
      <c r="CM941" s="54">
        <v>0</v>
      </c>
      <c r="CN941" s="54">
        <v>0</v>
      </c>
      <c r="CO941" s="54">
        <v>0</v>
      </c>
    </row>
    <row r="942" spans="1:93">
      <c r="A942" s="3" t="str">
        <f t="shared" si="1092"/>
        <v>04xwOElItovebi 3mg</v>
      </c>
      <c r="B942" s="3" t="s">
        <v>558</v>
      </c>
      <c r="C942" s="3" t="s">
        <v>887</v>
      </c>
      <c r="D942" s="3" t="s">
        <v>296</v>
      </c>
      <c r="E942" s="3" t="s">
        <v>296</v>
      </c>
      <c r="F942" s="3" t="s">
        <v>303</v>
      </c>
      <c r="G942" s="3" t="s">
        <v>304</v>
      </c>
      <c r="H942" s="3" t="s">
        <v>303</v>
      </c>
      <c r="I942" s="3" t="s">
        <v>304</v>
      </c>
      <c r="J942" s="3" t="s">
        <v>541</v>
      </c>
      <c r="K942" s="3" t="s">
        <v>541</v>
      </c>
      <c r="L942" s="3"/>
      <c r="M942" s="3" t="s">
        <v>543</v>
      </c>
      <c r="N942" s="3" t="s">
        <v>13</v>
      </c>
      <c r="O942" s="3" t="s">
        <v>14</v>
      </c>
      <c r="P942" s="3">
        <v>3566.02</v>
      </c>
      <c r="Q942" s="54">
        <v>7.5423782997919166E-8</v>
      </c>
      <c r="R942" s="54">
        <v>8.6118364644595899E-8</v>
      </c>
      <c r="S942" s="54">
        <v>1.7430625086372233E-7</v>
      </c>
      <c r="T942" s="54">
        <v>1.7644957539816278E-7</v>
      </c>
      <c r="U942" s="54">
        <v>2.1451535630448561E-7</v>
      </c>
      <c r="V942" s="54">
        <v>2.7318666979111423E-7</v>
      </c>
      <c r="W942" s="54">
        <v>3.3584839850623739E-7</v>
      </c>
      <c r="X942" s="54">
        <v>6.6415160149376262E-7</v>
      </c>
      <c r="Y942" s="54">
        <v>9.9999999999999995E-7</v>
      </c>
      <c r="Z942" s="54">
        <v>0</v>
      </c>
      <c r="AA942" s="54">
        <v>0</v>
      </c>
      <c r="AB942" s="54">
        <v>3</v>
      </c>
      <c r="AC942" s="54">
        <v>3</v>
      </c>
      <c r="AD942" s="54">
        <v>0</v>
      </c>
      <c r="AE942" s="54">
        <v>0</v>
      </c>
      <c r="AF942" s="54">
        <f t="shared" si="1093"/>
        <v>3</v>
      </c>
      <c r="AG942" s="54">
        <f t="shared" si="1094"/>
        <v>3</v>
      </c>
      <c r="AH942" s="54">
        <f t="shared" si="1095"/>
        <v>6</v>
      </c>
      <c r="AI942" s="54">
        <v>2.6896271864623972E-4</v>
      </c>
      <c r="AJ942" s="54">
        <v>3.0709981068992184E-4</v>
      </c>
      <c r="AK942" s="54">
        <v>6.2157957670505104E-4</v>
      </c>
      <c r="AL942" s="54">
        <v>6.2922271486135644E-4</v>
      </c>
      <c r="AM942" s="54">
        <v>7.6496605088892183E-4</v>
      </c>
      <c r="AN942" s="54">
        <v>9.7418912820850911E-4</v>
      </c>
      <c r="AO942" s="54">
        <v>1.1976421060412126E-3</v>
      </c>
      <c r="AP942" s="54">
        <v>2.3683778939587873E-3</v>
      </c>
      <c r="AQ942" s="54">
        <v>3.5660199999999996E-3</v>
      </c>
      <c r="AR942" s="54">
        <f t="shared" si="1096"/>
        <v>0</v>
      </c>
      <c r="AS942" s="54">
        <f t="shared" si="1097"/>
        <v>0</v>
      </c>
      <c r="AT942" s="54">
        <f t="shared" si="1098"/>
        <v>10698.06</v>
      </c>
      <c r="AU942" s="54">
        <f t="shared" si="1099"/>
        <v>10698.06</v>
      </c>
      <c r="AV942" s="54">
        <f t="shared" si="1100"/>
        <v>0</v>
      </c>
      <c r="AW942" s="54">
        <f t="shared" si="1101"/>
        <v>0</v>
      </c>
      <c r="AX942" s="54">
        <f t="shared" si="1102"/>
        <v>10698.06</v>
      </c>
      <c r="AY942" s="54">
        <f t="shared" si="1103"/>
        <v>10698.06</v>
      </c>
      <c r="AZ942" s="54">
        <f t="shared" si="1104"/>
        <v>21396.12</v>
      </c>
      <c r="BA942" s="54">
        <f t="shared" si="1090"/>
        <v>1.7644957539816278E-7</v>
      </c>
      <c r="BB942" s="54">
        <f t="shared" si="1091"/>
        <v>3</v>
      </c>
      <c r="BC942" s="54"/>
      <c r="BD942" s="54"/>
      <c r="BE942" s="54">
        <f t="shared" si="1105"/>
        <v>0</v>
      </c>
      <c r="BF942" s="54"/>
      <c r="BG942" s="54"/>
      <c r="BH942" s="54"/>
      <c r="BI942" s="54"/>
      <c r="BJ942" s="54"/>
      <c r="BK942" s="54"/>
      <c r="BL942" s="54">
        <v>0</v>
      </c>
      <c r="BM942" s="54">
        <v>0</v>
      </c>
      <c r="BN942" s="54">
        <f t="shared" ref="BN942:BN943" si="1150">AVERAGE(BP942:BR942)</f>
        <v>0</v>
      </c>
      <c r="BO942" s="54">
        <f t="shared" ref="BO942:BO943" si="1151">SUM(BS942:BU942)/1</f>
        <v>0</v>
      </c>
      <c r="BP942" s="54">
        <v>0</v>
      </c>
      <c r="BQ942" s="54">
        <v>0</v>
      </c>
      <c r="BR942" s="54">
        <v>0</v>
      </c>
      <c r="BS942" s="54">
        <v>0</v>
      </c>
      <c r="BT942" s="54">
        <v>0</v>
      </c>
      <c r="BU942" s="54">
        <v>0</v>
      </c>
      <c r="BV942" s="54">
        <f t="shared" si="1106"/>
        <v>0</v>
      </c>
      <c r="BW942" s="54">
        <f t="shared" si="1107"/>
        <v>0</v>
      </c>
      <c r="BX942" s="54">
        <f t="shared" si="1108"/>
        <v>0</v>
      </c>
      <c r="BY942" s="54">
        <f t="shared" si="1109"/>
        <v>0</v>
      </c>
      <c r="BZ942" s="54">
        <f t="shared" si="1110"/>
        <v>0</v>
      </c>
      <c r="CA942" s="54">
        <v>0</v>
      </c>
      <c r="CB942" s="54">
        <f t="shared" si="1111"/>
        <v>0</v>
      </c>
      <c r="CC942" s="54">
        <f t="shared" si="1112"/>
        <v>0</v>
      </c>
      <c r="CD942" s="54">
        <v>0</v>
      </c>
      <c r="CE942" s="54">
        <v>0</v>
      </c>
      <c r="CF942" s="54">
        <v>0</v>
      </c>
      <c r="CG942" s="54">
        <v>0</v>
      </c>
      <c r="CH942" s="54">
        <v>0</v>
      </c>
      <c r="CI942" s="54">
        <v>0</v>
      </c>
      <c r="CJ942" s="54">
        <v>0</v>
      </c>
      <c r="CK942" s="54">
        <v>0</v>
      </c>
      <c r="CL942" s="54">
        <v>0</v>
      </c>
      <c r="CM942" s="54">
        <v>0</v>
      </c>
      <c r="CN942" s="54">
        <v>0</v>
      </c>
      <c r="CO942" s="54">
        <v>0</v>
      </c>
    </row>
    <row r="943" spans="1:93">
      <c r="A943" s="3" t="str">
        <f t="shared" si="1092"/>
        <v>04xwOElItovebi 9mg</v>
      </c>
      <c r="B943" s="3" t="s">
        <v>558</v>
      </c>
      <c r="C943" s="3" t="s">
        <v>887</v>
      </c>
      <c r="D943" s="3" t="s">
        <v>296</v>
      </c>
      <c r="E943" s="3" t="s">
        <v>296</v>
      </c>
      <c r="F943" s="3" t="s">
        <v>303</v>
      </c>
      <c r="G943" s="3" t="s">
        <v>304</v>
      </c>
      <c r="H943" s="3" t="s">
        <v>303</v>
      </c>
      <c r="I943" s="3" t="s">
        <v>304</v>
      </c>
      <c r="J943" s="3" t="s">
        <v>541</v>
      </c>
      <c r="K943" s="3" t="s">
        <v>541</v>
      </c>
      <c r="L943" s="3"/>
      <c r="M943" s="3" t="s">
        <v>543</v>
      </c>
      <c r="N943" s="3" t="s">
        <v>13</v>
      </c>
      <c r="O943" s="3" t="s">
        <v>15</v>
      </c>
      <c r="P943" s="3">
        <v>10698.05</v>
      </c>
      <c r="Q943" s="54"/>
      <c r="R943" s="54"/>
      <c r="S943" s="54"/>
      <c r="T943" s="54">
        <v>0</v>
      </c>
      <c r="U943" s="54">
        <v>0</v>
      </c>
      <c r="V943" s="54">
        <v>0</v>
      </c>
      <c r="W943" s="54">
        <v>0</v>
      </c>
      <c r="X943" s="54">
        <v>0</v>
      </c>
      <c r="Y943" s="54">
        <v>0</v>
      </c>
      <c r="Z943" s="54">
        <v>0</v>
      </c>
      <c r="AA943" s="54">
        <v>0</v>
      </c>
      <c r="AB943" s="54">
        <v>0</v>
      </c>
      <c r="AC943" s="54">
        <v>0</v>
      </c>
      <c r="AD943" s="54">
        <v>0</v>
      </c>
      <c r="AE943" s="54">
        <v>0</v>
      </c>
      <c r="AF943" s="54">
        <f t="shared" si="1093"/>
        <v>0</v>
      </c>
      <c r="AG943" s="54">
        <f t="shared" si="1094"/>
        <v>0</v>
      </c>
      <c r="AH943" s="54">
        <f t="shared" si="1095"/>
        <v>0</v>
      </c>
      <c r="AI943" s="54"/>
      <c r="AJ943" s="54"/>
      <c r="AK943" s="54"/>
      <c r="AL943" s="54">
        <v>0</v>
      </c>
      <c r="AM943" s="54">
        <v>0</v>
      </c>
      <c r="AN943" s="54">
        <v>0</v>
      </c>
      <c r="AO943" s="54">
        <v>0</v>
      </c>
      <c r="AP943" s="54">
        <v>0</v>
      </c>
      <c r="AQ943" s="54">
        <v>0</v>
      </c>
      <c r="AR943" s="54">
        <f t="shared" si="1096"/>
        <v>0</v>
      </c>
      <c r="AS943" s="54">
        <f t="shared" si="1097"/>
        <v>0</v>
      </c>
      <c r="AT943" s="54">
        <f t="shared" si="1098"/>
        <v>0</v>
      </c>
      <c r="AU943" s="54">
        <f t="shared" si="1099"/>
        <v>0</v>
      </c>
      <c r="AV943" s="54">
        <f t="shared" si="1100"/>
        <v>0</v>
      </c>
      <c r="AW943" s="54">
        <f t="shared" si="1101"/>
        <v>0</v>
      </c>
      <c r="AX943" s="54">
        <f t="shared" si="1102"/>
        <v>0</v>
      </c>
      <c r="AY943" s="54">
        <f t="shared" si="1103"/>
        <v>0</v>
      </c>
      <c r="AZ943" s="54">
        <f t="shared" si="1104"/>
        <v>0</v>
      </c>
      <c r="BA943" s="54">
        <f t="shared" si="1090"/>
        <v>0</v>
      </c>
      <c r="BB943" s="54">
        <f t="shared" si="1091"/>
        <v>0</v>
      </c>
      <c r="BC943" s="54"/>
      <c r="BD943" s="54"/>
      <c r="BE943" s="54">
        <f t="shared" si="1105"/>
        <v>0</v>
      </c>
      <c r="BF943" s="54"/>
      <c r="BG943" s="54"/>
      <c r="BH943" s="54"/>
      <c r="BI943" s="54"/>
      <c r="BJ943" s="54"/>
      <c r="BK943" s="54"/>
      <c r="BL943" s="54">
        <v>0</v>
      </c>
      <c r="BM943" s="54">
        <v>0</v>
      </c>
      <c r="BN943" s="54">
        <f t="shared" si="1150"/>
        <v>0</v>
      </c>
      <c r="BO943" s="54">
        <f t="shared" si="1151"/>
        <v>0</v>
      </c>
      <c r="BP943" s="54">
        <v>0</v>
      </c>
      <c r="BQ943" s="54">
        <v>0</v>
      </c>
      <c r="BR943" s="54">
        <v>0</v>
      </c>
      <c r="BS943" s="54">
        <v>0</v>
      </c>
      <c r="BT943" s="54">
        <v>0</v>
      </c>
      <c r="BU943" s="54">
        <v>0</v>
      </c>
      <c r="BV943" s="54">
        <f t="shared" si="1106"/>
        <v>0</v>
      </c>
      <c r="BW943" s="54">
        <f t="shared" si="1107"/>
        <v>0</v>
      </c>
      <c r="BX943" s="54">
        <f t="shared" si="1108"/>
        <v>0</v>
      </c>
      <c r="BY943" s="54">
        <f t="shared" si="1109"/>
        <v>0</v>
      </c>
      <c r="BZ943" s="54">
        <f t="shared" si="1110"/>
        <v>0</v>
      </c>
      <c r="CA943" s="54">
        <v>0</v>
      </c>
      <c r="CB943" s="54">
        <f t="shared" si="1111"/>
        <v>0</v>
      </c>
      <c r="CC943" s="54">
        <f t="shared" si="1112"/>
        <v>0</v>
      </c>
      <c r="CD943" s="54">
        <v>0</v>
      </c>
      <c r="CE943" s="54">
        <v>0</v>
      </c>
      <c r="CF943" s="54">
        <v>0</v>
      </c>
      <c r="CG943" s="54">
        <v>0</v>
      </c>
      <c r="CH943" s="54">
        <v>0</v>
      </c>
      <c r="CI943" s="54">
        <v>0</v>
      </c>
      <c r="CJ943" s="54">
        <v>0</v>
      </c>
      <c r="CK943" s="54">
        <v>0</v>
      </c>
      <c r="CL943" s="54">
        <v>0</v>
      </c>
      <c r="CM943" s="54">
        <v>0</v>
      </c>
      <c r="CN943" s="54">
        <v>0</v>
      </c>
      <c r="CO943" s="54">
        <v>0</v>
      </c>
    </row>
    <row r="944" spans="1:93">
      <c r="A944" s="3" t="str">
        <f t="shared" si="1092"/>
        <v>04xwOElPerjeta</v>
      </c>
      <c r="B944" s="3" t="s">
        <v>558</v>
      </c>
      <c r="C944" s="3" t="s">
        <v>887</v>
      </c>
      <c r="D944" s="3" t="s">
        <v>296</v>
      </c>
      <c r="E944" s="3" t="s">
        <v>296</v>
      </c>
      <c r="F944" s="3" t="s">
        <v>303</v>
      </c>
      <c r="G944" s="3" t="s">
        <v>304</v>
      </c>
      <c r="H944" s="3" t="s">
        <v>303</v>
      </c>
      <c r="I944" s="3" t="s">
        <v>304</v>
      </c>
      <c r="J944" s="3" t="s">
        <v>541</v>
      </c>
      <c r="K944" s="3" t="s">
        <v>541</v>
      </c>
      <c r="L944" s="3"/>
      <c r="M944" s="3" t="s">
        <v>543</v>
      </c>
      <c r="N944" s="3" t="s">
        <v>16</v>
      </c>
      <c r="O944" s="3" t="s">
        <v>16</v>
      </c>
      <c r="P944" s="3">
        <v>3985.87</v>
      </c>
      <c r="Q944" s="54">
        <v>5.4279968774384884</v>
      </c>
      <c r="R944" s="54">
        <v>4.5851104958271973</v>
      </c>
      <c r="S944" s="54">
        <v>6.9592388113991603</v>
      </c>
      <c r="T944" s="54">
        <v>4.2052654279805104</v>
      </c>
      <c r="U944" s="54">
        <v>5.1040586184624868</v>
      </c>
      <c r="V944" s="54">
        <v>5.8577086256759578</v>
      </c>
      <c r="W944" s="54">
        <v>16.972346184664847</v>
      </c>
      <c r="X944" s="54">
        <v>15.167032672118955</v>
      </c>
      <c r="Y944" s="54">
        <v>32.1393788567838</v>
      </c>
      <c r="Z944" s="54">
        <v>10</v>
      </c>
      <c r="AA944" s="54">
        <v>0</v>
      </c>
      <c r="AB944" s="54">
        <v>10</v>
      </c>
      <c r="AC944" s="54">
        <v>10</v>
      </c>
      <c r="AD944" s="54">
        <v>0</v>
      </c>
      <c r="AE944" s="54">
        <v>0</v>
      </c>
      <c r="AF944" s="54">
        <f t="shared" si="1093"/>
        <v>20</v>
      </c>
      <c r="AG944" s="54">
        <f t="shared" si="1094"/>
        <v>10</v>
      </c>
      <c r="AH944" s="54">
        <f t="shared" si="1095"/>
        <v>30</v>
      </c>
      <c r="AI944" s="54">
        <v>21635.289913875746</v>
      </c>
      <c r="AJ944" s="54">
        <v>18275.654372002751</v>
      </c>
      <c r="AK944" s="54">
        <v>27738.62120119157</v>
      </c>
      <c r="AL944" s="54">
        <v>16761.641311424675</v>
      </c>
      <c r="AM944" s="54">
        <v>20344.114125571072</v>
      </c>
      <c r="AN944" s="54">
        <v>23348.065079823031</v>
      </c>
      <c r="AO944" s="54">
        <v>67649.565487070067</v>
      </c>
      <c r="AP944" s="54">
        <v>60453.820516818785</v>
      </c>
      <c r="AQ944" s="54">
        <v>128103.38600388885</v>
      </c>
      <c r="AR944" s="54">
        <f t="shared" si="1096"/>
        <v>39858.699999999997</v>
      </c>
      <c r="AS944" s="54">
        <f t="shared" si="1097"/>
        <v>0</v>
      </c>
      <c r="AT944" s="54">
        <f t="shared" si="1098"/>
        <v>39858.699999999997</v>
      </c>
      <c r="AU944" s="54">
        <f t="shared" si="1099"/>
        <v>39858.699999999997</v>
      </c>
      <c r="AV944" s="54">
        <f t="shared" si="1100"/>
        <v>0</v>
      </c>
      <c r="AW944" s="54">
        <f t="shared" si="1101"/>
        <v>0</v>
      </c>
      <c r="AX944" s="54">
        <f t="shared" si="1102"/>
        <v>79717.399999999994</v>
      </c>
      <c r="AY944" s="54">
        <f t="shared" si="1103"/>
        <v>39858.699999999997</v>
      </c>
      <c r="AZ944" s="54">
        <f t="shared" si="1104"/>
        <v>119576.09999999999</v>
      </c>
      <c r="BA944" s="54">
        <f t="shared" si="1090"/>
        <v>4.2052654279805104</v>
      </c>
      <c r="BB944" s="54">
        <f t="shared" si="1091"/>
        <v>10</v>
      </c>
      <c r="BC944" s="54"/>
      <c r="BD944" s="54"/>
      <c r="BE944" s="54">
        <f t="shared" si="1105"/>
        <v>0</v>
      </c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4"/>
      <c r="BV944" s="54">
        <f t="shared" si="1106"/>
        <v>39526.544166666667</v>
      </c>
      <c r="BW944" s="54">
        <f t="shared" si="1107"/>
        <v>119576.09999999999</v>
      </c>
      <c r="BX944" s="54">
        <f t="shared" si="1108"/>
        <v>79717.399999999994</v>
      </c>
      <c r="BY944" s="54">
        <f t="shared" si="1109"/>
        <v>30</v>
      </c>
      <c r="BZ944" s="54">
        <f t="shared" si="1110"/>
        <v>20</v>
      </c>
      <c r="CA944" s="54">
        <v>0</v>
      </c>
      <c r="CB944" s="54">
        <f t="shared" si="1111"/>
        <v>35</v>
      </c>
      <c r="CC944" s="54">
        <f t="shared" si="1112"/>
        <v>9.9166666666666661</v>
      </c>
      <c r="CD944" s="54">
        <v>10</v>
      </c>
      <c r="CE944" s="54">
        <v>6</v>
      </c>
      <c r="CF944" s="54">
        <v>18</v>
      </c>
      <c r="CG944" s="54">
        <v>35</v>
      </c>
      <c r="CH944" s="54">
        <v>0</v>
      </c>
      <c r="CI944" s="54">
        <v>0</v>
      </c>
      <c r="CJ944" s="54">
        <v>10</v>
      </c>
      <c r="CK944" s="54">
        <v>10</v>
      </c>
      <c r="CL944" s="54">
        <v>10</v>
      </c>
      <c r="CM944" s="54">
        <v>0</v>
      </c>
      <c r="CN944" s="54">
        <v>20</v>
      </c>
      <c r="CO944" s="54">
        <v>0</v>
      </c>
    </row>
    <row r="945" spans="1:93">
      <c r="A945" s="3" t="str">
        <f t="shared" si="1092"/>
        <v>04xwOElPhesgo 10ml</v>
      </c>
      <c r="B945" s="3" t="s">
        <v>558</v>
      </c>
      <c r="C945" s="3" t="s">
        <v>887</v>
      </c>
      <c r="D945" s="3" t="s">
        <v>296</v>
      </c>
      <c r="E945" s="3" t="s">
        <v>296</v>
      </c>
      <c r="F945" s="3" t="s">
        <v>303</v>
      </c>
      <c r="G945" s="3" t="s">
        <v>304</v>
      </c>
      <c r="H945" s="3" t="s">
        <v>303</v>
      </c>
      <c r="I945" s="3" t="s">
        <v>304</v>
      </c>
      <c r="J945" s="3" t="s">
        <v>541</v>
      </c>
      <c r="K945" s="3" t="s">
        <v>541</v>
      </c>
      <c r="L945" s="3"/>
      <c r="M945" s="3" t="s">
        <v>543</v>
      </c>
      <c r="N945" s="3" t="s">
        <v>17</v>
      </c>
      <c r="O945" s="3" t="s">
        <v>18</v>
      </c>
      <c r="P945" s="3">
        <v>6232.07</v>
      </c>
      <c r="Q945" s="54">
        <v>4.2831555886246466</v>
      </c>
      <c r="R945" s="54">
        <v>3.9596029018239527</v>
      </c>
      <c r="S945" s="54">
        <v>5.8699538313241026</v>
      </c>
      <c r="T945" s="54">
        <v>3.7814174423297557</v>
      </c>
      <c r="U945" s="54">
        <v>3.3572192384296069</v>
      </c>
      <c r="V945" s="54">
        <v>4.7860729967298195</v>
      </c>
      <c r="W945" s="54">
        <v>14.112712321772701</v>
      </c>
      <c r="X945" s="54">
        <v>11.924709677489183</v>
      </c>
      <c r="Y945" s="54">
        <v>26.037421999261884</v>
      </c>
      <c r="Z945" s="54">
        <v>5</v>
      </c>
      <c r="AA945" s="54">
        <v>5</v>
      </c>
      <c r="AB945" s="54">
        <v>0</v>
      </c>
      <c r="AC945" s="54">
        <v>0</v>
      </c>
      <c r="AD945" s="54">
        <v>0</v>
      </c>
      <c r="AE945" s="54">
        <v>0</v>
      </c>
      <c r="AF945" s="54">
        <f t="shared" si="1093"/>
        <v>10</v>
      </c>
      <c r="AG945" s="54">
        <f t="shared" si="1094"/>
        <v>0</v>
      </c>
      <c r="AH945" s="54">
        <f t="shared" si="1095"/>
        <v>10</v>
      </c>
      <c r="AI945" s="54">
        <v>26692.9254492</v>
      </c>
      <c r="AJ945" s="54">
        <v>24676.522456369999</v>
      </c>
      <c r="AK945" s="54">
        <v>36581.963173579999</v>
      </c>
      <c r="AL945" s="54">
        <v>23566.05819982</v>
      </c>
      <c r="AM945" s="54">
        <v>20922.42529924</v>
      </c>
      <c r="AN945" s="54">
        <v>29827.141940730005</v>
      </c>
      <c r="AO945" s="54">
        <v>87951.411079149999</v>
      </c>
      <c r="AP945" s="54">
        <v>74315.625439790005</v>
      </c>
      <c r="AQ945" s="54">
        <v>162267.03651894</v>
      </c>
      <c r="AR945" s="54">
        <f t="shared" si="1096"/>
        <v>31160.35</v>
      </c>
      <c r="AS945" s="54">
        <f t="shared" si="1097"/>
        <v>31160.35</v>
      </c>
      <c r="AT945" s="54">
        <f t="shared" si="1098"/>
        <v>0</v>
      </c>
      <c r="AU945" s="54">
        <f t="shared" si="1099"/>
        <v>0</v>
      </c>
      <c r="AV945" s="54">
        <f t="shared" si="1100"/>
        <v>0</v>
      </c>
      <c r="AW945" s="54">
        <f t="shared" si="1101"/>
        <v>0</v>
      </c>
      <c r="AX945" s="54">
        <f t="shared" si="1102"/>
        <v>62320.7</v>
      </c>
      <c r="AY945" s="54">
        <f t="shared" si="1103"/>
        <v>0</v>
      </c>
      <c r="AZ945" s="54">
        <f t="shared" si="1104"/>
        <v>62320.7</v>
      </c>
      <c r="BA945" s="54">
        <f t="shared" si="1090"/>
        <v>3.7814174423297557</v>
      </c>
      <c r="BB945" s="54">
        <f t="shared" si="1091"/>
        <v>0</v>
      </c>
      <c r="BC945" s="54">
        <f>SUM(CJ945:CL945)</f>
        <v>12</v>
      </c>
      <c r="BD945" s="54">
        <f>SUM(CM945:CO945)</f>
        <v>10</v>
      </c>
      <c r="BE945" s="54">
        <f t="shared" si="1105"/>
        <v>10</v>
      </c>
      <c r="BF945" s="54">
        <f t="shared" ref="BF945:BK945" si="1152">Z945</f>
        <v>5</v>
      </c>
      <c r="BG945" s="54">
        <f t="shared" si="1152"/>
        <v>5</v>
      </c>
      <c r="BH945" s="54">
        <f t="shared" si="1152"/>
        <v>0</v>
      </c>
      <c r="BI945" s="54">
        <f t="shared" si="1152"/>
        <v>0</v>
      </c>
      <c r="BJ945" s="54">
        <f t="shared" si="1152"/>
        <v>0</v>
      </c>
      <c r="BK945" s="54">
        <f t="shared" si="1152"/>
        <v>0</v>
      </c>
      <c r="BL945" s="54">
        <v>0</v>
      </c>
      <c r="BM945" s="54">
        <v>0</v>
      </c>
      <c r="BN945" s="54">
        <f t="shared" ref="BN945:BN946" si="1153">AVERAGE(BP945:BR945)</f>
        <v>0</v>
      </c>
      <c r="BO945" s="54">
        <f t="shared" ref="BO945:BO946" si="1154">SUM(BS945:BU945)/1</f>
        <v>0</v>
      </c>
      <c r="BP945" s="54">
        <v>0</v>
      </c>
      <c r="BQ945" s="54">
        <v>0</v>
      </c>
      <c r="BR945" s="54">
        <v>0</v>
      </c>
      <c r="BS945" s="54">
        <v>0</v>
      </c>
      <c r="BT945" s="54">
        <v>0</v>
      </c>
      <c r="BU945" s="54">
        <v>0</v>
      </c>
      <c r="BV945" s="54">
        <f t="shared" si="1106"/>
        <v>15580.174999999999</v>
      </c>
      <c r="BW945" s="54">
        <f t="shared" si="1107"/>
        <v>74784.84</v>
      </c>
      <c r="BX945" s="54">
        <f t="shared" si="1108"/>
        <v>62320.7</v>
      </c>
      <c r="BY945" s="54">
        <f t="shared" si="1109"/>
        <v>12</v>
      </c>
      <c r="BZ945" s="54">
        <f t="shared" si="1110"/>
        <v>10</v>
      </c>
      <c r="CA945" s="54">
        <v>4.333333333333333</v>
      </c>
      <c r="CB945" s="54">
        <f t="shared" si="1111"/>
        <v>5</v>
      </c>
      <c r="CC945" s="54">
        <f t="shared" si="1112"/>
        <v>2.5</v>
      </c>
      <c r="CD945" s="54">
        <v>2</v>
      </c>
      <c r="CE945" s="54">
        <v>0</v>
      </c>
      <c r="CF945" s="54">
        <v>0</v>
      </c>
      <c r="CG945" s="54">
        <v>2</v>
      </c>
      <c r="CH945" s="54">
        <v>2</v>
      </c>
      <c r="CI945" s="54">
        <v>2</v>
      </c>
      <c r="CJ945" s="54">
        <v>2</v>
      </c>
      <c r="CK945" s="54">
        <v>2</v>
      </c>
      <c r="CL945" s="54">
        <v>8</v>
      </c>
      <c r="CM945" s="54">
        <v>5</v>
      </c>
      <c r="CN945" s="54">
        <v>5</v>
      </c>
      <c r="CO945" s="54">
        <v>0</v>
      </c>
    </row>
    <row r="946" spans="1:93">
      <c r="A946" s="3" t="str">
        <f t="shared" si="1092"/>
        <v>04xwOElPhesgo 15ml</v>
      </c>
      <c r="B946" s="3" t="s">
        <v>558</v>
      </c>
      <c r="C946" s="3" t="s">
        <v>887</v>
      </c>
      <c r="D946" s="3" t="s">
        <v>296</v>
      </c>
      <c r="E946" s="3" t="s">
        <v>296</v>
      </c>
      <c r="F946" s="3" t="s">
        <v>303</v>
      </c>
      <c r="G946" s="3" t="s">
        <v>304</v>
      </c>
      <c r="H946" s="3" t="s">
        <v>303</v>
      </c>
      <c r="I946" s="3" t="s">
        <v>304</v>
      </c>
      <c r="J946" s="3" t="s">
        <v>541</v>
      </c>
      <c r="K946" s="3" t="s">
        <v>541</v>
      </c>
      <c r="L946" s="3"/>
      <c r="M946" s="3" t="s">
        <v>543</v>
      </c>
      <c r="N946" s="3" t="s">
        <v>17</v>
      </c>
      <c r="O946" s="3" t="s">
        <v>19</v>
      </c>
      <c r="P946" s="3">
        <v>8489.27</v>
      </c>
      <c r="Q946" s="54">
        <v>1.1779575864591419E-6</v>
      </c>
      <c r="R946" s="54">
        <v>1.1779575864591419E-6</v>
      </c>
      <c r="S946" s="54">
        <v>1.1779575864591419E-6</v>
      </c>
      <c r="T946" s="54">
        <v>1</v>
      </c>
      <c r="U946" s="54">
        <v>1</v>
      </c>
      <c r="V946" s="54">
        <v>1</v>
      </c>
      <c r="W946" s="54">
        <v>3.5338727593774257E-6</v>
      </c>
      <c r="X946" s="54">
        <v>3</v>
      </c>
      <c r="Y946" s="54">
        <v>3.0000035338727593</v>
      </c>
      <c r="Z946" s="54">
        <v>0</v>
      </c>
      <c r="AA946" s="54">
        <v>0</v>
      </c>
      <c r="AB946" s="54">
        <v>0</v>
      </c>
      <c r="AC946" s="54">
        <v>0</v>
      </c>
      <c r="AD946" s="54">
        <v>0</v>
      </c>
      <c r="AE946" s="54">
        <v>0</v>
      </c>
      <c r="AF946" s="54">
        <f t="shared" si="1093"/>
        <v>0</v>
      </c>
      <c r="AG946" s="54">
        <f t="shared" si="1094"/>
        <v>0</v>
      </c>
      <c r="AH946" s="54">
        <f t="shared" si="1095"/>
        <v>0</v>
      </c>
      <c r="AI946" s="54">
        <v>0.01</v>
      </c>
      <c r="AJ946" s="54">
        <v>0.01</v>
      </c>
      <c r="AK946" s="54">
        <v>0.01</v>
      </c>
      <c r="AL946" s="54">
        <v>8489.27</v>
      </c>
      <c r="AM946" s="54">
        <v>8489.27</v>
      </c>
      <c r="AN946" s="54">
        <v>8489.27</v>
      </c>
      <c r="AO946" s="54">
        <v>0.03</v>
      </c>
      <c r="AP946" s="54">
        <v>25467.81</v>
      </c>
      <c r="AQ946" s="54">
        <v>25467.84</v>
      </c>
      <c r="AR946" s="54">
        <f t="shared" si="1096"/>
        <v>0</v>
      </c>
      <c r="AS946" s="54">
        <f t="shared" si="1097"/>
        <v>0</v>
      </c>
      <c r="AT946" s="54">
        <f t="shared" si="1098"/>
        <v>0</v>
      </c>
      <c r="AU946" s="54">
        <f t="shared" si="1099"/>
        <v>0</v>
      </c>
      <c r="AV946" s="54">
        <f t="shared" si="1100"/>
        <v>0</v>
      </c>
      <c r="AW946" s="54">
        <f t="shared" si="1101"/>
        <v>0</v>
      </c>
      <c r="AX946" s="54">
        <f t="shared" si="1102"/>
        <v>0</v>
      </c>
      <c r="AY946" s="54">
        <f t="shared" si="1103"/>
        <v>0</v>
      </c>
      <c r="AZ946" s="54">
        <f t="shared" si="1104"/>
        <v>0</v>
      </c>
      <c r="BA946" s="54">
        <f t="shared" si="1090"/>
        <v>1</v>
      </c>
      <c r="BB946" s="54">
        <f t="shared" si="1091"/>
        <v>0</v>
      </c>
      <c r="BC946" s="54">
        <f>SUM(CJ946:CL946)*2</f>
        <v>-2</v>
      </c>
      <c r="BD946" s="54">
        <f>SUM(CM946:CO946)*2</f>
        <v>0</v>
      </c>
      <c r="BE946" s="54">
        <f t="shared" si="1105"/>
        <v>0</v>
      </c>
      <c r="BF946" s="54">
        <f t="shared" ref="BF946:BK946" si="1155">Z946*2</f>
        <v>0</v>
      </c>
      <c r="BG946" s="54">
        <f t="shared" si="1155"/>
        <v>0</v>
      </c>
      <c r="BH946" s="54">
        <f t="shared" si="1155"/>
        <v>0</v>
      </c>
      <c r="BI946" s="54">
        <f t="shared" si="1155"/>
        <v>0</v>
      </c>
      <c r="BJ946" s="54">
        <f t="shared" si="1155"/>
        <v>0</v>
      </c>
      <c r="BK946" s="54">
        <f t="shared" si="1155"/>
        <v>0</v>
      </c>
      <c r="BL946" s="54">
        <v>0</v>
      </c>
      <c r="BM946" s="54">
        <v>0</v>
      </c>
      <c r="BN946" s="54">
        <f t="shared" si="1153"/>
        <v>0</v>
      </c>
      <c r="BO946" s="54">
        <f t="shared" si="1154"/>
        <v>0</v>
      </c>
      <c r="BP946" s="54">
        <v>0</v>
      </c>
      <c r="BQ946" s="54">
        <v>0</v>
      </c>
      <c r="BR946" s="54">
        <v>0</v>
      </c>
      <c r="BS946" s="54">
        <v>0</v>
      </c>
      <c r="BT946" s="54">
        <v>0</v>
      </c>
      <c r="BU946" s="54">
        <v>0</v>
      </c>
      <c r="BV946" s="54">
        <f t="shared" si="1106"/>
        <v>2122.3175000000001</v>
      </c>
      <c r="BW946" s="54">
        <f t="shared" si="1107"/>
        <v>-8489.27</v>
      </c>
      <c r="BX946" s="54">
        <f t="shared" si="1108"/>
        <v>0</v>
      </c>
      <c r="BY946" s="54">
        <f t="shared" si="1109"/>
        <v>-1</v>
      </c>
      <c r="BZ946" s="54">
        <f t="shared" si="1110"/>
        <v>0</v>
      </c>
      <c r="CA946" s="54">
        <v>0</v>
      </c>
      <c r="CB946" s="54">
        <f t="shared" si="1111"/>
        <v>2</v>
      </c>
      <c r="CC946" s="54">
        <f t="shared" si="1112"/>
        <v>0.25</v>
      </c>
      <c r="CD946" s="54">
        <v>2</v>
      </c>
      <c r="CE946" s="54">
        <v>0</v>
      </c>
      <c r="CF946" s="54">
        <v>0</v>
      </c>
      <c r="CG946" s="54">
        <v>2</v>
      </c>
      <c r="CH946" s="54">
        <v>0</v>
      </c>
      <c r="CI946" s="54">
        <v>0</v>
      </c>
      <c r="CJ946" s="54">
        <v>0</v>
      </c>
      <c r="CK946" s="54">
        <v>0</v>
      </c>
      <c r="CL946" s="54">
        <v>-1</v>
      </c>
      <c r="CM946" s="54">
        <v>0</v>
      </c>
      <c r="CN946" s="54">
        <v>0</v>
      </c>
      <c r="CO946" s="54">
        <v>0</v>
      </c>
    </row>
    <row r="947" spans="1:93">
      <c r="A947" s="3" t="str">
        <f t="shared" si="1092"/>
        <v>05oxKOcHerceptin IV</v>
      </c>
      <c r="B947" s="3" t="s">
        <v>556</v>
      </c>
      <c r="C947" s="3" t="s">
        <v>557</v>
      </c>
      <c r="D947" s="3" t="s">
        <v>296</v>
      </c>
      <c r="E947" s="3" t="s">
        <v>296</v>
      </c>
      <c r="F947" s="3" t="s">
        <v>305</v>
      </c>
      <c r="G947" s="3" t="s">
        <v>306</v>
      </c>
      <c r="H947" s="3" t="s">
        <v>373</v>
      </c>
      <c r="I947" s="3" t="s">
        <v>374</v>
      </c>
      <c r="J947" s="3" t="s">
        <v>541</v>
      </c>
      <c r="K947" s="3" t="s">
        <v>541</v>
      </c>
      <c r="L947" s="3" t="s">
        <v>939</v>
      </c>
      <c r="M947" s="3" t="s">
        <v>543</v>
      </c>
      <c r="N947" s="3" t="s">
        <v>11</v>
      </c>
      <c r="O947" s="3" t="s">
        <v>11</v>
      </c>
      <c r="P947" s="3">
        <v>4535.5</v>
      </c>
      <c r="Q947" s="54">
        <v>2.4822376098080742E-7</v>
      </c>
      <c r="R947" s="54">
        <v>1.7782878168674339E-7</v>
      </c>
      <c r="S947" s="54">
        <v>1.6542114214001052E-7</v>
      </c>
      <c r="T947" s="54">
        <v>1.1681063360424579E-7</v>
      </c>
      <c r="U947" s="54">
        <v>1.0643066396940739E-7</v>
      </c>
      <c r="V947" s="54">
        <v>1.8528501761878564E-7</v>
      </c>
      <c r="W947" s="54">
        <v>5.9147368480756133E-7</v>
      </c>
      <c r="X947" s="54">
        <v>4.0852631519243884E-7</v>
      </c>
      <c r="Y947" s="54">
        <v>1.0000000000000002E-6</v>
      </c>
      <c r="Z947" s="54">
        <v>0</v>
      </c>
      <c r="AA947" s="54">
        <v>0</v>
      </c>
      <c r="AB947" s="54">
        <v>0</v>
      </c>
      <c r="AC947" s="54">
        <v>0</v>
      </c>
      <c r="AD947" s="54">
        <v>0</v>
      </c>
      <c r="AE947" s="54">
        <v>0</v>
      </c>
      <c r="AF947" s="54">
        <f t="shared" si="1093"/>
        <v>0</v>
      </c>
      <c r="AG947" s="54">
        <f t="shared" si="1094"/>
        <v>0</v>
      </c>
      <c r="AH947" s="54">
        <f t="shared" si="1095"/>
        <v>0</v>
      </c>
      <c r="AI947" s="54">
        <v>1.1258188679284522E-3</v>
      </c>
      <c r="AJ947" s="54">
        <v>8.0654243934022462E-4</v>
      </c>
      <c r="AK947" s="54">
        <v>7.5026759017601764E-4</v>
      </c>
      <c r="AL947" s="54">
        <v>5.297946287120568E-4</v>
      </c>
      <c r="AM947" s="54">
        <v>4.8271627643324723E-4</v>
      </c>
      <c r="AN947" s="54">
        <v>8.4036019741000226E-4</v>
      </c>
      <c r="AO947" s="54">
        <v>2.6826288974446943E-3</v>
      </c>
      <c r="AP947" s="54">
        <v>1.8528711025553063E-3</v>
      </c>
      <c r="AQ947" s="54">
        <v>4.5355000000000005E-3</v>
      </c>
      <c r="AR947" s="54">
        <f t="shared" si="1096"/>
        <v>0</v>
      </c>
      <c r="AS947" s="54">
        <f t="shared" si="1097"/>
        <v>0</v>
      </c>
      <c r="AT947" s="54">
        <f t="shared" si="1098"/>
        <v>0</v>
      </c>
      <c r="AU947" s="54">
        <f t="shared" si="1099"/>
        <v>0</v>
      </c>
      <c r="AV947" s="54">
        <f t="shared" si="1100"/>
        <v>0</v>
      </c>
      <c r="AW947" s="54">
        <f t="shared" si="1101"/>
        <v>0</v>
      </c>
      <c r="AX947" s="54">
        <f t="shared" si="1102"/>
        <v>0</v>
      </c>
      <c r="AY947" s="54">
        <f t="shared" si="1103"/>
        <v>0</v>
      </c>
      <c r="AZ947" s="54">
        <f t="shared" si="1104"/>
        <v>0</v>
      </c>
      <c r="BA947" s="54">
        <f t="shared" si="1090"/>
        <v>1.1681063360424579E-7</v>
      </c>
      <c r="BB947" s="54">
        <f t="shared" si="1091"/>
        <v>0</v>
      </c>
      <c r="BC947" s="54"/>
      <c r="BD947" s="54"/>
      <c r="BE947" s="54">
        <f t="shared" si="1105"/>
        <v>0</v>
      </c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>
        <f t="shared" si="1106"/>
        <v>0</v>
      </c>
      <c r="BW947" s="54">
        <f t="shared" si="1107"/>
        <v>0</v>
      </c>
      <c r="BX947" s="54">
        <f t="shared" si="1108"/>
        <v>0</v>
      </c>
      <c r="BY947" s="54">
        <f t="shared" si="1109"/>
        <v>0</v>
      </c>
      <c r="BZ947" s="54">
        <f t="shared" si="1110"/>
        <v>0</v>
      </c>
      <c r="CA947" s="54">
        <v>0</v>
      </c>
      <c r="CB947" s="54">
        <f t="shared" si="1111"/>
        <v>0</v>
      </c>
      <c r="CC947" s="54">
        <f t="shared" si="1112"/>
        <v>0</v>
      </c>
      <c r="CD947" s="54">
        <v>0</v>
      </c>
      <c r="CE947" s="54">
        <v>0</v>
      </c>
      <c r="CF947" s="54">
        <v>0</v>
      </c>
      <c r="CG947" s="54">
        <v>0</v>
      </c>
      <c r="CH947" s="54">
        <v>0</v>
      </c>
      <c r="CI947" s="54">
        <v>0</v>
      </c>
      <c r="CJ947" s="54">
        <v>0</v>
      </c>
      <c r="CK947" s="54">
        <v>0</v>
      </c>
      <c r="CL947" s="54">
        <v>0</v>
      </c>
      <c r="CM947" s="54">
        <v>0</v>
      </c>
      <c r="CN947" s="54">
        <v>0</v>
      </c>
      <c r="CO947" s="54">
        <v>0</v>
      </c>
    </row>
    <row r="948" spans="1:93">
      <c r="A948" s="3" t="str">
        <f t="shared" si="1092"/>
        <v>05oxKOcHerceptin SC</v>
      </c>
      <c r="B948" s="3" t="s">
        <v>556</v>
      </c>
      <c r="C948" s="3" t="s">
        <v>557</v>
      </c>
      <c r="D948" s="3" t="s">
        <v>296</v>
      </c>
      <c r="E948" s="3" t="s">
        <v>296</v>
      </c>
      <c r="F948" s="3" t="s">
        <v>305</v>
      </c>
      <c r="G948" s="3" t="s">
        <v>306</v>
      </c>
      <c r="H948" s="3" t="s">
        <v>373</v>
      </c>
      <c r="I948" s="3" t="s">
        <v>374</v>
      </c>
      <c r="J948" s="3" t="s">
        <v>541</v>
      </c>
      <c r="K948" s="3" t="s">
        <v>541</v>
      </c>
      <c r="L948" s="3" t="s">
        <v>939</v>
      </c>
      <c r="M948" s="3" t="s">
        <v>543</v>
      </c>
      <c r="N948" s="3" t="s">
        <v>12</v>
      </c>
      <c r="O948" s="3" t="s">
        <v>12</v>
      </c>
      <c r="P948" s="3">
        <v>3444.49</v>
      </c>
      <c r="Q948" s="54">
        <v>1.2869445629604544E-7</v>
      </c>
      <c r="R948" s="54">
        <v>1.1923834167284972E-7</v>
      </c>
      <c r="S948" s="54">
        <v>1.8086442832285226E-7</v>
      </c>
      <c r="T948" s="54">
        <v>1.8512626147397511E-7</v>
      </c>
      <c r="U948" s="54">
        <v>1.6668434004097236E-7</v>
      </c>
      <c r="V948" s="54">
        <v>2.193921721933052E-7</v>
      </c>
      <c r="W948" s="54">
        <v>4.2879722629174739E-7</v>
      </c>
      <c r="X948" s="54">
        <v>5.7120277370825267E-7</v>
      </c>
      <c r="Y948" s="54">
        <v>1.0000000000000002E-6</v>
      </c>
      <c r="Z948" s="54">
        <v>0</v>
      </c>
      <c r="AA948" s="54">
        <v>0</v>
      </c>
      <c r="AB948" s="54">
        <v>0</v>
      </c>
      <c r="AC948" s="54">
        <v>0</v>
      </c>
      <c r="AD948" s="54">
        <v>0</v>
      </c>
      <c r="AE948" s="54">
        <v>0</v>
      </c>
      <c r="AF948" s="54">
        <f t="shared" si="1093"/>
        <v>0</v>
      </c>
      <c r="AG948" s="54">
        <f t="shared" si="1094"/>
        <v>0</v>
      </c>
      <c r="AH948" s="54">
        <f t="shared" si="1095"/>
        <v>0</v>
      </c>
      <c r="AI948" s="54">
        <v>4.4328676776716558E-4</v>
      </c>
      <c r="AJ948" s="54">
        <v>4.1071527550871412E-4</v>
      </c>
      <c r="AK948" s="54">
        <v>6.2298571471378138E-4</v>
      </c>
      <c r="AL948" s="54">
        <v>6.3766555638449256E-4</v>
      </c>
      <c r="AM948" s="54">
        <v>5.7414254242772885E-4</v>
      </c>
      <c r="AN948" s="54">
        <v>7.5569414319811776E-4</v>
      </c>
      <c r="AO948" s="54">
        <v>1.476987757989661E-3</v>
      </c>
      <c r="AP948" s="54">
        <v>1.9675022420103392E-3</v>
      </c>
      <c r="AQ948" s="54">
        <v>3.4444900000000001E-3</v>
      </c>
      <c r="AR948" s="54">
        <f t="shared" si="1096"/>
        <v>0</v>
      </c>
      <c r="AS948" s="54">
        <f t="shared" si="1097"/>
        <v>0</v>
      </c>
      <c r="AT948" s="54">
        <f t="shared" si="1098"/>
        <v>0</v>
      </c>
      <c r="AU948" s="54">
        <f t="shared" si="1099"/>
        <v>0</v>
      </c>
      <c r="AV948" s="54">
        <f t="shared" si="1100"/>
        <v>0</v>
      </c>
      <c r="AW948" s="54">
        <f t="shared" si="1101"/>
        <v>0</v>
      </c>
      <c r="AX948" s="54">
        <f t="shared" si="1102"/>
        <v>0</v>
      </c>
      <c r="AY948" s="54">
        <f t="shared" si="1103"/>
        <v>0</v>
      </c>
      <c r="AZ948" s="54">
        <f t="shared" si="1104"/>
        <v>0</v>
      </c>
      <c r="BA948" s="54">
        <f t="shared" si="1090"/>
        <v>1.8512626147397511E-7</v>
      </c>
      <c r="BB948" s="54">
        <f t="shared" si="1091"/>
        <v>0</v>
      </c>
      <c r="BC948" s="54"/>
      <c r="BD948" s="54"/>
      <c r="BE948" s="54">
        <f t="shared" si="1105"/>
        <v>0</v>
      </c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4"/>
      <c r="BV948" s="54">
        <f t="shared" si="1106"/>
        <v>0</v>
      </c>
      <c r="BW948" s="54">
        <f t="shared" si="1107"/>
        <v>0</v>
      </c>
      <c r="BX948" s="54">
        <f t="shared" si="1108"/>
        <v>0</v>
      </c>
      <c r="BY948" s="54">
        <f t="shared" si="1109"/>
        <v>0</v>
      </c>
      <c r="BZ948" s="54">
        <f t="shared" si="1110"/>
        <v>0</v>
      </c>
      <c r="CA948" s="54">
        <v>0</v>
      </c>
      <c r="CB948" s="54">
        <f t="shared" si="1111"/>
        <v>0</v>
      </c>
      <c r="CC948" s="54">
        <f t="shared" si="1112"/>
        <v>0</v>
      </c>
      <c r="CD948" s="54">
        <v>0</v>
      </c>
      <c r="CE948" s="54">
        <v>0</v>
      </c>
      <c r="CF948" s="54">
        <v>0</v>
      </c>
      <c r="CG948" s="54">
        <v>0</v>
      </c>
      <c r="CH948" s="54">
        <v>0</v>
      </c>
      <c r="CI948" s="54">
        <v>0</v>
      </c>
      <c r="CJ948" s="54">
        <v>0</v>
      </c>
      <c r="CK948" s="54">
        <v>0</v>
      </c>
      <c r="CL948" s="54">
        <v>0</v>
      </c>
      <c r="CM948" s="54">
        <v>0</v>
      </c>
      <c r="CN948" s="54">
        <v>0</v>
      </c>
      <c r="CO948" s="54">
        <v>0</v>
      </c>
    </row>
    <row r="949" spans="1:93">
      <c r="A949" s="3" t="str">
        <f t="shared" si="1092"/>
        <v>05oxKOcItovebi 3mg</v>
      </c>
      <c r="B949" s="3" t="s">
        <v>556</v>
      </c>
      <c r="C949" s="3" t="s">
        <v>557</v>
      </c>
      <c r="D949" s="3" t="s">
        <v>296</v>
      </c>
      <c r="E949" s="3" t="s">
        <v>296</v>
      </c>
      <c r="F949" s="3" t="s">
        <v>305</v>
      </c>
      <c r="G949" s="3" t="s">
        <v>306</v>
      </c>
      <c r="H949" s="3" t="s">
        <v>373</v>
      </c>
      <c r="I949" s="3" t="s">
        <v>374</v>
      </c>
      <c r="J949" s="3" t="s">
        <v>541</v>
      </c>
      <c r="K949" s="3" t="s">
        <v>541</v>
      </c>
      <c r="L949" s="3" t="s">
        <v>939</v>
      </c>
      <c r="M949" s="3" t="s">
        <v>543</v>
      </c>
      <c r="N949" s="3" t="s">
        <v>13</v>
      </c>
      <c r="O949" s="3" t="s">
        <v>14</v>
      </c>
      <c r="P949" s="3">
        <v>3566.02</v>
      </c>
      <c r="Q949" s="54">
        <v>7.5423782997919166E-8</v>
      </c>
      <c r="R949" s="54">
        <v>8.6118364644595899E-8</v>
      </c>
      <c r="S949" s="54">
        <v>1.7430625086372233E-7</v>
      </c>
      <c r="T949" s="54">
        <v>1.7644957539816278E-7</v>
      </c>
      <c r="U949" s="54">
        <v>2.1451535630448561E-7</v>
      </c>
      <c r="V949" s="54">
        <v>2.7318666979111423E-7</v>
      </c>
      <c r="W949" s="54">
        <v>3.3584839850623739E-7</v>
      </c>
      <c r="X949" s="54">
        <v>6.6415160149376262E-7</v>
      </c>
      <c r="Y949" s="54">
        <v>9.9999999999999995E-7</v>
      </c>
      <c r="Z949" s="54">
        <v>0</v>
      </c>
      <c r="AA949" s="54">
        <v>0</v>
      </c>
      <c r="AB949" s="54">
        <v>0</v>
      </c>
      <c r="AC949" s="54">
        <v>0</v>
      </c>
      <c r="AD949" s="54">
        <v>0</v>
      </c>
      <c r="AE949" s="54">
        <v>0</v>
      </c>
      <c r="AF949" s="54">
        <f t="shared" si="1093"/>
        <v>0</v>
      </c>
      <c r="AG949" s="54">
        <f t="shared" si="1094"/>
        <v>0</v>
      </c>
      <c r="AH949" s="54">
        <f t="shared" si="1095"/>
        <v>0</v>
      </c>
      <c r="AI949" s="54">
        <v>2.6896271864623972E-4</v>
      </c>
      <c r="AJ949" s="54">
        <v>3.0709981068992184E-4</v>
      </c>
      <c r="AK949" s="54">
        <v>6.2157957670505104E-4</v>
      </c>
      <c r="AL949" s="54">
        <v>6.2922271486135634E-4</v>
      </c>
      <c r="AM949" s="54">
        <v>7.6496605088892172E-4</v>
      </c>
      <c r="AN949" s="54">
        <v>9.74189128208509E-4</v>
      </c>
      <c r="AO949" s="54">
        <v>1.1976421060412126E-3</v>
      </c>
      <c r="AP949" s="54">
        <v>2.3683778939587868E-3</v>
      </c>
      <c r="AQ949" s="54">
        <v>3.5660199999999996E-3</v>
      </c>
      <c r="AR949" s="54">
        <f t="shared" si="1096"/>
        <v>0</v>
      </c>
      <c r="AS949" s="54">
        <f t="shared" si="1097"/>
        <v>0</v>
      </c>
      <c r="AT949" s="54">
        <f t="shared" si="1098"/>
        <v>0</v>
      </c>
      <c r="AU949" s="54">
        <f t="shared" si="1099"/>
        <v>0</v>
      </c>
      <c r="AV949" s="54">
        <f t="shared" si="1100"/>
        <v>0</v>
      </c>
      <c r="AW949" s="54">
        <f t="shared" si="1101"/>
        <v>0</v>
      </c>
      <c r="AX949" s="54">
        <f t="shared" si="1102"/>
        <v>0</v>
      </c>
      <c r="AY949" s="54">
        <f t="shared" si="1103"/>
        <v>0</v>
      </c>
      <c r="AZ949" s="54">
        <f t="shared" si="1104"/>
        <v>0</v>
      </c>
      <c r="BA949" s="54">
        <f t="shared" si="1090"/>
        <v>1.7644957539816278E-7</v>
      </c>
      <c r="BB949" s="54">
        <f t="shared" si="1091"/>
        <v>0</v>
      </c>
      <c r="BC949" s="54"/>
      <c r="BD949" s="54"/>
      <c r="BE949" s="54">
        <f t="shared" si="1105"/>
        <v>0</v>
      </c>
      <c r="BF949" s="54"/>
      <c r="BG949" s="54"/>
      <c r="BH949" s="54"/>
      <c r="BI949" s="54"/>
      <c r="BJ949" s="54"/>
      <c r="BK949" s="54"/>
      <c r="BL949" s="54">
        <v>0</v>
      </c>
      <c r="BM949" s="54">
        <v>0</v>
      </c>
      <c r="BN949" s="54">
        <f t="shared" ref="BN949:BN950" si="1156">AVERAGE(BP949:BR949)</f>
        <v>0</v>
      </c>
      <c r="BO949" s="54">
        <f t="shared" ref="BO949:BO950" si="1157">SUM(BS949:BU949)/1</f>
        <v>0</v>
      </c>
      <c r="BP949" s="54">
        <v>0</v>
      </c>
      <c r="BQ949" s="54">
        <v>0</v>
      </c>
      <c r="BR949" s="54">
        <v>0</v>
      </c>
      <c r="BS949" s="54">
        <v>0</v>
      </c>
      <c r="BT949" s="54">
        <v>0</v>
      </c>
      <c r="BU949" s="54">
        <v>0</v>
      </c>
      <c r="BV949" s="54">
        <f t="shared" si="1106"/>
        <v>0</v>
      </c>
      <c r="BW949" s="54">
        <f t="shared" si="1107"/>
        <v>0</v>
      </c>
      <c r="BX949" s="54">
        <f t="shared" si="1108"/>
        <v>0</v>
      </c>
      <c r="BY949" s="54">
        <f t="shared" si="1109"/>
        <v>0</v>
      </c>
      <c r="BZ949" s="54">
        <f t="shared" si="1110"/>
        <v>0</v>
      </c>
      <c r="CA949" s="54">
        <v>0</v>
      </c>
      <c r="CB949" s="54">
        <f t="shared" si="1111"/>
        <v>0</v>
      </c>
      <c r="CC949" s="54">
        <f t="shared" si="1112"/>
        <v>0</v>
      </c>
      <c r="CD949" s="54">
        <v>0</v>
      </c>
      <c r="CE949" s="54">
        <v>0</v>
      </c>
      <c r="CF949" s="54">
        <v>0</v>
      </c>
      <c r="CG949" s="54">
        <v>0</v>
      </c>
      <c r="CH949" s="54">
        <v>0</v>
      </c>
      <c r="CI949" s="54">
        <v>0</v>
      </c>
      <c r="CJ949" s="54">
        <v>0</v>
      </c>
      <c r="CK949" s="54">
        <v>0</v>
      </c>
      <c r="CL949" s="54">
        <v>0</v>
      </c>
      <c r="CM949" s="54">
        <v>0</v>
      </c>
      <c r="CN949" s="54">
        <v>0</v>
      </c>
      <c r="CO949" s="54">
        <v>0</v>
      </c>
    </row>
    <row r="950" spans="1:93">
      <c r="A950" s="3" t="str">
        <f t="shared" si="1092"/>
        <v>05oxKOcItovebi 9mg</v>
      </c>
      <c r="B950" s="3" t="s">
        <v>556</v>
      </c>
      <c r="C950" s="3" t="s">
        <v>557</v>
      </c>
      <c r="D950" s="3" t="s">
        <v>296</v>
      </c>
      <c r="E950" s="3" t="s">
        <v>296</v>
      </c>
      <c r="F950" s="3" t="s">
        <v>305</v>
      </c>
      <c r="G950" s="3" t="s">
        <v>306</v>
      </c>
      <c r="H950" s="3" t="s">
        <v>373</v>
      </c>
      <c r="I950" s="3" t="s">
        <v>374</v>
      </c>
      <c r="J950" s="3" t="s">
        <v>541</v>
      </c>
      <c r="K950" s="3" t="s">
        <v>541</v>
      </c>
      <c r="L950" s="3" t="s">
        <v>939</v>
      </c>
      <c r="M950" s="3" t="s">
        <v>543</v>
      </c>
      <c r="N950" s="3" t="s">
        <v>13</v>
      </c>
      <c r="O950" s="3" t="s">
        <v>15</v>
      </c>
      <c r="P950" s="3">
        <v>10698.05</v>
      </c>
      <c r="Q950" s="54"/>
      <c r="R950" s="54"/>
      <c r="S950" s="54"/>
      <c r="T950" s="54"/>
      <c r="U950" s="54"/>
      <c r="V950" s="54"/>
      <c r="W950" s="54">
        <v>0</v>
      </c>
      <c r="X950" s="54">
        <v>0</v>
      </c>
      <c r="Y950" s="54">
        <v>0</v>
      </c>
      <c r="Z950" s="54">
        <v>0</v>
      </c>
      <c r="AA950" s="54">
        <v>0</v>
      </c>
      <c r="AB950" s="54">
        <v>0</v>
      </c>
      <c r="AC950" s="54">
        <v>0</v>
      </c>
      <c r="AD950" s="54">
        <v>0</v>
      </c>
      <c r="AE950" s="54">
        <v>0</v>
      </c>
      <c r="AF950" s="54">
        <f t="shared" si="1093"/>
        <v>0</v>
      </c>
      <c r="AG950" s="54">
        <f t="shared" si="1094"/>
        <v>0</v>
      </c>
      <c r="AH950" s="54">
        <f t="shared" si="1095"/>
        <v>0</v>
      </c>
      <c r="AI950" s="54"/>
      <c r="AJ950" s="54"/>
      <c r="AK950" s="54"/>
      <c r="AL950" s="54"/>
      <c r="AM950" s="54"/>
      <c r="AN950" s="54"/>
      <c r="AO950" s="54">
        <v>0</v>
      </c>
      <c r="AP950" s="54">
        <v>0</v>
      </c>
      <c r="AQ950" s="54">
        <v>0</v>
      </c>
      <c r="AR950" s="54">
        <f t="shared" si="1096"/>
        <v>0</v>
      </c>
      <c r="AS950" s="54">
        <f t="shared" si="1097"/>
        <v>0</v>
      </c>
      <c r="AT950" s="54">
        <f t="shared" si="1098"/>
        <v>0</v>
      </c>
      <c r="AU950" s="54">
        <f t="shared" si="1099"/>
        <v>0</v>
      </c>
      <c r="AV950" s="54">
        <f t="shared" si="1100"/>
        <v>0</v>
      </c>
      <c r="AW950" s="54">
        <f t="shared" si="1101"/>
        <v>0</v>
      </c>
      <c r="AX950" s="54">
        <f t="shared" si="1102"/>
        <v>0</v>
      </c>
      <c r="AY950" s="54">
        <f t="shared" si="1103"/>
        <v>0</v>
      </c>
      <c r="AZ950" s="54">
        <f t="shared" si="1104"/>
        <v>0</v>
      </c>
      <c r="BA950" s="54">
        <f t="shared" si="1090"/>
        <v>0</v>
      </c>
      <c r="BB950" s="54">
        <f t="shared" si="1091"/>
        <v>0</v>
      </c>
      <c r="BC950" s="54"/>
      <c r="BD950" s="54"/>
      <c r="BE950" s="54">
        <f t="shared" si="1105"/>
        <v>0</v>
      </c>
      <c r="BF950" s="54"/>
      <c r="BG950" s="54"/>
      <c r="BH950" s="54"/>
      <c r="BI950" s="54"/>
      <c r="BJ950" s="54"/>
      <c r="BK950" s="54"/>
      <c r="BL950" s="54">
        <v>0</v>
      </c>
      <c r="BM950" s="54">
        <v>0</v>
      </c>
      <c r="BN950" s="54">
        <f t="shared" si="1156"/>
        <v>0</v>
      </c>
      <c r="BO950" s="54">
        <f t="shared" si="1157"/>
        <v>0</v>
      </c>
      <c r="BP950" s="54">
        <v>0</v>
      </c>
      <c r="BQ950" s="54">
        <v>0</v>
      </c>
      <c r="BR950" s="54">
        <v>0</v>
      </c>
      <c r="BS950" s="54">
        <v>0</v>
      </c>
      <c r="BT950" s="54">
        <v>0</v>
      </c>
      <c r="BU950" s="54">
        <v>0</v>
      </c>
      <c r="BV950" s="54">
        <f t="shared" si="1106"/>
        <v>0</v>
      </c>
      <c r="BW950" s="54">
        <f t="shared" si="1107"/>
        <v>0</v>
      </c>
      <c r="BX950" s="54">
        <f t="shared" si="1108"/>
        <v>0</v>
      </c>
      <c r="BY950" s="54">
        <f t="shared" si="1109"/>
        <v>0</v>
      </c>
      <c r="BZ950" s="54">
        <f t="shared" si="1110"/>
        <v>0</v>
      </c>
      <c r="CA950" s="54">
        <v>0</v>
      </c>
      <c r="CB950" s="54">
        <f t="shared" si="1111"/>
        <v>0</v>
      </c>
      <c r="CC950" s="54">
        <f t="shared" si="1112"/>
        <v>0</v>
      </c>
      <c r="CD950" s="54">
        <v>0</v>
      </c>
      <c r="CE950" s="54">
        <v>0</v>
      </c>
      <c r="CF950" s="54">
        <v>0</v>
      </c>
      <c r="CG950" s="54">
        <v>0</v>
      </c>
      <c r="CH950" s="54">
        <v>0</v>
      </c>
      <c r="CI950" s="54">
        <v>0</v>
      </c>
      <c r="CJ950" s="54">
        <v>0</v>
      </c>
      <c r="CK950" s="54">
        <v>0</v>
      </c>
      <c r="CL950" s="54">
        <v>0</v>
      </c>
      <c r="CM950" s="54">
        <v>0</v>
      </c>
      <c r="CN950" s="54">
        <v>0</v>
      </c>
      <c r="CO950" s="54">
        <v>0</v>
      </c>
    </row>
    <row r="951" spans="1:93">
      <c r="A951" s="3" t="str">
        <f t="shared" si="1092"/>
        <v>05oxKOcPerjeta</v>
      </c>
      <c r="B951" s="3" t="s">
        <v>556</v>
      </c>
      <c r="C951" s="3" t="s">
        <v>557</v>
      </c>
      <c r="D951" s="3" t="s">
        <v>296</v>
      </c>
      <c r="E951" s="3" t="s">
        <v>296</v>
      </c>
      <c r="F951" s="3" t="s">
        <v>305</v>
      </c>
      <c r="G951" s="3" t="s">
        <v>306</v>
      </c>
      <c r="H951" s="3" t="s">
        <v>373</v>
      </c>
      <c r="I951" s="3" t="s">
        <v>374</v>
      </c>
      <c r="J951" s="3" t="s">
        <v>541</v>
      </c>
      <c r="K951" s="3" t="s">
        <v>541</v>
      </c>
      <c r="L951" s="3" t="s">
        <v>939</v>
      </c>
      <c r="M951" s="3" t="s">
        <v>543</v>
      </c>
      <c r="N951" s="3" t="s">
        <v>16</v>
      </c>
      <c r="O951" s="3" t="s">
        <v>16</v>
      </c>
      <c r="P951" s="3">
        <v>3985.87</v>
      </c>
      <c r="Q951" s="54">
        <v>1.7019376786268344E-7</v>
      </c>
      <c r="R951" s="54">
        <v>1.4376523217895139E-7</v>
      </c>
      <c r="S951" s="54">
        <v>2.1820555566111193E-7</v>
      </c>
      <c r="T951" s="54">
        <v>1.3185526524997413E-7</v>
      </c>
      <c r="U951" s="54">
        <v>1.600367478615922E-7</v>
      </c>
      <c r="V951" s="54">
        <v>1.8366729468643289E-7</v>
      </c>
      <c r="W951" s="54">
        <v>5.3216455570274684E-7</v>
      </c>
      <c r="X951" s="54">
        <v>4.7555930779799925E-7</v>
      </c>
      <c r="Y951" s="54">
        <v>1.0077238635007461E-6</v>
      </c>
      <c r="Z951" s="54">
        <v>0</v>
      </c>
      <c r="AA951" s="54">
        <v>0</v>
      </c>
      <c r="AB951" s="54">
        <v>0</v>
      </c>
      <c r="AC951" s="54">
        <v>0</v>
      </c>
      <c r="AD951" s="54">
        <v>0</v>
      </c>
      <c r="AE951" s="54">
        <v>0</v>
      </c>
      <c r="AF951" s="54">
        <f t="shared" si="1093"/>
        <v>0</v>
      </c>
      <c r="AG951" s="54">
        <f t="shared" si="1094"/>
        <v>0</v>
      </c>
      <c r="AH951" s="54">
        <f t="shared" si="1095"/>
        <v>0</v>
      </c>
      <c r="AI951" s="54">
        <v>6.7837023351083401E-4</v>
      </c>
      <c r="AJ951" s="54">
        <v>5.7302952598511697E-4</v>
      </c>
      <c r="AK951" s="54">
        <v>8.6973897814295617E-4</v>
      </c>
      <c r="AL951" s="54">
        <v>5.2555794610191443E-4</v>
      </c>
      <c r="AM951" s="54">
        <v>6.3788567219908463E-4</v>
      </c>
      <c r="AN951" s="54">
        <v>7.3207395987181232E-4</v>
      </c>
      <c r="AO951" s="54">
        <v>2.1211387376389073E-3</v>
      </c>
      <c r="AP951" s="54">
        <v>1.8955175781728115E-3</v>
      </c>
      <c r="AQ951" s="54">
        <v>4.0166563158117192E-3</v>
      </c>
      <c r="AR951" s="54">
        <f t="shared" si="1096"/>
        <v>0</v>
      </c>
      <c r="AS951" s="54">
        <f t="shared" si="1097"/>
        <v>0</v>
      </c>
      <c r="AT951" s="54">
        <f t="shared" si="1098"/>
        <v>0</v>
      </c>
      <c r="AU951" s="54">
        <f t="shared" si="1099"/>
        <v>0</v>
      </c>
      <c r="AV951" s="54">
        <f t="shared" si="1100"/>
        <v>0</v>
      </c>
      <c r="AW951" s="54">
        <f t="shared" si="1101"/>
        <v>0</v>
      </c>
      <c r="AX951" s="54">
        <f t="shared" si="1102"/>
        <v>0</v>
      </c>
      <c r="AY951" s="54">
        <f t="shared" si="1103"/>
        <v>0</v>
      </c>
      <c r="AZ951" s="54">
        <f t="shared" si="1104"/>
        <v>0</v>
      </c>
      <c r="BA951" s="54">
        <f t="shared" si="1090"/>
        <v>1.3185526524997413E-7</v>
      </c>
      <c r="BB951" s="54">
        <f t="shared" si="1091"/>
        <v>0</v>
      </c>
      <c r="BC951" s="54"/>
      <c r="BD951" s="54"/>
      <c r="BE951" s="54">
        <f t="shared" si="1105"/>
        <v>0</v>
      </c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>
        <f t="shared" si="1106"/>
        <v>0</v>
      </c>
      <c r="BW951" s="54">
        <f t="shared" si="1107"/>
        <v>0</v>
      </c>
      <c r="BX951" s="54">
        <f t="shared" si="1108"/>
        <v>0</v>
      </c>
      <c r="BY951" s="54">
        <f t="shared" si="1109"/>
        <v>0</v>
      </c>
      <c r="BZ951" s="54">
        <f t="shared" si="1110"/>
        <v>0</v>
      </c>
      <c r="CA951" s="54">
        <v>0</v>
      </c>
      <c r="CB951" s="54">
        <f t="shared" si="1111"/>
        <v>0</v>
      </c>
      <c r="CC951" s="54">
        <f t="shared" si="1112"/>
        <v>0</v>
      </c>
      <c r="CD951" s="54">
        <v>0</v>
      </c>
      <c r="CE951" s="54">
        <v>0</v>
      </c>
      <c r="CF951" s="54">
        <v>0</v>
      </c>
      <c r="CG951" s="54">
        <v>0</v>
      </c>
      <c r="CH951" s="54">
        <v>0</v>
      </c>
      <c r="CI951" s="54">
        <v>0</v>
      </c>
      <c r="CJ951" s="54">
        <v>0</v>
      </c>
      <c r="CK951" s="54">
        <v>0</v>
      </c>
      <c r="CL951" s="54">
        <v>0</v>
      </c>
      <c r="CM951" s="54">
        <v>0</v>
      </c>
      <c r="CN951" s="54">
        <v>0</v>
      </c>
      <c r="CO951" s="54">
        <v>0</v>
      </c>
    </row>
    <row r="952" spans="1:93">
      <c r="A952" s="3" t="str">
        <f t="shared" si="1092"/>
        <v>05oxKOcPhesgo 10ml</v>
      </c>
      <c r="B952" s="3" t="s">
        <v>556</v>
      </c>
      <c r="C952" s="3" t="s">
        <v>557</v>
      </c>
      <c r="D952" s="3" t="s">
        <v>296</v>
      </c>
      <c r="E952" s="3" t="s">
        <v>296</v>
      </c>
      <c r="F952" s="3" t="s">
        <v>305</v>
      </c>
      <c r="G952" s="3" t="s">
        <v>306</v>
      </c>
      <c r="H952" s="3" t="s">
        <v>373</v>
      </c>
      <c r="I952" s="3" t="s">
        <v>374</v>
      </c>
      <c r="J952" s="3" t="s">
        <v>541</v>
      </c>
      <c r="K952" s="3" t="s">
        <v>541</v>
      </c>
      <c r="L952" s="3" t="s">
        <v>939</v>
      </c>
      <c r="M952" s="3" t="s">
        <v>543</v>
      </c>
      <c r="N952" s="3" t="s">
        <v>17</v>
      </c>
      <c r="O952" s="3" t="s">
        <v>18</v>
      </c>
      <c r="P952" s="3">
        <v>6232.07</v>
      </c>
      <c r="Q952" s="54">
        <v>0.71092261562370118</v>
      </c>
      <c r="R952" s="54">
        <v>0.65721910552352591</v>
      </c>
      <c r="S952" s="54">
        <v>0.97430054122466536</v>
      </c>
      <c r="T952" s="54">
        <v>0.85374121452422713</v>
      </c>
      <c r="U952" s="54">
        <v>0.7833324884235896</v>
      </c>
      <c r="V952" s="54">
        <v>1.0204946736236917</v>
      </c>
      <c r="W952" s="54">
        <v>2.3424422623718923</v>
      </c>
      <c r="X952" s="54">
        <v>2.6575683765715086</v>
      </c>
      <c r="Y952" s="54">
        <v>5.0000106389434009</v>
      </c>
      <c r="Z952" s="54">
        <v>0</v>
      </c>
      <c r="AA952" s="54">
        <v>0</v>
      </c>
      <c r="AB952" s="54">
        <v>0</v>
      </c>
      <c r="AC952" s="54">
        <v>0</v>
      </c>
      <c r="AD952" s="54">
        <v>0</v>
      </c>
      <c r="AE952" s="54">
        <v>0</v>
      </c>
      <c r="AF952" s="54">
        <f t="shared" si="1093"/>
        <v>0</v>
      </c>
      <c r="AG952" s="54">
        <f t="shared" si="1094"/>
        <v>0</v>
      </c>
      <c r="AH952" s="54">
        <f t="shared" si="1095"/>
        <v>0</v>
      </c>
      <c r="AI952" s="54">
        <v>4430.5195051499995</v>
      </c>
      <c r="AJ952" s="54">
        <v>4095.8354709599998</v>
      </c>
      <c r="AK952" s="54">
        <v>6071.90917395</v>
      </c>
      <c r="AL952" s="54">
        <v>5320.5750108000002</v>
      </c>
      <c r="AM952" s="54">
        <v>4881.78290113</v>
      </c>
      <c r="AN952" s="54">
        <v>6359.7942406500006</v>
      </c>
      <c r="AO952" s="54">
        <v>14598.26415006</v>
      </c>
      <c r="AP952" s="54">
        <v>16562.152152580002</v>
      </c>
      <c r="AQ952" s="54">
        <v>31160.416302640002</v>
      </c>
      <c r="AR952" s="54">
        <f t="shared" si="1096"/>
        <v>0</v>
      </c>
      <c r="AS952" s="54">
        <f t="shared" si="1097"/>
        <v>0</v>
      </c>
      <c r="AT952" s="54">
        <f t="shared" si="1098"/>
        <v>0</v>
      </c>
      <c r="AU952" s="54">
        <f t="shared" si="1099"/>
        <v>0</v>
      </c>
      <c r="AV952" s="54">
        <f t="shared" si="1100"/>
        <v>0</v>
      </c>
      <c r="AW952" s="54">
        <f t="shared" si="1101"/>
        <v>0</v>
      </c>
      <c r="AX952" s="54">
        <f t="shared" si="1102"/>
        <v>0</v>
      </c>
      <c r="AY952" s="54">
        <f t="shared" si="1103"/>
        <v>0</v>
      </c>
      <c r="AZ952" s="54">
        <f t="shared" si="1104"/>
        <v>0</v>
      </c>
      <c r="BA952" s="54">
        <f t="shared" si="1090"/>
        <v>0.85374121452422713</v>
      </c>
      <c r="BB952" s="54">
        <f t="shared" si="1091"/>
        <v>0</v>
      </c>
      <c r="BC952" s="54">
        <f>SUM(CJ952:CL952)</f>
        <v>0</v>
      </c>
      <c r="BD952" s="54">
        <f>SUM(CM952:CO952)</f>
        <v>0</v>
      </c>
      <c r="BE952" s="54">
        <f t="shared" si="1105"/>
        <v>0</v>
      </c>
      <c r="BF952" s="54">
        <f t="shared" ref="BF952:BK952" si="1158">Z952</f>
        <v>0</v>
      </c>
      <c r="BG952" s="54">
        <f t="shared" si="1158"/>
        <v>0</v>
      </c>
      <c r="BH952" s="54">
        <f t="shared" si="1158"/>
        <v>0</v>
      </c>
      <c r="BI952" s="54">
        <f t="shared" si="1158"/>
        <v>0</v>
      </c>
      <c r="BJ952" s="54">
        <f t="shared" si="1158"/>
        <v>0</v>
      </c>
      <c r="BK952" s="54">
        <f t="shared" si="1158"/>
        <v>0</v>
      </c>
      <c r="BL952" s="54">
        <v>0</v>
      </c>
      <c r="BM952" s="54">
        <v>0</v>
      </c>
      <c r="BN952" s="54">
        <f t="shared" ref="BN952:BN953" si="1159">AVERAGE(BP952:BR952)</f>
        <v>0</v>
      </c>
      <c r="BO952" s="54">
        <f t="shared" ref="BO952:BO953" si="1160">SUM(BS952:BU952)/1</f>
        <v>0</v>
      </c>
      <c r="BP952" s="54">
        <v>0</v>
      </c>
      <c r="BQ952" s="54">
        <v>0</v>
      </c>
      <c r="BR952" s="54">
        <v>0</v>
      </c>
      <c r="BS952" s="54">
        <v>0</v>
      </c>
      <c r="BT952" s="54">
        <v>0</v>
      </c>
      <c r="BU952" s="54">
        <v>0</v>
      </c>
      <c r="BV952" s="54">
        <f t="shared" si="1106"/>
        <v>0</v>
      </c>
      <c r="BW952" s="54">
        <f t="shared" si="1107"/>
        <v>0</v>
      </c>
      <c r="BX952" s="54">
        <f t="shared" si="1108"/>
        <v>0</v>
      </c>
      <c r="BY952" s="54">
        <f t="shared" si="1109"/>
        <v>0</v>
      </c>
      <c r="BZ952" s="54">
        <f t="shared" si="1110"/>
        <v>0</v>
      </c>
      <c r="CA952" s="54">
        <v>0</v>
      </c>
      <c r="CB952" s="54">
        <f t="shared" si="1111"/>
        <v>0</v>
      </c>
      <c r="CC952" s="54">
        <f t="shared" si="1112"/>
        <v>0</v>
      </c>
      <c r="CD952" s="54">
        <v>0</v>
      </c>
      <c r="CE952" s="54">
        <v>0</v>
      </c>
      <c r="CF952" s="54">
        <v>0</v>
      </c>
      <c r="CG952" s="54">
        <v>0</v>
      </c>
      <c r="CH952" s="54">
        <v>0</v>
      </c>
      <c r="CI952" s="54">
        <v>0</v>
      </c>
      <c r="CJ952" s="54">
        <v>0</v>
      </c>
      <c r="CK952" s="54">
        <v>0</v>
      </c>
      <c r="CL952" s="54">
        <v>0</v>
      </c>
      <c r="CM952" s="54">
        <v>0</v>
      </c>
      <c r="CN952" s="54">
        <v>0</v>
      </c>
      <c r="CO952" s="54">
        <v>0</v>
      </c>
    </row>
    <row r="953" spans="1:93">
      <c r="A953" s="3" t="str">
        <f t="shared" si="1092"/>
        <v>05oxKOcPhesgo 15ml</v>
      </c>
      <c r="B953" s="3" t="s">
        <v>556</v>
      </c>
      <c r="C953" s="3" t="s">
        <v>557</v>
      </c>
      <c r="D953" s="3" t="s">
        <v>296</v>
      </c>
      <c r="E953" s="3" t="s">
        <v>296</v>
      </c>
      <c r="F953" s="3" t="s">
        <v>305</v>
      </c>
      <c r="G953" s="3" t="s">
        <v>306</v>
      </c>
      <c r="H953" s="3" t="s">
        <v>373</v>
      </c>
      <c r="I953" s="3" t="s">
        <v>374</v>
      </c>
      <c r="J953" s="3" t="s">
        <v>541</v>
      </c>
      <c r="K953" s="3" t="s">
        <v>541</v>
      </c>
      <c r="L953" s="3" t="s">
        <v>939</v>
      </c>
      <c r="M953" s="3" t="s">
        <v>543</v>
      </c>
      <c r="N953" s="3" t="s">
        <v>17</v>
      </c>
      <c r="O953" s="3" t="s">
        <v>19</v>
      </c>
      <c r="P953" s="3">
        <v>8489.27</v>
      </c>
      <c r="Q953" s="54">
        <v>1.1779575864591419E-6</v>
      </c>
      <c r="R953" s="54">
        <v>1.1779575864591419E-6</v>
      </c>
      <c r="S953" s="54">
        <v>1.1779575864591419E-6</v>
      </c>
      <c r="T953" s="54">
        <v>1.1779575864591419E-6</v>
      </c>
      <c r="U953" s="54">
        <v>1.1779575864591419E-6</v>
      </c>
      <c r="V953" s="54">
        <v>1.1779575864591419E-6</v>
      </c>
      <c r="W953" s="54">
        <v>3.5338727593774257E-6</v>
      </c>
      <c r="X953" s="54">
        <v>3.5338727593774257E-6</v>
      </c>
      <c r="Y953" s="54">
        <v>7.0677455187548515E-6</v>
      </c>
      <c r="Z953" s="54">
        <v>0</v>
      </c>
      <c r="AA953" s="54">
        <v>0</v>
      </c>
      <c r="AB953" s="54">
        <v>0</v>
      </c>
      <c r="AC953" s="54">
        <v>0</v>
      </c>
      <c r="AD953" s="54">
        <v>0</v>
      </c>
      <c r="AE953" s="54">
        <v>0</v>
      </c>
      <c r="AF953" s="54">
        <f t="shared" si="1093"/>
        <v>0</v>
      </c>
      <c r="AG953" s="54">
        <f t="shared" si="1094"/>
        <v>0</v>
      </c>
      <c r="AH953" s="54">
        <f t="shared" si="1095"/>
        <v>0</v>
      </c>
      <c r="AI953" s="54">
        <v>0.01</v>
      </c>
      <c r="AJ953" s="54">
        <v>0.01</v>
      </c>
      <c r="AK953" s="54">
        <v>0.01</v>
      </c>
      <c r="AL953" s="54">
        <v>0.01</v>
      </c>
      <c r="AM953" s="54">
        <v>0.01</v>
      </c>
      <c r="AN953" s="54">
        <v>0.01</v>
      </c>
      <c r="AO953" s="54">
        <v>0.03</v>
      </c>
      <c r="AP953" s="54">
        <v>0.03</v>
      </c>
      <c r="AQ953" s="54">
        <v>0.06</v>
      </c>
      <c r="AR953" s="54">
        <f t="shared" si="1096"/>
        <v>0</v>
      </c>
      <c r="AS953" s="54">
        <f t="shared" si="1097"/>
        <v>0</v>
      </c>
      <c r="AT953" s="54">
        <f t="shared" si="1098"/>
        <v>0</v>
      </c>
      <c r="AU953" s="54">
        <f t="shared" si="1099"/>
        <v>0</v>
      </c>
      <c r="AV953" s="54">
        <f t="shared" si="1100"/>
        <v>0</v>
      </c>
      <c r="AW953" s="54">
        <f t="shared" si="1101"/>
        <v>0</v>
      </c>
      <c r="AX953" s="54">
        <f t="shared" si="1102"/>
        <v>0</v>
      </c>
      <c r="AY953" s="54">
        <f t="shared" si="1103"/>
        <v>0</v>
      </c>
      <c r="AZ953" s="54">
        <f t="shared" si="1104"/>
        <v>0</v>
      </c>
      <c r="BA953" s="54">
        <f t="shared" si="1090"/>
        <v>1.1779575864591419E-6</v>
      </c>
      <c r="BB953" s="54">
        <f t="shared" si="1091"/>
        <v>0</v>
      </c>
      <c r="BC953" s="54">
        <f>SUM(CJ953:CL953)*2</f>
        <v>0</v>
      </c>
      <c r="BD953" s="54">
        <f>SUM(CM953:CO953)*2</f>
        <v>0</v>
      </c>
      <c r="BE953" s="54">
        <f t="shared" si="1105"/>
        <v>0</v>
      </c>
      <c r="BF953" s="54">
        <f t="shared" ref="BF953:BK953" si="1161">Z953*2</f>
        <v>0</v>
      </c>
      <c r="BG953" s="54">
        <f t="shared" si="1161"/>
        <v>0</v>
      </c>
      <c r="BH953" s="54">
        <f t="shared" si="1161"/>
        <v>0</v>
      </c>
      <c r="BI953" s="54">
        <f t="shared" si="1161"/>
        <v>0</v>
      </c>
      <c r="BJ953" s="54">
        <f t="shared" si="1161"/>
        <v>0</v>
      </c>
      <c r="BK953" s="54">
        <f t="shared" si="1161"/>
        <v>0</v>
      </c>
      <c r="BL953" s="54">
        <v>0</v>
      </c>
      <c r="BM953" s="54">
        <v>0</v>
      </c>
      <c r="BN953" s="54">
        <f t="shared" si="1159"/>
        <v>0</v>
      </c>
      <c r="BO953" s="54">
        <f t="shared" si="1160"/>
        <v>0</v>
      </c>
      <c r="BP953" s="54">
        <v>0</v>
      </c>
      <c r="BQ953" s="54">
        <v>0</v>
      </c>
      <c r="BR953" s="54">
        <v>0</v>
      </c>
      <c r="BS953" s="54">
        <v>0</v>
      </c>
      <c r="BT953" s="54">
        <v>0</v>
      </c>
      <c r="BU953" s="54">
        <v>0</v>
      </c>
      <c r="BV953" s="54">
        <f t="shared" si="1106"/>
        <v>0</v>
      </c>
      <c r="BW953" s="54">
        <f t="shared" si="1107"/>
        <v>0</v>
      </c>
      <c r="BX953" s="54">
        <f t="shared" si="1108"/>
        <v>0</v>
      </c>
      <c r="BY953" s="54">
        <f t="shared" si="1109"/>
        <v>0</v>
      </c>
      <c r="BZ953" s="54">
        <f t="shared" si="1110"/>
        <v>0</v>
      </c>
      <c r="CA953" s="54">
        <v>0</v>
      </c>
      <c r="CB953" s="54">
        <f t="shared" si="1111"/>
        <v>0</v>
      </c>
      <c r="CC953" s="54">
        <f t="shared" si="1112"/>
        <v>0</v>
      </c>
      <c r="CD953" s="54">
        <v>0</v>
      </c>
      <c r="CE953" s="54">
        <v>0</v>
      </c>
      <c r="CF953" s="54">
        <v>0</v>
      </c>
      <c r="CG953" s="54">
        <v>0</v>
      </c>
      <c r="CH953" s="54">
        <v>0</v>
      </c>
      <c r="CI953" s="54">
        <v>0</v>
      </c>
      <c r="CJ953" s="54">
        <v>0</v>
      </c>
      <c r="CK953" s="54">
        <v>0</v>
      </c>
      <c r="CL953" s="54">
        <v>0</v>
      </c>
      <c r="CM953" s="54">
        <v>0</v>
      </c>
      <c r="CN953" s="54">
        <v>0</v>
      </c>
      <c r="CO953" s="54">
        <v>0</v>
      </c>
    </row>
    <row r="954" spans="1:93">
      <c r="A954" s="3" t="str">
        <f t="shared" si="1092"/>
        <v>06Rh9zgHerceptin IV</v>
      </c>
      <c r="B954" s="3" t="s">
        <v>558</v>
      </c>
      <c r="C954" s="3" t="s">
        <v>887</v>
      </c>
      <c r="D954" s="3" t="s">
        <v>296</v>
      </c>
      <c r="E954" s="3" t="s">
        <v>296</v>
      </c>
      <c r="F954" s="3" t="s">
        <v>307</v>
      </c>
      <c r="G954" s="3" t="s">
        <v>308</v>
      </c>
      <c r="H954" s="3" t="s">
        <v>345</v>
      </c>
      <c r="I954" s="3" t="s">
        <v>346</v>
      </c>
      <c r="J954" s="3" t="s">
        <v>559</v>
      </c>
      <c r="K954" s="3" t="s">
        <v>544</v>
      </c>
      <c r="L954" s="3" t="s">
        <v>939</v>
      </c>
      <c r="M954" s="3" t="s">
        <v>542</v>
      </c>
      <c r="N954" s="3" t="s">
        <v>11</v>
      </c>
      <c r="O954" s="3" t="s">
        <v>11</v>
      </c>
      <c r="P954" s="3">
        <v>4535.5</v>
      </c>
      <c r="Q954" s="54">
        <v>0</v>
      </c>
      <c r="R954" s="54">
        <v>0</v>
      </c>
      <c r="S954" s="54">
        <v>0</v>
      </c>
      <c r="T954" s="54">
        <v>0</v>
      </c>
      <c r="U954" s="54">
        <v>0</v>
      </c>
      <c r="V954" s="54">
        <v>0</v>
      </c>
      <c r="W954" s="54">
        <v>0</v>
      </c>
      <c r="X954" s="54">
        <v>0</v>
      </c>
      <c r="Y954" s="54">
        <v>0</v>
      </c>
      <c r="Z954" s="54">
        <v>0</v>
      </c>
      <c r="AA954" s="54">
        <v>0</v>
      </c>
      <c r="AB954" s="54">
        <v>0</v>
      </c>
      <c r="AC954" s="54">
        <v>0</v>
      </c>
      <c r="AD954" s="54">
        <v>0</v>
      </c>
      <c r="AE954" s="54">
        <v>0</v>
      </c>
      <c r="AF954" s="54">
        <f t="shared" si="1093"/>
        <v>0</v>
      </c>
      <c r="AG954" s="54">
        <f t="shared" si="1094"/>
        <v>0</v>
      </c>
      <c r="AH954" s="54">
        <f t="shared" si="1095"/>
        <v>0</v>
      </c>
      <c r="AI954" s="54">
        <v>0</v>
      </c>
      <c r="AJ954" s="54">
        <v>0</v>
      </c>
      <c r="AK954" s="54">
        <v>0</v>
      </c>
      <c r="AL954" s="54">
        <v>0</v>
      </c>
      <c r="AM954" s="54">
        <v>0</v>
      </c>
      <c r="AN954" s="54">
        <v>0</v>
      </c>
      <c r="AO954" s="54">
        <v>0</v>
      </c>
      <c r="AP954" s="54">
        <v>0</v>
      </c>
      <c r="AQ954" s="54">
        <v>0</v>
      </c>
      <c r="AR954" s="54">
        <f t="shared" si="1096"/>
        <v>0</v>
      </c>
      <c r="AS954" s="54">
        <f t="shared" si="1097"/>
        <v>0</v>
      </c>
      <c r="AT954" s="54">
        <f t="shared" si="1098"/>
        <v>0</v>
      </c>
      <c r="AU954" s="54">
        <f t="shared" si="1099"/>
        <v>0</v>
      </c>
      <c r="AV954" s="54">
        <f t="shared" si="1100"/>
        <v>0</v>
      </c>
      <c r="AW954" s="54">
        <f t="shared" si="1101"/>
        <v>0</v>
      </c>
      <c r="AX954" s="54">
        <f t="shared" si="1102"/>
        <v>0</v>
      </c>
      <c r="AY954" s="54">
        <f t="shared" si="1103"/>
        <v>0</v>
      </c>
      <c r="AZ954" s="54">
        <f t="shared" si="1104"/>
        <v>0</v>
      </c>
      <c r="BA954" s="54">
        <f t="shared" si="1090"/>
        <v>0</v>
      </c>
      <c r="BB954" s="54">
        <f t="shared" si="1091"/>
        <v>0</v>
      </c>
      <c r="BC954" s="54"/>
      <c r="BD954" s="54"/>
      <c r="BE954" s="54">
        <f t="shared" si="1105"/>
        <v>0</v>
      </c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>
        <f t="shared" si="1106"/>
        <v>0</v>
      </c>
      <c r="BW954" s="54">
        <f t="shared" si="1107"/>
        <v>0</v>
      </c>
      <c r="BX954" s="54">
        <f t="shared" si="1108"/>
        <v>0</v>
      </c>
      <c r="BY954" s="54">
        <f t="shared" si="1109"/>
        <v>0</v>
      </c>
      <c r="BZ954" s="54">
        <f t="shared" si="1110"/>
        <v>0</v>
      </c>
      <c r="CA954" s="54"/>
      <c r="CB954" s="54">
        <f t="shared" si="1111"/>
        <v>0</v>
      </c>
      <c r="CC954" s="54">
        <f t="shared" si="1112"/>
        <v>0</v>
      </c>
      <c r="CD954" s="54"/>
      <c r="CE954" s="54"/>
      <c r="CF954" s="54"/>
      <c r="CG954" s="54"/>
      <c r="CH954" s="54"/>
      <c r="CI954" s="54"/>
      <c r="CJ954" s="54"/>
      <c r="CK954" s="54"/>
      <c r="CL954" s="54"/>
      <c r="CM954" s="54"/>
      <c r="CN954" s="54"/>
      <c r="CO954" s="54"/>
    </row>
    <row r="955" spans="1:93">
      <c r="A955" s="3" t="str">
        <f t="shared" si="1092"/>
        <v>06Rh9zgHerceptin SC</v>
      </c>
      <c r="B955" s="3" t="s">
        <v>558</v>
      </c>
      <c r="C955" s="3" t="s">
        <v>887</v>
      </c>
      <c r="D955" s="3" t="s">
        <v>296</v>
      </c>
      <c r="E955" s="3" t="s">
        <v>296</v>
      </c>
      <c r="F955" s="3" t="s">
        <v>307</v>
      </c>
      <c r="G955" s="3" t="s">
        <v>308</v>
      </c>
      <c r="H955" s="3" t="s">
        <v>345</v>
      </c>
      <c r="I955" s="3" t="s">
        <v>346</v>
      </c>
      <c r="J955" s="3" t="s">
        <v>559</v>
      </c>
      <c r="K955" s="3" t="s">
        <v>544</v>
      </c>
      <c r="L955" s="3" t="s">
        <v>939</v>
      </c>
      <c r="M955" s="3" t="s">
        <v>542</v>
      </c>
      <c r="N955" s="3" t="s">
        <v>12</v>
      </c>
      <c r="O955" s="3" t="s">
        <v>12</v>
      </c>
      <c r="P955" s="3">
        <v>3444.49</v>
      </c>
      <c r="Q955" s="54">
        <v>0</v>
      </c>
      <c r="R955" s="54">
        <v>0</v>
      </c>
      <c r="S955" s="54">
        <v>0</v>
      </c>
      <c r="T955" s="54">
        <v>0</v>
      </c>
      <c r="U955" s="54">
        <v>0</v>
      </c>
      <c r="V955" s="54">
        <v>0</v>
      </c>
      <c r="W955" s="54">
        <v>0</v>
      </c>
      <c r="X955" s="54">
        <v>0</v>
      </c>
      <c r="Y955" s="54">
        <v>0</v>
      </c>
      <c r="Z955" s="54">
        <v>0</v>
      </c>
      <c r="AA955" s="54">
        <v>0</v>
      </c>
      <c r="AB955" s="54">
        <v>0</v>
      </c>
      <c r="AC955" s="54">
        <v>0</v>
      </c>
      <c r="AD955" s="54">
        <v>0</v>
      </c>
      <c r="AE955" s="54">
        <v>0</v>
      </c>
      <c r="AF955" s="54">
        <f t="shared" si="1093"/>
        <v>0</v>
      </c>
      <c r="AG955" s="54">
        <f t="shared" si="1094"/>
        <v>0</v>
      </c>
      <c r="AH955" s="54">
        <f t="shared" si="1095"/>
        <v>0</v>
      </c>
      <c r="AI955" s="54">
        <v>0</v>
      </c>
      <c r="AJ955" s="54">
        <v>0</v>
      </c>
      <c r="AK955" s="54">
        <v>0</v>
      </c>
      <c r="AL955" s="54">
        <v>0</v>
      </c>
      <c r="AM955" s="54">
        <v>0</v>
      </c>
      <c r="AN955" s="54">
        <v>0</v>
      </c>
      <c r="AO955" s="54">
        <v>0</v>
      </c>
      <c r="AP955" s="54">
        <v>0</v>
      </c>
      <c r="AQ955" s="54">
        <v>0</v>
      </c>
      <c r="AR955" s="54">
        <f t="shared" si="1096"/>
        <v>0</v>
      </c>
      <c r="AS955" s="54">
        <f t="shared" si="1097"/>
        <v>0</v>
      </c>
      <c r="AT955" s="54">
        <f t="shared" si="1098"/>
        <v>0</v>
      </c>
      <c r="AU955" s="54">
        <f t="shared" si="1099"/>
        <v>0</v>
      </c>
      <c r="AV955" s="54">
        <f t="shared" si="1100"/>
        <v>0</v>
      </c>
      <c r="AW955" s="54">
        <f t="shared" si="1101"/>
        <v>0</v>
      </c>
      <c r="AX955" s="54">
        <f t="shared" si="1102"/>
        <v>0</v>
      </c>
      <c r="AY955" s="54">
        <f t="shared" si="1103"/>
        <v>0</v>
      </c>
      <c r="AZ955" s="54">
        <f t="shared" si="1104"/>
        <v>0</v>
      </c>
      <c r="BA955" s="54">
        <f t="shared" si="1090"/>
        <v>0</v>
      </c>
      <c r="BB955" s="54">
        <f t="shared" si="1091"/>
        <v>0</v>
      </c>
      <c r="BC955" s="54"/>
      <c r="BD955" s="54"/>
      <c r="BE955" s="54">
        <f t="shared" si="1105"/>
        <v>0</v>
      </c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>
        <f t="shared" si="1106"/>
        <v>0</v>
      </c>
      <c r="BW955" s="54">
        <f t="shared" si="1107"/>
        <v>0</v>
      </c>
      <c r="BX955" s="54">
        <f t="shared" si="1108"/>
        <v>0</v>
      </c>
      <c r="BY955" s="54">
        <f t="shared" si="1109"/>
        <v>0</v>
      </c>
      <c r="BZ955" s="54">
        <f t="shared" si="1110"/>
        <v>0</v>
      </c>
      <c r="CA955" s="54"/>
      <c r="CB955" s="54">
        <f t="shared" si="1111"/>
        <v>0</v>
      </c>
      <c r="CC955" s="54">
        <f t="shared" si="1112"/>
        <v>0</v>
      </c>
      <c r="CD955" s="54"/>
      <c r="CE955" s="54"/>
      <c r="CF955" s="54"/>
      <c r="CG955" s="54"/>
      <c r="CH955" s="54"/>
      <c r="CI955" s="54"/>
      <c r="CJ955" s="54"/>
      <c r="CK955" s="54"/>
      <c r="CL955" s="54"/>
      <c r="CM955" s="54"/>
      <c r="CN955" s="54"/>
      <c r="CO955" s="54"/>
    </row>
    <row r="956" spans="1:93">
      <c r="A956" s="3" t="str">
        <f t="shared" si="1092"/>
        <v>06Rh9zgItovebi 3mg</v>
      </c>
      <c r="B956" s="3" t="s">
        <v>558</v>
      </c>
      <c r="C956" s="3" t="s">
        <v>887</v>
      </c>
      <c r="D956" s="3" t="s">
        <v>296</v>
      </c>
      <c r="E956" s="3" t="s">
        <v>296</v>
      </c>
      <c r="F956" s="3" t="s">
        <v>307</v>
      </c>
      <c r="G956" s="3" t="s">
        <v>308</v>
      </c>
      <c r="H956" s="3" t="s">
        <v>345</v>
      </c>
      <c r="I956" s="3" t="s">
        <v>346</v>
      </c>
      <c r="J956" s="3" t="s">
        <v>559</v>
      </c>
      <c r="K956" s="3" t="s">
        <v>544</v>
      </c>
      <c r="L956" s="3" t="s">
        <v>939</v>
      </c>
      <c r="M956" s="3" t="s">
        <v>542</v>
      </c>
      <c r="N956" s="3" t="s">
        <v>13</v>
      </c>
      <c r="O956" s="3" t="s">
        <v>14</v>
      </c>
      <c r="P956" s="3">
        <v>3566.02</v>
      </c>
      <c r="Q956" s="54">
        <v>0</v>
      </c>
      <c r="R956" s="54">
        <v>0</v>
      </c>
      <c r="S956" s="54">
        <v>0</v>
      </c>
      <c r="T956" s="54">
        <v>0</v>
      </c>
      <c r="U956" s="54">
        <v>0</v>
      </c>
      <c r="V956" s="54">
        <v>0</v>
      </c>
      <c r="W956" s="54">
        <v>0</v>
      </c>
      <c r="X956" s="54">
        <v>0</v>
      </c>
      <c r="Y956" s="54">
        <v>0</v>
      </c>
      <c r="Z956" s="54">
        <v>0</v>
      </c>
      <c r="AA956" s="54">
        <v>0</v>
      </c>
      <c r="AB956" s="54">
        <v>0</v>
      </c>
      <c r="AC956" s="54">
        <v>0</v>
      </c>
      <c r="AD956" s="54">
        <v>0</v>
      </c>
      <c r="AE956" s="54">
        <v>0</v>
      </c>
      <c r="AF956" s="54">
        <f t="shared" si="1093"/>
        <v>0</v>
      </c>
      <c r="AG956" s="54">
        <f t="shared" si="1094"/>
        <v>0</v>
      </c>
      <c r="AH956" s="54">
        <f t="shared" si="1095"/>
        <v>0</v>
      </c>
      <c r="AI956" s="54">
        <v>0</v>
      </c>
      <c r="AJ956" s="54">
        <v>0</v>
      </c>
      <c r="AK956" s="54">
        <v>0</v>
      </c>
      <c r="AL956" s="54">
        <v>0</v>
      </c>
      <c r="AM956" s="54">
        <v>0</v>
      </c>
      <c r="AN956" s="54">
        <v>0</v>
      </c>
      <c r="AO956" s="54">
        <v>0</v>
      </c>
      <c r="AP956" s="54">
        <v>0</v>
      </c>
      <c r="AQ956" s="54">
        <v>0</v>
      </c>
      <c r="AR956" s="54">
        <f t="shared" si="1096"/>
        <v>0</v>
      </c>
      <c r="AS956" s="54">
        <f t="shared" si="1097"/>
        <v>0</v>
      </c>
      <c r="AT956" s="54">
        <f t="shared" si="1098"/>
        <v>0</v>
      </c>
      <c r="AU956" s="54">
        <f t="shared" si="1099"/>
        <v>0</v>
      </c>
      <c r="AV956" s="54">
        <f t="shared" si="1100"/>
        <v>0</v>
      </c>
      <c r="AW956" s="54">
        <f t="shared" si="1101"/>
        <v>0</v>
      </c>
      <c r="AX956" s="54">
        <f t="shared" si="1102"/>
        <v>0</v>
      </c>
      <c r="AY956" s="54">
        <f t="shared" si="1103"/>
        <v>0</v>
      </c>
      <c r="AZ956" s="54">
        <f t="shared" si="1104"/>
        <v>0</v>
      </c>
      <c r="BA956" s="54">
        <f t="shared" si="1090"/>
        <v>0</v>
      </c>
      <c r="BB956" s="54">
        <f t="shared" si="1091"/>
        <v>0</v>
      </c>
      <c r="BC956" s="54"/>
      <c r="BD956" s="54"/>
      <c r="BE956" s="54">
        <f t="shared" si="1105"/>
        <v>0</v>
      </c>
      <c r="BF956" s="54"/>
      <c r="BG956" s="54"/>
      <c r="BH956" s="54"/>
      <c r="BI956" s="54"/>
      <c r="BJ956" s="54"/>
      <c r="BK956" s="54"/>
      <c r="BL956" s="54">
        <v>0</v>
      </c>
      <c r="BM956" s="54">
        <v>0</v>
      </c>
      <c r="BN956" s="54">
        <f t="shared" ref="BN956:BN957" si="1162">AVERAGE(BP956:BR956)</f>
        <v>0</v>
      </c>
      <c r="BO956" s="54">
        <f t="shared" ref="BO956:BO957" si="1163">SUM(BS956:BU956)/1</f>
        <v>0</v>
      </c>
      <c r="BP956" s="54">
        <v>0</v>
      </c>
      <c r="BQ956" s="54">
        <v>0</v>
      </c>
      <c r="BR956" s="54">
        <v>0</v>
      </c>
      <c r="BS956" s="54">
        <v>0</v>
      </c>
      <c r="BT956" s="54">
        <v>0</v>
      </c>
      <c r="BU956" s="54">
        <v>0</v>
      </c>
      <c r="BV956" s="54">
        <f t="shared" si="1106"/>
        <v>0</v>
      </c>
      <c r="BW956" s="54">
        <f t="shared" si="1107"/>
        <v>0</v>
      </c>
      <c r="BX956" s="54">
        <f t="shared" si="1108"/>
        <v>0</v>
      </c>
      <c r="BY956" s="54">
        <f t="shared" si="1109"/>
        <v>0</v>
      </c>
      <c r="BZ956" s="54">
        <f t="shared" si="1110"/>
        <v>0</v>
      </c>
      <c r="CA956" s="54"/>
      <c r="CB956" s="54">
        <f t="shared" si="1111"/>
        <v>0</v>
      </c>
      <c r="CC956" s="54">
        <f t="shared" si="1112"/>
        <v>0</v>
      </c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/>
    </row>
    <row r="957" spans="1:93">
      <c r="A957" s="3" t="str">
        <f t="shared" si="1092"/>
        <v>06Rh9zgItovebi 9mg</v>
      </c>
      <c r="B957" s="3" t="s">
        <v>558</v>
      </c>
      <c r="C957" s="3" t="s">
        <v>887</v>
      </c>
      <c r="D957" s="3" t="s">
        <v>296</v>
      </c>
      <c r="E957" s="3" t="s">
        <v>296</v>
      </c>
      <c r="F957" s="3" t="s">
        <v>307</v>
      </c>
      <c r="G957" s="3" t="s">
        <v>308</v>
      </c>
      <c r="H957" s="3" t="s">
        <v>345</v>
      </c>
      <c r="I957" s="3" t="s">
        <v>346</v>
      </c>
      <c r="J957" s="3" t="s">
        <v>559</v>
      </c>
      <c r="K957" s="3" t="s">
        <v>544</v>
      </c>
      <c r="L957" s="3" t="s">
        <v>939</v>
      </c>
      <c r="M957" s="3" t="s">
        <v>542</v>
      </c>
      <c r="N957" s="3" t="s">
        <v>13</v>
      </c>
      <c r="O957" s="3" t="s">
        <v>15</v>
      </c>
      <c r="P957" s="3">
        <v>10698.05</v>
      </c>
      <c r="Q957" s="54">
        <v>0</v>
      </c>
      <c r="R957" s="54">
        <v>0</v>
      </c>
      <c r="S957" s="54">
        <v>0</v>
      </c>
      <c r="T957" s="54">
        <v>0</v>
      </c>
      <c r="U957" s="54">
        <v>0</v>
      </c>
      <c r="V957" s="54">
        <v>0</v>
      </c>
      <c r="W957" s="54">
        <v>0</v>
      </c>
      <c r="X957" s="54">
        <v>0</v>
      </c>
      <c r="Y957" s="54">
        <v>0</v>
      </c>
      <c r="Z957" s="54">
        <v>0</v>
      </c>
      <c r="AA957" s="54">
        <v>0</v>
      </c>
      <c r="AB957" s="54">
        <v>0</v>
      </c>
      <c r="AC957" s="54">
        <v>0</v>
      </c>
      <c r="AD957" s="54">
        <v>0</v>
      </c>
      <c r="AE957" s="54">
        <v>0</v>
      </c>
      <c r="AF957" s="54">
        <f t="shared" si="1093"/>
        <v>0</v>
      </c>
      <c r="AG957" s="54">
        <f t="shared" si="1094"/>
        <v>0</v>
      </c>
      <c r="AH957" s="54">
        <f t="shared" si="1095"/>
        <v>0</v>
      </c>
      <c r="AI957" s="54">
        <v>0</v>
      </c>
      <c r="AJ957" s="54">
        <v>0</v>
      </c>
      <c r="AK957" s="54">
        <v>0</v>
      </c>
      <c r="AL957" s="54">
        <v>0</v>
      </c>
      <c r="AM957" s="54">
        <v>0</v>
      </c>
      <c r="AN957" s="54">
        <v>0</v>
      </c>
      <c r="AO957" s="54">
        <v>0</v>
      </c>
      <c r="AP957" s="54">
        <v>0</v>
      </c>
      <c r="AQ957" s="54">
        <v>0</v>
      </c>
      <c r="AR957" s="54">
        <f t="shared" si="1096"/>
        <v>0</v>
      </c>
      <c r="AS957" s="54">
        <f t="shared" si="1097"/>
        <v>0</v>
      </c>
      <c r="AT957" s="54">
        <f t="shared" si="1098"/>
        <v>0</v>
      </c>
      <c r="AU957" s="54">
        <f t="shared" si="1099"/>
        <v>0</v>
      </c>
      <c r="AV957" s="54">
        <f t="shared" si="1100"/>
        <v>0</v>
      </c>
      <c r="AW957" s="54">
        <f t="shared" si="1101"/>
        <v>0</v>
      </c>
      <c r="AX957" s="54">
        <f t="shared" si="1102"/>
        <v>0</v>
      </c>
      <c r="AY957" s="54">
        <f t="shared" si="1103"/>
        <v>0</v>
      </c>
      <c r="AZ957" s="54">
        <f t="shared" si="1104"/>
        <v>0</v>
      </c>
      <c r="BA957" s="54">
        <f t="shared" si="1090"/>
        <v>0</v>
      </c>
      <c r="BB957" s="54">
        <f t="shared" si="1091"/>
        <v>0</v>
      </c>
      <c r="BC957" s="54"/>
      <c r="BD957" s="54"/>
      <c r="BE957" s="54">
        <f t="shared" si="1105"/>
        <v>0</v>
      </c>
      <c r="BF957" s="54"/>
      <c r="BG957" s="54"/>
      <c r="BH957" s="54"/>
      <c r="BI957" s="54"/>
      <c r="BJ957" s="54"/>
      <c r="BK957" s="54"/>
      <c r="BL957" s="54">
        <v>0</v>
      </c>
      <c r="BM957" s="54">
        <v>0</v>
      </c>
      <c r="BN957" s="54">
        <f t="shared" si="1162"/>
        <v>0</v>
      </c>
      <c r="BO957" s="54">
        <f t="shared" si="1163"/>
        <v>0</v>
      </c>
      <c r="BP957" s="54">
        <v>0</v>
      </c>
      <c r="BQ957" s="54">
        <v>0</v>
      </c>
      <c r="BR957" s="54">
        <v>0</v>
      </c>
      <c r="BS957" s="54">
        <v>0</v>
      </c>
      <c r="BT957" s="54">
        <v>0</v>
      </c>
      <c r="BU957" s="54">
        <v>0</v>
      </c>
      <c r="BV957" s="54">
        <f t="shared" si="1106"/>
        <v>0</v>
      </c>
      <c r="BW957" s="54">
        <f t="shared" si="1107"/>
        <v>0</v>
      </c>
      <c r="BX957" s="54">
        <f t="shared" si="1108"/>
        <v>0</v>
      </c>
      <c r="BY957" s="54">
        <f t="shared" si="1109"/>
        <v>0</v>
      </c>
      <c r="BZ957" s="54">
        <f t="shared" si="1110"/>
        <v>0</v>
      </c>
      <c r="CA957" s="54"/>
      <c r="CB957" s="54">
        <f t="shared" si="1111"/>
        <v>0</v>
      </c>
      <c r="CC957" s="54">
        <f t="shared" si="1112"/>
        <v>0</v>
      </c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</row>
    <row r="958" spans="1:93">
      <c r="A958" s="3" t="str">
        <f t="shared" si="1092"/>
        <v>06Rh9zgPerjeta</v>
      </c>
      <c r="B958" s="3" t="s">
        <v>558</v>
      </c>
      <c r="C958" s="3" t="s">
        <v>887</v>
      </c>
      <c r="D958" s="3" t="s">
        <v>296</v>
      </c>
      <c r="E958" s="3" t="s">
        <v>296</v>
      </c>
      <c r="F958" s="3" t="s">
        <v>307</v>
      </c>
      <c r="G958" s="3" t="s">
        <v>308</v>
      </c>
      <c r="H958" s="3" t="s">
        <v>345</v>
      </c>
      <c r="I958" s="3" t="s">
        <v>346</v>
      </c>
      <c r="J958" s="3" t="s">
        <v>559</v>
      </c>
      <c r="K958" s="3" t="s">
        <v>544</v>
      </c>
      <c r="L958" s="3" t="s">
        <v>939</v>
      </c>
      <c r="M958" s="3" t="s">
        <v>542</v>
      </c>
      <c r="N958" s="3" t="s">
        <v>16</v>
      </c>
      <c r="O958" s="3" t="s">
        <v>16</v>
      </c>
      <c r="P958" s="3">
        <v>3985.87</v>
      </c>
      <c r="Q958" s="54">
        <v>0</v>
      </c>
      <c r="R958" s="54">
        <v>0</v>
      </c>
      <c r="S958" s="54">
        <v>0</v>
      </c>
      <c r="T958" s="54">
        <v>0</v>
      </c>
      <c r="U958" s="54">
        <v>0</v>
      </c>
      <c r="V958" s="54">
        <v>0</v>
      </c>
      <c r="W958" s="54">
        <v>0</v>
      </c>
      <c r="X958" s="54">
        <v>0</v>
      </c>
      <c r="Y958" s="54">
        <v>0</v>
      </c>
      <c r="Z958" s="54">
        <v>0</v>
      </c>
      <c r="AA958" s="54">
        <v>0</v>
      </c>
      <c r="AB958" s="54">
        <v>0</v>
      </c>
      <c r="AC958" s="54">
        <v>0</v>
      </c>
      <c r="AD958" s="54">
        <v>0</v>
      </c>
      <c r="AE958" s="54">
        <v>0</v>
      </c>
      <c r="AF958" s="54">
        <f t="shared" si="1093"/>
        <v>0</v>
      </c>
      <c r="AG958" s="54">
        <f t="shared" si="1094"/>
        <v>0</v>
      </c>
      <c r="AH958" s="54">
        <f t="shared" si="1095"/>
        <v>0</v>
      </c>
      <c r="AI958" s="54">
        <v>0</v>
      </c>
      <c r="AJ958" s="54">
        <v>0</v>
      </c>
      <c r="AK958" s="54">
        <v>0</v>
      </c>
      <c r="AL958" s="54">
        <v>0</v>
      </c>
      <c r="AM958" s="54">
        <v>0</v>
      </c>
      <c r="AN958" s="54">
        <v>0</v>
      </c>
      <c r="AO958" s="54">
        <v>0</v>
      </c>
      <c r="AP958" s="54">
        <v>0</v>
      </c>
      <c r="AQ958" s="54">
        <v>0</v>
      </c>
      <c r="AR958" s="54">
        <f t="shared" si="1096"/>
        <v>0</v>
      </c>
      <c r="AS958" s="54">
        <f t="shared" si="1097"/>
        <v>0</v>
      </c>
      <c r="AT958" s="54">
        <f t="shared" si="1098"/>
        <v>0</v>
      </c>
      <c r="AU958" s="54">
        <f t="shared" si="1099"/>
        <v>0</v>
      </c>
      <c r="AV958" s="54">
        <f t="shared" si="1100"/>
        <v>0</v>
      </c>
      <c r="AW958" s="54">
        <f t="shared" si="1101"/>
        <v>0</v>
      </c>
      <c r="AX958" s="54">
        <f t="shared" si="1102"/>
        <v>0</v>
      </c>
      <c r="AY958" s="54">
        <f t="shared" si="1103"/>
        <v>0</v>
      </c>
      <c r="AZ958" s="54">
        <f t="shared" si="1104"/>
        <v>0</v>
      </c>
      <c r="BA958" s="54">
        <f t="shared" si="1090"/>
        <v>0</v>
      </c>
      <c r="BB958" s="54">
        <f t="shared" si="1091"/>
        <v>0</v>
      </c>
      <c r="BC958" s="54"/>
      <c r="BD958" s="54"/>
      <c r="BE958" s="54">
        <f t="shared" si="1105"/>
        <v>0</v>
      </c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>
        <f t="shared" si="1106"/>
        <v>0</v>
      </c>
      <c r="BW958" s="54">
        <f t="shared" si="1107"/>
        <v>0</v>
      </c>
      <c r="BX958" s="54">
        <f t="shared" si="1108"/>
        <v>0</v>
      </c>
      <c r="BY958" s="54">
        <f t="shared" si="1109"/>
        <v>0</v>
      </c>
      <c r="BZ958" s="54">
        <f t="shared" si="1110"/>
        <v>0</v>
      </c>
      <c r="CA958" s="54"/>
      <c r="CB958" s="54">
        <f t="shared" si="1111"/>
        <v>0</v>
      </c>
      <c r="CC958" s="54">
        <f t="shared" si="1112"/>
        <v>0</v>
      </c>
      <c r="CD958" s="54"/>
      <c r="CE958" s="54"/>
      <c r="CF958" s="54"/>
      <c r="CG958" s="54"/>
      <c r="CH958" s="54"/>
      <c r="CI958" s="54"/>
      <c r="CJ958" s="54"/>
      <c r="CK958" s="54"/>
      <c r="CL958" s="54"/>
      <c r="CM958" s="54"/>
      <c r="CN958" s="54"/>
      <c r="CO958" s="54"/>
    </row>
    <row r="959" spans="1:93">
      <c r="A959" s="3" t="str">
        <f t="shared" si="1092"/>
        <v>06Rh9zgPhesgo 10ml</v>
      </c>
      <c r="B959" s="3" t="s">
        <v>558</v>
      </c>
      <c r="C959" s="3" t="s">
        <v>887</v>
      </c>
      <c r="D959" s="3" t="s">
        <v>296</v>
      </c>
      <c r="E959" s="3" t="s">
        <v>296</v>
      </c>
      <c r="F959" s="3" t="s">
        <v>307</v>
      </c>
      <c r="G959" s="3" t="s">
        <v>308</v>
      </c>
      <c r="H959" s="3" t="s">
        <v>345</v>
      </c>
      <c r="I959" s="3" t="s">
        <v>346</v>
      </c>
      <c r="J959" s="3" t="s">
        <v>559</v>
      </c>
      <c r="K959" s="3" t="s">
        <v>544</v>
      </c>
      <c r="L959" s="3" t="s">
        <v>939</v>
      </c>
      <c r="M959" s="3" t="s">
        <v>542</v>
      </c>
      <c r="N959" s="3" t="s">
        <v>17</v>
      </c>
      <c r="O959" s="3" t="s">
        <v>18</v>
      </c>
      <c r="P959" s="3">
        <v>6232.07</v>
      </c>
      <c r="Q959" s="54">
        <v>0</v>
      </c>
      <c r="R959" s="54">
        <v>0</v>
      </c>
      <c r="S959" s="54">
        <v>0</v>
      </c>
      <c r="T959" s="54">
        <v>0</v>
      </c>
      <c r="U959" s="54">
        <v>0</v>
      </c>
      <c r="V959" s="54">
        <v>0</v>
      </c>
      <c r="W959" s="54">
        <v>0</v>
      </c>
      <c r="X959" s="54">
        <v>0</v>
      </c>
      <c r="Y959" s="54">
        <v>0</v>
      </c>
      <c r="Z959" s="54">
        <v>0</v>
      </c>
      <c r="AA959" s="54">
        <v>0</v>
      </c>
      <c r="AB959" s="54">
        <v>0</v>
      </c>
      <c r="AC959" s="54">
        <v>0</v>
      </c>
      <c r="AD959" s="54">
        <v>0</v>
      </c>
      <c r="AE959" s="54">
        <v>0</v>
      </c>
      <c r="AF959" s="54">
        <f t="shared" si="1093"/>
        <v>0</v>
      </c>
      <c r="AG959" s="54">
        <f t="shared" si="1094"/>
        <v>0</v>
      </c>
      <c r="AH959" s="54">
        <f t="shared" si="1095"/>
        <v>0</v>
      </c>
      <c r="AI959" s="54">
        <v>0</v>
      </c>
      <c r="AJ959" s="54">
        <v>0</v>
      </c>
      <c r="AK959" s="54">
        <v>0</v>
      </c>
      <c r="AL959" s="54">
        <v>0</v>
      </c>
      <c r="AM959" s="54">
        <v>0</v>
      </c>
      <c r="AN959" s="54">
        <v>0</v>
      </c>
      <c r="AO959" s="54">
        <v>0</v>
      </c>
      <c r="AP959" s="54">
        <v>0</v>
      </c>
      <c r="AQ959" s="54">
        <v>0</v>
      </c>
      <c r="AR959" s="54">
        <f t="shared" si="1096"/>
        <v>0</v>
      </c>
      <c r="AS959" s="54">
        <f t="shared" si="1097"/>
        <v>0</v>
      </c>
      <c r="AT959" s="54">
        <f t="shared" si="1098"/>
        <v>0</v>
      </c>
      <c r="AU959" s="54">
        <f t="shared" si="1099"/>
        <v>0</v>
      </c>
      <c r="AV959" s="54">
        <f t="shared" si="1100"/>
        <v>0</v>
      </c>
      <c r="AW959" s="54">
        <f t="shared" si="1101"/>
        <v>0</v>
      </c>
      <c r="AX959" s="54">
        <f t="shared" si="1102"/>
        <v>0</v>
      </c>
      <c r="AY959" s="54">
        <f t="shared" si="1103"/>
        <v>0</v>
      </c>
      <c r="AZ959" s="54">
        <f t="shared" si="1104"/>
        <v>0</v>
      </c>
      <c r="BA959" s="54">
        <f t="shared" si="1090"/>
        <v>0</v>
      </c>
      <c r="BB959" s="54">
        <f t="shared" si="1091"/>
        <v>0</v>
      </c>
      <c r="BC959" s="54">
        <f>SUM(CJ959:CL959)</f>
        <v>0</v>
      </c>
      <c r="BD959" s="54">
        <f>SUM(CM959:CO959)</f>
        <v>0</v>
      </c>
      <c r="BE959" s="54">
        <f t="shared" si="1105"/>
        <v>0</v>
      </c>
      <c r="BF959" s="54">
        <f t="shared" ref="BF959:BK959" si="1164">Z959</f>
        <v>0</v>
      </c>
      <c r="BG959" s="54">
        <f t="shared" si="1164"/>
        <v>0</v>
      </c>
      <c r="BH959" s="54">
        <f t="shared" si="1164"/>
        <v>0</v>
      </c>
      <c r="BI959" s="54">
        <f t="shared" si="1164"/>
        <v>0</v>
      </c>
      <c r="BJ959" s="54">
        <f t="shared" si="1164"/>
        <v>0</v>
      </c>
      <c r="BK959" s="54">
        <f t="shared" si="1164"/>
        <v>0</v>
      </c>
      <c r="BL959" s="54">
        <v>0</v>
      </c>
      <c r="BM959" s="54">
        <v>0</v>
      </c>
      <c r="BN959" s="54">
        <f t="shared" ref="BN959:BN960" si="1165">AVERAGE(BP959:BR959)</f>
        <v>0</v>
      </c>
      <c r="BO959" s="54">
        <f t="shared" ref="BO959:BO960" si="1166">SUM(BS959:BU959)/1</f>
        <v>0</v>
      </c>
      <c r="BP959" s="54">
        <v>0</v>
      </c>
      <c r="BQ959" s="54">
        <v>0</v>
      </c>
      <c r="BR959" s="54">
        <v>0</v>
      </c>
      <c r="BS959" s="54">
        <v>0</v>
      </c>
      <c r="BT959" s="54">
        <v>0</v>
      </c>
      <c r="BU959" s="54">
        <v>0</v>
      </c>
      <c r="BV959" s="54">
        <f t="shared" si="1106"/>
        <v>0</v>
      </c>
      <c r="BW959" s="54">
        <f t="shared" si="1107"/>
        <v>0</v>
      </c>
      <c r="BX959" s="54">
        <f t="shared" si="1108"/>
        <v>0</v>
      </c>
      <c r="BY959" s="54">
        <f t="shared" si="1109"/>
        <v>0</v>
      </c>
      <c r="BZ959" s="54">
        <f t="shared" si="1110"/>
        <v>0</v>
      </c>
      <c r="CA959" s="54"/>
      <c r="CB959" s="54">
        <f t="shared" si="1111"/>
        <v>0</v>
      </c>
      <c r="CC959" s="54">
        <f t="shared" si="1112"/>
        <v>0</v>
      </c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</row>
    <row r="960" spans="1:93">
      <c r="A960" s="3" t="str">
        <f t="shared" si="1092"/>
        <v>06Rh9zgPhesgo 15ml</v>
      </c>
      <c r="B960" s="3" t="s">
        <v>558</v>
      </c>
      <c r="C960" s="3" t="s">
        <v>887</v>
      </c>
      <c r="D960" s="3" t="s">
        <v>296</v>
      </c>
      <c r="E960" s="3" t="s">
        <v>296</v>
      </c>
      <c r="F960" s="3" t="s">
        <v>307</v>
      </c>
      <c r="G960" s="3" t="s">
        <v>308</v>
      </c>
      <c r="H960" s="3" t="s">
        <v>345</v>
      </c>
      <c r="I960" s="3" t="s">
        <v>346</v>
      </c>
      <c r="J960" s="3" t="s">
        <v>559</v>
      </c>
      <c r="K960" s="3" t="s">
        <v>544</v>
      </c>
      <c r="L960" s="3" t="s">
        <v>939</v>
      </c>
      <c r="M960" s="3" t="s">
        <v>542</v>
      </c>
      <c r="N960" s="3" t="s">
        <v>17</v>
      </c>
      <c r="O960" s="3" t="s">
        <v>19</v>
      </c>
      <c r="P960" s="3">
        <v>8489.27</v>
      </c>
      <c r="Q960" s="54">
        <v>0</v>
      </c>
      <c r="R960" s="54">
        <v>0</v>
      </c>
      <c r="S960" s="54">
        <v>0</v>
      </c>
      <c r="T960" s="54">
        <v>0</v>
      </c>
      <c r="U960" s="54">
        <v>0</v>
      </c>
      <c r="V960" s="54">
        <v>0</v>
      </c>
      <c r="W960" s="54">
        <v>0</v>
      </c>
      <c r="X960" s="54">
        <v>0</v>
      </c>
      <c r="Y960" s="54">
        <v>0</v>
      </c>
      <c r="Z960" s="54">
        <v>0</v>
      </c>
      <c r="AA960" s="54">
        <v>0</v>
      </c>
      <c r="AB960" s="54">
        <v>0</v>
      </c>
      <c r="AC960" s="54">
        <v>0</v>
      </c>
      <c r="AD960" s="54">
        <v>0</v>
      </c>
      <c r="AE960" s="54">
        <v>0</v>
      </c>
      <c r="AF960" s="54">
        <f t="shared" si="1093"/>
        <v>0</v>
      </c>
      <c r="AG960" s="54">
        <f t="shared" si="1094"/>
        <v>0</v>
      </c>
      <c r="AH960" s="54">
        <f t="shared" si="1095"/>
        <v>0</v>
      </c>
      <c r="AI960" s="54">
        <v>0</v>
      </c>
      <c r="AJ960" s="54">
        <v>0</v>
      </c>
      <c r="AK960" s="54">
        <v>0</v>
      </c>
      <c r="AL960" s="54">
        <v>0</v>
      </c>
      <c r="AM960" s="54">
        <v>0</v>
      </c>
      <c r="AN960" s="54">
        <v>0</v>
      </c>
      <c r="AO960" s="54">
        <v>0</v>
      </c>
      <c r="AP960" s="54">
        <v>0</v>
      </c>
      <c r="AQ960" s="54">
        <v>0</v>
      </c>
      <c r="AR960" s="54">
        <f t="shared" si="1096"/>
        <v>0</v>
      </c>
      <c r="AS960" s="54">
        <f t="shared" si="1097"/>
        <v>0</v>
      </c>
      <c r="AT960" s="54">
        <f t="shared" si="1098"/>
        <v>0</v>
      </c>
      <c r="AU960" s="54">
        <f t="shared" si="1099"/>
        <v>0</v>
      </c>
      <c r="AV960" s="54">
        <f t="shared" si="1100"/>
        <v>0</v>
      </c>
      <c r="AW960" s="54">
        <f t="shared" si="1101"/>
        <v>0</v>
      </c>
      <c r="AX960" s="54">
        <f t="shared" si="1102"/>
        <v>0</v>
      </c>
      <c r="AY960" s="54">
        <f t="shared" si="1103"/>
        <v>0</v>
      </c>
      <c r="AZ960" s="54">
        <f t="shared" si="1104"/>
        <v>0</v>
      </c>
      <c r="BA960" s="54">
        <f t="shared" si="1090"/>
        <v>0</v>
      </c>
      <c r="BB960" s="54">
        <f t="shared" si="1091"/>
        <v>0</v>
      </c>
      <c r="BC960" s="54">
        <f>SUM(CJ960:CL960)*2</f>
        <v>0</v>
      </c>
      <c r="BD960" s="54">
        <f>SUM(CM960:CO960)*2</f>
        <v>0</v>
      </c>
      <c r="BE960" s="54">
        <f t="shared" si="1105"/>
        <v>0</v>
      </c>
      <c r="BF960" s="54">
        <f t="shared" ref="BF960:BK960" si="1167">Z960*2</f>
        <v>0</v>
      </c>
      <c r="BG960" s="54">
        <f t="shared" si="1167"/>
        <v>0</v>
      </c>
      <c r="BH960" s="54">
        <f t="shared" si="1167"/>
        <v>0</v>
      </c>
      <c r="BI960" s="54">
        <f t="shared" si="1167"/>
        <v>0</v>
      </c>
      <c r="BJ960" s="54">
        <f t="shared" si="1167"/>
        <v>0</v>
      </c>
      <c r="BK960" s="54">
        <f t="shared" si="1167"/>
        <v>0</v>
      </c>
      <c r="BL960" s="54">
        <v>0</v>
      </c>
      <c r="BM960" s="54">
        <v>0</v>
      </c>
      <c r="BN960" s="54">
        <f t="shared" si="1165"/>
        <v>0</v>
      </c>
      <c r="BO960" s="54">
        <f t="shared" si="1166"/>
        <v>0</v>
      </c>
      <c r="BP960" s="54">
        <v>0</v>
      </c>
      <c r="BQ960" s="54">
        <v>0</v>
      </c>
      <c r="BR960" s="54">
        <v>0</v>
      </c>
      <c r="BS960" s="54">
        <v>0</v>
      </c>
      <c r="BT960" s="54">
        <v>0</v>
      </c>
      <c r="BU960" s="54">
        <v>0</v>
      </c>
      <c r="BV960" s="54">
        <f t="shared" si="1106"/>
        <v>0</v>
      </c>
      <c r="BW960" s="54">
        <f t="shared" si="1107"/>
        <v>0</v>
      </c>
      <c r="BX960" s="54">
        <f t="shared" si="1108"/>
        <v>0</v>
      </c>
      <c r="BY960" s="54">
        <f t="shared" si="1109"/>
        <v>0</v>
      </c>
      <c r="BZ960" s="54">
        <f t="shared" si="1110"/>
        <v>0</v>
      </c>
      <c r="CA960" s="54">
        <v>0</v>
      </c>
      <c r="CB960" s="54">
        <f t="shared" si="1111"/>
        <v>0</v>
      </c>
      <c r="CC960" s="54">
        <f t="shared" si="1112"/>
        <v>0</v>
      </c>
      <c r="CD960" s="54">
        <v>0</v>
      </c>
      <c r="CE960" s="54">
        <v>0</v>
      </c>
      <c r="CF960" s="54">
        <v>0</v>
      </c>
      <c r="CG960" s="54">
        <v>0</v>
      </c>
      <c r="CH960" s="54">
        <v>0</v>
      </c>
      <c r="CI960" s="54">
        <v>0</v>
      </c>
      <c r="CJ960" s="54">
        <v>0</v>
      </c>
      <c r="CK960" s="54">
        <v>0</v>
      </c>
      <c r="CL960" s="54">
        <v>0</v>
      </c>
      <c r="CM960" s="54">
        <v>0</v>
      </c>
      <c r="CN960" s="54">
        <v>0</v>
      </c>
      <c r="CO960" s="54">
        <v>0</v>
      </c>
    </row>
    <row r="961" spans="1:93">
      <c r="A961" s="3" t="str">
        <f t="shared" si="1092"/>
        <v>09Zzs9yHerceptin IV</v>
      </c>
      <c r="B961" s="3" t="s">
        <v>558</v>
      </c>
      <c r="C961" s="3" t="s">
        <v>887</v>
      </c>
      <c r="D961" s="3" t="s">
        <v>296</v>
      </c>
      <c r="E961" s="3" t="s">
        <v>296</v>
      </c>
      <c r="F961" s="3" t="s">
        <v>309</v>
      </c>
      <c r="G961" s="3" t="s">
        <v>310</v>
      </c>
      <c r="H961" s="3" t="s">
        <v>309</v>
      </c>
      <c r="I961" s="3" t="s">
        <v>310</v>
      </c>
      <c r="J961" s="3" t="s">
        <v>541</v>
      </c>
      <c r="K961" s="3" t="s">
        <v>541</v>
      </c>
      <c r="L961" s="3"/>
      <c r="M961" s="3" t="s">
        <v>543</v>
      </c>
      <c r="N961" s="3" t="s">
        <v>11</v>
      </c>
      <c r="O961" s="3" t="s">
        <v>11</v>
      </c>
      <c r="P961" s="3">
        <v>4535.5</v>
      </c>
      <c r="Q961" s="54">
        <v>8.7853181377059206E-2</v>
      </c>
      <c r="R961" s="54">
        <v>6.2938471924913281E-2</v>
      </c>
      <c r="S961" s="54">
        <v>5.8547068768127743E-2</v>
      </c>
      <c r="T961" s="54">
        <v>4.1342479625052823E-2</v>
      </c>
      <c r="U961" s="54">
        <v>3.7668724335008959E-2</v>
      </c>
      <c r="V961" s="54">
        <v>6.5577437852830642E-2</v>
      </c>
      <c r="W961" s="54">
        <v>0.20933872207010021</v>
      </c>
      <c r="X961" s="54">
        <v>0.14458864181289244</v>
      </c>
      <c r="Y961" s="54">
        <v>0.35392736388299262</v>
      </c>
      <c r="Z961" s="54">
        <v>0</v>
      </c>
      <c r="AA961" s="54">
        <v>0</v>
      </c>
      <c r="AB961" s="54">
        <v>0</v>
      </c>
      <c r="AC961" s="54">
        <v>0</v>
      </c>
      <c r="AD961" s="54">
        <v>0</v>
      </c>
      <c r="AE961" s="54">
        <v>0</v>
      </c>
      <c r="AF961" s="54">
        <f t="shared" si="1093"/>
        <v>0</v>
      </c>
      <c r="AG961" s="54">
        <f t="shared" si="1094"/>
        <v>0</v>
      </c>
      <c r="AH961" s="54">
        <f t="shared" si="1095"/>
        <v>0</v>
      </c>
      <c r="AI961" s="54">
        <v>398.45810413565204</v>
      </c>
      <c r="AJ961" s="54">
        <v>285.45743941544418</v>
      </c>
      <c r="AK961" s="54">
        <v>265.54023039784335</v>
      </c>
      <c r="AL961" s="54">
        <v>187.50881633942709</v>
      </c>
      <c r="AM961" s="54">
        <v>170.84649922143313</v>
      </c>
      <c r="AN961" s="54">
        <v>297.42646938151336</v>
      </c>
      <c r="AO961" s="54">
        <v>949.45577394893962</v>
      </c>
      <c r="AP961" s="54">
        <v>655.78178494237363</v>
      </c>
      <c r="AQ961" s="54">
        <v>1605.2375588913133</v>
      </c>
      <c r="AR961" s="54">
        <f t="shared" si="1096"/>
        <v>0</v>
      </c>
      <c r="AS961" s="54">
        <f t="shared" si="1097"/>
        <v>0</v>
      </c>
      <c r="AT961" s="54">
        <f t="shared" si="1098"/>
        <v>0</v>
      </c>
      <c r="AU961" s="54">
        <f t="shared" si="1099"/>
        <v>0</v>
      </c>
      <c r="AV961" s="54">
        <f t="shared" si="1100"/>
        <v>0</v>
      </c>
      <c r="AW961" s="54">
        <f t="shared" si="1101"/>
        <v>0</v>
      </c>
      <c r="AX961" s="54">
        <f t="shared" si="1102"/>
        <v>0</v>
      </c>
      <c r="AY961" s="54">
        <f t="shared" si="1103"/>
        <v>0</v>
      </c>
      <c r="AZ961" s="54">
        <f t="shared" si="1104"/>
        <v>0</v>
      </c>
      <c r="BA961" s="54">
        <f t="shared" si="1090"/>
        <v>4.1342479625052823E-2</v>
      </c>
      <c r="BB961" s="54">
        <f t="shared" si="1091"/>
        <v>0</v>
      </c>
      <c r="BC961" s="54"/>
      <c r="BD961" s="54"/>
      <c r="BE961" s="54">
        <f t="shared" si="1105"/>
        <v>0</v>
      </c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>
        <f t="shared" si="1106"/>
        <v>0</v>
      </c>
      <c r="BW961" s="54">
        <f t="shared" si="1107"/>
        <v>0</v>
      </c>
      <c r="BX961" s="54">
        <f t="shared" si="1108"/>
        <v>0</v>
      </c>
      <c r="BY961" s="54">
        <f t="shared" si="1109"/>
        <v>0</v>
      </c>
      <c r="BZ961" s="54">
        <f t="shared" si="1110"/>
        <v>0</v>
      </c>
      <c r="CA961" s="54">
        <v>0</v>
      </c>
      <c r="CB961" s="54">
        <f t="shared" si="1111"/>
        <v>0</v>
      </c>
      <c r="CC961" s="54">
        <f t="shared" si="1112"/>
        <v>0</v>
      </c>
      <c r="CD961" s="54">
        <v>0</v>
      </c>
      <c r="CE961" s="54">
        <v>0</v>
      </c>
      <c r="CF961" s="54">
        <v>0</v>
      </c>
      <c r="CG961" s="54">
        <v>0</v>
      </c>
      <c r="CH961" s="54">
        <v>0</v>
      </c>
      <c r="CI961" s="54">
        <v>0</v>
      </c>
      <c r="CJ961" s="54">
        <v>0</v>
      </c>
      <c r="CK961" s="54">
        <v>0</v>
      </c>
      <c r="CL961" s="54">
        <v>0</v>
      </c>
      <c r="CM961" s="54">
        <v>0</v>
      </c>
      <c r="CN961" s="54">
        <v>0</v>
      </c>
      <c r="CO961" s="54">
        <v>0</v>
      </c>
    </row>
    <row r="962" spans="1:93">
      <c r="A962" s="3" t="str">
        <f t="shared" si="1092"/>
        <v>09Zzs9yHerceptin SC</v>
      </c>
      <c r="B962" s="3" t="s">
        <v>558</v>
      </c>
      <c r="C962" s="3" t="s">
        <v>887</v>
      </c>
      <c r="D962" s="3" t="s">
        <v>296</v>
      </c>
      <c r="E962" s="3" t="s">
        <v>296</v>
      </c>
      <c r="F962" s="3" t="s">
        <v>309</v>
      </c>
      <c r="G962" s="3" t="s">
        <v>310</v>
      </c>
      <c r="H962" s="3" t="s">
        <v>309</v>
      </c>
      <c r="I962" s="3" t="s">
        <v>310</v>
      </c>
      <c r="J962" s="3" t="s">
        <v>541</v>
      </c>
      <c r="K962" s="3" t="s">
        <v>541</v>
      </c>
      <c r="L962" s="3"/>
      <c r="M962" s="3" t="s">
        <v>543</v>
      </c>
      <c r="N962" s="3" t="s">
        <v>12</v>
      </c>
      <c r="O962" s="3" t="s">
        <v>12</v>
      </c>
      <c r="P962" s="3">
        <v>3444.49</v>
      </c>
      <c r="Q962" s="54">
        <v>0.77775683184008426</v>
      </c>
      <c r="R962" s="54">
        <v>0.72060939936688462</v>
      </c>
      <c r="S962" s="54">
        <v>1.0930427682242911</v>
      </c>
      <c r="T962" s="54">
        <v>1.1187988881446658</v>
      </c>
      <c r="U962" s="54">
        <v>1.0073462988133823</v>
      </c>
      <c r="V962" s="54">
        <v>1.3258827589516189</v>
      </c>
      <c r="W962" s="54">
        <v>2.5914089994312599</v>
      </c>
      <c r="X962" s="54">
        <v>3.4520279459096672</v>
      </c>
      <c r="Y962" s="54">
        <v>6.0434369453409271</v>
      </c>
      <c r="Z962" s="54">
        <v>0</v>
      </c>
      <c r="AA962" s="54">
        <v>0</v>
      </c>
      <c r="AB962" s="54">
        <v>1</v>
      </c>
      <c r="AC962" s="54">
        <v>0</v>
      </c>
      <c r="AD962" s="54">
        <v>0</v>
      </c>
      <c r="AE962" s="54">
        <v>0</v>
      </c>
      <c r="AF962" s="54">
        <f t="shared" si="1093"/>
        <v>1</v>
      </c>
      <c r="AG962" s="54">
        <f t="shared" si="1094"/>
        <v>0</v>
      </c>
      <c r="AH962" s="54">
        <f t="shared" si="1095"/>
        <v>1</v>
      </c>
      <c r="AI962" s="54">
        <v>2678.9756297048516</v>
      </c>
      <c r="AJ962" s="54">
        <v>2482.1318700252405</v>
      </c>
      <c r="AK962" s="54">
        <v>3764.9748847208884</v>
      </c>
      <c r="AL962" s="54">
        <v>3853.6915822254196</v>
      </c>
      <c r="AM962" s="54">
        <v>3469.794252799707</v>
      </c>
      <c r="AN962" s="54">
        <v>4566.9899043812611</v>
      </c>
      <c r="AO962" s="54">
        <v>8926.0823844509796</v>
      </c>
      <c r="AP962" s="54">
        <v>11890.475739406389</v>
      </c>
      <c r="AQ962" s="54">
        <v>20816.558123857369</v>
      </c>
      <c r="AR962" s="54">
        <f t="shared" si="1096"/>
        <v>0</v>
      </c>
      <c r="AS962" s="54">
        <f t="shared" si="1097"/>
        <v>0</v>
      </c>
      <c r="AT962" s="54">
        <f t="shared" si="1098"/>
        <v>3444.49</v>
      </c>
      <c r="AU962" s="54">
        <f t="shared" si="1099"/>
        <v>0</v>
      </c>
      <c r="AV962" s="54">
        <f t="shared" si="1100"/>
        <v>0</v>
      </c>
      <c r="AW962" s="54">
        <f t="shared" si="1101"/>
        <v>0</v>
      </c>
      <c r="AX962" s="54">
        <f t="shared" si="1102"/>
        <v>3444.49</v>
      </c>
      <c r="AY962" s="54">
        <f t="shared" si="1103"/>
        <v>0</v>
      </c>
      <c r="AZ962" s="54">
        <f t="shared" si="1104"/>
        <v>3444.49</v>
      </c>
      <c r="BA962" s="54">
        <f t="shared" ref="BA962:BA1025" si="1168">T962</f>
        <v>1.1187988881446658</v>
      </c>
      <c r="BB962" s="54">
        <f t="shared" ref="BB962:BB1025" si="1169">AC962</f>
        <v>0</v>
      </c>
      <c r="BC962" s="54"/>
      <c r="BD962" s="54"/>
      <c r="BE962" s="54">
        <f t="shared" si="1105"/>
        <v>0</v>
      </c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>
        <f t="shared" si="1106"/>
        <v>4879.6941666666662</v>
      </c>
      <c r="BW962" s="54">
        <f t="shared" si="1107"/>
        <v>6888.98</v>
      </c>
      <c r="BX962" s="54">
        <f t="shared" si="1108"/>
        <v>24111.43</v>
      </c>
      <c r="BY962" s="54">
        <f t="shared" si="1109"/>
        <v>2</v>
      </c>
      <c r="BZ962" s="54">
        <f t="shared" si="1110"/>
        <v>7</v>
      </c>
      <c r="CA962" s="54">
        <v>0</v>
      </c>
      <c r="CB962" s="54">
        <f t="shared" si="1111"/>
        <v>5</v>
      </c>
      <c r="CC962" s="54">
        <f t="shared" si="1112"/>
        <v>1.4166666666666667</v>
      </c>
      <c r="CD962" s="54">
        <v>0</v>
      </c>
      <c r="CE962" s="54">
        <v>0</v>
      </c>
      <c r="CF962" s="54">
        <v>0</v>
      </c>
      <c r="CG962" s="54">
        <v>1</v>
      </c>
      <c r="CH962" s="54">
        <v>1</v>
      </c>
      <c r="CI962" s="54">
        <v>6</v>
      </c>
      <c r="CJ962" s="54">
        <v>0</v>
      </c>
      <c r="CK962" s="54">
        <v>0</v>
      </c>
      <c r="CL962" s="54">
        <v>2</v>
      </c>
      <c r="CM962" s="54">
        <v>2</v>
      </c>
      <c r="CN962" s="54">
        <v>0</v>
      </c>
      <c r="CO962" s="54">
        <v>5</v>
      </c>
    </row>
    <row r="963" spans="1:93">
      <c r="A963" s="3" t="str">
        <f t="shared" ref="A963:A1026" si="1170">F963&amp;O963</f>
        <v>09Zzs9yItovebi 3mg</v>
      </c>
      <c r="B963" s="3" t="s">
        <v>558</v>
      </c>
      <c r="C963" s="3" t="s">
        <v>887</v>
      </c>
      <c r="D963" s="3" t="s">
        <v>296</v>
      </c>
      <c r="E963" s="3" t="s">
        <v>296</v>
      </c>
      <c r="F963" s="3" t="s">
        <v>309</v>
      </c>
      <c r="G963" s="3" t="s">
        <v>310</v>
      </c>
      <c r="H963" s="3" t="s">
        <v>309</v>
      </c>
      <c r="I963" s="3" t="s">
        <v>310</v>
      </c>
      <c r="J963" s="3" t="s">
        <v>541</v>
      </c>
      <c r="K963" s="3" t="s">
        <v>541</v>
      </c>
      <c r="L963" s="3"/>
      <c r="M963" s="3" t="s">
        <v>543</v>
      </c>
      <c r="N963" s="3" t="s">
        <v>13</v>
      </c>
      <c r="O963" s="3" t="s">
        <v>14</v>
      </c>
      <c r="P963" s="3">
        <v>3566.02</v>
      </c>
      <c r="Q963" s="54">
        <v>7.5423782997919166E-8</v>
      </c>
      <c r="R963" s="54">
        <v>8.6118364644595899E-8</v>
      </c>
      <c r="S963" s="54">
        <v>1.7430625086372233E-7</v>
      </c>
      <c r="T963" s="54">
        <v>1.7644957539816278E-7</v>
      </c>
      <c r="U963" s="54">
        <v>2.1451535630448561E-7</v>
      </c>
      <c r="V963" s="54">
        <v>2.7318666979111423E-7</v>
      </c>
      <c r="W963" s="54">
        <v>3.3584839850623739E-7</v>
      </c>
      <c r="X963" s="54">
        <v>6.6415160149376262E-7</v>
      </c>
      <c r="Y963" s="54">
        <v>9.9999999999999995E-7</v>
      </c>
      <c r="Z963" s="54">
        <v>0</v>
      </c>
      <c r="AA963" s="54">
        <v>0</v>
      </c>
      <c r="AB963" s="54">
        <v>0</v>
      </c>
      <c r="AC963" s="54">
        <v>0</v>
      </c>
      <c r="AD963" s="54">
        <v>0</v>
      </c>
      <c r="AE963" s="54">
        <v>0</v>
      </c>
      <c r="AF963" s="54">
        <f t="shared" ref="AF963:AF1026" si="1171">SUM(Z963:AB963)</f>
        <v>0</v>
      </c>
      <c r="AG963" s="54">
        <f t="shared" ref="AG963:AG1026" si="1172">SUM(AC963:AE963)</f>
        <v>0</v>
      </c>
      <c r="AH963" s="54">
        <f t="shared" ref="AH963:AH1026" si="1173">SUM(AF963:AG963)</f>
        <v>0</v>
      </c>
      <c r="AI963" s="54">
        <v>2.6896271864623972E-4</v>
      </c>
      <c r="AJ963" s="54">
        <v>3.0709981068992184E-4</v>
      </c>
      <c r="AK963" s="54">
        <v>6.2157957670505104E-4</v>
      </c>
      <c r="AL963" s="54">
        <v>6.2922271486135644E-4</v>
      </c>
      <c r="AM963" s="54">
        <v>7.6496605088892183E-4</v>
      </c>
      <c r="AN963" s="54">
        <v>9.7418912820850911E-4</v>
      </c>
      <c r="AO963" s="54">
        <v>1.1976421060412126E-3</v>
      </c>
      <c r="AP963" s="54">
        <v>2.3683778939587873E-3</v>
      </c>
      <c r="AQ963" s="54">
        <v>3.5660199999999996E-3</v>
      </c>
      <c r="AR963" s="54">
        <f t="shared" ref="AR963:AR1026" si="1174">Z963*$P963</f>
        <v>0</v>
      </c>
      <c r="AS963" s="54">
        <f t="shared" ref="AS963:AS1026" si="1175">AA963*$P963</f>
        <v>0</v>
      </c>
      <c r="AT963" s="54">
        <f t="shared" ref="AT963:AT1026" si="1176">AB963*$P963</f>
        <v>0</v>
      </c>
      <c r="AU963" s="54">
        <f t="shared" ref="AU963:AU1026" si="1177">AC963*$P963</f>
        <v>0</v>
      </c>
      <c r="AV963" s="54">
        <f t="shared" ref="AV963:AV1026" si="1178">AD963*$P963</f>
        <v>0</v>
      </c>
      <c r="AW963" s="54">
        <f t="shared" ref="AW963:AW1026" si="1179">AE963*$P963</f>
        <v>0</v>
      </c>
      <c r="AX963" s="54">
        <f t="shared" ref="AX963:AX1026" si="1180">SUM(AR963:AT963)</f>
        <v>0</v>
      </c>
      <c r="AY963" s="54">
        <f t="shared" ref="AY963:AY1026" si="1181">SUM(AU963:AW963)</f>
        <v>0</v>
      </c>
      <c r="AZ963" s="54">
        <f t="shared" ref="AZ963:AZ1026" si="1182">SUM(AR963:AW963)</f>
        <v>0</v>
      </c>
      <c r="BA963" s="54">
        <f t="shared" si="1168"/>
        <v>1.7644957539816278E-7</v>
      </c>
      <c r="BB963" s="54">
        <f t="shared" si="1169"/>
        <v>0</v>
      </c>
      <c r="BC963" s="54"/>
      <c r="BD963" s="54"/>
      <c r="BE963" s="54">
        <f t="shared" ref="BE963:BE1026" si="1183">SUM(BF963:BK963)</f>
        <v>0</v>
      </c>
      <c r="BF963" s="54"/>
      <c r="BG963" s="54"/>
      <c r="BH963" s="54"/>
      <c r="BI963" s="54"/>
      <c r="BJ963" s="54"/>
      <c r="BK963" s="54"/>
      <c r="BL963" s="54">
        <v>0</v>
      </c>
      <c r="BM963" s="54">
        <v>0</v>
      </c>
      <c r="BN963" s="54">
        <f t="shared" ref="BN963:BN964" si="1184">AVERAGE(BP963:BR963)</f>
        <v>0</v>
      </c>
      <c r="BO963" s="54">
        <f t="shared" ref="BO963:BO964" si="1185">SUM(BS963:BU963)/1</f>
        <v>0</v>
      </c>
      <c r="BP963" s="54">
        <v>0</v>
      </c>
      <c r="BQ963" s="54">
        <v>0</v>
      </c>
      <c r="BR963" s="54">
        <v>0</v>
      </c>
      <c r="BS963" s="54">
        <v>0</v>
      </c>
      <c r="BT963" s="54">
        <v>0</v>
      </c>
      <c r="BU963" s="54">
        <v>0</v>
      </c>
      <c r="BV963" s="54">
        <f t="shared" ref="BV963:BV1026" si="1186">CC963*P963</f>
        <v>0</v>
      </c>
      <c r="BW963" s="54">
        <f t="shared" ref="BW963:BW1026" si="1187">BY963*P963</f>
        <v>0</v>
      </c>
      <c r="BX963" s="54">
        <f t="shared" ref="BX963:BX1026" si="1188">BZ963*P963</f>
        <v>0</v>
      </c>
      <c r="BY963" s="54">
        <f t="shared" ref="BY963:BY1026" si="1189">SUM(CJ963:CL963)</f>
        <v>0</v>
      </c>
      <c r="BZ963" s="54">
        <f t="shared" ref="BZ963:BZ1026" si="1190">SUM(CM963:CO963)</f>
        <v>0</v>
      </c>
      <c r="CA963" s="54">
        <v>0</v>
      </c>
      <c r="CB963" s="54">
        <f t="shared" ref="CB963:CB1026" si="1191">MAX(CD963:CH963,CJ963:CK963,CM963:CO963)</f>
        <v>0</v>
      </c>
      <c r="CC963" s="54">
        <f t="shared" ref="CC963:CC1026" si="1192">SUM(CD963:CO963)/12</f>
        <v>0</v>
      </c>
      <c r="CD963" s="54">
        <v>0</v>
      </c>
      <c r="CE963" s="54">
        <v>0</v>
      </c>
      <c r="CF963" s="54">
        <v>0</v>
      </c>
      <c r="CG963" s="54">
        <v>0</v>
      </c>
      <c r="CH963" s="54">
        <v>0</v>
      </c>
      <c r="CI963" s="54">
        <v>0</v>
      </c>
      <c r="CJ963" s="54">
        <v>0</v>
      </c>
      <c r="CK963" s="54">
        <v>0</v>
      </c>
      <c r="CL963" s="54">
        <v>0</v>
      </c>
      <c r="CM963" s="54">
        <v>0</v>
      </c>
      <c r="CN963" s="54">
        <v>0</v>
      </c>
      <c r="CO963" s="54">
        <v>0</v>
      </c>
    </row>
    <row r="964" spans="1:93">
      <c r="A964" s="3" t="str">
        <f t="shared" si="1170"/>
        <v>09Zzs9yItovebi 9mg</v>
      </c>
      <c r="B964" s="3" t="s">
        <v>558</v>
      </c>
      <c r="C964" s="3" t="s">
        <v>887</v>
      </c>
      <c r="D964" s="3" t="s">
        <v>296</v>
      </c>
      <c r="E964" s="3" t="s">
        <v>296</v>
      </c>
      <c r="F964" s="3" t="s">
        <v>309</v>
      </c>
      <c r="G964" s="3" t="s">
        <v>310</v>
      </c>
      <c r="H964" s="3" t="s">
        <v>309</v>
      </c>
      <c r="I964" s="3" t="s">
        <v>310</v>
      </c>
      <c r="J964" s="3" t="s">
        <v>541</v>
      </c>
      <c r="K964" s="3" t="s">
        <v>541</v>
      </c>
      <c r="L964" s="3"/>
      <c r="M964" s="3" t="s">
        <v>543</v>
      </c>
      <c r="N964" s="3" t="s">
        <v>13</v>
      </c>
      <c r="O964" s="3" t="s">
        <v>15</v>
      </c>
      <c r="P964" s="3">
        <v>10698.05</v>
      </c>
      <c r="Q964" s="54"/>
      <c r="R964" s="54"/>
      <c r="S964" s="54"/>
      <c r="T964" s="54">
        <v>0</v>
      </c>
      <c r="U964" s="54">
        <v>0</v>
      </c>
      <c r="V964" s="54">
        <v>0</v>
      </c>
      <c r="W964" s="54">
        <v>0</v>
      </c>
      <c r="X964" s="54">
        <v>0</v>
      </c>
      <c r="Y964" s="54">
        <v>0</v>
      </c>
      <c r="Z964" s="54">
        <v>0</v>
      </c>
      <c r="AA964" s="54">
        <v>0</v>
      </c>
      <c r="AB964" s="54">
        <v>0</v>
      </c>
      <c r="AC964" s="54">
        <v>0</v>
      </c>
      <c r="AD964" s="54">
        <v>0</v>
      </c>
      <c r="AE964" s="54">
        <v>0</v>
      </c>
      <c r="AF964" s="54">
        <f t="shared" si="1171"/>
        <v>0</v>
      </c>
      <c r="AG964" s="54">
        <f t="shared" si="1172"/>
        <v>0</v>
      </c>
      <c r="AH964" s="54">
        <f t="shared" si="1173"/>
        <v>0</v>
      </c>
      <c r="AI964" s="54"/>
      <c r="AJ964" s="54"/>
      <c r="AK964" s="54"/>
      <c r="AL964" s="54">
        <v>0</v>
      </c>
      <c r="AM964" s="54">
        <v>0</v>
      </c>
      <c r="AN964" s="54">
        <v>0</v>
      </c>
      <c r="AO964" s="54">
        <v>0</v>
      </c>
      <c r="AP964" s="54">
        <v>0</v>
      </c>
      <c r="AQ964" s="54">
        <v>0</v>
      </c>
      <c r="AR964" s="54">
        <f t="shared" si="1174"/>
        <v>0</v>
      </c>
      <c r="AS964" s="54">
        <f t="shared" si="1175"/>
        <v>0</v>
      </c>
      <c r="AT964" s="54">
        <f t="shared" si="1176"/>
        <v>0</v>
      </c>
      <c r="AU964" s="54">
        <f t="shared" si="1177"/>
        <v>0</v>
      </c>
      <c r="AV964" s="54">
        <f t="shared" si="1178"/>
        <v>0</v>
      </c>
      <c r="AW964" s="54">
        <f t="shared" si="1179"/>
        <v>0</v>
      </c>
      <c r="AX964" s="54">
        <f t="shared" si="1180"/>
        <v>0</v>
      </c>
      <c r="AY964" s="54">
        <f t="shared" si="1181"/>
        <v>0</v>
      </c>
      <c r="AZ964" s="54">
        <f t="shared" si="1182"/>
        <v>0</v>
      </c>
      <c r="BA964" s="54">
        <f t="shared" si="1168"/>
        <v>0</v>
      </c>
      <c r="BB964" s="54">
        <f t="shared" si="1169"/>
        <v>0</v>
      </c>
      <c r="BC964" s="54"/>
      <c r="BD964" s="54"/>
      <c r="BE964" s="54">
        <f t="shared" si="1183"/>
        <v>0</v>
      </c>
      <c r="BF964" s="54"/>
      <c r="BG964" s="54"/>
      <c r="BH964" s="54"/>
      <c r="BI964" s="54"/>
      <c r="BJ964" s="54"/>
      <c r="BK964" s="54"/>
      <c r="BL964" s="54">
        <v>0</v>
      </c>
      <c r="BM964" s="54">
        <v>0</v>
      </c>
      <c r="BN964" s="54">
        <f t="shared" si="1184"/>
        <v>0</v>
      </c>
      <c r="BO964" s="54">
        <f t="shared" si="1185"/>
        <v>0</v>
      </c>
      <c r="BP964" s="54">
        <v>0</v>
      </c>
      <c r="BQ964" s="54">
        <v>0</v>
      </c>
      <c r="BR964" s="54">
        <v>0</v>
      </c>
      <c r="BS964" s="54">
        <v>0</v>
      </c>
      <c r="BT964" s="54">
        <v>0</v>
      </c>
      <c r="BU964" s="54">
        <v>0</v>
      </c>
      <c r="BV964" s="54">
        <f t="shared" si="1186"/>
        <v>0</v>
      </c>
      <c r="BW964" s="54">
        <f t="shared" si="1187"/>
        <v>0</v>
      </c>
      <c r="BX964" s="54">
        <f t="shared" si="1188"/>
        <v>0</v>
      </c>
      <c r="BY964" s="54">
        <f t="shared" si="1189"/>
        <v>0</v>
      </c>
      <c r="BZ964" s="54">
        <f t="shared" si="1190"/>
        <v>0</v>
      </c>
      <c r="CA964" s="54">
        <v>0</v>
      </c>
      <c r="CB964" s="54">
        <f t="shared" si="1191"/>
        <v>0</v>
      </c>
      <c r="CC964" s="54">
        <f t="shared" si="1192"/>
        <v>0</v>
      </c>
      <c r="CD964" s="54">
        <v>0</v>
      </c>
      <c r="CE964" s="54">
        <v>0</v>
      </c>
      <c r="CF964" s="54">
        <v>0</v>
      </c>
      <c r="CG964" s="54">
        <v>0</v>
      </c>
      <c r="CH964" s="54">
        <v>0</v>
      </c>
      <c r="CI964" s="54">
        <v>0</v>
      </c>
      <c r="CJ964" s="54">
        <v>0</v>
      </c>
      <c r="CK964" s="54">
        <v>0</v>
      </c>
      <c r="CL964" s="54">
        <v>0</v>
      </c>
      <c r="CM964" s="54">
        <v>0</v>
      </c>
      <c r="CN964" s="54">
        <v>0</v>
      </c>
      <c r="CO964" s="54">
        <v>0</v>
      </c>
    </row>
    <row r="965" spans="1:93">
      <c r="A965" s="3" t="str">
        <f t="shared" si="1170"/>
        <v>09Zzs9yPerjeta</v>
      </c>
      <c r="B965" s="3" t="s">
        <v>558</v>
      </c>
      <c r="C965" s="3" t="s">
        <v>887</v>
      </c>
      <c r="D965" s="3" t="s">
        <v>296</v>
      </c>
      <c r="E965" s="3" t="s">
        <v>296</v>
      </c>
      <c r="F965" s="3" t="s">
        <v>309</v>
      </c>
      <c r="G965" s="3" t="s">
        <v>310</v>
      </c>
      <c r="H965" s="3" t="s">
        <v>309</v>
      </c>
      <c r="I965" s="3" t="s">
        <v>310</v>
      </c>
      <c r="J965" s="3" t="s">
        <v>541</v>
      </c>
      <c r="K965" s="3" t="s">
        <v>541</v>
      </c>
      <c r="L965" s="3"/>
      <c r="M965" s="3" t="s">
        <v>543</v>
      </c>
      <c r="N965" s="3" t="s">
        <v>16</v>
      </c>
      <c r="O965" s="3" t="s">
        <v>16</v>
      </c>
      <c r="P965" s="3">
        <v>3985.87</v>
      </c>
      <c r="Q965" s="54">
        <v>1.7016820489227757E-7</v>
      </c>
      <c r="R965" s="54">
        <v>1.437436387538705E-7</v>
      </c>
      <c r="S965" s="54">
        <v>2.1817278135784686E-7</v>
      </c>
      <c r="T965" s="54">
        <v>1.3183546069258188E-7</v>
      </c>
      <c r="U965" s="54">
        <v>1.6001271046762174E-7</v>
      </c>
      <c r="V965" s="54">
        <v>1.836397080028689E-7</v>
      </c>
      <c r="W965" s="54">
        <v>5.320846250039949E-7</v>
      </c>
      <c r="X965" s="54">
        <v>4.7548787916307249E-7</v>
      </c>
      <c r="Y965" s="54">
        <v>1.0075725041670674E-6</v>
      </c>
      <c r="Z965" s="54">
        <v>0</v>
      </c>
      <c r="AA965" s="54">
        <v>0</v>
      </c>
      <c r="AB965" s="54">
        <v>0</v>
      </c>
      <c r="AC965" s="54">
        <v>0</v>
      </c>
      <c r="AD965" s="54">
        <v>0</v>
      </c>
      <c r="AE965" s="54">
        <v>0</v>
      </c>
      <c r="AF965" s="54">
        <f t="shared" si="1171"/>
        <v>0</v>
      </c>
      <c r="AG965" s="54">
        <f t="shared" si="1172"/>
        <v>0</v>
      </c>
      <c r="AH965" s="54">
        <f t="shared" si="1173"/>
        <v>0</v>
      </c>
      <c r="AI965" s="54">
        <v>6.7826834283398244E-4</v>
      </c>
      <c r="AJ965" s="54">
        <v>5.7294345739988969E-4</v>
      </c>
      <c r="AK965" s="54">
        <v>8.6960834403080104E-4</v>
      </c>
      <c r="AL965" s="54">
        <v>5.2547900771074136E-4</v>
      </c>
      <c r="AM965" s="54">
        <v>6.3778986227157948E-4</v>
      </c>
      <c r="AN965" s="54">
        <v>7.31964002937395E-4</v>
      </c>
      <c r="AO965" s="54">
        <v>2.1208201442646729E-3</v>
      </c>
      <c r="AP965" s="54">
        <v>1.8952328729197158E-3</v>
      </c>
      <c r="AQ965" s="54">
        <v>4.0160530171843888E-3</v>
      </c>
      <c r="AR965" s="54">
        <f t="shared" si="1174"/>
        <v>0</v>
      </c>
      <c r="AS965" s="54">
        <f t="shared" si="1175"/>
        <v>0</v>
      </c>
      <c r="AT965" s="54">
        <f t="shared" si="1176"/>
        <v>0</v>
      </c>
      <c r="AU965" s="54">
        <f t="shared" si="1177"/>
        <v>0</v>
      </c>
      <c r="AV965" s="54">
        <f t="shared" si="1178"/>
        <v>0</v>
      </c>
      <c r="AW965" s="54">
        <f t="shared" si="1179"/>
        <v>0</v>
      </c>
      <c r="AX965" s="54">
        <f t="shared" si="1180"/>
        <v>0</v>
      </c>
      <c r="AY965" s="54">
        <f t="shared" si="1181"/>
        <v>0</v>
      </c>
      <c r="AZ965" s="54">
        <f t="shared" si="1182"/>
        <v>0</v>
      </c>
      <c r="BA965" s="54">
        <f t="shared" si="1168"/>
        <v>1.3183546069258188E-7</v>
      </c>
      <c r="BB965" s="54">
        <f t="shared" si="1169"/>
        <v>0</v>
      </c>
      <c r="BC965" s="54"/>
      <c r="BD965" s="54"/>
      <c r="BE965" s="54">
        <f t="shared" si="1183"/>
        <v>0</v>
      </c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>
        <f t="shared" si="1186"/>
        <v>0</v>
      </c>
      <c r="BW965" s="54">
        <f t="shared" si="1187"/>
        <v>0</v>
      </c>
      <c r="BX965" s="54">
        <f t="shared" si="1188"/>
        <v>0</v>
      </c>
      <c r="BY965" s="54">
        <f t="shared" si="1189"/>
        <v>0</v>
      </c>
      <c r="BZ965" s="54">
        <f t="shared" si="1190"/>
        <v>0</v>
      </c>
      <c r="CA965" s="54">
        <v>0</v>
      </c>
      <c r="CB965" s="54">
        <f t="shared" si="1191"/>
        <v>0</v>
      </c>
      <c r="CC965" s="54">
        <f t="shared" si="1192"/>
        <v>0</v>
      </c>
      <c r="CD965" s="54">
        <v>0</v>
      </c>
      <c r="CE965" s="54">
        <v>0</v>
      </c>
      <c r="CF965" s="54">
        <v>0</v>
      </c>
      <c r="CG965" s="54">
        <v>0</v>
      </c>
      <c r="CH965" s="54">
        <v>0</v>
      </c>
      <c r="CI965" s="54">
        <v>0</v>
      </c>
      <c r="CJ965" s="54">
        <v>0</v>
      </c>
      <c r="CK965" s="54">
        <v>0</v>
      </c>
      <c r="CL965" s="54">
        <v>0</v>
      </c>
      <c r="CM965" s="54">
        <v>0</v>
      </c>
      <c r="CN965" s="54">
        <v>0</v>
      </c>
      <c r="CO965" s="54">
        <v>0</v>
      </c>
    </row>
    <row r="966" spans="1:93">
      <c r="A966" s="3" t="str">
        <f t="shared" si="1170"/>
        <v>09Zzs9yPhesgo 10ml</v>
      </c>
      <c r="B966" s="3" t="s">
        <v>558</v>
      </c>
      <c r="C966" s="3" t="s">
        <v>887</v>
      </c>
      <c r="D966" s="3" t="s">
        <v>296</v>
      </c>
      <c r="E966" s="3" t="s">
        <v>296</v>
      </c>
      <c r="F966" s="3" t="s">
        <v>309</v>
      </c>
      <c r="G966" s="3" t="s">
        <v>310</v>
      </c>
      <c r="H966" s="3" t="s">
        <v>309</v>
      </c>
      <c r="I966" s="3" t="s">
        <v>310</v>
      </c>
      <c r="J966" s="3" t="s">
        <v>541</v>
      </c>
      <c r="K966" s="3" t="s">
        <v>541</v>
      </c>
      <c r="L966" s="3"/>
      <c r="M966" s="3" t="s">
        <v>543</v>
      </c>
      <c r="N966" s="3" t="s">
        <v>17</v>
      </c>
      <c r="O966" s="3" t="s">
        <v>18</v>
      </c>
      <c r="P966" s="3">
        <v>6232.07</v>
      </c>
      <c r="Q966" s="54">
        <v>1.3688951515407721E-6</v>
      </c>
      <c r="R966" s="54">
        <v>1.2654877779580292E-6</v>
      </c>
      <c r="S966" s="54">
        <v>1.8760355506336405E-6</v>
      </c>
      <c r="T966" s="54">
        <v>1.6438957276147923E-6</v>
      </c>
      <c r="U966" s="54">
        <v>1.5083220670144609E-6</v>
      </c>
      <c r="V966" s="54">
        <v>1.9649834406779579E-6</v>
      </c>
      <c r="W966" s="54">
        <v>4.5104184801324422E-6</v>
      </c>
      <c r="X966" s="54">
        <v>5.1172012353072115E-6</v>
      </c>
      <c r="Y966" s="54">
        <v>9.6276197154396546E-6</v>
      </c>
      <c r="Z966" s="54">
        <v>0</v>
      </c>
      <c r="AA966" s="54">
        <v>0</v>
      </c>
      <c r="AB966" s="54">
        <v>0</v>
      </c>
      <c r="AC966" s="54">
        <v>0</v>
      </c>
      <c r="AD966" s="54">
        <v>0</v>
      </c>
      <c r="AE966" s="54">
        <v>0</v>
      </c>
      <c r="AF966" s="54">
        <f t="shared" si="1171"/>
        <v>0</v>
      </c>
      <c r="AG966" s="54">
        <f t="shared" si="1172"/>
        <v>0</v>
      </c>
      <c r="AH966" s="54">
        <f t="shared" si="1173"/>
        <v>0</v>
      </c>
      <c r="AI966" s="54">
        <v>8.5310504070626996E-3</v>
      </c>
      <c r="AJ966" s="54">
        <v>7.8866084163788947E-3</v>
      </c>
      <c r="AK966" s="54">
        <v>1.1691584874037391E-2</v>
      </c>
      <c r="AL966" s="54">
        <v>1.0244873247196319E-2</v>
      </c>
      <c r="AM966" s="54">
        <v>9.3999687041788106E-3</v>
      </c>
      <c r="AN966" s="54">
        <v>1.224591435114588E-2</v>
      </c>
      <c r="AO966" s="54">
        <v>2.8109243697478983E-2</v>
      </c>
      <c r="AP966" s="54">
        <v>3.1890756302521008E-2</v>
      </c>
      <c r="AQ966" s="54">
        <v>5.9999999999999991E-2</v>
      </c>
      <c r="AR966" s="54">
        <f t="shared" si="1174"/>
        <v>0</v>
      </c>
      <c r="AS966" s="54">
        <f t="shared" si="1175"/>
        <v>0</v>
      </c>
      <c r="AT966" s="54">
        <f t="shared" si="1176"/>
        <v>0</v>
      </c>
      <c r="AU966" s="54">
        <f t="shared" si="1177"/>
        <v>0</v>
      </c>
      <c r="AV966" s="54">
        <f t="shared" si="1178"/>
        <v>0</v>
      </c>
      <c r="AW966" s="54">
        <f t="shared" si="1179"/>
        <v>0</v>
      </c>
      <c r="AX966" s="54">
        <f t="shared" si="1180"/>
        <v>0</v>
      </c>
      <c r="AY966" s="54">
        <f t="shared" si="1181"/>
        <v>0</v>
      </c>
      <c r="AZ966" s="54">
        <f t="shared" si="1182"/>
        <v>0</v>
      </c>
      <c r="BA966" s="54">
        <f t="shared" si="1168"/>
        <v>1.6438957276147923E-6</v>
      </c>
      <c r="BB966" s="54">
        <f t="shared" si="1169"/>
        <v>0</v>
      </c>
      <c r="BC966" s="54">
        <f>SUM(CJ966:CL966)</f>
        <v>0</v>
      </c>
      <c r="BD966" s="54">
        <f>SUM(CM966:CO966)</f>
        <v>0</v>
      </c>
      <c r="BE966" s="54">
        <f t="shared" si="1183"/>
        <v>0</v>
      </c>
      <c r="BF966" s="54">
        <f t="shared" ref="BF966:BK966" si="1193">Z966</f>
        <v>0</v>
      </c>
      <c r="BG966" s="54">
        <f t="shared" si="1193"/>
        <v>0</v>
      </c>
      <c r="BH966" s="54">
        <f t="shared" si="1193"/>
        <v>0</v>
      </c>
      <c r="BI966" s="54">
        <f t="shared" si="1193"/>
        <v>0</v>
      </c>
      <c r="BJ966" s="54">
        <f t="shared" si="1193"/>
        <v>0</v>
      </c>
      <c r="BK966" s="54">
        <f t="shared" si="1193"/>
        <v>0</v>
      </c>
      <c r="BL966" s="54">
        <v>0</v>
      </c>
      <c r="BM966" s="54">
        <v>0</v>
      </c>
      <c r="BN966" s="54">
        <f t="shared" ref="BN966:BN967" si="1194">AVERAGE(BP966:BR966)</f>
        <v>0</v>
      </c>
      <c r="BO966" s="54">
        <f t="shared" ref="BO966:BO967" si="1195">SUM(BS966:BU966)/1</f>
        <v>0</v>
      </c>
      <c r="BP966" s="54">
        <v>0</v>
      </c>
      <c r="BQ966" s="54">
        <v>0</v>
      </c>
      <c r="BR966" s="54">
        <v>0</v>
      </c>
      <c r="BS966" s="54">
        <v>0</v>
      </c>
      <c r="BT966" s="54">
        <v>0</v>
      </c>
      <c r="BU966" s="54">
        <v>0</v>
      </c>
      <c r="BV966" s="54">
        <f t="shared" si="1186"/>
        <v>0</v>
      </c>
      <c r="BW966" s="54">
        <f t="shared" si="1187"/>
        <v>0</v>
      </c>
      <c r="BX966" s="54">
        <f t="shared" si="1188"/>
        <v>0</v>
      </c>
      <c r="BY966" s="54">
        <f t="shared" si="1189"/>
        <v>0</v>
      </c>
      <c r="BZ966" s="54">
        <f t="shared" si="1190"/>
        <v>0</v>
      </c>
      <c r="CA966" s="54">
        <v>0</v>
      </c>
      <c r="CB966" s="54">
        <f t="shared" si="1191"/>
        <v>0</v>
      </c>
      <c r="CC966" s="54">
        <f t="shared" si="1192"/>
        <v>0</v>
      </c>
      <c r="CD966" s="54">
        <v>0</v>
      </c>
      <c r="CE966" s="54">
        <v>0</v>
      </c>
      <c r="CF966" s="54">
        <v>0</v>
      </c>
      <c r="CG966" s="54">
        <v>0</v>
      </c>
      <c r="CH966" s="54">
        <v>0</v>
      </c>
      <c r="CI966" s="54">
        <v>0</v>
      </c>
      <c r="CJ966" s="54">
        <v>0</v>
      </c>
      <c r="CK966" s="54">
        <v>0</v>
      </c>
      <c r="CL966" s="54">
        <v>0</v>
      </c>
      <c r="CM966" s="54">
        <v>0</v>
      </c>
      <c r="CN966" s="54">
        <v>0</v>
      </c>
      <c r="CO966" s="54">
        <v>0</v>
      </c>
    </row>
    <row r="967" spans="1:93">
      <c r="A967" s="3" t="str">
        <f t="shared" si="1170"/>
        <v>09Zzs9yPhesgo 15ml</v>
      </c>
      <c r="B967" s="3" t="s">
        <v>558</v>
      </c>
      <c r="C967" s="3" t="s">
        <v>887</v>
      </c>
      <c r="D967" s="3" t="s">
        <v>296</v>
      </c>
      <c r="E967" s="3" t="s">
        <v>296</v>
      </c>
      <c r="F967" s="3" t="s">
        <v>309</v>
      </c>
      <c r="G967" s="3" t="s">
        <v>310</v>
      </c>
      <c r="H967" s="3" t="s">
        <v>309</v>
      </c>
      <c r="I967" s="3" t="s">
        <v>310</v>
      </c>
      <c r="J967" s="3" t="s">
        <v>541</v>
      </c>
      <c r="K967" s="3" t="s">
        <v>541</v>
      </c>
      <c r="L967" s="3"/>
      <c r="M967" s="3" t="s">
        <v>543</v>
      </c>
      <c r="N967" s="3" t="s">
        <v>17</v>
      </c>
      <c r="O967" s="3" t="s">
        <v>19</v>
      </c>
      <c r="P967" s="3">
        <v>8489.27</v>
      </c>
      <c r="Q967" s="54">
        <v>1.1779575864591419E-6</v>
      </c>
      <c r="R967" s="54">
        <v>1.1779575864591419E-6</v>
      </c>
      <c r="S967" s="54">
        <v>1.1779575864591419E-6</v>
      </c>
      <c r="T967" s="54">
        <v>1.1779575864591419E-6</v>
      </c>
      <c r="U967" s="54">
        <v>1.1779575864591419E-6</v>
      </c>
      <c r="V967" s="54">
        <v>1.1779575864591419E-6</v>
      </c>
      <c r="W967" s="54">
        <v>3.5338727593774257E-6</v>
      </c>
      <c r="X967" s="54">
        <v>3.5338727593774257E-6</v>
      </c>
      <c r="Y967" s="54">
        <v>7.0677455187548515E-6</v>
      </c>
      <c r="Z967" s="54">
        <v>0</v>
      </c>
      <c r="AA967" s="54">
        <v>0</v>
      </c>
      <c r="AB967" s="54">
        <v>0</v>
      </c>
      <c r="AC967" s="54">
        <v>0</v>
      </c>
      <c r="AD967" s="54">
        <v>0</v>
      </c>
      <c r="AE967" s="54">
        <v>0</v>
      </c>
      <c r="AF967" s="54">
        <f t="shared" si="1171"/>
        <v>0</v>
      </c>
      <c r="AG967" s="54">
        <f t="shared" si="1172"/>
        <v>0</v>
      </c>
      <c r="AH967" s="54">
        <f t="shared" si="1173"/>
        <v>0</v>
      </c>
      <c r="AI967" s="54">
        <v>0.01</v>
      </c>
      <c r="AJ967" s="54">
        <v>0.01</v>
      </c>
      <c r="AK967" s="54">
        <v>0.01</v>
      </c>
      <c r="AL967" s="54">
        <v>0.01</v>
      </c>
      <c r="AM967" s="54">
        <v>0.01</v>
      </c>
      <c r="AN967" s="54">
        <v>0.01</v>
      </c>
      <c r="AO967" s="54">
        <v>0.03</v>
      </c>
      <c r="AP967" s="54">
        <v>0.03</v>
      </c>
      <c r="AQ967" s="54">
        <v>0.06</v>
      </c>
      <c r="AR967" s="54">
        <f t="shared" si="1174"/>
        <v>0</v>
      </c>
      <c r="AS967" s="54">
        <f t="shared" si="1175"/>
        <v>0</v>
      </c>
      <c r="AT967" s="54">
        <f t="shared" si="1176"/>
        <v>0</v>
      </c>
      <c r="AU967" s="54">
        <f t="shared" si="1177"/>
        <v>0</v>
      </c>
      <c r="AV967" s="54">
        <f t="shared" si="1178"/>
        <v>0</v>
      </c>
      <c r="AW967" s="54">
        <f t="shared" si="1179"/>
        <v>0</v>
      </c>
      <c r="AX967" s="54">
        <f t="shared" si="1180"/>
        <v>0</v>
      </c>
      <c r="AY967" s="54">
        <f t="shared" si="1181"/>
        <v>0</v>
      </c>
      <c r="AZ967" s="54">
        <f t="shared" si="1182"/>
        <v>0</v>
      </c>
      <c r="BA967" s="54">
        <f t="shared" si="1168"/>
        <v>1.1779575864591419E-6</v>
      </c>
      <c r="BB967" s="54">
        <f t="shared" si="1169"/>
        <v>0</v>
      </c>
      <c r="BC967" s="54">
        <f>SUM(CJ967:CL967)*2</f>
        <v>0</v>
      </c>
      <c r="BD967" s="54">
        <f>SUM(CM967:CO967)*2</f>
        <v>0</v>
      </c>
      <c r="BE967" s="54">
        <f t="shared" si="1183"/>
        <v>0</v>
      </c>
      <c r="BF967" s="54">
        <f t="shared" ref="BF967:BK967" si="1196">Z967*2</f>
        <v>0</v>
      </c>
      <c r="BG967" s="54">
        <f t="shared" si="1196"/>
        <v>0</v>
      </c>
      <c r="BH967" s="54">
        <f t="shared" si="1196"/>
        <v>0</v>
      </c>
      <c r="BI967" s="54">
        <f t="shared" si="1196"/>
        <v>0</v>
      </c>
      <c r="BJ967" s="54">
        <f t="shared" si="1196"/>
        <v>0</v>
      </c>
      <c r="BK967" s="54">
        <f t="shared" si="1196"/>
        <v>0</v>
      </c>
      <c r="BL967" s="54">
        <v>0</v>
      </c>
      <c r="BM967" s="54">
        <v>0</v>
      </c>
      <c r="BN967" s="54">
        <f t="shared" si="1194"/>
        <v>0</v>
      </c>
      <c r="BO967" s="54">
        <f t="shared" si="1195"/>
        <v>0</v>
      </c>
      <c r="BP967" s="54">
        <v>0</v>
      </c>
      <c r="BQ967" s="54">
        <v>0</v>
      </c>
      <c r="BR967" s="54">
        <v>0</v>
      </c>
      <c r="BS967" s="54">
        <v>0</v>
      </c>
      <c r="BT967" s="54">
        <v>0</v>
      </c>
      <c r="BU967" s="54">
        <v>0</v>
      </c>
      <c r="BV967" s="54">
        <f t="shared" si="1186"/>
        <v>0</v>
      </c>
      <c r="BW967" s="54">
        <f t="shared" si="1187"/>
        <v>0</v>
      </c>
      <c r="BX967" s="54">
        <f t="shared" si="1188"/>
        <v>0</v>
      </c>
      <c r="BY967" s="54">
        <f t="shared" si="1189"/>
        <v>0</v>
      </c>
      <c r="BZ967" s="54">
        <f t="shared" si="1190"/>
        <v>0</v>
      </c>
      <c r="CA967" s="54">
        <v>0</v>
      </c>
      <c r="CB967" s="54">
        <f t="shared" si="1191"/>
        <v>0</v>
      </c>
      <c r="CC967" s="54">
        <f t="shared" si="1192"/>
        <v>0</v>
      </c>
      <c r="CD967" s="54">
        <v>0</v>
      </c>
      <c r="CE967" s="54">
        <v>0</v>
      </c>
      <c r="CF967" s="54">
        <v>0</v>
      </c>
      <c r="CG967" s="54">
        <v>0</v>
      </c>
      <c r="CH967" s="54">
        <v>0</v>
      </c>
      <c r="CI967" s="54">
        <v>0</v>
      </c>
      <c r="CJ967" s="54">
        <v>0</v>
      </c>
      <c r="CK967" s="54">
        <v>0</v>
      </c>
      <c r="CL967" s="54">
        <v>0</v>
      </c>
      <c r="CM967" s="54">
        <v>0</v>
      </c>
      <c r="CN967" s="54">
        <v>0</v>
      </c>
      <c r="CO967" s="54">
        <v>0</v>
      </c>
    </row>
    <row r="968" spans="1:93">
      <c r="A968" s="3" t="str">
        <f t="shared" si="1170"/>
        <v>0BExRTuHerceptin IV</v>
      </c>
      <c r="B968" s="3" t="s">
        <v>558</v>
      </c>
      <c r="C968" s="3" t="s">
        <v>887</v>
      </c>
      <c r="D968" s="3" t="s">
        <v>296</v>
      </c>
      <c r="E968" s="3" t="s">
        <v>296</v>
      </c>
      <c r="F968" s="3" t="s">
        <v>311</v>
      </c>
      <c r="G968" s="3" t="s">
        <v>312</v>
      </c>
      <c r="H968" s="3" t="s">
        <v>311</v>
      </c>
      <c r="I968" s="3" t="s">
        <v>312</v>
      </c>
      <c r="J968" s="3" t="s">
        <v>541</v>
      </c>
      <c r="K968" s="3" t="s">
        <v>541</v>
      </c>
      <c r="L968" s="3"/>
      <c r="M968" s="3" t="s">
        <v>543</v>
      </c>
      <c r="N968" s="3" t="s">
        <v>11</v>
      </c>
      <c r="O968" s="3" t="s">
        <v>11</v>
      </c>
      <c r="P968" s="3">
        <v>4535.5</v>
      </c>
      <c r="Q968" s="54">
        <v>2.4822376098080742E-7</v>
      </c>
      <c r="R968" s="54">
        <v>1.7782878168674339E-7</v>
      </c>
      <c r="S968" s="54">
        <v>1.6542114214001052E-7</v>
      </c>
      <c r="T968" s="54">
        <v>1.1681063360424579E-7</v>
      </c>
      <c r="U968" s="54">
        <v>1.0643066396940739E-7</v>
      </c>
      <c r="V968" s="54">
        <v>1.8528501761878564E-7</v>
      </c>
      <c r="W968" s="54">
        <v>5.9147368480756133E-7</v>
      </c>
      <c r="X968" s="54">
        <v>4.0852631519243884E-7</v>
      </c>
      <c r="Y968" s="54">
        <v>1.0000000000000002E-6</v>
      </c>
      <c r="Z968" s="54">
        <v>0</v>
      </c>
      <c r="AA968" s="54">
        <v>0</v>
      </c>
      <c r="AB968" s="54">
        <v>0</v>
      </c>
      <c r="AC968" s="54">
        <v>0</v>
      </c>
      <c r="AD968" s="54">
        <v>0</v>
      </c>
      <c r="AE968" s="54">
        <v>0</v>
      </c>
      <c r="AF968" s="54">
        <f t="shared" si="1171"/>
        <v>0</v>
      </c>
      <c r="AG968" s="54">
        <f t="shared" si="1172"/>
        <v>0</v>
      </c>
      <c r="AH968" s="54">
        <f t="shared" si="1173"/>
        <v>0</v>
      </c>
      <c r="AI968" s="54">
        <v>1.1258188679284522E-3</v>
      </c>
      <c r="AJ968" s="54">
        <v>8.0654243934022462E-4</v>
      </c>
      <c r="AK968" s="54">
        <v>7.5026759017601764E-4</v>
      </c>
      <c r="AL968" s="54">
        <v>5.297946287120568E-4</v>
      </c>
      <c r="AM968" s="54">
        <v>4.8271627643324723E-4</v>
      </c>
      <c r="AN968" s="54">
        <v>8.4036019741000226E-4</v>
      </c>
      <c r="AO968" s="54">
        <v>2.6826288974446943E-3</v>
      </c>
      <c r="AP968" s="54">
        <v>1.8528711025553063E-3</v>
      </c>
      <c r="AQ968" s="54">
        <v>4.5355000000000005E-3</v>
      </c>
      <c r="AR968" s="54">
        <f t="shared" si="1174"/>
        <v>0</v>
      </c>
      <c r="AS968" s="54">
        <f t="shared" si="1175"/>
        <v>0</v>
      </c>
      <c r="AT968" s="54">
        <f t="shared" si="1176"/>
        <v>0</v>
      </c>
      <c r="AU968" s="54">
        <f t="shared" si="1177"/>
        <v>0</v>
      </c>
      <c r="AV968" s="54">
        <f t="shared" si="1178"/>
        <v>0</v>
      </c>
      <c r="AW968" s="54">
        <f t="shared" si="1179"/>
        <v>0</v>
      </c>
      <c r="AX968" s="54">
        <f t="shared" si="1180"/>
        <v>0</v>
      </c>
      <c r="AY968" s="54">
        <f t="shared" si="1181"/>
        <v>0</v>
      </c>
      <c r="AZ968" s="54">
        <f t="shared" si="1182"/>
        <v>0</v>
      </c>
      <c r="BA968" s="54">
        <f t="shared" si="1168"/>
        <v>1.1681063360424579E-7</v>
      </c>
      <c r="BB968" s="54">
        <f t="shared" si="1169"/>
        <v>0</v>
      </c>
      <c r="BC968" s="54"/>
      <c r="BD968" s="54"/>
      <c r="BE968" s="54">
        <f t="shared" si="1183"/>
        <v>0</v>
      </c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>
        <f t="shared" si="1186"/>
        <v>0</v>
      </c>
      <c r="BW968" s="54">
        <f t="shared" si="1187"/>
        <v>0</v>
      </c>
      <c r="BX968" s="54">
        <f t="shared" si="1188"/>
        <v>0</v>
      </c>
      <c r="BY968" s="54">
        <f t="shared" si="1189"/>
        <v>0</v>
      </c>
      <c r="BZ968" s="54">
        <f t="shared" si="1190"/>
        <v>0</v>
      </c>
      <c r="CA968" s="54">
        <v>0</v>
      </c>
      <c r="CB968" s="54">
        <f t="shared" si="1191"/>
        <v>0</v>
      </c>
      <c r="CC968" s="54">
        <f t="shared" si="1192"/>
        <v>0</v>
      </c>
      <c r="CD968" s="54">
        <v>0</v>
      </c>
      <c r="CE968" s="54">
        <v>0</v>
      </c>
      <c r="CF968" s="54">
        <v>0</v>
      </c>
      <c r="CG968" s="54">
        <v>0</v>
      </c>
      <c r="CH968" s="54">
        <v>0</v>
      </c>
      <c r="CI968" s="54">
        <v>0</v>
      </c>
      <c r="CJ968" s="54">
        <v>0</v>
      </c>
      <c r="CK968" s="54">
        <v>0</v>
      </c>
      <c r="CL968" s="54">
        <v>0</v>
      </c>
      <c r="CM968" s="54">
        <v>0</v>
      </c>
      <c r="CN968" s="54">
        <v>0</v>
      </c>
      <c r="CO968" s="54">
        <v>0</v>
      </c>
    </row>
    <row r="969" spans="1:93">
      <c r="A969" s="3" t="str">
        <f t="shared" si="1170"/>
        <v>0BExRTuHerceptin SC</v>
      </c>
      <c r="B969" s="3" t="s">
        <v>558</v>
      </c>
      <c r="C969" s="3" t="s">
        <v>887</v>
      </c>
      <c r="D969" s="3" t="s">
        <v>296</v>
      </c>
      <c r="E969" s="3" t="s">
        <v>296</v>
      </c>
      <c r="F969" s="3" t="s">
        <v>311</v>
      </c>
      <c r="G969" s="3" t="s">
        <v>312</v>
      </c>
      <c r="H969" s="3" t="s">
        <v>311</v>
      </c>
      <c r="I969" s="3" t="s">
        <v>312</v>
      </c>
      <c r="J969" s="3" t="s">
        <v>541</v>
      </c>
      <c r="K969" s="3" t="s">
        <v>541</v>
      </c>
      <c r="L969" s="3"/>
      <c r="M969" s="3" t="s">
        <v>543</v>
      </c>
      <c r="N969" s="3" t="s">
        <v>12</v>
      </c>
      <c r="O969" s="3" t="s">
        <v>12</v>
      </c>
      <c r="P969" s="3">
        <v>3444.49</v>
      </c>
      <c r="Q969" s="54">
        <v>0.18228675746251974</v>
      </c>
      <c r="R969" s="54">
        <v>0.16889282797661359</v>
      </c>
      <c r="S969" s="54">
        <v>0.25618189880256825</v>
      </c>
      <c r="T969" s="54">
        <v>0.26221848940890602</v>
      </c>
      <c r="U969" s="54">
        <v>0.23609678878438647</v>
      </c>
      <c r="V969" s="54">
        <v>0.31075377162928569</v>
      </c>
      <c r="W969" s="54">
        <v>0.60736148424170155</v>
      </c>
      <c r="X969" s="54">
        <v>0.8090690498225781</v>
      </c>
      <c r="Y969" s="54">
        <v>1.4164305340642795</v>
      </c>
      <c r="Z969" s="54">
        <v>0</v>
      </c>
      <c r="AA969" s="54">
        <v>0</v>
      </c>
      <c r="AB969" s="54">
        <v>0</v>
      </c>
      <c r="AC969" s="54">
        <v>0</v>
      </c>
      <c r="AD969" s="54">
        <v>0</v>
      </c>
      <c r="AE969" s="54">
        <v>0</v>
      </c>
      <c r="AF969" s="54">
        <f t="shared" si="1171"/>
        <v>0</v>
      </c>
      <c r="AG969" s="54">
        <f t="shared" si="1172"/>
        <v>0</v>
      </c>
      <c r="AH969" s="54">
        <f t="shared" si="1173"/>
        <v>0</v>
      </c>
      <c r="AI969" s="54">
        <v>627.88491321207459</v>
      </c>
      <c r="AJ969" s="54">
        <v>581.74965703716566</v>
      </c>
      <c r="AK969" s="54">
        <v>882.4159886064582</v>
      </c>
      <c r="AL969" s="54">
        <v>903.20896458408265</v>
      </c>
      <c r="AM969" s="54">
        <v>813.23302799993132</v>
      </c>
      <c r="AN969" s="54">
        <v>1070.3882588393583</v>
      </c>
      <c r="AO969" s="54">
        <v>2092.0505588556985</v>
      </c>
      <c r="AP969" s="54">
        <v>2786.8302514233719</v>
      </c>
      <c r="AQ969" s="54">
        <v>4878.8808102790699</v>
      </c>
      <c r="AR969" s="54">
        <f t="shared" si="1174"/>
        <v>0</v>
      </c>
      <c r="AS969" s="54">
        <f t="shared" si="1175"/>
        <v>0</v>
      </c>
      <c r="AT969" s="54">
        <f t="shared" si="1176"/>
        <v>0</v>
      </c>
      <c r="AU969" s="54">
        <f t="shared" si="1177"/>
        <v>0</v>
      </c>
      <c r="AV969" s="54">
        <f t="shared" si="1178"/>
        <v>0</v>
      </c>
      <c r="AW969" s="54">
        <f t="shared" si="1179"/>
        <v>0</v>
      </c>
      <c r="AX969" s="54">
        <f t="shared" si="1180"/>
        <v>0</v>
      </c>
      <c r="AY969" s="54">
        <f t="shared" si="1181"/>
        <v>0</v>
      </c>
      <c r="AZ969" s="54">
        <f t="shared" si="1182"/>
        <v>0</v>
      </c>
      <c r="BA969" s="54">
        <f t="shared" si="1168"/>
        <v>0.26221848940890602</v>
      </c>
      <c r="BB969" s="54">
        <f t="shared" si="1169"/>
        <v>0</v>
      </c>
      <c r="BC969" s="54"/>
      <c r="BD969" s="54"/>
      <c r="BE969" s="54">
        <f t="shared" si="1183"/>
        <v>0</v>
      </c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>
        <f t="shared" si="1186"/>
        <v>861.12249999999995</v>
      </c>
      <c r="BW969" s="54">
        <f t="shared" si="1187"/>
        <v>0</v>
      </c>
      <c r="BX969" s="54">
        <f t="shared" si="1188"/>
        <v>0</v>
      </c>
      <c r="BY969" s="54">
        <f t="shared" si="1189"/>
        <v>0</v>
      </c>
      <c r="BZ969" s="54">
        <f t="shared" si="1190"/>
        <v>0</v>
      </c>
      <c r="CA969" s="54">
        <v>0</v>
      </c>
      <c r="CB969" s="54">
        <f t="shared" si="1191"/>
        <v>3</v>
      </c>
      <c r="CC969" s="54">
        <f t="shared" si="1192"/>
        <v>0.25</v>
      </c>
      <c r="CD969" s="54">
        <v>0</v>
      </c>
      <c r="CE969" s="54">
        <v>0</v>
      </c>
      <c r="CF969" s="54">
        <v>0</v>
      </c>
      <c r="CG969" s="54">
        <v>3</v>
      </c>
      <c r="CH969" s="54">
        <v>0</v>
      </c>
      <c r="CI969" s="54">
        <v>0</v>
      </c>
      <c r="CJ969" s="54">
        <v>0</v>
      </c>
      <c r="CK969" s="54">
        <v>0</v>
      </c>
      <c r="CL969" s="54">
        <v>0</v>
      </c>
      <c r="CM969" s="54">
        <v>0</v>
      </c>
      <c r="CN969" s="54">
        <v>0</v>
      </c>
      <c r="CO969" s="54">
        <v>0</v>
      </c>
    </row>
    <row r="970" spans="1:93">
      <c r="A970" s="3" t="str">
        <f t="shared" si="1170"/>
        <v>0BExRTuItovebi 3mg</v>
      </c>
      <c r="B970" s="3" t="s">
        <v>558</v>
      </c>
      <c r="C970" s="3" t="s">
        <v>887</v>
      </c>
      <c r="D970" s="3" t="s">
        <v>296</v>
      </c>
      <c r="E970" s="3" t="s">
        <v>296</v>
      </c>
      <c r="F970" s="3" t="s">
        <v>311</v>
      </c>
      <c r="G970" s="3" t="s">
        <v>312</v>
      </c>
      <c r="H970" s="3" t="s">
        <v>311</v>
      </c>
      <c r="I970" s="3" t="s">
        <v>312</v>
      </c>
      <c r="J970" s="3" t="s">
        <v>541</v>
      </c>
      <c r="K970" s="3" t="s">
        <v>541</v>
      </c>
      <c r="L970" s="3"/>
      <c r="M970" s="3" t="s">
        <v>543</v>
      </c>
      <c r="N970" s="3" t="s">
        <v>13</v>
      </c>
      <c r="O970" s="3" t="s">
        <v>14</v>
      </c>
      <c r="P970" s="3">
        <v>3566.02</v>
      </c>
      <c r="Q970" s="54">
        <v>7.5423782997919166E-8</v>
      </c>
      <c r="R970" s="54">
        <v>8.6118364644595899E-8</v>
      </c>
      <c r="S970" s="54">
        <v>1.7430625086372233E-7</v>
      </c>
      <c r="T970" s="54">
        <v>1.7644957539816278E-7</v>
      </c>
      <c r="U970" s="54">
        <v>2.1451535630448561E-7</v>
      </c>
      <c r="V970" s="54">
        <v>2.7318666979111423E-7</v>
      </c>
      <c r="W970" s="54">
        <v>3.3584839850623739E-7</v>
      </c>
      <c r="X970" s="54">
        <v>6.6415160149376262E-7</v>
      </c>
      <c r="Y970" s="54">
        <v>9.9999999999999995E-7</v>
      </c>
      <c r="Z970" s="54">
        <v>3</v>
      </c>
      <c r="AA970" s="54">
        <v>3</v>
      </c>
      <c r="AB970" s="54">
        <v>0</v>
      </c>
      <c r="AC970" s="54">
        <v>0</v>
      </c>
      <c r="AD970" s="54">
        <v>0</v>
      </c>
      <c r="AE970" s="54">
        <v>0</v>
      </c>
      <c r="AF970" s="54">
        <f t="shared" si="1171"/>
        <v>6</v>
      </c>
      <c r="AG970" s="54">
        <f t="shared" si="1172"/>
        <v>0</v>
      </c>
      <c r="AH970" s="54">
        <f t="shared" si="1173"/>
        <v>6</v>
      </c>
      <c r="AI970" s="54">
        <v>2.6896271864623972E-4</v>
      </c>
      <c r="AJ970" s="54">
        <v>3.0709981068992184E-4</v>
      </c>
      <c r="AK970" s="54">
        <v>6.2157957670505104E-4</v>
      </c>
      <c r="AL970" s="54">
        <v>6.2922271486135644E-4</v>
      </c>
      <c r="AM970" s="54">
        <v>7.6496605088892183E-4</v>
      </c>
      <c r="AN970" s="54">
        <v>9.7418912820850911E-4</v>
      </c>
      <c r="AO970" s="54">
        <v>1.1976421060412126E-3</v>
      </c>
      <c r="AP970" s="54">
        <v>2.3683778939587873E-3</v>
      </c>
      <c r="AQ970" s="54">
        <v>3.5660199999999996E-3</v>
      </c>
      <c r="AR970" s="54">
        <f t="shared" si="1174"/>
        <v>10698.06</v>
      </c>
      <c r="AS970" s="54">
        <f t="shared" si="1175"/>
        <v>10698.06</v>
      </c>
      <c r="AT970" s="54">
        <f t="shared" si="1176"/>
        <v>0</v>
      </c>
      <c r="AU970" s="54">
        <f t="shared" si="1177"/>
        <v>0</v>
      </c>
      <c r="AV970" s="54">
        <f t="shared" si="1178"/>
        <v>0</v>
      </c>
      <c r="AW970" s="54">
        <f t="shared" si="1179"/>
        <v>0</v>
      </c>
      <c r="AX970" s="54">
        <f t="shared" si="1180"/>
        <v>21396.12</v>
      </c>
      <c r="AY970" s="54">
        <f t="shared" si="1181"/>
        <v>0</v>
      </c>
      <c r="AZ970" s="54">
        <f t="shared" si="1182"/>
        <v>21396.12</v>
      </c>
      <c r="BA970" s="54">
        <f t="shared" si="1168"/>
        <v>1.7644957539816278E-7</v>
      </c>
      <c r="BB970" s="54">
        <f t="shared" si="1169"/>
        <v>0</v>
      </c>
      <c r="BC970" s="54"/>
      <c r="BD970" s="54"/>
      <c r="BE970" s="54">
        <f t="shared" si="1183"/>
        <v>0</v>
      </c>
      <c r="BF970" s="54"/>
      <c r="BG970" s="54"/>
      <c r="BH970" s="54"/>
      <c r="BI970" s="54"/>
      <c r="BJ970" s="54"/>
      <c r="BK970" s="54"/>
      <c r="BL970" s="54">
        <v>0</v>
      </c>
      <c r="BM970" s="54">
        <v>0</v>
      </c>
      <c r="BN970" s="54">
        <f t="shared" ref="BN970:BN971" si="1197">AVERAGE(BP970:BR970)</f>
        <v>0</v>
      </c>
      <c r="BO970" s="54">
        <f t="shared" ref="BO970:BO971" si="1198">SUM(BS970:BU970)/1</f>
        <v>0</v>
      </c>
      <c r="BP970" s="54">
        <v>0</v>
      </c>
      <c r="BQ970" s="54">
        <v>0</v>
      </c>
      <c r="BR970" s="54">
        <v>0</v>
      </c>
      <c r="BS970" s="54">
        <v>0</v>
      </c>
      <c r="BT970" s="54">
        <v>0</v>
      </c>
      <c r="BU970" s="54">
        <v>0</v>
      </c>
      <c r="BV970" s="54">
        <f t="shared" si="1186"/>
        <v>0</v>
      </c>
      <c r="BW970" s="54">
        <f t="shared" si="1187"/>
        <v>0</v>
      </c>
      <c r="BX970" s="54">
        <f t="shared" si="1188"/>
        <v>0</v>
      </c>
      <c r="BY970" s="54">
        <f t="shared" si="1189"/>
        <v>0</v>
      </c>
      <c r="BZ970" s="54">
        <f t="shared" si="1190"/>
        <v>0</v>
      </c>
      <c r="CA970" s="54">
        <v>0</v>
      </c>
      <c r="CB970" s="54">
        <f t="shared" si="1191"/>
        <v>0</v>
      </c>
      <c r="CC970" s="54">
        <f t="shared" si="1192"/>
        <v>0</v>
      </c>
      <c r="CD970" s="54">
        <v>0</v>
      </c>
      <c r="CE970" s="54">
        <v>0</v>
      </c>
      <c r="CF970" s="54">
        <v>0</v>
      </c>
      <c r="CG970" s="54">
        <v>0</v>
      </c>
      <c r="CH970" s="54">
        <v>0</v>
      </c>
      <c r="CI970" s="54">
        <v>0</v>
      </c>
      <c r="CJ970" s="54">
        <v>0</v>
      </c>
      <c r="CK970" s="54">
        <v>0</v>
      </c>
      <c r="CL970" s="54">
        <v>0</v>
      </c>
      <c r="CM970" s="54">
        <v>0</v>
      </c>
      <c r="CN970" s="54">
        <v>0</v>
      </c>
      <c r="CO970" s="54">
        <v>0</v>
      </c>
    </row>
    <row r="971" spans="1:93">
      <c r="A971" s="3" t="str">
        <f t="shared" si="1170"/>
        <v>0BExRTuItovebi 9mg</v>
      </c>
      <c r="B971" s="3" t="s">
        <v>558</v>
      </c>
      <c r="C971" s="3" t="s">
        <v>887</v>
      </c>
      <c r="D971" s="3" t="s">
        <v>296</v>
      </c>
      <c r="E971" s="3" t="s">
        <v>296</v>
      </c>
      <c r="F971" s="3" t="s">
        <v>311</v>
      </c>
      <c r="G971" s="3" t="s">
        <v>312</v>
      </c>
      <c r="H971" s="3" t="s">
        <v>311</v>
      </c>
      <c r="I971" s="3" t="s">
        <v>312</v>
      </c>
      <c r="J971" s="3" t="s">
        <v>541</v>
      </c>
      <c r="K971" s="3" t="s">
        <v>541</v>
      </c>
      <c r="L971" s="3"/>
      <c r="M971" s="3" t="s">
        <v>543</v>
      </c>
      <c r="N971" s="3" t="s">
        <v>13</v>
      </c>
      <c r="O971" s="3" t="s">
        <v>15</v>
      </c>
      <c r="P971" s="3">
        <v>10698.05</v>
      </c>
      <c r="Q971" s="54"/>
      <c r="R971" s="54"/>
      <c r="S971" s="54"/>
      <c r="T971" s="54">
        <v>0</v>
      </c>
      <c r="U971" s="54">
        <v>0</v>
      </c>
      <c r="V971" s="54">
        <v>0</v>
      </c>
      <c r="W971" s="54">
        <v>0</v>
      </c>
      <c r="X971" s="54">
        <v>0</v>
      </c>
      <c r="Y971" s="54">
        <v>0</v>
      </c>
      <c r="Z971" s="54">
        <v>0</v>
      </c>
      <c r="AA971" s="54">
        <v>0</v>
      </c>
      <c r="AB971" s="54">
        <v>2</v>
      </c>
      <c r="AC971" s="54">
        <v>1</v>
      </c>
      <c r="AD971" s="54">
        <v>0</v>
      </c>
      <c r="AE971" s="54">
        <v>0</v>
      </c>
      <c r="AF971" s="54">
        <f t="shared" si="1171"/>
        <v>2</v>
      </c>
      <c r="AG971" s="54">
        <f t="shared" si="1172"/>
        <v>1</v>
      </c>
      <c r="AH971" s="54">
        <f t="shared" si="1173"/>
        <v>3</v>
      </c>
      <c r="AI971" s="54"/>
      <c r="AJ971" s="54"/>
      <c r="AK971" s="54"/>
      <c r="AL971" s="54">
        <v>0</v>
      </c>
      <c r="AM971" s="54">
        <v>0</v>
      </c>
      <c r="AN971" s="54">
        <v>0</v>
      </c>
      <c r="AO971" s="54">
        <v>0</v>
      </c>
      <c r="AP971" s="54">
        <v>0</v>
      </c>
      <c r="AQ971" s="54">
        <v>0</v>
      </c>
      <c r="AR971" s="54">
        <f t="shared" si="1174"/>
        <v>0</v>
      </c>
      <c r="AS971" s="54">
        <f t="shared" si="1175"/>
        <v>0</v>
      </c>
      <c r="AT971" s="54">
        <f t="shared" si="1176"/>
        <v>21396.1</v>
      </c>
      <c r="AU971" s="54">
        <f t="shared" si="1177"/>
        <v>10698.05</v>
      </c>
      <c r="AV971" s="54">
        <f t="shared" si="1178"/>
        <v>0</v>
      </c>
      <c r="AW971" s="54">
        <f t="shared" si="1179"/>
        <v>0</v>
      </c>
      <c r="AX971" s="54">
        <f t="shared" si="1180"/>
        <v>21396.1</v>
      </c>
      <c r="AY971" s="54">
        <f t="shared" si="1181"/>
        <v>10698.05</v>
      </c>
      <c r="AZ971" s="54">
        <f t="shared" si="1182"/>
        <v>32094.149999999998</v>
      </c>
      <c r="BA971" s="54">
        <f t="shared" si="1168"/>
        <v>0</v>
      </c>
      <c r="BB971" s="54">
        <f t="shared" si="1169"/>
        <v>1</v>
      </c>
      <c r="BC971" s="54"/>
      <c r="BD971" s="54"/>
      <c r="BE971" s="54">
        <f t="shared" si="1183"/>
        <v>0</v>
      </c>
      <c r="BF971" s="54"/>
      <c r="BG971" s="54"/>
      <c r="BH971" s="54"/>
      <c r="BI971" s="54"/>
      <c r="BJ971" s="54"/>
      <c r="BK971" s="54"/>
      <c r="BL971" s="54">
        <v>0</v>
      </c>
      <c r="BM971" s="54">
        <v>0</v>
      </c>
      <c r="BN971" s="54">
        <f t="shared" si="1197"/>
        <v>0</v>
      </c>
      <c r="BO971" s="54">
        <f t="shared" si="1198"/>
        <v>0</v>
      </c>
      <c r="BP971" s="54">
        <v>0</v>
      </c>
      <c r="BQ971" s="54">
        <v>0</v>
      </c>
      <c r="BR971" s="54">
        <v>0</v>
      </c>
      <c r="BS971" s="54">
        <v>0</v>
      </c>
      <c r="BT971" s="54">
        <v>0</v>
      </c>
      <c r="BU971" s="54">
        <v>0</v>
      </c>
      <c r="BV971" s="54">
        <f t="shared" si="1186"/>
        <v>0</v>
      </c>
      <c r="BW971" s="54">
        <f t="shared" si="1187"/>
        <v>0</v>
      </c>
      <c r="BX971" s="54">
        <f t="shared" si="1188"/>
        <v>0</v>
      </c>
      <c r="BY971" s="54">
        <f t="shared" si="1189"/>
        <v>0</v>
      </c>
      <c r="BZ971" s="54">
        <f t="shared" si="1190"/>
        <v>0</v>
      </c>
      <c r="CA971" s="54">
        <v>0</v>
      </c>
      <c r="CB971" s="54">
        <f t="shared" si="1191"/>
        <v>0</v>
      </c>
      <c r="CC971" s="54">
        <f t="shared" si="1192"/>
        <v>0</v>
      </c>
      <c r="CD971" s="54">
        <v>0</v>
      </c>
      <c r="CE971" s="54">
        <v>0</v>
      </c>
      <c r="CF971" s="54">
        <v>0</v>
      </c>
      <c r="CG971" s="54">
        <v>0</v>
      </c>
      <c r="CH971" s="54">
        <v>0</v>
      </c>
      <c r="CI971" s="54">
        <v>0</v>
      </c>
      <c r="CJ971" s="54">
        <v>0</v>
      </c>
      <c r="CK971" s="54">
        <v>0</v>
      </c>
      <c r="CL971" s="54">
        <v>0</v>
      </c>
      <c r="CM971" s="54">
        <v>0</v>
      </c>
      <c r="CN971" s="54">
        <v>0</v>
      </c>
      <c r="CO971" s="54">
        <v>0</v>
      </c>
    </row>
    <row r="972" spans="1:93">
      <c r="A972" s="3" t="str">
        <f t="shared" si="1170"/>
        <v>0BExRTuPerjeta</v>
      </c>
      <c r="B972" s="3" t="s">
        <v>558</v>
      </c>
      <c r="C972" s="3" t="s">
        <v>887</v>
      </c>
      <c r="D972" s="3" t="s">
        <v>296</v>
      </c>
      <c r="E972" s="3" t="s">
        <v>296</v>
      </c>
      <c r="F972" s="3" t="s">
        <v>311</v>
      </c>
      <c r="G972" s="3" t="s">
        <v>312</v>
      </c>
      <c r="H972" s="3" t="s">
        <v>311</v>
      </c>
      <c r="I972" s="3" t="s">
        <v>312</v>
      </c>
      <c r="J972" s="3" t="s">
        <v>541</v>
      </c>
      <c r="K972" s="3" t="s">
        <v>541</v>
      </c>
      <c r="L972" s="3"/>
      <c r="M972" s="3" t="s">
        <v>543</v>
      </c>
      <c r="N972" s="3" t="s">
        <v>16</v>
      </c>
      <c r="O972" s="3" t="s">
        <v>16</v>
      </c>
      <c r="P972" s="3">
        <v>3985.87</v>
      </c>
      <c r="Q972" s="54">
        <v>1.7016820489227757E-7</v>
      </c>
      <c r="R972" s="54">
        <v>1.437436387538705E-7</v>
      </c>
      <c r="S972" s="54">
        <v>2.1817278135784686E-7</v>
      </c>
      <c r="T972" s="54">
        <v>1.3183546069258188E-7</v>
      </c>
      <c r="U972" s="54">
        <v>1.6001271046762174E-7</v>
      </c>
      <c r="V972" s="54">
        <v>1.836397080028689E-7</v>
      </c>
      <c r="W972" s="54">
        <v>5.320846250039949E-7</v>
      </c>
      <c r="X972" s="54">
        <v>4.7548787916307249E-7</v>
      </c>
      <c r="Y972" s="54">
        <v>1.0075725041670674E-6</v>
      </c>
      <c r="Z972" s="54">
        <v>0</v>
      </c>
      <c r="AA972" s="54">
        <v>0</v>
      </c>
      <c r="AB972" s="54">
        <v>0</v>
      </c>
      <c r="AC972" s="54">
        <v>0</v>
      </c>
      <c r="AD972" s="54">
        <v>0</v>
      </c>
      <c r="AE972" s="54">
        <v>0</v>
      </c>
      <c r="AF972" s="54">
        <f t="shared" si="1171"/>
        <v>0</v>
      </c>
      <c r="AG972" s="54">
        <f t="shared" si="1172"/>
        <v>0</v>
      </c>
      <c r="AH972" s="54">
        <f t="shared" si="1173"/>
        <v>0</v>
      </c>
      <c r="AI972" s="54">
        <v>6.7826834283398244E-4</v>
      </c>
      <c r="AJ972" s="54">
        <v>5.7294345739988969E-4</v>
      </c>
      <c r="AK972" s="54">
        <v>8.6960834403080104E-4</v>
      </c>
      <c r="AL972" s="54">
        <v>5.2547900771074136E-4</v>
      </c>
      <c r="AM972" s="54">
        <v>6.3778986227157948E-4</v>
      </c>
      <c r="AN972" s="54">
        <v>7.31964002937395E-4</v>
      </c>
      <c r="AO972" s="54">
        <v>2.1208201442646729E-3</v>
      </c>
      <c r="AP972" s="54">
        <v>1.8952328729197158E-3</v>
      </c>
      <c r="AQ972" s="54">
        <v>4.0160530171843888E-3</v>
      </c>
      <c r="AR972" s="54">
        <f t="shared" si="1174"/>
        <v>0</v>
      </c>
      <c r="AS972" s="54">
        <f t="shared" si="1175"/>
        <v>0</v>
      </c>
      <c r="AT972" s="54">
        <f t="shared" si="1176"/>
        <v>0</v>
      </c>
      <c r="AU972" s="54">
        <f t="shared" si="1177"/>
        <v>0</v>
      </c>
      <c r="AV972" s="54">
        <f t="shared" si="1178"/>
        <v>0</v>
      </c>
      <c r="AW972" s="54">
        <f t="shared" si="1179"/>
        <v>0</v>
      </c>
      <c r="AX972" s="54">
        <f t="shared" si="1180"/>
        <v>0</v>
      </c>
      <c r="AY972" s="54">
        <f t="shared" si="1181"/>
        <v>0</v>
      </c>
      <c r="AZ972" s="54">
        <f t="shared" si="1182"/>
        <v>0</v>
      </c>
      <c r="BA972" s="54">
        <f t="shared" si="1168"/>
        <v>1.3183546069258188E-7</v>
      </c>
      <c r="BB972" s="54">
        <f t="shared" si="1169"/>
        <v>0</v>
      </c>
      <c r="BC972" s="54"/>
      <c r="BD972" s="54"/>
      <c r="BE972" s="54">
        <f t="shared" si="1183"/>
        <v>0</v>
      </c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>
        <f t="shared" si="1186"/>
        <v>996.46749999999997</v>
      </c>
      <c r="BW972" s="54">
        <f t="shared" si="1187"/>
        <v>-7971.74</v>
      </c>
      <c r="BX972" s="54">
        <f t="shared" si="1188"/>
        <v>0</v>
      </c>
      <c r="BY972" s="54">
        <f t="shared" si="1189"/>
        <v>-2</v>
      </c>
      <c r="BZ972" s="54">
        <f t="shared" si="1190"/>
        <v>0</v>
      </c>
      <c r="CA972" s="54">
        <v>0</v>
      </c>
      <c r="CB972" s="54">
        <f t="shared" si="1191"/>
        <v>3</v>
      </c>
      <c r="CC972" s="54">
        <f t="shared" si="1192"/>
        <v>0.25</v>
      </c>
      <c r="CD972" s="54">
        <v>0</v>
      </c>
      <c r="CE972" s="54">
        <v>0</v>
      </c>
      <c r="CF972" s="54">
        <v>0</v>
      </c>
      <c r="CG972" s="54">
        <v>0</v>
      </c>
      <c r="CH972" s="54">
        <v>3</v>
      </c>
      <c r="CI972" s="54">
        <v>2</v>
      </c>
      <c r="CJ972" s="54">
        <v>0</v>
      </c>
      <c r="CK972" s="54">
        <v>0</v>
      </c>
      <c r="CL972" s="54">
        <v>-2</v>
      </c>
      <c r="CM972" s="54">
        <v>0</v>
      </c>
      <c r="CN972" s="54">
        <v>0</v>
      </c>
      <c r="CO972" s="54">
        <v>0</v>
      </c>
    </row>
    <row r="973" spans="1:93">
      <c r="A973" s="3" t="str">
        <f t="shared" si="1170"/>
        <v>0BExRTuPhesgo 10ml</v>
      </c>
      <c r="B973" s="3" t="s">
        <v>558</v>
      </c>
      <c r="C973" s="3" t="s">
        <v>887</v>
      </c>
      <c r="D973" s="3" t="s">
        <v>296</v>
      </c>
      <c r="E973" s="3" t="s">
        <v>296</v>
      </c>
      <c r="F973" s="3" t="s">
        <v>311</v>
      </c>
      <c r="G973" s="3" t="s">
        <v>312</v>
      </c>
      <c r="H973" s="3" t="s">
        <v>311</v>
      </c>
      <c r="I973" s="3" t="s">
        <v>312</v>
      </c>
      <c r="J973" s="3" t="s">
        <v>541</v>
      </c>
      <c r="K973" s="3" t="s">
        <v>541</v>
      </c>
      <c r="L973" s="3"/>
      <c r="M973" s="3" t="s">
        <v>543</v>
      </c>
      <c r="N973" s="3" t="s">
        <v>17</v>
      </c>
      <c r="O973" s="3" t="s">
        <v>18</v>
      </c>
      <c r="P973" s="3">
        <v>6232.07</v>
      </c>
      <c r="Q973" s="54">
        <v>4.3322765876297922</v>
      </c>
      <c r="R973" s="54">
        <v>5.2643033762233102</v>
      </c>
      <c r="S973" s="54">
        <v>6.4419295988283203</v>
      </c>
      <c r="T973" s="54">
        <v>5.4762513024292083</v>
      </c>
      <c r="U973" s="54">
        <v>4.9122785212297044</v>
      </c>
      <c r="V973" s="54">
        <v>6.8119438679283126</v>
      </c>
      <c r="W973" s="54">
        <v>16.038509562681423</v>
      </c>
      <c r="X973" s="54">
        <v>17.200473691587227</v>
      </c>
      <c r="Y973" s="54">
        <v>33.238983254268646</v>
      </c>
      <c r="Z973" s="54">
        <v>6</v>
      </c>
      <c r="AA973" s="54">
        <v>4</v>
      </c>
      <c r="AB973" s="54">
        <v>7</v>
      </c>
      <c r="AC973" s="54">
        <v>3</v>
      </c>
      <c r="AD973" s="54">
        <v>0</v>
      </c>
      <c r="AE973" s="54">
        <v>0</v>
      </c>
      <c r="AF973" s="54">
        <f t="shared" si="1171"/>
        <v>17</v>
      </c>
      <c r="AG973" s="54">
        <f t="shared" si="1172"/>
        <v>3</v>
      </c>
      <c r="AH973" s="54">
        <f t="shared" si="1173"/>
        <v>20</v>
      </c>
      <c r="AI973" s="54">
        <v>26999.050953469996</v>
      </c>
      <c r="AJ973" s="54">
        <v>32807.507141860006</v>
      </c>
      <c r="AK973" s="54">
        <v>40146.556194970006</v>
      </c>
      <c r="AL973" s="54">
        <v>34128.381454329996</v>
      </c>
      <c r="AM973" s="54">
        <v>30613.663603800003</v>
      </c>
      <c r="AN973" s="54">
        <v>42452.511020999998</v>
      </c>
      <c r="AO973" s="54">
        <v>99953.1142903</v>
      </c>
      <c r="AP973" s="54">
        <v>107194.55607912999</v>
      </c>
      <c r="AQ973" s="54">
        <v>207147.67036942998</v>
      </c>
      <c r="AR973" s="54">
        <f t="shared" si="1174"/>
        <v>37392.42</v>
      </c>
      <c r="AS973" s="54">
        <f t="shared" si="1175"/>
        <v>24928.28</v>
      </c>
      <c r="AT973" s="54">
        <f t="shared" si="1176"/>
        <v>43624.49</v>
      </c>
      <c r="AU973" s="54">
        <f t="shared" si="1177"/>
        <v>18696.21</v>
      </c>
      <c r="AV973" s="54">
        <f t="shared" si="1178"/>
        <v>0</v>
      </c>
      <c r="AW973" s="54">
        <f t="shared" si="1179"/>
        <v>0</v>
      </c>
      <c r="AX973" s="54">
        <f t="shared" si="1180"/>
        <v>105945.19</v>
      </c>
      <c r="AY973" s="54">
        <f t="shared" si="1181"/>
        <v>18696.21</v>
      </c>
      <c r="AZ973" s="54">
        <f t="shared" si="1182"/>
        <v>124641.4</v>
      </c>
      <c r="BA973" s="54">
        <f t="shared" si="1168"/>
        <v>5.4762513024292083</v>
      </c>
      <c r="BB973" s="54">
        <f t="shared" si="1169"/>
        <v>3</v>
      </c>
      <c r="BC973" s="54">
        <f>SUM(CJ973:CL973)</f>
        <v>25</v>
      </c>
      <c r="BD973" s="54">
        <f>SUM(CM973:CO973)</f>
        <v>18</v>
      </c>
      <c r="BE973" s="54">
        <f t="shared" si="1183"/>
        <v>20</v>
      </c>
      <c r="BF973" s="54">
        <f t="shared" ref="BF973:BK973" si="1199">Z973</f>
        <v>6</v>
      </c>
      <c r="BG973" s="54">
        <f t="shared" si="1199"/>
        <v>4</v>
      </c>
      <c r="BH973" s="54">
        <f t="shared" si="1199"/>
        <v>7</v>
      </c>
      <c r="BI973" s="54">
        <f t="shared" si="1199"/>
        <v>3</v>
      </c>
      <c r="BJ973" s="54">
        <f t="shared" si="1199"/>
        <v>0</v>
      </c>
      <c r="BK973" s="54">
        <f t="shared" si="1199"/>
        <v>0</v>
      </c>
      <c r="BL973" s="54">
        <v>0</v>
      </c>
      <c r="BM973" s="54">
        <v>0</v>
      </c>
      <c r="BN973" s="54">
        <f t="shared" ref="BN973:BN974" si="1200">AVERAGE(BP973:BR973)</f>
        <v>0</v>
      </c>
      <c r="BO973" s="54">
        <f t="shared" ref="BO973:BO974" si="1201">SUM(BS973:BU973)/1</f>
        <v>0</v>
      </c>
      <c r="BP973" s="54">
        <v>0</v>
      </c>
      <c r="BQ973" s="54">
        <v>0</v>
      </c>
      <c r="BR973" s="54">
        <v>0</v>
      </c>
      <c r="BS973" s="54">
        <v>0</v>
      </c>
      <c r="BT973" s="54">
        <v>0</v>
      </c>
      <c r="BU973" s="54">
        <v>0</v>
      </c>
      <c r="BV973" s="54">
        <f t="shared" si="1186"/>
        <v>27524.975833333334</v>
      </c>
      <c r="BW973" s="54">
        <f t="shared" si="1187"/>
        <v>155801.75</v>
      </c>
      <c r="BX973" s="54">
        <f t="shared" si="1188"/>
        <v>112177.26</v>
      </c>
      <c r="BY973" s="54">
        <f t="shared" si="1189"/>
        <v>25</v>
      </c>
      <c r="BZ973" s="54">
        <f t="shared" si="1190"/>
        <v>18</v>
      </c>
      <c r="CA973" s="54">
        <v>0</v>
      </c>
      <c r="CB973" s="54">
        <f t="shared" si="1191"/>
        <v>12</v>
      </c>
      <c r="CC973" s="54">
        <f t="shared" si="1192"/>
        <v>4.416666666666667</v>
      </c>
      <c r="CD973" s="54">
        <v>0</v>
      </c>
      <c r="CE973" s="54">
        <v>0</v>
      </c>
      <c r="CF973" s="54">
        <v>0</v>
      </c>
      <c r="CG973" s="54">
        <v>4</v>
      </c>
      <c r="CH973" s="54">
        <v>6</v>
      </c>
      <c r="CI973" s="54">
        <v>0</v>
      </c>
      <c r="CJ973" s="54">
        <v>8</v>
      </c>
      <c r="CK973" s="54">
        <v>12</v>
      </c>
      <c r="CL973" s="54">
        <v>5</v>
      </c>
      <c r="CM973" s="54">
        <v>3</v>
      </c>
      <c r="CN973" s="54">
        <v>5</v>
      </c>
      <c r="CO973" s="54">
        <v>10</v>
      </c>
    </row>
    <row r="974" spans="1:93">
      <c r="A974" s="3" t="str">
        <f t="shared" si="1170"/>
        <v>0BExRTuPhesgo 15ml</v>
      </c>
      <c r="B974" s="3" t="s">
        <v>558</v>
      </c>
      <c r="C974" s="3" t="s">
        <v>887</v>
      </c>
      <c r="D974" s="3" t="s">
        <v>296</v>
      </c>
      <c r="E974" s="3" t="s">
        <v>296</v>
      </c>
      <c r="F974" s="3" t="s">
        <v>311</v>
      </c>
      <c r="G974" s="3" t="s">
        <v>312</v>
      </c>
      <c r="H974" s="3" t="s">
        <v>311</v>
      </c>
      <c r="I974" s="3" t="s">
        <v>312</v>
      </c>
      <c r="J974" s="3" t="s">
        <v>541</v>
      </c>
      <c r="K974" s="3" t="s">
        <v>541</v>
      </c>
      <c r="L974" s="3"/>
      <c r="M974" s="3" t="s">
        <v>543</v>
      </c>
      <c r="N974" s="3" t="s">
        <v>17</v>
      </c>
      <c r="O974" s="3" t="s">
        <v>19</v>
      </c>
      <c r="P974" s="3">
        <v>8489.27</v>
      </c>
      <c r="Q974" s="54">
        <v>1</v>
      </c>
      <c r="R974" s="54">
        <v>1.1779575864591419E-6</v>
      </c>
      <c r="S974" s="54">
        <v>1</v>
      </c>
      <c r="T974" s="54">
        <v>1</v>
      </c>
      <c r="U974" s="54">
        <v>1</v>
      </c>
      <c r="V974" s="54">
        <v>1</v>
      </c>
      <c r="W974" s="54">
        <v>2.0000011779575866</v>
      </c>
      <c r="X974" s="54">
        <v>3</v>
      </c>
      <c r="Y974" s="54">
        <v>5.0000011779575866</v>
      </c>
      <c r="Z974" s="54">
        <v>0</v>
      </c>
      <c r="AA974" s="54">
        <v>0</v>
      </c>
      <c r="AB974" s="54">
        <v>0</v>
      </c>
      <c r="AC974" s="54">
        <v>0</v>
      </c>
      <c r="AD974" s="54">
        <v>0</v>
      </c>
      <c r="AE974" s="54">
        <v>0</v>
      </c>
      <c r="AF974" s="54">
        <f t="shared" si="1171"/>
        <v>0</v>
      </c>
      <c r="AG974" s="54">
        <f t="shared" si="1172"/>
        <v>0</v>
      </c>
      <c r="AH974" s="54">
        <f t="shared" si="1173"/>
        <v>0</v>
      </c>
      <c r="AI974" s="54">
        <v>8489.27</v>
      </c>
      <c r="AJ974" s="54">
        <v>0.01</v>
      </c>
      <c r="AK974" s="54">
        <v>8489.27</v>
      </c>
      <c r="AL974" s="54">
        <v>8489.27</v>
      </c>
      <c r="AM974" s="54">
        <v>8489.27</v>
      </c>
      <c r="AN974" s="54">
        <v>8489.27</v>
      </c>
      <c r="AO974" s="54">
        <v>16978.550000000003</v>
      </c>
      <c r="AP974" s="54">
        <v>25467.81</v>
      </c>
      <c r="AQ974" s="54">
        <v>42446.36</v>
      </c>
      <c r="AR974" s="54">
        <f t="shared" si="1174"/>
        <v>0</v>
      </c>
      <c r="AS974" s="54">
        <f t="shared" si="1175"/>
        <v>0</v>
      </c>
      <c r="AT974" s="54">
        <f t="shared" si="1176"/>
        <v>0</v>
      </c>
      <c r="AU974" s="54">
        <f t="shared" si="1177"/>
        <v>0</v>
      </c>
      <c r="AV974" s="54">
        <f t="shared" si="1178"/>
        <v>0</v>
      </c>
      <c r="AW974" s="54">
        <f t="shared" si="1179"/>
        <v>0</v>
      </c>
      <c r="AX974" s="54">
        <f t="shared" si="1180"/>
        <v>0</v>
      </c>
      <c r="AY974" s="54">
        <f t="shared" si="1181"/>
        <v>0</v>
      </c>
      <c r="AZ974" s="54">
        <f t="shared" si="1182"/>
        <v>0</v>
      </c>
      <c r="BA974" s="54">
        <f t="shared" si="1168"/>
        <v>1</v>
      </c>
      <c r="BB974" s="54">
        <f t="shared" si="1169"/>
        <v>0</v>
      </c>
      <c r="BC974" s="54">
        <f>SUM(CJ974:CL974)*2</f>
        <v>0</v>
      </c>
      <c r="BD974" s="54">
        <f>SUM(CM974:CO974)*2</f>
        <v>0</v>
      </c>
      <c r="BE974" s="54">
        <f t="shared" si="1183"/>
        <v>0</v>
      </c>
      <c r="BF974" s="54">
        <f t="shared" ref="BF974:BK974" si="1202">Z974*2</f>
        <v>0</v>
      </c>
      <c r="BG974" s="54">
        <f t="shared" si="1202"/>
        <v>0</v>
      </c>
      <c r="BH974" s="54">
        <f t="shared" si="1202"/>
        <v>0</v>
      </c>
      <c r="BI974" s="54">
        <f t="shared" si="1202"/>
        <v>0</v>
      </c>
      <c r="BJ974" s="54">
        <f t="shared" si="1202"/>
        <v>0</v>
      </c>
      <c r="BK974" s="54">
        <f t="shared" si="1202"/>
        <v>0</v>
      </c>
      <c r="BL974" s="54">
        <v>0</v>
      </c>
      <c r="BM974" s="54">
        <v>0</v>
      </c>
      <c r="BN974" s="54">
        <f t="shared" si="1200"/>
        <v>0</v>
      </c>
      <c r="BO974" s="54">
        <f t="shared" si="1201"/>
        <v>0</v>
      </c>
      <c r="BP974" s="54">
        <v>0</v>
      </c>
      <c r="BQ974" s="54">
        <v>0</v>
      </c>
      <c r="BR974" s="54">
        <v>0</v>
      </c>
      <c r="BS974" s="54">
        <v>0</v>
      </c>
      <c r="BT974" s="54">
        <v>0</v>
      </c>
      <c r="BU974" s="54">
        <v>0</v>
      </c>
      <c r="BV974" s="54">
        <f t="shared" si="1186"/>
        <v>0</v>
      </c>
      <c r="BW974" s="54">
        <f t="shared" si="1187"/>
        <v>0</v>
      </c>
      <c r="BX974" s="54">
        <f t="shared" si="1188"/>
        <v>0</v>
      </c>
      <c r="BY974" s="54">
        <f t="shared" si="1189"/>
        <v>0</v>
      </c>
      <c r="BZ974" s="54">
        <f t="shared" si="1190"/>
        <v>0</v>
      </c>
      <c r="CA974" s="54">
        <v>0</v>
      </c>
      <c r="CB974" s="54">
        <f t="shared" si="1191"/>
        <v>0</v>
      </c>
      <c r="CC974" s="54">
        <f t="shared" si="1192"/>
        <v>0</v>
      </c>
      <c r="CD974" s="54">
        <v>0</v>
      </c>
      <c r="CE974" s="54">
        <v>0</v>
      </c>
      <c r="CF974" s="54">
        <v>0</v>
      </c>
      <c r="CG974" s="54">
        <v>0</v>
      </c>
      <c r="CH974" s="54">
        <v>0</v>
      </c>
      <c r="CI974" s="54">
        <v>0</v>
      </c>
      <c r="CJ974" s="54">
        <v>0</v>
      </c>
      <c r="CK974" s="54">
        <v>0</v>
      </c>
      <c r="CL974" s="54">
        <v>0</v>
      </c>
      <c r="CM974" s="54">
        <v>0</v>
      </c>
      <c r="CN974" s="54">
        <v>0</v>
      </c>
      <c r="CO974" s="54">
        <v>0</v>
      </c>
    </row>
    <row r="975" spans="1:93">
      <c r="A975" s="3" t="str">
        <f t="shared" si="1170"/>
        <v>0S8ckzWHerceptin IV</v>
      </c>
      <c r="B975" s="3" t="s">
        <v>558</v>
      </c>
      <c r="C975" s="3" t="s">
        <v>887</v>
      </c>
      <c r="D975" s="3" t="s">
        <v>296</v>
      </c>
      <c r="E975" s="3" t="s">
        <v>296</v>
      </c>
      <c r="F975" s="3" t="s">
        <v>313</v>
      </c>
      <c r="G975" s="3" t="s">
        <v>314</v>
      </c>
      <c r="H975" s="3" t="s">
        <v>313</v>
      </c>
      <c r="I975" s="3" t="s">
        <v>314</v>
      </c>
      <c r="J975" s="3" t="s">
        <v>541</v>
      </c>
      <c r="K975" s="3" t="s">
        <v>541</v>
      </c>
      <c r="L975" s="3"/>
      <c r="M975" s="3" t="s">
        <v>543</v>
      </c>
      <c r="N975" s="3" t="s">
        <v>11</v>
      </c>
      <c r="O975" s="3" t="s">
        <v>11</v>
      </c>
      <c r="P975" s="3">
        <v>4535.5</v>
      </c>
      <c r="Q975" s="54">
        <v>1.2355712864732591</v>
      </c>
      <c r="R975" s="54">
        <v>0.88516963763856016</v>
      </c>
      <c r="S975" s="54">
        <v>0.82340873652144841</v>
      </c>
      <c r="T975" s="54">
        <v>0.58144258336055854</v>
      </c>
      <c r="U975" s="54">
        <v>0.52977471568908985</v>
      </c>
      <c r="V975" s="54">
        <v>0.92228417891534753</v>
      </c>
      <c r="W975" s="54">
        <v>2.9441496606332676</v>
      </c>
      <c r="X975" s="54">
        <v>2.0335014779649958</v>
      </c>
      <c r="Y975" s="54">
        <v>4.9776511385982634</v>
      </c>
      <c r="Z975" s="54">
        <v>0</v>
      </c>
      <c r="AA975" s="54">
        <v>0</v>
      </c>
      <c r="AB975" s="54">
        <v>0</v>
      </c>
      <c r="AC975" s="54">
        <v>0</v>
      </c>
      <c r="AD975" s="54">
        <v>0</v>
      </c>
      <c r="AE975" s="54">
        <v>0</v>
      </c>
      <c r="AF975" s="54">
        <f t="shared" si="1171"/>
        <v>0</v>
      </c>
      <c r="AG975" s="54">
        <f t="shared" si="1172"/>
        <v>0</v>
      </c>
      <c r="AH975" s="54">
        <f t="shared" si="1173"/>
        <v>0</v>
      </c>
      <c r="AI975" s="54">
        <v>5603.9335697994666</v>
      </c>
      <c r="AJ975" s="54">
        <v>4014.6868915096893</v>
      </c>
      <c r="AK975" s="54">
        <v>3734.5703244930291</v>
      </c>
      <c r="AL975" s="54">
        <v>2637.1328368318132</v>
      </c>
      <c r="AM975" s="54">
        <v>2402.7932230078668</v>
      </c>
      <c r="AN975" s="54">
        <v>4183.0198934705586</v>
      </c>
      <c r="AO975" s="54">
        <v>13353.190785802184</v>
      </c>
      <c r="AP975" s="54">
        <v>9222.9459533102381</v>
      </c>
      <c r="AQ975" s="54">
        <v>22576.136739112422</v>
      </c>
      <c r="AR975" s="54">
        <f t="shared" si="1174"/>
        <v>0</v>
      </c>
      <c r="AS975" s="54">
        <f t="shared" si="1175"/>
        <v>0</v>
      </c>
      <c r="AT975" s="54">
        <f t="shared" si="1176"/>
        <v>0</v>
      </c>
      <c r="AU975" s="54">
        <f t="shared" si="1177"/>
        <v>0</v>
      </c>
      <c r="AV975" s="54">
        <f t="shared" si="1178"/>
        <v>0</v>
      </c>
      <c r="AW975" s="54">
        <f t="shared" si="1179"/>
        <v>0</v>
      </c>
      <c r="AX975" s="54">
        <f t="shared" si="1180"/>
        <v>0</v>
      </c>
      <c r="AY975" s="54">
        <f t="shared" si="1181"/>
        <v>0</v>
      </c>
      <c r="AZ975" s="54">
        <f t="shared" si="1182"/>
        <v>0</v>
      </c>
      <c r="BA975" s="54">
        <f t="shared" si="1168"/>
        <v>0.58144258336055854</v>
      </c>
      <c r="BB975" s="54">
        <f t="shared" si="1169"/>
        <v>0</v>
      </c>
      <c r="BC975" s="54"/>
      <c r="BD975" s="54"/>
      <c r="BE975" s="54">
        <f t="shared" si="1183"/>
        <v>0</v>
      </c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>
        <f t="shared" si="1186"/>
        <v>4913.458333333333</v>
      </c>
      <c r="BW975" s="54">
        <f t="shared" si="1187"/>
        <v>13606.5</v>
      </c>
      <c r="BX975" s="54">
        <f t="shared" si="1188"/>
        <v>4535.5</v>
      </c>
      <c r="BY975" s="54">
        <f t="shared" si="1189"/>
        <v>3</v>
      </c>
      <c r="BZ975" s="54">
        <f t="shared" si="1190"/>
        <v>1</v>
      </c>
      <c r="CA975" s="54">
        <v>0</v>
      </c>
      <c r="CB975" s="54">
        <f t="shared" si="1191"/>
        <v>3</v>
      </c>
      <c r="CC975" s="54">
        <f t="shared" si="1192"/>
        <v>1.0833333333333333</v>
      </c>
      <c r="CD975" s="54">
        <v>1</v>
      </c>
      <c r="CE975" s="54">
        <v>2</v>
      </c>
      <c r="CF975" s="54">
        <v>3</v>
      </c>
      <c r="CG975" s="54">
        <v>0</v>
      </c>
      <c r="CH975" s="54">
        <v>3</v>
      </c>
      <c r="CI975" s="54">
        <v>0</v>
      </c>
      <c r="CJ975" s="54">
        <v>3</v>
      </c>
      <c r="CK975" s="54">
        <v>0</v>
      </c>
      <c r="CL975" s="54">
        <v>0</v>
      </c>
      <c r="CM975" s="54">
        <v>0</v>
      </c>
      <c r="CN975" s="54">
        <v>1</v>
      </c>
      <c r="CO975" s="54">
        <v>0</v>
      </c>
    </row>
    <row r="976" spans="1:93">
      <c r="A976" s="3" t="str">
        <f t="shared" si="1170"/>
        <v>0S8ckzWHerceptin SC</v>
      </c>
      <c r="B976" s="3" t="s">
        <v>558</v>
      </c>
      <c r="C976" s="3" t="s">
        <v>887</v>
      </c>
      <c r="D976" s="3" t="s">
        <v>296</v>
      </c>
      <c r="E976" s="3" t="s">
        <v>296</v>
      </c>
      <c r="F976" s="3" t="s">
        <v>313</v>
      </c>
      <c r="G976" s="3" t="s">
        <v>314</v>
      </c>
      <c r="H976" s="3" t="s">
        <v>313</v>
      </c>
      <c r="I976" s="3" t="s">
        <v>314</v>
      </c>
      <c r="J976" s="3" t="s">
        <v>541</v>
      </c>
      <c r="K976" s="3" t="s">
        <v>541</v>
      </c>
      <c r="L976" s="3"/>
      <c r="M976" s="3" t="s">
        <v>543</v>
      </c>
      <c r="N976" s="3" t="s">
        <v>12</v>
      </c>
      <c r="O976" s="3" t="s">
        <v>12</v>
      </c>
      <c r="P976" s="3">
        <v>3444.49</v>
      </c>
      <c r="Q976" s="54">
        <v>1.0694156437801159</v>
      </c>
      <c r="R976" s="54">
        <v>0.99083792412946636</v>
      </c>
      <c r="S976" s="54">
        <v>1.5029338063084003</v>
      </c>
      <c r="T976" s="54">
        <v>1.5383484711989155</v>
      </c>
      <c r="U976" s="54">
        <v>1.3851011608684007</v>
      </c>
      <c r="V976" s="54">
        <v>1.8230887935584761</v>
      </c>
      <c r="W976" s="54">
        <v>3.5631873742179829</v>
      </c>
      <c r="X976" s="54">
        <v>4.7465384256257925</v>
      </c>
      <c r="Y976" s="54">
        <v>8.3097257998437755</v>
      </c>
      <c r="Z976" s="54">
        <v>0</v>
      </c>
      <c r="AA976" s="54">
        <v>0</v>
      </c>
      <c r="AB976" s="54">
        <v>0</v>
      </c>
      <c r="AC976" s="54">
        <v>0</v>
      </c>
      <c r="AD976" s="54">
        <v>0</v>
      </c>
      <c r="AE976" s="54">
        <v>0</v>
      </c>
      <c r="AF976" s="54">
        <f t="shared" si="1171"/>
        <v>0</v>
      </c>
      <c r="AG976" s="54">
        <f t="shared" si="1172"/>
        <v>0</v>
      </c>
      <c r="AH976" s="54">
        <f t="shared" si="1173"/>
        <v>0</v>
      </c>
      <c r="AI976" s="54">
        <v>3683.5914908441709</v>
      </c>
      <c r="AJ976" s="54">
        <v>3412.9313212847055</v>
      </c>
      <c r="AK976" s="54">
        <v>5176.8404664912214</v>
      </c>
      <c r="AL976" s="54">
        <v>5298.8259255599523</v>
      </c>
      <c r="AM976" s="54">
        <v>4770.9670975995978</v>
      </c>
      <c r="AN976" s="54">
        <v>6279.6111185242353</v>
      </c>
      <c r="AO976" s="54">
        <v>12273.363278620098</v>
      </c>
      <c r="AP976" s="54">
        <v>16349.404141683784</v>
      </c>
      <c r="AQ976" s="54">
        <v>28622.767420303884</v>
      </c>
      <c r="AR976" s="54">
        <f t="shared" si="1174"/>
        <v>0</v>
      </c>
      <c r="AS976" s="54">
        <f t="shared" si="1175"/>
        <v>0</v>
      </c>
      <c r="AT976" s="54">
        <f t="shared" si="1176"/>
        <v>0</v>
      </c>
      <c r="AU976" s="54">
        <f t="shared" si="1177"/>
        <v>0</v>
      </c>
      <c r="AV976" s="54">
        <f t="shared" si="1178"/>
        <v>0</v>
      </c>
      <c r="AW976" s="54">
        <f t="shared" si="1179"/>
        <v>0</v>
      </c>
      <c r="AX976" s="54">
        <f t="shared" si="1180"/>
        <v>0</v>
      </c>
      <c r="AY976" s="54">
        <f t="shared" si="1181"/>
        <v>0</v>
      </c>
      <c r="AZ976" s="54">
        <f t="shared" si="1182"/>
        <v>0</v>
      </c>
      <c r="BA976" s="54">
        <f t="shared" si="1168"/>
        <v>1.5383484711989155</v>
      </c>
      <c r="BB976" s="54">
        <f t="shared" si="1169"/>
        <v>0</v>
      </c>
      <c r="BC976" s="54"/>
      <c r="BD976" s="54"/>
      <c r="BE976" s="54">
        <f t="shared" si="1183"/>
        <v>0</v>
      </c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>
        <f t="shared" si="1186"/>
        <v>4592.6533333333327</v>
      </c>
      <c r="BW976" s="54">
        <f t="shared" si="1187"/>
        <v>27555.919999999998</v>
      </c>
      <c r="BX976" s="54">
        <f t="shared" si="1188"/>
        <v>0</v>
      </c>
      <c r="BY976" s="54">
        <f t="shared" si="1189"/>
        <v>8</v>
      </c>
      <c r="BZ976" s="54">
        <f t="shared" si="1190"/>
        <v>0</v>
      </c>
      <c r="CA976" s="54">
        <v>0</v>
      </c>
      <c r="CB976" s="54">
        <f t="shared" si="1191"/>
        <v>4</v>
      </c>
      <c r="CC976" s="54">
        <f t="shared" si="1192"/>
        <v>1.3333333333333333</v>
      </c>
      <c r="CD976" s="54">
        <v>4</v>
      </c>
      <c r="CE976" s="54">
        <v>0</v>
      </c>
      <c r="CF976" s="54">
        <v>0</v>
      </c>
      <c r="CG976" s="54">
        <v>4</v>
      </c>
      <c r="CH976" s="54">
        <v>0</v>
      </c>
      <c r="CI976" s="54">
        <v>0</v>
      </c>
      <c r="CJ976" s="54">
        <v>0</v>
      </c>
      <c r="CK976" s="54">
        <v>4</v>
      </c>
      <c r="CL976" s="54">
        <v>4</v>
      </c>
      <c r="CM976" s="54">
        <v>0</v>
      </c>
      <c r="CN976" s="54">
        <v>0</v>
      </c>
      <c r="CO976" s="54">
        <v>0</v>
      </c>
    </row>
    <row r="977" spans="1:93">
      <c r="A977" s="3" t="str">
        <f t="shared" si="1170"/>
        <v>0S8ckzWItovebi 3mg</v>
      </c>
      <c r="B977" s="3" t="s">
        <v>558</v>
      </c>
      <c r="C977" s="3" t="s">
        <v>887</v>
      </c>
      <c r="D977" s="3" t="s">
        <v>296</v>
      </c>
      <c r="E977" s="3" t="s">
        <v>296</v>
      </c>
      <c r="F977" s="3" t="s">
        <v>313</v>
      </c>
      <c r="G977" s="3" t="s">
        <v>314</v>
      </c>
      <c r="H977" s="3" t="s">
        <v>313</v>
      </c>
      <c r="I977" s="3" t="s">
        <v>314</v>
      </c>
      <c r="J977" s="3" t="s">
        <v>541</v>
      </c>
      <c r="K977" s="3" t="s">
        <v>541</v>
      </c>
      <c r="L977" s="3"/>
      <c r="M977" s="3" t="s">
        <v>543</v>
      </c>
      <c r="N977" s="3" t="s">
        <v>13</v>
      </c>
      <c r="O977" s="3" t="s">
        <v>14</v>
      </c>
      <c r="P977" s="3">
        <v>3566.02</v>
      </c>
      <c r="Q977" s="54">
        <v>7.5423782997919166E-8</v>
      </c>
      <c r="R977" s="54">
        <v>8.6118364644595899E-8</v>
      </c>
      <c r="S977" s="54">
        <v>1.7430625086372233E-7</v>
      </c>
      <c r="T977" s="54">
        <v>1.7644957539816278E-7</v>
      </c>
      <c r="U977" s="54">
        <v>2.1451535630448561E-7</v>
      </c>
      <c r="V977" s="54">
        <v>2.7318666979111423E-7</v>
      </c>
      <c r="W977" s="54">
        <v>3.3584839850623739E-7</v>
      </c>
      <c r="X977" s="54">
        <v>6.6415160149376262E-7</v>
      </c>
      <c r="Y977" s="54">
        <v>9.9999999999999995E-7</v>
      </c>
      <c r="Z977" s="54">
        <v>0</v>
      </c>
      <c r="AA977" s="54">
        <v>0</v>
      </c>
      <c r="AB977" s="54">
        <v>0</v>
      </c>
      <c r="AC977" s="54">
        <v>0</v>
      </c>
      <c r="AD977" s="54">
        <v>0</v>
      </c>
      <c r="AE977" s="54">
        <v>0</v>
      </c>
      <c r="AF977" s="54">
        <f t="shared" si="1171"/>
        <v>0</v>
      </c>
      <c r="AG977" s="54">
        <f t="shared" si="1172"/>
        <v>0</v>
      </c>
      <c r="AH977" s="54">
        <f t="shared" si="1173"/>
        <v>0</v>
      </c>
      <c r="AI977" s="54">
        <v>2.6896271864623972E-4</v>
      </c>
      <c r="AJ977" s="54">
        <v>3.0709981068992184E-4</v>
      </c>
      <c r="AK977" s="54">
        <v>6.2157957670505104E-4</v>
      </c>
      <c r="AL977" s="54">
        <v>6.2922271486135644E-4</v>
      </c>
      <c r="AM977" s="54">
        <v>7.6496605088892183E-4</v>
      </c>
      <c r="AN977" s="54">
        <v>9.7418912820850911E-4</v>
      </c>
      <c r="AO977" s="54">
        <v>1.1976421060412126E-3</v>
      </c>
      <c r="AP977" s="54">
        <v>2.3683778939587873E-3</v>
      </c>
      <c r="AQ977" s="54">
        <v>3.5660199999999996E-3</v>
      </c>
      <c r="AR977" s="54">
        <f t="shared" si="1174"/>
        <v>0</v>
      </c>
      <c r="AS977" s="54">
        <f t="shared" si="1175"/>
        <v>0</v>
      </c>
      <c r="AT977" s="54">
        <f t="shared" si="1176"/>
        <v>0</v>
      </c>
      <c r="AU977" s="54">
        <f t="shared" si="1177"/>
        <v>0</v>
      </c>
      <c r="AV977" s="54">
        <f t="shared" si="1178"/>
        <v>0</v>
      </c>
      <c r="AW977" s="54">
        <f t="shared" si="1179"/>
        <v>0</v>
      </c>
      <c r="AX977" s="54">
        <f t="shared" si="1180"/>
        <v>0</v>
      </c>
      <c r="AY977" s="54">
        <f t="shared" si="1181"/>
        <v>0</v>
      </c>
      <c r="AZ977" s="54">
        <f t="shared" si="1182"/>
        <v>0</v>
      </c>
      <c r="BA977" s="54">
        <f t="shared" si="1168"/>
        <v>1.7644957539816278E-7</v>
      </c>
      <c r="BB977" s="54">
        <f t="shared" si="1169"/>
        <v>0</v>
      </c>
      <c r="BC977" s="54"/>
      <c r="BD977" s="54"/>
      <c r="BE977" s="54">
        <f t="shared" si="1183"/>
        <v>0</v>
      </c>
      <c r="BF977" s="54"/>
      <c r="BG977" s="54"/>
      <c r="BH977" s="54"/>
      <c r="BI977" s="54"/>
      <c r="BJ977" s="54"/>
      <c r="BK977" s="54"/>
      <c r="BL977" s="54">
        <v>0</v>
      </c>
      <c r="BM977" s="54">
        <v>0</v>
      </c>
      <c r="BN977" s="54">
        <f t="shared" ref="BN977:BN978" si="1203">AVERAGE(BP977:BR977)</f>
        <v>0</v>
      </c>
      <c r="BO977" s="54">
        <f t="shared" ref="BO977:BO978" si="1204">SUM(BS977:BU977)/1</f>
        <v>0</v>
      </c>
      <c r="BP977" s="54">
        <v>0</v>
      </c>
      <c r="BQ977" s="54">
        <v>0</v>
      </c>
      <c r="BR977" s="54">
        <v>0</v>
      </c>
      <c r="BS977" s="54">
        <v>0</v>
      </c>
      <c r="BT977" s="54">
        <v>0</v>
      </c>
      <c r="BU977" s="54">
        <v>0</v>
      </c>
      <c r="BV977" s="54">
        <f t="shared" si="1186"/>
        <v>0</v>
      </c>
      <c r="BW977" s="54">
        <f t="shared" si="1187"/>
        <v>0</v>
      </c>
      <c r="BX977" s="54">
        <f t="shared" si="1188"/>
        <v>0</v>
      </c>
      <c r="BY977" s="54">
        <f t="shared" si="1189"/>
        <v>0</v>
      </c>
      <c r="BZ977" s="54">
        <f t="shared" si="1190"/>
        <v>0</v>
      </c>
      <c r="CA977" s="54">
        <v>0</v>
      </c>
      <c r="CB977" s="54">
        <f t="shared" si="1191"/>
        <v>0</v>
      </c>
      <c r="CC977" s="54">
        <f t="shared" si="1192"/>
        <v>0</v>
      </c>
      <c r="CD977" s="54">
        <v>0</v>
      </c>
      <c r="CE977" s="54">
        <v>0</v>
      </c>
      <c r="CF977" s="54">
        <v>0</v>
      </c>
      <c r="CG977" s="54">
        <v>0</v>
      </c>
      <c r="CH977" s="54">
        <v>0</v>
      </c>
      <c r="CI977" s="54">
        <v>0</v>
      </c>
      <c r="CJ977" s="54">
        <v>0</v>
      </c>
      <c r="CK977" s="54">
        <v>0</v>
      </c>
      <c r="CL977" s="54">
        <v>0</v>
      </c>
      <c r="CM977" s="54">
        <v>0</v>
      </c>
      <c r="CN977" s="54">
        <v>0</v>
      </c>
      <c r="CO977" s="54">
        <v>0</v>
      </c>
    </row>
    <row r="978" spans="1:93">
      <c r="A978" s="3" t="str">
        <f t="shared" si="1170"/>
        <v>0S8ckzWItovebi 9mg</v>
      </c>
      <c r="B978" s="3" t="s">
        <v>558</v>
      </c>
      <c r="C978" s="3" t="s">
        <v>887</v>
      </c>
      <c r="D978" s="3" t="s">
        <v>296</v>
      </c>
      <c r="E978" s="3" t="s">
        <v>296</v>
      </c>
      <c r="F978" s="3" t="s">
        <v>313</v>
      </c>
      <c r="G978" s="3" t="s">
        <v>314</v>
      </c>
      <c r="H978" s="3" t="s">
        <v>313</v>
      </c>
      <c r="I978" s="3" t="s">
        <v>314</v>
      </c>
      <c r="J978" s="3" t="s">
        <v>541</v>
      </c>
      <c r="K978" s="3" t="s">
        <v>541</v>
      </c>
      <c r="L978" s="3"/>
      <c r="M978" s="3" t="s">
        <v>543</v>
      </c>
      <c r="N978" s="3" t="s">
        <v>13</v>
      </c>
      <c r="O978" s="3" t="s">
        <v>15</v>
      </c>
      <c r="P978" s="3">
        <v>10698.05</v>
      </c>
      <c r="Q978" s="54"/>
      <c r="R978" s="54"/>
      <c r="S978" s="54"/>
      <c r="T978" s="54">
        <v>0</v>
      </c>
      <c r="U978" s="54">
        <v>0</v>
      </c>
      <c r="V978" s="54">
        <v>0</v>
      </c>
      <c r="W978" s="54">
        <v>0</v>
      </c>
      <c r="X978" s="54">
        <v>0</v>
      </c>
      <c r="Y978" s="54">
        <v>0</v>
      </c>
      <c r="Z978" s="54">
        <v>0</v>
      </c>
      <c r="AA978" s="54">
        <v>0</v>
      </c>
      <c r="AB978" s="54">
        <v>0</v>
      </c>
      <c r="AC978" s="54">
        <v>0</v>
      </c>
      <c r="AD978" s="54">
        <v>0</v>
      </c>
      <c r="AE978" s="54">
        <v>0</v>
      </c>
      <c r="AF978" s="54">
        <f t="shared" si="1171"/>
        <v>0</v>
      </c>
      <c r="AG978" s="54">
        <f t="shared" si="1172"/>
        <v>0</v>
      </c>
      <c r="AH978" s="54">
        <f t="shared" si="1173"/>
        <v>0</v>
      </c>
      <c r="AI978" s="54"/>
      <c r="AJ978" s="54"/>
      <c r="AK978" s="54"/>
      <c r="AL978" s="54">
        <v>0</v>
      </c>
      <c r="AM978" s="54">
        <v>0</v>
      </c>
      <c r="AN978" s="54">
        <v>0</v>
      </c>
      <c r="AO978" s="54">
        <v>0</v>
      </c>
      <c r="AP978" s="54">
        <v>0</v>
      </c>
      <c r="AQ978" s="54">
        <v>0</v>
      </c>
      <c r="AR978" s="54">
        <f t="shared" si="1174"/>
        <v>0</v>
      </c>
      <c r="AS978" s="54">
        <f t="shared" si="1175"/>
        <v>0</v>
      </c>
      <c r="AT978" s="54">
        <f t="shared" si="1176"/>
        <v>0</v>
      </c>
      <c r="AU978" s="54">
        <f t="shared" si="1177"/>
        <v>0</v>
      </c>
      <c r="AV978" s="54">
        <f t="shared" si="1178"/>
        <v>0</v>
      </c>
      <c r="AW978" s="54">
        <f t="shared" si="1179"/>
        <v>0</v>
      </c>
      <c r="AX978" s="54">
        <f t="shared" si="1180"/>
        <v>0</v>
      </c>
      <c r="AY978" s="54">
        <f t="shared" si="1181"/>
        <v>0</v>
      </c>
      <c r="AZ978" s="54">
        <f t="shared" si="1182"/>
        <v>0</v>
      </c>
      <c r="BA978" s="54">
        <f t="shared" si="1168"/>
        <v>0</v>
      </c>
      <c r="BB978" s="54">
        <f t="shared" si="1169"/>
        <v>0</v>
      </c>
      <c r="BC978" s="54"/>
      <c r="BD978" s="54"/>
      <c r="BE978" s="54">
        <f t="shared" si="1183"/>
        <v>0</v>
      </c>
      <c r="BF978" s="54"/>
      <c r="BG978" s="54"/>
      <c r="BH978" s="54"/>
      <c r="BI978" s="54"/>
      <c r="BJ978" s="54"/>
      <c r="BK978" s="54"/>
      <c r="BL978" s="54">
        <v>0</v>
      </c>
      <c r="BM978" s="54">
        <v>0</v>
      </c>
      <c r="BN978" s="54">
        <f t="shared" si="1203"/>
        <v>0</v>
      </c>
      <c r="BO978" s="54">
        <f t="shared" si="1204"/>
        <v>0</v>
      </c>
      <c r="BP978" s="54">
        <v>0</v>
      </c>
      <c r="BQ978" s="54">
        <v>0</v>
      </c>
      <c r="BR978" s="54">
        <v>0</v>
      </c>
      <c r="BS978" s="54">
        <v>0</v>
      </c>
      <c r="BT978" s="54">
        <v>0</v>
      </c>
      <c r="BU978" s="54">
        <v>0</v>
      </c>
      <c r="BV978" s="54">
        <f t="shared" si="1186"/>
        <v>0</v>
      </c>
      <c r="BW978" s="54">
        <f t="shared" si="1187"/>
        <v>0</v>
      </c>
      <c r="BX978" s="54">
        <f t="shared" si="1188"/>
        <v>0</v>
      </c>
      <c r="BY978" s="54">
        <f t="shared" si="1189"/>
        <v>0</v>
      </c>
      <c r="BZ978" s="54">
        <f t="shared" si="1190"/>
        <v>0</v>
      </c>
      <c r="CA978" s="54">
        <v>0</v>
      </c>
      <c r="CB978" s="54">
        <f t="shared" si="1191"/>
        <v>0</v>
      </c>
      <c r="CC978" s="54">
        <f t="shared" si="1192"/>
        <v>0</v>
      </c>
      <c r="CD978" s="54">
        <v>0</v>
      </c>
      <c r="CE978" s="54">
        <v>0</v>
      </c>
      <c r="CF978" s="54">
        <v>0</v>
      </c>
      <c r="CG978" s="54">
        <v>0</v>
      </c>
      <c r="CH978" s="54">
        <v>0</v>
      </c>
      <c r="CI978" s="54">
        <v>0</v>
      </c>
      <c r="CJ978" s="54">
        <v>0</v>
      </c>
      <c r="CK978" s="54">
        <v>0</v>
      </c>
      <c r="CL978" s="54">
        <v>0</v>
      </c>
      <c r="CM978" s="54">
        <v>0</v>
      </c>
      <c r="CN978" s="54">
        <v>0</v>
      </c>
      <c r="CO978" s="54">
        <v>0</v>
      </c>
    </row>
    <row r="979" spans="1:93">
      <c r="A979" s="3" t="str">
        <f t="shared" si="1170"/>
        <v>0S8ckzWPerjeta</v>
      </c>
      <c r="B979" s="3" t="s">
        <v>558</v>
      </c>
      <c r="C979" s="3" t="s">
        <v>887</v>
      </c>
      <c r="D979" s="3" t="s">
        <v>296</v>
      </c>
      <c r="E979" s="3" t="s">
        <v>296</v>
      </c>
      <c r="F979" s="3" t="s">
        <v>313</v>
      </c>
      <c r="G979" s="3" t="s">
        <v>314</v>
      </c>
      <c r="H979" s="3" t="s">
        <v>313</v>
      </c>
      <c r="I979" s="3" t="s">
        <v>314</v>
      </c>
      <c r="J979" s="3" t="s">
        <v>541</v>
      </c>
      <c r="K979" s="3" t="s">
        <v>541</v>
      </c>
      <c r="L979" s="3"/>
      <c r="M979" s="3" t="s">
        <v>543</v>
      </c>
      <c r="N979" s="3" t="s">
        <v>16</v>
      </c>
      <c r="O979" s="3" t="s">
        <v>16</v>
      </c>
      <c r="P979" s="3">
        <v>3985.87</v>
      </c>
      <c r="Q979" s="54">
        <v>0.62490891658857484</v>
      </c>
      <c r="R979" s="54">
        <v>0.52786994854323177</v>
      </c>
      <c r="S979" s="54">
        <v>0.80119618417409344</v>
      </c>
      <c r="T979" s="54">
        <v>0.48413953100997725</v>
      </c>
      <c r="U979" s="54">
        <v>0.58761488141701979</v>
      </c>
      <c r="V979" s="54">
        <v>0.67438033470095615</v>
      </c>
      <c r="W979" s="54">
        <v>1.9539750493059</v>
      </c>
      <c r="X979" s="54">
        <v>1.7461347471279534</v>
      </c>
      <c r="Y979" s="54">
        <v>3.7001097964338534</v>
      </c>
      <c r="Z979" s="54">
        <v>0</v>
      </c>
      <c r="AA979" s="54">
        <v>0</v>
      </c>
      <c r="AB979" s="54">
        <v>0</v>
      </c>
      <c r="AC979" s="54">
        <v>0</v>
      </c>
      <c r="AD979" s="54">
        <v>0</v>
      </c>
      <c r="AE979" s="54">
        <v>0</v>
      </c>
      <c r="AF979" s="54">
        <f t="shared" si="1171"/>
        <v>0</v>
      </c>
      <c r="AG979" s="54">
        <f t="shared" si="1172"/>
        <v>0</v>
      </c>
      <c r="AH979" s="54">
        <f t="shared" si="1173"/>
        <v>0</v>
      </c>
      <c r="AI979" s="54">
        <v>2490.8057033629029</v>
      </c>
      <c r="AJ979" s="54">
        <v>2104.020991800011</v>
      </c>
      <c r="AK979" s="54">
        <v>3193.4638346139936</v>
      </c>
      <c r="AL979" s="54">
        <v>1929.7172324667379</v>
      </c>
      <c r="AM979" s="54">
        <v>2342.1565273936567</v>
      </c>
      <c r="AN979" s="54">
        <v>2687.9923446745001</v>
      </c>
      <c r="AO979" s="54">
        <v>7788.2905297769075</v>
      </c>
      <c r="AP979" s="54">
        <v>6959.8661045348945</v>
      </c>
      <c r="AQ979" s="54">
        <v>14748.156634311803</v>
      </c>
      <c r="AR979" s="54">
        <f t="shared" si="1174"/>
        <v>0</v>
      </c>
      <c r="AS979" s="54">
        <f t="shared" si="1175"/>
        <v>0</v>
      </c>
      <c r="AT979" s="54">
        <f t="shared" si="1176"/>
        <v>0</v>
      </c>
      <c r="AU979" s="54">
        <f t="shared" si="1177"/>
        <v>0</v>
      </c>
      <c r="AV979" s="54">
        <f t="shared" si="1178"/>
        <v>0</v>
      </c>
      <c r="AW979" s="54">
        <f t="shared" si="1179"/>
        <v>0</v>
      </c>
      <c r="AX979" s="54">
        <f t="shared" si="1180"/>
        <v>0</v>
      </c>
      <c r="AY979" s="54">
        <f t="shared" si="1181"/>
        <v>0</v>
      </c>
      <c r="AZ979" s="54">
        <f t="shared" si="1182"/>
        <v>0</v>
      </c>
      <c r="BA979" s="54">
        <f t="shared" si="1168"/>
        <v>0.48413953100997725</v>
      </c>
      <c r="BB979" s="54">
        <f t="shared" si="1169"/>
        <v>0</v>
      </c>
      <c r="BC979" s="54"/>
      <c r="BD979" s="54"/>
      <c r="BE979" s="54">
        <f t="shared" si="1183"/>
        <v>0</v>
      </c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>
        <f t="shared" si="1186"/>
        <v>4318.0258333333331</v>
      </c>
      <c r="BW979" s="54">
        <f t="shared" si="1187"/>
        <v>23915.22</v>
      </c>
      <c r="BX979" s="54">
        <f t="shared" si="1188"/>
        <v>3985.87</v>
      </c>
      <c r="BY979" s="54">
        <f t="shared" si="1189"/>
        <v>6</v>
      </c>
      <c r="BZ979" s="54">
        <f t="shared" si="1190"/>
        <v>1</v>
      </c>
      <c r="CA979" s="54">
        <v>0</v>
      </c>
      <c r="CB979" s="54">
        <f t="shared" si="1191"/>
        <v>6</v>
      </c>
      <c r="CC979" s="54">
        <f t="shared" si="1192"/>
        <v>1.0833333333333333</v>
      </c>
      <c r="CD979" s="54">
        <v>2</v>
      </c>
      <c r="CE979" s="54">
        <v>1</v>
      </c>
      <c r="CF979" s="54">
        <v>3</v>
      </c>
      <c r="CG979" s="54">
        <v>0</v>
      </c>
      <c r="CH979" s="54">
        <v>0</v>
      </c>
      <c r="CI979" s="54">
        <v>0</v>
      </c>
      <c r="CJ979" s="54">
        <v>6</v>
      </c>
      <c r="CK979" s="54">
        <v>0</v>
      </c>
      <c r="CL979" s="54">
        <v>0</v>
      </c>
      <c r="CM979" s="54">
        <v>0</v>
      </c>
      <c r="CN979" s="54">
        <v>1</v>
      </c>
      <c r="CO979" s="54">
        <v>0</v>
      </c>
    </row>
    <row r="980" spans="1:93">
      <c r="A980" s="3" t="str">
        <f t="shared" si="1170"/>
        <v>0S8ckzWPhesgo 10ml</v>
      </c>
      <c r="B980" s="3" t="s">
        <v>558</v>
      </c>
      <c r="C980" s="3" t="s">
        <v>887</v>
      </c>
      <c r="D980" s="3" t="s">
        <v>296</v>
      </c>
      <c r="E980" s="3" t="s">
        <v>296</v>
      </c>
      <c r="F980" s="3" t="s">
        <v>313</v>
      </c>
      <c r="G980" s="3" t="s">
        <v>314</v>
      </c>
      <c r="H980" s="3" t="s">
        <v>313</v>
      </c>
      <c r="I980" s="3" t="s">
        <v>314</v>
      </c>
      <c r="J980" s="3" t="s">
        <v>541</v>
      </c>
      <c r="K980" s="3" t="s">
        <v>541</v>
      </c>
      <c r="L980" s="3"/>
      <c r="M980" s="3" t="s">
        <v>543</v>
      </c>
      <c r="N980" s="3" t="s">
        <v>17</v>
      </c>
      <c r="O980" s="3" t="s">
        <v>18</v>
      </c>
      <c r="P980" s="3">
        <v>6232.07</v>
      </c>
      <c r="Q980" s="54">
        <v>4.5005052423993962E-2</v>
      </c>
      <c r="R980" s="54">
        <v>4.1605458024380343E-2</v>
      </c>
      <c r="S980" s="54">
        <v>6.1677670923144322E-2</v>
      </c>
      <c r="T980" s="54">
        <v>5.4045901323316339E-2</v>
      </c>
      <c r="U980" s="54">
        <v>4.9588816223181065E-2</v>
      </c>
      <c r="V980" s="54">
        <v>6.4601899023919829E-2</v>
      </c>
      <c r="W980" s="54">
        <v>0.14828818137151864</v>
      </c>
      <c r="X980" s="54">
        <v>0.16823661657041722</v>
      </c>
      <c r="Y980" s="54">
        <v>0.31652479794193589</v>
      </c>
      <c r="Z980" s="54">
        <v>0</v>
      </c>
      <c r="AA980" s="54">
        <v>0</v>
      </c>
      <c r="AB980" s="54">
        <v>0</v>
      </c>
      <c r="AC980" s="54">
        <v>0</v>
      </c>
      <c r="AD980" s="54">
        <v>0</v>
      </c>
      <c r="AE980" s="54">
        <v>0</v>
      </c>
      <c r="AF980" s="54">
        <f t="shared" si="1171"/>
        <v>0</v>
      </c>
      <c r="AG980" s="54">
        <f t="shared" si="1172"/>
        <v>0</v>
      </c>
      <c r="AH980" s="54">
        <f t="shared" si="1173"/>
        <v>0</v>
      </c>
      <c r="AI980" s="54">
        <v>280.47463706000002</v>
      </c>
      <c r="AJ980" s="54">
        <v>259.28812678999998</v>
      </c>
      <c r="AK980" s="54">
        <v>384.37956263000001</v>
      </c>
      <c r="AL980" s="54">
        <v>336.81784026000003</v>
      </c>
      <c r="AM980" s="54">
        <v>309.04097392</v>
      </c>
      <c r="AN980" s="54">
        <v>402.60355685000002</v>
      </c>
      <c r="AO980" s="54">
        <v>924.14232648000007</v>
      </c>
      <c r="AP980" s="54">
        <v>1048.4623710300002</v>
      </c>
      <c r="AQ980" s="54">
        <v>1972.6046975100003</v>
      </c>
      <c r="AR980" s="54">
        <f t="shared" si="1174"/>
        <v>0</v>
      </c>
      <c r="AS980" s="54">
        <f t="shared" si="1175"/>
        <v>0</v>
      </c>
      <c r="AT980" s="54">
        <f t="shared" si="1176"/>
        <v>0</v>
      </c>
      <c r="AU980" s="54">
        <f t="shared" si="1177"/>
        <v>0</v>
      </c>
      <c r="AV980" s="54">
        <f t="shared" si="1178"/>
        <v>0</v>
      </c>
      <c r="AW980" s="54">
        <f t="shared" si="1179"/>
        <v>0</v>
      </c>
      <c r="AX980" s="54">
        <f t="shared" si="1180"/>
        <v>0</v>
      </c>
      <c r="AY980" s="54">
        <f t="shared" si="1181"/>
        <v>0</v>
      </c>
      <c r="AZ980" s="54">
        <f t="shared" si="1182"/>
        <v>0</v>
      </c>
      <c r="BA980" s="54">
        <f t="shared" si="1168"/>
        <v>5.4045901323316339E-2</v>
      </c>
      <c r="BB980" s="54">
        <f t="shared" si="1169"/>
        <v>0</v>
      </c>
      <c r="BC980" s="54">
        <f>SUM(CJ980:CL980)</f>
        <v>0</v>
      </c>
      <c r="BD980" s="54">
        <f>SUM(CM980:CO980)</f>
        <v>0</v>
      </c>
      <c r="BE980" s="54">
        <f t="shared" si="1183"/>
        <v>0</v>
      </c>
      <c r="BF980" s="54">
        <f t="shared" ref="BF980:BK980" si="1205">Z980</f>
        <v>0</v>
      </c>
      <c r="BG980" s="54">
        <f t="shared" si="1205"/>
        <v>0</v>
      </c>
      <c r="BH980" s="54">
        <f t="shared" si="1205"/>
        <v>0</v>
      </c>
      <c r="BI980" s="54">
        <f t="shared" si="1205"/>
        <v>0</v>
      </c>
      <c r="BJ980" s="54">
        <f t="shared" si="1205"/>
        <v>0</v>
      </c>
      <c r="BK980" s="54">
        <f t="shared" si="1205"/>
        <v>0</v>
      </c>
      <c r="BL980" s="54">
        <v>0</v>
      </c>
      <c r="BM980" s="54">
        <v>0</v>
      </c>
      <c r="BN980" s="54">
        <f t="shared" ref="BN980:BN981" si="1206">AVERAGE(BP980:BR980)</f>
        <v>0</v>
      </c>
      <c r="BO980" s="54">
        <f t="shared" ref="BO980:BO981" si="1207">SUM(BS980:BU980)/1</f>
        <v>0</v>
      </c>
      <c r="BP980" s="54">
        <v>0</v>
      </c>
      <c r="BQ980" s="54">
        <v>0</v>
      </c>
      <c r="BR980" s="54">
        <v>0</v>
      </c>
      <c r="BS980" s="54">
        <v>0</v>
      </c>
      <c r="BT980" s="54">
        <v>0</v>
      </c>
      <c r="BU980" s="54">
        <v>0</v>
      </c>
      <c r="BV980" s="54">
        <f t="shared" si="1186"/>
        <v>0</v>
      </c>
      <c r="BW980" s="54">
        <f t="shared" si="1187"/>
        <v>0</v>
      </c>
      <c r="BX980" s="54">
        <f t="shared" si="1188"/>
        <v>0</v>
      </c>
      <c r="BY980" s="54">
        <f t="shared" si="1189"/>
        <v>0</v>
      </c>
      <c r="BZ980" s="54">
        <f t="shared" si="1190"/>
        <v>0</v>
      </c>
      <c r="CA980" s="54">
        <v>1.6666666666666667</v>
      </c>
      <c r="CB980" s="54">
        <f t="shared" si="1191"/>
        <v>0</v>
      </c>
      <c r="CC980" s="54">
        <f t="shared" si="1192"/>
        <v>0</v>
      </c>
      <c r="CD980" s="54">
        <v>0</v>
      </c>
      <c r="CE980" s="54">
        <v>0</v>
      </c>
      <c r="CF980" s="54">
        <v>0</v>
      </c>
      <c r="CG980" s="54">
        <v>0</v>
      </c>
      <c r="CH980" s="54">
        <v>0</v>
      </c>
      <c r="CI980" s="54">
        <v>0</v>
      </c>
      <c r="CJ980" s="54">
        <v>0</v>
      </c>
      <c r="CK980" s="54">
        <v>0</v>
      </c>
      <c r="CL980" s="54">
        <v>0</v>
      </c>
      <c r="CM980" s="54">
        <v>0</v>
      </c>
      <c r="CN980" s="54">
        <v>0</v>
      </c>
      <c r="CO980" s="54">
        <v>0</v>
      </c>
    </row>
    <row r="981" spans="1:93">
      <c r="A981" s="3" t="str">
        <f t="shared" si="1170"/>
        <v>0S8ckzWPhesgo 15ml</v>
      </c>
      <c r="B981" s="3" t="s">
        <v>558</v>
      </c>
      <c r="C981" s="3" t="s">
        <v>887</v>
      </c>
      <c r="D981" s="3" t="s">
        <v>296</v>
      </c>
      <c r="E981" s="3" t="s">
        <v>296</v>
      </c>
      <c r="F981" s="3" t="s">
        <v>313</v>
      </c>
      <c r="G981" s="3" t="s">
        <v>314</v>
      </c>
      <c r="H981" s="3" t="s">
        <v>313</v>
      </c>
      <c r="I981" s="3" t="s">
        <v>314</v>
      </c>
      <c r="J981" s="3" t="s">
        <v>541</v>
      </c>
      <c r="K981" s="3" t="s">
        <v>541</v>
      </c>
      <c r="L981" s="3"/>
      <c r="M981" s="3" t="s">
        <v>543</v>
      </c>
      <c r="N981" s="3" t="s">
        <v>17</v>
      </c>
      <c r="O981" s="3" t="s">
        <v>19</v>
      </c>
      <c r="P981" s="3">
        <v>8489.27</v>
      </c>
      <c r="Q981" s="54">
        <v>1.1779575864591419E-6</v>
      </c>
      <c r="R981" s="54">
        <v>1.1779575864591419E-6</v>
      </c>
      <c r="S981" s="54">
        <v>1.1779575864591419E-6</v>
      </c>
      <c r="T981" s="54">
        <v>1.1779575864591419E-6</v>
      </c>
      <c r="U981" s="54">
        <v>1.1779575864591419E-6</v>
      </c>
      <c r="V981" s="54">
        <v>1.1779575864591419E-6</v>
      </c>
      <c r="W981" s="54">
        <v>3.5338727593774257E-6</v>
      </c>
      <c r="X981" s="54">
        <v>3.5338727593774257E-6</v>
      </c>
      <c r="Y981" s="54">
        <v>7.0677455187548515E-6</v>
      </c>
      <c r="Z981" s="54">
        <v>0</v>
      </c>
      <c r="AA981" s="54">
        <v>0</v>
      </c>
      <c r="AB981" s="54">
        <v>0</v>
      </c>
      <c r="AC981" s="54">
        <v>0</v>
      </c>
      <c r="AD981" s="54">
        <v>0</v>
      </c>
      <c r="AE981" s="54">
        <v>0</v>
      </c>
      <c r="AF981" s="54">
        <f t="shared" si="1171"/>
        <v>0</v>
      </c>
      <c r="AG981" s="54">
        <f t="shared" si="1172"/>
        <v>0</v>
      </c>
      <c r="AH981" s="54">
        <f t="shared" si="1173"/>
        <v>0</v>
      </c>
      <c r="AI981" s="54">
        <v>0.01</v>
      </c>
      <c r="AJ981" s="54">
        <v>0.01</v>
      </c>
      <c r="AK981" s="54">
        <v>0.01</v>
      </c>
      <c r="AL981" s="54">
        <v>0.01</v>
      </c>
      <c r="AM981" s="54">
        <v>0.01</v>
      </c>
      <c r="AN981" s="54">
        <v>0.01</v>
      </c>
      <c r="AO981" s="54">
        <v>0.03</v>
      </c>
      <c r="AP981" s="54">
        <v>0.03</v>
      </c>
      <c r="AQ981" s="54">
        <v>0.06</v>
      </c>
      <c r="AR981" s="54">
        <f t="shared" si="1174"/>
        <v>0</v>
      </c>
      <c r="AS981" s="54">
        <f t="shared" si="1175"/>
        <v>0</v>
      </c>
      <c r="AT981" s="54">
        <f t="shared" si="1176"/>
        <v>0</v>
      </c>
      <c r="AU981" s="54">
        <f t="shared" si="1177"/>
        <v>0</v>
      </c>
      <c r="AV981" s="54">
        <f t="shared" si="1178"/>
        <v>0</v>
      </c>
      <c r="AW981" s="54">
        <f t="shared" si="1179"/>
        <v>0</v>
      </c>
      <c r="AX981" s="54">
        <f t="shared" si="1180"/>
        <v>0</v>
      </c>
      <c r="AY981" s="54">
        <f t="shared" si="1181"/>
        <v>0</v>
      </c>
      <c r="AZ981" s="54">
        <f t="shared" si="1182"/>
        <v>0</v>
      </c>
      <c r="BA981" s="54">
        <f t="shared" si="1168"/>
        <v>1.1779575864591419E-6</v>
      </c>
      <c r="BB981" s="54">
        <f t="shared" si="1169"/>
        <v>0</v>
      </c>
      <c r="BC981" s="54">
        <f>SUM(CJ981:CL981)*2</f>
        <v>0</v>
      </c>
      <c r="BD981" s="54">
        <f>SUM(CM981:CO981)*2</f>
        <v>0</v>
      </c>
      <c r="BE981" s="54">
        <f t="shared" si="1183"/>
        <v>0</v>
      </c>
      <c r="BF981" s="54">
        <f t="shared" ref="BF981:BK981" si="1208">Z981*2</f>
        <v>0</v>
      </c>
      <c r="BG981" s="54">
        <f t="shared" si="1208"/>
        <v>0</v>
      </c>
      <c r="BH981" s="54">
        <f t="shared" si="1208"/>
        <v>0</v>
      </c>
      <c r="BI981" s="54">
        <f t="shared" si="1208"/>
        <v>0</v>
      </c>
      <c r="BJ981" s="54">
        <f t="shared" si="1208"/>
        <v>0</v>
      </c>
      <c r="BK981" s="54">
        <f t="shared" si="1208"/>
        <v>0</v>
      </c>
      <c r="BL981" s="54">
        <v>0</v>
      </c>
      <c r="BM981" s="54">
        <v>0</v>
      </c>
      <c r="BN981" s="54">
        <f t="shared" si="1206"/>
        <v>0</v>
      </c>
      <c r="BO981" s="54">
        <f t="shared" si="1207"/>
        <v>0</v>
      </c>
      <c r="BP981" s="54">
        <v>0</v>
      </c>
      <c r="BQ981" s="54">
        <v>0</v>
      </c>
      <c r="BR981" s="54">
        <v>0</v>
      </c>
      <c r="BS981" s="54">
        <v>0</v>
      </c>
      <c r="BT981" s="54">
        <v>0</v>
      </c>
      <c r="BU981" s="54">
        <v>0</v>
      </c>
      <c r="BV981" s="54">
        <f t="shared" si="1186"/>
        <v>0</v>
      </c>
      <c r="BW981" s="54">
        <f t="shared" si="1187"/>
        <v>0</v>
      </c>
      <c r="BX981" s="54">
        <f t="shared" si="1188"/>
        <v>0</v>
      </c>
      <c r="BY981" s="54">
        <f t="shared" si="1189"/>
        <v>0</v>
      </c>
      <c r="BZ981" s="54">
        <f t="shared" si="1190"/>
        <v>0</v>
      </c>
      <c r="CA981" s="54">
        <v>0</v>
      </c>
      <c r="CB981" s="54">
        <f t="shared" si="1191"/>
        <v>0</v>
      </c>
      <c r="CC981" s="54">
        <f t="shared" si="1192"/>
        <v>0</v>
      </c>
      <c r="CD981" s="54">
        <v>0</v>
      </c>
      <c r="CE981" s="54">
        <v>0</v>
      </c>
      <c r="CF981" s="54">
        <v>0</v>
      </c>
      <c r="CG981" s="54">
        <v>0</v>
      </c>
      <c r="CH981" s="54">
        <v>0</v>
      </c>
      <c r="CI981" s="54">
        <v>0</v>
      </c>
      <c r="CJ981" s="54">
        <v>0</v>
      </c>
      <c r="CK981" s="54">
        <v>0</v>
      </c>
      <c r="CL981" s="54">
        <v>0</v>
      </c>
      <c r="CM981" s="54">
        <v>0</v>
      </c>
      <c r="CN981" s="54">
        <v>0</v>
      </c>
      <c r="CO981" s="54">
        <v>0</v>
      </c>
    </row>
    <row r="982" spans="1:93">
      <c r="A982" s="3" t="str">
        <f t="shared" si="1170"/>
        <v>SH001Herceptin IV</v>
      </c>
      <c r="B982" s="3" t="s">
        <v>558</v>
      </c>
      <c r="C982" s="3" t="s">
        <v>887</v>
      </c>
      <c r="D982" s="3" t="s">
        <v>296</v>
      </c>
      <c r="E982" s="3" t="s">
        <v>296</v>
      </c>
      <c r="F982" s="3" t="s">
        <v>315</v>
      </c>
      <c r="G982" s="3" t="s">
        <v>316</v>
      </c>
      <c r="H982" s="3" t="s">
        <v>315</v>
      </c>
      <c r="I982" s="3" t="s">
        <v>316</v>
      </c>
      <c r="J982" s="3" t="s">
        <v>541</v>
      </c>
      <c r="K982" s="3" t="s">
        <v>541</v>
      </c>
      <c r="L982" s="3" t="s">
        <v>1047</v>
      </c>
      <c r="M982" s="3" t="s">
        <v>542</v>
      </c>
      <c r="N982" s="3" t="s">
        <v>11</v>
      </c>
      <c r="O982" s="3" t="s">
        <v>11</v>
      </c>
      <c r="P982" s="3">
        <v>4535.5</v>
      </c>
      <c r="Q982" s="54">
        <v>2.4822376098080742E-7</v>
      </c>
      <c r="R982" s="54">
        <v>1.7782878168674339E-7</v>
      </c>
      <c r="S982" s="54">
        <v>1.6542114214001052E-7</v>
      </c>
      <c r="T982" s="54">
        <v>1.1681063360424579E-7</v>
      </c>
      <c r="U982" s="54">
        <v>1.0643066396940739E-7</v>
      </c>
      <c r="V982" s="54">
        <v>1.8528501761878564E-7</v>
      </c>
      <c r="W982" s="54">
        <v>5.9147368480756133E-7</v>
      </c>
      <c r="X982" s="54">
        <v>4.0852631519243884E-7</v>
      </c>
      <c r="Y982" s="54">
        <v>1.0000000000000002E-6</v>
      </c>
      <c r="Z982" s="54">
        <v>0</v>
      </c>
      <c r="AA982" s="54">
        <v>0</v>
      </c>
      <c r="AB982" s="54">
        <v>0</v>
      </c>
      <c r="AC982" s="54">
        <v>0</v>
      </c>
      <c r="AD982" s="54">
        <v>0</v>
      </c>
      <c r="AE982" s="54">
        <v>0</v>
      </c>
      <c r="AF982" s="54">
        <f t="shared" si="1171"/>
        <v>0</v>
      </c>
      <c r="AG982" s="54">
        <f t="shared" si="1172"/>
        <v>0</v>
      </c>
      <c r="AH982" s="54">
        <f t="shared" si="1173"/>
        <v>0</v>
      </c>
      <c r="AI982" s="54">
        <v>1.1258188679284522E-3</v>
      </c>
      <c r="AJ982" s="54">
        <v>8.0654243934022462E-4</v>
      </c>
      <c r="AK982" s="54">
        <v>7.5026759017601764E-4</v>
      </c>
      <c r="AL982" s="54">
        <v>5.297946287120568E-4</v>
      </c>
      <c r="AM982" s="54">
        <v>4.8271627643324723E-4</v>
      </c>
      <c r="AN982" s="54">
        <v>8.4036019741000226E-4</v>
      </c>
      <c r="AO982" s="54">
        <v>2.6826288974446943E-3</v>
      </c>
      <c r="AP982" s="54">
        <v>1.8528711025553063E-3</v>
      </c>
      <c r="AQ982" s="54">
        <v>4.5355000000000005E-3</v>
      </c>
      <c r="AR982" s="54">
        <f t="shared" si="1174"/>
        <v>0</v>
      </c>
      <c r="AS982" s="54">
        <f t="shared" si="1175"/>
        <v>0</v>
      </c>
      <c r="AT982" s="54">
        <f t="shared" si="1176"/>
        <v>0</v>
      </c>
      <c r="AU982" s="54">
        <f t="shared" si="1177"/>
        <v>0</v>
      </c>
      <c r="AV982" s="54">
        <f t="shared" si="1178"/>
        <v>0</v>
      </c>
      <c r="AW982" s="54">
        <f t="shared" si="1179"/>
        <v>0</v>
      </c>
      <c r="AX982" s="54">
        <f t="shared" si="1180"/>
        <v>0</v>
      </c>
      <c r="AY982" s="54">
        <f t="shared" si="1181"/>
        <v>0</v>
      </c>
      <c r="AZ982" s="54">
        <f t="shared" si="1182"/>
        <v>0</v>
      </c>
      <c r="BA982" s="54">
        <f t="shared" si="1168"/>
        <v>1.1681063360424579E-7</v>
      </c>
      <c r="BB982" s="54">
        <f t="shared" si="1169"/>
        <v>0</v>
      </c>
      <c r="BC982" s="54"/>
      <c r="BD982" s="54"/>
      <c r="BE982" s="54">
        <f t="shared" si="1183"/>
        <v>0</v>
      </c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4"/>
      <c r="BV982" s="54">
        <f t="shared" si="1186"/>
        <v>0</v>
      </c>
      <c r="BW982" s="54">
        <f t="shared" si="1187"/>
        <v>0</v>
      </c>
      <c r="BX982" s="54">
        <f t="shared" si="1188"/>
        <v>0</v>
      </c>
      <c r="BY982" s="54">
        <f t="shared" si="1189"/>
        <v>0</v>
      </c>
      <c r="BZ982" s="54">
        <f t="shared" si="1190"/>
        <v>0</v>
      </c>
      <c r="CA982" s="54">
        <v>0</v>
      </c>
      <c r="CB982" s="54">
        <f t="shared" si="1191"/>
        <v>0</v>
      </c>
      <c r="CC982" s="54">
        <f t="shared" si="1192"/>
        <v>0</v>
      </c>
      <c r="CD982" s="54">
        <v>0</v>
      </c>
      <c r="CE982" s="54">
        <v>0</v>
      </c>
      <c r="CF982" s="54">
        <v>0</v>
      </c>
      <c r="CG982" s="54">
        <v>0</v>
      </c>
      <c r="CH982" s="54">
        <v>0</v>
      </c>
      <c r="CI982" s="54">
        <v>0</v>
      </c>
      <c r="CJ982" s="54">
        <v>0</v>
      </c>
      <c r="CK982" s="54">
        <v>0</v>
      </c>
      <c r="CL982" s="54">
        <v>0</v>
      </c>
      <c r="CM982" s="54">
        <v>0</v>
      </c>
      <c r="CN982" s="54">
        <v>0</v>
      </c>
      <c r="CO982" s="54">
        <v>0</v>
      </c>
    </row>
    <row r="983" spans="1:93">
      <c r="A983" s="3" t="str">
        <f t="shared" si="1170"/>
        <v>SH001Herceptin SC</v>
      </c>
      <c r="B983" s="3" t="s">
        <v>558</v>
      </c>
      <c r="C983" s="3" t="s">
        <v>887</v>
      </c>
      <c r="D983" s="3" t="s">
        <v>296</v>
      </c>
      <c r="E983" s="3" t="s">
        <v>296</v>
      </c>
      <c r="F983" s="3" t="s">
        <v>315</v>
      </c>
      <c r="G983" s="3" t="s">
        <v>316</v>
      </c>
      <c r="H983" s="3" t="s">
        <v>315</v>
      </c>
      <c r="I983" s="3" t="s">
        <v>316</v>
      </c>
      <c r="J983" s="3" t="s">
        <v>541</v>
      </c>
      <c r="K983" s="3" t="s">
        <v>541</v>
      </c>
      <c r="L983" s="3" t="s">
        <v>1047</v>
      </c>
      <c r="M983" s="3" t="s">
        <v>542</v>
      </c>
      <c r="N983" s="3" t="s">
        <v>12</v>
      </c>
      <c r="O983" s="3" t="s">
        <v>12</v>
      </c>
      <c r="P983" s="3">
        <v>3444.49</v>
      </c>
      <c r="Q983" s="54">
        <v>1.2869445629604544E-7</v>
      </c>
      <c r="R983" s="54">
        <v>1.1923834167284972E-7</v>
      </c>
      <c r="S983" s="54">
        <v>1.8086442832285226E-7</v>
      </c>
      <c r="T983" s="54">
        <v>1.8512626147397511E-7</v>
      </c>
      <c r="U983" s="54">
        <v>1.6668434004097236E-7</v>
      </c>
      <c r="V983" s="54">
        <v>2.193921721933052E-7</v>
      </c>
      <c r="W983" s="54">
        <v>4.2879722629174739E-7</v>
      </c>
      <c r="X983" s="54">
        <v>5.7120277370825267E-7</v>
      </c>
      <c r="Y983" s="54">
        <v>1.0000000000000002E-6</v>
      </c>
      <c r="Z983" s="54">
        <v>0</v>
      </c>
      <c r="AA983" s="54">
        <v>0</v>
      </c>
      <c r="AB983" s="54">
        <v>0</v>
      </c>
      <c r="AC983" s="54">
        <v>0</v>
      </c>
      <c r="AD983" s="54">
        <v>0</v>
      </c>
      <c r="AE983" s="54">
        <v>0</v>
      </c>
      <c r="AF983" s="54">
        <f t="shared" si="1171"/>
        <v>0</v>
      </c>
      <c r="AG983" s="54">
        <f t="shared" si="1172"/>
        <v>0</v>
      </c>
      <c r="AH983" s="54">
        <f t="shared" si="1173"/>
        <v>0</v>
      </c>
      <c r="AI983" s="54">
        <v>4.4328676776716558E-4</v>
      </c>
      <c r="AJ983" s="54">
        <v>4.1071527550871412E-4</v>
      </c>
      <c r="AK983" s="54">
        <v>6.2298571471378138E-4</v>
      </c>
      <c r="AL983" s="54">
        <v>6.3766555638449245E-4</v>
      </c>
      <c r="AM983" s="54">
        <v>5.7414254242772885E-4</v>
      </c>
      <c r="AN983" s="54">
        <v>7.5569414319811776E-4</v>
      </c>
      <c r="AO983" s="54">
        <v>1.476987757989661E-3</v>
      </c>
      <c r="AP983" s="54">
        <v>1.9675022420103392E-3</v>
      </c>
      <c r="AQ983" s="54">
        <v>3.4444900000000001E-3</v>
      </c>
      <c r="AR983" s="54">
        <f t="shared" si="1174"/>
        <v>0</v>
      </c>
      <c r="AS983" s="54">
        <f t="shared" si="1175"/>
        <v>0</v>
      </c>
      <c r="AT983" s="54">
        <f t="shared" si="1176"/>
        <v>0</v>
      </c>
      <c r="AU983" s="54">
        <f t="shared" si="1177"/>
        <v>0</v>
      </c>
      <c r="AV983" s="54">
        <f t="shared" si="1178"/>
        <v>0</v>
      </c>
      <c r="AW983" s="54">
        <f t="shared" si="1179"/>
        <v>0</v>
      </c>
      <c r="AX983" s="54">
        <f t="shared" si="1180"/>
        <v>0</v>
      </c>
      <c r="AY983" s="54">
        <f t="shared" si="1181"/>
        <v>0</v>
      </c>
      <c r="AZ983" s="54">
        <f t="shared" si="1182"/>
        <v>0</v>
      </c>
      <c r="BA983" s="54">
        <f t="shared" si="1168"/>
        <v>1.8512626147397511E-7</v>
      </c>
      <c r="BB983" s="54">
        <f t="shared" si="1169"/>
        <v>0</v>
      </c>
      <c r="BC983" s="54"/>
      <c r="BD983" s="54"/>
      <c r="BE983" s="54">
        <f t="shared" si="1183"/>
        <v>0</v>
      </c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>
        <f t="shared" si="1186"/>
        <v>-27555.919999999998</v>
      </c>
      <c r="BW983" s="54">
        <f t="shared" si="1187"/>
        <v>0</v>
      </c>
      <c r="BX983" s="54">
        <f t="shared" si="1188"/>
        <v>0</v>
      </c>
      <c r="BY983" s="54">
        <f t="shared" si="1189"/>
        <v>0</v>
      </c>
      <c r="BZ983" s="54">
        <f t="shared" si="1190"/>
        <v>0</v>
      </c>
      <c r="CA983" s="54">
        <v>0</v>
      </c>
      <c r="CB983" s="54">
        <f t="shared" si="1191"/>
        <v>4</v>
      </c>
      <c r="CC983" s="54">
        <f t="shared" si="1192"/>
        <v>-8</v>
      </c>
      <c r="CD983" s="54">
        <v>4</v>
      </c>
      <c r="CE983" s="54">
        <v>2</v>
      </c>
      <c r="CF983" s="54">
        <v>-20</v>
      </c>
      <c r="CG983" s="54">
        <v>-46</v>
      </c>
      <c r="CH983" s="54">
        <v>-36</v>
      </c>
      <c r="CI983" s="54">
        <v>0</v>
      </c>
      <c r="CJ983" s="54">
        <v>0</v>
      </c>
      <c r="CK983" s="54">
        <v>0</v>
      </c>
      <c r="CL983" s="54">
        <v>0</v>
      </c>
      <c r="CM983" s="54">
        <v>0</v>
      </c>
      <c r="CN983" s="54">
        <v>0</v>
      </c>
      <c r="CO983" s="54">
        <v>0</v>
      </c>
    </row>
    <row r="984" spans="1:93">
      <c r="A984" s="3" t="str">
        <f t="shared" si="1170"/>
        <v>SH001Itovebi 3mg</v>
      </c>
      <c r="B984" s="3" t="s">
        <v>558</v>
      </c>
      <c r="C984" s="3" t="s">
        <v>887</v>
      </c>
      <c r="D984" s="3" t="s">
        <v>296</v>
      </c>
      <c r="E984" s="3" t="s">
        <v>296</v>
      </c>
      <c r="F984" s="3" t="s">
        <v>315</v>
      </c>
      <c r="G984" s="3" t="s">
        <v>316</v>
      </c>
      <c r="H984" s="3" t="s">
        <v>315</v>
      </c>
      <c r="I984" s="3" t="s">
        <v>316</v>
      </c>
      <c r="J984" s="3" t="s">
        <v>541</v>
      </c>
      <c r="K984" s="3" t="s">
        <v>541</v>
      </c>
      <c r="L984" s="3" t="s">
        <v>1047</v>
      </c>
      <c r="M984" s="3" t="s">
        <v>542</v>
      </c>
      <c r="N984" s="3" t="s">
        <v>13</v>
      </c>
      <c r="O984" s="3" t="s">
        <v>14</v>
      </c>
      <c r="P984" s="3">
        <v>3566.02</v>
      </c>
      <c r="Q984" s="54">
        <v>1.7623502129369819</v>
      </c>
      <c r="R984" s="54">
        <v>2.0122395382020994</v>
      </c>
      <c r="S984" s="54">
        <v>4.0728354653651211</v>
      </c>
      <c r="T984" s="54">
        <v>4.1229163324275486</v>
      </c>
      <c r="U984" s="54">
        <v>5.012360409870884</v>
      </c>
      <c r="V984" s="54">
        <v>6.3832728423499727</v>
      </c>
      <c r="W984" s="54">
        <v>7.8474252165042024</v>
      </c>
      <c r="X984" s="54">
        <v>15.518549584648406</v>
      </c>
      <c r="Y984" s="54">
        <v>23.36597480115261</v>
      </c>
      <c r="Z984" s="54">
        <v>0</v>
      </c>
      <c r="AA984" s="54">
        <v>8</v>
      </c>
      <c r="AB984" s="54">
        <v>0</v>
      </c>
      <c r="AC984" s="54">
        <v>0</v>
      </c>
      <c r="AD984" s="54">
        <v>0</v>
      </c>
      <c r="AE984" s="54">
        <v>0</v>
      </c>
      <c r="AF984" s="54">
        <f t="shared" si="1171"/>
        <v>8</v>
      </c>
      <c r="AG984" s="54">
        <f t="shared" si="1172"/>
        <v>0</v>
      </c>
      <c r="AH984" s="54">
        <f t="shared" si="1173"/>
        <v>8</v>
      </c>
      <c r="AI984" s="54">
        <v>6284.5761063375357</v>
      </c>
      <c r="AJ984" s="54">
        <v>7175.6864380194511</v>
      </c>
      <c r="AK984" s="54">
        <v>14523.812726201329</v>
      </c>
      <c r="AL984" s="54">
        <v>14702.402099763287</v>
      </c>
      <c r="AM984" s="54">
        <v>17874.177468807771</v>
      </c>
      <c r="AN984" s="54">
        <v>22762.87862127685</v>
      </c>
      <c r="AO984" s="54">
        <v>27984.075270558315</v>
      </c>
      <c r="AP984" s="54">
        <v>55339.458189847908</v>
      </c>
      <c r="AQ984" s="54">
        <v>83323.533460406223</v>
      </c>
      <c r="AR984" s="54">
        <f t="shared" si="1174"/>
        <v>0</v>
      </c>
      <c r="AS984" s="54">
        <f t="shared" si="1175"/>
        <v>28528.16</v>
      </c>
      <c r="AT984" s="54">
        <f t="shared" si="1176"/>
        <v>0</v>
      </c>
      <c r="AU984" s="54">
        <f t="shared" si="1177"/>
        <v>0</v>
      </c>
      <c r="AV984" s="54">
        <f t="shared" si="1178"/>
        <v>0</v>
      </c>
      <c r="AW984" s="54">
        <f t="shared" si="1179"/>
        <v>0</v>
      </c>
      <c r="AX984" s="54">
        <f t="shared" si="1180"/>
        <v>28528.16</v>
      </c>
      <c r="AY984" s="54">
        <f t="shared" si="1181"/>
        <v>0</v>
      </c>
      <c r="AZ984" s="54">
        <f t="shared" si="1182"/>
        <v>28528.16</v>
      </c>
      <c r="BA984" s="54">
        <f t="shared" si="1168"/>
        <v>4.1229163324275486</v>
      </c>
      <c r="BB984" s="54">
        <f t="shared" si="1169"/>
        <v>0</v>
      </c>
      <c r="BC984" s="54"/>
      <c r="BD984" s="54"/>
      <c r="BE984" s="54">
        <f t="shared" si="1183"/>
        <v>0</v>
      </c>
      <c r="BF984" s="54"/>
      <c r="BG984" s="54"/>
      <c r="BH984" s="54"/>
      <c r="BI984" s="54"/>
      <c r="BJ984" s="54"/>
      <c r="BK984" s="54"/>
      <c r="BL984" s="54">
        <v>2</v>
      </c>
      <c r="BM984" s="54">
        <v>1</v>
      </c>
      <c r="BN984" s="54">
        <f t="shared" ref="BN984:BN985" si="1209">AVERAGE(BP984:BR984)</f>
        <v>0.33333333333333331</v>
      </c>
      <c r="BO984" s="54">
        <f t="shared" ref="BO984:BO985" si="1210">SUM(BS984:BU984)/1</f>
        <v>0</v>
      </c>
      <c r="BP984" s="54">
        <v>0</v>
      </c>
      <c r="BQ984" s="54">
        <v>0</v>
      </c>
      <c r="BR984" s="54">
        <v>1</v>
      </c>
      <c r="BS984" s="54">
        <v>0</v>
      </c>
      <c r="BT984" s="54">
        <v>0</v>
      </c>
      <c r="BU984" s="54">
        <v>0</v>
      </c>
      <c r="BV984" s="54">
        <f t="shared" si="1186"/>
        <v>297.16833333333329</v>
      </c>
      <c r="BW984" s="54">
        <f t="shared" si="1187"/>
        <v>3566.02</v>
      </c>
      <c r="BX984" s="54">
        <f t="shared" si="1188"/>
        <v>0</v>
      </c>
      <c r="BY984" s="54">
        <f t="shared" si="1189"/>
        <v>1</v>
      </c>
      <c r="BZ984" s="54">
        <f t="shared" si="1190"/>
        <v>0</v>
      </c>
      <c r="CA984" s="54">
        <v>0</v>
      </c>
      <c r="CB984" s="54">
        <f t="shared" si="1191"/>
        <v>0</v>
      </c>
      <c r="CC984" s="54">
        <f t="shared" si="1192"/>
        <v>8.3333333333333329E-2</v>
      </c>
      <c r="CD984" s="54">
        <v>0</v>
      </c>
      <c r="CE984" s="54">
        <v>0</v>
      </c>
      <c r="CF984" s="54">
        <v>0</v>
      </c>
      <c r="CG984" s="54">
        <v>0</v>
      </c>
      <c r="CH984" s="54">
        <v>0</v>
      </c>
      <c r="CI984" s="54">
        <v>0</v>
      </c>
      <c r="CJ984" s="54">
        <v>0</v>
      </c>
      <c r="CK984" s="54">
        <v>0</v>
      </c>
      <c r="CL984" s="54">
        <v>1</v>
      </c>
      <c r="CM984" s="54">
        <v>0</v>
      </c>
      <c r="CN984" s="54">
        <v>0</v>
      </c>
      <c r="CO984" s="54">
        <v>0</v>
      </c>
    </row>
    <row r="985" spans="1:93">
      <c r="A985" s="3" t="str">
        <f t="shared" si="1170"/>
        <v>SH001Itovebi 9mg</v>
      </c>
      <c r="B985" s="3" t="s">
        <v>558</v>
      </c>
      <c r="C985" s="3" t="s">
        <v>887</v>
      </c>
      <c r="D985" s="3" t="s">
        <v>296</v>
      </c>
      <c r="E985" s="3" t="s">
        <v>296</v>
      </c>
      <c r="F985" s="3" t="s">
        <v>315</v>
      </c>
      <c r="G985" s="3" t="s">
        <v>316</v>
      </c>
      <c r="H985" s="3" t="s">
        <v>315</v>
      </c>
      <c r="I985" s="3" t="s">
        <v>316</v>
      </c>
      <c r="J985" s="3" t="s">
        <v>541</v>
      </c>
      <c r="K985" s="3" t="s">
        <v>541</v>
      </c>
      <c r="L985" s="3" t="s">
        <v>1047</v>
      </c>
      <c r="M985" s="3" t="s">
        <v>542</v>
      </c>
      <c r="N985" s="3" t="s">
        <v>13</v>
      </c>
      <c r="O985" s="3" t="s">
        <v>15</v>
      </c>
      <c r="P985" s="3">
        <v>10698.05</v>
      </c>
      <c r="Q985" s="54"/>
      <c r="R985" s="54"/>
      <c r="S985" s="54"/>
      <c r="T985" s="54">
        <v>0</v>
      </c>
      <c r="U985" s="54">
        <v>0</v>
      </c>
      <c r="V985" s="54">
        <v>0</v>
      </c>
      <c r="W985" s="54">
        <v>0</v>
      </c>
      <c r="X985" s="54">
        <v>0</v>
      </c>
      <c r="Y985" s="54">
        <v>0</v>
      </c>
      <c r="Z985" s="54">
        <v>0</v>
      </c>
      <c r="AA985" s="54">
        <v>4</v>
      </c>
      <c r="AB985" s="54">
        <v>6</v>
      </c>
      <c r="AC985" s="54">
        <v>6</v>
      </c>
      <c r="AD985" s="54">
        <v>0</v>
      </c>
      <c r="AE985" s="54">
        <v>0</v>
      </c>
      <c r="AF985" s="54">
        <f t="shared" si="1171"/>
        <v>10</v>
      </c>
      <c r="AG985" s="54">
        <f t="shared" si="1172"/>
        <v>6</v>
      </c>
      <c r="AH985" s="54">
        <f t="shared" si="1173"/>
        <v>16</v>
      </c>
      <c r="AI985" s="54"/>
      <c r="AJ985" s="54"/>
      <c r="AK985" s="54"/>
      <c r="AL985" s="54">
        <v>0</v>
      </c>
      <c r="AM985" s="54">
        <v>0</v>
      </c>
      <c r="AN985" s="54">
        <v>0</v>
      </c>
      <c r="AO985" s="54">
        <v>0</v>
      </c>
      <c r="AP985" s="54">
        <v>0</v>
      </c>
      <c r="AQ985" s="54">
        <v>0</v>
      </c>
      <c r="AR985" s="54">
        <f t="shared" si="1174"/>
        <v>0</v>
      </c>
      <c r="AS985" s="54">
        <f t="shared" si="1175"/>
        <v>42792.2</v>
      </c>
      <c r="AT985" s="54">
        <f t="shared" si="1176"/>
        <v>64188.299999999996</v>
      </c>
      <c r="AU985" s="54">
        <f t="shared" si="1177"/>
        <v>64188.299999999996</v>
      </c>
      <c r="AV985" s="54">
        <f t="shared" si="1178"/>
        <v>0</v>
      </c>
      <c r="AW985" s="54">
        <f t="shared" si="1179"/>
        <v>0</v>
      </c>
      <c r="AX985" s="54">
        <f t="shared" si="1180"/>
        <v>106980.5</v>
      </c>
      <c r="AY985" s="54">
        <f t="shared" si="1181"/>
        <v>64188.299999999996</v>
      </c>
      <c r="AZ985" s="54">
        <f t="shared" si="1182"/>
        <v>171168.8</v>
      </c>
      <c r="BA985" s="54">
        <f t="shared" si="1168"/>
        <v>0</v>
      </c>
      <c r="BB985" s="54">
        <f t="shared" si="1169"/>
        <v>6</v>
      </c>
      <c r="BC985" s="54"/>
      <c r="BD985" s="54"/>
      <c r="BE985" s="54">
        <f t="shared" si="1183"/>
        <v>0</v>
      </c>
      <c r="BF985" s="54"/>
      <c r="BG985" s="54"/>
      <c r="BH985" s="54"/>
      <c r="BI985" s="54"/>
      <c r="BJ985" s="54"/>
      <c r="BK985" s="54"/>
      <c r="BL985" s="54">
        <v>0.33333333333333331</v>
      </c>
      <c r="BM985" s="54">
        <v>0.33333333333333331</v>
      </c>
      <c r="BN985" s="54">
        <f t="shared" si="1209"/>
        <v>0.33333333333333331</v>
      </c>
      <c r="BO985" s="54">
        <f t="shared" si="1210"/>
        <v>1</v>
      </c>
      <c r="BP985" s="54">
        <v>1</v>
      </c>
      <c r="BQ985" s="54">
        <v>0</v>
      </c>
      <c r="BR985" s="54">
        <v>0</v>
      </c>
      <c r="BS985" s="54">
        <v>1</v>
      </c>
      <c r="BT985" s="54">
        <v>0</v>
      </c>
      <c r="BU985" s="54">
        <v>0</v>
      </c>
      <c r="BV985" s="54">
        <f t="shared" si="1186"/>
        <v>0</v>
      </c>
      <c r="BW985" s="54">
        <f t="shared" si="1187"/>
        <v>0</v>
      </c>
      <c r="BX985" s="54">
        <f t="shared" si="1188"/>
        <v>0</v>
      </c>
      <c r="BY985" s="54">
        <f t="shared" si="1189"/>
        <v>0</v>
      </c>
      <c r="BZ985" s="54">
        <f t="shared" si="1190"/>
        <v>0</v>
      </c>
      <c r="CA985" s="54">
        <v>0</v>
      </c>
      <c r="CB985" s="54">
        <f t="shared" si="1191"/>
        <v>0</v>
      </c>
      <c r="CC985" s="54">
        <f t="shared" si="1192"/>
        <v>0</v>
      </c>
      <c r="CD985" s="54">
        <v>0</v>
      </c>
      <c r="CE985" s="54">
        <v>0</v>
      </c>
      <c r="CF985" s="54">
        <v>0</v>
      </c>
      <c r="CG985" s="54">
        <v>0</v>
      </c>
      <c r="CH985" s="54">
        <v>0</v>
      </c>
      <c r="CI985" s="54">
        <v>0</v>
      </c>
      <c r="CJ985" s="54">
        <v>0</v>
      </c>
      <c r="CK985" s="54">
        <v>0</v>
      </c>
      <c r="CL985" s="54">
        <v>0</v>
      </c>
      <c r="CM985" s="54">
        <v>0</v>
      </c>
      <c r="CN985" s="54">
        <v>0</v>
      </c>
      <c r="CO985" s="54">
        <v>0</v>
      </c>
    </row>
    <row r="986" spans="1:93">
      <c r="A986" s="3" t="str">
        <f t="shared" si="1170"/>
        <v>SH001Perjeta</v>
      </c>
      <c r="B986" s="3" t="s">
        <v>558</v>
      </c>
      <c r="C986" s="3" t="s">
        <v>887</v>
      </c>
      <c r="D986" s="3" t="s">
        <v>296</v>
      </c>
      <c r="E986" s="3" t="s">
        <v>296</v>
      </c>
      <c r="F986" s="3" t="s">
        <v>315</v>
      </c>
      <c r="G986" s="3" t="s">
        <v>316</v>
      </c>
      <c r="H986" s="3" t="s">
        <v>315</v>
      </c>
      <c r="I986" s="3" t="s">
        <v>316</v>
      </c>
      <c r="J986" s="3" t="s">
        <v>541</v>
      </c>
      <c r="K986" s="3" t="s">
        <v>541</v>
      </c>
      <c r="L986" s="3" t="s">
        <v>1047</v>
      </c>
      <c r="M986" s="3" t="s">
        <v>542</v>
      </c>
      <c r="N986" s="3" t="s">
        <v>16</v>
      </c>
      <c r="O986" s="3" t="s">
        <v>16</v>
      </c>
      <c r="P986" s="3">
        <v>3985.87</v>
      </c>
      <c r="Q986" s="54">
        <v>1.7016820489227757E-7</v>
      </c>
      <c r="R986" s="54">
        <v>1.437436387538705E-7</v>
      </c>
      <c r="S986" s="54">
        <v>2.1817278135784686E-7</v>
      </c>
      <c r="T986" s="54">
        <v>1.3183546069258188E-7</v>
      </c>
      <c r="U986" s="54">
        <v>1.6001271046762174E-7</v>
      </c>
      <c r="V986" s="54">
        <v>1.836397080028689E-7</v>
      </c>
      <c r="W986" s="54">
        <v>5.320846250039949E-7</v>
      </c>
      <c r="X986" s="54">
        <v>4.7548787916307249E-7</v>
      </c>
      <c r="Y986" s="54">
        <v>1.0075725041670674E-6</v>
      </c>
      <c r="Z986" s="54">
        <v>0</v>
      </c>
      <c r="AA986" s="54">
        <v>0</v>
      </c>
      <c r="AB986" s="54">
        <v>0</v>
      </c>
      <c r="AC986" s="54">
        <v>0</v>
      </c>
      <c r="AD986" s="54">
        <v>0</v>
      </c>
      <c r="AE986" s="54">
        <v>0</v>
      </c>
      <c r="AF986" s="54">
        <f t="shared" si="1171"/>
        <v>0</v>
      </c>
      <c r="AG986" s="54">
        <f t="shared" si="1172"/>
        <v>0</v>
      </c>
      <c r="AH986" s="54">
        <f t="shared" si="1173"/>
        <v>0</v>
      </c>
      <c r="AI986" s="54">
        <v>6.7826834283398244E-4</v>
      </c>
      <c r="AJ986" s="54">
        <v>5.7294345739988969E-4</v>
      </c>
      <c r="AK986" s="54">
        <v>8.6960834403080104E-4</v>
      </c>
      <c r="AL986" s="54">
        <v>5.2547900771074136E-4</v>
      </c>
      <c r="AM986" s="54">
        <v>6.3778986227157948E-4</v>
      </c>
      <c r="AN986" s="54">
        <v>7.31964002937395E-4</v>
      </c>
      <c r="AO986" s="54">
        <v>2.1208201442646729E-3</v>
      </c>
      <c r="AP986" s="54">
        <v>1.8952328729197158E-3</v>
      </c>
      <c r="AQ986" s="54">
        <v>4.0160530171843888E-3</v>
      </c>
      <c r="AR986" s="54">
        <f t="shared" si="1174"/>
        <v>0</v>
      </c>
      <c r="AS986" s="54">
        <f t="shared" si="1175"/>
        <v>0</v>
      </c>
      <c r="AT986" s="54">
        <f t="shared" si="1176"/>
        <v>0</v>
      </c>
      <c r="AU986" s="54">
        <f t="shared" si="1177"/>
        <v>0</v>
      </c>
      <c r="AV986" s="54">
        <f t="shared" si="1178"/>
        <v>0</v>
      </c>
      <c r="AW986" s="54">
        <f t="shared" si="1179"/>
        <v>0</v>
      </c>
      <c r="AX986" s="54">
        <f t="shared" si="1180"/>
        <v>0</v>
      </c>
      <c r="AY986" s="54">
        <f t="shared" si="1181"/>
        <v>0</v>
      </c>
      <c r="AZ986" s="54">
        <f t="shared" si="1182"/>
        <v>0</v>
      </c>
      <c r="BA986" s="54">
        <f t="shared" si="1168"/>
        <v>1.3183546069258188E-7</v>
      </c>
      <c r="BB986" s="54">
        <f t="shared" si="1169"/>
        <v>0</v>
      </c>
      <c r="BC986" s="54"/>
      <c r="BD986" s="54"/>
      <c r="BE986" s="54">
        <f t="shared" si="1183"/>
        <v>0</v>
      </c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4"/>
      <c r="BV986" s="54">
        <f t="shared" si="1186"/>
        <v>-63441.76416666666</v>
      </c>
      <c r="BW986" s="54">
        <f t="shared" si="1187"/>
        <v>0</v>
      </c>
      <c r="BX986" s="54">
        <f t="shared" si="1188"/>
        <v>0</v>
      </c>
      <c r="BY986" s="54">
        <f t="shared" si="1189"/>
        <v>0</v>
      </c>
      <c r="BZ986" s="54">
        <f t="shared" si="1190"/>
        <v>0</v>
      </c>
      <c r="CA986" s="54">
        <v>0</v>
      </c>
      <c r="CB986" s="54">
        <f t="shared" si="1191"/>
        <v>0</v>
      </c>
      <c r="CC986" s="54">
        <f t="shared" si="1192"/>
        <v>-15.916666666666666</v>
      </c>
      <c r="CD986" s="54">
        <v>-80</v>
      </c>
      <c r="CE986" s="54">
        <v>-111</v>
      </c>
      <c r="CF986" s="54">
        <v>0</v>
      </c>
      <c r="CG986" s="54">
        <v>0</v>
      </c>
      <c r="CH986" s="54">
        <v>0</v>
      </c>
      <c r="CI986" s="54">
        <v>0</v>
      </c>
      <c r="CJ986" s="54">
        <v>0</v>
      </c>
      <c r="CK986" s="54">
        <v>0</v>
      </c>
      <c r="CL986" s="54">
        <v>0</v>
      </c>
      <c r="CM986" s="54">
        <v>0</v>
      </c>
      <c r="CN986" s="54">
        <v>0</v>
      </c>
      <c r="CO986" s="54">
        <v>0</v>
      </c>
    </row>
    <row r="987" spans="1:93">
      <c r="A987" s="3" t="str">
        <f t="shared" si="1170"/>
        <v>SH001Phesgo 10ml</v>
      </c>
      <c r="B987" s="3" t="s">
        <v>558</v>
      </c>
      <c r="C987" s="3" t="s">
        <v>887</v>
      </c>
      <c r="D987" s="3" t="s">
        <v>296</v>
      </c>
      <c r="E987" s="3" t="s">
        <v>296</v>
      </c>
      <c r="F987" s="3" t="s">
        <v>315</v>
      </c>
      <c r="G987" s="3" t="s">
        <v>316</v>
      </c>
      <c r="H987" s="3" t="s">
        <v>315</v>
      </c>
      <c r="I987" s="3" t="s">
        <v>316</v>
      </c>
      <c r="J987" s="3" t="s">
        <v>541</v>
      </c>
      <c r="K987" s="3" t="s">
        <v>541</v>
      </c>
      <c r="L987" s="3" t="s">
        <v>1047</v>
      </c>
      <c r="M987" s="3" t="s">
        <v>542</v>
      </c>
      <c r="N987" s="3" t="s">
        <v>17</v>
      </c>
      <c r="O987" s="3" t="s">
        <v>18</v>
      </c>
      <c r="P987" s="3">
        <v>6232.07</v>
      </c>
      <c r="Q987" s="54">
        <v>74.067978871344522</v>
      </c>
      <c r="R987" s="54">
        <v>66.699033112449001</v>
      </c>
      <c r="S987" s="54">
        <v>100.80250160715461</v>
      </c>
      <c r="T987" s="54">
        <v>88.680093585649715</v>
      </c>
      <c r="U987" s="54">
        <v>79.442664089055498</v>
      </c>
      <c r="V987" s="54">
        <v>104.60713897716009</v>
      </c>
      <c r="W987" s="54">
        <v>241.56951359094813</v>
      </c>
      <c r="X987" s="54">
        <v>272.72989665186532</v>
      </c>
      <c r="Y987" s="54">
        <v>514.29941024281345</v>
      </c>
      <c r="Z987" s="54">
        <v>20</v>
      </c>
      <c r="AA987" s="54">
        <v>30</v>
      </c>
      <c r="AB987" s="54">
        <v>0</v>
      </c>
      <c r="AC987" s="54">
        <v>0</v>
      </c>
      <c r="AD987" s="54">
        <v>0</v>
      </c>
      <c r="AE987" s="54">
        <v>0</v>
      </c>
      <c r="AF987" s="54">
        <f t="shared" si="1171"/>
        <v>50</v>
      </c>
      <c r="AG987" s="54">
        <f t="shared" si="1172"/>
        <v>0</v>
      </c>
      <c r="AH987" s="54">
        <f t="shared" si="1173"/>
        <v>50</v>
      </c>
      <c r="AI987" s="54">
        <v>461596.82908474002</v>
      </c>
      <c r="AJ987" s="54">
        <v>415673.04328910005</v>
      </c>
      <c r="AK987" s="54">
        <v>628208.24619089998</v>
      </c>
      <c r="AL987" s="54">
        <v>552660.55083232</v>
      </c>
      <c r="AM987" s="54">
        <v>495092.24358948006</v>
      </c>
      <c r="AN987" s="54">
        <v>651919.01260539005</v>
      </c>
      <c r="AO987" s="54">
        <v>1505478.1185647401</v>
      </c>
      <c r="AP987" s="54">
        <v>1699671.80702719</v>
      </c>
      <c r="AQ987" s="54">
        <v>3205149.9255919298</v>
      </c>
      <c r="AR987" s="54">
        <f t="shared" si="1174"/>
        <v>124641.4</v>
      </c>
      <c r="AS987" s="54">
        <f t="shared" si="1175"/>
        <v>186962.09999999998</v>
      </c>
      <c r="AT987" s="54">
        <f t="shared" si="1176"/>
        <v>0</v>
      </c>
      <c r="AU987" s="54">
        <f t="shared" si="1177"/>
        <v>0</v>
      </c>
      <c r="AV987" s="54">
        <f t="shared" si="1178"/>
        <v>0</v>
      </c>
      <c r="AW987" s="54">
        <f t="shared" si="1179"/>
        <v>0</v>
      </c>
      <c r="AX987" s="54">
        <f t="shared" si="1180"/>
        <v>311603.5</v>
      </c>
      <c r="AY987" s="54">
        <f t="shared" si="1181"/>
        <v>0</v>
      </c>
      <c r="AZ987" s="54">
        <f t="shared" si="1182"/>
        <v>311603.5</v>
      </c>
      <c r="BA987" s="54">
        <f t="shared" si="1168"/>
        <v>88.680093585649715</v>
      </c>
      <c r="BB987" s="54">
        <f t="shared" si="1169"/>
        <v>0</v>
      </c>
      <c r="BC987" s="54">
        <f>SUM(CJ987:CL987)</f>
        <v>236</v>
      </c>
      <c r="BD987" s="54">
        <f>SUM(CM987:CO987)</f>
        <v>267</v>
      </c>
      <c r="BE987" s="54">
        <f t="shared" si="1183"/>
        <v>50</v>
      </c>
      <c r="BF987" s="54">
        <f t="shared" ref="BF987:BK987" si="1211">Z987</f>
        <v>20</v>
      </c>
      <c r="BG987" s="54">
        <f t="shared" si="1211"/>
        <v>30</v>
      </c>
      <c r="BH987" s="54">
        <f t="shared" si="1211"/>
        <v>0</v>
      </c>
      <c r="BI987" s="54">
        <f t="shared" si="1211"/>
        <v>0</v>
      </c>
      <c r="BJ987" s="54">
        <f t="shared" si="1211"/>
        <v>0</v>
      </c>
      <c r="BK987" s="54">
        <f t="shared" si="1211"/>
        <v>0</v>
      </c>
      <c r="BL987" s="54">
        <v>0</v>
      </c>
      <c r="BM987" s="54">
        <v>0</v>
      </c>
      <c r="BN987" s="54">
        <f t="shared" ref="BN987:BN988" si="1212">AVERAGE(BP987:BR987)</f>
        <v>1</v>
      </c>
      <c r="BO987" s="54">
        <f t="shared" ref="BO987:BO988" si="1213">SUM(BS987:BU987)/1</f>
        <v>0</v>
      </c>
      <c r="BP987" s="54">
        <v>2</v>
      </c>
      <c r="BQ987" s="54">
        <v>1</v>
      </c>
      <c r="BR987" s="54">
        <v>0</v>
      </c>
      <c r="BS987" s="54">
        <v>0</v>
      </c>
      <c r="BT987" s="54">
        <v>0</v>
      </c>
      <c r="BU987" s="54">
        <v>0</v>
      </c>
      <c r="BV987" s="54">
        <f t="shared" si="1186"/>
        <v>543748.10749999993</v>
      </c>
      <c r="BW987" s="54">
        <f t="shared" si="1187"/>
        <v>1470768.52</v>
      </c>
      <c r="BX987" s="54">
        <f t="shared" si="1188"/>
        <v>1663962.69</v>
      </c>
      <c r="BY987" s="54">
        <f t="shared" si="1189"/>
        <v>236</v>
      </c>
      <c r="BZ987" s="54">
        <f t="shared" si="1190"/>
        <v>267</v>
      </c>
      <c r="CA987" s="54">
        <v>76</v>
      </c>
      <c r="CB987" s="54">
        <f t="shared" si="1191"/>
        <v>236</v>
      </c>
      <c r="CC987" s="54">
        <f t="shared" si="1192"/>
        <v>87.25</v>
      </c>
      <c r="CD987" s="54">
        <v>121</v>
      </c>
      <c r="CE987" s="54">
        <v>170</v>
      </c>
      <c r="CF987" s="54">
        <v>236</v>
      </c>
      <c r="CG987" s="54">
        <v>6</v>
      </c>
      <c r="CH987" s="54">
        <v>7</v>
      </c>
      <c r="CI987" s="54">
        <v>4</v>
      </c>
      <c r="CJ987" s="54">
        <v>6</v>
      </c>
      <c r="CK987" s="54">
        <v>114</v>
      </c>
      <c r="CL987" s="54">
        <v>116</v>
      </c>
      <c r="CM987" s="54">
        <v>57</v>
      </c>
      <c r="CN987" s="54">
        <v>175</v>
      </c>
      <c r="CO987" s="54">
        <v>35</v>
      </c>
    </row>
    <row r="988" spans="1:93">
      <c r="A988" s="3" t="str">
        <f t="shared" si="1170"/>
        <v>SH001Phesgo 15ml</v>
      </c>
      <c r="B988" s="3" t="s">
        <v>558</v>
      </c>
      <c r="C988" s="3" t="s">
        <v>887</v>
      </c>
      <c r="D988" s="3" t="s">
        <v>296</v>
      </c>
      <c r="E988" s="3" t="s">
        <v>296</v>
      </c>
      <c r="F988" s="3" t="s">
        <v>315</v>
      </c>
      <c r="G988" s="3" t="s">
        <v>316</v>
      </c>
      <c r="H988" s="3" t="s">
        <v>315</v>
      </c>
      <c r="I988" s="3" t="s">
        <v>316</v>
      </c>
      <c r="J988" s="3" t="s">
        <v>541</v>
      </c>
      <c r="K988" s="3" t="s">
        <v>541</v>
      </c>
      <c r="L988" s="3" t="s">
        <v>1047</v>
      </c>
      <c r="M988" s="3" t="s">
        <v>542</v>
      </c>
      <c r="N988" s="3" t="s">
        <v>17</v>
      </c>
      <c r="O988" s="3" t="s">
        <v>19</v>
      </c>
      <c r="P988" s="3">
        <v>8489.27</v>
      </c>
      <c r="Q988" s="54">
        <v>4</v>
      </c>
      <c r="R988" s="54">
        <v>5</v>
      </c>
      <c r="S988" s="54">
        <v>6</v>
      </c>
      <c r="T988" s="54">
        <v>5</v>
      </c>
      <c r="U988" s="54">
        <v>6</v>
      </c>
      <c r="V988" s="54">
        <v>7</v>
      </c>
      <c r="W988" s="54">
        <v>15</v>
      </c>
      <c r="X988" s="54">
        <v>18</v>
      </c>
      <c r="Y988" s="54">
        <v>33</v>
      </c>
      <c r="Z988" s="54">
        <v>0</v>
      </c>
      <c r="AA988" s="54">
        <v>0</v>
      </c>
      <c r="AB988" s="54">
        <v>0</v>
      </c>
      <c r="AC988" s="54">
        <v>0</v>
      </c>
      <c r="AD988" s="54">
        <v>0</v>
      </c>
      <c r="AE988" s="54">
        <v>0</v>
      </c>
      <c r="AF988" s="54">
        <f t="shared" si="1171"/>
        <v>0</v>
      </c>
      <c r="AG988" s="54">
        <f t="shared" si="1172"/>
        <v>0</v>
      </c>
      <c r="AH988" s="54">
        <f t="shared" si="1173"/>
        <v>0</v>
      </c>
      <c r="AI988" s="54">
        <v>33957.08</v>
      </c>
      <c r="AJ988" s="54">
        <v>42446.350000000006</v>
      </c>
      <c r="AK988" s="54">
        <v>50935.62</v>
      </c>
      <c r="AL988" s="54">
        <v>42446.350000000006</v>
      </c>
      <c r="AM988" s="54">
        <v>50935.62</v>
      </c>
      <c r="AN988" s="54">
        <v>59424.89</v>
      </c>
      <c r="AO988" s="54">
        <v>127339.05000000002</v>
      </c>
      <c r="AP988" s="54">
        <v>152806.85999999999</v>
      </c>
      <c r="AQ988" s="54">
        <v>280145.91000000003</v>
      </c>
      <c r="AR988" s="54">
        <f t="shared" si="1174"/>
        <v>0</v>
      </c>
      <c r="AS988" s="54">
        <f t="shared" si="1175"/>
        <v>0</v>
      </c>
      <c r="AT988" s="54">
        <f t="shared" si="1176"/>
        <v>0</v>
      </c>
      <c r="AU988" s="54">
        <f t="shared" si="1177"/>
        <v>0</v>
      </c>
      <c r="AV988" s="54">
        <f t="shared" si="1178"/>
        <v>0</v>
      </c>
      <c r="AW988" s="54">
        <f t="shared" si="1179"/>
        <v>0</v>
      </c>
      <c r="AX988" s="54">
        <f t="shared" si="1180"/>
        <v>0</v>
      </c>
      <c r="AY988" s="54">
        <f t="shared" si="1181"/>
        <v>0</v>
      </c>
      <c r="AZ988" s="54">
        <f t="shared" si="1182"/>
        <v>0</v>
      </c>
      <c r="BA988" s="54">
        <f t="shared" si="1168"/>
        <v>5</v>
      </c>
      <c r="BB988" s="54">
        <f t="shared" si="1169"/>
        <v>0</v>
      </c>
      <c r="BC988" s="54">
        <f>SUM(CJ988:CL988)*2</f>
        <v>30</v>
      </c>
      <c r="BD988" s="54">
        <f>SUM(CM988:CO988)*2</f>
        <v>-22</v>
      </c>
      <c r="BE988" s="54">
        <f t="shared" si="1183"/>
        <v>0</v>
      </c>
      <c r="BF988" s="54">
        <f t="shared" ref="BF988:BK988" si="1214">Z988*2</f>
        <v>0</v>
      </c>
      <c r="BG988" s="54">
        <f t="shared" si="1214"/>
        <v>0</v>
      </c>
      <c r="BH988" s="54">
        <f t="shared" si="1214"/>
        <v>0</v>
      </c>
      <c r="BI988" s="54">
        <f t="shared" si="1214"/>
        <v>0</v>
      </c>
      <c r="BJ988" s="54">
        <f t="shared" si="1214"/>
        <v>0</v>
      </c>
      <c r="BK988" s="54">
        <f t="shared" si="1214"/>
        <v>0</v>
      </c>
      <c r="BL988" s="54">
        <v>4</v>
      </c>
      <c r="BM988" s="54">
        <v>0.66666666666666663</v>
      </c>
      <c r="BN988" s="54">
        <f t="shared" si="1212"/>
        <v>2.3333333333333335</v>
      </c>
      <c r="BO988" s="54">
        <f t="shared" si="1213"/>
        <v>1</v>
      </c>
      <c r="BP988" s="54">
        <v>2</v>
      </c>
      <c r="BQ988" s="54">
        <v>1</v>
      </c>
      <c r="BR988" s="54">
        <v>4</v>
      </c>
      <c r="BS988" s="54">
        <v>1</v>
      </c>
      <c r="BT988" s="54">
        <v>0</v>
      </c>
      <c r="BU988" s="54">
        <v>0</v>
      </c>
      <c r="BV988" s="54">
        <f t="shared" si="1186"/>
        <v>37494.27583333334</v>
      </c>
      <c r="BW988" s="54">
        <f t="shared" si="1187"/>
        <v>127339.05</v>
      </c>
      <c r="BX988" s="54">
        <f t="shared" si="1188"/>
        <v>-93381.97</v>
      </c>
      <c r="BY988" s="54">
        <f t="shared" si="1189"/>
        <v>15</v>
      </c>
      <c r="BZ988" s="54">
        <f t="shared" si="1190"/>
        <v>-11</v>
      </c>
      <c r="CA988" s="54">
        <v>0</v>
      </c>
      <c r="CB988" s="54">
        <f t="shared" si="1191"/>
        <v>33</v>
      </c>
      <c r="CC988" s="54">
        <f t="shared" si="1192"/>
        <v>4.416666666666667</v>
      </c>
      <c r="CD988" s="54">
        <v>33</v>
      </c>
      <c r="CE988" s="54">
        <v>10</v>
      </c>
      <c r="CF988" s="54">
        <v>2</v>
      </c>
      <c r="CG988" s="54">
        <v>0</v>
      </c>
      <c r="CH988" s="54">
        <v>4</v>
      </c>
      <c r="CI988" s="54">
        <v>0</v>
      </c>
      <c r="CJ988" s="54">
        <v>1</v>
      </c>
      <c r="CK988" s="54">
        <v>10</v>
      </c>
      <c r="CL988" s="54">
        <v>4</v>
      </c>
      <c r="CM988" s="54">
        <v>0</v>
      </c>
      <c r="CN988" s="54">
        <v>0</v>
      </c>
      <c r="CO988" s="54">
        <v>-11</v>
      </c>
    </row>
    <row r="989" spans="1:93">
      <c r="A989" s="3" t="str">
        <f t="shared" si="1170"/>
        <v>SH003Herceptin IV</v>
      </c>
      <c r="B989" s="3" t="s">
        <v>556</v>
      </c>
      <c r="C989" s="3" t="s">
        <v>557</v>
      </c>
      <c r="D989" s="3" t="s">
        <v>296</v>
      </c>
      <c r="E989" s="3" t="s">
        <v>296</v>
      </c>
      <c r="F989" s="3" t="s">
        <v>317</v>
      </c>
      <c r="G989" s="3" t="s">
        <v>318</v>
      </c>
      <c r="H989" s="3" t="s">
        <v>317</v>
      </c>
      <c r="I989" s="3" t="s">
        <v>318</v>
      </c>
      <c r="J989" s="3" t="s">
        <v>541</v>
      </c>
      <c r="K989" s="3" t="s">
        <v>541</v>
      </c>
      <c r="L989" s="3" t="s">
        <v>940</v>
      </c>
      <c r="M989" s="3" t="s">
        <v>542</v>
      </c>
      <c r="N989" s="3" t="s">
        <v>11</v>
      </c>
      <c r="O989" s="3" t="s">
        <v>11</v>
      </c>
      <c r="P989" s="3">
        <v>4535.5</v>
      </c>
      <c r="Q989" s="54">
        <v>68.533589051383672</v>
      </c>
      <c r="R989" s="54">
        <v>49.097816411579579</v>
      </c>
      <c r="S989" s="54">
        <v>45.672116686325495</v>
      </c>
      <c r="T989" s="54">
        <v>32.250949420124641</v>
      </c>
      <c r="U989" s="54">
        <v>29.385081259441751</v>
      </c>
      <c r="V989" s="54">
        <v>51.156453373720588</v>
      </c>
      <c r="W989" s="54">
        <v>163.30352214928874</v>
      </c>
      <c r="X989" s="54">
        <v>112.79248405328698</v>
      </c>
      <c r="Y989" s="54">
        <v>276.09600620257572</v>
      </c>
      <c r="Z989" s="54">
        <v>24</v>
      </c>
      <c r="AA989" s="54">
        <v>12</v>
      </c>
      <c r="AB989" s="54">
        <v>14</v>
      </c>
      <c r="AC989" s="54">
        <v>6</v>
      </c>
      <c r="AD989" s="54">
        <v>0</v>
      </c>
      <c r="AE989" s="54">
        <v>0</v>
      </c>
      <c r="AF989" s="54">
        <f t="shared" si="1171"/>
        <v>50</v>
      </c>
      <c r="AG989" s="54">
        <f t="shared" si="1172"/>
        <v>6</v>
      </c>
      <c r="AH989" s="54">
        <f t="shared" si="1173"/>
        <v>56</v>
      </c>
      <c r="AI989" s="54">
        <v>310834.09314255067</v>
      </c>
      <c r="AJ989" s="54">
        <v>222683.14633471917</v>
      </c>
      <c r="AK989" s="54">
        <v>207145.88523082927</v>
      </c>
      <c r="AL989" s="54">
        <v>146274.18109497533</v>
      </c>
      <c r="AM989" s="54">
        <v>133276.03605219806</v>
      </c>
      <c r="AN989" s="54">
        <v>232020.09427650971</v>
      </c>
      <c r="AO989" s="54">
        <v>740663.12470809906</v>
      </c>
      <c r="AP989" s="54">
        <v>511570.31142368307</v>
      </c>
      <c r="AQ989" s="54">
        <v>1252233.4361317821</v>
      </c>
      <c r="AR989" s="54">
        <f t="shared" si="1174"/>
        <v>108852</v>
      </c>
      <c r="AS989" s="54">
        <f t="shared" si="1175"/>
        <v>54426</v>
      </c>
      <c r="AT989" s="54">
        <f t="shared" si="1176"/>
        <v>63497</v>
      </c>
      <c r="AU989" s="54">
        <f t="shared" si="1177"/>
        <v>27213</v>
      </c>
      <c r="AV989" s="54">
        <f t="shared" si="1178"/>
        <v>0</v>
      </c>
      <c r="AW989" s="54">
        <f t="shared" si="1179"/>
        <v>0</v>
      </c>
      <c r="AX989" s="54">
        <f t="shared" si="1180"/>
        <v>226775</v>
      </c>
      <c r="AY989" s="54">
        <f t="shared" si="1181"/>
        <v>27213</v>
      </c>
      <c r="AZ989" s="54">
        <f t="shared" si="1182"/>
        <v>253988</v>
      </c>
      <c r="BA989" s="54">
        <f t="shared" si="1168"/>
        <v>32.250949420124641</v>
      </c>
      <c r="BB989" s="54">
        <f t="shared" si="1169"/>
        <v>6</v>
      </c>
      <c r="BC989" s="54"/>
      <c r="BD989" s="54"/>
      <c r="BE989" s="54">
        <f t="shared" si="1183"/>
        <v>0</v>
      </c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4"/>
      <c r="BV989" s="54">
        <f t="shared" si="1186"/>
        <v>193136.70833333334</v>
      </c>
      <c r="BW989" s="54">
        <f t="shared" si="1187"/>
        <v>208633</v>
      </c>
      <c r="BX989" s="54">
        <f t="shared" si="1188"/>
        <v>231310.5</v>
      </c>
      <c r="BY989" s="54">
        <f t="shared" si="1189"/>
        <v>46</v>
      </c>
      <c r="BZ989" s="54">
        <f t="shared" si="1190"/>
        <v>51</v>
      </c>
      <c r="CA989" s="54">
        <v>0</v>
      </c>
      <c r="CB989" s="54">
        <f t="shared" si="1191"/>
        <v>84</v>
      </c>
      <c r="CC989" s="54">
        <f t="shared" si="1192"/>
        <v>42.583333333333336</v>
      </c>
      <c r="CD989" s="54">
        <v>69</v>
      </c>
      <c r="CE989" s="54">
        <v>54</v>
      </c>
      <c r="CF989" s="54">
        <v>84</v>
      </c>
      <c r="CG989" s="54">
        <v>42</v>
      </c>
      <c r="CH989" s="54">
        <v>51</v>
      </c>
      <c r="CI989" s="54">
        <v>114</v>
      </c>
      <c r="CJ989" s="54">
        <v>0</v>
      </c>
      <c r="CK989" s="54">
        <v>9</v>
      </c>
      <c r="CL989" s="54">
        <v>37</v>
      </c>
      <c r="CM989" s="54">
        <v>9</v>
      </c>
      <c r="CN989" s="54">
        <v>36</v>
      </c>
      <c r="CO989" s="54">
        <v>6</v>
      </c>
    </row>
    <row r="990" spans="1:93">
      <c r="A990" s="3" t="str">
        <f t="shared" si="1170"/>
        <v>SH003Herceptin SC</v>
      </c>
      <c r="B990" s="3" t="s">
        <v>556</v>
      </c>
      <c r="C990" s="3" t="s">
        <v>557</v>
      </c>
      <c r="D990" s="3" t="s">
        <v>296</v>
      </c>
      <c r="E990" s="3" t="s">
        <v>296</v>
      </c>
      <c r="F990" s="3" t="s">
        <v>317</v>
      </c>
      <c r="G990" s="3" t="s">
        <v>318</v>
      </c>
      <c r="H990" s="3" t="s">
        <v>317</v>
      </c>
      <c r="I990" s="3" t="s">
        <v>318</v>
      </c>
      <c r="J990" s="3" t="s">
        <v>541</v>
      </c>
      <c r="K990" s="3" t="s">
        <v>541</v>
      </c>
      <c r="L990" s="3" t="s">
        <v>940</v>
      </c>
      <c r="M990" s="3" t="s">
        <v>542</v>
      </c>
      <c r="N990" s="3" t="s">
        <v>12</v>
      </c>
      <c r="O990" s="3" t="s">
        <v>12</v>
      </c>
      <c r="P990" s="3">
        <v>3444.49</v>
      </c>
      <c r="Q990" s="54">
        <v>36.275064735041433</v>
      </c>
      <c r="R990" s="54">
        <v>33.609672767346105</v>
      </c>
      <c r="S990" s="54">
        <v>50.980197861711083</v>
      </c>
      <c r="T990" s="54">
        <v>52.181479392372303</v>
      </c>
      <c r="U990" s="54">
        <v>46.983260968092914</v>
      </c>
      <c r="V990" s="54">
        <v>61.840000554227849</v>
      </c>
      <c r="W990" s="54">
        <v>120.86493536409861</v>
      </c>
      <c r="X990" s="54">
        <v>161.00474091469306</v>
      </c>
      <c r="Y990" s="54">
        <v>281.86967627879164</v>
      </c>
      <c r="Z990" s="54">
        <v>50</v>
      </c>
      <c r="AA990" s="54">
        <v>38</v>
      </c>
      <c r="AB990" s="54">
        <v>25</v>
      </c>
      <c r="AC990" s="54">
        <v>40</v>
      </c>
      <c r="AD990" s="54">
        <v>0</v>
      </c>
      <c r="AE990" s="54">
        <v>0</v>
      </c>
      <c r="AF990" s="54">
        <f t="shared" si="1171"/>
        <v>113</v>
      </c>
      <c r="AG990" s="54">
        <f t="shared" si="1172"/>
        <v>40</v>
      </c>
      <c r="AH990" s="54">
        <f t="shared" si="1173"/>
        <v>153</v>
      </c>
      <c r="AI990" s="54">
        <v>124949.09772920285</v>
      </c>
      <c r="AJ990" s="54">
        <v>115768.18175039599</v>
      </c>
      <c r="AK990" s="54">
        <v>175600.78173268519</v>
      </c>
      <c r="AL990" s="54">
        <v>179738.58395223247</v>
      </c>
      <c r="AM990" s="54">
        <v>161833.37257198634</v>
      </c>
      <c r="AN990" s="54">
        <v>213007.26350903229</v>
      </c>
      <c r="AO990" s="54">
        <v>416318.06121228402</v>
      </c>
      <c r="AP990" s="54">
        <v>554579.2200332511</v>
      </c>
      <c r="AQ990" s="54">
        <v>970897.28124553512</v>
      </c>
      <c r="AR990" s="54">
        <f t="shared" si="1174"/>
        <v>172224.5</v>
      </c>
      <c r="AS990" s="54">
        <f t="shared" si="1175"/>
        <v>130890.62</v>
      </c>
      <c r="AT990" s="54">
        <f t="shared" si="1176"/>
        <v>86112.25</v>
      </c>
      <c r="AU990" s="54">
        <f t="shared" si="1177"/>
        <v>137779.59999999998</v>
      </c>
      <c r="AV990" s="54">
        <f t="shared" si="1178"/>
        <v>0</v>
      </c>
      <c r="AW990" s="54">
        <f t="shared" si="1179"/>
        <v>0</v>
      </c>
      <c r="AX990" s="54">
        <f t="shared" si="1180"/>
        <v>389227.37</v>
      </c>
      <c r="AY990" s="54">
        <f t="shared" si="1181"/>
        <v>137779.59999999998</v>
      </c>
      <c r="AZ990" s="54">
        <f t="shared" si="1182"/>
        <v>527006.97</v>
      </c>
      <c r="BA990" s="54">
        <f t="shared" si="1168"/>
        <v>52.181479392372303</v>
      </c>
      <c r="BB990" s="54">
        <f t="shared" si="1169"/>
        <v>40</v>
      </c>
      <c r="BC990" s="54"/>
      <c r="BD990" s="54"/>
      <c r="BE990" s="54">
        <f t="shared" si="1183"/>
        <v>0</v>
      </c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4"/>
      <c r="BV990" s="54">
        <f t="shared" si="1186"/>
        <v>170789.29583333334</v>
      </c>
      <c r="BW990" s="54">
        <f t="shared" si="1187"/>
        <v>378893.89999999997</v>
      </c>
      <c r="BX990" s="54">
        <f t="shared" si="1188"/>
        <v>378893.89999999997</v>
      </c>
      <c r="BY990" s="54">
        <f t="shared" si="1189"/>
        <v>110</v>
      </c>
      <c r="BZ990" s="54">
        <f t="shared" si="1190"/>
        <v>110</v>
      </c>
      <c r="CA990" s="54">
        <v>0</v>
      </c>
      <c r="CB990" s="54">
        <f t="shared" si="1191"/>
        <v>70</v>
      </c>
      <c r="CC990" s="54">
        <f t="shared" si="1192"/>
        <v>49.583333333333336</v>
      </c>
      <c r="CD990" s="54">
        <v>60</v>
      </c>
      <c r="CE990" s="54">
        <v>65</v>
      </c>
      <c r="CF990" s="54">
        <v>60</v>
      </c>
      <c r="CG990" s="54">
        <v>60</v>
      </c>
      <c r="CH990" s="54">
        <v>70</v>
      </c>
      <c r="CI990" s="54">
        <v>60</v>
      </c>
      <c r="CJ990" s="54">
        <v>61</v>
      </c>
      <c r="CK990" s="54">
        <v>15</v>
      </c>
      <c r="CL990" s="54">
        <v>34</v>
      </c>
      <c r="CM990" s="54">
        <v>30</v>
      </c>
      <c r="CN990" s="54">
        <v>45</v>
      </c>
      <c r="CO990" s="54">
        <v>35</v>
      </c>
    </row>
    <row r="991" spans="1:93">
      <c r="A991" s="3" t="str">
        <f t="shared" si="1170"/>
        <v>SH003Itovebi 3mg</v>
      </c>
      <c r="B991" s="3" t="s">
        <v>556</v>
      </c>
      <c r="C991" s="3" t="s">
        <v>557</v>
      </c>
      <c r="D991" s="3" t="s">
        <v>296</v>
      </c>
      <c r="E991" s="3" t="s">
        <v>296</v>
      </c>
      <c r="F991" s="3" t="s">
        <v>317</v>
      </c>
      <c r="G991" s="3" t="s">
        <v>318</v>
      </c>
      <c r="H991" s="3" t="s">
        <v>317</v>
      </c>
      <c r="I991" s="3" t="s">
        <v>318</v>
      </c>
      <c r="J991" s="3" t="s">
        <v>541</v>
      </c>
      <c r="K991" s="3" t="s">
        <v>541</v>
      </c>
      <c r="L991" s="3" t="s">
        <v>940</v>
      </c>
      <c r="M991" s="3" t="s">
        <v>542</v>
      </c>
      <c r="N991" s="3" t="s">
        <v>13</v>
      </c>
      <c r="O991" s="3" t="s">
        <v>14</v>
      </c>
      <c r="P991" s="3">
        <v>3566.02</v>
      </c>
      <c r="Q991" s="54">
        <v>4.9016520107073207</v>
      </c>
      <c r="R991" s="54">
        <v>5.5966730710213177</v>
      </c>
      <c r="S991" s="54">
        <v>11.327840517474316</v>
      </c>
      <c r="T991" s="54">
        <v>11.467131210625151</v>
      </c>
      <c r="U991" s="54">
        <v>13.940955833340896</v>
      </c>
      <c r="V991" s="54">
        <v>17.75389586752755</v>
      </c>
      <c r="W991" s="54">
        <v>21.826165599202952</v>
      </c>
      <c r="X991" s="54">
        <v>43.161982911493595</v>
      </c>
      <c r="Y991" s="54">
        <v>64.988148510696547</v>
      </c>
      <c r="Z991" s="54">
        <v>0</v>
      </c>
      <c r="AA991" s="54">
        <v>0</v>
      </c>
      <c r="AB991" s="54">
        <v>0</v>
      </c>
      <c r="AC991" s="54">
        <v>1</v>
      </c>
      <c r="AD991" s="54">
        <v>0</v>
      </c>
      <c r="AE991" s="54">
        <v>0</v>
      </c>
      <c r="AF991" s="54">
        <f t="shared" si="1171"/>
        <v>0</v>
      </c>
      <c r="AG991" s="54">
        <f t="shared" si="1172"/>
        <v>1</v>
      </c>
      <c r="AH991" s="54">
        <f t="shared" si="1173"/>
        <v>1</v>
      </c>
      <c r="AI991" s="54">
        <v>17479.389103222518</v>
      </c>
      <c r="AJ991" s="54">
        <v>19957.848104723438</v>
      </c>
      <c r="AK991" s="54">
        <v>40395.305842123758</v>
      </c>
      <c r="AL991" s="54">
        <v>40892.019239713496</v>
      </c>
      <c r="AM991" s="54">
        <v>49713.727320810307</v>
      </c>
      <c r="AN991" s="54">
        <v>63310.747741520594</v>
      </c>
      <c r="AO991" s="54">
        <v>77832.543050069711</v>
      </c>
      <c r="AP991" s="54">
        <v>153916.49430204439</v>
      </c>
      <c r="AQ991" s="54">
        <v>231749.0373521141</v>
      </c>
      <c r="AR991" s="54">
        <f t="shared" si="1174"/>
        <v>0</v>
      </c>
      <c r="AS991" s="54">
        <f t="shared" si="1175"/>
        <v>0</v>
      </c>
      <c r="AT991" s="54">
        <f t="shared" si="1176"/>
        <v>0</v>
      </c>
      <c r="AU991" s="54">
        <f t="shared" si="1177"/>
        <v>3566.02</v>
      </c>
      <c r="AV991" s="54">
        <f t="shared" si="1178"/>
        <v>0</v>
      </c>
      <c r="AW991" s="54">
        <f t="shared" si="1179"/>
        <v>0</v>
      </c>
      <c r="AX991" s="54">
        <f t="shared" si="1180"/>
        <v>0</v>
      </c>
      <c r="AY991" s="54">
        <f t="shared" si="1181"/>
        <v>3566.02</v>
      </c>
      <c r="AZ991" s="54">
        <f t="shared" si="1182"/>
        <v>3566.02</v>
      </c>
      <c r="BA991" s="54">
        <f t="shared" si="1168"/>
        <v>11.467131210625151</v>
      </c>
      <c r="BB991" s="54">
        <f t="shared" si="1169"/>
        <v>1</v>
      </c>
      <c r="BC991" s="54"/>
      <c r="BD991" s="54"/>
      <c r="BE991" s="54">
        <f t="shared" si="1183"/>
        <v>0</v>
      </c>
      <c r="BF991" s="54"/>
      <c r="BG991" s="54"/>
      <c r="BH991" s="54"/>
      <c r="BI991" s="54"/>
      <c r="BJ991" s="54"/>
      <c r="BK991" s="54"/>
      <c r="BL991" s="54">
        <v>1.6666666666666667</v>
      </c>
      <c r="BM991" s="54">
        <v>0.66666666666666663</v>
      </c>
      <c r="BN991" s="54">
        <f t="shared" ref="BN991:BN992" si="1215">AVERAGE(BP991:BR991)</f>
        <v>3.3333333333333335</v>
      </c>
      <c r="BO991" s="54">
        <f t="shared" ref="BO991:BO992" si="1216">SUM(BS991:BU991)/1</f>
        <v>3</v>
      </c>
      <c r="BP991" s="54">
        <v>1</v>
      </c>
      <c r="BQ991" s="54">
        <v>5</v>
      </c>
      <c r="BR991" s="54">
        <v>4</v>
      </c>
      <c r="BS991" s="54">
        <v>3</v>
      </c>
      <c r="BT991" s="54">
        <v>0</v>
      </c>
      <c r="BU991" s="54">
        <v>0</v>
      </c>
      <c r="BV991" s="54">
        <f t="shared" si="1186"/>
        <v>891.505</v>
      </c>
      <c r="BW991" s="54">
        <f t="shared" si="1187"/>
        <v>3566.02</v>
      </c>
      <c r="BX991" s="54">
        <f t="shared" si="1188"/>
        <v>0</v>
      </c>
      <c r="BY991" s="54">
        <f t="shared" si="1189"/>
        <v>1</v>
      </c>
      <c r="BZ991" s="54">
        <f t="shared" si="1190"/>
        <v>0</v>
      </c>
      <c r="CA991" s="54">
        <v>0</v>
      </c>
      <c r="CB991" s="54">
        <f t="shared" si="1191"/>
        <v>1</v>
      </c>
      <c r="CC991" s="54">
        <f t="shared" si="1192"/>
        <v>0.25</v>
      </c>
      <c r="CD991" s="54">
        <v>0</v>
      </c>
      <c r="CE991" s="54">
        <v>0</v>
      </c>
      <c r="CF991" s="54">
        <v>0</v>
      </c>
      <c r="CG991" s="54">
        <v>0</v>
      </c>
      <c r="CH991" s="54">
        <v>1</v>
      </c>
      <c r="CI991" s="54">
        <v>1</v>
      </c>
      <c r="CJ991" s="54">
        <v>1</v>
      </c>
      <c r="CK991" s="54">
        <v>0</v>
      </c>
      <c r="CL991" s="54">
        <v>0</v>
      </c>
      <c r="CM991" s="54">
        <v>0</v>
      </c>
      <c r="CN991" s="54">
        <v>0</v>
      </c>
      <c r="CO991" s="54">
        <v>0</v>
      </c>
    </row>
    <row r="992" spans="1:93">
      <c r="A992" s="3" t="str">
        <f t="shared" si="1170"/>
        <v>SH003Itovebi 9mg</v>
      </c>
      <c r="B992" s="3" t="s">
        <v>556</v>
      </c>
      <c r="C992" s="3" t="s">
        <v>557</v>
      </c>
      <c r="D992" s="3" t="s">
        <v>296</v>
      </c>
      <c r="E992" s="3" t="s">
        <v>296</v>
      </c>
      <c r="F992" s="3" t="s">
        <v>317</v>
      </c>
      <c r="G992" s="3" t="s">
        <v>318</v>
      </c>
      <c r="H992" s="3" t="s">
        <v>317</v>
      </c>
      <c r="I992" s="3" t="s">
        <v>318</v>
      </c>
      <c r="J992" s="3" t="s">
        <v>541</v>
      </c>
      <c r="K992" s="3" t="s">
        <v>541</v>
      </c>
      <c r="L992" s="3" t="s">
        <v>940</v>
      </c>
      <c r="M992" s="3" t="s">
        <v>542</v>
      </c>
      <c r="N992" s="3" t="s">
        <v>13</v>
      </c>
      <c r="O992" s="3" t="s">
        <v>15</v>
      </c>
      <c r="P992" s="3">
        <v>10698.05</v>
      </c>
      <c r="Q992" s="54"/>
      <c r="R992" s="54"/>
      <c r="S992" s="54"/>
      <c r="T992" s="54"/>
      <c r="U992" s="54"/>
      <c r="V992" s="54"/>
      <c r="W992" s="54">
        <v>0</v>
      </c>
      <c r="X992" s="54">
        <v>0</v>
      </c>
      <c r="Y992" s="54">
        <v>0</v>
      </c>
      <c r="Z992" s="54">
        <v>0</v>
      </c>
      <c r="AA992" s="54">
        <v>0</v>
      </c>
      <c r="AB992" s="54">
        <v>1</v>
      </c>
      <c r="AC992" s="54">
        <v>2</v>
      </c>
      <c r="AD992" s="54">
        <v>0</v>
      </c>
      <c r="AE992" s="54">
        <v>0</v>
      </c>
      <c r="AF992" s="54">
        <f t="shared" si="1171"/>
        <v>1</v>
      </c>
      <c r="AG992" s="54">
        <f t="shared" si="1172"/>
        <v>2</v>
      </c>
      <c r="AH992" s="54">
        <f t="shared" si="1173"/>
        <v>3</v>
      </c>
      <c r="AI992" s="54"/>
      <c r="AJ992" s="54"/>
      <c r="AK992" s="54"/>
      <c r="AL992" s="54"/>
      <c r="AM992" s="54"/>
      <c r="AN992" s="54"/>
      <c r="AO992" s="54">
        <v>0</v>
      </c>
      <c r="AP992" s="54">
        <v>0</v>
      </c>
      <c r="AQ992" s="54">
        <v>0</v>
      </c>
      <c r="AR992" s="54">
        <f t="shared" si="1174"/>
        <v>0</v>
      </c>
      <c r="AS992" s="54">
        <f t="shared" si="1175"/>
        <v>0</v>
      </c>
      <c r="AT992" s="54">
        <f t="shared" si="1176"/>
        <v>10698.05</v>
      </c>
      <c r="AU992" s="54">
        <f t="shared" si="1177"/>
        <v>21396.1</v>
      </c>
      <c r="AV992" s="54">
        <f t="shared" si="1178"/>
        <v>0</v>
      </c>
      <c r="AW992" s="54">
        <f t="shared" si="1179"/>
        <v>0</v>
      </c>
      <c r="AX992" s="54">
        <f t="shared" si="1180"/>
        <v>10698.05</v>
      </c>
      <c r="AY992" s="54">
        <f t="shared" si="1181"/>
        <v>21396.1</v>
      </c>
      <c r="AZ992" s="54">
        <f t="shared" si="1182"/>
        <v>32094.149999999998</v>
      </c>
      <c r="BA992" s="54">
        <f t="shared" si="1168"/>
        <v>0</v>
      </c>
      <c r="BB992" s="54">
        <f t="shared" si="1169"/>
        <v>2</v>
      </c>
      <c r="BC992" s="54"/>
      <c r="BD992" s="54"/>
      <c r="BE992" s="54">
        <f t="shared" si="1183"/>
        <v>0</v>
      </c>
      <c r="BF992" s="54"/>
      <c r="BG992" s="54"/>
      <c r="BH992" s="54"/>
      <c r="BI992" s="54"/>
      <c r="BJ992" s="54"/>
      <c r="BK992" s="54"/>
      <c r="BL992" s="54">
        <v>0</v>
      </c>
      <c r="BM992" s="54">
        <v>0</v>
      </c>
      <c r="BN992" s="54">
        <f t="shared" si="1215"/>
        <v>0.33333333333333331</v>
      </c>
      <c r="BO992" s="54">
        <f t="shared" si="1216"/>
        <v>0</v>
      </c>
      <c r="BP992" s="54">
        <v>0</v>
      </c>
      <c r="BQ992" s="54">
        <v>0</v>
      </c>
      <c r="BR992" s="54">
        <v>1</v>
      </c>
      <c r="BS992" s="54">
        <v>0</v>
      </c>
      <c r="BT992" s="54">
        <v>0</v>
      </c>
      <c r="BU992" s="54">
        <v>0</v>
      </c>
      <c r="BV992" s="54">
        <f t="shared" si="1186"/>
        <v>0</v>
      </c>
      <c r="BW992" s="54">
        <f t="shared" si="1187"/>
        <v>0</v>
      </c>
      <c r="BX992" s="54">
        <f t="shared" si="1188"/>
        <v>0</v>
      </c>
      <c r="BY992" s="54">
        <f t="shared" si="1189"/>
        <v>0</v>
      </c>
      <c r="BZ992" s="54">
        <f t="shared" si="1190"/>
        <v>0</v>
      </c>
      <c r="CA992" s="54">
        <v>0</v>
      </c>
      <c r="CB992" s="54">
        <f t="shared" si="1191"/>
        <v>0</v>
      </c>
      <c r="CC992" s="54">
        <f t="shared" si="1192"/>
        <v>0</v>
      </c>
      <c r="CD992" s="54">
        <v>0</v>
      </c>
      <c r="CE992" s="54">
        <v>0</v>
      </c>
      <c r="CF992" s="54">
        <v>0</v>
      </c>
      <c r="CG992" s="54">
        <v>0</v>
      </c>
      <c r="CH992" s="54">
        <v>0</v>
      </c>
      <c r="CI992" s="54">
        <v>0</v>
      </c>
      <c r="CJ992" s="54">
        <v>0</v>
      </c>
      <c r="CK992" s="54">
        <v>0</v>
      </c>
      <c r="CL992" s="54">
        <v>0</v>
      </c>
      <c r="CM992" s="54">
        <v>0</v>
      </c>
      <c r="CN992" s="54">
        <v>0</v>
      </c>
      <c r="CO992" s="54">
        <v>0</v>
      </c>
    </row>
    <row r="993" spans="1:93">
      <c r="A993" s="3" t="str">
        <f t="shared" si="1170"/>
        <v>SH003Perjeta</v>
      </c>
      <c r="B993" s="3" t="s">
        <v>556</v>
      </c>
      <c r="C993" s="3" t="s">
        <v>557</v>
      </c>
      <c r="D993" s="3" t="s">
        <v>296</v>
      </c>
      <c r="E993" s="3" t="s">
        <v>296</v>
      </c>
      <c r="F993" s="3" t="s">
        <v>317</v>
      </c>
      <c r="G993" s="3" t="s">
        <v>318</v>
      </c>
      <c r="H993" s="3" t="s">
        <v>317</v>
      </c>
      <c r="I993" s="3" t="s">
        <v>318</v>
      </c>
      <c r="J993" s="3" t="s">
        <v>541</v>
      </c>
      <c r="K993" s="3" t="s">
        <v>541</v>
      </c>
      <c r="L993" s="3" t="s">
        <v>940</v>
      </c>
      <c r="M993" s="3" t="s">
        <v>542</v>
      </c>
      <c r="N993" s="3" t="s">
        <v>16</v>
      </c>
      <c r="O993" s="3" t="s">
        <v>16</v>
      </c>
      <c r="P993" s="3">
        <v>3985.87</v>
      </c>
      <c r="Q993" s="54">
        <v>71.171698315289049</v>
      </c>
      <c r="R993" s="54">
        <v>60.119802630630154</v>
      </c>
      <c r="S993" s="54">
        <v>91.2492870524067</v>
      </c>
      <c r="T993" s="54">
        <v>55.139287868784429</v>
      </c>
      <c r="U993" s="54">
        <v>66.924231604972903</v>
      </c>
      <c r="V993" s="54">
        <v>76.806063182964721</v>
      </c>
      <c r="W993" s="54">
        <v>222.54078799832592</v>
      </c>
      <c r="X993" s="54">
        <v>198.86958265672206</v>
      </c>
      <c r="Y993" s="54">
        <v>421.41037065504798</v>
      </c>
      <c r="Z993" s="54">
        <v>155</v>
      </c>
      <c r="AA993" s="54">
        <v>105</v>
      </c>
      <c r="AB993" s="54">
        <v>125</v>
      </c>
      <c r="AC993" s="54">
        <v>50</v>
      </c>
      <c r="AD993" s="54">
        <v>0</v>
      </c>
      <c r="AE993" s="54">
        <v>0</v>
      </c>
      <c r="AF993" s="54">
        <f t="shared" si="1171"/>
        <v>385</v>
      </c>
      <c r="AG993" s="54">
        <f t="shared" si="1172"/>
        <v>50</v>
      </c>
      <c r="AH993" s="54">
        <f t="shared" si="1173"/>
        <v>435</v>
      </c>
      <c r="AI993" s="54">
        <v>283681.13716396119</v>
      </c>
      <c r="AJ993" s="54">
        <v>239629.71771134983</v>
      </c>
      <c r="AK993" s="54">
        <v>363707.79578357626</v>
      </c>
      <c r="AL993" s="54">
        <v>219778.03333755181</v>
      </c>
      <c r="AM993" s="54">
        <v>266751.28702731337</v>
      </c>
      <c r="AN993" s="54">
        <v>306138.98305908358</v>
      </c>
      <c r="AO993" s="54">
        <v>887018.65065888735</v>
      </c>
      <c r="AP993" s="54">
        <v>792668.30342394882</v>
      </c>
      <c r="AQ993" s="54">
        <v>1679686.9540828362</v>
      </c>
      <c r="AR993" s="54">
        <f t="shared" si="1174"/>
        <v>617809.85</v>
      </c>
      <c r="AS993" s="54">
        <f t="shared" si="1175"/>
        <v>418516.35</v>
      </c>
      <c r="AT993" s="54">
        <f t="shared" si="1176"/>
        <v>498233.75</v>
      </c>
      <c r="AU993" s="54">
        <f t="shared" si="1177"/>
        <v>199293.5</v>
      </c>
      <c r="AV993" s="54">
        <f t="shared" si="1178"/>
        <v>0</v>
      </c>
      <c r="AW993" s="54">
        <f t="shared" si="1179"/>
        <v>0</v>
      </c>
      <c r="AX993" s="54">
        <f t="shared" si="1180"/>
        <v>1534559.95</v>
      </c>
      <c r="AY993" s="54">
        <f t="shared" si="1181"/>
        <v>199293.5</v>
      </c>
      <c r="AZ993" s="54">
        <f t="shared" si="1182"/>
        <v>1733853.45</v>
      </c>
      <c r="BA993" s="54">
        <f t="shared" si="1168"/>
        <v>55.139287868784429</v>
      </c>
      <c r="BB993" s="54">
        <f t="shared" si="1169"/>
        <v>50</v>
      </c>
      <c r="BC993" s="54"/>
      <c r="BD993" s="54"/>
      <c r="BE993" s="54">
        <f t="shared" si="1183"/>
        <v>0</v>
      </c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4"/>
      <c r="BV993" s="54">
        <f t="shared" si="1186"/>
        <v>484947.51666666666</v>
      </c>
      <c r="BW993" s="54">
        <f t="shared" si="1187"/>
        <v>1434913.2</v>
      </c>
      <c r="BX993" s="54">
        <f t="shared" si="1188"/>
        <v>1116043.5999999999</v>
      </c>
      <c r="BY993" s="54">
        <f t="shared" si="1189"/>
        <v>360</v>
      </c>
      <c r="BZ993" s="54">
        <f t="shared" si="1190"/>
        <v>280</v>
      </c>
      <c r="CA993" s="54">
        <v>0</v>
      </c>
      <c r="CB993" s="54">
        <f t="shared" si="1191"/>
        <v>155</v>
      </c>
      <c r="CC993" s="54">
        <f t="shared" si="1192"/>
        <v>121.66666666666667</v>
      </c>
      <c r="CD993" s="54">
        <v>155</v>
      </c>
      <c r="CE993" s="54">
        <v>115</v>
      </c>
      <c r="CF993" s="54">
        <v>140</v>
      </c>
      <c r="CG993" s="54">
        <v>90</v>
      </c>
      <c r="CH993" s="54">
        <v>150</v>
      </c>
      <c r="CI993" s="54">
        <v>170</v>
      </c>
      <c r="CJ993" s="54">
        <v>120</v>
      </c>
      <c r="CK993" s="54">
        <v>120</v>
      </c>
      <c r="CL993" s="54">
        <v>120</v>
      </c>
      <c r="CM993" s="54">
        <v>110</v>
      </c>
      <c r="CN993" s="54">
        <v>110</v>
      </c>
      <c r="CO993" s="54">
        <v>60</v>
      </c>
    </row>
    <row r="994" spans="1:93">
      <c r="A994" s="3" t="str">
        <f t="shared" si="1170"/>
        <v>SH003Phesgo 10ml</v>
      </c>
      <c r="B994" s="3" t="s">
        <v>556</v>
      </c>
      <c r="C994" s="3" t="s">
        <v>557</v>
      </c>
      <c r="D994" s="3" t="s">
        <v>296</v>
      </c>
      <c r="E994" s="3" t="s">
        <v>296</v>
      </c>
      <c r="F994" s="3" t="s">
        <v>317</v>
      </c>
      <c r="G994" s="3" t="s">
        <v>318</v>
      </c>
      <c r="H994" s="3" t="s">
        <v>317</v>
      </c>
      <c r="I994" s="3" t="s">
        <v>318</v>
      </c>
      <c r="J994" s="3" t="s">
        <v>541</v>
      </c>
      <c r="K994" s="3" t="s">
        <v>541</v>
      </c>
      <c r="L994" s="3" t="s">
        <v>940</v>
      </c>
      <c r="M994" s="3" t="s">
        <v>542</v>
      </c>
      <c r="N994" s="3" t="s">
        <v>17</v>
      </c>
      <c r="O994" s="3" t="s">
        <v>18</v>
      </c>
      <c r="P994" s="3">
        <v>6232.07</v>
      </c>
      <c r="Q994" s="54">
        <v>17.588326614928906</v>
      </c>
      <c r="R994" s="54">
        <v>16.156790319428378</v>
      </c>
      <c r="S994" s="54">
        <v>23.246813711033411</v>
      </c>
      <c r="T994" s="54">
        <v>21.395340489328586</v>
      </c>
      <c r="U994" s="54">
        <v>19.518505123129234</v>
      </c>
      <c r="V994" s="54">
        <v>24.478177864333997</v>
      </c>
      <c r="W994" s="54">
        <v>56.991930645390696</v>
      </c>
      <c r="X994" s="54">
        <v>65.39202347679182</v>
      </c>
      <c r="Y994" s="54">
        <v>122.38395412218252</v>
      </c>
      <c r="Z994" s="54">
        <v>9</v>
      </c>
      <c r="AA994" s="54">
        <v>8</v>
      </c>
      <c r="AB994" s="54">
        <v>0</v>
      </c>
      <c r="AC994" s="54">
        <v>8</v>
      </c>
      <c r="AD994" s="54">
        <v>0</v>
      </c>
      <c r="AE994" s="54">
        <v>0</v>
      </c>
      <c r="AF994" s="54">
        <f t="shared" si="1171"/>
        <v>17</v>
      </c>
      <c r="AG994" s="54">
        <f t="shared" si="1172"/>
        <v>8</v>
      </c>
      <c r="AH994" s="54">
        <f t="shared" si="1173"/>
        <v>25</v>
      </c>
      <c r="AI994" s="54">
        <v>109611.68264709998</v>
      </c>
      <c r="AJ994" s="54">
        <v>100690.248246</v>
      </c>
      <c r="AK994" s="54">
        <v>144875.77032411998</v>
      </c>
      <c r="AL994" s="54">
        <v>133337.25960332999</v>
      </c>
      <c r="AM994" s="54">
        <v>121640.6902227</v>
      </c>
      <c r="AN994" s="54">
        <v>152549.71792297997</v>
      </c>
      <c r="AO994" s="54">
        <v>355177.70121721993</v>
      </c>
      <c r="AP994" s="54">
        <v>407527.66774900997</v>
      </c>
      <c r="AQ994" s="54">
        <v>762705.36896622996</v>
      </c>
      <c r="AR994" s="54">
        <f t="shared" si="1174"/>
        <v>56088.63</v>
      </c>
      <c r="AS994" s="54">
        <f t="shared" si="1175"/>
        <v>49856.56</v>
      </c>
      <c r="AT994" s="54">
        <f t="shared" si="1176"/>
        <v>0</v>
      </c>
      <c r="AU994" s="54">
        <f t="shared" si="1177"/>
        <v>49856.56</v>
      </c>
      <c r="AV994" s="54">
        <f t="shared" si="1178"/>
        <v>0</v>
      </c>
      <c r="AW994" s="54">
        <f t="shared" si="1179"/>
        <v>0</v>
      </c>
      <c r="AX994" s="54">
        <f t="shared" si="1180"/>
        <v>105945.19</v>
      </c>
      <c r="AY994" s="54">
        <f t="shared" si="1181"/>
        <v>49856.56</v>
      </c>
      <c r="AZ994" s="54">
        <f t="shared" si="1182"/>
        <v>155801.75</v>
      </c>
      <c r="BA994" s="54">
        <f t="shared" si="1168"/>
        <v>21.395340489328586</v>
      </c>
      <c r="BB994" s="54">
        <f t="shared" si="1169"/>
        <v>8</v>
      </c>
      <c r="BC994" s="54">
        <f>SUM(CJ994:CL994)</f>
        <v>7</v>
      </c>
      <c r="BD994" s="54">
        <f>SUM(CM994:CO994)</f>
        <v>11</v>
      </c>
      <c r="BE994" s="54">
        <f t="shared" si="1183"/>
        <v>25</v>
      </c>
      <c r="BF994" s="54">
        <f t="shared" ref="BF994:BK994" si="1217">Z994</f>
        <v>9</v>
      </c>
      <c r="BG994" s="54">
        <f t="shared" si="1217"/>
        <v>8</v>
      </c>
      <c r="BH994" s="54">
        <f t="shared" si="1217"/>
        <v>0</v>
      </c>
      <c r="BI994" s="54">
        <f t="shared" si="1217"/>
        <v>8</v>
      </c>
      <c r="BJ994" s="54">
        <f t="shared" si="1217"/>
        <v>0</v>
      </c>
      <c r="BK994" s="54">
        <f t="shared" si="1217"/>
        <v>0</v>
      </c>
      <c r="BL994" s="54">
        <v>0.66666666666666663</v>
      </c>
      <c r="BM994" s="54">
        <v>1</v>
      </c>
      <c r="BN994" s="54">
        <f t="shared" ref="BN994:BN995" si="1218">AVERAGE(BP994:BR994)</f>
        <v>1.3333333333333333</v>
      </c>
      <c r="BO994" s="54">
        <f t="shared" ref="BO994:BO995" si="1219">SUM(BS994:BU994)/1</f>
        <v>0</v>
      </c>
      <c r="BP994" s="54">
        <v>2</v>
      </c>
      <c r="BQ994" s="54">
        <v>1</v>
      </c>
      <c r="BR994" s="54">
        <v>1</v>
      </c>
      <c r="BS994" s="54">
        <v>0</v>
      </c>
      <c r="BT994" s="54">
        <v>0</v>
      </c>
      <c r="BU994" s="54">
        <v>0</v>
      </c>
      <c r="BV994" s="54">
        <f t="shared" si="1186"/>
        <v>9867.4441666666662</v>
      </c>
      <c r="BW994" s="54">
        <f t="shared" si="1187"/>
        <v>43624.49</v>
      </c>
      <c r="BX994" s="54">
        <f t="shared" si="1188"/>
        <v>68552.76999999999</v>
      </c>
      <c r="BY994" s="54">
        <f t="shared" si="1189"/>
        <v>7</v>
      </c>
      <c r="BZ994" s="54">
        <f t="shared" si="1190"/>
        <v>11</v>
      </c>
      <c r="CA994" s="54">
        <v>106.66666666666667</v>
      </c>
      <c r="CB994" s="54">
        <f t="shared" si="1191"/>
        <v>6</v>
      </c>
      <c r="CC994" s="54">
        <f t="shared" si="1192"/>
        <v>1.5833333333333333</v>
      </c>
      <c r="CD994" s="54">
        <v>0</v>
      </c>
      <c r="CE994" s="54">
        <v>0</v>
      </c>
      <c r="CF994" s="54">
        <v>0</v>
      </c>
      <c r="CG994" s="54">
        <v>0</v>
      </c>
      <c r="CH994" s="54">
        <v>0</v>
      </c>
      <c r="CI994" s="54">
        <v>1</v>
      </c>
      <c r="CJ994" s="54">
        <v>2</v>
      </c>
      <c r="CK994" s="54">
        <v>1</v>
      </c>
      <c r="CL994" s="54">
        <v>4</v>
      </c>
      <c r="CM994" s="54">
        <v>2</v>
      </c>
      <c r="CN994" s="54">
        <v>3</v>
      </c>
      <c r="CO994" s="54">
        <v>6</v>
      </c>
    </row>
    <row r="995" spans="1:93">
      <c r="A995" s="3" t="str">
        <f t="shared" si="1170"/>
        <v>SH003Phesgo 15ml</v>
      </c>
      <c r="B995" s="3" t="s">
        <v>556</v>
      </c>
      <c r="C995" s="3" t="s">
        <v>557</v>
      </c>
      <c r="D995" s="3" t="s">
        <v>296</v>
      </c>
      <c r="E995" s="3" t="s">
        <v>296</v>
      </c>
      <c r="F995" s="3" t="s">
        <v>317</v>
      </c>
      <c r="G995" s="3" t="s">
        <v>318</v>
      </c>
      <c r="H995" s="3" t="s">
        <v>317</v>
      </c>
      <c r="I995" s="3" t="s">
        <v>318</v>
      </c>
      <c r="J995" s="3" t="s">
        <v>541</v>
      </c>
      <c r="K995" s="3" t="s">
        <v>541</v>
      </c>
      <c r="L995" s="3" t="s">
        <v>940</v>
      </c>
      <c r="M995" s="3" t="s">
        <v>542</v>
      </c>
      <c r="N995" s="3" t="s">
        <v>17</v>
      </c>
      <c r="O995" s="3" t="s">
        <v>19</v>
      </c>
      <c r="P995" s="3">
        <v>8489.27</v>
      </c>
      <c r="Q995" s="54">
        <v>1</v>
      </c>
      <c r="R995" s="54">
        <v>1</v>
      </c>
      <c r="S995" s="54">
        <v>2</v>
      </c>
      <c r="T995" s="54">
        <v>1</v>
      </c>
      <c r="U995" s="54">
        <v>1</v>
      </c>
      <c r="V995" s="54">
        <v>2</v>
      </c>
      <c r="W995" s="54">
        <v>4</v>
      </c>
      <c r="X995" s="54">
        <v>4</v>
      </c>
      <c r="Y995" s="54">
        <v>8</v>
      </c>
      <c r="Z995" s="54">
        <v>0</v>
      </c>
      <c r="AA995" s="54">
        <v>0</v>
      </c>
      <c r="AB995" s="54">
        <v>1</v>
      </c>
      <c r="AC995" s="54">
        <v>1</v>
      </c>
      <c r="AD995" s="54">
        <v>0</v>
      </c>
      <c r="AE995" s="54">
        <v>0</v>
      </c>
      <c r="AF995" s="54">
        <f t="shared" si="1171"/>
        <v>1</v>
      </c>
      <c r="AG995" s="54">
        <f t="shared" si="1172"/>
        <v>1</v>
      </c>
      <c r="AH995" s="54">
        <f t="shared" si="1173"/>
        <v>2</v>
      </c>
      <c r="AI995" s="54">
        <v>8489.27</v>
      </c>
      <c r="AJ995" s="54">
        <v>8489.27</v>
      </c>
      <c r="AK995" s="54">
        <v>16978.54</v>
      </c>
      <c r="AL995" s="54">
        <v>8489.27</v>
      </c>
      <c r="AM995" s="54">
        <v>8489.27</v>
      </c>
      <c r="AN995" s="54">
        <v>16978.54</v>
      </c>
      <c r="AO995" s="54">
        <v>33957.08</v>
      </c>
      <c r="AP995" s="54">
        <v>33957.08</v>
      </c>
      <c r="AQ995" s="54">
        <v>67914.16</v>
      </c>
      <c r="AR995" s="54">
        <f t="shared" si="1174"/>
        <v>0</v>
      </c>
      <c r="AS995" s="54">
        <f t="shared" si="1175"/>
        <v>0</v>
      </c>
      <c r="AT995" s="54">
        <f t="shared" si="1176"/>
        <v>8489.27</v>
      </c>
      <c r="AU995" s="54">
        <f t="shared" si="1177"/>
        <v>8489.27</v>
      </c>
      <c r="AV995" s="54">
        <f t="shared" si="1178"/>
        <v>0</v>
      </c>
      <c r="AW995" s="54">
        <f t="shared" si="1179"/>
        <v>0</v>
      </c>
      <c r="AX995" s="54">
        <f t="shared" si="1180"/>
        <v>8489.27</v>
      </c>
      <c r="AY995" s="54">
        <f t="shared" si="1181"/>
        <v>8489.27</v>
      </c>
      <c r="AZ995" s="54">
        <f t="shared" si="1182"/>
        <v>16978.54</v>
      </c>
      <c r="BA995" s="54">
        <f t="shared" si="1168"/>
        <v>1</v>
      </c>
      <c r="BB995" s="54">
        <f t="shared" si="1169"/>
        <v>1</v>
      </c>
      <c r="BC995" s="54">
        <f>SUM(CJ995:CL995)*2</f>
        <v>0</v>
      </c>
      <c r="BD995" s="54">
        <f>SUM(CM995:CO995)*2</f>
        <v>2</v>
      </c>
      <c r="BE995" s="54">
        <f t="shared" si="1183"/>
        <v>4</v>
      </c>
      <c r="BF995" s="54">
        <f t="shared" ref="BF995:BK995" si="1220">Z995*2</f>
        <v>0</v>
      </c>
      <c r="BG995" s="54">
        <f t="shared" si="1220"/>
        <v>0</v>
      </c>
      <c r="BH995" s="54">
        <f t="shared" si="1220"/>
        <v>2</v>
      </c>
      <c r="BI995" s="54">
        <f t="shared" si="1220"/>
        <v>2</v>
      </c>
      <c r="BJ995" s="54">
        <f t="shared" si="1220"/>
        <v>0</v>
      </c>
      <c r="BK995" s="54">
        <f t="shared" si="1220"/>
        <v>0</v>
      </c>
      <c r="BL995" s="54">
        <v>0</v>
      </c>
      <c r="BM995" s="54">
        <v>1</v>
      </c>
      <c r="BN995" s="54">
        <f t="shared" si="1218"/>
        <v>0</v>
      </c>
      <c r="BO995" s="54">
        <f t="shared" si="1219"/>
        <v>1</v>
      </c>
      <c r="BP995" s="54">
        <v>0</v>
      </c>
      <c r="BQ995" s="54">
        <v>0</v>
      </c>
      <c r="BR995" s="54">
        <v>0</v>
      </c>
      <c r="BS995" s="54">
        <v>1</v>
      </c>
      <c r="BT995" s="54">
        <v>0</v>
      </c>
      <c r="BU995" s="54">
        <v>0</v>
      </c>
      <c r="BV995" s="54">
        <f t="shared" si="1186"/>
        <v>707.43916666666667</v>
      </c>
      <c r="BW995" s="54">
        <f t="shared" si="1187"/>
        <v>0</v>
      </c>
      <c r="BX995" s="54">
        <f t="shared" si="1188"/>
        <v>8489.27</v>
      </c>
      <c r="BY995" s="54">
        <f t="shared" si="1189"/>
        <v>0</v>
      </c>
      <c r="BZ995" s="54">
        <f t="shared" si="1190"/>
        <v>1</v>
      </c>
      <c r="CA995" s="54">
        <v>0</v>
      </c>
      <c r="CB995" s="54">
        <f t="shared" si="1191"/>
        <v>1</v>
      </c>
      <c r="CC995" s="54">
        <f t="shared" si="1192"/>
        <v>8.3333333333333329E-2</v>
      </c>
      <c r="CD995" s="54">
        <v>0</v>
      </c>
      <c r="CE995" s="54">
        <v>0</v>
      </c>
      <c r="CF995" s="54">
        <v>0</v>
      </c>
      <c r="CG995" s="54">
        <v>0</v>
      </c>
      <c r="CH995" s="54">
        <v>0</v>
      </c>
      <c r="CI995" s="54">
        <v>0</v>
      </c>
      <c r="CJ995" s="54">
        <v>0</v>
      </c>
      <c r="CK995" s="54">
        <v>0</v>
      </c>
      <c r="CL995" s="54">
        <v>0</v>
      </c>
      <c r="CM995" s="54">
        <v>0</v>
      </c>
      <c r="CN995" s="54">
        <v>1</v>
      </c>
      <c r="CO995" s="54">
        <v>0</v>
      </c>
    </row>
    <row r="996" spans="1:93">
      <c r="A996" s="3" t="str">
        <f t="shared" si="1170"/>
        <v>SH005Herceptin IV</v>
      </c>
      <c r="B996" s="3" t="s">
        <v>558</v>
      </c>
      <c r="C996" s="3" t="s">
        <v>887</v>
      </c>
      <c r="D996" s="3" t="s">
        <v>296</v>
      </c>
      <c r="E996" s="3" t="s">
        <v>296</v>
      </c>
      <c r="F996" s="3" t="s">
        <v>319</v>
      </c>
      <c r="G996" s="3" t="s">
        <v>320</v>
      </c>
      <c r="H996" s="3" t="s">
        <v>459</v>
      </c>
      <c r="I996" s="3" t="s">
        <v>460</v>
      </c>
      <c r="J996" s="3" t="s">
        <v>541</v>
      </c>
      <c r="K996" s="3" t="s">
        <v>541</v>
      </c>
      <c r="L996" s="3"/>
      <c r="M996" s="3" t="s">
        <v>543</v>
      </c>
      <c r="N996" s="3" t="s">
        <v>11</v>
      </c>
      <c r="O996" s="3" t="s">
        <v>11</v>
      </c>
      <c r="P996" s="3">
        <v>4535.5</v>
      </c>
      <c r="Q996" s="54">
        <v>7.2756035286767613</v>
      </c>
      <c r="R996" s="54">
        <v>5.2122798656668357</v>
      </c>
      <c r="S996" s="54">
        <v>4.848603698195749</v>
      </c>
      <c r="T996" s="54">
        <v>3.4237973620250259</v>
      </c>
      <c r="U996" s="54">
        <v>3.1195535482805905</v>
      </c>
      <c r="V996" s="54">
        <v>5.4308270999987158</v>
      </c>
      <c r="W996" s="54">
        <v>17.336487092539347</v>
      </c>
      <c r="X996" s="54">
        <v>11.974178010304332</v>
      </c>
      <c r="Y996" s="54">
        <v>29.310665102843679</v>
      </c>
      <c r="Z996" s="54">
        <v>0</v>
      </c>
      <c r="AA996" s="54">
        <v>0</v>
      </c>
      <c r="AB996" s="54">
        <v>0</v>
      </c>
      <c r="AC996" s="54">
        <v>0</v>
      </c>
      <c r="AD996" s="54">
        <v>0</v>
      </c>
      <c r="AE996" s="54">
        <v>0</v>
      </c>
      <c r="AF996" s="54">
        <f t="shared" si="1171"/>
        <v>0</v>
      </c>
      <c r="AG996" s="54">
        <f t="shared" si="1172"/>
        <v>0</v>
      </c>
      <c r="AH996" s="54">
        <f t="shared" si="1173"/>
        <v>0</v>
      </c>
      <c r="AI996" s="54">
        <v>32998.499804313455</v>
      </c>
      <c r="AJ996" s="54">
        <v>23640.295330731933</v>
      </c>
      <c r="AK996" s="54">
        <v>21990.842073166823</v>
      </c>
      <c r="AL996" s="54">
        <v>15528.632935464506</v>
      </c>
      <c r="AM996" s="54">
        <v>14148.735118226617</v>
      </c>
      <c r="AN996" s="54">
        <v>24631.516312044176</v>
      </c>
      <c r="AO996" s="54">
        <v>78629.637208212211</v>
      </c>
      <c r="AP996" s="54">
        <v>54308.884365735299</v>
      </c>
      <c r="AQ996" s="54">
        <v>132938.52157394751</v>
      </c>
      <c r="AR996" s="54">
        <f t="shared" si="1174"/>
        <v>0</v>
      </c>
      <c r="AS996" s="54">
        <f t="shared" si="1175"/>
        <v>0</v>
      </c>
      <c r="AT996" s="54">
        <f t="shared" si="1176"/>
        <v>0</v>
      </c>
      <c r="AU996" s="54">
        <f t="shared" si="1177"/>
        <v>0</v>
      </c>
      <c r="AV996" s="54">
        <f t="shared" si="1178"/>
        <v>0</v>
      </c>
      <c r="AW996" s="54">
        <f t="shared" si="1179"/>
        <v>0</v>
      </c>
      <c r="AX996" s="54">
        <f t="shared" si="1180"/>
        <v>0</v>
      </c>
      <c r="AY996" s="54">
        <f t="shared" si="1181"/>
        <v>0</v>
      </c>
      <c r="AZ996" s="54">
        <f t="shared" si="1182"/>
        <v>0</v>
      </c>
      <c r="BA996" s="54">
        <f t="shared" si="1168"/>
        <v>3.4237973620250259</v>
      </c>
      <c r="BB996" s="54">
        <f t="shared" si="1169"/>
        <v>0</v>
      </c>
      <c r="BC996" s="54"/>
      <c r="BD996" s="54"/>
      <c r="BE996" s="54">
        <f t="shared" si="1183"/>
        <v>0</v>
      </c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4"/>
      <c r="BV996" s="54">
        <f t="shared" si="1186"/>
        <v>0</v>
      </c>
      <c r="BW996" s="54">
        <f t="shared" si="1187"/>
        <v>0</v>
      </c>
      <c r="BX996" s="54">
        <f t="shared" si="1188"/>
        <v>0</v>
      </c>
      <c r="BY996" s="54">
        <f t="shared" si="1189"/>
        <v>0</v>
      </c>
      <c r="BZ996" s="54">
        <f t="shared" si="1190"/>
        <v>0</v>
      </c>
      <c r="CA996" s="54">
        <v>0</v>
      </c>
      <c r="CB996" s="54">
        <f t="shared" si="1191"/>
        <v>0</v>
      </c>
      <c r="CC996" s="54">
        <f t="shared" si="1192"/>
        <v>0</v>
      </c>
      <c r="CD996" s="54">
        <v>0</v>
      </c>
      <c r="CE996" s="54">
        <v>0</v>
      </c>
      <c r="CF996" s="54">
        <v>0</v>
      </c>
      <c r="CG996" s="54">
        <v>0</v>
      </c>
      <c r="CH996" s="54">
        <v>0</v>
      </c>
      <c r="CI996" s="54">
        <v>0</v>
      </c>
      <c r="CJ996" s="54">
        <v>0</v>
      </c>
      <c r="CK996" s="54">
        <v>0</v>
      </c>
      <c r="CL996" s="54">
        <v>0</v>
      </c>
      <c r="CM996" s="54">
        <v>0</v>
      </c>
      <c r="CN996" s="54">
        <v>0</v>
      </c>
      <c r="CO996" s="54">
        <v>0</v>
      </c>
    </row>
    <row r="997" spans="1:93">
      <c r="A997" s="3" t="str">
        <f t="shared" si="1170"/>
        <v>SH005Herceptin SC</v>
      </c>
      <c r="B997" s="3" t="s">
        <v>558</v>
      </c>
      <c r="C997" s="3" t="s">
        <v>887</v>
      </c>
      <c r="D997" s="3" t="s">
        <v>296</v>
      </c>
      <c r="E997" s="3" t="s">
        <v>296</v>
      </c>
      <c r="F997" s="3" t="s">
        <v>319</v>
      </c>
      <c r="G997" s="3" t="s">
        <v>320</v>
      </c>
      <c r="H997" s="3" t="s">
        <v>459</v>
      </c>
      <c r="I997" s="3" t="s">
        <v>460</v>
      </c>
      <c r="J997" s="3" t="s">
        <v>541</v>
      </c>
      <c r="K997" s="3" t="s">
        <v>541</v>
      </c>
      <c r="L997" s="3"/>
      <c r="M997" s="3" t="s">
        <v>543</v>
      </c>
      <c r="N997" s="3" t="s">
        <v>12</v>
      </c>
      <c r="O997" s="3" t="s">
        <v>12</v>
      </c>
      <c r="P997" s="3">
        <v>3444.49</v>
      </c>
      <c r="Q997" s="54">
        <v>17.499528716401894</v>
      </c>
      <c r="R997" s="54">
        <v>16.213711485754903</v>
      </c>
      <c r="S997" s="54">
        <v>24.593462285046549</v>
      </c>
      <c r="T997" s="54">
        <v>25.172974983254978</v>
      </c>
      <c r="U997" s="54">
        <v>22.665291723301099</v>
      </c>
      <c r="V997" s="54">
        <v>29.832362076411421</v>
      </c>
      <c r="W997" s="54">
        <v>58.306702487203346</v>
      </c>
      <c r="X997" s="54">
        <v>77.670628782967498</v>
      </c>
      <c r="Y997" s="54">
        <v>135.97733127017085</v>
      </c>
      <c r="Z997" s="54">
        <v>0</v>
      </c>
      <c r="AA997" s="54">
        <v>0</v>
      </c>
      <c r="AB997" s="54">
        <v>2</v>
      </c>
      <c r="AC997" s="54">
        <v>0</v>
      </c>
      <c r="AD997" s="54">
        <v>0</v>
      </c>
      <c r="AE997" s="54">
        <v>0</v>
      </c>
      <c r="AF997" s="54">
        <f t="shared" si="1171"/>
        <v>2</v>
      </c>
      <c r="AG997" s="54">
        <f t="shared" si="1172"/>
        <v>0</v>
      </c>
      <c r="AH997" s="54">
        <f t="shared" si="1173"/>
        <v>2</v>
      </c>
      <c r="AI997" s="54">
        <v>60276.95166835915</v>
      </c>
      <c r="AJ997" s="54">
        <v>55847.967075567896</v>
      </c>
      <c r="AK997" s="54">
        <v>84711.934906219976</v>
      </c>
      <c r="AL997" s="54">
        <v>86708.060600071927</v>
      </c>
      <c r="AM997" s="54">
        <v>78070.370687993403</v>
      </c>
      <c r="AN997" s="54">
        <v>102757.27284857837</v>
      </c>
      <c r="AO997" s="54">
        <v>200836.85365014704</v>
      </c>
      <c r="AP997" s="54">
        <v>267535.70413664368</v>
      </c>
      <c r="AQ997" s="54">
        <v>468372.55778679071</v>
      </c>
      <c r="AR997" s="54">
        <f t="shared" si="1174"/>
        <v>0</v>
      </c>
      <c r="AS997" s="54">
        <f t="shared" si="1175"/>
        <v>0</v>
      </c>
      <c r="AT997" s="54">
        <f t="shared" si="1176"/>
        <v>6888.98</v>
      </c>
      <c r="AU997" s="54">
        <f t="shared" si="1177"/>
        <v>0</v>
      </c>
      <c r="AV997" s="54">
        <f t="shared" si="1178"/>
        <v>0</v>
      </c>
      <c r="AW997" s="54">
        <f t="shared" si="1179"/>
        <v>0</v>
      </c>
      <c r="AX997" s="54">
        <f t="shared" si="1180"/>
        <v>6888.98</v>
      </c>
      <c r="AY997" s="54">
        <f t="shared" si="1181"/>
        <v>0</v>
      </c>
      <c r="AZ997" s="54">
        <f t="shared" si="1182"/>
        <v>6888.98</v>
      </c>
      <c r="BA997" s="54">
        <f t="shared" si="1168"/>
        <v>25.172974983254978</v>
      </c>
      <c r="BB997" s="54">
        <f t="shared" si="1169"/>
        <v>0</v>
      </c>
      <c r="BC997" s="54"/>
      <c r="BD997" s="54"/>
      <c r="BE997" s="54">
        <f t="shared" si="1183"/>
        <v>0</v>
      </c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4"/>
      <c r="BV997" s="54">
        <f t="shared" si="1186"/>
        <v>82667.759999999995</v>
      </c>
      <c r="BW997" s="54">
        <f t="shared" si="1187"/>
        <v>0</v>
      </c>
      <c r="BX997" s="54">
        <f t="shared" si="1188"/>
        <v>0</v>
      </c>
      <c r="BY997" s="54">
        <f t="shared" si="1189"/>
        <v>0</v>
      </c>
      <c r="BZ997" s="54">
        <f t="shared" si="1190"/>
        <v>0</v>
      </c>
      <c r="CA997" s="54">
        <v>0</v>
      </c>
      <c r="CB997" s="54">
        <f t="shared" si="1191"/>
        <v>93</v>
      </c>
      <c r="CC997" s="54">
        <f t="shared" si="1192"/>
        <v>24</v>
      </c>
      <c r="CD997" s="54">
        <v>50</v>
      </c>
      <c r="CE997" s="54">
        <v>93</v>
      </c>
      <c r="CF997" s="54">
        <v>43</v>
      </c>
      <c r="CG997" s="54">
        <v>62</v>
      </c>
      <c r="CH997" s="54">
        <v>35</v>
      </c>
      <c r="CI997" s="54">
        <v>5</v>
      </c>
      <c r="CJ997" s="54">
        <v>0</v>
      </c>
      <c r="CK997" s="54">
        <v>0</v>
      </c>
      <c r="CL997" s="54">
        <v>0</v>
      </c>
      <c r="CM997" s="54">
        <v>0</v>
      </c>
      <c r="CN997" s="54">
        <v>0</v>
      </c>
      <c r="CO997" s="54">
        <v>0</v>
      </c>
    </row>
    <row r="998" spans="1:93">
      <c r="A998" s="3" t="str">
        <f t="shared" si="1170"/>
        <v>SH005Itovebi 3mg</v>
      </c>
      <c r="B998" s="3" t="s">
        <v>558</v>
      </c>
      <c r="C998" s="3" t="s">
        <v>887</v>
      </c>
      <c r="D998" s="3" t="s">
        <v>296</v>
      </c>
      <c r="E998" s="3" t="s">
        <v>296</v>
      </c>
      <c r="F998" s="3" t="s">
        <v>319</v>
      </c>
      <c r="G998" s="3" t="s">
        <v>320</v>
      </c>
      <c r="H998" s="3" t="s">
        <v>459</v>
      </c>
      <c r="I998" s="3" t="s">
        <v>460</v>
      </c>
      <c r="J998" s="3" t="s">
        <v>541</v>
      </c>
      <c r="K998" s="3" t="s">
        <v>541</v>
      </c>
      <c r="L998" s="3"/>
      <c r="M998" s="3" t="s">
        <v>543</v>
      </c>
      <c r="N998" s="3" t="s">
        <v>13</v>
      </c>
      <c r="O998" s="3" t="s">
        <v>14</v>
      </c>
      <c r="P998" s="3">
        <v>3566.02</v>
      </c>
      <c r="Q998" s="54">
        <v>6.858884226113366</v>
      </c>
      <c r="R998" s="54">
        <v>7.8314275598691951</v>
      </c>
      <c r="S998" s="54">
        <v>15.851053169729337</v>
      </c>
      <c r="T998" s="54">
        <v>16.045962709617054</v>
      </c>
      <c r="U998" s="54">
        <v>19.507586799995391</v>
      </c>
      <c r="V998" s="54">
        <v>24.843035787085995</v>
      </c>
      <c r="W998" s="54">
        <v>30.541364955711899</v>
      </c>
      <c r="X998" s="54">
        <v>60.39658529669844</v>
      </c>
      <c r="Y998" s="54">
        <v>90.937950252410332</v>
      </c>
      <c r="Z998" s="54">
        <v>1</v>
      </c>
      <c r="AA998" s="54">
        <v>0</v>
      </c>
      <c r="AB998" s="54">
        <v>0</v>
      </c>
      <c r="AC998" s="54">
        <v>0</v>
      </c>
      <c r="AD998" s="54">
        <v>0</v>
      </c>
      <c r="AE998" s="54">
        <v>0</v>
      </c>
      <c r="AF998" s="54">
        <f t="shared" si="1171"/>
        <v>1</v>
      </c>
      <c r="AG998" s="54">
        <f t="shared" si="1172"/>
        <v>0</v>
      </c>
      <c r="AH998" s="54">
        <f t="shared" si="1173"/>
        <v>1</v>
      </c>
      <c r="AI998" s="54">
        <v>24458.918328004784</v>
      </c>
      <c r="AJ998" s="54">
        <v>27927.027307044747</v>
      </c>
      <c r="AK998" s="54">
        <v>56525.172624318213</v>
      </c>
      <c r="AL998" s="54">
        <v>57220.223941748605</v>
      </c>
      <c r="AM998" s="54">
        <v>69564.444680519562</v>
      </c>
      <c r="AN998" s="54">
        <v>88590.762477464406</v>
      </c>
      <c r="AO998" s="54">
        <v>108911.11825936774</v>
      </c>
      <c r="AP998" s="54">
        <v>215375.43109973258</v>
      </c>
      <c r="AQ998" s="54">
        <v>324286.54935910029</v>
      </c>
      <c r="AR998" s="54">
        <f t="shared" si="1174"/>
        <v>3566.02</v>
      </c>
      <c r="AS998" s="54">
        <f t="shared" si="1175"/>
        <v>0</v>
      </c>
      <c r="AT998" s="54">
        <f t="shared" si="1176"/>
        <v>0</v>
      </c>
      <c r="AU998" s="54">
        <f t="shared" si="1177"/>
        <v>0</v>
      </c>
      <c r="AV998" s="54">
        <f t="shared" si="1178"/>
        <v>0</v>
      </c>
      <c r="AW998" s="54">
        <f t="shared" si="1179"/>
        <v>0</v>
      </c>
      <c r="AX998" s="54">
        <f t="shared" si="1180"/>
        <v>3566.02</v>
      </c>
      <c r="AY998" s="54">
        <f t="shared" si="1181"/>
        <v>0</v>
      </c>
      <c r="AZ998" s="54">
        <f t="shared" si="1182"/>
        <v>3566.02</v>
      </c>
      <c r="BA998" s="54">
        <f t="shared" si="1168"/>
        <v>16.045962709617054</v>
      </c>
      <c r="BB998" s="54">
        <f t="shared" si="1169"/>
        <v>0</v>
      </c>
      <c r="BC998" s="54"/>
      <c r="BD998" s="54"/>
      <c r="BE998" s="54">
        <f t="shared" si="1183"/>
        <v>0</v>
      </c>
      <c r="BF998" s="54"/>
      <c r="BG998" s="54"/>
      <c r="BH998" s="54"/>
      <c r="BI998" s="54"/>
      <c r="BJ998" s="54"/>
      <c r="BK998" s="54"/>
      <c r="BL998" s="54">
        <v>0</v>
      </c>
      <c r="BM998" s="54">
        <v>0</v>
      </c>
      <c r="BN998" s="54">
        <f t="shared" ref="BN998:BN999" si="1221">AVERAGE(BP998:BR998)</f>
        <v>0</v>
      </c>
      <c r="BO998" s="54">
        <f t="shared" ref="BO998:BO999" si="1222">SUM(BS998:BU998)/1</f>
        <v>0</v>
      </c>
      <c r="BP998" s="54">
        <v>0</v>
      </c>
      <c r="BQ998" s="54">
        <v>0</v>
      </c>
      <c r="BR998" s="54">
        <v>0</v>
      </c>
      <c r="BS998" s="54">
        <v>0</v>
      </c>
      <c r="BT998" s="54">
        <v>0</v>
      </c>
      <c r="BU998" s="54">
        <v>0</v>
      </c>
      <c r="BV998" s="54">
        <f t="shared" si="1186"/>
        <v>1783.01</v>
      </c>
      <c r="BW998" s="54">
        <f t="shared" si="1187"/>
        <v>14264.08</v>
      </c>
      <c r="BX998" s="54">
        <f t="shared" si="1188"/>
        <v>7132.04</v>
      </c>
      <c r="BY998" s="54">
        <f t="shared" si="1189"/>
        <v>4</v>
      </c>
      <c r="BZ998" s="54">
        <f t="shared" si="1190"/>
        <v>2</v>
      </c>
      <c r="CA998" s="54">
        <v>0</v>
      </c>
      <c r="CB998" s="54">
        <f t="shared" si="1191"/>
        <v>3</v>
      </c>
      <c r="CC998" s="54">
        <f t="shared" si="1192"/>
        <v>0.5</v>
      </c>
      <c r="CD998" s="54">
        <v>0</v>
      </c>
      <c r="CE998" s="54">
        <v>0</v>
      </c>
      <c r="CF998" s="54">
        <v>0</v>
      </c>
      <c r="CG998" s="54">
        <v>0</v>
      </c>
      <c r="CH998" s="54">
        <v>0</v>
      </c>
      <c r="CI998" s="54">
        <v>0</v>
      </c>
      <c r="CJ998" s="54">
        <v>3</v>
      </c>
      <c r="CK998" s="54">
        <v>0</v>
      </c>
      <c r="CL998" s="54">
        <v>1</v>
      </c>
      <c r="CM998" s="54">
        <v>0</v>
      </c>
      <c r="CN998" s="54">
        <v>0</v>
      </c>
      <c r="CO998" s="54">
        <v>2</v>
      </c>
    </row>
    <row r="999" spans="1:93">
      <c r="A999" s="3" t="str">
        <f t="shared" si="1170"/>
        <v>SH005Itovebi 9mg</v>
      </c>
      <c r="B999" s="3" t="s">
        <v>558</v>
      </c>
      <c r="C999" s="3" t="s">
        <v>887</v>
      </c>
      <c r="D999" s="3" t="s">
        <v>296</v>
      </c>
      <c r="E999" s="3" t="s">
        <v>296</v>
      </c>
      <c r="F999" s="3" t="s">
        <v>319</v>
      </c>
      <c r="G999" s="3" t="s">
        <v>320</v>
      </c>
      <c r="H999" s="3" t="s">
        <v>459</v>
      </c>
      <c r="I999" s="3" t="s">
        <v>460</v>
      </c>
      <c r="J999" s="3" t="s">
        <v>541</v>
      </c>
      <c r="K999" s="3" t="s">
        <v>541</v>
      </c>
      <c r="L999" s="3"/>
      <c r="M999" s="3" t="s">
        <v>543</v>
      </c>
      <c r="N999" s="3" t="s">
        <v>13</v>
      </c>
      <c r="O999" s="3" t="s">
        <v>15</v>
      </c>
      <c r="P999" s="3">
        <v>10698.05</v>
      </c>
      <c r="Q999" s="54"/>
      <c r="R999" s="54"/>
      <c r="S999" s="54"/>
      <c r="T999" s="54">
        <v>0</v>
      </c>
      <c r="U999" s="54">
        <v>0</v>
      </c>
      <c r="V999" s="54">
        <v>0</v>
      </c>
      <c r="W999" s="54">
        <v>0</v>
      </c>
      <c r="X999" s="54">
        <v>0</v>
      </c>
      <c r="Y999" s="54">
        <v>0</v>
      </c>
      <c r="Z999" s="54">
        <v>0</v>
      </c>
      <c r="AA999" s="54">
        <v>1</v>
      </c>
      <c r="AB999" s="54">
        <v>0</v>
      </c>
      <c r="AC999" s="54">
        <v>0</v>
      </c>
      <c r="AD999" s="54">
        <v>0</v>
      </c>
      <c r="AE999" s="54">
        <v>0</v>
      </c>
      <c r="AF999" s="54">
        <f t="shared" si="1171"/>
        <v>1</v>
      </c>
      <c r="AG999" s="54">
        <f t="shared" si="1172"/>
        <v>0</v>
      </c>
      <c r="AH999" s="54">
        <f t="shared" si="1173"/>
        <v>1</v>
      </c>
      <c r="AI999" s="54"/>
      <c r="AJ999" s="54"/>
      <c r="AK999" s="54"/>
      <c r="AL999" s="54">
        <v>0</v>
      </c>
      <c r="AM999" s="54">
        <v>0</v>
      </c>
      <c r="AN999" s="54">
        <v>0</v>
      </c>
      <c r="AO999" s="54">
        <v>0</v>
      </c>
      <c r="AP999" s="54">
        <v>0</v>
      </c>
      <c r="AQ999" s="54">
        <v>0</v>
      </c>
      <c r="AR999" s="54">
        <f t="shared" si="1174"/>
        <v>0</v>
      </c>
      <c r="AS999" s="54">
        <f t="shared" si="1175"/>
        <v>10698.05</v>
      </c>
      <c r="AT999" s="54">
        <f t="shared" si="1176"/>
        <v>0</v>
      </c>
      <c r="AU999" s="54">
        <f t="shared" si="1177"/>
        <v>0</v>
      </c>
      <c r="AV999" s="54">
        <f t="shared" si="1178"/>
        <v>0</v>
      </c>
      <c r="AW999" s="54">
        <f t="shared" si="1179"/>
        <v>0</v>
      </c>
      <c r="AX999" s="54">
        <f t="shared" si="1180"/>
        <v>10698.05</v>
      </c>
      <c r="AY999" s="54">
        <f t="shared" si="1181"/>
        <v>0</v>
      </c>
      <c r="AZ999" s="54">
        <f t="shared" si="1182"/>
        <v>10698.05</v>
      </c>
      <c r="BA999" s="54">
        <f t="shared" si="1168"/>
        <v>0</v>
      </c>
      <c r="BB999" s="54">
        <f t="shared" si="1169"/>
        <v>0</v>
      </c>
      <c r="BC999" s="54"/>
      <c r="BD999" s="54"/>
      <c r="BE999" s="54">
        <f t="shared" si="1183"/>
        <v>0</v>
      </c>
      <c r="BF999" s="54"/>
      <c r="BG999" s="54"/>
      <c r="BH999" s="54"/>
      <c r="BI999" s="54"/>
      <c r="BJ999" s="54"/>
      <c r="BK999" s="54"/>
      <c r="BL999" s="54">
        <v>0</v>
      </c>
      <c r="BM999" s="54">
        <v>0</v>
      </c>
      <c r="BN999" s="54">
        <f t="shared" si="1221"/>
        <v>0</v>
      </c>
      <c r="BO999" s="54">
        <f t="shared" si="1222"/>
        <v>0</v>
      </c>
      <c r="BP999" s="54">
        <v>0</v>
      </c>
      <c r="BQ999" s="54">
        <v>0</v>
      </c>
      <c r="BR999" s="54">
        <v>0</v>
      </c>
      <c r="BS999" s="54">
        <v>0</v>
      </c>
      <c r="BT999" s="54">
        <v>0</v>
      </c>
      <c r="BU999" s="54">
        <v>0</v>
      </c>
      <c r="BV999" s="54">
        <f t="shared" si="1186"/>
        <v>0</v>
      </c>
      <c r="BW999" s="54">
        <f t="shared" si="1187"/>
        <v>0</v>
      </c>
      <c r="BX999" s="54">
        <f t="shared" si="1188"/>
        <v>0</v>
      </c>
      <c r="BY999" s="54">
        <f t="shared" si="1189"/>
        <v>0</v>
      </c>
      <c r="BZ999" s="54">
        <f t="shared" si="1190"/>
        <v>0</v>
      </c>
      <c r="CA999" s="54">
        <v>0</v>
      </c>
      <c r="CB999" s="54">
        <f t="shared" si="1191"/>
        <v>0</v>
      </c>
      <c r="CC999" s="54">
        <f t="shared" si="1192"/>
        <v>0</v>
      </c>
      <c r="CD999" s="54">
        <v>0</v>
      </c>
      <c r="CE999" s="54">
        <v>0</v>
      </c>
      <c r="CF999" s="54">
        <v>0</v>
      </c>
      <c r="CG999" s="54">
        <v>0</v>
      </c>
      <c r="CH999" s="54">
        <v>0</v>
      </c>
      <c r="CI999" s="54">
        <v>0</v>
      </c>
      <c r="CJ999" s="54">
        <v>0</v>
      </c>
      <c r="CK999" s="54">
        <v>0</v>
      </c>
      <c r="CL999" s="54">
        <v>0</v>
      </c>
      <c r="CM999" s="54">
        <v>0</v>
      </c>
      <c r="CN999" s="54">
        <v>0</v>
      </c>
      <c r="CO999" s="54">
        <v>0</v>
      </c>
    </row>
    <row r="1000" spans="1:93">
      <c r="A1000" s="3" t="str">
        <f t="shared" si="1170"/>
        <v>SH005Perjeta</v>
      </c>
      <c r="B1000" s="3" t="s">
        <v>558</v>
      </c>
      <c r="C1000" s="3" t="s">
        <v>887</v>
      </c>
      <c r="D1000" s="3" t="s">
        <v>296</v>
      </c>
      <c r="E1000" s="3" t="s">
        <v>296</v>
      </c>
      <c r="F1000" s="3" t="s">
        <v>319</v>
      </c>
      <c r="G1000" s="3" t="s">
        <v>320</v>
      </c>
      <c r="H1000" s="3" t="s">
        <v>459</v>
      </c>
      <c r="I1000" s="3" t="s">
        <v>460</v>
      </c>
      <c r="J1000" s="3" t="s">
        <v>541</v>
      </c>
      <c r="K1000" s="3" t="s">
        <v>541</v>
      </c>
      <c r="L1000" s="3"/>
      <c r="M1000" s="3" t="s">
        <v>543</v>
      </c>
      <c r="N1000" s="3" t="s">
        <v>16</v>
      </c>
      <c r="O1000" s="3" t="s">
        <v>16</v>
      </c>
      <c r="P1000" s="3">
        <v>3985.87</v>
      </c>
      <c r="Q1000" s="54">
        <v>3.0619618965461965E-2</v>
      </c>
      <c r="R1000" s="54">
        <v>2.5864852074679583E-2</v>
      </c>
      <c r="S1000" s="54">
        <v>3.9257436123518022E-2</v>
      </c>
      <c r="T1000" s="54">
        <v>2.3722125852466976E-2</v>
      </c>
      <c r="U1000" s="54">
        <v>2.8792266024378274E-2</v>
      </c>
      <c r="V1000" s="54">
        <v>3.3043645782924506E-2</v>
      </c>
      <c r="W1000" s="54">
        <v>9.5741907163659573E-2</v>
      </c>
      <c r="X1000" s="54">
        <v>8.5558037659769756E-2</v>
      </c>
      <c r="Y1000" s="54">
        <v>0.18129994482342932</v>
      </c>
      <c r="Z1000" s="54">
        <v>0</v>
      </c>
      <c r="AA1000" s="54">
        <v>0</v>
      </c>
      <c r="AB1000" s="54">
        <v>0</v>
      </c>
      <c r="AC1000" s="54">
        <v>0</v>
      </c>
      <c r="AD1000" s="54">
        <v>0</v>
      </c>
      <c r="AE1000" s="54">
        <v>0</v>
      </c>
      <c r="AF1000" s="54">
        <f t="shared" si="1171"/>
        <v>0</v>
      </c>
      <c r="AG1000" s="54">
        <f t="shared" si="1172"/>
        <v>0</v>
      </c>
      <c r="AH1000" s="54">
        <f t="shared" si="1173"/>
        <v>0</v>
      </c>
      <c r="AI1000" s="54">
        <v>122.04582064586589</v>
      </c>
      <c r="AJ1000" s="54">
        <v>103.09393793890311</v>
      </c>
      <c r="AK1000" s="54">
        <v>156.47503692164679</v>
      </c>
      <c r="AL1000" s="54">
        <v>94.553309771572543</v>
      </c>
      <c r="AM1000" s="54">
        <v>114.76222937858863</v>
      </c>
      <c r="AN1000" s="54">
        <v>131.70767641678529</v>
      </c>
      <c r="AO1000" s="54">
        <v>381.61479550641582</v>
      </c>
      <c r="AP1000" s="54">
        <v>341.02321556694642</v>
      </c>
      <c r="AQ1000" s="54">
        <v>722.63801107336224</v>
      </c>
      <c r="AR1000" s="54">
        <f t="shared" si="1174"/>
        <v>0</v>
      </c>
      <c r="AS1000" s="54">
        <f t="shared" si="1175"/>
        <v>0</v>
      </c>
      <c r="AT1000" s="54">
        <f t="shared" si="1176"/>
        <v>0</v>
      </c>
      <c r="AU1000" s="54">
        <f t="shared" si="1177"/>
        <v>0</v>
      </c>
      <c r="AV1000" s="54">
        <f t="shared" si="1178"/>
        <v>0</v>
      </c>
      <c r="AW1000" s="54">
        <f t="shared" si="1179"/>
        <v>0</v>
      </c>
      <c r="AX1000" s="54">
        <f t="shared" si="1180"/>
        <v>0</v>
      </c>
      <c r="AY1000" s="54">
        <f t="shared" si="1181"/>
        <v>0</v>
      </c>
      <c r="AZ1000" s="54">
        <f t="shared" si="1182"/>
        <v>0</v>
      </c>
      <c r="BA1000" s="54">
        <f t="shared" si="1168"/>
        <v>2.3722125852466976E-2</v>
      </c>
      <c r="BB1000" s="54">
        <f t="shared" si="1169"/>
        <v>0</v>
      </c>
      <c r="BC1000" s="54"/>
      <c r="BD1000" s="54"/>
      <c r="BE1000" s="54">
        <f t="shared" si="1183"/>
        <v>0</v>
      </c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>
        <f t="shared" si="1186"/>
        <v>0</v>
      </c>
      <c r="BW1000" s="54">
        <f t="shared" si="1187"/>
        <v>0</v>
      </c>
      <c r="BX1000" s="54">
        <f t="shared" si="1188"/>
        <v>0</v>
      </c>
      <c r="BY1000" s="54">
        <f t="shared" si="1189"/>
        <v>0</v>
      </c>
      <c r="BZ1000" s="54">
        <f t="shared" si="1190"/>
        <v>0</v>
      </c>
      <c r="CA1000" s="54">
        <v>0</v>
      </c>
      <c r="CB1000" s="54">
        <f t="shared" si="1191"/>
        <v>0</v>
      </c>
      <c r="CC1000" s="54">
        <f t="shared" si="1192"/>
        <v>0</v>
      </c>
      <c r="CD1000" s="54">
        <v>0</v>
      </c>
      <c r="CE1000" s="54">
        <v>0</v>
      </c>
      <c r="CF1000" s="54">
        <v>0</v>
      </c>
      <c r="CG1000" s="54">
        <v>0</v>
      </c>
      <c r="CH1000" s="54">
        <v>0</v>
      </c>
      <c r="CI1000" s="54">
        <v>0</v>
      </c>
      <c r="CJ1000" s="54">
        <v>0</v>
      </c>
      <c r="CK1000" s="54">
        <v>0</v>
      </c>
      <c r="CL1000" s="54">
        <v>0</v>
      </c>
      <c r="CM1000" s="54">
        <v>0</v>
      </c>
      <c r="CN1000" s="54">
        <v>0</v>
      </c>
      <c r="CO1000" s="54">
        <v>0</v>
      </c>
    </row>
    <row r="1001" spans="1:93">
      <c r="A1001" s="3" t="str">
        <f t="shared" si="1170"/>
        <v>SH005Phesgo 10ml</v>
      </c>
      <c r="B1001" s="3" t="s">
        <v>558</v>
      </c>
      <c r="C1001" s="3" t="s">
        <v>887</v>
      </c>
      <c r="D1001" s="3" t="s">
        <v>296</v>
      </c>
      <c r="E1001" s="3" t="s">
        <v>296</v>
      </c>
      <c r="F1001" s="3" t="s">
        <v>319</v>
      </c>
      <c r="G1001" s="3" t="s">
        <v>320</v>
      </c>
      <c r="H1001" s="3" t="s">
        <v>459</v>
      </c>
      <c r="I1001" s="3" t="s">
        <v>460</v>
      </c>
      <c r="J1001" s="3" t="s">
        <v>541</v>
      </c>
      <c r="K1001" s="3" t="s">
        <v>541</v>
      </c>
      <c r="L1001" s="3"/>
      <c r="M1001" s="3" t="s">
        <v>543</v>
      </c>
      <c r="N1001" s="3" t="s">
        <v>17</v>
      </c>
      <c r="O1001" s="3" t="s">
        <v>18</v>
      </c>
      <c r="P1001" s="3">
        <v>6232.07</v>
      </c>
      <c r="Q1001" s="54">
        <v>6.3006431623842479E-2</v>
      </c>
      <c r="R1001" s="54">
        <v>5.8246999423947426E-2</v>
      </c>
      <c r="S1001" s="54">
        <v>8.6348097524578518E-2</v>
      </c>
      <c r="T1001" s="54">
        <v>7.566362002352349E-2</v>
      </c>
      <c r="U1001" s="54">
        <v>6.9423700823321943E-2</v>
      </c>
      <c r="V1001" s="54">
        <v>9.0442016923750854E-2</v>
      </c>
      <c r="W1001" s="54">
        <v>0.20760152857236841</v>
      </c>
      <c r="X1001" s="54">
        <v>0.23552933777059631</v>
      </c>
      <c r="Y1001" s="54">
        <v>0.44313086634296472</v>
      </c>
      <c r="Z1001" s="54">
        <v>0</v>
      </c>
      <c r="AA1001" s="54">
        <v>0</v>
      </c>
      <c r="AB1001" s="54">
        <v>0</v>
      </c>
      <c r="AC1001" s="54">
        <v>0</v>
      </c>
      <c r="AD1001" s="54">
        <v>0</v>
      </c>
      <c r="AE1001" s="54">
        <v>0</v>
      </c>
      <c r="AF1001" s="54">
        <f t="shared" si="1171"/>
        <v>0</v>
      </c>
      <c r="AG1001" s="54">
        <f t="shared" si="1172"/>
        <v>0</v>
      </c>
      <c r="AH1001" s="54">
        <f t="shared" si="1173"/>
        <v>0</v>
      </c>
      <c r="AI1001" s="54">
        <v>392.66049232999995</v>
      </c>
      <c r="AJ1001" s="54">
        <v>362.99937770000003</v>
      </c>
      <c r="AK1001" s="54">
        <v>538.12738813999999</v>
      </c>
      <c r="AL1001" s="54">
        <v>471.54097644000001</v>
      </c>
      <c r="AM1001" s="54">
        <v>432.65336318999994</v>
      </c>
      <c r="AN1001" s="54">
        <v>563.64098041</v>
      </c>
      <c r="AO1001" s="54">
        <v>1293.7872581699999</v>
      </c>
      <c r="AP1001" s="54">
        <v>1467.8353200399999</v>
      </c>
      <c r="AQ1001" s="54">
        <v>2761.62257821</v>
      </c>
      <c r="AR1001" s="54">
        <f t="shared" si="1174"/>
        <v>0</v>
      </c>
      <c r="AS1001" s="54">
        <f t="shared" si="1175"/>
        <v>0</v>
      </c>
      <c r="AT1001" s="54">
        <f t="shared" si="1176"/>
        <v>0</v>
      </c>
      <c r="AU1001" s="54">
        <f t="shared" si="1177"/>
        <v>0</v>
      </c>
      <c r="AV1001" s="54">
        <f t="shared" si="1178"/>
        <v>0</v>
      </c>
      <c r="AW1001" s="54">
        <f t="shared" si="1179"/>
        <v>0</v>
      </c>
      <c r="AX1001" s="54">
        <f t="shared" si="1180"/>
        <v>0</v>
      </c>
      <c r="AY1001" s="54">
        <f t="shared" si="1181"/>
        <v>0</v>
      </c>
      <c r="AZ1001" s="54">
        <f t="shared" si="1182"/>
        <v>0</v>
      </c>
      <c r="BA1001" s="54">
        <f t="shared" si="1168"/>
        <v>7.566362002352349E-2</v>
      </c>
      <c r="BB1001" s="54">
        <f t="shared" si="1169"/>
        <v>0</v>
      </c>
      <c r="BC1001" s="54">
        <f>SUM(CJ1001:CL1001)</f>
        <v>0</v>
      </c>
      <c r="BD1001" s="54">
        <f>SUM(CM1001:CO1001)</f>
        <v>0</v>
      </c>
      <c r="BE1001" s="54">
        <f t="shared" si="1183"/>
        <v>0</v>
      </c>
      <c r="BF1001" s="54">
        <f t="shared" ref="BF1001:BK1001" si="1223">Z1001</f>
        <v>0</v>
      </c>
      <c r="BG1001" s="54">
        <f t="shared" si="1223"/>
        <v>0</v>
      </c>
      <c r="BH1001" s="54">
        <f t="shared" si="1223"/>
        <v>0</v>
      </c>
      <c r="BI1001" s="54">
        <f t="shared" si="1223"/>
        <v>0</v>
      </c>
      <c r="BJ1001" s="54">
        <f t="shared" si="1223"/>
        <v>0</v>
      </c>
      <c r="BK1001" s="54">
        <f t="shared" si="1223"/>
        <v>0</v>
      </c>
      <c r="BL1001" s="54">
        <v>0</v>
      </c>
      <c r="BM1001" s="54">
        <v>0</v>
      </c>
      <c r="BN1001" s="54">
        <f t="shared" ref="BN1001:BN1002" si="1224">AVERAGE(BP1001:BR1001)</f>
        <v>0</v>
      </c>
      <c r="BO1001" s="54">
        <f t="shared" ref="BO1001:BO1002" si="1225">SUM(BS1001:BU1001)/1</f>
        <v>0</v>
      </c>
      <c r="BP1001" s="54">
        <v>0</v>
      </c>
      <c r="BQ1001" s="54">
        <v>0</v>
      </c>
      <c r="BR1001" s="54">
        <v>0</v>
      </c>
      <c r="BS1001" s="54">
        <v>0</v>
      </c>
      <c r="BT1001" s="54">
        <v>0</v>
      </c>
      <c r="BU1001" s="54">
        <v>0</v>
      </c>
      <c r="BV1001" s="54">
        <f t="shared" si="1186"/>
        <v>0</v>
      </c>
      <c r="BW1001" s="54">
        <f t="shared" si="1187"/>
        <v>0</v>
      </c>
      <c r="BX1001" s="54">
        <f t="shared" si="1188"/>
        <v>0</v>
      </c>
      <c r="BY1001" s="54">
        <f t="shared" si="1189"/>
        <v>0</v>
      </c>
      <c r="BZ1001" s="54">
        <f t="shared" si="1190"/>
        <v>0</v>
      </c>
      <c r="CA1001" s="54">
        <v>1.3333333333333333</v>
      </c>
      <c r="CB1001" s="54">
        <f t="shared" si="1191"/>
        <v>2</v>
      </c>
      <c r="CC1001" s="54">
        <f t="shared" si="1192"/>
        <v>0</v>
      </c>
      <c r="CD1001" s="54">
        <v>0</v>
      </c>
      <c r="CE1001" s="54">
        <v>-2</v>
      </c>
      <c r="CF1001" s="54">
        <v>2</v>
      </c>
      <c r="CG1001" s="54">
        <v>0</v>
      </c>
      <c r="CH1001" s="54">
        <v>0</v>
      </c>
      <c r="CI1001" s="54">
        <v>0</v>
      </c>
      <c r="CJ1001" s="54">
        <v>0</v>
      </c>
      <c r="CK1001" s="54">
        <v>0</v>
      </c>
      <c r="CL1001" s="54">
        <v>0</v>
      </c>
      <c r="CM1001" s="54">
        <v>0</v>
      </c>
      <c r="CN1001" s="54">
        <v>0</v>
      </c>
      <c r="CO1001" s="54">
        <v>0</v>
      </c>
    </row>
    <row r="1002" spans="1:93">
      <c r="A1002" s="3" t="str">
        <f t="shared" si="1170"/>
        <v>SH005Phesgo 15ml</v>
      </c>
      <c r="B1002" s="3" t="s">
        <v>558</v>
      </c>
      <c r="C1002" s="3" t="s">
        <v>887</v>
      </c>
      <c r="D1002" s="3" t="s">
        <v>296</v>
      </c>
      <c r="E1002" s="3" t="s">
        <v>296</v>
      </c>
      <c r="F1002" s="3" t="s">
        <v>319</v>
      </c>
      <c r="G1002" s="3" t="s">
        <v>320</v>
      </c>
      <c r="H1002" s="3" t="s">
        <v>459</v>
      </c>
      <c r="I1002" s="3" t="s">
        <v>460</v>
      </c>
      <c r="J1002" s="3" t="s">
        <v>541</v>
      </c>
      <c r="K1002" s="3" t="s">
        <v>541</v>
      </c>
      <c r="L1002" s="3"/>
      <c r="M1002" s="3" t="s">
        <v>543</v>
      </c>
      <c r="N1002" s="3" t="s">
        <v>17</v>
      </c>
      <c r="O1002" s="3" t="s">
        <v>19</v>
      </c>
      <c r="P1002" s="3">
        <v>8489.27</v>
      </c>
      <c r="Q1002" s="54">
        <v>1.1779575864591419E-6</v>
      </c>
      <c r="R1002" s="54">
        <v>1.1779575864591419E-6</v>
      </c>
      <c r="S1002" s="54">
        <v>1.1779575864591419E-6</v>
      </c>
      <c r="T1002" s="54">
        <v>1.1779575864591419E-6</v>
      </c>
      <c r="U1002" s="54">
        <v>1.1779575864591419E-6</v>
      </c>
      <c r="V1002" s="54">
        <v>1.1779575864591419E-6</v>
      </c>
      <c r="W1002" s="54">
        <v>3.5338727593774257E-6</v>
      </c>
      <c r="X1002" s="54">
        <v>3.5338727593774257E-6</v>
      </c>
      <c r="Y1002" s="54">
        <v>7.0677455187548515E-6</v>
      </c>
      <c r="Z1002" s="54">
        <v>0</v>
      </c>
      <c r="AA1002" s="54">
        <v>0</v>
      </c>
      <c r="AB1002" s="54">
        <v>0</v>
      </c>
      <c r="AC1002" s="54">
        <v>0</v>
      </c>
      <c r="AD1002" s="54">
        <v>0</v>
      </c>
      <c r="AE1002" s="54">
        <v>0</v>
      </c>
      <c r="AF1002" s="54">
        <f t="shared" si="1171"/>
        <v>0</v>
      </c>
      <c r="AG1002" s="54">
        <f t="shared" si="1172"/>
        <v>0</v>
      </c>
      <c r="AH1002" s="54">
        <f t="shared" si="1173"/>
        <v>0</v>
      </c>
      <c r="AI1002" s="54">
        <v>0.01</v>
      </c>
      <c r="AJ1002" s="54">
        <v>0.01</v>
      </c>
      <c r="AK1002" s="54">
        <v>0.01</v>
      </c>
      <c r="AL1002" s="54">
        <v>0.01</v>
      </c>
      <c r="AM1002" s="54">
        <v>0.01</v>
      </c>
      <c r="AN1002" s="54">
        <v>0.01</v>
      </c>
      <c r="AO1002" s="54">
        <v>0.03</v>
      </c>
      <c r="AP1002" s="54">
        <v>0.03</v>
      </c>
      <c r="AQ1002" s="54">
        <v>0.06</v>
      </c>
      <c r="AR1002" s="54">
        <f t="shared" si="1174"/>
        <v>0</v>
      </c>
      <c r="AS1002" s="54">
        <f t="shared" si="1175"/>
        <v>0</v>
      </c>
      <c r="AT1002" s="54">
        <f t="shared" si="1176"/>
        <v>0</v>
      </c>
      <c r="AU1002" s="54">
        <f t="shared" si="1177"/>
        <v>0</v>
      </c>
      <c r="AV1002" s="54">
        <f t="shared" si="1178"/>
        <v>0</v>
      </c>
      <c r="AW1002" s="54">
        <f t="shared" si="1179"/>
        <v>0</v>
      </c>
      <c r="AX1002" s="54">
        <f t="shared" si="1180"/>
        <v>0</v>
      </c>
      <c r="AY1002" s="54">
        <f t="shared" si="1181"/>
        <v>0</v>
      </c>
      <c r="AZ1002" s="54">
        <f t="shared" si="1182"/>
        <v>0</v>
      </c>
      <c r="BA1002" s="54">
        <f t="shared" si="1168"/>
        <v>1.1779575864591419E-6</v>
      </c>
      <c r="BB1002" s="54">
        <f t="shared" si="1169"/>
        <v>0</v>
      </c>
      <c r="BC1002" s="54">
        <f>SUM(CJ1002:CL1002)*2</f>
        <v>0</v>
      </c>
      <c r="BD1002" s="54">
        <f>SUM(CM1002:CO1002)*2</f>
        <v>0</v>
      </c>
      <c r="BE1002" s="54">
        <f t="shared" si="1183"/>
        <v>0</v>
      </c>
      <c r="BF1002" s="54">
        <f t="shared" ref="BF1002:BK1002" si="1226">Z1002*2</f>
        <v>0</v>
      </c>
      <c r="BG1002" s="54">
        <f t="shared" si="1226"/>
        <v>0</v>
      </c>
      <c r="BH1002" s="54">
        <f t="shared" si="1226"/>
        <v>0</v>
      </c>
      <c r="BI1002" s="54">
        <f t="shared" si="1226"/>
        <v>0</v>
      </c>
      <c r="BJ1002" s="54">
        <f t="shared" si="1226"/>
        <v>0</v>
      </c>
      <c r="BK1002" s="54">
        <f t="shared" si="1226"/>
        <v>0</v>
      </c>
      <c r="BL1002" s="54">
        <v>0</v>
      </c>
      <c r="BM1002" s="54">
        <v>0</v>
      </c>
      <c r="BN1002" s="54">
        <f t="shared" si="1224"/>
        <v>0</v>
      </c>
      <c r="BO1002" s="54">
        <f t="shared" si="1225"/>
        <v>0</v>
      </c>
      <c r="BP1002" s="54">
        <v>0</v>
      </c>
      <c r="BQ1002" s="54">
        <v>0</v>
      </c>
      <c r="BR1002" s="54">
        <v>0</v>
      </c>
      <c r="BS1002" s="54">
        <v>0</v>
      </c>
      <c r="BT1002" s="54">
        <v>0</v>
      </c>
      <c r="BU1002" s="54">
        <v>0</v>
      </c>
      <c r="BV1002" s="54">
        <f t="shared" si="1186"/>
        <v>707.43916666666667</v>
      </c>
      <c r="BW1002" s="54">
        <f t="shared" si="1187"/>
        <v>0</v>
      </c>
      <c r="BX1002" s="54">
        <f t="shared" si="1188"/>
        <v>0</v>
      </c>
      <c r="BY1002" s="54">
        <f t="shared" si="1189"/>
        <v>0</v>
      </c>
      <c r="BZ1002" s="54">
        <f t="shared" si="1190"/>
        <v>0</v>
      </c>
      <c r="CA1002" s="54">
        <v>0</v>
      </c>
      <c r="CB1002" s="54">
        <f t="shared" si="1191"/>
        <v>1</v>
      </c>
      <c r="CC1002" s="54">
        <f t="shared" si="1192"/>
        <v>8.3333333333333329E-2</v>
      </c>
      <c r="CD1002" s="54">
        <v>0</v>
      </c>
      <c r="CE1002" s="54">
        <v>0</v>
      </c>
      <c r="CF1002" s="54">
        <v>0</v>
      </c>
      <c r="CG1002" s="54">
        <v>0</v>
      </c>
      <c r="CH1002" s="54">
        <v>1</v>
      </c>
      <c r="CI1002" s="54">
        <v>0</v>
      </c>
      <c r="CJ1002" s="54">
        <v>0</v>
      </c>
      <c r="CK1002" s="54">
        <v>0</v>
      </c>
      <c r="CL1002" s="54">
        <v>0</v>
      </c>
      <c r="CM1002" s="54">
        <v>0</v>
      </c>
      <c r="CN1002" s="54">
        <v>0</v>
      </c>
      <c r="CO1002" s="54">
        <v>0</v>
      </c>
    </row>
    <row r="1003" spans="1:93">
      <c r="A1003" s="3" t="str">
        <f t="shared" si="1170"/>
        <v>SH006Herceptin IV</v>
      </c>
      <c r="B1003" s="3" t="s">
        <v>556</v>
      </c>
      <c r="C1003" s="3" t="s">
        <v>557</v>
      </c>
      <c r="D1003" s="3" t="s">
        <v>296</v>
      </c>
      <c r="E1003" s="3" t="s">
        <v>296</v>
      </c>
      <c r="F1003" s="3" t="s">
        <v>321</v>
      </c>
      <c r="G1003" s="3" t="s">
        <v>322</v>
      </c>
      <c r="H1003" s="3" t="s">
        <v>321</v>
      </c>
      <c r="I1003" s="3" t="s">
        <v>322</v>
      </c>
      <c r="J1003" s="3" t="s">
        <v>541</v>
      </c>
      <c r="K1003" s="3" t="s">
        <v>541</v>
      </c>
      <c r="L1003" s="3"/>
      <c r="M1003" s="3" t="s">
        <v>545</v>
      </c>
      <c r="N1003" s="3" t="s">
        <v>11</v>
      </c>
      <c r="O1003" s="3" t="s">
        <v>11</v>
      </c>
      <c r="P1003" s="3">
        <v>4535.5</v>
      </c>
      <c r="Q1003" s="54">
        <v>10.59316501956712</v>
      </c>
      <c r="R1003" s="54">
        <v>7.5889980161161956</v>
      </c>
      <c r="S1003" s="54">
        <v>7.059491200561939</v>
      </c>
      <c r="T1003" s="54">
        <v>4.9849954449189218</v>
      </c>
      <c r="U1003" s="54">
        <v>4.5420212074588706</v>
      </c>
      <c r="V1003" s="54">
        <v>7.9071993733950281</v>
      </c>
      <c r="W1003" s="54">
        <v>25.241654236245257</v>
      </c>
      <c r="X1003" s="54">
        <v>17.43421602577282</v>
      </c>
      <c r="Y1003" s="54">
        <v>42.67587026201808</v>
      </c>
      <c r="Z1003" s="54">
        <v>6</v>
      </c>
      <c r="AA1003" s="54">
        <v>3</v>
      </c>
      <c r="AB1003" s="54">
        <v>4</v>
      </c>
      <c r="AC1003" s="54">
        <v>4</v>
      </c>
      <c r="AD1003" s="54">
        <v>0</v>
      </c>
      <c r="AE1003" s="54">
        <v>0</v>
      </c>
      <c r="AF1003" s="54">
        <f t="shared" si="1171"/>
        <v>13</v>
      </c>
      <c r="AG1003" s="54">
        <f t="shared" si="1172"/>
        <v>4</v>
      </c>
      <c r="AH1003" s="54">
        <f t="shared" si="1173"/>
        <v>17</v>
      </c>
      <c r="AI1003" s="54">
        <v>48045.299946246676</v>
      </c>
      <c r="AJ1003" s="54">
        <v>34419.900502095006</v>
      </c>
      <c r="AK1003" s="54">
        <v>32018.322340148672</v>
      </c>
      <c r="AL1003" s="54">
        <v>22609.44684042977</v>
      </c>
      <c r="AM1003" s="54">
        <v>20600.337186429708</v>
      </c>
      <c r="AN1003" s="54">
        <v>35863.10275803315</v>
      </c>
      <c r="AO1003" s="54">
        <v>114483.52278849036</v>
      </c>
      <c r="AP1003" s="54">
        <v>79072.886784892617</v>
      </c>
      <c r="AQ1003" s="54">
        <v>193556.40957338299</v>
      </c>
      <c r="AR1003" s="54">
        <f t="shared" si="1174"/>
        <v>27213</v>
      </c>
      <c r="AS1003" s="54">
        <f t="shared" si="1175"/>
        <v>13606.5</v>
      </c>
      <c r="AT1003" s="54">
        <f t="shared" si="1176"/>
        <v>18142</v>
      </c>
      <c r="AU1003" s="54">
        <f t="shared" si="1177"/>
        <v>18142</v>
      </c>
      <c r="AV1003" s="54">
        <f t="shared" si="1178"/>
        <v>0</v>
      </c>
      <c r="AW1003" s="54">
        <f t="shared" si="1179"/>
        <v>0</v>
      </c>
      <c r="AX1003" s="54">
        <f t="shared" si="1180"/>
        <v>58961.5</v>
      </c>
      <c r="AY1003" s="54">
        <f t="shared" si="1181"/>
        <v>18142</v>
      </c>
      <c r="AZ1003" s="54">
        <f t="shared" si="1182"/>
        <v>77103.5</v>
      </c>
      <c r="BA1003" s="54">
        <f t="shared" si="1168"/>
        <v>4.9849954449189218</v>
      </c>
      <c r="BB1003" s="54">
        <f t="shared" si="1169"/>
        <v>4</v>
      </c>
      <c r="BC1003" s="54"/>
      <c r="BD1003" s="54"/>
      <c r="BE1003" s="54">
        <f t="shared" si="1183"/>
        <v>0</v>
      </c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>
        <f t="shared" si="1186"/>
        <v>41575.416666666664</v>
      </c>
      <c r="BW1003" s="54">
        <f t="shared" si="1187"/>
        <v>68032.5</v>
      </c>
      <c r="BX1003" s="54">
        <f t="shared" si="1188"/>
        <v>40819.5</v>
      </c>
      <c r="BY1003" s="54">
        <f t="shared" si="1189"/>
        <v>15</v>
      </c>
      <c r="BZ1003" s="54">
        <f t="shared" si="1190"/>
        <v>9</v>
      </c>
      <c r="CA1003" s="54">
        <v>0</v>
      </c>
      <c r="CB1003" s="54">
        <f t="shared" si="1191"/>
        <v>21</v>
      </c>
      <c r="CC1003" s="54">
        <f t="shared" si="1192"/>
        <v>9.1666666666666661</v>
      </c>
      <c r="CD1003" s="54">
        <v>15</v>
      </c>
      <c r="CE1003" s="54">
        <v>21</v>
      </c>
      <c r="CF1003" s="54">
        <v>18</v>
      </c>
      <c r="CG1003" s="54">
        <v>14</v>
      </c>
      <c r="CH1003" s="54">
        <v>12</v>
      </c>
      <c r="CI1003" s="54">
        <v>6</v>
      </c>
      <c r="CJ1003" s="54">
        <v>6</v>
      </c>
      <c r="CK1003" s="54">
        <v>3</v>
      </c>
      <c r="CL1003" s="54">
        <v>6</v>
      </c>
      <c r="CM1003" s="54">
        <v>3</v>
      </c>
      <c r="CN1003" s="54">
        <v>3</v>
      </c>
      <c r="CO1003" s="54">
        <v>3</v>
      </c>
    </row>
    <row r="1004" spans="1:93">
      <c r="A1004" s="3" t="str">
        <f t="shared" si="1170"/>
        <v>SH006Herceptin SC</v>
      </c>
      <c r="B1004" s="3" t="s">
        <v>556</v>
      </c>
      <c r="C1004" s="3" t="s">
        <v>557</v>
      </c>
      <c r="D1004" s="3" t="s">
        <v>296</v>
      </c>
      <c r="E1004" s="3" t="s">
        <v>296</v>
      </c>
      <c r="F1004" s="3" t="s">
        <v>321</v>
      </c>
      <c r="G1004" s="3" t="s">
        <v>322</v>
      </c>
      <c r="H1004" s="3" t="s">
        <v>321</v>
      </c>
      <c r="I1004" s="3" t="s">
        <v>322</v>
      </c>
      <c r="J1004" s="3" t="s">
        <v>541</v>
      </c>
      <c r="K1004" s="3" t="s">
        <v>541</v>
      </c>
      <c r="L1004" s="3"/>
      <c r="M1004" s="3" t="s">
        <v>545</v>
      </c>
      <c r="N1004" s="3" t="s">
        <v>12</v>
      </c>
      <c r="O1004" s="3" t="s">
        <v>12</v>
      </c>
      <c r="P1004" s="3">
        <v>3444.49</v>
      </c>
      <c r="Q1004" s="54">
        <v>2.0160915928105339</v>
      </c>
      <c r="R1004" s="54">
        <v>1.8679547286349518</v>
      </c>
      <c r="S1004" s="54">
        <v>2.833371878438796</v>
      </c>
      <c r="T1004" s="54">
        <v>2.9001365723753758</v>
      </c>
      <c r="U1004" s="54">
        <v>2.6112305555472699</v>
      </c>
      <c r="V1004" s="54">
        <v>3.436936808450195</v>
      </c>
      <c r="W1004" s="54">
        <v>6.7174181998842819</v>
      </c>
      <c r="X1004" s="54">
        <v>8.9483039363728416</v>
      </c>
      <c r="Y1004" s="54">
        <v>15.665722136257124</v>
      </c>
      <c r="Z1004" s="54">
        <v>4</v>
      </c>
      <c r="AA1004" s="54">
        <v>2</v>
      </c>
      <c r="AB1004" s="54">
        <v>0</v>
      </c>
      <c r="AC1004" s="54">
        <v>0</v>
      </c>
      <c r="AD1004" s="54">
        <v>0</v>
      </c>
      <c r="AE1004" s="54">
        <v>0</v>
      </c>
      <c r="AF1004" s="54">
        <f t="shared" si="1171"/>
        <v>6</v>
      </c>
      <c r="AG1004" s="54">
        <f t="shared" si="1172"/>
        <v>0</v>
      </c>
      <c r="AH1004" s="54">
        <f t="shared" si="1173"/>
        <v>6</v>
      </c>
      <c r="AI1004" s="54">
        <v>6944.4073305199545</v>
      </c>
      <c r="AJ1004" s="54">
        <v>6434.151383235805</v>
      </c>
      <c r="AK1004" s="54">
        <v>9759.5211015636469</v>
      </c>
      <c r="AL1004" s="54">
        <v>9989.491422181256</v>
      </c>
      <c r="AM1004" s="54">
        <v>8994.3575362770152</v>
      </c>
      <c r="AN1004" s="54">
        <v>11838.494467338611</v>
      </c>
      <c r="AO1004" s="54">
        <v>23138.079815319405</v>
      </c>
      <c r="AP1004" s="54">
        <v>30822.343425796884</v>
      </c>
      <c r="AQ1004" s="54">
        <v>53960.423241116288</v>
      </c>
      <c r="AR1004" s="54">
        <f t="shared" si="1174"/>
        <v>13777.96</v>
      </c>
      <c r="AS1004" s="54">
        <f t="shared" si="1175"/>
        <v>6888.98</v>
      </c>
      <c r="AT1004" s="54">
        <f t="shared" si="1176"/>
        <v>0</v>
      </c>
      <c r="AU1004" s="54">
        <f t="shared" si="1177"/>
        <v>0</v>
      </c>
      <c r="AV1004" s="54">
        <f t="shared" si="1178"/>
        <v>0</v>
      </c>
      <c r="AW1004" s="54">
        <f t="shared" si="1179"/>
        <v>0</v>
      </c>
      <c r="AX1004" s="54">
        <f t="shared" si="1180"/>
        <v>20666.939999999999</v>
      </c>
      <c r="AY1004" s="54">
        <f t="shared" si="1181"/>
        <v>0</v>
      </c>
      <c r="AZ1004" s="54">
        <f t="shared" si="1182"/>
        <v>20666.939999999999</v>
      </c>
      <c r="BA1004" s="54">
        <f t="shared" si="1168"/>
        <v>2.9001365723753758</v>
      </c>
      <c r="BB1004" s="54">
        <f t="shared" si="1169"/>
        <v>0</v>
      </c>
      <c r="BC1004" s="54"/>
      <c r="BD1004" s="54"/>
      <c r="BE1004" s="54">
        <f t="shared" si="1183"/>
        <v>0</v>
      </c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>
        <f t="shared" si="1186"/>
        <v>5166.7349999999997</v>
      </c>
      <c r="BW1004" s="54">
        <f t="shared" si="1187"/>
        <v>6888.98</v>
      </c>
      <c r="BX1004" s="54">
        <f t="shared" si="1188"/>
        <v>55111.839999999997</v>
      </c>
      <c r="BY1004" s="54">
        <f t="shared" si="1189"/>
        <v>2</v>
      </c>
      <c r="BZ1004" s="54">
        <f t="shared" si="1190"/>
        <v>16</v>
      </c>
      <c r="CA1004" s="54">
        <v>0</v>
      </c>
      <c r="CB1004" s="54">
        <f t="shared" si="1191"/>
        <v>8</v>
      </c>
      <c r="CC1004" s="54">
        <f t="shared" si="1192"/>
        <v>1.5</v>
      </c>
      <c r="CD1004" s="54">
        <v>0</v>
      </c>
      <c r="CE1004" s="54">
        <v>0</v>
      </c>
      <c r="CF1004" s="54">
        <v>0</v>
      </c>
      <c r="CG1004" s="54">
        <v>0</v>
      </c>
      <c r="CH1004" s="54">
        <v>0</v>
      </c>
      <c r="CI1004" s="54">
        <v>0</v>
      </c>
      <c r="CJ1004" s="54">
        <v>0</v>
      </c>
      <c r="CK1004" s="54">
        <v>2</v>
      </c>
      <c r="CL1004" s="54">
        <v>0</v>
      </c>
      <c r="CM1004" s="54">
        <v>8</v>
      </c>
      <c r="CN1004" s="54">
        <v>0</v>
      </c>
      <c r="CO1004" s="54">
        <v>8</v>
      </c>
    </row>
    <row r="1005" spans="1:93">
      <c r="A1005" s="3" t="str">
        <f t="shared" si="1170"/>
        <v>SH006Itovebi 3mg</v>
      </c>
      <c r="B1005" s="3" t="s">
        <v>556</v>
      </c>
      <c r="C1005" s="3" t="s">
        <v>557</v>
      </c>
      <c r="D1005" s="3" t="s">
        <v>296</v>
      </c>
      <c r="E1005" s="3" t="s">
        <v>296</v>
      </c>
      <c r="F1005" s="3" t="s">
        <v>321</v>
      </c>
      <c r="G1005" s="3" t="s">
        <v>322</v>
      </c>
      <c r="H1005" s="3" t="s">
        <v>321</v>
      </c>
      <c r="I1005" s="3" t="s">
        <v>322</v>
      </c>
      <c r="J1005" s="3" t="s">
        <v>541</v>
      </c>
      <c r="K1005" s="3" t="s">
        <v>541</v>
      </c>
      <c r="L1005" s="3"/>
      <c r="M1005" s="3" t="s">
        <v>545</v>
      </c>
      <c r="N1005" s="3" t="s">
        <v>13</v>
      </c>
      <c r="O1005" s="3" t="s">
        <v>14</v>
      </c>
      <c r="P1005" s="3">
        <v>3566.02</v>
      </c>
      <c r="Q1005" s="54">
        <v>1.2940299989526947</v>
      </c>
      <c r="R1005" s="54">
        <v>1.4775146894173774</v>
      </c>
      <c r="S1005" s="54">
        <v>2.9905357256987966</v>
      </c>
      <c r="T1005" s="54">
        <v>3.027308294440592</v>
      </c>
      <c r="U1005" s="54">
        <v>3.6803949001296941</v>
      </c>
      <c r="V1005" s="54">
        <v>4.6870062992390418</v>
      </c>
      <c r="W1005" s="54">
        <v>5.7620804140688691</v>
      </c>
      <c r="X1005" s="54">
        <v>11.394709493809327</v>
      </c>
      <c r="Y1005" s="54">
        <v>17.156789907878196</v>
      </c>
      <c r="Z1005" s="54">
        <v>0</v>
      </c>
      <c r="AA1005" s="54">
        <v>2</v>
      </c>
      <c r="AB1005" s="54">
        <v>0</v>
      </c>
      <c r="AC1005" s="54">
        <v>0</v>
      </c>
      <c r="AD1005" s="54">
        <v>0</v>
      </c>
      <c r="AE1005" s="54">
        <v>0</v>
      </c>
      <c r="AF1005" s="54">
        <f t="shared" si="1171"/>
        <v>2</v>
      </c>
      <c r="AG1005" s="54">
        <f t="shared" si="1172"/>
        <v>0</v>
      </c>
      <c r="AH1005" s="54">
        <f t="shared" si="1173"/>
        <v>2</v>
      </c>
      <c r="AI1005" s="54">
        <v>4614.5368568652884</v>
      </c>
      <c r="AJ1005" s="54">
        <v>5268.8469327561561</v>
      </c>
      <c r="AK1005" s="54">
        <v>10664.310208556422</v>
      </c>
      <c r="AL1005" s="54">
        <v>10795.44192414104</v>
      </c>
      <c r="AM1005" s="54">
        <v>13124.361821760493</v>
      </c>
      <c r="AN1005" s="54">
        <v>16713.958203212409</v>
      </c>
      <c r="AO1005" s="54">
        <v>20547.693998177867</v>
      </c>
      <c r="AP1005" s="54">
        <v>40633.761949113941</v>
      </c>
      <c r="AQ1005" s="54">
        <v>61181.455947291804</v>
      </c>
      <c r="AR1005" s="54">
        <f t="shared" si="1174"/>
        <v>0</v>
      </c>
      <c r="AS1005" s="54">
        <f t="shared" si="1175"/>
        <v>7132.04</v>
      </c>
      <c r="AT1005" s="54">
        <f t="shared" si="1176"/>
        <v>0</v>
      </c>
      <c r="AU1005" s="54">
        <f t="shared" si="1177"/>
        <v>0</v>
      </c>
      <c r="AV1005" s="54">
        <f t="shared" si="1178"/>
        <v>0</v>
      </c>
      <c r="AW1005" s="54">
        <f t="shared" si="1179"/>
        <v>0</v>
      </c>
      <c r="AX1005" s="54">
        <f t="shared" si="1180"/>
        <v>7132.04</v>
      </c>
      <c r="AY1005" s="54">
        <f t="shared" si="1181"/>
        <v>0</v>
      </c>
      <c r="AZ1005" s="54">
        <f t="shared" si="1182"/>
        <v>7132.04</v>
      </c>
      <c r="BA1005" s="54">
        <f t="shared" si="1168"/>
        <v>3.027308294440592</v>
      </c>
      <c r="BB1005" s="54">
        <f t="shared" si="1169"/>
        <v>0</v>
      </c>
      <c r="BC1005" s="54"/>
      <c r="BD1005" s="54"/>
      <c r="BE1005" s="54">
        <f t="shared" si="1183"/>
        <v>0</v>
      </c>
      <c r="BF1005" s="54"/>
      <c r="BG1005" s="54"/>
      <c r="BH1005" s="54"/>
      <c r="BI1005" s="54"/>
      <c r="BJ1005" s="54"/>
      <c r="BK1005" s="54"/>
      <c r="BL1005" s="54">
        <v>0.33333333333333331</v>
      </c>
      <c r="BM1005" s="54">
        <v>0</v>
      </c>
      <c r="BN1005" s="54">
        <f t="shared" ref="BN1005:BN1006" si="1227">AVERAGE(BP1005:BR1005)</f>
        <v>0</v>
      </c>
      <c r="BO1005" s="54">
        <f t="shared" ref="BO1005:BO1006" si="1228">SUM(BS1005:BU1005)/1</f>
        <v>0</v>
      </c>
      <c r="BP1005" s="54">
        <v>0</v>
      </c>
      <c r="BQ1005" s="54">
        <v>0</v>
      </c>
      <c r="BR1005" s="54">
        <v>0</v>
      </c>
      <c r="BS1005" s="54">
        <v>0</v>
      </c>
      <c r="BT1005" s="54">
        <v>0</v>
      </c>
      <c r="BU1005" s="54">
        <v>0</v>
      </c>
      <c r="BV1005" s="54">
        <f t="shared" si="1186"/>
        <v>594.33666666666659</v>
      </c>
      <c r="BW1005" s="54">
        <f t="shared" si="1187"/>
        <v>0</v>
      </c>
      <c r="BX1005" s="54">
        <f t="shared" si="1188"/>
        <v>7132.04</v>
      </c>
      <c r="BY1005" s="54">
        <f t="shared" si="1189"/>
        <v>0</v>
      </c>
      <c r="BZ1005" s="54">
        <f t="shared" si="1190"/>
        <v>2</v>
      </c>
      <c r="CA1005" s="54">
        <v>0</v>
      </c>
      <c r="CB1005" s="54">
        <f t="shared" si="1191"/>
        <v>1</v>
      </c>
      <c r="CC1005" s="54">
        <f t="shared" si="1192"/>
        <v>0.16666666666666666</v>
      </c>
      <c r="CD1005" s="54">
        <v>0</v>
      </c>
      <c r="CE1005" s="54">
        <v>0</v>
      </c>
      <c r="CF1005" s="54">
        <v>0</v>
      </c>
      <c r="CG1005" s="54">
        <v>0</v>
      </c>
      <c r="CH1005" s="54">
        <v>0</v>
      </c>
      <c r="CI1005" s="54">
        <v>0</v>
      </c>
      <c r="CJ1005" s="54">
        <v>0</v>
      </c>
      <c r="CK1005" s="54">
        <v>0</v>
      </c>
      <c r="CL1005" s="54">
        <v>0</v>
      </c>
      <c r="CM1005" s="54">
        <v>1</v>
      </c>
      <c r="CN1005" s="54">
        <v>1</v>
      </c>
      <c r="CO1005" s="54">
        <v>0</v>
      </c>
    </row>
    <row r="1006" spans="1:93">
      <c r="A1006" s="3" t="str">
        <f t="shared" si="1170"/>
        <v>SH006Itovebi 9mg</v>
      </c>
      <c r="B1006" s="3" t="s">
        <v>556</v>
      </c>
      <c r="C1006" s="3" t="s">
        <v>557</v>
      </c>
      <c r="D1006" s="3" t="s">
        <v>296</v>
      </c>
      <c r="E1006" s="3" t="s">
        <v>296</v>
      </c>
      <c r="F1006" s="3" t="s">
        <v>321</v>
      </c>
      <c r="G1006" s="3" t="s">
        <v>322</v>
      </c>
      <c r="H1006" s="3" t="s">
        <v>321</v>
      </c>
      <c r="I1006" s="3" t="s">
        <v>322</v>
      </c>
      <c r="J1006" s="3" t="s">
        <v>541</v>
      </c>
      <c r="K1006" s="3" t="s">
        <v>541</v>
      </c>
      <c r="L1006" s="3"/>
      <c r="M1006" s="3" t="s">
        <v>545</v>
      </c>
      <c r="N1006" s="3" t="s">
        <v>13</v>
      </c>
      <c r="O1006" s="3" t="s">
        <v>15</v>
      </c>
      <c r="P1006" s="3">
        <v>10698.05</v>
      </c>
      <c r="Q1006" s="54"/>
      <c r="R1006" s="54"/>
      <c r="S1006" s="54"/>
      <c r="T1006" s="54"/>
      <c r="U1006" s="54"/>
      <c r="V1006" s="54"/>
      <c r="W1006" s="54">
        <v>0</v>
      </c>
      <c r="X1006" s="54">
        <v>0</v>
      </c>
      <c r="Y1006" s="54">
        <v>0</v>
      </c>
      <c r="Z1006" s="54">
        <v>1</v>
      </c>
      <c r="AA1006" s="54">
        <v>3</v>
      </c>
      <c r="AB1006" s="54">
        <v>1</v>
      </c>
      <c r="AC1006" s="54">
        <v>2</v>
      </c>
      <c r="AD1006" s="54">
        <v>0</v>
      </c>
      <c r="AE1006" s="54">
        <v>0</v>
      </c>
      <c r="AF1006" s="54">
        <f t="shared" si="1171"/>
        <v>5</v>
      </c>
      <c r="AG1006" s="54">
        <f t="shared" si="1172"/>
        <v>2</v>
      </c>
      <c r="AH1006" s="54">
        <f t="shared" si="1173"/>
        <v>7</v>
      </c>
      <c r="AI1006" s="54"/>
      <c r="AJ1006" s="54"/>
      <c r="AK1006" s="54"/>
      <c r="AL1006" s="54"/>
      <c r="AM1006" s="54"/>
      <c r="AN1006" s="54"/>
      <c r="AO1006" s="54">
        <v>0</v>
      </c>
      <c r="AP1006" s="54">
        <v>0</v>
      </c>
      <c r="AQ1006" s="54">
        <v>0</v>
      </c>
      <c r="AR1006" s="54">
        <f t="shared" si="1174"/>
        <v>10698.05</v>
      </c>
      <c r="AS1006" s="54">
        <f t="shared" si="1175"/>
        <v>32094.149999999998</v>
      </c>
      <c r="AT1006" s="54">
        <f t="shared" si="1176"/>
        <v>10698.05</v>
      </c>
      <c r="AU1006" s="54">
        <f t="shared" si="1177"/>
        <v>21396.1</v>
      </c>
      <c r="AV1006" s="54">
        <f t="shared" si="1178"/>
        <v>0</v>
      </c>
      <c r="AW1006" s="54">
        <f t="shared" si="1179"/>
        <v>0</v>
      </c>
      <c r="AX1006" s="54">
        <f t="shared" si="1180"/>
        <v>53490.25</v>
      </c>
      <c r="AY1006" s="54">
        <f t="shared" si="1181"/>
        <v>21396.1</v>
      </c>
      <c r="AZ1006" s="54">
        <f t="shared" si="1182"/>
        <v>74886.350000000006</v>
      </c>
      <c r="BA1006" s="54">
        <f t="shared" si="1168"/>
        <v>0</v>
      </c>
      <c r="BB1006" s="54">
        <f t="shared" si="1169"/>
        <v>2</v>
      </c>
      <c r="BC1006" s="54"/>
      <c r="BD1006" s="54"/>
      <c r="BE1006" s="54">
        <f t="shared" si="1183"/>
        <v>0</v>
      </c>
      <c r="BF1006" s="54"/>
      <c r="BG1006" s="54"/>
      <c r="BH1006" s="54"/>
      <c r="BI1006" s="54"/>
      <c r="BJ1006" s="54"/>
      <c r="BK1006" s="54"/>
      <c r="BL1006" s="54">
        <v>0.33333333333333331</v>
      </c>
      <c r="BM1006" s="54">
        <v>0.33333333333333331</v>
      </c>
      <c r="BN1006" s="54">
        <f t="shared" si="1227"/>
        <v>0</v>
      </c>
      <c r="BO1006" s="54">
        <f t="shared" si="1228"/>
        <v>0</v>
      </c>
      <c r="BP1006" s="54">
        <v>0</v>
      </c>
      <c r="BQ1006" s="54">
        <v>0</v>
      </c>
      <c r="BR1006" s="54">
        <v>0</v>
      </c>
      <c r="BS1006" s="54">
        <v>0</v>
      </c>
      <c r="BT1006" s="54">
        <v>0</v>
      </c>
      <c r="BU1006" s="54">
        <v>0</v>
      </c>
      <c r="BV1006" s="54">
        <f t="shared" si="1186"/>
        <v>891.50416666666661</v>
      </c>
      <c r="BW1006" s="54">
        <f t="shared" si="1187"/>
        <v>0</v>
      </c>
      <c r="BX1006" s="54">
        <f t="shared" si="1188"/>
        <v>10698.05</v>
      </c>
      <c r="BY1006" s="54">
        <f t="shared" si="1189"/>
        <v>0</v>
      </c>
      <c r="BZ1006" s="54">
        <f t="shared" si="1190"/>
        <v>1</v>
      </c>
      <c r="CA1006" s="54">
        <v>0</v>
      </c>
      <c r="CB1006" s="54">
        <f t="shared" si="1191"/>
        <v>1</v>
      </c>
      <c r="CC1006" s="54">
        <f t="shared" si="1192"/>
        <v>8.3333333333333329E-2</v>
      </c>
      <c r="CD1006" s="54">
        <v>0</v>
      </c>
      <c r="CE1006" s="54">
        <v>0</v>
      </c>
      <c r="CF1006" s="54">
        <v>0</v>
      </c>
      <c r="CG1006" s="54">
        <v>0</v>
      </c>
      <c r="CH1006" s="54">
        <v>0</v>
      </c>
      <c r="CI1006" s="54">
        <v>0</v>
      </c>
      <c r="CJ1006" s="54">
        <v>0</v>
      </c>
      <c r="CK1006" s="54">
        <v>0</v>
      </c>
      <c r="CL1006" s="54">
        <v>0</v>
      </c>
      <c r="CM1006" s="54">
        <v>0</v>
      </c>
      <c r="CN1006" s="54">
        <v>0</v>
      </c>
      <c r="CO1006" s="54">
        <v>1</v>
      </c>
    </row>
    <row r="1007" spans="1:93">
      <c r="A1007" s="3" t="str">
        <f t="shared" si="1170"/>
        <v>SH006Perjeta</v>
      </c>
      <c r="B1007" s="3" t="s">
        <v>556</v>
      </c>
      <c r="C1007" s="3" t="s">
        <v>557</v>
      </c>
      <c r="D1007" s="3" t="s">
        <v>296</v>
      </c>
      <c r="E1007" s="3" t="s">
        <v>296</v>
      </c>
      <c r="F1007" s="3" t="s">
        <v>321</v>
      </c>
      <c r="G1007" s="3" t="s">
        <v>322</v>
      </c>
      <c r="H1007" s="3" t="s">
        <v>321</v>
      </c>
      <c r="I1007" s="3" t="s">
        <v>322</v>
      </c>
      <c r="J1007" s="3" t="s">
        <v>541</v>
      </c>
      <c r="K1007" s="3" t="s">
        <v>541</v>
      </c>
      <c r="L1007" s="3"/>
      <c r="M1007" s="3" t="s">
        <v>545</v>
      </c>
      <c r="N1007" s="3" t="s">
        <v>16</v>
      </c>
      <c r="O1007" s="3" t="s">
        <v>16</v>
      </c>
      <c r="P1007" s="3">
        <v>3985.87</v>
      </c>
      <c r="Q1007" s="54">
        <v>1.7019376786268344E-7</v>
      </c>
      <c r="R1007" s="54">
        <v>1.4376523217895139E-7</v>
      </c>
      <c r="S1007" s="54">
        <v>2.1820555566111193E-7</v>
      </c>
      <c r="T1007" s="54">
        <v>1.3185526524997413E-7</v>
      </c>
      <c r="U1007" s="54">
        <v>1.600367478615922E-7</v>
      </c>
      <c r="V1007" s="54">
        <v>1.8366729468643289E-7</v>
      </c>
      <c r="W1007" s="54">
        <v>5.3216455570274684E-7</v>
      </c>
      <c r="X1007" s="54">
        <v>4.7555930779799925E-7</v>
      </c>
      <c r="Y1007" s="54">
        <v>1.0077238635007461E-6</v>
      </c>
      <c r="Z1007" s="54">
        <v>0</v>
      </c>
      <c r="AA1007" s="54">
        <v>0</v>
      </c>
      <c r="AB1007" s="54">
        <v>0</v>
      </c>
      <c r="AC1007" s="54">
        <v>0</v>
      </c>
      <c r="AD1007" s="54">
        <v>0</v>
      </c>
      <c r="AE1007" s="54">
        <v>0</v>
      </c>
      <c r="AF1007" s="54">
        <f t="shared" si="1171"/>
        <v>0</v>
      </c>
      <c r="AG1007" s="54">
        <f t="shared" si="1172"/>
        <v>0</v>
      </c>
      <c r="AH1007" s="54">
        <f t="shared" si="1173"/>
        <v>0</v>
      </c>
      <c r="AI1007" s="54">
        <v>6.7837023351083401E-4</v>
      </c>
      <c r="AJ1007" s="54">
        <v>5.7302952598511697E-4</v>
      </c>
      <c r="AK1007" s="54">
        <v>8.6973897814295617E-4</v>
      </c>
      <c r="AL1007" s="54">
        <v>5.2555794610191443E-4</v>
      </c>
      <c r="AM1007" s="54">
        <v>6.3788567219908463E-4</v>
      </c>
      <c r="AN1007" s="54">
        <v>7.3207395987181232E-4</v>
      </c>
      <c r="AO1007" s="54">
        <v>2.1211387376389073E-3</v>
      </c>
      <c r="AP1007" s="54">
        <v>1.8955175781728115E-3</v>
      </c>
      <c r="AQ1007" s="54">
        <v>4.0166563158117192E-3</v>
      </c>
      <c r="AR1007" s="54">
        <f t="shared" si="1174"/>
        <v>0</v>
      </c>
      <c r="AS1007" s="54">
        <f t="shared" si="1175"/>
        <v>0</v>
      </c>
      <c r="AT1007" s="54">
        <f t="shared" si="1176"/>
        <v>0</v>
      </c>
      <c r="AU1007" s="54">
        <f t="shared" si="1177"/>
        <v>0</v>
      </c>
      <c r="AV1007" s="54">
        <f t="shared" si="1178"/>
        <v>0</v>
      </c>
      <c r="AW1007" s="54">
        <f t="shared" si="1179"/>
        <v>0</v>
      </c>
      <c r="AX1007" s="54">
        <f t="shared" si="1180"/>
        <v>0</v>
      </c>
      <c r="AY1007" s="54">
        <f t="shared" si="1181"/>
        <v>0</v>
      </c>
      <c r="AZ1007" s="54">
        <f t="shared" si="1182"/>
        <v>0</v>
      </c>
      <c r="BA1007" s="54">
        <f t="shared" si="1168"/>
        <v>1.3185526524997413E-7</v>
      </c>
      <c r="BB1007" s="54">
        <f t="shared" si="1169"/>
        <v>0</v>
      </c>
      <c r="BC1007" s="54"/>
      <c r="BD1007" s="54"/>
      <c r="BE1007" s="54">
        <f t="shared" si="1183"/>
        <v>0</v>
      </c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>
        <f t="shared" si="1186"/>
        <v>12289.765833333333</v>
      </c>
      <c r="BW1007" s="54">
        <f t="shared" si="1187"/>
        <v>0</v>
      </c>
      <c r="BX1007" s="54">
        <f t="shared" si="1188"/>
        <v>0</v>
      </c>
      <c r="BY1007" s="54">
        <f t="shared" si="1189"/>
        <v>0</v>
      </c>
      <c r="BZ1007" s="54">
        <f t="shared" si="1190"/>
        <v>0</v>
      </c>
      <c r="CA1007" s="54">
        <v>0</v>
      </c>
      <c r="CB1007" s="54">
        <f t="shared" si="1191"/>
        <v>11</v>
      </c>
      <c r="CC1007" s="54">
        <f t="shared" si="1192"/>
        <v>3.0833333333333335</v>
      </c>
      <c r="CD1007" s="54">
        <v>11</v>
      </c>
      <c r="CE1007" s="54">
        <v>9</v>
      </c>
      <c r="CF1007" s="54">
        <v>10</v>
      </c>
      <c r="CG1007" s="54">
        <v>4</v>
      </c>
      <c r="CH1007" s="54">
        <v>3</v>
      </c>
      <c r="CI1007" s="54">
        <v>0</v>
      </c>
      <c r="CJ1007" s="54">
        <v>0</v>
      </c>
      <c r="CK1007" s="54">
        <v>0</v>
      </c>
      <c r="CL1007" s="54">
        <v>0</v>
      </c>
      <c r="CM1007" s="54">
        <v>0</v>
      </c>
      <c r="CN1007" s="54">
        <v>0</v>
      </c>
      <c r="CO1007" s="54">
        <v>0</v>
      </c>
    </row>
    <row r="1008" spans="1:93">
      <c r="A1008" s="3" t="str">
        <f t="shared" si="1170"/>
        <v>SH006Phesgo 10ml</v>
      </c>
      <c r="B1008" s="3" t="s">
        <v>556</v>
      </c>
      <c r="C1008" s="3" t="s">
        <v>557</v>
      </c>
      <c r="D1008" s="3" t="s">
        <v>296</v>
      </c>
      <c r="E1008" s="3" t="s">
        <v>296</v>
      </c>
      <c r="F1008" s="3" t="s">
        <v>321</v>
      </c>
      <c r="G1008" s="3" t="s">
        <v>322</v>
      </c>
      <c r="H1008" s="3" t="s">
        <v>321</v>
      </c>
      <c r="I1008" s="3" t="s">
        <v>322</v>
      </c>
      <c r="J1008" s="3" t="s">
        <v>541</v>
      </c>
      <c r="K1008" s="3" t="s">
        <v>541</v>
      </c>
      <c r="L1008" s="3"/>
      <c r="M1008" s="3" t="s">
        <v>545</v>
      </c>
      <c r="N1008" s="3" t="s">
        <v>17</v>
      </c>
      <c r="O1008" s="3" t="s">
        <v>18</v>
      </c>
      <c r="P1008" s="3">
        <v>6232.07</v>
      </c>
      <c r="Q1008" s="54">
        <v>11.086653279228251</v>
      </c>
      <c r="R1008" s="54">
        <v>10.146258297729325</v>
      </c>
      <c r="S1008" s="54">
        <v>15.698628902428888</v>
      </c>
      <c r="T1008" s="54">
        <v>13.587530660528525</v>
      </c>
      <c r="U1008" s="54">
        <v>12.354612874929197</v>
      </c>
      <c r="V1008" s="54">
        <v>16.50752817632825</v>
      </c>
      <c r="W1008" s="54">
        <v>36.931540479386463</v>
      </c>
      <c r="X1008" s="54">
        <v>42.449671711785975</v>
      </c>
      <c r="Y1008" s="54">
        <v>79.381212191172438</v>
      </c>
      <c r="Z1008" s="54">
        <v>18</v>
      </c>
      <c r="AA1008" s="54">
        <v>12</v>
      </c>
      <c r="AB1008" s="54">
        <v>9</v>
      </c>
      <c r="AC1008" s="54">
        <v>15</v>
      </c>
      <c r="AD1008" s="54">
        <v>0</v>
      </c>
      <c r="AE1008" s="54">
        <v>0</v>
      </c>
      <c r="AF1008" s="54">
        <f t="shared" si="1171"/>
        <v>39</v>
      </c>
      <c r="AG1008" s="54">
        <f t="shared" si="1172"/>
        <v>15</v>
      </c>
      <c r="AH1008" s="54">
        <f t="shared" si="1173"/>
        <v>54</v>
      </c>
      <c r="AI1008" s="54">
        <v>69092.799301880004</v>
      </c>
      <c r="AJ1008" s="54">
        <v>63232.191949529995</v>
      </c>
      <c r="AK1008" s="54">
        <v>97834.954223959998</v>
      </c>
      <c r="AL1008" s="54">
        <v>84678.44220356</v>
      </c>
      <c r="AM1008" s="54">
        <v>76994.812259459999</v>
      </c>
      <c r="AN1008" s="54">
        <v>102876.07112184999</v>
      </c>
      <c r="AO1008" s="54">
        <v>230159.94547536998</v>
      </c>
      <c r="AP1008" s="54">
        <v>264549.32558487001</v>
      </c>
      <c r="AQ1008" s="54">
        <v>494709.27106023999</v>
      </c>
      <c r="AR1008" s="54">
        <f t="shared" si="1174"/>
        <v>112177.26</v>
      </c>
      <c r="AS1008" s="54">
        <f t="shared" si="1175"/>
        <v>74784.84</v>
      </c>
      <c r="AT1008" s="54">
        <f t="shared" si="1176"/>
        <v>56088.63</v>
      </c>
      <c r="AU1008" s="54">
        <f t="shared" si="1177"/>
        <v>93481.049999999988</v>
      </c>
      <c r="AV1008" s="54">
        <f t="shared" si="1178"/>
        <v>0</v>
      </c>
      <c r="AW1008" s="54">
        <f t="shared" si="1179"/>
        <v>0</v>
      </c>
      <c r="AX1008" s="54">
        <f t="shared" si="1180"/>
        <v>243050.72999999998</v>
      </c>
      <c r="AY1008" s="54">
        <f t="shared" si="1181"/>
        <v>93481.049999999988</v>
      </c>
      <c r="AZ1008" s="54">
        <f t="shared" si="1182"/>
        <v>336531.77999999997</v>
      </c>
      <c r="BA1008" s="54">
        <f t="shared" si="1168"/>
        <v>13.587530660528525</v>
      </c>
      <c r="BB1008" s="54">
        <f t="shared" si="1169"/>
        <v>15</v>
      </c>
      <c r="BC1008" s="54">
        <f>SUM(CJ1008:CL1008)</f>
        <v>30</v>
      </c>
      <c r="BD1008" s="54">
        <f>SUM(CM1008:CO1008)</f>
        <v>27</v>
      </c>
      <c r="BE1008" s="54">
        <f t="shared" si="1183"/>
        <v>54</v>
      </c>
      <c r="BF1008" s="54">
        <f t="shared" ref="BF1008:BK1008" si="1229">Z1008</f>
        <v>18</v>
      </c>
      <c r="BG1008" s="54">
        <f t="shared" si="1229"/>
        <v>12</v>
      </c>
      <c r="BH1008" s="54">
        <f t="shared" si="1229"/>
        <v>9</v>
      </c>
      <c r="BI1008" s="54">
        <f t="shared" si="1229"/>
        <v>15</v>
      </c>
      <c r="BJ1008" s="54">
        <f t="shared" si="1229"/>
        <v>0</v>
      </c>
      <c r="BK1008" s="54">
        <f t="shared" si="1229"/>
        <v>0</v>
      </c>
      <c r="BL1008" s="54">
        <v>0</v>
      </c>
      <c r="BM1008" s="54">
        <v>0</v>
      </c>
      <c r="BN1008" s="54">
        <f t="shared" ref="BN1008:BN1009" si="1230">AVERAGE(BP1008:BR1008)</f>
        <v>0</v>
      </c>
      <c r="BO1008" s="54">
        <f t="shared" ref="BO1008:BO1009" si="1231">SUM(BS1008:BU1008)/1</f>
        <v>0</v>
      </c>
      <c r="BP1008" s="54">
        <v>0</v>
      </c>
      <c r="BQ1008" s="54">
        <v>0</v>
      </c>
      <c r="BR1008" s="54">
        <v>0</v>
      </c>
      <c r="BS1008" s="54">
        <v>0</v>
      </c>
      <c r="BT1008" s="54">
        <v>0</v>
      </c>
      <c r="BU1008" s="54">
        <v>0</v>
      </c>
      <c r="BV1008" s="54">
        <f t="shared" si="1186"/>
        <v>36353.741666666661</v>
      </c>
      <c r="BW1008" s="54">
        <f t="shared" si="1187"/>
        <v>186962.09999999998</v>
      </c>
      <c r="BX1008" s="54">
        <f t="shared" si="1188"/>
        <v>168265.88999999998</v>
      </c>
      <c r="BY1008" s="54">
        <f t="shared" si="1189"/>
        <v>30</v>
      </c>
      <c r="BZ1008" s="54">
        <f t="shared" si="1190"/>
        <v>27</v>
      </c>
      <c r="CA1008" s="54">
        <v>13.333333333333334</v>
      </c>
      <c r="CB1008" s="54">
        <f t="shared" si="1191"/>
        <v>15</v>
      </c>
      <c r="CC1008" s="54">
        <f t="shared" si="1192"/>
        <v>5.833333333333333</v>
      </c>
      <c r="CD1008" s="54">
        <v>0</v>
      </c>
      <c r="CE1008" s="54">
        <v>0</v>
      </c>
      <c r="CF1008" s="54">
        <v>2</v>
      </c>
      <c r="CG1008" s="54">
        <v>0</v>
      </c>
      <c r="CH1008" s="54">
        <v>3</v>
      </c>
      <c r="CI1008" s="54">
        <v>8</v>
      </c>
      <c r="CJ1008" s="54">
        <v>15</v>
      </c>
      <c r="CK1008" s="54">
        <v>6</v>
      </c>
      <c r="CL1008" s="54">
        <v>9</v>
      </c>
      <c r="CM1008" s="54">
        <v>12</v>
      </c>
      <c r="CN1008" s="54">
        <v>3</v>
      </c>
      <c r="CO1008" s="54">
        <v>12</v>
      </c>
    </row>
    <row r="1009" spans="1:93">
      <c r="A1009" s="3" t="str">
        <f t="shared" si="1170"/>
        <v>SH006Phesgo 15ml</v>
      </c>
      <c r="B1009" s="3" t="s">
        <v>556</v>
      </c>
      <c r="C1009" s="3" t="s">
        <v>557</v>
      </c>
      <c r="D1009" s="3" t="s">
        <v>296</v>
      </c>
      <c r="E1009" s="3" t="s">
        <v>296</v>
      </c>
      <c r="F1009" s="3" t="s">
        <v>321</v>
      </c>
      <c r="G1009" s="3" t="s">
        <v>322</v>
      </c>
      <c r="H1009" s="3" t="s">
        <v>321</v>
      </c>
      <c r="I1009" s="3" t="s">
        <v>322</v>
      </c>
      <c r="J1009" s="3" t="s">
        <v>541</v>
      </c>
      <c r="K1009" s="3" t="s">
        <v>541</v>
      </c>
      <c r="L1009" s="3"/>
      <c r="M1009" s="3" t="s">
        <v>545</v>
      </c>
      <c r="N1009" s="3" t="s">
        <v>17</v>
      </c>
      <c r="O1009" s="3" t="s">
        <v>19</v>
      </c>
      <c r="P1009" s="3">
        <v>8489.27</v>
      </c>
      <c r="Q1009" s="54">
        <v>1</v>
      </c>
      <c r="R1009" s="54">
        <v>1</v>
      </c>
      <c r="S1009" s="54">
        <v>1</v>
      </c>
      <c r="T1009" s="54">
        <v>1</v>
      </c>
      <c r="U1009" s="54">
        <v>1</v>
      </c>
      <c r="V1009" s="54">
        <v>1</v>
      </c>
      <c r="W1009" s="54">
        <v>3</v>
      </c>
      <c r="X1009" s="54">
        <v>3</v>
      </c>
      <c r="Y1009" s="54">
        <v>6</v>
      </c>
      <c r="Z1009" s="54">
        <v>0</v>
      </c>
      <c r="AA1009" s="54">
        <v>0</v>
      </c>
      <c r="AB1009" s="54">
        <v>2</v>
      </c>
      <c r="AC1009" s="54">
        <v>0</v>
      </c>
      <c r="AD1009" s="54">
        <v>0</v>
      </c>
      <c r="AE1009" s="54">
        <v>0</v>
      </c>
      <c r="AF1009" s="54">
        <f t="shared" si="1171"/>
        <v>2</v>
      </c>
      <c r="AG1009" s="54">
        <f t="shared" si="1172"/>
        <v>0</v>
      </c>
      <c r="AH1009" s="54">
        <f t="shared" si="1173"/>
        <v>2</v>
      </c>
      <c r="AI1009" s="54">
        <v>8489.27</v>
      </c>
      <c r="AJ1009" s="54">
        <v>8489.27</v>
      </c>
      <c r="AK1009" s="54">
        <v>8489.27</v>
      </c>
      <c r="AL1009" s="54">
        <v>8489.27</v>
      </c>
      <c r="AM1009" s="54">
        <v>8489.27</v>
      </c>
      <c r="AN1009" s="54">
        <v>8489.27</v>
      </c>
      <c r="AO1009" s="54">
        <v>25467.81</v>
      </c>
      <c r="AP1009" s="54">
        <v>25467.81</v>
      </c>
      <c r="AQ1009" s="54">
        <v>50935.62</v>
      </c>
      <c r="AR1009" s="54">
        <f t="shared" si="1174"/>
        <v>0</v>
      </c>
      <c r="AS1009" s="54">
        <f t="shared" si="1175"/>
        <v>0</v>
      </c>
      <c r="AT1009" s="54">
        <f t="shared" si="1176"/>
        <v>16978.54</v>
      </c>
      <c r="AU1009" s="54">
        <f t="shared" si="1177"/>
        <v>0</v>
      </c>
      <c r="AV1009" s="54">
        <f t="shared" si="1178"/>
        <v>0</v>
      </c>
      <c r="AW1009" s="54">
        <f t="shared" si="1179"/>
        <v>0</v>
      </c>
      <c r="AX1009" s="54">
        <f t="shared" si="1180"/>
        <v>16978.54</v>
      </c>
      <c r="AY1009" s="54">
        <f t="shared" si="1181"/>
        <v>0</v>
      </c>
      <c r="AZ1009" s="54">
        <f t="shared" si="1182"/>
        <v>16978.54</v>
      </c>
      <c r="BA1009" s="54">
        <f t="shared" si="1168"/>
        <v>1</v>
      </c>
      <c r="BB1009" s="54">
        <f t="shared" si="1169"/>
        <v>0</v>
      </c>
      <c r="BC1009" s="54">
        <f>SUM(CJ1009:CL1009)*2</f>
        <v>6</v>
      </c>
      <c r="BD1009" s="54">
        <f>SUM(CM1009:CO1009)*2</f>
        <v>6</v>
      </c>
      <c r="BE1009" s="54">
        <f t="shared" si="1183"/>
        <v>4</v>
      </c>
      <c r="BF1009" s="54">
        <f t="shared" ref="BF1009:BK1009" si="1232">Z1009*2</f>
        <v>0</v>
      </c>
      <c r="BG1009" s="54">
        <f t="shared" si="1232"/>
        <v>0</v>
      </c>
      <c r="BH1009" s="54">
        <f t="shared" si="1232"/>
        <v>4</v>
      </c>
      <c r="BI1009" s="54">
        <f t="shared" si="1232"/>
        <v>0</v>
      </c>
      <c r="BJ1009" s="54">
        <f t="shared" si="1232"/>
        <v>0</v>
      </c>
      <c r="BK1009" s="54">
        <f t="shared" si="1232"/>
        <v>0</v>
      </c>
      <c r="BL1009" s="54">
        <v>0.66666666666666663</v>
      </c>
      <c r="BM1009" s="54">
        <v>1</v>
      </c>
      <c r="BN1009" s="54">
        <f t="shared" si="1230"/>
        <v>0</v>
      </c>
      <c r="BO1009" s="54">
        <f t="shared" si="1231"/>
        <v>0</v>
      </c>
      <c r="BP1009" s="54">
        <v>0</v>
      </c>
      <c r="BQ1009" s="54">
        <v>0</v>
      </c>
      <c r="BR1009" s="54">
        <v>0</v>
      </c>
      <c r="BS1009" s="54">
        <v>0</v>
      </c>
      <c r="BT1009" s="54">
        <v>0</v>
      </c>
      <c r="BU1009" s="54">
        <v>0</v>
      </c>
      <c r="BV1009" s="54">
        <f t="shared" si="1186"/>
        <v>11319.026666666667</v>
      </c>
      <c r="BW1009" s="54">
        <f t="shared" si="1187"/>
        <v>25467.81</v>
      </c>
      <c r="BX1009" s="54">
        <f t="shared" si="1188"/>
        <v>25467.81</v>
      </c>
      <c r="BY1009" s="54">
        <f t="shared" si="1189"/>
        <v>3</v>
      </c>
      <c r="BZ1009" s="54">
        <f t="shared" si="1190"/>
        <v>3</v>
      </c>
      <c r="CA1009" s="54">
        <v>0</v>
      </c>
      <c r="CB1009" s="54">
        <f t="shared" si="1191"/>
        <v>3</v>
      </c>
      <c r="CC1009" s="54">
        <f t="shared" si="1192"/>
        <v>1.3333333333333333</v>
      </c>
      <c r="CD1009" s="54">
        <v>0</v>
      </c>
      <c r="CE1009" s="54">
        <v>0</v>
      </c>
      <c r="CF1009" s="54">
        <v>2</v>
      </c>
      <c r="CG1009" s="54">
        <v>2</v>
      </c>
      <c r="CH1009" s="54">
        <v>0</v>
      </c>
      <c r="CI1009" s="54">
        <v>6</v>
      </c>
      <c r="CJ1009" s="54">
        <v>0</v>
      </c>
      <c r="CK1009" s="54">
        <v>3</v>
      </c>
      <c r="CL1009" s="54">
        <v>0</v>
      </c>
      <c r="CM1009" s="54">
        <v>0</v>
      </c>
      <c r="CN1009" s="54">
        <v>0</v>
      </c>
      <c r="CO1009" s="54">
        <v>3</v>
      </c>
    </row>
    <row r="1010" spans="1:93">
      <c r="A1010" s="3" t="str">
        <f t="shared" si="1170"/>
        <v>SH012Herceptin IV</v>
      </c>
      <c r="B1010" s="3" t="s">
        <v>558</v>
      </c>
      <c r="C1010" s="3" t="s">
        <v>887</v>
      </c>
      <c r="D1010" s="3" t="s">
        <v>296</v>
      </c>
      <c r="E1010" s="3" t="s">
        <v>296</v>
      </c>
      <c r="F1010" s="3" t="s">
        <v>323</v>
      </c>
      <c r="G1010" s="3" t="s">
        <v>324</v>
      </c>
      <c r="H1010" s="3" t="s">
        <v>323</v>
      </c>
      <c r="I1010" s="3" t="s">
        <v>324</v>
      </c>
      <c r="J1010" s="3" t="s">
        <v>541</v>
      </c>
      <c r="K1010" s="3" t="s">
        <v>544</v>
      </c>
      <c r="L1010" s="3" t="s">
        <v>939</v>
      </c>
      <c r="M1010" s="3" t="s">
        <v>542</v>
      </c>
      <c r="N1010" s="3" t="s">
        <v>11</v>
      </c>
      <c r="O1010" s="3" t="s">
        <v>11</v>
      </c>
      <c r="P1010" s="3">
        <v>4535.5</v>
      </c>
      <c r="Q1010" s="54">
        <v>2.4822376098080742E-7</v>
      </c>
      <c r="R1010" s="54">
        <v>1.7782878168674339E-7</v>
      </c>
      <c r="S1010" s="54">
        <v>1.6542114214001052E-7</v>
      </c>
      <c r="T1010" s="54">
        <v>1.1681063360424579E-7</v>
      </c>
      <c r="U1010" s="54">
        <v>1.0643066396940739E-7</v>
      </c>
      <c r="V1010" s="54">
        <v>1.8528501761878564E-7</v>
      </c>
      <c r="W1010" s="54">
        <v>5.9147368480756133E-7</v>
      </c>
      <c r="X1010" s="54">
        <v>4.0852631519243884E-7</v>
      </c>
      <c r="Y1010" s="54">
        <v>1.0000000000000002E-6</v>
      </c>
      <c r="Z1010" s="54">
        <v>0</v>
      </c>
      <c r="AA1010" s="54">
        <v>0</v>
      </c>
      <c r="AB1010" s="54">
        <v>0</v>
      </c>
      <c r="AC1010" s="54">
        <v>0</v>
      </c>
      <c r="AD1010" s="54">
        <v>0</v>
      </c>
      <c r="AE1010" s="54">
        <v>0</v>
      </c>
      <c r="AF1010" s="54">
        <f t="shared" si="1171"/>
        <v>0</v>
      </c>
      <c r="AG1010" s="54">
        <f t="shared" si="1172"/>
        <v>0</v>
      </c>
      <c r="AH1010" s="54">
        <f t="shared" si="1173"/>
        <v>0</v>
      </c>
      <c r="AI1010" s="54">
        <v>1.1258188679284522E-3</v>
      </c>
      <c r="AJ1010" s="54">
        <v>8.0654243934022462E-4</v>
      </c>
      <c r="AK1010" s="54">
        <v>7.5026759017601764E-4</v>
      </c>
      <c r="AL1010" s="54">
        <v>5.297946287120568E-4</v>
      </c>
      <c r="AM1010" s="54">
        <v>4.8271627643324723E-4</v>
      </c>
      <c r="AN1010" s="54">
        <v>8.4036019741000226E-4</v>
      </c>
      <c r="AO1010" s="54">
        <v>2.6826288974446943E-3</v>
      </c>
      <c r="AP1010" s="54">
        <v>1.8528711025553063E-3</v>
      </c>
      <c r="AQ1010" s="54">
        <v>4.5355000000000005E-3</v>
      </c>
      <c r="AR1010" s="54">
        <f t="shared" si="1174"/>
        <v>0</v>
      </c>
      <c r="AS1010" s="54">
        <f t="shared" si="1175"/>
        <v>0</v>
      </c>
      <c r="AT1010" s="54">
        <f t="shared" si="1176"/>
        <v>0</v>
      </c>
      <c r="AU1010" s="54">
        <f t="shared" si="1177"/>
        <v>0</v>
      </c>
      <c r="AV1010" s="54">
        <f t="shared" si="1178"/>
        <v>0</v>
      </c>
      <c r="AW1010" s="54">
        <f t="shared" si="1179"/>
        <v>0</v>
      </c>
      <c r="AX1010" s="54">
        <f t="shared" si="1180"/>
        <v>0</v>
      </c>
      <c r="AY1010" s="54">
        <f t="shared" si="1181"/>
        <v>0</v>
      </c>
      <c r="AZ1010" s="54">
        <f t="shared" si="1182"/>
        <v>0</v>
      </c>
      <c r="BA1010" s="54">
        <f t="shared" si="1168"/>
        <v>1.1681063360424579E-7</v>
      </c>
      <c r="BB1010" s="54">
        <f t="shared" si="1169"/>
        <v>0</v>
      </c>
      <c r="BC1010" s="54"/>
      <c r="BD1010" s="54"/>
      <c r="BE1010" s="54">
        <f t="shared" si="1183"/>
        <v>0</v>
      </c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>
        <f t="shared" si="1186"/>
        <v>0</v>
      </c>
      <c r="BW1010" s="54">
        <f t="shared" si="1187"/>
        <v>0</v>
      </c>
      <c r="BX1010" s="54">
        <f t="shared" si="1188"/>
        <v>0</v>
      </c>
      <c r="BY1010" s="54">
        <f t="shared" si="1189"/>
        <v>0</v>
      </c>
      <c r="BZ1010" s="54">
        <f t="shared" si="1190"/>
        <v>0</v>
      </c>
      <c r="CA1010" s="54">
        <v>0</v>
      </c>
      <c r="CB1010" s="54">
        <f t="shared" si="1191"/>
        <v>0</v>
      </c>
      <c r="CC1010" s="54">
        <f t="shared" si="1192"/>
        <v>0</v>
      </c>
      <c r="CD1010" s="54">
        <v>0</v>
      </c>
      <c r="CE1010" s="54">
        <v>0</v>
      </c>
      <c r="CF1010" s="54">
        <v>0</v>
      </c>
      <c r="CG1010" s="54">
        <v>0</v>
      </c>
      <c r="CH1010" s="54">
        <v>0</v>
      </c>
      <c r="CI1010" s="54">
        <v>0</v>
      </c>
      <c r="CJ1010" s="54">
        <v>0</v>
      </c>
      <c r="CK1010" s="54">
        <v>0</v>
      </c>
      <c r="CL1010" s="54">
        <v>0</v>
      </c>
      <c r="CM1010" s="54">
        <v>0</v>
      </c>
      <c r="CN1010" s="54">
        <v>0</v>
      </c>
      <c r="CO1010" s="54">
        <v>0</v>
      </c>
    </row>
    <row r="1011" spans="1:93">
      <c r="A1011" s="3" t="str">
        <f t="shared" si="1170"/>
        <v>SH012Herceptin SC</v>
      </c>
      <c r="B1011" s="3" t="s">
        <v>558</v>
      </c>
      <c r="C1011" s="3" t="s">
        <v>887</v>
      </c>
      <c r="D1011" s="3" t="s">
        <v>296</v>
      </c>
      <c r="E1011" s="3" t="s">
        <v>296</v>
      </c>
      <c r="F1011" s="3" t="s">
        <v>323</v>
      </c>
      <c r="G1011" s="3" t="s">
        <v>324</v>
      </c>
      <c r="H1011" s="3" t="s">
        <v>323</v>
      </c>
      <c r="I1011" s="3" t="s">
        <v>324</v>
      </c>
      <c r="J1011" s="3" t="s">
        <v>541</v>
      </c>
      <c r="K1011" s="3" t="s">
        <v>544</v>
      </c>
      <c r="L1011" s="3" t="s">
        <v>939</v>
      </c>
      <c r="M1011" s="3" t="s">
        <v>542</v>
      </c>
      <c r="N1011" s="3" t="s">
        <v>12</v>
      </c>
      <c r="O1011" s="3" t="s">
        <v>12</v>
      </c>
      <c r="P1011" s="3">
        <v>3444.49</v>
      </c>
      <c r="Q1011" s="54">
        <v>323.8628057584063</v>
      </c>
      <c r="R1011" s="54">
        <v>300.06625770511334</v>
      </c>
      <c r="S1011" s="54">
        <v>455.14984020589094</v>
      </c>
      <c r="T1011" s="54">
        <v>465.87484951648435</v>
      </c>
      <c r="U1011" s="54">
        <v>419.4652947402551</v>
      </c>
      <c r="V1011" s="54">
        <v>552.10586759469118</v>
      </c>
      <c r="W1011" s="54">
        <v>1079.0789036694107</v>
      </c>
      <c r="X1011" s="54">
        <v>1437.4460118514307</v>
      </c>
      <c r="Y1011" s="54">
        <v>2516.5249155208412</v>
      </c>
      <c r="Z1011" s="54">
        <v>510</v>
      </c>
      <c r="AA1011" s="54">
        <v>385</v>
      </c>
      <c r="AB1011" s="54">
        <v>505</v>
      </c>
      <c r="AC1011" s="54">
        <v>435</v>
      </c>
      <c r="AD1011" s="54">
        <v>0</v>
      </c>
      <c r="AE1011" s="54">
        <v>0</v>
      </c>
      <c r="AF1011" s="54">
        <f t="shared" si="1171"/>
        <v>1400</v>
      </c>
      <c r="AG1011" s="54">
        <f t="shared" si="1172"/>
        <v>435</v>
      </c>
      <c r="AH1011" s="54">
        <f t="shared" si="1173"/>
        <v>1835</v>
      </c>
      <c r="AI1011" s="54">
        <v>1115542.1958067729</v>
      </c>
      <c r="AJ1011" s="54">
        <v>1033575.2240026857</v>
      </c>
      <c r="AK1011" s="54">
        <v>1567759.0730907894</v>
      </c>
      <c r="AL1011" s="54">
        <v>1604701.260411035</v>
      </c>
      <c r="AM1011" s="54">
        <v>1444844.0130798612</v>
      </c>
      <c r="AN1011" s="54">
        <v>1901723.1398712378</v>
      </c>
      <c r="AO1011" s="54">
        <v>3716876.4929002482</v>
      </c>
      <c r="AP1011" s="54">
        <v>4951268.4133621342</v>
      </c>
      <c r="AQ1011" s="54">
        <v>8668144.9062623829</v>
      </c>
      <c r="AR1011" s="54">
        <f t="shared" si="1174"/>
        <v>1756689.9</v>
      </c>
      <c r="AS1011" s="54">
        <f t="shared" si="1175"/>
        <v>1326128.6499999999</v>
      </c>
      <c r="AT1011" s="54">
        <f t="shared" si="1176"/>
        <v>1739467.45</v>
      </c>
      <c r="AU1011" s="54">
        <f t="shared" si="1177"/>
        <v>1498353.15</v>
      </c>
      <c r="AV1011" s="54">
        <f t="shared" si="1178"/>
        <v>0</v>
      </c>
      <c r="AW1011" s="54">
        <f t="shared" si="1179"/>
        <v>0</v>
      </c>
      <c r="AX1011" s="54">
        <f t="shared" si="1180"/>
        <v>4822286</v>
      </c>
      <c r="AY1011" s="54">
        <f t="shared" si="1181"/>
        <v>1498353.15</v>
      </c>
      <c r="AZ1011" s="54">
        <f t="shared" si="1182"/>
        <v>6320639.1500000004</v>
      </c>
      <c r="BA1011" s="54">
        <f t="shared" si="1168"/>
        <v>465.87484951648435</v>
      </c>
      <c r="BB1011" s="54">
        <f t="shared" si="1169"/>
        <v>435</v>
      </c>
      <c r="BC1011" s="54"/>
      <c r="BD1011" s="54"/>
      <c r="BE1011" s="54">
        <f t="shared" si="1183"/>
        <v>0</v>
      </c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>
        <f t="shared" si="1186"/>
        <v>1553464.99</v>
      </c>
      <c r="BW1011" s="54">
        <f t="shared" si="1187"/>
        <v>4443392.0999999996</v>
      </c>
      <c r="BX1011" s="54">
        <f t="shared" si="1188"/>
        <v>4684506.3999999994</v>
      </c>
      <c r="BY1011" s="54">
        <f t="shared" si="1189"/>
        <v>1290</v>
      </c>
      <c r="BZ1011" s="54">
        <f t="shared" si="1190"/>
        <v>1360</v>
      </c>
      <c r="CA1011" s="54">
        <v>0</v>
      </c>
      <c r="CB1011" s="54">
        <f t="shared" si="1191"/>
        <v>611</v>
      </c>
      <c r="CC1011" s="54">
        <f t="shared" si="1192"/>
        <v>451</v>
      </c>
      <c r="CD1011" s="54">
        <v>145</v>
      </c>
      <c r="CE1011" s="54">
        <v>555</v>
      </c>
      <c r="CF1011" s="54">
        <v>500</v>
      </c>
      <c r="CG1011" s="54">
        <v>550</v>
      </c>
      <c r="CH1011" s="54">
        <v>611</v>
      </c>
      <c r="CI1011" s="54">
        <v>401</v>
      </c>
      <c r="CJ1011" s="54">
        <v>350</v>
      </c>
      <c r="CK1011" s="54">
        <v>375</v>
      </c>
      <c r="CL1011" s="54">
        <v>565</v>
      </c>
      <c r="CM1011" s="54">
        <v>435</v>
      </c>
      <c r="CN1011" s="54">
        <v>415</v>
      </c>
      <c r="CO1011" s="54">
        <v>510</v>
      </c>
    </row>
    <row r="1012" spans="1:93">
      <c r="A1012" s="3" t="str">
        <f t="shared" si="1170"/>
        <v>SH012Itovebi 3mg</v>
      </c>
      <c r="B1012" s="3" t="s">
        <v>558</v>
      </c>
      <c r="C1012" s="3" t="s">
        <v>887</v>
      </c>
      <c r="D1012" s="3" t="s">
        <v>296</v>
      </c>
      <c r="E1012" s="3" t="s">
        <v>296</v>
      </c>
      <c r="F1012" s="3" t="s">
        <v>323</v>
      </c>
      <c r="G1012" s="3" t="s">
        <v>324</v>
      </c>
      <c r="H1012" s="3" t="s">
        <v>323</v>
      </c>
      <c r="I1012" s="3" t="s">
        <v>324</v>
      </c>
      <c r="J1012" s="3" t="s">
        <v>541</v>
      </c>
      <c r="K1012" s="3" t="s">
        <v>544</v>
      </c>
      <c r="L1012" s="3" t="s">
        <v>939</v>
      </c>
      <c r="M1012" s="3" t="s">
        <v>542</v>
      </c>
      <c r="N1012" s="3" t="s">
        <v>13</v>
      </c>
      <c r="O1012" s="3" t="s">
        <v>14</v>
      </c>
      <c r="P1012" s="3">
        <v>3566.02</v>
      </c>
      <c r="Q1012" s="54">
        <v>22.129652349403869</v>
      </c>
      <c r="R1012" s="54">
        <v>25.267487186855611</v>
      </c>
      <c r="S1012" s="54">
        <v>51.142180630857126</v>
      </c>
      <c r="T1012" s="54">
        <v>51.771040984101717</v>
      </c>
      <c r="U1012" s="54">
        <v>62.939699786176661</v>
      </c>
      <c r="V1012" s="54">
        <v>80.154107745239145</v>
      </c>
      <c r="W1012" s="54">
        <v>98.539320167116614</v>
      </c>
      <c r="X1012" s="54">
        <v>194.86484851551751</v>
      </c>
      <c r="Y1012" s="54">
        <v>293.40416868263412</v>
      </c>
      <c r="Z1012" s="54">
        <v>0</v>
      </c>
      <c r="AA1012" s="54">
        <v>6</v>
      </c>
      <c r="AB1012" s="54">
        <v>0</v>
      </c>
      <c r="AC1012" s="54">
        <v>0</v>
      </c>
      <c r="AD1012" s="54">
        <v>0</v>
      </c>
      <c r="AE1012" s="54">
        <v>0</v>
      </c>
      <c r="AF1012" s="54">
        <f t="shared" si="1171"/>
        <v>6</v>
      </c>
      <c r="AG1012" s="54">
        <f t="shared" si="1172"/>
        <v>0</v>
      </c>
      <c r="AH1012" s="54">
        <f t="shared" si="1173"/>
        <v>6</v>
      </c>
      <c r="AI1012" s="54">
        <v>78914.782871021176</v>
      </c>
      <c r="AJ1012" s="54">
        <v>90104.364658070845</v>
      </c>
      <c r="AK1012" s="54">
        <v>182374.03897324915</v>
      </c>
      <c r="AL1012" s="54">
        <v>184616.56757012641</v>
      </c>
      <c r="AM1012" s="54">
        <v>224444.22823150171</v>
      </c>
      <c r="AN1012" s="54">
        <v>285831.15130167769</v>
      </c>
      <c r="AO1012" s="54">
        <v>351393.18650234118</v>
      </c>
      <c r="AP1012" s="54">
        <v>694891.94710330584</v>
      </c>
      <c r="AQ1012" s="54">
        <v>1046285.133605647</v>
      </c>
      <c r="AR1012" s="54">
        <f t="shared" si="1174"/>
        <v>0</v>
      </c>
      <c r="AS1012" s="54">
        <f t="shared" si="1175"/>
        <v>21396.12</v>
      </c>
      <c r="AT1012" s="54">
        <f t="shared" si="1176"/>
        <v>0</v>
      </c>
      <c r="AU1012" s="54">
        <f t="shared" si="1177"/>
        <v>0</v>
      </c>
      <c r="AV1012" s="54">
        <f t="shared" si="1178"/>
        <v>0</v>
      </c>
      <c r="AW1012" s="54">
        <f t="shared" si="1179"/>
        <v>0</v>
      </c>
      <c r="AX1012" s="54">
        <f t="shared" si="1180"/>
        <v>21396.12</v>
      </c>
      <c r="AY1012" s="54">
        <f t="shared" si="1181"/>
        <v>0</v>
      </c>
      <c r="AZ1012" s="54">
        <f t="shared" si="1182"/>
        <v>21396.12</v>
      </c>
      <c r="BA1012" s="54">
        <f t="shared" si="1168"/>
        <v>51.771040984101717</v>
      </c>
      <c r="BB1012" s="54">
        <f t="shared" si="1169"/>
        <v>0</v>
      </c>
      <c r="BC1012" s="54"/>
      <c r="BD1012" s="54"/>
      <c r="BE1012" s="54">
        <f t="shared" si="1183"/>
        <v>0</v>
      </c>
      <c r="BF1012" s="54"/>
      <c r="BG1012" s="54"/>
      <c r="BH1012" s="54"/>
      <c r="BI1012" s="54"/>
      <c r="BJ1012" s="54"/>
      <c r="BK1012" s="54"/>
      <c r="BL1012" s="54">
        <v>4</v>
      </c>
      <c r="BM1012" s="54">
        <v>12</v>
      </c>
      <c r="BN1012" s="54">
        <f t="shared" ref="BN1012:BN1013" si="1233">AVERAGE(BP1012:BR1012)</f>
        <v>10</v>
      </c>
      <c r="BO1012" s="54">
        <f t="shared" ref="BO1012:BO1013" si="1234">SUM(BS1012:BU1012)/1</f>
        <v>12</v>
      </c>
      <c r="BP1012" s="54">
        <v>11</v>
      </c>
      <c r="BQ1012" s="54">
        <v>8</v>
      </c>
      <c r="BR1012" s="54">
        <v>11</v>
      </c>
      <c r="BS1012" s="54">
        <v>12</v>
      </c>
      <c r="BT1012" s="54">
        <v>0</v>
      </c>
      <c r="BU1012" s="54">
        <v>0</v>
      </c>
      <c r="BV1012" s="54">
        <f t="shared" si="1186"/>
        <v>891.505</v>
      </c>
      <c r="BW1012" s="54">
        <f t="shared" si="1187"/>
        <v>3566.02</v>
      </c>
      <c r="BX1012" s="54">
        <f t="shared" si="1188"/>
        <v>7132.04</v>
      </c>
      <c r="BY1012" s="54">
        <f t="shared" si="1189"/>
        <v>1</v>
      </c>
      <c r="BZ1012" s="54">
        <f t="shared" si="1190"/>
        <v>2</v>
      </c>
      <c r="CA1012" s="54">
        <v>0</v>
      </c>
      <c r="CB1012" s="54">
        <f t="shared" si="1191"/>
        <v>2</v>
      </c>
      <c r="CC1012" s="54">
        <f t="shared" si="1192"/>
        <v>0.25</v>
      </c>
      <c r="CD1012" s="54">
        <v>0</v>
      </c>
      <c r="CE1012" s="54">
        <v>0</v>
      </c>
      <c r="CF1012" s="54">
        <v>0</v>
      </c>
      <c r="CG1012" s="54">
        <v>0</v>
      </c>
      <c r="CH1012" s="54">
        <v>0</v>
      </c>
      <c r="CI1012" s="54">
        <v>0</v>
      </c>
      <c r="CJ1012" s="54">
        <v>1</v>
      </c>
      <c r="CK1012" s="54">
        <v>0</v>
      </c>
      <c r="CL1012" s="54">
        <v>0</v>
      </c>
      <c r="CM1012" s="54">
        <v>2</v>
      </c>
      <c r="CN1012" s="54">
        <v>0</v>
      </c>
      <c r="CO1012" s="54">
        <v>0</v>
      </c>
    </row>
    <row r="1013" spans="1:93">
      <c r="A1013" s="3" t="str">
        <f t="shared" si="1170"/>
        <v>SH012Itovebi 9mg</v>
      </c>
      <c r="B1013" s="3" t="s">
        <v>558</v>
      </c>
      <c r="C1013" s="3" t="s">
        <v>887</v>
      </c>
      <c r="D1013" s="3" t="s">
        <v>296</v>
      </c>
      <c r="E1013" s="3" t="s">
        <v>296</v>
      </c>
      <c r="F1013" s="3" t="s">
        <v>323</v>
      </c>
      <c r="G1013" s="3" t="s">
        <v>324</v>
      </c>
      <c r="H1013" s="3" t="s">
        <v>323</v>
      </c>
      <c r="I1013" s="3" t="s">
        <v>324</v>
      </c>
      <c r="J1013" s="3" t="s">
        <v>541</v>
      </c>
      <c r="K1013" s="3" t="s">
        <v>544</v>
      </c>
      <c r="L1013" s="3" t="s">
        <v>939</v>
      </c>
      <c r="M1013" s="3" t="s">
        <v>542</v>
      </c>
      <c r="N1013" s="3" t="s">
        <v>13</v>
      </c>
      <c r="O1013" s="3" t="s">
        <v>15</v>
      </c>
      <c r="P1013" s="3">
        <v>10698.05</v>
      </c>
      <c r="Q1013" s="54"/>
      <c r="R1013" s="54"/>
      <c r="S1013" s="54"/>
      <c r="T1013" s="54">
        <v>0</v>
      </c>
      <c r="U1013" s="54">
        <v>0</v>
      </c>
      <c r="V1013" s="54">
        <v>0</v>
      </c>
      <c r="W1013" s="54">
        <v>0</v>
      </c>
      <c r="X1013" s="54">
        <v>0</v>
      </c>
      <c r="Y1013" s="54">
        <v>0</v>
      </c>
      <c r="Z1013" s="54">
        <v>0</v>
      </c>
      <c r="AA1013" s="54">
        <v>5</v>
      </c>
      <c r="AB1013" s="54">
        <v>0</v>
      </c>
      <c r="AC1013" s="54">
        <v>7</v>
      </c>
      <c r="AD1013" s="54">
        <v>0</v>
      </c>
      <c r="AE1013" s="54">
        <v>0</v>
      </c>
      <c r="AF1013" s="54">
        <f t="shared" si="1171"/>
        <v>5</v>
      </c>
      <c r="AG1013" s="54">
        <f t="shared" si="1172"/>
        <v>7</v>
      </c>
      <c r="AH1013" s="54">
        <f t="shared" si="1173"/>
        <v>12</v>
      </c>
      <c r="AI1013" s="54"/>
      <c r="AJ1013" s="54"/>
      <c r="AK1013" s="54"/>
      <c r="AL1013" s="54">
        <v>0</v>
      </c>
      <c r="AM1013" s="54">
        <v>0</v>
      </c>
      <c r="AN1013" s="54">
        <v>0</v>
      </c>
      <c r="AO1013" s="54">
        <v>0</v>
      </c>
      <c r="AP1013" s="54">
        <v>0</v>
      </c>
      <c r="AQ1013" s="54">
        <v>0</v>
      </c>
      <c r="AR1013" s="54">
        <f t="shared" si="1174"/>
        <v>0</v>
      </c>
      <c r="AS1013" s="54">
        <f t="shared" si="1175"/>
        <v>53490.25</v>
      </c>
      <c r="AT1013" s="54">
        <f t="shared" si="1176"/>
        <v>0</v>
      </c>
      <c r="AU1013" s="54">
        <f t="shared" si="1177"/>
        <v>74886.349999999991</v>
      </c>
      <c r="AV1013" s="54">
        <f t="shared" si="1178"/>
        <v>0</v>
      </c>
      <c r="AW1013" s="54">
        <f t="shared" si="1179"/>
        <v>0</v>
      </c>
      <c r="AX1013" s="54">
        <f t="shared" si="1180"/>
        <v>53490.25</v>
      </c>
      <c r="AY1013" s="54">
        <f t="shared" si="1181"/>
        <v>74886.349999999991</v>
      </c>
      <c r="AZ1013" s="54">
        <f t="shared" si="1182"/>
        <v>128376.59999999999</v>
      </c>
      <c r="BA1013" s="54">
        <f t="shared" si="1168"/>
        <v>0</v>
      </c>
      <c r="BB1013" s="54">
        <f t="shared" si="1169"/>
        <v>7</v>
      </c>
      <c r="BC1013" s="54"/>
      <c r="BD1013" s="54"/>
      <c r="BE1013" s="54">
        <f t="shared" si="1183"/>
        <v>0</v>
      </c>
      <c r="BF1013" s="54"/>
      <c r="BG1013" s="54"/>
      <c r="BH1013" s="54"/>
      <c r="BI1013" s="54"/>
      <c r="BJ1013" s="54"/>
      <c r="BK1013" s="54"/>
      <c r="BL1013" s="54">
        <v>0.33333333333333331</v>
      </c>
      <c r="BM1013" s="54">
        <v>0.33333333333333331</v>
      </c>
      <c r="BN1013" s="54">
        <f t="shared" si="1233"/>
        <v>1.6666666666666667</v>
      </c>
      <c r="BO1013" s="54">
        <f t="shared" si="1234"/>
        <v>1</v>
      </c>
      <c r="BP1013" s="54">
        <v>2</v>
      </c>
      <c r="BQ1013" s="54">
        <v>1</v>
      </c>
      <c r="BR1013" s="54">
        <v>2</v>
      </c>
      <c r="BS1013" s="54">
        <v>1</v>
      </c>
      <c r="BT1013" s="54">
        <v>0</v>
      </c>
      <c r="BU1013" s="54">
        <v>0</v>
      </c>
      <c r="BV1013" s="54">
        <f t="shared" si="1186"/>
        <v>0</v>
      </c>
      <c r="BW1013" s="54">
        <f t="shared" si="1187"/>
        <v>0</v>
      </c>
      <c r="BX1013" s="54">
        <f t="shared" si="1188"/>
        <v>0</v>
      </c>
      <c r="BY1013" s="54">
        <f t="shared" si="1189"/>
        <v>0</v>
      </c>
      <c r="BZ1013" s="54">
        <f t="shared" si="1190"/>
        <v>0</v>
      </c>
      <c r="CA1013" s="54">
        <v>0</v>
      </c>
      <c r="CB1013" s="54">
        <f t="shared" si="1191"/>
        <v>0</v>
      </c>
      <c r="CC1013" s="54">
        <f t="shared" si="1192"/>
        <v>0</v>
      </c>
      <c r="CD1013" s="54">
        <v>0</v>
      </c>
      <c r="CE1013" s="54">
        <v>0</v>
      </c>
      <c r="CF1013" s="54">
        <v>0</v>
      </c>
      <c r="CG1013" s="54">
        <v>0</v>
      </c>
      <c r="CH1013" s="54">
        <v>0</v>
      </c>
      <c r="CI1013" s="54">
        <v>0</v>
      </c>
      <c r="CJ1013" s="54">
        <v>0</v>
      </c>
      <c r="CK1013" s="54">
        <v>0</v>
      </c>
      <c r="CL1013" s="54">
        <v>0</v>
      </c>
      <c r="CM1013" s="54">
        <v>0</v>
      </c>
      <c r="CN1013" s="54">
        <v>0</v>
      </c>
      <c r="CO1013" s="54">
        <v>0</v>
      </c>
    </row>
    <row r="1014" spans="1:93">
      <c r="A1014" s="3" t="str">
        <f t="shared" si="1170"/>
        <v>SH012Perjeta</v>
      </c>
      <c r="B1014" s="3" t="s">
        <v>558</v>
      </c>
      <c r="C1014" s="3" t="s">
        <v>887</v>
      </c>
      <c r="D1014" s="3" t="s">
        <v>296</v>
      </c>
      <c r="E1014" s="3" t="s">
        <v>296</v>
      </c>
      <c r="F1014" s="3" t="s">
        <v>323</v>
      </c>
      <c r="G1014" s="3" t="s">
        <v>324</v>
      </c>
      <c r="H1014" s="3" t="s">
        <v>323</v>
      </c>
      <c r="I1014" s="3" t="s">
        <v>324</v>
      </c>
      <c r="J1014" s="3" t="s">
        <v>541</v>
      </c>
      <c r="K1014" s="3" t="s">
        <v>544</v>
      </c>
      <c r="L1014" s="3" t="s">
        <v>939</v>
      </c>
      <c r="M1014" s="3" t="s">
        <v>542</v>
      </c>
      <c r="N1014" s="3" t="s">
        <v>16</v>
      </c>
      <c r="O1014" s="3" t="s">
        <v>16</v>
      </c>
      <c r="P1014" s="3">
        <v>3985.87</v>
      </c>
      <c r="Q1014" s="54">
        <v>140.74567387809756</v>
      </c>
      <c r="R1014" s="54">
        <v>118.88998485298966</v>
      </c>
      <c r="S1014" s="54">
        <v>180.45013258209735</v>
      </c>
      <c r="T1014" s="54">
        <v>109.04076215620312</v>
      </c>
      <c r="U1014" s="54">
        <v>132.34609119889925</v>
      </c>
      <c r="V1014" s="54">
        <v>151.88791860384603</v>
      </c>
      <c r="W1014" s="54">
        <v>440.08579131318459</v>
      </c>
      <c r="X1014" s="54">
        <v>393.27477195894835</v>
      </c>
      <c r="Y1014" s="54">
        <v>833.36056327213282</v>
      </c>
      <c r="Z1014" s="54">
        <v>305</v>
      </c>
      <c r="AA1014" s="54">
        <v>225</v>
      </c>
      <c r="AB1014" s="54">
        <v>285</v>
      </c>
      <c r="AC1014" s="54">
        <v>280</v>
      </c>
      <c r="AD1014" s="54">
        <v>0</v>
      </c>
      <c r="AE1014" s="54">
        <v>0</v>
      </c>
      <c r="AF1014" s="54">
        <f t="shared" si="1171"/>
        <v>815</v>
      </c>
      <c r="AG1014" s="54">
        <f t="shared" si="1172"/>
        <v>280</v>
      </c>
      <c r="AH1014" s="54">
        <f t="shared" si="1173"/>
        <v>1095</v>
      </c>
      <c r="AI1014" s="54">
        <v>560993.95914049284</v>
      </c>
      <c r="AJ1014" s="54">
        <v>473880.02392598591</v>
      </c>
      <c r="AK1014" s="54">
        <v>719250.76995500445</v>
      </c>
      <c r="AL1014" s="54">
        <v>434622.3026555453</v>
      </c>
      <c r="AM1014" s="54">
        <v>527514.31452695653</v>
      </c>
      <c r="AN1014" s="54">
        <v>605405.4981255118</v>
      </c>
      <c r="AO1014" s="54">
        <v>1754124.7530214833</v>
      </c>
      <c r="AP1014" s="54">
        <v>1567542.1153080137</v>
      </c>
      <c r="AQ1014" s="54">
        <v>3321666.8683294971</v>
      </c>
      <c r="AR1014" s="54">
        <f t="shared" si="1174"/>
        <v>1215690.3499999999</v>
      </c>
      <c r="AS1014" s="54">
        <f t="shared" si="1175"/>
        <v>896820.75</v>
      </c>
      <c r="AT1014" s="54">
        <f t="shared" si="1176"/>
        <v>1135972.95</v>
      </c>
      <c r="AU1014" s="54">
        <f t="shared" si="1177"/>
        <v>1116043.5999999999</v>
      </c>
      <c r="AV1014" s="54">
        <f t="shared" si="1178"/>
        <v>0</v>
      </c>
      <c r="AW1014" s="54">
        <f t="shared" si="1179"/>
        <v>0</v>
      </c>
      <c r="AX1014" s="54">
        <f t="shared" si="1180"/>
        <v>3248484.05</v>
      </c>
      <c r="AY1014" s="54">
        <f t="shared" si="1181"/>
        <v>1116043.5999999999</v>
      </c>
      <c r="AZ1014" s="54">
        <f t="shared" si="1182"/>
        <v>4364527.6499999994</v>
      </c>
      <c r="BA1014" s="54">
        <f t="shared" si="1168"/>
        <v>109.04076215620312</v>
      </c>
      <c r="BB1014" s="54">
        <f t="shared" si="1169"/>
        <v>280</v>
      </c>
      <c r="BC1014" s="54"/>
      <c r="BD1014" s="54"/>
      <c r="BE1014" s="54">
        <f t="shared" si="1183"/>
        <v>0</v>
      </c>
      <c r="BF1014" s="54"/>
      <c r="BG1014" s="54"/>
      <c r="BH1014" s="54"/>
      <c r="BI1014" s="54"/>
      <c r="BJ1014" s="54"/>
      <c r="BK1014" s="54"/>
      <c r="BL1014" s="54"/>
      <c r="BM1014" s="54"/>
      <c r="BN1014" s="54"/>
      <c r="BO1014" s="54"/>
      <c r="BP1014" s="54"/>
      <c r="BQ1014" s="54"/>
      <c r="BR1014" s="54"/>
      <c r="BS1014" s="54"/>
      <c r="BT1014" s="54"/>
      <c r="BU1014" s="54"/>
      <c r="BV1014" s="54">
        <f t="shared" si="1186"/>
        <v>1282121.5166666666</v>
      </c>
      <c r="BW1014" s="54">
        <f t="shared" si="1187"/>
        <v>3826435.1999999997</v>
      </c>
      <c r="BX1014" s="54">
        <f t="shared" si="1188"/>
        <v>3627141.6999999997</v>
      </c>
      <c r="BY1014" s="54">
        <f t="shared" si="1189"/>
        <v>960</v>
      </c>
      <c r="BZ1014" s="54">
        <f t="shared" si="1190"/>
        <v>910</v>
      </c>
      <c r="CA1014" s="54">
        <v>0</v>
      </c>
      <c r="CB1014" s="54">
        <f t="shared" si="1191"/>
        <v>365</v>
      </c>
      <c r="CC1014" s="54">
        <f t="shared" si="1192"/>
        <v>321.66666666666669</v>
      </c>
      <c r="CD1014" s="54">
        <v>310</v>
      </c>
      <c r="CE1014" s="54">
        <v>360</v>
      </c>
      <c r="CF1014" s="54">
        <v>340</v>
      </c>
      <c r="CG1014" s="54">
        <v>310</v>
      </c>
      <c r="CH1014" s="54">
        <v>330</v>
      </c>
      <c r="CI1014" s="54">
        <v>340</v>
      </c>
      <c r="CJ1014" s="54">
        <v>330</v>
      </c>
      <c r="CK1014" s="54">
        <v>330</v>
      </c>
      <c r="CL1014" s="54">
        <v>300</v>
      </c>
      <c r="CM1014" s="54">
        <v>280</v>
      </c>
      <c r="CN1014" s="54">
        <v>265</v>
      </c>
      <c r="CO1014" s="54">
        <v>365</v>
      </c>
    </row>
    <row r="1015" spans="1:93">
      <c r="A1015" s="3" t="str">
        <f t="shared" si="1170"/>
        <v>SH012Phesgo 10ml</v>
      </c>
      <c r="B1015" s="3" t="s">
        <v>558</v>
      </c>
      <c r="C1015" s="3" t="s">
        <v>887</v>
      </c>
      <c r="D1015" s="3" t="s">
        <v>296</v>
      </c>
      <c r="E1015" s="3" t="s">
        <v>296</v>
      </c>
      <c r="F1015" s="3" t="s">
        <v>323</v>
      </c>
      <c r="G1015" s="3" t="s">
        <v>324</v>
      </c>
      <c r="H1015" s="3" t="s">
        <v>323</v>
      </c>
      <c r="I1015" s="3" t="s">
        <v>324</v>
      </c>
      <c r="J1015" s="3" t="s">
        <v>541</v>
      </c>
      <c r="K1015" s="3" t="s">
        <v>544</v>
      </c>
      <c r="L1015" s="3" t="s">
        <v>939</v>
      </c>
      <c r="M1015" s="3" t="s">
        <v>542</v>
      </c>
      <c r="N1015" s="3" t="s">
        <v>17</v>
      </c>
      <c r="O1015" s="3" t="s">
        <v>18</v>
      </c>
      <c r="P1015" s="3">
        <v>6232.07</v>
      </c>
      <c r="Q1015" s="54">
        <v>84.504460840016236</v>
      </c>
      <c r="R1015" s="54">
        <v>77.503524523017234</v>
      </c>
      <c r="S1015" s="54">
        <v>116.11474477149966</v>
      </c>
      <c r="T1015" s="54">
        <v>100.39830153049948</v>
      </c>
      <c r="U1015" s="54">
        <v>91.219627599901784</v>
      </c>
      <c r="V1015" s="54">
        <v>119.41235599171063</v>
      </c>
      <c r="W1015" s="54">
        <v>278.12273013453313</v>
      </c>
      <c r="X1015" s="54">
        <v>311.03028512211188</v>
      </c>
      <c r="Y1015" s="54">
        <v>589.15301525664506</v>
      </c>
      <c r="Z1015" s="54">
        <v>80</v>
      </c>
      <c r="AA1015" s="54">
        <v>177</v>
      </c>
      <c r="AB1015" s="54">
        <v>71</v>
      </c>
      <c r="AC1015" s="54">
        <v>49</v>
      </c>
      <c r="AD1015" s="54">
        <v>0</v>
      </c>
      <c r="AE1015" s="54">
        <v>0</v>
      </c>
      <c r="AF1015" s="54">
        <f t="shared" si="1171"/>
        <v>328</v>
      </c>
      <c r="AG1015" s="54">
        <f t="shared" si="1172"/>
        <v>49</v>
      </c>
      <c r="AH1015" s="54">
        <f t="shared" si="1173"/>
        <v>377</v>
      </c>
      <c r="AI1015" s="54">
        <v>526637.71526723995</v>
      </c>
      <c r="AJ1015" s="54">
        <v>483007.39007416001</v>
      </c>
      <c r="AK1015" s="54">
        <v>723635.21744811989</v>
      </c>
      <c r="AL1015" s="54">
        <v>625689.24301917991</v>
      </c>
      <c r="AM1015" s="54">
        <v>568487.10457651992</v>
      </c>
      <c r="AN1015" s="54">
        <v>744186.16140525998</v>
      </c>
      <c r="AO1015" s="54">
        <v>1733280.32278952</v>
      </c>
      <c r="AP1015" s="54">
        <v>1938362.5090009598</v>
      </c>
      <c r="AQ1015" s="54">
        <v>3671642.8317904798</v>
      </c>
      <c r="AR1015" s="54">
        <f t="shared" si="1174"/>
        <v>498565.6</v>
      </c>
      <c r="AS1015" s="54">
        <f t="shared" si="1175"/>
        <v>1103076.3899999999</v>
      </c>
      <c r="AT1015" s="54">
        <f t="shared" si="1176"/>
        <v>442476.97</v>
      </c>
      <c r="AU1015" s="54">
        <f t="shared" si="1177"/>
        <v>305371.43</v>
      </c>
      <c r="AV1015" s="54">
        <f t="shared" si="1178"/>
        <v>0</v>
      </c>
      <c r="AW1015" s="54">
        <f t="shared" si="1179"/>
        <v>0</v>
      </c>
      <c r="AX1015" s="54">
        <f t="shared" si="1180"/>
        <v>2044118.9599999997</v>
      </c>
      <c r="AY1015" s="54">
        <f t="shared" si="1181"/>
        <v>305371.43</v>
      </c>
      <c r="AZ1015" s="54">
        <f t="shared" si="1182"/>
        <v>2349490.3899999997</v>
      </c>
      <c r="BA1015" s="54">
        <f t="shared" si="1168"/>
        <v>100.39830153049948</v>
      </c>
      <c r="BB1015" s="54">
        <f t="shared" si="1169"/>
        <v>49</v>
      </c>
      <c r="BC1015" s="54">
        <f>SUM(CJ1015:CL1015)</f>
        <v>193</v>
      </c>
      <c r="BD1015" s="54">
        <f>SUM(CM1015:CO1015)</f>
        <v>192</v>
      </c>
      <c r="BE1015" s="54">
        <f t="shared" si="1183"/>
        <v>377</v>
      </c>
      <c r="BF1015" s="54">
        <f t="shared" ref="BF1015:BK1015" si="1235">Z1015</f>
        <v>80</v>
      </c>
      <c r="BG1015" s="54">
        <f t="shared" si="1235"/>
        <v>177</v>
      </c>
      <c r="BH1015" s="54">
        <f t="shared" si="1235"/>
        <v>71</v>
      </c>
      <c r="BI1015" s="54">
        <f t="shared" si="1235"/>
        <v>49</v>
      </c>
      <c r="BJ1015" s="54">
        <f t="shared" si="1235"/>
        <v>0</v>
      </c>
      <c r="BK1015" s="54">
        <f t="shared" si="1235"/>
        <v>0</v>
      </c>
      <c r="BL1015" s="54">
        <v>2.3333333333333335</v>
      </c>
      <c r="BM1015" s="54">
        <v>2.3333333333333335</v>
      </c>
      <c r="BN1015" s="54">
        <f t="shared" ref="BN1015:BN1016" si="1236">AVERAGE(BP1015:BR1015)</f>
        <v>1</v>
      </c>
      <c r="BO1015" s="54">
        <f t="shared" ref="BO1015:BO1016" si="1237">SUM(BS1015:BU1015)/1</f>
        <v>15</v>
      </c>
      <c r="BP1015" s="54">
        <v>2</v>
      </c>
      <c r="BQ1015" s="54">
        <v>0</v>
      </c>
      <c r="BR1015" s="54">
        <v>1</v>
      </c>
      <c r="BS1015" s="54">
        <v>15</v>
      </c>
      <c r="BT1015" s="54">
        <v>0</v>
      </c>
      <c r="BU1015" s="54">
        <v>0</v>
      </c>
      <c r="BV1015" s="54">
        <f t="shared" si="1186"/>
        <v>278885.13250000001</v>
      </c>
      <c r="BW1015" s="54">
        <f t="shared" si="1187"/>
        <v>1202789.51</v>
      </c>
      <c r="BX1015" s="54">
        <f t="shared" si="1188"/>
        <v>1196557.44</v>
      </c>
      <c r="BY1015" s="54">
        <f t="shared" si="1189"/>
        <v>193</v>
      </c>
      <c r="BZ1015" s="54">
        <f t="shared" si="1190"/>
        <v>192</v>
      </c>
      <c r="CA1015" s="54">
        <v>385.33333333333331</v>
      </c>
      <c r="CB1015" s="54">
        <f t="shared" si="1191"/>
        <v>68</v>
      </c>
      <c r="CC1015" s="54">
        <f t="shared" si="1192"/>
        <v>44.75</v>
      </c>
      <c r="CD1015" s="54">
        <v>1</v>
      </c>
      <c r="CE1015" s="54">
        <v>5.9999999999999991</v>
      </c>
      <c r="CF1015" s="54">
        <v>30</v>
      </c>
      <c r="CG1015" s="54">
        <v>38</v>
      </c>
      <c r="CH1015" s="54">
        <v>31</v>
      </c>
      <c r="CI1015" s="54">
        <v>46</v>
      </c>
      <c r="CJ1015" s="54">
        <v>57</v>
      </c>
      <c r="CK1015" s="54">
        <v>63</v>
      </c>
      <c r="CL1015" s="54">
        <v>73</v>
      </c>
      <c r="CM1015" s="54">
        <v>57</v>
      </c>
      <c r="CN1015" s="54">
        <v>67</v>
      </c>
      <c r="CO1015" s="54">
        <v>68</v>
      </c>
    </row>
    <row r="1016" spans="1:93">
      <c r="A1016" s="3" t="str">
        <f t="shared" si="1170"/>
        <v>SH012Phesgo 15ml</v>
      </c>
      <c r="B1016" s="3" t="s">
        <v>558</v>
      </c>
      <c r="C1016" s="3" t="s">
        <v>887</v>
      </c>
      <c r="D1016" s="3" t="s">
        <v>296</v>
      </c>
      <c r="E1016" s="3" t="s">
        <v>296</v>
      </c>
      <c r="F1016" s="3" t="s">
        <v>323</v>
      </c>
      <c r="G1016" s="3" t="s">
        <v>324</v>
      </c>
      <c r="H1016" s="3" t="s">
        <v>323</v>
      </c>
      <c r="I1016" s="3" t="s">
        <v>324</v>
      </c>
      <c r="J1016" s="3" t="s">
        <v>541</v>
      </c>
      <c r="K1016" s="3" t="s">
        <v>544</v>
      </c>
      <c r="L1016" s="3" t="s">
        <v>939</v>
      </c>
      <c r="M1016" s="3" t="s">
        <v>542</v>
      </c>
      <c r="N1016" s="3" t="s">
        <v>17</v>
      </c>
      <c r="O1016" s="3" t="s">
        <v>19</v>
      </c>
      <c r="P1016" s="3">
        <v>8489.27</v>
      </c>
      <c r="Q1016" s="54">
        <v>6</v>
      </c>
      <c r="R1016" s="54">
        <v>6</v>
      </c>
      <c r="S1016" s="54">
        <v>8</v>
      </c>
      <c r="T1016" s="54">
        <v>8</v>
      </c>
      <c r="U1016" s="54">
        <v>8</v>
      </c>
      <c r="V1016" s="54">
        <v>10</v>
      </c>
      <c r="W1016" s="54">
        <v>20</v>
      </c>
      <c r="X1016" s="54">
        <v>26</v>
      </c>
      <c r="Y1016" s="54">
        <v>46</v>
      </c>
      <c r="Z1016" s="54">
        <v>5</v>
      </c>
      <c r="AA1016" s="54">
        <v>2</v>
      </c>
      <c r="AB1016" s="54">
        <v>13</v>
      </c>
      <c r="AC1016" s="54">
        <v>3</v>
      </c>
      <c r="AD1016" s="54">
        <v>0</v>
      </c>
      <c r="AE1016" s="54">
        <v>0</v>
      </c>
      <c r="AF1016" s="54">
        <f t="shared" si="1171"/>
        <v>20</v>
      </c>
      <c r="AG1016" s="54">
        <f t="shared" si="1172"/>
        <v>3</v>
      </c>
      <c r="AH1016" s="54">
        <f t="shared" si="1173"/>
        <v>23</v>
      </c>
      <c r="AI1016" s="54">
        <v>50935.62</v>
      </c>
      <c r="AJ1016" s="54">
        <v>50935.62</v>
      </c>
      <c r="AK1016" s="54">
        <v>67914.16</v>
      </c>
      <c r="AL1016" s="54">
        <v>67914.16</v>
      </c>
      <c r="AM1016" s="54">
        <v>67914.16</v>
      </c>
      <c r="AN1016" s="54">
        <v>84892.700000000012</v>
      </c>
      <c r="AO1016" s="54">
        <v>169785.40000000002</v>
      </c>
      <c r="AP1016" s="54">
        <v>220721.02000000002</v>
      </c>
      <c r="AQ1016" s="54">
        <v>390506.42000000004</v>
      </c>
      <c r="AR1016" s="54">
        <f t="shared" si="1174"/>
        <v>42446.350000000006</v>
      </c>
      <c r="AS1016" s="54">
        <f t="shared" si="1175"/>
        <v>16978.54</v>
      </c>
      <c r="AT1016" s="54">
        <f t="shared" si="1176"/>
        <v>110360.51000000001</v>
      </c>
      <c r="AU1016" s="54">
        <f t="shared" si="1177"/>
        <v>25467.81</v>
      </c>
      <c r="AV1016" s="54">
        <f t="shared" si="1178"/>
        <v>0</v>
      </c>
      <c r="AW1016" s="54">
        <f t="shared" si="1179"/>
        <v>0</v>
      </c>
      <c r="AX1016" s="54">
        <f t="shared" si="1180"/>
        <v>169785.40000000002</v>
      </c>
      <c r="AY1016" s="54">
        <f t="shared" si="1181"/>
        <v>25467.81</v>
      </c>
      <c r="AZ1016" s="54">
        <f t="shared" si="1182"/>
        <v>195253.21000000002</v>
      </c>
      <c r="BA1016" s="54">
        <f t="shared" si="1168"/>
        <v>8</v>
      </c>
      <c r="BB1016" s="54">
        <f t="shared" si="1169"/>
        <v>3</v>
      </c>
      <c r="BC1016" s="54">
        <f>SUM(CJ1016:CL1016)*2</f>
        <v>24</v>
      </c>
      <c r="BD1016" s="54">
        <f>SUM(CM1016:CO1016)*2</f>
        <v>8</v>
      </c>
      <c r="BE1016" s="54">
        <f t="shared" si="1183"/>
        <v>46</v>
      </c>
      <c r="BF1016" s="54">
        <f t="shared" ref="BF1016:BK1016" si="1238">Z1016*2</f>
        <v>10</v>
      </c>
      <c r="BG1016" s="54">
        <f t="shared" si="1238"/>
        <v>4</v>
      </c>
      <c r="BH1016" s="54">
        <f t="shared" si="1238"/>
        <v>26</v>
      </c>
      <c r="BI1016" s="54">
        <f t="shared" si="1238"/>
        <v>6</v>
      </c>
      <c r="BJ1016" s="54">
        <f t="shared" si="1238"/>
        <v>0</v>
      </c>
      <c r="BK1016" s="54">
        <f t="shared" si="1238"/>
        <v>0</v>
      </c>
      <c r="BL1016" s="54">
        <v>4.666666666666667</v>
      </c>
      <c r="BM1016" s="54">
        <v>3.6666666666666665</v>
      </c>
      <c r="BN1016" s="54">
        <f t="shared" si="1236"/>
        <v>2.6666666666666665</v>
      </c>
      <c r="BO1016" s="54">
        <f t="shared" si="1237"/>
        <v>2</v>
      </c>
      <c r="BP1016" s="54">
        <v>4</v>
      </c>
      <c r="BQ1016" s="54">
        <v>2</v>
      </c>
      <c r="BR1016" s="54">
        <v>2</v>
      </c>
      <c r="BS1016" s="54">
        <v>2</v>
      </c>
      <c r="BT1016" s="54">
        <v>0</v>
      </c>
      <c r="BU1016" s="54">
        <v>0</v>
      </c>
      <c r="BV1016" s="54">
        <f t="shared" si="1186"/>
        <v>16271.100833333336</v>
      </c>
      <c r="BW1016" s="54">
        <f t="shared" si="1187"/>
        <v>101871.24</v>
      </c>
      <c r="BX1016" s="54">
        <f t="shared" si="1188"/>
        <v>33957.08</v>
      </c>
      <c r="BY1016" s="54">
        <f t="shared" si="1189"/>
        <v>12</v>
      </c>
      <c r="BZ1016" s="54">
        <f t="shared" si="1190"/>
        <v>4</v>
      </c>
      <c r="CA1016" s="54">
        <v>0</v>
      </c>
      <c r="CB1016" s="54">
        <f t="shared" si="1191"/>
        <v>6</v>
      </c>
      <c r="CC1016" s="54">
        <f t="shared" si="1192"/>
        <v>1.9166666666666667</v>
      </c>
      <c r="CD1016" s="54">
        <v>0</v>
      </c>
      <c r="CE1016" s="54">
        <v>0</v>
      </c>
      <c r="CF1016" s="54">
        <v>2</v>
      </c>
      <c r="CG1016" s="54">
        <v>0</v>
      </c>
      <c r="CH1016" s="54">
        <v>2</v>
      </c>
      <c r="CI1016" s="54">
        <v>2.9999999999999996</v>
      </c>
      <c r="CJ1016" s="54">
        <v>6</v>
      </c>
      <c r="CK1016" s="54">
        <v>3</v>
      </c>
      <c r="CL1016" s="54">
        <v>3</v>
      </c>
      <c r="CM1016" s="54">
        <v>1</v>
      </c>
      <c r="CN1016" s="54">
        <v>2</v>
      </c>
      <c r="CO1016" s="54">
        <v>1</v>
      </c>
    </row>
    <row r="1017" spans="1:93">
      <c r="A1017" s="3" t="str">
        <f t="shared" si="1170"/>
        <v>SH017Herceptin IV</v>
      </c>
      <c r="B1017" s="3" t="s">
        <v>558</v>
      </c>
      <c r="C1017" s="3" t="s">
        <v>887</v>
      </c>
      <c r="D1017" s="3" t="s">
        <v>296</v>
      </c>
      <c r="E1017" s="3" t="s">
        <v>296</v>
      </c>
      <c r="F1017" s="3" t="s">
        <v>325</v>
      </c>
      <c r="G1017" s="3" t="s">
        <v>326</v>
      </c>
      <c r="H1017" s="3" t="s">
        <v>325</v>
      </c>
      <c r="I1017" s="3" t="s">
        <v>326</v>
      </c>
      <c r="J1017" s="3" t="s">
        <v>541</v>
      </c>
      <c r="K1017" s="3" t="s">
        <v>541</v>
      </c>
      <c r="L1017" s="3"/>
      <c r="M1017" s="3" t="s">
        <v>543</v>
      </c>
      <c r="N1017" s="3" t="s">
        <v>11</v>
      </c>
      <c r="O1017" s="3" t="s">
        <v>11</v>
      </c>
      <c r="P1017" s="3">
        <v>4535.5</v>
      </c>
      <c r="Q1017" s="54">
        <v>15.712662189353059</v>
      </c>
      <c r="R1017" s="54">
        <v>11.256632173920112</v>
      </c>
      <c r="S1017" s="54">
        <v>10.471223686051195</v>
      </c>
      <c r="T1017" s="54">
        <v>7.3941592807052814</v>
      </c>
      <c r="U1017" s="54">
        <v>6.7371030997679178</v>
      </c>
      <c r="V1017" s="54">
        <v>11.728614855760771</v>
      </c>
      <c r="W1017" s="54">
        <v>37.440518049324368</v>
      </c>
      <c r="X1017" s="54">
        <v>25.85987723623397</v>
      </c>
      <c r="Y1017" s="54">
        <v>63.300395285558338</v>
      </c>
      <c r="Z1017" s="54">
        <v>17</v>
      </c>
      <c r="AA1017" s="54">
        <v>13</v>
      </c>
      <c r="AB1017" s="54">
        <v>16</v>
      </c>
      <c r="AC1017" s="54">
        <v>7</v>
      </c>
      <c r="AD1017" s="54">
        <v>0</v>
      </c>
      <c r="AE1017" s="54">
        <v>0</v>
      </c>
      <c r="AF1017" s="54">
        <f t="shared" si="1171"/>
        <v>46</v>
      </c>
      <c r="AG1017" s="54">
        <f t="shared" si="1172"/>
        <v>7</v>
      </c>
      <c r="AH1017" s="54">
        <f t="shared" si="1173"/>
        <v>53</v>
      </c>
      <c r="AI1017" s="54">
        <v>71264.779359810811</v>
      </c>
      <c r="AJ1017" s="54">
        <v>51054.455224814672</v>
      </c>
      <c r="AK1017" s="54">
        <v>47492.235028085204</v>
      </c>
      <c r="AL1017" s="54">
        <v>33536.209417638805</v>
      </c>
      <c r="AM1017" s="54">
        <v>30556.13110899739</v>
      </c>
      <c r="AN1017" s="54">
        <v>53195.13267830298</v>
      </c>
      <c r="AO1017" s="54">
        <v>169811.4696127107</v>
      </c>
      <c r="AP1017" s="54">
        <v>117287.47320493918</v>
      </c>
      <c r="AQ1017" s="54">
        <v>287098.94281764992</v>
      </c>
      <c r="AR1017" s="54">
        <f t="shared" si="1174"/>
        <v>77103.5</v>
      </c>
      <c r="AS1017" s="54">
        <f t="shared" si="1175"/>
        <v>58961.5</v>
      </c>
      <c r="AT1017" s="54">
        <f t="shared" si="1176"/>
        <v>72568</v>
      </c>
      <c r="AU1017" s="54">
        <f t="shared" si="1177"/>
        <v>31748.5</v>
      </c>
      <c r="AV1017" s="54">
        <f t="shared" si="1178"/>
        <v>0</v>
      </c>
      <c r="AW1017" s="54">
        <f t="shared" si="1179"/>
        <v>0</v>
      </c>
      <c r="AX1017" s="54">
        <f t="shared" si="1180"/>
        <v>208633</v>
      </c>
      <c r="AY1017" s="54">
        <f t="shared" si="1181"/>
        <v>31748.5</v>
      </c>
      <c r="AZ1017" s="54">
        <f t="shared" si="1182"/>
        <v>240381.5</v>
      </c>
      <c r="BA1017" s="54">
        <f t="shared" si="1168"/>
        <v>7.3941592807052814</v>
      </c>
      <c r="BB1017" s="54">
        <f t="shared" si="1169"/>
        <v>7</v>
      </c>
      <c r="BC1017" s="54"/>
      <c r="BD1017" s="54"/>
      <c r="BE1017" s="54">
        <f t="shared" si="1183"/>
        <v>0</v>
      </c>
      <c r="BF1017" s="54"/>
      <c r="BG1017" s="54"/>
      <c r="BH1017" s="54"/>
      <c r="BI1017" s="54"/>
      <c r="BJ1017" s="54"/>
      <c r="BK1017" s="54"/>
      <c r="BL1017" s="54"/>
      <c r="BM1017" s="54"/>
      <c r="BN1017" s="54"/>
      <c r="BO1017" s="54"/>
      <c r="BP1017" s="54"/>
      <c r="BQ1017" s="54"/>
      <c r="BR1017" s="54"/>
      <c r="BS1017" s="54"/>
      <c r="BT1017" s="54"/>
      <c r="BU1017" s="54"/>
      <c r="BV1017" s="54">
        <f t="shared" si="1186"/>
        <v>74457.791666666672</v>
      </c>
      <c r="BW1017" s="54">
        <f t="shared" si="1187"/>
        <v>253988</v>
      </c>
      <c r="BX1017" s="54">
        <f t="shared" si="1188"/>
        <v>181420</v>
      </c>
      <c r="BY1017" s="54">
        <f t="shared" si="1189"/>
        <v>56</v>
      </c>
      <c r="BZ1017" s="54">
        <f t="shared" si="1190"/>
        <v>40</v>
      </c>
      <c r="CA1017" s="54">
        <v>0</v>
      </c>
      <c r="CB1017" s="54">
        <f t="shared" si="1191"/>
        <v>19</v>
      </c>
      <c r="CC1017" s="54">
        <f t="shared" si="1192"/>
        <v>16.416666666666668</v>
      </c>
      <c r="CD1017" s="54">
        <v>15</v>
      </c>
      <c r="CE1017" s="54">
        <v>17</v>
      </c>
      <c r="CF1017" s="54">
        <v>19</v>
      </c>
      <c r="CG1017" s="54">
        <v>15</v>
      </c>
      <c r="CH1017" s="54">
        <v>19</v>
      </c>
      <c r="CI1017" s="54">
        <v>16</v>
      </c>
      <c r="CJ1017" s="54">
        <v>19</v>
      </c>
      <c r="CK1017" s="54">
        <v>15</v>
      </c>
      <c r="CL1017" s="54">
        <v>22</v>
      </c>
      <c r="CM1017" s="54">
        <v>17</v>
      </c>
      <c r="CN1017" s="54">
        <v>11</v>
      </c>
      <c r="CO1017" s="54">
        <v>12</v>
      </c>
    </row>
    <row r="1018" spans="1:93">
      <c r="A1018" s="3" t="str">
        <f t="shared" si="1170"/>
        <v>SH017Herceptin SC</v>
      </c>
      <c r="B1018" s="3" t="s">
        <v>558</v>
      </c>
      <c r="C1018" s="3" t="s">
        <v>887</v>
      </c>
      <c r="D1018" s="3" t="s">
        <v>296</v>
      </c>
      <c r="E1018" s="3" t="s">
        <v>296</v>
      </c>
      <c r="F1018" s="3" t="s">
        <v>325</v>
      </c>
      <c r="G1018" s="3" t="s">
        <v>326</v>
      </c>
      <c r="H1018" s="3" t="s">
        <v>325</v>
      </c>
      <c r="I1018" s="3" t="s">
        <v>326</v>
      </c>
      <c r="J1018" s="3" t="s">
        <v>541</v>
      </c>
      <c r="K1018" s="3" t="s">
        <v>541</v>
      </c>
      <c r="L1018" s="3"/>
      <c r="M1018" s="3" t="s">
        <v>543</v>
      </c>
      <c r="N1018" s="3" t="s">
        <v>12</v>
      </c>
      <c r="O1018" s="3" t="s">
        <v>12</v>
      </c>
      <c r="P1018" s="3">
        <v>3444.49</v>
      </c>
      <c r="Q1018" s="54">
        <v>1.2869445629604544E-7</v>
      </c>
      <c r="R1018" s="54">
        <v>1.1923834167284972E-7</v>
      </c>
      <c r="S1018" s="54">
        <v>1.8086442832285226E-7</v>
      </c>
      <c r="T1018" s="54">
        <v>1.8512626147397511E-7</v>
      </c>
      <c r="U1018" s="54">
        <v>1.6668434004097236E-7</v>
      </c>
      <c r="V1018" s="54">
        <v>2.193921721933052E-7</v>
      </c>
      <c r="W1018" s="54">
        <v>4.2879722629174739E-7</v>
      </c>
      <c r="X1018" s="54">
        <v>5.7120277370825267E-7</v>
      </c>
      <c r="Y1018" s="54">
        <v>9.9999999999999995E-7</v>
      </c>
      <c r="Z1018" s="54">
        <v>0</v>
      </c>
      <c r="AA1018" s="54">
        <v>0</v>
      </c>
      <c r="AB1018" s="54">
        <v>0</v>
      </c>
      <c r="AC1018" s="54">
        <v>0</v>
      </c>
      <c r="AD1018" s="54">
        <v>0</v>
      </c>
      <c r="AE1018" s="54">
        <v>0</v>
      </c>
      <c r="AF1018" s="54">
        <f t="shared" si="1171"/>
        <v>0</v>
      </c>
      <c r="AG1018" s="54">
        <f t="shared" si="1172"/>
        <v>0</v>
      </c>
      <c r="AH1018" s="54">
        <f t="shared" si="1173"/>
        <v>0</v>
      </c>
      <c r="AI1018" s="54">
        <v>4.4328676776716558E-4</v>
      </c>
      <c r="AJ1018" s="54">
        <v>4.1071527550871412E-4</v>
      </c>
      <c r="AK1018" s="54">
        <v>6.2298571471378138E-4</v>
      </c>
      <c r="AL1018" s="54">
        <v>6.3766555638449245E-4</v>
      </c>
      <c r="AM1018" s="54">
        <v>5.7414254242772885E-4</v>
      </c>
      <c r="AN1018" s="54">
        <v>7.5569414319811776E-4</v>
      </c>
      <c r="AO1018" s="54">
        <v>1.476987757989661E-3</v>
      </c>
      <c r="AP1018" s="54">
        <v>1.9675022420103392E-3</v>
      </c>
      <c r="AQ1018" s="54">
        <v>3.4444900000000006E-3</v>
      </c>
      <c r="AR1018" s="54">
        <f t="shared" si="1174"/>
        <v>0</v>
      </c>
      <c r="AS1018" s="54">
        <f t="shared" si="1175"/>
        <v>0</v>
      </c>
      <c r="AT1018" s="54">
        <f t="shared" si="1176"/>
        <v>0</v>
      </c>
      <c r="AU1018" s="54">
        <f t="shared" si="1177"/>
        <v>0</v>
      </c>
      <c r="AV1018" s="54">
        <f t="shared" si="1178"/>
        <v>0</v>
      </c>
      <c r="AW1018" s="54">
        <f t="shared" si="1179"/>
        <v>0</v>
      </c>
      <c r="AX1018" s="54">
        <f t="shared" si="1180"/>
        <v>0</v>
      </c>
      <c r="AY1018" s="54">
        <f t="shared" si="1181"/>
        <v>0</v>
      </c>
      <c r="AZ1018" s="54">
        <f t="shared" si="1182"/>
        <v>0</v>
      </c>
      <c r="BA1018" s="54">
        <f t="shared" si="1168"/>
        <v>1.8512626147397511E-7</v>
      </c>
      <c r="BB1018" s="54">
        <f t="shared" si="1169"/>
        <v>0</v>
      </c>
      <c r="BC1018" s="54"/>
      <c r="BD1018" s="54"/>
      <c r="BE1018" s="54">
        <f t="shared" si="1183"/>
        <v>0</v>
      </c>
      <c r="BF1018" s="54"/>
      <c r="BG1018" s="54"/>
      <c r="BH1018" s="54"/>
      <c r="BI1018" s="54"/>
      <c r="BJ1018" s="54"/>
      <c r="BK1018" s="54"/>
      <c r="BL1018" s="54"/>
      <c r="BM1018" s="54"/>
      <c r="BN1018" s="54"/>
      <c r="BO1018" s="54"/>
      <c r="BP1018" s="54"/>
      <c r="BQ1018" s="54"/>
      <c r="BR1018" s="54"/>
      <c r="BS1018" s="54"/>
      <c r="BT1018" s="54"/>
      <c r="BU1018" s="54"/>
      <c r="BV1018" s="54">
        <f t="shared" si="1186"/>
        <v>0</v>
      </c>
      <c r="BW1018" s="54">
        <f t="shared" si="1187"/>
        <v>0</v>
      </c>
      <c r="BX1018" s="54">
        <f t="shared" si="1188"/>
        <v>0</v>
      </c>
      <c r="BY1018" s="54">
        <f t="shared" si="1189"/>
        <v>0</v>
      </c>
      <c r="BZ1018" s="54">
        <f t="shared" si="1190"/>
        <v>0</v>
      </c>
      <c r="CA1018" s="54">
        <v>0</v>
      </c>
      <c r="CB1018" s="54">
        <f t="shared" si="1191"/>
        <v>0</v>
      </c>
      <c r="CC1018" s="54">
        <f t="shared" si="1192"/>
        <v>0</v>
      </c>
      <c r="CD1018" s="54">
        <v>0</v>
      </c>
      <c r="CE1018" s="54">
        <v>0</v>
      </c>
      <c r="CF1018" s="54">
        <v>0</v>
      </c>
      <c r="CG1018" s="54">
        <v>0</v>
      </c>
      <c r="CH1018" s="54">
        <v>0</v>
      </c>
      <c r="CI1018" s="54">
        <v>0</v>
      </c>
      <c r="CJ1018" s="54">
        <v>0</v>
      </c>
      <c r="CK1018" s="54">
        <v>0</v>
      </c>
      <c r="CL1018" s="54">
        <v>0</v>
      </c>
      <c r="CM1018" s="54">
        <v>0</v>
      </c>
      <c r="CN1018" s="54">
        <v>0</v>
      </c>
      <c r="CO1018" s="54">
        <v>0</v>
      </c>
    </row>
    <row r="1019" spans="1:93">
      <c r="A1019" s="3" t="str">
        <f t="shared" si="1170"/>
        <v>SH017Itovebi 3mg</v>
      </c>
      <c r="B1019" s="3" t="s">
        <v>558</v>
      </c>
      <c r="C1019" s="3" t="s">
        <v>887</v>
      </c>
      <c r="D1019" s="3" t="s">
        <v>296</v>
      </c>
      <c r="E1019" s="3" t="s">
        <v>296</v>
      </c>
      <c r="F1019" s="3" t="s">
        <v>325</v>
      </c>
      <c r="G1019" s="3" t="s">
        <v>326</v>
      </c>
      <c r="H1019" s="3" t="s">
        <v>325</v>
      </c>
      <c r="I1019" s="3" t="s">
        <v>326</v>
      </c>
      <c r="J1019" s="3" t="s">
        <v>541</v>
      </c>
      <c r="K1019" s="3" t="s">
        <v>541</v>
      </c>
      <c r="L1019" s="3"/>
      <c r="M1019" s="3" t="s">
        <v>543</v>
      </c>
      <c r="N1019" s="3" t="s">
        <v>13</v>
      </c>
      <c r="O1019" s="3" t="s">
        <v>14</v>
      </c>
      <c r="P1019" s="3">
        <v>3566.02</v>
      </c>
      <c r="Q1019" s="54">
        <v>7.5423782997919166E-8</v>
      </c>
      <c r="R1019" s="54">
        <v>8.6118364644595899E-8</v>
      </c>
      <c r="S1019" s="54">
        <v>1.7430625086372233E-7</v>
      </c>
      <c r="T1019" s="54">
        <v>1.7644957539816278E-7</v>
      </c>
      <c r="U1019" s="54">
        <v>2.1451535630448561E-7</v>
      </c>
      <c r="V1019" s="54">
        <v>2.7318666979111423E-7</v>
      </c>
      <c r="W1019" s="54">
        <v>3.3584839850623739E-7</v>
      </c>
      <c r="X1019" s="54">
        <v>6.6415160149376262E-7</v>
      </c>
      <c r="Y1019" s="54">
        <v>9.9999999999999995E-7</v>
      </c>
      <c r="Z1019" s="54">
        <v>0</v>
      </c>
      <c r="AA1019" s="54">
        <v>0</v>
      </c>
      <c r="AB1019" s="54">
        <v>0</v>
      </c>
      <c r="AC1019" s="54">
        <v>0</v>
      </c>
      <c r="AD1019" s="54">
        <v>0</v>
      </c>
      <c r="AE1019" s="54">
        <v>0</v>
      </c>
      <c r="AF1019" s="54">
        <f t="shared" si="1171"/>
        <v>0</v>
      </c>
      <c r="AG1019" s="54">
        <f t="shared" si="1172"/>
        <v>0</v>
      </c>
      <c r="AH1019" s="54">
        <f t="shared" si="1173"/>
        <v>0</v>
      </c>
      <c r="AI1019" s="54">
        <v>2.6896271864623972E-4</v>
      </c>
      <c r="AJ1019" s="54">
        <v>3.0709981068992184E-4</v>
      </c>
      <c r="AK1019" s="54">
        <v>6.2157957670505104E-4</v>
      </c>
      <c r="AL1019" s="54">
        <v>6.2922271486135644E-4</v>
      </c>
      <c r="AM1019" s="54">
        <v>7.6496605088892183E-4</v>
      </c>
      <c r="AN1019" s="54">
        <v>9.7418912820850911E-4</v>
      </c>
      <c r="AO1019" s="54">
        <v>1.1976421060412126E-3</v>
      </c>
      <c r="AP1019" s="54">
        <v>2.3683778939587873E-3</v>
      </c>
      <c r="AQ1019" s="54">
        <v>3.56602E-3</v>
      </c>
      <c r="AR1019" s="54">
        <f t="shared" si="1174"/>
        <v>0</v>
      </c>
      <c r="AS1019" s="54">
        <f t="shared" si="1175"/>
        <v>0</v>
      </c>
      <c r="AT1019" s="54">
        <f t="shared" si="1176"/>
        <v>0</v>
      </c>
      <c r="AU1019" s="54">
        <f t="shared" si="1177"/>
        <v>0</v>
      </c>
      <c r="AV1019" s="54">
        <f t="shared" si="1178"/>
        <v>0</v>
      </c>
      <c r="AW1019" s="54">
        <f t="shared" si="1179"/>
        <v>0</v>
      </c>
      <c r="AX1019" s="54">
        <f t="shared" si="1180"/>
        <v>0</v>
      </c>
      <c r="AY1019" s="54">
        <f t="shared" si="1181"/>
        <v>0</v>
      </c>
      <c r="AZ1019" s="54">
        <f t="shared" si="1182"/>
        <v>0</v>
      </c>
      <c r="BA1019" s="54">
        <f t="shared" si="1168"/>
        <v>1.7644957539816278E-7</v>
      </c>
      <c r="BB1019" s="54">
        <f t="shared" si="1169"/>
        <v>0</v>
      </c>
      <c r="BC1019" s="54"/>
      <c r="BD1019" s="54"/>
      <c r="BE1019" s="54">
        <f t="shared" si="1183"/>
        <v>0</v>
      </c>
      <c r="BF1019" s="54"/>
      <c r="BG1019" s="54"/>
      <c r="BH1019" s="54"/>
      <c r="BI1019" s="54"/>
      <c r="BJ1019" s="54"/>
      <c r="BK1019" s="54"/>
      <c r="BL1019" s="54">
        <v>0</v>
      </c>
      <c r="BM1019" s="54">
        <v>0</v>
      </c>
      <c r="BN1019" s="54">
        <f t="shared" ref="BN1019:BN1020" si="1239">AVERAGE(BP1019:BR1019)</f>
        <v>0</v>
      </c>
      <c r="BO1019" s="54">
        <f t="shared" ref="BO1019:BO1020" si="1240">SUM(BS1019:BU1019)/1</f>
        <v>0</v>
      </c>
      <c r="BP1019" s="54">
        <v>0</v>
      </c>
      <c r="BQ1019" s="54">
        <v>0</v>
      </c>
      <c r="BR1019" s="54">
        <v>0</v>
      </c>
      <c r="BS1019" s="54">
        <v>0</v>
      </c>
      <c r="BT1019" s="54">
        <v>0</v>
      </c>
      <c r="BU1019" s="54">
        <v>0</v>
      </c>
      <c r="BV1019" s="54">
        <f t="shared" si="1186"/>
        <v>0</v>
      </c>
      <c r="BW1019" s="54">
        <f t="shared" si="1187"/>
        <v>0</v>
      </c>
      <c r="BX1019" s="54">
        <f t="shared" si="1188"/>
        <v>0</v>
      </c>
      <c r="BY1019" s="54">
        <f t="shared" si="1189"/>
        <v>0</v>
      </c>
      <c r="BZ1019" s="54">
        <f t="shared" si="1190"/>
        <v>0</v>
      </c>
      <c r="CA1019" s="54">
        <v>0</v>
      </c>
      <c r="CB1019" s="54">
        <f t="shared" si="1191"/>
        <v>0</v>
      </c>
      <c r="CC1019" s="54">
        <f t="shared" si="1192"/>
        <v>0</v>
      </c>
      <c r="CD1019" s="54">
        <v>0</v>
      </c>
      <c r="CE1019" s="54">
        <v>0</v>
      </c>
      <c r="CF1019" s="54">
        <v>0</v>
      </c>
      <c r="CG1019" s="54">
        <v>0</v>
      </c>
      <c r="CH1019" s="54">
        <v>0</v>
      </c>
      <c r="CI1019" s="54">
        <v>0</v>
      </c>
      <c r="CJ1019" s="54">
        <v>0</v>
      </c>
      <c r="CK1019" s="54">
        <v>0</v>
      </c>
      <c r="CL1019" s="54">
        <v>0</v>
      </c>
      <c r="CM1019" s="54">
        <v>0</v>
      </c>
      <c r="CN1019" s="54">
        <v>0</v>
      </c>
      <c r="CO1019" s="54">
        <v>0</v>
      </c>
    </row>
    <row r="1020" spans="1:93">
      <c r="A1020" s="3" t="str">
        <f t="shared" si="1170"/>
        <v>SH017Itovebi 9mg</v>
      </c>
      <c r="B1020" s="3" t="s">
        <v>558</v>
      </c>
      <c r="C1020" s="3" t="s">
        <v>887</v>
      </c>
      <c r="D1020" s="3" t="s">
        <v>296</v>
      </c>
      <c r="E1020" s="3" t="s">
        <v>296</v>
      </c>
      <c r="F1020" s="3" t="s">
        <v>325</v>
      </c>
      <c r="G1020" s="3" t="s">
        <v>326</v>
      </c>
      <c r="H1020" s="3" t="s">
        <v>325</v>
      </c>
      <c r="I1020" s="3" t="s">
        <v>326</v>
      </c>
      <c r="J1020" s="3" t="s">
        <v>541</v>
      </c>
      <c r="K1020" s="3" t="s">
        <v>541</v>
      </c>
      <c r="L1020" s="3"/>
      <c r="M1020" s="3" t="s">
        <v>543</v>
      </c>
      <c r="N1020" s="3" t="s">
        <v>13</v>
      </c>
      <c r="O1020" s="3" t="s">
        <v>15</v>
      </c>
      <c r="P1020" s="3">
        <v>10698.05</v>
      </c>
      <c r="Q1020" s="54"/>
      <c r="R1020" s="54"/>
      <c r="S1020" s="54"/>
      <c r="T1020" s="54">
        <v>0</v>
      </c>
      <c r="U1020" s="54">
        <v>0</v>
      </c>
      <c r="V1020" s="54">
        <v>0</v>
      </c>
      <c r="W1020" s="54">
        <v>0</v>
      </c>
      <c r="X1020" s="54">
        <v>0</v>
      </c>
      <c r="Y1020" s="54">
        <v>0</v>
      </c>
      <c r="Z1020" s="54">
        <v>0</v>
      </c>
      <c r="AA1020" s="54">
        <v>0</v>
      </c>
      <c r="AB1020" s="54">
        <v>0</v>
      </c>
      <c r="AC1020" s="54">
        <v>0</v>
      </c>
      <c r="AD1020" s="54">
        <v>0</v>
      </c>
      <c r="AE1020" s="54">
        <v>0</v>
      </c>
      <c r="AF1020" s="54">
        <f t="shared" si="1171"/>
        <v>0</v>
      </c>
      <c r="AG1020" s="54">
        <f t="shared" si="1172"/>
        <v>0</v>
      </c>
      <c r="AH1020" s="54">
        <f t="shared" si="1173"/>
        <v>0</v>
      </c>
      <c r="AI1020" s="54"/>
      <c r="AJ1020" s="54"/>
      <c r="AK1020" s="54"/>
      <c r="AL1020" s="54">
        <v>0</v>
      </c>
      <c r="AM1020" s="54">
        <v>0</v>
      </c>
      <c r="AN1020" s="54">
        <v>0</v>
      </c>
      <c r="AO1020" s="54">
        <v>0</v>
      </c>
      <c r="AP1020" s="54">
        <v>0</v>
      </c>
      <c r="AQ1020" s="54">
        <v>0</v>
      </c>
      <c r="AR1020" s="54">
        <f t="shared" si="1174"/>
        <v>0</v>
      </c>
      <c r="AS1020" s="54">
        <f t="shared" si="1175"/>
        <v>0</v>
      </c>
      <c r="AT1020" s="54">
        <f t="shared" si="1176"/>
        <v>0</v>
      </c>
      <c r="AU1020" s="54">
        <f t="shared" si="1177"/>
        <v>0</v>
      </c>
      <c r="AV1020" s="54">
        <f t="shared" si="1178"/>
        <v>0</v>
      </c>
      <c r="AW1020" s="54">
        <f t="shared" si="1179"/>
        <v>0</v>
      </c>
      <c r="AX1020" s="54">
        <f t="shared" si="1180"/>
        <v>0</v>
      </c>
      <c r="AY1020" s="54">
        <f t="shared" si="1181"/>
        <v>0</v>
      </c>
      <c r="AZ1020" s="54">
        <f t="shared" si="1182"/>
        <v>0</v>
      </c>
      <c r="BA1020" s="54">
        <f t="shared" si="1168"/>
        <v>0</v>
      </c>
      <c r="BB1020" s="54">
        <f t="shared" si="1169"/>
        <v>0</v>
      </c>
      <c r="BC1020" s="54"/>
      <c r="BD1020" s="54"/>
      <c r="BE1020" s="54">
        <f t="shared" si="1183"/>
        <v>0</v>
      </c>
      <c r="BF1020" s="54"/>
      <c r="BG1020" s="54"/>
      <c r="BH1020" s="54"/>
      <c r="BI1020" s="54"/>
      <c r="BJ1020" s="54"/>
      <c r="BK1020" s="54"/>
      <c r="BL1020" s="54">
        <v>0</v>
      </c>
      <c r="BM1020" s="54">
        <v>0</v>
      </c>
      <c r="BN1020" s="54">
        <f t="shared" si="1239"/>
        <v>0</v>
      </c>
      <c r="BO1020" s="54">
        <f t="shared" si="1240"/>
        <v>0</v>
      </c>
      <c r="BP1020" s="54">
        <v>0</v>
      </c>
      <c r="BQ1020" s="54">
        <v>0</v>
      </c>
      <c r="BR1020" s="54">
        <v>0</v>
      </c>
      <c r="BS1020" s="54">
        <v>0</v>
      </c>
      <c r="BT1020" s="54">
        <v>0</v>
      </c>
      <c r="BU1020" s="54">
        <v>0</v>
      </c>
      <c r="BV1020" s="54">
        <f t="shared" si="1186"/>
        <v>0</v>
      </c>
      <c r="BW1020" s="54">
        <f t="shared" si="1187"/>
        <v>0</v>
      </c>
      <c r="BX1020" s="54">
        <f t="shared" si="1188"/>
        <v>0</v>
      </c>
      <c r="BY1020" s="54">
        <f t="shared" si="1189"/>
        <v>0</v>
      </c>
      <c r="BZ1020" s="54">
        <f t="shared" si="1190"/>
        <v>0</v>
      </c>
      <c r="CA1020" s="54">
        <v>0</v>
      </c>
      <c r="CB1020" s="54">
        <f t="shared" si="1191"/>
        <v>0</v>
      </c>
      <c r="CC1020" s="54">
        <f t="shared" si="1192"/>
        <v>0</v>
      </c>
      <c r="CD1020" s="54">
        <v>0</v>
      </c>
      <c r="CE1020" s="54">
        <v>0</v>
      </c>
      <c r="CF1020" s="54">
        <v>0</v>
      </c>
      <c r="CG1020" s="54">
        <v>0</v>
      </c>
      <c r="CH1020" s="54">
        <v>0</v>
      </c>
      <c r="CI1020" s="54">
        <v>0</v>
      </c>
      <c r="CJ1020" s="54">
        <v>0</v>
      </c>
      <c r="CK1020" s="54">
        <v>0</v>
      </c>
      <c r="CL1020" s="54">
        <v>0</v>
      </c>
      <c r="CM1020" s="54">
        <v>0</v>
      </c>
      <c r="CN1020" s="54">
        <v>0</v>
      </c>
      <c r="CO1020" s="54">
        <v>0</v>
      </c>
    </row>
    <row r="1021" spans="1:93">
      <c r="A1021" s="3" t="str">
        <f t="shared" si="1170"/>
        <v>SH017Perjeta</v>
      </c>
      <c r="B1021" s="3" t="s">
        <v>558</v>
      </c>
      <c r="C1021" s="3" t="s">
        <v>887</v>
      </c>
      <c r="D1021" s="3" t="s">
        <v>296</v>
      </c>
      <c r="E1021" s="3" t="s">
        <v>296</v>
      </c>
      <c r="F1021" s="3" t="s">
        <v>325</v>
      </c>
      <c r="G1021" s="3" t="s">
        <v>326</v>
      </c>
      <c r="H1021" s="3" t="s">
        <v>325</v>
      </c>
      <c r="I1021" s="3" t="s">
        <v>326</v>
      </c>
      <c r="J1021" s="3" t="s">
        <v>541</v>
      </c>
      <c r="K1021" s="3" t="s">
        <v>541</v>
      </c>
      <c r="L1021" s="3"/>
      <c r="M1021" s="3" t="s">
        <v>543</v>
      </c>
      <c r="N1021" s="3" t="s">
        <v>16</v>
      </c>
      <c r="O1021" s="3" t="s">
        <v>16</v>
      </c>
      <c r="P1021" s="3">
        <v>3985.87</v>
      </c>
      <c r="Q1021" s="54">
        <v>6.7762945045985843</v>
      </c>
      <c r="R1021" s="54">
        <v>5.7240377541472203</v>
      </c>
      <c r="S1021" s="54">
        <v>8.6878921964537774</v>
      </c>
      <c r="T1021" s="54">
        <v>5.2498403468961232</v>
      </c>
      <c r="U1021" s="54">
        <v>6.3718909845353604</v>
      </c>
      <c r="V1021" s="54">
        <v>7.3127453213347096</v>
      </c>
      <c r="W1021" s="54">
        <v>21.188224455199581</v>
      </c>
      <c r="X1021" s="54">
        <v>18.934476652766193</v>
      </c>
      <c r="Y1021" s="54">
        <v>40.122701107965774</v>
      </c>
      <c r="Z1021" s="54">
        <v>11</v>
      </c>
      <c r="AA1021" s="54">
        <v>8</v>
      </c>
      <c r="AB1021" s="54">
        <v>11</v>
      </c>
      <c r="AC1021" s="54">
        <v>7</v>
      </c>
      <c r="AD1021" s="54">
        <v>0</v>
      </c>
      <c r="AE1021" s="54">
        <v>0</v>
      </c>
      <c r="AF1021" s="54">
        <f t="shared" si="1171"/>
        <v>30</v>
      </c>
      <c r="AG1021" s="54">
        <f t="shared" si="1172"/>
        <v>7</v>
      </c>
      <c r="AH1021" s="54">
        <f t="shared" si="1173"/>
        <v>37</v>
      </c>
      <c r="AI1021" s="54">
        <v>27009.428977044357</v>
      </c>
      <c r="AJ1021" s="54">
        <v>22815.270363122781</v>
      </c>
      <c r="AK1021" s="54">
        <v>34628.808869079221</v>
      </c>
      <c r="AL1021" s="54">
        <v>20925.181143482849</v>
      </c>
      <c r="AM1021" s="54">
        <v>25397.529118529957</v>
      </c>
      <c r="AN1021" s="54">
        <v>29147.652193948379</v>
      </c>
      <c r="AO1021" s="54">
        <v>84453.508209246356</v>
      </c>
      <c r="AP1021" s="54">
        <v>75470.362455961178</v>
      </c>
      <c r="AQ1021" s="54">
        <v>159923.87066520753</v>
      </c>
      <c r="AR1021" s="54">
        <f t="shared" si="1174"/>
        <v>43844.57</v>
      </c>
      <c r="AS1021" s="54">
        <f t="shared" si="1175"/>
        <v>31886.959999999999</v>
      </c>
      <c r="AT1021" s="54">
        <f t="shared" si="1176"/>
        <v>43844.57</v>
      </c>
      <c r="AU1021" s="54">
        <f t="shared" si="1177"/>
        <v>27901.09</v>
      </c>
      <c r="AV1021" s="54">
        <f t="shared" si="1178"/>
        <v>0</v>
      </c>
      <c r="AW1021" s="54">
        <f t="shared" si="1179"/>
        <v>0</v>
      </c>
      <c r="AX1021" s="54">
        <f t="shared" si="1180"/>
        <v>119576.1</v>
      </c>
      <c r="AY1021" s="54">
        <f t="shared" si="1181"/>
        <v>27901.09</v>
      </c>
      <c r="AZ1021" s="54">
        <f t="shared" si="1182"/>
        <v>147477.19</v>
      </c>
      <c r="BA1021" s="54">
        <f t="shared" si="1168"/>
        <v>5.2498403468961232</v>
      </c>
      <c r="BB1021" s="54">
        <f t="shared" si="1169"/>
        <v>7</v>
      </c>
      <c r="BC1021" s="54"/>
      <c r="BD1021" s="54"/>
      <c r="BE1021" s="54">
        <f t="shared" si="1183"/>
        <v>0</v>
      </c>
      <c r="BF1021" s="54"/>
      <c r="BG1021" s="54"/>
      <c r="BH1021" s="54"/>
      <c r="BI1021" s="54"/>
      <c r="BJ1021" s="54"/>
      <c r="BK1021" s="54"/>
      <c r="BL1021" s="54"/>
      <c r="BM1021" s="54"/>
      <c r="BN1021" s="54"/>
      <c r="BO1021" s="54"/>
      <c r="BP1021" s="54"/>
      <c r="BQ1021" s="54"/>
      <c r="BR1021" s="54"/>
      <c r="BS1021" s="54"/>
      <c r="BT1021" s="54"/>
      <c r="BU1021" s="54"/>
      <c r="BV1021" s="54">
        <f t="shared" si="1186"/>
        <v>54473.556666666664</v>
      </c>
      <c r="BW1021" s="54">
        <f t="shared" si="1187"/>
        <v>163420.66999999998</v>
      </c>
      <c r="BX1021" s="54">
        <f t="shared" si="1188"/>
        <v>139505.44999999998</v>
      </c>
      <c r="BY1021" s="54">
        <f t="shared" si="1189"/>
        <v>41</v>
      </c>
      <c r="BZ1021" s="54">
        <f t="shared" si="1190"/>
        <v>35</v>
      </c>
      <c r="CA1021" s="54">
        <v>0</v>
      </c>
      <c r="CB1021" s="54">
        <f t="shared" si="1191"/>
        <v>17</v>
      </c>
      <c r="CC1021" s="54">
        <f t="shared" si="1192"/>
        <v>13.666666666666666</v>
      </c>
      <c r="CD1021" s="54">
        <v>12</v>
      </c>
      <c r="CE1021" s="54">
        <v>15</v>
      </c>
      <c r="CF1021" s="54">
        <v>17</v>
      </c>
      <c r="CG1021" s="54">
        <v>13</v>
      </c>
      <c r="CH1021" s="54">
        <v>17</v>
      </c>
      <c r="CI1021" s="54">
        <v>14</v>
      </c>
      <c r="CJ1021" s="54">
        <v>14</v>
      </c>
      <c r="CK1021" s="54">
        <v>12</v>
      </c>
      <c r="CL1021" s="54">
        <v>15</v>
      </c>
      <c r="CM1021" s="54">
        <v>10</v>
      </c>
      <c r="CN1021" s="54">
        <v>13</v>
      </c>
      <c r="CO1021" s="54">
        <v>12</v>
      </c>
    </row>
    <row r="1022" spans="1:93">
      <c r="A1022" s="3" t="str">
        <f t="shared" si="1170"/>
        <v>SH017Phesgo 10ml</v>
      </c>
      <c r="B1022" s="3" t="s">
        <v>558</v>
      </c>
      <c r="C1022" s="3" t="s">
        <v>887</v>
      </c>
      <c r="D1022" s="3" t="s">
        <v>296</v>
      </c>
      <c r="E1022" s="3" t="s">
        <v>296</v>
      </c>
      <c r="F1022" s="3" t="s">
        <v>325</v>
      </c>
      <c r="G1022" s="3" t="s">
        <v>326</v>
      </c>
      <c r="H1022" s="3" t="s">
        <v>325</v>
      </c>
      <c r="I1022" s="3" t="s">
        <v>326</v>
      </c>
      <c r="J1022" s="3" t="s">
        <v>541</v>
      </c>
      <c r="K1022" s="3" t="s">
        <v>541</v>
      </c>
      <c r="L1022" s="3"/>
      <c r="M1022" s="3" t="s">
        <v>543</v>
      </c>
      <c r="N1022" s="3" t="s">
        <v>17</v>
      </c>
      <c r="O1022" s="3" t="s">
        <v>18</v>
      </c>
      <c r="P1022" s="3">
        <v>6232.07</v>
      </c>
      <c r="Q1022" s="54">
        <v>1.2871002165861425</v>
      </c>
      <c r="R1022" s="54">
        <v>1.1898718153871828</v>
      </c>
      <c r="S1022" s="54">
        <v>1.7639371048592201</v>
      </c>
      <c r="T1022" s="54">
        <v>1.5456684932582594</v>
      </c>
      <c r="U1022" s="54">
        <v>1.4181958594592166</v>
      </c>
      <c r="V1022" s="54">
        <v>1.8475700300606381</v>
      </c>
      <c r="W1022" s="54">
        <v>4.2409091368325456</v>
      </c>
      <c r="X1022" s="54">
        <v>4.8114343827781134</v>
      </c>
      <c r="Y1022" s="54">
        <v>9.052343519610659</v>
      </c>
      <c r="Z1022" s="54">
        <v>0</v>
      </c>
      <c r="AA1022" s="54">
        <v>0</v>
      </c>
      <c r="AB1022" s="54">
        <v>0</v>
      </c>
      <c r="AC1022" s="54">
        <v>0</v>
      </c>
      <c r="AD1022" s="54">
        <v>0</v>
      </c>
      <c r="AE1022" s="54">
        <v>0</v>
      </c>
      <c r="AF1022" s="54">
        <f t="shared" si="1171"/>
        <v>0</v>
      </c>
      <c r="AG1022" s="54">
        <f t="shared" si="1172"/>
        <v>0</v>
      </c>
      <c r="AH1022" s="54">
        <f t="shared" si="1173"/>
        <v>0</v>
      </c>
      <c r="AI1022" s="54">
        <v>8021.298646780001</v>
      </c>
      <c r="AJ1022" s="54">
        <v>7415.3644445199998</v>
      </c>
      <c r="AK1022" s="54">
        <v>10992.979513079999</v>
      </c>
      <c r="AL1022" s="54">
        <v>9632.7142467800004</v>
      </c>
      <c r="AM1022" s="54">
        <v>8838.2958698599996</v>
      </c>
      <c r="AN1022" s="54">
        <v>11514.18575724</v>
      </c>
      <c r="AO1022" s="54">
        <v>26429.642604380002</v>
      </c>
      <c r="AP1022" s="54">
        <v>29985.195873879999</v>
      </c>
      <c r="AQ1022" s="54">
        <v>56414.838478260004</v>
      </c>
      <c r="AR1022" s="54">
        <f t="shared" si="1174"/>
        <v>0</v>
      </c>
      <c r="AS1022" s="54">
        <f t="shared" si="1175"/>
        <v>0</v>
      </c>
      <c r="AT1022" s="54">
        <f t="shared" si="1176"/>
        <v>0</v>
      </c>
      <c r="AU1022" s="54">
        <f t="shared" si="1177"/>
        <v>0</v>
      </c>
      <c r="AV1022" s="54">
        <f t="shared" si="1178"/>
        <v>0</v>
      </c>
      <c r="AW1022" s="54">
        <f t="shared" si="1179"/>
        <v>0</v>
      </c>
      <c r="AX1022" s="54">
        <f t="shared" si="1180"/>
        <v>0</v>
      </c>
      <c r="AY1022" s="54">
        <f t="shared" si="1181"/>
        <v>0</v>
      </c>
      <c r="AZ1022" s="54">
        <f t="shared" si="1182"/>
        <v>0</v>
      </c>
      <c r="BA1022" s="54">
        <f t="shared" si="1168"/>
        <v>1.5456684932582594</v>
      </c>
      <c r="BB1022" s="54">
        <f t="shared" si="1169"/>
        <v>0</v>
      </c>
      <c r="BC1022" s="54">
        <f>SUM(CJ1022:CL1022)</f>
        <v>0</v>
      </c>
      <c r="BD1022" s="54">
        <f>SUM(CM1022:CO1022)</f>
        <v>0</v>
      </c>
      <c r="BE1022" s="54">
        <f t="shared" si="1183"/>
        <v>0</v>
      </c>
      <c r="BF1022" s="54">
        <f t="shared" ref="BF1022:BK1022" si="1241">Z1022</f>
        <v>0</v>
      </c>
      <c r="BG1022" s="54">
        <f t="shared" si="1241"/>
        <v>0</v>
      </c>
      <c r="BH1022" s="54">
        <f t="shared" si="1241"/>
        <v>0</v>
      </c>
      <c r="BI1022" s="54">
        <f t="shared" si="1241"/>
        <v>0</v>
      </c>
      <c r="BJ1022" s="54">
        <f t="shared" si="1241"/>
        <v>0</v>
      </c>
      <c r="BK1022" s="54">
        <f t="shared" si="1241"/>
        <v>0</v>
      </c>
      <c r="BL1022" s="54">
        <v>0</v>
      </c>
      <c r="BM1022" s="54">
        <v>0</v>
      </c>
      <c r="BN1022" s="54">
        <f t="shared" ref="BN1022:BN1023" si="1242">AVERAGE(BP1022:BR1022)</f>
        <v>0</v>
      </c>
      <c r="BO1022" s="54">
        <f t="shared" ref="BO1022:BO1023" si="1243">SUM(BS1022:BU1022)/1</f>
        <v>0</v>
      </c>
      <c r="BP1022" s="54">
        <v>0</v>
      </c>
      <c r="BQ1022" s="54">
        <v>0</v>
      </c>
      <c r="BR1022" s="54">
        <v>0</v>
      </c>
      <c r="BS1022" s="54">
        <v>0</v>
      </c>
      <c r="BT1022" s="54">
        <v>0</v>
      </c>
      <c r="BU1022" s="54">
        <v>0</v>
      </c>
      <c r="BV1022" s="54">
        <f t="shared" si="1186"/>
        <v>0</v>
      </c>
      <c r="BW1022" s="54">
        <f t="shared" si="1187"/>
        <v>0</v>
      </c>
      <c r="BX1022" s="54">
        <f t="shared" si="1188"/>
        <v>0</v>
      </c>
      <c r="BY1022" s="54">
        <f t="shared" si="1189"/>
        <v>0</v>
      </c>
      <c r="BZ1022" s="54">
        <f t="shared" si="1190"/>
        <v>0</v>
      </c>
      <c r="CA1022" s="54">
        <v>13</v>
      </c>
      <c r="CB1022" s="54">
        <f t="shared" si="1191"/>
        <v>0</v>
      </c>
      <c r="CC1022" s="54">
        <f t="shared" si="1192"/>
        <v>0</v>
      </c>
      <c r="CD1022" s="54">
        <v>0</v>
      </c>
      <c r="CE1022" s="54">
        <v>0</v>
      </c>
      <c r="CF1022" s="54">
        <v>0</v>
      </c>
      <c r="CG1022" s="54">
        <v>0</v>
      </c>
      <c r="CH1022" s="54">
        <v>0</v>
      </c>
      <c r="CI1022" s="54">
        <v>0</v>
      </c>
      <c r="CJ1022" s="54">
        <v>0</v>
      </c>
      <c r="CK1022" s="54">
        <v>0</v>
      </c>
      <c r="CL1022" s="54">
        <v>0</v>
      </c>
      <c r="CM1022" s="54">
        <v>0</v>
      </c>
      <c r="CN1022" s="54">
        <v>0</v>
      </c>
      <c r="CO1022" s="54">
        <v>0</v>
      </c>
    </row>
    <row r="1023" spans="1:93">
      <c r="A1023" s="3" t="str">
        <f t="shared" si="1170"/>
        <v>SH017Phesgo 15ml</v>
      </c>
      <c r="B1023" s="3" t="s">
        <v>558</v>
      </c>
      <c r="C1023" s="3" t="s">
        <v>887</v>
      </c>
      <c r="D1023" s="3" t="s">
        <v>296</v>
      </c>
      <c r="E1023" s="3" t="s">
        <v>296</v>
      </c>
      <c r="F1023" s="3" t="s">
        <v>325</v>
      </c>
      <c r="G1023" s="3" t="s">
        <v>326</v>
      </c>
      <c r="H1023" s="3" t="s">
        <v>325</v>
      </c>
      <c r="I1023" s="3" t="s">
        <v>326</v>
      </c>
      <c r="J1023" s="3" t="s">
        <v>541</v>
      </c>
      <c r="K1023" s="3" t="s">
        <v>541</v>
      </c>
      <c r="L1023" s="3"/>
      <c r="M1023" s="3" t="s">
        <v>543</v>
      </c>
      <c r="N1023" s="3" t="s">
        <v>17</v>
      </c>
      <c r="O1023" s="3" t="s">
        <v>19</v>
      </c>
      <c r="P1023" s="3">
        <v>8489.27</v>
      </c>
      <c r="Q1023" s="54">
        <v>1.1779575864591419E-6</v>
      </c>
      <c r="R1023" s="54">
        <v>1.1779575864591419E-6</v>
      </c>
      <c r="S1023" s="54">
        <v>1.1779575864591419E-6</v>
      </c>
      <c r="T1023" s="54">
        <v>1.1779575864591419E-6</v>
      </c>
      <c r="U1023" s="54">
        <v>1.1779575864591419E-6</v>
      </c>
      <c r="V1023" s="54">
        <v>1.1779575864591419E-6</v>
      </c>
      <c r="W1023" s="54">
        <v>3.5338727593774257E-6</v>
      </c>
      <c r="X1023" s="54">
        <v>3.5338727593774257E-6</v>
      </c>
      <c r="Y1023" s="54">
        <v>7.0677455187548515E-6</v>
      </c>
      <c r="Z1023" s="54">
        <v>0</v>
      </c>
      <c r="AA1023" s="54">
        <v>0</v>
      </c>
      <c r="AB1023" s="54">
        <v>0</v>
      </c>
      <c r="AC1023" s="54">
        <v>0</v>
      </c>
      <c r="AD1023" s="54">
        <v>0</v>
      </c>
      <c r="AE1023" s="54">
        <v>0</v>
      </c>
      <c r="AF1023" s="54">
        <f t="shared" si="1171"/>
        <v>0</v>
      </c>
      <c r="AG1023" s="54">
        <f t="shared" si="1172"/>
        <v>0</v>
      </c>
      <c r="AH1023" s="54">
        <f t="shared" si="1173"/>
        <v>0</v>
      </c>
      <c r="AI1023" s="54">
        <v>0.01</v>
      </c>
      <c r="AJ1023" s="54">
        <v>0.01</v>
      </c>
      <c r="AK1023" s="54">
        <v>0.01</v>
      </c>
      <c r="AL1023" s="54">
        <v>0.01</v>
      </c>
      <c r="AM1023" s="54">
        <v>0.01</v>
      </c>
      <c r="AN1023" s="54">
        <v>0.01</v>
      </c>
      <c r="AO1023" s="54">
        <v>0.03</v>
      </c>
      <c r="AP1023" s="54">
        <v>0.03</v>
      </c>
      <c r="AQ1023" s="54">
        <v>0.06</v>
      </c>
      <c r="AR1023" s="54">
        <f t="shared" si="1174"/>
        <v>0</v>
      </c>
      <c r="AS1023" s="54">
        <f t="shared" si="1175"/>
        <v>0</v>
      </c>
      <c r="AT1023" s="54">
        <f t="shared" si="1176"/>
        <v>0</v>
      </c>
      <c r="AU1023" s="54">
        <f t="shared" si="1177"/>
        <v>0</v>
      </c>
      <c r="AV1023" s="54">
        <f t="shared" si="1178"/>
        <v>0</v>
      </c>
      <c r="AW1023" s="54">
        <f t="shared" si="1179"/>
        <v>0</v>
      </c>
      <c r="AX1023" s="54">
        <f t="shared" si="1180"/>
        <v>0</v>
      </c>
      <c r="AY1023" s="54">
        <f t="shared" si="1181"/>
        <v>0</v>
      </c>
      <c r="AZ1023" s="54">
        <f t="shared" si="1182"/>
        <v>0</v>
      </c>
      <c r="BA1023" s="54">
        <f t="shared" si="1168"/>
        <v>1.1779575864591419E-6</v>
      </c>
      <c r="BB1023" s="54">
        <f t="shared" si="1169"/>
        <v>0</v>
      </c>
      <c r="BC1023" s="54">
        <f>SUM(CJ1023:CL1023)*2</f>
        <v>0</v>
      </c>
      <c r="BD1023" s="54">
        <f>SUM(CM1023:CO1023)*2</f>
        <v>0</v>
      </c>
      <c r="BE1023" s="54">
        <f t="shared" si="1183"/>
        <v>0</v>
      </c>
      <c r="BF1023" s="54">
        <f t="shared" ref="BF1023:BK1023" si="1244">Z1023*2</f>
        <v>0</v>
      </c>
      <c r="BG1023" s="54">
        <f t="shared" si="1244"/>
        <v>0</v>
      </c>
      <c r="BH1023" s="54">
        <f t="shared" si="1244"/>
        <v>0</v>
      </c>
      <c r="BI1023" s="54">
        <f t="shared" si="1244"/>
        <v>0</v>
      </c>
      <c r="BJ1023" s="54">
        <f t="shared" si="1244"/>
        <v>0</v>
      </c>
      <c r="BK1023" s="54">
        <f t="shared" si="1244"/>
        <v>0</v>
      </c>
      <c r="BL1023" s="54">
        <v>0</v>
      </c>
      <c r="BM1023" s="54">
        <v>0</v>
      </c>
      <c r="BN1023" s="54">
        <f t="shared" si="1242"/>
        <v>0</v>
      </c>
      <c r="BO1023" s="54">
        <f t="shared" si="1243"/>
        <v>0</v>
      </c>
      <c r="BP1023" s="54">
        <v>0</v>
      </c>
      <c r="BQ1023" s="54">
        <v>0</v>
      </c>
      <c r="BR1023" s="54">
        <v>0</v>
      </c>
      <c r="BS1023" s="54">
        <v>0</v>
      </c>
      <c r="BT1023" s="54">
        <v>0</v>
      </c>
      <c r="BU1023" s="54">
        <v>0</v>
      </c>
      <c r="BV1023" s="54">
        <f t="shared" si="1186"/>
        <v>0</v>
      </c>
      <c r="BW1023" s="54">
        <f t="shared" si="1187"/>
        <v>0</v>
      </c>
      <c r="BX1023" s="54">
        <f t="shared" si="1188"/>
        <v>0</v>
      </c>
      <c r="BY1023" s="54">
        <f t="shared" si="1189"/>
        <v>0</v>
      </c>
      <c r="BZ1023" s="54">
        <f t="shared" si="1190"/>
        <v>0</v>
      </c>
      <c r="CA1023" s="54">
        <v>0</v>
      </c>
      <c r="CB1023" s="54">
        <f t="shared" si="1191"/>
        <v>0</v>
      </c>
      <c r="CC1023" s="54">
        <f t="shared" si="1192"/>
        <v>0</v>
      </c>
      <c r="CD1023" s="54">
        <v>0</v>
      </c>
      <c r="CE1023" s="54">
        <v>0</v>
      </c>
      <c r="CF1023" s="54">
        <v>0</v>
      </c>
      <c r="CG1023" s="54">
        <v>0</v>
      </c>
      <c r="CH1023" s="54">
        <v>0</v>
      </c>
      <c r="CI1023" s="54">
        <v>0</v>
      </c>
      <c r="CJ1023" s="54">
        <v>0</v>
      </c>
      <c r="CK1023" s="54">
        <v>0</v>
      </c>
      <c r="CL1023" s="54">
        <v>0</v>
      </c>
      <c r="CM1023" s="54">
        <v>0</v>
      </c>
      <c r="CN1023" s="54">
        <v>0</v>
      </c>
      <c r="CO1023" s="54">
        <v>0</v>
      </c>
    </row>
    <row r="1024" spans="1:93">
      <c r="A1024" s="3" t="str">
        <f t="shared" si="1170"/>
        <v>SH018Herceptin IV</v>
      </c>
      <c r="B1024" s="3" t="s">
        <v>556</v>
      </c>
      <c r="C1024" s="3" t="s">
        <v>557</v>
      </c>
      <c r="D1024" s="3" t="s">
        <v>296</v>
      </c>
      <c r="E1024" s="3" t="s">
        <v>296</v>
      </c>
      <c r="F1024" s="3" t="s">
        <v>327</v>
      </c>
      <c r="G1024" s="3" t="s">
        <v>328</v>
      </c>
      <c r="H1024" s="3" t="s">
        <v>469</v>
      </c>
      <c r="I1024" s="3" t="s">
        <v>470</v>
      </c>
      <c r="J1024" s="3" t="s">
        <v>541</v>
      </c>
      <c r="K1024" s="3" t="s">
        <v>541</v>
      </c>
      <c r="L1024" s="3"/>
      <c r="M1024" s="3" t="s">
        <v>545</v>
      </c>
      <c r="N1024" s="3" t="s">
        <v>11</v>
      </c>
      <c r="O1024" s="3" t="s">
        <v>11</v>
      </c>
      <c r="P1024" s="3">
        <v>4535.5</v>
      </c>
      <c r="Q1024" s="54">
        <v>2.4822376098080742E-7</v>
      </c>
      <c r="R1024" s="54">
        <v>1.7782878168674339E-7</v>
      </c>
      <c r="S1024" s="54">
        <v>1.6542114214001052E-7</v>
      </c>
      <c r="T1024" s="54">
        <v>1.1681063360424579E-7</v>
      </c>
      <c r="U1024" s="54">
        <v>1.0643066396940739E-7</v>
      </c>
      <c r="V1024" s="54">
        <v>1.8528501761878564E-7</v>
      </c>
      <c r="W1024" s="54">
        <v>5.9147368480756133E-7</v>
      </c>
      <c r="X1024" s="54">
        <v>4.0852631519243884E-7</v>
      </c>
      <c r="Y1024" s="54">
        <v>1.0000000000000002E-6</v>
      </c>
      <c r="Z1024" s="54">
        <v>0</v>
      </c>
      <c r="AA1024" s="54">
        <v>0</v>
      </c>
      <c r="AB1024" s="54">
        <v>0</v>
      </c>
      <c r="AC1024" s="54">
        <v>0</v>
      </c>
      <c r="AD1024" s="54">
        <v>0</v>
      </c>
      <c r="AE1024" s="54">
        <v>0</v>
      </c>
      <c r="AF1024" s="54">
        <f t="shared" si="1171"/>
        <v>0</v>
      </c>
      <c r="AG1024" s="54">
        <f t="shared" si="1172"/>
        <v>0</v>
      </c>
      <c r="AH1024" s="54">
        <f t="shared" si="1173"/>
        <v>0</v>
      </c>
      <c r="AI1024" s="54">
        <v>1.1258188679284522E-3</v>
      </c>
      <c r="AJ1024" s="54">
        <v>8.0654243934022462E-4</v>
      </c>
      <c r="AK1024" s="54">
        <v>7.5026759017601764E-4</v>
      </c>
      <c r="AL1024" s="54">
        <v>5.297946287120568E-4</v>
      </c>
      <c r="AM1024" s="54">
        <v>4.8271627643324723E-4</v>
      </c>
      <c r="AN1024" s="54">
        <v>8.4036019741000226E-4</v>
      </c>
      <c r="AO1024" s="54">
        <v>2.6826288974446943E-3</v>
      </c>
      <c r="AP1024" s="54">
        <v>1.8528711025553063E-3</v>
      </c>
      <c r="AQ1024" s="54">
        <v>4.5355000000000005E-3</v>
      </c>
      <c r="AR1024" s="54">
        <f t="shared" si="1174"/>
        <v>0</v>
      </c>
      <c r="AS1024" s="54">
        <f t="shared" si="1175"/>
        <v>0</v>
      </c>
      <c r="AT1024" s="54">
        <f t="shared" si="1176"/>
        <v>0</v>
      </c>
      <c r="AU1024" s="54">
        <f t="shared" si="1177"/>
        <v>0</v>
      </c>
      <c r="AV1024" s="54">
        <f t="shared" si="1178"/>
        <v>0</v>
      </c>
      <c r="AW1024" s="54">
        <f t="shared" si="1179"/>
        <v>0</v>
      </c>
      <c r="AX1024" s="54">
        <f t="shared" si="1180"/>
        <v>0</v>
      </c>
      <c r="AY1024" s="54">
        <f t="shared" si="1181"/>
        <v>0</v>
      </c>
      <c r="AZ1024" s="54">
        <f t="shared" si="1182"/>
        <v>0</v>
      </c>
      <c r="BA1024" s="54">
        <f t="shared" si="1168"/>
        <v>1.1681063360424579E-7</v>
      </c>
      <c r="BB1024" s="54">
        <f t="shared" si="1169"/>
        <v>0</v>
      </c>
      <c r="BC1024" s="54"/>
      <c r="BD1024" s="54"/>
      <c r="BE1024" s="54">
        <f t="shared" si="1183"/>
        <v>0</v>
      </c>
      <c r="BF1024" s="54"/>
      <c r="BG1024" s="54"/>
      <c r="BH1024" s="54"/>
      <c r="BI1024" s="54"/>
      <c r="BJ1024" s="54"/>
      <c r="BK1024" s="54"/>
      <c r="BL1024" s="54"/>
      <c r="BM1024" s="54"/>
      <c r="BN1024" s="54"/>
      <c r="BO1024" s="54"/>
      <c r="BP1024" s="54"/>
      <c r="BQ1024" s="54"/>
      <c r="BR1024" s="54"/>
      <c r="BS1024" s="54"/>
      <c r="BT1024" s="54"/>
      <c r="BU1024" s="54"/>
      <c r="BV1024" s="54">
        <f t="shared" si="1186"/>
        <v>0</v>
      </c>
      <c r="BW1024" s="54">
        <f t="shared" si="1187"/>
        <v>0</v>
      </c>
      <c r="BX1024" s="54">
        <f t="shared" si="1188"/>
        <v>0</v>
      </c>
      <c r="BY1024" s="54">
        <f t="shared" si="1189"/>
        <v>0</v>
      </c>
      <c r="BZ1024" s="54">
        <f t="shared" si="1190"/>
        <v>0</v>
      </c>
      <c r="CA1024" s="54">
        <v>0</v>
      </c>
      <c r="CB1024" s="54">
        <f t="shared" si="1191"/>
        <v>0</v>
      </c>
      <c r="CC1024" s="54">
        <f t="shared" si="1192"/>
        <v>0</v>
      </c>
      <c r="CD1024" s="54">
        <v>0</v>
      </c>
      <c r="CE1024" s="54">
        <v>0</v>
      </c>
      <c r="CF1024" s="54">
        <v>0</v>
      </c>
      <c r="CG1024" s="54">
        <v>0</v>
      </c>
      <c r="CH1024" s="54">
        <v>0</v>
      </c>
      <c r="CI1024" s="54">
        <v>0</v>
      </c>
      <c r="CJ1024" s="54">
        <v>0</v>
      </c>
      <c r="CK1024" s="54">
        <v>0</v>
      </c>
      <c r="CL1024" s="54">
        <v>0</v>
      </c>
      <c r="CM1024" s="54">
        <v>0</v>
      </c>
      <c r="CN1024" s="54">
        <v>0</v>
      </c>
      <c r="CO1024" s="54">
        <v>0</v>
      </c>
    </row>
    <row r="1025" spans="1:93">
      <c r="A1025" s="3" t="str">
        <f t="shared" si="1170"/>
        <v>SH018Herceptin SC</v>
      </c>
      <c r="B1025" s="3" t="s">
        <v>556</v>
      </c>
      <c r="C1025" s="3" t="s">
        <v>557</v>
      </c>
      <c r="D1025" s="3" t="s">
        <v>296</v>
      </c>
      <c r="E1025" s="3" t="s">
        <v>296</v>
      </c>
      <c r="F1025" s="3" t="s">
        <v>327</v>
      </c>
      <c r="G1025" s="3" t="s">
        <v>328</v>
      </c>
      <c r="H1025" s="3" t="s">
        <v>469</v>
      </c>
      <c r="I1025" s="3" t="s">
        <v>470</v>
      </c>
      <c r="J1025" s="3" t="s">
        <v>541</v>
      </c>
      <c r="K1025" s="3" t="s">
        <v>541</v>
      </c>
      <c r="L1025" s="3"/>
      <c r="M1025" s="3" t="s">
        <v>545</v>
      </c>
      <c r="N1025" s="3" t="s">
        <v>12</v>
      </c>
      <c r="O1025" s="3" t="s">
        <v>12</v>
      </c>
      <c r="P1025" s="3">
        <v>3444.49</v>
      </c>
      <c r="Q1025" s="54">
        <v>5.9182433922831414</v>
      </c>
      <c r="R1025" s="54">
        <v>5.4833871483073882</v>
      </c>
      <c r="S1025" s="54">
        <v>8.3173723144567155</v>
      </c>
      <c r="T1025" s="54">
        <v>8.5133602894758162</v>
      </c>
      <c r="U1025" s="54">
        <v>7.6652757425330815</v>
      </c>
      <c r="V1025" s="54">
        <v>10.089139118897474</v>
      </c>
      <c r="W1025" s="54">
        <v>19.719002855047243</v>
      </c>
      <c r="X1025" s="54">
        <v>26.26777515090637</v>
      </c>
      <c r="Y1025" s="54">
        <v>45.98677800595361</v>
      </c>
      <c r="Z1025" s="54">
        <v>7</v>
      </c>
      <c r="AA1025" s="54">
        <v>7</v>
      </c>
      <c r="AB1025" s="54">
        <v>5</v>
      </c>
      <c r="AC1025" s="54">
        <v>5</v>
      </c>
      <c r="AD1025" s="54">
        <v>0</v>
      </c>
      <c r="AE1025" s="54">
        <v>0</v>
      </c>
      <c r="AF1025" s="54">
        <f t="shared" si="1171"/>
        <v>19</v>
      </c>
      <c r="AG1025" s="54">
        <f t="shared" si="1172"/>
        <v>5</v>
      </c>
      <c r="AH1025" s="54">
        <f t="shared" si="1173"/>
        <v>24</v>
      </c>
      <c r="AI1025" s="54">
        <v>20385.330182285354</v>
      </c>
      <c r="AJ1025" s="54">
        <v>18887.472198473311</v>
      </c>
      <c r="AK1025" s="54">
        <v>28649.105763423009</v>
      </c>
      <c r="AL1025" s="54">
        <v>29324.184383496551</v>
      </c>
      <c r="AM1025" s="54">
        <v>26402.965642397769</v>
      </c>
      <c r="AN1025" s="54">
        <v>34751.938803651159</v>
      </c>
      <c r="AO1025" s="54">
        <v>67921.908144181682</v>
      </c>
      <c r="AP1025" s="54">
        <v>90479.088829545479</v>
      </c>
      <c r="AQ1025" s="54">
        <v>158400.99697372716</v>
      </c>
      <c r="AR1025" s="54">
        <f t="shared" si="1174"/>
        <v>24111.43</v>
      </c>
      <c r="AS1025" s="54">
        <f t="shared" si="1175"/>
        <v>24111.43</v>
      </c>
      <c r="AT1025" s="54">
        <f t="shared" si="1176"/>
        <v>17222.449999999997</v>
      </c>
      <c r="AU1025" s="54">
        <f t="shared" si="1177"/>
        <v>17222.449999999997</v>
      </c>
      <c r="AV1025" s="54">
        <f t="shared" si="1178"/>
        <v>0</v>
      </c>
      <c r="AW1025" s="54">
        <f t="shared" si="1179"/>
        <v>0</v>
      </c>
      <c r="AX1025" s="54">
        <f t="shared" si="1180"/>
        <v>65445.31</v>
      </c>
      <c r="AY1025" s="54">
        <f t="shared" si="1181"/>
        <v>17222.449999999997</v>
      </c>
      <c r="AZ1025" s="54">
        <f t="shared" si="1182"/>
        <v>82667.759999999995</v>
      </c>
      <c r="BA1025" s="54">
        <f t="shared" si="1168"/>
        <v>8.5133602894758162</v>
      </c>
      <c r="BB1025" s="54">
        <f t="shared" si="1169"/>
        <v>5</v>
      </c>
      <c r="BC1025" s="54"/>
      <c r="BD1025" s="54"/>
      <c r="BE1025" s="54">
        <f t="shared" si="1183"/>
        <v>0</v>
      </c>
      <c r="BF1025" s="54"/>
      <c r="BG1025" s="54"/>
      <c r="BH1025" s="54"/>
      <c r="BI1025" s="54"/>
      <c r="BJ1025" s="54"/>
      <c r="BK1025" s="54"/>
      <c r="BL1025" s="54"/>
      <c r="BM1025" s="54"/>
      <c r="BN1025" s="54"/>
      <c r="BO1025" s="54"/>
      <c r="BP1025" s="54"/>
      <c r="BQ1025" s="54"/>
      <c r="BR1025" s="54"/>
      <c r="BS1025" s="54"/>
      <c r="BT1025" s="54"/>
      <c r="BU1025" s="54"/>
      <c r="BV1025" s="54">
        <f t="shared" si="1186"/>
        <v>26694.797499999997</v>
      </c>
      <c r="BW1025" s="54">
        <f t="shared" si="1187"/>
        <v>75778.78</v>
      </c>
      <c r="BX1025" s="54">
        <f t="shared" si="1188"/>
        <v>41333.879999999997</v>
      </c>
      <c r="BY1025" s="54">
        <f t="shared" si="1189"/>
        <v>22</v>
      </c>
      <c r="BZ1025" s="54">
        <f t="shared" si="1190"/>
        <v>12</v>
      </c>
      <c r="CA1025" s="54">
        <v>0</v>
      </c>
      <c r="CB1025" s="54">
        <f t="shared" si="1191"/>
        <v>20</v>
      </c>
      <c r="CC1025" s="54">
        <f t="shared" si="1192"/>
        <v>7.75</v>
      </c>
      <c r="CD1025" s="54">
        <v>20</v>
      </c>
      <c r="CE1025" s="54">
        <v>3</v>
      </c>
      <c r="CF1025" s="54">
        <v>7</v>
      </c>
      <c r="CG1025" s="54">
        <v>18</v>
      </c>
      <c r="CH1025" s="54">
        <v>0</v>
      </c>
      <c r="CI1025" s="54">
        <v>11</v>
      </c>
      <c r="CJ1025" s="54">
        <v>5</v>
      </c>
      <c r="CK1025" s="54">
        <v>5</v>
      </c>
      <c r="CL1025" s="54">
        <v>12</v>
      </c>
      <c r="CM1025" s="54">
        <v>10</v>
      </c>
      <c r="CN1025" s="54">
        <v>0</v>
      </c>
      <c r="CO1025" s="54">
        <v>2</v>
      </c>
    </row>
    <row r="1026" spans="1:93">
      <c r="A1026" s="3" t="str">
        <f t="shared" si="1170"/>
        <v>SH018Itovebi 3mg</v>
      </c>
      <c r="B1026" s="3" t="s">
        <v>556</v>
      </c>
      <c r="C1026" s="3" t="s">
        <v>557</v>
      </c>
      <c r="D1026" s="3" t="s">
        <v>296</v>
      </c>
      <c r="E1026" s="3" t="s">
        <v>296</v>
      </c>
      <c r="F1026" s="3" t="s">
        <v>327</v>
      </c>
      <c r="G1026" s="3" t="s">
        <v>328</v>
      </c>
      <c r="H1026" s="3" t="s">
        <v>469</v>
      </c>
      <c r="I1026" s="3" t="s">
        <v>470</v>
      </c>
      <c r="J1026" s="3" t="s">
        <v>541</v>
      </c>
      <c r="K1026" s="3" t="s">
        <v>541</v>
      </c>
      <c r="L1026" s="3"/>
      <c r="M1026" s="3" t="s">
        <v>545</v>
      </c>
      <c r="N1026" s="3" t="s">
        <v>13</v>
      </c>
      <c r="O1026" s="3" t="s">
        <v>14</v>
      </c>
      <c r="P1026" s="3">
        <v>3566.02</v>
      </c>
      <c r="Q1026" s="54">
        <v>7.5423782997919166E-8</v>
      </c>
      <c r="R1026" s="54">
        <v>8.6118364644595899E-8</v>
      </c>
      <c r="S1026" s="54">
        <v>1.7430625086372233E-7</v>
      </c>
      <c r="T1026" s="54">
        <v>1.7644957539816278E-7</v>
      </c>
      <c r="U1026" s="54">
        <v>2.1451535630448561E-7</v>
      </c>
      <c r="V1026" s="54">
        <v>2.7318666979111423E-7</v>
      </c>
      <c r="W1026" s="54">
        <v>3.3584839850623739E-7</v>
      </c>
      <c r="X1026" s="54">
        <v>6.6415160149376262E-7</v>
      </c>
      <c r="Y1026" s="54">
        <v>9.9999999999999995E-7</v>
      </c>
      <c r="Z1026" s="54">
        <v>0</v>
      </c>
      <c r="AA1026" s="54">
        <v>0</v>
      </c>
      <c r="AB1026" s="54">
        <v>0</v>
      </c>
      <c r="AC1026" s="54">
        <v>0</v>
      </c>
      <c r="AD1026" s="54">
        <v>0</v>
      </c>
      <c r="AE1026" s="54">
        <v>0</v>
      </c>
      <c r="AF1026" s="54">
        <f t="shared" si="1171"/>
        <v>0</v>
      </c>
      <c r="AG1026" s="54">
        <f t="shared" si="1172"/>
        <v>0</v>
      </c>
      <c r="AH1026" s="54">
        <f t="shared" si="1173"/>
        <v>0</v>
      </c>
      <c r="AI1026" s="54">
        <v>2.6896271864623972E-4</v>
      </c>
      <c r="AJ1026" s="54">
        <v>3.0709981068992184E-4</v>
      </c>
      <c r="AK1026" s="54">
        <v>6.2157957670505104E-4</v>
      </c>
      <c r="AL1026" s="54">
        <v>6.2922271486135634E-4</v>
      </c>
      <c r="AM1026" s="54">
        <v>7.6496605088892172E-4</v>
      </c>
      <c r="AN1026" s="54">
        <v>9.74189128208509E-4</v>
      </c>
      <c r="AO1026" s="54">
        <v>1.1976421060412126E-3</v>
      </c>
      <c r="AP1026" s="54">
        <v>2.3683778939587868E-3</v>
      </c>
      <c r="AQ1026" s="54">
        <v>3.5660199999999996E-3</v>
      </c>
      <c r="AR1026" s="54">
        <f t="shared" si="1174"/>
        <v>0</v>
      </c>
      <c r="AS1026" s="54">
        <f t="shared" si="1175"/>
        <v>0</v>
      </c>
      <c r="AT1026" s="54">
        <f t="shared" si="1176"/>
        <v>0</v>
      </c>
      <c r="AU1026" s="54">
        <f t="shared" si="1177"/>
        <v>0</v>
      </c>
      <c r="AV1026" s="54">
        <f t="shared" si="1178"/>
        <v>0</v>
      </c>
      <c r="AW1026" s="54">
        <f t="shared" si="1179"/>
        <v>0</v>
      </c>
      <c r="AX1026" s="54">
        <f t="shared" si="1180"/>
        <v>0</v>
      </c>
      <c r="AY1026" s="54">
        <f t="shared" si="1181"/>
        <v>0</v>
      </c>
      <c r="AZ1026" s="54">
        <f t="shared" si="1182"/>
        <v>0</v>
      </c>
      <c r="BA1026" s="54">
        <f t="shared" ref="BA1026:BA1089" si="1245">T1026</f>
        <v>1.7644957539816278E-7</v>
      </c>
      <c r="BB1026" s="54">
        <f t="shared" ref="BB1026:BB1089" si="1246">AC1026</f>
        <v>0</v>
      </c>
      <c r="BC1026" s="54"/>
      <c r="BD1026" s="54"/>
      <c r="BE1026" s="54">
        <f t="shared" si="1183"/>
        <v>0</v>
      </c>
      <c r="BF1026" s="54"/>
      <c r="BG1026" s="54"/>
      <c r="BH1026" s="54"/>
      <c r="BI1026" s="54"/>
      <c r="BJ1026" s="54"/>
      <c r="BK1026" s="54"/>
      <c r="BL1026" s="54">
        <v>0.33333333333333331</v>
      </c>
      <c r="BM1026" s="54">
        <v>0</v>
      </c>
      <c r="BN1026" s="54">
        <f t="shared" ref="BN1026:BN1027" si="1247">AVERAGE(BP1026:BR1026)</f>
        <v>0</v>
      </c>
      <c r="BO1026" s="54">
        <f t="shared" ref="BO1026:BO1027" si="1248">SUM(BS1026:BU1026)/1</f>
        <v>0</v>
      </c>
      <c r="BP1026" s="54">
        <v>0</v>
      </c>
      <c r="BQ1026" s="54">
        <v>0</v>
      </c>
      <c r="BR1026" s="54">
        <v>0</v>
      </c>
      <c r="BS1026" s="54">
        <v>0</v>
      </c>
      <c r="BT1026" s="54">
        <v>0</v>
      </c>
      <c r="BU1026" s="54">
        <v>0</v>
      </c>
      <c r="BV1026" s="54">
        <f t="shared" si="1186"/>
        <v>0</v>
      </c>
      <c r="BW1026" s="54">
        <f t="shared" si="1187"/>
        <v>0</v>
      </c>
      <c r="BX1026" s="54">
        <f t="shared" si="1188"/>
        <v>0</v>
      </c>
      <c r="BY1026" s="54">
        <f t="shared" si="1189"/>
        <v>0</v>
      </c>
      <c r="BZ1026" s="54">
        <f t="shared" si="1190"/>
        <v>0</v>
      </c>
      <c r="CA1026" s="54">
        <v>0</v>
      </c>
      <c r="CB1026" s="54">
        <f t="shared" si="1191"/>
        <v>0</v>
      </c>
      <c r="CC1026" s="54">
        <f t="shared" si="1192"/>
        <v>0</v>
      </c>
      <c r="CD1026" s="54">
        <v>0</v>
      </c>
      <c r="CE1026" s="54">
        <v>0</v>
      </c>
      <c r="CF1026" s="54">
        <v>0</v>
      </c>
      <c r="CG1026" s="54">
        <v>0</v>
      </c>
      <c r="CH1026" s="54">
        <v>0</v>
      </c>
      <c r="CI1026" s="54">
        <v>0</v>
      </c>
      <c r="CJ1026" s="54">
        <v>0</v>
      </c>
      <c r="CK1026" s="54">
        <v>0</v>
      </c>
      <c r="CL1026" s="54">
        <v>0</v>
      </c>
      <c r="CM1026" s="54">
        <v>0</v>
      </c>
      <c r="CN1026" s="54">
        <v>0</v>
      </c>
      <c r="CO1026" s="54">
        <v>0</v>
      </c>
    </row>
    <row r="1027" spans="1:93">
      <c r="A1027" s="3" t="str">
        <f t="shared" ref="A1027:A1090" si="1249">F1027&amp;O1027</f>
        <v>SH018Itovebi 9mg</v>
      </c>
      <c r="B1027" s="3" t="s">
        <v>556</v>
      </c>
      <c r="C1027" s="3" t="s">
        <v>557</v>
      </c>
      <c r="D1027" s="3" t="s">
        <v>296</v>
      </c>
      <c r="E1027" s="3" t="s">
        <v>296</v>
      </c>
      <c r="F1027" s="3" t="s">
        <v>327</v>
      </c>
      <c r="G1027" s="3" t="s">
        <v>328</v>
      </c>
      <c r="H1027" s="3" t="s">
        <v>469</v>
      </c>
      <c r="I1027" s="3" t="s">
        <v>470</v>
      </c>
      <c r="J1027" s="3" t="s">
        <v>541</v>
      </c>
      <c r="K1027" s="3" t="s">
        <v>541</v>
      </c>
      <c r="L1027" s="3"/>
      <c r="M1027" s="3" t="s">
        <v>545</v>
      </c>
      <c r="N1027" s="3" t="s">
        <v>13</v>
      </c>
      <c r="O1027" s="3" t="s">
        <v>15</v>
      </c>
      <c r="P1027" s="3">
        <v>10698.05</v>
      </c>
      <c r="Q1027" s="54"/>
      <c r="R1027" s="54"/>
      <c r="S1027" s="54"/>
      <c r="T1027" s="54"/>
      <c r="U1027" s="54"/>
      <c r="V1027" s="54"/>
      <c r="W1027" s="54">
        <v>0</v>
      </c>
      <c r="X1027" s="54">
        <v>0</v>
      </c>
      <c r="Y1027" s="54">
        <v>0</v>
      </c>
      <c r="Z1027" s="54">
        <v>0</v>
      </c>
      <c r="AA1027" s="54">
        <v>0</v>
      </c>
      <c r="AB1027" s="54">
        <v>0</v>
      </c>
      <c r="AC1027" s="54">
        <v>0</v>
      </c>
      <c r="AD1027" s="54">
        <v>0</v>
      </c>
      <c r="AE1027" s="54">
        <v>0</v>
      </c>
      <c r="AF1027" s="54">
        <f t="shared" ref="AF1027:AF1090" si="1250">SUM(Z1027:AB1027)</f>
        <v>0</v>
      </c>
      <c r="AG1027" s="54">
        <f t="shared" ref="AG1027:AG1090" si="1251">SUM(AC1027:AE1027)</f>
        <v>0</v>
      </c>
      <c r="AH1027" s="54">
        <f t="shared" ref="AH1027:AH1090" si="1252">SUM(AF1027:AG1027)</f>
        <v>0</v>
      </c>
      <c r="AI1027" s="54"/>
      <c r="AJ1027" s="54"/>
      <c r="AK1027" s="54"/>
      <c r="AL1027" s="54"/>
      <c r="AM1027" s="54"/>
      <c r="AN1027" s="54"/>
      <c r="AO1027" s="54">
        <v>0</v>
      </c>
      <c r="AP1027" s="54">
        <v>0</v>
      </c>
      <c r="AQ1027" s="54">
        <v>0</v>
      </c>
      <c r="AR1027" s="54">
        <f t="shared" ref="AR1027:AR1090" si="1253">Z1027*$P1027</f>
        <v>0</v>
      </c>
      <c r="AS1027" s="54">
        <f t="shared" ref="AS1027:AS1090" si="1254">AA1027*$P1027</f>
        <v>0</v>
      </c>
      <c r="AT1027" s="54">
        <f t="shared" ref="AT1027:AT1090" si="1255">AB1027*$P1027</f>
        <v>0</v>
      </c>
      <c r="AU1027" s="54">
        <f t="shared" ref="AU1027:AU1090" si="1256">AC1027*$P1027</f>
        <v>0</v>
      </c>
      <c r="AV1027" s="54">
        <f t="shared" ref="AV1027:AV1090" si="1257">AD1027*$P1027</f>
        <v>0</v>
      </c>
      <c r="AW1027" s="54">
        <f t="shared" ref="AW1027:AW1090" si="1258">AE1027*$P1027</f>
        <v>0</v>
      </c>
      <c r="AX1027" s="54">
        <f t="shared" ref="AX1027:AX1090" si="1259">SUM(AR1027:AT1027)</f>
        <v>0</v>
      </c>
      <c r="AY1027" s="54">
        <f t="shared" ref="AY1027:AY1090" si="1260">SUM(AU1027:AW1027)</f>
        <v>0</v>
      </c>
      <c r="AZ1027" s="54">
        <f t="shared" ref="AZ1027:AZ1090" si="1261">SUM(AR1027:AW1027)</f>
        <v>0</v>
      </c>
      <c r="BA1027" s="54">
        <f t="shared" si="1245"/>
        <v>0</v>
      </c>
      <c r="BB1027" s="54">
        <f t="shared" si="1246"/>
        <v>0</v>
      </c>
      <c r="BC1027" s="54"/>
      <c r="BD1027" s="54"/>
      <c r="BE1027" s="54">
        <f t="shared" ref="BE1027:BE1090" si="1262">SUM(BF1027:BK1027)</f>
        <v>0</v>
      </c>
      <c r="BF1027" s="54"/>
      <c r="BG1027" s="54"/>
      <c r="BH1027" s="54"/>
      <c r="BI1027" s="54"/>
      <c r="BJ1027" s="54"/>
      <c r="BK1027" s="54"/>
      <c r="BL1027" s="54">
        <v>0</v>
      </c>
      <c r="BM1027" s="54">
        <v>0</v>
      </c>
      <c r="BN1027" s="54">
        <f t="shared" si="1247"/>
        <v>0</v>
      </c>
      <c r="BO1027" s="54">
        <f t="shared" si="1248"/>
        <v>0</v>
      </c>
      <c r="BP1027" s="54">
        <v>0</v>
      </c>
      <c r="BQ1027" s="54">
        <v>0</v>
      </c>
      <c r="BR1027" s="54">
        <v>0</v>
      </c>
      <c r="BS1027" s="54">
        <v>0</v>
      </c>
      <c r="BT1027" s="54">
        <v>0</v>
      </c>
      <c r="BU1027" s="54">
        <v>0</v>
      </c>
      <c r="BV1027" s="54">
        <f t="shared" ref="BV1027:BV1090" si="1263">CC1027*P1027</f>
        <v>0</v>
      </c>
      <c r="BW1027" s="54">
        <f t="shared" ref="BW1027:BW1090" si="1264">BY1027*P1027</f>
        <v>0</v>
      </c>
      <c r="BX1027" s="54">
        <f t="shared" ref="BX1027:BX1090" si="1265">BZ1027*P1027</f>
        <v>0</v>
      </c>
      <c r="BY1027" s="54">
        <f t="shared" ref="BY1027:BY1090" si="1266">SUM(CJ1027:CL1027)</f>
        <v>0</v>
      </c>
      <c r="BZ1027" s="54">
        <f t="shared" ref="BZ1027:BZ1090" si="1267">SUM(CM1027:CO1027)</f>
        <v>0</v>
      </c>
      <c r="CA1027" s="54">
        <v>0</v>
      </c>
      <c r="CB1027" s="54">
        <f t="shared" ref="CB1027:CB1090" si="1268">MAX(CD1027:CH1027,CJ1027:CK1027,CM1027:CO1027)</f>
        <v>0</v>
      </c>
      <c r="CC1027" s="54">
        <f t="shared" ref="CC1027:CC1090" si="1269">SUM(CD1027:CO1027)/12</f>
        <v>0</v>
      </c>
      <c r="CD1027" s="54">
        <v>0</v>
      </c>
      <c r="CE1027" s="54">
        <v>0</v>
      </c>
      <c r="CF1027" s="54">
        <v>0</v>
      </c>
      <c r="CG1027" s="54">
        <v>0</v>
      </c>
      <c r="CH1027" s="54">
        <v>0</v>
      </c>
      <c r="CI1027" s="54">
        <v>0</v>
      </c>
      <c r="CJ1027" s="54">
        <v>0</v>
      </c>
      <c r="CK1027" s="54">
        <v>0</v>
      </c>
      <c r="CL1027" s="54">
        <v>0</v>
      </c>
      <c r="CM1027" s="54">
        <v>0</v>
      </c>
      <c r="CN1027" s="54">
        <v>0</v>
      </c>
      <c r="CO1027" s="54">
        <v>0</v>
      </c>
    </row>
    <row r="1028" spans="1:93">
      <c r="A1028" s="3" t="str">
        <f t="shared" si="1249"/>
        <v>SH018Perjeta</v>
      </c>
      <c r="B1028" s="3" t="s">
        <v>556</v>
      </c>
      <c r="C1028" s="3" t="s">
        <v>557</v>
      </c>
      <c r="D1028" s="3" t="s">
        <v>296</v>
      </c>
      <c r="E1028" s="3" t="s">
        <v>296</v>
      </c>
      <c r="F1028" s="3" t="s">
        <v>327</v>
      </c>
      <c r="G1028" s="3" t="s">
        <v>328</v>
      </c>
      <c r="H1028" s="3" t="s">
        <v>469</v>
      </c>
      <c r="I1028" s="3" t="s">
        <v>470</v>
      </c>
      <c r="J1028" s="3" t="s">
        <v>541</v>
      </c>
      <c r="K1028" s="3" t="s">
        <v>541</v>
      </c>
      <c r="L1028" s="3"/>
      <c r="M1028" s="3" t="s">
        <v>545</v>
      </c>
      <c r="N1028" s="3" t="s">
        <v>16</v>
      </c>
      <c r="O1028" s="3" t="s">
        <v>16</v>
      </c>
      <c r="P1028" s="3">
        <v>3985.87</v>
      </c>
      <c r="Q1028" s="54">
        <v>1.7019376786268344E-7</v>
      </c>
      <c r="R1028" s="54">
        <v>1.4376523217895139E-7</v>
      </c>
      <c r="S1028" s="54">
        <v>2.1820555566111193E-7</v>
      </c>
      <c r="T1028" s="54">
        <v>1.3185526524997413E-7</v>
      </c>
      <c r="U1028" s="54">
        <v>1.600367478615922E-7</v>
      </c>
      <c r="V1028" s="54">
        <v>1.8366729468643289E-7</v>
      </c>
      <c r="W1028" s="54">
        <v>5.3216455570274684E-7</v>
      </c>
      <c r="X1028" s="54">
        <v>4.7555930779799925E-7</v>
      </c>
      <c r="Y1028" s="54">
        <v>1.0077238635007461E-6</v>
      </c>
      <c r="Z1028" s="54">
        <v>0</v>
      </c>
      <c r="AA1028" s="54">
        <v>0</v>
      </c>
      <c r="AB1028" s="54">
        <v>1</v>
      </c>
      <c r="AC1028" s="54">
        <v>1</v>
      </c>
      <c r="AD1028" s="54">
        <v>0</v>
      </c>
      <c r="AE1028" s="54">
        <v>0</v>
      </c>
      <c r="AF1028" s="54">
        <f t="shared" si="1250"/>
        <v>1</v>
      </c>
      <c r="AG1028" s="54">
        <f t="shared" si="1251"/>
        <v>1</v>
      </c>
      <c r="AH1028" s="54">
        <f t="shared" si="1252"/>
        <v>2</v>
      </c>
      <c r="AI1028" s="54">
        <v>6.7837023351083401E-4</v>
      </c>
      <c r="AJ1028" s="54">
        <v>5.7302952598511697E-4</v>
      </c>
      <c r="AK1028" s="54">
        <v>8.6973897814295617E-4</v>
      </c>
      <c r="AL1028" s="54">
        <v>5.2555794610191443E-4</v>
      </c>
      <c r="AM1028" s="54">
        <v>6.3788567219908463E-4</v>
      </c>
      <c r="AN1028" s="54">
        <v>7.3207395987181232E-4</v>
      </c>
      <c r="AO1028" s="54">
        <v>2.1211387376389073E-3</v>
      </c>
      <c r="AP1028" s="54">
        <v>1.8955175781728115E-3</v>
      </c>
      <c r="AQ1028" s="54">
        <v>4.0166563158117192E-3</v>
      </c>
      <c r="AR1028" s="54">
        <f t="shared" si="1253"/>
        <v>0</v>
      </c>
      <c r="AS1028" s="54">
        <f t="shared" si="1254"/>
        <v>0</v>
      </c>
      <c r="AT1028" s="54">
        <f t="shared" si="1255"/>
        <v>3985.87</v>
      </c>
      <c r="AU1028" s="54">
        <f t="shared" si="1256"/>
        <v>3985.87</v>
      </c>
      <c r="AV1028" s="54">
        <f t="shared" si="1257"/>
        <v>0</v>
      </c>
      <c r="AW1028" s="54">
        <f t="shared" si="1258"/>
        <v>0</v>
      </c>
      <c r="AX1028" s="54">
        <f t="shared" si="1259"/>
        <v>3985.87</v>
      </c>
      <c r="AY1028" s="54">
        <f t="shared" si="1260"/>
        <v>3985.87</v>
      </c>
      <c r="AZ1028" s="54">
        <f t="shared" si="1261"/>
        <v>7971.74</v>
      </c>
      <c r="BA1028" s="54">
        <f t="shared" si="1245"/>
        <v>1.3185526524997413E-7</v>
      </c>
      <c r="BB1028" s="54">
        <f t="shared" si="1246"/>
        <v>1</v>
      </c>
      <c r="BC1028" s="54"/>
      <c r="BD1028" s="54"/>
      <c r="BE1028" s="54">
        <f t="shared" si="1262"/>
        <v>0</v>
      </c>
      <c r="BF1028" s="54"/>
      <c r="BG1028" s="54"/>
      <c r="BH1028" s="54"/>
      <c r="BI1028" s="54"/>
      <c r="BJ1028" s="54"/>
      <c r="BK1028" s="54"/>
      <c r="BL1028" s="54"/>
      <c r="BM1028" s="54"/>
      <c r="BN1028" s="54"/>
      <c r="BO1028" s="54"/>
      <c r="BP1028" s="54"/>
      <c r="BQ1028" s="54"/>
      <c r="BR1028" s="54"/>
      <c r="BS1028" s="54"/>
      <c r="BT1028" s="54"/>
      <c r="BU1028" s="54"/>
      <c r="BV1028" s="54">
        <f t="shared" si="1263"/>
        <v>4318.0258333333331</v>
      </c>
      <c r="BW1028" s="54">
        <f t="shared" si="1264"/>
        <v>-31886.959999999999</v>
      </c>
      <c r="BX1028" s="54">
        <f t="shared" si="1265"/>
        <v>15943.48</v>
      </c>
      <c r="BY1028" s="54">
        <f t="shared" si="1266"/>
        <v>-8</v>
      </c>
      <c r="BZ1028" s="54">
        <f t="shared" si="1267"/>
        <v>4</v>
      </c>
      <c r="CA1028" s="54">
        <v>0</v>
      </c>
      <c r="CB1028" s="54">
        <f t="shared" si="1268"/>
        <v>7</v>
      </c>
      <c r="CC1028" s="54">
        <f t="shared" si="1269"/>
        <v>1.0833333333333333</v>
      </c>
      <c r="CD1028" s="54">
        <v>2</v>
      </c>
      <c r="CE1028" s="54">
        <v>7</v>
      </c>
      <c r="CF1028" s="54">
        <v>6</v>
      </c>
      <c r="CG1028" s="54">
        <v>2</v>
      </c>
      <c r="CH1028" s="54">
        <v>0</v>
      </c>
      <c r="CI1028" s="54">
        <v>0</v>
      </c>
      <c r="CJ1028" s="54">
        <v>0</v>
      </c>
      <c r="CK1028" s="54">
        <v>-8</v>
      </c>
      <c r="CL1028" s="54">
        <v>0</v>
      </c>
      <c r="CM1028" s="54">
        <v>2</v>
      </c>
      <c r="CN1028" s="54">
        <v>2</v>
      </c>
      <c r="CO1028" s="54">
        <v>0</v>
      </c>
    </row>
    <row r="1029" spans="1:93">
      <c r="A1029" s="3" t="str">
        <f t="shared" si="1249"/>
        <v>SH018Phesgo 10ml</v>
      </c>
      <c r="B1029" s="3" t="s">
        <v>556</v>
      </c>
      <c r="C1029" s="3" t="s">
        <v>557</v>
      </c>
      <c r="D1029" s="3" t="s">
        <v>296</v>
      </c>
      <c r="E1029" s="3" t="s">
        <v>296</v>
      </c>
      <c r="F1029" s="3" t="s">
        <v>327</v>
      </c>
      <c r="G1029" s="3" t="s">
        <v>328</v>
      </c>
      <c r="H1029" s="3" t="s">
        <v>469</v>
      </c>
      <c r="I1029" s="3" t="s">
        <v>470</v>
      </c>
      <c r="J1029" s="3" t="s">
        <v>541</v>
      </c>
      <c r="K1029" s="3" t="s">
        <v>541</v>
      </c>
      <c r="L1029" s="3"/>
      <c r="M1029" s="3" t="s">
        <v>545</v>
      </c>
      <c r="N1029" s="3" t="s">
        <v>17</v>
      </c>
      <c r="O1029" s="3" t="s">
        <v>18</v>
      </c>
      <c r="P1029" s="3">
        <v>6232.07</v>
      </c>
      <c r="Q1029" s="54">
        <v>13.171530390528348</v>
      </c>
      <c r="R1029" s="54">
        <v>12.073642217529649</v>
      </c>
      <c r="S1029" s="54">
        <v>17.193708235733872</v>
      </c>
      <c r="T1029" s="54">
        <v>16.091243652629064</v>
      </c>
      <c r="U1029" s="54">
        <v>14.651842250329345</v>
      </c>
      <c r="V1029" s="54">
        <v>19.500269435529447</v>
      </c>
      <c r="W1029" s="54">
        <v>42.438880843791871</v>
      </c>
      <c r="X1029" s="54">
        <v>50.243355338487859</v>
      </c>
      <c r="Y1029" s="54">
        <v>92.682236182279723</v>
      </c>
      <c r="Z1029" s="54">
        <v>9</v>
      </c>
      <c r="AA1029" s="54">
        <v>13</v>
      </c>
      <c r="AB1029" s="54">
        <v>0</v>
      </c>
      <c r="AC1029" s="54">
        <v>7</v>
      </c>
      <c r="AD1029" s="54">
        <v>0</v>
      </c>
      <c r="AE1029" s="54">
        <v>0</v>
      </c>
      <c r="AF1029" s="54">
        <f t="shared" si="1250"/>
        <v>22</v>
      </c>
      <c r="AG1029" s="54">
        <f t="shared" si="1251"/>
        <v>7</v>
      </c>
      <c r="AH1029" s="54">
        <f t="shared" si="1252"/>
        <v>29</v>
      </c>
      <c r="AI1029" s="54">
        <v>82085.899400900002</v>
      </c>
      <c r="AJ1029" s="54">
        <v>75243.783454599994</v>
      </c>
      <c r="AK1029" s="54">
        <v>107152.39328466999</v>
      </c>
      <c r="AL1029" s="54">
        <v>100281.75683024</v>
      </c>
      <c r="AM1029" s="54">
        <v>91311.306533009993</v>
      </c>
      <c r="AN1029" s="54">
        <v>121527.04414108</v>
      </c>
      <c r="AO1029" s="54">
        <v>264482.07614016999</v>
      </c>
      <c r="AP1029" s="54">
        <v>313120.10750432999</v>
      </c>
      <c r="AQ1029" s="54">
        <v>577602.18364449998</v>
      </c>
      <c r="AR1029" s="54">
        <f t="shared" si="1253"/>
        <v>56088.63</v>
      </c>
      <c r="AS1029" s="54">
        <f t="shared" si="1254"/>
        <v>81016.91</v>
      </c>
      <c r="AT1029" s="54">
        <f t="shared" si="1255"/>
        <v>0</v>
      </c>
      <c r="AU1029" s="54">
        <f t="shared" si="1256"/>
        <v>43624.49</v>
      </c>
      <c r="AV1029" s="54">
        <f t="shared" si="1257"/>
        <v>0</v>
      </c>
      <c r="AW1029" s="54">
        <f t="shared" si="1258"/>
        <v>0</v>
      </c>
      <c r="AX1029" s="54">
        <f t="shared" si="1259"/>
        <v>137105.54</v>
      </c>
      <c r="AY1029" s="54">
        <f t="shared" si="1260"/>
        <v>43624.49</v>
      </c>
      <c r="AZ1029" s="54">
        <f t="shared" si="1261"/>
        <v>180730.03</v>
      </c>
      <c r="BA1029" s="54">
        <f t="shared" si="1245"/>
        <v>16.091243652629064</v>
      </c>
      <c r="BB1029" s="54">
        <f t="shared" si="1246"/>
        <v>7</v>
      </c>
      <c r="BC1029" s="54">
        <f>SUM(CJ1029:CL1029)</f>
        <v>35</v>
      </c>
      <c r="BD1029" s="54">
        <f>SUM(CM1029:CO1029)</f>
        <v>27</v>
      </c>
      <c r="BE1029" s="54">
        <f t="shared" si="1262"/>
        <v>29</v>
      </c>
      <c r="BF1029" s="54">
        <f t="shared" ref="BF1029:BK1029" si="1270">Z1029</f>
        <v>9</v>
      </c>
      <c r="BG1029" s="54">
        <f t="shared" si="1270"/>
        <v>13</v>
      </c>
      <c r="BH1029" s="54">
        <f t="shared" si="1270"/>
        <v>0</v>
      </c>
      <c r="BI1029" s="54">
        <f t="shared" si="1270"/>
        <v>7</v>
      </c>
      <c r="BJ1029" s="54">
        <f t="shared" si="1270"/>
        <v>0</v>
      </c>
      <c r="BK1029" s="54">
        <f t="shared" si="1270"/>
        <v>0</v>
      </c>
      <c r="BL1029" s="54">
        <v>0</v>
      </c>
      <c r="BM1029" s="54">
        <v>0</v>
      </c>
      <c r="BN1029" s="54">
        <f t="shared" ref="BN1029:BN1030" si="1271">AVERAGE(BP1029:BR1029)</f>
        <v>0</v>
      </c>
      <c r="BO1029" s="54">
        <f t="shared" ref="BO1029:BO1030" si="1272">SUM(BS1029:BU1029)/1</f>
        <v>0</v>
      </c>
      <c r="BP1029" s="54">
        <v>0</v>
      </c>
      <c r="BQ1029" s="54">
        <v>0</v>
      </c>
      <c r="BR1029" s="54">
        <v>0</v>
      </c>
      <c r="BS1029" s="54">
        <v>0</v>
      </c>
      <c r="BT1029" s="54">
        <v>0</v>
      </c>
      <c r="BU1029" s="54">
        <v>0</v>
      </c>
      <c r="BV1029" s="54">
        <f t="shared" si="1263"/>
        <v>55049.951666666668</v>
      </c>
      <c r="BW1029" s="54">
        <f t="shared" si="1264"/>
        <v>218122.44999999998</v>
      </c>
      <c r="BX1029" s="54">
        <f t="shared" si="1265"/>
        <v>168265.88999999998</v>
      </c>
      <c r="BY1029" s="54">
        <f t="shared" si="1266"/>
        <v>35</v>
      </c>
      <c r="BZ1029" s="54">
        <f t="shared" si="1267"/>
        <v>27</v>
      </c>
      <c r="CA1029" s="54">
        <v>7.333333333333333</v>
      </c>
      <c r="CB1029" s="54">
        <f t="shared" si="1268"/>
        <v>14</v>
      </c>
      <c r="CC1029" s="54">
        <f t="shared" si="1269"/>
        <v>8.8333333333333339</v>
      </c>
      <c r="CD1029" s="54">
        <v>0</v>
      </c>
      <c r="CE1029" s="54">
        <v>4</v>
      </c>
      <c r="CF1029" s="54">
        <v>8</v>
      </c>
      <c r="CG1029" s="54">
        <v>14</v>
      </c>
      <c r="CH1029" s="54">
        <v>9</v>
      </c>
      <c r="CI1029" s="54">
        <v>9</v>
      </c>
      <c r="CJ1029" s="54">
        <v>12</v>
      </c>
      <c r="CK1029" s="54">
        <v>9</v>
      </c>
      <c r="CL1029" s="54">
        <v>14</v>
      </c>
      <c r="CM1029" s="54">
        <v>8</v>
      </c>
      <c r="CN1029" s="54">
        <v>11</v>
      </c>
      <c r="CO1029" s="54">
        <v>8</v>
      </c>
    </row>
    <row r="1030" spans="1:93">
      <c r="A1030" s="3" t="str">
        <f t="shared" si="1249"/>
        <v>SH018Phesgo 15ml</v>
      </c>
      <c r="B1030" s="3" t="s">
        <v>556</v>
      </c>
      <c r="C1030" s="3" t="s">
        <v>557</v>
      </c>
      <c r="D1030" s="3" t="s">
        <v>296</v>
      </c>
      <c r="E1030" s="3" t="s">
        <v>296</v>
      </c>
      <c r="F1030" s="3" t="s">
        <v>327</v>
      </c>
      <c r="G1030" s="3" t="s">
        <v>328</v>
      </c>
      <c r="H1030" s="3" t="s">
        <v>469</v>
      </c>
      <c r="I1030" s="3" t="s">
        <v>470</v>
      </c>
      <c r="J1030" s="3" t="s">
        <v>541</v>
      </c>
      <c r="K1030" s="3" t="s">
        <v>541</v>
      </c>
      <c r="L1030" s="3"/>
      <c r="M1030" s="3" t="s">
        <v>545</v>
      </c>
      <c r="N1030" s="3" t="s">
        <v>17</v>
      </c>
      <c r="O1030" s="3" t="s">
        <v>19</v>
      </c>
      <c r="P1030" s="3">
        <v>8489.27</v>
      </c>
      <c r="Q1030" s="54">
        <v>1</v>
      </c>
      <c r="R1030" s="54">
        <v>1</v>
      </c>
      <c r="S1030" s="54">
        <v>2</v>
      </c>
      <c r="T1030" s="54">
        <v>1</v>
      </c>
      <c r="U1030" s="54">
        <v>1</v>
      </c>
      <c r="V1030" s="54">
        <v>1</v>
      </c>
      <c r="W1030" s="54">
        <v>4</v>
      </c>
      <c r="X1030" s="54">
        <v>3</v>
      </c>
      <c r="Y1030" s="54">
        <v>7</v>
      </c>
      <c r="Z1030" s="54">
        <v>0</v>
      </c>
      <c r="AA1030" s="54">
        <v>0</v>
      </c>
      <c r="AB1030" s="54">
        <v>0</v>
      </c>
      <c r="AC1030" s="54">
        <v>0</v>
      </c>
      <c r="AD1030" s="54">
        <v>0</v>
      </c>
      <c r="AE1030" s="54">
        <v>0</v>
      </c>
      <c r="AF1030" s="54">
        <f t="shared" si="1250"/>
        <v>0</v>
      </c>
      <c r="AG1030" s="54">
        <f t="shared" si="1251"/>
        <v>0</v>
      </c>
      <c r="AH1030" s="54">
        <f t="shared" si="1252"/>
        <v>0</v>
      </c>
      <c r="AI1030" s="54">
        <v>8489.27</v>
      </c>
      <c r="AJ1030" s="54">
        <v>8489.27</v>
      </c>
      <c r="AK1030" s="54">
        <v>16978.54</v>
      </c>
      <c r="AL1030" s="54">
        <v>8489.27</v>
      </c>
      <c r="AM1030" s="54">
        <v>8489.27</v>
      </c>
      <c r="AN1030" s="54">
        <v>8489.27</v>
      </c>
      <c r="AO1030" s="54">
        <v>33957.08</v>
      </c>
      <c r="AP1030" s="54">
        <v>25467.81</v>
      </c>
      <c r="AQ1030" s="54">
        <v>59424.89</v>
      </c>
      <c r="AR1030" s="54">
        <f t="shared" si="1253"/>
        <v>0</v>
      </c>
      <c r="AS1030" s="54">
        <f t="shared" si="1254"/>
        <v>0</v>
      </c>
      <c r="AT1030" s="54">
        <f t="shared" si="1255"/>
        <v>0</v>
      </c>
      <c r="AU1030" s="54">
        <f t="shared" si="1256"/>
        <v>0</v>
      </c>
      <c r="AV1030" s="54">
        <f t="shared" si="1257"/>
        <v>0</v>
      </c>
      <c r="AW1030" s="54">
        <f t="shared" si="1258"/>
        <v>0</v>
      </c>
      <c r="AX1030" s="54">
        <f t="shared" si="1259"/>
        <v>0</v>
      </c>
      <c r="AY1030" s="54">
        <f t="shared" si="1260"/>
        <v>0</v>
      </c>
      <c r="AZ1030" s="54">
        <f t="shared" si="1261"/>
        <v>0</v>
      </c>
      <c r="BA1030" s="54">
        <f t="shared" si="1245"/>
        <v>1</v>
      </c>
      <c r="BB1030" s="54">
        <f t="shared" si="1246"/>
        <v>0</v>
      </c>
      <c r="BC1030" s="54">
        <f>SUM(CJ1030:CL1030)*2</f>
        <v>0</v>
      </c>
      <c r="BD1030" s="54">
        <f>SUM(CM1030:CO1030)*2</f>
        <v>8</v>
      </c>
      <c r="BE1030" s="54">
        <f t="shared" si="1262"/>
        <v>0</v>
      </c>
      <c r="BF1030" s="54">
        <f t="shared" ref="BF1030:BK1030" si="1273">Z1030*2</f>
        <v>0</v>
      </c>
      <c r="BG1030" s="54">
        <f t="shared" si="1273"/>
        <v>0</v>
      </c>
      <c r="BH1030" s="54">
        <f t="shared" si="1273"/>
        <v>0</v>
      </c>
      <c r="BI1030" s="54">
        <f t="shared" si="1273"/>
        <v>0</v>
      </c>
      <c r="BJ1030" s="54">
        <f t="shared" si="1273"/>
        <v>0</v>
      </c>
      <c r="BK1030" s="54">
        <f t="shared" si="1273"/>
        <v>0</v>
      </c>
      <c r="BL1030" s="54">
        <v>0</v>
      </c>
      <c r="BM1030" s="54">
        <v>0</v>
      </c>
      <c r="BN1030" s="54">
        <f t="shared" si="1271"/>
        <v>0.33333333333333331</v>
      </c>
      <c r="BO1030" s="54">
        <f t="shared" si="1272"/>
        <v>0</v>
      </c>
      <c r="BP1030" s="54">
        <v>1</v>
      </c>
      <c r="BQ1030" s="54">
        <v>0</v>
      </c>
      <c r="BR1030" s="54">
        <v>0</v>
      </c>
      <c r="BS1030" s="54">
        <v>0</v>
      </c>
      <c r="BT1030" s="54">
        <v>0</v>
      </c>
      <c r="BU1030" s="54">
        <v>0</v>
      </c>
      <c r="BV1030" s="54">
        <f t="shared" si="1263"/>
        <v>5659.5133333333333</v>
      </c>
      <c r="BW1030" s="54">
        <f t="shared" si="1264"/>
        <v>0</v>
      </c>
      <c r="BX1030" s="54">
        <f t="shared" si="1265"/>
        <v>33957.08</v>
      </c>
      <c r="BY1030" s="54">
        <f t="shared" si="1266"/>
        <v>0</v>
      </c>
      <c r="BZ1030" s="54">
        <f t="shared" si="1267"/>
        <v>4</v>
      </c>
      <c r="CA1030" s="54">
        <v>0</v>
      </c>
      <c r="CB1030" s="54">
        <f t="shared" si="1268"/>
        <v>4</v>
      </c>
      <c r="CC1030" s="54">
        <f t="shared" si="1269"/>
        <v>0.66666666666666663</v>
      </c>
      <c r="CD1030" s="54">
        <v>0</v>
      </c>
      <c r="CE1030" s="54">
        <v>0</v>
      </c>
      <c r="CF1030" s="54">
        <v>2</v>
      </c>
      <c r="CG1030" s="54">
        <v>0</v>
      </c>
      <c r="CH1030" s="54">
        <v>2</v>
      </c>
      <c r="CI1030" s="54">
        <v>0</v>
      </c>
      <c r="CJ1030" s="54">
        <v>0</v>
      </c>
      <c r="CK1030" s="54">
        <v>0</v>
      </c>
      <c r="CL1030" s="54">
        <v>0</v>
      </c>
      <c r="CM1030" s="54">
        <v>4</v>
      </c>
      <c r="CN1030" s="54">
        <v>0</v>
      </c>
      <c r="CO1030" s="54">
        <v>0</v>
      </c>
    </row>
    <row r="1031" spans="1:93">
      <c r="A1031" s="3" t="str">
        <f t="shared" si="1249"/>
        <v>SH023Herceptin IV</v>
      </c>
      <c r="B1031" s="3" t="s">
        <v>556</v>
      </c>
      <c r="C1031" s="3" t="s">
        <v>557</v>
      </c>
      <c r="D1031" s="3" t="s">
        <v>296</v>
      </c>
      <c r="E1031" s="3" t="s">
        <v>296</v>
      </c>
      <c r="F1031" s="3" t="s">
        <v>329</v>
      </c>
      <c r="G1031" s="3" t="s">
        <v>330</v>
      </c>
      <c r="H1031" s="3" t="s">
        <v>329</v>
      </c>
      <c r="I1031" s="3" t="s">
        <v>330</v>
      </c>
      <c r="J1031" s="3" t="s">
        <v>541</v>
      </c>
      <c r="K1031" s="3" t="s">
        <v>541</v>
      </c>
      <c r="L1031" s="3"/>
      <c r="M1031" s="3" t="s">
        <v>542</v>
      </c>
      <c r="N1031" s="3" t="s">
        <v>11</v>
      </c>
      <c r="O1031" s="3" t="s">
        <v>11</v>
      </c>
      <c r="P1031" s="3">
        <v>4535.5</v>
      </c>
      <c r="Q1031" s="54">
        <v>101.42814755774401</v>
      </c>
      <c r="R1031" s="54">
        <v>72.663647660754989</v>
      </c>
      <c r="S1031" s="54">
        <v>67.593690256932447</v>
      </c>
      <c r="T1031" s="54">
        <v>47.730669033095054</v>
      </c>
      <c r="U1031" s="54">
        <v>43.489249567016238</v>
      </c>
      <c r="V1031" s="54">
        <v>75.710383377562579</v>
      </c>
      <c r="W1031" s="54">
        <v>241.68548547543142</v>
      </c>
      <c r="X1031" s="54">
        <v>166.93030197767385</v>
      </c>
      <c r="Y1031" s="54">
        <v>408.61578745310527</v>
      </c>
      <c r="Z1031" s="54">
        <v>64</v>
      </c>
      <c r="AA1031" s="54">
        <v>36</v>
      </c>
      <c r="AB1031" s="54">
        <v>42</v>
      </c>
      <c r="AC1031" s="54">
        <v>38</v>
      </c>
      <c r="AD1031" s="54">
        <v>0</v>
      </c>
      <c r="AE1031" s="54">
        <v>0</v>
      </c>
      <c r="AF1031" s="54">
        <f t="shared" si="1250"/>
        <v>142</v>
      </c>
      <c r="AG1031" s="54">
        <f t="shared" si="1251"/>
        <v>38</v>
      </c>
      <c r="AH1031" s="54">
        <f t="shared" si="1252"/>
        <v>180</v>
      </c>
      <c r="AI1031" s="54">
        <v>460027.36324814789</v>
      </c>
      <c r="AJ1031" s="54">
        <v>329565.97396535426</v>
      </c>
      <c r="AK1031" s="54">
        <v>306571.18216031708</v>
      </c>
      <c r="AL1031" s="54">
        <v>216482.4493996026</v>
      </c>
      <c r="AM1031" s="54">
        <v>197245.49141120212</v>
      </c>
      <c r="AN1031" s="54">
        <v>343384.443808935</v>
      </c>
      <c r="AO1031" s="54">
        <v>1096164.5193738192</v>
      </c>
      <c r="AP1031" s="54">
        <v>757112.38461973961</v>
      </c>
      <c r="AQ1031" s="54">
        <v>1853276.9039935588</v>
      </c>
      <c r="AR1031" s="54">
        <f t="shared" si="1253"/>
        <v>290272</v>
      </c>
      <c r="AS1031" s="54">
        <f t="shared" si="1254"/>
        <v>163278</v>
      </c>
      <c r="AT1031" s="54">
        <f t="shared" si="1255"/>
        <v>190491</v>
      </c>
      <c r="AU1031" s="54">
        <f t="shared" si="1256"/>
        <v>172349</v>
      </c>
      <c r="AV1031" s="54">
        <f t="shared" si="1257"/>
        <v>0</v>
      </c>
      <c r="AW1031" s="54">
        <f t="shared" si="1258"/>
        <v>0</v>
      </c>
      <c r="AX1031" s="54">
        <f t="shared" si="1259"/>
        <v>644041</v>
      </c>
      <c r="AY1031" s="54">
        <f t="shared" si="1260"/>
        <v>172349</v>
      </c>
      <c r="AZ1031" s="54">
        <f t="shared" si="1261"/>
        <v>816390</v>
      </c>
      <c r="BA1031" s="54">
        <f t="shared" si="1245"/>
        <v>47.730669033095054</v>
      </c>
      <c r="BB1031" s="54">
        <f t="shared" si="1246"/>
        <v>38</v>
      </c>
      <c r="BC1031" s="54"/>
      <c r="BD1031" s="54"/>
      <c r="BE1031" s="54">
        <f t="shared" si="1262"/>
        <v>0</v>
      </c>
      <c r="BF1031" s="54"/>
      <c r="BG1031" s="54"/>
      <c r="BH1031" s="54"/>
      <c r="BI1031" s="54"/>
      <c r="BJ1031" s="54"/>
      <c r="BK1031" s="54"/>
      <c r="BL1031" s="54"/>
      <c r="BM1031" s="54"/>
      <c r="BN1031" s="54"/>
      <c r="BO1031" s="54"/>
      <c r="BP1031" s="54"/>
      <c r="BQ1031" s="54"/>
      <c r="BR1031" s="54"/>
      <c r="BS1031" s="54"/>
      <c r="BT1031" s="54"/>
      <c r="BU1031" s="54"/>
      <c r="BV1031" s="54">
        <f t="shared" si="1263"/>
        <v>281201</v>
      </c>
      <c r="BW1031" s="54">
        <f t="shared" si="1264"/>
        <v>780106</v>
      </c>
      <c r="BX1031" s="54">
        <f t="shared" si="1265"/>
        <v>961526</v>
      </c>
      <c r="BY1031" s="54">
        <f t="shared" si="1266"/>
        <v>172</v>
      </c>
      <c r="BZ1031" s="54">
        <f t="shared" si="1267"/>
        <v>212</v>
      </c>
      <c r="CA1031" s="54">
        <v>0</v>
      </c>
      <c r="CB1031" s="54">
        <f t="shared" si="1268"/>
        <v>105</v>
      </c>
      <c r="CC1031" s="54">
        <f t="shared" si="1269"/>
        <v>62</v>
      </c>
      <c r="CD1031" s="54">
        <v>52</v>
      </c>
      <c r="CE1031" s="54">
        <v>60</v>
      </c>
      <c r="CF1031" s="54">
        <v>105</v>
      </c>
      <c r="CG1031" s="54">
        <v>33</v>
      </c>
      <c r="CH1031" s="54">
        <v>28</v>
      </c>
      <c r="CI1031" s="54">
        <v>82</v>
      </c>
      <c r="CJ1031" s="54">
        <v>45</v>
      </c>
      <c r="CK1031" s="54">
        <v>40</v>
      </c>
      <c r="CL1031" s="54">
        <v>87</v>
      </c>
      <c r="CM1031" s="54">
        <v>53</v>
      </c>
      <c r="CN1031" s="54">
        <v>81</v>
      </c>
      <c r="CO1031" s="54">
        <v>78</v>
      </c>
    </row>
    <row r="1032" spans="1:93">
      <c r="A1032" s="3" t="str">
        <f t="shared" si="1249"/>
        <v>SH023Herceptin SC</v>
      </c>
      <c r="B1032" s="3" t="s">
        <v>556</v>
      </c>
      <c r="C1032" s="3" t="s">
        <v>557</v>
      </c>
      <c r="D1032" s="3" t="s">
        <v>296</v>
      </c>
      <c r="E1032" s="3" t="s">
        <v>296</v>
      </c>
      <c r="F1032" s="3" t="s">
        <v>329</v>
      </c>
      <c r="G1032" s="3" t="s">
        <v>330</v>
      </c>
      <c r="H1032" s="3" t="s">
        <v>329</v>
      </c>
      <c r="I1032" s="3" t="s">
        <v>330</v>
      </c>
      <c r="J1032" s="3" t="s">
        <v>541</v>
      </c>
      <c r="K1032" s="3" t="s">
        <v>541</v>
      </c>
      <c r="L1032" s="3"/>
      <c r="M1032" s="3" t="s">
        <v>542</v>
      </c>
      <c r="N1032" s="3" t="s">
        <v>12</v>
      </c>
      <c r="O1032" s="3" t="s">
        <v>12</v>
      </c>
      <c r="P1032" s="3">
        <v>3444.49</v>
      </c>
      <c r="Q1032" s="54">
        <v>10.973662799243687</v>
      </c>
      <c r="R1032" s="54">
        <v>10.167348244192137</v>
      </c>
      <c r="S1032" s="54">
        <v>15.422150307914606</v>
      </c>
      <c r="T1032" s="54">
        <v>15.785553062416144</v>
      </c>
      <c r="U1032" s="54">
        <v>14.213026684820065</v>
      </c>
      <c r="V1032" s="54">
        <v>18.707377052082997</v>
      </c>
      <c r="W1032" s="54">
        <v>36.563161351350431</v>
      </c>
      <c r="X1032" s="54">
        <v>48.70595679931921</v>
      </c>
      <c r="Y1032" s="54">
        <v>85.269118150669641</v>
      </c>
      <c r="Z1032" s="54">
        <v>19</v>
      </c>
      <c r="AA1032" s="54">
        <v>13</v>
      </c>
      <c r="AB1032" s="54">
        <v>24</v>
      </c>
      <c r="AC1032" s="54">
        <v>20</v>
      </c>
      <c r="AD1032" s="54">
        <v>0</v>
      </c>
      <c r="AE1032" s="54">
        <v>0</v>
      </c>
      <c r="AF1032" s="54">
        <f t="shared" si="1250"/>
        <v>56</v>
      </c>
      <c r="AG1032" s="54">
        <f t="shared" si="1251"/>
        <v>20</v>
      </c>
      <c r="AH1032" s="54">
        <f t="shared" si="1252"/>
        <v>76</v>
      </c>
      <c r="AI1032" s="54">
        <v>37798.671775366885</v>
      </c>
      <c r="AJ1032" s="54">
        <v>35021.329353637375</v>
      </c>
      <c r="AK1032" s="54">
        <v>53121.442514108785</v>
      </c>
      <c r="AL1032" s="54">
        <v>54373.179667961776</v>
      </c>
      <c r="AM1032" s="54">
        <v>48956.628285595863</v>
      </c>
      <c r="AN1032" s="54">
        <v>64437.373182129355</v>
      </c>
      <c r="AO1032" s="54">
        <v>125941.44364311305</v>
      </c>
      <c r="AP1032" s="54">
        <v>167767.18113568699</v>
      </c>
      <c r="AQ1032" s="54">
        <v>293708.6247788</v>
      </c>
      <c r="AR1032" s="54">
        <f t="shared" si="1253"/>
        <v>65445.31</v>
      </c>
      <c r="AS1032" s="54">
        <f t="shared" si="1254"/>
        <v>44778.369999999995</v>
      </c>
      <c r="AT1032" s="54">
        <f t="shared" si="1255"/>
        <v>82667.759999999995</v>
      </c>
      <c r="AU1032" s="54">
        <f t="shared" si="1256"/>
        <v>68889.799999999988</v>
      </c>
      <c r="AV1032" s="54">
        <f t="shared" si="1257"/>
        <v>0</v>
      </c>
      <c r="AW1032" s="54">
        <f t="shared" si="1258"/>
        <v>0</v>
      </c>
      <c r="AX1032" s="54">
        <f t="shared" si="1259"/>
        <v>192891.44</v>
      </c>
      <c r="AY1032" s="54">
        <f t="shared" si="1260"/>
        <v>68889.799999999988</v>
      </c>
      <c r="AZ1032" s="54">
        <f t="shared" si="1261"/>
        <v>261781.24</v>
      </c>
      <c r="BA1032" s="54">
        <f t="shared" si="1245"/>
        <v>15.785553062416144</v>
      </c>
      <c r="BB1032" s="54">
        <f t="shared" si="1246"/>
        <v>20</v>
      </c>
      <c r="BC1032" s="54"/>
      <c r="BD1032" s="54"/>
      <c r="BE1032" s="54">
        <f t="shared" si="1262"/>
        <v>0</v>
      </c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4"/>
      <c r="BP1032" s="54"/>
      <c r="BQ1032" s="54"/>
      <c r="BR1032" s="54"/>
      <c r="BS1032" s="54"/>
      <c r="BT1032" s="54"/>
      <c r="BU1032" s="54"/>
      <c r="BV1032" s="54">
        <f t="shared" si="1263"/>
        <v>51380.309166666659</v>
      </c>
      <c r="BW1032" s="54">
        <f t="shared" si="1264"/>
        <v>186002.46</v>
      </c>
      <c r="BX1032" s="54">
        <f t="shared" si="1265"/>
        <v>48222.86</v>
      </c>
      <c r="BY1032" s="54">
        <f t="shared" si="1266"/>
        <v>54</v>
      </c>
      <c r="BZ1032" s="54">
        <f t="shared" si="1267"/>
        <v>14</v>
      </c>
      <c r="CA1032" s="54">
        <v>0</v>
      </c>
      <c r="CB1032" s="54">
        <f t="shared" si="1268"/>
        <v>41</v>
      </c>
      <c r="CC1032" s="54">
        <f t="shared" si="1269"/>
        <v>14.916666666666666</v>
      </c>
      <c r="CD1032" s="54">
        <v>7</v>
      </c>
      <c r="CE1032" s="54">
        <v>7</v>
      </c>
      <c r="CF1032" s="54">
        <v>6</v>
      </c>
      <c r="CG1032" s="54">
        <v>41</v>
      </c>
      <c r="CH1032" s="54">
        <v>21</v>
      </c>
      <c r="CI1032" s="54">
        <v>29</v>
      </c>
      <c r="CJ1032" s="54">
        <v>28</v>
      </c>
      <c r="CK1032" s="54">
        <v>1</v>
      </c>
      <c r="CL1032" s="54">
        <v>25</v>
      </c>
      <c r="CM1032" s="54">
        <v>0</v>
      </c>
      <c r="CN1032" s="54">
        <v>4</v>
      </c>
      <c r="CO1032" s="54">
        <v>10</v>
      </c>
    </row>
    <row r="1033" spans="1:93">
      <c r="A1033" s="3" t="str">
        <f t="shared" si="1249"/>
        <v>SH023Itovebi 3mg</v>
      </c>
      <c r="B1033" s="3" t="s">
        <v>556</v>
      </c>
      <c r="C1033" s="3" t="s">
        <v>557</v>
      </c>
      <c r="D1033" s="3" t="s">
        <v>296</v>
      </c>
      <c r="E1033" s="3" t="s">
        <v>296</v>
      </c>
      <c r="F1033" s="3" t="s">
        <v>329</v>
      </c>
      <c r="G1033" s="3" t="s">
        <v>330</v>
      </c>
      <c r="H1033" s="3" t="s">
        <v>329</v>
      </c>
      <c r="I1033" s="3" t="s">
        <v>330</v>
      </c>
      <c r="J1033" s="3" t="s">
        <v>541</v>
      </c>
      <c r="K1033" s="3" t="s">
        <v>541</v>
      </c>
      <c r="L1033" s="3"/>
      <c r="M1033" s="3" t="s">
        <v>542</v>
      </c>
      <c r="N1033" s="3" t="s">
        <v>13</v>
      </c>
      <c r="O1033" s="3" t="s">
        <v>14</v>
      </c>
      <c r="P1033" s="3">
        <v>3566.02</v>
      </c>
      <c r="Q1033" s="54">
        <v>8.0447695221532207</v>
      </c>
      <c r="R1033" s="54">
        <v>9.1854633598746442</v>
      </c>
      <c r="S1033" s="54">
        <v>18.591663779420255</v>
      </c>
      <c r="T1033" s="54">
        <v>18.820272730143731</v>
      </c>
      <c r="U1033" s="54">
        <v>22.880403658349714</v>
      </c>
      <c r="V1033" s="54">
        <v>29.138339495046591</v>
      </c>
      <c r="W1033" s="54">
        <v>35.821896661448115</v>
      </c>
      <c r="X1033" s="54">
        <v>70.839015883540043</v>
      </c>
      <c r="Y1033" s="54">
        <v>106.66091254498815</v>
      </c>
      <c r="Z1033" s="54">
        <v>34</v>
      </c>
      <c r="AA1033" s="54">
        <v>0</v>
      </c>
      <c r="AB1033" s="54">
        <v>0</v>
      </c>
      <c r="AC1033" s="54">
        <v>0</v>
      </c>
      <c r="AD1033" s="54">
        <v>0</v>
      </c>
      <c r="AE1033" s="54">
        <v>0</v>
      </c>
      <c r="AF1033" s="54">
        <f t="shared" si="1250"/>
        <v>34</v>
      </c>
      <c r="AG1033" s="54">
        <f t="shared" si="1251"/>
        <v>0</v>
      </c>
      <c r="AH1033" s="54">
        <f t="shared" si="1252"/>
        <v>34</v>
      </c>
      <c r="AI1033" s="54">
        <v>28687.809011388832</v>
      </c>
      <c r="AJ1033" s="54">
        <v>32755.546050580175</v>
      </c>
      <c r="AK1033" s="54">
        <v>66298.244870688213</v>
      </c>
      <c r="AL1033" s="54">
        <v>67113.468961147155</v>
      </c>
      <c r="AM1033" s="54">
        <v>81591.97705374824</v>
      </c>
      <c r="AN1033" s="54">
        <v>103907.90140612604</v>
      </c>
      <c r="AO1033" s="54">
        <v>127741.59993265722</v>
      </c>
      <c r="AP1033" s="54">
        <v>252613.34742102143</v>
      </c>
      <c r="AQ1033" s="54">
        <v>380354.94735367864</v>
      </c>
      <c r="AR1033" s="54">
        <f t="shared" si="1253"/>
        <v>121244.68</v>
      </c>
      <c r="AS1033" s="54">
        <f t="shared" si="1254"/>
        <v>0</v>
      </c>
      <c r="AT1033" s="54">
        <f t="shared" si="1255"/>
        <v>0</v>
      </c>
      <c r="AU1033" s="54">
        <f t="shared" si="1256"/>
        <v>0</v>
      </c>
      <c r="AV1033" s="54">
        <f t="shared" si="1257"/>
        <v>0</v>
      </c>
      <c r="AW1033" s="54">
        <f t="shared" si="1258"/>
        <v>0</v>
      </c>
      <c r="AX1033" s="54">
        <f t="shared" si="1259"/>
        <v>121244.68</v>
      </c>
      <c r="AY1033" s="54">
        <f t="shared" si="1260"/>
        <v>0</v>
      </c>
      <c r="AZ1033" s="54">
        <f t="shared" si="1261"/>
        <v>121244.68</v>
      </c>
      <c r="BA1033" s="54">
        <f t="shared" si="1245"/>
        <v>18.820272730143731</v>
      </c>
      <c r="BB1033" s="54">
        <f t="shared" si="1246"/>
        <v>0</v>
      </c>
      <c r="BC1033" s="54"/>
      <c r="BD1033" s="54"/>
      <c r="BE1033" s="54">
        <f t="shared" si="1262"/>
        <v>0</v>
      </c>
      <c r="BF1033" s="54"/>
      <c r="BG1033" s="54"/>
      <c r="BH1033" s="54"/>
      <c r="BI1033" s="54"/>
      <c r="BJ1033" s="54"/>
      <c r="BK1033" s="54"/>
      <c r="BL1033" s="54">
        <v>6.333333333333333</v>
      </c>
      <c r="BM1033" s="54">
        <v>4.333333333333333</v>
      </c>
      <c r="BN1033" s="54">
        <f t="shared" ref="BN1033:BN1034" si="1274">AVERAGE(BP1033:BR1033)</f>
        <v>5.666666666666667</v>
      </c>
      <c r="BO1033" s="54">
        <f t="shared" ref="BO1033:BO1034" si="1275">SUM(BS1033:BU1033)/1</f>
        <v>3</v>
      </c>
      <c r="BP1033" s="54">
        <v>8</v>
      </c>
      <c r="BQ1033" s="54">
        <v>5</v>
      </c>
      <c r="BR1033" s="54">
        <v>4</v>
      </c>
      <c r="BS1033" s="54">
        <v>3</v>
      </c>
      <c r="BT1033" s="54">
        <v>0</v>
      </c>
      <c r="BU1033" s="54">
        <v>0</v>
      </c>
      <c r="BV1033" s="54">
        <f t="shared" si="1263"/>
        <v>1485.8416666666667</v>
      </c>
      <c r="BW1033" s="54">
        <f t="shared" si="1264"/>
        <v>14264.08</v>
      </c>
      <c r="BX1033" s="54">
        <f t="shared" si="1265"/>
        <v>0</v>
      </c>
      <c r="BY1033" s="54">
        <f t="shared" si="1266"/>
        <v>4</v>
      </c>
      <c r="BZ1033" s="54">
        <f t="shared" si="1267"/>
        <v>0</v>
      </c>
      <c r="CA1033" s="54">
        <v>0</v>
      </c>
      <c r="CB1033" s="54">
        <f t="shared" si="1268"/>
        <v>1</v>
      </c>
      <c r="CC1033" s="54">
        <f t="shared" si="1269"/>
        <v>0.41666666666666669</v>
      </c>
      <c r="CD1033" s="54">
        <v>0</v>
      </c>
      <c r="CE1033" s="54">
        <v>0</v>
      </c>
      <c r="CF1033" s="54">
        <v>0</v>
      </c>
      <c r="CG1033" s="54">
        <v>0</v>
      </c>
      <c r="CH1033" s="54">
        <v>0</v>
      </c>
      <c r="CI1033" s="54">
        <v>1</v>
      </c>
      <c r="CJ1033" s="54">
        <v>0</v>
      </c>
      <c r="CK1033" s="54">
        <v>1</v>
      </c>
      <c r="CL1033" s="54">
        <v>3</v>
      </c>
      <c r="CM1033" s="54">
        <v>0</v>
      </c>
      <c r="CN1033" s="54">
        <v>0</v>
      </c>
      <c r="CO1033" s="54">
        <v>0</v>
      </c>
    </row>
    <row r="1034" spans="1:93">
      <c r="A1034" s="3" t="str">
        <f t="shared" si="1249"/>
        <v>SH023Itovebi 9mg</v>
      </c>
      <c r="B1034" s="3" t="s">
        <v>556</v>
      </c>
      <c r="C1034" s="3" t="s">
        <v>557</v>
      </c>
      <c r="D1034" s="3" t="s">
        <v>296</v>
      </c>
      <c r="E1034" s="3" t="s">
        <v>296</v>
      </c>
      <c r="F1034" s="3" t="s">
        <v>329</v>
      </c>
      <c r="G1034" s="3" t="s">
        <v>330</v>
      </c>
      <c r="H1034" s="3" t="s">
        <v>329</v>
      </c>
      <c r="I1034" s="3" t="s">
        <v>330</v>
      </c>
      <c r="J1034" s="3" t="s">
        <v>541</v>
      </c>
      <c r="K1034" s="3" t="s">
        <v>541</v>
      </c>
      <c r="L1034" s="3"/>
      <c r="M1034" s="3" t="s">
        <v>542</v>
      </c>
      <c r="N1034" s="3" t="s">
        <v>13</v>
      </c>
      <c r="O1034" s="3" t="s">
        <v>15</v>
      </c>
      <c r="P1034" s="3">
        <v>10698.05</v>
      </c>
      <c r="Q1034" s="54"/>
      <c r="R1034" s="54"/>
      <c r="S1034" s="54"/>
      <c r="T1034" s="54"/>
      <c r="U1034" s="54"/>
      <c r="V1034" s="54"/>
      <c r="W1034" s="54">
        <v>0</v>
      </c>
      <c r="X1034" s="54">
        <v>0</v>
      </c>
      <c r="Y1034" s="54">
        <v>0</v>
      </c>
      <c r="Z1034" s="54">
        <v>30</v>
      </c>
      <c r="AA1034" s="54">
        <v>0</v>
      </c>
      <c r="AB1034" s="54">
        <v>1</v>
      </c>
      <c r="AC1034" s="54">
        <v>0</v>
      </c>
      <c r="AD1034" s="54">
        <v>0</v>
      </c>
      <c r="AE1034" s="54">
        <v>0</v>
      </c>
      <c r="AF1034" s="54">
        <f t="shared" si="1250"/>
        <v>31</v>
      </c>
      <c r="AG1034" s="54">
        <f t="shared" si="1251"/>
        <v>0</v>
      </c>
      <c r="AH1034" s="54">
        <f t="shared" si="1252"/>
        <v>31</v>
      </c>
      <c r="AI1034" s="54"/>
      <c r="AJ1034" s="54"/>
      <c r="AK1034" s="54"/>
      <c r="AL1034" s="54"/>
      <c r="AM1034" s="54"/>
      <c r="AN1034" s="54"/>
      <c r="AO1034" s="54">
        <v>0</v>
      </c>
      <c r="AP1034" s="54">
        <v>0</v>
      </c>
      <c r="AQ1034" s="54">
        <v>0</v>
      </c>
      <c r="AR1034" s="54">
        <f t="shared" si="1253"/>
        <v>320941.5</v>
      </c>
      <c r="AS1034" s="54">
        <f t="shared" si="1254"/>
        <v>0</v>
      </c>
      <c r="AT1034" s="54">
        <f t="shared" si="1255"/>
        <v>10698.05</v>
      </c>
      <c r="AU1034" s="54">
        <f t="shared" si="1256"/>
        <v>0</v>
      </c>
      <c r="AV1034" s="54">
        <f t="shared" si="1257"/>
        <v>0</v>
      </c>
      <c r="AW1034" s="54">
        <f t="shared" si="1258"/>
        <v>0</v>
      </c>
      <c r="AX1034" s="54">
        <f t="shared" si="1259"/>
        <v>331639.55</v>
      </c>
      <c r="AY1034" s="54">
        <f t="shared" si="1260"/>
        <v>0</v>
      </c>
      <c r="AZ1034" s="54">
        <f t="shared" si="1261"/>
        <v>331639.55</v>
      </c>
      <c r="BA1034" s="54">
        <f t="shared" si="1245"/>
        <v>0</v>
      </c>
      <c r="BB1034" s="54">
        <f t="shared" si="1246"/>
        <v>0</v>
      </c>
      <c r="BC1034" s="54"/>
      <c r="BD1034" s="54"/>
      <c r="BE1034" s="54">
        <f t="shared" si="1262"/>
        <v>0</v>
      </c>
      <c r="BF1034" s="54"/>
      <c r="BG1034" s="54"/>
      <c r="BH1034" s="54"/>
      <c r="BI1034" s="54"/>
      <c r="BJ1034" s="54"/>
      <c r="BK1034" s="54"/>
      <c r="BL1034" s="54">
        <v>0</v>
      </c>
      <c r="BM1034" s="54">
        <v>0</v>
      </c>
      <c r="BN1034" s="54">
        <f t="shared" si="1274"/>
        <v>1.6666666666666667</v>
      </c>
      <c r="BO1034" s="54">
        <f t="shared" si="1275"/>
        <v>2</v>
      </c>
      <c r="BP1034" s="54">
        <v>1</v>
      </c>
      <c r="BQ1034" s="54">
        <v>2</v>
      </c>
      <c r="BR1034" s="54">
        <v>2</v>
      </c>
      <c r="BS1034" s="54">
        <v>2</v>
      </c>
      <c r="BT1034" s="54">
        <v>0</v>
      </c>
      <c r="BU1034" s="54">
        <v>0</v>
      </c>
      <c r="BV1034" s="54">
        <f t="shared" si="1263"/>
        <v>0</v>
      </c>
      <c r="BW1034" s="54">
        <f t="shared" si="1264"/>
        <v>0</v>
      </c>
      <c r="BX1034" s="54">
        <f t="shared" si="1265"/>
        <v>0</v>
      </c>
      <c r="BY1034" s="54">
        <f t="shared" si="1266"/>
        <v>0</v>
      </c>
      <c r="BZ1034" s="54">
        <f t="shared" si="1267"/>
        <v>0</v>
      </c>
      <c r="CA1034" s="54">
        <v>0</v>
      </c>
      <c r="CB1034" s="54">
        <f t="shared" si="1268"/>
        <v>0</v>
      </c>
      <c r="CC1034" s="54">
        <f t="shared" si="1269"/>
        <v>0</v>
      </c>
      <c r="CD1034" s="54">
        <v>0</v>
      </c>
      <c r="CE1034" s="54">
        <v>0</v>
      </c>
      <c r="CF1034" s="54">
        <v>0</v>
      </c>
      <c r="CG1034" s="54">
        <v>0</v>
      </c>
      <c r="CH1034" s="54">
        <v>0</v>
      </c>
      <c r="CI1034" s="54">
        <v>0</v>
      </c>
      <c r="CJ1034" s="54">
        <v>0</v>
      </c>
      <c r="CK1034" s="54">
        <v>0</v>
      </c>
      <c r="CL1034" s="54">
        <v>0</v>
      </c>
      <c r="CM1034" s="54">
        <v>0</v>
      </c>
      <c r="CN1034" s="54">
        <v>0</v>
      </c>
      <c r="CO1034" s="54">
        <v>0</v>
      </c>
    </row>
    <row r="1035" spans="1:93">
      <c r="A1035" s="3" t="str">
        <f t="shared" si="1249"/>
        <v>SH023Perjeta</v>
      </c>
      <c r="B1035" s="3" t="s">
        <v>556</v>
      </c>
      <c r="C1035" s="3" t="s">
        <v>557</v>
      </c>
      <c r="D1035" s="3" t="s">
        <v>296</v>
      </c>
      <c r="E1035" s="3" t="s">
        <v>296</v>
      </c>
      <c r="F1035" s="3" t="s">
        <v>329</v>
      </c>
      <c r="G1035" s="3" t="s">
        <v>330</v>
      </c>
      <c r="H1035" s="3" t="s">
        <v>329</v>
      </c>
      <c r="I1035" s="3" t="s">
        <v>330</v>
      </c>
      <c r="J1035" s="3" t="s">
        <v>541</v>
      </c>
      <c r="K1035" s="3" t="s">
        <v>541</v>
      </c>
      <c r="L1035" s="3"/>
      <c r="M1035" s="3" t="s">
        <v>542</v>
      </c>
      <c r="N1035" s="3" t="s">
        <v>16</v>
      </c>
      <c r="O1035" s="3" t="s">
        <v>16</v>
      </c>
      <c r="P1035" s="3">
        <v>3985.87</v>
      </c>
      <c r="Q1035" s="54">
        <v>1.3118863921725281</v>
      </c>
      <c r="R1035" s="54">
        <v>1.1081701411961249</v>
      </c>
      <c r="S1035" s="54">
        <v>1.68197051374537</v>
      </c>
      <c r="T1035" s="54">
        <v>1.0163658187372886</v>
      </c>
      <c r="U1035" s="54">
        <v>1.2335941227681244</v>
      </c>
      <c r="V1035" s="54">
        <v>1.415742935902788</v>
      </c>
      <c r="W1035" s="54">
        <v>4.1020270471140226</v>
      </c>
      <c r="X1035" s="54">
        <v>3.6657028774082008</v>
      </c>
      <c r="Y1035" s="54">
        <v>7.7677299245222233</v>
      </c>
      <c r="Z1035" s="54">
        <v>0</v>
      </c>
      <c r="AA1035" s="54">
        <v>30</v>
      </c>
      <c r="AB1035" s="54">
        <v>6</v>
      </c>
      <c r="AC1035" s="54">
        <v>50</v>
      </c>
      <c r="AD1035" s="54">
        <v>0</v>
      </c>
      <c r="AE1035" s="54">
        <v>0</v>
      </c>
      <c r="AF1035" s="54">
        <f t="shared" si="1250"/>
        <v>36</v>
      </c>
      <c r="AG1035" s="54">
        <f t="shared" si="1251"/>
        <v>50</v>
      </c>
      <c r="AH1035" s="54">
        <f t="shared" si="1252"/>
        <v>86</v>
      </c>
      <c r="AI1035" s="54">
        <v>5229.0086139687146</v>
      </c>
      <c r="AJ1035" s="54">
        <v>4417.0221206893975</v>
      </c>
      <c r="AK1035" s="54">
        <v>6704.1158116222578</v>
      </c>
      <c r="AL1035" s="54">
        <v>4051.1020259303968</v>
      </c>
      <c r="AM1035" s="54">
        <v>4916.9458061177838</v>
      </c>
      <c r="AN1035" s="54">
        <v>5642.9672959268446</v>
      </c>
      <c r="AO1035" s="54">
        <v>16350.14654628037</v>
      </c>
      <c r="AP1035" s="54">
        <v>14611.015127975024</v>
      </c>
      <c r="AQ1035" s="54">
        <v>30961.161674255396</v>
      </c>
      <c r="AR1035" s="54">
        <f t="shared" si="1253"/>
        <v>0</v>
      </c>
      <c r="AS1035" s="54">
        <f t="shared" si="1254"/>
        <v>119576.09999999999</v>
      </c>
      <c r="AT1035" s="54">
        <f t="shared" si="1255"/>
        <v>23915.22</v>
      </c>
      <c r="AU1035" s="54">
        <f t="shared" si="1256"/>
        <v>199293.5</v>
      </c>
      <c r="AV1035" s="54">
        <f t="shared" si="1257"/>
        <v>0</v>
      </c>
      <c r="AW1035" s="54">
        <f t="shared" si="1258"/>
        <v>0</v>
      </c>
      <c r="AX1035" s="54">
        <f t="shared" si="1259"/>
        <v>143491.32</v>
      </c>
      <c r="AY1035" s="54">
        <f t="shared" si="1260"/>
        <v>199293.5</v>
      </c>
      <c r="AZ1035" s="54">
        <f t="shared" si="1261"/>
        <v>342784.82</v>
      </c>
      <c r="BA1035" s="54">
        <f t="shared" si="1245"/>
        <v>1.0163658187372886</v>
      </c>
      <c r="BB1035" s="54">
        <f t="shared" si="1246"/>
        <v>50</v>
      </c>
      <c r="BC1035" s="54"/>
      <c r="BD1035" s="54"/>
      <c r="BE1035" s="54">
        <f t="shared" si="1262"/>
        <v>0</v>
      </c>
      <c r="BF1035" s="54"/>
      <c r="BG1035" s="54"/>
      <c r="BH1035" s="54"/>
      <c r="BI1035" s="54"/>
      <c r="BJ1035" s="54"/>
      <c r="BK1035" s="54"/>
      <c r="BL1035" s="54"/>
      <c r="BM1035" s="54"/>
      <c r="BN1035" s="54"/>
      <c r="BO1035" s="54"/>
      <c r="BP1035" s="54"/>
      <c r="BQ1035" s="54"/>
      <c r="BR1035" s="54"/>
      <c r="BS1035" s="54"/>
      <c r="BT1035" s="54"/>
      <c r="BU1035" s="54"/>
      <c r="BV1035" s="54">
        <f t="shared" si="1263"/>
        <v>50819.842499999999</v>
      </c>
      <c r="BW1035" s="54">
        <f t="shared" si="1264"/>
        <v>159434.79999999999</v>
      </c>
      <c r="BX1035" s="54">
        <f t="shared" si="1265"/>
        <v>131533.71</v>
      </c>
      <c r="BY1035" s="54">
        <f t="shared" si="1266"/>
        <v>40</v>
      </c>
      <c r="BZ1035" s="54">
        <f t="shared" si="1267"/>
        <v>33</v>
      </c>
      <c r="CA1035" s="54">
        <v>0</v>
      </c>
      <c r="CB1035" s="54">
        <f t="shared" si="1268"/>
        <v>22</v>
      </c>
      <c r="CC1035" s="54">
        <f t="shared" si="1269"/>
        <v>12.75</v>
      </c>
      <c r="CD1035" s="54">
        <v>20</v>
      </c>
      <c r="CE1035" s="54">
        <v>0</v>
      </c>
      <c r="CF1035" s="54">
        <v>0</v>
      </c>
      <c r="CG1035" s="54">
        <v>20</v>
      </c>
      <c r="CH1035" s="54">
        <v>20</v>
      </c>
      <c r="CI1035" s="54">
        <v>20</v>
      </c>
      <c r="CJ1035" s="54">
        <v>10</v>
      </c>
      <c r="CK1035" s="54">
        <v>20</v>
      </c>
      <c r="CL1035" s="54">
        <v>10</v>
      </c>
      <c r="CM1035" s="54">
        <v>22</v>
      </c>
      <c r="CN1035" s="54">
        <v>1</v>
      </c>
      <c r="CO1035" s="54">
        <v>10</v>
      </c>
    </row>
    <row r="1036" spans="1:93">
      <c r="A1036" s="3" t="str">
        <f t="shared" si="1249"/>
        <v>SH023Phesgo 10ml</v>
      </c>
      <c r="B1036" s="3" t="s">
        <v>556</v>
      </c>
      <c r="C1036" s="3" t="s">
        <v>557</v>
      </c>
      <c r="D1036" s="3" t="s">
        <v>296</v>
      </c>
      <c r="E1036" s="3" t="s">
        <v>296</v>
      </c>
      <c r="F1036" s="3" t="s">
        <v>329</v>
      </c>
      <c r="G1036" s="3" t="s">
        <v>330</v>
      </c>
      <c r="H1036" s="3" t="s">
        <v>329</v>
      </c>
      <c r="I1036" s="3" t="s">
        <v>330</v>
      </c>
      <c r="J1036" s="3" t="s">
        <v>541</v>
      </c>
      <c r="K1036" s="3" t="s">
        <v>541</v>
      </c>
      <c r="L1036" s="3"/>
      <c r="M1036" s="3" t="s">
        <v>542</v>
      </c>
      <c r="N1036" s="3" t="s">
        <v>17</v>
      </c>
      <c r="O1036" s="3" t="s">
        <v>18</v>
      </c>
      <c r="P1036" s="3">
        <v>6232.07</v>
      </c>
      <c r="Q1036" s="54">
        <v>104.33211776001556</v>
      </c>
      <c r="R1036" s="54">
        <v>94.471194211021398</v>
      </c>
      <c r="S1036" s="54">
        <v>141.92584688446857</v>
      </c>
      <c r="T1036" s="54">
        <v>122.84699216646798</v>
      </c>
      <c r="U1036" s="54">
        <v>111.7046119383688</v>
      </c>
      <c r="V1036" s="54">
        <v>143.78743489418767</v>
      </c>
      <c r="W1036" s="54">
        <v>340.72915885550549</v>
      </c>
      <c r="X1036" s="54">
        <v>378.33903899902447</v>
      </c>
      <c r="Y1036" s="54">
        <v>719.06819785453001</v>
      </c>
      <c r="Z1036" s="54">
        <v>146</v>
      </c>
      <c r="AA1036" s="54">
        <v>142</v>
      </c>
      <c r="AB1036" s="54">
        <v>172</v>
      </c>
      <c r="AC1036" s="54">
        <v>121</v>
      </c>
      <c r="AD1036" s="54">
        <v>0</v>
      </c>
      <c r="AE1036" s="54">
        <v>0</v>
      </c>
      <c r="AF1036" s="54">
        <f t="shared" si="1250"/>
        <v>460</v>
      </c>
      <c r="AG1036" s="54">
        <f t="shared" si="1251"/>
        <v>121</v>
      </c>
      <c r="AH1036" s="54">
        <f t="shared" si="1252"/>
        <v>581</v>
      </c>
      <c r="AI1036" s="54">
        <v>650205.06112866011</v>
      </c>
      <c r="AJ1036" s="54">
        <v>588751.09530668007</v>
      </c>
      <c r="AK1036" s="54">
        <v>884491.81259329012</v>
      </c>
      <c r="AL1036" s="54">
        <v>765591.05447088007</v>
      </c>
      <c r="AM1036" s="54">
        <v>696150.96092275006</v>
      </c>
      <c r="AN1036" s="54">
        <v>896093.35938102007</v>
      </c>
      <c r="AO1036" s="54">
        <v>2123447.9690286303</v>
      </c>
      <c r="AP1036" s="54">
        <v>2357835.3747746502</v>
      </c>
      <c r="AQ1036" s="54">
        <v>4481283.34380328</v>
      </c>
      <c r="AR1036" s="54">
        <f t="shared" si="1253"/>
        <v>909882.22</v>
      </c>
      <c r="AS1036" s="54">
        <f t="shared" si="1254"/>
        <v>884953.94</v>
      </c>
      <c r="AT1036" s="54">
        <f t="shared" si="1255"/>
        <v>1071916.04</v>
      </c>
      <c r="AU1036" s="54">
        <f t="shared" si="1256"/>
        <v>754080.47</v>
      </c>
      <c r="AV1036" s="54">
        <f t="shared" si="1257"/>
        <v>0</v>
      </c>
      <c r="AW1036" s="54">
        <f t="shared" si="1258"/>
        <v>0</v>
      </c>
      <c r="AX1036" s="54">
        <f t="shared" si="1259"/>
        <v>2866752.2</v>
      </c>
      <c r="AY1036" s="54">
        <f t="shared" si="1260"/>
        <v>754080.47</v>
      </c>
      <c r="AZ1036" s="54">
        <f t="shared" si="1261"/>
        <v>3620832.67</v>
      </c>
      <c r="BA1036" s="54">
        <f t="shared" si="1245"/>
        <v>122.84699216646798</v>
      </c>
      <c r="BB1036" s="54">
        <f t="shared" si="1246"/>
        <v>121</v>
      </c>
      <c r="BC1036" s="54">
        <f>SUM(CJ1036:CL1036)</f>
        <v>483</v>
      </c>
      <c r="BD1036" s="54">
        <f>SUM(CM1036:CO1036)</f>
        <v>301</v>
      </c>
      <c r="BE1036" s="54">
        <f t="shared" si="1262"/>
        <v>581</v>
      </c>
      <c r="BF1036" s="54">
        <f t="shared" ref="BF1036:BK1036" si="1276">Z1036</f>
        <v>146</v>
      </c>
      <c r="BG1036" s="54">
        <f t="shared" si="1276"/>
        <v>142</v>
      </c>
      <c r="BH1036" s="54">
        <f t="shared" si="1276"/>
        <v>172</v>
      </c>
      <c r="BI1036" s="54">
        <f t="shared" si="1276"/>
        <v>121</v>
      </c>
      <c r="BJ1036" s="54">
        <f t="shared" si="1276"/>
        <v>0</v>
      </c>
      <c r="BK1036" s="54">
        <f t="shared" si="1276"/>
        <v>0</v>
      </c>
      <c r="BL1036" s="54">
        <v>0.66666666666666663</v>
      </c>
      <c r="BM1036" s="54">
        <v>0</v>
      </c>
      <c r="BN1036" s="54">
        <f t="shared" ref="BN1036:BN1037" si="1277">AVERAGE(BP1036:BR1036)</f>
        <v>0.33333333333333331</v>
      </c>
      <c r="BO1036" s="54">
        <f t="shared" ref="BO1036:BO1037" si="1278">SUM(BS1036:BU1036)/1</f>
        <v>0</v>
      </c>
      <c r="BP1036" s="54">
        <v>1</v>
      </c>
      <c r="BQ1036" s="54">
        <v>0</v>
      </c>
      <c r="BR1036" s="54">
        <v>0</v>
      </c>
      <c r="BS1036" s="54">
        <v>0</v>
      </c>
      <c r="BT1036" s="54">
        <v>0</v>
      </c>
      <c r="BU1036" s="54">
        <v>0</v>
      </c>
      <c r="BV1036" s="54">
        <f t="shared" si="1263"/>
        <v>822113.90083333326</v>
      </c>
      <c r="BW1036" s="54">
        <f t="shared" si="1264"/>
        <v>3010089.81</v>
      </c>
      <c r="BX1036" s="54">
        <f t="shared" si="1265"/>
        <v>1875853.0699999998</v>
      </c>
      <c r="BY1036" s="54">
        <f t="shared" si="1266"/>
        <v>483</v>
      </c>
      <c r="BZ1036" s="54">
        <f t="shared" si="1267"/>
        <v>301</v>
      </c>
      <c r="CA1036" s="54">
        <v>166.66666666666669</v>
      </c>
      <c r="CB1036" s="54">
        <f t="shared" si="1268"/>
        <v>175</v>
      </c>
      <c r="CC1036" s="54">
        <f t="shared" si="1269"/>
        <v>131.91666666666666</v>
      </c>
      <c r="CD1036" s="54">
        <v>73</v>
      </c>
      <c r="CE1036" s="54">
        <v>161</v>
      </c>
      <c r="CF1036" s="54">
        <v>157</v>
      </c>
      <c r="CG1036" s="54">
        <v>12</v>
      </c>
      <c r="CH1036" s="54">
        <v>149</v>
      </c>
      <c r="CI1036" s="54">
        <v>247</v>
      </c>
      <c r="CJ1036" s="54">
        <v>69</v>
      </c>
      <c r="CK1036" s="54">
        <v>144</v>
      </c>
      <c r="CL1036" s="54">
        <v>270</v>
      </c>
      <c r="CM1036" s="54">
        <v>39</v>
      </c>
      <c r="CN1036" s="54">
        <v>175</v>
      </c>
      <c r="CO1036" s="54">
        <v>87</v>
      </c>
    </row>
    <row r="1037" spans="1:93">
      <c r="A1037" s="3" t="str">
        <f t="shared" si="1249"/>
        <v>SH023Phesgo 15ml</v>
      </c>
      <c r="B1037" s="3" t="s">
        <v>556</v>
      </c>
      <c r="C1037" s="3" t="s">
        <v>557</v>
      </c>
      <c r="D1037" s="3" t="s">
        <v>296</v>
      </c>
      <c r="E1037" s="3" t="s">
        <v>296</v>
      </c>
      <c r="F1037" s="3" t="s">
        <v>329</v>
      </c>
      <c r="G1037" s="3" t="s">
        <v>330</v>
      </c>
      <c r="H1037" s="3" t="s">
        <v>329</v>
      </c>
      <c r="I1037" s="3" t="s">
        <v>330</v>
      </c>
      <c r="J1037" s="3" t="s">
        <v>541</v>
      </c>
      <c r="K1037" s="3" t="s">
        <v>541</v>
      </c>
      <c r="L1037" s="3"/>
      <c r="M1037" s="3" t="s">
        <v>542</v>
      </c>
      <c r="N1037" s="3" t="s">
        <v>17</v>
      </c>
      <c r="O1037" s="3" t="s">
        <v>19</v>
      </c>
      <c r="P1037" s="3">
        <v>8489.27</v>
      </c>
      <c r="Q1037" s="54">
        <v>6</v>
      </c>
      <c r="R1037" s="54">
        <v>7.0000000000000018</v>
      </c>
      <c r="S1037" s="54">
        <v>9</v>
      </c>
      <c r="T1037" s="54">
        <v>9</v>
      </c>
      <c r="U1037" s="54">
        <v>9.0000000000000018</v>
      </c>
      <c r="V1037" s="54">
        <v>13</v>
      </c>
      <c r="W1037" s="54">
        <v>22</v>
      </c>
      <c r="X1037" s="54">
        <v>31</v>
      </c>
      <c r="Y1037" s="54">
        <v>53</v>
      </c>
      <c r="Z1037" s="54">
        <v>18</v>
      </c>
      <c r="AA1037" s="54">
        <v>10</v>
      </c>
      <c r="AB1037" s="54">
        <v>10</v>
      </c>
      <c r="AC1037" s="54">
        <v>6</v>
      </c>
      <c r="AD1037" s="54">
        <v>0</v>
      </c>
      <c r="AE1037" s="54">
        <v>0</v>
      </c>
      <c r="AF1037" s="54">
        <f t="shared" si="1250"/>
        <v>38</v>
      </c>
      <c r="AG1037" s="54">
        <f t="shared" si="1251"/>
        <v>6</v>
      </c>
      <c r="AH1037" s="54">
        <f t="shared" si="1252"/>
        <v>44</v>
      </c>
      <c r="AI1037" s="54">
        <v>50935.619999999995</v>
      </c>
      <c r="AJ1037" s="54">
        <v>59424.890000000014</v>
      </c>
      <c r="AK1037" s="54">
        <v>76403.429999999993</v>
      </c>
      <c r="AL1037" s="54">
        <v>76403.430000000008</v>
      </c>
      <c r="AM1037" s="54">
        <v>76403.430000000022</v>
      </c>
      <c r="AN1037" s="54">
        <v>110360.51000000001</v>
      </c>
      <c r="AO1037" s="54">
        <v>186763.94</v>
      </c>
      <c r="AP1037" s="54">
        <v>263167.37</v>
      </c>
      <c r="AQ1037" s="54">
        <v>449931.31000000006</v>
      </c>
      <c r="AR1037" s="54">
        <f t="shared" si="1253"/>
        <v>152806.86000000002</v>
      </c>
      <c r="AS1037" s="54">
        <f t="shared" si="1254"/>
        <v>84892.700000000012</v>
      </c>
      <c r="AT1037" s="54">
        <f t="shared" si="1255"/>
        <v>84892.700000000012</v>
      </c>
      <c r="AU1037" s="54">
        <f t="shared" si="1256"/>
        <v>50935.62</v>
      </c>
      <c r="AV1037" s="54">
        <f t="shared" si="1257"/>
        <v>0</v>
      </c>
      <c r="AW1037" s="54">
        <f t="shared" si="1258"/>
        <v>0</v>
      </c>
      <c r="AX1037" s="54">
        <f t="shared" si="1259"/>
        <v>322592.26</v>
      </c>
      <c r="AY1037" s="54">
        <f t="shared" si="1260"/>
        <v>50935.62</v>
      </c>
      <c r="AZ1037" s="54">
        <f t="shared" si="1261"/>
        <v>373527.88</v>
      </c>
      <c r="BA1037" s="54">
        <f t="shared" si="1245"/>
        <v>9</v>
      </c>
      <c r="BB1037" s="54">
        <f t="shared" si="1246"/>
        <v>6</v>
      </c>
      <c r="BC1037" s="54">
        <f>SUM(CJ1037:CL1037)*2</f>
        <v>62</v>
      </c>
      <c r="BD1037" s="54">
        <f>SUM(CM1037:CO1037)*2</f>
        <v>66</v>
      </c>
      <c r="BE1037" s="54">
        <f t="shared" si="1262"/>
        <v>88</v>
      </c>
      <c r="BF1037" s="54">
        <f t="shared" ref="BF1037:BK1037" si="1279">Z1037*2</f>
        <v>36</v>
      </c>
      <c r="BG1037" s="54">
        <f t="shared" si="1279"/>
        <v>20</v>
      </c>
      <c r="BH1037" s="54">
        <f t="shared" si="1279"/>
        <v>20</v>
      </c>
      <c r="BI1037" s="54">
        <f t="shared" si="1279"/>
        <v>12</v>
      </c>
      <c r="BJ1037" s="54">
        <f t="shared" si="1279"/>
        <v>0</v>
      </c>
      <c r="BK1037" s="54">
        <f t="shared" si="1279"/>
        <v>0</v>
      </c>
      <c r="BL1037" s="54">
        <v>10.333333333333334</v>
      </c>
      <c r="BM1037" s="54">
        <v>11</v>
      </c>
      <c r="BN1037" s="54">
        <f t="shared" si="1277"/>
        <v>11.666666666666666</v>
      </c>
      <c r="BO1037" s="54">
        <f t="shared" si="1278"/>
        <v>7</v>
      </c>
      <c r="BP1037" s="54">
        <v>14</v>
      </c>
      <c r="BQ1037" s="54">
        <v>9</v>
      </c>
      <c r="BR1037" s="54">
        <v>12</v>
      </c>
      <c r="BS1037" s="54">
        <v>7</v>
      </c>
      <c r="BT1037" s="54">
        <v>0</v>
      </c>
      <c r="BU1037" s="54">
        <v>0</v>
      </c>
      <c r="BV1037" s="54">
        <f t="shared" si="1263"/>
        <v>96211.726666666684</v>
      </c>
      <c r="BW1037" s="54">
        <f t="shared" si="1264"/>
        <v>263167.37</v>
      </c>
      <c r="BX1037" s="54">
        <f t="shared" si="1265"/>
        <v>280145.91000000003</v>
      </c>
      <c r="BY1037" s="54">
        <f t="shared" si="1266"/>
        <v>31</v>
      </c>
      <c r="BZ1037" s="54">
        <f t="shared" si="1267"/>
        <v>33</v>
      </c>
      <c r="CA1037" s="54">
        <v>0</v>
      </c>
      <c r="CB1037" s="54">
        <f t="shared" si="1268"/>
        <v>13</v>
      </c>
      <c r="CC1037" s="54">
        <f t="shared" si="1269"/>
        <v>11.333333333333334</v>
      </c>
      <c r="CD1037" s="54">
        <v>9</v>
      </c>
      <c r="CE1037" s="54">
        <v>13</v>
      </c>
      <c r="CF1037" s="54">
        <v>13</v>
      </c>
      <c r="CG1037" s="54">
        <v>11</v>
      </c>
      <c r="CH1037" s="54">
        <v>7</v>
      </c>
      <c r="CI1037" s="54">
        <v>19</v>
      </c>
      <c r="CJ1037" s="54">
        <v>6</v>
      </c>
      <c r="CK1037" s="54">
        <v>11</v>
      </c>
      <c r="CL1037" s="54">
        <v>14</v>
      </c>
      <c r="CM1037" s="54">
        <v>12</v>
      </c>
      <c r="CN1037" s="54">
        <v>9</v>
      </c>
      <c r="CO1037" s="54">
        <v>12</v>
      </c>
    </row>
    <row r="1038" spans="1:93">
      <c r="A1038" s="3" t="str">
        <f t="shared" si="1249"/>
        <v>SH027Herceptin IV</v>
      </c>
      <c r="B1038" s="3" t="s">
        <v>556</v>
      </c>
      <c r="C1038" s="3" t="s">
        <v>557</v>
      </c>
      <c r="D1038" s="3" t="s">
        <v>296</v>
      </c>
      <c r="E1038" s="3" t="s">
        <v>296</v>
      </c>
      <c r="F1038" s="3" t="s">
        <v>331</v>
      </c>
      <c r="G1038" s="3" t="s">
        <v>332</v>
      </c>
      <c r="H1038" s="3" t="s">
        <v>331</v>
      </c>
      <c r="I1038" s="3" t="s">
        <v>332</v>
      </c>
      <c r="J1038" s="3" t="s">
        <v>541</v>
      </c>
      <c r="K1038" s="3" t="s">
        <v>544</v>
      </c>
      <c r="L1038" s="3" t="s">
        <v>939</v>
      </c>
      <c r="M1038" s="3" t="s">
        <v>542</v>
      </c>
      <c r="N1038" s="3" t="s">
        <v>11</v>
      </c>
      <c r="O1038" s="3" t="s">
        <v>11</v>
      </c>
      <c r="P1038" s="3">
        <v>4535.5</v>
      </c>
      <c r="Q1038" s="54">
        <v>2.4822376098080742E-7</v>
      </c>
      <c r="R1038" s="54">
        <v>1.7782878168674339E-7</v>
      </c>
      <c r="S1038" s="54">
        <v>1.6542114214001052E-7</v>
      </c>
      <c r="T1038" s="54">
        <v>1.1681063360424579E-7</v>
      </c>
      <c r="U1038" s="54">
        <v>1.0643066396940739E-7</v>
      </c>
      <c r="V1038" s="54">
        <v>1.8528501761878564E-7</v>
      </c>
      <c r="W1038" s="54">
        <v>5.9147368480756133E-7</v>
      </c>
      <c r="X1038" s="54">
        <v>4.0852631519243884E-7</v>
      </c>
      <c r="Y1038" s="54">
        <v>1.0000000000000002E-6</v>
      </c>
      <c r="Z1038" s="54">
        <v>2</v>
      </c>
      <c r="AA1038" s="54">
        <v>0</v>
      </c>
      <c r="AB1038" s="54">
        <v>0</v>
      </c>
      <c r="AC1038" s="54">
        <v>0</v>
      </c>
      <c r="AD1038" s="54">
        <v>0</v>
      </c>
      <c r="AE1038" s="54">
        <v>0</v>
      </c>
      <c r="AF1038" s="54">
        <f t="shared" si="1250"/>
        <v>2</v>
      </c>
      <c r="AG1038" s="54">
        <f t="shared" si="1251"/>
        <v>0</v>
      </c>
      <c r="AH1038" s="54">
        <f t="shared" si="1252"/>
        <v>2</v>
      </c>
      <c r="AI1038" s="54">
        <v>1.1258188679284522E-3</v>
      </c>
      <c r="AJ1038" s="54">
        <v>8.0654243934022462E-4</v>
      </c>
      <c r="AK1038" s="54">
        <v>7.5026759017601764E-4</v>
      </c>
      <c r="AL1038" s="54">
        <v>5.297946287120568E-4</v>
      </c>
      <c r="AM1038" s="54">
        <v>4.8271627643324723E-4</v>
      </c>
      <c r="AN1038" s="54">
        <v>8.4036019741000226E-4</v>
      </c>
      <c r="AO1038" s="54">
        <v>2.6826288974446943E-3</v>
      </c>
      <c r="AP1038" s="54">
        <v>1.8528711025553063E-3</v>
      </c>
      <c r="AQ1038" s="54">
        <v>4.5355000000000005E-3</v>
      </c>
      <c r="AR1038" s="54">
        <f t="shared" si="1253"/>
        <v>9071</v>
      </c>
      <c r="AS1038" s="54">
        <f t="shared" si="1254"/>
        <v>0</v>
      </c>
      <c r="AT1038" s="54">
        <f t="shared" si="1255"/>
        <v>0</v>
      </c>
      <c r="AU1038" s="54">
        <f t="shared" si="1256"/>
        <v>0</v>
      </c>
      <c r="AV1038" s="54">
        <f t="shared" si="1257"/>
        <v>0</v>
      </c>
      <c r="AW1038" s="54">
        <f t="shared" si="1258"/>
        <v>0</v>
      </c>
      <c r="AX1038" s="54">
        <f t="shared" si="1259"/>
        <v>9071</v>
      </c>
      <c r="AY1038" s="54">
        <f t="shared" si="1260"/>
        <v>0</v>
      </c>
      <c r="AZ1038" s="54">
        <f t="shared" si="1261"/>
        <v>9071</v>
      </c>
      <c r="BA1038" s="54">
        <f t="shared" si="1245"/>
        <v>1.1681063360424579E-7</v>
      </c>
      <c r="BB1038" s="54">
        <f t="shared" si="1246"/>
        <v>0</v>
      </c>
      <c r="BC1038" s="54"/>
      <c r="BD1038" s="54"/>
      <c r="BE1038" s="54">
        <f t="shared" si="1262"/>
        <v>0</v>
      </c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>
        <f t="shared" si="1263"/>
        <v>16252.208333333334</v>
      </c>
      <c r="BW1038" s="54">
        <f t="shared" si="1264"/>
        <v>31748.5</v>
      </c>
      <c r="BX1038" s="54">
        <f t="shared" si="1265"/>
        <v>18142</v>
      </c>
      <c r="BY1038" s="54">
        <f t="shared" si="1266"/>
        <v>7</v>
      </c>
      <c r="BZ1038" s="54">
        <f t="shared" si="1267"/>
        <v>4</v>
      </c>
      <c r="CA1038" s="54">
        <v>0</v>
      </c>
      <c r="CB1038" s="54">
        <f t="shared" si="1268"/>
        <v>19</v>
      </c>
      <c r="CC1038" s="54">
        <f t="shared" si="1269"/>
        <v>3.5833333333333335</v>
      </c>
      <c r="CD1038" s="54">
        <v>6</v>
      </c>
      <c r="CE1038" s="54">
        <v>19</v>
      </c>
      <c r="CF1038" s="54">
        <v>0</v>
      </c>
      <c r="CG1038" s="54">
        <v>0</v>
      </c>
      <c r="CH1038" s="54">
        <v>0</v>
      </c>
      <c r="CI1038" s="54">
        <v>7</v>
      </c>
      <c r="CJ1038" s="54">
        <v>5</v>
      </c>
      <c r="CK1038" s="54">
        <v>0</v>
      </c>
      <c r="CL1038" s="54">
        <v>2</v>
      </c>
      <c r="CM1038" s="54">
        <v>1</v>
      </c>
      <c r="CN1038" s="54">
        <v>2</v>
      </c>
      <c r="CO1038" s="54">
        <v>1</v>
      </c>
    </row>
    <row r="1039" spans="1:93">
      <c r="A1039" s="3" t="str">
        <f t="shared" si="1249"/>
        <v>SH027Herceptin SC</v>
      </c>
      <c r="B1039" s="3" t="s">
        <v>556</v>
      </c>
      <c r="C1039" s="3" t="s">
        <v>557</v>
      </c>
      <c r="D1039" s="3" t="s">
        <v>296</v>
      </c>
      <c r="E1039" s="3" t="s">
        <v>296</v>
      </c>
      <c r="F1039" s="3" t="s">
        <v>331</v>
      </c>
      <c r="G1039" s="3" t="s">
        <v>332</v>
      </c>
      <c r="H1039" s="3" t="s">
        <v>331</v>
      </c>
      <c r="I1039" s="3" t="s">
        <v>332</v>
      </c>
      <c r="J1039" s="3" t="s">
        <v>541</v>
      </c>
      <c r="K1039" s="3" t="s">
        <v>544</v>
      </c>
      <c r="L1039" s="3" t="s">
        <v>939</v>
      </c>
      <c r="M1039" s="3" t="s">
        <v>542</v>
      </c>
      <c r="N1039" s="3" t="s">
        <v>12</v>
      </c>
      <c r="O1039" s="3" t="s">
        <v>12</v>
      </c>
      <c r="P1039" s="3">
        <v>3444.49</v>
      </c>
      <c r="Q1039" s="54">
        <v>29.897458603402605</v>
      </c>
      <c r="R1039" s="54">
        <v>27.700675590110436</v>
      </c>
      <c r="S1039" s="54">
        <v>42.017247006907105</v>
      </c>
      <c r="T1039" s="54">
        <v>43.007328350560293</v>
      </c>
      <c r="U1039" s="54">
        <v>38.723021174639264</v>
      </c>
      <c r="V1039" s="54">
        <v>50.967761742363983</v>
      </c>
      <c r="W1039" s="54">
        <v>99.615381200420146</v>
      </c>
      <c r="X1039" s="54">
        <v>132.69811126756355</v>
      </c>
      <c r="Y1039" s="54">
        <v>232.31349246798368</v>
      </c>
      <c r="Z1039" s="54">
        <v>22</v>
      </c>
      <c r="AA1039" s="54">
        <v>8</v>
      </c>
      <c r="AB1039" s="54">
        <v>38</v>
      </c>
      <c r="AC1039" s="54">
        <v>21</v>
      </c>
      <c r="AD1039" s="54">
        <v>0</v>
      </c>
      <c r="AE1039" s="54">
        <v>0</v>
      </c>
      <c r="AF1039" s="54">
        <f t="shared" si="1250"/>
        <v>68</v>
      </c>
      <c r="AG1039" s="54">
        <f t="shared" si="1251"/>
        <v>21</v>
      </c>
      <c r="AH1039" s="54">
        <f t="shared" si="1252"/>
        <v>89</v>
      </c>
      <c r="AI1039" s="54">
        <v>102981.49718483424</v>
      </c>
      <c r="AJ1039" s="54">
        <v>95414.700063379496</v>
      </c>
      <c r="AK1039" s="54">
        <v>144727.98714282145</v>
      </c>
      <c r="AL1039" s="54">
        <v>148138.31243022141</v>
      </c>
      <c r="AM1039" s="54">
        <v>133381.05920583318</v>
      </c>
      <c r="AN1039" s="54">
        <v>175557.94564395529</v>
      </c>
      <c r="AO1039" s="54">
        <v>343124.18439103523</v>
      </c>
      <c r="AP1039" s="54">
        <v>457077.31728000985</v>
      </c>
      <c r="AQ1039" s="54">
        <v>800201.50167104509</v>
      </c>
      <c r="AR1039" s="54">
        <f t="shared" si="1253"/>
        <v>75778.78</v>
      </c>
      <c r="AS1039" s="54">
        <f t="shared" si="1254"/>
        <v>27555.919999999998</v>
      </c>
      <c r="AT1039" s="54">
        <f t="shared" si="1255"/>
        <v>130890.62</v>
      </c>
      <c r="AU1039" s="54">
        <f t="shared" si="1256"/>
        <v>72334.289999999994</v>
      </c>
      <c r="AV1039" s="54">
        <f t="shared" si="1257"/>
        <v>0</v>
      </c>
      <c r="AW1039" s="54">
        <f t="shared" si="1258"/>
        <v>0</v>
      </c>
      <c r="AX1039" s="54">
        <f t="shared" si="1259"/>
        <v>234225.32</v>
      </c>
      <c r="AY1039" s="54">
        <f t="shared" si="1260"/>
        <v>72334.289999999994</v>
      </c>
      <c r="AZ1039" s="54">
        <f t="shared" si="1261"/>
        <v>306559.61</v>
      </c>
      <c r="BA1039" s="54">
        <f t="shared" si="1245"/>
        <v>43.007328350560293</v>
      </c>
      <c r="BB1039" s="54">
        <f t="shared" si="1246"/>
        <v>21</v>
      </c>
      <c r="BC1039" s="54"/>
      <c r="BD1039" s="54"/>
      <c r="BE1039" s="54">
        <f t="shared" si="1262"/>
        <v>0</v>
      </c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>
        <f t="shared" si="1263"/>
        <v>163613.27499999999</v>
      </c>
      <c r="BW1039" s="54">
        <f t="shared" si="1264"/>
        <v>199780.41999999998</v>
      </c>
      <c r="BX1039" s="54">
        <f t="shared" si="1265"/>
        <v>323782.06</v>
      </c>
      <c r="BY1039" s="54">
        <f t="shared" si="1266"/>
        <v>58</v>
      </c>
      <c r="BZ1039" s="54">
        <f t="shared" si="1267"/>
        <v>94</v>
      </c>
      <c r="CA1039" s="54">
        <v>0</v>
      </c>
      <c r="CB1039" s="54">
        <f t="shared" si="1268"/>
        <v>95</v>
      </c>
      <c r="CC1039" s="54">
        <f t="shared" si="1269"/>
        <v>47.5</v>
      </c>
      <c r="CD1039" s="54">
        <v>72</v>
      </c>
      <c r="CE1039" s="54">
        <v>95</v>
      </c>
      <c r="CF1039" s="54">
        <v>65</v>
      </c>
      <c r="CG1039" s="54">
        <v>57</v>
      </c>
      <c r="CH1039" s="54">
        <v>63</v>
      </c>
      <c r="CI1039" s="54">
        <v>66</v>
      </c>
      <c r="CJ1039" s="54">
        <v>0</v>
      </c>
      <c r="CK1039" s="54">
        <v>15</v>
      </c>
      <c r="CL1039" s="54">
        <v>43</v>
      </c>
      <c r="CM1039" s="54">
        <v>10</v>
      </c>
      <c r="CN1039" s="54">
        <v>29</v>
      </c>
      <c r="CO1039" s="54">
        <v>55</v>
      </c>
    </row>
    <row r="1040" spans="1:93">
      <c r="A1040" s="3" t="str">
        <f t="shared" si="1249"/>
        <v>SH027Itovebi 3mg</v>
      </c>
      <c r="B1040" s="3" t="s">
        <v>556</v>
      </c>
      <c r="C1040" s="3" t="s">
        <v>557</v>
      </c>
      <c r="D1040" s="3" t="s">
        <v>296</v>
      </c>
      <c r="E1040" s="3" t="s">
        <v>296</v>
      </c>
      <c r="F1040" s="3" t="s">
        <v>331</v>
      </c>
      <c r="G1040" s="3" t="s">
        <v>332</v>
      </c>
      <c r="H1040" s="3" t="s">
        <v>331</v>
      </c>
      <c r="I1040" s="3" t="s">
        <v>332</v>
      </c>
      <c r="J1040" s="3" t="s">
        <v>541</v>
      </c>
      <c r="K1040" s="3" t="s">
        <v>544</v>
      </c>
      <c r="L1040" s="3" t="s">
        <v>939</v>
      </c>
      <c r="M1040" s="3" t="s">
        <v>542</v>
      </c>
      <c r="N1040" s="3" t="s">
        <v>13</v>
      </c>
      <c r="O1040" s="3" t="s">
        <v>14</v>
      </c>
      <c r="P1040" s="3">
        <v>3566.02</v>
      </c>
      <c r="Q1040" s="54">
        <v>2.2783481972203097</v>
      </c>
      <c r="R1040" s="54">
        <v>2.60140254223246</v>
      </c>
      <c r="S1040" s="54">
        <v>5.2653197258820743</v>
      </c>
      <c r="T1040" s="54">
        <v>5.3300637548209986</v>
      </c>
      <c r="U1040" s="54">
        <v>6.4799278939095482</v>
      </c>
      <c r="V1040" s="54">
        <v>8.2522293616640336</v>
      </c>
      <c r="W1040" s="54">
        <v>10.145070465334843</v>
      </c>
      <c r="X1040" s="54">
        <v>20.06222101039458</v>
      </c>
      <c r="Y1040" s="54">
        <v>30.207291475729424</v>
      </c>
      <c r="Z1040" s="54">
        <v>0</v>
      </c>
      <c r="AA1040" s="54">
        <v>4</v>
      </c>
      <c r="AB1040" s="54">
        <v>0</v>
      </c>
      <c r="AC1040" s="54">
        <v>0</v>
      </c>
      <c r="AD1040" s="54">
        <v>0</v>
      </c>
      <c r="AE1040" s="54">
        <v>0</v>
      </c>
      <c r="AF1040" s="54">
        <f t="shared" si="1250"/>
        <v>4</v>
      </c>
      <c r="AG1040" s="54">
        <f t="shared" si="1251"/>
        <v>0</v>
      </c>
      <c r="AH1040" s="54">
        <f t="shared" si="1252"/>
        <v>4</v>
      </c>
      <c r="AI1040" s="54">
        <v>8124.6352382515688</v>
      </c>
      <c r="AJ1040" s="54">
        <v>9276.6534936517965</v>
      </c>
      <c r="AK1040" s="54">
        <v>18776.235448889995</v>
      </c>
      <c r="AL1040" s="54">
        <v>19007.113950966777</v>
      </c>
      <c r="AM1040" s="54">
        <v>23107.55246823933</v>
      </c>
      <c r="AN1040" s="54">
        <v>29427.614948281178</v>
      </c>
      <c r="AO1040" s="54">
        <v>36177.524180793363</v>
      </c>
      <c r="AP1040" s="54">
        <v>71542.281367487289</v>
      </c>
      <c r="AQ1040" s="54">
        <v>107719.80554828065</v>
      </c>
      <c r="AR1040" s="54">
        <f t="shared" si="1253"/>
        <v>0</v>
      </c>
      <c r="AS1040" s="54">
        <f t="shared" si="1254"/>
        <v>14264.08</v>
      </c>
      <c r="AT1040" s="54">
        <f t="shared" si="1255"/>
        <v>0</v>
      </c>
      <c r="AU1040" s="54">
        <f t="shared" si="1256"/>
        <v>0</v>
      </c>
      <c r="AV1040" s="54">
        <f t="shared" si="1257"/>
        <v>0</v>
      </c>
      <c r="AW1040" s="54">
        <f t="shared" si="1258"/>
        <v>0</v>
      </c>
      <c r="AX1040" s="54">
        <f t="shared" si="1259"/>
        <v>14264.08</v>
      </c>
      <c r="AY1040" s="54">
        <f t="shared" si="1260"/>
        <v>0</v>
      </c>
      <c r="AZ1040" s="54">
        <f t="shared" si="1261"/>
        <v>14264.08</v>
      </c>
      <c r="BA1040" s="54">
        <f t="shared" si="1245"/>
        <v>5.3300637548209986</v>
      </c>
      <c r="BB1040" s="54">
        <f t="shared" si="1246"/>
        <v>0</v>
      </c>
      <c r="BC1040" s="54"/>
      <c r="BD1040" s="54"/>
      <c r="BE1040" s="54">
        <f t="shared" si="1262"/>
        <v>0</v>
      </c>
      <c r="BF1040" s="54"/>
      <c r="BG1040" s="54"/>
      <c r="BH1040" s="54"/>
      <c r="BI1040" s="54"/>
      <c r="BJ1040" s="54"/>
      <c r="BK1040" s="54"/>
      <c r="BL1040" s="54">
        <v>1.3333333333333333</v>
      </c>
      <c r="BM1040" s="54">
        <v>0.66666666666666663</v>
      </c>
      <c r="BN1040" s="54">
        <f t="shared" ref="BN1040:BN1041" si="1280">AVERAGE(BP1040:BR1040)</f>
        <v>1.3333333333333333</v>
      </c>
      <c r="BO1040" s="54">
        <f t="shared" ref="BO1040:BO1041" si="1281">SUM(BS1040:BU1040)/1</f>
        <v>0</v>
      </c>
      <c r="BP1040" s="54">
        <v>2</v>
      </c>
      <c r="BQ1040" s="54">
        <v>0</v>
      </c>
      <c r="BR1040" s="54">
        <v>2</v>
      </c>
      <c r="BS1040" s="54">
        <v>0</v>
      </c>
      <c r="BT1040" s="54">
        <v>0</v>
      </c>
      <c r="BU1040" s="54">
        <v>0</v>
      </c>
      <c r="BV1040" s="54">
        <f t="shared" si="1263"/>
        <v>297.16833333333329</v>
      </c>
      <c r="BW1040" s="54">
        <f t="shared" si="1264"/>
        <v>3566.02</v>
      </c>
      <c r="BX1040" s="54">
        <f t="shared" si="1265"/>
        <v>0</v>
      </c>
      <c r="BY1040" s="54">
        <f t="shared" si="1266"/>
        <v>1</v>
      </c>
      <c r="BZ1040" s="54">
        <f t="shared" si="1267"/>
        <v>0</v>
      </c>
      <c r="CA1040" s="54">
        <v>0</v>
      </c>
      <c r="CB1040" s="54">
        <f t="shared" si="1268"/>
        <v>0</v>
      </c>
      <c r="CC1040" s="54">
        <f t="shared" si="1269"/>
        <v>8.3333333333333329E-2</v>
      </c>
      <c r="CD1040" s="54">
        <v>0</v>
      </c>
      <c r="CE1040" s="54">
        <v>0</v>
      </c>
      <c r="CF1040" s="54">
        <v>0</v>
      </c>
      <c r="CG1040" s="54">
        <v>0</v>
      </c>
      <c r="CH1040" s="54">
        <v>0</v>
      </c>
      <c r="CI1040" s="54">
        <v>0</v>
      </c>
      <c r="CJ1040" s="54">
        <v>0</v>
      </c>
      <c r="CK1040" s="54">
        <v>0</v>
      </c>
      <c r="CL1040" s="54">
        <v>1</v>
      </c>
      <c r="CM1040" s="54">
        <v>0</v>
      </c>
      <c r="CN1040" s="54">
        <v>0</v>
      </c>
      <c r="CO1040" s="54">
        <v>0</v>
      </c>
    </row>
    <row r="1041" spans="1:93">
      <c r="A1041" s="3" t="str">
        <f t="shared" si="1249"/>
        <v>SH027Itovebi 9mg</v>
      </c>
      <c r="B1041" s="3" t="s">
        <v>556</v>
      </c>
      <c r="C1041" s="3" t="s">
        <v>557</v>
      </c>
      <c r="D1041" s="3" t="s">
        <v>296</v>
      </c>
      <c r="E1041" s="3" t="s">
        <v>296</v>
      </c>
      <c r="F1041" s="3" t="s">
        <v>331</v>
      </c>
      <c r="G1041" s="3" t="s">
        <v>332</v>
      </c>
      <c r="H1041" s="3" t="s">
        <v>331</v>
      </c>
      <c r="I1041" s="3" t="s">
        <v>332</v>
      </c>
      <c r="J1041" s="3" t="s">
        <v>541</v>
      </c>
      <c r="K1041" s="3" t="s">
        <v>544</v>
      </c>
      <c r="L1041" s="3" t="s">
        <v>939</v>
      </c>
      <c r="M1041" s="3" t="s">
        <v>542</v>
      </c>
      <c r="N1041" s="3" t="s">
        <v>13</v>
      </c>
      <c r="O1041" s="3" t="s">
        <v>15</v>
      </c>
      <c r="P1041" s="3">
        <v>10698.05</v>
      </c>
      <c r="Q1041" s="54"/>
      <c r="R1041" s="54"/>
      <c r="S1041" s="54"/>
      <c r="T1041" s="54"/>
      <c r="U1041" s="54"/>
      <c r="V1041" s="54"/>
      <c r="W1041" s="54">
        <v>0</v>
      </c>
      <c r="X1041" s="54">
        <v>0</v>
      </c>
      <c r="Y1041" s="54">
        <v>0</v>
      </c>
      <c r="Z1041" s="54">
        <v>4</v>
      </c>
      <c r="AA1041" s="54">
        <v>0</v>
      </c>
      <c r="AB1041" s="54">
        <v>0</v>
      </c>
      <c r="AC1041" s="54">
        <v>0</v>
      </c>
      <c r="AD1041" s="54">
        <v>0</v>
      </c>
      <c r="AE1041" s="54">
        <v>0</v>
      </c>
      <c r="AF1041" s="54">
        <f t="shared" si="1250"/>
        <v>4</v>
      </c>
      <c r="AG1041" s="54">
        <f t="shared" si="1251"/>
        <v>0</v>
      </c>
      <c r="AH1041" s="54">
        <f t="shared" si="1252"/>
        <v>4</v>
      </c>
      <c r="AI1041" s="54"/>
      <c r="AJ1041" s="54"/>
      <c r="AK1041" s="54"/>
      <c r="AL1041" s="54"/>
      <c r="AM1041" s="54"/>
      <c r="AN1041" s="54"/>
      <c r="AO1041" s="54">
        <v>0</v>
      </c>
      <c r="AP1041" s="54">
        <v>0</v>
      </c>
      <c r="AQ1041" s="54">
        <v>0</v>
      </c>
      <c r="AR1041" s="54">
        <f t="shared" si="1253"/>
        <v>42792.2</v>
      </c>
      <c r="AS1041" s="54">
        <f t="shared" si="1254"/>
        <v>0</v>
      </c>
      <c r="AT1041" s="54">
        <f t="shared" si="1255"/>
        <v>0</v>
      </c>
      <c r="AU1041" s="54">
        <f t="shared" si="1256"/>
        <v>0</v>
      </c>
      <c r="AV1041" s="54">
        <f t="shared" si="1257"/>
        <v>0</v>
      </c>
      <c r="AW1041" s="54">
        <f t="shared" si="1258"/>
        <v>0</v>
      </c>
      <c r="AX1041" s="54">
        <f t="shared" si="1259"/>
        <v>42792.2</v>
      </c>
      <c r="AY1041" s="54">
        <f t="shared" si="1260"/>
        <v>0</v>
      </c>
      <c r="AZ1041" s="54">
        <f t="shared" si="1261"/>
        <v>42792.2</v>
      </c>
      <c r="BA1041" s="54">
        <f t="shared" si="1245"/>
        <v>0</v>
      </c>
      <c r="BB1041" s="54">
        <f t="shared" si="1246"/>
        <v>0</v>
      </c>
      <c r="BC1041" s="54"/>
      <c r="BD1041" s="54"/>
      <c r="BE1041" s="54">
        <f t="shared" si="1262"/>
        <v>0</v>
      </c>
      <c r="BF1041" s="54"/>
      <c r="BG1041" s="54"/>
      <c r="BH1041" s="54"/>
      <c r="BI1041" s="54"/>
      <c r="BJ1041" s="54"/>
      <c r="BK1041" s="54"/>
      <c r="BL1041" s="54">
        <v>0.33333333333333331</v>
      </c>
      <c r="BM1041" s="54">
        <v>0.33333333333333331</v>
      </c>
      <c r="BN1041" s="54">
        <f t="shared" si="1280"/>
        <v>0</v>
      </c>
      <c r="BO1041" s="54">
        <f t="shared" si="1281"/>
        <v>0</v>
      </c>
      <c r="BP1041" s="54">
        <v>0</v>
      </c>
      <c r="BQ1041" s="54">
        <v>0</v>
      </c>
      <c r="BR1041" s="54">
        <v>0</v>
      </c>
      <c r="BS1041" s="54">
        <v>0</v>
      </c>
      <c r="BT1041" s="54">
        <v>0</v>
      </c>
      <c r="BU1041" s="54">
        <v>0</v>
      </c>
      <c r="BV1041" s="54">
        <f t="shared" si="1263"/>
        <v>0</v>
      </c>
      <c r="BW1041" s="54">
        <f t="shared" si="1264"/>
        <v>0</v>
      </c>
      <c r="BX1041" s="54">
        <f t="shared" si="1265"/>
        <v>0</v>
      </c>
      <c r="BY1041" s="54">
        <f t="shared" si="1266"/>
        <v>0</v>
      </c>
      <c r="BZ1041" s="54">
        <f t="shared" si="1267"/>
        <v>0</v>
      </c>
      <c r="CA1041" s="54">
        <v>0</v>
      </c>
      <c r="CB1041" s="54">
        <f t="shared" si="1268"/>
        <v>0</v>
      </c>
      <c r="CC1041" s="54">
        <f t="shared" si="1269"/>
        <v>0</v>
      </c>
      <c r="CD1041" s="54">
        <v>0</v>
      </c>
      <c r="CE1041" s="54">
        <v>0</v>
      </c>
      <c r="CF1041" s="54">
        <v>0</v>
      </c>
      <c r="CG1041" s="54">
        <v>0</v>
      </c>
      <c r="CH1041" s="54">
        <v>0</v>
      </c>
      <c r="CI1041" s="54">
        <v>0</v>
      </c>
      <c r="CJ1041" s="54">
        <v>0</v>
      </c>
      <c r="CK1041" s="54">
        <v>0</v>
      </c>
      <c r="CL1041" s="54">
        <v>0</v>
      </c>
      <c r="CM1041" s="54">
        <v>0</v>
      </c>
      <c r="CN1041" s="54">
        <v>0</v>
      </c>
      <c r="CO1041" s="54">
        <v>0</v>
      </c>
    </row>
    <row r="1042" spans="1:93">
      <c r="A1042" s="3" t="str">
        <f t="shared" si="1249"/>
        <v>SH027Perjeta</v>
      </c>
      <c r="B1042" s="3" t="s">
        <v>556</v>
      </c>
      <c r="C1042" s="3" t="s">
        <v>557</v>
      </c>
      <c r="D1042" s="3" t="s">
        <v>296</v>
      </c>
      <c r="E1042" s="3" t="s">
        <v>296</v>
      </c>
      <c r="F1042" s="3" t="s">
        <v>331</v>
      </c>
      <c r="G1042" s="3" t="s">
        <v>332</v>
      </c>
      <c r="H1042" s="3" t="s">
        <v>331</v>
      </c>
      <c r="I1042" s="3" t="s">
        <v>332</v>
      </c>
      <c r="J1042" s="3" t="s">
        <v>541</v>
      </c>
      <c r="K1042" s="3" t="s">
        <v>544</v>
      </c>
      <c r="L1042" s="3" t="s">
        <v>939</v>
      </c>
      <c r="M1042" s="3" t="s">
        <v>542</v>
      </c>
      <c r="N1042" s="3" t="s">
        <v>16</v>
      </c>
      <c r="O1042" s="3" t="s">
        <v>16</v>
      </c>
      <c r="P1042" s="3">
        <v>3985.87</v>
      </c>
      <c r="Q1042" s="54">
        <v>20.411728961005572</v>
      </c>
      <c r="R1042" s="54">
        <v>17.242094056113835</v>
      </c>
      <c r="S1042" s="54">
        <v>26.169892798505941</v>
      </c>
      <c r="T1042" s="54">
        <v>15.81370440388541</v>
      </c>
      <c r="U1042" s="54">
        <v>19.193574254653107</v>
      </c>
      <c r="V1042" s="54">
        <v>22.027639937822912</v>
      </c>
      <c r="W1042" s="54">
        <v>63.823715815625349</v>
      </c>
      <c r="X1042" s="54">
        <v>57.034918596361429</v>
      </c>
      <c r="Y1042" s="54">
        <v>120.85863441198677</v>
      </c>
      <c r="Z1042" s="54">
        <v>6</v>
      </c>
      <c r="AA1042" s="54">
        <v>23</v>
      </c>
      <c r="AB1042" s="54">
        <v>20</v>
      </c>
      <c r="AC1042" s="54">
        <v>18</v>
      </c>
      <c r="AD1042" s="54">
        <v>0</v>
      </c>
      <c r="AE1042" s="54">
        <v>0</v>
      </c>
      <c r="AF1042" s="54">
        <f t="shared" si="1250"/>
        <v>49</v>
      </c>
      <c r="AG1042" s="54">
        <f t="shared" si="1251"/>
        <v>18</v>
      </c>
      <c r="AH1042" s="54">
        <f t="shared" si="1252"/>
        <v>67</v>
      </c>
      <c r="AI1042" s="54">
        <v>81358.498113803274</v>
      </c>
      <c r="AJ1042" s="54">
        <v>68724.745435442455</v>
      </c>
      <c r="AK1042" s="54">
        <v>104309.79060878088</v>
      </c>
      <c r="AL1042" s="54">
        <v>63031.369972314737</v>
      </c>
      <c r="AM1042" s="54">
        <v>76503.091814394182</v>
      </c>
      <c r="AN1042" s="54">
        <v>87799.309198970193</v>
      </c>
      <c r="AO1042" s="54">
        <v>254393.03415802662</v>
      </c>
      <c r="AP1042" s="54">
        <v>227333.77098567912</v>
      </c>
      <c r="AQ1042" s="54">
        <v>481726.80514370574</v>
      </c>
      <c r="AR1042" s="54">
        <f t="shared" si="1253"/>
        <v>23915.22</v>
      </c>
      <c r="AS1042" s="54">
        <f t="shared" si="1254"/>
        <v>91675.01</v>
      </c>
      <c r="AT1042" s="54">
        <f t="shared" si="1255"/>
        <v>79717.399999999994</v>
      </c>
      <c r="AU1042" s="54">
        <f t="shared" si="1256"/>
        <v>71745.66</v>
      </c>
      <c r="AV1042" s="54">
        <f t="shared" si="1257"/>
        <v>0</v>
      </c>
      <c r="AW1042" s="54">
        <f t="shared" si="1258"/>
        <v>0</v>
      </c>
      <c r="AX1042" s="54">
        <f t="shared" si="1259"/>
        <v>195307.63</v>
      </c>
      <c r="AY1042" s="54">
        <f t="shared" si="1260"/>
        <v>71745.66</v>
      </c>
      <c r="AZ1042" s="54">
        <f t="shared" si="1261"/>
        <v>267053.29000000004</v>
      </c>
      <c r="BA1042" s="54">
        <f t="shared" si="1245"/>
        <v>15.81370440388541</v>
      </c>
      <c r="BB1042" s="54">
        <f t="shared" si="1246"/>
        <v>18</v>
      </c>
      <c r="BC1042" s="54"/>
      <c r="BD1042" s="54"/>
      <c r="BE1042" s="54">
        <f t="shared" si="1262"/>
        <v>0</v>
      </c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>
        <f t="shared" si="1263"/>
        <v>172721.03333333333</v>
      </c>
      <c r="BW1042" s="54">
        <f t="shared" si="1264"/>
        <v>506205.49</v>
      </c>
      <c r="BX1042" s="54">
        <f t="shared" si="1265"/>
        <v>243138.07</v>
      </c>
      <c r="BY1042" s="54">
        <f t="shared" si="1266"/>
        <v>127</v>
      </c>
      <c r="BZ1042" s="54">
        <f t="shared" si="1267"/>
        <v>61</v>
      </c>
      <c r="CA1042" s="54">
        <v>0</v>
      </c>
      <c r="CB1042" s="54">
        <f t="shared" si="1268"/>
        <v>75</v>
      </c>
      <c r="CC1042" s="54">
        <f t="shared" si="1269"/>
        <v>43.333333333333336</v>
      </c>
      <c r="CD1042" s="54">
        <v>24</v>
      </c>
      <c r="CE1042" s="54">
        <v>58</v>
      </c>
      <c r="CF1042" s="54">
        <v>75</v>
      </c>
      <c r="CG1042" s="54">
        <v>54</v>
      </c>
      <c r="CH1042" s="54">
        <v>52</v>
      </c>
      <c r="CI1042" s="54">
        <v>69</v>
      </c>
      <c r="CJ1042" s="54">
        <v>27</v>
      </c>
      <c r="CK1042" s="54">
        <v>58</v>
      </c>
      <c r="CL1042" s="54">
        <v>42</v>
      </c>
      <c r="CM1042" s="54">
        <v>10</v>
      </c>
      <c r="CN1042" s="54">
        <v>42</v>
      </c>
      <c r="CO1042" s="54">
        <v>9</v>
      </c>
    </row>
    <row r="1043" spans="1:93">
      <c r="A1043" s="3" t="str">
        <f t="shared" si="1249"/>
        <v>SH027Phesgo 10ml</v>
      </c>
      <c r="B1043" s="3" t="s">
        <v>556</v>
      </c>
      <c r="C1043" s="3" t="s">
        <v>557</v>
      </c>
      <c r="D1043" s="3" t="s">
        <v>296</v>
      </c>
      <c r="E1043" s="3" t="s">
        <v>296</v>
      </c>
      <c r="F1043" s="3" t="s">
        <v>331</v>
      </c>
      <c r="G1043" s="3" t="s">
        <v>332</v>
      </c>
      <c r="H1043" s="3" t="s">
        <v>331</v>
      </c>
      <c r="I1043" s="3" t="s">
        <v>332</v>
      </c>
      <c r="J1043" s="3" t="s">
        <v>541</v>
      </c>
      <c r="K1043" s="3" t="s">
        <v>544</v>
      </c>
      <c r="L1043" s="3" t="s">
        <v>939</v>
      </c>
      <c r="M1043" s="3" t="s">
        <v>542</v>
      </c>
      <c r="N1043" s="3" t="s">
        <v>17</v>
      </c>
      <c r="O1043" s="3" t="s">
        <v>18</v>
      </c>
      <c r="P1043" s="3">
        <v>6232.07</v>
      </c>
      <c r="Q1043" s="54">
        <v>54.110916286739403</v>
      </c>
      <c r="R1043" s="54">
        <v>49.714634102439483</v>
      </c>
      <c r="S1043" s="54">
        <v>72.947204606049027</v>
      </c>
      <c r="T1043" s="54">
        <v>64.440155847744009</v>
      </c>
      <c r="U1043" s="54">
        <v>57.314158518748997</v>
      </c>
      <c r="V1043" s="54">
        <v>75.366562302655467</v>
      </c>
      <c r="W1043" s="54">
        <v>176.7727549952279</v>
      </c>
      <c r="X1043" s="54">
        <v>197.12087666914846</v>
      </c>
      <c r="Y1043" s="54">
        <v>373.89363166437636</v>
      </c>
      <c r="Z1043" s="54">
        <v>55</v>
      </c>
      <c r="AA1043" s="54">
        <v>54</v>
      </c>
      <c r="AB1043" s="54">
        <v>113</v>
      </c>
      <c r="AC1043" s="54">
        <v>53</v>
      </c>
      <c r="AD1043" s="54">
        <v>0</v>
      </c>
      <c r="AE1043" s="54">
        <v>0</v>
      </c>
      <c r="AF1043" s="54">
        <f t="shared" si="1250"/>
        <v>222</v>
      </c>
      <c r="AG1043" s="54">
        <f t="shared" si="1251"/>
        <v>53</v>
      </c>
      <c r="AH1043" s="54">
        <f t="shared" si="1252"/>
        <v>275</v>
      </c>
      <c r="AI1043" s="54">
        <v>337223.0180631</v>
      </c>
      <c r="AJ1043" s="54">
        <v>309825.07975079003</v>
      </c>
      <c r="AK1043" s="54">
        <v>454612.08540921996</v>
      </c>
      <c r="AL1043" s="54">
        <v>401595.56205404998</v>
      </c>
      <c r="AM1043" s="54">
        <v>357185.84787994006</v>
      </c>
      <c r="AN1043" s="54">
        <v>469689.69192951004</v>
      </c>
      <c r="AO1043" s="54">
        <v>1101660.1832231102</v>
      </c>
      <c r="AP1043" s="54">
        <v>1228471.1018635002</v>
      </c>
      <c r="AQ1043" s="54">
        <v>2330131.2850866104</v>
      </c>
      <c r="AR1043" s="54">
        <f t="shared" si="1253"/>
        <v>342763.85</v>
      </c>
      <c r="AS1043" s="54">
        <f t="shared" si="1254"/>
        <v>336531.77999999997</v>
      </c>
      <c r="AT1043" s="54">
        <f t="shared" si="1255"/>
        <v>704223.90999999992</v>
      </c>
      <c r="AU1043" s="54">
        <f t="shared" si="1256"/>
        <v>330299.70999999996</v>
      </c>
      <c r="AV1043" s="54">
        <f t="shared" si="1257"/>
        <v>0</v>
      </c>
      <c r="AW1043" s="54">
        <f t="shared" si="1258"/>
        <v>0</v>
      </c>
      <c r="AX1043" s="54">
        <f t="shared" si="1259"/>
        <v>1383519.5399999998</v>
      </c>
      <c r="AY1043" s="54">
        <f t="shared" si="1260"/>
        <v>330299.70999999996</v>
      </c>
      <c r="AZ1043" s="54">
        <f t="shared" si="1261"/>
        <v>1713819.2499999998</v>
      </c>
      <c r="BA1043" s="54">
        <f t="shared" si="1245"/>
        <v>64.440155847744009</v>
      </c>
      <c r="BB1043" s="54">
        <f t="shared" si="1246"/>
        <v>53</v>
      </c>
      <c r="BC1043" s="54">
        <f>SUM(CJ1043:CL1043)</f>
        <v>172</v>
      </c>
      <c r="BD1043" s="54">
        <f>SUM(CM1043:CO1043)</f>
        <v>113</v>
      </c>
      <c r="BE1043" s="54">
        <f t="shared" si="1262"/>
        <v>275</v>
      </c>
      <c r="BF1043" s="54">
        <f t="shared" ref="BF1043:BK1043" si="1282">Z1043</f>
        <v>55</v>
      </c>
      <c r="BG1043" s="54">
        <f t="shared" si="1282"/>
        <v>54</v>
      </c>
      <c r="BH1043" s="54">
        <f t="shared" si="1282"/>
        <v>113</v>
      </c>
      <c r="BI1043" s="54">
        <f t="shared" si="1282"/>
        <v>53</v>
      </c>
      <c r="BJ1043" s="54">
        <f t="shared" si="1282"/>
        <v>0</v>
      </c>
      <c r="BK1043" s="54">
        <f t="shared" si="1282"/>
        <v>0</v>
      </c>
      <c r="BL1043" s="54">
        <v>2</v>
      </c>
      <c r="BM1043" s="54">
        <v>1.6666666666666667</v>
      </c>
      <c r="BN1043" s="54">
        <f t="shared" ref="BN1043:BN1044" si="1283">AVERAGE(BP1043:BR1043)</f>
        <v>2</v>
      </c>
      <c r="BO1043" s="54">
        <f t="shared" ref="BO1043:BO1044" si="1284">SUM(BS1043:BU1043)/1</f>
        <v>1</v>
      </c>
      <c r="BP1043" s="54">
        <v>4</v>
      </c>
      <c r="BQ1043" s="54">
        <v>2</v>
      </c>
      <c r="BR1043" s="54">
        <v>0</v>
      </c>
      <c r="BS1043" s="54">
        <v>1</v>
      </c>
      <c r="BT1043" s="54">
        <v>0</v>
      </c>
      <c r="BU1043" s="54">
        <v>0</v>
      </c>
      <c r="BV1043" s="54">
        <f t="shared" si="1263"/>
        <v>219680.4675</v>
      </c>
      <c r="BW1043" s="54">
        <f t="shared" si="1264"/>
        <v>1071916.04</v>
      </c>
      <c r="BX1043" s="54">
        <f t="shared" si="1265"/>
        <v>704223.90999999992</v>
      </c>
      <c r="BY1043" s="54">
        <f t="shared" si="1266"/>
        <v>172</v>
      </c>
      <c r="BZ1043" s="54">
        <f t="shared" si="1267"/>
        <v>113</v>
      </c>
      <c r="CA1043" s="54">
        <v>93.666666666666671</v>
      </c>
      <c r="CB1043" s="54">
        <f t="shared" si="1268"/>
        <v>71</v>
      </c>
      <c r="CC1043" s="54">
        <f t="shared" si="1269"/>
        <v>35.25</v>
      </c>
      <c r="CD1043" s="54">
        <v>7</v>
      </c>
      <c r="CE1043" s="54">
        <v>0</v>
      </c>
      <c r="CF1043" s="54">
        <v>21</v>
      </c>
      <c r="CG1043" s="54">
        <v>20</v>
      </c>
      <c r="CH1043" s="54">
        <v>27</v>
      </c>
      <c r="CI1043" s="54">
        <v>63</v>
      </c>
      <c r="CJ1043" s="54">
        <v>9</v>
      </c>
      <c r="CK1043" s="54">
        <v>71</v>
      </c>
      <c r="CL1043" s="54">
        <v>92</v>
      </c>
      <c r="CM1043" s="54">
        <v>21</v>
      </c>
      <c r="CN1043" s="54">
        <v>65</v>
      </c>
      <c r="CO1043" s="54">
        <v>27</v>
      </c>
    </row>
    <row r="1044" spans="1:93">
      <c r="A1044" s="3" t="str">
        <f t="shared" si="1249"/>
        <v>SH027Phesgo 15ml</v>
      </c>
      <c r="B1044" s="3" t="s">
        <v>556</v>
      </c>
      <c r="C1044" s="3" t="s">
        <v>557</v>
      </c>
      <c r="D1044" s="3" t="s">
        <v>296</v>
      </c>
      <c r="E1044" s="3" t="s">
        <v>296</v>
      </c>
      <c r="F1044" s="3" t="s">
        <v>331</v>
      </c>
      <c r="G1044" s="3" t="s">
        <v>332</v>
      </c>
      <c r="H1044" s="3" t="s">
        <v>331</v>
      </c>
      <c r="I1044" s="3" t="s">
        <v>332</v>
      </c>
      <c r="J1044" s="3" t="s">
        <v>541</v>
      </c>
      <c r="K1044" s="3" t="s">
        <v>544</v>
      </c>
      <c r="L1044" s="3" t="s">
        <v>939</v>
      </c>
      <c r="M1044" s="3" t="s">
        <v>542</v>
      </c>
      <c r="N1044" s="3" t="s">
        <v>17</v>
      </c>
      <c r="O1044" s="3" t="s">
        <v>19</v>
      </c>
      <c r="P1044" s="3">
        <v>8489.27</v>
      </c>
      <c r="Q1044" s="54">
        <v>3</v>
      </c>
      <c r="R1044" s="54">
        <v>3</v>
      </c>
      <c r="S1044" s="54">
        <v>5</v>
      </c>
      <c r="T1044" s="54">
        <v>4</v>
      </c>
      <c r="U1044" s="54">
        <v>5</v>
      </c>
      <c r="V1044" s="54">
        <v>6</v>
      </c>
      <c r="W1044" s="54">
        <v>11</v>
      </c>
      <c r="X1044" s="54">
        <v>15</v>
      </c>
      <c r="Y1044" s="54">
        <v>26</v>
      </c>
      <c r="Z1044" s="54">
        <v>3</v>
      </c>
      <c r="AA1044" s="54">
        <v>4</v>
      </c>
      <c r="AB1044" s="54">
        <v>4</v>
      </c>
      <c r="AC1044" s="54">
        <v>5</v>
      </c>
      <c r="AD1044" s="54">
        <v>0</v>
      </c>
      <c r="AE1044" s="54">
        <v>0</v>
      </c>
      <c r="AF1044" s="54">
        <f t="shared" si="1250"/>
        <v>11</v>
      </c>
      <c r="AG1044" s="54">
        <f t="shared" si="1251"/>
        <v>5</v>
      </c>
      <c r="AH1044" s="54">
        <f t="shared" si="1252"/>
        <v>16</v>
      </c>
      <c r="AI1044" s="54">
        <v>25467.81</v>
      </c>
      <c r="AJ1044" s="54">
        <v>25467.81</v>
      </c>
      <c r="AK1044" s="54">
        <v>42446.350000000006</v>
      </c>
      <c r="AL1044" s="54">
        <v>33957.08</v>
      </c>
      <c r="AM1044" s="54">
        <v>42446.350000000006</v>
      </c>
      <c r="AN1044" s="54">
        <v>50935.62</v>
      </c>
      <c r="AO1044" s="54">
        <v>93381.97</v>
      </c>
      <c r="AP1044" s="54">
        <v>127339.05000000002</v>
      </c>
      <c r="AQ1044" s="54">
        <v>220721.02000000002</v>
      </c>
      <c r="AR1044" s="54">
        <f t="shared" si="1253"/>
        <v>25467.81</v>
      </c>
      <c r="AS1044" s="54">
        <f t="shared" si="1254"/>
        <v>33957.08</v>
      </c>
      <c r="AT1044" s="54">
        <f t="shared" si="1255"/>
        <v>33957.08</v>
      </c>
      <c r="AU1044" s="54">
        <f t="shared" si="1256"/>
        <v>42446.350000000006</v>
      </c>
      <c r="AV1044" s="54">
        <f t="shared" si="1257"/>
        <v>0</v>
      </c>
      <c r="AW1044" s="54">
        <f t="shared" si="1258"/>
        <v>0</v>
      </c>
      <c r="AX1044" s="54">
        <f t="shared" si="1259"/>
        <v>93381.97</v>
      </c>
      <c r="AY1044" s="54">
        <f t="shared" si="1260"/>
        <v>42446.350000000006</v>
      </c>
      <c r="AZ1044" s="54">
        <f t="shared" si="1261"/>
        <v>135828.32</v>
      </c>
      <c r="BA1044" s="54">
        <f t="shared" si="1245"/>
        <v>4</v>
      </c>
      <c r="BB1044" s="54">
        <f t="shared" si="1246"/>
        <v>5</v>
      </c>
      <c r="BC1044" s="54">
        <f>SUM(CJ1044:CL1044)*2</f>
        <v>26</v>
      </c>
      <c r="BD1044" s="54">
        <f>SUM(CM1044:CO1044)*2</f>
        <v>26</v>
      </c>
      <c r="BE1044" s="54">
        <f t="shared" si="1262"/>
        <v>32</v>
      </c>
      <c r="BF1044" s="54">
        <f t="shared" ref="BF1044:BK1044" si="1285">Z1044*2</f>
        <v>6</v>
      </c>
      <c r="BG1044" s="54">
        <f t="shared" si="1285"/>
        <v>8</v>
      </c>
      <c r="BH1044" s="54">
        <f t="shared" si="1285"/>
        <v>8</v>
      </c>
      <c r="BI1044" s="54">
        <f t="shared" si="1285"/>
        <v>10</v>
      </c>
      <c r="BJ1044" s="54">
        <f t="shared" si="1285"/>
        <v>0</v>
      </c>
      <c r="BK1044" s="54">
        <f t="shared" si="1285"/>
        <v>0</v>
      </c>
      <c r="BL1044" s="54">
        <v>4</v>
      </c>
      <c r="BM1044" s="54">
        <v>3.6666666666666665</v>
      </c>
      <c r="BN1044" s="54">
        <f t="shared" si="1283"/>
        <v>4.666666666666667</v>
      </c>
      <c r="BO1044" s="54">
        <f t="shared" si="1284"/>
        <v>3</v>
      </c>
      <c r="BP1044" s="54">
        <v>4</v>
      </c>
      <c r="BQ1044" s="54">
        <v>5</v>
      </c>
      <c r="BR1044" s="54">
        <v>5</v>
      </c>
      <c r="BS1044" s="54">
        <v>3</v>
      </c>
      <c r="BT1044" s="54">
        <v>0</v>
      </c>
      <c r="BU1044" s="54">
        <v>0</v>
      </c>
      <c r="BV1044" s="54">
        <f t="shared" si="1263"/>
        <v>29712.445</v>
      </c>
      <c r="BW1044" s="54">
        <f t="shared" si="1264"/>
        <v>110360.51000000001</v>
      </c>
      <c r="BX1044" s="54">
        <f t="shared" si="1265"/>
        <v>110360.51000000001</v>
      </c>
      <c r="BY1044" s="54">
        <f t="shared" si="1266"/>
        <v>13</v>
      </c>
      <c r="BZ1044" s="54">
        <f t="shared" si="1267"/>
        <v>13</v>
      </c>
      <c r="CA1044" s="54">
        <v>0</v>
      </c>
      <c r="CB1044" s="54">
        <f t="shared" si="1268"/>
        <v>6</v>
      </c>
      <c r="CC1044" s="54">
        <f t="shared" si="1269"/>
        <v>3.5</v>
      </c>
      <c r="CD1044" s="54">
        <v>5</v>
      </c>
      <c r="CE1044" s="54">
        <v>2</v>
      </c>
      <c r="CF1044" s="54">
        <v>2</v>
      </c>
      <c r="CG1044" s="54">
        <v>1</v>
      </c>
      <c r="CH1044" s="54">
        <v>2</v>
      </c>
      <c r="CI1044" s="54">
        <v>4</v>
      </c>
      <c r="CJ1044" s="54">
        <v>2</v>
      </c>
      <c r="CK1044" s="54">
        <v>6</v>
      </c>
      <c r="CL1044" s="54">
        <v>5</v>
      </c>
      <c r="CM1044" s="54">
        <v>6</v>
      </c>
      <c r="CN1044" s="54">
        <v>4</v>
      </c>
      <c r="CO1044" s="54">
        <v>3</v>
      </c>
    </row>
    <row r="1045" spans="1:93">
      <c r="A1045" s="3" t="str">
        <f t="shared" si="1249"/>
        <v>SH028Herceptin IV</v>
      </c>
      <c r="B1045" s="3" t="s">
        <v>556</v>
      </c>
      <c r="C1045" s="3" t="s">
        <v>557</v>
      </c>
      <c r="D1045" s="3" t="s">
        <v>296</v>
      </c>
      <c r="E1045" s="3" t="s">
        <v>296</v>
      </c>
      <c r="F1045" s="3" t="s">
        <v>333</v>
      </c>
      <c r="G1045" s="3" t="s">
        <v>334</v>
      </c>
      <c r="H1045" s="3" t="s">
        <v>333</v>
      </c>
      <c r="I1045" s="3" t="s">
        <v>334</v>
      </c>
      <c r="J1045" s="3" t="s">
        <v>541</v>
      </c>
      <c r="K1045" s="3" t="s">
        <v>541</v>
      </c>
      <c r="L1045" s="3" t="s">
        <v>1047</v>
      </c>
      <c r="M1045" s="3" t="s">
        <v>545</v>
      </c>
      <c r="N1045" s="3" t="s">
        <v>11</v>
      </c>
      <c r="O1045" s="3" t="s">
        <v>11</v>
      </c>
      <c r="P1045" s="3">
        <v>4535.5</v>
      </c>
      <c r="Q1045" s="54">
        <v>25.705044168330122</v>
      </c>
      <c r="R1045" s="54">
        <v>18.415226123382723</v>
      </c>
      <c r="S1045" s="54">
        <v>17.130341383447821</v>
      </c>
      <c r="T1045" s="54">
        <v>12.096434621180068</v>
      </c>
      <c r="U1045" s="54">
        <v>11.021527139014905</v>
      </c>
      <c r="V1045" s="54">
        <v>19.187363622247933</v>
      </c>
      <c r="W1045" s="54">
        <v>61.250611675160663</v>
      </c>
      <c r="X1045" s="54">
        <v>42.305325382442902</v>
      </c>
      <c r="Y1045" s="54">
        <v>103.55593705760356</v>
      </c>
      <c r="Z1045" s="54">
        <v>33</v>
      </c>
      <c r="AA1045" s="54">
        <v>3</v>
      </c>
      <c r="AB1045" s="54">
        <v>24</v>
      </c>
      <c r="AC1045" s="54">
        <v>13</v>
      </c>
      <c r="AD1045" s="54">
        <v>0</v>
      </c>
      <c r="AE1045" s="54">
        <v>0</v>
      </c>
      <c r="AF1045" s="54">
        <f t="shared" si="1250"/>
        <v>60</v>
      </c>
      <c r="AG1045" s="54">
        <f t="shared" si="1251"/>
        <v>13</v>
      </c>
      <c r="AH1045" s="54">
        <f t="shared" si="1252"/>
        <v>73</v>
      </c>
      <c r="AI1045" s="54">
        <v>116585.22782546126</v>
      </c>
      <c r="AJ1045" s="54">
        <v>83522.258082602333</v>
      </c>
      <c r="AK1045" s="54">
        <v>77694.663344627581</v>
      </c>
      <c r="AL1045" s="54">
        <v>54863.379224362194</v>
      </c>
      <c r="AM1045" s="54">
        <v>49988.1363390021</v>
      </c>
      <c r="AN1045" s="54">
        <v>87024.287708705495</v>
      </c>
      <c r="AO1045" s="54">
        <v>277802.14925269119</v>
      </c>
      <c r="AP1045" s="54">
        <v>191875.80327206978</v>
      </c>
      <c r="AQ1045" s="54">
        <v>469677.95252476097</v>
      </c>
      <c r="AR1045" s="54">
        <f t="shared" si="1253"/>
        <v>149671.5</v>
      </c>
      <c r="AS1045" s="54">
        <f t="shared" si="1254"/>
        <v>13606.5</v>
      </c>
      <c r="AT1045" s="54">
        <f t="shared" si="1255"/>
        <v>108852</v>
      </c>
      <c r="AU1045" s="54">
        <f t="shared" si="1256"/>
        <v>58961.5</v>
      </c>
      <c r="AV1045" s="54">
        <f t="shared" si="1257"/>
        <v>0</v>
      </c>
      <c r="AW1045" s="54">
        <f t="shared" si="1258"/>
        <v>0</v>
      </c>
      <c r="AX1045" s="54">
        <f t="shared" si="1259"/>
        <v>272130</v>
      </c>
      <c r="AY1045" s="54">
        <f t="shared" si="1260"/>
        <v>58961.5</v>
      </c>
      <c r="AZ1045" s="54">
        <f t="shared" si="1261"/>
        <v>331091.5</v>
      </c>
      <c r="BA1045" s="54">
        <f t="shared" si="1245"/>
        <v>12.096434621180068</v>
      </c>
      <c r="BB1045" s="54">
        <f t="shared" si="1246"/>
        <v>13</v>
      </c>
      <c r="BC1045" s="54"/>
      <c r="BD1045" s="54"/>
      <c r="BE1045" s="54">
        <f t="shared" si="1262"/>
        <v>0</v>
      </c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>
        <f t="shared" si="1263"/>
        <v>107718.125</v>
      </c>
      <c r="BW1045" s="54">
        <f t="shared" si="1264"/>
        <v>267594.5</v>
      </c>
      <c r="BX1045" s="54">
        <f t="shared" si="1265"/>
        <v>258523.5</v>
      </c>
      <c r="BY1045" s="54">
        <f t="shared" si="1266"/>
        <v>59</v>
      </c>
      <c r="BZ1045" s="54">
        <f t="shared" si="1267"/>
        <v>57</v>
      </c>
      <c r="CA1045" s="54">
        <v>0</v>
      </c>
      <c r="CB1045" s="54">
        <f t="shared" si="1268"/>
        <v>33</v>
      </c>
      <c r="CC1045" s="54">
        <f t="shared" si="1269"/>
        <v>23.75</v>
      </c>
      <c r="CD1045" s="54">
        <v>24</v>
      </c>
      <c r="CE1045" s="54">
        <v>30</v>
      </c>
      <c r="CF1045" s="54">
        <v>33</v>
      </c>
      <c r="CG1045" s="54">
        <v>24</v>
      </c>
      <c r="CH1045" s="54">
        <v>33</v>
      </c>
      <c r="CI1045" s="54">
        <v>25</v>
      </c>
      <c r="CJ1045" s="54">
        <v>12</v>
      </c>
      <c r="CK1045" s="54">
        <v>18</v>
      </c>
      <c r="CL1045" s="54">
        <v>29</v>
      </c>
      <c r="CM1045" s="54">
        <v>21</v>
      </c>
      <c r="CN1045" s="54">
        <v>12</v>
      </c>
      <c r="CO1045" s="54">
        <v>24</v>
      </c>
    </row>
    <row r="1046" spans="1:93">
      <c r="A1046" s="3" t="str">
        <f t="shared" si="1249"/>
        <v>SH028Herceptin SC</v>
      </c>
      <c r="B1046" s="3" t="s">
        <v>556</v>
      </c>
      <c r="C1046" s="3" t="s">
        <v>557</v>
      </c>
      <c r="D1046" s="3" t="s">
        <v>296</v>
      </c>
      <c r="E1046" s="3" t="s">
        <v>296</v>
      </c>
      <c r="F1046" s="3" t="s">
        <v>333</v>
      </c>
      <c r="G1046" s="3" t="s">
        <v>334</v>
      </c>
      <c r="H1046" s="3" t="s">
        <v>333</v>
      </c>
      <c r="I1046" s="3" t="s">
        <v>334</v>
      </c>
      <c r="J1046" s="3" t="s">
        <v>541</v>
      </c>
      <c r="K1046" s="3" t="s">
        <v>541</v>
      </c>
      <c r="L1046" s="3" t="s">
        <v>1047</v>
      </c>
      <c r="M1046" s="3" t="s">
        <v>545</v>
      </c>
      <c r="N1046" s="3" t="s">
        <v>12</v>
      </c>
      <c r="O1046" s="3" t="s">
        <v>12</v>
      </c>
      <c r="P1046" s="3">
        <v>3444.49</v>
      </c>
      <c r="Q1046" s="54">
        <v>12.711463220386376</v>
      </c>
      <c r="R1046" s="54">
        <v>11.77745987090252</v>
      </c>
      <c r="S1046" s="54">
        <v>17.86441774316576</v>
      </c>
      <c r="T1046" s="54">
        <v>18.285369328114381</v>
      </c>
      <c r="U1046" s="54">
        <v>16.463816071231218</v>
      </c>
      <c r="V1046" s="54">
        <v>21.669896341615519</v>
      </c>
      <c r="W1046" s="54">
        <v>42.353340834454656</v>
      </c>
      <c r="X1046" s="54">
        <v>56.419081740961118</v>
      </c>
      <c r="Y1046" s="54">
        <v>98.772422575415774</v>
      </c>
      <c r="Z1046" s="54">
        <v>18</v>
      </c>
      <c r="AA1046" s="54">
        <v>7</v>
      </c>
      <c r="AB1046" s="54">
        <v>2</v>
      </c>
      <c r="AC1046" s="54">
        <v>6</v>
      </c>
      <c r="AD1046" s="54">
        <v>0</v>
      </c>
      <c r="AE1046" s="54">
        <v>0</v>
      </c>
      <c r="AF1046" s="54">
        <f t="shared" si="1250"/>
        <v>27</v>
      </c>
      <c r="AG1046" s="54">
        <f t="shared" si="1251"/>
        <v>6</v>
      </c>
      <c r="AH1046" s="54">
        <f t="shared" si="1252"/>
        <v>33</v>
      </c>
      <c r="AI1046" s="54">
        <v>43784.507947988663</v>
      </c>
      <c r="AJ1046" s="54">
        <v>40567.342750725016</v>
      </c>
      <c r="AK1046" s="54">
        <v>61533.808272157017</v>
      </c>
      <c r="AL1046" s="54">
        <v>62983.771796996698</v>
      </c>
      <c r="AM1046" s="54">
        <v>56709.449819195208</v>
      </c>
      <c r="AN1046" s="54">
        <v>74641.741249731233</v>
      </c>
      <c r="AO1046" s="54">
        <v>145885.65897087069</v>
      </c>
      <c r="AP1046" s="54">
        <v>194334.96286592312</v>
      </c>
      <c r="AQ1046" s="54">
        <v>340220.62183679384</v>
      </c>
      <c r="AR1046" s="54">
        <f t="shared" si="1253"/>
        <v>62000.819999999992</v>
      </c>
      <c r="AS1046" s="54">
        <f t="shared" si="1254"/>
        <v>24111.43</v>
      </c>
      <c r="AT1046" s="54">
        <f t="shared" si="1255"/>
        <v>6888.98</v>
      </c>
      <c r="AU1046" s="54">
        <f t="shared" si="1256"/>
        <v>20666.939999999999</v>
      </c>
      <c r="AV1046" s="54">
        <f t="shared" si="1257"/>
        <v>0</v>
      </c>
      <c r="AW1046" s="54">
        <f t="shared" si="1258"/>
        <v>0</v>
      </c>
      <c r="AX1046" s="54">
        <f t="shared" si="1259"/>
        <v>93001.23</v>
      </c>
      <c r="AY1046" s="54">
        <f t="shared" si="1260"/>
        <v>20666.939999999999</v>
      </c>
      <c r="AZ1046" s="54">
        <f t="shared" si="1261"/>
        <v>113668.17</v>
      </c>
      <c r="BA1046" s="54">
        <f t="shared" si="1245"/>
        <v>18.285369328114381</v>
      </c>
      <c r="BB1046" s="54">
        <f t="shared" si="1246"/>
        <v>6</v>
      </c>
      <c r="BC1046" s="54"/>
      <c r="BD1046" s="54"/>
      <c r="BE1046" s="54">
        <f t="shared" si="1262"/>
        <v>0</v>
      </c>
      <c r="BF1046" s="54"/>
      <c r="BG1046" s="54"/>
      <c r="BH1046" s="54"/>
      <c r="BI1046" s="54"/>
      <c r="BJ1046" s="54"/>
      <c r="BK1046" s="54"/>
      <c r="BL1046" s="54"/>
      <c r="BM1046" s="54"/>
      <c r="BN1046" s="54"/>
      <c r="BO1046" s="54"/>
      <c r="BP1046" s="54"/>
      <c r="BQ1046" s="54"/>
      <c r="BR1046" s="54"/>
      <c r="BS1046" s="54"/>
      <c r="BT1046" s="54"/>
      <c r="BU1046" s="54"/>
      <c r="BV1046" s="54">
        <f t="shared" si="1263"/>
        <v>60565.615833333322</v>
      </c>
      <c r="BW1046" s="54">
        <f t="shared" si="1264"/>
        <v>175668.99</v>
      </c>
      <c r="BX1046" s="54">
        <f t="shared" si="1265"/>
        <v>103334.7</v>
      </c>
      <c r="BY1046" s="54">
        <f t="shared" si="1266"/>
        <v>51</v>
      </c>
      <c r="BZ1046" s="54">
        <f t="shared" si="1267"/>
        <v>30</v>
      </c>
      <c r="CA1046" s="54">
        <v>0</v>
      </c>
      <c r="CB1046" s="54">
        <f t="shared" si="1268"/>
        <v>70</v>
      </c>
      <c r="CC1046" s="54">
        <f t="shared" si="1269"/>
        <v>17.583333333333332</v>
      </c>
      <c r="CD1046" s="54">
        <v>35</v>
      </c>
      <c r="CE1046" s="54">
        <v>70</v>
      </c>
      <c r="CF1046" s="54">
        <v>0</v>
      </c>
      <c r="CG1046" s="54">
        <v>10</v>
      </c>
      <c r="CH1046" s="54">
        <v>10</v>
      </c>
      <c r="CI1046" s="54">
        <v>5</v>
      </c>
      <c r="CJ1046" s="54">
        <v>26</v>
      </c>
      <c r="CK1046" s="54">
        <v>13</v>
      </c>
      <c r="CL1046" s="54">
        <v>12</v>
      </c>
      <c r="CM1046" s="54">
        <v>15</v>
      </c>
      <c r="CN1046" s="54">
        <v>0</v>
      </c>
      <c r="CO1046" s="54">
        <v>15</v>
      </c>
    </row>
    <row r="1047" spans="1:93">
      <c r="A1047" s="3" t="str">
        <f t="shared" si="1249"/>
        <v>SH028Itovebi 3mg</v>
      </c>
      <c r="B1047" s="3" t="s">
        <v>556</v>
      </c>
      <c r="C1047" s="3" t="s">
        <v>557</v>
      </c>
      <c r="D1047" s="3" t="s">
        <v>296</v>
      </c>
      <c r="E1047" s="3" t="s">
        <v>296</v>
      </c>
      <c r="F1047" s="3" t="s">
        <v>333</v>
      </c>
      <c r="G1047" s="3" t="s">
        <v>334</v>
      </c>
      <c r="H1047" s="3" t="s">
        <v>333</v>
      </c>
      <c r="I1047" s="3" t="s">
        <v>334</v>
      </c>
      <c r="J1047" s="3" t="s">
        <v>541</v>
      </c>
      <c r="K1047" s="3" t="s">
        <v>541</v>
      </c>
      <c r="L1047" s="3" t="s">
        <v>1047</v>
      </c>
      <c r="M1047" s="3" t="s">
        <v>545</v>
      </c>
      <c r="N1047" s="3" t="s">
        <v>13</v>
      </c>
      <c r="O1047" s="3" t="s">
        <v>14</v>
      </c>
      <c r="P1047" s="3">
        <v>3566.02</v>
      </c>
      <c r="Q1047" s="54">
        <v>2.1820839171363922</v>
      </c>
      <c r="R1047" s="54">
        <v>2.4914886391503908</v>
      </c>
      <c r="S1047" s="54">
        <v>5.0428505644772974</v>
      </c>
      <c r="T1047" s="54">
        <v>5.1048590425714728</v>
      </c>
      <c r="U1047" s="54">
        <v>6.2061393683172161</v>
      </c>
      <c r="V1047" s="54">
        <v>7.9035579340230999</v>
      </c>
      <c r="W1047" s="54">
        <v>9.7164231207640803</v>
      </c>
      <c r="X1047" s="54">
        <v>19.214556344911792</v>
      </c>
      <c r="Y1047" s="54">
        <v>28.930979465675872</v>
      </c>
      <c r="Z1047" s="54">
        <v>0</v>
      </c>
      <c r="AA1047" s="54">
        <v>0</v>
      </c>
      <c r="AB1047" s="54">
        <v>24</v>
      </c>
      <c r="AC1047" s="54">
        <v>0</v>
      </c>
      <c r="AD1047" s="54">
        <v>0</v>
      </c>
      <c r="AE1047" s="54">
        <v>0</v>
      </c>
      <c r="AF1047" s="54">
        <f t="shared" si="1250"/>
        <v>24</v>
      </c>
      <c r="AG1047" s="54">
        <f t="shared" si="1251"/>
        <v>0</v>
      </c>
      <c r="AH1047" s="54">
        <f t="shared" si="1252"/>
        <v>24</v>
      </c>
      <c r="AI1047" s="54">
        <v>7781.3548901867171</v>
      </c>
      <c r="AJ1047" s="54">
        <v>8884.6983169830764</v>
      </c>
      <c r="AK1047" s="54">
        <v>17982.905969937332</v>
      </c>
      <c r="AL1047" s="54">
        <v>18204.029442990723</v>
      </c>
      <c r="AM1047" s="54">
        <v>22131.217110206559</v>
      </c>
      <c r="AN1047" s="54">
        <v>28184.245663885053</v>
      </c>
      <c r="AO1047" s="54">
        <v>34648.959177107128</v>
      </c>
      <c r="AP1047" s="54">
        <v>68519.492217082341</v>
      </c>
      <c r="AQ1047" s="54">
        <v>103168.45139418947</v>
      </c>
      <c r="AR1047" s="54">
        <f t="shared" si="1253"/>
        <v>0</v>
      </c>
      <c r="AS1047" s="54">
        <f t="shared" si="1254"/>
        <v>0</v>
      </c>
      <c r="AT1047" s="54">
        <f t="shared" si="1255"/>
        <v>85584.48</v>
      </c>
      <c r="AU1047" s="54">
        <f t="shared" si="1256"/>
        <v>0</v>
      </c>
      <c r="AV1047" s="54">
        <f t="shared" si="1257"/>
        <v>0</v>
      </c>
      <c r="AW1047" s="54">
        <f t="shared" si="1258"/>
        <v>0</v>
      </c>
      <c r="AX1047" s="54">
        <f t="shared" si="1259"/>
        <v>85584.48</v>
      </c>
      <c r="AY1047" s="54">
        <f t="shared" si="1260"/>
        <v>0</v>
      </c>
      <c r="AZ1047" s="54">
        <f t="shared" si="1261"/>
        <v>85584.48</v>
      </c>
      <c r="BA1047" s="54">
        <f t="shared" si="1245"/>
        <v>5.1048590425714728</v>
      </c>
      <c r="BB1047" s="54">
        <f t="shared" si="1246"/>
        <v>0</v>
      </c>
      <c r="BC1047" s="54"/>
      <c r="BD1047" s="54"/>
      <c r="BE1047" s="54">
        <f t="shared" si="1262"/>
        <v>0</v>
      </c>
      <c r="BF1047" s="54"/>
      <c r="BG1047" s="54"/>
      <c r="BH1047" s="54"/>
      <c r="BI1047" s="54"/>
      <c r="BJ1047" s="54"/>
      <c r="BK1047" s="54"/>
      <c r="BL1047" s="54">
        <v>1.3333333333333333</v>
      </c>
      <c r="BM1047" s="54">
        <v>0.33333333333333331</v>
      </c>
      <c r="BN1047" s="54">
        <f t="shared" ref="BN1047:BN1048" si="1286">AVERAGE(BP1047:BR1047)</f>
        <v>1.3333333333333333</v>
      </c>
      <c r="BO1047" s="54">
        <f t="shared" ref="BO1047:BO1048" si="1287">SUM(BS1047:BU1047)/1</f>
        <v>0</v>
      </c>
      <c r="BP1047" s="54">
        <v>1</v>
      </c>
      <c r="BQ1047" s="54">
        <v>0</v>
      </c>
      <c r="BR1047" s="54">
        <v>3</v>
      </c>
      <c r="BS1047" s="54">
        <v>0</v>
      </c>
      <c r="BT1047" s="54">
        <v>0</v>
      </c>
      <c r="BU1047" s="54">
        <v>0</v>
      </c>
      <c r="BV1047" s="54">
        <f t="shared" si="1263"/>
        <v>0</v>
      </c>
      <c r="BW1047" s="54">
        <f t="shared" si="1264"/>
        <v>0</v>
      </c>
      <c r="BX1047" s="54">
        <f t="shared" si="1265"/>
        <v>0</v>
      </c>
      <c r="BY1047" s="54">
        <f t="shared" si="1266"/>
        <v>0</v>
      </c>
      <c r="BZ1047" s="54">
        <f t="shared" si="1267"/>
        <v>0</v>
      </c>
      <c r="CA1047" s="54">
        <v>0</v>
      </c>
      <c r="CB1047" s="54">
        <f t="shared" si="1268"/>
        <v>0</v>
      </c>
      <c r="CC1047" s="54">
        <f t="shared" si="1269"/>
        <v>0</v>
      </c>
      <c r="CD1047" s="54">
        <v>0</v>
      </c>
      <c r="CE1047" s="54">
        <v>0</v>
      </c>
      <c r="CF1047" s="54">
        <v>0</v>
      </c>
      <c r="CG1047" s="54">
        <v>0</v>
      </c>
      <c r="CH1047" s="54">
        <v>0</v>
      </c>
      <c r="CI1047" s="54">
        <v>0</v>
      </c>
      <c r="CJ1047" s="54">
        <v>0</v>
      </c>
      <c r="CK1047" s="54">
        <v>0</v>
      </c>
      <c r="CL1047" s="54">
        <v>0</v>
      </c>
      <c r="CM1047" s="54">
        <v>0</v>
      </c>
      <c r="CN1047" s="54">
        <v>0</v>
      </c>
      <c r="CO1047" s="54">
        <v>0</v>
      </c>
    </row>
    <row r="1048" spans="1:93">
      <c r="A1048" s="3" t="str">
        <f t="shared" si="1249"/>
        <v>SH028Itovebi 9mg</v>
      </c>
      <c r="B1048" s="3" t="s">
        <v>556</v>
      </c>
      <c r="C1048" s="3" t="s">
        <v>557</v>
      </c>
      <c r="D1048" s="3" t="s">
        <v>296</v>
      </c>
      <c r="E1048" s="3" t="s">
        <v>296</v>
      </c>
      <c r="F1048" s="3" t="s">
        <v>333</v>
      </c>
      <c r="G1048" s="3" t="s">
        <v>334</v>
      </c>
      <c r="H1048" s="3" t="s">
        <v>333</v>
      </c>
      <c r="I1048" s="3" t="s">
        <v>334</v>
      </c>
      <c r="J1048" s="3" t="s">
        <v>541</v>
      </c>
      <c r="K1048" s="3" t="s">
        <v>541</v>
      </c>
      <c r="L1048" s="3" t="s">
        <v>1047</v>
      </c>
      <c r="M1048" s="3" t="s">
        <v>545</v>
      </c>
      <c r="N1048" s="3" t="s">
        <v>13</v>
      </c>
      <c r="O1048" s="3" t="s">
        <v>15</v>
      </c>
      <c r="P1048" s="3">
        <v>10698.05</v>
      </c>
      <c r="Q1048" s="54"/>
      <c r="R1048" s="54"/>
      <c r="S1048" s="54"/>
      <c r="T1048" s="54"/>
      <c r="U1048" s="54"/>
      <c r="V1048" s="54"/>
      <c r="W1048" s="54">
        <v>0</v>
      </c>
      <c r="X1048" s="54">
        <v>0</v>
      </c>
      <c r="Y1048" s="54">
        <v>0</v>
      </c>
      <c r="Z1048" s="54">
        <v>0</v>
      </c>
      <c r="AA1048" s="54">
        <v>0</v>
      </c>
      <c r="AB1048" s="54">
        <v>2</v>
      </c>
      <c r="AC1048" s="54">
        <v>0</v>
      </c>
      <c r="AD1048" s="54">
        <v>0</v>
      </c>
      <c r="AE1048" s="54">
        <v>0</v>
      </c>
      <c r="AF1048" s="54">
        <f t="shared" si="1250"/>
        <v>2</v>
      </c>
      <c r="AG1048" s="54">
        <f t="shared" si="1251"/>
        <v>0</v>
      </c>
      <c r="AH1048" s="54">
        <f t="shared" si="1252"/>
        <v>2</v>
      </c>
      <c r="AI1048" s="54"/>
      <c r="AJ1048" s="54"/>
      <c r="AK1048" s="54"/>
      <c r="AL1048" s="54"/>
      <c r="AM1048" s="54"/>
      <c r="AN1048" s="54"/>
      <c r="AO1048" s="54">
        <v>0</v>
      </c>
      <c r="AP1048" s="54">
        <v>0</v>
      </c>
      <c r="AQ1048" s="54">
        <v>0</v>
      </c>
      <c r="AR1048" s="54">
        <f t="shared" si="1253"/>
        <v>0</v>
      </c>
      <c r="AS1048" s="54">
        <f t="shared" si="1254"/>
        <v>0</v>
      </c>
      <c r="AT1048" s="54">
        <f t="shared" si="1255"/>
        <v>21396.1</v>
      </c>
      <c r="AU1048" s="54">
        <f t="shared" si="1256"/>
        <v>0</v>
      </c>
      <c r="AV1048" s="54">
        <f t="shared" si="1257"/>
        <v>0</v>
      </c>
      <c r="AW1048" s="54">
        <f t="shared" si="1258"/>
        <v>0</v>
      </c>
      <c r="AX1048" s="54">
        <f t="shared" si="1259"/>
        <v>21396.1</v>
      </c>
      <c r="AY1048" s="54">
        <f t="shared" si="1260"/>
        <v>0</v>
      </c>
      <c r="AZ1048" s="54">
        <f t="shared" si="1261"/>
        <v>21396.1</v>
      </c>
      <c r="BA1048" s="54">
        <f t="shared" si="1245"/>
        <v>0</v>
      </c>
      <c r="BB1048" s="54">
        <f t="shared" si="1246"/>
        <v>0</v>
      </c>
      <c r="BC1048" s="54"/>
      <c r="BD1048" s="54"/>
      <c r="BE1048" s="54">
        <f t="shared" si="1262"/>
        <v>0</v>
      </c>
      <c r="BF1048" s="54"/>
      <c r="BG1048" s="54"/>
      <c r="BH1048" s="54"/>
      <c r="BI1048" s="54"/>
      <c r="BJ1048" s="54"/>
      <c r="BK1048" s="54"/>
      <c r="BL1048" s="54">
        <v>0</v>
      </c>
      <c r="BM1048" s="54">
        <v>0</v>
      </c>
      <c r="BN1048" s="54">
        <f t="shared" si="1286"/>
        <v>0.33333333333333331</v>
      </c>
      <c r="BO1048" s="54">
        <f t="shared" si="1287"/>
        <v>0</v>
      </c>
      <c r="BP1048" s="54">
        <v>0</v>
      </c>
      <c r="BQ1048" s="54">
        <v>0</v>
      </c>
      <c r="BR1048" s="54">
        <v>1</v>
      </c>
      <c r="BS1048" s="54">
        <v>0</v>
      </c>
      <c r="BT1048" s="54">
        <v>0</v>
      </c>
      <c r="BU1048" s="54">
        <v>0</v>
      </c>
      <c r="BV1048" s="54">
        <f t="shared" si="1263"/>
        <v>0</v>
      </c>
      <c r="BW1048" s="54">
        <f t="shared" si="1264"/>
        <v>0</v>
      </c>
      <c r="BX1048" s="54">
        <f t="shared" si="1265"/>
        <v>0</v>
      </c>
      <c r="BY1048" s="54">
        <f t="shared" si="1266"/>
        <v>0</v>
      </c>
      <c r="BZ1048" s="54">
        <f t="shared" si="1267"/>
        <v>0</v>
      </c>
      <c r="CA1048" s="54">
        <v>0</v>
      </c>
      <c r="CB1048" s="54">
        <f t="shared" si="1268"/>
        <v>0</v>
      </c>
      <c r="CC1048" s="54">
        <f t="shared" si="1269"/>
        <v>0</v>
      </c>
      <c r="CD1048" s="54">
        <v>0</v>
      </c>
      <c r="CE1048" s="54">
        <v>0</v>
      </c>
      <c r="CF1048" s="54">
        <v>0</v>
      </c>
      <c r="CG1048" s="54">
        <v>0</v>
      </c>
      <c r="CH1048" s="54">
        <v>0</v>
      </c>
      <c r="CI1048" s="54">
        <v>0</v>
      </c>
      <c r="CJ1048" s="54">
        <v>0</v>
      </c>
      <c r="CK1048" s="54">
        <v>0</v>
      </c>
      <c r="CL1048" s="54">
        <v>0</v>
      </c>
      <c r="CM1048" s="54">
        <v>0</v>
      </c>
      <c r="CN1048" s="54">
        <v>0</v>
      </c>
      <c r="CO1048" s="54">
        <v>0</v>
      </c>
    </row>
    <row r="1049" spans="1:93">
      <c r="A1049" s="3" t="str">
        <f t="shared" si="1249"/>
        <v>SH028Perjeta</v>
      </c>
      <c r="B1049" s="3" t="s">
        <v>556</v>
      </c>
      <c r="C1049" s="3" t="s">
        <v>557</v>
      </c>
      <c r="D1049" s="3" t="s">
        <v>296</v>
      </c>
      <c r="E1049" s="3" t="s">
        <v>296</v>
      </c>
      <c r="F1049" s="3" t="s">
        <v>333</v>
      </c>
      <c r="G1049" s="3" t="s">
        <v>334</v>
      </c>
      <c r="H1049" s="3" t="s">
        <v>333</v>
      </c>
      <c r="I1049" s="3" t="s">
        <v>334</v>
      </c>
      <c r="J1049" s="3" t="s">
        <v>541</v>
      </c>
      <c r="K1049" s="3" t="s">
        <v>541</v>
      </c>
      <c r="L1049" s="3" t="s">
        <v>1047</v>
      </c>
      <c r="M1049" s="3" t="s">
        <v>545</v>
      </c>
      <c r="N1049" s="3" t="s">
        <v>16</v>
      </c>
      <c r="O1049" s="3" t="s">
        <v>16</v>
      </c>
      <c r="P1049" s="3">
        <v>3985.87</v>
      </c>
      <c r="Q1049" s="54">
        <v>25.865656754225629</v>
      </c>
      <c r="R1049" s="54">
        <v>21.84910878600769</v>
      </c>
      <c r="S1049" s="54">
        <v>33.162377656208541</v>
      </c>
      <c r="T1049" s="54">
        <v>20.039059449843663</v>
      </c>
      <c r="U1049" s="54">
        <v>24.322016253793223</v>
      </c>
      <c r="V1049" s="54">
        <v>27.913332321130849</v>
      </c>
      <c r="W1049" s="54">
        <v>80.877143196441864</v>
      </c>
      <c r="X1049" s="54">
        <v>72.274408024767737</v>
      </c>
      <c r="Y1049" s="54">
        <v>153.15155122120962</v>
      </c>
      <c r="Z1049" s="54">
        <v>65</v>
      </c>
      <c r="AA1049" s="54">
        <v>70</v>
      </c>
      <c r="AB1049" s="54">
        <v>70</v>
      </c>
      <c r="AC1049" s="54">
        <v>10</v>
      </c>
      <c r="AD1049" s="54">
        <v>0</v>
      </c>
      <c r="AE1049" s="54">
        <v>0</v>
      </c>
      <c r="AF1049" s="54">
        <f t="shared" si="1250"/>
        <v>205</v>
      </c>
      <c r="AG1049" s="54">
        <f t="shared" si="1251"/>
        <v>10</v>
      </c>
      <c r="AH1049" s="54">
        <f t="shared" si="1252"/>
        <v>215</v>
      </c>
      <c r="AI1049" s="54">
        <v>103097.14528696531</v>
      </c>
      <c r="AJ1049" s="54">
        <v>87087.707236884482</v>
      </c>
      <c r="AK1049" s="54">
        <v>132180.92622855195</v>
      </c>
      <c r="AL1049" s="54">
        <v>79873.085889348367</v>
      </c>
      <c r="AM1049" s="54">
        <v>96944.394925506786</v>
      </c>
      <c r="AN1049" s="54">
        <v>111258.91389882582</v>
      </c>
      <c r="AO1049" s="54">
        <v>322365.77875240176</v>
      </c>
      <c r="AP1049" s="54">
        <v>288076.39471368096</v>
      </c>
      <c r="AQ1049" s="54">
        <v>610442.17346608266</v>
      </c>
      <c r="AR1049" s="54">
        <f t="shared" si="1253"/>
        <v>259081.55</v>
      </c>
      <c r="AS1049" s="54">
        <f t="shared" si="1254"/>
        <v>279010.89999999997</v>
      </c>
      <c r="AT1049" s="54">
        <f t="shared" si="1255"/>
        <v>279010.89999999997</v>
      </c>
      <c r="AU1049" s="54">
        <f t="shared" si="1256"/>
        <v>39858.699999999997</v>
      </c>
      <c r="AV1049" s="54">
        <f t="shared" si="1257"/>
        <v>0</v>
      </c>
      <c r="AW1049" s="54">
        <f t="shared" si="1258"/>
        <v>0</v>
      </c>
      <c r="AX1049" s="54">
        <f t="shared" si="1259"/>
        <v>817103.34999999986</v>
      </c>
      <c r="AY1049" s="54">
        <f t="shared" si="1260"/>
        <v>39858.699999999997</v>
      </c>
      <c r="AZ1049" s="54">
        <f t="shared" si="1261"/>
        <v>856962.04999999981</v>
      </c>
      <c r="BA1049" s="54">
        <f t="shared" si="1245"/>
        <v>20.039059449843663</v>
      </c>
      <c r="BB1049" s="54">
        <f t="shared" si="1246"/>
        <v>10</v>
      </c>
      <c r="BC1049" s="54"/>
      <c r="BD1049" s="54"/>
      <c r="BE1049" s="54">
        <f t="shared" si="1262"/>
        <v>0</v>
      </c>
      <c r="BF1049" s="54"/>
      <c r="BG1049" s="54"/>
      <c r="BH1049" s="54"/>
      <c r="BI1049" s="54"/>
      <c r="BJ1049" s="54"/>
      <c r="BK1049" s="54"/>
      <c r="BL1049" s="54"/>
      <c r="BM1049" s="54"/>
      <c r="BN1049" s="54"/>
      <c r="BO1049" s="54"/>
      <c r="BP1049" s="54"/>
      <c r="BQ1049" s="54"/>
      <c r="BR1049" s="54"/>
      <c r="BS1049" s="54"/>
      <c r="BT1049" s="54"/>
      <c r="BU1049" s="54"/>
      <c r="BV1049" s="54">
        <f t="shared" si="1263"/>
        <v>206933.08416666664</v>
      </c>
      <c r="BW1049" s="54">
        <f t="shared" si="1264"/>
        <v>789202.26</v>
      </c>
      <c r="BX1049" s="54">
        <f t="shared" si="1265"/>
        <v>558021.79999999993</v>
      </c>
      <c r="BY1049" s="54">
        <f t="shared" si="1266"/>
        <v>198</v>
      </c>
      <c r="BZ1049" s="54">
        <f t="shared" si="1267"/>
        <v>140</v>
      </c>
      <c r="CA1049" s="54">
        <v>0</v>
      </c>
      <c r="CB1049" s="54">
        <f t="shared" si="1268"/>
        <v>80</v>
      </c>
      <c r="CC1049" s="54">
        <f t="shared" si="1269"/>
        <v>51.916666666666664</v>
      </c>
      <c r="CD1049" s="54">
        <v>80</v>
      </c>
      <c r="CE1049" s="54">
        <v>50</v>
      </c>
      <c r="CF1049" s="54">
        <v>35</v>
      </c>
      <c r="CG1049" s="54">
        <v>60</v>
      </c>
      <c r="CH1049" s="54">
        <v>35</v>
      </c>
      <c r="CI1049" s="54">
        <v>25</v>
      </c>
      <c r="CJ1049" s="54">
        <v>75</v>
      </c>
      <c r="CK1049" s="54">
        <v>50</v>
      </c>
      <c r="CL1049" s="54">
        <v>73</v>
      </c>
      <c r="CM1049" s="54">
        <v>40</v>
      </c>
      <c r="CN1049" s="54">
        <v>55</v>
      </c>
      <c r="CO1049" s="54">
        <v>45</v>
      </c>
    </row>
    <row r="1050" spans="1:93">
      <c r="A1050" s="3" t="str">
        <f t="shared" si="1249"/>
        <v>SH028Phesgo 10ml</v>
      </c>
      <c r="B1050" s="3" t="s">
        <v>556</v>
      </c>
      <c r="C1050" s="3" t="s">
        <v>557</v>
      </c>
      <c r="D1050" s="3" t="s">
        <v>296</v>
      </c>
      <c r="E1050" s="3" t="s">
        <v>296</v>
      </c>
      <c r="F1050" s="3" t="s">
        <v>333</v>
      </c>
      <c r="G1050" s="3" t="s">
        <v>334</v>
      </c>
      <c r="H1050" s="3" t="s">
        <v>333</v>
      </c>
      <c r="I1050" s="3" t="s">
        <v>334</v>
      </c>
      <c r="J1050" s="3" t="s">
        <v>541</v>
      </c>
      <c r="K1050" s="3" t="s">
        <v>541</v>
      </c>
      <c r="L1050" s="3" t="s">
        <v>1047</v>
      </c>
      <c r="M1050" s="3" t="s">
        <v>545</v>
      </c>
      <c r="N1050" s="3" t="s">
        <v>17</v>
      </c>
      <c r="O1050" s="3" t="s">
        <v>18</v>
      </c>
      <c r="P1050" s="3">
        <v>6232.07</v>
      </c>
      <c r="Q1050" s="54">
        <v>11.514994997828973</v>
      </c>
      <c r="R1050" s="54">
        <v>10.542242759428248</v>
      </c>
      <c r="S1050" s="54">
        <v>16.285660196129054</v>
      </c>
      <c r="T1050" s="54">
        <v>14.101922957328785</v>
      </c>
      <c r="U1050" s="54">
        <v>12.826582744628992</v>
      </c>
      <c r="V1050" s="54">
        <v>17.122392202229758</v>
      </c>
      <c r="W1050" s="54">
        <v>38.34289795338627</v>
      </c>
      <c r="X1050" s="54">
        <v>44.050897904187536</v>
      </c>
      <c r="Y1050" s="54">
        <v>82.393795857573807</v>
      </c>
      <c r="Z1050" s="54">
        <v>13</v>
      </c>
      <c r="AA1050" s="54">
        <v>6</v>
      </c>
      <c r="AB1050" s="54">
        <v>25</v>
      </c>
      <c r="AC1050" s="54">
        <v>10</v>
      </c>
      <c r="AD1050" s="54">
        <v>0</v>
      </c>
      <c r="AE1050" s="54">
        <v>0</v>
      </c>
      <c r="AF1050" s="54">
        <f t="shared" si="1250"/>
        <v>44</v>
      </c>
      <c r="AG1050" s="54">
        <f t="shared" si="1251"/>
        <v>10</v>
      </c>
      <c r="AH1050" s="54">
        <f t="shared" si="1252"/>
        <v>54</v>
      </c>
      <c r="AI1050" s="54">
        <v>71762.254876120001</v>
      </c>
      <c r="AJ1050" s="54">
        <v>65699.994833749995</v>
      </c>
      <c r="AK1050" s="54">
        <v>101493.37433848999</v>
      </c>
      <c r="AL1050" s="54">
        <v>87884.17100468</v>
      </c>
      <c r="AM1050" s="54">
        <v>79936.16152532</v>
      </c>
      <c r="AN1050" s="54">
        <v>106707.94677175001</v>
      </c>
      <c r="AO1050" s="54">
        <v>238955.62404835998</v>
      </c>
      <c r="AP1050" s="54">
        <v>274528.27930175001</v>
      </c>
      <c r="AQ1050" s="54">
        <v>513483.90335010999</v>
      </c>
      <c r="AR1050" s="54">
        <f t="shared" si="1253"/>
        <v>81016.91</v>
      </c>
      <c r="AS1050" s="54">
        <f t="shared" si="1254"/>
        <v>37392.42</v>
      </c>
      <c r="AT1050" s="54">
        <f t="shared" si="1255"/>
        <v>155801.75</v>
      </c>
      <c r="AU1050" s="54">
        <f t="shared" si="1256"/>
        <v>62320.7</v>
      </c>
      <c r="AV1050" s="54">
        <f t="shared" si="1257"/>
        <v>0</v>
      </c>
      <c r="AW1050" s="54">
        <f t="shared" si="1258"/>
        <v>0</v>
      </c>
      <c r="AX1050" s="54">
        <f t="shared" si="1259"/>
        <v>274211.08</v>
      </c>
      <c r="AY1050" s="54">
        <f t="shared" si="1260"/>
        <v>62320.7</v>
      </c>
      <c r="AZ1050" s="54">
        <f t="shared" si="1261"/>
        <v>336531.78</v>
      </c>
      <c r="BA1050" s="54">
        <f t="shared" si="1245"/>
        <v>14.101922957328785</v>
      </c>
      <c r="BB1050" s="54">
        <f t="shared" si="1246"/>
        <v>10</v>
      </c>
      <c r="BC1050" s="54">
        <f>SUM(CJ1050:CL1050)</f>
        <v>25</v>
      </c>
      <c r="BD1050" s="54">
        <f>SUM(CM1050:CO1050)</f>
        <v>30</v>
      </c>
      <c r="BE1050" s="54">
        <f t="shared" si="1262"/>
        <v>54</v>
      </c>
      <c r="BF1050" s="54">
        <f t="shared" ref="BF1050:BK1050" si="1288">Z1050</f>
        <v>13</v>
      </c>
      <c r="BG1050" s="54">
        <f t="shared" si="1288"/>
        <v>6</v>
      </c>
      <c r="BH1050" s="54">
        <f t="shared" si="1288"/>
        <v>25</v>
      </c>
      <c r="BI1050" s="54">
        <f t="shared" si="1288"/>
        <v>10</v>
      </c>
      <c r="BJ1050" s="54">
        <f t="shared" si="1288"/>
        <v>0</v>
      </c>
      <c r="BK1050" s="54">
        <f t="shared" si="1288"/>
        <v>0</v>
      </c>
      <c r="BL1050" s="54">
        <v>0.33333333333333331</v>
      </c>
      <c r="BM1050" s="54">
        <v>1</v>
      </c>
      <c r="BN1050" s="54">
        <f t="shared" ref="BN1050:BN1051" si="1289">AVERAGE(BP1050:BR1050)</f>
        <v>0</v>
      </c>
      <c r="BO1050" s="54">
        <f t="shared" ref="BO1050:BO1051" si="1290">SUM(BS1050:BU1050)/1</f>
        <v>0</v>
      </c>
      <c r="BP1050" s="54">
        <v>0</v>
      </c>
      <c r="BQ1050" s="54">
        <v>0</v>
      </c>
      <c r="BR1050" s="54">
        <v>0</v>
      </c>
      <c r="BS1050" s="54">
        <v>0</v>
      </c>
      <c r="BT1050" s="54">
        <v>0</v>
      </c>
      <c r="BU1050" s="54">
        <v>0</v>
      </c>
      <c r="BV1050" s="54">
        <f t="shared" si="1263"/>
        <v>42585.811666666661</v>
      </c>
      <c r="BW1050" s="54">
        <f t="shared" si="1264"/>
        <v>155801.75</v>
      </c>
      <c r="BX1050" s="54">
        <f t="shared" si="1265"/>
        <v>186962.09999999998</v>
      </c>
      <c r="BY1050" s="54">
        <f t="shared" si="1266"/>
        <v>25</v>
      </c>
      <c r="BZ1050" s="54">
        <f t="shared" si="1267"/>
        <v>30</v>
      </c>
      <c r="CA1050" s="54">
        <v>55.666666666666664</v>
      </c>
      <c r="CB1050" s="54">
        <f t="shared" si="1268"/>
        <v>15</v>
      </c>
      <c r="CC1050" s="54">
        <f t="shared" si="1269"/>
        <v>6.833333333333333</v>
      </c>
      <c r="CD1050" s="54">
        <v>0</v>
      </c>
      <c r="CE1050" s="54">
        <v>0</v>
      </c>
      <c r="CF1050" s="54">
        <v>4</v>
      </c>
      <c r="CG1050" s="54">
        <v>8</v>
      </c>
      <c r="CH1050" s="54">
        <v>5</v>
      </c>
      <c r="CI1050" s="54">
        <v>10</v>
      </c>
      <c r="CJ1050" s="54">
        <v>15</v>
      </c>
      <c r="CK1050" s="54">
        <v>10</v>
      </c>
      <c r="CL1050" s="54">
        <v>0</v>
      </c>
      <c r="CM1050" s="54">
        <v>15</v>
      </c>
      <c r="CN1050" s="54">
        <v>15</v>
      </c>
      <c r="CO1050" s="54">
        <v>0</v>
      </c>
    </row>
    <row r="1051" spans="1:93">
      <c r="A1051" s="3" t="str">
        <f t="shared" si="1249"/>
        <v>SH028Phesgo 15ml</v>
      </c>
      <c r="B1051" s="3" t="s">
        <v>556</v>
      </c>
      <c r="C1051" s="3" t="s">
        <v>557</v>
      </c>
      <c r="D1051" s="3" t="s">
        <v>296</v>
      </c>
      <c r="E1051" s="3" t="s">
        <v>296</v>
      </c>
      <c r="F1051" s="3" t="s">
        <v>333</v>
      </c>
      <c r="G1051" s="3" t="s">
        <v>334</v>
      </c>
      <c r="H1051" s="3" t="s">
        <v>333</v>
      </c>
      <c r="I1051" s="3" t="s">
        <v>334</v>
      </c>
      <c r="J1051" s="3" t="s">
        <v>541</v>
      </c>
      <c r="K1051" s="3" t="s">
        <v>541</v>
      </c>
      <c r="L1051" s="3" t="s">
        <v>1047</v>
      </c>
      <c r="M1051" s="3" t="s">
        <v>545</v>
      </c>
      <c r="N1051" s="3" t="s">
        <v>17</v>
      </c>
      <c r="O1051" s="3" t="s">
        <v>19</v>
      </c>
      <c r="P1051" s="3">
        <v>8489.27</v>
      </c>
      <c r="Q1051" s="54">
        <v>1</v>
      </c>
      <c r="R1051" s="54">
        <v>1</v>
      </c>
      <c r="S1051" s="54">
        <v>1</v>
      </c>
      <c r="T1051" s="54">
        <v>1</v>
      </c>
      <c r="U1051" s="54">
        <v>1</v>
      </c>
      <c r="V1051" s="54">
        <v>1</v>
      </c>
      <c r="W1051" s="54">
        <v>3</v>
      </c>
      <c r="X1051" s="54">
        <v>3</v>
      </c>
      <c r="Y1051" s="54">
        <v>6</v>
      </c>
      <c r="Z1051" s="54">
        <v>0</v>
      </c>
      <c r="AA1051" s="54">
        <v>2</v>
      </c>
      <c r="AB1051" s="54">
        <v>5</v>
      </c>
      <c r="AC1051" s="54">
        <v>10</v>
      </c>
      <c r="AD1051" s="54">
        <v>0</v>
      </c>
      <c r="AE1051" s="54">
        <v>0</v>
      </c>
      <c r="AF1051" s="54">
        <f t="shared" si="1250"/>
        <v>7</v>
      </c>
      <c r="AG1051" s="54">
        <f t="shared" si="1251"/>
        <v>10</v>
      </c>
      <c r="AH1051" s="54">
        <f t="shared" si="1252"/>
        <v>17</v>
      </c>
      <c r="AI1051" s="54">
        <v>8489.27</v>
      </c>
      <c r="AJ1051" s="54">
        <v>8489.27</v>
      </c>
      <c r="AK1051" s="54">
        <v>8489.27</v>
      </c>
      <c r="AL1051" s="54">
        <v>8489.27</v>
      </c>
      <c r="AM1051" s="54">
        <v>8489.27</v>
      </c>
      <c r="AN1051" s="54">
        <v>8489.27</v>
      </c>
      <c r="AO1051" s="54">
        <v>25467.81</v>
      </c>
      <c r="AP1051" s="54">
        <v>25467.81</v>
      </c>
      <c r="AQ1051" s="54">
        <v>50935.62</v>
      </c>
      <c r="AR1051" s="54">
        <f t="shared" si="1253"/>
        <v>0</v>
      </c>
      <c r="AS1051" s="54">
        <f t="shared" si="1254"/>
        <v>16978.54</v>
      </c>
      <c r="AT1051" s="54">
        <f t="shared" si="1255"/>
        <v>42446.350000000006</v>
      </c>
      <c r="AU1051" s="54">
        <f t="shared" si="1256"/>
        <v>84892.700000000012</v>
      </c>
      <c r="AV1051" s="54">
        <f t="shared" si="1257"/>
        <v>0</v>
      </c>
      <c r="AW1051" s="54">
        <f t="shared" si="1258"/>
        <v>0</v>
      </c>
      <c r="AX1051" s="54">
        <f t="shared" si="1259"/>
        <v>59424.890000000007</v>
      </c>
      <c r="AY1051" s="54">
        <f t="shared" si="1260"/>
        <v>84892.700000000012</v>
      </c>
      <c r="AZ1051" s="54">
        <f t="shared" si="1261"/>
        <v>144317.59000000003</v>
      </c>
      <c r="BA1051" s="54">
        <f t="shared" si="1245"/>
        <v>1</v>
      </c>
      <c r="BB1051" s="54">
        <f t="shared" si="1246"/>
        <v>10</v>
      </c>
      <c r="BC1051" s="54">
        <f>SUM(CJ1051:CL1051)*2</f>
        <v>0</v>
      </c>
      <c r="BD1051" s="54">
        <f>SUM(CM1051:CO1051)*2</f>
        <v>10</v>
      </c>
      <c r="BE1051" s="54">
        <f t="shared" si="1262"/>
        <v>34</v>
      </c>
      <c r="BF1051" s="54">
        <f t="shared" ref="BF1051:BK1051" si="1291">Z1051*2</f>
        <v>0</v>
      </c>
      <c r="BG1051" s="54">
        <f t="shared" si="1291"/>
        <v>4</v>
      </c>
      <c r="BH1051" s="54">
        <f t="shared" si="1291"/>
        <v>10</v>
      </c>
      <c r="BI1051" s="54">
        <f t="shared" si="1291"/>
        <v>20</v>
      </c>
      <c r="BJ1051" s="54">
        <f t="shared" si="1291"/>
        <v>0</v>
      </c>
      <c r="BK1051" s="54">
        <f t="shared" si="1291"/>
        <v>0</v>
      </c>
      <c r="BL1051" s="54">
        <v>0.66666666666666663</v>
      </c>
      <c r="BM1051" s="54">
        <v>1</v>
      </c>
      <c r="BN1051" s="54">
        <f t="shared" si="1289"/>
        <v>1.6666666666666667</v>
      </c>
      <c r="BO1051" s="54">
        <f t="shared" si="1290"/>
        <v>2</v>
      </c>
      <c r="BP1051" s="54">
        <v>0</v>
      </c>
      <c r="BQ1051" s="54">
        <v>1</v>
      </c>
      <c r="BR1051" s="54">
        <v>4</v>
      </c>
      <c r="BS1051" s="54">
        <v>2</v>
      </c>
      <c r="BT1051" s="54">
        <v>0</v>
      </c>
      <c r="BU1051" s="54">
        <v>0</v>
      </c>
      <c r="BV1051" s="54">
        <f t="shared" si="1263"/>
        <v>14148.783333333335</v>
      </c>
      <c r="BW1051" s="54">
        <f t="shared" si="1264"/>
        <v>0</v>
      </c>
      <c r="BX1051" s="54">
        <f t="shared" si="1265"/>
        <v>42446.350000000006</v>
      </c>
      <c r="BY1051" s="54">
        <f t="shared" si="1266"/>
        <v>0</v>
      </c>
      <c r="BZ1051" s="54">
        <f t="shared" si="1267"/>
        <v>5</v>
      </c>
      <c r="CA1051" s="54">
        <v>0</v>
      </c>
      <c r="CB1051" s="54">
        <f t="shared" si="1268"/>
        <v>5</v>
      </c>
      <c r="CC1051" s="54">
        <f t="shared" si="1269"/>
        <v>1.6666666666666667</v>
      </c>
      <c r="CD1051" s="54">
        <v>0</v>
      </c>
      <c r="CE1051" s="54">
        <v>0</v>
      </c>
      <c r="CF1051" s="54">
        <v>2</v>
      </c>
      <c r="CG1051" s="54">
        <v>5</v>
      </c>
      <c r="CH1051" s="54">
        <v>3</v>
      </c>
      <c r="CI1051" s="54">
        <v>5</v>
      </c>
      <c r="CJ1051" s="54">
        <v>0</v>
      </c>
      <c r="CK1051" s="54">
        <v>0</v>
      </c>
      <c r="CL1051" s="54">
        <v>0</v>
      </c>
      <c r="CM1051" s="54">
        <v>5</v>
      </c>
      <c r="CN1051" s="54">
        <v>0</v>
      </c>
      <c r="CO1051" s="54">
        <v>0</v>
      </c>
    </row>
    <row r="1052" spans="1:93">
      <c r="A1052" s="3" t="str">
        <f t="shared" si="1249"/>
        <v>SH030Herceptin IV</v>
      </c>
      <c r="B1052" s="3" t="s">
        <v>556</v>
      </c>
      <c r="C1052" s="3" t="s">
        <v>557</v>
      </c>
      <c r="D1052" s="3" t="s">
        <v>296</v>
      </c>
      <c r="E1052" s="3" t="s">
        <v>296</v>
      </c>
      <c r="F1052" s="3" t="s">
        <v>335</v>
      </c>
      <c r="G1052" s="3" t="s">
        <v>336</v>
      </c>
      <c r="H1052" s="3" t="s">
        <v>335</v>
      </c>
      <c r="I1052" s="3" t="s">
        <v>336</v>
      </c>
      <c r="J1052" s="3" t="s">
        <v>541</v>
      </c>
      <c r="K1052" s="3" t="s">
        <v>541</v>
      </c>
      <c r="L1052" s="3"/>
      <c r="M1052" s="3" t="s">
        <v>545</v>
      </c>
      <c r="N1052" s="3" t="s">
        <v>11</v>
      </c>
      <c r="O1052" s="3" t="s">
        <v>11</v>
      </c>
      <c r="P1052" s="3">
        <v>4535.5</v>
      </c>
      <c r="Q1052" s="54">
        <v>13.014330290956561</v>
      </c>
      <c r="R1052" s="54">
        <v>9.3235332949798799</v>
      </c>
      <c r="S1052" s="54">
        <v>8.6730028278148072</v>
      </c>
      <c r="T1052" s="54">
        <v>6.1243619918364969</v>
      </c>
      <c r="U1052" s="54">
        <v>5.5801419191725765</v>
      </c>
      <c r="V1052" s="54">
        <v>9.7144624983867995</v>
      </c>
      <c r="W1052" s="54">
        <v>31.010866413751245</v>
      </c>
      <c r="X1052" s="54">
        <v>21.418966409395871</v>
      </c>
      <c r="Y1052" s="54">
        <v>52.429832823147116</v>
      </c>
      <c r="Z1052" s="54">
        <v>21</v>
      </c>
      <c r="AA1052" s="54">
        <v>0</v>
      </c>
      <c r="AB1052" s="54">
        <v>9</v>
      </c>
      <c r="AC1052" s="54">
        <v>3</v>
      </c>
      <c r="AD1052" s="54">
        <v>0</v>
      </c>
      <c r="AE1052" s="54">
        <v>0</v>
      </c>
      <c r="AF1052" s="54">
        <f t="shared" si="1250"/>
        <v>30</v>
      </c>
      <c r="AG1052" s="54">
        <f t="shared" si="1251"/>
        <v>3</v>
      </c>
      <c r="AH1052" s="54">
        <f t="shared" si="1252"/>
        <v>33</v>
      </c>
      <c r="AI1052" s="54">
        <v>59026.495034633481</v>
      </c>
      <c r="AJ1052" s="54">
        <v>42286.885259381248</v>
      </c>
      <c r="AK1052" s="54">
        <v>39336.40432555406</v>
      </c>
      <c r="AL1052" s="54">
        <v>27777.043813974433</v>
      </c>
      <c r="AM1052" s="54">
        <v>25308.73367440722</v>
      </c>
      <c r="AN1052" s="54">
        <v>44059.944661433321</v>
      </c>
      <c r="AO1052" s="54">
        <v>140649.78461956879</v>
      </c>
      <c r="AP1052" s="54">
        <v>97145.722149814974</v>
      </c>
      <c r="AQ1052" s="54">
        <v>237795.50676938376</v>
      </c>
      <c r="AR1052" s="54">
        <f t="shared" si="1253"/>
        <v>95245.5</v>
      </c>
      <c r="AS1052" s="54">
        <f t="shared" si="1254"/>
        <v>0</v>
      </c>
      <c r="AT1052" s="54">
        <f t="shared" si="1255"/>
        <v>40819.5</v>
      </c>
      <c r="AU1052" s="54">
        <f t="shared" si="1256"/>
        <v>13606.5</v>
      </c>
      <c r="AV1052" s="54">
        <f t="shared" si="1257"/>
        <v>0</v>
      </c>
      <c r="AW1052" s="54">
        <f t="shared" si="1258"/>
        <v>0</v>
      </c>
      <c r="AX1052" s="54">
        <f t="shared" si="1259"/>
        <v>136065</v>
      </c>
      <c r="AY1052" s="54">
        <f t="shared" si="1260"/>
        <v>13606.5</v>
      </c>
      <c r="AZ1052" s="54">
        <f t="shared" si="1261"/>
        <v>149671.5</v>
      </c>
      <c r="BA1052" s="54">
        <f t="shared" si="1245"/>
        <v>6.1243619918364969</v>
      </c>
      <c r="BB1052" s="54">
        <f t="shared" si="1246"/>
        <v>3</v>
      </c>
      <c r="BC1052" s="54"/>
      <c r="BD1052" s="54"/>
      <c r="BE1052" s="54">
        <f t="shared" si="1262"/>
        <v>0</v>
      </c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  <c r="BR1052" s="54"/>
      <c r="BS1052" s="54"/>
      <c r="BT1052" s="54"/>
      <c r="BU1052" s="54"/>
      <c r="BV1052" s="54">
        <f t="shared" si="1263"/>
        <v>51024.375</v>
      </c>
      <c r="BW1052" s="54">
        <f t="shared" si="1264"/>
        <v>95245.5</v>
      </c>
      <c r="BX1052" s="54">
        <f t="shared" si="1265"/>
        <v>68032.5</v>
      </c>
      <c r="BY1052" s="54">
        <f t="shared" si="1266"/>
        <v>21</v>
      </c>
      <c r="BZ1052" s="54">
        <f t="shared" si="1267"/>
        <v>15</v>
      </c>
      <c r="CA1052" s="54">
        <v>0</v>
      </c>
      <c r="CB1052" s="54">
        <f t="shared" si="1268"/>
        <v>42</v>
      </c>
      <c r="CC1052" s="54">
        <f t="shared" si="1269"/>
        <v>11.25</v>
      </c>
      <c r="CD1052" s="54">
        <v>21</v>
      </c>
      <c r="CE1052" s="54">
        <v>3</v>
      </c>
      <c r="CF1052" s="54">
        <v>42</v>
      </c>
      <c r="CG1052" s="54">
        <v>3</v>
      </c>
      <c r="CH1052" s="54">
        <v>18</v>
      </c>
      <c r="CI1052" s="54">
        <v>12</v>
      </c>
      <c r="CJ1052" s="54">
        <v>3</v>
      </c>
      <c r="CK1052" s="54">
        <v>9</v>
      </c>
      <c r="CL1052" s="54">
        <v>9</v>
      </c>
      <c r="CM1052" s="54">
        <v>6</v>
      </c>
      <c r="CN1052" s="54">
        <v>3</v>
      </c>
      <c r="CO1052" s="54">
        <v>6</v>
      </c>
    </row>
    <row r="1053" spans="1:93">
      <c r="A1053" s="3" t="str">
        <f t="shared" si="1249"/>
        <v>SH030Herceptin SC</v>
      </c>
      <c r="B1053" s="3" t="s">
        <v>556</v>
      </c>
      <c r="C1053" s="3" t="s">
        <v>557</v>
      </c>
      <c r="D1053" s="3" t="s">
        <v>296</v>
      </c>
      <c r="E1053" s="3" t="s">
        <v>296</v>
      </c>
      <c r="F1053" s="3" t="s">
        <v>335</v>
      </c>
      <c r="G1053" s="3" t="s">
        <v>336</v>
      </c>
      <c r="H1053" s="3" t="s">
        <v>335</v>
      </c>
      <c r="I1053" s="3" t="s">
        <v>336</v>
      </c>
      <c r="J1053" s="3" t="s">
        <v>541</v>
      </c>
      <c r="K1053" s="3" t="s">
        <v>541</v>
      </c>
      <c r="L1053" s="3"/>
      <c r="M1053" s="3" t="s">
        <v>545</v>
      </c>
      <c r="N1053" s="3" t="s">
        <v>12</v>
      </c>
      <c r="O1053" s="3" t="s">
        <v>12</v>
      </c>
      <c r="P1053" s="3">
        <v>3444.49</v>
      </c>
      <c r="Q1053" s="54">
        <v>4.9825047039755397</v>
      </c>
      <c r="R1053" s="54">
        <v>4.6164039646941042</v>
      </c>
      <c r="S1053" s="54">
        <v>7.0023052339368652</v>
      </c>
      <c r="T1053" s="54">
        <v>7.1673053771767643</v>
      </c>
      <c r="U1053" s="54">
        <v>6.4533122267732299</v>
      </c>
      <c r="V1053" s="54">
        <v>8.4939364245338069</v>
      </c>
      <c r="W1053" s="54">
        <v>16.60121390260651</v>
      </c>
      <c r="X1053" s="54">
        <v>22.114554028483802</v>
      </c>
      <c r="Y1053" s="54">
        <v>38.715767931090312</v>
      </c>
      <c r="Z1053" s="54">
        <v>10</v>
      </c>
      <c r="AA1053" s="54">
        <v>10</v>
      </c>
      <c r="AB1053" s="54">
        <v>3</v>
      </c>
      <c r="AC1053" s="54">
        <v>3</v>
      </c>
      <c r="AD1053" s="54">
        <v>0</v>
      </c>
      <c r="AE1053" s="54">
        <v>0</v>
      </c>
      <c r="AF1053" s="54">
        <f t="shared" si="1250"/>
        <v>23</v>
      </c>
      <c r="AG1053" s="54">
        <f t="shared" si="1251"/>
        <v>3</v>
      </c>
      <c r="AH1053" s="54">
        <f t="shared" si="1252"/>
        <v>26</v>
      </c>
      <c r="AI1053" s="54">
        <v>17162.187627796706</v>
      </c>
      <c r="AJ1053" s="54">
        <v>15901.157292349195</v>
      </c>
      <c r="AK1053" s="54">
        <v>24119.370355243191</v>
      </c>
      <c r="AL1053" s="54">
        <v>24687.711698631592</v>
      </c>
      <c r="AM1053" s="54">
        <v>22228.369431998122</v>
      </c>
      <c r="AN1053" s="54">
        <v>29257.279074942453</v>
      </c>
      <c r="AO1053" s="54">
        <v>57182.715275389091</v>
      </c>
      <c r="AP1053" s="54">
        <v>76173.360205572157</v>
      </c>
      <c r="AQ1053" s="54">
        <v>133356.07548096124</v>
      </c>
      <c r="AR1053" s="54">
        <f t="shared" si="1253"/>
        <v>34444.899999999994</v>
      </c>
      <c r="AS1053" s="54">
        <f t="shared" si="1254"/>
        <v>34444.899999999994</v>
      </c>
      <c r="AT1053" s="54">
        <f t="shared" si="1255"/>
        <v>10333.469999999999</v>
      </c>
      <c r="AU1053" s="54">
        <f t="shared" si="1256"/>
        <v>10333.469999999999</v>
      </c>
      <c r="AV1053" s="54">
        <f t="shared" si="1257"/>
        <v>0</v>
      </c>
      <c r="AW1053" s="54">
        <f t="shared" si="1258"/>
        <v>0</v>
      </c>
      <c r="AX1053" s="54">
        <f t="shared" si="1259"/>
        <v>79223.26999999999</v>
      </c>
      <c r="AY1053" s="54">
        <f t="shared" si="1260"/>
        <v>10333.469999999999</v>
      </c>
      <c r="AZ1053" s="54">
        <f t="shared" si="1261"/>
        <v>89556.739999999991</v>
      </c>
      <c r="BA1053" s="54">
        <f t="shared" si="1245"/>
        <v>7.1673053771767643</v>
      </c>
      <c r="BB1053" s="54">
        <f t="shared" si="1246"/>
        <v>3</v>
      </c>
      <c r="BC1053" s="54"/>
      <c r="BD1053" s="54"/>
      <c r="BE1053" s="54">
        <f t="shared" si="1262"/>
        <v>0</v>
      </c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  <c r="BR1053" s="54"/>
      <c r="BS1053" s="54"/>
      <c r="BT1053" s="54"/>
      <c r="BU1053" s="54"/>
      <c r="BV1053" s="54">
        <f t="shared" si="1263"/>
        <v>23250.307499999999</v>
      </c>
      <c r="BW1053" s="54">
        <f t="shared" si="1264"/>
        <v>34444.899999999994</v>
      </c>
      <c r="BX1053" s="54">
        <f t="shared" si="1265"/>
        <v>86112.25</v>
      </c>
      <c r="BY1053" s="54">
        <f t="shared" si="1266"/>
        <v>10</v>
      </c>
      <c r="BZ1053" s="54">
        <f t="shared" si="1267"/>
        <v>25</v>
      </c>
      <c r="CA1053" s="54">
        <v>0</v>
      </c>
      <c r="CB1053" s="54">
        <f t="shared" si="1268"/>
        <v>11</v>
      </c>
      <c r="CC1053" s="54">
        <f t="shared" si="1269"/>
        <v>6.75</v>
      </c>
      <c r="CD1053" s="54">
        <v>0</v>
      </c>
      <c r="CE1053" s="54">
        <v>11</v>
      </c>
      <c r="CF1053" s="54">
        <v>10</v>
      </c>
      <c r="CG1053" s="54">
        <v>10</v>
      </c>
      <c r="CH1053" s="54">
        <v>0</v>
      </c>
      <c r="CI1053" s="54">
        <v>15</v>
      </c>
      <c r="CJ1053" s="54">
        <v>0</v>
      </c>
      <c r="CK1053" s="54">
        <v>10</v>
      </c>
      <c r="CL1053" s="54">
        <v>0</v>
      </c>
      <c r="CM1053" s="54">
        <v>10</v>
      </c>
      <c r="CN1053" s="54">
        <v>10</v>
      </c>
      <c r="CO1053" s="54">
        <v>5</v>
      </c>
    </row>
    <row r="1054" spans="1:93">
      <c r="A1054" s="3" t="str">
        <f t="shared" si="1249"/>
        <v>SH030Itovebi 3mg</v>
      </c>
      <c r="B1054" s="3" t="s">
        <v>556</v>
      </c>
      <c r="C1054" s="3" t="s">
        <v>557</v>
      </c>
      <c r="D1054" s="3" t="s">
        <v>296</v>
      </c>
      <c r="E1054" s="3" t="s">
        <v>296</v>
      </c>
      <c r="F1054" s="3" t="s">
        <v>335</v>
      </c>
      <c r="G1054" s="3" t="s">
        <v>336</v>
      </c>
      <c r="H1054" s="3" t="s">
        <v>335</v>
      </c>
      <c r="I1054" s="3" t="s">
        <v>336</v>
      </c>
      <c r="J1054" s="3" t="s">
        <v>541</v>
      </c>
      <c r="K1054" s="3" t="s">
        <v>541</v>
      </c>
      <c r="L1054" s="3"/>
      <c r="M1054" s="3" t="s">
        <v>545</v>
      </c>
      <c r="N1054" s="3" t="s">
        <v>13</v>
      </c>
      <c r="O1054" s="3" t="s">
        <v>14</v>
      </c>
      <c r="P1054" s="3">
        <v>3566.02</v>
      </c>
      <c r="Q1054" s="54">
        <v>1.8170633372200018</v>
      </c>
      <c r="R1054" s="54">
        <v>2.0747106129820558</v>
      </c>
      <c r="S1054" s="54">
        <v>4.1992788654141107</v>
      </c>
      <c r="T1054" s="54">
        <v>4.2509145203295278</v>
      </c>
      <c r="U1054" s="54">
        <v>5.1679718746316405</v>
      </c>
      <c r="V1054" s="54">
        <v>6.5814450318456643</v>
      </c>
      <c r="W1054" s="54">
        <v>8.0910528156161678</v>
      </c>
      <c r="X1054" s="54">
        <v>16.000331426806831</v>
      </c>
      <c r="Y1054" s="54">
        <v>24.091384242422997</v>
      </c>
      <c r="Z1054" s="54">
        <v>0</v>
      </c>
      <c r="AA1054" s="54">
        <v>6</v>
      </c>
      <c r="AB1054" s="54">
        <v>0</v>
      </c>
      <c r="AC1054" s="54">
        <v>5</v>
      </c>
      <c r="AD1054" s="54">
        <v>0</v>
      </c>
      <c r="AE1054" s="54">
        <v>0</v>
      </c>
      <c r="AF1054" s="54">
        <f t="shared" si="1250"/>
        <v>6</v>
      </c>
      <c r="AG1054" s="54">
        <f t="shared" si="1251"/>
        <v>5</v>
      </c>
      <c r="AH1054" s="54">
        <f t="shared" si="1252"/>
        <v>11</v>
      </c>
      <c r="AI1054" s="54">
        <v>6479.6842017932713</v>
      </c>
      <c r="AJ1054" s="54">
        <v>7398.4595401062716</v>
      </c>
      <c r="AK1054" s="54">
        <v>14974.712419644029</v>
      </c>
      <c r="AL1054" s="54">
        <v>15158.846197785504</v>
      </c>
      <c r="AM1054" s="54">
        <v>18429.091064373923</v>
      </c>
      <c r="AN1054" s="54">
        <v>23469.56461246228</v>
      </c>
      <c r="AO1054" s="54">
        <v>28852.856161543572</v>
      </c>
      <c r="AP1054" s="54">
        <v>57057.501874621703</v>
      </c>
      <c r="AQ1054" s="54">
        <v>85910.358036165271</v>
      </c>
      <c r="AR1054" s="54">
        <f t="shared" si="1253"/>
        <v>0</v>
      </c>
      <c r="AS1054" s="54">
        <f t="shared" si="1254"/>
        <v>21396.12</v>
      </c>
      <c r="AT1054" s="54">
        <f t="shared" si="1255"/>
        <v>0</v>
      </c>
      <c r="AU1054" s="54">
        <f t="shared" si="1256"/>
        <v>17830.099999999999</v>
      </c>
      <c r="AV1054" s="54">
        <f t="shared" si="1257"/>
        <v>0</v>
      </c>
      <c r="AW1054" s="54">
        <f t="shared" si="1258"/>
        <v>0</v>
      </c>
      <c r="AX1054" s="54">
        <f t="shared" si="1259"/>
        <v>21396.12</v>
      </c>
      <c r="AY1054" s="54">
        <f t="shared" si="1260"/>
        <v>17830.099999999999</v>
      </c>
      <c r="AZ1054" s="54">
        <f t="shared" si="1261"/>
        <v>39226.22</v>
      </c>
      <c r="BA1054" s="54">
        <f t="shared" si="1245"/>
        <v>4.2509145203295278</v>
      </c>
      <c r="BB1054" s="54">
        <f t="shared" si="1246"/>
        <v>5</v>
      </c>
      <c r="BC1054" s="54"/>
      <c r="BD1054" s="54"/>
      <c r="BE1054" s="54">
        <f t="shared" si="1262"/>
        <v>0</v>
      </c>
      <c r="BF1054" s="54"/>
      <c r="BG1054" s="54"/>
      <c r="BH1054" s="54"/>
      <c r="BI1054" s="54"/>
      <c r="BJ1054" s="54"/>
      <c r="BK1054" s="54"/>
      <c r="BL1054" s="54">
        <v>0</v>
      </c>
      <c r="BM1054" s="54">
        <v>0.33333333333333331</v>
      </c>
      <c r="BN1054" s="54">
        <f t="shared" ref="BN1054:BN1055" si="1292">AVERAGE(BP1054:BR1054)</f>
        <v>0.33333333333333331</v>
      </c>
      <c r="BO1054" s="54">
        <f t="shared" ref="BO1054:BO1055" si="1293">SUM(BS1054:BU1054)/1</f>
        <v>0</v>
      </c>
      <c r="BP1054" s="54">
        <v>1</v>
      </c>
      <c r="BQ1054" s="54">
        <v>0</v>
      </c>
      <c r="BR1054" s="54">
        <v>0</v>
      </c>
      <c r="BS1054" s="54">
        <v>0</v>
      </c>
      <c r="BT1054" s="54">
        <v>0</v>
      </c>
      <c r="BU1054" s="54">
        <v>0</v>
      </c>
      <c r="BV1054" s="54">
        <f t="shared" si="1263"/>
        <v>0</v>
      </c>
      <c r="BW1054" s="54">
        <f t="shared" si="1264"/>
        <v>0</v>
      </c>
      <c r="BX1054" s="54">
        <f t="shared" si="1265"/>
        <v>0</v>
      </c>
      <c r="BY1054" s="54">
        <f t="shared" si="1266"/>
        <v>0</v>
      </c>
      <c r="BZ1054" s="54">
        <f t="shared" si="1267"/>
        <v>0</v>
      </c>
      <c r="CA1054" s="54">
        <v>0</v>
      </c>
      <c r="CB1054" s="54">
        <f t="shared" si="1268"/>
        <v>0</v>
      </c>
      <c r="CC1054" s="54">
        <f t="shared" si="1269"/>
        <v>0</v>
      </c>
      <c r="CD1054" s="54">
        <v>0</v>
      </c>
      <c r="CE1054" s="54">
        <v>0</v>
      </c>
      <c r="CF1054" s="54">
        <v>0</v>
      </c>
      <c r="CG1054" s="54">
        <v>0</v>
      </c>
      <c r="CH1054" s="54">
        <v>0</v>
      </c>
      <c r="CI1054" s="54">
        <v>0</v>
      </c>
      <c r="CJ1054" s="54">
        <v>0</v>
      </c>
      <c r="CK1054" s="54">
        <v>0</v>
      </c>
      <c r="CL1054" s="54">
        <v>0</v>
      </c>
      <c r="CM1054" s="54">
        <v>0</v>
      </c>
      <c r="CN1054" s="54">
        <v>0</v>
      </c>
      <c r="CO1054" s="54">
        <v>0</v>
      </c>
    </row>
    <row r="1055" spans="1:93">
      <c r="A1055" s="3" t="str">
        <f t="shared" si="1249"/>
        <v>SH030Itovebi 9mg</v>
      </c>
      <c r="B1055" s="3" t="s">
        <v>556</v>
      </c>
      <c r="C1055" s="3" t="s">
        <v>557</v>
      </c>
      <c r="D1055" s="3" t="s">
        <v>296</v>
      </c>
      <c r="E1055" s="3" t="s">
        <v>296</v>
      </c>
      <c r="F1055" s="3" t="s">
        <v>335</v>
      </c>
      <c r="G1055" s="3" t="s">
        <v>336</v>
      </c>
      <c r="H1055" s="3" t="s">
        <v>335</v>
      </c>
      <c r="I1055" s="3" t="s">
        <v>336</v>
      </c>
      <c r="J1055" s="3" t="s">
        <v>541</v>
      </c>
      <c r="K1055" s="3" t="s">
        <v>541</v>
      </c>
      <c r="L1055" s="3"/>
      <c r="M1055" s="3" t="s">
        <v>545</v>
      </c>
      <c r="N1055" s="3" t="s">
        <v>13</v>
      </c>
      <c r="O1055" s="3" t="s">
        <v>15</v>
      </c>
      <c r="P1055" s="3">
        <v>10698.05</v>
      </c>
      <c r="Q1055" s="54"/>
      <c r="R1055" s="54"/>
      <c r="S1055" s="54"/>
      <c r="T1055" s="54"/>
      <c r="U1055" s="54"/>
      <c r="V1055" s="54"/>
      <c r="W1055" s="54">
        <v>0</v>
      </c>
      <c r="X1055" s="54">
        <v>0</v>
      </c>
      <c r="Y1055" s="54">
        <v>0</v>
      </c>
      <c r="Z1055" s="54">
        <v>0</v>
      </c>
      <c r="AA1055" s="54">
        <v>0</v>
      </c>
      <c r="AB1055" s="54">
        <v>12</v>
      </c>
      <c r="AC1055" s="54">
        <v>0</v>
      </c>
      <c r="AD1055" s="54">
        <v>0</v>
      </c>
      <c r="AE1055" s="54">
        <v>0</v>
      </c>
      <c r="AF1055" s="54">
        <f t="shared" si="1250"/>
        <v>12</v>
      </c>
      <c r="AG1055" s="54">
        <f t="shared" si="1251"/>
        <v>0</v>
      </c>
      <c r="AH1055" s="54">
        <f t="shared" si="1252"/>
        <v>12</v>
      </c>
      <c r="AI1055" s="54"/>
      <c r="AJ1055" s="54"/>
      <c r="AK1055" s="54"/>
      <c r="AL1055" s="54"/>
      <c r="AM1055" s="54"/>
      <c r="AN1055" s="54"/>
      <c r="AO1055" s="54">
        <v>0</v>
      </c>
      <c r="AP1055" s="54">
        <v>0</v>
      </c>
      <c r="AQ1055" s="54">
        <v>0</v>
      </c>
      <c r="AR1055" s="54">
        <f t="shared" si="1253"/>
        <v>0</v>
      </c>
      <c r="AS1055" s="54">
        <f t="shared" si="1254"/>
        <v>0</v>
      </c>
      <c r="AT1055" s="54">
        <f t="shared" si="1255"/>
        <v>128376.59999999999</v>
      </c>
      <c r="AU1055" s="54">
        <f t="shared" si="1256"/>
        <v>0</v>
      </c>
      <c r="AV1055" s="54">
        <f t="shared" si="1257"/>
        <v>0</v>
      </c>
      <c r="AW1055" s="54">
        <f t="shared" si="1258"/>
        <v>0</v>
      </c>
      <c r="AX1055" s="54">
        <f t="shared" si="1259"/>
        <v>128376.59999999999</v>
      </c>
      <c r="AY1055" s="54">
        <f t="shared" si="1260"/>
        <v>0</v>
      </c>
      <c r="AZ1055" s="54">
        <f t="shared" si="1261"/>
        <v>128376.59999999999</v>
      </c>
      <c r="BA1055" s="54">
        <f t="shared" si="1245"/>
        <v>0</v>
      </c>
      <c r="BB1055" s="54">
        <f t="shared" si="1246"/>
        <v>0</v>
      </c>
      <c r="BC1055" s="54"/>
      <c r="BD1055" s="54"/>
      <c r="BE1055" s="54">
        <f t="shared" si="1262"/>
        <v>0</v>
      </c>
      <c r="BF1055" s="54"/>
      <c r="BG1055" s="54"/>
      <c r="BH1055" s="54"/>
      <c r="BI1055" s="54"/>
      <c r="BJ1055" s="54"/>
      <c r="BK1055" s="54"/>
      <c r="BL1055" s="54">
        <v>0</v>
      </c>
      <c r="BM1055" s="54">
        <v>0</v>
      </c>
      <c r="BN1055" s="54">
        <f t="shared" si="1292"/>
        <v>0.33333333333333331</v>
      </c>
      <c r="BO1055" s="54">
        <f t="shared" si="1293"/>
        <v>0</v>
      </c>
      <c r="BP1055" s="54">
        <v>0</v>
      </c>
      <c r="BQ1055" s="54">
        <v>0</v>
      </c>
      <c r="BR1055" s="54">
        <v>1</v>
      </c>
      <c r="BS1055" s="54">
        <v>0</v>
      </c>
      <c r="BT1055" s="54">
        <v>0</v>
      </c>
      <c r="BU1055" s="54">
        <v>0</v>
      </c>
      <c r="BV1055" s="54">
        <f t="shared" si="1263"/>
        <v>0</v>
      </c>
      <c r="BW1055" s="54">
        <f t="shared" si="1264"/>
        <v>0</v>
      </c>
      <c r="BX1055" s="54">
        <f t="shared" si="1265"/>
        <v>0</v>
      </c>
      <c r="BY1055" s="54">
        <f t="shared" si="1266"/>
        <v>0</v>
      </c>
      <c r="BZ1055" s="54">
        <f t="shared" si="1267"/>
        <v>0</v>
      </c>
      <c r="CA1055" s="54">
        <v>0</v>
      </c>
      <c r="CB1055" s="54">
        <f t="shared" si="1268"/>
        <v>0</v>
      </c>
      <c r="CC1055" s="54">
        <f t="shared" si="1269"/>
        <v>0</v>
      </c>
      <c r="CD1055" s="54">
        <v>0</v>
      </c>
      <c r="CE1055" s="54">
        <v>0</v>
      </c>
      <c r="CF1055" s="54">
        <v>0</v>
      </c>
      <c r="CG1055" s="54">
        <v>0</v>
      </c>
      <c r="CH1055" s="54">
        <v>0</v>
      </c>
      <c r="CI1055" s="54">
        <v>0</v>
      </c>
      <c r="CJ1055" s="54">
        <v>0</v>
      </c>
      <c r="CK1055" s="54">
        <v>0</v>
      </c>
      <c r="CL1055" s="54">
        <v>0</v>
      </c>
      <c r="CM1055" s="54">
        <v>0</v>
      </c>
      <c r="CN1055" s="54">
        <v>0</v>
      </c>
      <c r="CO1055" s="54">
        <v>0</v>
      </c>
    </row>
    <row r="1056" spans="1:93">
      <c r="A1056" s="3" t="str">
        <f t="shared" si="1249"/>
        <v>SH030Perjeta</v>
      </c>
      <c r="B1056" s="3" t="s">
        <v>556</v>
      </c>
      <c r="C1056" s="3" t="s">
        <v>557</v>
      </c>
      <c r="D1056" s="3" t="s">
        <v>296</v>
      </c>
      <c r="E1056" s="3" t="s">
        <v>296</v>
      </c>
      <c r="F1056" s="3" t="s">
        <v>335</v>
      </c>
      <c r="G1056" s="3" t="s">
        <v>336</v>
      </c>
      <c r="H1056" s="3" t="s">
        <v>335</v>
      </c>
      <c r="I1056" s="3" t="s">
        <v>336</v>
      </c>
      <c r="J1056" s="3" t="s">
        <v>541</v>
      </c>
      <c r="K1056" s="3" t="s">
        <v>541</v>
      </c>
      <c r="L1056" s="3"/>
      <c r="M1056" s="3" t="s">
        <v>545</v>
      </c>
      <c r="N1056" s="3" t="s">
        <v>16</v>
      </c>
      <c r="O1056" s="3" t="s">
        <v>16</v>
      </c>
      <c r="P1056" s="3">
        <v>3985.87</v>
      </c>
      <c r="Q1056" s="54">
        <v>11.472585797511492</v>
      </c>
      <c r="R1056" s="54">
        <v>9.6910655518416142</v>
      </c>
      <c r="S1056" s="54">
        <v>14.709010736724313</v>
      </c>
      <c r="T1056" s="54">
        <v>8.8882270040255804</v>
      </c>
      <c r="U1056" s="54">
        <v>10.787911588385478</v>
      </c>
      <c r="V1056" s="54">
        <v>12.38082230006812</v>
      </c>
      <c r="W1056" s="54">
        <v>35.872662086077419</v>
      </c>
      <c r="X1056" s="54">
        <v>32.056960892479175</v>
      </c>
      <c r="Y1056" s="54">
        <v>67.929622978556594</v>
      </c>
      <c r="Z1056" s="54">
        <v>15</v>
      </c>
      <c r="AA1056" s="54">
        <v>22</v>
      </c>
      <c r="AB1056" s="54">
        <v>33</v>
      </c>
      <c r="AC1056" s="54">
        <v>15</v>
      </c>
      <c r="AD1056" s="54">
        <v>0</v>
      </c>
      <c r="AE1056" s="54">
        <v>0</v>
      </c>
      <c r="AF1056" s="54">
        <f t="shared" si="1250"/>
        <v>70</v>
      </c>
      <c r="AG1056" s="54">
        <f t="shared" si="1251"/>
        <v>15</v>
      </c>
      <c r="AH1056" s="54">
        <f t="shared" si="1252"/>
        <v>85</v>
      </c>
      <c r="AI1056" s="54">
        <v>45728.235552727128</v>
      </c>
      <c r="AJ1056" s="54">
        <v>38627.32745111893</v>
      </c>
      <c r="AK1056" s="54">
        <v>58628.204625187333</v>
      </c>
      <c r="AL1056" s="54">
        <v>35427.317368535434</v>
      </c>
      <c r="AM1056" s="54">
        <v>42999.21316279802</v>
      </c>
      <c r="AN1056" s="54">
        <v>49348.348181172514</v>
      </c>
      <c r="AO1056" s="54">
        <v>142983.76762903339</v>
      </c>
      <c r="AP1056" s="54">
        <v>127774.87871250598</v>
      </c>
      <c r="AQ1056" s="54">
        <v>270758.64634153934</v>
      </c>
      <c r="AR1056" s="54">
        <f t="shared" si="1253"/>
        <v>59788.049999999996</v>
      </c>
      <c r="AS1056" s="54">
        <f t="shared" si="1254"/>
        <v>87689.14</v>
      </c>
      <c r="AT1056" s="54">
        <f t="shared" si="1255"/>
        <v>131533.71</v>
      </c>
      <c r="AU1056" s="54">
        <f t="shared" si="1256"/>
        <v>59788.049999999996</v>
      </c>
      <c r="AV1056" s="54">
        <f t="shared" si="1257"/>
        <v>0</v>
      </c>
      <c r="AW1056" s="54">
        <f t="shared" si="1258"/>
        <v>0</v>
      </c>
      <c r="AX1056" s="54">
        <f t="shared" si="1259"/>
        <v>279010.90000000002</v>
      </c>
      <c r="AY1056" s="54">
        <f t="shared" si="1260"/>
        <v>59788.049999999996</v>
      </c>
      <c r="AZ1056" s="54">
        <f t="shared" si="1261"/>
        <v>338798.95</v>
      </c>
      <c r="BA1056" s="54">
        <f t="shared" si="1245"/>
        <v>8.8882270040255804</v>
      </c>
      <c r="BB1056" s="54">
        <f t="shared" si="1246"/>
        <v>15</v>
      </c>
      <c r="BC1056" s="54"/>
      <c r="BD1056" s="54"/>
      <c r="BE1056" s="54">
        <f t="shared" si="1262"/>
        <v>0</v>
      </c>
      <c r="BF1056" s="54"/>
      <c r="BG1056" s="54"/>
      <c r="BH1056" s="54"/>
      <c r="BI1056" s="54"/>
      <c r="BJ1056" s="54"/>
      <c r="BK1056" s="54"/>
      <c r="BL1056" s="54"/>
      <c r="BM1056" s="54"/>
      <c r="BN1056" s="54"/>
      <c r="BO1056" s="54"/>
      <c r="BP1056" s="54"/>
      <c r="BQ1056" s="54"/>
      <c r="BR1056" s="54"/>
      <c r="BS1056" s="54"/>
      <c r="BT1056" s="54"/>
      <c r="BU1056" s="54"/>
      <c r="BV1056" s="54">
        <f t="shared" si="1263"/>
        <v>102968.30833333332</v>
      </c>
      <c r="BW1056" s="54">
        <f t="shared" si="1264"/>
        <v>322855.46999999997</v>
      </c>
      <c r="BX1056" s="54">
        <f t="shared" si="1265"/>
        <v>235166.33</v>
      </c>
      <c r="BY1056" s="54">
        <f t="shared" si="1266"/>
        <v>81</v>
      </c>
      <c r="BZ1056" s="54">
        <f t="shared" si="1267"/>
        <v>59</v>
      </c>
      <c r="CA1056" s="54">
        <v>0</v>
      </c>
      <c r="CB1056" s="54">
        <f t="shared" si="1268"/>
        <v>44</v>
      </c>
      <c r="CC1056" s="54">
        <f t="shared" si="1269"/>
        <v>25.833333333333332</v>
      </c>
      <c r="CD1056" s="54">
        <v>44</v>
      </c>
      <c r="CE1056" s="54">
        <v>24</v>
      </c>
      <c r="CF1056" s="54">
        <v>17</v>
      </c>
      <c r="CG1056" s="54">
        <v>31</v>
      </c>
      <c r="CH1056" s="54">
        <v>15</v>
      </c>
      <c r="CI1056" s="54">
        <v>39</v>
      </c>
      <c r="CJ1056" s="54">
        <v>31</v>
      </c>
      <c r="CK1056" s="54">
        <v>34</v>
      </c>
      <c r="CL1056" s="54">
        <v>16</v>
      </c>
      <c r="CM1056" s="54">
        <v>26</v>
      </c>
      <c r="CN1056" s="54">
        <v>23</v>
      </c>
      <c r="CO1056" s="54">
        <v>10</v>
      </c>
    </row>
    <row r="1057" spans="1:93">
      <c r="A1057" s="3" t="str">
        <f t="shared" si="1249"/>
        <v>SH030Phesgo 10ml</v>
      </c>
      <c r="B1057" s="3" t="s">
        <v>556</v>
      </c>
      <c r="C1057" s="3" t="s">
        <v>557</v>
      </c>
      <c r="D1057" s="3" t="s">
        <v>296</v>
      </c>
      <c r="E1057" s="3" t="s">
        <v>296</v>
      </c>
      <c r="F1057" s="3" t="s">
        <v>335</v>
      </c>
      <c r="G1057" s="3" t="s">
        <v>336</v>
      </c>
      <c r="H1057" s="3" t="s">
        <v>335</v>
      </c>
      <c r="I1057" s="3" t="s">
        <v>336</v>
      </c>
      <c r="J1057" s="3" t="s">
        <v>541</v>
      </c>
      <c r="K1057" s="3" t="s">
        <v>541</v>
      </c>
      <c r="L1057" s="3"/>
      <c r="M1057" s="3" t="s">
        <v>545</v>
      </c>
      <c r="N1057" s="3" t="s">
        <v>17</v>
      </c>
      <c r="O1057" s="3" t="s">
        <v>18</v>
      </c>
      <c r="P1057" s="3">
        <v>6232.07</v>
      </c>
      <c r="Q1057" s="54">
        <v>14.802108880829325</v>
      </c>
      <c r="R1057" s="54">
        <v>13.581045577228755</v>
      </c>
      <c r="S1057" s="54">
        <v>19.42837406283466</v>
      </c>
      <c r="T1057" s="54">
        <v>18.049392902329402</v>
      </c>
      <c r="U1057" s="54">
        <v>16.448501049328716</v>
      </c>
      <c r="V1057" s="54">
        <v>21.840886778428356</v>
      </c>
      <c r="W1057" s="54">
        <v>47.811528520892736</v>
      </c>
      <c r="X1057" s="54">
        <v>56.338780730086469</v>
      </c>
      <c r="Y1057" s="54">
        <v>104.15030925097921</v>
      </c>
      <c r="Z1057" s="54">
        <v>10</v>
      </c>
      <c r="AA1057" s="54">
        <v>10</v>
      </c>
      <c r="AB1057" s="54">
        <v>12</v>
      </c>
      <c r="AC1057" s="54">
        <v>16</v>
      </c>
      <c r="AD1057" s="54">
        <v>0</v>
      </c>
      <c r="AE1057" s="54">
        <v>0</v>
      </c>
      <c r="AF1057" s="54">
        <f t="shared" si="1250"/>
        <v>32</v>
      </c>
      <c r="AG1057" s="54">
        <f t="shared" si="1251"/>
        <v>16</v>
      </c>
      <c r="AH1057" s="54">
        <f t="shared" si="1252"/>
        <v>48</v>
      </c>
      <c r="AI1057" s="54">
        <v>92247.77869295</v>
      </c>
      <c r="AJ1057" s="54">
        <v>84638.02671048</v>
      </c>
      <c r="AK1057" s="54">
        <v>121078.98714576999</v>
      </c>
      <c r="AL1057" s="54">
        <v>112485.08002481998</v>
      </c>
      <c r="AM1057" s="54">
        <v>102508.20993449001</v>
      </c>
      <c r="AN1057" s="54">
        <v>136113.93526524</v>
      </c>
      <c r="AO1057" s="54">
        <v>297964.79254920001</v>
      </c>
      <c r="AP1057" s="54">
        <v>351107.22522455</v>
      </c>
      <c r="AQ1057" s="54">
        <v>649072.01777375001</v>
      </c>
      <c r="AR1057" s="54">
        <f t="shared" si="1253"/>
        <v>62320.7</v>
      </c>
      <c r="AS1057" s="54">
        <f t="shared" si="1254"/>
        <v>62320.7</v>
      </c>
      <c r="AT1057" s="54">
        <f t="shared" si="1255"/>
        <v>74784.84</v>
      </c>
      <c r="AU1057" s="54">
        <f t="shared" si="1256"/>
        <v>99713.12</v>
      </c>
      <c r="AV1057" s="54">
        <f t="shared" si="1257"/>
        <v>0</v>
      </c>
      <c r="AW1057" s="54">
        <f t="shared" si="1258"/>
        <v>0</v>
      </c>
      <c r="AX1057" s="54">
        <f t="shared" si="1259"/>
        <v>199426.24</v>
      </c>
      <c r="AY1057" s="54">
        <f t="shared" si="1260"/>
        <v>99713.12</v>
      </c>
      <c r="AZ1057" s="54">
        <f t="shared" si="1261"/>
        <v>299139.36</v>
      </c>
      <c r="BA1057" s="54">
        <f t="shared" si="1245"/>
        <v>18.049392902329402</v>
      </c>
      <c r="BB1057" s="54">
        <f t="shared" si="1246"/>
        <v>16</v>
      </c>
      <c r="BC1057" s="54">
        <f>SUM(CJ1057:CL1057)</f>
        <v>36</v>
      </c>
      <c r="BD1057" s="54">
        <f>SUM(CM1057:CO1057)</f>
        <v>37</v>
      </c>
      <c r="BE1057" s="54">
        <f t="shared" si="1262"/>
        <v>48</v>
      </c>
      <c r="BF1057" s="54">
        <f t="shared" ref="BF1057:BK1057" si="1294">Z1057</f>
        <v>10</v>
      </c>
      <c r="BG1057" s="54">
        <f t="shared" si="1294"/>
        <v>10</v>
      </c>
      <c r="BH1057" s="54">
        <f t="shared" si="1294"/>
        <v>12</v>
      </c>
      <c r="BI1057" s="54">
        <f t="shared" si="1294"/>
        <v>16</v>
      </c>
      <c r="BJ1057" s="54">
        <f t="shared" si="1294"/>
        <v>0</v>
      </c>
      <c r="BK1057" s="54">
        <f t="shared" si="1294"/>
        <v>0</v>
      </c>
      <c r="BL1057" s="54">
        <v>2</v>
      </c>
      <c r="BM1057" s="54">
        <v>3.3333333333333335</v>
      </c>
      <c r="BN1057" s="54">
        <f t="shared" ref="BN1057:BN1058" si="1295">AVERAGE(BP1057:BR1057)</f>
        <v>0</v>
      </c>
      <c r="BO1057" s="54">
        <f t="shared" ref="BO1057:BO1058" si="1296">SUM(BS1057:BU1057)/1</f>
        <v>0</v>
      </c>
      <c r="BP1057" s="54">
        <v>0</v>
      </c>
      <c r="BQ1057" s="54">
        <v>0</v>
      </c>
      <c r="BR1057" s="54">
        <v>0</v>
      </c>
      <c r="BS1057" s="54">
        <v>0</v>
      </c>
      <c r="BT1057" s="54">
        <v>0</v>
      </c>
      <c r="BU1057" s="54">
        <v>0</v>
      </c>
      <c r="BV1057" s="54">
        <f t="shared" si="1263"/>
        <v>46740.524999999994</v>
      </c>
      <c r="BW1057" s="54">
        <f t="shared" si="1264"/>
        <v>224354.52</v>
      </c>
      <c r="BX1057" s="54">
        <f t="shared" si="1265"/>
        <v>230586.59</v>
      </c>
      <c r="BY1057" s="54">
        <f t="shared" si="1266"/>
        <v>36</v>
      </c>
      <c r="BZ1057" s="54">
        <f t="shared" si="1267"/>
        <v>37</v>
      </c>
      <c r="CA1057" s="54">
        <v>21.333333333333332</v>
      </c>
      <c r="CB1057" s="54">
        <f t="shared" si="1268"/>
        <v>18</v>
      </c>
      <c r="CC1057" s="54">
        <f t="shared" si="1269"/>
        <v>7.5</v>
      </c>
      <c r="CD1057" s="54">
        <v>1</v>
      </c>
      <c r="CE1057" s="54">
        <v>1</v>
      </c>
      <c r="CF1057" s="54">
        <v>6</v>
      </c>
      <c r="CG1057" s="54">
        <v>0</v>
      </c>
      <c r="CH1057" s="54">
        <v>1</v>
      </c>
      <c r="CI1057" s="54">
        <v>8</v>
      </c>
      <c r="CJ1057" s="54">
        <v>7</v>
      </c>
      <c r="CK1057" s="54">
        <v>12</v>
      </c>
      <c r="CL1057" s="54">
        <v>17</v>
      </c>
      <c r="CM1057" s="54">
        <v>4</v>
      </c>
      <c r="CN1057" s="54">
        <v>18</v>
      </c>
      <c r="CO1057" s="54">
        <v>15</v>
      </c>
    </row>
    <row r="1058" spans="1:93">
      <c r="A1058" s="3" t="str">
        <f t="shared" si="1249"/>
        <v>SH030Phesgo 15ml</v>
      </c>
      <c r="B1058" s="3" t="s">
        <v>556</v>
      </c>
      <c r="C1058" s="3" t="s">
        <v>557</v>
      </c>
      <c r="D1058" s="3" t="s">
        <v>296</v>
      </c>
      <c r="E1058" s="3" t="s">
        <v>296</v>
      </c>
      <c r="F1058" s="3" t="s">
        <v>335</v>
      </c>
      <c r="G1058" s="3" t="s">
        <v>336</v>
      </c>
      <c r="H1058" s="3" t="s">
        <v>335</v>
      </c>
      <c r="I1058" s="3" t="s">
        <v>336</v>
      </c>
      <c r="J1058" s="3" t="s">
        <v>541</v>
      </c>
      <c r="K1058" s="3" t="s">
        <v>541</v>
      </c>
      <c r="L1058" s="3"/>
      <c r="M1058" s="3" t="s">
        <v>545</v>
      </c>
      <c r="N1058" s="3" t="s">
        <v>17</v>
      </c>
      <c r="O1058" s="3" t="s">
        <v>19</v>
      </c>
      <c r="P1058" s="3">
        <v>8489.27</v>
      </c>
      <c r="Q1058" s="54">
        <v>1</v>
      </c>
      <c r="R1058" s="54">
        <v>1</v>
      </c>
      <c r="S1058" s="54">
        <v>2</v>
      </c>
      <c r="T1058" s="54">
        <v>1</v>
      </c>
      <c r="U1058" s="54">
        <v>1</v>
      </c>
      <c r="V1058" s="54">
        <v>1</v>
      </c>
      <c r="W1058" s="54">
        <v>4</v>
      </c>
      <c r="X1058" s="54">
        <v>3</v>
      </c>
      <c r="Y1058" s="54">
        <v>7</v>
      </c>
      <c r="Z1058" s="54">
        <v>0</v>
      </c>
      <c r="AA1058" s="54">
        <v>0</v>
      </c>
      <c r="AB1058" s="54">
        <v>1</v>
      </c>
      <c r="AC1058" s="54">
        <v>0</v>
      </c>
      <c r="AD1058" s="54">
        <v>0</v>
      </c>
      <c r="AE1058" s="54">
        <v>0</v>
      </c>
      <c r="AF1058" s="54">
        <f t="shared" si="1250"/>
        <v>1</v>
      </c>
      <c r="AG1058" s="54">
        <f t="shared" si="1251"/>
        <v>0</v>
      </c>
      <c r="AH1058" s="54">
        <f t="shared" si="1252"/>
        <v>1</v>
      </c>
      <c r="AI1058" s="54">
        <v>8489.27</v>
      </c>
      <c r="AJ1058" s="54">
        <v>8489.27</v>
      </c>
      <c r="AK1058" s="54">
        <v>16978.54</v>
      </c>
      <c r="AL1058" s="54">
        <v>8489.27</v>
      </c>
      <c r="AM1058" s="54">
        <v>8489.27</v>
      </c>
      <c r="AN1058" s="54">
        <v>8489.27</v>
      </c>
      <c r="AO1058" s="54">
        <v>33957.08</v>
      </c>
      <c r="AP1058" s="54">
        <v>25467.81</v>
      </c>
      <c r="AQ1058" s="54">
        <v>59424.89</v>
      </c>
      <c r="AR1058" s="54">
        <f t="shared" si="1253"/>
        <v>0</v>
      </c>
      <c r="AS1058" s="54">
        <f t="shared" si="1254"/>
        <v>0</v>
      </c>
      <c r="AT1058" s="54">
        <f t="shared" si="1255"/>
        <v>8489.27</v>
      </c>
      <c r="AU1058" s="54">
        <f t="shared" si="1256"/>
        <v>0</v>
      </c>
      <c r="AV1058" s="54">
        <f t="shared" si="1257"/>
        <v>0</v>
      </c>
      <c r="AW1058" s="54">
        <f t="shared" si="1258"/>
        <v>0</v>
      </c>
      <c r="AX1058" s="54">
        <f t="shared" si="1259"/>
        <v>8489.27</v>
      </c>
      <c r="AY1058" s="54">
        <f t="shared" si="1260"/>
        <v>0</v>
      </c>
      <c r="AZ1058" s="54">
        <f t="shared" si="1261"/>
        <v>8489.27</v>
      </c>
      <c r="BA1058" s="54">
        <f t="shared" si="1245"/>
        <v>1</v>
      </c>
      <c r="BB1058" s="54">
        <f t="shared" si="1246"/>
        <v>0</v>
      </c>
      <c r="BC1058" s="54">
        <f>SUM(CJ1058:CL1058)*2</f>
        <v>2</v>
      </c>
      <c r="BD1058" s="54">
        <f>SUM(CM1058:CO1058)*2</f>
        <v>0</v>
      </c>
      <c r="BE1058" s="54">
        <f t="shared" si="1262"/>
        <v>2</v>
      </c>
      <c r="BF1058" s="54">
        <f t="shared" ref="BF1058:BK1058" si="1297">Z1058*2</f>
        <v>0</v>
      </c>
      <c r="BG1058" s="54">
        <f t="shared" si="1297"/>
        <v>0</v>
      </c>
      <c r="BH1058" s="54">
        <f t="shared" si="1297"/>
        <v>2</v>
      </c>
      <c r="BI1058" s="54">
        <f t="shared" si="1297"/>
        <v>0</v>
      </c>
      <c r="BJ1058" s="54">
        <f t="shared" si="1297"/>
        <v>0</v>
      </c>
      <c r="BK1058" s="54">
        <f t="shared" si="1297"/>
        <v>0</v>
      </c>
      <c r="BL1058" s="54">
        <v>0.66666666666666663</v>
      </c>
      <c r="BM1058" s="54">
        <v>0.66666666666666663</v>
      </c>
      <c r="BN1058" s="54">
        <f t="shared" si="1295"/>
        <v>1.3333333333333333</v>
      </c>
      <c r="BO1058" s="54">
        <f t="shared" si="1296"/>
        <v>0</v>
      </c>
      <c r="BP1058" s="54">
        <v>1</v>
      </c>
      <c r="BQ1058" s="54">
        <v>1</v>
      </c>
      <c r="BR1058" s="54">
        <v>2</v>
      </c>
      <c r="BS1058" s="54">
        <v>0</v>
      </c>
      <c r="BT1058" s="54">
        <v>0</v>
      </c>
      <c r="BU1058" s="54">
        <v>0</v>
      </c>
      <c r="BV1058" s="54">
        <f t="shared" si="1263"/>
        <v>12733.905000000001</v>
      </c>
      <c r="BW1058" s="54">
        <f t="shared" si="1264"/>
        <v>8489.27</v>
      </c>
      <c r="BX1058" s="54">
        <f t="shared" si="1265"/>
        <v>0</v>
      </c>
      <c r="BY1058" s="54">
        <f t="shared" si="1266"/>
        <v>1</v>
      </c>
      <c r="BZ1058" s="54">
        <f t="shared" si="1267"/>
        <v>0</v>
      </c>
      <c r="CA1058" s="54">
        <v>0</v>
      </c>
      <c r="CB1058" s="54">
        <f t="shared" si="1268"/>
        <v>10</v>
      </c>
      <c r="CC1058" s="54">
        <f t="shared" si="1269"/>
        <v>1.5</v>
      </c>
      <c r="CD1058" s="54">
        <v>1</v>
      </c>
      <c r="CE1058" s="54">
        <v>1</v>
      </c>
      <c r="CF1058" s="54">
        <v>3</v>
      </c>
      <c r="CG1058" s="54">
        <v>1</v>
      </c>
      <c r="CH1058" s="54">
        <v>10</v>
      </c>
      <c r="CI1058" s="54">
        <v>1</v>
      </c>
      <c r="CJ1058" s="54">
        <v>2</v>
      </c>
      <c r="CK1058" s="54">
        <v>0</v>
      </c>
      <c r="CL1058" s="54">
        <v>-1</v>
      </c>
      <c r="CM1058" s="54">
        <v>0</v>
      </c>
      <c r="CN1058" s="54">
        <v>0</v>
      </c>
      <c r="CO1058" s="54">
        <v>0</v>
      </c>
    </row>
    <row r="1059" spans="1:93">
      <c r="A1059" s="3" t="str">
        <f t="shared" si="1249"/>
        <v>SH032Herceptin IV</v>
      </c>
      <c r="B1059" s="3" t="s">
        <v>556</v>
      </c>
      <c r="C1059" s="3" t="s">
        <v>557</v>
      </c>
      <c r="D1059" s="3" t="s">
        <v>296</v>
      </c>
      <c r="E1059" s="3" t="s">
        <v>296</v>
      </c>
      <c r="F1059" s="3" t="s">
        <v>337</v>
      </c>
      <c r="G1059" s="3" t="s">
        <v>338</v>
      </c>
      <c r="H1059" s="3" t="s">
        <v>337</v>
      </c>
      <c r="I1059" s="3" t="s">
        <v>338</v>
      </c>
      <c r="J1059" s="3" t="s">
        <v>541</v>
      </c>
      <c r="K1059" s="3" t="s">
        <v>541</v>
      </c>
      <c r="L1059" s="3"/>
      <c r="M1059" s="3" t="s">
        <v>543</v>
      </c>
      <c r="N1059" s="3" t="s">
        <v>11</v>
      </c>
      <c r="O1059" s="3" t="s">
        <v>11</v>
      </c>
      <c r="P1059" s="3">
        <v>4535.5</v>
      </c>
      <c r="Q1059" s="54">
        <v>8.2919430599002819</v>
      </c>
      <c r="R1059" s="54">
        <v>5.9403907439462476</v>
      </c>
      <c r="S1059" s="54">
        <v>5.5259121290757278</v>
      </c>
      <c r="T1059" s="54">
        <v>3.9020725445867823</v>
      </c>
      <c r="U1059" s="54">
        <v>3.5553284744966156</v>
      </c>
      <c r="V1059" s="54">
        <v>6.1894671560728742</v>
      </c>
      <c r="W1059" s="54">
        <v>19.758245932922257</v>
      </c>
      <c r="X1059" s="54">
        <v>13.646868175156271</v>
      </c>
      <c r="Y1059" s="54">
        <v>33.405114108078529</v>
      </c>
      <c r="Z1059" s="54">
        <v>0</v>
      </c>
      <c r="AA1059" s="54">
        <v>0</v>
      </c>
      <c r="AB1059" s="54">
        <v>0</v>
      </c>
      <c r="AC1059" s="54">
        <v>0</v>
      </c>
      <c r="AD1059" s="54">
        <v>0</v>
      </c>
      <c r="AE1059" s="54">
        <v>0</v>
      </c>
      <c r="AF1059" s="54">
        <f t="shared" si="1250"/>
        <v>0</v>
      </c>
      <c r="AG1059" s="54">
        <f t="shared" si="1251"/>
        <v>0</v>
      </c>
      <c r="AH1059" s="54">
        <f t="shared" si="1252"/>
        <v>0</v>
      </c>
      <c r="AI1059" s="54">
        <v>37608.107748177732</v>
      </c>
      <c r="AJ1059" s="54">
        <v>26942.642219168207</v>
      </c>
      <c r="AK1059" s="54">
        <v>25062.774461422967</v>
      </c>
      <c r="AL1059" s="54">
        <v>17697.850025973352</v>
      </c>
      <c r="AM1059" s="54">
        <v>16125.1922960794</v>
      </c>
      <c r="AN1059" s="54">
        <v>28072.328286368524</v>
      </c>
      <c r="AO1059" s="54">
        <v>89613.524428768898</v>
      </c>
      <c r="AP1059" s="54">
        <v>61895.370608421275</v>
      </c>
      <c r="AQ1059" s="54">
        <v>151508.89503719017</v>
      </c>
      <c r="AR1059" s="54">
        <f t="shared" si="1253"/>
        <v>0</v>
      </c>
      <c r="AS1059" s="54">
        <f t="shared" si="1254"/>
        <v>0</v>
      </c>
      <c r="AT1059" s="54">
        <f t="shared" si="1255"/>
        <v>0</v>
      </c>
      <c r="AU1059" s="54">
        <f t="shared" si="1256"/>
        <v>0</v>
      </c>
      <c r="AV1059" s="54">
        <f t="shared" si="1257"/>
        <v>0</v>
      </c>
      <c r="AW1059" s="54">
        <f t="shared" si="1258"/>
        <v>0</v>
      </c>
      <c r="AX1059" s="54">
        <f t="shared" si="1259"/>
        <v>0</v>
      </c>
      <c r="AY1059" s="54">
        <f t="shared" si="1260"/>
        <v>0</v>
      </c>
      <c r="AZ1059" s="54">
        <f t="shared" si="1261"/>
        <v>0</v>
      </c>
      <c r="BA1059" s="54">
        <f t="shared" si="1245"/>
        <v>3.9020725445867823</v>
      </c>
      <c r="BB1059" s="54">
        <f t="shared" si="1246"/>
        <v>0</v>
      </c>
      <c r="BC1059" s="54"/>
      <c r="BD1059" s="54"/>
      <c r="BE1059" s="54">
        <f t="shared" si="1262"/>
        <v>0</v>
      </c>
      <c r="BF1059" s="54"/>
      <c r="BG1059" s="54"/>
      <c r="BH1059" s="54"/>
      <c r="BI1059" s="54"/>
      <c r="BJ1059" s="54"/>
      <c r="BK1059" s="54"/>
      <c r="BL1059" s="54"/>
      <c r="BM1059" s="54"/>
      <c r="BN1059" s="54"/>
      <c r="BO1059" s="54"/>
      <c r="BP1059" s="54"/>
      <c r="BQ1059" s="54"/>
      <c r="BR1059" s="54"/>
      <c r="BS1059" s="54"/>
      <c r="BT1059" s="54"/>
      <c r="BU1059" s="54"/>
      <c r="BV1059" s="54">
        <f t="shared" si="1263"/>
        <v>4913.458333333333</v>
      </c>
      <c r="BW1059" s="54">
        <f t="shared" si="1264"/>
        <v>13606.5</v>
      </c>
      <c r="BX1059" s="54">
        <f t="shared" si="1265"/>
        <v>0</v>
      </c>
      <c r="BY1059" s="54">
        <f t="shared" si="1266"/>
        <v>3</v>
      </c>
      <c r="BZ1059" s="54">
        <f t="shared" si="1267"/>
        <v>0</v>
      </c>
      <c r="CA1059" s="54">
        <v>0</v>
      </c>
      <c r="CB1059" s="54">
        <f t="shared" si="1268"/>
        <v>4</v>
      </c>
      <c r="CC1059" s="54">
        <f t="shared" si="1269"/>
        <v>1.0833333333333333</v>
      </c>
      <c r="CD1059" s="54">
        <v>4</v>
      </c>
      <c r="CE1059" s="54">
        <v>1</v>
      </c>
      <c r="CF1059" s="54">
        <v>2</v>
      </c>
      <c r="CG1059" s="54">
        <v>0</v>
      </c>
      <c r="CH1059" s="54">
        <v>1</v>
      </c>
      <c r="CI1059" s="54">
        <v>2</v>
      </c>
      <c r="CJ1059" s="54">
        <v>1</v>
      </c>
      <c r="CK1059" s="54">
        <v>1</v>
      </c>
      <c r="CL1059" s="54">
        <v>1</v>
      </c>
      <c r="CM1059" s="54">
        <v>0</v>
      </c>
      <c r="CN1059" s="54">
        <v>0</v>
      </c>
      <c r="CO1059" s="54">
        <v>0</v>
      </c>
    </row>
    <row r="1060" spans="1:93">
      <c r="A1060" s="3" t="str">
        <f t="shared" si="1249"/>
        <v>SH032Herceptin SC</v>
      </c>
      <c r="B1060" s="3" t="s">
        <v>556</v>
      </c>
      <c r="C1060" s="3" t="s">
        <v>557</v>
      </c>
      <c r="D1060" s="3" t="s">
        <v>296</v>
      </c>
      <c r="E1060" s="3" t="s">
        <v>296</v>
      </c>
      <c r="F1060" s="3" t="s">
        <v>337</v>
      </c>
      <c r="G1060" s="3" t="s">
        <v>338</v>
      </c>
      <c r="H1060" s="3" t="s">
        <v>337</v>
      </c>
      <c r="I1060" s="3" t="s">
        <v>338</v>
      </c>
      <c r="J1060" s="3" t="s">
        <v>541</v>
      </c>
      <c r="K1060" s="3" t="s">
        <v>541</v>
      </c>
      <c r="L1060" s="3"/>
      <c r="M1060" s="3" t="s">
        <v>543</v>
      </c>
      <c r="N1060" s="3" t="s">
        <v>12</v>
      </c>
      <c r="O1060" s="3" t="s">
        <v>12</v>
      </c>
      <c r="P1060" s="3">
        <v>3444.49</v>
      </c>
      <c r="Q1060" s="54">
        <v>1.2869446916549108</v>
      </c>
      <c r="R1060" s="54">
        <v>1.1923835359668389</v>
      </c>
      <c r="S1060" s="54">
        <v>1.8086444640929509</v>
      </c>
      <c r="T1060" s="54">
        <v>1.8512627998660125</v>
      </c>
      <c r="U1060" s="54">
        <v>1.6668435670940638</v>
      </c>
      <c r="V1060" s="54">
        <v>2.193921941325224</v>
      </c>
      <c r="W1060" s="54">
        <v>4.2879726917147005</v>
      </c>
      <c r="X1060" s="54">
        <v>5.7120283082852996</v>
      </c>
      <c r="Y1060" s="54">
        <v>10.000001000000001</v>
      </c>
      <c r="Z1060" s="54">
        <v>0</v>
      </c>
      <c r="AA1060" s="54">
        <v>0</v>
      </c>
      <c r="AB1060" s="54">
        <v>0</v>
      </c>
      <c r="AC1060" s="54">
        <v>0</v>
      </c>
      <c r="AD1060" s="54">
        <v>0</v>
      </c>
      <c r="AE1060" s="54">
        <v>0</v>
      </c>
      <c r="AF1060" s="54">
        <f t="shared" si="1250"/>
        <v>0</v>
      </c>
      <c r="AG1060" s="54">
        <f t="shared" si="1251"/>
        <v>0</v>
      </c>
      <c r="AH1060" s="54">
        <f t="shared" si="1252"/>
        <v>0</v>
      </c>
      <c r="AI1060" s="54">
        <v>4432.8681209584229</v>
      </c>
      <c r="AJ1060" s="54">
        <v>4107.1531658024169</v>
      </c>
      <c r="AK1060" s="54">
        <v>6229.8577701235281</v>
      </c>
      <c r="AL1060" s="54">
        <v>6376.656201510481</v>
      </c>
      <c r="AM1060" s="54">
        <v>5741.4259984198316</v>
      </c>
      <c r="AN1060" s="54">
        <v>7556.9421876753204</v>
      </c>
      <c r="AO1060" s="54">
        <v>14769.879056884367</v>
      </c>
      <c r="AP1060" s="54">
        <v>19675.024387605634</v>
      </c>
      <c r="AQ1060" s="54">
        <v>34444.903444490003</v>
      </c>
      <c r="AR1060" s="54">
        <f t="shared" si="1253"/>
        <v>0</v>
      </c>
      <c r="AS1060" s="54">
        <f t="shared" si="1254"/>
        <v>0</v>
      </c>
      <c r="AT1060" s="54">
        <f t="shared" si="1255"/>
        <v>0</v>
      </c>
      <c r="AU1060" s="54">
        <f t="shared" si="1256"/>
        <v>0</v>
      </c>
      <c r="AV1060" s="54">
        <f t="shared" si="1257"/>
        <v>0</v>
      </c>
      <c r="AW1060" s="54">
        <f t="shared" si="1258"/>
        <v>0</v>
      </c>
      <c r="AX1060" s="54">
        <f t="shared" si="1259"/>
        <v>0</v>
      </c>
      <c r="AY1060" s="54">
        <f t="shared" si="1260"/>
        <v>0</v>
      </c>
      <c r="AZ1060" s="54">
        <f t="shared" si="1261"/>
        <v>0</v>
      </c>
      <c r="BA1060" s="54">
        <f t="shared" si="1245"/>
        <v>1.8512627998660125</v>
      </c>
      <c r="BB1060" s="54">
        <f t="shared" si="1246"/>
        <v>0</v>
      </c>
      <c r="BC1060" s="54"/>
      <c r="BD1060" s="54"/>
      <c r="BE1060" s="54">
        <f t="shared" si="1262"/>
        <v>0</v>
      </c>
      <c r="BF1060" s="54"/>
      <c r="BG1060" s="54"/>
      <c r="BH1060" s="54"/>
      <c r="BI1060" s="54"/>
      <c r="BJ1060" s="54"/>
      <c r="BK1060" s="54"/>
      <c r="BL1060" s="54"/>
      <c r="BM1060" s="54"/>
      <c r="BN1060" s="54"/>
      <c r="BO1060" s="54"/>
      <c r="BP1060" s="54"/>
      <c r="BQ1060" s="54"/>
      <c r="BR1060" s="54"/>
      <c r="BS1060" s="54"/>
      <c r="BT1060" s="54"/>
      <c r="BU1060" s="54"/>
      <c r="BV1060" s="54">
        <f t="shared" si="1263"/>
        <v>0</v>
      </c>
      <c r="BW1060" s="54">
        <f t="shared" si="1264"/>
        <v>0</v>
      </c>
      <c r="BX1060" s="54">
        <f t="shared" si="1265"/>
        <v>0</v>
      </c>
      <c r="BY1060" s="54">
        <f t="shared" si="1266"/>
        <v>0</v>
      </c>
      <c r="BZ1060" s="54">
        <f t="shared" si="1267"/>
        <v>0</v>
      </c>
      <c r="CA1060" s="54">
        <v>0</v>
      </c>
      <c r="CB1060" s="54">
        <f t="shared" si="1268"/>
        <v>0</v>
      </c>
      <c r="CC1060" s="54">
        <f t="shared" si="1269"/>
        <v>0</v>
      </c>
      <c r="CD1060" s="54">
        <v>0</v>
      </c>
      <c r="CE1060" s="54">
        <v>0</v>
      </c>
      <c r="CF1060" s="54">
        <v>0</v>
      </c>
      <c r="CG1060" s="54">
        <v>0</v>
      </c>
      <c r="CH1060" s="54">
        <v>0</v>
      </c>
      <c r="CI1060" s="54">
        <v>0</v>
      </c>
      <c r="CJ1060" s="54">
        <v>0</v>
      </c>
      <c r="CK1060" s="54">
        <v>0</v>
      </c>
      <c r="CL1060" s="54">
        <v>0</v>
      </c>
      <c r="CM1060" s="54">
        <v>0</v>
      </c>
      <c r="CN1060" s="54">
        <v>0</v>
      </c>
      <c r="CO1060" s="54">
        <v>0</v>
      </c>
    </row>
    <row r="1061" spans="1:93">
      <c r="A1061" s="3" t="str">
        <f t="shared" si="1249"/>
        <v>SH032Itovebi 3mg</v>
      </c>
      <c r="B1061" s="3" t="s">
        <v>556</v>
      </c>
      <c r="C1061" s="3" t="s">
        <v>557</v>
      </c>
      <c r="D1061" s="3" t="s">
        <v>296</v>
      </c>
      <c r="E1061" s="3" t="s">
        <v>296</v>
      </c>
      <c r="F1061" s="3" t="s">
        <v>337</v>
      </c>
      <c r="G1061" s="3" t="s">
        <v>338</v>
      </c>
      <c r="H1061" s="3" t="s">
        <v>337</v>
      </c>
      <c r="I1061" s="3" t="s">
        <v>338</v>
      </c>
      <c r="J1061" s="3" t="s">
        <v>541</v>
      </c>
      <c r="K1061" s="3" t="s">
        <v>541</v>
      </c>
      <c r="L1061" s="3"/>
      <c r="M1061" s="3" t="s">
        <v>543</v>
      </c>
      <c r="N1061" s="3" t="s">
        <v>13</v>
      </c>
      <c r="O1061" s="3" t="s">
        <v>14</v>
      </c>
      <c r="P1061" s="3">
        <v>3566.02</v>
      </c>
      <c r="Q1061" s="54">
        <v>0</v>
      </c>
      <c r="R1061" s="54">
        <v>0</v>
      </c>
      <c r="S1061" s="54">
        <v>0</v>
      </c>
      <c r="T1061" s="54">
        <v>0</v>
      </c>
      <c r="U1061" s="54">
        <v>0</v>
      </c>
      <c r="V1061" s="54">
        <v>0</v>
      </c>
      <c r="W1061" s="54">
        <v>0</v>
      </c>
      <c r="X1061" s="54">
        <v>0</v>
      </c>
      <c r="Y1061" s="54">
        <v>0</v>
      </c>
      <c r="Z1061" s="54">
        <v>0</v>
      </c>
      <c r="AA1061" s="54">
        <v>0</v>
      </c>
      <c r="AB1061" s="54">
        <v>0</v>
      </c>
      <c r="AC1061" s="54">
        <v>0</v>
      </c>
      <c r="AD1061" s="54">
        <v>0</v>
      </c>
      <c r="AE1061" s="54">
        <v>0</v>
      </c>
      <c r="AF1061" s="54">
        <f t="shared" si="1250"/>
        <v>0</v>
      </c>
      <c r="AG1061" s="54">
        <f t="shared" si="1251"/>
        <v>0</v>
      </c>
      <c r="AH1061" s="54">
        <f t="shared" si="1252"/>
        <v>0</v>
      </c>
      <c r="AI1061" s="54">
        <v>0</v>
      </c>
      <c r="AJ1061" s="54">
        <v>0</v>
      </c>
      <c r="AK1061" s="54">
        <v>0</v>
      </c>
      <c r="AL1061" s="54">
        <v>0</v>
      </c>
      <c r="AM1061" s="54">
        <v>0</v>
      </c>
      <c r="AN1061" s="54">
        <v>0</v>
      </c>
      <c r="AO1061" s="54">
        <v>0</v>
      </c>
      <c r="AP1061" s="54">
        <v>0</v>
      </c>
      <c r="AQ1061" s="54">
        <v>0</v>
      </c>
      <c r="AR1061" s="54">
        <f t="shared" si="1253"/>
        <v>0</v>
      </c>
      <c r="AS1061" s="54">
        <f t="shared" si="1254"/>
        <v>0</v>
      </c>
      <c r="AT1061" s="54">
        <f t="shared" si="1255"/>
        <v>0</v>
      </c>
      <c r="AU1061" s="54">
        <f t="shared" si="1256"/>
        <v>0</v>
      </c>
      <c r="AV1061" s="54">
        <f t="shared" si="1257"/>
        <v>0</v>
      </c>
      <c r="AW1061" s="54">
        <f t="shared" si="1258"/>
        <v>0</v>
      </c>
      <c r="AX1061" s="54">
        <f t="shared" si="1259"/>
        <v>0</v>
      </c>
      <c r="AY1061" s="54">
        <f t="shared" si="1260"/>
        <v>0</v>
      </c>
      <c r="AZ1061" s="54">
        <f t="shared" si="1261"/>
        <v>0</v>
      </c>
      <c r="BA1061" s="54">
        <f t="shared" si="1245"/>
        <v>0</v>
      </c>
      <c r="BB1061" s="54">
        <f t="shared" si="1246"/>
        <v>0</v>
      </c>
      <c r="BC1061" s="54"/>
      <c r="BD1061" s="54"/>
      <c r="BE1061" s="54">
        <f t="shared" si="1262"/>
        <v>0</v>
      </c>
      <c r="BF1061" s="54"/>
      <c r="BG1061" s="54"/>
      <c r="BH1061" s="54"/>
      <c r="BI1061" s="54"/>
      <c r="BJ1061" s="54"/>
      <c r="BK1061" s="54"/>
      <c r="BL1061" s="54">
        <v>0</v>
      </c>
      <c r="BM1061" s="54">
        <v>0</v>
      </c>
      <c r="BN1061" s="54">
        <f t="shared" ref="BN1061:BN1062" si="1298">AVERAGE(BP1061:BR1061)</f>
        <v>0</v>
      </c>
      <c r="BO1061" s="54">
        <f t="shared" ref="BO1061:BO1062" si="1299">SUM(BS1061:BU1061)/1</f>
        <v>0</v>
      </c>
      <c r="BP1061" s="54">
        <v>0</v>
      </c>
      <c r="BQ1061" s="54">
        <v>0</v>
      </c>
      <c r="BR1061" s="54">
        <v>0</v>
      </c>
      <c r="BS1061" s="54">
        <v>0</v>
      </c>
      <c r="BT1061" s="54">
        <v>0</v>
      </c>
      <c r="BU1061" s="54">
        <v>0</v>
      </c>
      <c r="BV1061" s="54">
        <f t="shared" si="1263"/>
        <v>0</v>
      </c>
      <c r="BW1061" s="54">
        <f t="shared" si="1264"/>
        <v>0</v>
      </c>
      <c r="BX1061" s="54">
        <f t="shared" si="1265"/>
        <v>0</v>
      </c>
      <c r="BY1061" s="54">
        <f t="shared" si="1266"/>
        <v>0</v>
      </c>
      <c r="BZ1061" s="54">
        <f t="shared" si="1267"/>
        <v>0</v>
      </c>
      <c r="CA1061" s="54"/>
      <c r="CB1061" s="54">
        <f t="shared" si="1268"/>
        <v>0</v>
      </c>
      <c r="CC1061" s="54">
        <f t="shared" si="1269"/>
        <v>0</v>
      </c>
      <c r="CD1061" s="54"/>
      <c r="CE1061" s="54"/>
      <c r="CF1061" s="54"/>
      <c r="CG1061" s="54"/>
      <c r="CH1061" s="54"/>
      <c r="CI1061" s="54"/>
      <c r="CJ1061" s="54"/>
      <c r="CK1061" s="54"/>
      <c r="CL1061" s="54"/>
      <c r="CM1061" s="54"/>
      <c r="CN1061" s="54"/>
      <c r="CO1061" s="54"/>
    </row>
    <row r="1062" spans="1:93">
      <c r="A1062" s="3" t="str">
        <f t="shared" si="1249"/>
        <v>SH032Itovebi 9mg</v>
      </c>
      <c r="B1062" s="3" t="s">
        <v>556</v>
      </c>
      <c r="C1062" s="3" t="s">
        <v>557</v>
      </c>
      <c r="D1062" s="3" t="s">
        <v>296</v>
      </c>
      <c r="E1062" s="3" t="s">
        <v>296</v>
      </c>
      <c r="F1062" s="3" t="s">
        <v>337</v>
      </c>
      <c r="G1062" s="3" t="s">
        <v>338</v>
      </c>
      <c r="H1062" s="3" t="s">
        <v>337</v>
      </c>
      <c r="I1062" s="3" t="s">
        <v>338</v>
      </c>
      <c r="J1062" s="3" t="s">
        <v>541</v>
      </c>
      <c r="K1062" s="3" t="s">
        <v>541</v>
      </c>
      <c r="L1062" s="3"/>
      <c r="M1062" s="3" t="s">
        <v>543</v>
      </c>
      <c r="N1062" s="3" t="s">
        <v>13</v>
      </c>
      <c r="O1062" s="3" t="s">
        <v>15</v>
      </c>
      <c r="P1062" s="3">
        <v>10698.05</v>
      </c>
      <c r="Q1062" s="54">
        <v>0</v>
      </c>
      <c r="R1062" s="54">
        <v>0</v>
      </c>
      <c r="S1062" s="54">
        <v>0</v>
      </c>
      <c r="T1062" s="54">
        <v>0</v>
      </c>
      <c r="U1062" s="54">
        <v>0</v>
      </c>
      <c r="V1062" s="54">
        <v>0</v>
      </c>
      <c r="W1062" s="54">
        <v>0</v>
      </c>
      <c r="X1062" s="54">
        <v>0</v>
      </c>
      <c r="Y1062" s="54">
        <v>0</v>
      </c>
      <c r="Z1062" s="54">
        <v>0</v>
      </c>
      <c r="AA1062" s="54">
        <v>0</v>
      </c>
      <c r="AB1062" s="54">
        <v>0</v>
      </c>
      <c r="AC1062" s="54">
        <v>0</v>
      </c>
      <c r="AD1062" s="54">
        <v>0</v>
      </c>
      <c r="AE1062" s="54">
        <v>0</v>
      </c>
      <c r="AF1062" s="54">
        <f t="shared" si="1250"/>
        <v>0</v>
      </c>
      <c r="AG1062" s="54">
        <f t="shared" si="1251"/>
        <v>0</v>
      </c>
      <c r="AH1062" s="54">
        <f t="shared" si="1252"/>
        <v>0</v>
      </c>
      <c r="AI1062" s="54">
        <v>0</v>
      </c>
      <c r="AJ1062" s="54">
        <v>0</v>
      </c>
      <c r="AK1062" s="54">
        <v>0</v>
      </c>
      <c r="AL1062" s="54">
        <v>0</v>
      </c>
      <c r="AM1062" s="54">
        <v>0</v>
      </c>
      <c r="AN1062" s="54">
        <v>0</v>
      </c>
      <c r="AO1062" s="54">
        <v>0</v>
      </c>
      <c r="AP1062" s="54">
        <v>0</v>
      </c>
      <c r="AQ1062" s="54">
        <v>0</v>
      </c>
      <c r="AR1062" s="54">
        <f t="shared" si="1253"/>
        <v>0</v>
      </c>
      <c r="AS1062" s="54">
        <f t="shared" si="1254"/>
        <v>0</v>
      </c>
      <c r="AT1062" s="54">
        <f t="shared" si="1255"/>
        <v>0</v>
      </c>
      <c r="AU1062" s="54">
        <f t="shared" si="1256"/>
        <v>0</v>
      </c>
      <c r="AV1062" s="54">
        <f t="shared" si="1257"/>
        <v>0</v>
      </c>
      <c r="AW1062" s="54">
        <f t="shared" si="1258"/>
        <v>0</v>
      </c>
      <c r="AX1062" s="54">
        <f t="shared" si="1259"/>
        <v>0</v>
      </c>
      <c r="AY1062" s="54">
        <f t="shared" si="1260"/>
        <v>0</v>
      </c>
      <c r="AZ1062" s="54">
        <f t="shared" si="1261"/>
        <v>0</v>
      </c>
      <c r="BA1062" s="54">
        <f t="shared" si="1245"/>
        <v>0</v>
      </c>
      <c r="BB1062" s="54">
        <f t="shared" si="1246"/>
        <v>0</v>
      </c>
      <c r="BC1062" s="54"/>
      <c r="BD1062" s="54"/>
      <c r="BE1062" s="54">
        <f t="shared" si="1262"/>
        <v>0</v>
      </c>
      <c r="BF1062" s="54"/>
      <c r="BG1062" s="54"/>
      <c r="BH1062" s="54"/>
      <c r="BI1062" s="54"/>
      <c r="BJ1062" s="54"/>
      <c r="BK1062" s="54"/>
      <c r="BL1062" s="54">
        <v>0</v>
      </c>
      <c r="BM1062" s="54">
        <v>0</v>
      </c>
      <c r="BN1062" s="54">
        <f t="shared" si="1298"/>
        <v>0</v>
      </c>
      <c r="BO1062" s="54">
        <f t="shared" si="1299"/>
        <v>0</v>
      </c>
      <c r="BP1062" s="54">
        <v>0</v>
      </c>
      <c r="BQ1062" s="54">
        <v>0</v>
      </c>
      <c r="BR1062" s="54">
        <v>0</v>
      </c>
      <c r="BS1062" s="54">
        <v>0</v>
      </c>
      <c r="BT1062" s="54">
        <v>0</v>
      </c>
      <c r="BU1062" s="54">
        <v>0</v>
      </c>
      <c r="BV1062" s="54">
        <f t="shared" si="1263"/>
        <v>0</v>
      </c>
      <c r="BW1062" s="54">
        <f t="shared" si="1264"/>
        <v>0</v>
      </c>
      <c r="BX1062" s="54">
        <f t="shared" si="1265"/>
        <v>0</v>
      </c>
      <c r="BY1062" s="54">
        <f t="shared" si="1266"/>
        <v>0</v>
      </c>
      <c r="BZ1062" s="54">
        <f t="shared" si="1267"/>
        <v>0</v>
      </c>
      <c r="CA1062" s="54"/>
      <c r="CB1062" s="54">
        <f t="shared" si="1268"/>
        <v>0</v>
      </c>
      <c r="CC1062" s="54">
        <f t="shared" si="1269"/>
        <v>0</v>
      </c>
      <c r="CD1062" s="54"/>
      <c r="CE1062" s="54"/>
      <c r="CF1062" s="54"/>
      <c r="CG1062" s="54"/>
      <c r="CH1062" s="54"/>
      <c r="CI1062" s="54"/>
      <c r="CJ1062" s="54"/>
      <c r="CK1062" s="54"/>
      <c r="CL1062" s="54"/>
      <c r="CM1062" s="54"/>
      <c r="CN1062" s="54"/>
      <c r="CO1062" s="54"/>
    </row>
    <row r="1063" spans="1:93">
      <c r="A1063" s="3" t="str">
        <f t="shared" si="1249"/>
        <v>SH032Perjeta</v>
      </c>
      <c r="B1063" s="3" t="s">
        <v>556</v>
      </c>
      <c r="C1063" s="3" t="s">
        <v>557</v>
      </c>
      <c r="D1063" s="3" t="s">
        <v>296</v>
      </c>
      <c r="E1063" s="3" t="s">
        <v>296</v>
      </c>
      <c r="F1063" s="3" t="s">
        <v>337</v>
      </c>
      <c r="G1063" s="3" t="s">
        <v>338</v>
      </c>
      <c r="H1063" s="3" t="s">
        <v>337</v>
      </c>
      <c r="I1063" s="3" t="s">
        <v>338</v>
      </c>
      <c r="J1063" s="3" t="s">
        <v>541</v>
      </c>
      <c r="K1063" s="3" t="s">
        <v>541</v>
      </c>
      <c r="L1063" s="3"/>
      <c r="M1063" s="3" t="s">
        <v>543</v>
      </c>
      <c r="N1063" s="3" t="s">
        <v>16</v>
      </c>
      <c r="O1063" s="3" t="s">
        <v>16</v>
      </c>
      <c r="P1063" s="3">
        <v>3985.87</v>
      </c>
      <c r="Q1063" s="54">
        <v>1.7019376786268344E-7</v>
      </c>
      <c r="R1063" s="54">
        <v>1.4376523217895139E-7</v>
      </c>
      <c r="S1063" s="54">
        <v>2.1820555566111193E-7</v>
      </c>
      <c r="T1063" s="54">
        <v>1.3185526524997413E-7</v>
      </c>
      <c r="U1063" s="54">
        <v>1.600367478615922E-7</v>
      </c>
      <c r="V1063" s="54">
        <v>1.8366729468643289E-7</v>
      </c>
      <c r="W1063" s="54">
        <v>5.3216455570274684E-7</v>
      </c>
      <c r="X1063" s="54">
        <v>4.7555930779799925E-7</v>
      </c>
      <c r="Y1063" s="54">
        <v>1.0077238635007461E-6</v>
      </c>
      <c r="Z1063" s="54">
        <v>0</v>
      </c>
      <c r="AA1063" s="54">
        <v>0</v>
      </c>
      <c r="AB1063" s="54">
        <v>0</v>
      </c>
      <c r="AC1063" s="54">
        <v>0</v>
      </c>
      <c r="AD1063" s="54">
        <v>0</v>
      </c>
      <c r="AE1063" s="54">
        <v>0</v>
      </c>
      <c r="AF1063" s="54">
        <f t="shared" si="1250"/>
        <v>0</v>
      </c>
      <c r="AG1063" s="54">
        <f t="shared" si="1251"/>
        <v>0</v>
      </c>
      <c r="AH1063" s="54">
        <f t="shared" si="1252"/>
        <v>0</v>
      </c>
      <c r="AI1063" s="54">
        <v>6.7837023351083401E-4</v>
      </c>
      <c r="AJ1063" s="54">
        <v>5.7302952598511697E-4</v>
      </c>
      <c r="AK1063" s="54">
        <v>8.6973897814295617E-4</v>
      </c>
      <c r="AL1063" s="54">
        <v>5.2555794610191443E-4</v>
      </c>
      <c r="AM1063" s="54">
        <v>6.3788567219908463E-4</v>
      </c>
      <c r="AN1063" s="54">
        <v>7.3207395987181232E-4</v>
      </c>
      <c r="AO1063" s="54">
        <v>2.1211387376389073E-3</v>
      </c>
      <c r="AP1063" s="54">
        <v>1.8955175781728115E-3</v>
      </c>
      <c r="AQ1063" s="54">
        <v>4.0166563158117192E-3</v>
      </c>
      <c r="AR1063" s="54">
        <f t="shared" si="1253"/>
        <v>0</v>
      </c>
      <c r="AS1063" s="54">
        <f t="shared" si="1254"/>
        <v>0</v>
      </c>
      <c r="AT1063" s="54">
        <f t="shared" si="1255"/>
        <v>0</v>
      </c>
      <c r="AU1063" s="54">
        <f t="shared" si="1256"/>
        <v>0</v>
      </c>
      <c r="AV1063" s="54">
        <f t="shared" si="1257"/>
        <v>0</v>
      </c>
      <c r="AW1063" s="54">
        <f t="shared" si="1258"/>
        <v>0</v>
      </c>
      <c r="AX1063" s="54">
        <f t="shared" si="1259"/>
        <v>0</v>
      </c>
      <c r="AY1063" s="54">
        <f t="shared" si="1260"/>
        <v>0</v>
      </c>
      <c r="AZ1063" s="54">
        <f t="shared" si="1261"/>
        <v>0</v>
      </c>
      <c r="BA1063" s="54">
        <f t="shared" si="1245"/>
        <v>1.3185526524997413E-7</v>
      </c>
      <c r="BB1063" s="54">
        <f t="shared" si="1246"/>
        <v>0</v>
      </c>
      <c r="BC1063" s="54"/>
      <c r="BD1063" s="54"/>
      <c r="BE1063" s="54">
        <f t="shared" si="1262"/>
        <v>0</v>
      </c>
      <c r="BF1063" s="54"/>
      <c r="BG1063" s="54"/>
      <c r="BH1063" s="54"/>
      <c r="BI1063" s="54"/>
      <c r="BJ1063" s="54"/>
      <c r="BK1063" s="54"/>
      <c r="BL1063" s="54"/>
      <c r="BM1063" s="54"/>
      <c r="BN1063" s="54"/>
      <c r="BO1063" s="54"/>
      <c r="BP1063" s="54"/>
      <c r="BQ1063" s="54"/>
      <c r="BR1063" s="54"/>
      <c r="BS1063" s="54"/>
      <c r="BT1063" s="54"/>
      <c r="BU1063" s="54"/>
      <c r="BV1063" s="54">
        <f t="shared" si="1263"/>
        <v>0</v>
      </c>
      <c r="BW1063" s="54">
        <f t="shared" si="1264"/>
        <v>0</v>
      </c>
      <c r="BX1063" s="54">
        <f t="shared" si="1265"/>
        <v>0</v>
      </c>
      <c r="BY1063" s="54">
        <f t="shared" si="1266"/>
        <v>0</v>
      </c>
      <c r="BZ1063" s="54">
        <f t="shared" si="1267"/>
        <v>0</v>
      </c>
      <c r="CA1063" s="54">
        <v>0</v>
      </c>
      <c r="CB1063" s="54">
        <f t="shared" si="1268"/>
        <v>0</v>
      </c>
      <c r="CC1063" s="54">
        <f t="shared" si="1269"/>
        <v>0</v>
      </c>
      <c r="CD1063" s="54">
        <v>0</v>
      </c>
      <c r="CE1063" s="54">
        <v>0</v>
      </c>
      <c r="CF1063" s="54">
        <v>0</v>
      </c>
      <c r="CG1063" s="54">
        <v>0</v>
      </c>
      <c r="CH1063" s="54">
        <v>0</v>
      </c>
      <c r="CI1063" s="54">
        <v>0</v>
      </c>
      <c r="CJ1063" s="54">
        <v>0</v>
      </c>
      <c r="CK1063" s="54">
        <v>0</v>
      </c>
      <c r="CL1063" s="54">
        <v>0</v>
      </c>
      <c r="CM1063" s="54">
        <v>0</v>
      </c>
      <c r="CN1063" s="54">
        <v>0</v>
      </c>
      <c r="CO1063" s="54">
        <v>0</v>
      </c>
    </row>
    <row r="1064" spans="1:93">
      <c r="A1064" s="3" t="str">
        <f t="shared" si="1249"/>
        <v>SH032Phesgo 10ml</v>
      </c>
      <c r="B1064" s="3" t="s">
        <v>556</v>
      </c>
      <c r="C1064" s="3" t="s">
        <v>557</v>
      </c>
      <c r="D1064" s="3" t="s">
        <v>296</v>
      </c>
      <c r="E1064" s="3" t="s">
        <v>296</v>
      </c>
      <c r="F1064" s="3" t="s">
        <v>337</v>
      </c>
      <c r="G1064" s="3" t="s">
        <v>338</v>
      </c>
      <c r="H1064" s="3" t="s">
        <v>337</v>
      </c>
      <c r="I1064" s="3" t="s">
        <v>338</v>
      </c>
      <c r="J1064" s="3" t="s">
        <v>541</v>
      </c>
      <c r="K1064" s="3" t="s">
        <v>541</v>
      </c>
      <c r="L1064" s="3"/>
      <c r="M1064" s="3" t="s">
        <v>543</v>
      </c>
      <c r="N1064" s="3" t="s">
        <v>17</v>
      </c>
      <c r="O1064" s="3" t="s">
        <v>18</v>
      </c>
      <c r="P1064" s="3">
        <v>6232.07</v>
      </c>
      <c r="Q1064" s="54">
        <v>2.843685217423745</v>
      </c>
      <c r="R1064" s="54">
        <v>2.6288712096237692</v>
      </c>
      <c r="S1064" s="54">
        <v>3.8971967597234949</v>
      </c>
      <c r="T1064" s="54">
        <v>3.4149595263243193</v>
      </c>
      <c r="U1064" s="54">
        <v>3.1333246644245007</v>
      </c>
      <c r="V1064" s="54">
        <v>4.0819732614235722</v>
      </c>
      <c r="W1064" s="54">
        <v>9.3697531867710104</v>
      </c>
      <c r="X1064" s="54">
        <v>10.630257452172392</v>
      </c>
      <c r="Y1064" s="54">
        <v>20.000010638943401</v>
      </c>
      <c r="Z1064" s="54">
        <v>0</v>
      </c>
      <c r="AA1064" s="54">
        <v>0</v>
      </c>
      <c r="AB1064" s="54">
        <v>0</v>
      </c>
      <c r="AC1064" s="54">
        <v>0</v>
      </c>
      <c r="AD1064" s="54">
        <v>0</v>
      </c>
      <c r="AE1064" s="54">
        <v>0</v>
      </c>
      <c r="AF1064" s="54">
        <f t="shared" si="1250"/>
        <v>0</v>
      </c>
      <c r="AG1064" s="54">
        <f t="shared" si="1251"/>
        <v>0</v>
      </c>
      <c r="AH1064" s="54">
        <f t="shared" si="1252"/>
        <v>0</v>
      </c>
      <c r="AI1064" s="54">
        <v>17722.045332949998</v>
      </c>
      <c r="AJ1064" s="54">
        <v>16383.309399360003</v>
      </c>
      <c r="AK1064" s="54">
        <v>24287.60301037</v>
      </c>
      <c r="AL1064" s="54">
        <v>21282.266815219999</v>
      </c>
      <c r="AM1064" s="54">
        <v>19527.098641419998</v>
      </c>
      <c r="AN1064" s="54">
        <v>25439.143103319999</v>
      </c>
      <c r="AO1064" s="54">
        <v>58392.957742679995</v>
      </c>
      <c r="AP1064" s="54">
        <v>66248.508559959999</v>
      </c>
      <c r="AQ1064" s="54">
        <v>124641.46630263999</v>
      </c>
      <c r="AR1064" s="54">
        <f t="shared" si="1253"/>
        <v>0</v>
      </c>
      <c r="AS1064" s="54">
        <f t="shared" si="1254"/>
        <v>0</v>
      </c>
      <c r="AT1064" s="54">
        <f t="shared" si="1255"/>
        <v>0</v>
      </c>
      <c r="AU1064" s="54">
        <f t="shared" si="1256"/>
        <v>0</v>
      </c>
      <c r="AV1064" s="54">
        <f t="shared" si="1257"/>
        <v>0</v>
      </c>
      <c r="AW1064" s="54">
        <f t="shared" si="1258"/>
        <v>0</v>
      </c>
      <c r="AX1064" s="54">
        <f t="shared" si="1259"/>
        <v>0</v>
      </c>
      <c r="AY1064" s="54">
        <f t="shared" si="1260"/>
        <v>0</v>
      </c>
      <c r="AZ1064" s="54">
        <f t="shared" si="1261"/>
        <v>0</v>
      </c>
      <c r="BA1064" s="54">
        <f t="shared" si="1245"/>
        <v>3.4149595263243193</v>
      </c>
      <c r="BB1064" s="54">
        <f t="shared" si="1246"/>
        <v>0</v>
      </c>
      <c r="BC1064" s="54">
        <f>SUM(CJ1064:CL1064)</f>
        <v>0</v>
      </c>
      <c r="BD1064" s="54">
        <f>SUM(CM1064:CO1064)</f>
        <v>0</v>
      </c>
      <c r="BE1064" s="54">
        <f t="shared" si="1262"/>
        <v>0</v>
      </c>
      <c r="BF1064" s="54">
        <f t="shared" ref="BF1064:BK1064" si="1300">Z1064</f>
        <v>0</v>
      </c>
      <c r="BG1064" s="54">
        <f t="shared" si="1300"/>
        <v>0</v>
      </c>
      <c r="BH1064" s="54">
        <f t="shared" si="1300"/>
        <v>0</v>
      </c>
      <c r="BI1064" s="54">
        <f t="shared" si="1300"/>
        <v>0</v>
      </c>
      <c r="BJ1064" s="54">
        <f t="shared" si="1300"/>
        <v>0</v>
      </c>
      <c r="BK1064" s="54">
        <f t="shared" si="1300"/>
        <v>0</v>
      </c>
      <c r="BL1064" s="54">
        <v>0</v>
      </c>
      <c r="BM1064" s="54">
        <v>0</v>
      </c>
      <c r="BN1064" s="54">
        <f t="shared" ref="BN1064:BN1065" si="1301">AVERAGE(BP1064:BR1064)</f>
        <v>0</v>
      </c>
      <c r="BO1064" s="54">
        <f t="shared" ref="BO1064:BO1065" si="1302">SUM(BS1064:BU1064)/1</f>
        <v>0</v>
      </c>
      <c r="BP1064" s="54">
        <v>0</v>
      </c>
      <c r="BQ1064" s="54">
        <v>0</v>
      </c>
      <c r="BR1064" s="54">
        <v>0</v>
      </c>
      <c r="BS1064" s="54">
        <v>0</v>
      </c>
      <c r="BT1064" s="54">
        <v>0</v>
      </c>
      <c r="BU1064" s="54">
        <v>0</v>
      </c>
      <c r="BV1064" s="54">
        <f t="shared" si="1263"/>
        <v>0</v>
      </c>
      <c r="BW1064" s="54">
        <f t="shared" si="1264"/>
        <v>0</v>
      </c>
      <c r="BX1064" s="54">
        <f t="shared" si="1265"/>
        <v>0</v>
      </c>
      <c r="BY1064" s="54">
        <f t="shared" si="1266"/>
        <v>0</v>
      </c>
      <c r="BZ1064" s="54">
        <f t="shared" si="1267"/>
        <v>0</v>
      </c>
      <c r="CA1064" s="54">
        <v>0</v>
      </c>
      <c r="CB1064" s="54">
        <f t="shared" si="1268"/>
        <v>0</v>
      </c>
      <c r="CC1064" s="54">
        <f t="shared" si="1269"/>
        <v>0</v>
      </c>
      <c r="CD1064" s="54">
        <v>0</v>
      </c>
      <c r="CE1064" s="54">
        <v>0</v>
      </c>
      <c r="CF1064" s="54">
        <v>0</v>
      </c>
      <c r="CG1064" s="54">
        <v>0</v>
      </c>
      <c r="CH1064" s="54">
        <v>0</v>
      </c>
      <c r="CI1064" s="54">
        <v>0</v>
      </c>
      <c r="CJ1064" s="54">
        <v>0</v>
      </c>
      <c r="CK1064" s="54">
        <v>0</v>
      </c>
      <c r="CL1064" s="54">
        <v>0</v>
      </c>
      <c r="CM1064" s="54">
        <v>0</v>
      </c>
      <c r="CN1064" s="54">
        <v>0</v>
      </c>
      <c r="CO1064" s="54">
        <v>0</v>
      </c>
    </row>
    <row r="1065" spans="1:93">
      <c r="A1065" s="3" t="str">
        <f t="shared" si="1249"/>
        <v>SH032Phesgo 15ml</v>
      </c>
      <c r="B1065" s="3" t="s">
        <v>556</v>
      </c>
      <c r="C1065" s="3" t="s">
        <v>557</v>
      </c>
      <c r="D1065" s="3" t="s">
        <v>296</v>
      </c>
      <c r="E1065" s="3" t="s">
        <v>296</v>
      </c>
      <c r="F1065" s="3" t="s">
        <v>337</v>
      </c>
      <c r="G1065" s="3" t="s">
        <v>338</v>
      </c>
      <c r="H1065" s="3" t="s">
        <v>337</v>
      </c>
      <c r="I1065" s="3" t="s">
        <v>338</v>
      </c>
      <c r="J1065" s="3" t="s">
        <v>541</v>
      </c>
      <c r="K1065" s="3" t="s">
        <v>541</v>
      </c>
      <c r="L1065" s="3"/>
      <c r="M1065" s="3" t="s">
        <v>543</v>
      </c>
      <c r="N1065" s="3" t="s">
        <v>17</v>
      </c>
      <c r="O1065" s="3" t="s">
        <v>19</v>
      </c>
      <c r="P1065" s="3">
        <v>8489.27</v>
      </c>
      <c r="Q1065" s="54">
        <v>1.1779575864591419E-6</v>
      </c>
      <c r="R1065" s="54">
        <v>1.1779575864591419E-6</v>
      </c>
      <c r="S1065" s="54">
        <v>1.1779575864591419E-6</v>
      </c>
      <c r="T1065" s="54">
        <v>1.1779575864591419E-6</v>
      </c>
      <c r="U1065" s="54">
        <v>1.1779575864591419E-6</v>
      </c>
      <c r="V1065" s="54">
        <v>1.1779575864591419E-6</v>
      </c>
      <c r="W1065" s="54">
        <v>3.5338727593774257E-6</v>
      </c>
      <c r="X1065" s="54">
        <v>3.5338727593774257E-6</v>
      </c>
      <c r="Y1065" s="54">
        <v>7.0677455187548515E-6</v>
      </c>
      <c r="Z1065" s="54">
        <v>0</v>
      </c>
      <c r="AA1065" s="54">
        <v>0</v>
      </c>
      <c r="AB1065" s="54">
        <v>0</v>
      </c>
      <c r="AC1065" s="54">
        <v>0</v>
      </c>
      <c r="AD1065" s="54">
        <v>0</v>
      </c>
      <c r="AE1065" s="54">
        <v>0</v>
      </c>
      <c r="AF1065" s="54">
        <f t="shared" si="1250"/>
        <v>0</v>
      </c>
      <c r="AG1065" s="54">
        <f t="shared" si="1251"/>
        <v>0</v>
      </c>
      <c r="AH1065" s="54">
        <f t="shared" si="1252"/>
        <v>0</v>
      </c>
      <c r="AI1065" s="54">
        <v>0.01</v>
      </c>
      <c r="AJ1065" s="54">
        <v>0.01</v>
      </c>
      <c r="AK1065" s="54">
        <v>0.01</v>
      </c>
      <c r="AL1065" s="54">
        <v>0.01</v>
      </c>
      <c r="AM1065" s="54">
        <v>0.01</v>
      </c>
      <c r="AN1065" s="54">
        <v>0.01</v>
      </c>
      <c r="AO1065" s="54">
        <v>0.03</v>
      </c>
      <c r="AP1065" s="54">
        <v>0.03</v>
      </c>
      <c r="AQ1065" s="54">
        <v>0.06</v>
      </c>
      <c r="AR1065" s="54">
        <f t="shared" si="1253"/>
        <v>0</v>
      </c>
      <c r="AS1065" s="54">
        <f t="shared" si="1254"/>
        <v>0</v>
      </c>
      <c r="AT1065" s="54">
        <f t="shared" si="1255"/>
        <v>0</v>
      </c>
      <c r="AU1065" s="54">
        <f t="shared" si="1256"/>
        <v>0</v>
      </c>
      <c r="AV1065" s="54">
        <f t="shared" si="1257"/>
        <v>0</v>
      </c>
      <c r="AW1065" s="54">
        <f t="shared" si="1258"/>
        <v>0</v>
      </c>
      <c r="AX1065" s="54">
        <f t="shared" si="1259"/>
        <v>0</v>
      </c>
      <c r="AY1065" s="54">
        <f t="shared" si="1260"/>
        <v>0</v>
      </c>
      <c r="AZ1065" s="54">
        <f t="shared" si="1261"/>
        <v>0</v>
      </c>
      <c r="BA1065" s="54">
        <f t="shared" si="1245"/>
        <v>1.1779575864591419E-6</v>
      </c>
      <c r="BB1065" s="54">
        <f t="shared" si="1246"/>
        <v>0</v>
      </c>
      <c r="BC1065" s="54">
        <f>SUM(CJ1065:CL1065)*2</f>
        <v>0</v>
      </c>
      <c r="BD1065" s="54">
        <f>SUM(CM1065:CO1065)*2</f>
        <v>0</v>
      </c>
      <c r="BE1065" s="54">
        <f t="shared" si="1262"/>
        <v>0</v>
      </c>
      <c r="BF1065" s="54">
        <f t="shared" ref="BF1065:BK1065" si="1303">Z1065*2</f>
        <v>0</v>
      </c>
      <c r="BG1065" s="54">
        <f t="shared" si="1303"/>
        <v>0</v>
      </c>
      <c r="BH1065" s="54">
        <f t="shared" si="1303"/>
        <v>0</v>
      </c>
      <c r="BI1065" s="54">
        <f t="shared" si="1303"/>
        <v>0</v>
      </c>
      <c r="BJ1065" s="54">
        <f t="shared" si="1303"/>
        <v>0</v>
      </c>
      <c r="BK1065" s="54">
        <f t="shared" si="1303"/>
        <v>0</v>
      </c>
      <c r="BL1065" s="54">
        <v>0</v>
      </c>
      <c r="BM1065" s="54">
        <v>0</v>
      </c>
      <c r="BN1065" s="54">
        <f t="shared" si="1301"/>
        <v>0</v>
      </c>
      <c r="BO1065" s="54">
        <f t="shared" si="1302"/>
        <v>0</v>
      </c>
      <c r="BP1065" s="54">
        <v>0</v>
      </c>
      <c r="BQ1065" s="54">
        <v>0</v>
      </c>
      <c r="BR1065" s="54">
        <v>0</v>
      </c>
      <c r="BS1065" s="54">
        <v>0</v>
      </c>
      <c r="BT1065" s="54">
        <v>0</v>
      </c>
      <c r="BU1065" s="54">
        <v>0</v>
      </c>
      <c r="BV1065" s="54">
        <f t="shared" si="1263"/>
        <v>0</v>
      </c>
      <c r="BW1065" s="54">
        <f t="shared" si="1264"/>
        <v>0</v>
      </c>
      <c r="BX1065" s="54">
        <f t="shared" si="1265"/>
        <v>0</v>
      </c>
      <c r="BY1065" s="54">
        <f t="shared" si="1266"/>
        <v>0</v>
      </c>
      <c r="BZ1065" s="54">
        <f t="shared" si="1267"/>
        <v>0</v>
      </c>
      <c r="CA1065" s="54">
        <v>0</v>
      </c>
      <c r="CB1065" s="54">
        <f t="shared" si="1268"/>
        <v>0</v>
      </c>
      <c r="CC1065" s="54">
        <f t="shared" si="1269"/>
        <v>0</v>
      </c>
      <c r="CD1065" s="54">
        <v>0</v>
      </c>
      <c r="CE1065" s="54">
        <v>0</v>
      </c>
      <c r="CF1065" s="54">
        <v>0</v>
      </c>
      <c r="CG1065" s="54">
        <v>0</v>
      </c>
      <c r="CH1065" s="54">
        <v>0</v>
      </c>
      <c r="CI1065" s="54">
        <v>0</v>
      </c>
      <c r="CJ1065" s="54">
        <v>0</v>
      </c>
      <c r="CK1065" s="54">
        <v>0</v>
      </c>
      <c r="CL1065" s="54">
        <v>0</v>
      </c>
      <c r="CM1065" s="54">
        <v>0</v>
      </c>
      <c r="CN1065" s="54">
        <v>0</v>
      </c>
      <c r="CO1065" s="54">
        <v>0</v>
      </c>
    </row>
    <row r="1066" spans="1:93">
      <c r="A1066" s="3" t="str">
        <f t="shared" si="1249"/>
        <v>SH033Herceptin IV</v>
      </c>
      <c r="B1066" s="3" t="s">
        <v>556</v>
      </c>
      <c r="C1066" s="3" t="s">
        <v>557</v>
      </c>
      <c r="D1066" s="3" t="s">
        <v>296</v>
      </c>
      <c r="E1066" s="3" t="s">
        <v>296</v>
      </c>
      <c r="F1066" s="3" t="s">
        <v>339</v>
      </c>
      <c r="G1066" s="3" t="s">
        <v>340</v>
      </c>
      <c r="H1066" s="3" t="s">
        <v>339</v>
      </c>
      <c r="I1066" s="3" t="s">
        <v>340</v>
      </c>
      <c r="J1066" s="3" t="s">
        <v>541</v>
      </c>
      <c r="K1066" s="3" t="s">
        <v>541</v>
      </c>
      <c r="L1066" s="3"/>
      <c r="M1066" s="3" t="s">
        <v>543</v>
      </c>
      <c r="N1066" s="3" t="s">
        <v>11</v>
      </c>
      <c r="O1066" s="3" t="s">
        <v>11</v>
      </c>
      <c r="P1066" s="3">
        <v>4535.5</v>
      </c>
      <c r="Q1066" s="54">
        <v>9.2175625949338027</v>
      </c>
      <c r="R1066" s="54">
        <v>6.6035093493934829</v>
      </c>
      <c r="S1066" s="54">
        <v>6.1427629900381859</v>
      </c>
      <c r="T1066" s="54">
        <v>4.3376561645291654</v>
      </c>
      <c r="U1066" s="54">
        <v>3.9522054749393281</v>
      </c>
      <c r="V1066" s="54">
        <v>6.8803898589572228</v>
      </c>
      <c r="W1066" s="54">
        <v>21.963834934365472</v>
      </c>
      <c r="X1066" s="54">
        <v>15.170251498425717</v>
      </c>
      <c r="Y1066" s="54">
        <v>37.134086432791193</v>
      </c>
      <c r="Z1066" s="54">
        <v>0</v>
      </c>
      <c r="AA1066" s="54">
        <v>9</v>
      </c>
      <c r="AB1066" s="54">
        <v>0</v>
      </c>
      <c r="AC1066" s="54">
        <v>0</v>
      </c>
      <c r="AD1066" s="54">
        <v>0</v>
      </c>
      <c r="AE1066" s="54">
        <v>0</v>
      </c>
      <c r="AF1066" s="54">
        <f t="shared" si="1250"/>
        <v>9</v>
      </c>
      <c r="AG1066" s="54">
        <f t="shared" si="1251"/>
        <v>0</v>
      </c>
      <c r="AH1066" s="54">
        <f t="shared" si="1252"/>
        <v>9</v>
      </c>
      <c r="AI1066" s="54">
        <v>41806.255149322264</v>
      </c>
      <c r="AJ1066" s="54">
        <v>29950.216654174143</v>
      </c>
      <c r="AK1066" s="54">
        <v>27860.501541318194</v>
      </c>
      <c r="AL1066" s="54">
        <v>19673.43953422203</v>
      </c>
      <c r="AM1066" s="54">
        <v>17925.227931587324</v>
      </c>
      <c r="AN1066" s="54">
        <v>31206.008205300488</v>
      </c>
      <c r="AO1066" s="54">
        <v>99616.9733448146</v>
      </c>
      <c r="AP1066" s="54">
        <v>68804.675671109842</v>
      </c>
      <c r="AQ1066" s="54">
        <v>168421.64901592443</v>
      </c>
      <c r="AR1066" s="54">
        <f t="shared" si="1253"/>
        <v>0</v>
      </c>
      <c r="AS1066" s="54">
        <f t="shared" si="1254"/>
        <v>40819.5</v>
      </c>
      <c r="AT1066" s="54">
        <f t="shared" si="1255"/>
        <v>0</v>
      </c>
      <c r="AU1066" s="54">
        <f t="shared" si="1256"/>
        <v>0</v>
      </c>
      <c r="AV1066" s="54">
        <f t="shared" si="1257"/>
        <v>0</v>
      </c>
      <c r="AW1066" s="54">
        <f t="shared" si="1258"/>
        <v>0</v>
      </c>
      <c r="AX1066" s="54">
        <f t="shared" si="1259"/>
        <v>40819.5</v>
      </c>
      <c r="AY1066" s="54">
        <f t="shared" si="1260"/>
        <v>0</v>
      </c>
      <c r="AZ1066" s="54">
        <f t="shared" si="1261"/>
        <v>40819.5</v>
      </c>
      <c r="BA1066" s="54">
        <f t="shared" si="1245"/>
        <v>4.3376561645291654</v>
      </c>
      <c r="BB1066" s="54">
        <f t="shared" si="1246"/>
        <v>0</v>
      </c>
      <c r="BC1066" s="54"/>
      <c r="BD1066" s="54"/>
      <c r="BE1066" s="54">
        <f t="shared" si="1262"/>
        <v>0</v>
      </c>
      <c r="BF1066" s="54"/>
      <c r="BG1066" s="54"/>
      <c r="BH1066" s="54"/>
      <c r="BI1066" s="54"/>
      <c r="BJ1066" s="54"/>
      <c r="BK1066" s="54"/>
      <c r="BL1066" s="54"/>
      <c r="BM1066" s="54"/>
      <c r="BN1066" s="54"/>
      <c r="BO1066" s="54"/>
      <c r="BP1066" s="54"/>
      <c r="BQ1066" s="54"/>
      <c r="BR1066" s="54"/>
      <c r="BS1066" s="54"/>
      <c r="BT1066" s="54"/>
      <c r="BU1066" s="54"/>
      <c r="BV1066" s="54">
        <f t="shared" si="1263"/>
        <v>5669.375</v>
      </c>
      <c r="BW1066" s="54">
        <f t="shared" si="1264"/>
        <v>54426</v>
      </c>
      <c r="BX1066" s="54">
        <f t="shared" si="1265"/>
        <v>0</v>
      </c>
      <c r="BY1066" s="54">
        <f t="shared" si="1266"/>
        <v>12</v>
      </c>
      <c r="BZ1066" s="54">
        <f t="shared" si="1267"/>
        <v>0</v>
      </c>
      <c r="CA1066" s="54">
        <v>0</v>
      </c>
      <c r="CB1066" s="54">
        <f t="shared" si="1268"/>
        <v>3</v>
      </c>
      <c r="CC1066" s="54">
        <f t="shared" si="1269"/>
        <v>1.25</v>
      </c>
      <c r="CD1066" s="54">
        <v>0</v>
      </c>
      <c r="CE1066" s="54">
        <v>0</v>
      </c>
      <c r="CF1066" s="54">
        <v>0</v>
      </c>
      <c r="CG1066" s="54">
        <v>3</v>
      </c>
      <c r="CH1066" s="54">
        <v>0</v>
      </c>
      <c r="CI1066" s="54">
        <v>0</v>
      </c>
      <c r="CJ1066" s="54">
        <v>3</v>
      </c>
      <c r="CK1066" s="54">
        <v>3</v>
      </c>
      <c r="CL1066" s="54">
        <v>6</v>
      </c>
      <c r="CM1066" s="54">
        <v>0</v>
      </c>
      <c r="CN1066" s="54">
        <v>0</v>
      </c>
      <c r="CO1066" s="54">
        <v>0</v>
      </c>
    </row>
    <row r="1067" spans="1:93">
      <c r="A1067" s="3" t="str">
        <f t="shared" si="1249"/>
        <v>SH033Herceptin SC</v>
      </c>
      <c r="B1067" s="3" t="s">
        <v>556</v>
      </c>
      <c r="C1067" s="3" t="s">
        <v>557</v>
      </c>
      <c r="D1067" s="3" t="s">
        <v>296</v>
      </c>
      <c r="E1067" s="3" t="s">
        <v>296</v>
      </c>
      <c r="F1067" s="3" t="s">
        <v>339</v>
      </c>
      <c r="G1067" s="3" t="s">
        <v>340</v>
      </c>
      <c r="H1067" s="3" t="s">
        <v>339</v>
      </c>
      <c r="I1067" s="3" t="s">
        <v>340</v>
      </c>
      <c r="J1067" s="3" t="s">
        <v>541</v>
      </c>
      <c r="K1067" s="3" t="s">
        <v>541</v>
      </c>
      <c r="L1067" s="3"/>
      <c r="M1067" s="3" t="s">
        <v>543</v>
      </c>
      <c r="N1067" s="3" t="s">
        <v>12</v>
      </c>
      <c r="O1067" s="3" t="s">
        <v>12</v>
      </c>
      <c r="P1067" s="3">
        <v>3444.49</v>
      </c>
      <c r="Q1067" s="54">
        <v>1.2869445629604544E-7</v>
      </c>
      <c r="R1067" s="54">
        <v>1.1923834167284972E-7</v>
      </c>
      <c r="S1067" s="54">
        <v>1.8086442832285226E-7</v>
      </c>
      <c r="T1067" s="54">
        <v>1.8512626147397511E-7</v>
      </c>
      <c r="U1067" s="54">
        <v>1.6668434004097236E-7</v>
      </c>
      <c r="V1067" s="54">
        <v>2.193921721933052E-7</v>
      </c>
      <c r="W1067" s="54">
        <v>4.2879722629174739E-7</v>
      </c>
      <c r="X1067" s="54">
        <v>5.7120277370825267E-7</v>
      </c>
      <c r="Y1067" s="54">
        <v>1.0000000000000002E-6</v>
      </c>
      <c r="Z1067" s="54">
        <v>0</v>
      </c>
      <c r="AA1067" s="54">
        <v>0</v>
      </c>
      <c r="AB1067" s="54">
        <v>0</v>
      </c>
      <c r="AC1067" s="54">
        <v>0</v>
      </c>
      <c r="AD1067" s="54">
        <v>0</v>
      </c>
      <c r="AE1067" s="54">
        <v>0</v>
      </c>
      <c r="AF1067" s="54">
        <f t="shared" si="1250"/>
        <v>0</v>
      </c>
      <c r="AG1067" s="54">
        <f t="shared" si="1251"/>
        <v>0</v>
      </c>
      <c r="AH1067" s="54">
        <f t="shared" si="1252"/>
        <v>0</v>
      </c>
      <c r="AI1067" s="54">
        <v>4.4328676776716558E-4</v>
      </c>
      <c r="AJ1067" s="54">
        <v>4.1071527550871412E-4</v>
      </c>
      <c r="AK1067" s="54">
        <v>6.2298571471378138E-4</v>
      </c>
      <c r="AL1067" s="54">
        <v>6.3766555638449256E-4</v>
      </c>
      <c r="AM1067" s="54">
        <v>5.7414254242772885E-4</v>
      </c>
      <c r="AN1067" s="54">
        <v>7.5569414319811776E-4</v>
      </c>
      <c r="AO1067" s="54">
        <v>1.476987757989661E-3</v>
      </c>
      <c r="AP1067" s="54">
        <v>1.9675022420103392E-3</v>
      </c>
      <c r="AQ1067" s="54">
        <v>3.4444900000000001E-3</v>
      </c>
      <c r="AR1067" s="54">
        <f t="shared" si="1253"/>
        <v>0</v>
      </c>
      <c r="AS1067" s="54">
        <f t="shared" si="1254"/>
        <v>0</v>
      </c>
      <c r="AT1067" s="54">
        <f t="shared" si="1255"/>
        <v>0</v>
      </c>
      <c r="AU1067" s="54">
        <f t="shared" si="1256"/>
        <v>0</v>
      </c>
      <c r="AV1067" s="54">
        <f t="shared" si="1257"/>
        <v>0</v>
      </c>
      <c r="AW1067" s="54">
        <f t="shared" si="1258"/>
        <v>0</v>
      </c>
      <c r="AX1067" s="54">
        <f t="shared" si="1259"/>
        <v>0</v>
      </c>
      <c r="AY1067" s="54">
        <f t="shared" si="1260"/>
        <v>0</v>
      </c>
      <c r="AZ1067" s="54">
        <f t="shared" si="1261"/>
        <v>0</v>
      </c>
      <c r="BA1067" s="54">
        <f t="shared" si="1245"/>
        <v>1.8512626147397511E-7</v>
      </c>
      <c r="BB1067" s="54">
        <f t="shared" si="1246"/>
        <v>0</v>
      </c>
      <c r="BC1067" s="54"/>
      <c r="BD1067" s="54"/>
      <c r="BE1067" s="54">
        <f t="shared" si="1262"/>
        <v>0</v>
      </c>
      <c r="BF1067" s="54"/>
      <c r="BG1067" s="54"/>
      <c r="BH1067" s="54"/>
      <c r="BI1067" s="54"/>
      <c r="BJ1067" s="54"/>
      <c r="BK1067" s="54"/>
      <c r="BL1067" s="54"/>
      <c r="BM1067" s="54"/>
      <c r="BN1067" s="54"/>
      <c r="BO1067" s="54"/>
      <c r="BP1067" s="54"/>
      <c r="BQ1067" s="54"/>
      <c r="BR1067" s="54"/>
      <c r="BS1067" s="54"/>
      <c r="BT1067" s="54"/>
      <c r="BU1067" s="54"/>
      <c r="BV1067" s="54">
        <f t="shared" si="1263"/>
        <v>0</v>
      </c>
      <c r="BW1067" s="54">
        <f t="shared" si="1264"/>
        <v>0</v>
      </c>
      <c r="BX1067" s="54">
        <f t="shared" si="1265"/>
        <v>0</v>
      </c>
      <c r="BY1067" s="54">
        <f t="shared" si="1266"/>
        <v>0</v>
      </c>
      <c r="BZ1067" s="54">
        <f t="shared" si="1267"/>
        <v>0</v>
      </c>
      <c r="CA1067" s="54">
        <v>0</v>
      </c>
      <c r="CB1067" s="54">
        <f t="shared" si="1268"/>
        <v>0</v>
      </c>
      <c r="CC1067" s="54">
        <f t="shared" si="1269"/>
        <v>0</v>
      </c>
      <c r="CD1067" s="54">
        <v>0</v>
      </c>
      <c r="CE1067" s="54">
        <v>0</v>
      </c>
      <c r="CF1067" s="54">
        <v>0</v>
      </c>
      <c r="CG1067" s="54">
        <v>0</v>
      </c>
      <c r="CH1067" s="54">
        <v>0</v>
      </c>
      <c r="CI1067" s="54">
        <v>0</v>
      </c>
      <c r="CJ1067" s="54">
        <v>0</v>
      </c>
      <c r="CK1067" s="54">
        <v>0</v>
      </c>
      <c r="CL1067" s="54">
        <v>0</v>
      </c>
      <c r="CM1067" s="54">
        <v>0</v>
      </c>
      <c r="CN1067" s="54">
        <v>0</v>
      </c>
      <c r="CO1067" s="54">
        <v>0</v>
      </c>
    </row>
    <row r="1068" spans="1:93">
      <c r="A1068" s="3" t="str">
        <f t="shared" si="1249"/>
        <v>SH033Itovebi 3mg</v>
      </c>
      <c r="B1068" s="3" t="s">
        <v>556</v>
      </c>
      <c r="C1068" s="3" t="s">
        <v>557</v>
      </c>
      <c r="D1068" s="3" t="s">
        <v>296</v>
      </c>
      <c r="E1068" s="3" t="s">
        <v>296</v>
      </c>
      <c r="F1068" s="3" t="s">
        <v>339</v>
      </c>
      <c r="G1068" s="3" t="s">
        <v>340</v>
      </c>
      <c r="H1068" s="3" t="s">
        <v>339</v>
      </c>
      <c r="I1068" s="3" t="s">
        <v>340</v>
      </c>
      <c r="J1068" s="3" t="s">
        <v>541</v>
      </c>
      <c r="K1068" s="3" t="s">
        <v>541</v>
      </c>
      <c r="L1068" s="3"/>
      <c r="M1068" s="3" t="s">
        <v>543</v>
      </c>
      <c r="N1068" s="3" t="s">
        <v>13</v>
      </c>
      <c r="O1068" s="3" t="s">
        <v>14</v>
      </c>
      <c r="P1068" s="3">
        <v>3566.02</v>
      </c>
      <c r="Q1068" s="54">
        <v>7.5423782997919166E-8</v>
      </c>
      <c r="R1068" s="54">
        <v>8.6118364644595899E-8</v>
      </c>
      <c r="S1068" s="54">
        <v>1.7430625086372233E-7</v>
      </c>
      <c r="T1068" s="54">
        <v>1.7644957539816278E-7</v>
      </c>
      <c r="U1068" s="54">
        <v>2.1451535630448561E-7</v>
      </c>
      <c r="V1068" s="54">
        <v>2.7318666979111423E-7</v>
      </c>
      <c r="W1068" s="54">
        <v>3.3584839850623739E-7</v>
      </c>
      <c r="X1068" s="54">
        <v>6.6415160149376262E-7</v>
      </c>
      <c r="Y1068" s="54">
        <v>9.9999999999999995E-7</v>
      </c>
      <c r="Z1068" s="54">
        <v>0</v>
      </c>
      <c r="AA1068" s="54">
        <v>0</v>
      </c>
      <c r="AB1068" s="54">
        <v>0</v>
      </c>
      <c r="AC1068" s="54">
        <v>0</v>
      </c>
      <c r="AD1068" s="54">
        <v>0</v>
      </c>
      <c r="AE1068" s="54">
        <v>0</v>
      </c>
      <c r="AF1068" s="54">
        <f t="shared" si="1250"/>
        <v>0</v>
      </c>
      <c r="AG1068" s="54">
        <f t="shared" si="1251"/>
        <v>0</v>
      </c>
      <c r="AH1068" s="54">
        <f t="shared" si="1252"/>
        <v>0</v>
      </c>
      <c r="AI1068" s="54">
        <v>2.6896271864623972E-4</v>
      </c>
      <c r="AJ1068" s="54">
        <v>3.0709981068992184E-4</v>
      </c>
      <c r="AK1068" s="54">
        <v>6.2157957670505104E-4</v>
      </c>
      <c r="AL1068" s="54">
        <v>6.2922271486135634E-4</v>
      </c>
      <c r="AM1068" s="54">
        <v>7.6496605088892172E-4</v>
      </c>
      <c r="AN1068" s="54">
        <v>9.74189128208509E-4</v>
      </c>
      <c r="AO1068" s="54">
        <v>1.1976421060412126E-3</v>
      </c>
      <c r="AP1068" s="54">
        <v>2.3683778939587868E-3</v>
      </c>
      <c r="AQ1068" s="54">
        <v>3.5660199999999996E-3</v>
      </c>
      <c r="AR1068" s="54">
        <f t="shared" si="1253"/>
        <v>0</v>
      </c>
      <c r="AS1068" s="54">
        <f t="shared" si="1254"/>
        <v>0</v>
      </c>
      <c r="AT1068" s="54">
        <f t="shared" si="1255"/>
        <v>0</v>
      </c>
      <c r="AU1068" s="54">
        <f t="shared" si="1256"/>
        <v>0</v>
      </c>
      <c r="AV1068" s="54">
        <f t="shared" si="1257"/>
        <v>0</v>
      </c>
      <c r="AW1068" s="54">
        <f t="shared" si="1258"/>
        <v>0</v>
      </c>
      <c r="AX1068" s="54">
        <f t="shared" si="1259"/>
        <v>0</v>
      </c>
      <c r="AY1068" s="54">
        <f t="shared" si="1260"/>
        <v>0</v>
      </c>
      <c r="AZ1068" s="54">
        <f t="shared" si="1261"/>
        <v>0</v>
      </c>
      <c r="BA1068" s="54">
        <f t="shared" si="1245"/>
        <v>1.7644957539816278E-7</v>
      </c>
      <c r="BB1068" s="54">
        <f t="shared" si="1246"/>
        <v>0</v>
      </c>
      <c r="BC1068" s="54"/>
      <c r="BD1068" s="54"/>
      <c r="BE1068" s="54">
        <f t="shared" si="1262"/>
        <v>0</v>
      </c>
      <c r="BF1068" s="54"/>
      <c r="BG1068" s="54"/>
      <c r="BH1068" s="54"/>
      <c r="BI1068" s="54"/>
      <c r="BJ1068" s="54"/>
      <c r="BK1068" s="54"/>
      <c r="BL1068" s="54">
        <v>0</v>
      </c>
      <c r="BM1068" s="54">
        <v>0</v>
      </c>
      <c r="BN1068" s="54">
        <f t="shared" ref="BN1068:BN1069" si="1304">AVERAGE(BP1068:BR1068)</f>
        <v>0.33333333333333331</v>
      </c>
      <c r="BO1068" s="54">
        <f t="shared" ref="BO1068:BO1069" si="1305">SUM(BS1068:BU1068)/1</f>
        <v>0</v>
      </c>
      <c r="BP1068" s="54">
        <v>1</v>
      </c>
      <c r="BQ1068" s="54">
        <v>0</v>
      </c>
      <c r="BR1068" s="54">
        <v>0</v>
      </c>
      <c r="BS1068" s="54">
        <v>0</v>
      </c>
      <c r="BT1068" s="54">
        <v>0</v>
      </c>
      <c r="BU1068" s="54">
        <v>0</v>
      </c>
      <c r="BV1068" s="54">
        <f t="shared" si="1263"/>
        <v>0</v>
      </c>
      <c r="BW1068" s="54">
        <f t="shared" si="1264"/>
        <v>0</v>
      </c>
      <c r="BX1068" s="54">
        <f t="shared" si="1265"/>
        <v>0</v>
      </c>
      <c r="BY1068" s="54">
        <f t="shared" si="1266"/>
        <v>0</v>
      </c>
      <c r="BZ1068" s="54">
        <f t="shared" si="1267"/>
        <v>0</v>
      </c>
      <c r="CA1068" s="54">
        <v>0</v>
      </c>
      <c r="CB1068" s="54">
        <f t="shared" si="1268"/>
        <v>0</v>
      </c>
      <c r="CC1068" s="54">
        <f t="shared" si="1269"/>
        <v>0</v>
      </c>
      <c r="CD1068" s="54">
        <v>0</v>
      </c>
      <c r="CE1068" s="54">
        <v>0</v>
      </c>
      <c r="CF1068" s="54">
        <v>0</v>
      </c>
      <c r="CG1068" s="54">
        <v>0</v>
      </c>
      <c r="CH1068" s="54">
        <v>0</v>
      </c>
      <c r="CI1068" s="54">
        <v>0</v>
      </c>
      <c r="CJ1068" s="54">
        <v>0</v>
      </c>
      <c r="CK1068" s="54">
        <v>0</v>
      </c>
      <c r="CL1068" s="54">
        <v>0</v>
      </c>
      <c r="CM1068" s="54">
        <v>0</v>
      </c>
      <c r="CN1068" s="54">
        <v>0</v>
      </c>
      <c r="CO1068" s="54">
        <v>0</v>
      </c>
    </row>
    <row r="1069" spans="1:93">
      <c r="A1069" s="3" t="str">
        <f t="shared" si="1249"/>
        <v>SH033Itovebi 9mg</v>
      </c>
      <c r="B1069" s="3" t="s">
        <v>556</v>
      </c>
      <c r="C1069" s="3" t="s">
        <v>557</v>
      </c>
      <c r="D1069" s="3" t="s">
        <v>296</v>
      </c>
      <c r="E1069" s="3" t="s">
        <v>296</v>
      </c>
      <c r="F1069" s="3" t="s">
        <v>339</v>
      </c>
      <c r="G1069" s="3" t="s">
        <v>340</v>
      </c>
      <c r="H1069" s="3" t="s">
        <v>339</v>
      </c>
      <c r="I1069" s="3" t="s">
        <v>340</v>
      </c>
      <c r="J1069" s="3" t="s">
        <v>541</v>
      </c>
      <c r="K1069" s="3" t="s">
        <v>541</v>
      </c>
      <c r="L1069" s="3"/>
      <c r="M1069" s="3" t="s">
        <v>543</v>
      </c>
      <c r="N1069" s="3" t="s">
        <v>13</v>
      </c>
      <c r="O1069" s="3" t="s">
        <v>15</v>
      </c>
      <c r="P1069" s="3">
        <v>10698.05</v>
      </c>
      <c r="Q1069" s="54"/>
      <c r="R1069" s="54"/>
      <c r="S1069" s="54"/>
      <c r="T1069" s="54"/>
      <c r="U1069" s="54"/>
      <c r="V1069" s="54"/>
      <c r="W1069" s="54">
        <v>0</v>
      </c>
      <c r="X1069" s="54">
        <v>0</v>
      </c>
      <c r="Y1069" s="54">
        <v>0</v>
      </c>
      <c r="Z1069" s="54">
        <v>0</v>
      </c>
      <c r="AA1069" s="54">
        <v>0</v>
      </c>
      <c r="AB1069" s="54">
        <v>0</v>
      </c>
      <c r="AC1069" s="54">
        <v>0</v>
      </c>
      <c r="AD1069" s="54">
        <v>0</v>
      </c>
      <c r="AE1069" s="54">
        <v>0</v>
      </c>
      <c r="AF1069" s="54">
        <f t="shared" si="1250"/>
        <v>0</v>
      </c>
      <c r="AG1069" s="54">
        <f t="shared" si="1251"/>
        <v>0</v>
      </c>
      <c r="AH1069" s="54">
        <f t="shared" si="1252"/>
        <v>0</v>
      </c>
      <c r="AI1069" s="54"/>
      <c r="AJ1069" s="54"/>
      <c r="AK1069" s="54"/>
      <c r="AL1069" s="54"/>
      <c r="AM1069" s="54"/>
      <c r="AN1069" s="54"/>
      <c r="AO1069" s="54">
        <v>0</v>
      </c>
      <c r="AP1069" s="54">
        <v>0</v>
      </c>
      <c r="AQ1069" s="54">
        <v>0</v>
      </c>
      <c r="AR1069" s="54">
        <f t="shared" si="1253"/>
        <v>0</v>
      </c>
      <c r="AS1069" s="54">
        <f t="shared" si="1254"/>
        <v>0</v>
      </c>
      <c r="AT1069" s="54">
        <f t="shared" si="1255"/>
        <v>0</v>
      </c>
      <c r="AU1069" s="54">
        <f t="shared" si="1256"/>
        <v>0</v>
      </c>
      <c r="AV1069" s="54">
        <f t="shared" si="1257"/>
        <v>0</v>
      </c>
      <c r="AW1069" s="54">
        <f t="shared" si="1258"/>
        <v>0</v>
      </c>
      <c r="AX1069" s="54">
        <f t="shared" si="1259"/>
        <v>0</v>
      </c>
      <c r="AY1069" s="54">
        <f t="shared" si="1260"/>
        <v>0</v>
      </c>
      <c r="AZ1069" s="54">
        <f t="shared" si="1261"/>
        <v>0</v>
      </c>
      <c r="BA1069" s="54">
        <f t="shared" si="1245"/>
        <v>0</v>
      </c>
      <c r="BB1069" s="54">
        <f t="shared" si="1246"/>
        <v>0</v>
      </c>
      <c r="BC1069" s="54"/>
      <c r="BD1069" s="54"/>
      <c r="BE1069" s="54">
        <f t="shared" si="1262"/>
        <v>0</v>
      </c>
      <c r="BF1069" s="54"/>
      <c r="BG1069" s="54"/>
      <c r="BH1069" s="54"/>
      <c r="BI1069" s="54"/>
      <c r="BJ1069" s="54"/>
      <c r="BK1069" s="54"/>
      <c r="BL1069" s="54">
        <v>0</v>
      </c>
      <c r="BM1069" s="54">
        <v>0</v>
      </c>
      <c r="BN1069" s="54">
        <f t="shared" si="1304"/>
        <v>0</v>
      </c>
      <c r="BO1069" s="54">
        <f t="shared" si="1305"/>
        <v>0</v>
      </c>
      <c r="BP1069" s="54">
        <v>0</v>
      </c>
      <c r="BQ1069" s="54">
        <v>0</v>
      </c>
      <c r="BR1069" s="54">
        <v>0</v>
      </c>
      <c r="BS1069" s="54">
        <v>0</v>
      </c>
      <c r="BT1069" s="54">
        <v>0</v>
      </c>
      <c r="BU1069" s="54">
        <v>0</v>
      </c>
      <c r="BV1069" s="54">
        <f t="shared" si="1263"/>
        <v>0</v>
      </c>
      <c r="BW1069" s="54">
        <f t="shared" si="1264"/>
        <v>0</v>
      </c>
      <c r="BX1069" s="54">
        <f t="shared" si="1265"/>
        <v>0</v>
      </c>
      <c r="BY1069" s="54">
        <f t="shared" si="1266"/>
        <v>0</v>
      </c>
      <c r="BZ1069" s="54">
        <f t="shared" si="1267"/>
        <v>0</v>
      </c>
      <c r="CA1069" s="54">
        <v>0</v>
      </c>
      <c r="CB1069" s="54">
        <f t="shared" si="1268"/>
        <v>0</v>
      </c>
      <c r="CC1069" s="54">
        <f t="shared" si="1269"/>
        <v>0</v>
      </c>
      <c r="CD1069" s="54">
        <v>0</v>
      </c>
      <c r="CE1069" s="54">
        <v>0</v>
      </c>
      <c r="CF1069" s="54">
        <v>0</v>
      </c>
      <c r="CG1069" s="54">
        <v>0</v>
      </c>
      <c r="CH1069" s="54">
        <v>0</v>
      </c>
      <c r="CI1069" s="54">
        <v>0</v>
      </c>
      <c r="CJ1069" s="54">
        <v>0</v>
      </c>
      <c r="CK1069" s="54">
        <v>0</v>
      </c>
      <c r="CL1069" s="54">
        <v>0</v>
      </c>
      <c r="CM1069" s="54">
        <v>0</v>
      </c>
      <c r="CN1069" s="54">
        <v>0</v>
      </c>
      <c r="CO1069" s="54">
        <v>0</v>
      </c>
    </row>
    <row r="1070" spans="1:93">
      <c r="A1070" s="3" t="str">
        <f t="shared" si="1249"/>
        <v>SH033Perjeta</v>
      </c>
      <c r="B1070" s="3" t="s">
        <v>556</v>
      </c>
      <c r="C1070" s="3" t="s">
        <v>557</v>
      </c>
      <c r="D1070" s="3" t="s">
        <v>296</v>
      </c>
      <c r="E1070" s="3" t="s">
        <v>296</v>
      </c>
      <c r="F1070" s="3" t="s">
        <v>339</v>
      </c>
      <c r="G1070" s="3" t="s">
        <v>340</v>
      </c>
      <c r="H1070" s="3" t="s">
        <v>339</v>
      </c>
      <c r="I1070" s="3" t="s">
        <v>340</v>
      </c>
      <c r="J1070" s="3" t="s">
        <v>541</v>
      </c>
      <c r="K1070" s="3" t="s">
        <v>541</v>
      </c>
      <c r="L1070" s="3"/>
      <c r="M1070" s="3" t="s">
        <v>543</v>
      </c>
      <c r="N1070" s="3" t="s">
        <v>16</v>
      </c>
      <c r="O1070" s="3" t="s">
        <v>16</v>
      </c>
      <c r="P1070" s="3">
        <v>3985.87</v>
      </c>
      <c r="Q1070" s="54">
        <v>9.4781168900564765</v>
      </c>
      <c r="R1070" s="54">
        <v>8.0063077069755497</v>
      </c>
      <c r="S1070" s="54">
        <v>12.151900675260922</v>
      </c>
      <c r="T1070" s="54">
        <v>7.3430398322045347</v>
      </c>
      <c r="U1070" s="54">
        <v>8.9124708970571511</v>
      </c>
      <c r="V1070" s="54">
        <v>10.228459653839948</v>
      </c>
      <c r="W1070" s="54">
        <v>29.636325272292947</v>
      </c>
      <c r="X1070" s="54">
        <v>26.483970383101635</v>
      </c>
      <c r="Y1070" s="54">
        <v>56.120295655394585</v>
      </c>
      <c r="Z1070" s="54">
        <v>10</v>
      </c>
      <c r="AA1070" s="54">
        <v>20</v>
      </c>
      <c r="AB1070" s="54">
        <v>10</v>
      </c>
      <c r="AC1070" s="54">
        <v>0</v>
      </c>
      <c r="AD1070" s="54">
        <v>0</v>
      </c>
      <c r="AE1070" s="54">
        <v>0</v>
      </c>
      <c r="AF1070" s="54">
        <f t="shared" si="1250"/>
        <v>40</v>
      </c>
      <c r="AG1070" s="54">
        <f t="shared" si="1251"/>
        <v>0</v>
      </c>
      <c r="AH1070" s="54">
        <f t="shared" si="1252"/>
        <v>40</v>
      </c>
      <c r="AI1070" s="54">
        <v>37778.541768569405</v>
      </c>
      <c r="AJ1070" s="54">
        <v>31912.101700002633</v>
      </c>
      <c r="AK1070" s="54">
        <v>48435.896344502253</v>
      </c>
      <c r="AL1070" s="54">
        <v>29268.402175989089</v>
      </c>
      <c r="AM1070" s="54">
        <v>35523.95037445319</v>
      </c>
      <c r="AN1070" s="54">
        <v>40769.310480451037</v>
      </c>
      <c r="AO1070" s="54">
        <v>118126.53981307428</v>
      </c>
      <c r="AP1070" s="54">
        <v>105561.66303089331</v>
      </c>
      <c r="AQ1070" s="54">
        <v>223688.20284396759</v>
      </c>
      <c r="AR1070" s="54">
        <f t="shared" si="1253"/>
        <v>39858.699999999997</v>
      </c>
      <c r="AS1070" s="54">
        <f t="shared" si="1254"/>
        <v>79717.399999999994</v>
      </c>
      <c r="AT1070" s="54">
        <f t="shared" si="1255"/>
        <v>39858.699999999997</v>
      </c>
      <c r="AU1070" s="54">
        <f t="shared" si="1256"/>
        <v>0</v>
      </c>
      <c r="AV1070" s="54">
        <f t="shared" si="1257"/>
        <v>0</v>
      </c>
      <c r="AW1070" s="54">
        <f t="shared" si="1258"/>
        <v>0</v>
      </c>
      <c r="AX1070" s="54">
        <f t="shared" si="1259"/>
        <v>159434.79999999999</v>
      </c>
      <c r="AY1070" s="54">
        <f t="shared" si="1260"/>
        <v>0</v>
      </c>
      <c r="AZ1070" s="54">
        <f t="shared" si="1261"/>
        <v>159434.79999999999</v>
      </c>
      <c r="BA1070" s="54">
        <f t="shared" si="1245"/>
        <v>7.3430398322045347</v>
      </c>
      <c r="BB1070" s="54">
        <f t="shared" si="1246"/>
        <v>0</v>
      </c>
      <c r="BC1070" s="54"/>
      <c r="BD1070" s="54"/>
      <c r="BE1070" s="54">
        <f t="shared" si="1262"/>
        <v>0</v>
      </c>
      <c r="BF1070" s="54"/>
      <c r="BG1070" s="54"/>
      <c r="BH1070" s="54"/>
      <c r="BI1070" s="54"/>
      <c r="BJ1070" s="54"/>
      <c r="BK1070" s="54"/>
      <c r="BL1070" s="54"/>
      <c r="BM1070" s="54"/>
      <c r="BN1070" s="54"/>
      <c r="BO1070" s="54"/>
      <c r="BP1070" s="54"/>
      <c r="BQ1070" s="54"/>
      <c r="BR1070" s="54"/>
      <c r="BS1070" s="54"/>
      <c r="BT1070" s="54"/>
      <c r="BU1070" s="54"/>
      <c r="BV1070" s="54">
        <f t="shared" si="1263"/>
        <v>56466.491666666661</v>
      </c>
      <c r="BW1070" s="54">
        <f t="shared" si="1264"/>
        <v>159434.79999999999</v>
      </c>
      <c r="BX1070" s="54">
        <f t="shared" si="1265"/>
        <v>0</v>
      </c>
      <c r="BY1070" s="54">
        <f t="shared" si="1266"/>
        <v>40</v>
      </c>
      <c r="BZ1070" s="54">
        <f t="shared" si="1267"/>
        <v>0</v>
      </c>
      <c r="CA1070" s="54">
        <v>0</v>
      </c>
      <c r="CB1070" s="54">
        <f t="shared" si="1268"/>
        <v>40</v>
      </c>
      <c r="CC1070" s="54">
        <f t="shared" si="1269"/>
        <v>14.166666666666666</v>
      </c>
      <c r="CD1070" s="54">
        <v>30</v>
      </c>
      <c r="CE1070" s="54">
        <v>20</v>
      </c>
      <c r="CF1070" s="54">
        <v>10</v>
      </c>
      <c r="CG1070" s="54">
        <v>40</v>
      </c>
      <c r="CH1070" s="54">
        <v>10</v>
      </c>
      <c r="CI1070" s="54">
        <v>20</v>
      </c>
      <c r="CJ1070" s="54">
        <v>10</v>
      </c>
      <c r="CK1070" s="54">
        <v>10</v>
      </c>
      <c r="CL1070" s="54">
        <v>20</v>
      </c>
      <c r="CM1070" s="54">
        <v>0</v>
      </c>
      <c r="CN1070" s="54">
        <v>0</v>
      </c>
      <c r="CO1070" s="54">
        <v>0</v>
      </c>
    </row>
    <row r="1071" spans="1:93">
      <c r="A1071" s="3" t="str">
        <f t="shared" si="1249"/>
        <v>SH033Phesgo 10ml</v>
      </c>
      <c r="B1071" s="3" t="s">
        <v>556</v>
      </c>
      <c r="C1071" s="3" t="s">
        <v>557</v>
      </c>
      <c r="D1071" s="3" t="s">
        <v>296</v>
      </c>
      <c r="E1071" s="3" t="s">
        <v>296</v>
      </c>
      <c r="F1071" s="3" t="s">
        <v>339</v>
      </c>
      <c r="G1071" s="3" t="s">
        <v>340</v>
      </c>
      <c r="H1071" s="3" t="s">
        <v>339</v>
      </c>
      <c r="I1071" s="3" t="s">
        <v>340</v>
      </c>
      <c r="J1071" s="3" t="s">
        <v>541</v>
      </c>
      <c r="K1071" s="3" t="s">
        <v>541</v>
      </c>
      <c r="L1071" s="3"/>
      <c r="M1071" s="3" t="s">
        <v>543</v>
      </c>
      <c r="N1071" s="3" t="s">
        <v>17</v>
      </c>
      <c r="O1071" s="3" t="s">
        <v>18</v>
      </c>
      <c r="P1071" s="3">
        <v>6232.07</v>
      </c>
      <c r="Q1071" s="54">
        <v>1.4863620103240178</v>
      </c>
      <c r="R1071" s="54">
        <v>1.37408122272375</v>
      </c>
      <c r="S1071" s="54">
        <v>2.0370202609245402</v>
      </c>
      <c r="T1071" s="54">
        <v>1.7849604584239267</v>
      </c>
      <c r="U1071" s="54">
        <v>1.637753186223839</v>
      </c>
      <c r="V1071" s="54">
        <v>2.1336007929243417</v>
      </c>
      <c r="W1071" s="54">
        <v>4.8974634939723085</v>
      </c>
      <c r="X1071" s="54">
        <v>5.556314437572107</v>
      </c>
      <c r="Y1071" s="54">
        <v>10.453777931544415</v>
      </c>
      <c r="Z1071" s="54">
        <v>0</v>
      </c>
      <c r="AA1071" s="54">
        <v>0</v>
      </c>
      <c r="AB1071" s="54">
        <v>0</v>
      </c>
      <c r="AC1071" s="54">
        <v>0</v>
      </c>
      <c r="AD1071" s="54">
        <v>0</v>
      </c>
      <c r="AE1071" s="54">
        <v>0</v>
      </c>
      <c r="AF1071" s="54">
        <f t="shared" si="1250"/>
        <v>0</v>
      </c>
      <c r="AG1071" s="54">
        <f t="shared" si="1251"/>
        <v>0</v>
      </c>
      <c r="AH1071" s="54">
        <f t="shared" si="1252"/>
        <v>0</v>
      </c>
      <c r="AI1071" s="54">
        <v>9263.1120936800016</v>
      </c>
      <c r="AJ1071" s="54">
        <v>8563.3703657000005</v>
      </c>
      <c r="AK1071" s="54">
        <v>12694.852857499998</v>
      </c>
      <c r="AL1071" s="54">
        <v>11123.99852413</v>
      </c>
      <c r="AM1071" s="54">
        <v>10206.59249927</v>
      </c>
      <c r="AN1071" s="54">
        <v>13296.749493560001</v>
      </c>
      <c r="AO1071" s="54">
        <v>30521.335316879999</v>
      </c>
      <c r="AP1071" s="54">
        <v>34627.340516960001</v>
      </c>
      <c r="AQ1071" s="54">
        <v>65148.675833839996</v>
      </c>
      <c r="AR1071" s="54">
        <f t="shared" si="1253"/>
        <v>0</v>
      </c>
      <c r="AS1071" s="54">
        <f t="shared" si="1254"/>
        <v>0</v>
      </c>
      <c r="AT1071" s="54">
        <f t="shared" si="1255"/>
        <v>0</v>
      </c>
      <c r="AU1071" s="54">
        <f t="shared" si="1256"/>
        <v>0</v>
      </c>
      <c r="AV1071" s="54">
        <f t="shared" si="1257"/>
        <v>0</v>
      </c>
      <c r="AW1071" s="54">
        <f t="shared" si="1258"/>
        <v>0</v>
      </c>
      <c r="AX1071" s="54">
        <f t="shared" si="1259"/>
        <v>0</v>
      </c>
      <c r="AY1071" s="54">
        <f t="shared" si="1260"/>
        <v>0</v>
      </c>
      <c r="AZ1071" s="54">
        <f t="shared" si="1261"/>
        <v>0</v>
      </c>
      <c r="BA1071" s="54">
        <f t="shared" si="1245"/>
        <v>1.7849604584239267</v>
      </c>
      <c r="BB1071" s="54">
        <f t="shared" si="1246"/>
        <v>0</v>
      </c>
      <c r="BC1071" s="54">
        <f>SUM(CJ1071:CL1071)</f>
        <v>0</v>
      </c>
      <c r="BD1071" s="54">
        <f>SUM(CM1071:CO1071)</f>
        <v>0</v>
      </c>
      <c r="BE1071" s="54">
        <f t="shared" si="1262"/>
        <v>0</v>
      </c>
      <c r="BF1071" s="54">
        <f t="shared" ref="BF1071:BK1071" si="1306">Z1071</f>
        <v>0</v>
      </c>
      <c r="BG1071" s="54">
        <f t="shared" si="1306"/>
        <v>0</v>
      </c>
      <c r="BH1071" s="54">
        <f t="shared" si="1306"/>
        <v>0</v>
      </c>
      <c r="BI1071" s="54">
        <f t="shared" si="1306"/>
        <v>0</v>
      </c>
      <c r="BJ1071" s="54">
        <f t="shared" si="1306"/>
        <v>0</v>
      </c>
      <c r="BK1071" s="54">
        <f t="shared" si="1306"/>
        <v>0</v>
      </c>
      <c r="BL1071" s="54">
        <v>0</v>
      </c>
      <c r="BM1071" s="54">
        <v>0</v>
      </c>
      <c r="BN1071" s="54">
        <f t="shared" ref="BN1071:BN1072" si="1307">AVERAGE(BP1071:BR1071)</f>
        <v>0</v>
      </c>
      <c r="BO1071" s="54">
        <f t="shared" ref="BO1071:BO1072" si="1308">SUM(BS1071:BU1071)/1</f>
        <v>0</v>
      </c>
      <c r="BP1071" s="54">
        <v>0</v>
      </c>
      <c r="BQ1071" s="54">
        <v>0</v>
      </c>
      <c r="BR1071" s="54">
        <v>0</v>
      </c>
      <c r="BS1071" s="54">
        <v>0</v>
      </c>
      <c r="BT1071" s="54">
        <v>0</v>
      </c>
      <c r="BU1071" s="54">
        <v>0</v>
      </c>
      <c r="BV1071" s="54">
        <f t="shared" si="1263"/>
        <v>0</v>
      </c>
      <c r="BW1071" s="54">
        <f t="shared" si="1264"/>
        <v>0</v>
      </c>
      <c r="BX1071" s="54">
        <f t="shared" si="1265"/>
        <v>0</v>
      </c>
      <c r="BY1071" s="54">
        <f t="shared" si="1266"/>
        <v>0</v>
      </c>
      <c r="BZ1071" s="54">
        <f t="shared" si="1267"/>
        <v>0</v>
      </c>
      <c r="CA1071" s="54">
        <v>11.666666666666666</v>
      </c>
      <c r="CB1071" s="54">
        <f t="shared" si="1268"/>
        <v>0</v>
      </c>
      <c r="CC1071" s="54">
        <f t="shared" si="1269"/>
        <v>0</v>
      </c>
      <c r="CD1071" s="54">
        <v>0</v>
      </c>
      <c r="CE1071" s="54">
        <v>0</v>
      </c>
      <c r="CF1071" s="54">
        <v>0</v>
      </c>
      <c r="CG1071" s="54">
        <v>0</v>
      </c>
      <c r="CH1071" s="54">
        <v>0</v>
      </c>
      <c r="CI1071" s="54">
        <v>0</v>
      </c>
      <c r="CJ1071" s="54">
        <v>0</v>
      </c>
      <c r="CK1071" s="54">
        <v>0</v>
      </c>
      <c r="CL1071" s="54">
        <v>0</v>
      </c>
      <c r="CM1071" s="54">
        <v>0</v>
      </c>
      <c r="CN1071" s="54">
        <v>0</v>
      </c>
      <c r="CO1071" s="54">
        <v>0</v>
      </c>
    </row>
    <row r="1072" spans="1:93">
      <c r="A1072" s="3" t="str">
        <f t="shared" si="1249"/>
        <v>SH033Phesgo 15ml</v>
      </c>
      <c r="B1072" s="3" t="s">
        <v>556</v>
      </c>
      <c r="C1072" s="3" t="s">
        <v>557</v>
      </c>
      <c r="D1072" s="3" t="s">
        <v>296</v>
      </c>
      <c r="E1072" s="3" t="s">
        <v>296</v>
      </c>
      <c r="F1072" s="3" t="s">
        <v>339</v>
      </c>
      <c r="G1072" s="3" t="s">
        <v>340</v>
      </c>
      <c r="H1072" s="3" t="s">
        <v>339</v>
      </c>
      <c r="I1072" s="3" t="s">
        <v>340</v>
      </c>
      <c r="J1072" s="3" t="s">
        <v>541</v>
      </c>
      <c r="K1072" s="3" t="s">
        <v>541</v>
      </c>
      <c r="L1072" s="3"/>
      <c r="M1072" s="3" t="s">
        <v>543</v>
      </c>
      <c r="N1072" s="3" t="s">
        <v>17</v>
      </c>
      <c r="O1072" s="3" t="s">
        <v>19</v>
      </c>
      <c r="P1072" s="3">
        <v>8489.27</v>
      </c>
      <c r="Q1072" s="54">
        <v>1.1779575864591419E-6</v>
      </c>
      <c r="R1072" s="54">
        <v>1.1779575864591419E-6</v>
      </c>
      <c r="S1072" s="54">
        <v>1.1779575864591419E-6</v>
      </c>
      <c r="T1072" s="54">
        <v>1.1779575864591419E-6</v>
      </c>
      <c r="U1072" s="54">
        <v>1.1779575864591419E-6</v>
      </c>
      <c r="V1072" s="54">
        <v>1.1779575864591419E-6</v>
      </c>
      <c r="W1072" s="54">
        <v>3.5338727593774257E-6</v>
      </c>
      <c r="X1072" s="54">
        <v>3.5338727593774257E-6</v>
      </c>
      <c r="Y1072" s="54">
        <v>7.0677455187548515E-6</v>
      </c>
      <c r="Z1072" s="54">
        <v>0</v>
      </c>
      <c r="AA1072" s="54">
        <v>0</v>
      </c>
      <c r="AB1072" s="54">
        <v>0</v>
      </c>
      <c r="AC1072" s="54">
        <v>0</v>
      </c>
      <c r="AD1072" s="54">
        <v>0</v>
      </c>
      <c r="AE1072" s="54">
        <v>0</v>
      </c>
      <c r="AF1072" s="54">
        <f t="shared" si="1250"/>
        <v>0</v>
      </c>
      <c r="AG1072" s="54">
        <f t="shared" si="1251"/>
        <v>0</v>
      </c>
      <c r="AH1072" s="54">
        <f t="shared" si="1252"/>
        <v>0</v>
      </c>
      <c r="AI1072" s="54">
        <v>0.01</v>
      </c>
      <c r="AJ1072" s="54">
        <v>0.01</v>
      </c>
      <c r="AK1072" s="54">
        <v>0.01</v>
      </c>
      <c r="AL1072" s="54">
        <v>0.01</v>
      </c>
      <c r="AM1072" s="54">
        <v>0.01</v>
      </c>
      <c r="AN1072" s="54">
        <v>0.01</v>
      </c>
      <c r="AO1072" s="54">
        <v>0.03</v>
      </c>
      <c r="AP1072" s="54">
        <v>0.03</v>
      </c>
      <c r="AQ1072" s="54">
        <v>0.06</v>
      </c>
      <c r="AR1072" s="54">
        <f t="shared" si="1253"/>
        <v>0</v>
      </c>
      <c r="AS1072" s="54">
        <f t="shared" si="1254"/>
        <v>0</v>
      </c>
      <c r="AT1072" s="54">
        <f t="shared" si="1255"/>
        <v>0</v>
      </c>
      <c r="AU1072" s="54">
        <f t="shared" si="1256"/>
        <v>0</v>
      </c>
      <c r="AV1072" s="54">
        <f t="shared" si="1257"/>
        <v>0</v>
      </c>
      <c r="AW1072" s="54">
        <f t="shared" si="1258"/>
        <v>0</v>
      </c>
      <c r="AX1072" s="54">
        <f t="shared" si="1259"/>
        <v>0</v>
      </c>
      <c r="AY1072" s="54">
        <f t="shared" si="1260"/>
        <v>0</v>
      </c>
      <c r="AZ1072" s="54">
        <f t="shared" si="1261"/>
        <v>0</v>
      </c>
      <c r="BA1072" s="54">
        <f t="shared" si="1245"/>
        <v>1.1779575864591419E-6</v>
      </c>
      <c r="BB1072" s="54">
        <f t="shared" si="1246"/>
        <v>0</v>
      </c>
      <c r="BC1072" s="54">
        <f>SUM(CJ1072:CL1072)*2</f>
        <v>0</v>
      </c>
      <c r="BD1072" s="54">
        <f>SUM(CM1072:CO1072)*2</f>
        <v>0</v>
      </c>
      <c r="BE1072" s="54">
        <f t="shared" si="1262"/>
        <v>0</v>
      </c>
      <c r="BF1072" s="54">
        <f t="shared" ref="BF1072:BK1072" si="1309">Z1072*2</f>
        <v>0</v>
      </c>
      <c r="BG1072" s="54">
        <f t="shared" si="1309"/>
        <v>0</v>
      </c>
      <c r="BH1072" s="54">
        <f t="shared" si="1309"/>
        <v>0</v>
      </c>
      <c r="BI1072" s="54">
        <f t="shared" si="1309"/>
        <v>0</v>
      </c>
      <c r="BJ1072" s="54">
        <f t="shared" si="1309"/>
        <v>0</v>
      </c>
      <c r="BK1072" s="54">
        <f t="shared" si="1309"/>
        <v>0</v>
      </c>
      <c r="BL1072" s="54">
        <v>0</v>
      </c>
      <c r="BM1072" s="54">
        <v>0</v>
      </c>
      <c r="BN1072" s="54">
        <f t="shared" si="1307"/>
        <v>0</v>
      </c>
      <c r="BO1072" s="54">
        <f t="shared" si="1308"/>
        <v>0</v>
      </c>
      <c r="BP1072" s="54">
        <v>0</v>
      </c>
      <c r="BQ1072" s="54">
        <v>0</v>
      </c>
      <c r="BR1072" s="54">
        <v>0</v>
      </c>
      <c r="BS1072" s="54">
        <v>0</v>
      </c>
      <c r="BT1072" s="54">
        <v>0</v>
      </c>
      <c r="BU1072" s="54">
        <v>0</v>
      </c>
      <c r="BV1072" s="54">
        <f t="shared" si="1263"/>
        <v>0</v>
      </c>
      <c r="BW1072" s="54">
        <f t="shared" si="1264"/>
        <v>0</v>
      </c>
      <c r="BX1072" s="54">
        <f t="shared" si="1265"/>
        <v>0</v>
      </c>
      <c r="BY1072" s="54">
        <f t="shared" si="1266"/>
        <v>0</v>
      </c>
      <c r="BZ1072" s="54">
        <f t="shared" si="1267"/>
        <v>0</v>
      </c>
      <c r="CA1072" s="54">
        <v>0</v>
      </c>
      <c r="CB1072" s="54">
        <f t="shared" si="1268"/>
        <v>0</v>
      </c>
      <c r="CC1072" s="54">
        <f t="shared" si="1269"/>
        <v>0</v>
      </c>
      <c r="CD1072" s="54">
        <v>0</v>
      </c>
      <c r="CE1072" s="54">
        <v>0</v>
      </c>
      <c r="CF1072" s="54">
        <v>0</v>
      </c>
      <c r="CG1072" s="54">
        <v>0</v>
      </c>
      <c r="CH1072" s="54">
        <v>0</v>
      </c>
      <c r="CI1072" s="54">
        <v>0</v>
      </c>
      <c r="CJ1072" s="54">
        <v>0</v>
      </c>
      <c r="CK1072" s="54">
        <v>0</v>
      </c>
      <c r="CL1072" s="54">
        <v>0</v>
      </c>
      <c r="CM1072" s="54">
        <v>0</v>
      </c>
      <c r="CN1072" s="54">
        <v>0</v>
      </c>
      <c r="CO1072" s="54">
        <v>0</v>
      </c>
    </row>
    <row r="1073" spans="1:93">
      <c r="A1073" s="3" t="str">
        <f t="shared" si="1249"/>
        <v>SH044Herceptin IV</v>
      </c>
      <c r="B1073" s="3" t="s">
        <v>556</v>
      </c>
      <c r="C1073" s="3" t="s">
        <v>557</v>
      </c>
      <c r="D1073" s="3" t="s">
        <v>296</v>
      </c>
      <c r="E1073" s="3" t="s">
        <v>296</v>
      </c>
      <c r="F1073" s="3" t="s">
        <v>341</v>
      </c>
      <c r="G1073" s="3" t="s">
        <v>342</v>
      </c>
      <c r="H1073" s="3" t="s">
        <v>341</v>
      </c>
      <c r="I1073" s="3" t="s">
        <v>342</v>
      </c>
      <c r="J1073" s="3" t="s">
        <v>541</v>
      </c>
      <c r="K1073" s="3" t="s">
        <v>541</v>
      </c>
      <c r="L1073" s="3"/>
      <c r="M1073" s="3" t="s">
        <v>543</v>
      </c>
      <c r="N1073" s="3" t="s">
        <v>11</v>
      </c>
      <c r="O1073" s="3" t="s">
        <v>11</v>
      </c>
      <c r="P1073" s="3">
        <v>4535.5</v>
      </c>
      <c r="Q1073" s="54">
        <v>1.9418389666437186</v>
      </c>
      <c r="R1073" s="54">
        <v>1.3911434437446817</v>
      </c>
      <c r="S1073" s="54">
        <v>1.2940792551242442</v>
      </c>
      <c r="T1073" s="54">
        <v>0.91380228530420538</v>
      </c>
      <c r="U1073" s="54">
        <v>0.83260043166269904</v>
      </c>
      <c r="V1073" s="54">
        <v>1.4494731113805217</v>
      </c>
      <c r="W1073" s="54">
        <v>4.6270616655126444</v>
      </c>
      <c r="X1073" s="54">
        <v>3.1958758283474262</v>
      </c>
      <c r="Y1073" s="54">
        <v>7.8229374938600706</v>
      </c>
      <c r="Z1073" s="54">
        <v>4</v>
      </c>
      <c r="AA1073" s="54">
        <v>4</v>
      </c>
      <c r="AB1073" s="54">
        <v>0</v>
      </c>
      <c r="AC1073" s="54">
        <v>4</v>
      </c>
      <c r="AD1073" s="54">
        <v>0</v>
      </c>
      <c r="AE1073" s="54">
        <v>0</v>
      </c>
      <c r="AF1073" s="54">
        <f t="shared" si="1250"/>
        <v>8</v>
      </c>
      <c r="AG1073" s="54">
        <f t="shared" si="1251"/>
        <v>4</v>
      </c>
      <c r="AH1073" s="54">
        <f t="shared" si="1252"/>
        <v>12</v>
      </c>
      <c r="AI1073" s="54">
        <v>8807.2106332125859</v>
      </c>
      <c r="AJ1073" s="54">
        <v>6309.5310891040044</v>
      </c>
      <c r="AK1073" s="54">
        <v>5869.2964616160098</v>
      </c>
      <c r="AL1073" s="54">
        <v>4144.5502649972241</v>
      </c>
      <c r="AM1073" s="54">
        <v>3776.2592578061717</v>
      </c>
      <c r="AN1073" s="54">
        <v>6574.085296666357</v>
      </c>
      <c r="AO1073" s="54">
        <v>20986.0381839326</v>
      </c>
      <c r="AP1073" s="54">
        <v>14494.894819469753</v>
      </c>
      <c r="AQ1073" s="54">
        <v>35480.933003402351</v>
      </c>
      <c r="AR1073" s="54">
        <f t="shared" si="1253"/>
        <v>18142</v>
      </c>
      <c r="AS1073" s="54">
        <f t="shared" si="1254"/>
        <v>18142</v>
      </c>
      <c r="AT1073" s="54">
        <f t="shared" si="1255"/>
        <v>0</v>
      </c>
      <c r="AU1073" s="54">
        <f t="shared" si="1256"/>
        <v>18142</v>
      </c>
      <c r="AV1073" s="54">
        <f t="shared" si="1257"/>
        <v>0</v>
      </c>
      <c r="AW1073" s="54">
        <f t="shared" si="1258"/>
        <v>0</v>
      </c>
      <c r="AX1073" s="54">
        <f t="shared" si="1259"/>
        <v>36284</v>
      </c>
      <c r="AY1073" s="54">
        <f t="shared" si="1260"/>
        <v>18142</v>
      </c>
      <c r="AZ1073" s="54">
        <f t="shared" si="1261"/>
        <v>54426</v>
      </c>
      <c r="BA1073" s="54">
        <f t="shared" si="1245"/>
        <v>0.91380228530420538</v>
      </c>
      <c r="BB1073" s="54">
        <f t="shared" si="1246"/>
        <v>4</v>
      </c>
      <c r="BC1073" s="54"/>
      <c r="BD1073" s="54"/>
      <c r="BE1073" s="54">
        <f t="shared" si="1262"/>
        <v>0</v>
      </c>
      <c r="BF1073" s="54"/>
      <c r="BG1073" s="54"/>
      <c r="BH1073" s="54"/>
      <c r="BI1073" s="54"/>
      <c r="BJ1073" s="54"/>
      <c r="BK1073" s="54"/>
      <c r="BL1073" s="54"/>
      <c r="BM1073" s="54"/>
      <c r="BN1073" s="54"/>
      <c r="BO1073" s="54"/>
      <c r="BP1073" s="54"/>
      <c r="BQ1073" s="54"/>
      <c r="BR1073" s="54"/>
      <c r="BS1073" s="54"/>
      <c r="BT1073" s="54"/>
      <c r="BU1073" s="54"/>
      <c r="BV1073" s="54">
        <f t="shared" si="1263"/>
        <v>7559.166666666667</v>
      </c>
      <c r="BW1073" s="54">
        <f t="shared" si="1264"/>
        <v>18142</v>
      </c>
      <c r="BX1073" s="54">
        <f t="shared" si="1265"/>
        <v>36284</v>
      </c>
      <c r="BY1073" s="54">
        <f t="shared" si="1266"/>
        <v>4</v>
      </c>
      <c r="BZ1073" s="54">
        <f t="shared" si="1267"/>
        <v>8</v>
      </c>
      <c r="CA1073" s="54">
        <v>0</v>
      </c>
      <c r="CB1073" s="54">
        <f t="shared" si="1268"/>
        <v>8</v>
      </c>
      <c r="CC1073" s="54">
        <f t="shared" si="1269"/>
        <v>1.6666666666666667</v>
      </c>
      <c r="CD1073" s="54">
        <v>0</v>
      </c>
      <c r="CE1073" s="54">
        <v>0</v>
      </c>
      <c r="CF1073" s="54">
        <v>0</v>
      </c>
      <c r="CG1073" s="54">
        <v>8</v>
      </c>
      <c r="CH1073" s="54">
        <v>0</v>
      </c>
      <c r="CI1073" s="54">
        <v>0</v>
      </c>
      <c r="CJ1073" s="54">
        <v>0</v>
      </c>
      <c r="CK1073" s="54">
        <v>4</v>
      </c>
      <c r="CL1073" s="54">
        <v>0</v>
      </c>
      <c r="CM1073" s="54">
        <v>0</v>
      </c>
      <c r="CN1073" s="54">
        <v>4</v>
      </c>
      <c r="CO1073" s="54">
        <v>4</v>
      </c>
    </row>
    <row r="1074" spans="1:93">
      <c r="A1074" s="3" t="str">
        <f t="shared" si="1249"/>
        <v>SH044Herceptin SC</v>
      </c>
      <c r="B1074" s="3" t="s">
        <v>556</v>
      </c>
      <c r="C1074" s="3" t="s">
        <v>557</v>
      </c>
      <c r="D1074" s="3" t="s">
        <v>296</v>
      </c>
      <c r="E1074" s="3" t="s">
        <v>296</v>
      </c>
      <c r="F1074" s="3" t="s">
        <v>341</v>
      </c>
      <c r="G1074" s="3" t="s">
        <v>342</v>
      </c>
      <c r="H1074" s="3" t="s">
        <v>341</v>
      </c>
      <c r="I1074" s="3" t="s">
        <v>342</v>
      </c>
      <c r="J1074" s="3" t="s">
        <v>541</v>
      </c>
      <c r="K1074" s="3" t="s">
        <v>541</v>
      </c>
      <c r="L1074" s="3"/>
      <c r="M1074" s="3" t="s">
        <v>543</v>
      </c>
      <c r="N1074" s="3" t="s">
        <v>12</v>
      </c>
      <c r="O1074" s="3" t="s">
        <v>12</v>
      </c>
      <c r="P1074" s="3">
        <v>3444.49</v>
      </c>
      <c r="Q1074" s="54">
        <v>1.2869445629604544E-7</v>
      </c>
      <c r="R1074" s="54">
        <v>1.1923834167284972E-7</v>
      </c>
      <c r="S1074" s="54">
        <v>1.8086442832285226E-7</v>
      </c>
      <c r="T1074" s="54">
        <v>1.8512626147397511E-7</v>
      </c>
      <c r="U1074" s="54">
        <v>1.6668434004097236E-7</v>
      </c>
      <c r="V1074" s="54">
        <v>2.193921721933052E-7</v>
      </c>
      <c r="W1074" s="54">
        <v>4.2879722629174739E-7</v>
      </c>
      <c r="X1074" s="54">
        <v>5.7120277370825267E-7</v>
      </c>
      <c r="Y1074" s="54">
        <v>1.0000000000000002E-6</v>
      </c>
      <c r="Z1074" s="54">
        <v>0</v>
      </c>
      <c r="AA1074" s="54">
        <v>0</v>
      </c>
      <c r="AB1074" s="54">
        <v>0</v>
      </c>
      <c r="AC1074" s="54">
        <v>0</v>
      </c>
      <c r="AD1074" s="54">
        <v>0</v>
      </c>
      <c r="AE1074" s="54">
        <v>0</v>
      </c>
      <c r="AF1074" s="54">
        <f t="shared" si="1250"/>
        <v>0</v>
      </c>
      <c r="AG1074" s="54">
        <f t="shared" si="1251"/>
        <v>0</v>
      </c>
      <c r="AH1074" s="54">
        <f t="shared" si="1252"/>
        <v>0</v>
      </c>
      <c r="AI1074" s="54">
        <v>4.4328676776716558E-4</v>
      </c>
      <c r="AJ1074" s="54">
        <v>4.1071527550871412E-4</v>
      </c>
      <c r="AK1074" s="54">
        <v>6.2298571471378138E-4</v>
      </c>
      <c r="AL1074" s="54">
        <v>6.3766555638449256E-4</v>
      </c>
      <c r="AM1074" s="54">
        <v>5.7414254242772885E-4</v>
      </c>
      <c r="AN1074" s="54">
        <v>7.5569414319811776E-4</v>
      </c>
      <c r="AO1074" s="54">
        <v>1.476987757989661E-3</v>
      </c>
      <c r="AP1074" s="54">
        <v>1.9675022420103392E-3</v>
      </c>
      <c r="AQ1074" s="54">
        <v>3.4444900000000001E-3</v>
      </c>
      <c r="AR1074" s="54">
        <f t="shared" si="1253"/>
        <v>0</v>
      </c>
      <c r="AS1074" s="54">
        <f t="shared" si="1254"/>
        <v>0</v>
      </c>
      <c r="AT1074" s="54">
        <f t="shared" si="1255"/>
        <v>0</v>
      </c>
      <c r="AU1074" s="54">
        <f t="shared" si="1256"/>
        <v>0</v>
      </c>
      <c r="AV1074" s="54">
        <f t="shared" si="1257"/>
        <v>0</v>
      </c>
      <c r="AW1074" s="54">
        <f t="shared" si="1258"/>
        <v>0</v>
      </c>
      <c r="AX1074" s="54">
        <f t="shared" si="1259"/>
        <v>0</v>
      </c>
      <c r="AY1074" s="54">
        <f t="shared" si="1260"/>
        <v>0</v>
      </c>
      <c r="AZ1074" s="54">
        <f t="shared" si="1261"/>
        <v>0</v>
      </c>
      <c r="BA1074" s="54">
        <f t="shared" si="1245"/>
        <v>1.8512626147397511E-7</v>
      </c>
      <c r="BB1074" s="54">
        <f t="shared" si="1246"/>
        <v>0</v>
      </c>
      <c r="BC1074" s="54"/>
      <c r="BD1074" s="54"/>
      <c r="BE1074" s="54">
        <f t="shared" si="1262"/>
        <v>0</v>
      </c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>
        <f t="shared" si="1263"/>
        <v>0</v>
      </c>
      <c r="BW1074" s="54">
        <f t="shared" si="1264"/>
        <v>0</v>
      </c>
      <c r="BX1074" s="54">
        <f t="shared" si="1265"/>
        <v>0</v>
      </c>
      <c r="BY1074" s="54">
        <f t="shared" si="1266"/>
        <v>0</v>
      </c>
      <c r="BZ1074" s="54">
        <f t="shared" si="1267"/>
        <v>0</v>
      </c>
      <c r="CA1074" s="54">
        <v>0</v>
      </c>
      <c r="CB1074" s="54">
        <f t="shared" si="1268"/>
        <v>0</v>
      </c>
      <c r="CC1074" s="54">
        <f t="shared" si="1269"/>
        <v>0</v>
      </c>
      <c r="CD1074" s="54">
        <v>0</v>
      </c>
      <c r="CE1074" s="54">
        <v>0</v>
      </c>
      <c r="CF1074" s="54">
        <v>0</v>
      </c>
      <c r="CG1074" s="54">
        <v>0</v>
      </c>
      <c r="CH1074" s="54">
        <v>0</v>
      </c>
      <c r="CI1074" s="54">
        <v>0</v>
      </c>
      <c r="CJ1074" s="54">
        <v>0</v>
      </c>
      <c r="CK1074" s="54">
        <v>0</v>
      </c>
      <c r="CL1074" s="54">
        <v>0</v>
      </c>
      <c r="CM1074" s="54">
        <v>0</v>
      </c>
      <c r="CN1074" s="54">
        <v>0</v>
      </c>
      <c r="CO1074" s="54">
        <v>0</v>
      </c>
    </row>
    <row r="1075" spans="1:93">
      <c r="A1075" s="3" t="str">
        <f t="shared" si="1249"/>
        <v>SH044Itovebi 3mg</v>
      </c>
      <c r="B1075" s="3" t="s">
        <v>556</v>
      </c>
      <c r="C1075" s="3" t="s">
        <v>557</v>
      </c>
      <c r="D1075" s="3" t="s">
        <v>296</v>
      </c>
      <c r="E1075" s="3" t="s">
        <v>296</v>
      </c>
      <c r="F1075" s="3" t="s">
        <v>341</v>
      </c>
      <c r="G1075" s="3" t="s">
        <v>342</v>
      </c>
      <c r="H1075" s="3" t="s">
        <v>341</v>
      </c>
      <c r="I1075" s="3" t="s">
        <v>342</v>
      </c>
      <c r="J1075" s="3" t="s">
        <v>541</v>
      </c>
      <c r="K1075" s="3" t="s">
        <v>541</v>
      </c>
      <c r="L1075" s="3"/>
      <c r="M1075" s="3" t="s">
        <v>543</v>
      </c>
      <c r="N1075" s="3" t="s">
        <v>13</v>
      </c>
      <c r="O1075" s="3" t="s">
        <v>14</v>
      </c>
      <c r="P1075" s="3">
        <v>3566.02</v>
      </c>
      <c r="Q1075" s="54">
        <v>7.5423782997919166E-8</v>
      </c>
      <c r="R1075" s="54">
        <v>8.6118364644595899E-8</v>
      </c>
      <c r="S1075" s="54">
        <v>1.7430625086372233E-7</v>
      </c>
      <c r="T1075" s="54">
        <v>1.7644957539816278E-7</v>
      </c>
      <c r="U1075" s="54">
        <v>2.1451535630448561E-7</v>
      </c>
      <c r="V1075" s="54">
        <v>2.7318666979111423E-7</v>
      </c>
      <c r="W1075" s="54">
        <v>3.3584839850623739E-7</v>
      </c>
      <c r="X1075" s="54">
        <v>6.6415160149376262E-7</v>
      </c>
      <c r="Y1075" s="54">
        <v>9.9999999999999995E-7</v>
      </c>
      <c r="Z1075" s="54">
        <v>0</v>
      </c>
      <c r="AA1075" s="54">
        <v>0</v>
      </c>
      <c r="AB1075" s="54">
        <v>0</v>
      </c>
      <c r="AC1075" s="54">
        <v>0</v>
      </c>
      <c r="AD1075" s="54">
        <v>0</v>
      </c>
      <c r="AE1075" s="54">
        <v>0</v>
      </c>
      <c r="AF1075" s="54">
        <f t="shared" si="1250"/>
        <v>0</v>
      </c>
      <c r="AG1075" s="54">
        <f t="shared" si="1251"/>
        <v>0</v>
      </c>
      <c r="AH1075" s="54">
        <f t="shared" si="1252"/>
        <v>0</v>
      </c>
      <c r="AI1075" s="54">
        <v>2.6896271864623972E-4</v>
      </c>
      <c r="AJ1075" s="54">
        <v>3.0709981068992184E-4</v>
      </c>
      <c r="AK1075" s="54">
        <v>6.2157957670505104E-4</v>
      </c>
      <c r="AL1075" s="54">
        <v>6.2922271486135634E-4</v>
      </c>
      <c r="AM1075" s="54">
        <v>7.6496605088892172E-4</v>
      </c>
      <c r="AN1075" s="54">
        <v>9.74189128208509E-4</v>
      </c>
      <c r="AO1075" s="54">
        <v>1.1976421060412126E-3</v>
      </c>
      <c r="AP1075" s="54">
        <v>2.3683778939587868E-3</v>
      </c>
      <c r="AQ1075" s="54">
        <v>3.5660199999999996E-3</v>
      </c>
      <c r="AR1075" s="54">
        <f t="shared" si="1253"/>
        <v>0</v>
      </c>
      <c r="AS1075" s="54">
        <f t="shared" si="1254"/>
        <v>0</v>
      </c>
      <c r="AT1075" s="54">
        <f t="shared" si="1255"/>
        <v>0</v>
      </c>
      <c r="AU1075" s="54">
        <f t="shared" si="1256"/>
        <v>0</v>
      </c>
      <c r="AV1075" s="54">
        <f t="shared" si="1257"/>
        <v>0</v>
      </c>
      <c r="AW1075" s="54">
        <f t="shared" si="1258"/>
        <v>0</v>
      </c>
      <c r="AX1075" s="54">
        <f t="shared" si="1259"/>
        <v>0</v>
      </c>
      <c r="AY1075" s="54">
        <f t="shared" si="1260"/>
        <v>0</v>
      </c>
      <c r="AZ1075" s="54">
        <f t="shared" si="1261"/>
        <v>0</v>
      </c>
      <c r="BA1075" s="54">
        <f t="shared" si="1245"/>
        <v>1.7644957539816278E-7</v>
      </c>
      <c r="BB1075" s="54">
        <f t="shared" si="1246"/>
        <v>0</v>
      </c>
      <c r="BC1075" s="54"/>
      <c r="BD1075" s="54"/>
      <c r="BE1075" s="54">
        <f t="shared" si="1262"/>
        <v>0</v>
      </c>
      <c r="BF1075" s="54"/>
      <c r="BG1075" s="54"/>
      <c r="BH1075" s="54"/>
      <c r="BI1075" s="54"/>
      <c r="BJ1075" s="54"/>
      <c r="BK1075" s="54"/>
      <c r="BL1075" s="54">
        <v>0</v>
      </c>
      <c r="BM1075" s="54">
        <v>0</v>
      </c>
      <c r="BN1075" s="54">
        <f t="shared" ref="BN1075:BN1076" si="1310">AVERAGE(BP1075:BR1075)</f>
        <v>0</v>
      </c>
      <c r="BO1075" s="54">
        <f t="shared" ref="BO1075:BO1076" si="1311">SUM(BS1075:BU1075)/1</f>
        <v>0</v>
      </c>
      <c r="BP1075" s="54">
        <v>0</v>
      </c>
      <c r="BQ1075" s="54">
        <v>0</v>
      </c>
      <c r="BR1075" s="54">
        <v>0</v>
      </c>
      <c r="BS1075" s="54">
        <v>0</v>
      </c>
      <c r="BT1075" s="54">
        <v>0</v>
      </c>
      <c r="BU1075" s="54">
        <v>0</v>
      </c>
      <c r="BV1075" s="54">
        <f t="shared" si="1263"/>
        <v>0</v>
      </c>
      <c r="BW1075" s="54">
        <f t="shared" si="1264"/>
        <v>0</v>
      </c>
      <c r="BX1075" s="54">
        <f t="shared" si="1265"/>
        <v>0</v>
      </c>
      <c r="BY1075" s="54">
        <f t="shared" si="1266"/>
        <v>0</v>
      </c>
      <c r="BZ1075" s="54">
        <f t="shared" si="1267"/>
        <v>0</v>
      </c>
      <c r="CA1075" s="54">
        <v>0</v>
      </c>
      <c r="CB1075" s="54">
        <f t="shared" si="1268"/>
        <v>0</v>
      </c>
      <c r="CC1075" s="54">
        <f t="shared" si="1269"/>
        <v>0</v>
      </c>
      <c r="CD1075" s="54">
        <v>0</v>
      </c>
      <c r="CE1075" s="54">
        <v>0</v>
      </c>
      <c r="CF1075" s="54">
        <v>0</v>
      </c>
      <c r="CG1075" s="54">
        <v>0</v>
      </c>
      <c r="CH1075" s="54">
        <v>0</v>
      </c>
      <c r="CI1075" s="54">
        <v>0</v>
      </c>
      <c r="CJ1075" s="54">
        <v>0</v>
      </c>
      <c r="CK1075" s="54">
        <v>0</v>
      </c>
      <c r="CL1075" s="54">
        <v>0</v>
      </c>
      <c r="CM1075" s="54">
        <v>0</v>
      </c>
      <c r="CN1075" s="54">
        <v>0</v>
      </c>
      <c r="CO1075" s="54">
        <v>0</v>
      </c>
    </row>
    <row r="1076" spans="1:93">
      <c r="A1076" s="3" t="str">
        <f t="shared" si="1249"/>
        <v>SH044Itovebi 9mg</v>
      </c>
      <c r="B1076" s="3" t="s">
        <v>556</v>
      </c>
      <c r="C1076" s="3" t="s">
        <v>557</v>
      </c>
      <c r="D1076" s="3" t="s">
        <v>296</v>
      </c>
      <c r="E1076" s="3" t="s">
        <v>296</v>
      </c>
      <c r="F1076" s="3" t="s">
        <v>341</v>
      </c>
      <c r="G1076" s="3" t="s">
        <v>342</v>
      </c>
      <c r="H1076" s="3" t="s">
        <v>341</v>
      </c>
      <c r="I1076" s="3" t="s">
        <v>342</v>
      </c>
      <c r="J1076" s="3" t="s">
        <v>541</v>
      </c>
      <c r="K1076" s="3" t="s">
        <v>541</v>
      </c>
      <c r="L1076" s="3"/>
      <c r="M1076" s="3" t="s">
        <v>543</v>
      </c>
      <c r="N1076" s="3" t="s">
        <v>13</v>
      </c>
      <c r="O1076" s="3" t="s">
        <v>15</v>
      </c>
      <c r="P1076" s="3">
        <v>10698.05</v>
      </c>
      <c r="Q1076" s="54"/>
      <c r="R1076" s="54"/>
      <c r="S1076" s="54"/>
      <c r="T1076" s="54"/>
      <c r="U1076" s="54"/>
      <c r="V1076" s="54"/>
      <c r="W1076" s="54">
        <v>0</v>
      </c>
      <c r="X1076" s="54">
        <v>0</v>
      </c>
      <c r="Y1076" s="54">
        <v>0</v>
      </c>
      <c r="Z1076" s="54">
        <v>0</v>
      </c>
      <c r="AA1076" s="54">
        <v>0</v>
      </c>
      <c r="AB1076" s="54">
        <v>0</v>
      </c>
      <c r="AC1076" s="54">
        <v>0</v>
      </c>
      <c r="AD1076" s="54">
        <v>0</v>
      </c>
      <c r="AE1076" s="54">
        <v>0</v>
      </c>
      <c r="AF1076" s="54">
        <f t="shared" si="1250"/>
        <v>0</v>
      </c>
      <c r="AG1076" s="54">
        <f t="shared" si="1251"/>
        <v>0</v>
      </c>
      <c r="AH1076" s="54">
        <f t="shared" si="1252"/>
        <v>0</v>
      </c>
      <c r="AI1076" s="54"/>
      <c r="AJ1076" s="54"/>
      <c r="AK1076" s="54"/>
      <c r="AL1076" s="54"/>
      <c r="AM1076" s="54"/>
      <c r="AN1076" s="54"/>
      <c r="AO1076" s="54">
        <v>0</v>
      </c>
      <c r="AP1076" s="54">
        <v>0</v>
      </c>
      <c r="AQ1076" s="54">
        <v>0</v>
      </c>
      <c r="AR1076" s="54">
        <f t="shared" si="1253"/>
        <v>0</v>
      </c>
      <c r="AS1076" s="54">
        <f t="shared" si="1254"/>
        <v>0</v>
      </c>
      <c r="AT1076" s="54">
        <f t="shared" si="1255"/>
        <v>0</v>
      </c>
      <c r="AU1076" s="54">
        <f t="shared" si="1256"/>
        <v>0</v>
      </c>
      <c r="AV1076" s="54">
        <f t="shared" si="1257"/>
        <v>0</v>
      </c>
      <c r="AW1076" s="54">
        <f t="shared" si="1258"/>
        <v>0</v>
      </c>
      <c r="AX1076" s="54">
        <f t="shared" si="1259"/>
        <v>0</v>
      </c>
      <c r="AY1076" s="54">
        <f t="shared" si="1260"/>
        <v>0</v>
      </c>
      <c r="AZ1076" s="54">
        <f t="shared" si="1261"/>
        <v>0</v>
      </c>
      <c r="BA1076" s="54">
        <f t="shared" si="1245"/>
        <v>0</v>
      </c>
      <c r="BB1076" s="54">
        <f t="shared" si="1246"/>
        <v>0</v>
      </c>
      <c r="BC1076" s="54"/>
      <c r="BD1076" s="54"/>
      <c r="BE1076" s="54">
        <f t="shared" si="1262"/>
        <v>0</v>
      </c>
      <c r="BF1076" s="54"/>
      <c r="BG1076" s="54"/>
      <c r="BH1076" s="54"/>
      <c r="BI1076" s="54"/>
      <c r="BJ1076" s="54"/>
      <c r="BK1076" s="54"/>
      <c r="BL1076" s="54">
        <v>0</v>
      </c>
      <c r="BM1076" s="54">
        <v>0</v>
      </c>
      <c r="BN1076" s="54">
        <f t="shared" si="1310"/>
        <v>0</v>
      </c>
      <c r="BO1076" s="54">
        <f t="shared" si="1311"/>
        <v>0</v>
      </c>
      <c r="BP1076" s="54">
        <v>0</v>
      </c>
      <c r="BQ1076" s="54">
        <v>0</v>
      </c>
      <c r="BR1076" s="54">
        <v>0</v>
      </c>
      <c r="BS1076" s="54">
        <v>0</v>
      </c>
      <c r="BT1076" s="54">
        <v>0</v>
      </c>
      <c r="BU1076" s="54">
        <v>0</v>
      </c>
      <c r="BV1076" s="54">
        <f t="shared" si="1263"/>
        <v>0</v>
      </c>
      <c r="BW1076" s="54">
        <f t="shared" si="1264"/>
        <v>0</v>
      </c>
      <c r="BX1076" s="54">
        <f t="shared" si="1265"/>
        <v>0</v>
      </c>
      <c r="BY1076" s="54">
        <f t="shared" si="1266"/>
        <v>0</v>
      </c>
      <c r="BZ1076" s="54">
        <f t="shared" si="1267"/>
        <v>0</v>
      </c>
      <c r="CA1076" s="54">
        <v>0</v>
      </c>
      <c r="CB1076" s="54">
        <f t="shared" si="1268"/>
        <v>0</v>
      </c>
      <c r="CC1076" s="54">
        <f t="shared" si="1269"/>
        <v>0</v>
      </c>
      <c r="CD1076" s="54">
        <v>0</v>
      </c>
      <c r="CE1076" s="54">
        <v>0</v>
      </c>
      <c r="CF1076" s="54">
        <v>0</v>
      </c>
      <c r="CG1076" s="54">
        <v>0</v>
      </c>
      <c r="CH1076" s="54">
        <v>0</v>
      </c>
      <c r="CI1076" s="54">
        <v>0</v>
      </c>
      <c r="CJ1076" s="54">
        <v>0</v>
      </c>
      <c r="CK1076" s="54">
        <v>0</v>
      </c>
      <c r="CL1076" s="54">
        <v>0</v>
      </c>
      <c r="CM1076" s="54">
        <v>0</v>
      </c>
      <c r="CN1076" s="54">
        <v>0</v>
      </c>
      <c r="CO1076" s="54">
        <v>0</v>
      </c>
    </row>
    <row r="1077" spans="1:93">
      <c r="A1077" s="3" t="str">
        <f t="shared" si="1249"/>
        <v>SH044Perjeta</v>
      </c>
      <c r="B1077" s="3" t="s">
        <v>556</v>
      </c>
      <c r="C1077" s="3" t="s">
        <v>557</v>
      </c>
      <c r="D1077" s="3" t="s">
        <v>296</v>
      </c>
      <c r="E1077" s="3" t="s">
        <v>296</v>
      </c>
      <c r="F1077" s="3" t="s">
        <v>341</v>
      </c>
      <c r="G1077" s="3" t="s">
        <v>342</v>
      </c>
      <c r="H1077" s="3" t="s">
        <v>341</v>
      </c>
      <c r="I1077" s="3" t="s">
        <v>342</v>
      </c>
      <c r="J1077" s="3" t="s">
        <v>541</v>
      </c>
      <c r="K1077" s="3" t="s">
        <v>541</v>
      </c>
      <c r="L1077" s="3"/>
      <c r="M1077" s="3" t="s">
        <v>543</v>
      </c>
      <c r="N1077" s="3" t="s">
        <v>16</v>
      </c>
      <c r="O1077" s="3" t="s">
        <v>16</v>
      </c>
      <c r="P1077" s="3">
        <v>3985.87</v>
      </c>
      <c r="Q1077" s="54">
        <v>1.7019376786268344E-7</v>
      </c>
      <c r="R1077" s="54">
        <v>1.4376523217895139E-7</v>
      </c>
      <c r="S1077" s="54">
        <v>2.1820555566111193E-7</v>
      </c>
      <c r="T1077" s="54">
        <v>1.3185526524997413E-7</v>
      </c>
      <c r="U1077" s="54">
        <v>1.600367478615922E-7</v>
      </c>
      <c r="V1077" s="54">
        <v>1.8366729468643289E-7</v>
      </c>
      <c r="W1077" s="54">
        <v>5.3216455570274684E-7</v>
      </c>
      <c r="X1077" s="54">
        <v>4.7555930779799925E-7</v>
      </c>
      <c r="Y1077" s="54">
        <v>1.0077238635007461E-6</v>
      </c>
      <c r="Z1077" s="54">
        <v>0</v>
      </c>
      <c r="AA1077" s="54">
        <v>0</v>
      </c>
      <c r="AB1077" s="54">
        <v>0</v>
      </c>
      <c r="AC1077" s="54">
        <v>0</v>
      </c>
      <c r="AD1077" s="54">
        <v>0</v>
      </c>
      <c r="AE1077" s="54">
        <v>0</v>
      </c>
      <c r="AF1077" s="54">
        <f t="shared" si="1250"/>
        <v>0</v>
      </c>
      <c r="AG1077" s="54">
        <f t="shared" si="1251"/>
        <v>0</v>
      </c>
      <c r="AH1077" s="54">
        <f t="shared" si="1252"/>
        <v>0</v>
      </c>
      <c r="AI1077" s="54">
        <v>6.7837023351083401E-4</v>
      </c>
      <c r="AJ1077" s="54">
        <v>5.7302952598511697E-4</v>
      </c>
      <c r="AK1077" s="54">
        <v>8.6973897814295617E-4</v>
      </c>
      <c r="AL1077" s="54">
        <v>5.2555794610191443E-4</v>
      </c>
      <c r="AM1077" s="54">
        <v>6.3788567219908463E-4</v>
      </c>
      <c r="AN1077" s="54">
        <v>7.3207395987181232E-4</v>
      </c>
      <c r="AO1077" s="54">
        <v>2.1211387376389073E-3</v>
      </c>
      <c r="AP1077" s="54">
        <v>1.8955175781728115E-3</v>
      </c>
      <c r="AQ1077" s="54">
        <v>4.0166563158117192E-3</v>
      </c>
      <c r="AR1077" s="54">
        <f t="shared" si="1253"/>
        <v>0</v>
      </c>
      <c r="AS1077" s="54">
        <f t="shared" si="1254"/>
        <v>0</v>
      </c>
      <c r="AT1077" s="54">
        <f t="shared" si="1255"/>
        <v>0</v>
      </c>
      <c r="AU1077" s="54">
        <f t="shared" si="1256"/>
        <v>0</v>
      </c>
      <c r="AV1077" s="54">
        <f t="shared" si="1257"/>
        <v>0</v>
      </c>
      <c r="AW1077" s="54">
        <f t="shared" si="1258"/>
        <v>0</v>
      </c>
      <c r="AX1077" s="54">
        <f t="shared" si="1259"/>
        <v>0</v>
      </c>
      <c r="AY1077" s="54">
        <f t="shared" si="1260"/>
        <v>0</v>
      </c>
      <c r="AZ1077" s="54">
        <f t="shared" si="1261"/>
        <v>0</v>
      </c>
      <c r="BA1077" s="54">
        <f t="shared" si="1245"/>
        <v>1.3185526524997413E-7</v>
      </c>
      <c r="BB1077" s="54">
        <f t="shared" si="1246"/>
        <v>0</v>
      </c>
      <c r="BC1077" s="54"/>
      <c r="BD1077" s="54"/>
      <c r="BE1077" s="54">
        <f t="shared" si="1262"/>
        <v>0</v>
      </c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>
        <f t="shared" si="1263"/>
        <v>0</v>
      </c>
      <c r="BW1077" s="54">
        <f t="shared" si="1264"/>
        <v>0</v>
      </c>
      <c r="BX1077" s="54">
        <f t="shared" si="1265"/>
        <v>0</v>
      </c>
      <c r="BY1077" s="54">
        <f t="shared" si="1266"/>
        <v>0</v>
      </c>
      <c r="BZ1077" s="54">
        <f t="shared" si="1267"/>
        <v>0</v>
      </c>
      <c r="CA1077" s="54">
        <v>0</v>
      </c>
      <c r="CB1077" s="54">
        <f t="shared" si="1268"/>
        <v>0</v>
      </c>
      <c r="CC1077" s="54">
        <f t="shared" si="1269"/>
        <v>0</v>
      </c>
      <c r="CD1077" s="54">
        <v>0</v>
      </c>
      <c r="CE1077" s="54">
        <v>0</v>
      </c>
      <c r="CF1077" s="54">
        <v>0</v>
      </c>
      <c r="CG1077" s="54">
        <v>0</v>
      </c>
      <c r="CH1077" s="54">
        <v>0</v>
      </c>
      <c r="CI1077" s="54">
        <v>0</v>
      </c>
      <c r="CJ1077" s="54">
        <v>0</v>
      </c>
      <c r="CK1077" s="54">
        <v>0</v>
      </c>
      <c r="CL1077" s="54">
        <v>0</v>
      </c>
      <c r="CM1077" s="54">
        <v>0</v>
      </c>
      <c r="CN1077" s="54">
        <v>0</v>
      </c>
      <c r="CO1077" s="54">
        <v>0</v>
      </c>
    </row>
    <row r="1078" spans="1:93">
      <c r="A1078" s="3" t="str">
        <f t="shared" si="1249"/>
        <v>SH044Phesgo 10ml</v>
      </c>
      <c r="B1078" s="3" t="s">
        <v>556</v>
      </c>
      <c r="C1078" s="3" t="s">
        <v>557</v>
      </c>
      <c r="D1078" s="3" t="s">
        <v>296</v>
      </c>
      <c r="E1078" s="3" t="s">
        <v>296</v>
      </c>
      <c r="F1078" s="3" t="s">
        <v>341</v>
      </c>
      <c r="G1078" s="3" t="s">
        <v>342</v>
      </c>
      <c r="H1078" s="3" t="s">
        <v>341</v>
      </c>
      <c r="I1078" s="3" t="s">
        <v>342</v>
      </c>
      <c r="J1078" s="3" t="s">
        <v>541</v>
      </c>
      <c r="K1078" s="3" t="s">
        <v>541</v>
      </c>
      <c r="L1078" s="3"/>
      <c r="M1078" s="3" t="s">
        <v>543</v>
      </c>
      <c r="N1078" s="3" t="s">
        <v>17</v>
      </c>
      <c r="O1078" s="3" t="s">
        <v>18</v>
      </c>
      <c r="P1078" s="3">
        <v>6232.07</v>
      </c>
      <c r="Q1078" s="54">
        <v>8.1075808423204498E-2</v>
      </c>
      <c r="R1078" s="54">
        <v>7.4951401823150257E-2</v>
      </c>
      <c r="S1078" s="54">
        <v>0.11111171302312073</v>
      </c>
      <c r="T1078" s="54">
        <v>9.7362996524429271E-2</v>
      </c>
      <c r="U1078" s="54">
        <v>8.9333508924001173E-2</v>
      </c>
      <c r="V1078" s="54">
        <v>0.11637974202311591</v>
      </c>
      <c r="W1078" s="54">
        <v>0.26713892326947547</v>
      </c>
      <c r="X1078" s="54">
        <v>0.30307624747154638</v>
      </c>
      <c r="Y1078" s="54">
        <v>0.5702151707410219</v>
      </c>
      <c r="Z1078" s="54">
        <v>0</v>
      </c>
      <c r="AA1078" s="54">
        <v>0</v>
      </c>
      <c r="AB1078" s="54">
        <v>0</v>
      </c>
      <c r="AC1078" s="54">
        <v>0</v>
      </c>
      <c r="AD1078" s="54">
        <v>0</v>
      </c>
      <c r="AE1078" s="54">
        <v>0</v>
      </c>
      <c r="AF1078" s="54">
        <f t="shared" si="1250"/>
        <v>0</v>
      </c>
      <c r="AG1078" s="54">
        <f t="shared" si="1251"/>
        <v>0</v>
      </c>
      <c r="AH1078" s="54">
        <f t="shared" si="1252"/>
        <v>0</v>
      </c>
      <c r="AI1078" s="54">
        <v>505.27011340000001</v>
      </c>
      <c r="AJ1078" s="54">
        <v>467.10238276000001</v>
      </c>
      <c r="AK1078" s="54">
        <v>692.45597337999993</v>
      </c>
      <c r="AL1078" s="54">
        <v>606.77300974999991</v>
      </c>
      <c r="AM1078" s="54">
        <v>556.73268095999993</v>
      </c>
      <c r="AN1078" s="54">
        <v>725.2866988699999</v>
      </c>
      <c r="AO1078" s="54">
        <v>1664.82846954</v>
      </c>
      <c r="AP1078" s="54">
        <v>1888.7923895799995</v>
      </c>
      <c r="AQ1078" s="54">
        <v>3553.6208591199993</v>
      </c>
      <c r="AR1078" s="54">
        <f t="shared" si="1253"/>
        <v>0</v>
      </c>
      <c r="AS1078" s="54">
        <f t="shared" si="1254"/>
        <v>0</v>
      </c>
      <c r="AT1078" s="54">
        <f t="shared" si="1255"/>
        <v>0</v>
      </c>
      <c r="AU1078" s="54">
        <f t="shared" si="1256"/>
        <v>0</v>
      </c>
      <c r="AV1078" s="54">
        <f t="shared" si="1257"/>
        <v>0</v>
      </c>
      <c r="AW1078" s="54">
        <f t="shared" si="1258"/>
        <v>0</v>
      </c>
      <c r="AX1078" s="54">
        <f t="shared" si="1259"/>
        <v>0</v>
      </c>
      <c r="AY1078" s="54">
        <f t="shared" si="1260"/>
        <v>0</v>
      </c>
      <c r="AZ1078" s="54">
        <f t="shared" si="1261"/>
        <v>0</v>
      </c>
      <c r="BA1078" s="54">
        <f t="shared" si="1245"/>
        <v>9.7362996524429271E-2</v>
      </c>
      <c r="BB1078" s="54">
        <f t="shared" si="1246"/>
        <v>0</v>
      </c>
      <c r="BC1078" s="54">
        <f>SUM(CJ1078:CL1078)</f>
        <v>0</v>
      </c>
      <c r="BD1078" s="54">
        <f>SUM(CM1078:CO1078)</f>
        <v>0</v>
      </c>
      <c r="BE1078" s="54">
        <f t="shared" si="1262"/>
        <v>0</v>
      </c>
      <c r="BF1078" s="54">
        <f t="shared" ref="BF1078:BK1078" si="1312">Z1078</f>
        <v>0</v>
      </c>
      <c r="BG1078" s="54">
        <f t="shared" si="1312"/>
        <v>0</v>
      </c>
      <c r="BH1078" s="54">
        <f t="shared" si="1312"/>
        <v>0</v>
      </c>
      <c r="BI1078" s="54">
        <f t="shared" si="1312"/>
        <v>0</v>
      </c>
      <c r="BJ1078" s="54">
        <f t="shared" si="1312"/>
        <v>0</v>
      </c>
      <c r="BK1078" s="54">
        <f t="shared" si="1312"/>
        <v>0</v>
      </c>
      <c r="BL1078" s="54">
        <v>0</v>
      </c>
      <c r="BM1078" s="54">
        <v>0</v>
      </c>
      <c r="BN1078" s="54">
        <f t="shared" ref="BN1078:BN1079" si="1313">AVERAGE(BP1078:BR1078)</f>
        <v>0</v>
      </c>
      <c r="BO1078" s="54">
        <f t="shared" ref="BO1078:BO1079" si="1314">SUM(BS1078:BU1078)/1</f>
        <v>0</v>
      </c>
      <c r="BP1078" s="54">
        <v>0</v>
      </c>
      <c r="BQ1078" s="54">
        <v>0</v>
      </c>
      <c r="BR1078" s="54">
        <v>0</v>
      </c>
      <c r="BS1078" s="54">
        <v>0</v>
      </c>
      <c r="BT1078" s="54">
        <v>0</v>
      </c>
      <c r="BU1078" s="54">
        <v>0</v>
      </c>
      <c r="BV1078" s="54">
        <f t="shared" si="1263"/>
        <v>0</v>
      </c>
      <c r="BW1078" s="54">
        <f t="shared" si="1264"/>
        <v>0</v>
      </c>
      <c r="BX1078" s="54">
        <f t="shared" si="1265"/>
        <v>0</v>
      </c>
      <c r="BY1078" s="54">
        <f t="shared" si="1266"/>
        <v>0</v>
      </c>
      <c r="BZ1078" s="54">
        <f t="shared" si="1267"/>
        <v>0</v>
      </c>
      <c r="CA1078" s="54">
        <v>0</v>
      </c>
      <c r="CB1078" s="54">
        <f t="shared" si="1268"/>
        <v>0</v>
      </c>
      <c r="CC1078" s="54">
        <f t="shared" si="1269"/>
        <v>0</v>
      </c>
      <c r="CD1078" s="54">
        <v>0</v>
      </c>
      <c r="CE1078" s="54">
        <v>0</v>
      </c>
      <c r="CF1078" s="54">
        <v>0</v>
      </c>
      <c r="CG1078" s="54">
        <v>0</v>
      </c>
      <c r="CH1078" s="54">
        <v>0</v>
      </c>
      <c r="CI1078" s="54">
        <v>0</v>
      </c>
      <c r="CJ1078" s="54">
        <v>0</v>
      </c>
      <c r="CK1078" s="54">
        <v>0</v>
      </c>
      <c r="CL1078" s="54">
        <v>0</v>
      </c>
      <c r="CM1078" s="54">
        <v>0</v>
      </c>
      <c r="CN1078" s="54">
        <v>0</v>
      </c>
      <c r="CO1078" s="54">
        <v>0</v>
      </c>
    </row>
    <row r="1079" spans="1:93">
      <c r="A1079" s="3" t="str">
        <f t="shared" si="1249"/>
        <v>SH044Phesgo 15ml</v>
      </c>
      <c r="B1079" s="3" t="s">
        <v>556</v>
      </c>
      <c r="C1079" s="3" t="s">
        <v>557</v>
      </c>
      <c r="D1079" s="3" t="s">
        <v>296</v>
      </c>
      <c r="E1079" s="3" t="s">
        <v>296</v>
      </c>
      <c r="F1079" s="3" t="s">
        <v>341</v>
      </c>
      <c r="G1079" s="3" t="s">
        <v>342</v>
      </c>
      <c r="H1079" s="3" t="s">
        <v>341</v>
      </c>
      <c r="I1079" s="3" t="s">
        <v>342</v>
      </c>
      <c r="J1079" s="3" t="s">
        <v>541</v>
      </c>
      <c r="K1079" s="3" t="s">
        <v>541</v>
      </c>
      <c r="L1079" s="3"/>
      <c r="M1079" s="3" t="s">
        <v>543</v>
      </c>
      <c r="N1079" s="3" t="s">
        <v>17</v>
      </c>
      <c r="O1079" s="3" t="s">
        <v>19</v>
      </c>
      <c r="P1079" s="3">
        <v>8489.27</v>
      </c>
      <c r="Q1079" s="54">
        <v>1.1779575864591419E-6</v>
      </c>
      <c r="R1079" s="54">
        <v>1.1779575864591419E-6</v>
      </c>
      <c r="S1079" s="54">
        <v>1.1779575864591419E-6</v>
      </c>
      <c r="T1079" s="54">
        <v>1.1779575864591419E-6</v>
      </c>
      <c r="U1079" s="54">
        <v>1.1779575864591419E-6</v>
      </c>
      <c r="V1079" s="54">
        <v>1.1779575864591419E-6</v>
      </c>
      <c r="W1079" s="54">
        <v>3.5338727593774257E-6</v>
      </c>
      <c r="X1079" s="54">
        <v>3.5338727593774257E-6</v>
      </c>
      <c r="Y1079" s="54">
        <v>7.0677455187548515E-6</v>
      </c>
      <c r="Z1079" s="54">
        <v>0</v>
      </c>
      <c r="AA1079" s="54">
        <v>0</v>
      </c>
      <c r="AB1079" s="54">
        <v>0</v>
      </c>
      <c r="AC1079" s="54">
        <v>0</v>
      </c>
      <c r="AD1079" s="54">
        <v>0</v>
      </c>
      <c r="AE1079" s="54">
        <v>0</v>
      </c>
      <c r="AF1079" s="54">
        <f t="shared" si="1250"/>
        <v>0</v>
      </c>
      <c r="AG1079" s="54">
        <f t="shared" si="1251"/>
        <v>0</v>
      </c>
      <c r="AH1079" s="54">
        <f t="shared" si="1252"/>
        <v>0</v>
      </c>
      <c r="AI1079" s="54">
        <v>0.01</v>
      </c>
      <c r="AJ1079" s="54">
        <v>0.01</v>
      </c>
      <c r="AK1079" s="54">
        <v>0.01</v>
      </c>
      <c r="AL1079" s="54">
        <v>0.01</v>
      </c>
      <c r="AM1079" s="54">
        <v>0.01</v>
      </c>
      <c r="AN1079" s="54">
        <v>0.01</v>
      </c>
      <c r="AO1079" s="54">
        <v>0.03</v>
      </c>
      <c r="AP1079" s="54">
        <v>0.03</v>
      </c>
      <c r="AQ1079" s="54">
        <v>0.06</v>
      </c>
      <c r="AR1079" s="54">
        <f t="shared" si="1253"/>
        <v>0</v>
      </c>
      <c r="AS1079" s="54">
        <f t="shared" si="1254"/>
        <v>0</v>
      </c>
      <c r="AT1079" s="54">
        <f t="shared" si="1255"/>
        <v>0</v>
      </c>
      <c r="AU1079" s="54">
        <f t="shared" si="1256"/>
        <v>0</v>
      </c>
      <c r="AV1079" s="54">
        <f t="shared" si="1257"/>
        <v>0</v>
      </c>
      <c r="AW1079" s="54">
        <f t="shared" si="1258"/>
        <v>0</v>
      </c>
      <c r="AX1079" s="54">
        <f t="shared" si="1259"/>
        <v>0</v>
      </c>
      <c r="AY1079" s="54">
        <f t="shared" si="1260"/>
        <v>0</v>
      </c>
      <c r="AZ1079" s="54">
        <f t="shared" si="1261"/>
        <v>0</v>
      </c>
      <c r="BA1079" s="54">
        <f t="shared" si="1245"/>
        <v>1.1779575864591419E-6</v>
      </c>
      <c r="BB1079" s="54">
        <f t="shared" si="1246"/>
        <v>0</v>
      </c>
      <c r="BC1079" s="54">
        <f>SUM(CJ1079:CL1079)*2</f>
        <v>0</v>
      </c>
      <c r="BD1079" s="54">
        <f>SUM(CM1079:CO1079)*2</f>
        <v>0</v>
      </c>
      <c r="BE1079" s="54">
        <f t="shared" si="1262"/>
        <v>0</v>
      </c>
      <c r="BF1079" s="54">
        <f t="shared" ref="BF1079:BK1079" si="1315">Z1079*2</f>
        <v>0</v>
      </c>
      <c r="BG1079" s="54">
        <f t="shared" si="1315"/>
        <v>0</v>
      </c>
      <c r="BH1079" s="54">
        <f t="shared" si="1315"/>
        <v>0</v>
      </c>
      <c r="BI1079" s="54">
        <f t="shared" si="1315"/>
        <v>0</v>
      </c>
      <c r="BJ1079" s="54">
        <f t="shared" si="1315"/>
        <v>0</v>
      </c>
      <c r="BK1079" s="54">
        <f t="shared" si="1315"/>
        <v>0</v>
      </c>
      <c r="BL1079" s="54">
        <v>0</v>
      </c>
      <c r="BM1079" s="54">
        <v>0</v>
      </c>
      <c r="BN1079" s="54">
        <f t="shared" si="1313"/>
        <v>0</v>
      </c>
      <c r="BO1079" s="54">
        <f t="shared" si="1314"/>
        <v>0</v>
      </c>
      <c r="BP1079" s="54">
        <v>0</v>
      </c>
      <c r="BQ1079" s="54">
        <v>0</v>
      </c>
      <c r="BR1079" s="54">
        <v>0</v>
      </c>
      <c r="BS1079" s="54">
        <v>0</v>
      </c>
      <c r="BT1079" s="54">
        <v>0</v>
      </c>
      <c r="BU1079" s="54">
        <v>0</v>
      </c>
      <c r="BV1079" s="54">
        <f t="shared" si="1263"/>
        <v>0</v>
      </c>
      <c r="BW1079" s="54">
        <f t="shared" si="1264"/>
        <v>0</v>
      </c>
      <c r="BX1079" s="54">
        <f t="shared" si="1265"/>
        <v>0</v>
      </c>
      <c r="BY1079" s="54">
        <f t="shared" si="1266"/>
        <v>0</v>
      </c>
      <c r="BZ1079" s="54">
        <f t="shared" si="1267"/>
        <v>0</v>
      </c>
      <c r="CA1079" s="54">
        <v>0</v>
      </c>
      <c r="CB1079" s="54">
        <f t="shared" si="1268"/>
        <v>0</v>
      </c>
      <c r="CC1079" s="54">
        <f t="shared" si="1269"/>
        <v>0</v>
      </c>
      <c r="CD1079" s="54">
        <v>0</v>
      </c>
      <c r="CE1079" s="54">
        <v>0</v>
      </c>
      <c r="CF1079" s="54">
        <v>0</v>
      </c>
      <c r="CG1079" s="54">
        <v>0</v>
      </c>
      <c r="CH1079" s="54">
        <v>0</v>
      </c>
      <c r="CI1079" s="54">
        <v>0</v>
      </c>
      <c r="CJ1079" s="54">
        <v>0</v>
      </c>
      <c r="CK1079" s="54">
        <v>0</v>
      </c>
      <c r="CL1079" s="54">
        <v>0</v>
      </c>
      <c r="CM1079" s="54">
        <v>0</v>
      </c>
      <c r="CN1079" s="54">
        <v>0</v>
      </c>
      <c r="CO1079" s="54">
        <v>0</v>
      </c>
    </row>
    <row r="1080" spans="1:93">
      <c r="A1080" s="3" t="str">
        <f t="shared" si="1249"/>
        <v>SH048Herceptin IV</v>
      </c>
      <c r="B1080" s="3" t="s">
        <v>558</v>
      </c>
      <c r="C1080" s="3" t="s">
        <v>887</v>
      </c>
      <c r="D1080" s="3" t="s">
        <v>296</v>
      </c>
      <c r="E1080" s="3" t="s">
        <v>296</v>
      </c>
      <c r="F1080" s="3" t="s">
        <v>343</v>
      </c>
      <c r="G1080" s="3" t="s">
        <v>344</v>
      </c>
      <c r="H1080" s="3" t="s">
        <v>343</v>
      </c>
      <c r="I1080" s="3" t="s">
        <v>344</v>
      </c>
      <c r="J1080" s="3" t="s">
        <v>541</v>
      </c>
      <c r="K1080" s="3" t="s">
        <v>541</v>
      </c>
      <c r="L1080" s="3"/>
      <c r="M1080" s="3" t="s">
        <v>545</v>
      </c>
      <c r="N1080" s="3" t="s">
        <v>11</v>
      </c>
      <c r="O1080" s="3" t="s">
        <v>11</v>
      </c>
      <c r="P1080" s="3">
        <v>4535.5</v>
      </c>
      <c r="Q1080" s="54">
        <v>2.4822376098080742E-7</v>
      </c>
      <c r="R1080" s="54">
        <v>1.7782878168674339E-7</v>
      </c>
      <c r="S1080" s="54">
        <v>1.6542114214001052E-7</v>
      </c>
      <c r="T1080" s="54">
        <v>1.1681063360424579E-7</v>
      </c>
      <c r="U1080" s="54">
        <v>1.0643066396940739E-7</v>
      </c>
      <c r="V1080" s="54">
        <v>1.8528501761878564E-7</v>
      </c>
      <c r="W1080" s="54">
        <v>5.9147368480756133E-7</v>
      </c>
      <c r="X1080" s="54">
        <v>4.0852631519243884E-7</v>
      </c>
      <c r="Y1080" s="54">
        <v>1.0000000000000002E-6</v>
      </c>
      <c r="Z1080" s="54">
        <v>0</v>
      </c>
      <c r="AA1080" s="54">
        <v>0</v>
      </c>
      <c r="AB1080" s="54">
        <v>0</v>
      </c>
      <c r="AC1080" s="54">
        <v>0</v>
      </c>
      <c r="AD1080" s="54">
        <v>0</v>
      </c>
      <c r="AE1080" s="54">
        <v>0</v>
      </c>
      <c r="AF1080" s="54">
        <f t="shared" si="1250"/>
        <v>0</v>
      </c>
      <c r="AG1080" s="54">
        <f t="shared" si="1251"/>
        <v>0</v>
      </c>
      <c r="AH1080" s="54">
        <f t="shared" si="1252"/>
        <v>0</v>
      </c>
      <c r="AI1080" s="54">
        <v>1.1258188679284522E-3</v>
      </c>
      <c r="AJ1080" s="54">
        <v>8.0654243934022462E-4</v>
      </c>
      <c r="AK1080" s="54">
        <v>7.5026759017601764E-4</v>
      </c>
      <c r="AL1080" s="54">
        <v>5.297946287120568E-4</v>
      </c>
      <c r="AM1080" s="54">
        <v>4.8271627643324723E-4</v>
      </c>
      <c r="AN1080" s="54">
        <v>8.4036019741000226E-4</v>
      </c>
      <c r="AO1080" s="54">
        <v>2.6826288974446943E-3</v>
      </c>
      <c r="AP1080" s="54">
        <v>1.8528711025553063E-3</v>
      </c>
      <c r="AQ1080" s="54">
        <v>4.5355000000000005E-3</v>
      </c>
      <c r="AR1080" s="54">
        <f t="shared" si="1253"/>
        <v>0</v>
      </c>
      <c r="AS1080" s="54">
        <f t="shared" si="1254"/>
        <v>0</v>
      </c>
      <c r="AT1080" s="54">
        <f t="shared" si="1255"/>
        <v>0</v>
      </c>
      <c r="AU1080" s="54">
        <f t="shared" si="1256"/>
        <v>0</v>
      </c>
      <c r="AV1080" s="54">
        <f t="shared" si="1257"/>
        <v>0</v>
      </c>
      <c r="AW1080" s="54">
        <f t="shared" si="1258"/>
        <v>0</v>
      </c>
      <c r="AX1080" s="54">
        <f t="shared" si="1259"/>
        <v>0</v>
      </c>
      <c r="AY1080" s="54">
        <f t="shared" si="1260"/>
        <v>0</v>
      </c>
      <c r="AZ1080" s="54">
        <f t="shared" si="1261"/>
        <v>0</v>
      </c>
      <c r="BA1080" s="54">
        <f t="shared" si="1245"/>
        <v>1.1681063360424579E-7</v>
      </c>
      <c r="BB1080" s="54">
        <f t="shared" si="1246"/>
        <v>0</v>
      </c>
      <c r="BC1080" s="54"/>
      <c r="BD1080" s="54"/>
      <c r="BE1080" s="54">
        <f t="shared" si="1262"/>
        <v>0</v>
      </c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>
        <f t="shared" si="1263"/>
        <v>0</v>
      </c>
      <c r="BW1080" s="54">
        <f t="shared" si="1264"/>
        <v>0</v>
      </c>
      <c r="BX1080" s="54">
        <f t="shared" si="1265"/>
        <v>0</v>
      </c>
      <c r="BY1080" s="54">
        <f t="shared" si="1266"/>
        <v>0</v>
      </c>
      <c r="BZ1080" s="54">
        <f t="shared" si="1267"/>
        <v>0</v>
      </c>
      <c r="CA1080" s="54">
        <v>0</v>
      </c>
      <c r="CB1080" s="54">
        <f t="shared" si="1268"/>
        <v>0</v>
      </c>
      <c r="CC1080" s="54">
        <f t="shared" si="1269"/>
        <v>0</v>
      </c>
      <c r="CD1080" s="54">
        <v>0</v>
      </c>
      <c r="CE1080" s="54">
        <v>0</v>
      </c>
      <c r="CF1080" s="54">
        <v>0</v>
      </c>
      <c r="CG1080" s="54">
        <v>0</v>
      </c>
      <c r="CH1080" s="54">
        <v>0</v>
      </c>
      <c r="CI1080" s="54">
        <v>0</v>
      </c>
      <c r="CJ1080" s="54">
        <v>0</v>
      </c>
      <c r="CK1080" s="54">
        <v>0</v>
      </c>
      <c r="CL1080" s="54">
        <v>0</v>
      </c>
      <c r="CM1080" s="54">
        <v>0</v>
      </c>
      <c r="CN1080" s="54">
        <v>0</v>
      </c>
      <c r="CO1080" s="54">
        <v>0</v>
      </c>
    </row>
    <row r="1081" spans="1:93">
      <c r="A1081" s="3" t="str">
        <f t="shared" si="1249"/>
        <v>SH048Herceptin SC</v>
      </c>
      <c r="B1081" s="3" t="s">
        <v>558</v>
      </c>
      <c r="C1081" s="3" t="s">
        <v>887</v>
      </c>
      <c r="D1081" s="3" t="s">
        <v>296</v>
      </c>
      <c r="E1081" s="3" t="s">
        <v>296</v>
      </c>
      <c r="F1081" s="3" t="s">
        <v>343</v>
      </c>
      <c r="G1081" s="3" t="s">
        <v>344</v>
      </c>
      <c r="H1081" s="3" t="s">
        <v>343</v>
      </c>
      <c r="I1081" s="3" t="s">
        <v>344</v>
      </c>
      <c r="J1081" s="3" t="s">
        <v>541</v>
      </c>
      <c r="K1081" s="3" t="s">
        <v>541</v>
      </c>
      <c r="L1081" s="3"/>
      <c r="M1081" s="3" t="s">
        <v>545</v>
      </c>
      <c r="N1081" s="3" t="s">
        <v>12</v>
      </c>
      <c r="O1081" s="3" t="s">
        <v>12</v>
      </c>
      <c r="P1081" s="3">
        <v>3444.49</v>
      </c>
      <c r="Q1081" s="54">
        <v>2.1266788370627308</v>
      </c>
      <c r="R1081" s="54">
        <v>1.9704163263938255</v>
      </c>
      <c r="S1081" s="54">
        <v>2.9887888193632968</v>
      </c>
      <c r="T1081" s="54">
        <v>3.0592157097705712</v>
      </c>
      <c r="U1081" s="54">
        <v>2.7544625358178427</v>
      </c>
      <c r="V1081" s="54">
        <v>3.6254606690083335</v>
      </c>
      <c r="W1081" s="54">
        <v>7.085883982819853</v>
      </c>
      <c r="X1081" s="54">
        <v>9.4391389145967466</v>
      </c>
      <c r="Y1081" s="54">
        <v>16.525022897416598</v>
      </c>
      <c r="Z1081" s="54">
        <v>0</v>
      </c>
      <c r="AA1081" s="54">
        <v>0</v>
      </c>
      <c r="AB1081" s="54">
        <v>0</v>
      </c>
      <c r="AC1081" s="54">
        <v>0</v>
      </c>
      <c r="AD1081" s="54">
        <v>0</v>
      </c>
      <c r="AE1081" s="54">
        <v>0</v>
      </c>
      <c r="AF1081" s="54">
        <f t="shared" si="1250"/>
        <v>0</v>
      </c>
      <c r="AG1081" s="54">
        <f t="shared" si="1251"/>
        <v>0</v>
      </c>
      <c r="AH1081" s="54">
        <f t="shared" si="1252"/>
        <v>0</v>
      </c>
      <c r="AI1081" s="54">
        <v>7325.3239874742048</v>
      </c>
      <c r="AJ1081" s="54">
        <v>6787.0793321002675</v>
      </c>
      <c r="AK1081" s="54">
        <v>10294.853200408681</v>
      </c>
      <c r="AL1081" s="54">
        <v>10537.437920147635</v>
      </c>
      <c r="AM1081" s="54">
        <v>9487.7186599992001</v>
      </c>
      <c r="AN1081" s="54">
        <v>12487.863019792514</v>
      </c>
      <c r="AO1081" s="54">
        <v>24407.256519983152</v>
      </c>
      <c r="AP1081" s="54">
        <v>32513.019599939347</v>
      </c>
      <c r="AQ1081" s="54">
        <v>56920.276119922499</v>
      </c>
      <c r="AR1081" s="54">
        <f t="shared" si="1253"/>
        <v>0</v>
      </c>
      <c r="AS1081" s="54">
        <f t="shared" si="1254"/>
        <v>0</v>
      </c>
      <c r="AT1081" s="54">
        <f t="shared" si="1255"/>
        <v>0</v>
      </c>
      <c r="AU1081" s="54">
        <f t="shared" si="1256"/>
        <v>0</v>
      </c>
      <c r="AV1081" s="54">
        <f t="shared" si="1257"/>
        <v>0</v>
      </c>
      <c r="AW1081" s="54">
        <f t="shared" si="1258"/>
        <v>0</v>
      </c>
      <c r="AX1081" s="54">
        <f t="shared" si="1259"/>
        <v>0</v>
      </c>
      <c r="AY1081" s="54">
        <f t="shared" si="1260"/>
        <v>0</v>
      </c>
      <c r="AZ1081" s="54">
        <f t="shared" si="1261"/>
        <v>0</v>
      </c>
      <c r="BA1081" s="54">
        <f t="shared" si="1245"/>
        <v>3.0592157097705712</v>
      </c>
      <c r="BB1081" s="54">
        <f t="shared" si="1246"/>
        <v>0</v>
      </c>
      <c r="BC1081" s="54"/>
      <c r="BD1081" s="54"/>
      <c r="BE1081" s="54">
        <f t="shared" si="1262"/>
        <v>0</v>
      </c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>
        <f t="shared" si="1263"/>
        <v>10046.429166666665</v>
      </c>
      <c r="BW1081" s="54">
        <f t="shared" si="1264"/>
        <v>0</v>
      </c>
      <c r="BX1081" s="54">
        <f t="shared" si="1265"/>
        <v>0</v>
      </c>
      <c r="BY1081" s="54">
        <f t="shared" si="1266"/>
        <v>0</v>
      </c>
      <c r="BZ1081" s="54">
        <f t="shared" si="1267"/>
        <v>0</v>
      </c>
      <c r="CA1081" s="54">
        <v>0</v>
      </c>
      <c r="CB1081" s="54">
        <f t="shared" si="1268"/>
        <v>10</v>
      </c>
      <c r="CC1081" s="54">
        <f t="shared" si="1269"/>
        <v>2.9166666666666665</v>
      </c>
      <c r="CD1081" s="54">
        <v>6</v>
      </c>
      <c r="CE1081" s="54">
        <v>9</v>
      </c>
      <c r="CF1081" s="54">
        <v>10</v>
      </c>
      <c r="CG1081" s="54">
        <v>5</v>
      </c>
      <c r="CH1081" s="54">
        <v>5</v>
      </c>
      <c r="CI1081" s="54">
        <v>0</v>
      </c>
      <c r="CJ1081" s="54">
        <v>0</v>
      </c>
      <c r="CK1081" s="54">
        <v>0</v>
      </c>
      <c r="CL1081" s="54">
        <v>0</v>
      </c>
      <c r="CM1081" s="54">
        <v>0</v>
      </c>
      <c r="CN1081" s="54">
        <v>0</v>
      </c>
      <c r="CO1081" s="54">
        <v>0</v>
      </c>
    </row>
    <row r="1082" spans="1:93">
      <c r="A1082" s="3" t="str">
        <f t="shared" si="1249"/>
        <v>SH048Itovebi 3mg</v>
      </c>
      <c r="B1082" s="3" t="s">
        <v>558</v>
      </c>
      <c r="C1082" s="3" t="s">
        <v>887</v>
      </c>
      <c r="D1082" s="3" t="s">
        <v>296</v>
      </c>
      <c r="E1082" s="3" t="s">
        <v>296</v>
      </c>
      <c r="F1082" s="3" t="s">
        <v>343</v>
      </c>
      <c r="G1082" s="3" t="s">
        <v>344</v>
      </c>
      <c r="H1082" s="3" t="s">
        <v>343</v>
      </c>
      <c r="I1082" s="3" t="s">
        <v>344</v>
      </c>
      <c r="J1082" s="3" t="s">
        <v>541</v>
      </c>
      <c r="K1082" s="3" t="s">
        <v>541</v>
      </c>
      <c r="L1082" s="3"/>
      <c r="M1082" s="3" t="s">
        <v>545</v>
      </c>
      <c r="N1082" s="3" t="s">
        <v>13</v>
      </c>
      <c r="O1082" s="3" t="s">
        <v>14</v>
      </c>
      <c r="P1082" s="3">
        <v>3566.02</v>
      </c>
      <c r="Q1082" s="54">
        <v>0</v>
      </c>
      <c r="R1082" s="54">
        <v>0</v>
      </c>
      <c r="S1082" s="54">
        <v>0</v>
      </c>
      <c r="T1082" s="54">
        <v>0</v>
      </c>
      <c r="U1082" s="54">
        <v>0</v>
      </c>
      <c r="V1082" s="54">
        <v>0</v>
      </c>
      <c r="W1082" s="54">
        <v>0</v>
      </c>
      <c r="X1082" s="54">
        <v>0</v>
      </c>
      <c r="Y1082" s="54">
        <v>0</v>
      </c>
      <c r="Z1082" s="54">
        <v>0</v>
      </c>
      <c r="AA1082" s="54">
        <v>0</v>
      </c>
      <c r="AB1082" s="54">
        <v>0</v>
      </c>
      <c r="AC1082" s="54">
        <v>0</v>
      </c>
      <c r="AD1082" s="54">
        <v>0</v>
      </c>
      <c r="AE1082" s="54">
        <v>0</v>
      </c>
      <c r="AF1082" s="54">
        <f t="shared" si="1250"/>
        <v>0</v>
      </c>
      <c r="AG1082" s="54">
        <f t="shared" si="1251"/>
        <v>0</v>
      </c>
      <c r="AH1082" s="54">
        <f t="shared" si="1252"/>
        <v>0</v>
      </c>
      <c r="AI1082" s="54">
        <v>0</v>
      </c>
      <c r="AJ1082" s="54">
        <v>0</v>
      </c>
      <c r="AK1082" s="54">
        <v>0</v>
      </c>
      <c r="AL1082" s="54">
        <v>0</v>
      </c>
      <c r="AM1082" s="54">
        <v>0</v>
      </c>
      <c r="AN1082" s="54">
        <v>0</v>
      </c>
      <c r="AO1082" s="54">
        <v>0</v>
      </c>
      <c r="AP1082" s="54">
        <v>0</v>
      </c>
      <c r="AQ1082" s="54">
        <v>0</v>
      </c>
      <c r="AR1082" s="54">
        <f t="shared" si="1253"/>
        <v>0</v>
      </c>
      <c r="AS1082" s="54">
        <f t="shared" si="1254"/>
        <v>0</v>
      </c>
      <c r="AT1082" s="54">
        <f t="shared" si="1255"/>
        <v>0</v>
      </c>
      <c r="AU1082" s="54">
        <f t="shared" si="1256"/>
        <v>0</v>
      </c>
      <c r="AV1082" s="54">
        <f t="shared" si="1257"/>
        <v>0</v>
      </c>
      <c r="AW1082" s="54">
        <f t="shared" si="1258"/>
        <v>0</v>
      </c>
      <c r="AX1082" s="54">
        <f t="shared" si="1259"/>
        <v>0</v>
      </c>
      <c r="AY1082" s="54">
        <f t="shared" si="1260"/>
        <v>0</v>
      </c>
      <c r="AZ1082" s="54">
        <f t="shared" si="1261"/>
        <v>0</v>
      </c>
      <c r="BA1082" s="54">
        <f t="shared" si="1245"/>
        <v>0</v>
      </c>
      <c r="BB1082" s="54">
        <f t="shared" si="1246"/>
        <v>0</v>
      </c>
      <c r="BC1082" s="54"/>
      <c r="BD1082" s="54"/>
      <c r="BE1082" s="54">
        <f t="shared" si="1262"/>
        <v>0</v>
      </c>
      <c r="BF1082" s="54"/>
      <c r="BG1082" s="54"/>
      <c r="BH1082" s="54"/>
      <c r="BI1082" s="54"/>
      <c r="BJ1082" s="54"/>
      <c r="BK1082" s="54"/>
      <c r="BL1082" s="54">
        <v>0</v>
      </c>
      <c r="BM1082" s="54">
        <v>0</v>
      </c>
      <c r="BN1082" s="54">
        <f t="shared" ref="BN1082:BN1083" si="1316">AVERAGE(BP1082:BR1082)</f>
        <v>0</v>
      </c>
      <c r="BO1082" s="54">
        <f t="shared" ref="BO1082:BO1083" si="1317">SUM(BS1082:BU1082)/1</f>
        <v>0</v>
      </c>
      <c r="BP1082" s="54">
        <v>0</v>
      </c>
      <c r="BQ1082" s="54">
        <v>0</v>
      </c>
      <c r="BR1082" s="54">
        <v>0</v>
      </c>
      <c r="BS1082" s="54">
        <v>0</v>
      </c>
      <c r="BT1082" s="54">
        <v>0</v>
      </c>
      <c r="BU1082" s="54">
        <v>0</v>
      </c>
      <c r="BV1082" s="54">
        <f t="shared" si="1263"/>
        <v>0</v>
      </c>
      <c r="BW1082" s="54">
        <f t="shared" si="1264"/>
        <v>0</v>
      </c>
      <c r="BX1082" s="54">
        <f t="shared" si="1265"/>
        <v>0</v>
      </c>
      <c r="BY1082" s="54">
        <f t="shared" si="1266"/>
        <v>0</v>
      </c>
      <c r="BZ1082" s="54">
        <f t="shared" si="1267"/>
        <v>0</v>
      </c>
      <c r="CA1082" s="54">
        <v>0</v>
      </c>
      <c r="CB1082" s="54">
        <f t="shared" si="1268"/>
        <v>0</v>
      </c>
      <c r="CC1082" s="54">
        <f t="shared" si="1269"/>
        <v>0</v>
      </c>
      <c r="CD1082" s="54">
        <v>0</v>
      </c>
      <c r="CE1082" s="54">
        <v>0</v>
      </c>
      <c r="CF1082" s="54">
        <v>0</v>
      </c>
      <c r="CG1082" s="54">
        <v>0</v>
      </c>
      <c r="CH1082" s="54">
        <v>0</v>
      </c>
      <c r="CI1082" s="54">
        <v>0</v>
      </c>
      <c r="CJ1082" s="54">
        <v>0</v>
      </c>
      <c r="CK1082" s="54">
        <v>0</v>
      </c>
      <c r="CL1082" s="54">
        <v>0</v>
      </c>
      <c r="CM1082" s="54">
        <v>0</v>
      </c>
      <c r="CN1082" s="54">
        <v>0</v>
      </c>
      <c r="CO1082" s="54">
        <v>0</v>
      </c>
    </row>
    <row r="1083" spans="1:93">
      <c r="A1083" s="3" t="str">
        <f t="shared" si="1249"/>
        <v>SH048Itovebi 9mg</v>
      </c>
      <c r="B1083" s="3" t="s">
        <v>558</v>
      </c>
      <c r="C1083" s="3" t="s">
        <v>887</v>
      </c>
      <c r="D1083" s="3" t="s">
        <v>296</v>
      </c>
      <c r="E1083" s="3" t="s">
        <v>296</v>
      </c>
      <c r="F1083" s="3" t="s">
        <v>343</v>
      </c>
      <c r="G1083" s="3" t="s">
        <v>344</v>
      </c>
      <c r="H1083" s="3" t="s">
        <v>343</v>
      </c>
      <c r="I1083" s="3" t="s">
        <v>344</v>
      </c>
      <c r="J1083" s="3" t="s">
        <v>541</v>
      </c>
      <c r="K1083" s="3" t="s">
        <v>541</v>
      </c>
      <c r="L1083" s="3"/>
      <c r="M1083" s="3" t="s">
        <v>545</v>
      </c>
      <c r="N1083" s="3" t="s">
        <v>13</v>
      </c>
      <c r="O1083" s="3" t="s">
        <v>15</v>
      </c>
      <c r="P1083" s="3">
        <v>10698.05</v>
      </c>
      <c r="Q1083" s="54"/>
      <c r="R1083" s="54"/>
      <c r="S1083" s="54"/>
      <c r="T1083" s="54">
        <v>0</v>
      </c>
      <c r="U1083" s="54">
        <v>0</v>
      </c>
      <c r="V1083" s="54">
        <v>0</v>
      </c>
      <c r="W1083" s="54">
        <v>0</v>
      </c>
      <c r="X1083" s="54">
        <v>0</v>
      </c>
      <c r="Y1083" s="54">
        <v>0</v>
      </c>
      <c r="Z1083" s="54">
        <v>0</v>
      </c>
      <c r="AA1083" s="54">
        <v>0</v>
      </c>
      <c r="AB1083" s="54">
        <v>0</v>
      </c>
      <c r="AC1083" s="54">
        <v>0</v>
      </c>
      <c r="AD1083" s="54">
        <v>0</v>
      </c>
      <c r="AE1083" s="54">
        <v>0</v>
      </c>
      <c r="AF1083" s="54">
        <f t="shared" si="1250"/>
        <v>0</v>
      </c>
      <c r="AG1083" s="54">
        <f t="shared" si="1251"/>
        <v>0</v>
      </c>
      <c r="AH1083" s="54">
        <f t="shared" si="1252"/>
        <v>0</v>
      </c>
      <c r="AI1083" s="54"/>
      <c r="AJ1083" s="54"/>
      <c r="AK1083" s="54"/>
      <c r="AL1083" s="54">
        <v>0</v>
      </c>
      <c r="AM1083" s="54">
        <v>0</v>
      </c>
      <c r="AN1083" s="54">
        <v>0</v>
      </c>
      <c r="AO1083" s="54">
        <v>0</v>
      </c>
      <c r="AP1083" s="54">
        <v>0</v>
      </c>
      <c r="AQ1083" s="54">
        <v>0</v>
      </c>
      <c r="AR1083" s="54">
        <f t="shared" si="1253"/>
        <v>0</v>
      </c>
      <c r="AS1083" s="54">
        <f t="shared" si="1254"/>
        <v>0</v>
      </c>
      <c r="AT1083" s="54">
        <f t="shared" si="1255"/>
        <v>0</v>
      </c>
      <c r="AU1083" s="54">
        <f t="shared" si="1256"/>
        <v>0</v>
      </c>
      <c r="AV1083" s="54">
        <f t="shared" si="1257"/>
        <v>0</v>
      </c>
      <c r="AW1083" s="54">
        <f t="shared" si="1258"/>
        <v>0</v>
      </c>
      <c r="AX1083" s="54">
        <f t="shared" si="1259"/>
        <v>0</v>
      </c>
      <c r="AY1083" s="54">
        <f t="shared" si="1260"/>
        <v>0</v>
      </c>
      <c r="AZ1083" s="54">
        <f t="shared" si="1261"/>
        <v>0</v>
      </c>
      <c r="BA1083" s="54">
        <f t="shared" si="1245"/>
        <v>0</v>
      </c>
      <c r="BB1083" s="54">
        <f t="shared" si="1246"/>
        <v>0</v>
      </c>
      <c r="BC1083" s="54"/>
      <c r="BD1083" s="54"/>
      <c r="BE1083" s="54">
        <f t="shared" si="1262"/>
        <v>0</v>
      </c>
      <c r="BF1083" s="54"/>
      <c r="BG1083" s="54"/>
      <c r="BH1083" s="54"/>
      <c r="BI1083" s="54"/>
      <c r="BJ1083" s="54"/>
      <c r="BK1083" s="54"/>
      <c r="BL1083" s="54">
        <v>0</v>
      </c>
      <c r="BM1083" s="54">
        <v>0</v>
      </c>
      <c r="BN1083" s="54">
        <f t="shared" si="1316"/>
        <v>0</v>
      </c>
      <c r="BO1083" s="54">
        <f t="shared" si="1317"/>
        <v>0</v>
      </c>
      <c r="BP1083" s="54">
        <v>0</v>
      </c>
      <c r="BQ1083" s="54">
        <v>0</v>
      </c>
      <c r="BR1083" s="54">
        <v>0</v>
      </c>
      <c r="BS1083" s="54">
        <v>0</v>
      </c>
      <c r="BT1083" s="54">
        <v>0</v>
      </c>
      <c r="BU1083" s="54">
        <v>0</v>
      </c>
      <c r="BV1083" s="54">
        <f t="shared" si="1263"/>
        <v>0</v>
      </c>
      <c r="BW1083" s="54">
        <f t="shared" si="1264"/>
        <v>0</v>
      </c>
      <c r="BX1083" s="54">
        <f t="shared" si="1265"/>
        <v>0</v>
      </c>
      <c r="BY1083" s="54">
        <f t="shared" si="1266"/>
        <v>0</v>
      </c>
      <c r="BZ1083" s="54">
        <f t="shared" si="1267"/>
        <v>0</v>
      </c>
      <c r="CA1083" s="54">
        <v>0</v>
      </c>
      <c r="CB1083" s="54">
        <f t="shared" si="1268"/>
        <v>0</v>
      </c>
      <c r="CC1083" s="54">
        <f t="shared" si="1269"/>
        <v>0</v>
      </c>
      <c r="CD1083" s="54">
        <v>0</v>
      </c>
      <c r="CE1083" s="54">
        <v>0</v>
      </c>
      <c r="CF1083" s="54">
        <v>0</v>
      </c>
      <c r="CG1083" s="54">
        <v>0</v>
      </c>
      <c r="CH1083" s="54">
        <v>0</v>
      </c>
      <c r="CI1083" s="54">
        <v>0</v>
      </c>
      <c r="CJ1083" s="54">
        <v>0</v>
      </c>
      <c r="CK1083" s="54">
        <v>0</v>
      </c>
      <c r="CL1083" s="54">
        <v>0</v>
      </c>
      <c r="CM1083" s="54">
        <v>0</v>
      </c>
      <c r="CN1083" s="54">
        <v>0</v>
      </c>
      <c r="CO1083" s="54">
        <v>0</v>
      </c>
    </row>
    <row r="1084" spans="1:93">
      <c r="A1084" s="3" t="str">
        <f t="shared" si="1249"/>
        <v>SH048Perjeta</v>
      </c>
      <c r="B1084" s="3" t="s">
        <v>558</v>
      </c>
      <c r="C1084" s="3" t="s">
        <v>887</v>
      </c>
      <c r="D1084" s="3" t="s">
        <v>296</v>
      </c>
      <c r="E1084" s="3" t="s">
        <v>296</v>
      </c>
      <c r="F1084" s="3" t="s">
        <v>343</v>
      </c>
      <c r="G1084" s="3" t="s">
        <v>344</v>
      </c>
      <c r="H1084" s="3" t="s">
        <v>343</v>
      </c>
      <c r="I1084" s="3" t="s">
        <v>344</v>
      </c>
      <c r="J1084" s="3" t="s">
        <v>541</v>
      </c>
      <c r="K1084" s="3" t="s">
        <v>541</v>
      </c>
      <c r="L1084" s="3"/>
      <c r="M1084" s="3" t="s">
        <v>545</v>
      </c>
      <c r="N1084" s="3" t="s">
        <v>16</v>
      </c>
      <c r="O1084" s="3" t="s">
        <v>16</v>
      </c>
      <c r="P1084" s="3">
        <v>3985.87</v>
      </c>
      <c r="Q1084" s="54">
        <v>9.4019121981710168</v>
      </c>
      <c r="R1084" s="54">
        <v>7.9419364590760511</v>
      </c>
      <c r="S1084" s="54">
        <v>12.05419858342953</v>
      </c>
      <c r="T1084" s="54">
        <v>7.2840013022510952</v>
      </c>
      <c r="U1084" s="54">
        <v>8.8408140366779673</v>
      </c>
      <c r="V1084" s="54">
        <v>10.146222156093804</v>
      </c>
      <c r="W1084" s="54">
        <v>29.398047240676597</v>
      </c>
      <c r="X1084" s="54">
        <v>26.271037495022867</v>
      </c>
      <c r="Y1084" s="54">
        <v>55.669084735699464</v>
      </c>
      <c r="Z1084" s="54">
        <v>5</v>
      </c>
      <c r="AA1084" s="54">
        <v>16</v>
      </c>
      <c r="AB1084" s="54">
        <v>21</v>
      </c>
      <c r="AC1084" s="54">
        <v>10</v>
      </c>
      <c r="AD1084" s="54">
        <v>0</v>
      </c>
      <c r="AE1084" s="54">
        <v>0</v>
      </c>
      <c r="AF1084" s="54">
        <f t="shared" si="1250"/>
        <v>42</v>
      </c>
      <c r="AG1084" s="54">
        <f t="shared" si="1251"/>
        <v>10</v>
      </c>
      <c r="AH1084" s="54">
        <f t="shared" si="1252"/>
        <v>52</v>
      </c>
      <c r="AI1084" s="54">
        <v>37474.79977332391</v>
      </c>
      <c r="AJ1084" s="54">
        <v>31655.526274137461</v>
      </c>
      <c r="AK1084" s="54">
        <v>48046.468507734266</v>
      </c>
      <c r="AL1084" s="54">
        <v>29033.082270603572</v>
      </c>
      <c r="AM1084" s="54">
        <v>35238.33544437361</v>
      </c>
      <c r="AN1084" s="54">
        <v>40441.522505309615</v>
      </c>
      <c r="AO1084" s="54">
        <v>117176.79455519564</v>
      </c>
      <c r="AP1084" s="54">
        <v>104712.94022028681</v>
      </c>
      <c r="AQ1084" s="54">
        <v>221889.73477548244</v>
      </c>
      <c r="AR1084" s="54">
        <f t="shared" si="1253"/>
        <v>19929.349999999999</v>
      </c>
      <c r="AS1084" s="54">
        <f t="shared" si="1254"/>
        <v>63773.919999999998</v>
      </c>
      <c r="AT1084" s="54">
        <f t="shared" si="1255"/>
        <v>83703.27</v>
      </c>
      <c r="AU1084" s="54">
        <f t="shared" si="1256"/>
        <v>39858.699999999997</v>
      </c>
      <c r="AV1084" s="54">
        <f t="shared" si="1257"/>
        <v>0</v>
      </c>
      <c r="AW1084" s="54">
        <f t="shared" si="1258"/>
        <v>0</v>
      </c>
      <c r="AX1084" s="54">
        <f t="shared" si="1259"/>
        <v>167406.53999999998</v>
      </c>
      <c r="AY1084" s="54">
        <f t="shared" si="1260"/>
        <v>39858.699999999997</v>
      </c>
      <c r="AZ1084" s="54">
        <f t="shared" si="1261"/>
        <v>207265.24</v>
      </c>
      <c r="BA1084" s="54">
        <f t="shared" si="1245"/>
        <v>7.2840013022510952</v>
      </c>
      <c r="BB1084" s="54">
        <f t="shared" si="1246"/>
        <v>10</v>
      </c>
      <c r="BC1084" s="54"/>
      <c r="BD1084" s="54"/>
      <c r="BE1084" s="54">
        <f t="shared" si="1262"/>
        <v>0</v>
      </c>
      <c r="BF1084" s="54"/>
      <c r="BG1084" s="54"/>
      <c r="BH1084" s="54"/>
      <c r="BI1084" s="54"/>
      <c r="BJ1084" s="54"/>
      <c r="BK1084" s="54"/>
      <c r="BL1084" s="54"/>
      <c r="BM1084" s="54"/>
      <c r="BN1084" s="54"/>
      <c r="BO1084" s="54"/>
      <c r="BP1084" s="54"/>
      <c r="BQ1084" s="54"/>
      <c r="BR1084" s="54"/>
      <c r="BS1084" s="54"/>
      <c r="BT1084" s="54"/>
      <c r="BU1084" s="54"/>
      <c r="BV1084" s="54">
        <f t="shared" si="1263"/>
        <v>86692.672500000001</v>
      </c>
      <c r="BW1084" s="54">
        <f t="shared" si="1264"/>
        <v>223208.72</v>
      </c>
      <c r="BX1084" s="54">
        <f t="shared" si="1265"/>
        <v>239152.19999999998</v>
      </c>
      <c r="BY1084" s="54">
        <f t="shared" si="1266"/>
        <v>56</v>
      </c>
      <c r="BZ1084" s="54">
        <f t="shared" si="1267"/>
        <v>60</v>
      </c>
      <c r="CA1084" s="54">
        <v>0</v>
      </c>
      <c r="CB1084" s="54">
        <f t="shared" si="1268"/>
        <v>32</v>
      </c>
      <c r="CC1084" s="54">
        <f t="shared" si="1269"/>
        <v>21.75</v>
      </c>
      <c r="CD1084" s="54">
        <v>22</v>
      </c>
      <c r="CE1084" s="54">
        <v>20</v>
      </c>
      <c r="CF1084" s="54">
        <v>12</v>
      </c>
      <c r="CG1084" s="54">
        <v>31</v>
      </c>
      <c r="CH1084" s="54">
        <v>30</v>
      </c>
      <c r="CI1084" s="54">
        <v>30</v>
      </c>
      <c r="CJ1084" s="54">
        <v>25</v>
      </c>
      <c r="CK1084" s="54">
        <v>13</v>
      </c>
      <c r="CL1084" s="54">
        <v>18</v>
      </c>
      <c r="CM1084" s="54">
        <v>13</v>
      </c>
      <c r="CN1084" s="54">
        <v>15</v>
      </c>
      <c r="CO1084" s="54">
        <v>32</v>
      </c>
    </row>
    <row r="1085" spans="1:93">
      <c r="A1085" s="3" t="str">
        <f t="shared" si="1249"/>
        <v>SH048Phesgo 10ml</v>
      </c>
      <c r="B1085" s="3" t="s">
        <v>558</v>
      </c>
      <c r="C1085" s="3" t="s">
        <v>887</v>
      </c>
      <c r="D1085" s="3" t="s">
        <v>296</v>
      </c>
      <c r="E1085" s="3" t="s">
        <v>296</v>
      </c>
      <c r="F1085" s="3" t="s">
        <v>343</v>
      </c>
      <c r="G1085" s="3" t="s">
        <v>344</v>
      </c>
      <c r="H1085" s="3" t="s">
        <v>343</v>
      </c>
      <c r="I1085" s="3" t="s">
        <v>344</v>
      </c>
      <c r="J1085" s="3" t="s">
        <v>541</v>
      </c>
      <c r="K1085" s="3" t="s">
        <v>541</v>
      </c>
      <c r="L1085" s="3"/>
      <c r="M1085" s="3" t="s">
        <v>545</v>
      </c>
      <c r="N1085" s="3" t="s">
        <v>17</v>
      </c>
      <c r="O1085" s="3" t="s">
        <v>18</v>
      </c>
      <c r="P1085" s="3">
        <v>6232.07</v>
      </c>
      <c r="Q1085" s="54">
        <v>10.872933686229455</v>
      </c>
      <c r="R1085" s="54">
        <v>9.9486832442286435</v>
      </c>
      <c r="S1085" s="54">
        <v>15.405731704329382</v>
      </c>
      <c r="T1085" s="54">
        <v>13.330876434329204</v>
      </c>
      <c r="U1085" s="54">
        <v>12.119125169428457</v>
      </c>
      <c r="V1085" s="54">
        <v>16.200743934528976</v>
      </c>
      <c r="W1085" s="54">
        <v>36.227348634787482</v>
      </c>
      <c r="X1085" s="54">
        <v>41.650745538286642</v>
      </c>
      <c r="Y1085" s="54">
        <v>77.878094173074118</v>
      </c>
      <c r="Z1085" s="54">
        <v>19</v>
      </c>
      <c r="AA1085" s="54">
        <v>11</v>
      </c>
      <c r="AB1085" s="54">
        <v>25</v>
      </c>
      <c r="AC1085" s="54">
        <v>10</v>
      </c>
      <c r="AD1085" s="54">
        <v>0</v>
      </c>
      <c r="AE1085" s="54">
        <v>0</v>
      </c>
      <c r="AF1085" s="54">
        <f t="shared" si="1250"/>
        <v>55</v>
      </c>
      <c r="AG1085" s="54">
        <f t="shared" si="1251"/>
        <v>10</v>
      </c>
      <c r="AH1085" s="54">
        <f t="shared" si="1252"/>
        <v>65</v>
      </c>
      <c r="AI1085" s="54">
        <v>67760.883837939997</v>
      </c>
      <c r="AJ1085" s="54">
        <v>62000.890385860002</v>
      </c>
      <c r="AK1085" s="54">
        <v>96009.598382600001</v>
      </c>
      <c r="AL1085" s="54">
        <v>83078.955100089996</v>
      </c>
      <c r="AM1085" s="54">
        <v>75527.23639464</v>
      </c>
      <c r="AN1085" s="54">
        <v>100964.17025205999</v>
      </c>
      <c r="AO1085" s="54">
        <v>225771.37260639999</v>
      </c>
      <c r="AP1085" s="54">
        <v>259570.36174679</v>
      </c>
      <c r="AQ1085" s="54">
        <v>485341.73435319</v>
      </c>
      <c r="AR1085" s="54">
        <f t="shared" si="1253"/>
        <v>118409.32999999999</v>
      </c>
      <c r="AS1085" s="54">
        <f t="shared" si="1254"/>
        <v>68552.76999999999</v>
      </c>
      <c r="AT1085" s="54">
        <f t="shared" si="1255"/>
        <v>155801.75</v>
      </c>
      <c r="AU1085" s="54">
        <f t="shared" si="1256"/>
        <v>62320.7</v>
      </c>
      <c r="AV1085" s="54">
        <f t="shared" si="1257"/>
        <v>0</v>
      </c>
      <c r="AW1085" s="54">
        <f t="shared" si="1258"/>
        <v>0</v>
      </c>
      <c r="AX1085" s="54">
        <f t="shared" si="1259"/>
        <v>342763.85</v>
      </c>
      <c r="AY1085" s="54">
        <f t="shared" si="1260"/>
        <v>62320.7</v>
      </c>
      <c r="AZ1085" s="54">
        <f t="shared" si="1261"/>
        <v>405084.55</v>
      </c>
      <c r="BA1085" s="54">
        <f t="shared" si="1245"/>
        <v>13.330876434329204</v>
      </c>
      <c r="BB1085" s="54">
        <f t="shared" si="1246"/>
        <v>10</v>
      </c>
      <c r="BC1085" s="54">
        <f>SUM(CJ1085:CL1085)</f>
        <v>27</v>
      </c>
      <c r="BD1085" s="54">
        <f>SUM(CM1085:CO1085)</f>
        <v>32</v>
      </c>
      <c r="BE1085" s="54">
        <f t="shared" si="1262"/>
        <v>65</v>
      </c>
      <c r="BF1085" s="54">
        <f t="shared" ref="BF1085:BK1085" si="1318">Z1085</f>
        <v>19</v>
      </c>
      <c r="BG1085" s="54">
        <f t="shared" si="1318"/>
        <v>11</v>
      </c>
      <c r="BH1085" s="54">
        <f t="shared" si="1318"/>
        <v>25</v>
      </c>
      <c r="BI1085" s="54">
        <f t="shared" si="1318"/>
        <v>10</v>
      </c>
      <c r="BJ1085" s="54">
        <f t="shared" si="1318"/>
        <v>0</v>
      </c>
      <c r="BK1085" s="54">
        <f t="shared" si="1318"/>
        <v>0</v>
      </c>
      <c r="BL1085" s="54">
        <v>0.33333333333333331</v>
      </c>
      <c r="BM1085" s="54">
        <v>1</v>
      </c>
      <c r="BN1085" s="54">
        <f t="shared" ref="BN1085:BN1086" si="1319">AVERAGE(BP1085:BR1085)</f>
        <v>0</v>
      </c>
      <c r="BO1085" s="54">
        <f t="shared" ref="BO1085:BO1086" si="1320">SUM(BS1085:BU1085)/1</f>
        <v>0</v>
      </c>
      <c r="BP1085" s="54">
        <v>0</v>
      </c>
      <c r="BQ1085" s="54">
        <v>0</v>
      </c>
      <c r="BR1085" s="54">
        <v>0</v>
      </c>
      <c r="BS1085" s="54">
        <v>0</v>
      </c>
      <c r="BT1085" s="54">
        <v>0</v>
      </c>
      <c r="BU1085" s="54">
        <v>0</v>
      </c>
      <c r="BV1085" s="54">
        <f t="shared" si="1263"/>
        <v>42585.811666666661</v>
      </c>
      <c r="BW1085" s="54">
        <f t="shared" si="1264"/>
        <v>168265.88999999998</v>
      </c>
      <c r="BX1085" s="54">
        <f t="shared" si="1265"/>
        <v>199426.24</v>
      </c>
      <c r="BY1085" s="54">
        <f t="shared" si="1266"/>
        <v>27</v>
      </c>
      <c r="BZ1085" s="54">
        <f t="shared" si="1267"/>
        <v>32</v>
      </c>
      <c r="CA1085" s="54">
        <v>24.666666666666668</v>
      </c>
      <c r="CB1085" s="54">
        <f t="shared" si="1268"/>
        <v>16</v>
      </c>
      <c r="CC1085" s="54">
        <f t="shared" si="1269"/>
        <v>6.833333333333333</v>
      </c>
      <c r="CD1085" s="54">
        <v>0</v>
      </c>
      <c r="CE1085" s="54">
        <v>16</v>
      </c>
      <c r="CF1085" s="54">
        <v>3</v>
      </c>
      <c r="CG1085" s="54">
        <v>0</v>
      </c>
      <c r="CH1085" s="54">
        <v>2</v>
      </c>
      <c r="CI1085" s="54">
        <v>2</v>
      </c>
      <c r="CJ1085" s="54">
        <v>5</v>
      </c>
      <c r="CK1085" s="54">
        <v>8</v>
      </c>
      <c r="CL1085" s="54">
        <v>14</v>
      </c>
      <c r="CM1085" s="54">
        <v>6</v>
      </c>
      <c r="CN1085" s="54">
        <v>11</v>
      </c>
      <c r="CO1085" s="54">
        <v>15</v>
      </c>
    </row>
    <row r="1086" spans="1:93">
      <c r="A1086" s="3" t="str">
        <f t="shared" si="1249"/>
        <v>SH048Phesgo 15ml</v>
      </c>
      <c r="B1086" s="3" t="s">
        <v>558</v>
      </c>
      <c r="C1086" s="3" t="s">
        <v>887</v>
      </c>
      <c r="D1086" s="3" t="s">
        <v>296</v>
      </c>
      <c r="E1086" s="3" t="s">
        <v>296</v>
      </c>
      <c r="F1086" s="3" t="s">
        <v>343</v>
      </c>
      <c r="G1086" s="3" t="s">
        <v>344</v>
      </c>
      <c r="H1086" s="3" t="s">
        <v>343</v>
      </c>
      <c r="I1086" s="3" t="s">
        <v>344</v>
      </c>
      <c r="J1086" s="3" t="s">
        <v>541</v>
      </c>
      <c r="K1086" s="3" t="s">
        <v>541</v>
      </c>
      <c r="L1086" s="3"/>
      <c r="M1086" s="3" t="s">
        <v>545</v>
      </c>
      <c r="N1086" s="3" t="s">
        <v>17</v>
      </c>
      <c r="O1086" s="3" t="s">
        <v>19</v>
      </c>
      <c r="P1086" s="3">
        <v>8489.27</v>
      </c>
      <c r="Q1086" s="54">
        <v>1</v>
      </c>
      <c r="R1086" s="54">
        <v>1</v>
      </c>
      <c r="S1086" s="54">
        <v>1</v>
      </c>
      <c r="T1086" s="54">
        <v>1</v>
      </c>
      <c r="U1086" s="54">
        <v>1</v>
      </c>
      <c r="V1086" s="54">
        <v>1</v>
      </c>
      <c r="W1086" s="54">
        <v>3</v>
      </c>
      <c r="X1086" s="54">
        <v>3</v>
      </c>
      <c r="Y1086" s="54">
        <v>6</v>
      </c>
      <c r="Z1086" s="54">
        <v>1</v>
      </c>
      <c r="AA1086" s="54">
        <v>0</v>
      </c>
      <c r="AB1086" s="54">
        <v>4</v>
      </c>
      <c r="AC1086" s="54">
        <v>2</v>
      </c>
      <c r="AD1086" s="54">
        <v>0</v>
      </c>
      <c r="AE1086" s="54">
        <v>0</v>
      </c>
      <c r="AF1086" s="54">
        <f t="shared" si="1250"/>
        <v>5</v>
      </c>
      <c r="AG1086" s="54">
        <f t="shared" si="1251"/>
        <v>2</v>
      </c>
      <c r="AH1086" s="54">
        <f t="shared" si="1252"/>
        <v>7</v>
      </c>
      <c r="AI1086" s="54">
        <v>8489.27</v>
      </c>
      <c r="AJ1086" s="54">
        <v>8489.27</v>
      </c>
      <c r="AK1086" s="54">
        <v>8489.27</v>
      </c>
      <c r="AL1086" s="54">
        <v>8489.27</v>
      </c>
      <c r="AM1086" s="54">
        <v>8489.27</v>
      </c>
      <c r="AN1086" s="54">
        <v>8489.27</v>
      </c>
      <c r="AO1086" s="54">
        <v>25467.81</v>
      </c>
      <c r="AP1086" s="54">
        <v>25467.81</v>
      </c>
      <c r="AQ1086" s="54">
        <v>50935.62</v>
      </c>
      <c r="AR1086" s="54">
        <f t="shared" si="1253"/>
        <v>8489.27</v>
      </c>
      <c r="AS1086" s="54">
        <f t="shared" si="1254"/>
        <v>0</v>
      </c>
      <c r="AT1086" s="54">
        <f t="shared" si="1255"/>
        <v>33957.08</v>
      </c>
      <c r="AU1086" s="54">
        <f t="shared" si="1256"/>
        <v>16978.54</v>
      </c>
      <c r="AV1086" s="54">
        <f t="shared" si="1257"/>
        <v>0</v>
      </c>
      <c r="AW1086" s="54">
        <f t="shared" si="1258"/>
        <v>0</v>
      </c>
      <c r="AX1086" s="54">
        <f t="shared" si="1259"/>
        <v>42446.350000000006</v>
      </c>
      <c r="AY1086" s="54">
        <f t="shared" si="1260"/>
        <v>16978.54</v>
      </c>
      <c r="AZ1086" s="54">
        <f t="shared" si="1261"/>
        <v>59424.890000000007</v>
      </c>
      <c r="BA1086" s="54">
        <f t="shared" si="1245"/>
        <v>1</v>
      </c>
      <c r="BB1086" s="54">
        <f t="shared" si="1246"/>
        <v>2</v>
      </c>
      <c r="BC1086" s="54">
        <f>SUM(CJ1086:CL1086)*2</f>
        <v>10</v>
      </c>
      <c r="BD1086" s="54">
        <f>SUM(CM1086:CO1086)*2</f>
        <v>8</v>
      </c>
      <c r="BE1086" s="54">
        <f t="shared" si="1262"/>
        <v>14</v>
      </c>
      <c r="BF1086" s="54">
        <f t="shared" ref="BF1086:BK1086" si="1321">Z1086*2</f>
        <v>2</v>
      </c>
      <c r="BG1086" s="54">
        <f t="shared" si="1321"/>
        <v>0</v>
      </c>
      <c r="BH1086" s="54">
        <f t="shared" si="1321"/>
        <v>8</v>
      </c>
      <c r="BI1086" s="54">
        <f t="shared" si="1321"/>
        <v>4</v>
      </c>
      <c r="BJ1086" s="54">
        <f t="shared" si="1321"/>
        <v>0</v>
      </c>
      <c r="BK1086" s="54">
        <f t="shared" si="1321"/>
        <v>0</v>
      </c>
      <c r="BL1086" s="54">
        <v>1</v>
      </c>
      <c r="BM1086" s="54">
        <v>0.66666666666666663</v>
      </c>
      <c r="BN1086" s="54">
        <f t="shared" si="1319"/>
        <v>0</v>
      </c>
      <c r="BO1086" s="54">
        <f t="shared" si="1320"/>
        <v>0</v>
      </c>
      <c r="BP1086" s="54">
        <v>0</v>
      </c>
      <c r="BQ1086" s="54">
        <v>0</v>
      </c>
      <c r="BR1086" s="54">
        <v>0</v>
      </c>
      <c r="BS1086" s="54">
        <v>0</v>
      </c>
      <c r="BT1086" s="54">
        <v>0</v>
      </c>
      <c r="BU1086" s="54">
        <v>0</v>
      </c>
      <c r="BV1086" s="54">
        <f t="shared" si="1263"/>
        <v>9196.7091666666656</v>
      </c>
      <c r="BW1086" s="54">
        <f t="shared" si="1264"/>
        <v>42446.350000000006</v>
      </c>
      <c r="BX1086" s="54">
        <f t="shared" si="1265"/>
        <v>33957.08</v>
      </c>
      <c r="BY1086" s="54">
        <f t="shared" si="1266"/>
        <v>5</v>
      </c>
      <c r="BZ1086" s="54">
        <f t="shared" si="1267"/>
        <v>4</v>
      </c>
      <c r="CA1086" s="54">
        <v>0</v>
      </c>
      <c r="CB1086" s="54">
        <f t="shared" si="1268"/>
        <v>4</v>
      </c>
      <c r="CC1086" s="54">
        <f t="shared" si="1269"/>
        <v>1.0833333333333333</v>
      </c>
      <c r="CD1086" s="54">
        <v>0</v>
      </c>
      <c r="CE1086" s="54">
        <v>1</v>
      </c>
      <c r="CF1086" s="54">
        <v>3</v>
      </c>
      <c r="CG1086" s="54">
        <v>0</v>
      </c>
      <c r="CH1086" s="54">
        <v>0</v>
      </c>
      <c r="CI1086" s="54">
        <v>0</v>
      </c>
      <c r="CJ1086" s="54">
        <v>3</v>
      </c>
      <c r="CK1086" s="54">
        <v>2</v>
      </c>
      <c r="CL1086" s="54">
        <v>0</v>
      </c>
      <c r="CM1086" s="54">
        <v>0</v>
      </c>
      <c r="CN1086" s="54">
        <v>4</v>
      </c>
      <c r="CO1086" s="54">
        <v>0</v>
      </c>
    </row>
    <row r="1087" spans="1:93">
      <c r="A1087" s="3" t="str">
        <f t="shared" si="1249"/>
        <v>SH061Herceptin IV</v>
      </c>
      <c r="B1087" s="3" t="s">
        <v>558</v>
      </c>
      <c r="C1087" s="3" t="s">
        <v>887</v>
      </c>
      <c r="D1087" s="3" t="s">
        <v>296</v>
      </c>
      <c r="E1087" s="3" t="s">
        <v>296</v>
      </c>
      <c r="F1087" s="3" t="s">
        <v>345</v>
      </c>
      <c r="G1087" s="3" t="s">
        <v>346</v>
      </c>
      <c r="H1087" s="3" t="s">
        <v>345</v>
      </c>
      <c r="I1087" s="3" t="s">
        <v>346</v>
      </c>
      <c r="J1087" s="3" t="s">
        <v>541</v>
      </c>
      <c r="K1087" s="3" t="s">
        <v>544</v>
      </c>
      <c r="L1087" s="3" t="s">
        <v>939</v>
      </c>
      <c r="M1087" s="3" t="s">
        <v>542</v>
      </c>
      <c r="N1087" s="3" t="s">
        <v>11</v>
      </c>
      <c r="O1087" s="3" t="s">
        <v>11</v>
      </c>
      <c r="P1087" s="3">
        <v>4535.5</v>
      </c>
      <c r="Q1087" s="54">
        <v>27.374028832122875</v>
      </c>
      <c r="R1087" s="54">
        <v>19.61089533830156</v>
      </c>
      <c r="S1087" s="54">
        <v>18.242585224278614</v>
      </c>
      <c r="T1087" s="54">
        <v>12.881835484026853</v>
      </c>
      <c r="U1087" s="54">
        <v>11.737136092889209</v>
      </c>
      <c r="V1087" s="54">
        <v>20.433166407663922</v>
      </c>
      <c r="W1087" s="54">
        <v>65.227509394703048</v>
      </c>
      <c r="X1087" s="54">
        <v>45.052137984579986</v>
      </c>
      <c r="Y1087" s="54">
        <v>110.27964737928303</v>
      </c>
      <c r="Z1087" s="54">
        <v>36</v>
      </c>
      <c r="AA1087" s="54">
        <v>36</v>
      </c>
      <c r="AB1087" s="54">
        <v>0</v>
      </c>
      <c r="AC1087" s="54">
        <v>36</v>
      </c>
      <c r="AD1087" s="54">
        <v>0</v>
      </c>
      <c r="AE1087" s="54">
        <v>0</v>
      </c>
      <c r="AF1087" s="54">
        <f t="shared" si="1250"/>
        <v>72</v>
      </c>
      <c r="AG1087" s="54">
        <f t="shared" si="1251"/>
        <v>36</v>
      </c>
      <c r="AH1087" s="54">
        <f t="shared" si="1252"/>
        <v>108</v>
      </c>
      <c r="AI1087" s="54">
        <v>124154.9077680933</v>
      </c>
      <c r="AJ1087" s="54">
        <v>88945.215806866734</v>
      </c>
      <c r="AK1087" s="54">
        <v>82739.245284715653</v>
      </c>
      <c r="AL1087" s="54">
        <v>58425.564837803795</v>
      </c>
      <c r="AM1087" s="54">
        <v>53233.780749299003</v>
      </c>
      <c r="AN1087" s="54">
        <v>92674.626241959719</v>
      </c>
      <c r="AO1087" s="54">
        <v>295839.36885967571</v>
      </c>
      <c r="AP1087" s="54">
        <v>204333.9718290625</v>
      </c>
      <c r="AQ1087" s="54">
        <v>500173.34068873822</v>
      </c>
      <c r="AR1087" s="54">
        <f t="shared" si="1253"/>
        <v>163278</v>
      </c>
      <c r="AS1087" s="54">
        <f t="shared" si="1254"/>
        <v>163278</v>
      </c>
      <c r="AT1087" s="54">
        <f t="shared" si="1255"/>
        <v>0</v>
      </c>
      <c r="AU1087" s="54">
        <f t="shared" si="1256"/>
        <v>163278</v>
      </c>
      <c r="AV1087" s="54">
        <f t="shared" si="1257"/>
        <v>0</v>
      </c>
      <c r="AW1087" s="54">
        <f t="shared" si="1258"/>
        <v>0</v>
      </c>
      <c r="AX1087" s="54">
        <f t="shared" si="1259"/>
        <v>326556</v>
      </c>
      <c r="AY1087" s="54">
        <f t="shared" si="1260"/>
        <v>163278</v>
      </c>
      <c r="AZ1087" s="54">
        <f t="shared" si="1261"/>
        <v>489834</v>
      </c>
      <c r="BA1087" s="54">
        <f t="shared" si="1245"/>
        <v>12.881835484026853</v>
      </c>
      <c r="BB1087" s="54">
        <f t="shared" si="1246"/>
        <v>36</v>
      </c>
      <c r="BC1087" s="54"/>
      <c r="BD1087" s="54"/>
      <c r="BE1087" s="54">
        <f t="shared" si="1262"/>
        <v>0</v>
      </c>
      <c r="BF1087" s="54"/>
      <c r="BG1087" s="54"/>
      <c r="BH1087" s="54"/>
      <c r="BI1087" s="54"/>
      <c r="BJ1087" s="54"/>
      <c r="BK1087" s="54"/>
      <c r="BL1087" s="54"/>
      <c r="BM1087" s="54"/>
      <c r="BN1087" s="54"/>
      <c r="BO1087" s="54"/>
      <c r="BP1087" s="54"/>
      <c r="BQ1087" s="54"/>
      <c r="BR1087" s="54"/>
      <c r="BS1087" s="54"/>
      <c r="BT1087" s="54"/>
      <c r="BU1087" s="54"/>
      <c r="BV1087" s="54">
        <f t="shared" si="1263"/>
        <v>191246.91666666666</v>
      </c>
      <c r="BW1087" s="54">
        <f t="shared" si="1264"/>
        <v>653112</v>
      </c>
      <c r="BX1087" s="54">
        <f t="shared" si="1265"/>
        <v>163278</v>
      </c>
      <c r="BY1087" s="54">
        <f t="shared" si="1266"/>
        <v>144</v>
      </c>
      <c r="BZ1087" s="54">
        <f t="shared" si="1267"/>
        <v>36</v>
      </c>
      <c r="CA1087" s="54">
        <v>0</v>
      </c>
      <c r="CB1087" s="54">
        <f t="shared" si="1268"/>
        <v>108</v>
      </c>
      <c r="CC1087" s="54">
        <f t="shared" si="1269"/>
        <v>42.166666666666664</v>
      </c>
      <c r="CD1087" s="54">
        <v>108</v>
      </c>
      <c r="CE1087" s="54">
        <v>0</v>
      </c>
      <c r="CF1087" s="54">
        <v>74</v>
      </c>
      <c r="CG1087" s="54">
        <v>72</v>
      </c>
      <c r="CH1087" s="54">
        <v>36</v>
      </c>
      <c r="CI1087" s="54">
        <v>36</v>
      </c>
      <c r="CJ1087" s="54">
        <v>72</v>
      </c>
      <c r="CK1087" s="54">
        <v>0</v>
      </c>
      <c r="CL1087" s="54">
        <v>72</v>
      </c>
      <c r="CM1087" s="54">
        <v>0</v>
      </c>
      <c r="CN1087" s="54">
        <v>0</v>
      </c>
      <c r="CO1087" s="54">
        <v>36</v>
      </c>
    </row>
    <row r="1088" spans="1:93">
      <c r="A1088" s="3" t="str">
        <f t="shared" si="1249"/>
        <v>SH061Herceptin SC</v>
      </c>
      <c r="B1088" s="3" t="s">
        <v>558</v>
      </c>
      <c r="C1088" s="3" t="s">
        <v>887</v>
      </c>
      <c r="D1088" s="3" t="s">
        <v>296</v>
      </c>
      <c r="E1088" s="3" t="s">
        <v>296</v>
      </c>
      <c r="F1088" s="3" t="s">
        <v>345</v>
      </c>
      <c r="G1088" s="3" t="s">
        <v>346</v>
      </c>
      <c r="H1088" s="3" t="s">
        <v>345</v>
      </c>
      <c r="I1088" s="3" t="s">
        <v>346</v>
      </c>
      <c r="J1088" s="3" t="s">
        <v>541</v>
      </c>
      <c r="K1088" s="3" t="s">
        <v>544</v>
      </c>
      <c r="L1088" s="3" t="s">
        <v>939</v>
      </c>
      <c r="M1088" s="3" t="s">
        <v>542</v>
      </c>
      <c r="N1088" s="3" t="s">
        <v>12</v>
      </c>
      <c r="O1088" s="3" t="s">
        <v>12</v>
      </c>
      <c r="P1088" s="3">
        <v>3444.49</v>
      </c>
      <c r="Q1088" s="54">
        <v>34.221300600963708</v>
      </c>
      <c r="R1088" s="54">
        <v>31.706813572142924</v>
      </c>
      <c r="S1088" s="54">
        <v>48.093881801868811</v>
      </c>
      <c r="T1088" s="54">
        <v>49.227151078365296</v>
      </c>
      <c r="U1088" s="54">
        <v>44.323237147788824</v>
      </c>
      <c r="V1088" s="54">
        <v>58.338841393871235</v>
      </c>
      <c r="W1088" s="54">
        <v>114.02199597497545</v>
      </c>
      <c r="X1088" s="54">
        <v>151.88922962002536</v>
      </c>
      <c r="Y1088" s="54">
        <v>265.91122559500081</v>
      </c>
      <c r="Z1088" s="54">
        <v>10</v>
      </c>
      <c r="AA1088" s="54">
        <v>6</v>
      </c>
      <c r="AB1088" s="54">
        <v>5</v>
      </c>
      <c r="AC1088" s="54">
        <v>0</v>
      </c>
      <c r="AD1088" s="54">
        <v>0</v>
      </c>
      <c r="AE1088" s="54">
        <v>0</v>
      </c>
      <c r="AF1088" s="54">
        <f t="shared" si="1250"/>
        <v>21</v>
      </c>
      <c r="AG1088" s="54">
        <f t="shared" si="1251"/>
        <v>0</v>
      </c>
      <c r="AH1088" s="54">
        <f t="shared" si="1252"/>
        <v>21</v>
      </c>
      <c r="AI1088" s="54">
        <v>117874.92770701347</v>
      </c>
      <c r="AJ1088" s="54">
        <v>109213.80228111058</v>
      </c>
      <c r="AK1088" s="54">
        <v>165658.89492771908</v>
      </c>
      <c r="AL1088" s="54">
        <v>169562.42961791847</v>
      </c>
      <c r="AM1088" s="54">
        <v>152670.94712318713</v>
      </c>
      <c r="AN1088" s="54">
        <v>200947.55579277553</v>
      </c>
      <c r="AO1088" s="54">
        <v>392747.62491584313</v>
      </c>
      <c r="AP1088" s="54">
        <v>523180.9325338811</v>
      </c>
      <c r="AQ1088" s="54">
        <v>915928.55744972429</v>
      </c>
      <c r="AR1088" s="54">
        <f t="shared" si="1253"/>
        <v>34444.899999999994</v>
      </c>
      <c r="AS1088" s="54">
        <f t="shared" si="1254"/>
        <v>20666.939999999999</v>
      </c>
      <c r="AT1088" s="54">
        <f t="shared" si="1255"/>
        <v>17222.449999999997</v>
      </c>
      <c r="AU1088" s="54">
        <f t="shared" si="1256"/>
        <v>0</v>
      </c>
      <c r="AV1088" s="54">
        <f t="shared" si="1257"/>
        <v>0</v>
      </c>
      <c r="AW1088" s="54">
        <f t="shared" si="1258"/>
        <v>0</v>
      </c>
      <c r="AX1088" s="54">
        <f t="shared" si="1259"/>
        <v>72334.289999999994</v>
      </c>
      <c r="AY1088" s="54">
        <f t="shared" si="1260"/>
        <v>0</v>
      </c>
      <c r="AZ1088" s="54">
        <f t="shared" si="1261"/>
        <v>72334.289999999994</v>
      </c>
      <c r="BA1088" s="54">
        <f t="shared" si="1245"/>
        <v>49.227151078365296</v>
      </c>
      <c r="BB1088" s="54">
        <f t="shared" si="1246"/>
        <v>0</v>
      </c>
      <c r="BC1088" s="54"/>
      <c r="BD1088" s="54"/>
      <c r="BE1088" s="54">
        <f t="shared" si="1262"/>
        <v>0</v>
      </c>
      <c r="BF1088" s="54"/>
      <c r="BG1088" s="54"/>
      <c r="BH1088" s="54"/>
      <c r="BI1088" s="54"/>
      <c r="BJ1088" s="54"/>
      <c r="BK1088" s="54"/>
      <c r="BL1088" s="54"/>
      <c r="BM1088" s="54"/>
      <c r="BN1088" s="54"/>
      <c r="BO1088" s="54"/>
      <c r="BP1088" s="54"/>
      <c r="BQ1088" s="54"/>
      <c r="BR1088" s="54"/>
      <c r="BS1088" s="54"/>
      <c r="BT1088" s="54"/>
      <c r="BU1088" s="54"/>
      <c r="BV1088" s="54">
        <f t="shared" si="1263"/>
        <v>161029.9075</v>
      </c>
      <c r="BW1088" s="54">
        <f t="shared" si="1264"/>
        <v>3444.49</v>
      </c>
      <c r="BX1088" s="54">
        <f t="shared" si="1265"/>
        <v>34444.899999999994</v>
      </c>
      <c r="BY1088" s="54">
        <f t="shared" si="1266"/>
        <v>1</v>
      </c>
      <c r="BZ1088" s="54">
        <f t="shared" si="1267"/>
        <v>10</v>
      </c>
      <c r="CA1088" s="54">
        <v>0</v>
      </c>
      <c r="CB1088" s="54">
        <f t="shared" si="1268"/>
        <v>130</v>
      </c>
      <c r="CC1088" s="54">
        <f t="shared" si="1269"/>
        <v>46.75</v>
      </c>
      <c r="CD1088" s="54">
        <v>130</v>
      </c>
      <c r="CE1088" s="54">
        <v>105</v>
      </c>
      <c r="CF1088" s="54">
        <v>110</v>
      </c>
      <c r="CG1088" s="54">
        <v>100</v>
      </c>
      <c r="CH1088" s="54">
        <v>105</v>
      </c>
      <c r="CI1088" s="54">
        <v>0</v>
      </c>
      <c r="CJ1088" s="54">
        <v>1</v>
      </c>
      <c r="CK1088" s="54">
        <v>0</v>
      </c>
      <c r="CL1088" s="54">
        <v>0</v>
      </c>
      <c r="CM1088" s="54">
        <v>0</v>
      </c>
      <c r="CN1088" s="54">
        <v>10</v>
      </c>
      <c r="CO1088" s="54">
        <v>0</v>
      </c>
    </row>
    <row r="1089" spans="1:93">
      <c r="A1089" s="3" t="str">
        <f t="shared" si="1249"/>
        <v>SH061Itovebi 3mg</v>
      </c>
      <c r="B1089" s="3" t="s">
        <v>558</v>
      </c>
      <c r="C1089" s="3" t="s">
        <v>887</v>
      </c>
      <c r="D1089" s="3" t="s">
        <v>296</v>
      </c>
      <c r="E1089" s="3" t="s">
        <v>296</v>
      </c>
      <c r="F1089" s="3" t="s">
        <v>345</v>
      </c>
      <c r="G1089" s="3" t="s">
        <v>346</v>
      </c>
      <c r="H1089" s="3" t="s">
        <v>345</v>
      </c>
      <c r="I1089" s="3" t="s">
        <v>346</v>
      </c>
      <c r="J1089" s="3" t="s">
        <v>541</v>
      </c>
      <c r="K1089" s="3" t="s">
        <v>544</v>
      </c>
      <c r="L1089" s="3" t="s">
        <v>939</v>
      </c>
      <c r="M1089" s="3" t="s">
        <v>542</v>
      </c>
      <c r="N1089" s="3" t="s">
        <v>13</v>
      </c>
      <c r="O1089" s="3" t="s">
        <v>14</v>
      </c>
      <c r="P1089" s="3">
        <v>3566.02</v>
      </c>
      <c r="Q1089" s="54">
        <v>8.8117510646849091</v>
      </c>
      <c r="R1089" s="54">
        <v>10.061197691010497</v>
      </c>
      <c r="S1089" s="54">
        <v>20.364177326825605</v>
      </c>
      <c r="T1089" s="54">
        <v>20.614581662137741</v>
      </c>
      <c r="U1089" s="54">
        <v>25.061802049354419</v>
      </c>
      <c r="V1089" s="54">
        <v>31.916364211749865</v>
      </c>
      <c r="W1089" s="54">
        <v>39.237126082521009</v>
      </c>
      <c r="X1089" s="54">
        <v>77.59274792324203</v>
      </c>
      <c r="Y1089" s="54">
        <v>116.82987400576303</v>
      </c>
      <c r="Z1089" s="54">
        <v>1</v>
      </c>
      <c r="AA1089" s="54">
        <v>1</v>
      </c>
      <c r="AB1089" s="54">
        <v>0</v>
      </c>
      <c r="AC1089" s="54">
        <v>11</v>
      </c>
      <c r="AD1089" s="54">
        <v>0</v>
      </c>
      <c r="AE1089" s="54">
        <v>0</v>
      </c>
      <c r="AF1089" s="54">
        <f t="shared" si="1250"/>
        <v>2</v>
      </c>
      <c r="AG1089" s="54">
        <f t="shared" si="1251"/>
        <v>11</v>
      </c>
      <c r="AH1089" s="54">
        <f t="shared" si="1252"/>
        <v>13</v>
      </c>
      <c r="AI1089" s="54">
        <v>31422.880531687679</v>
      </c>
      <c r="AJ1089" s="54">
        <v>35878.43219009725</v>
      </c>
      <c r="AK1089" s="54">
        <v>72619.063631006633</v>
      </c>
      <c r="AL1089" s="54">
        <v>73512.010498816424</v>
      </c>
      <c r="AM1089" s="54">
        <v>89370.887344038842</v>
      </c>
      <c r="AN1089" s="54">
        <v>113814.39310638426</v>
      </c>
      <c r="AO1089" s="54">
        <v>139920.37635279156</v>
      </c>
      <c r="AP1089" s="54">
        <v>276697.29094923951</v>
      </c>
      <c r="AQ1089" s="54">
        <v>416617.66730203107</v>
      </c>
      <c r="AR1089" s="54">
        <f t="shared" si="1253"/>
        <v>3566.02</v>
      </c>
      <c r="AS1089" s="54">
        <f t="shared" si="1254"/>
        <v>3566.02</v>
      </c>
      <c r="AT1089" s="54">
        <f t="shared" si="1255"/>
        <v>0</v>
      </c>
      <c r="AU1089" s="54">
        <f t="shared" si="1256"/>
        <v>39226.22</v>
      </c>
      <c r="AV1089" s="54">
        <f t="shared" si="1257"/>
        <v>0</v>
      </c>
      <c r="AW1089" s="54">
        <f t="shared" si="1258"/>
        <v>0</v>
      </c>
      <c r="AX1089" s="54">
        <f t="shared" si="1259"/>
        <v>7132.04</v>
      </c>
      <c r="AY1089" s="54">
        <f t="shared" si="1260"/>
        <v>39226.22</v>
      </c>
      <c r="AZ1089" s="54">
        <f t="shared" si="1261"/>
        <v>46358.26</v>
      </c>
      <c r="BA1089" s="54">
        <f t="shared" si="1245"/>
        <v>20.614581662137741</v>
      </c>
      <c r="BB1089" s="54">
        <f t="shared" si="1246"/>
        <v>11</v>
      </c>
      <c r="BC1089" s="54"/>
      <c r="BD1089" s="54"/>
      <c r="BE1089" s="54">
        <f t="shared" si="1262"/>
        <v>0</v>
      </c>
      <c r="BF1089" s="54"/>
      <c r="BG1089" s="54"/>
      <c r="BH1089" s="54"/>
      <c r="BI1089" s="54"/>
      <c r="BJ1089" s="54"/>
      <c r="BK1089" s="54"/>
      <c r="BL1089" s="54">
        <v>2.6666666666666665</v>
      </c>
      <c r="BM1089" s="54">
        <v>1.3333333333333333</v>
      </c>
      <c r="BN1089" s="54">
        <f t="shared" ref="BN1089:BN1090" si="1322">AVERAGE(BP1089:BR1089)</f>
        <v>3</v>
      </c>
      <c r="BO1089" s="54">
        <f t="shared" ref="BO1089:BO1090" si="1323">SUM(BS1089:BU1089)/1</f>
        <v>9</v>
      </c>
      <c r="BP1089" s="54">
        <v>5</v>
      </c>
      <c r="BQ1089" s="54">
        <v>2</v>
      </c>
      <c r="BR1089" s="54">
        <v>2</v>
      </c>
      <c r="BS1089" s="54">
        <v>9</v>
      </c>
      <c r="BT1089" s="54">
        <v>0</v>
      </c>
      <c r="BU1089" s="54">
        <v>0</v>
      </c>
      <c r="BV1089" s="54">
        <f t="shared" si="1263"/>
        <v>297.16833333333329</v>
      </c>
      <c r="BW1089" s="54">
        <f t="shared" si="1264"/>
        <v>0</v>
      </c>
      <c r="BX1089" s="54">
        <f t="shared" si="1265"/>
        <v>3566.02</v>
      </c>
      <c r="BY1089" s="54">
        <f t="shared" si="1266"/>
        <v>0</v>
      </c>
      <c r="BZ1089" s="54">
        <f t="shared" si="1267"/>
        <v>1</v>
      </c>
      <c r="CA1089" s="54">
        <v>0</v>
      </c>
      <c r="CB1089" s="54">
        <f t="shared" si="1268"/>
        <v>1</v>
      </c>
      <c r="CC1089" s="54">
        <f t="shared" si="1269"/>
        <v>8.3333333333333329E-2</v>
      </c>
      <c r="CD1089" s="54">
        <v>0</v>
      </c>
      <c r="CE1089" s="54">
        <v>0</v>
      </c>
      <c r="CF1089" s="54">
        <v>0</v>
      </c>
      <c r="CG1089" s="54">
        <v>0</v>
      </c>
      <c r="CH1089" s="54">
        <v>0</v>
      </c>
      <c r="CI1089" s="54">
        <v>0</v>
      </c>
      <c r="CJ1089" s="54">
        <v>0</v>
      </c>
      <c r="CK1089" s="54">
        <v>0</v>
      </c>
      <c r="CL1089" s="54">
        <v>0</v>
      </c>
      <c r="CM1089" s="54">
        <v>0</v>
      </c>
      <c r="CN1089" s="54">
        <v>1</v>
      </c>
      <c r="CO1089" s="54">
        <v>0</v>
      </c>
    </row>
    <row r="1090" spans="1:93">
      <c r="A1090" s="3" t="str">
        <f t="shared" si="1249"/>
        <v>SH061Itovebi 9mg</v>
      </c>
      <c r="B1090" s="3" t="s">
        <v>558</v>
      </c>
      <c r="C1090" s="3" t="s">
        <v>887</v>
      </c>
      <c r="D1090" s="3" t="s">
        <v>296</v>
      </c>
      <c r="E1090" s="3" t="s">
        <v>296</v>
      </c>
      <c r="F1090" s="3" t="s">
        <v>345</v>
      </c>
      <c r="G1090" s="3" t="s">
        <v>346</v>
      </c>
      <c r="H1090" s="3" t="s">
        <v>345</v>
      </c>
      <c r="I1090" s="3" t="s">
        <v>346</v>
      </c>
      <c r="J1090" s="3" t="s">
        <v>541</v>
      </c>
      <c r="K1090" s="3" t="s">
        <v>544</v>
      </c>
      <c r="L1090" s="3" t="s">
        <v>939</v>
      </c>
      <c r="M1090" s="3" t="s">
        <v>542</v>
      </c>
      <c r="N1090" s="3" t="s">
        <v>13</v>
      </c>
      <c r="O1090" s="3" t="s">
        <v>15</v>
      </c>
      <c r="P1090" s="3">
        <v>10698.05</v>
      </c>
      <c r="Q1090" s="54"/>
      <c r="R1090" s="54"/>
      <c r="S1090" s="54"/>
      <c r="T1090" s="54">
        <v>0</v>
      </c>
      <c r="U1090" s="54">
        <v>0</v>
      </c>
      <c r="V1090" s="54">
        <v>0</v>
      </c>
      <c r="W1090" s="54">
        <v>0</v>
      </c>
      <c r="X1090" s="54">
        <v>0</v>
      </c>
      <c r="Y1090" s="54">
        <v>0</v>
      </c>
      <c r="Z1090" s="54">
        <v>0</v>
      </c>
      <c r="AA1090" s="54">
        <v>0</v>
      </c>
      <c r="AB1090" s="54">
        <v>10</v>
      </c>
      <c r="AC1090" s="54">
        <v>5</v>
      </c>
      <c r="AD1090" s="54">
        <v>0</v>
      </c>
      <c r="AE1090" s="54">
        <v>0</v>
      </c>
      <c r="AF1090" s="54">
        <f t="shared" si="1250"/>
        <v>10</v>
      </c>
      <c r="AG1090" s="54">
        <f t="shared" si="1251"/>
        <v>5</v>
      </c>
      <c r="AH1090" s="54">
        <f t="shared" si="1252"/>
        <v>15</v>
      </c>
      <c r="AI1090" s="54"/>
      <c r="AJ1090" s="54"/>
      <c r="AK1090" s="54"/>
      <c r="AL1090" s="54">
        <v>0</v>
      </c>
      <c r="AM1090" s="54">
        <v>0</v>
      </c>
      <c r="AN1090" s="54">
        <v>0</v>
      </c>
      <c r="AO1090" s="54">
        <v>0</v>
      </c>
      <c r="AP1090" s="54">
        <v>0</v>
      </c>
      <c r="AQ1090" s="54">
        <v>0</v>
      </c>
      <c r="AR1090" s="54">
        <f t="shared" si="1253"/>
        <v>0</v>
      </c>
      <c r="AS1090" s="54">
        <f t="shared" si="1254"/>
        <v>0</v>
      </c>
      <c r="AT1090" s="54">
        <f t="shared" si="1255"/>
        <v>106980.5</v>
      </c>
      <c r="AU1090" s="54">
        <f t="shared" si="1256"/>
        <v>53490.25</v>
      </c>
      <c r="AV1090" s="54">
        <f t="shared" si="1257"/>
        <v>0</v>
      </c>
      <c r="AW1090" s="54">
        <f t="shared" si="1258"/>
        <v>0</v>
      </c>
      <c r="AX1090" s="54">
        <f t="shared" si="1259"/>
        <v>106980.5</v>
      </c>
      <c r="AY1090" s="54">
        <f t="shared" si="1260"/>
        <v>53490.25</v>
      </c>
      <c r="AZ1090" s="54">
        <f t="shared" si="1261"/>
        <v>160470.75</v>
      </c>
      <c r="BA1090" s="54">
        <f t="shared" ref="BA1090:BA1153" si="1324">T1090</f>
        <v>0</v>
      </c>
      <c r="BB1090" s="54">
        <f t="shared" ref="BB1090:BB1153" si="1325">AC1090</f>
        <v>5</v>
      </c>
      <c r="BC1090" s="54"/>
      <c r="BD1090" s="54"/>
      <c r="BE1090" s="54">
        <f t="shared" si="1262"/>
        <v>0</v>
      </c>
      <c r="BF1090" s="54"/>
      <c r="BG1090" s="54"/>
      <c r="BH1090" s="54"/>
      <c r="BI1090" s="54"/>
      <c r="BJ1090" s="54"/>
      <c r="BK1090" s="54"/>
      <c r="BL1090" s="54">
        <v>1</v>
      </c>
      <c r="BM1090" s="54">
        <v>1</v>
      </c>
      <c r="BN1090" s="54">
        <f t="shared" si="1322"/>
        <v>2</v>
      </c>
      <c r="BO1090" s="54">
        <f t="shared" si="1323"/>
        <v>1</v>
      </c>
      <c r="BP1090" s="54">
        <v>3</v>
      </c>
      <c r="BQ1090" s="54">
        <v>1</v>
      </c>
      <c r="BR1090" s="54">
        <v>2</v>
      </c>
      <c r="BS1090" s="54">
        <v>1</v>
      </c>
      <c r="BT1090" s="54">
        <v>0</v>
      </c>
      <c r="BU1090" s="54">
        <v>0</v>
      </c>
      <c r="BV1090" s="54">
        <f t="shared" si="1263"/>
        <v>1783.0083333333332</v>
      </c>
      <c r="BW1090" s="54">
        <f t="shared" si="1264"/>
        <v>0</v>
      </c>
      <c r="BX1090" s="54">
        <f t="shared" si="1265"/>
        <v>21396.1</v>
      </c>
      <c r="BY1090" s="54">
        <f t="shared" si="1266"/>
        <v>0</v>
      </c>
      <c r="BZ1090" s="54">
        <f t="shared" si="1267"/>
        <v>2</v>
      </c>
      <c r="CA1090" s="54">
        <v>0</v>
      </c>
      <c r="CB1090" s="54">
        <f t="shared" si="1268"/>
        <v>2</v>
      </c>
      <c r="CC1090" s="54">
        <f t="shared" si="1269"/>
        <v>0.16666666666666666</v>
      </c>
      <c r="CD1090" s="54">
        <v>0</v>
      </c>
      <c r="CE1090" s="54">
        <v>0</v>
      </c>
      <c r="CF1090" s="54">
        <v>0</v>
      </c>
      <c r="CG1090" s="54">
        <v>0</v>
      </c>
      <c r="CH1090" s="54">
        <v>0</v>
      </c>
      <c r="CI1090" s="54">
        <v>0</v>
      </c>
      <c r="CJ1090" s="54">
        <v>0</v>
      </c>
      <c r="CK1090" s="54">
        <v>0</v>
      </c>
      <c r="CL1090" s="54">
        <v>0</v>
      </c>
      <c r="CM1090" s="54">
        <v>0</v>
      </c>
      <c r="CN1090" s="54">
        <v>0</v>
      </c>
      <c r="CO1090" s="54">
        <v>2</v>
      </c>
    </row>
    <row r="1091" spans="1:93">
      <c r="A1091" s="3" t="str">
        <f t="shared" ref="A1091:A1154" si="1326">F1091&amp;O1091</f>
        <v>SH061Perjeta</v>
      </c>
      <c r="B1091" s="3" t="s">
        <v>558</v>
      </c>
      <c r="C1091" s="3" t="s">
        <v>887</v>
      </c>
      <c r="D1091" s="3" t="s">
        <v>296</v>
      </c>
      <c r="E1091" s="3" t="s">
        <v>296</v>
      </c>
      <c r="F1091" s="3" t="s">
        <v>345</v>
      </c>
      <c r="G1091" s="3" t="s">
        <v>346</v>
      </c>
      <c r="H1091" s="3" t="s">
        <v>345</v>
      </c>
      <c r="I1091" s="3" t="s">
        <v>346</v>
      </c>
      <c r="J1091" s="3" t="s">
        <v>541</v>
      </c>
      <c r="K1091" s="3" t="s">
        <v>544</v>
      </c>
      <c r="L1091" s="3" t="s">
        <v>939</v>
      </c>
      <c r="M1091" s="3" t="s">
        <v>542</v>
      </c>
      <c r="N1091" s="3" t="s">
        <v>16</v>
      </c>
      <c r="O1091" s="3" t="s">
        <v>16</v>
      </c>
      <c r="P1091" s="3">
        <v>3985.87</v>
      </c>
      <c r="Q1091" s="54">
        <v>68.616846872655415</v>
      </c>
      <c r="R1091" s="54">
        <v>57.96168124084285</v>
      </c>
      <c r="S1091" s="54">
        <v>87.97371012810207</v>
      </c>
      <c r="T1091" s="54">
        <v>53.159952086556892</v>
      </c>
      <c r="U1091" s="54">
        <v>64.52185153381501</v>
      </c>
      <c r="V1091" s="54">
        <v>74.048954866443708</v>
      </c>
      <c r="W1091" s="54">
        <v>214.55223824160032</v>
      </c>
      <c r="X1091" s="54">
        <v>191.7307584868156</v>
      </c>
      <c r="Y1091" s="54">
        <v>406.28299672841592</v>
      </c>
      <c r="Z1091" s="54">
        <v>105</v>
      </c>
      <c r="AA1091" s="54">
        <v>105</v>
      </c>
      <c r="AB1091" s="54">
        <v>0</v>
      </c>
      <c r="AC1091" s="54">
        <v>0</v>
      </c>
      <c r="AD1091" s="54">
        <v>0</v>
      </c>
      <c r="AE1091" s="54">
        <v>0</v>
      </c>
      <c r="AF1091" s="54">
        <f t="shared" ref="AF1091:AF1154" si="1327">SUM(Z1091:AB1091)</f>
        <v>210</v>
      </c>
      <c r="AG1091" s="54">
        <f t="shared" ref="AG1091:AG1154" si="1328">SUM(AC1091:AE1091)</f>
        <v>0</v>
      </c>
      <c r="AH1091" s="54">
        <f t="shared" ref="AH1091:AH1154" si="1329">SUM(AF1091:AG1091)</f>
        <v>210</v>
      </c>
      <c r="AI1091" s="54">
        <v>273497.83144431101</v>
      </c>
      <c r="AJ1091" s="54">
        <v>231027.72640743825</v>
      </c>
      <c r="AK1091" s="54">
        <v>350651.77198829816</v>
      </c>
      <c r="AL1091" s="54">
        <v>211888.65822324451</v>
      </c>
      <c r="AM1091" s="54">
        <v>257175.71237308721</v>
      </c>
      <c r="AN1091" s="54">
        <v>295149.50773351197</v>
      </c>
      <c r="AO1091" s="54">
        <v>855177.3298400474</v>
      </c>
      <c r="AP1091" s="54">
        <v>764213.87832984375</v>
      </c>
      <c r="AQ1091" s="54">
        <v>1619391.208169891</v>
      </c>
      <c r="AR1091" s="54">
        <f t="shared" ref="AR1091:AR1154" si="1330">Z1091*$P1091</f>
        <v>418516.35</v>
      </c>
      <c r="AS1091" s="54">
        <f t="shared" ref="AS1091:AS1154" si="1331">AA1091*$P1091</f>
        <v>418516.35</v>
      </c>
      <c r="AT1091" s="54">
        <f t="shared" ref="AT1091:AT1154" si="1332">AB1091*$P1091</f>
        <v>0</v>
      </c>
      <c r="AU1091" s="54">
        <f t="shared" ref="AU1091:AU1154" si="1333">AC1091*$P1091</f>
        <v>0</v>
      </c>
      <c r="AV1091" s="54">
        <f t="shared" ref="AV1091:AV1154" si="1334">AD1091*$P1091</f>
        <v>0</v>
      </c>
      <c r="AW1091" s="54">
        <f t="shared" ref="AW1091:AW1154" si="1335">AE1091*$P1091</f>
        <v>0</v>
      </c>
      <c r="AX1091" s="54">
        <f t="shared" ref="AX1091:AX1154" si="1336">SUM(AR1091:AT1091)</f>
        <v>837032.7</v>
      </c>
      <c r="AY1091" s="54">
        <f t="shared" ref="AY1091:AY1154" si="1337">SUM(AU1091:AW1091)</f>
        <v>0</v>
      </c>
      <c r="AZ1091" s="54">
        <f t="shared" ref="AZ1091:AZ1154" si="1338">SUM(AR1091:AW1091)</f>
        <v>837032.7</v>
      </c>
      <c r="BA1091" s="54">
        <f t="shared" si="1324"/>
        <v>53.159952086556892</v>
      </c>
      <c r="BB1091" s="54">
        <f t="shared" si="1325"/>
        <v>0</v>
      </c>
      <c r="BC1091" s="54"/>
      <c r="BD1091" s="54"/>
      <c r="BE1091" s="54">
        <f t="shared" ref="BE1091:BE1154" si="1339">SUM(BF1091:BK1091)</f>
        <v>0</v>
      </c>
      <c r="BF1091" s="54"/>
      <c r="BG1091" s="54"/>
      <c r="BH1091" s="54"/>
      <c r="BI1091" s="54"/>
      <c r="BJ1091" s="54"/>
      <c r="BK1091" s="54"/>
      <c r="BL1091" s="54"/>
      <c r="BM1091" s="54"/>
      <c r="BN1091" s="54"/>
      <c r="BO1091" s="54"/>
      <c r="BP1091" s="54"/>
      <c r="BQ1091" s="54"/>
      <c r="BR1091" s="54"/>
      <c r="BS1091" s="54"/>
      <c r="BT1091" s="54"/>
      <c r="BU1091" s="54"/>
      <c r="BV1091" s="54">
        <f t="shared" ref="BV1091:BV1154" si="1340">CC1091*P1091</f>
        <v>581272.70833333337</v>
      </c>
      <c r="BW1091" s="54">
        <f t="shared" ref="BW1091:BW1154" si="1341">BY1091*P1091</f>
        <v>1833500.2</v>
      </c>
      <c r="BX1091" s="54">
        <f t="shared" ref="BX1091:BX1154" si="1342">BZ1091*P1091</f>
        <v>1255549.05</v>
      </c>
      <c r="BY1091" s="54">
        <f t="shared" ref="BY1091:BY1154" si="1343">SUM(CJ1091:CL1091)</f>
        <v>460</v>
      </c>
      <c r="BZ1091" s="54">
        <f t="shared" ref="BZ1091:BZ1154" si="1344">SUM(CM1091:CO1091)</f>
        <v>315</v>
      </c>
      <c r="CA1091" s="54">
        <v>0</v>
      </c>
      <c r="CB1091" s="54">
        <f t="shared" ref="CB1091:CB1154" si="1345">MAX(CD1091:CH1091,CJ1091:CK1091,CM1091:CO1091)</f>
        <v>230</v>
      </c>
      <c r="CC1091" s="54">
        <f t="shared" ref="CC1091:CC1154" si="1346">SUM(CD1091:CO1091)/12</f>
        <v>145.83333333333334</v>
      </c>
      <c r="CD1091" s="54">
        <v>230</v>
      </c>
      <c r="CE1091" s="54">
        <v>105</v>
      </c>
      <c r="CF1091" s="54">
        <v>220</v>
      </c>
      <c r="CG1091" s="54">
        <v>210</v>
      </c>
      <c r="CH1091" s="54">
        <v>105</v>
      </c>
      <c r="CI1091" s="54">
        <v>105</v>
      </c>
      <c r="CJ1091" s="54">
        <v>145</v>
      </c>
      <c r="CK1091" s="54">
        <v>105</v>
      </c>
      <c r="CL1091" s="54">
        <v>210</v>
      </c>
      <c r="CM1091" s="54">
        <v>105</v>
      </c>
      <c r="CN1091" s="54">
        <v>105</v>
      </c>
      <c r="CO1091" s="54">
        <v>105</v>
      </c>
    </row>
    <row r="1092" spans="1:93">
      <c r="A1092" s="3" t="str">
        <f t="shared" si="1326"/>
        <v>SH061Phesgo 10ml</v>
      </c>
      <c r="B1092" s="3" t="s">
        <v>558</v>
      </c>
      <c r="C1092" s="3" t="s">
        <v>887</v>
      </c>
      <c r="D1092" s="3" t="s">
        <v>296</v>
      </c>
      <c r="E1092" s="3" t="s">
        <v>296</v>
      </c>
      <c r="F1092" s="3" t="s">
        <v>345</v>
      </c>
      <c r="G1092" s="3" t="s">
        <v>346</v>
      </c>
      <c r="H1092" s="3" t="s">
        <v>345</v>
      </c>
      <c r="I1092" s="3" t="s">
        <v>346</v>
      </c>
      <c r="J1092" s="3" t="s">
        <v>541</v>
      </c>
      <c r="K1092" s="3" t="s">
        <v>544</v>
      </c>
      <c r="L1092" s="3" t="s">
        <v>939</v>
      </c>
      <c r="M1092" s="3" t="s">
        <v>542</v>
      </c>
      <c r="N1092" s="3" t="s">
        <v>17</v>
      </c>
      <c r="O1092" s="3" t="s">
        <v>18</v>
      </c>
      <c r="P1092" s="3">
        <v>6232.07</v>
      </c>
      <c r="Q1092" s="54">
        <v>77.460370229344349</v>
      </c>
      <c r="R1092" s="54">
        <v>69.835160665249262</v>
      </c>
      <c r="S1092" s="54">
        <v>104.08949554195958</v>
      </c>
      <c r="T1092" s="54">
        <v>92.753990445850263</v>
      </c>
      <c r="U1092" s="54">
        <v>83.180582759755595</v>
      </c>
      <c r="V1092" s="54">
        <v>109.47675432735994</v>
      </c>
      <c r="W1092" s="54">
        <v>251.38502643655318</v>
      </c>
      <c r="X1092" s="54">
        <v>285.4113275329658</v>
      </c>
      <c r="Y1092" s="54">
        <v>536.79635396951903</v>
      </c>
      <c r="Z1092" s="54">
        <v>60</v>
      </c>
      <c r="AA1092" s="54">
        <v>105</v>
      </c>
      <c r="AB1092" s="54">
        <v>105</v>
      </c>
      <c r="AC1092" s="54">
        <v>0</v>
      </c>
      <c r="AD1092" s="54">
        <v>0</v>
      </c>
      <c r="AE1092" s="54">
        <v>0</v>
      </c>
      <c r="AF1092" s="54">
        <f t="shared" si="1327"/>
        <v>270</v>
      </c>
      <c r="AG1092" s="54">
        <f t="shared" si="1328"/>
        <v>0</v>
      </c>
      <c r="AH1092" s="54">
        <f t="shared" si="1329"/>
        <v>270</v>
      </c>
      <c r="AI1092" s="54">
        <v>482738.44949519</v>
      </c>
      <c r="AJ1092" s="54">
        <v>435217.60972707992</v>
      </c>
      <c r="AK1092" s="54">
        <v>648693.02248218004</v>
      </c>
      <c r="AL1092" s="54">
        <v>578049.36123787006</v>
      </c>
      <c r="AM1092" s="54">
        <v>518387.21439959004</v>
      </c>
      <c r="AN1092" s="54">
        <v>682266.79634091002</v>
      </c>
      <c r="AO1092" s="54">
        <v>1566649.0817044498</v>
      </c>
      <c r="AP1092" s="54">
        <v>1778703.3719783702</v>
      </c>
      <c r="AQ1092" s="54">
        <v>3345352.4536828203</v>
      </c>
      <c r="AR1092" s="54">
        <f t="shared" si="1330"/>
        <v>373924.19999999995</v>
      </c>
      <c r="AS1092" s="54">
        <f t="shared" si="1331"/>
        <v>654367.35</v>
      </c>
      <c r="AT1092" s="54">
        <f t="shared" si="1332"/>
        <v>654367.35</v>
      </c>
      <c r="AU1092" s="54">
        <f t="shared" si="1333"/>
        <v>0</v>
      </c>
      <c r="AV1092" s="54">
        <f t="shared" si="1334"/>
        <v>0</v>
      </c>
      <c r="AW1092" s="54">
        <f t="shared" si="1335"/>
        <v>0</v>
      </c>
      <c r="AX1092" s="54">
        <f t="shared" si="1336"/>
        <v>1682658.9</v>
      </c>
      <c r="AY1092" s="54">
        <f t="shared" si="1337"/>
        <v>0</v>
      </c>
      <c r="AZ1092" s="54">
        <f t="shared" si="1338"/>
        <v>1682658.9</v>
      </c>
      <c r="BA1092" s="54">
        <f t="shared" si="1324"/>
        <v>92.753990445850263</v>
      </c>
      <c r="BB1092" s="54">
        <f t="shared" si="1325"/>
        <v>0</v>
      </c>
      <c r="BC1092" s="54">
        <f>SUM(CJ1092:CL1092)</f>
        <v>365</v>
      </c>
      <c r="BD1092" s="54">
        <f>SUM(CM1092:CO1092)</f>
        <v>90</v>
      </c>
      <c r="BE1092" s="54">
        <f t="shared" si="1339"/>
        <v>270</v>
      </c>
      <c r="BF1092" s="54">
        <f t="shared" ref="BF1092:BK1092" si="1347">Z1092</f>
        <v>60</v>
      </c>
      <c r="BG1092" s="54">
        <f t="shared" si="1347"/>
        <v>105</v>
      </c>
      <c r="BH1092" s="54">
        <f t="shared" si="1347"/>
        <v>105</v>
      </c>
      <c r="BI1092" s="54">
        <f t="shared" si="1347"/>
        <v>0</v>
      </c>
      <c r="BJ1092" s="54">
        <f t="shared" si="1347"/>
        <v>0</v>
      </c>
      <c r="BK1092" s="54">
        <f t="shared" si="1347"/>
        <v>0</v>
      </c>
      <c r="BL1092" s="54">
        <v>5.333333333333333</v>
      </c>
      <c r="BM1092" s="54">
        <v>0</v>
      </c>
      <c r="BN1092" s="54">
        <f t="shared" ref="BN1092:BN1093" si="1348">AVERAGE(BP1092:BR1092)</f>
        <v>0.33333333333333331</v>
      </c>
      <c r="BO1092" s="54">
        <f t="shared" ref="BO1092:BO1093" si="1349">SUM(BS1092:BU1092)/1</f>
        <v>2</v>
      </c>
      <c r="BP1092" s="54">
        <v>0</v>
      </c>
      <c r="BQ1092" s="54">
        <v>1</v>
      </c>
      <c r="BR1092" s="54">
        <v>0</v>
      </c>
      <c r="BS1092" s="54">
        <v>2</v>
      </c>
      <c r="BT1092" s="54">
        <v>0</v>
      </c>
      <c r="BU1092" s="54">
        <v>0</v>
      </c>
      <c r="BV1092" s="54">
        <f t="shared" si="1340"/>
        <v>303813.41249999998</v>
      </c>
      <c r="BW1092" s="54">
        <f t="shared" si="1341"/>
        <v>2274705.5499999998</v>
      </c>
      <c r="BX1092" s="54">
        <f t="shared" si="1342"/>
        <v>560886.29999999993</v>
      </c>
      <c r="BY1092" s="54">
        <f t="shared" si="1343"/>
        <v>365</v>
      </c>
      <c r="BZ1092" s="54">
        <f t="shared" si="1344"/>
        <v>90</v>
      </c>
      <c r="CA1092" s="54">
        <v>150</v>
      </c>
      <c r="CB1092" s="54">
        <f t="shared" si="1345"/>
        <v>155</v>
      </c>
      <c r="CC1092" s="54">
        <f t="shared" si="1346"/>
        <v>48.75</v>
      </c>
      <c r="CD1092" s="54">
        <v>0</v>
      </c>
      <c r="CE1092" s="54">
        <v>10</v>
      </c>
      <c r="CF1092" s="54">
        <v>20</v>
      </c>
      <c r="CG1092" s="54">
        <v>10</v>
      </c>
      <c r="CH1092" s="54">
        <v>30</v>
      </c>
      <c r="CI1092" s="54">
        <v>60</v>
      </c>
      <c r="CJ1092" s="54">
        <v>155</v>
      </c>
      <c r="CK1092" s="54">
        <v>105</v>
      </c>
      <c r="CL1092" s="54">
        <v>105</v>
      </c>
      <c r="CM1092" s="54">
        <v>30</v>
      </c>
      <c r="CN1092" s="54">
        <v>0</v>
      </c>
      <c r="CO1092" s="54">
        <v>60</v>
      </c>
    </row>
    <row r="1093" spans="1:93">
      <c r="A1093" s="3" t="str">
        <f t="shared" si="1326"/>
        <v>SH061Phesgo 15ml</v>
      </c>
      <c r="B1093" s="3" t="s">
        <v>558</v>
      </c>
      <c r="C1093" s="3" t="s">
        <v>887</v>
      </c>
      <c r="D1093" s="3" t="s">
        <v>296</v>
      </c>
      <c r="E1093" s="3" t="s">
        <v>296</v>
      </c>
      <c r="F1093" s="3" t="s">
        <v>345</v>
      </c>
      <c r="G1093" s="3" t="s">
        <v>346</v>
      </c>
      <c r="H1093" s="3" t="s">
        <v>345</v>
      </c>
      <c r="I1093" s="3" t="s">
        <v>346</v>
      </c>
      <c r="J1093" s="3" t="s">
        <v>541</v>
      </c>
      <c r="K1093" s="3" t="s">
        <v>544</v>
      </c>
      <c r="L1093" s="3" t="s">
        <v>939</v>
      </c>
      <c r="M1093" s="3" t="s">
        <v>542</v>
      </c>
      <c r="N1093" s="3" t="s">
        <v>17</v>
      </c>
      <c r="O1093" s="3" t="s">
        <v>19</v>
      </c>
      <c r="P1093" s="3">
        <v>8489.27</v>
      </c>
      <c r="Q1093" s="54">
        <v>4</v>
      </c>
      <c r="R1093" s="54">
        <v>5</v>
      </c>
      <c r="S1093" s="54">
        <v>7</v>
      </c>
      <c r="T1093" s="54">
        <v>5</v>
      </c>
      <c r="U1093" s="54">
        <v>6</v>
      </c>
      <c r="V1093" s="54">
        <v>7</v>
      </c>
      <c r="W1093" s="54">
        <v>16</v>
      </c>
      <c r="X1093" s="54">
        <v>18</v>
      </c>
      <c r="Y1093" s="54">
        <v>34</v>
      </c>
      <c r="Z1093" s="54">
        <v>2</v>
      </c>
      <c r="AA1093" s="54">
        <v>0</v>
      </c>
      <c r="AB1093" s="54">
        <v>6</v>
      </c>
      <c r="AC1093" s="54">
        <v>0</v>
      </c>
      <c r="AD1093" s="54">
        <v>0</v>
      </c>
      <c r="AE1093" s="54">
        <v>0</v>
      </c>
      <c r="AF1093" s="54">
        <f t="shared" si="1327"/>
        <v>8</v>
      </c>
      <c r="AG1093" s="54">
        <f t="shared" si="1328"/>
        <v>0</v>
      </c>
      <c r="AH1093" s="54">
        <f t="shared" si="1329"/>
        <v>8</v>
      </c>
      <c r="AI1093" s="54">
        <v>33957.08</v>
      </c>
      <c r="AJ1093" s="54">
        <v>42446.350000000006</v>
      </c>
      <c r="AK1093" s="54">
        <v>59424.89</v>
      </c>
      <c r="AL1093" s="54">
        <v>42446.350000000006</v>
      </c>
      <c r="AM1093" s="54">
        <v>50935.62</v>
      </c>
      <c r="AN1093" s="54">
        <v>59424.89</v>
      </c>
      <c r="AO1093" s="54">
        <v>135828.32</v>
      </c>
      <c r="AP1093" s="54">
        <v>152806.85999999999</v>
      </c>
      <c r="AQ1093" s="54">
        <v>288635.18</v>
      </c>
      <c r="AR1093" s="54">
        <f t="shared" si="1330"/>
        <v>16978.54</v>
      </c>
      <c r="AS1093" s="54">
        <f t="shared" si="1331"/>
        <v>0</v>
      </c>
      <c r="AT1093" s="54">
        <f t="shared" si="1332"/>
        <v>50935.62</v>
      </c>
      <c r="AU1093" s="54">
        <f t="shared" si="1333"/>
        <v>0</v>
      </c>
      <c r="AV1093" s="54">
        <f t="shared" si="1334"/>
        <v>0</v>
      </c>
      <c r="AW1093" s="54">
        <f t="shared" si="1335"/>
        <v>0</v>
      </c>
      <c r="AX1093" s="54">
        <f t="shared" si="1336"/>
        <v>67914.16</v>
      </c>
      <c r="AY1093" s="54">
        <f t="shared" si="1337"/>
        <v>0</v>
      </c>
      <c r="AZ1093" s="54">
        <f t="shared" si="1338"/>
        <v>67914.16</v>
      </c>
      <c r="BA1093" s="54">
        <f t="shared" si="1324"/>
        <v>5</v>
      </c>
      <c r="BB1093" s="54">
        <f t="shared" si="1325"/>
        <v>0</v>
      </c>
      <c r="BC1093" s="54">
        <f>SUM(CJ1093:CL1093)*2</f>
        <v>0</v>
      </c>
      <c r="BD1093" s="54">
        <f>SUM(CM1093:CO1093)*2</f>
        <v>20</v>
      </c>
      <c r="BE1093" s="54">
        <f t="shared" si="1339"/>
        <v>16</v>
      </c>
      <c r="BF1093" s="54">
        <f t="shared" ref="BF1093:BK1093" si="1350">Z1093*2</f>
        <v>4</v>
      </c>
      <c r="BG1093" s="54">
        <f t="shared" si="1350"/>
        <v>0</v>
      </c>
      <c r="BH1093" s="54">
        <f t="shared" si="1350"/>
        <v>12</v>
      </c>
      <c r="BI1093" s="54">
        <f t="shared" si="1350"/>
        <v>0</v>
      </c>
      <c r="BJ1093" s="54">
        <f t="shared" si="1350"/>
        <v>0</v>
      </c>
      <c r="BK1093" s="54">
        <f t="shared" si="1350"/>
        <v>0</v>
      </c>
      <c r="BL1093" s="54">
        <v>1.6666666666666667</v>
      </c>
      <c r="BM1093" s="54">
        <v>0</v>
      </c>
      <c r="BN1093" s="54">
        <f t="shared" si="1348"/>
        <v>1.6666666666666667</v>
      </c>
      <c r="BO1093" s="54">
        <f t="shared" si="1349"/>
        <v>1</v>
      </c>
      <c r="BP1093" s="54">
        <v>2</v>
      </c>
      <c r="BQ1093" s="54">
        <v>1</v>
      </c>
      <c r="BR1093" s="54">
        <v>2</v>
      </c>
      <c r="BS1093" s="54">
        <v>1</v>
      </c>
      <c r="BT1093" s="54">
        <v>0</v>
      </c>
      <c r="BU1093" s="54">
        <v>0</v>
      </c>
      <c r="BV1093" s="54">
        <f t="shared" si="1340"/>
        <v>24760.370833333334</v>
      </c>
      <c r="BW1093" s="54">
        <f t="shared" si="1341"/>
        <v>0</v>
      </c>
      <c r="BX1093" s="54">
        <f t="shared" si="1342"/>
        <v>84892.700000000012</v>
      </c>
      <c r="BY1093" s="54">
        <f t="shared" si="1343"/>
        <v>0</v>
      </c>
      <c r="BZ1093" s="54">
        <f t="shared" si="1344"/>
        <v>10</v>
      </c>
      <c r="CA1093" s="54">
        <v>0</v>
      </c>
      <c r="CB1093" s="54">
        <f t="shared" si="1345"/>
        <v>20</v>
      </c>
      <c r="CC1093" s="54">
        <f t="shared" si="1346"/>
        <v>2.9166666666666665</v>
      </c>
      <c r="CD1093" s="54">
        <v>0</v>
      </c>
      <c r="CE1093" s="54">
        <v>5</v>
      </c>
      <c r="CF1093" s="54">
        <v>20</v>
      </c>
      <c r="CG1093" s="54">
        <v>0</v>
      </c>
      <c r="CH1093" s="54">
        <v>0</v>
      </c>
      <c r="CI1093" s="54">
        <v>0</v>
      </c>
      <c r="CJ1093" s="54">
        <v>0</v>
      </c>
      <c r="CK1093" s="54">
        <v>0</v>
      </c>
      <c r="CL1093" s="54">
        <v>0</v>
      </c>
      <c r="CM1093" s="54">
        <v>0</v>
      </c>
      <c r="CN1093" s="54">
        <v>5</v>
      </c>
      <c r="CO1093" s="54">
        <v>5</v>
      </c>
    </row>
    <row r="1094" spans="1:93">
      <c r="A1094" s="3" t="str">
        <f t="shared" si="1326"/>
        <v>SH062Herceptin IV</v>
      </c>
      <c r="B1094" s="3" t="s">
        <v>558</v>
      </c>
      <c r="C1094" s="3" t="s">
        <v>887</v>
      </c>
      <c r="D1094" s="3" t="s">
        <v>296</v>
      </c>
      <c r="E1094" s="3" t="s">
        <v>296</v>
      </c>
      <c r="F1094" s="3" t="s">
        <v>347</v>
      </c>
      <c r="G1094" s="3" t="s">
        <v>348</v>
      </c>
      <c r="H1094" s="3" t="s">
        <v>347</v>
      </c>
      <c r="I1094" s="3" t="s">
        <v>348</v>
      </c>
      <c r="J1094" s="3" t="s">
        <v>541</v>
      </c>
      <c r="K1094" s="3" t="s">
        <v>541</v>
      </c>
      <c r="L1094" s="3"/>
      <c r="M1094" s="3" t="s">
        <v>545</v>
      </c>
      <c r="N1094" s="3" t="s">
        <v>11</v>
      </c>
      <c r="O1094" s="3" t="s">
        <v>11</v>
      </c>
      <c r="P1094" s="3">
        <v>4535.5</v>
      </c>
      <c r="Q1094" s="54">
        <v>2.4822376098080742E-7</v>
      </c>
      <c r="R1094" s="54">
        <v>1.7782878168674339E-7</v>
      </c>
      <c r="S1094" s="54">
        <v>1.6542114214001052E-7</v>
      </c>
      <c r="T1094" s="54">
        <v>1.1681063360424579E-7</v>
      </c>
      <c r="U1094" s="54">
        <v>1.0643066396940739E-7</v>
      </c>
      <c r="V1094" s="54">
        <v>1.8528501761878564E-7</v>
      </c>
      <c r="W1094" s="54">
        <v>5.9147368480756133E-7</v>
      </c>
      <c r="X1094" s="54">
        <v>4.0852631519243884E-7</v>
      </c>
      <c r="Y1094" s="54">
        <v>1.0000000000000002E-6</v>
      </c>
      <c r="Z1094" s="54">
        <v>2</v>
      </c>
      <c r="AA1094" s="54">
        <v>0</v>
      </c>
      <c r="AB1094" s="54">
        <v>0</v>
      </c>
      <c r="AC1094" s="54">
        <v>0</v>
      </c>
      <c r="AD1094" s="54">
        <v>0</v>
      </c>
      <c r="AE1094" s="54">
        <v>0</v>
      </c>
      <c r="AF1094" s="54">
        <f t="shared" si="1327"/>
        <v>2</v>
      </c>
      <c r="AG1094" s="54">
        <f t="shared" si="1328"/>
        <v>0</v>
      </c>
      <c r="AH1094" s="54">
        <f t="shared" si="1329"/>
        <v>2</v>
      </c>
      <c r="AI1094" s="54">
        <v>1.1258188679284522E-3</v>
      </c>
      <c r="AJ1094" s="54">
        <v>8.0654243934022462E-4</v>
      </c>
      <c r="AK1094" s="54">
        <v>7.5026759017601764E-4</v>
      </c>
      <c r="AL1094" s="54">
        <v>5.297946287120568E-4</v>
      </c>
      <c r="AM1094" s="54">
        <v>4.8271627643324723E-4</v>
      </c>
      <c r="AN1094" s="54">
        <v>8.4036019741000226E-4</v>
      </c>
      <c r="AO1094" s="54">
        <v>2.6826288974446943E-3</v>
      </c>
      <c r="AP1094" s="54">
        <v>1.8528711025553063E-3</v>
      </c>
      <c r="AQ1094" s="54">
        <v>4.5355000000000005E-3</v>
      </c>
      <c r="AR1094" s="54">
        <f t="shared" si="1330"/>
        <v>9071</v>
      </c>
      <c r="AS1094" s="54">
        <f t="shared" si="1331"/>
        <v>0</v>
      </c>
      <c r="AT1094" s="54">
        <f t="shared" si="1332"/>
        <v>0</v>
      </c>
      <c r="AU1094" s="54">
        <f t="shared" si="1333"/>
        <v>0</v>
      </c>
      <c r="AV1094" s="54">
        <f t="shared" si="1334"/>
        <v>0</v>
      </c>
      <c r="AW1094" s="54">
        <f t="shared" si="1335"/>
        <v>0</v>
      </c>
      <c r="AX1094" s="54">
        <f t="shared" si="1336"/>
        <v>9071</v>
      </c>
      <c r="AY1094" s="54">
        <f t="shared" si="1337"/>
        <v>0</v>
      </c>
      <c r="AZ1094" s="54">
        <f t="shared" si="1338"/>
        <v>9071</v>
      </c>
      <c r="BA1094" s="54">
        <f t="shared" si="1324"/>
        <v>1.1681063360424579E-7</v>
      </c>
      <c r="BB1094" s="54">
        <f t="shared" si="1325"/>
        <v>0</v>
      </c>
      <c r="BC1094" s="54"/>
      <c r="BD1094" s="54"/>
      <c r="BE1094" s="54">
        <f t="shared" si="1339"/>
        <v>0</v>
      </c>
      <c r="BF1094" s="54"/>
      <c r="BG1094" s="54"/>
      <c r="BH1094" s="54"/>
      <c r="BI1094" s="54"/>
      <c r="BJ1094" s="54"/>
      <c r="BK1094" s="54"/>
      <c r="BL1094" s="54"/>
      <c r="BM1094" s="54"/>
      <c r="BN1094" s="54"/>
      <c r="BO1094" s="54"/>
      <c r="BP1094" s="54"/>
      <c r="BQ1094" s="54"/>
      <c r="BR1094" s="54"/>
      <c r="BS1094" s="54"/>
      <c r="BT1094" s="54"/>
      <c r="BU1094" s="54"/>
      <c r="BV1094" s="54">
        <f t="shared" si="1340"/>
        <v>0</v>
      </c>
      <c r="BW1094" s="54">
        <f t="shared" si="1341"/>
        <v>0</v>
      </c>
      <c r="BX1094" s="54">
        <f t="shared" si="1342"/>
        <v>9071</v>
      </c>
      <c r="BY1094" s="54">
        <f t="shared" si="1343"/>
        <v>0</v>
      </c>
      <c r="BZ1094" s="54">
        <f t="shared" si="1344"/>
        <v>2</v>
      </c>
      <c r="CA1094" s="54">
        <v>0</v>
      </c>
      <c r="CB1094" s="54">
        <f t="shared" si="1345"/>
        <v>2</v>
      </c>
      <c r="CC1094" s="54">
        <f t="shared" si="1346"/>
        <v>0</v>
      </c>
      <c r="CD1094" s="54">
        <v>0</v>
      </c>
      <c r="CE1094" s="54">
        <v>-2</v>
      </c>
      <c r="CF1094" s="54">
        <v>0</v>
      </c>
      <c r="CG1094" s="54">
        <v>0</v>
      </c>
      <c r="CH1094" s="54">
        <v>0</v>
      </c>
      <c r="CI1094" s="54">
        <v>0</v>
      </c>
      <c r="CJ1094" s="54">
        <v>0</v>
      </c>
      <c r="CK1094" s="54">
        <v>0</v>
      </c>
      <c r="CL1094" s="54">
        <v>0</v>
      </c>
      <c r="CM1094" s="54">
        <v>0</v>
      </c>
      <c r="CN1094" s="54">
        <v>2</v>
      </c>
      <c r="CO1094" s="54">
        <v>0</v>
      </c>
    </row>
    <row r="1095" spans="1:93">
      <c r="A1095" s="3" t="str">
        <f t="shared" si="1326"/>
        <v>SH062Herceptin SC</v>
      </c>
      <c r="B1095" s="3" t="s">
        <v>558</v>
      </c>
      <c r="C1095" s="3" t="s">
        <v>887</v>
      </c>
      <c r="D1095" s="3" t="s">
        <v>296</v>
      </c>
      <c r="E1095" s="3" t="s">
        <v>296</v>
      </c>
      <c r="F1095" s="3" t="s">
        <v>347</v>
      </c>
      <c r="G1095" s="3" t="s">
        <v>348</v>
      </c>
      <c r="H1095" s="3" t="s">
        <v>347</v>
      </c>
      <c r="I1095" s="3" t="s">
        <v>348</v>
      </c>
      <c r="J1095" s="3" t="s">
        <v>541</v>
      </c>
      <c r="K1095" s="3" t="s">
        <v>541</v>
      </c>
      <c r="L1095" s="3"/>
      <c r="M1095" s="3" t="s">
        <v>545</v>
      </c>
      <c r="N1095" s="3" t="s">
        <v>12</v>
      </c>
      <c r="O1095" s="3" t="s">
        <v>12</v>
      </c>
      <c r="P1095" s="3">
        <v>3444.49</v>
      </c>
      <c r="Q1095" s="54">
        <v>50.46912691612296</v>
      </c>
      <c r="R1095" s="54">
        <v>46.760794305791741</v>
      </c>
      <c r="S1095" s="54">
        <v>70.928228381804388</v>
      </c>
      <c r="T1095" s="54">
        <v>72.599559101012446</v>
      </c>
      <c r="U1095" s="54">
        <v>65.36733092143713</v>
      </c>
      <c r="V1095" s="54">
        <v>86.037360905094886</v>
      </c>
      <c r="W1095" s="54">
        <v>168.1581496037191</v>
      </c>
      <c r="X1095" s="54">
        <v>224.00425092754446</v>
      </c>
      <c r="Y1095" s="54">
        <v>392.16240053126353</v>
      </c>
      <c r="Z1095" s="54">
        <v>47</v>
      </c>
      <c r="AA1095" s="54">
        <v>35</v>
      </c>
      <c r="AB1095" s="54">
        <v>50</v>
      </c>
      <c r="AC1095" s="54">
        <v>19</v>
      </c>
      <c r="AD1095" s="54">
        <v>0</v>
      </c>
      <c r="AE1095" s="54">
        <v>0</v>
      </c>
      <c r="AF1095" s="54">
        <f t="shared" si="1327"/>
        <v>132</v>
      </c>
      <c r="AG1095" s="54">
        <f t="shared" si="1328"/>
        <v>19</v>
      </c>
      <c r="AH1095" s="54">
        <f t="shared" si="1329"/>
        <v>151</v>
      </c>
      <c r="AI1095" s="54">
        <v>173840.40297131633</v>
      </c>
      <c r="AJ1095" s="54">
        <v>161067.08837835657</v>
      </c>
      <c r="AK1095" s="54">
        <v>244311.57337884136</v>
      </c>
      <c r="AL1095" s="54">
        <v>250068.45532784634</v>
      </c>
      <c r="AM1095" s="54">
        <v>225157.11768558098</v>
      </c>
      <c r="AN1095" s="54">
        <v>296354.82926399028</v>
      </c>
      <c r="AO1095" s="54">
        <v>579219.06472851429</v>
      </c>
      <c r="AP1095" s="54">
        <v>771580.4022774176</v>
      </c>
      <c r="AQ1095" s="54">
        <v>1350799.4670059318</v>
      </c>
      <c r="AR1095" s="54">
        <f t="shared" si="1330"/>
        <v>161891.03</v>
      </c>
      <c r="AS1095" s="54">
        <f t="shared" si="1331"/>
        <v>120557.15</v>
      </c>
      <c r="AT1095" s="54">
        <f t="shared" si="1332"/>
        <v>172224.5</v>
      </c>
      <c r="AU1095" s="54">
        <f t="shared" si="1333"/>
        <v>65445.31</v>
      </c>
      <c r="AV1095" s="54">
        <f t="shared" si="1334"/>
        <v>0</v>
      </c>
      <c r="AW1095" s="54">
        <f t="shared" si="1335"/>
        <v>0</v>
      </c>
      <c r="AX1095" s="54">
        <f t="shared" si="1336"/>
        <v>454672.68</v>
      </c>
      <c r="AY1095" s="54">
        <f t="shared" si="1337"/>
        <v>65445.31</v>
      </c>
      <c r="AZ1095" s="54">
        <f t="shared" si="1338"/>
        <v>520117.99</v>
      </c>
      <c r="BA1095" s="54">
        <f t="shared" si="1324"/>
        <v>72.599559101012446</v>
      </c>
      <c r="BB1095" s="54">
        <f t="shared" si="1325"/>
        <v>19</v>
      </c>
      <c r="BC1095" s="54"/>
      <c r="BD1095" s="54"/>
      <c r="BE1095" s="54">
        <f t="shared" si="1339"/>
        <v>0</v>
      </c>
      <c r="BF1095" s="54"/>
      <c r="BG1095" s="54"/>
      <c r="BH1095" s="54"/>
      <c r="BI1095" s="54"/>
      <c r="BJ1095" s="54"/>
      <c r="BK1095" s="54"/>
      <c r="BL1095" s="54"/>
      <c r="BM1095" s="54"/>
      <c r="BN1095" s="54"/>
      <c r="BO1095" s="54"/>
      <c r="BP1095" s="54"/>
      <c r="BQ1095" s="54"/>
      <c r="BR1095" s="54"/>
      <c r="BS1095" s="54"/>
      <c r="BT1095" s="54"/>
      <c r="BU1095" s="54"/>
      <c r="BV1095" s="54">
        <f t="shared" si="1340"/>
        <v>227336.34</v>
      </c>
      <c r="BW1095" s="54">
        <f t="shared" si="1341"/>
        <v>1060902.92</v>
      </c>
      <c r="BX1095" s="54">
        <f t="shared" si="1342"/>
        <v>79223.26999999999</v>
      </c>
      <c r="BY1095" s="54">
        <f t="shared" si="1343"/>
        <v>308</v>
      </c>
      <c r="BZ1095" s="54">
        <f t="shared" si="1344"/>
        <v>23</v>
      </c>
      <c r="CA1095" s="54">
        <v>0</v>
      </c>
      <c r="CB1095" s="54">
        <f t="shared" si="1345"/>
        <v>101</v>
      </c>
      <c r="CC1095" s="54">
        <f t="shared" si="1346"/>
        <v>66</v>
      </c>
      <c r="CD1095" s="54">
        <v>82</v>
      </c>
      <c r="CE1095" s="54">
        <v>101</v>
      </c>
      <c r="CF1095" s="54">
        <v>82</v>
      </c>
      <c r="CG1095" s="54">
        <v>67</v>
      </c>
      <c r="CH1095" s="54">
        <v>61</v>
      </c>
      <c r="CI1095" s="54">
        <v>68</v>
      </c>
      <c r="CJ1095" s="54">
        <v>56</v>
      </c>
      <c r="CK1095" s="54">
        <v>56</v>
      </c>
      <c r="CL1095" s="54">
        <v>196</v>
      </c>
      <c r="CM1095" s="54">
        <v>0</v>
      </c>
      <c r="CN1095" s="54">
        <v>0</v>
      </c>
      <c r="CO1095" s="54">
        <v>23</v>
      </c>
    </row>
    <row r="1096" spans="1:93">
      <c r="A1096" s="3" t="str">
        <f t="shared" si="1326"/>
        <v>SH062Itovebi 3mg</v>
      </c>
      <c r="B1096" s="3" t="s">
        <v>558</v>
      </c>
      <c r="C1096" s="3" t="s">
        <v>887</v>
      </c>
      <c r="D1096" s="3" t="s">
        <v>296</v>
      </c>
      <c r="E1096" s="3" t="s">
        <v>296</v>
      </c>
      <c r="F1096" s="3" t="s">
        <v>347</v>
      </c>
      <c r="G1096" s="3" t="s">
        <v>348</v>
      </c>
      <c r="H1096" s="3" t="s">
        <v>347</v>
      </c>
      <c r="I1096" s="3" t="s">
        <v>348</v>
      </c>
      <c r="J1096" s="3" t="s">
        <v>541</v>
      </c>
      <c r="K1096" s="3" t="s">
        <v>541</v>
      </c>
      <c r="L1096" s="3"/>
      <c r="M1096" s="3" t="s">
        <v>545</v>
      </c>
      <c r="N1096" s="3" t="s">
        <v>13</v>
      </c>
      <c r="O1096" s="3" t="s">
        <v>14</v>
      </c>
      <c r="P1096" s="3">
        <v>3566.02</v>
      </c>
      <c r="Q1096" s="54">
        <v>0.44058762865802847</v>
      </c>
      <c r="R1096" s="54">
        <v>0.50305997066888952</v>
      </c>
      <c r="S1096" s="54">
        <v>1.018209040647531</v>
      </c>
      <c r="T1096" s="54">
        <v>1.0307292595564626</v>
      </c>
      <c r="U1096" s="54">
        <v>1.2530903169830774</v>
      </c>
      <c r="V1096" s="54">
        <v>1.5958184837741631</v>
      </c>
      <c r="W1096" s="54">
        <v>1.961856639974449</v>
      </c>
      <c r="X1096" s="54">
        <v>3.8796380603137033</v>
      </c>
      <c r="Y1096" s="54">
        <v>5.8414947002881519</v>
      </c>
      <c r="Z1096" s="54">
        <v>0</v>
      </c>
      <c r="AA1096" s="54">
        <v>0</v>
      </c>
      <c r="AB1096" s="54">
        <v>0</v>
      </c>
      <c r="AC1096" s="54">
        <v>0</v>
      </c>
      <c r="AD1096" s="54">
        <v>0</v>
      </c>
      <c r="AE1096" s="54">
        <v>0</v>
      </c>
      <c r="AF1096" s="54">
        <f t="shared" si="1327"/>
        <v>0</v>
      </c>
      <c r="AG1096" s="54">
        <f t="shared" si="1328"/>
        <v>0</v>
      </c>
      <c r="AH1096" s="54">
        <f t="shared" si="1329"/>
        <v>0</v>
      </c>
      <c r="AI1096" s="54">
        <v>1571.1442955471027</v>
      </c>
      <c r="AJ1096" s="54">
        <v>1793.9219166046737</v>
      </c>
      <c r="AK1096" s="54">
        <v>3630.9538031299094</v>
      </c>
      <c r="AL1096" s="54">
        <v>3675.6011541635366</v>
      </c>
      <c r="AM1096" s="54">
        <v>4468.5451321679939</v>
      </c>
      <c r="AN1096" s="54">
        <v>5690.7206295083415</v>
      </c>
      <c r="AO1096" s="54">
        <v>6996.0200152816851</v>
      </c>
      <c r="AP1096" s="54">
        <v>13834.866915839872</v>
      </c>
      <c r="AQ1096" s="54">
        <v>20830.886931121557</v>
      </c>
      <c r="AR1096" s="54">
        <f t="shared" si="1330"/>
        <v>0</v>
      </c>
      <c r="AS1096" s="54">
        <f t="shared" si="1331"/>
        <v>0</v>
      </c>
      <c r="AT1096" s="54">
        <f t="shared" si="1332"/>
        <v>0</v>
      </c>
      <c r="AU1096" s="54">
        <f t="shared" si="1333"/>
        <v>0</v>
      </c>
      <c r="AV1096" s="54">
        <f t="shared" si="1334"/>
        <v>0</v>
      </c>
      <c r="AW1096" s="54">
        <f t="shared" si="1335"/>
        <v>0</v>
      </c>
      <c r="AX1096" s="54">
        <f t="shared" si="1336"/>
        <v>0</v>
      </c>
      <c r="AY1096" s="54">
        <f t="shared" si="1337"/>
        <v>0</v>
      </c>
      <c r="AZ1096" s="54">
        <f t="shared" si="1338"/>
        <v>0</v>
      </c>
      <c r="BA1096" s="54">
        <f t="shared" si="1324"/>
        <v>1.0307292595564626</v>
      </c>
      <c r="BB1096" s="54">
        <f t="shared" si="1325"/>
        <v>0</v>
      </c>
      <c r="BC1096" s="54"/>
      <c r="BD1096" s="54"/>
      <c r="BE1096" s="54">
        <f t="shared" si="1339"/>
        <v>0</v>
      </c>
      <c r="BF1096" s="54"/>
      <c r="BG1096" s="54"/>
      <c r="BH1096" s="54"/>
      <c r="BI1096" s="54"/>
      <c r="BJ1096" s="54"/>
      <c r="BK1096" s="54"/>
      <c r="BL1096" s="54">
        <v>0</v>
      </c>
      <c r="BM1096" s="54">
        <v>0</v>
      </c>
      <c r="BN1096" s="54">
        <f t="shared" ref="BN1096:BN1097" si="1351">AVERAGE(BP1096:BR1096)</f>
        <v>0</v>
      </c>
      <c r="BO1096" s="54">
        <f t="shared" ref="BO1096:BO1097" si="1352">SUM(BS1096:BU1096)/1</f>
        <v>0</v>
      </c>
      <c r="BP1096" s="54">
        <v>0</v>
      </c>
      <c r="BQ1096" s="54">
        <v>0</v>
      </c>
      <c r="BR1096" s="54">
        <v>0</v>
      </c>
      <c r="BS1096" s="54">
        <v>0</v>
      </c>
      <c r="BT1096" s="54">
        <v>0</v>
      </c>
      <c r="BU1096" s="54">
        <v>0</v>
      </c>
      <c r="BV1096" s="54">
        <f t="shared" si="1340"/>
        <v>0</v>
      </c>
      <c r="BW1096" s="54">
        <f t="shared" si="1341"/>
        <v>0</v>
      </c>
      <c r="BX1096" s="54">
        <f t="shared" si="1342"/>
        <v>0</v>
      </c>
      <c r="BY1096" s="54">
        <f t="shared" si="1343"/>
        <v>0</v>
      </c>
      <c r="BZ1096" s="54">
        <f t="shared" si="1344"/>
        <v>0</v>
      </c>
      <c r="CA1096" s="54">
        <v>0</v>
      </c>
      <c r="CB1096" s="54">
        <f t="shared" si="1345"/>
        <v>0</v>
      </c>
      <c r="CC1096" s="54">
        <f t="shared" si="1346"/>
        <v>0</v>
      </c>
      <c r="CD1096" s="54">
        <v>0</v>
      </c>
      <c r="CE1096" s="54">
        <v>0</v>
      </c>
      <c r="CF1096" s="54">
        <v>0</v>
      </c>
      <c r="CG1096" s="54">
        <v>0</v>
      </c>
      <c r="CH1096" s="54">
        <v>0</v>
      </c>
      <c r="CI1096" s="54">
        <v>0</v>
      </c>
      <c r="CJ1096" s="54">
        <v>0</v>
      </c>
      <c r="CK1096" s="54">
        <v>0</v>
      </c>
      <c r="CL1096" s="54">
        <v>0</v>
      </c>
      <c r="CM1096" s="54">
        <v>0</v>
      </c>
      <c r="CN1096" s="54">
        <v>0</v>
      </c>
      <c r="CO1096" s="54">
        <v>0</v>
      </c>
    </row>
    <row r="1097" spans="1:93">
      <c r="A1097" s="3" t="str">
        <f t="shared" si="1326"/>
        <v>SH062Itovebi 9mg</v>
      </c>
      <c r="B1097" s="3" t="s">
        <v>558</v>
      </c>
      <c r="C1097" s="3" t="s">
        <v>887</v>
      </c>
      <c r="D1097" s="3" t="s">
        <v>296</v>
      </c>
      <c r="E1097" s="3" t="s">
        <v>296</v>
      </c>
      <c r="F1097" s="3" t="s">
        <v>347</v>
      </c>
      <c r="G1097" s="3" t="s">
        <v>348</v>
      </c>
      <c r="H1097" s="3" t="s">
        <v>347</v>
      </c>
      <c r="I1097" s="3" t="s">
        <v>348</v>
      </c>
      <c r="J1097" s="3" t="s">
        <v>541</v>
      </c>
      <c r="K1097" s="3" t="s">
        <v>541</v>
      </c>
      <c r="L1097" s="3"/>
      <c r="M1097" s="3" t="s">
        <v>545</v>
      </c>
      <c r="N1097" s="3" t="s">
        <v>13</v>
      </c>
      <c r="O1097" s="3" t="s">
        <v>15</v>
      </c>
      <c r="P1097" s="3">
        <v>10698.05</v>
      </c>
      <c r="Q1097" s="54"/>
      <c r="R1097" s="54"/>
      <c r="S1097" s="54"/>
      <c r="T1097" s="54">
        <v>0</v>
      </c>
      <c r="U1097" s="54">
        <v>0</v>
      </c>
      <c r="V1097" s="54">
        <v>0</v>
      </c>
      <c r="W1097" s="54">
        <v>0</v>
      </c>
      <c r="X1097" s="54">
        <v>0</v>
      </c>
      <c r="Y1097" s="54">
        <v>0</v>
      </c>
      <c r="Z1097" s="54">
        <v>0</v>
      </c>
      <c r="AA1097" s="54">
        <v>0</v>
      </c>
      <c r="AB1097" s="54">
        <v>0</v>
      </c>
      <c r="AC1097" s="54">
        <v>0</v>
      </c>
      <c r="AD1097" s="54">
        <v>0</v>
      </c>
      <c r="AE1097" s="54">
        <v>0</v>
      </c>
      <c r="AF1097" s="54">
        <f t="shared" si="1327"/>
        <v>0</v>
      </c>
      <c r="AG1097" s="54">
        <f t="shared" si="1328"/>
        <v>0</v>
      </c>
      <c r="AH1097" s="54">
        <f t="shared" si="1329"/>
        <v>0</v>
      </c>
      <c r="AI1097" s="54"/>
      <c r="AJ1097" s="54"/>
      <c r="AK1097" s="54"/>
      <c r="AL1097" s="54">
        <v>0</v>
      </c>
      <c r="AM1097" s="54">
        <v>0</v>
      </c>
      <c r="AN1097" s="54">
        <v>0</v>
      </c>
      <c r="AO1097" s="54">
        <v>0</v>
      </c>
      <c r="AP1097" s="54">
        <v>0</v>
      </c>
      <c r="AQ1097" s="54">
        <v>0</v>
      </c>
      <c r="AR1097" s="54">
        <f t="shared" si="1330"/>
        <v>0</v>
      </c>
      <c r="AS1097" s="54">
        <f t="shared" si="1331"/>
        <v>0</v>
      </c>
      <c r="AT1097" s="54">
        <f t="shared" si="1332"/>
        <v>0</v>
      </c>
      <c r="AU1097" s="54">
        <f t="shared" si="1333"/>
        <v>0</v>
      </c>
      <c r="AV1097" s="54">
        <f t="shared" si="1334"/>
        <v>0</v>
      </c>
      <c r="AW1097" s="54">
        <f t="shared" si="1335"/>
        <v>0</v>
      </c>
      <c r="AX1097" s="54">
        <f t="shared" si="1336"/>
        <v>0</v>
      </c>
      <c r="AY1097" s="54">
        <f t="shared" si="1337"/>
        <v>0</v>
      </c>
      <c r="AZ1097" s="54">
        <f t="shared" si="1338"/>
        <v>0</v>
      </c>
      <c r="BA1097" s="54">
        <f t="shared" si="1324"/>
        <v>0</v>
      </c>
      <c r="BB1097" s="54">
        <f t="shared" si="1325"/>
        <v>0</v>
      </c>
      <c r="BC1097" s="54"/>
      <c r="BD1097" s="54"/>
      <c r="BE1097" s="54">
        <f t="shared" si="1339"/>
        <v>0</v>
      </c>
      <c r="BF1097" s="54"/>
      <c r="BG1097" s="54"/>
      <c r="BH1097" s="54"/>
      <c r="BI1097" s="54"/>
      <c r="BJ1097" s="54"/>
      <c r="BK1097" s="54"/>
      <c r="BL1097" s="54">
        <v>0</v>
      </c>
      <c r="BM1097" s="54">
        <v>0</v>
      </c>
      <c r="BN1097" s="54">
        <f t="shared" si="1351"/>
        <v>0</v>
      </c>
      <c r="BO1097" s="54">
        <f t="shared" si="1352"/>
        <v>0</v>
      </c>
      <c r="BP1097" s="54">
        <v>0</v>
      </c>
      <c r="BQ1097" s="54">
        <v>0</v>
      </c>
      <c r="BR1097" s="54">
        <v>0</v>
      </c>
      <c r="BS1097" s="54">
        <v>0</v>
      </c>
      <c r="BT1097" s="54">
        <v>0</v>
      </c>
      <c r="BU1097" s="54">
        <v>0</v>
      </c>
      <c r="BV1097" s="54">
        <f t="shared" si="1340"/>
        <v>0</v>
      </c>
      <c r="BW1097" s="54">
        <f t="shared" si="1341"/>
        <v>0</v>
      </c>
      <c r="BX1097" s="54">
        <f t="shared" si="1342"/>
        <v>0</v>
      </c>
      <c r="BY1097" s="54">
        <f t="shared" si="1343"/>
        <v>0</v>
      </c>
      <c r="BZ1097" s="54">
        <f t="shared" si="1344"/>
        <v>0</v>
      </c>
      <c r="CA1097" s="54">
        <v>0</v>
      </c>
      <c r="CB1097" s="54">
        <f t="shared" si="1345"/>
        <v>0</v>
      </c>
      <c r="CC1097" s="54">
        <f t="shared" si="1346"/>
        <v>0</v>
      </c>
      <c r="CD1097" s="54">
        <v>0</v>
      </c>
      <c r="CE1097" s="54">
        <v>0</v>
      </c>
      <c r="CF1097" s="54">
        <v>0</v>
      </c>
      <c r="CG1097" s="54">
        <v>0</v>
      </c>
      <c r="CH1097" s="54">
        <v>0</v>
      </c>
      <c r="CI1097" s="54">
        <v>0</v>
      </c>
      <c r="CJ1097" s="54">
        <v>0</v>
      </c>
      <c r="CK1097" s="54">
        <v>0</v>
      </c>
      <c r="CL1097" s="54">
        <v>0</v>
      </c>
      <c r="CM1097" s="54">
        <v>0</v>
      </c>
      <c r="CN1097" s="54">
        <v>0</v>
      </c>
      <c r="CO1097" s="54">
        <v>0</v>
      </c>
    </row>
    <row r="1098" spans="1:93">
      <c r="A1098" s="3" t="str">
        <f t="shared" si="1326"/>
        <v>SH062Perjeta</v>
      </c>
      <c r="B1098" s="3" t="s">
        <v>558</v>
      </c>
      <c r="C1098" s="3" t="s">
        <v>887</v>
      </c>
      <c r="D1098" s="3" t="s">
        <v>296</v>
      </c>
      <c r="E1098" s="3" t="s">
        <v>296</v>
      </c>
      <c r="F1098" s="3" t="s">
        <v>347</v>
      </c>
      <c r="G1098" s="3" t="s">
        <v>348</v>
      </c>
      <c r="H1098" s="3" t="s">
        <v>347</v>
      </c>
      <c r="I1098" s="3" t="s">
        <v>348</v>
      </c>
      <c r="J1098" s="3" t="s">
        <v>541</v>
      </c>
      <c r="K1098" s="3" t="s">
        <v>541</v>
      </c>
      <c r="L1098" s="3"/>
      <c r="M1098" s="3" t="s">
        <v>545</v>
      </c>
      <c r="N1098" s="3" t="s">
        <v>16</v>
      </c>
      <c r="O1098" s="3" t="s">
        <v>16</v>
      </c>
      <c r="P1098" s="3">
        <v>3985.87</v>
      </c>
      <c r="Q1098" s="54">
        <v>1.7016820489227757E-7</v>
      </c>
      <c r="R1098" s="54">
        <v>1.437436387538705E-7</v>
      </c>
      <c r="S1098" s="54">
        <v>2.1817278135784686E-7</v>
      </c>
      <c r="T1098" s="54">
        <v>1.3183546069258188E-7</v>
      </c>
      <c r="U1098" s="54">
        <v>1.6001271046762174E-7</v>
      </c>
      <c r="V1098" s="54">
        <v>1.836397080028689E-7</v>
      </c>
      <c r="W1098" s="54">
        <v>5.320846250039949E-7</v>
      </c>
      <c r="X1098" s="54">
        <v>4.7548787916307249E-7</v>
      </c>
      <c r="Y1098" s="54">
        <v>1.0075725041670674E-6</v>
      </c>
      <c r="Z1098" s="54">
        <v>0</v>
      </c>
      <c r="AA1098" s="54">
        <v>0</v>
      </c>
      <c r="AB1098" s="54">
        <v>0</v>
      </c>
      <c r="AC1098" s="54">
        <v>0</v>
      </c>
      <c r="AD1098" s="54">
        <v>0</v>
      </c>
      <c r="AE1098" s="54">
        <v>0</v>
      </c>
      <c r="AF1098" s="54">
        <f t="shared" si="1327"/>
        <v>0</v>
      </c>
      <c r="AG1098" s="54">
        <f t="shared" si="1328"/>
        <v>0</v>
      </c>
      <c r="AH1098" s="54">
        <f t="shared" si="1329"/>
        <v>0</v>
      </c>
      <c r="AI1098" s="54">
        <v>6.7826834283398244E-4</v>
      </c>
      <c r="AJ1098" s="54">
        <v>5.7294345739988969E-4</v>
      </c>
      <c r="AK1098" s="54">
        <v>8.6960834403080104E-4</v>
      </c>
      <c r="AL1098" s="54">
        <v>5.2547900771074136E-4</v>
      </c>
      <c r="AM1098" s="54">
        <v>6.3778986227157948E-4</v>
      </c>
      <c r="AN1098" s="54">
        <v>7.31964002937395E-4</v>
      </c>
      <c r="AO1098" s="54">
        <v>2.1208201442646729E-3</v>
      </c>
      <c r="AP1098" s="54">
        <v>1.8952328729197158E-3</v>
      </c>
      <c r="AQ1098" s="54">
        <v>4.0160530171843888E-3</v>
      </c>
      <c r="AR1098" s="54">
        <f t="shared" si="1330"/>
        <v>0</v>
      </c>
      <c r="AS1098" s="54">
        <f t="shared" si="1331"/>
        <v>0</v>
      </c>
      <c r="AT1098" s="54">
        <f t="shared" si="1332"/>
        <v>0</v>
      </c>
      <c r="AU1098" s="54">
        <f t="shared" si="1333"/>
        <v>0</v>
      </c>
      <c r="AV1098" s="54">
        <f t="shared" si="1334"/>
        <v>0</v>
      </c>
      <c r="AW1098" s="54">
        <f t="shared" si="1335"/>
        <v>0</v>
      </c>
      <c r="AX1098" s="54">
        <f t="shared" si="1336"/>
        <v>0</v>
      </c>
      <c r="AY1098" s="54">
        <f t="shared" si="1337"/>
        <v>0</v>
      </c>
      <c r="AZ1098" s="54">
        <f t="shared" si="1338"/>
        <v>0</v>
      </c>
      <c r="BA1098" s="54">
        <f t="shared" si="1324"/>
        <v>1.3183546069258188E-7</v>
      </c>
      <c r="BB1098" s="54">
        <f t="shared" si="1325"/>
        <v>0</v>
      </c>
      <c r="BC1098" s="54"/>
      <c r="BD1098" s="54"/>
      <c r="BE1098" s="54">
        <f t="shared" si="1339"/>
        <v>0</v>
      </c>
      <c r="BF1098" s="54"/>
      <c r="BG1098" s="54"/>
      <c r="BH1098" s="54"/>
      <c r="BI1098" s="54"/>
      <c r="BJ1098" s="54"/>
      <c r="BK1098" s="54"/>
      <c r="BL1098" s="54"/>
      <c r="BM1098" s="54"/>
      <c r="BN1098" s="54"/>
      <c r="BO1098" s="54"/>
      <c r="BP1098" s="54"/>
      <c r="BQ1098" s="54"/>
      <c r="BR1098" s="54"/>
      <c r="BS1098" s="54"/>
      <c r="BT1098" s="54"/>
      <c r="BU1098" s="54"/>
      <c r="BV1098" s="54">
        <f t="shared" si="1340"/>
        <v>57130.803333333337</v>
      </c>
      <c r="BW1098" s="54">
        <f t="shared" si="1341"/>
        <v>47830.44</v>
      </c>
      <c r="BX1098" s="54">
        <f t="shared" si="1342"/>
        <v>31886.959999999999</v>
      </c>
      <c r="BY1098" s="54">
        <f t="shared" si="1343"/>
        <v>12</v>
      </c>
      <c r="BZ1098" s="54">
        <f t="shared" si="1344"/>
        <v>8</v>
      </c>
      <c r="CA1098" s="54">
        <v>0</v>
      </c>
      <c r="CB1098" s="54">
        <f t="shared" si="1345"/>
        <v>48</v>
      </c>
      <c r="CC1098" s="54">
        <f t="shared" si="1346"/>
        <v>14.333333333333334</v>
      </c>
      <c r="CD1098" s="54">
        <v>44</v>
      </c>
      <c r="CE1098" s="54">
        <v>48</v>
      </c>
      <c r="CF1098" s="54">
        <v>30</v>
      </c>
      <c r="CG1098" s="54">
        <v>12</v>
      </c>
      <c r="CH1098" s="54">
        <v>10</v>
      </c>
      <c r="CI1098" s="54">
        <v>8</v>
      </c>
      <c r="CJ1098" s="54">
        <v>6</v>
      </c>
      <c r="CK1098" s="54">
        <v>3</v>
      </c>
      <c r="CL1098" s="54">
        <v>3</v>
      </c>
      <c r="CM1098" s="54">
        <v>3</v>
      </c>
      <c r="CN1098" s="54">
        <v>2</v>
      </c>
      <c r="CO1098" s="54">
        <v>3</v>
      </c>
    </row>
    <row r="1099" spans="1:93">
      <c r="A1099" s="3" t="str">
        <f t="shared" si="1326"/>
        <v>SH062Phesgo 10ml</v>
      </c>
      <c r="B1099" s="3" t="s">
        <v>558</v>
      </c>
      <c r="C1099" s="3" t="s">
        <v>887</v>
      </c>
      <c r="D1099" s="3" t="s">
        <v>296</v>
      </c>
      <c r="E1099" s="3" t="s">
        <v>296</v>
      </c>
      <c r="F1099" s="3" t="s">
        <v>347</v>
      </c>
      <c r="G1099" s="3" t="s">
        <v>348</v>
      </c>
      <c r="H1099" s="3" t="s">
        <v>347</v>
      </c>
      <c r="I1099" s="3" t="s">
        <v>348</v>
      </c>
      <c r="J1099" s="3" t="s">
        <v>541</v>
      </c>
      <c r="K1099" s="3" t="s">
        <v>541</v>
      </c>
      <c r="L1099" s="3"/>
      <c r="M1099" s="3" t="s">
        <v>545</v>
      </c>
      <c r="N1099" s="3" t="s">
        <v>17</v>
      </c>
      <c r="O1099" s="3" t="s">
        <v>18</v>
      </c>
      <c r="P1099" s="3">
        <v>6232.07</v>
      </c>
      <c r="Q1099" s="54">
        <v>44.46816100039635</v>
      </c>
      <c r="R1099" s="54">
        <v>40.903200773797472</v>
      </c>
      <c r="S1099" s="54">
        <v>59.227400122681559</v>
      </c>
      <c r="T1099" s="54">
        <v>51.224399878281218</v>
      </c>
      <c r="U1099" s="54">
        <v>46.550509699480273</v>
      </c>
      <c r="V1099" s="54">
        <v>62.293870909681694</v>
      </c>
      <c r="W1099" s="54">
        <v>144.59876189687537</v>
      </c>
      <c r="X1099" s="54">
        <v>160.06878048744318</v>
      </c>
      <c r="Y1099" s="54">
        <v>304.66754238431855</v>
      </c>
      <c r="Z1099" s="54">
        <v>65</v>
      </c>
      <c r="AA1099" s="54">
        <v>65</v>
      </c>
      <c r="AB1099" s="54">
        <v>202</v>
      </c>
      <c r="AC1099" s="54">
        <v>40</v>
      </c>
      <c r="AD1099" s="54">
        <v>0</v>
      </c>
      <c r="AE1099" s="54">
        <v>0</v>
      </c>
      <c r="AF1099" s="54">
        <f t="shared" si="1327"/>
        <v>332</v>
      </c>
      <c r="AG1099" s="54">
        <f t="shared" si="1328"/>
        <v>40</v>
      </c>
      <c r="AH1099" s="54">
        <f t="shared" si="1329"/>
        <v>372</v>
      </c>
      <c r="AI1099" s="54">
        <v>277128.69212574005</v>
      </c>
      <c r="AJ1099" s="54">
        <v>254911.61044635999</v>
      </c>
      <c r="AK1099" s="54">
        <v>369109.30348256003</v>
      </c>
      <c r="AL1099" s="54">
        <v>319234.04574944003</v>
      </c>
      <c r="AM1099" s="54">
        <v>290106.03498284001</v>
      </c>
      <c r="AN1099" s="54">
        <v>388219.76408009999</v>
      </c>
      <c r="AO1099" s="54">
        <v>901149.60605466017</v>
      </c>
      <c r="AP1099" s="54">
        <v>997559.84481238003</v>
      </c>
      <c r="AQ1099" s="54">
        <v>1898709.4508670401</v>
      </c>
      <c r="AR1099" s="54">
        <f t="shared" si="1330"/>
        <v>405084.55</v>
      </c>
      <c r="AS1099" s="54">
        <f t="shared" si="1331"/>
        <v>405084.55</v>
      </c>
      <c r="AT1099" s="54">
        <f t="shared" si="1332"/>
        <v>1258878.1399999999</v>
      </c>
      <c r="AU1099" s="54">
        <f t="shared" si="1333"/>
        <v>249282.8</v>
      </c>
      <c r="AV1099" s="54">
        <f t="shared" si="1334"/>
        <v>0</v>
      </c>
      <c r="AW1099" s="54">
        <f t="shared" si="1335"/>
        <v>0</v>
      </c>
      <c r="AX1099" s="54">
        <f t="shared" si="1336"/>
        <v>2069047.2399999998</v>
      </c>
      <c r="AY1099" s="54">
        <f t="shared" si="1337"/>
        <v>249282.8</v>
      </c>
      <c r="AZ1099" s="54">
        <f t="shared" si="1338"/>
        <v>2318330.0399999996</v>
      </c>
      <c r="BA1099" s="54">
        <f t="shared" si="1324"/>
        <v>51.224399878281218</v>
      </c>
      <c r="BB1099" s="54">
        <f t="shared" si="1325"/>
        <v>40</v>
      </c>
      <c r="BC1099" s="54">
        <f>SUM(CJ1099:CL1099)</f>
        <v>333</v>
      </c>
      <c r="BD1099" s="54">
        <f>SUM(CM1099:CO1099)</f>
        <v>67</v>
      </c>
      <c r="BE1099" s="54">
        <f t="shared" si="1339"/>
        <v>372</v>
      </c>
      <c r="BF1099" s="54">
        <f t="shared" ref="BF1099:BK1099" si="1353">Z1099</f>
        <v>65</v>
      </c>
      <c r="BG1099" s="54">
        <f t="shared" si="1353"/>
        <v>65</v>
      </c>
      <c r="BH1099" s="54">
        <f t="shared" si="1353"/>
        <v>202</v>
      </c>
      <c r="BI1099" s="54">
        <f t="shared" si="1353"/>
        <v>40</v>
      </c>
      <c r="BJ1099" s="54">
        <f t="shared" si="1353"/>
        <v>0</v>
      </c>
      <c r="BK1099" s="54">
        <f t="shared" si="1353"/>
        <v>0</v>
      </c>
      <c r="BL1099" s="54">
        <v>0</v>
      </c>
      <c r="BM1099" s="54">
        <v>0</v>
      </c>
      <c r="BN1099" s="54">
        <f t="shared" ref="BN1099:BN1100" si="1354">AVERAGE(BP1099:BR1099)</f>
        <v>0</v>
      </c>
      <c r="BO1099" s="54">
        <f t="shared" ref="BO1099:BO1100" si="1355">SUM(BS1099:BU1099)/1</f>
        <v>0</v>
      </c>
      <c r="BP1099" s="54">
        <v>0</v>
      </c>
      <c r="BQ1099" s="54">
        <v>0</v>
      </c>
      <c r="BR1099" s="54">
        <v>0</v>
      </c>
      <c r="BS1099" s="54">
        <v>0</v>
      </c>
      <c r="BT1099" s="54">
        <v>0</v>
      </c>
      <c r="BU1099" s="54">
        <v>0</v>
      </c>
      <c r="BV1099" s="54">
        <f t="shared" si="1340"/>
        <v>310045.48249999998</v>
      </c>
      <c r="BW1099" s="54">
        <f t="shared" si="1341"/>
        <v>2075279.3099999998</v>
      </c>
      <c r="BX1099" s="54">
        <f t="shared" si="1342"/>
        <v>417548.69</v>
      </c>
      <c r="BY1099" s="54">
        <f t="shared" si="1343"/>
        <v>333</v>
      </c>
      <c r="BZ1099" s="54">
        <f t="shared" si="1344"/>
        <v>67</v>
      </c>
      <c r="CA1099" s="54">
        <v>26.333333333333332</v>
      </c>
      <c r="CB1099" s="54">
        <f t="shared" si="1345"/>
        <v>80</v>
      </c>
      <c r="CC1099" s="54">
        <f t="shared" si="1346"/>
        <v>49.75</v>
      </c>
      <c r="CD1099" s="54">
        <v>69</v>
      </c>
      <c r="CE1099" s="54">
        <v>0</v>
      </c>
      <c r="CF1099" s="54">
        <v>80</v>
      </c>
      <c r="CG1099" s="54">
        <v>2</v>
      </c>
      <c r="CH1099" s="54">
        <v>1</v>
      </c>
      <c r="CI1099" s="54">
        <v>45</v>
      </c>
      <c r="CJ1099" s="54">
        <v>52</v>
      </c>
      <c r="CK1099" s="54">
        <v>62</v>
      </c>
      <c r="CL1099" s="54">
        <v>219</v>
      </c>
      <c r="CM1099" s="54">
        <v>46</v>
      </c>
      <c r="CN1099" s="54">
        <v>7</v>
      </c>
      <c r="CO1099" s="54">
        <v>14</v>
      </c>
    </row>
    <row r="1100" spans="1:93">
      <c r="A1100" s="3" t="str">
        <f t="shared" si="1326"/>
        <v>SH062Phesgo 15ml</v>
      </c>
      <c r="B1100" s="3" t="s">
        <v>558</v>
      </c>
      <c r="C1100" s="3" t="s">
        <v>887</v>
      </c>
      <c r="D1100" s="3" t="s">
        <v>296</v>
      </c>
      <c r="E1100" s="3" t="s">
        <v>296</v>
      </c>
      <c r="F1100" s="3" t="s">
        <v>347</v>
      </c>
      <c r="G1100" s="3" t="s">
        <v>348</v>
      </c>
      <c r="H1100" s="3" t="s">
        <v>347</v>
      </c>
      <c r="I1100" s="3" t="s">
        <v>348</v>
      </c>
      <c r="J1100" s="3" t="s">
        <v>541</v>
      </c>
      <c r="K1100" s="3" t="s">
        <v>541</v>
      </c>
      <c r="L1100" s="3"/>
      <c r="M1100" s="3" t="s">
        <v>545</v>
      </c>
      <c r="N1100" s="3" t="s">
        <v>17</v>
      </c>
      <c r="O1100" s="3" t="s">
        <v>19</v>
      </c>
      <c r="P1100" s="3">
        <v>8489.27</v>
      </c>
      <c r="Q1100" s="54">
        <v>2</v>
      </c>
      <c r="R1100" s="54">
        <v>2</v>
      </c>
      <c r="S1100" s="54">
        <v>4</v>
      </c>
      <c r="T1100" s="54">
        <v>4</v>
      </c>
      <c r="U1100" s="54">
        <v>4</v>
      </c>
      <c r="V1100" s="54">
        <v>4</v>
      </c>
      <c r="W1100" s="54">
        <v>8</v>
      </c>
      <c r="X1100" s="54">
        <v>12</v>
      </c>
      <c r="Y1100" s="54">
        <v>20</v>
      </c>
      <c r="Z1100" s="54">
        <v>3</v>
      </c>
      <c r="AA1100" s="54">
        <v>6</v>
      </c>
      <c r="AB1100" s="54">
        <v>1</v>
      </c>
      <c r="AC1100" s="54">
        <v>0</v>
      </c>
      <c r="AD1100" s="54">
        <v>0</v>
      </c>
      <c r="AE1100" s="54">
        <v>0</v>
      </c>
      <c r="AF1100" s="54">
        <f t="shared" si="1327"/>
        <v>10</v>
      </c>
      <c r="AG1100" s="54">
        <f t="shared" si="1328"/>
        <v>0</v>
      </c>
      <c r="AH1100" s="54">
        <f t="shared" si="1329"/>
        <v>10</v>
      </c>
      <c r="AI1100" s="54">
        <v>16978.54</v>
      </c>
      <c r="AJ1100" s="54">
        <v>16978.54</v>
      </c>
      <c r="AK1100" s="54">
        <v>33957.08</v>
      </c>
      <c r="AL1100" s="54">
        <v>33957.08</v>
      </c>
      <c r="AM1100" s="54">
        <v>33957.08</v>
      </c>
      <c r="AN1100" s="54">
        <v>33957.08</v>
      </c>
      <c r="AO1100" s="54">
        <v>67914.16</v>
      </c>
      <c r="AP1100" s="54">
        <v>101871.24</v>
      </c>
      <c r="AQ1100" s="54">
        <v>169785.40000000002</v>
      </c>
      <c r="AR1100" s="54">
        <f t="shared" si="1330"/>
        <v>25467.81</v>
      </c>
      <c r="AS1100" s="54">
        <f t="shared" si="1331"/>
        <v>50935.62</v>
      </c>
      <c r="AT1100" s="54">
        <f t="shared" si="1332"/>
        <v>8489.27</v>
      </c>
      <c r="AU1100" s="54">
        <f t="shared" si="1333"/>
        <v>0</v>
      </c>
      <c r="AV1100" s="54">
        <f t="shared" si="1334"/>
        <v>0</v>
      </c>
      <c r="AW1100" s="54">
        <f t="shared" si="1335"/>
        <v>0</v>
      </c>
      <c r="AX1100" s="54">
        <f t="shared" si="1336"/>
        <v>84892.700000000012</v>
      </c>
      <c r="AY1100" s="54">
        <f t="shared" si="1337"/>
        <v>0</v>
      </c>
      <c r="AZ1100" s="54">
        <f t="shared" si="1338"/>
        <v>84892.700000000012</v>
      </c>
      <c r="BA1100" s="54">
        <f t="shared" si="1324"/>
        <v>4</v>
      </c>
      <c r="BB1100" s="54">
        <f t="shared" si="1325"/>
        <v>0</v>
      </c>
      <c r="BC1100" s="54">
        <f>SUM(CJ1100:CL1100)*2</f>
        <v>22</v>
      </c>
      <c r="BD1100" s="54">
        <f>SUM(CM1100:CO1100)*2</f>
        <v>28</v>
      </c>
      <c r="BE1100" s="54">
        <f t="shared" si="1339"/>
        <v>20</v>
      </c>
      <c r="BF1100" s="54">
        <f t="shared" ref="BF1100:BK1100" si="1356">Z1100*2</f>
        <v>6</v>
      </c>
      <c r="BG1100" s="54">
        <f t="shared" si="1356"/>
        <v>12</v>
      </c>
      <c r="BH1100" s="54">
        <f t="shared" si="1356"/>
        <v>2</v>
      </c>
      <c r="BI1100" s="54">
        <f t="shared" si="1356"/>
        <v>0</v>
      </c>
      <c r="BJ1100" s="54">
        <f t="shared" si="1356"/>
        <v>0</v>
      </c>
      <c r="BK1100" s="54">
        <f t="shared" si="1356"/>
        <v>0</v>
      </c>
      <c r="BL1100" s="54">
        <v>0</v>
      </c>
      <c r="BM1100" s="54">
        <v>0</v>
      </c>
      <c r="BN1100" s="54">
        <f t="shared" si="1354"/>
        <v>1.6666666666666667</v>
      </c>
      <c r="BO1100" s="54">
        <f t="shared" si="1355"/>
        <v>0</v>
      </c>
      <c r="BP1100" s="54">
        <v>1</v>
      </c>
      <c r="BQ1100" s="54">
        <v>1</v>
      </c>
      <c r="BR1100" s="54">
        <v>3</v>
      </c>
      <c r="BS1100" s="54">
        <v>0</v>
      </c>
      <c r="BT1100" s="54">
        <v>0</v>
      </c>
      <c r="BU1100" s="54">
        <v>0</v>
      </c>
      <c r="BV1100" s="54">
        <f t="shared" si="1340"/>
        <v>41031.471666666665</v>
      </c>
      <c r="BW1100" s="54">
        <f t="shared" si="1341"/>
        <v>93381.97</v>
      </c>
      <c r="BX1100" s="54">
        <f t="shared" si="1342"/>
        <v>118849.78</v>
      </c>
      <c r="BY1100" s="54">
        <f t="shared" si="1343"/>
        <v>11</v>
      </c>
      <c r="BZ1100" s="54">
        <f t="shared" si="1344"/>
        <v>14</v>
      </c>
      <c r="CA1100" s="54">
        <v>0</v>
      </c>
      <c r="CB1100" s="54">
        <f t="shared" si="1345"/>
        <v>33</v>
      </c>
      <c r="CC1100" s="54">
        <f t="shared" si="1346"/>
        <v>4.833333333333333</v>
      </c>
      <c r="CD1100" s="54">
        <v>33</v>
      </c>
      <c r="CE1100" s="54">
        <v>0</v>
      </c>
      <c r="CF1100" s="54">
        <v>0</v>
      </c>
      <c r="CG1100" s="54">
        <v>0</v>
      </c>
      <c r="CH1100" s="54">
        <v>0</v>
      </c>
      <c r="CI1100" s="54">
        <v>0</v>
      </c>
      <c r="CJ1100" s="54">
        <v>5</v>
      </c>
      <c r="CK1100" s="54">
        <v>3</v>
      </c>
      <c r="CL1100" s="54">
        <v>3</v>
      </c>
      <c r="CM1100" s="54">
        <v>3</v>
      </c>
      <c r="CN1100" s="54">
        <v>5</v>
      </c>
      <c r="CO1100" s="54">
        <v>6</v>
      </c>
    </row>
    <row r="1101" spans="1:93">
      <c r="A1101" s="3" t="str">
        <f t="shared" si="1326"/>
        <v>SH064Herceptin IV</v>
      </c>
      <c r="B1101" s="3" t="s">
        <v>558</v>
      </c>
      <c r="C1101" s="3" t="s">
        <v>887</v>
      </c>
      <c r="D1101" s="3" t="s">
        <v>296</v>
      </c>
      <c r="E1101" s="3" t="s">
        <v>296</v>
      </c>
      <c r="F1101" s="3" t="s">
        <v>349</v>
      </c>
      <c r="G1101" s="3" t="s">
        <v>350</v>
      </c>
      <c r="H1101" s="3" t="s">
        <v>349</v>
      </c>
      <c r="I1101" s="3" t="s">
        <v>350</v>
      </c>
      <c r="J1101" s="3" t="s">
        <v>541</v>
      </c>
      <c r="K1101" s="3" t="s">
        <v>541</v>
      </c>
      <c r="L1101" s="3" t="s">
        <v>1047</v>
      </c>
      <c r="M1101" s="3" t="s">
        <v>545</v>
      </c>
      <c r="N1101" s="3" t="s">
        <v>11</v>
      </c>
      <c r="O1101" s="3" t="s">
        <v>11</v>
      </c>
      <c r="P1101" s="3">
        <v>4535.5</v>
      </c>
      <c r="Q1101" s="54">
        <v>43.291047061255441</v>
      </c>
      <c r="R1101" s="54">
        <v>31.013929232350019</v>
      </c>
      <c r="S1101" s="54">
        <v>28.849995749857026</v>
      </c>
      <c r="T1101" s="54">
        <v>20.372161861681988</v>
      </c>
      <c r="U1101" s="54">
        <v>18.561860735872617</v>
      </c>
      <c r="V1101" s="54">
        <v>32.314321504864267</v>
      </c>
      <c r="W1101" s="54">
        <v>103.15497204346249</v>
      </c>
      <c r="X1101" s="54">
        <v>71.248344102418869</v>
      </c>
      <c r="Y1101" s="54">
        <v>174.40331614588138</v>
      </c>
      <c r="Z1101" s="54">
        <v>27</v>
      </c>
      <c r="AA1101" s="54">
        <v>51</v>
      </c>
      <c r="AB1101" s="54">
        <v>33</v>
      </c>
      <c r="AC1101" s="54">
        <v>24</v>
      </c>
      <c r="AD1101" s="54">
        <v>0</v>
      </c>
      <c r="AE1101" s="54">
        <v>0</v>
      </c>
      <c r="AF1101" s="54">
        <f t="shared" si="1327"/>
        <v>111</v>
      </c>
      <c r="AG1101" s="54">
        <f t="shared" si="1328"/>
        <v>24</v>
      </c>
      <c r="AH1101" s="54">
        <f t="shared" si="1329"/>
        <v>135</v>
      </c>
      <c r="AI1101" s="54">
        <v>196346.54394632403</v>
      </c>
      <c r="AJ1101" s="54">
        <v>140663.67603332351</v>
      </c>
      <c r="AK1101" s="54">
        <v>130849.15572347654</v>
      </c>
      <c r="AL1101" s="54">
        <v>92397.940123658656</v>
      </c>
      <c r="AM1101" s="54">
        <v>84187.319367550255</v>
      </c>
      <c r="AN1101" s="54">
        <v>146561.6051853119</v>
      </c>
      <c r="AO1101" s="54">
        <v>467859.3757031241</v>
      </c>
      <c r="AP1101" s="54">
        <v>323146.86467652081</v>
      </c>
      <c r="AQ1101" s="54">
        <v>791006.24037964491</v>
      </c>
      <c r="AR1101" s="54">
        <f t="shared" si="1330"/>
        <v>122458.5</v>
      </c>
      <c r="AS1101" s="54">
        <f t="shared" si="1331"/>
        <v>231310.5</v>
      </c>
      <c r="AT1101" s="54">
        <f t="shared" si="1332"/>
        <v>149671.5</v>
      </c>
      <c r="AU1101" s="54">
        <f t="shared" si="1333"/>
        <v>108852</v>
      </c>
      <c r="AV1101" s="54">
        <f t="shared" si="1334"/>
        <v>0</v>
      </c>
      <c r="AW1101" s="54">
        <f t="shared" si="1335"/>
        <v>0</v>
      </c>
      <c r="AX1101" s="54">
        <f t="shared" si="1336"/>
        <v>503440.5</v>
      </c>
      <c r="AY1101" s="54">
        <f t="shared" si="1337"/>
        <v>108852</v>
      </c>
      <c r="AZ1101" s="54">
        <f t="shared" si="1338"/>
        <v>612292.5</v>
      </c>
      <c r="BA1101" s="54">
        <f t="shared" si="1324"/>
        <v>20.372161861681988</v>
      </c>
      <c r="BB1101" s="54">
        <f t="shared" si="1325"/>
        <v>24</v>
      </c>
      <c r="BC1101" s="54"/>
      <c r="BD1101" s="54"/>
      <c r="BE1101" s="54">
        <f t="shared" si="1339"/>
        <v>0</v>
      </c>
      <c r="BF1101" s="54"/>
      <c r="BG1101" s="54"/>
      <c r="BH1101" s="54"/>
      <c r="BI1101" s="54"/>
      <c r="BJ1101" s="54"/>
      <c r="BK1101" s="54"/>
      <c r="BL1101" s="54"/>
      <c r="BM1101" s="54"/>
      <c r="BN1101" s="54"/>
      <c r="BO1101" s="54"/>
      <c r="BP1101" s="54"/>
      <c r="BQ1101" s="54"/>
      <c r="BR1101" s="54"/>
      <c r="BS1101" s="54"/>
      <c r="BT1101" s="54"/>
      <c r="BU1101" s="54"/>
      <c r="BV1101" s="54">
        <f t="shared" si="1340"/>
        <v>244539.04166666666</v>
      </c>
      <c r="BW1101" s="54">
        <f t="shared" si="1341"/>
        <v>884422.5</v>
      </c>
      <c r="BX1101" s="54">
        <f t="shared" si="1342"/>
        <v>412730.5</v>
      </c>
      <c r="BY1101" s="54">
        <f t="shared" si="1343"/>
        <v>195</v>
      </c>
      <c r="BZ1101" s="54">
        <f t="shared" si="1344"/>
        <v>91</v>
      </c>
      <c r="CA1101" s="54">
        <v>0</v>
      </c>
      <c r="CB1101" s="54">
        <f t="shared" si="1345"/>
        <v>99</v>
      </c>
      <c r="CC1101" s="54">
        <f t="shared" si="1346"/>
        <v>53.916666666666664</v>
      </c>
      <c r="CD1101" s="54">
        <v>99</v>
      </c>
      <c r="CE1101" s="54">
        <v>21</v>
      </c>
      <c r="CF1101" s="54">
        <v>69</v>
      </c>
      <c r="CG1101" s="54">
        <v>79</v>
      </c>
      <c r="CH1101" s="54">
        <v>42</v>
      </c>
      <c r="CI1101" s="54">
        <v>51</v>
      </c>
      <c r="CJ1101" s="54">
        <v>75</v>
      </c>
      <c r="CK1101" s="54">
        <v>39</v>
      </c>
      <c r="CL1101" s="54">
        <v>81</v>
      </c>
      <c r="CM1101" s="54">
        <v>18</v>
      </c>
      <c r="CN1101" s="54">
        <v>39</v>
      </c>
      <c r="CO1101" s="54">
        <v>34</v>
      </c>
    </row>
    <row r="1102" spans="1:93">
      <c r="A1102" s="3" t="str">
        <f t="shared" si="1326"/>
        <v>SH064Herceptin SC</v>
      </c>
      <c r="B1102" s="3" t="s">
        <v>558</v>
      </c>
      <c r="C1102" s="3" t="s">
        <v>887</v>
      </c>
      <c r="D1102" s="3" t="s">
        <v>296</v>
      </c>
      <c r="E1102" s="3" t="s">
        <v>296</v>
      </c>
      <c r="F1102" s="3" t="s">
        <v>349</v>
      </c>
      <c r="G1102" s="3" t="s">
        <v>350</v>
      </c>
      <c r="H1102" s="3" t="s">
        <v>349</v>
      </c>
      <c r="I1102" s="3" t="s">
        <v>350</v>
      </c>
      <c r="J1102" s="3" t="s">
        <v>541</v>
      </c>
      <c r="K1102" s="3" t="s">
        <v>541</v>
      </c>
      <c r="L1102" s="3" t="s">
        <v>1047</v>
      </c>
      <c r="M1102" s="3" t="s">
        <v>545</v>
      </c>
      <c r="N1102" s="3" t="s">
        <v>12</v>
      </c>
      <c r="O1102" s="3" t="s">
        <v>12</v>
      </c>
      <c r="P1102" s="3">
        <v>3444.49</v>
      </c>
      <c r="Q1102" s="54">
        <v>1.2869445629604544E-7</v>
      </c>
      <c r="R1102" s="54">
        <v>1.1923834167284972E-7</v>
      </c>
      <c r="S1102" s="54">
        <v>1.8086442832285226E-7</v>
      </c>
      <c r="T1102" s="54">
        <v>1.8512626147397511E-7</v>
      </c>
      <c r="U1102" s="54">
        <v>1.6668434004097236E-7</v>
      </c>
      <c r="V1102" s="54">
        <v>2.193921721933052E-7</v>
      </c>
      <c r="W1102" s="54">
        <v>4.2879722629174739E-7</v>
      </c>
      <c r="X1102" s="54">
        <v>5.7120277370825267E-7</v>
      </c>
      <c r="Y1102" s="54">
        <v>1.0000000000000002E-6</v>
      </c>
      <c r="Z1102" s="54">
        <v>0</v>
      </c>
      <c r="AA1102" s="54">
        <v>0</v>
      </c>
      <c r="AB1102" s="54">
        <v>0</v>
      </c>
      <c r="AC1102" s="54">
        <v>0</v>
      </c>
      <c r="AD1102" s="54">
        <v>0</v>
      </c>
      <c r="AE1102" s="54">
        <v>0</v>
      </c>
      <c r="AF1102" s="54">
        <f t="shared" si="1327"/>
        <v>0</v>
      </c>
      <c r="AG1102" s="54">
        <f t="shared" si="1328"/>
        <v>0</v>
      </c>
      <c r="AH1102" s="54">
        <f t="shared" si="1329"/>
        <v>0</v>
      </c>
      <c r="AI1102" s="54">
        <v>4.4328676776716558E-4</v>
      </c>
      <c r="AJ1102" s="54">
        <v>4.1071527550871412E-4</v>
      </c>
      <c r="AK1102" s="54">
        <v>6.2298571471378138E-4</v>
      </c>
      <c r="AL1102" s="54">
        <v>6.3766555638449245E-4</v>
      </c>
      <c r="AM1102" s="54">
        <v>5.7414254242772885E-4</v>
      </c>
      <c r="AN1102" s="54">
        <v>7.5569414319811776E-4</v>
      </c>
      <c r="AO1102" s="54">
        <v>1.476987757989661E-3</v>
      </c>
      <c r="AP1102" s="54">
        <v>1.9675022420103392E-3</v>
      </c>
      <c r="AQ1102" s="54">
        <v>3.4444900000000001E-3</v>
      </c>
      <c r="AR1102" s="54">
        <f t="shared" si="1330"/>
        <v>0</v>
      </c>
      <c r="AS1102" s="54">
        <f t="shared" si="1331"/>
        <v>0</v>
      </c>
      <c r="AT1102" s="54">
        <f t="shared" si="1332"/>
        <v>0</v>
      </c>
      <c r="AU1102" s="54">
        <f t="shared" si="1333"/>
        <v>0</v>
      </c>
      <c r="AV1102" s="54">
        <f t="shared" si="1334"/>
        <v>0</v>
      </c>
      <c r="AW1102" s="54">
        <f t="shared" si="1335"/>
        <v>0</v>
      </c>
      <c r="AX1102" s="54">
        <f t="shared" si="1336"/>
        <v>0</v>
      </c>
      <c r="AY1102" s="54">
        <f t="shared" si="1337"/>
        <v>0</v>
      </c>
      <c r="AZ1102" s="54">
        <f t="shared" si="1338"/>
        <v>0</v>
      </c>
      <c r="BA1102" s="54">
        <f t="shared" si="1324"/>
        <v>1.8512626147397511E-7</v>
      </c>
      <c r="BB1102" s="54">
        <f t="shared" si="1325"/>
        <v>0</v>
      </c>
      <c r="BC1102" s="54"/>
      <c r="BD1102" s="54"/>
      <c r="BE1102" s="54">
        <f t="shared" si="1339"/>
        <v>0</v>
      </c>
      <c r="BF1102" s="54"/>
      <c r="BG1102" s="54"/>
      <c r="BH1102" s="54"/>
      <c r="BI1102" s="54"/>
      <c r="BJ1102" s="54"/>
      <c r="BK1102" s="54"/>
      <c r="BL1102" s="54"/>
      <c r="BM1102" s="54"/>
      <c r="BN1102" s="54"/>
      <c r="BO1102" s="54"/>
      <c r="BP1102" s="54"/>
      <c r="BQ1102" s="54"/>
      <c r="BR1102" s="54"/>
      <c r="BS1102" s="54"/>
      <c r="BT1102" s="54"/>
      <c r="BU1102" s="54"/>
      <c r="BV1102" s="54">
        <f t="shared" si="1340"/>
        <v>0</v>
      </c>
      <c r="BW1102" s="54">
        <f t="shared" si="1341"/>
        <v>0</v>
      </c>
      <c r="BX1102" s="54">
        <f t="shared" si="1342"/>
        <v>0</v>
      </c>
      <c r="BY1102" s="54">
        <f t="shared" si="1343"/>
        <v>0</v>
      </c>
      <c r="BZ1102" s="54">
        <f t="shared" si="1344"/>
        <v>0</v>
      </c>
      <c r="CA1102" s="54">
        <v>0</v>
      </c>
      <c r="CB1102" s="54">
        <f t="shared" si="1345"/>
        <v>0</v>
      </c>
      <c r="CC1102" s="54">
        <f t="shared" si="1346"/>
        <v>0</v>
      </c>
      <c r="CD1102" s="54">
        <v>0</v>
      </c>
      <c r="CE1102" s="54">
        <v>0</v>
      </c>
      <c r="CF1102" s="54">
        <v>0</v>
      </c>
      <c r="CG1102" s="54">
        <v>0</v>
      </c>
      <c r="CH1102" s="54">
        <v>0</v>
      </c>
      <c r="CI1102" s="54">
        <v>0</v>
      </c>
      <c r="CJ1102" s="54">
        <v>0</v>
      </c>
      <c r="CK1102" s="54">
        <v>0</v>
      </c>
      <c r="CL1102" s="54">
        <v>0</v>
      </c>
      <c r="CM1102" s="54">
        <v>0</v>
      </c>
      <c r="CN1102" s="54">
        <v>0</v>
      </c>
      <c r="CO1102" s="54">
        <v>0</v>
      </c>
    </row>
    <row r="1103" spans="1:93">
      <c r="A1103" s="3" t="str">
        <f t="shared" si="1326"/>
        <v>SH064Itovebi 3mg</v>
      </c>
      <c r="B1103" s="3" t="s">
        <v>558</v>
      </c>
      <c r="C1103" s="3" t="s">
        <v>887</v>
      </c>
      <c r="D1103" s="3" t="s">
        <v>296</v>
      </c>
      <c r="E1103" s="3" t="s">
        <v>296</v>
      </c>
      <c r="F1103" s="3" t="s">
        <v>349</v>
      </c>
      <c r="G1103" s="3" t="s">
        <v>350</v>
      </c>
      <c r="H1103" s="3" t="s">
        <v>349</v>
      </c>
      <c r="I1103" s="3" t="s">
        <v>350</v>
      </c>
      <c r="J1103" s="3" t="s">
        <v>541</v>
      </c>
      <c r="K1103" s="3" t="s">
        <v>541</v>
      </c>
      <c r="L1103" s="3" t="s">
        <v>1047</v>
      </c>
      <c r="M1103" s="3" t="s">
        <v>545</v>
      </c>
      <c r="N1103" s="3" t="s">
        <v>13</v>
      </c>
      <c r="O1103" s="3" t="s">
        <v>14</v>
      </c>
      <c r="P1103" s="3">
        <v>3566.02</v>
      </c>
      <c r="Q1103" s="54">
        <v>0</v>
      </c>
      <c r="R1103" s="54">
        <v>0</v>
      </c>
      <c r="S1103" s="54">
        <v>0</v>
      </c>
      <c r="T1103" s="54">
        <v>0</v>
      </c>
      <c r="U1103" s="54">
        <v>0</v>
      </c>
      <c r="V1103" s="54">
        <v>0</v>
      </c>
      <c r="W1103" s="54">
        <v>0</v>
      </c>
      <c r="X1103" s="54">
        <v>0</v>
      </c>
      <c r="Y1103" s="54">
        <v>0</v>
      </c>
      <c r="Z1103" s="54">
        <v>0</v>
      </c>
      <c r="AA1103" s="54">
        <v>0</v>
      </c>
      <c r="AB1103" s="54">
        <v>0</v>
      </c>
      <c r="AC1103" s="54">
        <v>0</v>
      </c>
      <c r="AD1103" s="54">
        <v>0</v>
      </c>
      <c r="AE1103" s="54">
        <v>0</v>
      </c>
      <c r="AF1103" s="54">
        <f t="shared" si="1327"/>
        <v>0</v>
      </c>
      <c r="AG1103" s="54">
        <f t="shared" si="1328"/>
        <v>0</v>
      </c>
      <c r="AH1103" s="54">
        <f t="shared" si="1329"/>
        <v>0</v>
      </c>
      <c r="AI1103" s="54">
        <v>0</v>
      </c>
      <c r="AJ1103" s="54">
        <v>0</v>
      </c>
      <c r="AK1103" s="54">
        <v>0</v>
      </c>
      <c r="AL1103" s="54">
        <v>0</v>
      </c>
      <c r="AM1103" s="54">
        <v>0</v>
      </c>
      <c r="AN1103" s="54">
        <v>0</v>
      </c>
      <c r="AO1103" s="54">
        <v>0</v>
      </c>
      <c r="AP1103" s="54">
        <v>0</v>
      </c>
      <c r="AQ1103" s="54">
        <v>0</v>
      </c>
      <c r="AR1103" s="54">
        <f t="shared" si="1330"/>
        <v>0</v>
      </c>
      <c r="AS1103" s="54">
        <f t="shared" si="1331"/>
        <v>0</v>
      </c>
      <c r="AT1103" s="54">
        <f t="shared" si="1332"/>
        <v>0</v>
      </c>
      <c r="AU1103" s="54">
        <f t="shared" si="1333"/>
        <v>0</v>
      </c>
      <c r="AV1103" s="54">
        <f t="shared" si="1334"/>
        <v>0</v>
      </c>
      <c r="AW1103" s="54">
        <f t="shared" si="1335"/>
        <v>0</v>
      </c>
      <c r="AX1103" s="54">
        <f t="shared" si="1336"/>
        <v>0</v>
      </c>
      <c r="AY1103" s="54">
        <f t="shared" si="1337"/>
        <v>0</v>
      </c>
      <c r="AZ1103" s="54">
        <f t="shared" si="1338"/>
        <v>0</v>
      </c>
      <c r="BA1103" s="54">
        <f t="shared" si="1324"/>
        <v>0</v>
      </c>
      <c r="BB1103" s="54">
        <f t="shared" si="1325"/>
        <v>0</v>
      </c>
      <c r="BC1103" s="54"/>
      <c r="BD1103" s="54"/>
      <c r="BE1103" s="54">
        <f t="shared" si="1339"/>
        <v>0</v>
      </c>
      <c r="BF1103" s="54"/>
      <c r="BG1103" s="54"/>
      <c r="BH1103" s="54"/>
      <c r="BI1103" s="54"/>
      <c r="BJ1103" s="54"/>
      <c r="BK1103" s="54"/>
      <c r="BL1103" s="54">
        <v>0</v>
      </c>
      <c r="BM1103" s="54">
        <v>0</v>
      </c>
      <c r="BN1103" s="54">
        <f t="shared" ref="BN1103:BN1104" si="1357">AVERAGE(BP1103:BR1103)</f>
        <v>0.66666666666666663</v>
      </c>
      <c r="BO1103" s="54">
        <f t="shared" ref="BO1103:BO1104" si="1358">SUM(BS1103:BU1103)/1</f>
        <v>1</v>
      </c>
      <c r="BP1103" s="54">
        <v>0</v>
      </c>
      <c r="BQ1103" s="54">
        <v>0</v>
      </c>
      <c r="BR1103" s="54">
        <v>2</v>
      </c>
      <c r="BS1103" s="54">
        <v>1</v>
      </c>
      <c r="BT1103" s="54">
        <v>0</v>
      </c>
      <c r="BU1103" s="54">
        <v>0</v>
      </c>
      <c r="BV1103" s="54">
        <f t="shared" si="1340"/>
        <v>0</v>
      </c>
      <c r="BW1103" s="54">
        <f t="shared" si="1341"/>
        <v>0</v>
      </c>
      <c r="BX1103" s="54">
        <f t="shared" si="1342"/>
        <v>0</v>
      </c>
      <c r="BY1103" s="54">
        <f t="shared" si="1343"/>
        <v>0</v>
      </c>
      <c r="BZ1103" s="54">
        <f t="shared" si="1344"/>
        <v>0</v>
      </c>
      <c r="CA1103" s="54">
        <v>0</v>
      </c>
      <c r="CB1103" s="54">
        <f t="shared" si="1345"/>
        <v>0</v>
      </c>
      <c r="CC1103" s="54">
        <f t="shared" si="1346"/>
        <v>0</v>
      </c>
      <c r="CD1103" s="54">
        <v>0</v>
      </c>
      <c r="CE1103" s="54">
        <v>0</v>
      </c>
      <c r="CF1103" s="54">
        <v>0</v>
      </c>
      <c r="CG1103" s="54">
        <v>0</v>
      </c>
      <c r="CH1103" s="54">
        <v>0</v>
      </c>
      <c r="CI1103" s="54">
        <v>0</v>
      </c>
      <c r="CJ1103" s="54">
        <v>0</v>
      </c>
      <c r="CK1103" s="54">
        <v>0</v>
      </c>
      <c r="CL1103" s="54">
        <v>0</v>
      </c>
      <c r="CM1103" s="54">
        <v>0</v>
      </c>
      <c r="CN1103" s="54">
        <v>0</v>
      </c>
      <c r="CO1103" s="54">
        <v>0</v>
      </c>
    </row>
    <row r="1104" spans="1:93">
      <c r="A1104" s="3" t="str">
        <f t="shared" si="1326"/>
        <v>SH064Itovebi 9mg</v>
      </c>
      <c r="B1104" s="3" t="s">
        <v>558</v>
      </c>
      <c r="C1104" s="3" t="s">
        <v>887</v>
      </c>
      <c r="D1104" s="3" t="s">
        <v>296</v>
      </c>
      <c r="E1104" s="3" t="s">
        <v>296</v>
      </c>
      <c r="F1104" s="3" t="s">
        <v>349</v>
      </c>
      <c r="G1104" s="3" t="s">
        <v>350</v>
      </c>
      <c r="H1104" s="3" t="s">
        <v>349</v>
      </c>
      <c r="I1104" s="3" t="s">
        <v>350</v>
      </c>
      <c r="J1104" s="3" t="s">
        <v>541</v>
      </c>
      <c r="K1104" s="3" t="s">
        <v>541</v>
      </c>
      <c r="L1104" s="3" t="s">
        <v>1047</v>
      </c>
      <c r="M1104" s="3" t="s">
        <v>545</v>
      </c>
      <c r="N1104" s="3" t="s">
        <v>13</v>
      </c>
      <c r="O1104" s="3" t="s">
        <v>15</v>
      </c>
      <c r="P1104" s="3">
        <v>10698.05</v>
      </c>
      <c r="Q1104" s="54"/>
      <c r="R1104" s="54"/>
      <c r="S1104" s="54"/>
      <c r="T1104" s="54">
        <v>0</v>
      </c>
      <c r="U1104" s="54">
        <v>0</v>
      </c>
      <c r="V1104" s="54">
        <v>0</v>
      </c>
      <c r="W1104" s="54">
        <v>0</v>
      </c>
      <c r="X1104" s="54">
        <v>0</v>
      </c>
      <c r="Y1104" s="54">
        <v>0</v>
      </c>
      <c r="Z1104" s="54">
        <v>1</v>
      </c>
      <c r="AA1104" s="54">
        <v>1</v>
      </c>
      <c r="AB1104" s="54">
        <v>4</v>
      </c>
      <c r="AC1104" s="54">
        <v>2</v>
      </c>
      <c r="AD1104" s="54">
        <v>0</v>
      </c>
      <c r="AE1104" s="54">
        <v>0</v>
      </c>
      <c r="AF1104" s="54">
        <f t="shared" si="1327"/>
        <v>6</v>
      </c>
      <c r="AG1104" s="54">
        <f t="shared" si="1328"/>
        <v>2</v>
      </c>
      <c r="AH1104" s="54">
        <f t="shared" si="1329"/>
        <v>8</v>
      </c>
      <c r="AI1104" s="54"/>
      <c r="AJ1104" s="54"/>
      <c r="AK1104" s="54"/>
      <c r="AL1104" s="54">
        <v>0</v>
      </c>
      <c r="AM1104" s="54">
        <v>0</v>
      </c>
      <c r="AN1104" s="54">
        <v>0</v>
      </c>
      <c r="AO1104" s="54">
        <v>0</v>
      </c>
      <c r="AP1104" s="54">
        <v>0</v>
      </c>
      <c r="AQ1104" s="54">
        <v>0</v>
      </c>
      <c r="AR1104" s="54">
        <f t="shared" si="1330"/>
        <v>10698.05</v>
      </c>
      <c r="AS1104" s="54">
        <f t="shared" si="1331"/>
        <v>10698.05</v>
      </c>
      <c r="AT1104" s="54">
        <f t="shared" si="1332"/>
        <v>42792.2</v>
      </c>
      <c r="AU1104" s="54">
        <f t="shared" si="1333"/>
        <v>21396.1</v>
      </c>
      <c r="AV1104" s="54">
        <f t="shared" si="1334"/>
        <v>0</v>
      </c>
      <c r="AW1104" s="54">
        <f t="shared" si="1335"/>
        <v>0</v>
      </c>
      <c r="AX1104" s="54">
        <f t="shared" si="1336"/>
        <v>64188.299999999996</v>
      </c>
      <c r="AY1104" s="54">
        <f t="shared" si="1337"/>
        <v>21396.1</v>
      </c>
      <c r="AZ1104" s="54">
        <f t="shared" si="1338"/>
        <v>85584.4</v>
      </c>
      <c r="BA1104" s="54">
        <f t="shared" si="1324"/>
        <v>0</v>
      </c>
      <c r="BB1104" s="54">
        <f t="shared" si="1325"/>
        <v>2</v>
      </c>
      <c r="BC1104" s="54"/>
      <c r="BD1104" s="54"/>
      <c r="BE1104" s="54">
        <f t="shared" si="1339"/>
        <v>0</v>
      </c>
      <c r="BF1104" s="54"/>
      <c r="BG1104" s="54"/>
      <c r="BH1104" s="54"/>
      <c r="BI1104" s="54"/>
      <c r="BJ1104" s="54"/>
      <c r="BK1104" s="54"/>
      <c r="BL1104" s="54">
        <v>0</v>
      </c>
      <c r="BM1104" s="54">
        <v>0</v>
      </c>
      <c r="BN1104" s="54">
        <f t="shared" si="1357"/>
        <v>0.66666666666666663</v>
      </c>
      <c r="BO1104" s="54">
        <f t="shared" si="1358"/>
        <v>0</v>
      </c>
      <c r="BP1104" s="54">
        <v>0</v>
      </c>
      <c r="BQ1104" s="54">
        <v>0</v>
      </c>
      <c r="BR1104" s="54">
        <v>2</v>
      </c>
      <c r="BS1104" s="54">
        <v>0</v>
      </c>
      <c r="BT1104" s="54">
        <v>0</v>
      </c>
      <c r="BU1104" s="54">
        <v>0</v>
      </c>
      <c r="BV1104" s="54">
        <f t="shared" si="1340"/>
        <v>0</v>
      </c>
      <c r="BW1104" s="54">
        <f t="shared" si="1341"/>
        <v>0</v>
      </c>
      <c r="BX1104" s="54">
        <f t="shared" si="1342"/>
        <v>0</v>
      </c>
      <c r="BY1104" s="54">
        <f t="shared" si="1343"/>
        <v>0</v>
      </c>
      <c r="BZ1104" s="54">
        <f t="shared" si="1344"/>
        <v>0</v>
      </c>
      <c r="CA1104" s="54">
        <v>0</v>
      </c>
      <c r="CB1104" s="54">
        <f t="shared" si="1345"/>
        <v>0</v>
      </c>
      <c r="CC1104" s="54">
        <f t="shared" si="1346"/>
        <v>0</v>
      </c>
      <c r="CD1104" s="54">
        <v>0</v>
      </c>
      <c r="CE1104" s="54">
        <v>0</v>
      </c>
      <c r="CF1104" s="54">
        <v>0</v>
      </c>
      <c r="CG1104" s="54">
        <v>0</v>
      </c>
      <c r="CH1104" s="54">
        <v>0</v>
      </c>
      <c r="CI1104" s="54">
        <v>0</v>
      </c>
      <c r="CJ1104" s="54">
        <v>0</v>
      </c>
      <c r="CK1104" s="54">
        <v>0</v>
      </c>
      <c r="CL1104" s="54">
        <v>0</v>
      </c>
      <c r="CM1104" s="54">
        <v>0</v>
      </c>
      <c r="CN1104" s="54">
        <v>0</v>
      </c>
      <c r="CO1104" s="54">
        <v>0</v>
      </c>
    </row>
    <row r="1105" spans="1:93">
      <c r="A1105" s="3" t="str">
        <f t="shared" si="1326"/>
        <v>SH064Perjeta</v>
      </c>
      <c r="B1105" s="3" t="s">
        <v>558</v>
      </c>
      <c r="C1105" s="3" t="s">
        <v>887</v>
      </c>
      <c r="D1105" s="3" t="s">
        <v>296</v>
      </c>
      <c r="E1105" s="3" t="s">
        <v>296</v>
      </c>
      <c r="F1105" s="3" t="s">
        <v>349</v>
      </c>
      <c r="G1105" s="3" t="s">
        <v>350</v>
      </c>
      <c r="H1105" s="3" t="s">
        <v>349</v>
      </c>
      <c r="I1105" s="3" t="s">
        <v>350</v>
      </c>
      <c r="J1105" s="3" t="s">
        <v>541</v>
      </c>
      <c r="K1105" s="3" t="s">
        <v>541</v>
      </c>
      <c r="L1105" s="3" t="s">
        <v>1047</v>
      </c>
      <c r="M1105" s="3" t="s">
        <v>545</v>
      </c>
      <c r="N1105" s="3" t="s">
        <v>16</v>
      </c>
      <c r="O1105" s="3" t="s">
        <v>16</v>
      </c>
      <c r="P1105" s="3">
        <v>3985.87</v>
      </c>
      <c r="Q1105" s="54">
        <v>21.386294840324609</v>
      </c>
      <c r="R1105" s="54">
        <v>18.065324493241409</v>
      </c>
      <c r="S1105" s="54">
        <v>27.419384433221655</v>
      </c>
      <c r="T1105" s="54">
        <v>16.568735825628565</v>
      </c>
      <c r="U1105" s="54">
        <v>20.10997886724109</v>
      </c>
      <c r="V1105" s="54">
        <v>23.079358110562648</v>
      </c>
      <c r="W1105" s="54">
        <v>66.871003766787666</v>
      </c>
      <c r="X1105" s="54">
        <v>59.758072803432299</v>
      </c>
      <c r="Y1105" s="54">
        <v>126.62907657021996</v>
      </c>
      <c r="Z1105" s="54">
        <v>20</v>
      </c>
      <c r="AA1105" s="54">
        <v>26</v>
      </c>
      <c r="AB1105" s="54">
        <v>5</v>
      </c>
      <c r="AC1105" s="54">
        <v>10</v>
      </c>
      <c r="AD1105" s="54">
        <v>0</v>
      </c>
      <c r="AE1105" s="54">
        <v>0</v>
      </c>
      <c r="AF1105" s="54">
        <f t="shared" si="1327"/>
        <v>51</v>
      </c>
      <c r="AG1105" s="54">
        <f t="shared" si="1328"/>
        <v>10</v>
      </c>
      <c r="AH1105" s="54">
        <f t="shared" si="1329"/>
        <v>61</v>
      </c>
      <c r="AI1105" s="54">
        <v>85242.991015204636</v>
      </c>
      <c r="AJ1105" s="54">
        <v>72006.034937876131</v>
      </c>
      <c r="AK1105" s="54">
        <v>109290.10183084519</v>
      </c>
      <c r="AL1105" s="54">
        <v>66040.82706529813</v>
      </c>
      <c r="AM1105" s="54">
        <v>80155.761467570235</v>
      </c>
      <c r="AN1105" s="54">
        <v>91991.321112148333</v>
      </c>
      <c r="AO1105" s="54">
        <v>266539.12778392597</v>
      </c>
      <c r="AP1105" s="54">
        <v>238187.90964501671</v>
      </c>
      <c r="AQ1105" s="54">
        <v>504727.03742894268</v>
      </c>
      <c r="AR1105" s="54">
        <f t="shared" si="1330"/>
        <v>79717.399999999994</v>
      </c>
      <c r="AS1105" s="54">
        <f t="shared" si="1331"/>
        <v>103632.62</v>
      </c>
      <c r="AT1105" s="54">
        <f t="shared" si="1332"/>
        <v>19929.349999999999</v>
      </c>
      <c r="AU1105" s="54">
        <f t="shared" si="1333"/>
        <v>39858.699999999997</v>
      </c>
      <c r="AV1105" s="54">
        <f t="shared" si="1334"/>
        <v>0</v>
      </c>
      <c r="AW1105" s="54">
        <f t="shared" si="1335"/>
        <v>0</v>
      </c>
      <c r="AX1105" s="54">
        <f t="shared" si="1336"/>
        <v>203279.37</v>
      </c>
      <c r="AY1105" s="54">
        <f t="shared" si="1337"/>
        <v>39858.699999999997</v>
      </c>
      <c r="AZ1105" s="54">
        <f t="shared" si="1338"/>
        <v>243138.07</v>
      </c>
      <c r="BA1105" s="54">
        <f t="shared" si="1324"/>
        <v>16.568735825628565</v>
      </c>
      <c r="BB1105" s="54">
        <f t="shared" si="1325"/>
        <v>10</v>
      </c>
      <c r="BC1105" s="54"/>
      <c r="BD1105" s="54"/>
      <c r="BE1105" s="54">
        <f t="shared" si="1339"/>
        <v>0</v>
      </c>
      <c r="BF1105" s="54"/>
      <c r="BG1105" s="54"/>
      <c r="BH1105" s="54"/>
      <c r="BI1105" s="54"/>
      <c r="BJ1105" s="54"/>
      <c r="BK1105" s="54"/>
      <c r="BL1105" s="54"/>
      <c r="BM1105" s="54"/>
      <c r="BN1105" s="54"/>
      <c r="BO1105" s="54"/>
      <c r="BP1105" s="54"/>
      <c r="BQ1105" s="54"/>
      <c r="BR1105" s="54"/>
      <c r="BS1105" s="54"/>
      <c r="BT1105" s="54"/>
      <c r="BU1105" s="54"/>
      <c r="BV1105" s="54">
        <f t="shared" si="1340"/>
        <v>191321.76</v>
      </c>
      <c r="BW1105" s="54">
        <f t="shared" si="1341"/>
        <v>526134.84</v>
      </c>
      <c r="BX1105" s="54">
        <f t="shared" si="1342"/>
        <v>239152.19999999998</v>
      </c>
      <c r="BY1105" s="54">
        <f t="shared" si="1343"/>
        <v>132</v>
      </c>
      <c r="BZ1105" s="54">
        <f t="shared" si="1344"/>
        <v>60</v>
      </c>
      <c r="CA1105" s="54">
        <v>0</v>
      </c>
      <c r="CB1105" s="54">
        <f t="shared" si="1345"/>
        <v>80</v>
      </c>
      <c r="CC1105" s="54">
        <f t="shared" si="1346"/>
        <v>48</v>
      </c>
      <c r="CD1105" s="54">
        <v>64</v>
      </c>
      <c r="CE1105" s="54">
        <v>60</v>
      </c>
      <c r="CF1105" s="54">
        <v>80</v>
      </c>
      <c r="CG1105" s="54">
        <v>60</v>
      </c>
      <c r="CH1105" s="54">
        <v>56</v>
      </c>
      <c r="CI1105" s="54">
        <v>64</v>
      </c>
      <c r="CJ1105" s="54">
        <v>42</v>
      </c>
      <c r="CK1105" s="54">
        <v>30</v>
      </c>
      <c r="CL1105" s="54">
        <v>60</v>
      </c>
      <c r="CM1105" s="54">
        <v>0</v>
      </c>
      <c r="CN1105" s="54">
        <v>30</v>
      </c>
      <c r="CO1105" s="54">
        <v>30</v>
      </c>
    </row>
    <row r="1106" spans="1:93">
      <c r="A1106" s="3" t="str">
        <f t="shared" si="1326"/>
        <v>SH064Phesgo 10ml</v>
      </c>
      <c r="B1106" s="3" t="s">
        <v>558</v>
      </c>
      <c r="C1106" s="3" t="s">
        <v>887</v>
      </c>
      <c r="D1106" s="3" t="s">
        <v>296</v>
      </c>
      <c r="E1106" s="3" t="s">
        <v>296</v>
      </c>
      <c r="F1106" s="3" t="s">
        <v>349</v>
      </c>
      <c r="G1106" s="3" t="s">
        <v>350</v>
      </c>
      <c r="H1106" s="3" t="s">
        <v>349</v>
      </c>
      <c r="I1106" s="3" t="s">
        <v>350</v>
      </c>
      <c r="J1106" s="3" t="s">
        <v>541</v>
      </c>
      <c r="K1106" s="3" t="s">
        <v>541</v>
      </c>
      <c r="L1106" s="3" t="s">
        <v>1047</v>
      </c>
      <c r="M1106" s="3" t="s">
        <v>545</v>
      </c>
      <c r="N1106" s="3" t="s">
        <v>17</v>
      </c>
      <c r="O1106" s="3" t="s">
        <v>18</v>
      </c>
      <c r="P1106" s="3">
        <v>6232.07</v>
      </c>
      <c r="Q1106" s="54">
        <v>16.843058869829768</v>
      </c>
      <c r="R1106" s="54">
        <v>15.467820662628951</v>
      </c>
      <c r="S1106" s="54">
        <v>22.225443460034946</v>
      </c>
      <c r="T1106" s="54">
        <v>20.500354149029132</v>
      </c>
      <c r="U1106" s="54">
        <v>18.697329166429451</v>
      </c>
      <c r="V1106" s="54">
        <v>23.408381703334523</v>
      </c>
      <c r="W1106" s="54">
        <v>54.536322992493666</v>
      </c>
      <c r="X1106" s="54">
        <v>62.606065018793103</v>
      </c>
      <c r="Y1106" s="54">
        <v>117.14238801128677</v>
      </c>
      <c r="Z1106" s="54">
        <v>16</v>
      </c>
      <c r="AA1106" s="54">
        <v>33</v>
      </c>
      <c r="AB1106" s="54">
        <v>18</v>
      </c>
      <c r="AC1106" s="54">
        <v>21</v>
      </c>
      <c r="AD1106" s="54">
        <v>0</v>
      </c>
      <c r="AE1106" s="54">
        <v>0</v>
      </c>
      <c r="AF1106" s="54">
        <f t="shared" si="1327"/>
        <v>67</v>
      </c>
      <c r="AG1106" s="54">
        <f t="shared" si="1328"/>
        <v>21</v>
      </c>
      <c r="AH1106" s="54">
        <f t="shared" si="1329"/>
        <v>88</v>
      </c>
      <c r="AI1106" s="54">
        <v>104967.1218909</v>
      </c>
      <c r="AJ1106" s="54">
        <v>96396.54111695</v>
      </c>
      <c r="AK1106" s="54">
        <v>138510.51942397997</v>
      </c>
      <c r="AL1106" s="54">
        <v>127759.64208153998</v>
      </c>
      <c r="AM1106" s="54">
        <v>116523.06417822998</v>
      </c>
      <c r="AN1106" s="54">
        <v>145882.67336189997</v>
      </c>
      <c r="AO1106" s="54">
        <v>339874.18243182998</v>
      </c>
      <c r="AP1106" s="54">
        <v>390165.37962166994</v>
      </c>
      <c r="AQ1106" s="54">
        <v>730039.56205349998</v>
      </c>
      <c r="AR1106" s="54">
        <f t="shared" si="1330"/>
        <v>99713.12</v>
      </c>
      <c r="AS1106" s="54">
        <f t="shared" si="1331"/>
        <v>205658.31</v>
      </c>
      <c r="AT1106" s="54">
        <f t="shared" si="1332"/>
        <v>112177.26</v>
      </c>
      <c r="AU1106" s="54">
        <f t="shared" si="1333"/>
        <v>130873.47</v>
      </c>
      <c r="AV1106" s="54">
        <f t="shared" si="1334"/>
        <v>0</v>
      </c>
      <c r="AW1106" s="54">
        <f t="shared" si="1335"/>
        <v>0</v>
      </c>
      <c r="AX1106" s="54">
        <f t="shared" si="1336"/>
        <v>417548.69</v>
      </c>
      <c r="AY1106" s="54">
        <f t="shared" si="1337"/>
        <v>130873.47</v>
      </c>
      <c r="AZ1106" s="54">
        <f t="shared" si="1338"/>
        <v>548422.16</v>
      </c>
      <c r="BA1106" s="54">
        <f t="shared" si="1324"/>
        <v>20.500354149029132</v>
      </c>
      <c r="BB1106" s="54">
        <f t="shared" si="1325"/>
        <v>21</v>
      </c>
      <c r="BC1106" s="54">
        <f>SUM(CJ1106:CL1106)</f>
        <v>40</v>
      </c>
      <c r="BD1106" s="54">
        <f>SUM(CM1106:CO1106)</f>
        <v>47</v>
      </c>
      <c r="BE1106" s="54">
        <f t="shared" si="1339"/>
        <v>88</v>
      </c>
      <c r="BF1106" s="54">
        <f t="shared" ref="BF1106:BK1106" si="1359">Z1106</f>
        <v>16</v>
      </c>
      <c r="BG1106" s="54">
        <f t="shared" si="1359"/>
        <v>33</v>
      </c>
      <c r="BH1106" s="54">
        <f t="shared" si="1359"/>
        <v>18</v>
      </c>
      <c r="BI1106" s="54">
        <f t="shared" si="1359"/>
        <v>21</v>
      </c>
      <c r="BJ1106" s="54">
        <f t="shared" si="1359"/>
        <v>0</v>
      </c>
      <c r="BK1106" s="54">
        <f t="shared" si="1359"/>
        <v>0</v>
      </c>
      <c r="BL1106" s="54">
        <v>1</v>
      </c>
      <c r="BM1106" s="54">
        <v>0</v>
      </c>
      <c r="BN1106" s="54">
        <f t="shared" ref="BN1106:BN1107" si="1360">AVERAGE(BP1106:BR1106)</f>
        <v>0.33333333333333331</v>
      </c>
      <c r="BO1106" s="54">
        <f t="shared" ref="BO1106:BO1107" si="1361">SUM(BS1106:BU1106)/1</f>
        <v>0</v>
      </c>
      <c r="BP1106" s="54">
        <v>1</v>
      </c>
      <c r="BQ1106" s="54">
        <v>0</v>
      </c>
      <c r="BR1106" s="54">
        <v>0</v>
      </c>
      <c r="BS1106" s="54">
        <v>0</v>
      </c>
      <c r="BT1106" s="54">
        <v>0</v>
      </c>
      <c r="BU1106" s="54">
        <v>0</v>
      </c>
      <c r="BV1106" s="54">
        <f t="shared" si="1340"/>
        <v>52453.255833333329</v>
      </c>
      <c r="BW1106" s="54">
        <f t="shared" si="1341"/>
        <v>249282.8</v>
      </c>
      <c r="BX1106" s="54">
        <f t="shared" si="1342"/>
        <v>292907.28999999998</v>
      </c>
      <c r="BY1106" s="54">
        <f t="shared" si="1343"/>
        <v>40</v>
      </c>
      <c r="BZ1106" s="54">
        <f t="shared" si="1344"/>
        <v>47</v>
      </c>
      <c r="CA1106" s="54">
        <v>66</v>
      </c>
      <c r="CB1106" s="54">
        <f t="shared" si="1345"/>
        <v>22</v>
      </c>
      <c r="CC1106" s="54">
        <f t="shared" si="1346"/>
        <v>8.4166666666666661</v>
      </c>
      <c r="CD1106" s="54">
        <v>0</v>
      </c>
      <c r="CE1106" s="54">
        <v>0</v>
      </c>
      <c r="CF1106" s="54">
        <v>1</v>
      </c>
      <c r="CG1106" s="54">
        <v>3</v>
      </c>
      <c r="CH1106" s="54">
        <v>1</v>
      </c>
      <c r="CI1106" s="54">
        <v>9</v>
      </c>
      <c r="CJ1106" s="54">
        <v>4</v>
      </c>
      <c r="CK1106" s="54">
        <v>9</v>
      </c>
      <c r="CL1106" s="54">
        <v>27</v>
      </c>
      <c r="CM1106" s="54">
        <v>22</v>
      </c>
      <c r="CN1106" s="54">
        <v>4</v>
      </c>
      <c r="CO1106" s="54">
        <v>21</v>
      </c>
    </row>
    <row r="1107" spans="1:93">
      <c r="A1107" s="3" t="str">
        <f t="shared" si="1326"/>
        <v>SH064Phesgo 15ml</v>
      </c>
      <c r="B1107" s="3" t="s">
        <v>558</v>
      </c>
      <c r="C1107" s="3" t="s">
        <v>887</v>
      </c>
      <c r="D1107" s="3" t="s">
        <v>296</v>
      </c>
      <c r="E1107" s="3" t="s">
        <v>296</v>
      </c>
      <c r="F1107" s="3" t="s">
        <v>349</v>
      </c>
      <c r="G1107" s="3" t="s">
        <v>350</v>
      </c>
      <c r="H1107" s="3" t="s">
        <v>349</v>
      </c>
      <c r="I1107" s="3" t="s">
        <v>350</v>
      </c>
      <c r="J1107" s="3" t="s">
        <v>541</v>
      </c>
      <c r="K1107" s="3" t="s">
        <v>541</v>
      </c>
      <c r="L1107" s="3" t="s">
        <v>1047</v>
      </c>
      <c r="M1107" s="3" t="s">
        <v>545</v>
      </c>
      <c r="N1107" s="3" t="s">
        <v>17</v>
      </c>
      <c r="O1107" s="3" t="s">
        <v>19</v>
      </c>
      <c r="P1107" s="3">
        <v>8489.27</v>
      </c>
      <c r="Q1107" s="54">
        <v>1</v>
      </c>
      <c r="R1107" s="54">
        <v>1</v>
      </c>
      <c r="S1107" s="54">
        <v>2</v>
      </c>
      <c r="T1107" s="54">
        <v>1</v>
      </c>
      <c r="U1107" s="54">
        <v>1</v>
      </c>
      <c r="V1107" s="54">
        <v>2</v>
      </c>
      <c r="W1107" s="54">
        <v>4</v>
      </c>
      <c r="X1107" s="54">
        <v>4</v>
      </c>
      <c r="Y1107" s="54">
        <v>8</v>
      </c>
      <c r="Z1107" s="54">
        <v>0</v>
      </c>
      <c r="AA1107" s="54">
        <v>0</v>
      </c>
      <c r="AB1107" s="54">
        <v>0</v>
      </c>
      <c r="AC1107" s="54">
        <v>0</v>
      </c>
      <c r="AD1107" s="54">
        <v>0</v>
      </c>
      <c r="AE1107" s="54">
        <v>0</v>
      </c>
      <c r="AF1107" s="54">
        <f t="shared" si="1327"/>
        <v>0</v>
      </c>
      <c r="AG1107" s="54">
        <f t="shared" si="1328"/>
        <v>0</v>
      </c>
      <c r="AH1107" s="54">
        <f t="shared" si="1329"/>
        <v>0</v>
      </c>
      <c r="AI1107" s="54">
        <v>8489.27</v>
      </c>
      <c r="AJ1107" s="54">
        <v>8489.27</v>
      </c>
      <c r="AK1107" s="54">
        <v>16978.54</v>
      </c>
      <c r="AL1107" s="54">
        <v>8489.27</v>
      </c>
      <c r="AM1107" s="54">
        <v>8489.27</v>
      </c>
      <c r="AN1107" s="54">
        <v>16978.54</v>
      </c>
      <c r="AO1107" s="54">
        <v>33957.08</v>
      </c>
      <c r="AP1107" s="54">
        <v>33957.08</v>
      </c>
      <c r="AQ1107" s="54">
        <v>67914.16</v>
      </c>
      <c r="AR1107" s="54">
        <f t="shared" si="1330"/>
        <v>0</v>
      </c>
      <c r="AS1107" s="54">
        <f t="shared" si="1331"/>
        <v>0</v>
      </c>
      <c r="AT1107" s="54">
        <f t="shared" si="1332"/>
        <v>0</v>
      </c>
      <c r="AU1107" s="54">
        <f t="shared" si="1333"/>
        <v>0</v>
      </c>
      <c r="AV1107" s="54">
        <f t="shared" si="1334"/>
        <v>0</v>
      </c>
      <c r="AW1107" s="54">
        <f t="shared" si="1335"/>
        <v>0</v>
      </c>
      <c r="AX1107" s="54">
        <f t="shared" si="1336"/>
        <v>0</v>
      </c>
      <c r="AY1107" s="54">
        <f t="shared" si="1337"/>
        <v>0</v>
      </c>
      <c r="AZ1107" s="54">
        <f t="shared" si="1338"/>
        <v>0</v>
      </c>
      <c r="BA1107" s="54">
        <f t="shared" si="1324"/>
        <v>1</v>
      </c>
      <c r="BB1107" s="54">
        <f t="shared" si="1325"/>
        <v>0</v>
      </c>
      <c r="BC1107" s="54">
        <f>SUM(CJ1107:CL1107)*2</f>
        <v>2</v>
      </c>
      <c r="BD1107" s="54">
        <f>SUM(CM1107:CO1107)*2</f>
        <v>0</v>
      </c>
      <c r="BE1107" s="54">
        <f t="shared" si="1339"/>
        <v>0</v>
      </c>
      <c r="BF1107" s="54">
        <f t="shared" ref="BF1107:BK1107" si="1362">Z1107*2</f>
        <v>0</v>
      </c>
      <c r="BG1107" s="54">
        <f t="shared" si="1362"/>
        <v>0</v>
      </c>
      <c r="BH1107" s="54">
        <f t="shared" si="1362"/>
        <v>0</v>
      </c>
      <c r="BI1107" s="54">
        <f t="shared" si="1362"/>
        <v>0</v>
      </c>
      <c r="BJ1107" s="54">
        <f t="shared" si="1362"/>
        <v>0</v>
      </c>
      <c r="BK1107" s="54">
        <f t="shared" si="1362"/>
        <v>0</v>
      </c>
      <c r="BL1107" s="54">
        <v>1.3333333333333333</v>
      </c>
      <c r="BM1107" s="54">
        <v>1</v>
      </c>
      <c r="BN1107" s="54">
        <f t="shared" si="1360"/>
        <v>0</v>
      </c>
      <c r="BO1107" s="54">
        <f t="shared" si="1361"/>
        <v>0</v>
      </c>
      <c r="BP1107" s="54">
        <v>0</v>
      </c>
      <c r="BQ1107" s="54">
        <v>0</v>
      </c>
      <c r="BR1107" s="54">
        <v>0</v>
      </c>
      <c r="BS1107" s="54">
        <v>0</v>
      </c>
      <c r="BT1107" s="54">
        <v>0</v>
      </c>
      <c r="BU1107" s="54">
        <v>0</v>
      </c>
      <c r="BV1107" s="54">
        <f t="shared" si="1340"/>
        <v>707.43916666666667</v>
      </c>
      <c r="BW1107" s="54">
        <f t="shared" si="1341"/>
        <v>8489.27</v>
      </c>
      <c r="BX1107" s="54">
        <f t="shared" si="1342"/>
        <v>0</v>
      </c>
      <c r="BY1107" s="54">
        <f t="shared" si="1343"/>
        <v>1</v>
      </c>
      <c r="BZ1107" s="54">
        <f t="shared" si="1344"/>
        <v>0</v>
      </c>
      <c r="CA1107" s="54">
        <v>0</v>
      </c>
      <c r="CB1107" s="54">
        <f t="shared" si="1345"/>
        <v>1</v>
      </c>
      <c r="CC1107" s="54">
        <f t="shared" si="1346"/>
        <v>8.3333333333333329E-2</v>
      </c>
      <c r="CD1107" s="54">
        <v>0</v>
      </c>
      <c r="CE1107" s="54">
        <v>0</v>
      </c>
      <c r="CF1107" s="54">
        <v>0</v>
      </c>
      <c r="CG1107" s="54">
        <v>0</v>
      </c>
      <c r="CH1107" s="54">
        <v>0</v>
      </c>
      <c r="CI1107" s="54">
        <v>0</v>
      </c>
      <c r="CJ1107" s="54">
        <v>1</v>
      </c>
      <c r="CK1107" s="54">
        <v>0</v>
      </c>
      <c r="CL1107" s="54">
        <v>0</v>
      </c>
      <c r="CM1107" s="54">
        <v>0</v>
      </c>
      <c r="CN1107" s="54">
        <v>0</v>
      </c>
      <c r="CO1107" s="54">
        <v>0</v>
      </c>
    </row>
    <row r="1108" spans="1:93">
      <c r="A1108" s="3" t="str">
        <f t="shared" si="1326"/>
        <v>SH067Herceptin IV</v>
      </c>
      <c r="B1108" s="3" t="s">
        <v>558</v>
      </c>
      <c r="C1108" s="3" t="s">
        <v>887</v>
      </c>
      <c r="D1108" s="3" t="s">
        <v>296</v>
      </c>
      <c r="E1108" s="3" t="s">
        <v>296</v>
      </c>
      <c r="F1108" s="3" t="s">
        <v>351</v>
      </c>
      <c r="G1108" s="3" t="s">
        <v>352</v>
      </c>
      <c r="H1108" s="3" t="s">
        <v>351</v>
      </c>
      <c r="I1108" s="3" t="s">
        <v>352</v>
      </c>
      <c r="J1108" s="3" t="s">
        <v>541</v>
      </c>
      <c r="K1108" s="3" t="s">
        <v>541</v>
      </c>
      <c r="L1108" s="3"/>
      <c r="M1108" s="3" t="s">
        <v>545</v>
      </c>
      <c r="N1108" s="3" t="s">
        <v>11</v>
      </c>
      <c r="O1108" s="3" t="s">
        <v>11</v>
      </c>
      <c r="P1108" s="3">
        <v>4535.5</v>
      </c>
      <c r="Q1108" s="54">
        <v>2.4822376098080742E-7</v>
      </c>
      <c r="R1108" s="54">
        <v>1.7782878168674339E-7</v>
      </c>
      <c r="S1108" s="54">
        <v>1.6542114214001052E-7</v>
      </c>
      <c r="T1108" s="54">
        <v>1.1681063360424579E-7</v>
      </c>
      <c r="U1108" s="54">
        <v>1.0643066396940739E-7</v>
      </c>
      <c r="V1108" s="54">
        <v>1.8528501761878564E-7</v>
      </c>
      <c r="W1108" s="54">
        <v>5.9147368480756133E-7</v>
      </c>
      <c r="X1108" s="54">
        <v>4.0852631519243884E-7</v>
      </c>
      <c r="Y1108" s="54">
        <v>1.0000000000000002E-6</v>
      </c>
      <c r="Z1108" s="54">
        <v>0</v>
      </c>
      <c r="AA1108" s="54">
        <v>0</v>
      </c>
      <c r="AB1108" s="54">
        <v>0</v>
      </c>
      <c r="AC1108" s="54">
        <v>0</v>
      </c>
      <c r="AD1108" s="54">
        <v>0</v>
      </c>
      <c r="AE1108" s="54">
        <v>0</v>
      </c>
      <c r="AF1108" s="54">
        <f t="shared" si="1327"/>
        <v>0</v>
      </c>
      <c r="AG1108" s="54">
        <f t="shared" si="1328"/>
        <v>0</v>
      </c>
      <c r="AH1108" s="54">
        <f t="shared" si="1329"/>
        <v>0</v>
      </c>
      <c r="AI1108" s="54">
        <v>1.1258188679284522E-3</v>
      </c>
      <c r="AJ1108" s="54">
        <v>8.0654243934022462E-4</v>
      </c>
      <c r="AK1108" s="54">
        <v>7.5026759017601764E-4</v>
      </c>
      <c r="AL1108" s="54">
        <v>5.297946287120568E-4</v>
      </c>
      <c r="AM1108" s="54">
        <v>4.8271627643324723E-4</v>
      </c>
      <c r="AN1108" s="54">
        <v>8.4036019741000226E-4</v>
      </c>
      <c r="AO1108" s="54">
        <v>2.6826288974446943E-3</v>
      </c>
      <c r="AP1108" s="54">
        <v>1.8528711025553063E-3</v>
      </c>
      <c r="AQ1108" s="54">
        <v>4.5355000000000005E-3</v>
      </c>
      <c r="AR1108" s="54">
        <f t="shared" si="1330"/>
        <v>0</v>
      </c>
      <c r="AS1108" s="54">
        <f t="shared" si="1331"/>
        <v>0</v>
      </c>
      <c r="AT1108" s="54">
        <f t="shared" si="1332"/>
        <v>0</v>
      </c>
      <c r="AU1108" s="54">
        <f t="shared" si="1333"/>
        <v>0</v>
      </c>
      <c r="AV1108" s="54">
        <f t="shared" si="1334"/>
        <v>0</v>
      </c>
      <c r="AW1108" s="54">
        <f t="shared" si="1335"/>
        <v>0</v>
      </c>
      <c r="AX1108" s="54">
        <f t="shared" si="1336"/>
        <v>0</v>
      </c>
      <c r="AY1108" s="54">
        <f t="shared" si="1337"/>
        <v>0</v>
      </c>
      <c r="AZ1108" s="54">
        <f t="shared" si="1338"/>
        <v>0</v>
      </c>
      <c r="BA1108" s="54">
        <f t="shared" si="1324"/>
        <v>1.1681063360424579E-7</v>
      </c>
      <c r="BB1108" s="54">
        <f t="shared" si="1325"/>
        <v>0</v>
      </c>
      <c r="BC1108" s="54"/>
      <c r="BD1108" s="54"/>
      <c r="BE1108" s="54">
        <f t="shared" si="1339"/>
        <v>0</v>
      </c>
      <c r="BF1108" s="54"/>
      <c r="BG1108" s="54"/>
      <c r="BH1108" s="54"/>
      <c r="BI1108" s="54"/>
      <c r="BJ1108" s="54"/>
      <c r="BK1108" s="54"/>
      <c r="BL1108" s="54"/>
      <c r="BM1108" s="54"/>
      <c r="BN1108" s="54"/>
      <c r="BO1108" s="54"/>
      <c r="BP1108" s="54"/>
      <c r="BQ1108" s="54"/>
      <c r="BR1108" s="54"/>
      <c r="BS1108" s="54"/>
      <c r="BT1108" s="54"/>
      <c r="BU1108" s="54"/>
      <c r="BV1108" s="54">
        <f t="shared" si="1340"/>
        <v>0</v>
      </c>
      <c r="BW1108" s="54">
        <f t="shared" si="1341"/>
        <v>0</v>
      </c>
      <c r="BX1108" s="54">
        <f t="shared" si="1342"/>
        <v>0</v>
      </c>
      <c r="BY1108" s="54">
        <f t="shared" si="1343"/>
        <v>0</v>
      </c>
      <c r="BZ1108" s="54">
        <f t="shared" si="1344"/>
        <v>0</v>
      </c>
      <c r="CA1108" s="54">
        <v>0</v>
      </c>
      <c r="CB1108" s="54">
        <f t="shared" si="1345"/>
        <v>0</v>
      </c>
      <c r="CC1108" s="54">
        <f t="shared" si="1346"/>
        <v>0</v>
      </c>
      <c r="CD1108" s="54">
        <v>0</v>
      </c>
      <c r="CE1108" s="54">
        <v>0</v>
      </c>
      <c r="CF1108" s="54">
        <v>0</v>
      </c>
      <c r="CG1108" s="54">
        <v>0</v>
      </c>
      <c r="CH1108" s="54">
        <v>0</v>
      </c>
      <c r="CI1108" s="54">
        <v>0</v>
      </c>
      <c r="CJ1108" s="54">
        <v>0</v>
      </c>
      <c r="CK1108" s="54">
        <v>0</v>
      </c>
      <c r="CL1108" s="54">
        <v>0</v>
      </c>
      <c r="CM1108" s="54">
        <v>0</v>
      </c>
      <c r="CN1108" s="54">
        <v>0</v>
      </c>
      <c r="CO1108" s="54">
        <v>0</v>
      </c>
    </row>
    <row r="1109" spans="1:93">
      <c r="A1109" s="3" t="str">
        <f t="shared" si="1326"/>
        <v>SH067Herceptin SC</v>
      </c>
      <c r="B1109" s="3" t="s">
        <v>558</v>
      </c>
      <c r="C1109" s="3" t="s">
        <v>887</v>
      </c>
      <c r="D1109" s="3" t="s">
        <v>296</v>
      </c>
      <c r="E1109" s="3" t="s">
        <v>296</v>
      </c>
      <c r="F1109" s="3" t="s">
        <v>351</v>
      </c>
      <c r="G1109" s="3" t="s">
        <v>352</v>
      </c>
      <c r="H1109" s="3" t="s">
        <v>351</v>
      </c>
      <c r="I1109" s="3" t="s">
        <v>352</v>
      </c>
      <c r="J1109" s="3" t="s">
        <v>541</v>
      </c>
      <c r="K1109" s="3" t="s">
        <v>541</v>
      </c>
      <c r="L1109" s="3"/>
      <c r="M1109" s="3" t="s">
        <v>545</v>
      </c>
      <c r="N1109" s="3" t="s">
        <v>12</v>
      </c>
      <c r="O1109" s="3" t="s">
        <v>12</v>
      </c>
      <c r="P1109" s="3">
        <v>3444.49</v>
      </c>
      <c r="Q1109" s="54">
        <v>8.8955937641709628</v>
      </c>
      <c r="R1109" s="54">
        <v>8.2419700052587412</v>
      </c>
      <c r="S1109" s="54">
        <v>12.501676661565329</v>
      </c>
      <c r="T1109" s="54">
        <v>12.796262283154613</v>
      </c>
      <c r="U1109" s="54">
        <v>11.52152329267806</v>
      </c>
      <c r="V1109" s="54">
        <v>15.16478405550914</v>
      </c>
      <c r="W1109" s="54">
        <v>29.639240430995031</v>
      </c>
      <c r="X1109" s="54">
        <v>39.482569631341811</v>
      </c>
      <c r="Y1109" s="54">
        <v>69.121810062336834</v>
      </c>
      <c r="Z1109" s="54">
        <v>2</v>
      </c>
      <c r="AA1109" s="54">
        <v>5</v>
      </c>
      <c r="AB1109" s="54">
        <v>2</v>
      </c>
      <c r="AC1109" s="54">
        <v>0</v>
      </c>
      <c r="AD1109" s="54">
        <v>0</v>
      </c>
      <c r="AE1109" s="54">
        <v>0</v>
      </c>
      <c r="AF1109" s="54">
        <f t="shared" si="1327"/>
        <v>9</v>
      </c>
      <c r="AG1109" s="54">
        <f t="shared" si="1328"/>
        <v>0</v>
      </c>
      <c r="AH1109" s="54">
        <f t="shared" si="1329"/>
        <v>9</v>
      </c>
      <c r="AI1109" s="54">
        <v>30640.783764749238</v>
      </c>
      <c r="AJ1109" s="54">
        <v>28389.383263413682</v>
      </c>
      <c r="AK1109" s="54">
        <v>43061.900243995158</v>
      </c>
      <c r="AL1109" s="54">
        <v>44076.59747170323</v>
      </c>
      <c r="AM1109" s="54">
        <v>39685.771766396647</v>
      </c>
      <c r="AN1109" s="54">
        <v>52234.947031360673</v>
      </c>
      <c r="AO1109" s="54">
        <v>102092.06727215808</v>
      </c>
      <c r="AP1109" s="54">
        <v>135997.31626946054</v>
      </c>
      <c r="AQ1109" s="54">
        <v>238089.38354161862</v>
      </c>
      <c r="AR1109" s="54">
        <f t="shared" si="1330"/>
        <v>6888.98</v>
      </c>
      <c r="AS1109" s="54">
        <f t="shared" si="1331"/>
        <v>17222.449999999997</v>
      </c>
      <c r="AT1109" s="54">
        <f t="shared" si="1332"/>
        <v>6888.98</v>
      </c>
      <c r="AU1109" s="54">
        <f t="shared" si="1333"/>
        <v>0</v>
      </c>
      <c r="AV1109" s="54">
        <f t="shared" si="1334"/>
        <v>0</v>
      </c>
      <c r="AW1109" s="54">
        <f t="shared" si="1335"/>
        <v>0</v>
      </c>
      <c r="AX1109" s="54">
        <f t="shared" si="1336"/>
        <v>31000.409999999996</v>
      </c>
      <c r="AY1109" s="54">
        <f t="shared" si="1337"/>
        <v>0</v>
      </c>
      <c r="AZ1109" s="54">
        <f t="shared" si="1338"/>
        <v>31000.409999999996</v>
      </c>
      <c r="BA1109" s="54">
        <f t="shared" si="1324"/>
        <v>12.796262283154613</v>
      </c>
      <c r="BB1109" s="54">
        <f t="shared" si="1325"/>
        <v>0</v>
      </c>
      <c r="BC1109" s="54"/>
      <c r="BD1109" s="54"/>
      <c r="BE1109" s="54">
        <f t="shared" si="1339"/>
        <v>0</v>
      </c>
      <c r="BF1109" s="54"/>
      <c r="BG1109" s="54"/>
      <c r="BH1109" s="54"/>
      <c r="BI1109" s="54"/>
      <c r="BJ1109" s="54"/>
      <c r="BK1109" s="54"/>
      <c r="BL1109" s="54"/>
      <c r="BM1109" s="54"/>
      <c r="BN1109" s="54"/>
      <c r="BO1109" s="54"/>
      <c r="BP1109" s="54"/>
      <c r="BQ1109" s="54"/>
      <c r="BR1109" s="54"/>
      <c r="BS1109" s="54"/>
      <c r="BT1109" s="54"/>
      <c r="BU1109" s="54"/>
      <c r="BV1109" s="54">
        <f t="shared" si="1340"/>
        <v>44778.369999999995</v>
      </c>
      <c r="BW1109" s="54">
        <f t="shared" si="1341"/>
        <v>0</v>
      </c>
      <c r="BX1109" s="54">
        <f t="shared" si="1342"/>
        <v>-82667.759999999995</v>
      </c>
      <c r="BY1109" s="54">
        <f t="shared" si="1343"/>
        <v>0</v>
      </c>
      <c r="BZ1109" s="54">
        <f t="shared" si="1344"/>
        <v>-24</v>
      </c>
      <c r="CA1109" s="54">
        <v>0</v>
      </c>
      <c r="CB1109" s="54">
        <f t="shared" si="1345"/>
        <v>60</v>
      </c>
      <c r="CC1109" s="54">
        <f t="shared" si="1346"/>
        <v>13</v>
      </c>
      <c r="CD1109" s="54">
        <v>60</v>
      </c>
      <c r="CE1109" s="54">
        <v>30</v>
      </c>
      <c r="CF1109" s="54">
        <v>60</v>
      </c>
      <c r="CG1109" s="54">
        <v>30</v>
      </c>
      <c r="CH1109" s="54">
        <v>0</v>
      </c>
      <c r="CI1109" s="54">
        <v>0</v>
      </c>
      <c r="CJ1109" s="54">
        <v>0</v>
      </c>
      <c r="CK1109" s="54">
        <v>0</v>
      </c>
      <c r="CL1109" s="54">
        <v>0</v>
      </c>
      <c r="CM1109" s="54">
        <v>-30</v>
      </c>
      <c r="CN1109" s="54">
        <v>2</v>
      </c>
      <c r="CO1109" s="54">
        <v>4</v>
      </c>
    </row>
    <row r="1110" spans="1:93">
      <c r="A1110" s="3" t="str">
        <f t="shared" si="1326"/>
        <v>SH067Itovebi 3mg</v>
      </c>
      <c r="B1110" s="3" t="s">
        <v>558</v>
      </c>
      <c r="C1110" s="3" t="s">
        <v>887</v>
      </c>
      <c r="D1110" s="3" t="s">
        <v>296</v>
      </c>
      <c r="E1110" s="3" t="s">
        <v>296</v>
      </c>
      <c r="F1110" s="3" t="s">
        <v>351</v>
      </c>
      <c r="G1110" s="3" t="s">
        <v>352</v>
      </c>
      <c r="H1110" s="3" t="s">
        <v>351</v>
      </c>
      <c r="I1110" s="3" t="s">
        <v>352</v>
      </c>
      <c r="J1110" s="3" t="s">
        <v>541</v>
      </c>
      <c r="K1110" s="3" t="s">
        <v>541</v>
      </c>
      <c r="L1110" s="3"/>
      <c r="M1110" s="3" t="s">
        <v>545</v>
      </c>
      <c r="N1110" s="3" t="s">
        <v>13</v>
      </c>
      <c r="O1110" s="3" t="s">
        <v>14</v>
      </c>
      <c r="P1110" s="3">
        <v>3566.02</v>
      </c>
      <c r="Q1110" s="54">
        <v>7.5423782997919166E-8</v>
      </c>
      <c r="R1110" s="54">
        <v>8.6118364644595899E-8</v>
      </c>
      <c r="S1110" s="54">
        <v>1.7430625086372233E-7</v>
      </c>
      <c r="T1110" s="54">
        <v>1.7644957539816278E-7</v>
      </c>
      <c r="U1110" s="54">
        <v>2.1451535630448561E-7</v>
      </c>
      <c r="V1110" s="54">
        <v>2.7318666979111423E-7</v>
      </c>
      <c r="W1110" s="54">
        <v>3.3584839850623739E-7</v>
      </c>
      <c r="X1110" s="54">
        <v>6.6415160149376262E-7</v>
      </c>
      <c r="Y1110" s="54">
        <v>9.9999999999999995E-7</v>
      </c>
      <c r="Z1110" s="54">
        <v>0</v>
      </c>
      <c r="AA1110" s="54">
        <v>0</v>
      </c>
      <c r="AB1110" s="54">
        <v>0</v>
      </c>
      <c r="AC1110" s="54">
        <v>0</v>
      </c>
      <c r="AD1110" s="54">
        <v>0</v>
      </c>
      <c r="AE1110" s="54">
        <v>0</v>
      </c>
      <c r="AF1110" s="54">
        <f t="shared" si="1327"/>
        <v>0</v>
      </c>
      <c r="AG1110" s="54">
        <f t="shared" si="1328"/>
        <v>0</v>
      </c>
      <c r="AH1110" s="54">
        <f t="shared" si="1329"/>
        <v>0</v>
      </c>
      <c r="AI1110" s="54">
        <v>2.6896271864623972E-4</v>
      </c>
      <c r="AJ1110" s="54">
        <v>3.0709981068992184E-4</v>
      </c>
      <c r="AK1110" s="54">
        <v>6.2157957670505104E-4</v>
      </c>
      <c r="AL1110" s="54">
        <v>6.2922271486135644E-4</v>
      </c>
      <c r="AM1110" s="54">
        <v>7.6496605088892183E-4</v>
      </c>
      <c r="AN1110" s="54">
        <v>9.7418912820850911E-4</v>
      </c>
      <c r="AO1110" s="54">
        <v>1.1976421060412126E-3</v>
      </c>
      <c r="AP1110" s="54">
        <v>2.3683778939587873E-3</v>
      </c>
      <c r="AQ1110" s="54">
        <v>3.5660199999999996E-3</v>
      </c>
      <c r="AR1110" s="54">
        <f t="shared" si="1330"/>
        <v>0</v>
      </c>
      <c r="AS1110" s="54">
        <f t="shared" si="1331"/>
        <v>0</v>
      </c>
      <c r="AT1110" s="54">
        <f t="shared" si="1332"/>
        <v>0</v>
      </c>
      <c r="AU1110" s="54">
        <f t="shared" si="1333"/>
        <v>0</v>
      </c>
      <c r="AV1110" s="54">
        <f t="shared" si="1334"/>
        <v>0</v>
      </c>
      <c r="AW1110" s="54">
        <f t="shared" si="1335"/>
        <v>0</v>
      </c>
      <c r="AX1110" s="54">
        <f t="shared" si="1336"/>
        <v>0</v>
      </c>
      <c r="AY1110" s="54">
        <f t="shared" si="1337"/>
        <v>0</v>
      </c>
      <c r="AZ1110" s="54">
        <f t="shared" si="1338"/>
        <v>0</v>
      </c>
      <c r="BA1110" s="54">
        <f t="shared" si="1324"/>
        <v>1.7644957539816278E-7</v>
      </c>
      <c r="BB1110" s="54">
        <f t="shared" si="1325"/>
        <v>0</v>
      </c>
      <c r="BC1110" s="54"/>
      <c r="BD1110" s="54"/>
      <c r="BE1110" s="54">
        <f t="shared" si="1339"/>
        <v>0</v>
      </c>
      <c r="BF1110" s="54"/>
      <c r="BG1110" s="54"/>
      <c r="BH1110" s="54"/>
      <c r="BI1110" s="54"/>
      <c r="BJ1110" s="54"/>
      <c r="BK1110" s="54"/>
      <c r="BL1110" s="54">
        <v>0</v>
      </c>
      <c r="BM1110" s="54">
        <v>0.33333333333333331</v>
      </c>
      <c r="BN1110" s="54">
        <f t="shared" ref="BN1110:BN1111" si="1363">AVERAGE(BP1110:BR1110)</f>
        <v>0</v>
      </c>
      <c r="BO1110" s="54">
        <f t="shared" ref="BO1110:BO1111" si="1364">SUM(BS1110:BU1110)/1</f>
        <v>0</v>
      </c>
      <c r="BP1110" s="54">
        <v>0</v>
      </c>
      <c r="BQ1110" s="54">
        <v>0</v>
      </c>
      <c r="BR1110" s="54">
        <v>0</v>
      </c>
      <c r="BS1110" s="54">
        <v>0</v>
      </c>
      <c r="BT1110" s="54">
        <v>0</v>
      </c>
      <c r="BU1110" s="54">
        <v>0</v>
      </c>
      <c r="BV1110" s="54">
        <f t="shared" si="1340"/>
        <v>0</v>
      </c>
      <c r="BW1110" s="54">
        <f t="shared" si="1341"/>
        <v>0</v>
      </c>
      <c r="BX1110" s="54">
        <f t="shared" si="1342"/>
        <v>0</v>
      </c>
      <c r="BY1110" s="54">
        <f t="shared" si="1343"/>
        <v>0</v>
      </c>
      <c r="BZ1110" s="54">
        <f t="shared" si="1344"/>
        <v>0</v>
      </c>
      <c r="CA1110" s="54">
        <v>0</v>
      </c>
      <c r="CB1110" s="54">
        <f t="shared" si="1345"/>
        <v>0</v>
      </c>
      <c r="CC1110" s="54">
        <f t="shared" si="1346"/>
        <v>0</v>
      </c>
      <c r="CD1110" s="54">
        <v>0</v>
      </c>
      <c r="CE1110" s="54">
        <v>0</v>
      </c>
      <c r="CF1110" s="54">
        <v>0</v>
      </c>
      <c r="CG1110" s="54">
        <v>0</v>
      </c>
      <c r="CH1110" s="54">
        <v>0</v>
      </c>
      <c r="CI1110" s="54">
        <v>0</v>
      </c>
      <c r="CJ1110" s="54">
        <v>0</v>
      </c>
      <c r="CK1110" s="54">
        <v>0</v>
      </c>
      <c r="CL1110" s="54">
        <v>0</v>
      </c>
      <c r="CM1110" s="54">
        <v>0</v>
      </c>
      <c r="CN1110" s="54">
        <v>0</v>
      </c>
      <c r="CO1110" s="54">
        <v>0</v>
      </c>
    </row>
    <row r="1111" spans="1:93">
      <c r="A1111" s="3" t="str">
        <f t="shared" si="1326"/>
        <v>SH067Itovebi 9mg</v>
      </c>
      <c r="B1111" s="3" t="s">
        <v>558</v>
      </c>
      <c r="C1111" s="3" t="s">
        <v>887</v>
      </c>
      <c r="D1111" s="3" t="s">
        <v>296</v>
      </c>
      <c r="E1111" s="3" t="s">
        <v>296</v>
      </c>
      <c r="F1111" s="3" t="s">
        <v>351</v>
      </c>
      <c r="G1111" s="3" t="s">
        <v>352</v>
      </c>
      <c r="H1111" s="3" t="s">
        <v>351</v>
      </c>
      <c r="I1111" s="3" t="s">
        <v>352</v>
      </c>
      <c r="J1111" s="3" t="s">
        <v>541</v>
      </c>
      <c r="K1111" s="3" t="s">
        <v>541</v>
      </c>
      <c r="L1111" s="3"/>
      <c r="M1111" s="3" t="s">
        <v>545</v>
      </c>
      <c r="N1111" s="3" t="s">
        <v>13</v>
      </c>
      <c r="O1111" s="3" t="s">
        <v>15</v>
      </c>
      <c r="P1111" s="3">
        <v>10698.05</v>
      </c>
      <c r="Q1111" s="54"/>
      <c r="R1111" s="54"/>
      <c r="S1111" s="54"/>
      <c r="T1111" s="54">
        <v>0</v>
      </c>
      <c r="U1111" s="54">
        <v>0</v>
      </c>
      <c r="V1111" s="54">
        <v>0</v>
      </c>
      <c r="W1111" s="54">
        <v>0</v>
      </c>
      <c r="X1111" s="54">
        <v>0</v>
      </c>
      <c r="Y1111" s="54">
        <v>0</v>
      </c>
      <c r="Z1111" s="54">
        <v>3</v>
      </c>
      <c r="AA1111" s="54">
        <v>5</v>
      </c>
      <c r="AB1111" s="54">
        <v>0</v>
      </c>
      <c r="AC1111" s="54">
        <v>0</v>
      </c>
      <c r="AD1111" s="54">
        <v>0</v>
      </c>
      <c r="AE1111" s="54">
        <v>0</v>
      </c>
      <c r="AF1111" s="54">
        <f t="shared" si="1327"/>
        <v>8</v>
      </c>
      <c r="AG1111" s="54">
        <f t="shared" si="1328"/>
        <v>0</v>
      </c>
      <c r="AH1111" s="54">
        <f t="shared" si="1329"/>
        <v>8</v>
      </c>
      <c r="AI1111" s="54"/>
      <c r="AJ1111" s="54"/>
      <c r="AK1111" s="54"/>
      <c r="AL1111" s="54">
        <v>0</v>
      </c>
      <c r="AM1111" s="54">
        <v>0</v>
      </c>
      <c r="AN1111" s="54">
        <v>0</v>
      </c>
      <c r="AO1111" s="54">
        <v>0</v>
      </c>
      <c r="AP1111" s="54">
        <v>0</v>
      </c>
      <c r="AQ1111" s="54">
        <v>0</v>
      </c>
      <c r="AR1111" s="54">
        <f t="shared" si="1330"/>
        <v>32094.149999999998</v>
      </c>
      <c r="AS1111" s="54">
        <f t="shared" si="1331"/>
        <v>53490.25</v>
      </c>
      <c r="AT1111" s="54">
        <f t="shared" si="1332"/>
        <v>0</v>
      </c>
      <c r="AU1111" s="54">
        <f t="shared" si="1333"/>
        <v>0</v>
      </c>
      <c r="AV1111" s="54">
        <f t="shared" si="1334"/>
        <v>0</v>
      </c>
      <c r="AW1111" s="54">
        <f t="shared" si="1335"/>
        <v>0</v>
      </c>
      <c r="AX1111" s="54">
        <f t="shared" si="1336"/>
        <v>85584.4</v>
      </c>
      <c r="AY1111" s="54">
        <f t="shared" si="1337"/>
        <v>0</v>
      </c>
      <c r="AZ1111" s="54">
        <f t="shared" si="1338"/>
        <v>85584.4</v>
      </c>
      <c r="BA1111" s="54">
        <f t="shared" si="1324"/>
        <v>0</v>
      </c>
      <c r="BB1111" s="54">
        <f t="shared" si="1325"/>
        <v>0</v>
      </c>
      <c r="BC1111" s="54"/>
      <c r="BD1111" s="54"/>
      <c r="BE1111" s="54">
        <f t="shared" si="1339"/>
        <v>0</v>
      </c>
      <c r="BF1111" s="54"/>
      <c r="BG1111" s="54"/>
      <c r="BH1111" s="54"/>
      <c r="BI1111" s="54"/>
      <c r="BJ1111" s="54"/>
      <c r="BK1111" s="54"/>
      <c r="BL1111" s="54">
        <v>0</v>
      </c>
      <c r="BM1111" s="54">
        <v>0</v>
      </c>
      <c r="BN1111" s="54">
        <f t="shared" si="1363"/>
        <v>0.33333333333333331</v>
      </c>
      <c r="BO1111" s="54">
        <f t="shared" si="1364"/>
        <v>0</v>
      </c>
      <c r="BP1111" s="54">
        <v>1</v>
      </c>
      <c r="BQ1111" s="54">
        <v>0</v>
      </c>
      <c r="BR1111" s="54">
        <v>0</v>
      </c>
      <c r="BS1111" s="54">
        <v>0</v>
      </c>
      <c r="BT1111" s="54">
        <v>0</v>
      </c>
      <c r="BU1111" s="54">
        <v>0</v>
      </c>
      <c r="BV1111" s="54">
        <f t="shared" si="1340"/>
        <v>0</v>
      </c>
      <c r="BW1111" s="54">
        <f t="shared" si="1341"/>
        <v>0</v>
      </c>
      <c r="BX1111" s="54">
        <f t="shared" si="1342"/>
        <v>0</v>
      </c>
      <c r="BY1111" s="54">
        <f t="shared" si="1343"/>
        <v>0</v>
      </c>
      <c r="BZ1111" s="54">
        <f t="shared" si="1344"/>
        <v>0</v>
      </c>
      <c r="CA1111" s="54">
        <v>0</v>
      </c>
      <c r="CB1111" s="54">
        <f t="shared" si="1345"/>
        <v>0</v>
      </c>
      <c r="CC1111" s="54">
        <f t="shared" si="1346"/>
        <v>0</v>
      </c>
      <c r="CD1111" s="54">
        <v>0</v>
      </c>
      <c r="CE1111" s="54">
        <v>0</v>
      </c>
      <c r="CF1111" s="54">
        <v>0</v>
      </c>
      <c r="CG1111" s="54">
        <v>0</v>
      </c>
      <c r="CH1111" s="54">
        <v>0</v>
      </c>
      <c r="CI1111" s="54">
        <v>0</v>
      </c>
      <c r="CJ1111" s="54">
        <v>0</v>
      </c>
      <c r="CK1111" s="54">
        <v>0</v>
      </c>
      <c r="CL1111" s="54">
        <v>0</v>
      </c>
      <c r="CM1111" s="54">
        <v>0</v>
      </c>
      <c r="CN1111" s="54">
        <v>0</v>
      </c>
      <c r="CO1111" s="54">
        <v>0</v>
      </c>
    </row>
    <row r="1112" spans="1:93">
      <c r="A1112" s="3" t="str">
        <f t="shared" si="1326"/>
        <v>SH067Perjeta</v>
      </c>
      <c r="B1112" s="3" t="s">
        <v>558</v>
      </c>
      <c r="C1112" s="3" t="s">
        <v>887</v>
      </c>
      <c r="D1112" s="3" t="s">
        <v>296</v>
      </c>
      <c r="E1112" s="3" t="s">
        <v>296</v>
      </c>
      <c r="F1112" s="3" t="s">
        <v>351</v>
      </c>
      <c r="G1112" s="3" t="s">
        <v>352</v>
      </c>
      <c r="H1112" s="3" t="s">
        <v>351</v>
      </c>
      <c r="I1112" s="3" t="s">
        <v>352</v>
      </c>
      <c r="J1112" s="3" t="s">
        <v>541</v>
      </c>
      <c r="K1112" s="3" t="s">
        <v>541</v>
      </c>
      <c r="L1112" s="3"/>
      <c r="M1112" s="3" t="s">
        <v>545</v>
      </c>
      <c r="N1112" s="3" t="s">
        <v>16</v>
      </c>
      <c r="O1112" s="3" t="s">
        <v>16</v>
      </c>
      <c r="P1112" s="3">
        <v>3985.87</v>
      </c>
      <c r="Q1112" s="54">
        <v>1.4661268551743554</v>
      </c>
      <c r="R1112" s="54">
        <v>1.2384593771259478</v>
      </c>
      <c r="S1112" s="54">
        <v>1.8797223254444653</v>
      </c>
      <c r="T1112" s="54">
        <v>1.1358614819262809</v>
      </c>
      <c r="U1112" s="54">
        <v>1.3786296454988654</v>
      </c>
      <c r="V1112" s="54">
        <v>1.5821939694893112</v>
      </c>
      <c r="W1112" s="54">
        <v>4.5843085577447686</v>
      </c>
      <c r="X1112" s="54">
        <v>4.0966850969144577</v>
      </c>
      <c r="Y1112" s="54">
        <v>8.6809936546592255</v>
      </c>
      <c r="Z1112" s="54">
        <v>0</v>
      </c>
      <c r="AA1112" s="54">
        <v>0</v>
      </c>
      <c r="AB1112" s="54">
        <v>0</v>
      </c>
      <c r="AC1112" s="54">
        <v>0</v>
      </c>
      <c r="AD1112" s="54">
        <v>0</v>
      </c>
      <c r="AE1112" s="54">
        <v>0</v>
      </c>
      <c r="AF1112" s="54">
        <f t="shared" si="1327"/>
        <v>0</v>
      </c>
      <c r="AG1112" s="54">
        <f t="shared" si="1328"/>
        <v>0</v>
      </c>
      <c r="AH1112" s="54">
        <f t="shared" si="1329"/>
        <v>0</v>
      </c>
      <c r="AI1112" s="54">
        <v>5843.7910482338084</v>
      </c>
      <c r="AJ1112" s="54">
        <v>4936.3380775050009</v>
      </c>
      <c r="AK1112" s="54">
        <v>7492.3288253193314</v>
      </c>
      <c r="AL1112" s="54">
        <v>4527.3962049655047</v>
      </c>
      <c r="AM1112" s="54">
        <v>5495.0385451045622</v>
      </c>
      <c r="AN1112" s="54">
        <v>6306.4194771683606</v>
      </c>
      <c r="AO1112" s="54">
        <v>18272.457951058139</v>
      </c>
      <c r="AP1112" s="54">
        <v>16328.854227238429</v>
      </c>
      <c r="AQ1112" s="54">
        <v>34601.312178296568</v>
      </c>
      <c r="AR1112" s="54">
        <f t="shared" si="1330"/>
        <v>0</v>
      </c>
      <c r="AS1112" s="54">
        <f t="shared" si="1331"/>
        <v>0</v>
      </c>
      <c r="AT1112" s="54">
        <f t="shared" si="1332"/>
        <v>0</v>
      </c>
      <c r="AU1112" s="54">
        <f t="shared" si="1333"/>
        <v>0</v>
      </c>
      <c r="AV1112" s="54">
        <f t="shared" si="1334"/>
        <v>0</v>
      </c>
      <c r="AW1112" s="54">
        <f t="shared" si="1335"/>
        <v>0</v>
      </c>
      <c r="AX1112" s="54">
        <f t="shared" si="1336"/>
        <v>0</v>
      </c>
      <c r="AY1112" s="54">
        <f t="shared" si="1337"/>
        <v>0</v>
      </c>
      <c r="AZ1112" s="54">
        <f t="shared" si="1338"/>
        <v>0</v>
      </c>
      <c r="BA1112" s="54">
        <f t="shared" si="1324"/>
        <v>1.1358614819262809</v>
      </c>
      <c r="BB1112" s="54">
        <f t="shared" si="1325"/>
        <v>0</v>
      </c>
      <c r="BC1112" s="54"/>
      <c r="BD1112" s="54"/>
      <c r="BE1112" s="54">
        <f t="shared" si="1339"/>
        <v>0</v>
      </c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>
        <f t="shared" si="1340"/>
        <v>45837.504999999997</v>
      </c>
      <c r="BW1112" s="54">
        <f t="shared" si="1341"/>
        <v>0</v>
      </c>
      <c r="BX1112" s="54">
        <f t="shared" si="1342"/>
        <v>-51816.31</v>
      </c>
      <c r="BY1112" s="54">
        <f t="shared" si="1343"/>
        <v>0</v>
      </c>
      <c r="BZ1112" s="54">
        <f t="shared" si="1344"/>
        <v>-13</v>
      </c>
      <c r="CA1112" s="54">
        <v>0</v>
      </c>
      <c r="CB1112" s="54">
        <f t="shared" si="1345"/>
        <v>50</v>
      </c>
      <c r="CC1112" s="54">
        <f t="shared" si="1346"/>
        <v>11.5</v>
      </c>
      <c r="CD1112" s="54">
        <v>30</v>
      </c>
      <c r="CE1112" s="54">
        <v>30</v>
      </c>
      <c r="CF1112" s="54">
        <v>50</v>
      </c>
      <c r="CG1112" s="54">
        <v>40</v>
      </c>
      <c r="CH1112" s="54">
        <v>0</v>
      </c>
      <c r="CI1112" s="54">
        <v>1</v>
      </c>
      <c r="CJ1112" s="54">
        <v>0</v>
      </c>
      <c r="CK1112" s="54">
        <v>0</v>
      </c>
      <c r="CL1112" s="54">
        <v>0</v>
      </c>
      <c r="CM1112" s="54">
        <v>-24</v>
      </c>
      <c r="CN1112" s="54">
        <v>6</v>
      </c>
      <c r="CO1112" s="54">
        <v>5</v>
      </c>
    </row>
    <row r="1113" spans="1:93">
      <c r="A1113" s="3" t="str">
        <f t="shared" si="1326"/>
        <v>SH067Phesgo 10ml</v>
      </c>
      <c r="B1113" s="3" t="s">
        <v>558</v>
      </c>
      <c r="C1113" s="3" t="s">
        <v>887</v>
      </c>
      <c r="D1113" s="3" t="s">
        <v>296</v>
      </c>
      <c r="E1113" s="3" t="s">
        <v>296</v>
      </c>
      <c r="F1113" s="3" t="s">
        <v>351</v>
      </c>
      <c r="G1113" s="3" t="s">
        <v>352</v>
      </c>
      <c r="H1113" s="3" t="s">
        <v>351</v>
      </c>
      <c r="I1113" s="3" t="s">
        <v>352</v>
      </c>
      <c r="J1113" s="3" t="s">
        <v>541</v>
      </c>
      <c r="K1113" s="3" t="s">
        <v>541</v>
      </c>
      <c r="L1113" s="3"/>
      <c r="M1113" s="3" t="s">
        <v>545</v>
      </c>
      <c r="N1113" s="3" t="s">
        <v>17</v>
      </c>
      <c r="O1113" s="3" t="s">
        <v>18</v>
      </c>
      <c r="P1113" s="3">
        <v>6232.07</v>
      </c>
      <c r="Q1113" s="54">
        <v>27.113480571734591</v>
      </c>
      <c r="R1113" s="54">
        <v>24.859506011533885</v>
      </c>
      <c r="S1113" s="54">
        <v>36.805448601240037</v>
      </c>
      <c r="T1113" s="54">
        <v>33.107678867334606</v>
      </c>
      <c r="U1113" s="54">
        <v>28.790383439338772</v>
      </c>
      <c r="V1113" s="54">
        <v>38.744249234039415</v>
      </c>
      <c r="W1113" s="54">
        <v>88.77843518450851</v>
      </c>
      <c r="X1113" s="54">
        <v>100.6423115407128</v>
      </c>
      <c r="Y1113" s="54">
        <v>189.42074672522131</v>
      </c>
      <c r="Z1113" s="54">
        <v>20</v>
      </c>
      <c r="AA1113" s="54">
        <v>20</v>
      </c>
      <c r="AB1113" s="54">
        <v>20</v>
      </c>
      <c r="AC1113" s="54">
        <v>20</v>
      </c>
      <c r="AD1113" s="54">
        <v>0</v>
      </c>
      <c r="AE1113" s="54">
        <v>0</v>
      </c>
      <c r="AF1113" s="54">
        <f t="shared" si="1327"/>
        <v>60</v>
      </c>
      <c r="AG1113" s="54">
        <f t="shared" si="1328"/>
        <v>20</v>
      </c>
      <c r="AH1113" s="54">
        <f t="shared" si="1329"/>
        <v>80</v>
      </c>
      <c r="AI1113" s="54">
        <v>168973.10886668999</v>
      </c>
      <c r="AJ1113" s="54">
        <v>154926.18162929997</v>
      </c>
      <c r="AK1113" s="54">
        <v>229374.13206432998</v>
      </c>
      <c r="AL1113" s="54">
        <v>206329.37223874996</v>
      </c>
      <c r="AM1113" s="54">
        <v>179423.68492079998</v>
      </c>
      <c r="AN1113" s="54">
        <v>241456.87332398002</v>
      </c>
      <c r="AO1113" s="54">
        <v>553273.42256032</v>
      </c>
      <c r="AP1113" s="54">
        <v>627209.93048352993</v>
      </c>
      <c r="AQ1113" s="54">
        <v>1180483.35304385</v>
      </c>
      <c r="AR1113" s="54">
        <f t="shared" si="1330"/>
        <v>124641.4</v>
      </c>
      <c r="AS1113" s="54">
        <f t="shared" si="1331"/>
        <v>124641.4</v>
      </c>
      <c r="AT1113" s="54">
        <f t="shared" si="1332"/>
        <v>124641.4</v>
      </c>
      <c r="AU1113" s="54">
        <f t="shared" si="1333"/>
        <v>124641.4</v>
      </c>
      <c r="AV1113" s="54">
        <f t="shared" si="1334"/>
        <v>0</v>
      </c>
      <c r="AW1113" s="54">
        <f t="shared" si="1335"/>
        <v>0</v>
      </c>
      <c r="AX1113" s="54">
        <f t="shared" si="1336"/>
        <v>373924.19999999995</v>
      </c>
      <c r="AY1113" s="54">
        <f t="shared" si="1337"/>
        <v>124641.4</v>
      </c>
      <c r="AZ1113" s="54">
        <f t="shared" si="1338"/>
        <v>498565.6</v>
      </c>
      <c r="BA1113" s="54">
        <f t="shared" si="1324"/>
        <v>33.107678867334606</v>
      </c>
      <c r="BB1113" s="54">
        <f t="shared" si="1325"/>
        <v>20</v>
      </c>
      <c r="BC1113" s="54">
        <f>SUM(CJ1113:CL1113)</f>
        <v>100</v>
      </c>
      <c r="BD1113" s="54">
        <f>SUM(CM1113:CO1113)</f>
        <v>80</v>
      </c>
      <c r="BE1113" s="54">
        <f t="shared" si="1339"/>
        <v>80</v>
      </c>
      <c r="BF1113" s="54">
        <f t="shared" ref="BF1113:BK1113" si="1365">Z1113</f>
        <v>20</v>
      </c>
      <c r="BG1113" s="54">
        <f t="shared" si="1365"/>
        <v>20</v>
      </c>
      <c r="BH1113" s="54">
        <f t="shared" si="1365"/>
        <v>20</v>
      </c>
      <c r="BI1113" s="54">
        <f t="shared" si="1365"/>
        <v>20</v>
      </c>
      <c r="BJ1113" s="54">
        <f t="shared" si="1365"/>
        <v>0</v>
      </c>
      <c r="BK1113" s="54">
        <f t="shared" si="1365"/>
        <v>0</v>
      </c>
      <c r="BL1113" s="54">
        <v>0</v>
      </c>
      <c r="BM1113" s="54">
        <v>0</v>
      </c>
      <c r="BN1113" s="54">
        <f t="shared" ref="BN1113:BN1114" si="1366">AVERAGE(BP1113:BR1113)</f>
        <v>0</v>
      </c>
      <c r="BO1113" s="54">
        <f t="shared" ref="BO1113:BO1114" si="1367">SUM(BS1113:BU1113)/1</f>
        <v>0</v>
      </c>
      <c r="BP1113" s="54">
        <v>0</v>
      </c>
      <c r="BQ1113" s="54">
        <v>0</v>
      </c>
      <c r="BR1113" s="54">
        <v>0</v>
      </c>
      <c r="BS1113" s="54">
        <v>0</v>
      </c>
      <c r="BT1113" s="54">
        <v>0</v>
      </c>
      <c r="BU1113" s="54">
        <v>0</v>
      </c>
      <c r="BV1113" s="54">
        <f t="shared" si="1340"/>
        <v>140221.57499999998</v>
      </c>
      <c r="BW1113" s="54">
        <f t="shared" si="1341"/>
        <v>623207</v>
      </c>
      <c r="BX1113" s="54">
        <f t="shared" si="1342"/>
        <v>498565.6</v>
      </c>
      <c r="BY1113" s="54">
        <f t="shared" si="1343"/>
        <v>100</v>
      </c>
      <c r="BZ1113" s="54">
        <f t="shared" si="1344"/>
        <v>80</v>
      </c>
      <c r="CA1113" s="54">
        <v>22.666666666666668</v>
      </c>
      <c r="CB1113" s="54">
        <f t="shared" si="1345"/>
        <v>60</v>
      </c>
      <c r="CC1113" s="54">
        <f t="shared" si="1346"/>
        <v>22.5</v>
      </c>
      <c r="CD1113" s="54">
        <v>0</v>
      </c>
      <c r="CE1113" s="54">
        <v>0</v>
      </c>
      <c r="CF1113" s="54">
        <v>0</v>
      </c>
      <c r="CG1113" s="54">
        <v>10</v>
      </c>
      <c r="CH1113" s="54">
        <v>60</v>
      </c>
      <c r="CI1113" s="54">
        <v>20</v>
      </c>
      <c r="CJ1113" s="54">
        <v>40</v>
      </c>
      <c r="CK1113" s="54">
        <v>40</v>
      </c>
      <c r="CL1113" s="54">
        <v>20</v>
      </c>
      <c r="CM1113" s="54">
        <v>40</v>
      </c>
      <c r="CN1113" s="54">
        <v>20</v>
      </c>
      <c r="CO1113" s="54">
        <v>20</v>
      </c>
    </row>
    <row r="1114" spans="1:93">
      <c r="A1114" s="3" t="str">
        <f t="shared" si="1326"/>
        <v>SH067Phesgo 15ml</v>
      </c>
      <c r="B1114" s="3" t="s">
        <v>558</v>
      </c>
      <c r="C1114" s="3" t="s">
        <v>887</v>
      </c>
      <c r="D1114" s="3" t="s">
        <v>296</v>
      </c>
      <c r="E1114" s="3" t="s">
        <v>296</v>
      </c>
      <c r="F1114" s="3" t="s">
        <v>351</v>
      </c>
      <c r="G1114" s="3" t="s">
        <v>352</v>
      </c>
      <c r="H1114" s="3" t="s">
        <v>351</v>
      </c>
      <c r="I1114" s="3" t="s">
        <v>352</v>
      </c>
      <c r="J1114" s="3" t="s">
        <v>541</v>
      </c>
      <c r="K1114" s="3" t="s">
        <v>541</v>
      </c>
      <c r="L1114" s="3"/>
      <c r="M1114" s="3" t="s">
        <v>545</v>
      </c>
      <c r="N1114" s="3" t="s">
        <v>17</v>
      </c>
      <c r="O1114" s="3" t="s">
        <v>19</v>
      </c>
      <c r="P1114" s="3">
        <v>8489.27</v>
      </c>
      <c r="Q1114" s="54">
        <v>2</v>
      </c>
      <c r="R1114" s="54">
        <v>2</v>
      </c>
      <c r="S1114" s="54">
        <v>3</v>
      </c>
      <c r="T1114" s="54">
        <v>2</v>
      </c>
      <c r="U1114" s="54">
        <v>3</v>
      </c>
      <c r="V1114" s="54">
        <v>3</v>
      </c>
      <c r="W1114" s="54">
        <v>7</v>
      </c>
      <c r="X1114" s="54">
        <v>8</v>
      </c>
      <c r="Y1114" s="54">
        <v>15</v>
      </c>
      <c r="Z1114" s="54">
        <v>2</v>
      </c>
      <c r="AA1114" s="54">
        <v>0</v>
      </c>
      <c r="AB1114" s="54">
        <v>2</v>
      </c>
      <c r="AC1114" s="54">
        <v>0</v>
      </c>
      <c r="AD1114" s="54">
        <v>0</v>
      </c>
      <c r="AE1114" s="54">
        <v>0</v>
      </c>
      <c r="AF1114" s="54">
        <f t="shared" si="1327"/>
        <v>4</v>
      </c>
      <c r="AG1114" s="54">
        <f t="shared" si="1328"/>
        <v>0</v>
      </c>
      <c r="AH1114" s="54">
        <f t="shared" si="1329"/>
        <v>4</v>
      </c>
      <c r="AI1114" s="54">
        <v>16978.54</v>
      </c>
      <c r="AJ1114" s="54">
        <v>16978.54</v>
      </c>
      <c r="AK1114" s="54">
        <v>25467.81</v>
      </c>
      <c r="AL1114" s="54">
        <v>16978.54</v>
      </c>
      <c r="AM1114" s="54">
        <v>25467.81</v>
      </c>
      <c r="AN1114" s="54">
        <v>25467.81</v>
      </c>
      <c r="AO1114" s="54">
        <v>59424.89</v>
      </c>
      <c r="AP1114" s="54">
        <v>67914.16</v>
      </c>
      <c r="AQ1114" s="54">
        <v>127339.05</v>
      </c>
      <c r="AR1114" s="54">
        <f t="shared" si="1330"/>
        <v>16978.54</v>
      </c>
      <c r="AS1114" s="54">
        <f t="shared" si="1331"/>
        <v>0</v>
      </c>
      <c r="AT1114" s="54">
        <f t="shared" si="1332"/>
        <v>16978.54</v>
      </c>
      <c r="AU1114" s="54">
        <f t="shared" si="1333"/>
        <v>0</v>
      </c>
      <c r="AV1114" s="54">
        <f t="shared" si="1334"/>
        <v>0</v>
      </c>
      <c r="AW1114" s="54">
        <f t="shared" si="1335"/>
        <v>0</v>
      </c>
      <c r="AX1114" s="54">
        <f t="shared" si="1336"/>
        <v>33957.08</v>
      </c>
      <c r="AY1114" s="54">
        <f t="shared" si="1337"/>
        <v>0</v>
      </c>
      <c r="AZ1114" s="54">
        <f t="shared" si="1338"/>
        <v>33957.08</v>
      </c>
      <c r="BA1114" s="54">
        <f t="shared" si="1324"/>
        <v>2</v>
      </c>
      <c r="BB1114" s="54">
        <f t="shared" si="1325"/>
        <v>0</v>
      </c>
      <c r="BC1114" s="54">
        <f>SUM(CJ1114:CL1114)*2</f>
        <v>8</v>
      </c>
      <c r="BD1114" s="54">
        <f>SUM(CM1114:CO1114)*2</f>
        <v>6</v>
      </c>
      <c r="BE1114" s="54">
        <f t="shared" si="1339"/>
        <v>8</v>
      </c>
      <c r="BF1114" s="54">
        <f t="shared" ref="BF1114:BK1114" si="1368">Z1114*2</f>
        <v>4</v>
      </c>
      <c r="BG1114" s="54">
        <f t="shared" si="1368"/>
        <v>0</v>
      </c>
      <c r="BH1114" s="54">
        <f t="shared" si="1368"/>
        <v>4</v>
      </c>
      <c r="BI1114" s="54">
        <f t="shared" si="1368"/>
        <v>0</v>
      </c>
      <c r="BJ1114" s="54">
        <f t="shared" si="1368"/>
        <v>0</v>
      </c>
      <c r="BK1114" s="54">
        <f t="shared" si="1368"/>
        <v>0</v>
      </c>
      <c r="BL1114" s="54">
        <v>1</v>
      </c>
      <c r="BM1114" s="54">
        <v>0</v>
      </c>
      <c r="BN1114" s="54">
        <f t="shared" si="1366"/>
        <v>0.33333333333333331</v>
      </c>
      <c r="BO1114" s="54">
        <f t="shared" si="1367"/>
        <v>0</v>
      </c>
      <c r="BP1114" s="54">
        <v>0</v>
      </c>
      <c r="BQ1114" s="54">
        <v>0</v>
      </c>
      <c r="BR1114" s="54">
        <v>1</v>
      </c>
      <c r="BS1114" s="54">
        <v>0</v>
      </c>
      <c r="BT1114" s="54">
        <v>0</v>
      </c>
      <c r="BU1114" s="54">
        <v>0</v>
      </c>
      <c r="BV1114" s="54">
        <f t="shared" si="1340"/>
        <v>10611.587500000001</v>
      </c>
      <c r="BW1114" s="54">
        <f t="shared" si="1341"/>
        <v>33957.08</v>
      </c>
      <c r="BX1114" s="54">
        <f t="shared" si="1342"/>
        <v>25467.81</v>
      </c>
      <c r="BY1114" s="54">
        <f t="shared" si="1343"/>
        <v>4</v>
      </c>
      <c r="BZ1114" s="54">
        <f t="shared" si="1344"/>
        <v>3</v>
      </c>
      <c r="CA1114" s="54">
        <v>0</v>
      </c>
      <c r="CB1114" s="54">
        <f t="shared" si="1345"/>
        <v>3</v>
      </c>
      <c r="CC1114" s="54">
        <f t="shared" si="1346"/>
        <v>1.25</v>
      </c>
      <c r="CD1114" s="54">
        <v>0</v>
      </c>
      <c r="CE1114" s="54">
        <v>0</v>
      </c>
      <c r="CF1114" s="54">
        <v>0</v>
      </c>
      <c r="CG1114" s="54">
        <v>3</v>
      </c>
      <c r="CH1114" s="54">
        <v>2</v>
      </c>
      <c r="CI1114" s="54">
        <v>3</v>
      </c>
      <c r="CJ1114" s="54">
        <v>0</v>
      </c>
      <c r="CK1114" s="54">
        <v>0</v>
      </c>
      <c r="CL1114" s="54">
        <v>4</v>
      </c>
      <c r="CM1114" s="54">
        <v>3</v>
      </c>
      <c r="CN1114" s="54">
        <v>0</v>
      </c>
      <c r="CO1114" s="54">
        <v>0</v>
      </c>
    </row>
    <row r="1115" spans="1:93">
      <c r="A1115" s="3" t="str">
        <f t="shared" si="1326"/>
        <v>SH071Herceptin IV</v>
      </c>
      <c r="B1115" s="3" t="s">
        <v>558</v>
      </c>
      <c r="C1115" s="3" t="s">
        <v>887</v>
      </c>
      <c r="D1115" s="3" t="s">
        <v>296</v>
      </c>
      <c r="E1115" s="3" t="s">
        <v>296</v>
      </c>
      <c r="F1115" s="3" t="s">
        <v>353</v>
      </c>
      <c r="G1115" s="3" t="s">
        <v>354</v>
      </c>
      <c r="H1115" s="3" t="s">
        <v>353</v>
      </c>
      <c r="I1115" s="3" t="s">
        <v>354</v>
      </c>
      <c r="J1115" s="3" t="s">
        <v>541</v>
      </c>
      <c r="K1115" s="3" t="s">
        <v>541</v>
      </c>
      <c r="L1115" s="3"/>
      <c r="M1115" s="3" t="s">
        <v>543</v>
      </c>
      <c r="N1115" s="3" t="s">
        <v>11</v>
      </c>
      <c r="O1115" s="3" t="s">
        <v>11</v>
      </c>
      <c r="P1115" s="3">
        <v>4535.5</v>
      </c>
      <c r="Q1115" s="54">
        <v>2.6822506434104381</v>
      </c>
      <c r="R1115" s="54">
        <v>1.9215781849870601</v>
      </c>
      <c r="S1115" s="54">
        <v>1.7875039971416737</v>
      </c>
      <c r="T1115" s="54">
        <v>1.2622296749681212</v>
      </c>
      <c r="U1115" s="54">
        <v>1.1500660363155797</v>
      </c>
      <c r="V1115" s="54">
        <v>2.0021486088139988</v>
      </c>
      <c r="W1115" s="54">
        <v>6.3913328255391715</v>
      </c>
      <c r="X1115" s="54">
        <v>4.414444320097699</v>
      </c>
      <c r="Y1115" s="54">
        <v>10.805777145636871</v>
      </c>
      <c r="Z1115" s="54">
        <v>8</v>
      </c>
      <c r="AA1115" s="54">
        <v>6</v>
      </c>
      <c r="AB1115" s="54">
        <v>9</v>
      </c>
      <c r="AC1115" s="54">
        <v>6</v>
      </c>
      <c r="AD1115" s="54">
        <v>0</v>
      </c>
      <c r="AE1115" s="54">
        <v>0</v>
      </c>
      <c r="AF1115" s="54">
        <f t="shared" si="1327"/>
        <v>23</v>
      </c>
      <c r="AG1115" s="54">
        <f t="shared" si="1328"/>
        <v>6</v>
      </c>
      <c r="AH1115" s="54">
        <f t="shared" si="1329"/>
        <v>29</v>
      </c>
      <c r="AI1115" s="54">
        <v>12165.347793188041</v>
      </c>
      <c r="AJ1115" s="54">
        <v>8715.3178580088097</v>
      </c>
      <c r="AK1115" s="54">
        <v>8107.2243790360608</v>
      </c>
      <c r="AL1115" s="54">
        <v>5724.8426908179135</v>
      </c>
      <c r="AM1115" s="54">
        <v>5216.1245077093117</v>
      </c>
      <c r="AN1115" s="54">
        <v>9080.745015275892</v>
      </c>
      <c r="AO1115" s="54">
        <v>28987.890030232913</v>
      </c>
      <c r="AP1115" s="54">
        <v>20021.712213803119</v>
      </c>
      <c r="AQ1115" s="54">
        <v>49009.602244036032</v>
      </c>
      <c r="AR1115" s="54">
        <f t="shared" si="1330"/>
        <v>36284</v>
      </c>
      <c r="AS1115" s="54">
        <f t="shared" si="1331"/>
        <v>27213</v>
      </c>
      <c r="AT1115" s="54">
        <f t="shared" si="1332"/>
        <v>40819.5</v>
      </c>
      <c r="AU1115" s="54">
        <f t="shared" si="1333"/>
        <v>27213</v>
      </c>
      <c r="AV1115" s="54">
        <f t="shared" si="1334"/>
        <v>0</v>
      </c>
      <c r="AW1115" s="54">
        <f t="shared" si="1335"/>
        <v>0</v>
      </c>
      <c r="AX1115" s="54">
        <f t="shared" si="1336"/>
        <v>104316.5</v>
      </c>
      <c r="AY1115" s="54">
        <f t="shared" si="1337"/>
        <v>27213</v>
      </c>
      <c r="AZ1115" s="54">
        <f t="shared" si="1338"/>
        <v>131529.5</v>
      </c>
      <c r="BA1115" s="54">
        <f t="shared" si="1324"/>
        <v>1.2622296749681212</v>
      </c>
      <c r="BB1115" s="54">
        <f t="shared" si="1325"/>
        <v>6</v>
      </c>
      <c r="BC1115" s="54"/>
      <c r="BD1115" s="54"/>
      <c r="BE1115" s="54">
        <f t="shared" si="1339"/>
        <v>0</v>
      </c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>
        <f t="shared" si="1340"/>
        <v>10204.875</v>
      </c>
      <c r="BW1115" s="54">
        <f t="shared" si="1341"/>
        <v>45355</v>
      </c>
      <c r="BX1115" s="54">
        <f t="shared" si="1342"/>
        <v>40819.5</v>
      </c>
      <c r="BY1115" s="54">
        <f t="shared" si="1343"/>
        <v>10</v>
      </c>
      <c r="BZ1115" s="54">
        <f t="shared" si="1344"/>
        <v>9</v>
      </c>
      <c r="CA1115" s="54">
        <v>0</v>
      </c>
      <c r="CB1115" s="54">
        <f t="shared" si="1345"/>
        <v>5</v>
      </c>
      <c r="CC1115" s="54">
        <f t="shared" si="1346"/>
        <v>2.25</v>
      </c>
      <c r="CD1115" s="54">
        <v>3</v>
      </c>
      <c r="CE1115" s="54">
        <v>0</v>
      </c>
      <c r="CF1115" s="54">
        <v>0</v>
      </c>
      <c r="CG1115" s="54">
        <v>1</v>
      </c>
      <c r="CH1115" s="54">
        <v>1</v>
      </c>
      <c r="CI1115" s="54">
        <v>3</v>
      </c>
      <c r="CJ1115" s="54">
        <v>2</v>
      </c>
      <c r="CK1115" s="54">
        <v>5</v>
      </c>
      <c r="CL1115" s="54">
        <v>3</v>
      </c>
      <c r="CM1115" s="54">
        <v>4</v>
      </c>
      <c r="CN1115" s="54">
        <v>0</v>
      </c>
      <c r="CO1115" s="54">
        <v>5</v>
      </c>
    </row>
    <row r="1116" spans="1:93">
      <c r="A1116" s="3" t="str">
        <f t="shared" si="1326"/>
        <v>SH071Herceptin SC</v>
      </c>
      <c r="B1116" s="3" t="s">
        <v>558</v>
      </c>
      <c r="C1116" s="3" t="s">
        <v>887</v>
      </c>
      <c r="D1116" s="3" t="s">
        <v>296</v>
      </c>
      <c r="E1116" s="3" t="s">
        <v>296</v>
      </c>
      <c r="F1116" s="3" t="s">
        <v>353</v>
      </c>
      <c r="G1116" s="3" t="s">
        <v>354</v>
      </c>
      <c r="H1116" s="3" t="s">
        <v>353</v>
      </c>
      <c r="I1116" s="3" t="s">
        <v>354</v>
      </c>
      <c r="J1116" s="3" t="s">
        <v>541</v>
      </c>
      <c r="K1116" s="3" t="s">
        <v>541</v>
      </c>
      <c r="L1116" s="3"/>
      <c r="M1116" s="3" t="s">
        <v>543</v>
      </c>
      <c r="N1116" s="3" t="s">
        <v>12</v>
      </c>
      <c r="O1116" s="3" t="s">
        <v>12</v>
      </c>
      <c r="P1116" s="3">
        <v>3444.49</v>
      </c>
      <c r="Q1116" s="54">
        <v>1.2869445629604544E-7</v>
      </c>
      <c r="R1116" s="54">
        <v>1.1923834167284972E-7</v>
      </c>
      <c r="S1116" s="54">
        <v>1.8086442832285226E-7</v>
      </c>
      <c r="T1116" s="54">
        <v>1.8512626147397511E-7</v>
      </c>
      <c r="U1116" s="54">
        <v>1.6668434004097236E-7</v>
      </c>
      <c r="V1116" s="54">
        <v>2.193921721933052E-7</v>
      </c>
      <c r="W1116" s="54">
        <v>4.2879722629174739E-7</v>
      </c>
      <c r="X1116" s="54">
        <v>5.7120277370825267E-7</v>
      </c>
      <c r="Y1116" s="54">
        <v>1.0000000000000002E-6</v>
      </c>
      <c r="Z1116" s="54">
        <v>0</v>
      </c>
      <c r="AA1116" s="54">
        <v>0</v>
      </c>
      <c r="AB1116" s="54">
        <v>0</v>
      </c>
      <c r="AC1116" s="54">
        <v>0</v>
      </c>
      <c r="AD1116" s="54">
        <v>0</v>
      </c>
      <c r="AE1116" s="54">
        <v>0</v>
      </c>
      <c r="AF1116" s="54">
        <f t="shared" si="1327"/>
        <v>0</v>
      </c>
      <c r="AG1116" s="54">
        <f t="shared" si="1328"/>
        <v>0</v>
      </c>
      <c r="AH1116" s="54">
        <f t="shared" si="1329"/>
        <v>0</v>
      </c>
      <c r="AI1116" s="54">
        <v>4.4328676776716558E-4</v>
      </c>
      <c r="AJ1116" s="54">
        <v>4.1071527550871412E-4</v>
      </c>
      <c r="AK1116" s="54">
        <v>6.2298571471378138E-4</v>
      </c>
      <c r="AL1116" s="54">
        <v>6.3766555638449245E-4</v>
      </c>
      <c r="AM1116" s="54">
        <v>5.7414254242772885E-4</v>
      </c>
      <c r="AN1116" s="54">
        <v>7.5569414319811776E-4</v>
      </c>
      <c r="AO1116" s="54">
        <v>1.476987757989661E-3</v>
      </c>
      <c r="AP1116" s="54">
        <v>1.9675022420103392E-3</v>
      </c>
      <c r="AQ1116" s="54">
        <v>3.4444900000000001E-3</v>
      </c>
      <c r="AR1116" s="54">
        <f t="shared" si="1330"/>
        <v>0</v>
      </c>
      <c r="AS1116" s="54">
        <f t="shared" si="1331"/>
        <v>0</v>
      </c>
      <c r="AT1116" s="54">
        <f t="shared" si="1332"/>
        <v>0</v>
      </c>
      <c r="AU1116" s="54">
        <f t="shared" si="1333"/>
        <v>0</v>
      </c>
      <c r="AV1116" s="54">
        <f t="shared" si="1334"/>
        <v>0</v>
      </c>
      <c r="AW1116" s="54">
        <f t="shared" si="1335"/>
        <v>0</v>
      </c>
      <c r="AX1116" s="54">
        <f t="shared" si="1336"/>
        <v>0</v>
      </c>
      <c r="AY1116" s="54">
        <f t="shared" si="1337"/>
        <v>0</v>
      </c>
      <c r="AZ1116" s="54">
        <f t="shared" si="1338"/>
        <v>0</v>
      </c>
      <c r="BA1116" s="54">
        <f t="shared" si="1324"/>
        <v>1.8512626147397511E-7</v>
      </c>
      <c r="BB1116" s="54">
        <f t="shared" si="1325"/>
        <v>0</v>
      </c>
      <c r="BC1116" s="54"/>
      <c r="BD1116" s="54"/>
      <c r="BE1116" s="54">
        <f t="shared" si="1339"/>
        <v>0</v>
      </c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>
        <f t="shared" si="1340"/>
        <v>0</v>
      </c>
      <c r="BW1116" s="54">
        <f t="shared" si="1341"/>
        <v>0</v>
      </c>
      <c r="BX1116" s="54">
        <f t="shared" si="1342"/>
        <v>0</v>
      </c>
      <c r="BY1116" s="54">
        <f t="shared" si="1343"/>
        <v>0</v>
      </c>
      <c r="BZ1116" s="54">
        <f t="shared" si="1344"/>
        <v>0</v>
      </c>
      <c r="CA1116" s="54">
        <v>0</v>
      </c>
      <c r="CB1116" s="54">
        <f t="shared" si="1345"/>
        <v>0</v>
      </c>
      <c r="CC1116" s="54">
        <f t="shared" si="1346"/>
        <v>0</v>
      </c>
      <c r="CD1116" s="54">
        <v>0</v>
      </c>
      <c r="CE1116" s="54">
        <v>0</v>
      </c>
      <c r="CF1116" s="54">
        <v>0</v>
      </c>
      <c r="CG1116" s="54">
        <v>0</v>
      </c>
      <c r="CH1116" s="54">
        <v>0</v>
      </c>
      <c r="CI1116" s="54">
        <v>0</v>
      </c>
      <c r="CJ1116" s="54">
        <v>0</v>
      </c>
      <c r="CK1116" s="54">
        <v>0</v>
      </c>
      <c r="CL1116" s="54">
        <v>0</v>
      </c>
      <c r="CM1116" s="54">
        <v>0</v>
      </c>
      <c r="CN1116" s="54">
        <v>0</v>
      </c>
      <c r="CO1116" s="54">
        <v>0</v>
      </c>
    </row>
    <row r="1117" spans="1:93">
      <c r="A1117" s="3" t="str">
        <f t="shared" si="1326"/>
        <v>SH071Itovebi 3mg</v>
      </c>
      <c r="B1117" s="3" t="s">
        <v>558</v>
      </c>
      <c r="C1117" s="3" t="s">
        <v>887</v>
      </c>
      <c r="D1117" s="3" t="s">
        <v>296</v>
      </c>
      <c r="E1117" s="3" t="s">
        <v>296</v>
      </c>
      <c r="F1117" s="3" t="s">
        <v>353</v>
      </c>
      <c r="G1117" s="3" t="s">
        <v>354</v>
      </c>
      <c r="H1117" s="3" t="s">
        <v>353</v>
      </c>
      <c r="I1117" s="3" t="s">
        <v>354</v>
      </c>
      <c r="J1117" s="3" t="s">
        <v>541</v>
      </c>
      <c r="K1117" s="3" t="s">
        <v>541</v>
      </c>
      <c r="L1117" s="3"/>
      <c r="M1117" s="3" t="s">
        <v>543</v>
      </c>
      <c r="N1117" s="3" t="s">
        <v>13</v>
      </c>
      <c r="O1117" s="3" t="s">
        <v>14</v>
      </c>
      <c r="P1117" s="3">
        <v>3566.02</v>
      </c>
      <c r="Q1117" s="54">
        <v>7.5423782997919166E-8</v>
      </c>
      <c r="R1117" s="54">
        <v>8.6118364644595899E-8</v>
      </c>
      <c r="S1117" s="54">
        <v>1.7430625086372233E-7</v>
      </c>
      <c r="T1117" s="54">
        <v>1.7644957539816278E-7</v>
      </c>
      <c r="U1117" s="54">
        <v>2.1451535630448561E-7</v>
      </c>
      <c r="V1117" s="54">
        <v>2.7318666979111423E-7</v>
      </c>
      <c r="W1117" s="54">
        <v>3.3584839850623739E-7</v>
      </c>
      <c r="X1117" s="54">
        <v>6.6415160149376262E-7</v>
      </c>
      <c r="Y1117" s="54">
        <v>9.9999999999999995E-7</v>
      </c>
      <c r="Z1117" s="54">
        <v>0</v>
      </c>
      <c r="AA1117" s="54">
        <v>0</v>
      </c>
      <c r="AB1117" s="54">
        <v>0</v>
      </c>
      <c r="AC1117" s="54">
        <v>0</v>
      </c>
      <c r="AD1117" s="54">
        <v>0</v>
      </c>
      <c r="AE1117" s="54">
        <v>0</v>
      </c>
      <c r="AF1117" s="54">
        <f t="shared" si="1327"/>
        <v>0</v>
      </c>
      <c r="AG1117" s="54">
        <f t="shared" si="1328"/>
        <v>0</v>
      </c>
      <c r="AH1117" s="54">
        <f t="shared" si="1329"/>
        <v>0</v>
      </c>
      <c r="AI1117" s="54">
        <v>2.6896271864623972E-4</v>
      </c>
      <c r="AJ1117" s="54">
        <v>3.0709981068992184E-4</v>
      </c>
      <c r="AK1117" s="54">
        <v>6.2157957670505104E-4</v>
      </c>
      <c r="AL1117" s="54">
        <v>6.2922271486135644E-4</v>
      </c>
      <c r="AM1117" s="54">
        <v>7.6496605088892183E-4</v>
      </c>
      <c r="AN1117" s="54">
        <v>9.7418912820850911E-4</v>
      </c>
      <c r="AO1117" s="54">
        <v>1.1976421060412126E-3</v>
      </c>
      <c r="AP1117" s="54">
        <v>2.3683778939587873E-3</v>
      </c>
      <c r="AQ1117" s="54">
        <v>3.5660199999999996E-3</v>
      </c>
      <c r="AR1117" s="54">
        <f t="shared" si="1330"/>
        <v>0</v>
      </c>
      <c r="AS1117" s="54">
        <f t="shared" si="1331"/>
        <v>0</v>
      </c>
      <c r="AT1117" s="54">
        <f t="shared" si="1332"/>
        <v>0</v>
      </c>
      <c r="AU1117" s="54">
        <f t="shared" si="1333"/>
        <v>0</v>
      </c>
      <c r="AV1117" s="54">
        <f t="shared" si="1334"/>
        <v>0</v>
      </c>
      <c r="AW1117" s="54">
        <f t="shared" si="1335"/>
        <v>0</v>
      </c>
      <c r="AX1117" s="54">
        <f t="shared" si="1336"/>
        <v>0</v>
      </c>
      <c r="AY1117" s="54">
        <f t="shared" si="1337"/>
        <v>0</v>
      </c>
      <c r="AZ1117" s="54">
        <f t="shared" si="1338"/>
        <v>0</v>
      </c>
      <c r="BA1117" s="54">
        <f t="shared" si="1324"/>
        <v>1.7644957539816278E-7</v>
      </c>
      <c r="BB1117" s="54">
        <f t="shared" si="1325"/>
        <v>0</v>
      </c>
      <c r="BC1117" s="54"/>
      <c r="BD1117" s="54"/>
      <c r="BE1117" s="54">
        <f t="shared" si="1339"/>
        <v>0</v>
      </c>
      <c r="BF1117" s="54"/>
      <c r="BG1117" s="54"/>
      <c r="BH1117" s="54"/>
      <c r="BI1117" s="54"/>
      <c r="BJ1117" s="54"/>
      <c r="BK1117" s="54"/>
      <c r="BL1117" s="54">
        <v>0</v>
      </c>
      <c r="BM1117" s="54">
        <v>0</v>
      </c>
      <c r="BN1117" s="54">
        <f t="shared" ref="BN1117:BN1118" si="1369">AVERAGE(BP1117:BR1117)</f>
        <v>0</v>
      </c>
      <c r="BO1117" s="54">
        <f t="shared" ref="BO1117:BO1118" si="1370">SUM(BS1117:BU1117)/1</f>
        <v>0</v>
      </c>
      <c r="BP1117" s="54">
        <v>0</v>
      </c>
      <c r="BQ1117" s="54">
        <v>0</v>
      </c>
      <c r="BR1117" s="54">
        <v>0</v>
      </c>
      <c r="BS1117" s="54">
        <v>0</v>
      </c>
      <c r="BT1117" s="54">
        <v>0</v>
      </c>
      <c r="BU1117" s="54">
        <v>0</v>
      </c>
      <c r="BV1117" s="54">
        <f t="shared" si="1340"/>
        <v>0</v>
      </c>
      <c r="BW1117" s="54">
        <f t="shared" si="1341"/>
        <v>0</v>
      </c>
      <c r="BX1117" s="54">
        <f t="shared" si="1342"/>
        <v>0</v>
      </c>
      <c r="BY1117" s="54">
        <f t="shared" si="1343"/>
        <v>0</v>
      </c>
      <c r="BZ1117" s="54">
        <f t="shared" si="1344"/>
        <v>0</v>
      </c>
      <c r="CA1117" s="54">
        <v>0</v>
      </c>
      <c r="CB1117" s="54">
        <f t="shared" si="1345"/>
        <v>0</v>
      </c>
      <c r="CC1117" s="54">
        <f t="shared" si="1346"/>
        <v>0</v>
      </c>
      <c r="CD1117" s="54">
        <v>0</v>
      </c>
      <c r="CE1117" s="54">
        <v>0</v>
      </c>
      <c r="CF1117" s="54">
        <v>0</v>
      </c>
      <c r="CG1117" s="54">
        <v>0</v>
      </c>
      <c r="CH1117" s="54">
        <v>0</v>
      </c>
      <c r="CI1117" s="54">
        <v>0</v>
      </c>
      <c r="CJ1117" s="54">
        <v>0</v>
      </c>
      <c r="CK1117" s="54">
        <v>0</v>
      </c>
      <c r="CL1117" s="54">
        <v>0</v>
      </c>
      <c r="CM1117" s="54">
        <v>0</v>
      </c>
      <c r="CN1117" s="54">
        <v>0</v>
      </c>
      <c r="CO1117" s="54">
        <v>0</v>
      </c>
    </row>
    <row r="1118" spans="1:93">
      <c r="A1118" s="3" t="str">
        <f t="shared" si="1326"/>
        <v>SH071Itovebi 9mg</v>
      </c>
      <c r="B1118" s="3" t="s">
        <v>558</v>
      </c>
      <c r="C1118" s="3" t="s">
        <v>887</v>
      </c>
      <c r="D1118" s="3" t="s">
        <v>296</v>
      </c>
      <c r="E1118" s="3" t="s">
        <v>296</v>
      </c>
      <c r="F1118" s="3" t="s">
        <v>353</v>
      </c>
      <c r="G1118" s="3" t="s">
        <v>354</v>
      </c>
      <c r="H1118" s="3" t="s">
        <v>353</v>
      </c>
      <c r="I1118" s="3" t="s">
        <v>354</v>
      </c>
      <c r="J1118" s="3" t="s">
        <v>541</v>
      </c>
      <c r="K1118" s="3" t="s">
        <v>541</v>
      </c>
      <c r="L1118" s="3"/>
      <c r="M1118" s="3" t="s">
        <v>543</v>
      </c>
      <c r="N1118" s="3" t="s">
        <v>13</v>
      </c>
      <c r="O1118" s="3" t="s">
        <v>15</v>
      </c>
      <c r="P1118" s="3">
        <v>10698.05</v>
      </c>
      <c r="Q1118" s="54"/>
      <c r="R1118" s="54"/>
      <c r="S1118" s="54"/>
      <c r="T1118" s="54">
        <v>0</v>
      </c>
      <c r="U1118" s="54">
        <v>0</v>
      </c>
      <c r="V1118" s="54">
        <v>0</v>
      </c>
      <c r="W1118" s="54">
        <v>0</v>
      </c>
      <c r="X1118" s="54">
        <v>0</v>
      </c>
      <c r="Y1118" s="54">
        <v>0</v>
      </c>
      <c r="Z1118" s="54">
        <v>0</v>
      </c>
      <c r="AA1118" s="54">
        <v>0</v>
      </c>
      <c r="AB1118" s="54">
        <v>0</v>
      </c>
      <c r="AC1118" s="54">
        <v>0</v>
      </c>
      <c r="AD1118" s="54">
        <v>0</v>
      </c>
      <c r="AE1118" s="54">
        <v>0</v>
      </c>
      <c r="AF1118" s="54">
        <f t="shared" si="1327"/>
        <v>0</v>
      </c>
      <c r="AG1118" s="54">
        <f t="shared" si="1328"/>
        <v>0</v>
      </c>
      <c r="AH1118" s="54">
        <f t="shared" si="1329"/>
        <v>0</v>
      </c>
      <c r="AI1118" s="54"/>
      <c r="AJ1118" s="54"/>
      <c r="AK1118" s="54"/>
      <c r="AL1118" s="54">
        <v>0</v>
      </c>
      <c r="AM1118" s="54">
        <v>0</v>
      </c>
      <c r="AN1118" s="54">
        <v>0</v>
      </c>
      <c r="AO1118" s="54">
        <v>0</v>
      </c>
      <c r="AP1118" s="54">
        <v>0</v>
      </c>
      <c r="AQ1118" s="54">
        <v>0</v>
      </c>
      <c r="AR1118" s="54">
        <f t="shared" si="1330"/>
        <v>0</v>
      </c>
      <c r="AS1118" s="54">
        <f t="shared" si="1331"/>
        <v>0</v>
      </c>
      <c r="AT1118" s="54">
        <f t="shared" si="1332"/>
        <v>0</v>
      </c>
      <c r="AU1118" s="54">
        <f t="shared" si="1333"/>
        <v>0</v>
      </c>
      <c r="AV1118" s="54">
        <f t="shared" si="1334"/>
        <v>0</v>
      </c>
      <c r="AW1118" s="54">
        <f t="shared" si="1335"/>
        <v>0</v>
      </c>
      <c r="AX1118" s="54">
        <f t="shared" si="1336"/>
        <v>0</v>
      </c>
      <c r="AY1118" s="54">
        <f t="shared" si="1337"/>
        <v>0</v>
      </c>
      <c r="AZ1118" s="54">
        <f t="shared" si="1338"/>
        <v>0</v>
      </c>
      <c r="BA1118" s="54">
        <f t="shared" si="1324"/>
        <v>0</v>
      </c>
      <c r="BB1118" s="54">
        <f t="shared" si="1325"/>
        <v>0</v>
      </c>
      <c r="BC1118" s="54"/>
      <c r="BD1118" s="54"/>
      <c r="BE1118" s="54">
        <f t="shared" si="1339"/>
        <v>0</v>
      </c>
      <c r="BF1118" s="54"/>
      <c r="BG1118" s="54"/>
      <c r="BH1118" s="54"/>
      <c r="BI1118" s="54"/>
      <c r="BJ1118" s="54"/>
      <c r="BK1118" s="54"/>
      <c r="BL1118" s="54">
        <v>0</v>
      </c>
      <c r="BM1118" s="54">
        <v>0</v>
      </c>
      <c r="BN1118" s="54">
        <f t="shared" si="1369"/>
        <v>0</v>
      </c>
      <c r="BO1118" s="54">
        <f t="shared" si="1370"/>
        <v>0</v>
      </c>
      <c r="BP1118" s="54">
        <v>0</v>
      </c>
      <c r="BQ1118" s="54">
        <v>0</v>
      </c>
      <c r="BR1118" s="54">
        <v>0</v>
      </c>
      <c r="BS1118" s="54">
        <v>0</v>
      </c>
      <c r="BT1118" s="54">
        <v>0</v>
      </c>
      <c r="BU1118" s="54">
        <v>0</v>
      </c>
      <c r="BV1118" s="54">
        <f t="shared" si="1340"/>
        <v>0</v>
      </c>
      <c r="BW1118" s="54">
        <f t="shared" si="1341"/>
        <v>0</v>
      </c>
      <c r="BX1118" s="54">
        <f t="shared" si="1342"/>
        <v>0</v>
      </c>
      <c r="BY1118" s="54">
        <f t="shared" si="1343"/>
        <v>0</v>
      </c>
      <c r="BZ1118" s="54">
        <f t="shared" si="1344"/>
        <v>0</v>
      </c>
      <c r="CA1118" s="54">
        <v>0</v>
      </c>
      <c r="CB1118" s="54">
        <f t="shared" si="1345"/>
        <v>0</v>
      </c>
      <c r="CC1118" s="54">
        <f t="shared" si="1346"/>
        <v>0</v>
      </c>
      <c r="CD1118" s="54">
        <v>0</v>
      </c>
      <c r="CE1118" s="54">
        <v>0</v>
      </c>
      <c r="CF1118" s="54">
        <v>0</v>
      </c>
      <c r="CG1118" s="54">
        <v>0</v>
      </c>
      <c r="CH1118" s="54">
        <v>0</v>
      </c>
      <c r="CI1118" s="54">
        <v>0</v>
      </c>
      <c r="CJ1118" s="54">
        <v>0</v>
      </c>
      <c r="CK1118" s="54">
        <v>0</v>
      </c>
      <c r="CL1118" s="54">
        <v>0</v>
      </c>
      <c r="CM1118" s="54">
        <v>0</v>
      </c>
      <c r="CN1118" s="54">
        <v>0</v>
      </c>
      <c r="CO1118" s="54">
        <v>0</v>
      </c>
    </row>
    <row r="1119" spans="1:93">
      <c r="A1119" s="3" t="str">
        <f t="shared" si="1326"/>
        <v>SH071Perjeta</v>
      </c>
      <c r="B1119" s="3" t="s">
        <v>558</v>
      </c>
      <c r="C1119" s="3" t="s">
        <v>887</v>
      </c>
      <c r="D1119" s="3" t="s">
        <v>296</v>
      </c>
      <c r="E1119" s="3" t="s">
        <v>296</v>
      </c>
      <c r="F1119" s="3" t="s">
        <v>353</v>
      </c>
      <c r="G1119" s="3" t="s">
        <v>354</v>
      </c>
      <c r="H1119" s="3" t="s">
        <v>353</v>
      </c>
      <c r="I1119" s="3" t="s">
        <v>354</v>
      </c>
      <c r="J1119" s="3" t="s">
        <v>541</v>
      </c>
      <c r="K1119" s="3" t="s">
        <v>541</v>
      </c>
      <c r="L1119" s="3"/>
      <c r="M1119" s="3" t="s">
        <v>543</v>
      </c>
      <c r="N1119" s="3" t="s">
        <v>16</v>
      </c>
      <c r="O1119" s="3" t="s">
        <v>16</v>
      </c>
      <c r="P1119" s="3">
        <v>3985.87</v>
      </c>
      <c r="Q1119" s="54">
        <v>0.41575296319128052</v>
      </c>
      <c r="R1119" s="54">
        <v>0.35119277299569546</v>
      </c>
      <c r="S1119" s="54">
        <v>0.53303718162055158</v>
      </c>
      <c r="T1119" s="54">
        <v>0.32209885196430066</v>
      </c>
      <c r="U1119" s="54">
        <v>0.3909411782729641</v>
      </c>
      <c r="V1119" s="54">
        <v>0.44866638165517281</v>
      </c>
      <c r="W1119" s="54">
        <v>1.2999829178075277</v>
      </c>
      <c r="X1119" s="54">
        <v>1.1617064118924376</v>
      </c>
      <c r="Y1119" s="54">
        <v>2.4616893296999653</v>
      </c>
      <c r="Z1119" s="54">
        <v>3</v>
      </c>
      <c r="AA1119" s="54">
        <v>6</v>
      </c>
      <c r="AB1119" s="54">
        <v>6</v>
      </c>
      <c r="AC1119" s="54">
        <v>7</v>
      </c>
      <c r="AD1119" s="54">
        <v>0</v>
      </c>
      <c r="AE1119" s="54">
        <v>0</v>
      </c>
      <c r="AF1119" s="54">
        <f t="shared" si="1327"/>
        <v>15</v>
      </c>
      <c r="AG1119" s="54">
        <f t="shared" si="1328"/>
        <v>7</v>
      </c>
      <c r="AH1119" s="54">
        <f t="shared" si="1329"/>
        <v>22</v>
      </c>
      <c r="AI1119" s="54">
        <v>1657.1372633952292</v>
      </c>
      <c r="AJ1119" s="54">
        <v>1399.8087381003527</v>
      </c>
      <c r="AK1119" s="54">
        <v>2124.6169111059075</v>
      </c>
      <c r="AL1119" s="54">
        <v>1283.8441510789471</v>
      </c>
      <c r="AM1119" s="54">
        <v>1558.2407142428594</v>
      </c>
      <c r="AN1119" s="54">
        <v>1788.3258706479037</v>
      </c>
      <c r="AO1119" s="54">
        <v>5181.5629126014901</v>
      </c>
      <c r="AP1119" s="54">
        <v>4630.41073596971</v>
      </c>
      <c r="AQ1119" s="54">
        <v>9811.9736485712001</v>
      </c>
      <c r="AR1119" s="54">
        <f t="shared" si="1330"/>
        <v>11957.61</v>
      </c>
      <c r="AS1119" s="54">
        <f t="shared" si="1331"/>
        <v>23915.22</v>
      </c>
      <c r="AT1119" s="54">
        <f t="shared" si="1332"/>
        <v>23915.22</v>
      </c>
      <c r="AU1119" s="54">
        <f t="shared" si="1333"/>
        <v>27901.09</v>
      </c>
      <c r="AV1119" s="54">
        <f t="shared" si="1334"/>
        <v>0</v>
      </c>
      <c r="AW1119" s="54">
        <f t="shared" si="1335"/>
        <v>0</v>
      </c>
      <c r="AX1119" s="54">
        <f t="shared" si="1336"/>
        <v>59788.05</v>
      </c>
      <c r="AY1119" s="54">
        <f t="shared" si="1337"/>
        <v>27901.09</v>
      </c>
      <c r="AZ1119" s="54">
        <f t="shared" si="1338"/>
        <v>87689.14</v>
      </c>
      <c r="BA1119" s="54">
        <f t="shared" si="1324"/>
        <v>0.32209885196430066</v>
      </c>
      <c r="BB1119" s="54">
        <f t="shared" si="1325"/>
        <v>7</v>
      </c>
      <c r="BC1119" s="54"/>
      <c r="BD1119" s="54"/>
      <c r="BE1119" s="54">
        <f t="shared" si="1339"/>
        <v>0</v>
      </c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>
        <f t="shared" si="1340"/>
        <v>4318.0258333333331</v>
      </c>
      <c r="BW1119" s="54">
        <f t="shared" si="1341"/>
        <v>15943.48</v>
      </c>
      <c r="BX1119" s="54">
        <f t="shared" si="1342"/>
        <v>23915.22</v>
      </c>
      <c r="BY1119" s="54">
        <f t="shared" si="1343"/>
        <v>4</v>
      </c>
      <c r="BZ1119" s="54">
        <f t="shared" si="1344"/>
        <v>6</v>
      </c>
      <c r="CA1119" s="54">
        <v>0</v>
      </c>
      <c r="CB1119" s="54">
        <f t="shared" si="1345"/>
        <v>3</v>
      </c>
      <c r="CC1119" s="54">
        <f t="shared" si="1346"/>
        <v>1.0833333333333333</v>
      </c>
      <c r="CD1119" s="54">
        <v>2</v>
      </c>
      <c r="CE1119" s="54">
        <v>0</v>
      </c>
      <c r="CF1119" s="54">
        <v>0</v>
      </c>
      <c r="CG1119" s="54">
        <v>-2</v>
      </c>
      <c r="CH1119" s="54">
        <v>0</v>
      </c>
      <c r="CI1119" s="54">
        <v>3</v>
      </c>
      <c r="CJ1119" s="54">
        <v>1</v>
      </c>
      <c r="CK1119" s="54">
        <v>1</v>
      </c>
      <c r="CL1119" s="54">
        <v>2</v>
      </c>
      <c r="CM1119" s="54">
        <v>3</v>
      </c>
      <c r="CN1119" s="54">
        <v>0</v>
      </c>
      <c r="CO1119" s="54">
        <v>3</v>
      </c>
    </row>
    <row r="1120" spans="1:93">
      <c r="A1120" s="3" t="str">
        <f t="shared" si="1326"/>
        <v>SH071Phesgo 10ml</v>
      </c>
      <c r="B1120" s="3" t="s">
        <v>558</v>
      </c>
      <c r="C1120" s="3" t="s">
        <v>887</v>
      </c>
      <c r="D1120" s="3" t="s">
        <v>296</v>
      </c>
      <c r="E1120" s="3" t="s">
        <v>296</v>
      </c>
      <c r="F1120" s="3" t="s">
        <v>353</v>
      </c>
      <c r="G1120" s="3" t="s">
        <v>354</v>
      </c>
      <c r="H1120" s="3" t="s">
        <v>353</v>
      </c>
      <c r="I1120" s="3" t="s">
        <v>354</v>
      </c>
      <c r="J1120" s="3" t="s">
        <v>541</v>
      </c>
      <c r="K1120" s="3" t="s">
        <v>541</v>
      </c>
      <c r="L1120" s="3"/>
      <c r="M1120" s="3" t="s">
        <v>543</v>
      </c>
      <c r="N1120" s="3" t="s">
        <v>17</v>
      </c>
      <c r="O1120" s="3" t="s">
        <v>18</v>
      </c>
      <c r="P1120" s="3">
        <v>6232.07</v>
      </c>
      <c r="Q1120" s="54">
        <v>1.051121816324271</v>
      </c>
      <c r="R1120" s="54">
        <v>0.97171940162417958</v>
      </c>
      <c r="S1120" s="54">
        <v>1.4405347842241825</v>
      </c>
      <c r="T1120" s="54">
        <v>1.2622838351238033</v>
      </c>
      <c r="U1120" s="54">
        <v>1.1581822064241898</v>
      </c>
      <c r="V1120" s="54">
        <v>1.5088343358242127</v>
      </c>
      <c r="W1120" s="54">
        <v>3.463376002172633</v>
      </c>
      <c r="X1120" s="54">
        <v>3.9293003773722055</v>
      </c>
      <c r="Y1120" s="54">
        <v>7.392676379544838</v>
      </c>
      <c r="Z1120" s="54">
        <v>0</v>
      </c>
      <c r="AA1120" s="54">
        <v>0</v>
      </c>
      <c r="AB1120" s="54">
        <v>0</v>
      </c>
      <c r="AC1120" s="54">
        <v>0</v>
      </c>
      <c r="AD1120" s="54">
        <v>0</v>
      </c>
      <c r="AE1120" s="54">
        <v>0</v>
      </c>
      <c r="AF1120" s="54">
        <f t="shared" si="1327"/>
        <v>0</v>
      </c>
      <c r="AG1120" s="54">
        <f t="shared" si="1328"/>
        <v>0</v>
      </c>
      <c r="AH1120" s="54">
        <f t="shared" si="1329"/>
        <v>0</v>
      </c>
      <c r="AI1120" s="54">
        <v>6550.6647378599991</v>
      </c>
      <c r="AJ1120" s="54">
        <v>6055.8233312800003</v>
      </c>
      <c r="AK1120" s="54">
        <v>8977.5136127200003</v>
      </c>
      <c r="AL1120" s="54">
        <v>7866.6412203600003</v>
      </c>
      <c r="AM1120" s="54">
        <v>7217.8725831900001</v>
      </c>
      <c r="AN1120" s="54">
        <v>9403.161199260001</v>
      </c>
      <c r="AO1120" s="54">
        <v>21584.001681859998</v>
      </c>
      <c r="AP1120" s="54">
        <v>24487.67500281</v>
      </c>
      <c r="AQ1120" s="54">
        <v>46071.676684669997</v>
      </c>
      <c r="AR1120" s="54">
        <f t="shared" si="1330"/>
        <v>0</v>
      </c>
      <c r="AS1120" s="54">
        <f t="shared" si="1331"/>
        <v>0</v>
      </c>
      <c r="AT1120" s="54">
        <f t="shared" si="1332"/>
        <v>0</v>
      </c>
      <c r="AU1120" s="54">
        <f t="shared" si="1333"/>
        <v>0</v>
      </c>
      <c r="AV1120" s="54">
        <f t="shared" si="1334"/>
        <v>0</v>
      </c>
      <c r="AW1120" s="54">
        <f t="shared" si="1335"/>
        <v>0</v>
      </c>
      <c r="AX1120" s="54">
        <f t="shared" si="1336"/>
        <v>0</v>
      </c>
      <c r="AY1120" s="54">
        <f t="shared" si="1337"/>
        <v>0</v>
      </c>
      <c r="AZ1120" s="54">
        <f t="shared" si="1338"/>
        <v>0</v>
      </c>
      <c r="BA1120" s="54">
        <f t="shared" si="1324"/>
        <v>1.2622838351238033</v>
      </c>
      <c r="BB1120" s="54">
        <f t="shared" si="1325"/>
        <v>0</v>
      </c>
      <c r="BC1120" s="54">
        <f>SUM(CJ1120:CL1120)</f>
        <v>0</v>
      </c>
      <c r="BD1120" s="54">
        <f>SUM(CM1120:CO1120)</f>
        <v>0</v>
      </c>
      <c r="BE1120" s="54">
        <f t="shared" si="1339"/>
        <v>0</v>
      </c>
      <c r="BF1120" s="54">
        <f t="shared" ref="BF1120:BK1120" si="1371">Z1120</f>
        <v>0</v>
      </c>
      <c r="BG1120" s="54">
        <f t="shared" si="1371"/>
        <v>0</v>
      </c>
      <c r="BH1120" s="54">
        <f t="shared" si="1371"/>
        <v>0</v>
      </c>
      <c r="BI1120" s="54">
        <f t="shared" si="1371"/>
        <v>0</v>
      </c>
      <c r="BJ1120" s="54">
        <f t="shared" si="1371"/>
        <v>0</v>
      </c>
      <c r="BK1120" s="54">
        <f t="shared" si="1371"/>
        <v>0</v>
      </c>
      <c r="BL1120" s="54">
        <v>0</v>
      </c>
      <c r="BM1120" s="54">
        <v>0</v>
      </c>
      <c r="BN1120" s="54">
        <f t="shared" ref="BN1120:BN1121" si="1372">AVERAGE(BP1120:BR1120)</f>
        <v>0</v>
      </c>
      <c r="BO1120" s="54">
        <f t="shared" ref="BO1120:BO1121" si="1373">SUM(BS1120:BU1120)/1</f>
        <v>0</v>
      </c>
      <c r="BP1120" s="54">
        <v>0</v>
      </c>
      <c r="BQ1120" s="54">
        <v>0</v>
      </c>
      <c r="BR1120" s="54">
        <v>0</v>
      </c>
      <c r="BS1120" s="54">
        <v>0</v>
      </c>
      <c r="BT1120" s="54">
        <v>0</v>
      </c>
      <c r="BU1120" s="54">
        <v>0</v>
      </c>
      <c r="BV1120" s="54">
        <f t="shared" si="1340"/>
        <v>0</v>
      </c>
      <c r="BW1120" s="54">
        <f t="shared" si="1341"/>
        <v>0</v>
      </c>
      <c r="BX1120" s="54">
        <f t="shared" si="1342"/>
        <v>0</v>
      </c>
      <c r="BY1120" s="54">
        <f t="shared" si="1343"/>
        <v>0</v>
      </c>
      <c r="BZ1120" s="54">
        <f t="shared" si="1344"/>
        <v>0</v>
      </c>
      <c r="CA1120" s="54">
        <v>0.66666666666666663</v>
      </c>
      <c r="CB1120" s="54">
        <f t="shared" si="1345"/>
        <v>0</v>
      </c>
      <c r="CC1120" s="54">
        <f t="shared" si="1346"/>
        <v>0</v>
      </c>
      <c r="CD1120" s="54">
        <v>0</v>
      </c>
      <c r="CE1120" s="54">
        <v>0</v>
      </c>
      <c r="CF1120" s="54">
        <v>0</v>
      </c>
      <c r="CG1120" s="54">
        <v>0</v>
      </c>
      <c r="CH1120" s="54">
        <v>0</v>
      </c>
      <c r="CI1120" s="54">
        <v>0</v>
      </c>
      <c r="CJ1120" s="54">
        <v>0</v>
      </c>
      <c r="CK1120" s="54">
        <v>0</v>
      </c>
      <c r="CL1120" s="54">
        <v>0</v>
      </c>
      <c r="CM1120" s="54">
        <v>0</v>
      </c>
      <c r="CN1120" s="54">
        <v>0</v>
      </c>
      <c r="CO1120" s="54">
        <v>0</v>
      </c>
    </row>
    <row r="1121" spans="1:93">
      <c r="A1121" s="3" t="str">
        <f t="shared" si="1326"/>
        <v>SH071Phesgo 15ml</v>
      </c>
      <c r="B1121" s="3" t="s">
        <v>558</v>
      </c>
      <c r="C1121" s="3" t="s">
        <v>887</v>
      </c>
      <c r="D1121" s="3" t="s">
        <v>296</v>
      </c>
      <c r="E1121" s="3" t="s">
        <v>296</v>
      </c>
      <c r="F1121" s="3" t="s">
        <v>353</v>
      </c>
      <c r="G1121" s="3" t="s">
        <v>354</v>
      </c>
      <c r="H1121" s="3" t="s">
        <v>353</v>
      </c>
      <c r="I1121" s="3" t="s">
        <v>354</v>
      </c>
      <c r="J1121" s="3" t="s">
        <v>541</v>
      </c>
      <c r="K1121" s="3" t="s">
        <v>541</v>
      </c>
      <c r="L1121" s="3"/>
      <c r="M1121" s="3" t="s">
        <v>543</v>
      </c>
      <c r="N1121" s="3" t="s">
        <v>17</v>
      </c>
      <c r="O1121" s="3" t="s">
        <v>19</v>
      </c>
      <c r="P1121" s="3">
        <v>8489.27</v>
      </c>
      <c r="Q1121" s="54">
        <v>1.1779575864591419E-6</v>
      </c>
      <c r="R1121" s="54">
        <v>1.1779575864591419E-6</v>
      </c>
      <c r="S1121" s="54">
        <v>1.1779575864591419E-6</v>
      </c>
      <c r="T1121" s="54">
        <v>1.1779575864591419E-6</v>
      </c>
      <c r="U1121" s="54">
        <v>1.1779575864591419E-6</v>
      </c>
      <c r="V1121" s="54">
        <v>1.1779575864591419E-6</v>
      </c>
      <c r="W1121" s="54">
        <v>3.5338727593774257E-6</v>
      </c>
      <c r="X1121" s="54">
        <v>3.5338727593774257E-6</v>
      </c>
      <c r="Y1121" s="54">
        <v>7.0677455187548515E-6</v>
      </c>
      <c r="Z1121" s="54">
        <v>0</v>
      </c>
      <c r="AA1121" s="54">
        <v>0</v>
      </c>
      <c r="AB1121" s="54">
        <v>0</v>
      </c>
      <c r="AC1121" s="54">
        <v>0</v>
      </c>
      <c r="AD1121" s="54">
        <v>0</v>
      </c>
      <c r="AE1121" s="54">
        <v>0</v>
      </c>
      <c r="AF1121" s="54">
        <f t="shared" si="1327"/>
        <v>0</v>
      </c>
      <c r="AG1121" s="54">
        <f t="shared" si="1328"/>
        <v>0</v>
      </c>
      <c r="AH1121" s="54">
        <f t="shared" si="1329"/>
        <v>0</v>
      </c>
      <c r="AI1121" s="54">
        <v>0.01</v>
      </c>
      <c r="AJ1121" s="54">
        <v>0.01</v>
      </c>
      <c r="AK1121" s="54">
        <v>0.01</v>
      </c>
      <c r="AL1121" s="54">
        <v>0.01</v>
      </c>
      <c r="AM1121" s="54">
        <v>0.01</v>
      </c>
      <c r="AN1121" s="54">
        <v>0.01</v>
      </c>
      <c r="AO1121" s="54">
        <v>0.03</v>
      </c>
      <c r="AP1121" s="54">
        <v>0.03</v>
      </c>
      <c r="AQ1121" s="54">
        <v>0.06</v>
      </c>
      <c r="AR1121" s="54">
        <f t="shared" si="1330"/>
        <v>0</v>
      </c>
      <c r="AS1121" s="54">
        <f t="shared" si="1331"/>
        <v>0</v>
      </c>
      <c r="AT1121" s="54">
        <f t="shared" si="1332"/>
        <v>0</v>
      </c>
      <c r="AU1121" s="54">
        <f t="shared" si="1333"/>
        <v>0</v>
      </c>
      <c r="AV1121" s="54">
        <f t="shared" si="1334"/>
        <v>0</v>
      </c>
      <c r="AW1121" s="54">
        <f t="shared" si="1335"/>
        <v>0</v>
      </c>
      <c r="AX1121" s="54">
        <f t="shared" si="1336"/>
        <v>0</v>
      </c>
      <c r="AY1121" s="54">
        <f t="shared" si="1337"/>
        <v>0</v>
      </c>
      <c r="AZ1121" s="54">
        <f t="shared" si="1338"/>
        <v>0</v>
      </c>
      <c r="BA1121" s="54">
        <f t="shared" si="1324"/>
        <v>1.1779575864591419E-6</v>
      </c>
      <c r="BB1121" s="54">
        <f t="shared" si="1325"/>
        <v>0</v>
      </c>
      <c r="BC1121" s="54">
        <f>SUM(CJ1121:CL1121)*2</f>
        <v>0</v>
      </c>
      <c r="BD1121" s="54">
        <f>SUM(CM1121:CO1121)*2</f>
        <v>0</v>
      </c>
      <c r="BE1121" s="54">
        <f t="shared" si="1339"/>
        <v>0</v>
      </c>
      <c r="BF1121" s="54">
        <f t="shared" ref="BF1121:BK1121" si="1374">Z1121*2</f>
        <v>0</v>
      </c>
      <c r="BG1121" s="54">
        <f t="shared" si="1374"/>
        <v>0</v>
      </c>
      <c r="BH1121" s="54">
        <f t="shared" si="1374"/>
        <v>0</v>
      </c>
      <c r="BI1121" s="54">
        <f t="shared" si="1374"/>
        <v>0</v>
      </c>
      <c r="BJ1121" s="54">
        <f t="shared" si="1374"/>
        <v>0</v>
      </c>
      <c r="BK1121" s="54">
        <f t="shared" si="1374"/>
        <v>0</v>
      </c>
      <c r="BL1121" s="54">
        <v>0</v>
      </c>
      <c r="BM1121" s="54">
        <v>0</v>
      </c>
      <c r="BN1121" s="54">
        <f t="shared" si="1372"/>
        <v>0</v>
      </c>
      <c r="BO1121" s="54">
        <f t="shared" si="1373"/>
        <v>0</v>
      </c>
      <c r="BP1121" s="54">
        <v>0</v>
      </c>
      <c r="BQ1121" s="54">
        <v>0</v>
      </c>
      <c r="BR1121" s="54">
        <v>0</v>
      </c>
      <c r="BS1121" s="54">
        <v>0</v>
      </c>
      <c r="BT1121" s="54">
        <v>0</v>
      </c>
      <c r="BU1121" s="54">
        <v>0</v>
      </c>
      <c r="BV1121" s="54">
        <f t="shared" si="1340"/>
        <v>0</v>
      </c>
      <c r="BW1121" s="54">
        <f t="shared" si="1341"/>
        <v>0</v>
      </c>
      <c r="BX1121" s="54">
        <f t="shared" si="1342"/>
        <v>0</v>
      </c>
      <c r="BY1121" s="54">
        <f t="shared" si="1343"/>
        <v>0</v>
      </c>
      <c r="BZ1121" s="54">
        <f t="shared" si="1344"/>
        <v>0</v>
      </c>
      <c r="CA1121" s="54">
        <v>0</v>
      </c>
      <c r="CB1121" s="54">
        <f t="shared" si="1345"/>
        <v>0</v>
      </c>
      <c r="CC1121" s="54">
        <f t="shared" si="1346"/>
        <v>0</v>
      </c>
      <c r="CD1121" s="54">
        <v>0</v>
      </c>
      <c r="CE1121" s="54">
        <v>0</v>
      </c>
      <c r="CF1121" s="54">
        <v>0</v>
      </c>
      <c r="CG1121" s="54">
        <v>0</v>
      </c>
      <c r="CH1121" s="54">
        <v>0</v>
      </c>
      <c r="CI1121" s="54">
        <v>0</v>
      </c>
      <c r="CJ1121" s="54">
        <v>0</v>
      </c>
      <c r="CK1121" s="54">
        <v>0</v>
      </c>
      <c r="CL1121" s="54">
        <v>0</v>
      </c>
      <c r="CM1121" s="54">
        <v>0</v>
      </c>
      <c r="CN1121" s="54">
        <v>0</v>
      </c>
      <c r="CO1121" s="54">
        <v>0</v>
      </c>
    </row>
    <row r="1122" spans="1:93">
      <c r="A1122" s="3" t="str">
        <f t="shared" si="1326"/>
        <v>SH072Herceptin IV</v>
      </c>
      <c r="B1122" s="3" t="s">
        <v>558</v>
      </c>
      <c r="C1122" s="3" t="s">
        <v>887</v>
      </c>
      <c r="D1122" s="3" t="s">
        <v>296</v>
      </c>
      <c r="E1122" s="3" t="s">
        <v>296</v>
      </c>
      <c r="F1122" s="3" t="s">
        <v>355</v>
      </c>
      <c r="G1122" s="3" t="s">
        <v>356</v>
      </c>
      <c r="H1122" s="3" t="s">
        <v>355</v>
      </c>
      <c r="I1122" s="3" t="s">
        <v>356</v>
      </c>
      <c r="J1122" s="3" t="s">
        <v>541</v>
      </c>
      <c r="K1122" s="3" t="s">
        <v>541</v>
      </c>
      <c r="L1122" s="3"/>
      <c r="M1122" s="3" t="s">
        <v>545</v>
      </c>
      <c r="N1122" s="3" t="s">
        <v>11</v>
      </c>
      <c r="O1122" s="3" t="s">
        <v>11</v>
      </c>
      <c r="P1122" s="3">
        <v>4535.5</v>
      </c>
      <c r="Q1122" s="54">
        <v>2.4822376098080742E-7</v>
      </c>
      <c r="R1122" s="54">
        <v>1.7782878168674339E-7</v>
      </c>
      <c r="S1122" s="54">
        <v>1.6542114214001052E-7</v>
      </c>
      <c r="T1122" s="54">
        <v>1.1681063360424579E-7</v>
      </c>
      <c r="U1122" s="54">
        <v>1.0643066396940739E-7</v>
      </c>
      <c r="V1122" s="54">
        <v>1.8528501761878564E-7</v>
      </c>
      <c r="W1122" s="54">
        <v>5.9147368480756133E-7</v>
      </c>
      <c r="X1122" s="54">
        <v>4.0852631519243884E-7</v>
      </c>
      <c r="Y1122" s="54">
        <v>1.0000000000000002E-6</v>
      </c>
      <c r="Z1122" s="54">
        <v>0</v>
      </c>
      <c r="AA1122" s="54">
        <v>0</v>
      </c>
      <c r="AB1122" s="54">
        <v>0</v>
      </c>
      <c r="AC1122" s="54">
        <v>0</v>
      </c>
      <c r="AD1122" s="54">
        <v>0</v>
      </c>
      <c r="AE1122" s="54">
        <v>0</v>
      </c>
      <c r="AF1122" s="54">
        <f t="shared" si="1327"/>
        <v>0</v>
      </c>
      <c r="AG1122" s="54">
        <f t="shared" si="1328"/>
        <v>0</v>
      </c>
      <c r="AH1122" s="54">
        <f t="shared" si="1329"/>
        <v>0</v>
      </c>
      <c r="AI1122" s="54">
        <v>1.1258188679284522E-3</v>
      </c>
      <c r="AJ1122" s="54">
        <v>8.0654243934022462E-4</v>
      </c>
      <c r="AK1122" s="54">
        <v>7.5026759017601764E-4</v>
      </c>
      <c r="AL1122" s="54">
        <v>5.297946287120568E-4</v>
      </c>
      <c r="AM1122" s="54">
        <v>4.8271627643324723E-4</v>
      </c>
      <c r="AN1122" s="54">
        <v>8.4036019741000226E-4</v>
      </c>
      <c r="AO1122" s="54">
        <v>2.6826288974446943E-3</v>
      </c>
      <c r="AP1122" s="54">
        <v>1.8528711025553063E-3</v>
      </c>
      <c r="AQ1122" s="54">
        <v>4.5355000000000005E-3</v>
      </c>
      <c r="AR1122" s="54">
        <f t="shared" si="1330"/>
        <v>0</v>
      </c>
      <c r="AS1122" s="54">
        <f t="shared" si="1331"/>
        <v>0</v>
      </c>
      <c r="AT1122" s="54">
        <f t="shared" si="1332"/>
        <v>0</v>
      </c>
      <c r="AU1122" s="54">
        <f t="shared" si="1333"/>
        <v>0</v>
      </c>
      <c r="AV1122" s="54">
        <f t="shared" si="1334"/>
        <v>0</v>
      </c>
      <c r="AW1122" s="54">
        <f t="shared" si="1335"/>
        <v>0</v>
      </c>
      <c r="AX1122" s="54">
        <f t="shared" si="1336"/>
        <v>0</v>
      </c>
      <c r="AY1122" s="54">
        <f t="shared" si="1337"/>
        <v>0</v>
      </c>
      <c r="AZ1122" s="54">
        <f t="shared" si="1338"/>
        <v>0</v>
      </c>
      <c r="BA1122" s="54">
        <f t="shared" si="1324"/>
        <v>1.1681063360424579E-7</v>
      </c>
      <c r="BB1122" s="54">
        <f t="shared" si="1325"/>
        <v>0</v>
      </c>
      <c r="BC1122" s="54"/>
      <c r="BD1122" s="54"/>
      <c r="BE1122" s="54">
        <f t="shared" si="1339"/>
        <v>0</v>
      </c>
      <c r="BF1122" s="54"/>
      <c r="BG1122" s="54"/>
      <c r="BH1122" s="54"/>
      <c r="BI1122" s="54"/>
      <c r="BJ1122" s="54"/>
      <c r="BK1122" s="54"/>
      <c r="BL1122" s="54"/>
      <c r="BM1122" s="54"/>
      <c r="BN1122" s="54"/>
      <c r="BO1122" s="54"/>
      <c r="BP1122" s="54"/>
      <c r="BQ1122" s="54"/>
      <c r="BR1122" s="54"/>
      <c r="BS1122" s="54"/>
      <c r="BT1122" s="54"/>
      <c r="BU1122" s="54"/>
      <c r="BV1122" s="54">
        <f t="shared" si="1340"/>
        <v>0</v>
      </c>
      <c r="BW1122" s="54">
        <f t="shared" si="1341"/>
        <v>0</v>
      </c>
      <c r="BX1122" s="54">
        <f t="shared" si="1342"/>
        <v>0</v>
      </c>
      <c r="BY1122" s="54">
        <f t="shared" si="1343"/>
        <v>0</v>
      </c>
      <c r="BZ1122" s="54">
        <f t="shared" si="1344"/>
        <v>0</v>
      </c>
      <c r="CA1122" s="54">
        <v>0</v>
      </c>
      <c r="CB1122" s="54">
        <f t="shared" si="1345"/>
        <v>0</v>
      </c>
      <c r="CC1122" s="54">
        <f t="shared" si="1346"/>
        <v>0</v>
      </c>
      <c r="CD1122" s="54">
        <v>0</v>
      </c>
      <c r="CE1122" s="54">
        <v>0</v>
      </c>
      <c r="CF1122" s="54">
        <v>0</v>
      </c>
      <c r="CG1122" s="54">
        <v>0</v>
      </c>
      <c r="CH1122" s="54">
        <v>0</v>
      </c>
      <c r="CI1122" s="54">
        <v>0</v>
      </c>
      <c r="CJ1122" s="54">
        <v>0</v>
      </c>
      <c r="CK1122" s="54">
        <v>0</v>
      </c>
      <c r="CL1122" s="54">
        <v>0</v>
      </c>
      <c r="CM1122" s="54">
        <v>0</v>
      </c>
      <c r="CN1122" s="54">
        <v>0</v>
      </c>
      <c r="CO1122" s="54">
        <v>0</v>
      </c>
    </row>
    <row r="1123" spans="1:93">
      <c r="A1123" s="3" t="str">
        <f t="shared" si="1326"/>
        <v>SH072Herceptin SC</v>
      </c>
      <c r="B1123" s="3" t="s">
        <v>558</v>
      </c>
      <c r="C1123" s="3" t="s">
        <v>887</v>
      </c>
      <c r="D1123" s="3" t="s">
        <v>296</v>
      </c>
      <c r="E1123" s="3" t="s">
        <v>296</v>
      </c>
      <c r="F1123" s="3" t="s">
        <v>355</v>
      </c>
      <c r="G1123" s="3" t="s">
        <v>356</v>
      </c>
      <c r="H1123" s="3" t="s">
        <v>355</v>
      </c>
      <c r="I1123" s="3" t="s">
        <v>356</v>
      </c>
      <c r="J1123" s="3" t="s">
        <v>541</v>
      </c>
      <c r="K1123" s="3" t="s">
        <v>541</v>
      </c>
      <c r="L1123" s="3"/>
      <c r="M1123" s="3" t="s">
        <v>545</v>
      </c>
      <c r="N1123" s="3" t="s">
        <v>12</v>
      </c>
      <c r="O1123" s="3" t="s">
        <v>12</v>
      </c>
      <c r="P1123" s="3">
        <v>3444.49</v>
      </c>
      <c r="Q1123" s="54">
        <v>0.5468602723875593</v>
      </c>
      <c r="R1123" s="54">
        <v>0.50667848392984083</v>
      </c>
      <c r="S1123" s="54">
        <v>0.76854569640770476</v>
      </c>
      <c r="T1123" s="54">
        <v>0.78665546822671817</v>
      </c>
      <c r="U1123" s="54">
        <v>0.70829036635315956</v>
      </c>
      <c r="V1123" s="54">
        <v>0.93226131488785713</v>
      </c>
      <c r="W1123" s="54">
        <v>1.8220844527251048</v>
      </c>
      <c r="X1123" s="54">
        <v>2.4272071494677347</v>
      </c>
      <c r="Y1123" s="54">
        <v>4.2492916021928391</v>
      </c>
      <c r="Z1123" s="54">
        <v>0</v>
      </c>
      <c r="AA1123" s="54">
        <v>0</v>
      </c>
      <c r="AB1123" s="54">
        <v>0</v>
      </c>
      <c r="AC1123" s="54">
        <v>0</v>
      </c>
      <c r="AD1123" s="54">
        <v>0</v>
      </c>
      <c r="AE1123" s="54">
        <v>0</v>
      </c>
      <c r="AF1123" s="54">
        <f t="shared" si="1327"/>
        <v>0</v>
      </c>
      <c r="AG1123" s="54">
        <f t="shared" si="1328"/>
        <v>0</v>
      </c>
      <c r="AH1123" s="54">
        <f t="shared" si="1329"/>
        <v>0</v>
      </c>
      <c r="AI1123" s="54">
        <v>1883.6547396362239</v>
      </c>
      <c r="AJ1123" s="54">
        <v>1745.2489711114972</v>
      </c>
      <c r="AK1123" s="54">
        <v>2647.2479658193752</v>
      </c>
      <c r="AL1123" s="54">
        <v>2709.6268937522482</v>
      </c>
      <c r="AM1123" s="54">
        <v>2439.6990839997943</v>
      </c>
      <c r="AN1123" s="54">
        <v>3211.1647765180746</v>
      </c>
      <c r="AO1123" s="54">
        <v>6276.1516765670967</v>
      </c>
      <c r="AP1123" s="54">
        <v>8360.4907542701167</v>
      </c>
      <c r="AQ1123" s="54">
        <v>14636.642430837213</v>
      </c>
      <c r="AR1123" s="54">
        <f t="shared" si="1330"/>
        <v>0</v>
      </c>
      <c r="AS1123" s="54">
        <f t="shared" si="1331"/>
        <v>0</v>
      </c>
      <c r="AT1123" s="54">
        <f t="shared" si="1332"/>
        <v>0</v>
      </c>
      <c r="AU1123" s="54">
        <f t="shared" si="1333"/>
        <v>0</v>
      </c>
      <c r="AV1123" s="54">
        <f t="shared" si="1334"/>
        <v>0</v>
      </c>
      <c r="AW1123" s="54">
        <f t="shared" si="1335"/>
        <v>0</v>
      </c>
      <c r="AX1123" s="54">
        <f t="shared" si="1336"/>
        <v>0</v>
      </c>
      <c r="AY1123" s="54">
        <f t="shared" si="1337"/>
        <v>0</v>
      </c>
      <c r="AZ1123" s="54">
        <f t="shared" si="1338"/>
        <v>0</v>
      </c>
      <c r="BA1123" s="54">
        <f t="shared" si="1324"/>
        <v>0.78665546822671817</v>
      </c>
      <c r="BB1123" s="54">
        <f t="shared" si="1325"/>
        <v>0</v>
      </c>
      <c r="BC1123" s="54"/>
      <c r="BD1123" s="54"/>
      <c r="BE1123" s="54">
        <f t="shared" si="1339"/>
        <v>0</v>
      </c>
      <c r="BF1123" s="54"/>
      <c r="BG1123" s="54"/>
      <c r="BH1123" s="54"/>
      <c r="BI1123" s="54"/>
      <c r="BJ1123" s="54"/>
      <c r="BK1123" s="54"/>
      <c r="BL1123" s="54"/>
      <c r="BM1123" s="54"/>
      <c r="BN1123" s="54"/>
      <c r="BO1123" s="54"/>
      <c r="BP1123" s="54"/>
      <c r="BQ1123" s="54"/>
      <c r="BR1123" s="54"/>
      <c r="BS1123" s="54"/>
      <c r="BT1123" s="54"/>
      <c r="BU1123" s="54"/>
      <c r="BV1123" s="54">
        <f t="shared" si="1340"/>
        <v>2583.3674999999998</v>
      </c>
      <c r="BW1123" s="54">
        <f t="shared" si="1341"/>
        <v>0</v>
      </c>
      <c r="BX1123" s="54">
        <f t="shared" si="1342"/>
        <v>0</v>
      </c>
      <c r="BY1123" s="54">
        <f t="shared" si="1343"/>
        <v>0</v>
      </c>
      <c r="BZ1123" s="54">
        <f t="shared" si="1344"/>
        <v>0</v>
      </c>
      <c r="CA1123" s="54">
        <v>0</v>
      </c>
      <c r="CB1123" s="54">
        <f t="shared" si="1345"/>
        <v>6</v>
      </c>
      <c r="CC1123" s="54">
        <f t="shared" si="1346"/>
        <v>0.75</v>
      </c>
      <c r="CD1123" s="54">
        <v>0</v>
      </c>
      <c r="CE1123" s="54">
        <v>0</v>
      </c>
      <c r="CF1123" s="54">
        <v>0</v>
      </c>
      <c r="CG1123" s="54">
        <v>3</v>
      </c>
      <c r="CH1123" s="54">
        <v>6</v>
      </c>
      <c r="CI1123" s="54">
        <v>0</v>
      </c>
      <c r="CJ1123" s="54">
        <v>0</v>
      </c>
      <c r="CK1123" s="54">
        <v>0</v>
      </c>
      <c r="CL1123" s="54">
        <v>0</v>
      </c>
      <c r="CM1123" s="54">
        <v>0</v>
      </c>
      <c r="CN1123" s="54">
        <v>0</v>
      </c>
      <c r="CO1123" s="54">
        <v>0</v>
      </c>
    </row>
    <row r="1124" spans="1:93">
      <c r="A1124" s="3" t="str">
        <f t="shared" si="1326"/>
        <v>SH072Itovebi 3mg</v>
      </c>
      <c r="B1124" s="3" t="s">
        <v>558</v>
      </c>
      <c r="C1124" s="3" t="s">
        <v>887</v>
      </c>
      <c r="D1124" s="3" t="s">
        <v>296</v>
      </c>
      <c r="E1124" s="3" t="s">
        <v>296</v>
      </c>
      <c r="F1124" s="3" t="s">
        <v>355</v>
      </c>
      <c r="G1124" s="3" t="s">
        <v>356</v>
      </c>
      <c r="H1124" s="3" t="s">
        <v>355</v>
      </c>
      <c r="I1124" s="3" t="s">
        <v>356</v>
      </c>
      <c r="J1124" s="3" t="s">
        <v>541</v>
      </c>
      <c r="K1124" s="3" t="s">
        <v>541</v>
      </c>
      <c r="L1124" s="3"/>
      <c r="M1124" s="3" t="s">
        <v>545</v>
      </c>
      <c r="N1124" s="3" t="s">
        <v>13</v>
      </c>
      <c r="O1124" s="3" t="s">
        <v>14</v>
      </c>
      <c r="P1124" s="3">
        <v>3566.02</v>
      </c>
      <c r="Q1124" s="54">
        <v>0</v>
      </c>
      <c r="R1124" s="54">
        <v>0</v>
      </c>
      <c r="S1124" s="54">
        <v>0</v>
      </c>
      <c r="T1124" s="54">
        <v>0</v>
      </c>
      <c r="U1124" s="54">
        <v>0</v>
      </c>
      <c r="V1124" s="54">
        <v>0</v>
      </c>
      <c r="W1124" s="54">
        <v>0</v>
      </c>
      <c r="X1124" s="54">
        <v>0</v>
      </c>
      <c r="Y1124" s="54">
        <v>0</v>
      </c>
      <c r="Z1124" s="54">
        <v>0</v>
      </c>
      <c r="AA1124" s="54">
        <v>0</v>
      </c>
      <c r="AB1124" s="54">
        <v>0</v>
      </c>
      <c r="AC1124" s="54">
        <v>0</v>
      </c>
      <c r="AD1124" s="54">
        <v>0</v>
      </c>
      <c r="AE1124" s="54">
        <v>0</v>
      </c>
      <c r="AF1124" s="54">
        <f t="shared" si="1327"/>
        <v>0</v>
      </c>
      <c r="AG1124" s="54">
        <f t="shared" si="1328"/>
        <v>0</v>
      </c>
      <c r="AH1124" s="54">
        <f t="shared" si="1329"/>
        <v>0</v>
      </c>
      <c r="AI1124" s="54">
        <v>0</v>
      </c>
      <c r="AJ1124" s="54">
        <v>0</v>
      </c>
      <c r="AK1124" s="54">
        <v>0</v>
      </c>
      <c r="AL1124" s="54">
        <v>0</v>
      </c>
      <c r="AM1124" s="54">
        <v>0</v>
      </c>
      <c r="AN1124" s="54">
        <v>0</v>
      </c>
      <c r="AO1124" s="54">
        <v>0</v>
      </c>
      <c r="AP1124" s="54">
        <v>0</v>
      </c>
      <c r="AQ1124" s="54">
        <v>0</v>
      </c>
      <c r="AR1124" s="54">
        <f t="shared" si="1330"/>
        <v>0</v>
      </c>
      <c r="AS1124" s="54">
        <f t="shared" si="1331"/>
        <v>0</v>
      </c>
      <c r="AT1124" s="54">
        <f t="shared" si="1332"/>
        <v>0</v>
      </c>
      <c r="AU1124" s="54">
        <f t="shared" si="1333"/>
        <v>0</v>
      </c>
      <c r="AV1124" s="54">
        <f t="shared" si="1334"/>
        <v>0</v>
      </c>
      <c r="AW1124" s="54">
        <f t="shared" si="1335"/>
        <v>0</v>
      </c>
      <c r="AX1124" s="54">
        <f t="shared" si="1336"/>
        <v>0</v>
      </c>
      <c r="AY1124" s="54">
        <f t="shared" si="1337"/>
        <v>0</v>
      </c>
      <c r="AZ1124" s="54">
        <f t="shared" si="1338"/>
        <v>0</v>
      </c>
      <c r="BA1124" s="54">
        <f t="shared" si="1324"/>
        <v>0</v>
      </c>
      <c r="BB1124" s="54">
        <f t="shared" si="1325"/>
        <v>0</v>
      </c>
      <c r="BC1124" s="54"/>
      <c r="BD1124" s="54"/>
      <c r="BE1124" s="54">
        <f t="shared" si="1339"/>
        <v>0</v>
      </c>
      <c r="BF1124" s="54"/>
      <c r="BG1124" s="54"/>
      <c r="BH1124" s="54"/>
      <c r="BI1124" s="54"/>
      <c r="BJ1124" s="54"/>
      <c r="BK1124" s="54"/>
      <c r="BL1124" s="54">
        <v>0</v>
      </c>
      <c r="BM1124" s="54">
        <v>0</v>
      </c>
      <c r="BN1124" s="54">
        <f t="shared" ref="BN1124:BN1125" si="1375">AVERAGE(BP1124:BR1124)</f>
        <v>0</v>
      </c>
      <c r="BO1124" s="54">
        <f t="shared" ref="BO1124:BO1125" si="1376">SUM(BS1124:BU1124)/1</f>
        <v>1</v>
      </c>
      <c r="BP1124" s="54">
        <v>0</v>
      </c>
      <c r="BQ1124" s="54">
        <v>0</v>
      </c>
      <c r="BR1124" s="54">
        <v>0</v>
      </c>
      <c r="BS1124" s="54">
        <v>1</v>
      </c>
      <c r="BT1124" s="54">
        <v>0</v>
      </c>
      <c r="BU1124" s="54">
        <v>0</v>
      </c>
      <c r="BV1124" s="54">
        <f t="shared" si="1340"/>
        <v>0</v>
      </c>
      <c r="BW1124" s="54">
        <f t="shared" si="1341"/>
        <v>0</v>
      </c>
      <c r="BX1124" s="54">
        <f t="shared" si="1342"/>
        <v>0</v>
      </c>
      <c r="BY1124" s="54">
        <f t="shared" si="1343"/>
        <v>0</v>
      </c>
      <c r="BZ1124" s="54">
        <f t="shared" si="1344"/>
        <v>0</v>
      </c>
      <c r="CA1124" s="54">
        <v>0</v>
      </c>
      <c r="CB1124" s="54">
        <f t="shared" si="1345"/>
        <v>0</v>
      </c>
      <c r="CC1124" s="54">
        <f t="shared" si="1346"/>
        <v>0</v>
      </c>
      <c r="CD1124" s="54">
        <v>0</v>
      </c>
      <c r="CE1124" s="54">
        <v>0</v>
      </c>
      <c r="CF1124" s="54">
        <v>0</v>
      </c>
      <c r="CG1124" s="54">
        <v>0</v>
      </c>
      <c r="CH1124" s="54">
        <v>0</v>
      </c>
      <c r="CI1124" s="54">
        <v>0</v>
      </c>
      <c r="CJ1124" s="54">
        <v>0</v>
      </c>
      <c r="CK1124" s="54">
        <v>0</v>
      </c>
      <c r="CL1124" s="54">
        <v>0</v>
      </c>
      <c r="CM1124" s="54">
        <v>0</v>
      </c>
      <c r="CN1124" s="54">
        <v>0</v>
      </c>
      <c r="CO1124" s="54">
        <v>0</v>
      </c>
    </row>
    <row r="1125" spans="1:93">
      <c r="A1125" s="3" t="str">
        <f t="shared" si="1326"/>
        <v>SH072Itovebi 9mg</v>
      </c>
      <c r="B1125" s="3" t="s">
        <v>558</v>
      </c>
      <c r="C1125" s="3" t="s">
        <v>887</v>
      </c>
      <c r="D1125" s="3" t="s">
        <v>296</v>
      </c>
      <c r="E1125" s="3" t="s">
        <v>296</v>
      </c>
      <c r="F1125" s="3" t="s">
        <v>355</v>
      </c>
      <c r="G1125" s="3" t="s">
        <v>356</v>
      </c>
      <c r="H1125" s="3" t="s">
        <v>355</v>
      </c>
      <c r="I1125" s="3" t="s">
        <v>356</v>
      </c>
      <c r="J1125" s="3" t="s">
        <v>541</v>
      </c>
      <c r="K1125" s="3" t="s">
        <v>541</v>
      </c>
      <c r="L1125" s="3"/>
      <c r="M1125" s="3" t="s">
        <v>545</v>
      </c>
      <c r="N1125" s="3" t="s">
        <v>13</v>
      </c>
      <c r="O1125" s="3" t="s">
        <v>15</v>
      </c>
      <c r="P1125" s="3">
        <v>10698.05</v>
      </c>
      <c r="Q1125" s="54"/>
      <c r="R1125" s="54"/>
      <c r="S1125" s="54"/>
      <c r="T1125" s="54">
        <v>0</v>
      </c>
      <c r="U1125" s="54">
        <v>0</v>
      </c>
      <c r="V1125" s="54">
        <v>0</v>
      </c>
      <c r="W1125" s="54">
        <v>0</v>
      </c>
      <c r="X1125" s="54">
        <v>0</v>
      </c>
      <c r="Y1125" s="54">
        <v>0</v>
      </c>
      <c r="Z1125" s="54">
        <v>0</v>
      </c>
      <c r="AA1125" s="54">
        <v>0</v>
      </c>
      <c r="AB1125" s="54">
        <v>0</v>
      </c>
      <c r="AC1125" s="54">
        <v>0</v>
      </c>
      <c r="AD1125" s="54">
        <v>0</v>
      </c>
      <c r="AE1125" s="54">
        <v>0</v>
      </c>
      <c r="AF1125" s="54">
        <f t="shared" si="1327"/>
        <v>0</v>
      </c>
      <c r="AG1125" s="54">
        <f t="shared" si="1328"/>
        <v>0</v>
      </c>
      <c r="AH1125" s="54">
        <f t="shared" si="1329"/>
        <v>0</v>
      </c>
      <c r="AI1125" s="54"/>
      <c r="AJ1125" s="54"/>
      <c r="AK1125" s="54"/>
      <c r="AL1125" s="54">
        <v>0</v>
      </c>
      <c r="AM1125" s="54">
        <v>0</v>
      </c>
      <c r="AN1125" s="54">
        <v>0</v>
      </c>
      <c r="AO1125" s="54">
        <v>0</v>
      </c>
      <c r="AP1125" s="54">
        <v>0</v>
      </c>
      <c r="AQ1125" s="54">
        <v>0</v>
      </c>
      <c r="AR1125" s="54">
        <f t="shared" si="1330"/>
        <v>0</v>
      </c>
      <c r="AS1125" s="54">
        <f t="shared" si="1331"/>
        <v>0</v>
      </c>
      <c r="AT1125" s="54">
        <f t="shared" si="1332"/>
        <v>0</v>
      </c>
      <c r="AU1125" s="54">
        <f t="shared" si="1333"/>
        <v>0</v>
      </c>
      <c r="AV1125" s="54">
        <f t="shared" si="1334"/>
        <v>0</v>
      </c>
      <c r="AW1125" s="54">
        <f t="shared" si="1335"/>
        <v>0</v>
      </c>
      <c r="AX1125" s="54">
        <f t="shared" si="1336"/>
        <v>0</v>
      </c>
      <c r="AY1125" s="54">
        <f t="shared" si="1337"/>
        <v>0</v>
      </c>
      <c r="AZ1125" s="54">
        <f t="shared" si="1338"/>
        <v>0</v>
      </c>
      <c r="BA1125" s="54">
        <f t="shared" si="1324"/>
        <v>0</v>
      </c>
      <c r="BB1125" s="54">
        <f t="shared" si="1325"/>
        <v>0</v>
      </c>
      <c r="BC1125" s="54"/>
      <c r="BD1125" s="54"/>
      <c r="BE1125" s="54">
        <f t="shared" si="1339"/>
        <v>0</v>
      </c>
      <c r="BF1125" s="54"/>
      <c r="BG1125" s="54"/>
      <c r="BH1125" s="54"/>
      <c r="BI1125" s="54"/>
      <c r="BJ1125" s="54"/>
      <c r="BK1125" s="54"/>
      <c r="BL1125" s="54">
        <v>0</v>
      </c>
      <c r="BM1125" s="54">
        <v>0</v>
      </c>
      <c r="BN1125" s="54">
        <f t="shared" si="1375"/>
        <v>0</v>
      </c>
      <c r="BO1125" s="54">
        <f t="shared" si="1376"/>
        <v>0</v>
      </c>
      <c r="BP1125" s="54">
        <v>0</v>
      </c>
      <c r="BQ1125" s="54">
        <v>0</v>
      </c>
      <c r="BR1125" s="54">
        <v>0</v>
      </c>
      <c r="BS1125" s="54">
        <v>0</v>
      </c>
      <c r="BT1125" s="54">
        <v>0</v>
      </c>
      <c r="BU1125" s="54">
        <v>0</v>
      </c>
      <c r="BV1125" s="54">
        <f t="shared" si="1340"/>
        <v>0</v>
      </c>
      <c r="BW1125" s="54">
        <f t="shared" si="1341"/>
        <v>0</v>
      </c>
      <c r="BX1125" s="54">
        <f t="shared" si="1342"/>
        <v>0</v>
      </c>
      <c r="BY1125" s="54">
        <f t="shared" si="1343"/>
        <v>0</v>
      </c>
      <c r="BZ1125" s="54">
        <f t="shared" si="1344"/>
        <v>0</v>
      </c>
      <c r="CA1125" s="54">
        <v>0</v>
      </c>
      <c r="CB1125" s="54">
        <f t="shared" si="1345"/>
        <v>0</v>
      </c>
      <c r="CC1125" s="54">
        <f t="shared" si="1346"/>
        <v>0</v>
      </c>
      <c r="CD1125" s="54">
        <v>0</v>
      </c>
      <c r="CE1125" s="54">
        <v>0</v>
      </c>
      <c r="CF1125" s="54">
        <v>0</v>
      </c>
      <c r="CG1125" s="54">
        <v>0</v>
      </c>
      <c r="CH1125" s="54">
        <v>0</v>
      </c>
      <c r="CI1125" s="54">
        <v>0</v>
      </c>
      <c r="CJ1125" s="54">
        <v>0</v>
      </c>
      <c r="CK1125" s="54">
        <v>0</v>
      </c>
      <c r="CL1125" s="54">
        <v>0</v>
      </c>
      <c r="CM1125" s="54">
        <v>0</v>
      </c>
      <c r="CN1125" s="54">
        <v>0</v>
      </c>
      <c r="CO1125" s="54">
        <v>0</v>
      </c>
    </row>
    <row r="1126" spans="1:93">
      <c r="A1126" s="3" t="str">
        <f t="shared" si="1326"/>
        <v>SH072Perjeta</v>
      </c>
      <c r="B1126" s="3" t="s">
        <v>558</v>
      </c>
      <c r="C1126" s="3" t="s">
        <v>887</v>
      </c>
      <c r="D1126" s="3" t="s">
        <v>296</v>
      </c>
      <c r="E1126" s="3" t="s">
        <v>296</v>
      </c>
      <c r="F1126" s="3" t="s">
        <v>355</v>
      </c>
      <c r="G1126" s="3" t="s">
        <v>356</v>
      </c>
      <c r="H1126" s="3" t="s">
        <v>355</v>
      </c>
      <c r="I1126" s="3" t="s">
        <v>356</v>
      </c>
      <c r="J1126" s="3" t="s">
        <v>541</v>
      </c>
      <c r="K1126" s="3" t="s">
        <v>541</v>
      </c>
      <c r="L1126" s="3"/>
      <c r="M1126" s="3" t="s">
        <v>545</v>
      </c>
      <c r="N1126" s="3" t="s">
        <v>16</v>
      </c>
      <c r="O1126" s="3" t="s">
        <v>16</v>
      </c>
      <c r="P1126" s="3">
        <v>3985.87</v>
      </c>
      <c r="Q1126" s="54">
        <v>8.7019033595352919</v>
      </c>
      <c r="R1126" s="54">
        <v>7.350628478310389</v>
      </c>
      <c r="S1126" s="54">
        <v>11.156716733650887</v>
      </c>
      <c r="T1126" s="54">
        <v>6.7416791464239223</v>
      </c>
      <c r="U1126" s="54">
        <v>8.1825811329912828</v>
      </c>
      <c r="V1126" s="54">
        <v>9.3907965534798006</v>
      </c>
      <c r="W1126" s="54">
        <v>27.209248571496566</v>
      </c>
      <c r="X1126" s="54">
        <v>24.315056832895003</v>
      </c>
      <c r="Y1126" s="54">
        <v>51.524305404391569</v>
      </c>
      <c r="Z1126" s="54">
        <v>10</v>
      </c>
      <c r="AA1126" s="54">
        <v>16</v>
      </c>
      <c r="AB1126" s="54">
        <v>5</v>
      </c>
      <c r="AC1126" s="54">
        <v>0</v>
      </c>
      <c r="AD1126" s="54">
        <v>0</v>
      </c>
      <c r="AE1126" s="54">
        <v>0</v>
      </c>
      <c r="AF1126" s="54">
        <f t="shared" si="1327"/>
        <v>31</v>
      </c>
      <c r="AG1126" s="54">
        <f t="shared" si="1328"/>
        <v>0</v>
      </c>
      <c r="AH1126" s="54">
        <f t="shared" si="1329"/>
        <v>31</v>
      </c>
      <c r="AI1126" s="54">
        <v>34684.655543670931</v>
      </c>
      <c r="AJ1126" s="54">
        <v>29298.649532843028</v>
      </c>
      <c r="AK1126" s="54">
        <v>44469.222527157057</v>
      </c>
      <c r="AL1126" s="54">
        <v>26871.456659356718</v>
      </c>
      <c r="AM1126" s="54">
        <v>32614.704660555963</v>
      </c>
      <c r="AN1126" s="54">
        <v>37430.494258618535</v>
      </c>
      <c r="AO1126" s="54">
        <v>108452.52760367101</v>
      </c>
      <c r="AP1126" s="54">
        <v>96916.655578531208</v>
      </c>
      <c r="AQ1126" s="54">
        <v>205369.18318220222</v>
      </c>
      <c r="AR1126" s="54">
        <f t="shared" si="1330"/>
        <v>39858.699999999997</v>
      </c>
      <c r="AS1126" s="54">
        <f t="shared" si="1331"/>
        <v>63773.919999999998</v>
      </c>
      <c r="AT1126" s="54">
        <f t="shared" si="1332"/>
        <v>19929.349999999999</v>
      </c>
      <c r="AU1126" s="54">
        <f t="shared" si="1333"/>
        <v>0</v>
      </c>
      <c r="AV1126" s="54">
        <f t="shared" si="1334"/>
        <v>0</v>
      </c>
      <c r="AW1126" s="54">
        <f t="shared" si="1335"/>
        <v>0</v>
      </c>
      <c r="AX1126" s="54">
        <f t="shared" si="1336"/>
        <v>123561.97</v>
      </c>
      <c r="AY1126" s="54">
        <f t="shared" si="1337"/>
        <v>0</v>
      </c>
      <c r="AZ1126" s="54">
        <f t="shared" si="1338"/>
        <v>123561.97</v>
      </c>
      <c r="BA1126" s="54">
        <f t="shared" si="1324"/>
        <v>6.7416791464239223</v>
      </c>
      <c r="BB1126" s="54">
        <f t="shared" si="1325"/>
        <v>0</v>
      </c>
      <c r="BC1126" s="54"/>
      <c r="BD1126" s="54"/>
      <c r="BE1126" s="54">
        <f t="shared" si="1339"/>
        <v>0</v>
      </c>
      <c r="BF1126" s="54"/>
      <c r="BG1126" s="54"/>
      <c r="BH1126" s="54"/>
      <c r="BI1126" s="54"/>
      <c r="BJ1126" s="54"/>
      <c r="BK1126" s="54"/>
      <c r="BL1126" s="54"/>
      <c r="BM1126" s="54"/>
      <c r="BN1126" s="54"/>
      <c r="BO1126" s="54"/>
      <c r="BP1126" s="54"/>
      <c r="BQ1126" s="54"/>
      <c r="BR1126" s="54"/>
      <c r="BS1126" s="54"/>
      <c r="BT1126" s="54"/>
      <c r="BU1126" s="54"/>
      <c r="BV1126" s="54">
        <f t="shared" si="1340"/>
        <v>74070.750833333324</v>
      </c>
      <c r="BW1126" s="54">
        <f t="shared" si="1341"/>
        <v>255095.67999999999</v>
      </c>
      <c r="BX1126" s="54">
        <f t="shared" si="1342"/>
        <v>275025.02999999997</v>
      </c>
      <c r="BY1126" s="54">
        <f t="shared" si="1343"/>
        <v>64</v>
      </c>
      <c r="BZ1126" s="54">
        <f t="shared" si="1344"/>
        <v>69</v>
      </c>
      <c r="CA1126" s="54">
        <v>0</v>
      </c>
      <c r="CB1126" s="54">
        <f t="shared" si="1345"/>
        <v>29</v>
      </c>
      <c r="CC1126" s="54">
        <f t="shared" si="1346"/>
        <v>18.583333333333332</v>
      </c>
      <c r="CD1126" s="54">
        <v>16</v>
      </c>
      <c r="CE1126" s="54">
        <v>15</v>
      </c>
      <c r="CF1126" s="54">
        <v>25</v>
      </c>
      <c r="CG1126" s="54">
        <v>11</v>
      </c>
      <c r="CH1126" s="54">
        <v>19</v>
      </c>
      <c r="CI1126" s="54">
        <v>4</v>
      </c>
      <c r="CJ1126" s="54">
        <v>19</v>
      </c>
      <c r="CK1126" s="54">
        <v>15</v>
      </c>
      <c r="CL1126" s="54">
        <v>30</v>
      </c>
      <c r="CM1126" s="54">
        <v>25</v>
      </c>
      <c r="CN1126" s="54">
        <v>15</v>
      </c>
      <c r="CO1126" s="54">
        <v>29</v>
      </c>
    </row>
    <row r="1127" spans="1:93">
      <c r="A1127" s="3" t="str">
        <f t="shared" si="1326"/>
        <v>SH072Phesgo 10ml</v>
      </c>
      <c r="B1127" s="3" t="s">
        <v>558</v>
      </c>
      <c r="C1127" s="3" t="s">
        <v>887</v>
      </c>
      <c r="D1127" s="3" t="s">
        <v>296</v>
      </c>
      <c r="E1127" s="3" t="s">
        <v>296</v>
      </c>
      <c r="F1127" s="3" t="s">
        <v>355</v>
      </c>
      <c r="G1127" s="3" t="s">
        <v>356</v>
      </c>
      <c r="H1127" s="3" t="s">
        <v>355</v>
      </c>
      <c r="I1127" s="3" t="s">
        <v>356</v>
      </c>
      <c r="J1127" s="3" t="s">
        <v>541</v>
      </c>
      <c r="K1127" s="3" t="s">
        <v>541</v>
      </c>
      <c r="L1127" s="3"/>
      <c r="M1127" s="3" t="s">
        <v>545</v>
      </c>
      <c r="N1127" s="3" t="s">
        <v>17</v>
      </c>
      <c r="O1127" s="3" t="s">
        <v>18</v>
      </c>
      <c r="P1127" s="3">
        <v>6232.07</v>
      </c>
      <c r="Q1127" s="54">
        <v>6.2665531612289334</v>
      </c>
      <c r="R1127" s="54">
        <v>5.690272182929589</v>
      </c>
      <c r="S1127" s="54">
        <v>9.0928058276287036</v>
      </c>
      <c r="T1127" s="54">
        <v>7.7991092596296259</v>
      </c>
      <c r="U1127" s="54">
        <v>7.0435681502293788</v>
      </c>
      <c r="V1127" s="54">
        <v>9.5885052667283919</v>
      </c>
      <c r="W1127" s="54">
        <v>21.049631171787226</v>
      </c>
      <c r="X1127" s="54">
        <v>24.431182676587397</v>
      </c>
      <c r="Y1127" s="54">
        <v>45.480813848374623</v>
      </c>
      <c r="Z1127" s="54">
        <v>6</v>
      </c>
      <c r="AA1127" s="54">
        <v>11</v>
      </c>
      <c r="AB1127" s="54">
        <v>6</v>
      </c>
      <c r="AC1127" s="54">
        <v>5</v>
      </c>
      <c r="AD1127" s="54">
        <v>0</v>
      </c>
      <c r="AE1127" s="54">
        <v>0</v>
      </c>
      <c r="AF1127" s="54">
        <f t="shared" si="1327"/>
        <v>23</v>
      </c>
      <c r="AG1127" s="54">
        <f t="shared" si="1328"/>
        <v>5</v>
      </c>
      <c r="AH1127" s="54">
        <f t="shared" si="1329"/>
        <v>28</v>
      </c>
      <c r="AI1127" s="54">
        <v>39053.597959499995</v>
      </c>
      <c r="AJ1127" s="54">
        <v>35462.174563070002</v>
      </c>
      <c r="AK1127" s="54">
        <v>56667.002414190014</v>
      </c>
      <c r="AL1127" s="54">
        <v>48604.594843660001</v>
      </c>
      <c r="AM1127" s="54">
        <v>43896.009762000002</v>
      </c>
      <c r="AN1127" s="54">
        <v>59756.236017620009</v>
      </c>
      <c r="AO1127" s="54">
        <v>131182.77493676002</v>
      </c>
      <c r="AP1127" s="54">
        <v>152256.84062328</v>
      </c>
      <c r="AQ1127" s="54">
        <v>283439.61556003999</v>
      </c>
      <c r="AR1127" s="54">
        <f t="shared" si="1330"/>
        <v>37392.42</v>
      </c>
      <c r="AS1127" s="54">
        <f t="shared" si="1331"/>
        <v>68552.76999999999</v>
      </c>
      <c r="AT1127" s="54">
        <f t="shared" si="1332"/>
        <v>37392.42</v>
      </c>
      <c r="AU1127" s="54">
        <f t="shared" si="1333"/>
        <v>31160.35</v>
      </c>
      <c r="AV1127" s="54">
        <f t="shared" si="1334"/>
        <v>0</v>
      </c>
      <c r="AW1127" s="54">
        <f t="shared" si="1335"/>
        <v>0</v>
      </c>
      <c r="AX1127" s="54">
        <f t="shared" si="1336"/>
        <v>143337.60999999999</v>
      </c>
      <c r="AY1127" s="54">
        <f t="shared" si="1337"/>
        <v>31160.35</v>
      </c>
      <c r="AZ1127" s="54">
        <f t="shared" si="1338"/>
        <v>174497.96</v>
      </c>
      <c r="BA1127" s="54">
        <f t="shared" si="1324"/>
        <v>7.7991092596296259</v>
      </c>
      <c r="BB1127" s="54">
        <f t="shared" si="1325"/>
        <v>5</v>
      </c>
      <c r="BC1127" s="54">
        <f>SUM(CJ1127:CL1127)</f>
        <v>18</v>
      </c>
      <c r="BD1127" s="54">
        <f>SUM(CM1127:CO1127)</f>
        <v>19</v>
      </c>
      <c r="BE1127" s="54">
        <f t="shared" si="1339"/>
        <v>28</v>
      </c>
      <c r="BF1127" s="54">
        <f t="shared" ref="BF1127:BK1127" si="1377">Z1127</f>
        <v>6</v>
      </c>
      <c r="BG1127" s="54">
        <f t="shared" si="1377"/>
        <v>11</v>
      </c>
      <c r="BH1127" s="54">
        <f t="shared" si="1377"/>
        <v>6</v>
      </c>
      <c r="BI1127" s="54">
        <f t="shared" si="1377"/>
        <v>5</v>
      </c>
      <c r="BJ1127" s="54">
        <f t="shared" si="1377"/>
        <v>0</v>
      </c>
      <c r="BK1127" s="54">
        <f t="shared" si="1377"/>
        <v>0</v>
      </c>
      <c r="BL1127" s="54">
        <v>0</v>
      </c>
      <c r="BM1127" s="54">
        <v>0</v>
      </c>
      <c r="BN1127" s="54">
        <f t="shared" ref="BN1127:BN1128" si="1378">AVERAGE(BP1127:BR1127)</f>
        <v>0</v>
      </c>
      <c r="BO1127" s="54">
        <f t="shared" ref="BO1127:BO1128" si="1379">SUM(BS1127:BU1127)/1</f>
        <v>0</v>
      </c>
      <c r="BP1127" s="54">
        <v>0</v>
      </c>
      <c r="BQ1127" s="54">
        <v>0</v>
      </c>
      <c r="BR1127" s="54">
        <v>0</v>
      </c>
      <c r="BS1127" s="54">
        <v>0</v>
      </c>
      <c r="BT1127" s="54">
        <v>0</v>
      </c>
      <c r="BU1127" s="54">
        <v>0</v>
      </c>
      <c r="BV1127" s="54">
        <f t="shared" si="1340"/>
        <v>23889.601666666666</v>
      </c>
      <c r="BW1127" s="54">
        <f t="shared" si="1341"/>
        <v>112177.26</v>
      </c>
      <c r="BX1127" s="54">
        <f t="shared" si="1342"/>
        <v>118409.32999999999</v>
      </c>
      <c r="BY1127" s="54">
        <f t="shared" si="1343"/>
        <v>18</v>
      </c>
      <c r="BZ1127" s="54">
        <f t="shared" si="1344"/>
        <v>19</v>
      </c>
      <c r="CA1127" s="54">
        <v>15</v>
      </c>
      <c r="CB1127" s="54">
        <f t="shared" si="1345"/>
        <v>16</v>
      </c>
      <c r="CC1127" s="54">
        <f t="shared" si="1346"/>
        <v>3.8333333333333335</v>
      </c>
      <c r="CD1127" s="54">
        <v>0</v>
      </c>
      <c r="CE1127" s="54">
        <v>5</v>
      </c>
      <c r="CF1127" s="54">
        <v>0</v>
      </c>
      <c r="CG1127" s="54">
        <v>0</v>
      </c>
      <c r="CH1127" s="54">
        <v>0</v>
      </c>
      <c r="CI1127" s="54">
        <v>4</v>
      </c>
      <c r="CJ1127" s="54">
        <v>8</v>
      </c>
      <c r="CK1127" s="54">
        <v>3</v>
      </c>
      <c r="CL1127" s="54">
        <v>7</v>
      </c>
      <c r="CM1127" s="54">
        <v>16</v>
      </c>
      <c r="CN1127" s="54">
        <v>0</v>
      </c>
      <c r="CO1127" s="54">
        <v>3</v>
      </c>
    </row>
    <row r="1128" spans="1:93">
      <c r="A1128" s="3" t="str">
        <f t="shared" si="1326"/>
        <v>SH072Phesgo 15ml</v>
      </c>
      <c r="B1128" s="3" t="s">
        <v>558</v>
      </c>
      <c r="C1128" s="3" t="s">
        <v>887</v>
      </c>
      <c r="D1128" s="3" t="s">
        <v>296</v>
      </c>
      <c r="E1128" s="3" t="s">
        <v>296</v>
      </c>
      <c r="F1128" s="3" t="s">
        <v>355</v>
      </c>
      <c r="G1128" s="3" t="s">
        <v>356</v>
      </c>
      <c r="H1128" s="3" t="s">
        <v>355</v>
      </c>
      <c r="I1128" s="3" t="s">
        <v>356</v>
      </c>
      <c r="J1128" s="3" t="s">
        <v>541</v>
      </c>
      <c r="K1128" s="3" t="s">
        <v>541</v>
      </c>
      <c r="L1128" s="3"/>
      <c r="M1128" s="3" t="s">
        <v>545</v>
      </c>
      <c r="N1128" s="3" t="s">
        <v>17</v>
      </c>
      <c r="O1128" s="3" t="s">
        <v>19</v>
      </c>
      <c r="P1128" s="3">
        <v>8489.27</v>
      </c>
      <c r="Q1128" s="54">
        <v>1</v>
      </c>
      <c r="R1128" s="54">
        <v>1</v>
      </c>
      <c r="S1128" s="54">
        <v>1</v>
      </c>
      <c r="T1128" s="54">
        <v>1</v>
      </c>
      <c r="U1128" s="54">
        <v>1</v>
      </c>
      <c r="V1128" s="54">
        <v>1</v>
      </c>
      <c r="W1128" s="54">
        <v>3</v>
      </c>
      <c r="X1128" s="54">
        <v>3</v>
      </c>
      <c r="Y1128" s="54">
        <v>6</v>
      </c>
      <c r="Z1128" s="54">
        <v>0</v>
      </c>
      <c r="AA1128" s="54">
        <v>2</v>
      </c>
      <c r="AB1128" s="54">
        <v>0</v>
      </c>
      <c r="AC1128" s="54">
        <v>0</v>
      </c>
      <c r="AD1128" s="54">
        <v>0</v>
      </c>
      <c r="AE1128" s="54">
        <v>0</v>
      </c>
      <c r="AF1128" s="54">
        <f t="shared" si="1327"/>
        <v>2</v>
      </c>
      <c r="AG1128" s="54">
        <f t="shared" si="1328"/>
        <v>0</v>
      </c>
      <c r="AH1128" s="54">
        <f t="shared" si="1329"/>
        <v>2</v>
      </c>
      <c r="AI1128" s="54">
        <v>8489.27</v>
      </c>
      <c r="AJ1128" s="54">
        <v>8489.27</v>
      </c>
      <c r="AK1128" s="54">
        <v>8489.27</v>
      </c>
      <c r="AL1128" s="54">
        <v>8489.27</v>
      </c>
      <c r="AM1128" s="54">
        <v>8489.27</v>
      </c>
      <c r="AN1128" s="54">
        <v>8489.27</v>
      </c>
      <c r="AO1128" s="54">
        <v>25467.81</v>
      </c>
      <c r="AP1128" s="54">
        <v>25467.81</v>
      </c>
      <c r="AQ1128" s="54">
        <v>50935.62</v>
      </c>
      <c r="AR1128" s="54">
        <f t="shared" si="1330"/>
        <v>0</v>
      </c>
      <c r="AS1128" s="54">
        <f t="shared" si="1331"/>
        <v>16978.54</v>
      </c>
      <c r="AT1128" s="54">
        <f t="shared" si="1332"/>
        <v>0</v>
      </c>
      <c r="AU1128" s="54">
        <f t="shared" si="1333"/>
        <v>0</v>
      </c>
      <c r="AV1128" s="54">
        <f t="shared" si="1334"/>
        <v>0</v>
      </c>
      <c r="AW1128" s="54">
        <f t="shared" si="1335"/>
        <v>0</v>
      </c>
      <c r="AX1128" s="54">
        <f t="shared" si="1336"/>
        <v>16978.54</v>
      </c>
      <c r="AY1128" s="54">
        <f t="shared" si="1337"/>
        <v>0</v>
      </c>
      <c r="AZ1128" s="54">
        <f t="shared" si="1338"/>
        <v>16978.54</v>
      </c>
      <c r="BA1128" s="54">
        <f t="shared" si="1324"/>
        <v>1</v>
      </c>
      <c r="BB1128" s="54">
        <f t="shared" si="1325"/>
        <v>0</v>
      </c>
      <c r="BC1128" s="54">
        <f>SUM(CJ1128:CL1128)*2</f>
        <v>6</v>
      </c>
      <c r="BD1128" s="54">
        <f>SUM(CM1128:CO1128)*2</f>
        <v>0</v>
      </c>
      <c r="BE1128" s="54">
        <f t="shared" si="1339"/>
        <v>4</v>
      </c>
      <c r="BF1128" s="54">
        <f t="shared" ref="BF1128:BK1128" si="1380">Z1128*2</f>
        <v>0</v>
      </c>
      <c r="BG1128" s="54">
        <f t="shared" si="1380"/>
        <v>4</v>
      </c>
      <c r="BH1128" s="54">
        <f t="shared" si="1380"/>
        <v>0</v>
      </c>
      <c r="BI1128" s="54">
        <f t="shared" si="1380"/>
        <v>0</v>
      </c>
      <c r="BJ1128" s="54">
        <f t="shared" si="1380"/>
        <v>0</v>
      </c>
      <c r="BK1128" s="54">
        <f t="shared" si="1380"/>
        <v>0</v>
      </c>
      <c r="BL1128" s="54">
        <v>0.66666666666666663</v>
      </c>
      <c r="BM1128" s="54">
        <v>0.33333333333333331</v>
      </c>
      <c r="BN1128" s="54">
        <f t="shared" si="1378"/>
        <v>1.3333333333333333</v>
      </c>
      <c r="BO1128" s="54">
        <f t="shared" si="1379"/>
        <v>0</v>
      </c>
      <c r="BP1128" s="54">
        <v>3</v>
      </c>
      <c r="BQ1128" s="54">
        <v>0</v>
      </c>
      <c r="BR1128" s="54">
        <v>1</v>
      </c>
      <c r="BS1128" s="54">
        <v>0</v>
      </c>
      <c r="BT1128" s="54">
        <v>0</v>
      </c>
      <c r="BU1128" s="54">
        <v>0</v>
      </c>
      <c r="BV1128" s="54">
        <f t="shared" si="1340"/>
        <v>5659.5133333333333</v>
      </c>
      <c r="BW1128" s="54">
        <f t="shared" si="1341"/>
        <v>25467.81</v>
      </c>
      <c r="BX1128" s="54">
        <f t="shared" si="1342"/>
        <v>0</v>
      </c>
      <c r="BY1128" s="54">
        <f t="shared" si="1343"/>
        <v>3</v>
      </c>
      <c r="BZ1128" s="54">
        <f t="shared" si="1344"/>
        <v>0</v>
      </c>
      <c r="CA1128" s="54">
        <v>0</v>
      </c>
      <c r="CB1128" s="54">
        <f t="shared" si="1345"/>
        <v>5</v>
      </c>
      <c r="CC1128" s="54">
        <f t="shared" si="1346"/>
        <v>0.66666666666666663</v>
      </c>
      <c r="CD1128" s="54">
        <v>0</v>
      </c>
      <c r="CE1128" s="54">
        <v>5</v>
      </c>
      <c r="CF1128" s="54">
        <v>0</v>
      </c>
      <c r="CG1128" s="54">
        <v>0</v>
      </c>
      <c r="CH1128" s="54">
        <v>0</v>
      </c>
      <c r="CI1128" s="54">
        <v>0</v>
      </c>
      <c r="CJ1128" s="54">
        <v>3</v>
      </c>
      <c r="CK1128" s="54">
        <v>0</v>
      </c>
      <c r="CL1128" s="54">
        <v>0</v>
      </c>
      <c r="CM1128" s="54">
        <v>0</v>
      </c>
      <c r="CN1128" s="54">
        <v>0</v>
      </c>
      <c r="CO1128" s="54">
        <v>0</v>
      </c>
    </row>
    <row r="1129" spans="1:93">
      <c r="A1129" s="3" t="str">
        <f t="shared" si="1326"/>
        <v>SH075Herceptin IV</v>
      </c>
      <c r="B1129" s="3" t="s">
        <v>558</v>
      </c>
      <c r="C1129" s="3" t="s">
        <v>887</v>
      </c>
      <c r="D1129" s="3" t="s">
        <v>296</v>
      </c>
      <c r="E1129" s="3" t="s">
        <v>296</v>
      </c>
      <c r="F1129" s="3" t="s">
        <v>357</v>
      </c>
      <c r="G1129" s="3" t="s">
        <v>358</v>
      </c>
      <c r="H1129" s="3" t="s">
        <v>357</v>
      </c>
      <c r="I1129" s="3" t="s">
        <v>358</v>
      </c>
      <c r="J1129" s="3" t="s">
        <v>541</v>
      </c>
      <c r="K1129" s="3" t="s">
        <v>541</v>
      </c>
      <c r="L1129" s="3"/>
      <c r="M1129" s="3" t="s">
        <v>543</v>
      </c>
      <c r="N1129" s="3" t="s">
        <v>11</v>
      </c>
      <c r="O1129" s="3" t="s">
        <v>11</v>
      </c>
      <c r="P1129" s="3">
        <v>4535.5</v>
      </c>
      <c r="Q1129" s="54">
        <v>12.378874947100238</v>
      </c>
      <c r="R1129" s="54">
        <v>8.8682898115688076</v>
      </c>
      <c r="S1129" s="54">
        <v>8.2495230273946785</v>
      </c>
      <c r="T1129" s="54">
        <v>5.8253255859349675</v>
      </c>
      <c r="U1129" s="54">
        <v>5.3076783407371266</v>
      </c>
      <c r="V1129" s="54">
        <v>9.2401309754208167</v>
      </c>
      <c r="W1129" s="54">
        <v>29.496687786063724</v>
      </c>
      <c r="X1129" s="54">
        <v>20.373134902092911</v>
      </c>
      <c r="Y1129" s="54">
        <v>49.869822688156631</v>
      </c>
      <c r="Z1129" s="54">
        <v>7</v>
      </c>
      <c r="AA1129" s="54">
        <v>5</v>
      </c>
      <c r="AB1129" s="54">
        <v>2</v>
      </c>
      <c r="AC1129" s="54">
        <v>4</v>
      </c>
      <c r="AD1129" s="54">
        <v>0</v>
      </c>
      <c r="AE1129" s="54">
        <v>0</v>
      </c>
      <c r="AF1129" s="54">
        <f t="shared" si="1327"/>
        <v>14</v>
      </c>
      <c r="AG1129" s="54">
        <f t="shared" si="1328"/>
        <v>4</v>
      </c>
      <c r="AH1129" s="54">
        <f t="shared" si="1329"/>
        <v>18</v>
      </c>
      <c r="AI1129" s="54">
        <v>56144.387322573137</v>
      </c>
      <c r="AJ1129" s="54">
        <v>40222.128440370332</v>
      </c>
      <c r="AK1129" s="54">
        <v>37415.711690748569</v>
      </c>
      <c r="AL1129" s="54">
        <v>26420.764195008047</v>
      </c>
      <c r="AM1129" s="54">
        <v>24072.975114413239</v>
      </c>
      <c r="AN1129" s="54">
        <v>41908.614039021115</v>
      </c>
      <c r="AO1129" s="54">
        <v>133782.22745369203</v>
      </c>
      <c r="AP1129" s="54">
        <v>92402.353348442412</v>
      </c>
      <c r="AQ1129" s="54">
        <v>226184.58080213444</v>
      </c>
      <c r="AR1129" s="54">
        <f t="shared" si="1330"/>
        <v>31748.5</v>
      </c>
      <c r="AS1129" s="54">
        <f t="shared" si="1331"/>
        <v>22677.5</v>
      </c>
      <c r="AT1129" s="54">
        <f t="shared" si="1332"/>
        <v>9071</v>
      </c>
      <c r="AU1129" s="54">
        <f t="shared" si="1333"/>
        <v>18142</v>
      </c>
      <c r="AV1129" s="54">
        <f t="shared" si="1334"/>
        <v>0</v>
      </c>
      <c r="AW1129" s="54">
        <f t="shared" si="1335"/>
        <v>0</v>
      </c>
      <c r="AX1129" s="54">
        <f t="shared" si="1336"/>
        <v>63497</v>
      </c>
      <c r="AY1129" s="54">
        <f t="shared" si="1337"/>
        <v>18142</v>
      </c>
      <c r="AZ1129" s="54">
        <f t="shared" si="1338"/>
        <v>81639</v>
      </c>
      <c r="BA1129" s="54">
        <f t="shared" si="1324"/>
        <v>5.8253255859349675</v>
      </c>
      <c r="BB1129" s="54">
        <f t="shared" si="1325"/>
        <v>4</v>
      </c>
      <c r="BC1129" s="54"/>
      <c r="BD1129" s="54"/>
      <c r="BE1129" s="54">
        <f t="shared" si="1339"/>
        <v>0</v>
      </c>
      <c r="BF1129" s="54"/>
      <c r="BG1129" s="54"/>
      <c r="BH1129" s="54"/>
      <c r="BI1129" s="54"/>
      <c r="BJ1129" s="54"/>
      <c r="BK1129" s="54"/>
      <c r="BL1129" s="54"/>
      <c r="BM1129" s="54"/>
      <c r="BN1129" s="54"/>
      <c r="BO1129" s="54"/>
      <c r="BP1129" s="54"/>
      <c r="BQ1129" s="54"/>
      <c r="BR1129" s="54"/>
      <c r="BS1129" s="54"/>
      <c r="BT1129" s="54"/>
      <c r="BU1129" s="54"/>
      <c r="BV1129" s="54">
        <f t="shared" si="1340"/>
        <v>60473.333333333336</v>
      </c>
      <c r="BW1129" s="54">
        <f t="shared" si="1341"/>
        <v>276665.5</v>
      </c>
      <c r="BX1129" s="54">
        <f t="shared" si="1342"/>
        <v>40819.5</v>
      </c>
      <c r="BY1129" s="54">
        <f t="shared" si="1343"/>
        <v>61</v>
      </c>
      <c r="BZ1129" s="54">
        <f t="shared" si="1344"/>
        <v>9</v>
      </c>
      <c r="CA1129" s="54">
        <v>0</v>
      </c>
      <c r="CB1129" s="54">
        <f t="shared" si="1345"/>
        <v>18</v>
      </c>
      <c r="CC1129" s="54">
        <f t="shared" si="1346"/>
        <v>13.333333333333334</v>
      </c>
      <c r="CD1129" s="54">
        <v>12</v>
      </c>
      <c r="CE1129" s="54">
        <v>18</v>
      </c>
      <c r="CF1129" s="54">
        <v>15</v>
      </c>
      <c r="CG1129" s="54">
        <v>15</v>
      </c>
      <c r="CH1129" s="54">
        <v>15</v>
      </c>
      <c r="CI1129" s="54">
        <v>15</v>
      </c>
      <c r="CJ1129" s="54">
        <v>17</v>
      </c>
      <c r="CK1129" s="54">
        <v>17</v>
      </c>
      <c r="CL1129" s="54">
        <v>27</v>
      </c>
      <c r="CM1129" s="54">
        <v>0</v>
      </c>
      <c r="CN1129" s="54">
        <v>5</v>
      </c>
      <c r="CO1129" s="54">
        <v>4</v>
      </c>
    </row>
    <row r="1130" spans="1:93">
      <c r="A1130" s="3" t="str">
        <f t="shared" si="1326"/>
        <v>SH075Herceptin SC</v>
      </c>
      <c r="B1130" s="3" t="s">
        <v>558</v>
      </c>
      <c r="C1130" s="3" t="s">
        <v>887</v>
      </c>
      <c r="D1130" s="3" t="s">
        <v>296</v>
      </c>
      <c r="E1130" s="3" t="s">
        <v>296</v>
      </c>
      <c r="F1130" s="3" t="s">
        <v>357</v>
      </c>
      <c r="G1130" s="3" t="s">
        <v>358</v>
      </c>
      <c r="H1130" s="3" t="s">
        <v>357</v>
      </c>
      <c r="I1130" s="3" t="s">
        <v>358</v>
      </c>
      <c r="J1130" s="3" t="s">
        <v>541</v>
      </c>
      <c r="K1130" s="3" t="s">
        <v>541</v>
      </c>
      <c r="L1130" s="3"/>
      <c r="M1130" s="3" t="s">
        <v>543</v>
      </c>
      <c r="N1130" s="3" t="s">
        <v>12</v>
      </c>
      <c r="O1130" s="3" t="s">
        <v>12</v>
      </c>
      <c r="P1130" s="3">
        <v>3444.49</v>
      </c>
      <c r="Q1130" s="54">
        <v>0.54686027238755919</v>
      </c>
      <c r="R1130" s="54">
        <v>0.50667848392984072</v>
      </c>
      <c r="S1130" s="54">
        <v>0.76854569640770465</v>
      </c>
      <c r="T1130" s="54">
        <v>0.78665546822671806</v>
      </c>
      <c r="U1130" s="54">
        <v>0.70829036635315934</v>
      </c>
      <c r="V1130" s="54">
        <v>0.93226131488785691</v>
      </c>
      <c r="W1130" s="54">
        <v>1.8220844527251046</v>
      </c>
      <c r="X1130" s="54">
        <v>2.4272071494677343</v>
      </c>
      <c r="Y1130" s="54">
        <v>4.2492916021928391</v>
      </c>
      <c r="Z1130" s="54">
        <v>0</v>
      </c>
      <c r="AA1130" s="54">
        <v>0</v>
      </c>
      <c r="AB1130" s="54">
        <v>0</v>
      </c>
      <c r="AC1130" s="54">
        <v>1</v>
      </c>
      <c r="AD1130" s="54">
        <v>0</v>
      </c>
      <c r="AE1130" s="54">
        <v>0</v>
      </c>
      <c r="AF1130" s="54">
        <f t="shared" si="1327"/>
        <v>0</v>
      </c>
      <c r="AG1130" s="54">
        <f t="shared" si="1328"/>
        <v>1</v>
      </c>
      <c r="AH1130" s="54">
        <f t="shared" si="1329"/>
        <v>1</v>
      </c>
      <c r="AI1130" s="54">
        <v>1883.6547396362234</v>
      </c>
      <c r="AJ1130" s="54">
        <v>1745.2489711114968</v>
      </c>
      <c r="AK1130" s="54">
        <v>2647.2479658193743</v>
      </c>
      <c r="AL1130" s="54">
        <v>2709.6268937522477</v>
      </c>
      <c r="AM1130" s="54">
        <v>2439.6990839997939</v>
      </c>
      <c r="AN1130" s="54">
        <v>3211.1647765180742</v>
      </c>
      <c r="AO1130" s="54">
        <v>6276.1516765670949</v>
      </c>
      <c r="AP1130" s="54">
        <v>8360.4907542701148</v>
      </c>
      <c r="AQ1130" s="54">
        <v>14636.64243083721</v>
      </c>
      <c r="AR1130" s="54">
        <f t="shared" si="1330"/>
        <v>0</v>
      </c>
      <c r="AS1130" s="54">
        <f t="shared" si="1331"/>
        <v>0</v>
      </c>
      <c r="AT1130" s="54">
        <f t="shared" si="1332"/>
        <v>0</v>
      </c>
      <c r="AU1130" s="54">
        <f t="shared" si="1333"/>
        <v>3444.49</v>
      </c>
      <c r="AV1130" s="54">
        <f t="shared" si="1334"/>
        <v>0</v>
      </c>
      <c r="AW1130" s="54">
        <f t="shared" si="1335"/>
        <v>0</v>
      </c>
      <c r="AX1130" s="54">
        <f t="shared" si="1336"/>
        <v>0</v>
      </c>
      <c r="AY1130" s="54">
        <f t="shared" si="1337"/>
        <v>3444.49</v>
      </c>
      <c r="AZ1130" s="54">
        <f t="shared" si="1338"/>
        <v>3444.49</v>
      </c>
      <c r="BA1130" s="54">
        <f t="shared" si="1324"/>
        <v>0.78665546822671806</v>
      </c>
      <c r="BB1130" s="54">
        <f t="shared" si="1325"/>
        <v>1</v>
      </c>
      <c r="BC1130" s="54"/>
      <c r="BD1130" s="54"/>
      <c r="BE1130" s="54">
        <f t="shared" si="1339"/>
        <v>0</v>
      </c>
      <c r="BF1130" s="54"/>
      <c r="BG1130" s="54"/>
      <c r="BH1130" s="54"/>
      <c r="BI1130" s="54"/>
      <c r="BJ1130" s="54"/>
      <c r="BK1130" s="54"/>
      <c r="BL1130" s="54"/>
      <c r="BM1130" s="54"/>
      <c r="BN1130" s="54"/>
      <c r="BO1130" s="54"/>
      <c r="BP1130" s="54"/>
      <c r="BQ1130" s="54"/>
      <c r="BR1130" s="54"/>
      <c r="BS1130" s="54"/>
      <c r="BT1130" s="54"/>
      <c r="BU1130" s="54"/>
      <c r="BV1130" s="54">
        <f t="shared" si="1340"/>
        <v>2583.3674999999998</v>
      </c>
      <c r="BW1130" s="54">
        <f t="shared" si="1341"/>
        <v>0</v>
      </c>
      <c r="BX1130" s="54">
        <f t="shared" si="1342"/>
        <v>0</v>
      </c>
      <c r="BY1130" s="54">
        <f t="shared" si="1343"/>
        <v>0</v>
      </c>
      <c r="BZ1130" s="54">
        <f t="shared" si="1344"/>
        <v>0</v>
      </c>
      <c r="CA1130" s="54">
        <v>0</v>
      </c>
      <c r="CB1130" s="54">
        <f t="shared" si="1345"/>
        <v>5</v>
      </c>
      <c r="CC1130" s="54">
        <f t="shared" si="1346"/>
        <v>0.75</v>
      </c>
      <c r="CD1130" s="54">
        <v>1</v>
      </c>
      <c r="CE1130" s="54">
        <v>1</v>
      </c>
      <c r="CF1130" s="54">
        <v>2</v>
      </c>
      <c r="CG1130" s="54">
        <v>5</v>
      </c>
      <c r="CH1130" s="54">
        <v>0</v>
      </c>
      <c r="CI1130" s="54">
        <v>0</v>
      </c>
      <c r="CJ1130" s="54">
        <v>0</v>
      </c>
      <c r="CK1130" s="54">
        <v>0</v>
      </c>
      <c r="CL1130" s="54">
        <v>0</v>
      </c>
      <c r="CM1130" s="54">
        <v>0</v>
      </c>
      <c r="CN1130" s="54">
        <v>0</v>
      </c>
      <c r="CO1130" s="54">
        <v>0</v>
      </c>
    </row>
    <row r="1131" spans="1:93">
      <c r="A1131" s="3" t="str">
        <f t="shared" si="1326"/>
        <v>SH075Itovebi 3mg</v>
      </c>
      <c r="B1131" s="3" t="s">
        <v>558</v>
      </c>
      <c r="C1131" s="3" t="s">
        <v>887</v>
      </c>
      <c r="D1131" s="3" t="s">
        <v>296</v>
      </c>
      <c r="E1131" s="3" t="s">
        <v>296</v>
      </c>
      <c r="F1131" s="3" t="s">
        <v>357</v>
      </c>
      <c r="G1131" s="3" t="s">
        <v>358</v>
      </c>
      <c r="H1131" s="3" t="s">
        <v>357</v>
      </c>
      <c r="I1131" s="3" t="s">
        <v>358</v>
      </c>
      <c r="J1131" s="3" t="s">
        <v>541</v>
      </c>
      <c r="K1131" s="3" t="s">
        <v>541</v>
      </c>
      <c r="L1131" s="3"/>
      <c r="M1131" s="3" t="s">
        <v>543</v>
      </c>
      <c r="N1131" s="3" t="s">
        <v>13</v>
      </c>
      <c r="O1131" s="3" t="s">
        <v>14</v>
      </c>
      <c r="P1131" s="3">
        <v>3566.02</v>
      </c>
      <c r="Q1131" s="54">
        <v>7.5423782997919166E-8</v>
      </c>
      <c r="R1131" s="54">
        <v>8.6118364644595899E-8</v>
      </c>
      <c r="S1131" s="54">
        <v>1.7430625086372233E-7</v>
      </c>
      <c r="T1131" s="54">
        <v>1.7644957539816278E-7</v>
      </c>
      <c r="U1131" s="54">
        <v>2.1451535630448561E-7</v>
      </c>
      <c r="V1131" s="54">
        <v>2.7318666979111423E-7</v>
      </c>
      <c r="W1131" s="54">
        <v>3.3584839850623739E-7</v>
      </c>
      <c r="X1131" s="54">
        <v>6.6415160149376262E-7</v>
      </c>
      <c r="Y1131" s="54">
        <v>9.9999999999999995E-7</v>
      </c>
      <c r="Z1131" s="54">
        <v>0</v>
      </c>
      <c r="AA1131" s="54">
        <v>0</v>
      </c>
      <c r="AB1131" s="54">
        <v>0</v>
      </c>
      <c r="AC1131" s="54">
        <v>0</v>
      </c>
      <c r="AD1131" s="54">
        <v>0</v>
      </c>
      <c r="AE1131" s="54">
        <v>0</v>
      </c>
      <c r="AF1131" s="54">
        <f t="shared" si="1327"/>
        <v>0</v>
      </c>
      <c r="AG1131" s="54">
        <f t="shared" si="1328"/>
        <v>0</v>
      </c>
      <c r="AH1131" s="54">
        <f t="shared" si="1329"/>
        <v>0</v>
      </c>
      <c r="AI1131" s="54">
        <v>2.6896271864623972E-4</v>
      </c>
      <c r="AJ1131" s="54">
        <v>3.0709981068992184E-4</v>
      </c>
      <c r="AK1131" s="54">
        <v>6.2157957670505104E-4</v>
      </c>
      <c r="AL1131" s="54">
        <v>6.2922271486135644E-4</v>
      </c>
      <c r="AM1131" s="54">
        <v>7.6496605088892183E-4</v>
      </c>
      <c r="AN1131" s="54">
        <v>9.7418912820850911E-4</v>
      </c>
      <c r="AO1131" s="54">
        <v>1.1976421060412126E-3</v>
      </c>
      <c r="AP1131" s="54">
        <v>2.3683778939587873E-3</v>
      </c>
      <c r="AQ1131" s="54">
        <v>3.5660199999999996E-3</v>
      </c>
      <c r="AR1131" s="54">
        <f t="shared" si="1330"/>
        <v>0</v>
      </c>
      <c r="AS1131" s="54">
        <f t="shared" si="1331"/>
        <v>0</v>
      </c>
      <c r="AT1131" s="54">
        <f t="shared" si="1332"/>
        <v>0</v>
      </c>
      <c r="AU1131" s="54">
        <f t="shared" si="1333"/>
        <v>0</v>
      </c>
      <c r="AV1131" s="54">
        <f t="shared" si="1334"/>
        <v>0</v>
      </c>
      <c r="AW1131" s="54">
        <f t="shared" si="1335"/>
        <v>0</v>
      </c>
      <c r="AX1131" s="54">
        <f t="shared" si="1336"/>
        <v>0</v>
      </c>
      <c r="AY1131" s="54">
        <f t="shared" si="1337"/>
        <v>0</v>
      </c>
      <c r="AZ1131" s="54">
        <f t="shared" si="1338"/>
        <v>0</v>
      </c>
      <c r="BA1131" s="54">
        <f t="shared" si="1324"/>
        <v>1.7644957539816278E-7</v>
      </c>
      <c r="BB1131" s="54">
        <f t="shared" si="1325"/>
        <v>0</v>
      </c>
      <c r="BC1131" s="54"/>
      <c r="BD1131" s="54"/>
      <c r="BE1131" s="54">
        <f t="shared" si="1339"/>
        <v>0</v>
      </c>
      <c r="BF1131" s="54"/>
      <c r="BG1131" s="54"/>
      <c r="BH1131" s="54"/>
      <c r="BI1131" s="54"/>
      <c r="BJ1131" s="54"/>
      <c r="BK1131" s="54"/>
      <c r="BL1131" s="54">
        <v>0</v>
      </c>
      <c r="BM1131" s="54">
        <v>0</v>
      </c>
      <c r="BN1131" s="54">
        <f t="shared" ref="BN1131:BN1132" si="1381">AVERAGE(BP1131:BR1131)</f>
        <v>0</v>
      </c>
      <c r="BO1131" s="54">
        <f t="shared" ref="BO1131:BO1132" si="1382">SUM(BS1131:BU1131)/1</f>
        <v>0</v>
      </c>
      <c r="BP1131" s="54">
        <v>0</v>
      </c>
      <c r="BQ1131" s="54">
        <v>0</v>
      </c>
      <c r="BR1131" s="54">
        <v>0</v>
      </c>
      <c r="BS1131" s="54">
        <v>0</v>
      </c>
      <c r="BT1131" s="54">
        <v>0</v>
      </c>
      <c r="BU1131" s="54">
        <v>0</v>
      </c>
      <c r="BV1131" s="54">
        <f t="shared" si="1340"/>
        <v>0</v>
      </c>
      <c r="BW1131" s="54">
        <f t="shared" si="1341"/>
        <v>0</v>
      </c>
      <c r="BX1131" s="54">
        <f t="shared" si="1342"/>
        <v>0</v>
      </c>
      <c r="BY1131" s="54">
        <f t="shared" si="1343"/>
        <v>0</v>
      </c>
      <c r="BZ1131" s="54">
        <f t="shared" si="1344"/>
        <v>0</v>
      </c>
      <c r="CA1131" s="54">
        <v>0</v>
      </c>
      <c r="CB1131" s="54">
        <f t="shared" si="1345"/>
        <v>0</v>
      </c>
      <c r="CC1131" s="54">
        <f t="shared" si="1346"/>
        <v>0</v>
      </c>
      <c r="CD1131" s="54">
        <v>0</v>
      </c>
      <c r="CE1131" s="54">
        <v>0</v>
      </c>
      <c r="CF1131" s="54">
        <v>0</v>
      </c>
      <c r="CG1131" s="54">
        <v>0</v>
      </c>
      <c r="CH1131" s="54">
        <v>0</v>
      </c>
      <c r="CI1131" s="54">
        <v>0</v>
      </c>
      <c r="CJ1131" s="54">
        <v>0</v>
      </c>
      <c r="CK1131" s="54">
        <v>0</v>
      </c>
      <c r="CL1131" s="54">
        <v>0</v>
      </c>
      <c r="CM1131" s="54">
        <v>0</v>
      </c>
      <c r="CN1131" s="54">
        <v>0</v>
      </c>
      <c r="CO1131" s="54">
        <v>0</v>
      </c>
    </row>
    <row r="1132" spans="1:93">
      <c r="A1132" s="3" t="str">
        <f t="shared" si="1326"/>
        <v>SH075Itovebi 9mg</v>
      </c>
      <c r="B1132" s="3" t="s">
        <v>558</v>
      </c>
      <c r="C1132" s="3" t="s">
        <v>887</v>
      </c>
      <c r="D1132" s="3" t="s">
        <v>296</v>
      </c>
      <c r="E1132" s="3" t="s">
        <v>296</v>
      </c>
      <c r="F1132" s="3" t="s">
        <v>357</v>
      </c>
      <c r="G1132" s="3" t="s">
        <v>358</v>
      </c>
      <c r="H1132" s="3" t="s">
        <v>357</v>
      </c>
      <c r="I1132" s="3" t="s">
        <v>358</v>
      </c>
      <c r="J1132" s="3" t="s">
        <v>541</v>
      </c>
      <c r="K1132" s="3" t="s">
        <v>541</v>
      </c>
      <c r="L1132" s="3"/>
      <c r="M1132" s="3" t="s">
        <v>543</v>
      </c>
      <c r="N1132" s="3" t="s">
        <v>13</v>
      </c>
      <c r="O1132" s="3" t="s">
        <v>15</v>
      </c>
      <c r="P1132" s="3">
        <v>10698.05</v>
      </c>
      <c r="Q1132" s="54"/>
      <c r="R1132" s="54"/>
      <c r="S1132" s="54"/>
      <c r="T1132" s="54">
        <v>0</v>
      </c>
      <c r="U1132" s="54">
        <v>0</v>
      </c>
      <c r="V1132" s="54">
        <v>0</v>
      </c>
      <c r="W1132" s="54">
        <v>0</v>
      </c>
      <c r="X1132" s="54">
        <v>0</v>
      </c>
      <c r="Y1132" s="54">
        <v>0</v>
      </c>
      <c r="Z1132" s="54">
        <v>0</v>
      </c>
      <c r="AA1132" s="54">
        <v>0</v>
      </c>
      <c r="AB1132" s="54">
        <v>0</v>
      </c>
      <c r="AC1132" s="54">
        <v>0</v>
      </c>
      <c r="AD1132" s="54">
        <v>0</v>
      </c>
      <c r="AE1132" s="54">
        <v>0</v>
      </c>
      <c r="AF1132" s="54">
        <f t="shared" si="1327"/>
        <v>0</v>
      </c>
      <c r="AG1132" s="54">
        <f t="shared" si="1328"/>
        <v>0</v>
      </c>
      <c r="AH1132" s="54">
        <f t="shared" si="1329"/>
        <v>0</v>
      </c>
      <c r="AI1132" s="54"/>
      <c r="AJ1132" s="54"/>
      <c r="AK1132" s="54"/>
      <c r="AL1132" s="54">
        <v>0</v>
      </c>
      <c r="AM1132" s="54">
        <v>0</v>
      </c>
      <c r="AN1132" s="54">
        <v>0</v>
      </c>
      <c r="AO1132" s="54">
        <v>0</v>
      </c>
      <c r="AP1132" s="54">
        <v>0</v>
      </c>
      <c r="AQ1132" s="54">
        <v>0</v>
      </c>
      <c r="AR1132" s="54">
        <f t="shared" si="1330"/>
        <v>0</v>
      </c>
      <c r="AS1132" s="54">
        <f t="shared" si="1331"/>
        <v>0</v>
      </c>
      <c r="AT1132" s="54">
        <f t="shared" si="1332"/>
        <v>0</v>
      </c>
      <c r="AU1132" s="54">
        <f t="shared" si="1333"/>
        <v>0</v>
      </c>
      <c r="AV1132" s="54">
        <f t="shared" si="1334"/>
        <v>0</v>
      </c>
      <c r="AW1132" s="54">
        <f t="shared" si="1335"/>
        <v>0</v>
      </c>
      <c r="AX1132" s="54">
        <f t="shared" si="1336"/>
        <v>0</v>
      </c>
      <c r="AY1132" s="54">
        <f t="shared" si="1337"/>
        <v>0</v>
      </c>
      <c r="AZ1132" s="54">
        <f t="shared" si="1338"/>
        <v>0</v>
      </c>
      <c r="BA1132" s="54">
        <f t="shared" si="1324"/>
        <v>0</v>
      </c>
      <c r="BB1132" s="54">
        <f t="shared" si="1325"/>
        <v>0</v>
      </c>
      <c r="BC1132" s="54"/>
      <c r="BD1132" s="54"/>
      <c r="BE1132" s="54">
        <f t="shared" si="1339"/>
        <v>0</v>
      </c>
      <c r="BF1132" s="54"/>
      <c r="BG1132" s="54"/>
      <c r="BH1132" s="54"/>
      <c r="BI1132" s="54"/>
      <c r="BJ1132" s="54"/>
      <c r="BK1132" s="54"/>
      <c r="BL1132" s="54">
        <v>0</v>
      </c>
      <c r="BM1132" s="54">
        <v>0</v>
      </c>
      <c r="BN1132" s="54">
        <f t="shared" si="1381"/>
        <v>0</v>
      </c>
      <c r="BO1132" s="54">
        <f t="shared" si="1382"/>
        <v>0</v>
      </c>
      <c r="BP1132" s="54">
        <v>0</v>
      </c>
      <c r="BQ1132" s="54">
        <v>0</v>
      </c>
      <c r="BR1132" s="54">
        <v>0</v>
      </c>
      <c r="BS1132" s="54">
        <v>0</v>
      </c>
      <c r="BT1132" s="54">
        <v>0</v>
      </c>
      <c r="BU1132" s="54">
        <v>0</v>
      </c>
      <c r="BV1132" s="54">
        <f t="shared" si="1340"/>
        <v>0</v>
      </c>
      <c r="BW1132" s="54">
        <f t="shared" si="1341"/>
        <v>0</v>
      </c>
      <c r="BX1132" s="54">
        <f t="shared" si="1342"/>
        <v>0</v>
      </c>
      <c r="BY1132" s="54">
        <f t="shared" si="1343"/>
        <v>0</v>
      </c>
      <c r="BZ1132" s="54">
        <f t="shared" si="1344"/>
        <v>0</v>
      </c>
      <c r="CA1132" s="54">
        <v>0</v>
      </c>
      <c r="CB1132" s="54">
        <f t="shared" si="1345"/>
        <v>0</v>
      </c>
      <c r="CC1132" s="54">
        <f t="shared" si="1346"/>
        <v>0</v>
      </c>
      <c r="CD1132" s="54">
        <v>0</v>
      </c>
      <c r="CE1132" s="54">
        <v>0</v>
      </c>
      <c r="CF1132" s="54">
        <v>0</v>
      </c>
      <c r="CG1132" s="54">
        <v>0</v>
      </c>
      <c r="CH1132" s="54">
        <v>0</v>
      </c>
      <c r="CI1132" s="54">
        <v>0</v>
      </c>
      <c r="CJ1132" s="54">
        <v>0</v>
      </c>
      <c r="CK1132" s="54">
        <v>0</v>
      </c>
      <c r="CL1132" s="54">
        <v>0</v>
      </c>
      <c r="CM1132" s="54">
        <v>0</v>
      </c>
      <c r="CN1132" s="54">
        <v>0</v>
      </c>
      <c r="CO1132" s="54">
        <v>0</v>
      </c>
    </row>
    <row r="1133" spans="1:93">
      <c r="A1133" s="3" t="str">
        <f t="shared" si="1326"/>
        <v>SH075Perjeta</v>
      </c>
      <c r="B1133" s="3" t="s">
        <v>558</v>
      </c>
      <c r="C1133" s="3" t="s">
        <v>887</v>
      </c>
      <c r="D1133" s="3" t="s">
        <v>296</v>
      </c>
      <c r="E1133" s="3" t="s">
        <v>296</v>
      </c>
      <c r="F1133" s="3" t="s">
        <v>357</v>
      </c>
      <c r="G1133" s="3" t="s">
        <v>358</v>
      </c>
      <c r="H1133" s="3" t="s">
        <v>357</v>
      </c>
      <c r="I1133" s="3" t="s">
        <v>358</v>
      </c>
      <c r="J1133" s="3" t="s">
        <v>541</v>
      </c>
      <c r="K1133" s="3" t="s">
        <v>541</v>
      </c>
      <c r="L1133" s="3"/>
      <c r="M1133" s="3" t="s">
        <v>543</v>
      </c>
      <c r="N1133" s="3" t="s">
        <v>16</v>
      </c>
      <c r="O1133" s="3" t="s">
        <v>16</v>
      </c>
      <c r="P1133" s="3">
        <v>3985.87</v>
      </c>
      <c r="Q1133" s="54">
        <v>2.0876172436223368</v>
      </c>
      <c r="R1133" s="54">
        <v>1.7634416435994149</v>
      </c>
      <c r="S1133" s="54">
        <v>2.6765356121609782</v>
      </c>
      <c r="T1133" s="54">
        <v>1.6173525555902397</v>
      </c>
      <c r="U1133" s="54">
        <v>1.9630300136410199</v>
      </c>
      <c r="V1133" s="54">
        <v>2.2528851455137944</v>
      </c>
      <c r="W1133" s="54">
        <v>6.5275944993827295</v>
      </c>
      <c r="X1133" s="54">
        <v>5.8332677147450536</v>
      </c>
      <c r="Y1133" s="54">
        <v>12.360862214127783</v>
      </c>
      <c r="Z1133" s="54">
        <v>4</v>
      </c>
      <c r="AA1133" s="54">
        <v>3</v>
      </c>
      <c r="AB1133" s="54">
        <v>0</v>
      </c>
      <c r="AC1133" s="54">
        <v>3</v>
      </c>
      <c r="AD1133" s="54">
        <v>0</v>
      </c>
      <c r="AE1133" s="54">
        <v>0</v>
      </c>
      <c r="AF1133" s="54">
        <f t="shared" si="1327"/>
        <v>7</v>
      </c>
      <c r="AG1133" s="54">
        <f t="shared" si="1328"/>
        <v>3</v>
      </c>
      <c r="AH1133" s="54">
        <f t="shared" si="1329"/>
        <v>10</v>
      </c>
      <c r="AI1133" s="54">
        <v>8320.9709428369624</v>
      </c>
      <c r="AJ1133" s="54">
        <v>7028.8491439735999</v>
      </c>
      <c r="AK1133" s="54">
        <v>10668.323000444079</v>
      </c>
      <c r="AL1133" s="54">
        <v>6446.5570307504686</v>
      </c>
      <c r="AM1133" s="54">
        <v>7824.3824404713323</v>
      </c>
      <c r="AN1133" s="54">
        <v>8979.7073149490679</v>
      </c>
      <c r="AO1133" s="54">
        <v>26018.143087254641</v>
      </c>
      <c r="AP1133" s="54">
        <v>23250.64678617087</v>
      </c>
      <c r="AQ1133" s="54">
        <v>49268.789873425514</v>
      </c>
      <c r="AR1133" s="54">
        <f t="shared" si="1330"/>
        <v>15943.48</v>
      </c>
      <c r="AS1133" s="54">
        <f t="shared" si="1331"/>
        <v>11957.61</v>
      </c>
      <c r="AT1133" s="54">
        <f t="shared" si="1332"/>
        <v>0</v>
      </c>
      <c r="AU1133" s="54">
        <f t="shared" si="1333"/>
        <v>11957.61</v>
      </c>
      <c r="AV1133" s="54">
        <f t="shared" si="1334"/>
        <v>0</v>
      </c>
      <c r="AW1133" s="54">
        <f t="shared" si="1335"/>
        <v>0</v>
      </c>
      <c r="AX1133" s="54">
        <f t="shared" si="1336"/>
        <v>27901.09</v>
      </c>
      <c r="AY1133" s="54">
        <f t="shared" si="1337"/>
        <v>11957.61</v>
      </c>
      <c r="AZ1133" s="54">
        <f t="shared" si="1338"/>
        <v>39858.699999999997</v>
      </c>
      <c r="BA1133" s="54">
        <f t="shared" si="1324"/>
        <v>1.6173525555902397</v>
      </c>
      <c r="BB1133" s="54">
        <f t="shared" si="1325"/>
        <v>3</v>
      </c>
      <c r="BC1133" s="54"/>
      <c r="BD1133" s="54"/>
      <c r="BE1133" s="54">
        <f t="shared" si="1339"/>
        <v>0</v>
      </c>
      <c r="BF1133" s="54"/>
      <c r="BG1133" s="54"/>
      <c r="BH1133" s="54"/>
      <c r="BI1133" s="54"/>
      <c r="BJ1133" s="54"/>
      <c r="BK1133" s="54"/>
      <c r="BL1133" s="54"/>
      <c r="BM1133" s="54"/>
      <c r="BN1133" s="54"/>
      <c r="BO1133" s="54"/>
      <c r="BP1133" s="54"/>
      <c r="BQ1133" s="54"/>
      <c r="BR1133" s="54"/>
      <c r="BS1133" s="54"/>
      <c r="BT1133" s="54"/>
      <c r="BU1133" s="54"/>
      <c r="BV1133" s="54">
        <f t="shared" si="1340"/>
        <v>19597.194166666668</v>
      </c>
      <c r="BW1133" s="54">
        <f t="shared" si="1341"/>
        <v>63773.919999999998</v>
      </c>
      <c r="BX1133" s="54">
        <f t="shared" si="1342"/>
        <v>91675.01</v>
      </c>
      <c r="BY1133" s="54">
        <f t="shared" si="1343"/>
        <v>16</v>
      </c>
      <c r="BZ1133" s="54">
        <f t="shared" si="1344"/>
        <v>23</v>
      </c>
      <c r="CA1133" s="54">
        <v>0</v>
      </c>
      <c r="CB1133" s="54">
        <f t="shared" si="1345"/>
        <v>10</v>
      </c>
      <c r="CC1133" s="54">
        <f t="shared" si="1346"/>
        <v>4.916666666666667</v>
      </c>
      <c r="CD1133" s="54">
        <v>5</v>
      </c>
      <c r="CE1133" s="54">
        <v>5</v>
      </c>
      <c r="CF1133" s="54">
        <v>5</v>
      </c>
      <c r="CG1133" s="54">
        <v>2</v>
      </c>
      <c r="CH1133" s="54">
        <v>1</v>
      </c>
      <c r="CI1133" s="54">
        <v>2</v>
      </c>
      <c r="CJ1133" s="54">
        <v>8</v>
      </c>
      <c r="CK1133" s="54">
        <v>1</v>
      </c>
      <c r="CL1133" s="54">
        <v>7</v>
      </c>
      <c r="CM1133" s="54">
        <v>5</v>
      </c>
      <c r="CN1133" s="54">
        <v>8</v>
      </c>
      <c r="CO1133" s="54">
        <v>10</v>
      </c>
    </row>
    <row r="1134" spans="1:93">
      <c r="A1134" s="3" t="str">
        <f t="shared" si="1326"/>
        <v>SH075Phesgo 10ml</v>
      </c>
      <c r="B1134" s="3" t="s">
        <v>558</v>
      </c>
      <c r="C1134" s="3" t="s">
        <v>887</v>
      </c>
      <c r="D1134" s="3" t="s">
        <v>296</v>
      </c>
      <c r="E1134" s="3" t="s">
        <v>296</v>
      </c>
      <c r="F1134" s="3" t="s">
        <v>357</v>
      </c>
      <c r="G1134" s="3" t="s">
        <v>358</v>
      </c>
      <c r="H1134" s="3" t="s">
        <v>357</v>
      </c>
      <c r="I1134" s="3" t="s">
        <v>358</v>
      </c>
      <c r="J1134" s="3" t="s">
        <v>541</v>
      </c>
      <c r="K1134" s="3" t="s">
        <v>541</v>
      </c>
      <c r="L1134" s="3"/>
      <c r="M1134" s="3" t="s">
        <v>543</v>
      </c>
      <c r="N1134" s="3" t="s">
        <v>17</v>
      </c>
      <c r="O1134" s="3" t="s">
        <v>18</v>
      </c>
      <c r="P1134" s="3">
        <v>6232.07</v>
      </c>
      <c r="Q1134" s="54">
        <v>4.9705340401231055</v>
      </c>
      <c r="R1134" s="54">
        <v>4.5950562660239695</v>
      </c>
      <c r="S1134" s="54">
        <v>5.4497972426288541</v>
      </c>
      <c r="T1134" s="54">
        <v>4.6068849723286176</v>
      </c>
      <c r="U1134" s="54">
        <v>4.1146096679289546</v>
      </c>
      <c r="V1134" s="54">
        <v>5.7727718488287207</v>
      </c>
      <c r="W1134" s="54">
        <v>15.01538754877593</v>
      </c>
      <c r="X1134" s="54">
        <v>14.494266489086293</v>
      </c>
      <c r="Y1134" s="54">
        <v>29.509654037862223</v>
      </c>
      <c r="Z1134" s="54">
        <v>4</v>
      </c>
      <c r="AA1134" s="54">
        <v>3</v>
      </c>
      <c r="AB1134" s="54">
        <v>5</v>
      </c>
      <c r="AC1134" s="54">
        <v>4</v>
      </c>
      <c r="AD1134" s="54">
        <v>0</v>
      </c>
      <c r="AE1134" s="54">
        <v>0</v>
      </c>
      <c r="AF1134" s="54">
        <f t="shared" si="1327"/>
        <v>12</v>
      </c>
      <c r="AG1134" s="54">
        <f t="shared" si="1328"/>
        <v>4</v>
      </c>
      <c r="AH1134" s="54">
        <f t="shared" si="1329"/>
        <v>16</v>
      </c>
      <c r="AI1134" s="54">
        <v>30976.716075430002</v>
      </c>
      <c r="AJ1134" s="54">
        <v>28636.712303799999</v>
      </c>
      <c r="AK1134" s="54">
        <v>33963.51790187</v>
      </c>
      <c r="AL1134" s="54">
        <v>28710.429629500006</v>
      </c>
      <c r="AM1134" s="54">
        <v>25642.535473209999</v>
      </c>
      <c r="AN1134" s="54">
        <v>35976.318255930004</v>
      </c>
      <c r="AO1134" s="54">
        <v>93576.946281099998</v>
      </c>
      <c r="AP1134" s="54">
        <v>90329.283358640008</v>
      </c>
      <c r="AQ1134" s="54">
        <v>183906.22963974002</v>
      </c>
      <c r="AR1134" s="54">
        <f t="shared" si="1330"/>
        <v>24928.28</v>
      </c>
      <c r="AS1134" s="54">
        <f t="shared" si="1331"/>
        <v>18696.21</v>
      </c>
      <c r="AT1134" s="54">
        <f t="shared" si="1332"/>
        <v>31160.35</v>
      </c>
      <c r="AU1134" s="54">
        <f t="shared" si="1333"/>
        <v>24928.28</v>
      </c>
      <c r="AV1134" s="54">
        <f t="shared" si="1334"/>
        <v>0</v>
      </c>
      <c r="AW1134" s="54">
        <f t="shared" si="1335"/>
        <v>0</v>
      </c>
      <c r="AX1134" s="54">
        <f t="shared" si="1336"/>
        <v>74784.84</v>
      </c>
      <c r="AY1134" s="54">
        <f t="shared" si="1337"/>
        <v>24928.28</v>
      </c>
      <c r="AZ1134" s="54">
        <f t="shared" si="1338"/>
        <v>99713.12</v>
      </c>
      <c r="BA1134" s="54">
        <f t="shared" si="1324"/>
        <v>4.6068849723286176</v>
      </c>
      <c r="BB1134" s="54">
        <f t="shared" si="1325"/>
        <v>4</v>
      </c>
      <c r="BC1134" s="54">
        <f>SUM(CJ1134:CL1134)</f>
        <v>16</v>
      </c>
      <c r="BD1134" s="54">
        <f>SUM(CM1134:CO1134)</f>
        <v>15</v>
      </c>
      <c r="BE1134" s="54">
        <f t="shared" si="1339"/>
        <v>16</v>
      </c>
      <c r="BF1134" s="54">
        <f t="shared" ref="BF1134:BK1134" si="1383">Z1134</f>
        <v>4</v>
      </c>
      <c r="BG1134" s="54">
        <f t="shared" si="1383"/>
        <v>3</v>
      </c>
      <c r="BH1134" s="54">
        <f t="shared" si="1383"/>
        <v>5</v>
      </c>
      <c r="BI1134" s="54">
        <f t="shared" si="1383"/>
        <v>4</v>
      </c>
      <c r="BJ1134" s="54">
        <f t="shared" si="1383"/>
        <v>0</v>
      </c>
      <c r="BK1134" s="54">
        <f t="shared" si="1383"/>
        <v>0</v>
      </c>
      <c r="BL1134" s="54">
        <v>0</v>
      </c>
      <c r="BM1134" s="54">
        <v>0</v>
      </c>
      <c r="BN1134" s="54">
        <f t="shared" ref="BN1134:BN1135" si="1384">AVERAGE(BP1134:BR1134)</f>
        <v>0</v>
      </c>
      <c r="BO1134" s="54">
        <f t="shared" ref="BO1134:BO1135" si="1385">SUM(BS1134:BU1134)/1</f>
        <v>0</v>
      </c>
      <c r="BP1134" s="54">
        <v>0</v>
      </c>
      <c r="BQ1134" s="54">
        <v>0</v>
      </c>
      <c r="BR1134" s="54">
        <v>0</v>
      </c>
      <c r="BS1134" s="54">
        <v>0</v>
      </c>
      <c r="BT1134" s="54">
        <v>0</v>
      </c>
      <c r="BU1134" s="54">
        <v>0</v>
      </c>
      <c r="BV1134" s="54">
        <f t="shared" si="1340"/>
        <v>20773.566666666666</v>
      </c>
      <c r="BW1134" s="54">
        <f t="shared" si="1341"/>
        <v>99713.12</v>
      </c>
      <c r="BX1134" s="54">
        <f t="shared" si="1342"/>
        <v>93481.049999999988</v>
      </c>
      <c r="BY1134" s="54">
        <f t="shared" si="1343"/>
        <v>16</v>
      </c>
      <c r="BZ1134" s="54">
        <f t="shared" si="1344"/>
        <v>15</v>
      </c>
      <c r="CA1134" s="54">
        <v>4</v>
      </c>
      <c r="CB1134" s="54">
        <f t="shared" si="1345"/>
        <v>6</v>
      </c>
      <c r="CC1134" s="54">
        <f t="shared" si="1346"/>
        <v>3.3333333333333335</v>
      </c>
      <c r="CD1134" s="54">
        <v>0</v>
      </c>
      <c r="CE1134" s="54">
        <v>3</v>
      </c>
      <c r="CF1134" s="54">
        <v>0</v>
      </c>
      <c r="CG1134" s="54">
        <v>1</v>
      </c>
      <c r="CH1134" s="54">
        <v>3</v>
      </c>
      <c r="CI1134" s="54">
        <v>2</v>
      </c>
      <c r="CJ1134" s="54">
        <v>6</v>
      </c>
      <c r="CK1134" s="54">
        <v>5</v>
      </c>
      <c r="CL1134" s="54">
        <v>5</v>
      </c>
      <c r="CM1134" s="54">
        <v>5</v>
      </c>
      <c r="CN1134" s="54">
        <v>6</v>
      </c>
      <c r="CO1134" s="54">
        <v>4</v>
      </c>
    </row>
    <row r="1135" spans="1:93">
      <c r="A1135" s="3" t="str">
        <f t="shared" si="1326"/>
        <v>SH075Phesgo 15ml</v>
      </c>
      <c r="B1135" s="3" t="s">
        <v>558</v>
      </c>
      <c r="C1135" s="3" t="s">
        <v>887</v>
      </c>
      <c r="D1135" s="3" t="s">
        <v>296</v>
      </c>
      <c r="E1135" s="3" t="s">
        <v>296</v>
      </c>
      <c r="F1135" s="3" t="s">
        <v>357</v>
      </c>
      <c r="G1135" s="3" t="s">
        <v>358</v>
      </c>
      <c r="H1135" s="3" t="s">
        <v>357</v>
      </c>
      <c r="I1135" s="3" t="s">
        <v>358</v>
      </c>
      <c r="J1135" s="3" t="s">
        <v>541</v>
      </c>
      <c r="K1135" s="3" t="s">
        <v>541</v>
      </c>
      <c r="L1135" s="3"/>
      <c r="M1135" s="3" t="s">
        <v>543</v>
      </c>
      <c r="N1135" s="3" t="s">
        <v>17</v>
      </c>
      <c r="O1135" s="3" t="s">
        <v>19</v>
      </c>
      <c r="P1135" s="3">
        <v>8489.27</v>
      </c>
      <c r="Q1135" s="54">
        <v>1.1779575864591419E-6</v>
      </c>
      <c r="R1135" s="54">
        <v>1.1779575864591419E-6</v>
      </c>
      <c r="S1135" s="54">
        <v>1</v>
      </c>
      <c r="T1135" s="54">
        <v>1</v>
      </c>
      <c r="U1135" s="54">
        <v>1</v>
      </c>
      <c r="V1135" s="54">
        <v>1</v>
      </c>
      <c r="W1135" s="54">
        <v>1.0000023559151729</v>
      </c>
      <c r="X1135" s="54">
        <v>3</v>
      </c>
      <c r="Y1135" s="54">
        <v>4.0000023559151732</v>
      </c>
      <c r="Z1135" s="54">
        <v>0</v>
      </c>
      <c r="AA1135" s="54">
        <v>0</v>
      </c>
      <c r="AB1135" s="54">
        <v>0</v>
      </c>
      <c r="AC1135" s="54">
        <v>0</v>
      </c>
      <c r="AD1135" s="54">
        <v>0</v>
      </c>
      <c r="AE1135" s="54">
        <v>0</v>
      </c>
      <c r="AF1135" s="54">
        <f t="shared" si="1327"/>
        <v>0</v>
      </c>
      <c r="AG1135" s="54">
        <f t="shared" si="1328"/>
        <v>0</v>
      </c>
      <c r="AH1135" s="54">
        <f t="shared" si="1329"/>
        <v>0</v>
      </c>
      <c r="AI1135" s="54">
        <v>0.01</v>
      </c>
      <c r="AJ1135" s="54">
        <v>0.01</v>
      </c>
      <c r="AK1135" s="54">
        <v>8489.27</v>
      </c>
      <c r="AL1135" s="54">
        <v>8489.27</v>
      </c>
      <c r="AM1135" s="54">
        <v>8489.27</v>
      </c>
      <c r="AN1135" s="54">
        <v>8489.27</v>
      </c>
      <c r="AO1135" s="54">
        <v>8489.2900000000009</v>
      </c>
      <c r="AP1135" s="54">
        <v>25467.81</v>
      </c>
      <c r="AQ1135" s="54">
        <v>33957.100000000006</v>
      </c>
      <c r="AR1135" s="54">
        <f t="shared" si="1330"/>
        <v>0</v>
      </c>
      <c r="AS1135" s="54">
        <f t="shared" si="1331"/>
        <v>0</v>
      </c>
      <c r="AT1135" s="54">
        <f t="shared" si="1332"/>
        <v>0</v>
      </c>
      <c r="AU1135" s="54">
        <f t="shared" si="1333"/>
        <v>0</v>
      </c>
      <c r="AV1135" s="54">
        <f t="shared" si="1334"/>
        <v>0</v>
      </c>
      <c r="AW1135" s="54">
        <f t="shared" si="1335"/>
        <v>0</v>
      </c>
      <c r="AX1135" s="54">
        <f t="shared" si="1336"/>
        <v>0</v>
      </c>
      <c r="AY1135" s="54">
        <f t="shared" si="1337"/>
        <v>0</v>
      </c>
      <c r="AZ1135" s="54">
        <f t="shared" si="1338"/>
        <v>0</v>
      </c>
      <c r="BA1135" s="54">
        <f t="shared" si="1324"/>
        <v>1</v>
      </c>
      <c r="BB1135" s="54">
        <f t="shared" si="1325"/>
        <v>0</v>
      </c>
      <c r="BC1135" s="54">
        <f>SUM(CJ1135:CL1135)*2</f>
        <v>0</v>
      </c>
      <c r="BD1135" s="54">
        <f>SUM(CM1135:CO1135)*2</f>
        <v>0</v>
      </c>
      <c r="BE1135" s="54">
        <f t="shared" si="1339"/>
        <v>0</v>
      </c>
      <c r="BF1135" s="54">
        <f t="shared" ref="BF1135:BK1135" si="1386">Z1135*2</f>
        <v>0</v>
      </c>
      <c r="BG1135" s="54">
        <f t="shared" si="1386"/>
        <v>0</v>
      </c>
      <c r="BH1135" s="54">
        <f t="shared" si="1386"/>
        <v>0</v>
      </c>
      <c r="BI1135" s="54">
        <f t="shared" si="1386"/>
        <v>0</v>
      </c>
      <c r="BJ1135" s="54">
        <f t="shared" si="1386"/>
        <v>0</v>
      </c>
      <c r="BK1135" s="54">
        <f t="shared" si="1386"/>
        <v>0</v>
      </c>
      <c r="BL1135" s="54">
        <v>0</v>
      </c>
      <c r="BM1135" s="54">
        <v>0</v>
      </c>
      <c r="BN1135" s="54">
        <f t="shared" si="1384"/>
        <v>0</v>
      </c>
      <c r="BO1135" s="54">
        <f t="shared" si="1385"/>
        <v>0</v>
      </c>
      <c r="BP1135" s="54">
        <v>0</v>
      </c>
      <c r="BQ1135" s="54">
        <v>0</v>
      </c>
      <c r="BR1135" s="54">
        <v>0</v>
      </c>
      <c r="BS1135" s="54">
        <v>0</v>
      </c>
      <c r="BT1135" s="54">
        <v>0</v>
      </c>
      <c r="BU1135" s="54">
        <v>0</v>
      </c>
      <c r="BV1135" s="54">
        <f t="shared" si="1340"/>
        <v>2122.3175000000001</v>
      </c>
      <c r="BW1135" s="54">
        <f t="shared" si="1341"/>
        <v>0</v>
      </c>
      <c r="BX1135" s="54">
        <f t="shared" si="1342"/>
        <v>0</v>
      </c>
      <c r="BY1135" s="54">
        <f t="shared" si="1343"/>
        <v>0</v>
      </c>
      <c r="BZ1135" s="54">
        <f t="shared" si="1344"/>
        <v>0</v>
      </c>
      <c r="CA1135" s="54">
        <v>0</v>
      </c>
      <c r="CB1135" s="54">
        <f t="shared" si="1345"/>
        <v>0</v>
      </c>
      <c r="CC1135" s="54">
        <f t="shared" si="1346"/>
        <v>0.25</v>
      </c>
      <c r="CD1135" s="54">
        <v>0</v>
      </c>
      <c r="CE1135" s="54">
        <v>0</v>
      </c>
      <c r="CF1135" s="54">
        <v>0</v>
      </c>
      <c r="CG1135" s="54">
        <v>0</v>
      </c>
      <c r="CH1135" s="54">
        <v>0</v>
      </c>
      <c r="CI1135" s="54">
        <v>3</v>
      </c>
      <c r="CJ1135" s="54">
        <v>0</v>
      </c>
      <c r="CK1135" s="54">
        <v>0</v>
      </c>
      <c r="CL1135" s="54">
        <v>0</v>
      </c>
      <c r="CM1135" s="54">
        <v>0</v>
      </c>
      <c r="CN1135" s="54">
        <v>0</v>
      </c>
      <c r="CO1135" s="54">
        <v>0</v>
      </c>
    </row>
    <row r="1136" spans="1:93">
      <c r="A1136" s="3" t="str">
        <f t="shared" si="1326"/>
        <v>SH080Herceptin IV</v>
      </c>
      <c r="B1136" s="3" t="s">
        <v>558</v>
      </c>
      <c r="C1136" s="3" t="s">
        <v>887</v>
      </c>
      <c r="D1136" s="3" t="s">
        <v>296</v>
      </c>
      <c r="E1136" s="3" t="s">
        <v>296</v>
      </c>
      <c r="F1136" s="3" t="s">
        <v>359</v>
      </c>
      <c r="G1136" s="3" t="s">
        <v>360</v>
      </c>
      <c r="H1136" s="3" t="s">
        <v>359</v>
      </c>
      <c r="I1136" s="3" t="s">
        <v>360</v>
      </c>
      <c r="J1136" s="3" t="s">
        <v>541</v>
      </c>
      <c r="K1136" s="3" t="s">
        <v>541</v>
      </c>
      <c r="L1136" s="3"/>
      <c r="M1136" s="3" t="s">
        <v>542</v>
      </c>
      <c r="N1136" s="3" t="s">
        <v>11</v>
      </c>
      <c r="O1136" s="3" t="s">
        <v>11</v>
      </c>
      <c r="P1136" s="3">
        <v>4535.5</v>
      </c>
      <c r="Q1136" s="54">
        <v>2.4822376098080742E-7</v>
      </c>
      <c r="R1136" s="54">
        <v>1.7782878168674339E-7</v>
      </c>
      <c r="S1136" s="54">
        <v>1.6542114214001052E-7</v>
      </c>
      <c r="T1136" s="54">
        <v>1.1681063360424579E-7</v>
      </c>
      <c r="U1136" s="54">
        <v>1.0643066396940739E-7</v>
      </c>
      <c r="V1136" s="54">
        <v>1.8528501761878564E-7</v>
      </c>
      <c r="W1136" s="54">
        <v>5.9147368480756133E-7</v>
      </c>
      <c r="X1136" s="54">
        <v>4.0852631519243884E-7</v>
      </c>
      <c r="Y1136" s="54">
        <v>1.0000000000000002E-6</v>
      </c>
      <c r="Z1136" s="54">
        <v>0</v>
      </c>
      <c r="AA1136" s="54">
        <v>0</v>
      </c>
      <c r="AB1136" s="54">
        <v>0</v>
      </c>
      <c r="AC1136" s="54">
        <v>0</v>
      </c>
      <c r="AD1136" s="54">
        <v>0</v>
      </c>
      <c r="AE1136" s="54">
        <v>0</v>
      </c>
      <c r="AF1136" s="54">
        <f t="shared" si="1327"/>
        <v>0</v>
      </c>
      <c r="AG1136" s="54">
        <f t="shared" si="1328"/>
        <v>0</v>
      </c>
      <c r="AH1136" s="54">
        <f t="shared" si="1329"/>
        <v>0</v>
      </c>
      <c r="AI1136" s="54">
        <v>1.1258188679284522E-3</v>
      </c>
      <c r="AJ1136" s="54">
        <v>8.0654243934022462E-4</v>
      </c>
      <c r="AK1136" s="54">
        <v>7.5026759017601764E-4</v>
      </c>
      <c r="AL1136" s="54">
        <v>5.297946287120568E-4</v>
      </c>
      <c r="AM1136" s="54">
        <v>4.8271627643324723E-4</v>
      </c>
      <c r="AN1136" s="54">
        <v>8.4036019741000226E-4</v>
      </c>
      <c r="AO1136" s="54">
        <v>2.6826288974446943E-3</v>
      </c>
      <c r="AP1136" s="54">
        <v>1.8528711025553063E-3</v>
      </c>
      <c r="AQ1136" s="54">
        <v>4.5355000000000005E-3</v>
      </c>
      <c r="AR1136" s="54">
        <f t="shared" si="1330"/>
        <v>0</v>
      </c>
      <c r="AS1136" s="54">
        <f t="shared" si="1331"/>
        <v>0</v>
      </c>
      <c r="AT1136" s="54">
        <f t="shared" si="1332"/>
        <v>0</v>
      </c>
      <c r="AU1136" s="54">
        <f t="shared" si="1333"/>
        <v>0</v>
      </c>
      <c r="AV1136" s="54">
        <f t="shared" si="1334"/>
        <v>0</v>
      </c>
      <c r="AW1136" s="54">
        <f t="shared" si="1335"/>
        <v>0</v>
      </c>
      <c r="AX1136" s="54">
        <f t="shared" si="1336"/>
        <v>0</v>
      </c>
      <c r="AY1136" s="54">
        <f t="shared" si="1337"/>
        <v>0</v>
      </c>
      <c r="AZ1136" s="54">
        <f t="shared" si="1338"/>
        <v>0</v>
      </c>
      <c r="BA1136" s="54">
        <f t="shared" si="1324"/>
        <v>1.1681063360424579E-7</v>
      </c>
      <c r="BB1136" s="54">
        <f t="shared" si="1325"/>
        <v>0</v>
      </c>
      <c r="BC1136" s="54"/>
      <c r="BD1136" s="54"/>
      <c r="BE1136" s="54">
        <f t="shared" si="1339"/>
        <v>0</v>
      </c>
      <c r="BF1136" s="54"/>
      <c r="BG1136" s="54"/>
      <c r="BH1136" s="54"/>
      <c r="BI1136" s="54"/>
      <c r="BJ1136" s="54"/>
      <c r="BK1136" s="54"/>
      <c r="BL1136" s="54"/>
      <c r="BM1136" s="54"/>
      <c r="BN1136" s="54"/>
      <c r="BO1136" s="54"/>
      <c r="BP1136" s="54"/>
      <c r="BQ1136" s="54"/>
      <c r="BR1136" s="54"/>
      <c r="BS1136" s="54"/>
      <c r="BT1136" s="54"/>
      <c r="BU1136" s="54"/>
      <c r="BV1136" s="54">
        <f t="shared" si="1340"/>
        <v>0</v>
      </c>
      <c r="BW1136" s="54">
        <f t="shared" si="1341"/>
        <v>0</v>
      </c>
      <c r="BX1136" s="54">
        <f t="shared" si="1342"/>
        <v>0</v>
      </c>
      <c r="BY1136" s="54">
        <f t="shared" si="1343"/>
        <v>0</v>
      </c>
      <c r="BZ1136" s="54">
        <f t="shared" si="1344"/>
        <v>0</v>
      </c>
      <c r="CA1136" s="54">
        <v>0</v>
      </c>
      <c r="CB1136" s="54">
        <f t="shared" si="1345"/>
        <v>0</v>
      </c>
      <c r="CC1136" s="54">
        <f t="shared" si="1346"/>
        <v>0</v>
      </c>
      <c r="CD1136" s="54">
        <v>0</v>
      </c>
      <c r="CE1136" s="54">
        <v>0</v>
      </c>
      <c r="CF1136" s="54">
        <v>0</v>
      </c>
      <c r="CG1136" s="54">
        <v>0</v>
      </c>
      <c r="CH1136" s="54">
        <v>0</v>
      </c>
      <c r="CI1136" s="54">
        <v>0</v>
      </c>
      <c r="CJ1136" s="54">
        <v>0</v>
      </c>
      <c r="CK1136" s="54">
        <v>0</v>
      </c>
      <c r="CL1136" s="54">
        <v>0</v>
      </c>
      <c r="CM1136" s="54">
        <v>0</v>
      </c>
      <c r="CN1136" s="54">
        <v>0</v>
      </c>
      <c r="CO1136" s="54">
        <v>0</v>
      </c>
    </row>
    <row r="1137" spans="1:93">
      <c r="A1137" s="3" t="str">
        <f t="shared" si="1326"/>
        <v>SH080Herceptin SC</v>
      </c>
      <c r="B1137" s="3" t="s">
        <v>558</v>
      </c>
      <c r="C1137" s="3" t="s">
        <v>887</v>
      </c>
      <c r="D1137" s="3" t="s">
        <v>296</v>
      </c>
      <c r="E1137" s="3" t="s">
        <v>296</v>
      </c>
      <c r="F1137" s="3" t="s">
        <v>359</v>
      </c>
      <c r="G1137" s="3" t="s">
        <v>360</v>
      </c>
      <c r="H1137" s="3" t="s">
        <v>359</v>
      </c>
      <c r="I1137" s="3" t="s">
        <v>360</v>
      </c>
      <c r="J1137" s="3" t="s">
        <v>541</v>
      </c>
      <c r="K1137" s="3" t="s">
        <v>541</v>
      </c>
      <c r="L1137" s="3"/>
      <c r="M1137" s="3" t="s">
        <v>542</v>
      </c>
      <c r="N1137" s="3" t="s">
        <v>12</v>
      </c>
      <c r="O1137" s="3" t="s">
        <v>12</v>
      </c>
      <c r="P1137" s="3">
        <v>3444.49</v>
      </c>
      <c r="Q1137" s="54">
        <v>14.971819012921621</v>
      </c>
      <c r="R1137" s="54">
        <v>13.871730937812529</v>
      </c>
      <c r="S1137" s="54">
        <v>21.041073288317605</v>
      </c>
      <c r="T1137" s="54">
        <v>21.536878596784817</v>
      </c>
      <c r="U1137" s="54">
        <v>19.391416252157612</v>
      </c>
      <c r="V1137" s="54">
        <v>25.523243109818662</v>
      </c>
      <c r="W1137" s="54">
        <v>49.884623239051756</v>
      </c>
      <c r="X1137" s="54">
        <v>66.451537958761094</v>
      </c>
      <c r="Y1137" s="54">
        <v>116.33616119781286</v>
      </c>
      <c r="Z1137" s="54">
        <v>0</v>
      </c>
      <c r="AA1137" s="54">
        <v>5</v>
      </c>
      <c r="AB1137" s="54">
        <v>5</v>
      </c>
      <c r="AC1137" s="54">
        <v>2</v>
      </c>
      <c r="AD1137" s="54">
        <v>0</v>
      </c>
      <c r="AE1137" s="54">
        <v>0</v>
      </c>
      <c r="AF1137" s="54">
        <f t="shared" si="1327"/>
        <v>10</v>
      </c>
      <c r="AG1137" s="54">
        <f t="shared" si="1328"/>
        <v>2</v>
      </c>
      <c r="AH1137" s="54">
        <f t="shared" si="1329"/>
        <v>12</v>
      </c>
      <c r="AI1137" s="54">
        <v>51570.280871818395</v>
      </c>
      <c r="AJ1137" s="54">
        <v>47781.038497985879</v>
      </c>
      <c r="AK1137" s="54">
        <v>72475.76653087711</v>
      </c>
      <c r="AL1137" s="54">
        <v>74183.562957839327</v>
      </c>
      <c r="AM1137" s="54">
        <v>66793.539366394369</v>
      </c>
      <c r="AN1137" s="54">
        <v>87914.555659339283</v>
      </c>
      <c r="AO1137" s="54">
        <v>171827.08590068138</v>
      </c>
      <c r="AP1137" s="54">
        <v>228891.65798357298</v>
      </c>
      <c r="AQ1137" s="54">
        <v>400718.74388425436</v>
      </c>
      <c r="AR1137" s="54">
        <f t="shared" si="1330"/>
        <v>0</v>
      </c>
      <c r="AS1137" s="54">
        <f t="shared" si="1331"/>
        <v>17222.449999999997</v>
      </c>
      <c r="AT1137" s="54">
        <f t="shared" si="1332"/>
        <v>17222.449999999997</v>
      </c>
      <c r="AU1137" s="54">
        <f t="shared" si="1333"/>
        <v>6888.98</v>
      </c>
      <c r="AV1137" s="54">
        <f t="shared" si="1334"/>
        <v>0</v>
      </c>
      <c r="AW1137" s="54">
        <f t="shared" si="1335"/>
        <v>0</v>
      </c>
      <c r="AX1137" s="54">
        <f t="shared" si="1336"/>
        <v>34444.899999999994</v>
      </c>
      <c r="AY1137" s="54">
        <f t="shared" si="1337"/>
        <v>6888.98</v>
      </c>
      <c r="AZ1137" s="54">
        <f t="shared" si="1338"/>
        <v>41333.87999999999</v>
      </c>
      <c r="BA1137" s="54">
        <f t="shared" si="1324"/>
        <v>21.536878596784817</v>
      </c>
      <c r="BB1137" s="54">
        <f t="shared" si="1325"/>
        <v>2</v>
      </c>
      <c r="BC1137" s="54"/>
      <c r="BD1137" s="54"/>
      <c r="BE1137" s="54">
        <f t="shared" si="1339"/>
        <v>0</v>
      </c>
      <c r="BF1137" s="54"/>
      <c r="BG1137" s="54"/>
      <c r="BH1137" s="54"/>
      <c r="BI1137" s="54"/>
      <c r="BJ1137" s="54"/>
      <c r="BK1137" s="54"/>
      <c r="BL1137" s="54"/>
      <c r="BM1137" s="54"/>
      <c r="BN1137" s="54"/>
      <c r="BO1137" s="54"/>
      <c r="BP1137" s="54"/>
      <c r="BQ1137" s="54"/>
      <c r="BR1137" s="54"/>
      <c r="BS1137" s="54"/>
      <c r="BT1137" s="54"/>
      <c r="BU1137" s="54"/>
      <c r="BV1137" s="54">
        <f t="shared" si="1340"/>
        <v>72334.289999999994</v>
      </c>
      <c r="BW1137" s="54">
        <f t="shared" si="1341"/>
        <v>34444.899999999994</v>
      </c>
      <c r="BX1137" s="54">
        <f t="shared" si="1342"/>
        <v>75778.78</v>
      </c>
      <c r="BY1137" s="54">
        <f t="shared" si="1343"/>
        <v>10</v>
      </c>
      <c r="BZ1137" s="54">
        <f t="shared" si="1344"/>
        <v>22</v>
      </c>
      <c r="CA1137" s="54">
        <v>0</v>
      </c>
      <c r="CB1137" s="54">
        <f t="shared" si="1345"/>
        <v>80</v>
      </c>
      <c r="CC1137" s="54">
        <f t="shared" si="1346"/>
        <v>21</v>
      </c>
      <c r="CD1137" s="54">
        <v>80</v>
      </c>
      <c r="CE1137" s="54">
        <v>20</v>
      </c>
      <c r="CF1137" s="54">
        <v>50</v>
      </c>
      <c r="CG1137" s="54">
        <v>50</v>
      </c>
      <c r="CH1137" s="54">
        <v>0</v>
      </c>
      <c r="CI1137" s="54">
        <v>20</v>
      </c>
      <c r="CJ1137" s="54">
        <v>0</v>
      </c>
      <c r="CK1137" s="54">
        <v>10</v>
      </c>
      <c r="CL1137" s="54">
        <v>0</v>
      </c>
      <c r="CM1137" s="54">
        <v>5</v>
      </c>
      <c r="CN1137" s="54">
        <v>7</v>
      </c>
      <c r="CO1137" s="54">
        <v>10</v>
      </c>
    </row>
    <row r="1138" spans="1:93">
      <c r="A1138" s="3" t="str">
        <f t="shared" si="1326"/>
        <v>SH080Itovebi 3mg</v>
      </c>
      <c r="B1138" s="3" t="s">
        <v>558</v>
      </c>
      <c r="C1138" s="3" t="s">
        <v>887</v>
      </c>
      <c r="D1138" s="3" t="s">
        <v>296</v>
      </c>
      <c r="E1138" s="3" t="s">
        <v>296</v>
      </c>
      <c r="F1138" s="3" t="s">
        <v>359</v>
      </c>
      <c r="G1138" s="3" t="s">
        <v>360</v>
      </c>
      <c r="H1138" s="3" t="s">
        <v>359</v>
      </c>
      <c r="I1138" s="3" t="s">
        <v>360</v>
      </c>
      <c r="J1138" s="3" t="s">
        <v>541</v>
      </c>
      <c r="K1138" s="3" t="s">
        <v>541</v>
      </c>
      <c r="L1138" s="3"/>
      <c r="M1138" s="3" t="s">
        <v>542</v>
      </c>
      <c r="N1138" s="3" t="s">
        <v>13</v>
      </c>
      <c r="O1138" s="3" t="s">
        <v>14</v>
      </c>
      <c r="P1138" s="3">
        <v>3566.02</v>
      </c>
      <c r="Q1138" s="54">
        <v>1.7623502129369819</v>
      </c>
      <c r="R1138" s="54">
        <v>2.0122395382020994</v>
      </c>
      <c r="S1138" s="54">
        <v>4.0728354653651211</v>
      </c>
      <c r="T1138" s="54">
        <v>4.1229163324275486</v>
      </c>
      <c r="U1138" s="54">
        <v>5.012360409870884</v>
      </c>
      <c r="V1138" s="54">
        <v>6.3832728423499727</v>
      </c>
      <c r="W1138" s="54">
        <v>7.8474252165042024</v>
      </c>
      <c r="X1138" s="54">
        <v>15.518549584648406</v>
      </c>
      <c r="Y1138" s="54">
        <v>23.36597480115261</v>
      </c>
      <c r="Z1138" s="54">
        <v>2</v>
      </c>
      <c r="AA1138" s="54">
        <v>3</v>
      </c>
      <c r="AB1138" s="54">
        <v>2</v>
      </c>
      <c r="AC1138" s="54">
        <v>0</v>
      </c>
      <c r="AD1138" s="54">
        <v>0</v>
      </c>
      <c r="AE1138" s="54">
        <v>0</v>
      </c>
      <c r="AF1138" s="54">
        <f t="shared" si="1327"/>
        <v>7</v>
      </c>
      <c r="AG1138" s="54">
        <f t="shared" si="1328"/>
        <v>0</v>
      </c>
      <c r="AH1138" s="54">
        <f t="shared" si="1329"/>
        <v>7</v>
      </c>
      <c r="AI1138" s="54">
        <v>6284.5761063375357</v>
      </c>
      <c r="AJ1138" s="54">
        <v>7175.6864380194511</v>
      </c>
      <c r="AK1138" s="54">
        <v>14523.812726201329</v>
      </c>
      <c r="AL1138" s="54">
        <v>14702.402099763287</v>
      </c>
      <c r="AM1138" s="54">
        <v>17874.177468807771</v>
      </c>
      <c r="AN1138" s="54">
        <v>22762.87862127685</v>
      </c>
      <c r="AO1138" s="54">
        <v>27984.075270558315</v>
      </c>
      <c r="AP1138" s="54">
        <v>55339.458189847908</v>
      </c>
      <c r="AQ1138" s="54">
        <v>83323.533460406223</v>
      </c>
      <c r="AR1138" s="54">
        <f t="shared" si="1330"/>
        <v>7132.04</v>
      </c>
      <c r="AS1138" s="54">
        <f t="shared" si="1331"/>
        <v>10698.06</v>
      </c>
      <c r="AT1138" s="54">
        <f t="shared" si="1332"/>
        <v>7132.04</v>
      </c>
      <c r="AU1138" s="54">
        <f t="shared" si="1333"/>
        <v>0</v>
      </c>
      <c r="AV1138" s="54">
        <f t="shared" si="1334"/>
        <v>0</v>
      </c>
      <c r="AW1138" s="54">
        <f t="shared" si="1335"/>
        <v>0</v>
      </c>
      <c r="AX1138" s="54">
        <f t="shared" si="1336"/>
        <v>24962.14</v>
      </c>
      <c r="AY1138" s="54">
        <f t="shared" si="1337"/>
        <v>0</v>
      </c>
      <c r="AZ1138" s="54">
        <f t="shared" si="1338"/>
        <v>24962.14</v>
      </c>
      <c r="BA1138" s="54">
        <f t="shared" si="1324"/>
        <v>4.1229163324275486</v>
      </c>
      <c r="BB1138" s="54">
        <f t="shared" si="1325"/>
        <v>0</v>
      </c>
      <c r="BC1138" s="54"/>
      <c r="BD1138" s="54"/>
      <c r="BE1138" s="54">
        <f t="shared" si="1339"/>
        <v>0</v>
      </c>
      <c r="BF1138" s="54"/>
      <c r="BG1138" s="54"/>
      <c r="BH1138" s="54"/>
      <c r="BI1138" s="54"/>
      <c r="BJ1138" s="54"/>
      <c r="BK1138" s="54"/>
      <c r="BL1138" s="54">
        <v>1</v>
      </c>
      <c r="BM1138" s="54">
        <v>2</v>
      </c>
      <c r="BN1138" s="54">
        <f t="shared" ref="BN1138:BN1139" si="1387">AVERAGE(BP1138:BR1138)</f>
        <v>2.6666666666666665</v>
      </c>
      <c r="BO1138" s="54">
        <f t="shared" ref="BO1138:BO1139" si="1388">SUM(BS1138:BU1138)/1</f>
        <v>1</v>
      </c>
      <c r="BP1138" s="54">
        <v>5</v>
      </c>
      <c r="BQ1138" s="54">
        <v>3</v>
      </c>
      <c r="BR1138" s="54">
        <v>0</v>
      </c>
      <c r="BS1138" s="54">
        <v>1</v>
      </c>
      <c r="BT1138" s="54">
        <v>0</v>
      </c>
      <c r="BU1138" s="54">
        <v>0</v>
      </c>
      <c r="BV1138" s="54">
        <f t="shared" si="1340"/>
        <v>297.16833333333329</v>
      </c>
      <c r="BW1138" s="54">
        <f t="shared" si="1341"/>
        <v>0</v>
      </c>
      <c r="BX1138" s="54">
        <f t="shared" si="1342"/>
        <v>0</v>
      </c>
      <c r="BY1138" s="54">
        <f t="shared" si="1343"/>
        <v>0</v>
      </c>
      <c r="BZ1138" s="54">
        <f t="shared" si="1344"/>
        <v>0</v>
      </c>
      <c r="CA1138" s="54">
        <v>0</v>
      </c>
      <c r="CB1138" s="54">
        <f t="shared" si="1345"/>
        <v>1</v>
      </c>
      <c r="CC1138" s="54">
        <f t="shared" si="1346"/>
        <v>8.3333333333333329E-2</v>
      </c>
      <c r="CD1138" s="54">
        <v>0</v>
      </c>
      <c r="CE1138" s="54">
        <v>0</v>
      </c>
      <c r="CF1138" s="54">
        <v>0</v>
      </c>
      <c r="CG1138" s="54">
        <v>0</v>
      </c>
      <c r="CH1138" s="54">
        <v>1</v>
      </c>
      <c r="CI1138" s="54">
        <v>0</v>
      </c>
      <c r="CJ1138" s="54">
        <v>0</v>
      </c>
      <c r="CK1138" s="54">
        <v>0</v>
      </c>
      <c r="CL1138" s="54">
        <v>0</v>
      </c>
      <c r="CM1138" s="54">
        <v>0</v>
      </c>
      <c r="CN1138" s="54">
        <v>0</v>
      </c>
      <c r="CO1138" s="54">
        <v>0</v>
      </c>
    </row>
    <row r="1139" spans="1:93">
      <c r="A1139" s="3" t="str">
        <f t="shared" si="1326"/>
        <v>SH080Itovebi 9mg</v>
      </c>
      <c r="B1139" s="3" t="s">
        <v>558</v>
      </c>
      <c r="C1139" s="3" t="s">
        <v>887</v>
      </c>
      <c r="D1139" s="3" t="s">
        <v>296</v>
      </c>
      <c r="E1139" s="3" t="s">
        <v>296</v>
      </c>
      <c r="F1139" s="3" t="s">
        <v>359</v>
      </c>
      <c r="G1139" s="3" t="s">
        <v>360</v>
      </c>
      <c r="H1139" s="3" t="s">
        <v>359</v>
      </c>
      <c r="I1139" s="3" t="s">
        <v>360</v>
      </c>
      <c r="J1139" s="3" t="s">
        <v>541</v>
      </c>
      <c r="K1139" s="3" t="s">
        <v>541</v>
      </c>
      <c r="L1139" s="3"/>
      <c r="M1139" s="3" t="s">
        <v>542</v>
      </c>
      <c r="N1139" s="3" t="s">
        <v>13</v>
      </c>
      <c r="O1139" s="3" t="s">
        <v>15</v>
      </c>
      <c r="P1139" s="3">
        <v>10698.05</v>
      </c>
      <c r="Q1139" s="54"/>
      <c r="R1139" s="54"/>
      <c r="S1139" s="54"/>
      <c r="T1139" s="54">
        <v>0</v>
      </c>
      <c r="U1139" s="54">
        <v>0</v>
      </c>
      <c r="V1139" s="54">
        <v>0</v>
      </c>
      <c r="W1139" s="54">
        <v>0</v>
      </c>
      <c r="X1139" s="54">
        <v>0</v>
      </c>
      <c r="Y1139" s="54">
        <v>0</v>
      </c>
      <c r="Z1139" s="54">
        <v>3</v>
      </c>
      <c r="AA1139" s="54">
        <v>3</v>
      </c>
      <c r="AB1139" s="54">
        <v>8</v>
      </c>
      <c r="AC1139" s="54">
        <v>5</v>
      </c>
      <c r="AD1139" s="54">
        <v>0</v>
      </c>
      <c r="AE1139" s="54">
        <v>0</v>
      </c>
      <c r="AF1139" s="54">
        <f t="shared" si="1327"/>
        <v>14</v>
      </c>
      <c r="AG1139" s="54">
        <f t="shared" si="1328"/>
        <v>5</v>
      </c>
      <c r="AH1139" s="54">
        <f t="shared" si="1329"/>
        <v>19</v>
      </c>
      <c r="AI1139" s="54"/>
      <c r="AJ1139" s="54"/>
      <c r="AK1139" s="54"/>
      <c r="AL1139" s="54">
        <v>0</v>
      </c>
      <c r="AM1139" s="54">
        <v>0</v>
      </c>
      <c r="AN1139" s="54">
        <v>0</v>
      </c>
      <c r="AO1139" s="54">
        <v>0</v>
      </c>
      <c r="AP1139" s="54">
        <v>0</v>
      </c>
      <c r="AQ1139" s="54">
        <v>0</v>
      </c>
      <c r="AR1139" s="54">
        <f t="shared" si="1330"/>
        <v>32094.149999999998</v>
      </c>
      <c r="AS1139" s="54">
        <f t="shared" si="1331"/>
        <v>32094.149999999998</v>
      </c>
      <c r="AT1139" s="54">
        <f t="shared" si="1332"/>
        <v>85584.4</v>
      </c>
      <c r="AU1139" s="54">
        <f t="shared" si="1333"/>
        <v>53490.25</v>
      </c>
      <c r="AV1139" s="54">
        <f t="shared" si="1334"/>
        <v>0</v>
      </c>
      <c r="AW1139" s="54">
        <f t="shared" si="1335"/>
        <v>0</v>
      </c>
      <c r="AX1139" s="54">
        <f t="shared" si="1336"/>
        <v>149772.69999999998</v>
      </c>
      <c r="AY1139" s="54">
        <f t="shared" si="1337"/>
        <v>53490.25</v>
      </c>
      <c r="AZ1139" s="54">
        <f t="shared" si="1338"/>
        <v>203262.94999999998</v>
      </c>
      <c r="BA1139" s="54">
        <f t="shared" si="1324"/>
        <v>0</v>
      </c>
      <c r="BB1139" s="54">
        <f t="shared" si="1325"/>
        <v>5</v>
      </c>
      <c r="BC1139" s="54"/>
      <c r="BD1139" s="54"/>
      <c r="BE1139" s="54">
        <f t="shared" si="1339"/>
        <v>0</v>
      </c>
      <c r="BF1139" s="54"/>
      <c r="BG1139" s="54"/>
      <c r="BH1139" s="54"/>
      <c r="BI1139" s="54"/>
      <c r="BJ1139" s="54"/>
      <c r="BK1139" s="54"/>
      <c r="BL1139" s="54">
        <v>0.33333333333333331</v>
      </c>
      <c r="BM1139" s="54">
        <v>0.33333333333333331</v>
      </c>
      <c r="BN1139" s="54">
        <f t="shared" si="1387"/>
        <v>0.66666666666666663</v>
      </c>
      <c r="BO1139" s="54">
        <f t="shared" si="1388"/>
        <v>0</v>
      </c>
      <c r="BP1139" s="54">
        <v>2</v>
      </c>
      <c r="BQ1139" s="54">
        <v>0</v>
      </c>
      <c r="BR1139" s="54">
        <v>0</v>
      </c>
      <c r="BS1139" s="54">
        <v>0</v>
      </c>
      <c r="BT1139" s="54">
        <v>0</v>
      </c>
      <c r="BU1139" s="54">
        <v>0</v>
      </c>
      <c r="BV1139" s="54">
        <f t="shared" si="1340"/>
        <v>1783.0083333333332</v>
      </c>
      <c r="BW1139" s="54">
        <f t="shared" si="1341"/>
        <v>0</v>
      </c>
      <c r="BX1139" s="54">
        <f t="shared" si="1342"/>
        <v>21396.1</v>
      </c>
      <c r="BY1139" s="54">
        <f t="shared" si="1343"/>
        <v>0</v>
      </c>
      <c r="BZ1139" s="54">
        <f t="shared" si="1344"/>
        <v>2</v>
      </c>
      <c r="CA1139" s="54">
        <v>0</v>
      </c>
      <c r="CB1139" s="54">
        <f t="shared" si="1345"/>
        <v>2</v>
      </c>
      <c r="CC1139" s="54">
        <f t="shared" si="1346"/>
        <v>0.16666666666666666</v>
      </c>
      <c r="CD1139" s="54">
        <v>0</v>
      </c>
      <c r="CE1139" s="54">
        <v>0</v>
      </c>
      <c r="CF1139" s="54">
        <v>0</v>
      </c>
      <c r="CG1139" s="54">
        <v>0</v>
      </c>
      <c r="CH1139" s="54">
        <v>0</v>
      </c>
      <c r="CI1139" s="54">
        <v>0</v>
      </c>
      <c r="CJ1139" s="54">
        <v>0</v>
      </c>
      <c r="CK1139" s="54">
        <v>0</v>
      </c>
      <c r="CL1139" s="54">
        <v>0</v>
      </c>
      <c r="CM1139" s="54">
        <v>0</v>
      </c>
      <c r="CN1139" s="54">
        <v>0</v>
      </c>
      <c r="CO1139" s="54">
        <v>2</v>
      </c>
    </row>
    <row r="1140" spans="1:93">
      <c r="A1140" s="3" t="str">
        <f t="shared" si="1326"/>
        <v>SH080Perjeta</v>
      </c>
      <c r="B1140" s="3" t="s">
        <v>558</v>
      </c>
      <c r="C1140" s="3" t="s">
        <v>887</v>
      </c>
      <c r="D1140" s="3" t="s">
        <v>296</v>
      </c>
      <c r="E1140" s="3" t="s">
        <v>296</v>
      </c>
      <c r="F1140" s="3" t="s">
        <v>359</v>
      </c>
      <c r="G1140" s="3" t="s">
        <v>360</v>
      </c>
      <c r="H1140" s="3" t="s">
        <v>359</v>
      </c>
      <c r="I1140" s="3" t="s">
        <v>360</v>
      </c>
      <c r="J1140" s="3" t="s">
        <v>541</v>
      </c>
      <c r="K1140" s="3" t="s">
        <v>541</v>
      </c>
      <c r="L1140" s="3"/>
      <c r="M1140" s="3" t="s">
        <v>542</v>
      </c>
      <c r="N1140" s="3" t="s">
        <v>16</v>
      </c>
      <c r="O1140" s="3" t="s">
        <v>16</v>
      </c>
      <c r="P1140" s="3">
        <v>3985.87</v>
      </c>
      <c r="Q1140" s="54">
        <v>22.157554452934292</v>
      </c>
      <c r="R1140" s="54">
        <v>18.716819073034369</v>
      </c>
      <c r="S1140" s="54">
        <v>28.408216953013174</v>
      </c>
      <c r="T1140" s="54">
        <v>17.16625853209624</v>
      </c>
      <c r="U1140" s="54">
        <v>20.835210359023044</v>
      </c>
      <c r="V1140" s="54">
        <v>23.911675112106543</v>
      </c>
      <c r="W1140" s="54">
        <v>69.282590478981831</v>
      </c>
      <c r="X1140" s="54">
        <v>61.913144003225831</v>
      </c>
      <c r="Y1140" s="54">
        <v>131.19573448220765</v>
      </c>
      <c r="Z1140" s="54">
        <v>0</v>
      </c>
      <c r="AA1140" s="54">
        <v>0</v>
      </c>
      <c r="AB1140" s="54">
        <v>0</v>
      </c>
      <c r="AC1140" s="54">
        <v>0</v>
      </c>
      <c r="AD1140" s="54">
        <v>0</v>
      </c>
      <c r="AE1140" s="54">
        <v>0</v>
      </c>
      <c r="AF1140" s="54">
        <f t="shared" si="1327"/>
        <v>0</v>
      </c>
      <c r="AG1140" s="54">
        <f t="shared" si="1328"/>
        <v>0</v>
      </c>
      <c r="AH1140" s="54">
        <f t="shared" si="1329"/>
        <v>0</v>
      </c>
      <c r="AI1140" s="54">
        <v>88317.131567317207</v>
      </c>
      <c r="AJ1140" s="54">
        <v>74602.807638635495</v>
      </c>
      <c r="AK1140" s="54">
        <v>113231.45970650662</v>
      </c>
      <c r="AL1140" s="54">
        <v>68422.474895326435</v>
      </c>
      <c r="AM1140" s="54">
        <v>83046.439913719179</v>
      </c>
      <c r="AN1140" s="54">
        <v>95308.828479092102</v>
      </c>
      <c r="AO1140" s="54">
        <v>276151.39891245932</v>
      </c>
      <c r="AP1140" s="54">
        <v>246777.74328813772</v>
      </c>
      <c r="AQ1140" s="54">
        <v>522929.14220059704</v>
      </c>
      <c r="AR1140" s="54">
        <f t="shared" si="1330"/>
        <v>0</v>
      </c>
      <c r="AS1140" s="54">
        <f t="shared" si="1331"/>
        <v>0</v>
      </c>
      <c r="AT1140" s="54">
        <f t="shared" si="1332"/>
        <v>0</v>
      </c>
      <c r="AU1140" s="54">
        <f t="shared" si="1333"/>
        <v>0</v>
      </c>
      <c r="AV1140" s="54">
        <f t="shared" si="1334"/>
        <v>0</v>
      </c>
      <c r="AW1140" s="54">
        <f t="shared" si="1335"/>
        <v>0</v>
      </c>
      <c r="AX1140" s="54">
        <f t="shared" si="1336"/>
        <v>0</v>
      </c>
      <c r="AY1140" s="54">
        <f t="shared" si="1337"/>
        <v>0</v>
      </c>
      <c r="AZ1140" s="54">
        <f t="shared" si="1338"/>
        <v>0</v>
      </c>
      <c r="BA1140" s="54">
        <f t="shared" si="1324"/>
        <v>17.16625853209624</v>
      </c>
      <c r="BB1140" s="54">
        <f t="shared" si="1325"/>
        <v>0</v>
      </c>
      <c r="BC1140" s="54"/>
      <c r="BD1140" s="54"/>
      <c r="BE1140" s="54">
        <f t="shared" si="1339"/>
        <v>0</v>
      </c>
      <c r="BF1140" s="54"/>
      <c r="BG1140" s="54"/>
      <c r="BH1140" s="54"/>
      <c r="BI1140" s="54"/>
      <c r="BJ1140" s="54"/>
      <c r="BK1140" s="54"/>
      <c r="BL1140" s="54"/>
      <c r="BM1140" s="54"/>
      <c r="BN1140" s="54"/>
      <c r="BO1140" s="54"/>
      <c r="BP1140" s="54"/>
      <c r="BQ1140" s="54"/>
      <c r="BR1140" s="54"/>
      <c r="BS1140" s="54"/>
      <c r="BT1140" s="54"/>
      <c r="BU1140" s="54"/>
      <c r="BV1140" s="54">
        <f t="shared" si="1340"/>
        <v>174381.8125</v>
      </c>
      <c r="BW1140" s="54">
        <f t="shared" si="1341"/>
        <v>518163.1</v>
      </c>
      <c r="BX1140" s="54">
        <f t="shared" si="1342"/>
        <v>179364.15</v>
      </c>
      <c r="BY1140" s="54">
        <f t="shared" si="1343"/>
        <v>130</v>
      </c>
      <c r="BZ1140" s="54">
        <f t="shared" si="1344"/>
        <v>45</v>
      </c>
      <c r="CA1140" s="54">
        <v>0</v>
      </c>
      <c r="CB1140" s="54">
        <f t="shared" si="1345"/>
        <v>90</v>
      </c>
      <c r="CC1140" s="54">
        <f t="shared" si="1346"/>
        <v>43.75</v>
      </c>
      <c r="CD1140" s="54">
        <v>90</v>
      </c>
      <c r="CE1140" s="54">
        <v>50</v>
      </c>
      <c r="CF1140" s="54">
        <v>50</v>
      </c>
      <c r="CG1140" s="54">
        <v>50</v>
      </c>
      <c r="CH1140" s="54">
        <v>65</v>
      </c>
      <c r="CI1140" s="54">
        <v>45</v>
      </c>
      <c r="CJ1140" s="54">
        <v>55</v>
      </c>
      <c r="CK1140" s="54">
        <v>70</v>
      </c>
      <c r="CL1140" s="54">
        <v>5</v>
      </c>
      <c r="CM1140" s="54">
        <v>45</v>
      </c>
      <c r="CN1140" s="54">
        <v>0</v>
      </c>
      <c r="CO1140" s="54">
        <v>0</v>
      </c>
    </row>
    <row r="1141" spans="1:93">
      <c r="A1141" s="3" t="str">
        <f t="shared" si="1326"/>
        <v>SH080Phesgo 10ml</v>
      </c>
      <c r="B1141" s="3" t="s">
        <v>558</v>
      </c>
      <c r="C1141" s="3" t="s">
        <v>887</v>
      </c>
      <c r="D1141" s="3" t="s">
        <v>296</v>
      </c>
      <c r="E1141" s="3" t="s">
        <v>296</v>
      </c>
      <c r="F1141" s="3" t="s">
        <v>359</v>
      </c>
      <c r="G1141" s="3" t="s">
        <v>360</v>
      </c>
      <c r="H1141" s="3" t="s">
        <v>359</v>
      </c>
      <c r="I1141" s="3" t="s">
        <v>360</v>
      </c>
      <c r="J1141" s="3" t="s">
        <v>541</v>
      </c>
      <c r="K1141" s="3" t="s">
        <v>541</v>
      </c>
      <c r="L1141" s="3"/>
      <c r="M1141" s="3" t="s">
        <v>542</v>
      </c>
      <c r="N1141" s="3" t="s">
        <v>17</v>
      </c>
      <c r="O1141" s="3" t="s">
        <v>18</v>
      </c>
      <c r="P1141" s="3">
        <v>6232.07</v>
      </c>
      <c r="Q1141" s="54">
        <v>80.110737569444822</v>
      </c>
      <c r="R1141" s="54">
        <v>73.647508308544346</v>
      </c>
      <c r="S1141" s="54">
        <v>107.7217557239601</v>
      </c>
      <c r="T1141" s="54">
        <v>95.936796332849283</v>
      </c>
      <c r="U1141" s="54">
        <v>86.100899586354132</v>
      </c>
      <c r="V1141" s="54">
        <v>111.91903867796574</v>
      </c>
      <c r="W1141" s="54">
        <v>261.48000160194925</v>
      </c>
      <c r="X1141" s="54">
        <v>293.9567345971692</v>
      </c>
      <c r="Y1141" s="54">
        <v>555.43673619911851</v>
      </c>
      <c r="Z1141" s="54">
        <v>70</v>
      </c>
      <c r="AA1141" s="54">
        <v>20</v>
      </c>
      <c r="AB1141" s="54">
        <v>80</v>
      </c>
      <c r="AC1141" s="54">
        <v>40</v>
      </c>
      <c r="AD1141" s="54">
        <v>0</v>
      </c>
      <c r="AE1141" s="54">
        <v>0</v>
      </c>
      <c r="AF1141" s="54">
        <f t="shared" si="1327"/>
        <v>170</v>
      </c>
      <c r="AG1141" s="54">
        <f t="shared" si="1328"/>
        <v>40</v>
      </c>
      <c r="AH1141" s="54">
        <f t="shared" si="1329"/>
        <v>210</v>
      </c>
      <c r="AI1141" s="54">
        <v>499255.72428440995</v>
      </c>
      <c r="AJ1141" s="54">
        <v>458976.42710442992</v>
      </c>
      <c r="AK1141" s="54">
        <v>671329.52219461999</v>
      </c>
      <c r="AL1141" s="54">
        <v>597884.83032206004</v>
      </c>
      <c r="AM1141" s="54">
        <v>536586.83328512998</v>
      </c>
      <c r="AN1141" s="54">
        <v>697487.28337378998</v>
      </c>
      <c r="AO1141" s="54">
        <v>1629561.6735834598</v>
      </c>
      <c r="AP1141" s="54">
        <v>1831958.9469809798</v>
      </c>
      <c r="AQ1141" s="54">
        <v>3461520.6205644393</v>
      </c>
      <c r="AR1141" s="54">
        <f t="shared" si="1330"/>
        <v>436244.89999999997</v>
      </c>
      <c r="AS1141" s="54">
        <f t="shared" si="1331"/>
        <v>124641.4</v>
      </c>
      <c r="AT1141" s="54">
        <f t="shared" si="1332"/>
        <v>498565.6</v>
      </c>
      <c r="AU1141" s="54">
        <f t="shared" si="1333"/>
        <v>249282.8</v>
      </c>
      <c r="AV1141" s="54">
        <f t="shared" si="1334"/>
        <v>0</v>
      </c>
      <c r="AW1141" s="54">
        <f t="shared" si="1335"/>
        <v>0</v>
      </c>
      <c r="AX1141" s="54">
        <f t="shared" si="1336"/>
        <v>1059451.8999999999</v>
      </c>
      <c r="AY1141" s="54">
        <f t="shared" si="1337"/>
        <v>249282.8</v>
      </c>
      <c r="AZ1141" s="54">
        <f t="shared" si="1338"/>
        <v>1308734.7</v>
      </c>
      <c r="BA1141" s="54">
        <f t="shared" si="1324"/>
        <v>95.936796332849283</v>
      </c>
      <c r="BB1141" s="54">
        <f t="shared" si="1325"/>
        <v>40</v>
      </c>
      <c r="BC1141" s="54">
        <f>SUM(CJ1141:CL1141)</f>
        <v>210</v>
      </c>
      <c r="BD1141" s="54">
        <f>SUM(CM1141:CO1141)</f>
        <v>180</v>
      </c>
      <c r="BE1141" s="54">
        <f t="shared" si="1339"/>
        <v>210</v>
      </c>
      <c r="BF1141" s="54">
        <f t="shared" ref="BF1141:BK1141" si="1389">Z1141</f>
        <v>70</v>
      </c>
      <c r="BG1141" s="54">
        <f t="shared" si="1389"/>
        <v>20</v>
      </c>
      <c r="BH1141" s="54">
        <f t="shared" si="1389"/>
        <v>80</v>
      </c>
      <c r="BI1141" s="54">
        <f t="shared" si="1389"/>
        <v>40</v>
      </c>
      <c r="BJ1141" s="54">
        <f t="shared" si="1389"/>
        <v>0</v>
      </c>
      <c r="BK1141" s="54">
        <f t="shared" si="1389"/>
        <v>0</v>
      </c>
      <c r="BL1141" s="54">
        <v>0</v>
      </c>
      <c r="BM1141" s="54">
        <v>0</v>
      </c>
      <c r="BN1141" s="54">
        <f t="shared" ref="BN1141:BN1142" si="1390">AVERAGE(BP1141:BR1141)</f>
        <v>0.33333333333333331</v>
      </c>
      <c r="BO1141" s="54">
        <f t="shared" ref="BO1141:BO1142" si="1391">SUM(BS1141:BU1141)/1</f>
        <v>0</v>
      </c>
      <c r="BP1141" s="54">
        <v>1</v>
      </c>
      <c r="BQ1141" s="54">
        <v>0</v>
      </c>
      <c r="BR1141" s="54">
        <v>0</v>
      </c>
      <c r="BS1141" s="54">
        <v>0</v>
      </c>
      <c r="BT1141" s="54">
        <v>0</v>
      </c>
      <c r="BU1141" s="54">
        <v>0</v>
      </c>
      <c r="BV1141" s="54">
        <f t="shared" si="1340"/>
        <v>291868.61166666669</v>
      </c>
      <c r="BW1141" s="54">
        <f t="shared" si="1341"/>
        <v>1308734.7</v>
      </c>
      <c r="BX1141" s="54">
        <f t="shared" si="1342"/>
        <v>1121772.5999999999</v>
      </c>
      <c r="BY1141" s="54">
        <f t="shared" si="1343"/>
        <v>210</v>
      </c>
      <c r="BZ1141" s="54">
        <f t="shared" si="1344"/>
        <v>180</v>
      </c>
      <c r="CA1141" s="54">
        <v>70</v>
      </c>
      <c r="CB1141" s="54">
        <f t="shared" si="1345"/>
        <v>70</v>
      </c>
      <c r="CC1141" s="54">
        <f t="shared" si="1346"/>
        <v>46.833333333333336</v>
      </c>
      <c r="CD1141" s="54">
        <v>2</v>
      </c>
      <c r="CE1141" s="54">
        <v>10</v>
      </c>
      <c r="CF1141" s="54">
        <v>40</v>
      </c>
      <c r="CG1141" s="54">
        <v>15</v>
      </c>
      <c r="CH1141" s="54">
        <v>55</v>
      </c>
      <c r="CI1141" s="54">
        <v>50</v>
      </c>
      <c r="CJ1141" s="54">
        <v>40</v>
      </c>
      <c r="CK1141" s="54">
        <v>60</v>
      </c>
      <c r="CL1141" s="54">
        <v>110</v>
      </c>
      <c r="CM1141" s="54">
        <v>40</v>
      </c>
      <c r="CN1141" s="54">
        <v>70</v>
      </c>
      <c r="CO1141" s="54">
        <v>70</v>
      </c>
    </row>
    <row r="1142" spans="1:93">
      <c r="A1142" s="3" t="str">
        <f t="shared" si="1326"/>
        <v>SH080Phesgo 15ml</v>
      </c>
      <c r="B1142" s="3" t="s">
        <v>558</v>
      </c>
      <c r="C1142" s="3" t="s">
        <v>887</v>
      </c>
      <c r="D1142" s="3" t="s">
        <v>296</v>
      </c>
      <c r="E1142" s="3" t="s">
        <v>296</v>
      </c>
      <c r="F1142" s="3" t="s">
        <v>359</v>
      </c>
      <c r="G1142" s="3" t="s">
        <v>360</v>
      </c>
      <c r="H1142" s="3" t="s">
        <v>359</v>
      </c>
      <c r="I1142" s="3" t="s">
        <v>360</v>
      </c>
      <c r="J1142" s="3" t="s">
        <v>541</v>
      </c>
      <c r="K1142" s="3" t="s">
        <v>541</v>
      </c>
      <c r="L1142" s="3"/>
      <c r="M1142" s="3" t="s">
        <v>542</v>
      </c>
      <c r="N1142" s="3" t="s">
        <v>17</v>
      </c>
      <c r="O1142" s="3" t="s">
        <v>19</v>
      </c>
      <c r="P1142" s="3">
        <v>8489.27</v>
      </c>
      <c r="Q1142" s="54">
        <v>4</v>
      </c>
      <c r="R1142" s="54">
        <v>4</v>
      </c>
      <c r="S1142" s="54">
        <v>7</v>
      </c>
      <c r="T1142" s="54">
        <v>5</v>
      </c>
      <c r="U1142" s="54">
        <v>6</v>
      </c>
      <c r="V1142" s="54">
        <v>8</v>
      </c>
      <c r="W1142" s="54">
        <v>15</v>
      </c>
      <c r="X1142" s="54">
        <v>19</v>
      </c>
      <c r="Y1142" s="54">
        <v>34</v>
      </c>
      <c r="Z1142" s="54">
        <v>0</v>
      </c>
      <c r="AA1142" s="54">
        <v>0</v>
      </c>
      <c r="AB1142" s="54">
        <v>8</v>
      </c>
      <c r="AC1142" s="54">
        <v>0</v>
      </c>
      <c r="AD1142" s="54">
        <v>0</v>
      </c>
      <c r="AE1142" s="54">
        <v>0</v>
      </c>
      <c r="AF1142" s="54">
        <f t="shared" si="1327"/>
        <v>8</v>
      </c>
      <c r="AG1142" s="54">
        <f t="shared" si="1328"/>
        <v>0</v>
      </c>
      <c r="AH1142" s="54">
        <f t="shared" si="1329"/>
        <v>8</v>
      </c>
      <c r="AI1142" s="54">
        <v>33957.08</v>
      </c>
      <c r="AJ1142" s="54">
        <v>33957.08</v>
      </c>
      <c r="AK1142" s="54">
        <v>59424.89</v>
      </c>
      <c r="AL1142" s="54">
        <v>42446.350000000006</v>
      </c>
      <c r="AM1142" s="54">
        <v>50935.62</v>
      </c>
      <c r="AN1142" s="54">
        <v>67914.16</v>
      </c>
      <c r="AO1142" s="54">
        <v>127339.05</v>
      </c>
      <c r="AP1142" s="54">
        <v>161296.13</v>
      </c>
      <c r="AQ1142" s="54">
        <v>288635.18</v>
      </c>
      <c r="AR1142" s="54">
        <f t="shared" si="1330"/>
        <v>0</v>
      </c>
      <c r="AS1142" s="54">
        <f t="shared" si="1331"/>
        <v>0</v>
      </c>
      <c r="AT1142" s="54">
        <f t="shared" si="1332"/>
        <v>67914.16</v>
      </c>
      <c r="AU1142" s="54">
        <f t="shared" si="1333"/>
        <v>0</v>
      </c>
      <c r="AV1142" s="54">
        <f t="shared" si="1334"/>
        <v>0</v>
      </c>
      <c r="AW1142" s="54">
        <f t="shared" si="1335"/>
        <v>0</v>
      </c>
      <c r="AX1142" s="54">
        <f t="shared" si="1336"/>
        <v>67914.16</v>
      </c>
      <c r="AY1142" s="54">
        <f t="shared" si="1337"/>
        <v>0</v>
      </c>
      <c r="AZ1142" s="54">
        <f t="shared" si="1338"/>
        <v>67914.16</v>
      </c>
      <c r="BA1142" s="54">
        <f t="shared" si="1324"/>
        <v>5</v>
      </c>
      <c r="BB1142" s="54">
        <f t="shared" si="1325"/>
        <v>0</v>
      </c>
      <c r="BC1142" s="54">
        <f>SUM(CJ1142:CL1142)*2</f>
        <v>0</v>
      </c>
      <c r="BD1142" s="54">
        <f>SUM(CM1142:CO1142)*2</f>
        <v>10</v>
      </c>
      <c r="BE1142" s="54">
        <f t="shared" si="1339"/>
        <v>16</v>
      </c>
      <c r="BF1142" s="54">
        <f t="shared" ref="BF1142:BK1142" si="1392">Z1142*2</f>
        <v>0</v>
      </c>
      <c r="BG1142" s="54">
        <f t="shared" si="1392"/>
        <v>0</v>
      </c>
      <c r="BH1142" s="54">
        <f t="shared" si="1392"/>
        <v>16</v>
      </c>
      <c r="BI1142" s="54">
        <f t="shared" si="1392"/>
        <v>0</v>
      </c>
      <c r="BJ1142" s="54">
        <f t="shared" si="1392"/>
        <v>0</v>
      </c>
      <c r="BK1142" s="54">
        <f t="shared" si="1392"/>
        <v>0</v>
      </c>
      <c r="BL1142" s="54">
        <v>5</v>
      </c>
      <c r="BM1142" s="54">
        <v>0.33333333333333331</v>
      </c>
      <c r="BN1142" s="54">
        <f t="shared" si="1390"/>
        <v>1.3333333333333333</v>
      </c>
      <c r="BO1142" s="54">
        <f t="shared" si="1391"/>
        <v>3</v>
      </c>
      <c r="BP1142" s="54">
        <v>2</v>
      </c>
      <c r="BQ1142" s="54">
        <v>0</v>
      </c>
      <c r="BR1142" s="54">
        <v>2</v>
      </c>
      <c r="BS1142" s="54">
        <v>3</v>
      </c>
      <c r="BT1142" s="54">
        <v>0</v>
      </c>
      <c r="BU1142" s="54">
        <v>0</v>
      </c>
      <c r="BV1142" s="54">
        <f t="shared" si="1340"/>
        <v>26882.688333333332</v>
      </c>
      <c r="BW1142" s="54">
        <f t="shared" si="1341"/>
        <v>0</v>
      </c>
      <c r="BX1142" s="54">
        <f t="shared" si="1342"/>
        <v>42446.350000000006</v>
      </c>
      <c r="BY1142" s="54">
        <f t="shared" si="1343"/>
        <v>0</v>
      </c>
      <c r="BZ1142" s="54">
        <f t="shared" si="1344"/>
        <v>5</v>
      </c>
      <c r="CA1142" s="54">
        <v>0</v>
      </c>
      <c r="CB1142" s="54">
        <f t="shared" si="1345"/>
        <v>8</v>
      </c>
      <c r="CC1142" s="54">
        <f t="shared" si="1346"/>
        <v>3.1666666666666665</v>
      </c>
      <c r="CD1142" s="54">
        <v>0</v>
      </c>
      <c r="CE1142" s="54">
        <v>3</v>
      </c>
      <c r="CF1142" s="54">
        <v>5</v>
      </c>
      <c r="CG1142" s="54">
        <v>7</v>
      </c>
      <c r="CH1142" s="54">
        <v>8</v>
      </c>
      <c r="CI1142" s="54">
        <v>10</v>
      </c>
      <c r="CJ1142" s="54">
        <v>0</v>
      </c>
      <c r="CK1142" s="54">
        <v>0</v>
      </c>
      <c r="CL1142" s="54">
        <v>0</v>
      </c>
      <c r="CM1142" s="54">
        <v>0</v>
      </c>
      <c r="CN1142" s="54">
        <v>0</v>
      </c>
      <c r="CO1142" s="54">
        <v>5</v>
      </c>
    </row>
    <row r="1143" spans="1:93">
      <c r="A1143" s="3" t="str">
        <f t="shared" si="1326"/>
        <v>SH093Herceptin IV</v>
      </c>
      <c r="B1143" s="3" t="s">
        <v>558</v>
      </c>
      <c r="C1143" s="3" t="s">
        <v>887</v>
      </c>
      <c r="D1143" s="3" t="s">
        <v>296</v>
      </c>
      <c r="E1143" s="3" t="s">
        <v>296</v>
      </c>
      <c r="F1143" s="3" t="s">
        <v>361</v>
      </c>
      <c r="G1143" s="3" t="s">
        <v>362</v>
      </c>
      <c r="H1143" s="3" t="s">
        <v>361</v>
      </c>
      <c r="I1143" s="3" t="s">
        <v>362</v>
      </c>
      <c r="J1143" s="3" t="s">
        <v>541</v>
      </c>
      <c r="K1143" s="3" t="s">
        <v>541</v>
      </c>
      <c r="L1143" s="3"/>
      <c r="M1143" s="3" t="s">
        <v>545</v>
      </c>
      <c r="N1143" s="3" t="s">
        <v>11</v>
      </c>
      <c r="O1143" s="3" t="s">
        <v>11</v>
      </c>
      <c r="P1143" s="3">
        <v>4535.5</v>
      </c>
      <c r="Q1143" s="54">
        <v>10.633616391402263</v>
      </c>
      <c r="R1143" s="54">
        <v>7.6179775873811604</v>
      </c>
      <c r="S1143" s="54">
        <v>7.0864487815109154</v>
      </c>
      <c r="T1143" s="54">
        <v>5.0040312952966355</v>
      </c>
      <c r="U1143" s="54">
        <v>4.5593655033710601</v>
      </c>
      <c r="V1143" s="54">
        <v>7.9373940377316066</v>
      </c>
      <c r="W1143" s="54">
        <v>25.338042760294343</v>
      </c>
      <c r="X1143" s="54">
        <v>17.500790836399304</v>
      </c>
      <c r="Y1143" s="54">
        <v>42.838833596693647</v>
      </c>
      <c r="Z1143" s="54">
        <v>9</v>
      </c>
      <c r="AA1143" s="54">
        <v>6</v>
      </c>
      <c r="AB1143" s="54">
        <v>6</v>
      </c>
      <c r="AC1143" s="54">
        <v>3</v>
      </c>
      <c r="AD1143" s="54">
        <v>0</v>
      </c>
      <c r="AE1143" s="54">
        <v>0</v>
      </c>
      <c r="AF1143" s="54">
        <f t="shared" si="1327"/>
        <v>21</v>
      </c>
      <c r="AG1143" s="54">
        <f t="shared" si="1328"/>
        <v>3</v>
      </c>
      <c r="AH1143" s="54">
        <f t="shared" si="1329"/>
        <v>24</v>
      </c>
      <c r="AI1143" s="54">
        <v>48228.767143204976</v>
      </c>
      <c r="AJ1143" s="54">
        <v>34551.337347567256</v>
      </c>
      <c r="AK1143" s="54">
        <v>32140.58844854276</v>
      </c>
      <c r="AL1143" s="54">
        <v>22695.783939817891</v>
      </c>
      <c r="AM1143" s="54">
        <v>20679.002240539441</v>
      </c>
      <c r="AN1143" s="54">
        <v>36000.050658131702</v>
      </c>
      <c r="AO1143" s="54">
        <v>114920.69293931499</v>
      </c>
      <c r="AP1143" s="54">
        <v>79374.836838489035</v>
      </c>
      <c r="AQ1143" s="54">
        <v>194295.52977780404</v>
      </c>
      <c r="AR1143" s="54">
        <f t="shared" si="1330"/>
        <v>40819.5</v>
      </c>
      <c r="AS1143" s="54">
        <f t="shared" si="1331"/>
        <v>27213</v>
      </c>
      <c r="AT1143" s="54">
        <f t="shared" si="1332"/>
        <v>27213</v>
      </c>
      <c r="AU1143" s="54">
        <f t="shared" si="1333"/>
        <v>13606.5</v>
      </c>
      <c r="AV1143" s="54">
        <f t="shared" si="1334"/>
        <v>0</v>
      </c>
      <c r="AW1143" s="54">
        <f t="shared" si="1335"/>
        <v>0</v>
      </c>
      <c r="AX1143" s="54">
        <f t="shared" si="1336"/>
        <v>95245.5</v>
      </c>
      <c r="AY1143" s="54">
        <f t="shared" si="1337"/>
        <v>13606.5</v>
      </c>
      <c r="AZ1143" s="54">
        <f t="shared" si="1338"/>
        <v>108852</v>
      </c>
      <c r="BA1143" s="54">
        <f t="shared" si="1324"/>
        <v>5.0040312952966355</v>
      </c>
      <c r="BB1143" s="54">
        <f t="shared" si="1325"/>
        <v>3</v>
      </c>
      <c r="BC1143" s="54"/>
      <c r="BD1143" s="54"/>
      <c r="BE1143" s="54">
        <f t="shared" si="1339"/>
        <v>0</v>
      </c>
      <c r="BF1143" s="54"/>
      <c r="BG1143" s="54"/>
      <c r="BH1143" s="54"/>
      <c r="BI1143" s="54"/>
      <c r="BJ1143" s="54"/>
      <c r="BK1143" s="54"/>
      <c r="BL1143" s="54"/>
      <c r="BM1143" s="54"/>
      <c r="BN1143" s="54"/>
      <c r="BO1143" s="54"/>
      <c r="BP1143" s="54"/>
      <c r="BQ1143" s="54"/>
      <c r="BR1143" s="54"/>
      <c r="BS1143" s="54"/>
      <c r="BT1143" s="54"/>
      <c r="BU1143" s="54"/>
      <c r="BV1143" s="54">
        <f t="shared" si="1340"/>
        <v>97891.208333333328</v>
      </c>
      <c r="BW1143" s="54">
        <f t="shared" si="1341"/>
        <v>95245.5</v>
      </c>
      <c r="BX1143" s="54">
        <f t="shared" si="1342"/>
        <v>49890.5</v>
      </c>
      <c r="BY1143" s="54">
        <f t="shared" si="1343"/>
        <v>21</v>
      </c>
      <c r="BZ1143" s="54">
        <f t="shared" si="1344"/>
        <v>11</v>
      </c>
      <c r="CA1143" s="54">
        <v>0</v>
      </c>
      <c r="CB1143" s="54">
        <f t="shared" si="1345"/>
        <v>21</v>
      </c>
      <c r="CC1143" s="54">
        <f t="shared" si="1346"/>
        <v>21.583333333333332</v>
      </c>
      <c r="CD1143" s="54">
        <v>17</v>
      </c>
      <c r="CE1143" s="54">
        <v>21</v>
      </c>
      <c r="CF1143" s="54">
        <v>16</v>
      </c>
      <c r="CG1143" s="54">
        <v>14</v>
      </c>
      <c r="CH1143" s="54">
        <v>20</v>
      </c>
      <c r="CI1143" s="54">
        <v>139</v>
      </c>
      <c r="CJ1143" s="54">
        <v>21</v>
      </c>
      <c r="CK1143" s="54">
        <v>0</v>
      </c>
      <c r="CL1143" s="54">
        <v>0</v>
      </c>
      <c r="CM1143" s="54">
        <v>0</v>
      </c>
      <c r="CN1143" s="54">
        <v>4</v>
      </c>
      <c r="CO1143" s="54">
        <v>7</v>
      </c>
    </row>
    <row r="1144" spans="1:93">
      <c r="A1144" s="3" t="str">
        <f t="shared" si="1326"/>
        <v>SH093Herceptin SC</v>
      </c>
      <c r="B1144" s="3" t="s">
        <v>558</v>
      </c>
      <c r="C1144" s="3" t="s">
        <v>887</v>
      </c>
      <c r="D1144" s="3" t="s">
        <v>296</v>
      </c>
      <c r="E1144" s="3" t="s">
        <v>296</v>
      </c>
      <c r="F1144" s="3" t="s">
        <v>361</v>
      </c>
      <c r="G1144" s="3" t="s">
        <v>362</v>
      </c>
      <c r="H1144" s="3" t="s">
        <v>361</v>
      </c>
      <c r="I1144" s="3" t="s">
        <v>362</v>
      </c>
      <c r="J1144" s="3" t="s">
        <v>541</v>
      </c>
      <c r="K1144" s="3" t="s">
        <v>541</v>
      </c>
      <c r="L1144" s="3"/>
      <c r="M1144" s="3" t="s">
        <v>545</v>
      </c>
      <c r="N1144" s="3" t="s">
        <v>12</v>
      </c>
      <c r="O1144" s="3" t="s">
        <v>12</v>
      </c>
      <c r="P1144" s="3">
        <v>3444.49</v>
      </c>
      <c r="Q1144" s="54">
        <v>21.71642903903485</v>
      </c>
      <c r="R1144" s="54">
        <v>20.120765572947228</v>
      </c>
      <c r="S1144" s="54">
        <v>30.519803544012628</v>
      </c>
      <c r="T1144" s="54">
        <v>31.238962704914336</v>
      </c>
      <c r="U1144" s="54">
        <v>28.126997437179906</v>
      </c>
      <c r="V1144" s="54">
        <v>37.021132660102225</v>
      </c>
      <c r="W1144" s="54">
        <v>72.356998155994702</v>
      </c>
      <c r="X1144" s="54">
        <v>96.387092802196463</v>
      </c>
      <c r="Y1144" s="54">
        <v>168.74409095819118</v>
      </c>
      <c r="Z1144" s="54">
        <v>0</v>
      </c>
      <c r="AA1144" s="54">
        <v>11</v>
      </c>
      <c r="AB1144" s="54">
        <v>20</v>
      </c>
      <c r="AC1144" s="54">
        <v>6</v>
      </c>
      <c r="AD1144" s="54">
        <v>0</v>
      </c>
      <c r="AE1144" s="54">
        <v>0</v>
      </c>
      <c r="AF1144" s="54">
        <f t="shared" si="1327"/>
        <v>31</v>
      </c>
      <c r="AG1144" s="54">
        <f t="shared" si="1328"/>
        <v>6</v>
      </c>
      <c r="AH1144" s="54">
        <f t="shared" si="1329"/>
        <v>37</v>
      </c>
      <c r="AI1144" s="54">
        <v>74802.022660665141</v>
      </c>
      <c r="AJ1144" s="54">
        <v>69305.775808360995</v>
      </c>
      <c r="AK1144" s="54">
        <v>105125.15810931605</v>
      </c>
      <c r="AL1144" s="54">
        <v>107602.29464745037</v>
      </c>
      <c r="AM1144" s="54">
        <v>96883.161402391808</v>
      </c>
      <c r="AN1144" s="54">
        <v>127518.9212363955</v>
      </c>
      <c r="AO1144" s="54">
        <v>249232.95657834219</v>
      </c>
      <c r="AP1144" s="54">
        <v>332004.37728623766</v>
      </c>
      <c r="AQ1144" s="54">
        <v>581237.33386457991</v>
      </c>
      <c r="AR1144" s="54">
        <f t="shared" si="1330"/>
        <v>0</v>
      </c>
      <c r="AS1144" s="54">
        <f t="shared" si="1331"/>
        <v>37889.39</v>
      </c>
      <c r="AT1144" s="54">
        <f t="shared" si="1332"/>
        <v>68889.799999999988</v>
      </c>
      <c r="AU1144" s="54">
        <f t="shared" si="1333"/>
        <v>20666.939999999999</v>
      </c>
      <c r="AV1144" s="54">
        <f t="shared" si="1334"/>
        <v>0</v>
      </c>
      <c r="AW1144" s="54">
        <f t="shared" si="1335"/>
        <v>0</v>
      </c>
      <c r="AX1144" s="54">
        <f t="shared" si="1336"/>
        <v>106779.18999999999</v>
      </c>
      <c r="AY1144" s="54">
        <f t="shared" si="1337"/>
        <v>20666.939999999999</v>
      </c>
      <c r="AZ1144" s="54">
        <f t="shared" si="1338"/>
        <v>127446.12999999999</v>
      </c>
      <c r="BA1144" s="54">
        <f t="shared" si="1324"/>
        <v>31.238962704914336</v>
      </c>
      <c r="BB1144" s="54">
        <f t="shared" si="1325"/>
        <v>6</v>
      </c>
      <c r="BC1144" s="54"/>
      <c r="BD1144" s="54"/>
      <c r="BE1144" s="54">
        <f t="shared" si="1339"/>
        <v>0</v>
      </c>
      <c r="BF1144" s="54"/>
      <c r="BG1144" s="54"/>
      <c r="BH1144" s="54"/>
      <c r="BI1144" s="54"/>
      <c r="BJ1144" s="54"/>
      <c r="BK1144" s="54"/>
      <c r="BL1144" s="54"/>
      <c r="BM1144" s="54"/>
      <c r="BN1144" s="54"/>
      <c r="BO1144" s="54"/>
      <c r="BP1144" s="54"/>
      <c r="BQ1144" s="54"/>
      <c r="BR1144" s="54"/>
      <c r="BS1144" s="54"/>
      <c r="BT1144" s="54"/>
      <c r="BU1144" s="54"/>
      <c r="BV1144" s="54">
        <f t="shared" si="1340"/>
        <v>97019.801666666666</v>
      </c>
      <c r="BW1144" s="54">
        <f t="shared" si="1341"/>
        <v>334115.52999999997</v>
      </c>
      <c r="BX1144" s="54">
        <f t="shared" si="1342"/>
        <v>0</v>
      </c>
      <c r="BY1144" s="54">
        <f t="shared" si="1343"/>
        <v>97</v>
      </c>
      <c r="BZ1144" s="54">
        <f t="shared" si="1344"/>
        <v>0</v>
      </c>
      <c r="CA1144" s="54">
        <v>0</v>
      </c>
      <c r="CB1144" s="54">
        <f t="shared" si="1345"/>
        <v>57</v>
      </c>
      <c r="CC1144" s="54">
        <f t="shared" si="1346"/>
        <v>28.166666666666668</v>
      </c>
      <c r="CD1144" s="54">
        <v>48</v>
      </c>
      <c r="CE1144" s="54">
        <v>50</v>
      </c>
      <c r="CF1144" s="54">
        <v>43</v>
      </c>
      <c r="CG1144" s="54">
        <v>57</v>
      </c>
      <c r="CH1144" s="54">
        <v>22</v>
      </c>
      <c r="CI1144" s="54">
        <v>21</v>
      </c>
      <c r="CJ1144" s="54">
        <v>6</v>
      </c>
      <c r="CK1144" s="54">
        <v>20</v>
      </c>
      <c r="CL1144" s="54">
        <v>71</v>
      </c>
      <c r="CM1144" s="54">
        <v>0</v>
      </c>
      <c r="CN1144" s="54">
        <v>0</v>
      </c>
      <c r="CO1144" s="54">
        <v>0</v>
      </c>
    </row>
    <row r="1145" spans="1:93">
      <c r="A1145" s="3" t="str">
        <f t="shared" si="1326"/>
        <v>SH093Itovebi 3mg</v>
      </c>
      <c r="B1145" s="3" t="s">
        <v>558</v>
      </c>
      <c r="C1145" s="3" t="s">
        <v>887</v>
      </c>
      <c r="D1145" s="3" t="s">
        <v>296</v>
      </c>
      <c r="E1145" s="3" t="s">
        <v>296</v>
      </c>
      <c r="F1145" s="3" t="s">
        <v>361</v>
      </c>
      <c r="G1145" s="3" t="s">
        <v>362</v>
      </c>
      <c r="H1145" s="3" t="s">
        <v>361</v>
      </c>
      <c r="I1145" s="3" t="s">
        <v>362</v>
      </c>
      <c r="J1145" s="3" t="s">
        <v>541</v>
      </c>
      <c r="K1145" s="3" t="s">
        <v>541</v>
      </c>
      <c r="L1145" s="3"/>
      <c r="M1145" s="3" t="s">
        <v>545</v>
      </c>
      <c r="N1145" s="3" t="s">
        <v>13</v>
      </c>
      <c r="O1145" s="3" t="s">
        <v>14</v>
      </c>
      <c r="P1145" s="3">
        <v>3566.02</v>
      </c>
      <c r="Q1145" s="54">
        <v>0.44058755323424537</v>
      </c>
      <c r="R1145" s="54">
        <v>0.50305988455052486</v>
      </c>
      <c r="S1145" s="54">
        <v>1.01820886634128</v>
      </c>
      <c r="T1145" s="54">
        <v>1.0307290831068869</v>
      </c>
      <c r="U1145" s="54">
        <v>1.2530901024677208</v>
      </c>
      <c r="V1145" s="54">
        <v>1.595818210587493</v>
      </c>
      <c r="W1145" s="54">
        <v>1.9618563041260502</v>
      </c>
      <c r="X1145" s="54">
        <v>3.8796373961621002</v>
      </c>
      <c r="Y1145" s="54">
        <v>5.8414937002881508</v>
      </c>
      <c r="Z1145" s="54">
        <v>0</v>
      </c>
      <c r="AA1145" s="54">
        <v>0</v>
      </c>
      <c r="AB1145" s="54">
        <v>0</v>
      </c>
      <c r="AC1145" s="54">
        <v>0</v>
      </c>
      <c r="AD1145" s="54">
        <v>0</v>
      </c>
      <c r="AE1145" s="54">
        <v>0</v>
      </c>
      <c r="AF1145" s="54">
        <f t="shared" si="1327"/>
        <v>0</v>
      </c>
      <c r="AG1145" s="54">
        <f t="shared" si="1328"/>
        <v>0</v>
      </c>
      <c r="AH1145" s="54">
        <f t="shared" si="1329"/>
        <v>0</v>
      </c>
      <c r="AI1145" s="54">
        <v>1571.1440265843837</v>
      </c>
      <c r="AJ1145" s="54">
        <v>1793.9216095048625</v>
      </c>
      <c r="AK1145" s="54">
        <v>3630.9531815503319</v>
      </c>
      <c r="AL1145" s="54">
        <v>3675.6005249408208</v>
      </c>
      <c r="AM1145" s="54">
        <v>4468.5443672019419</v>
      </c>
      <c r="AN1145" s="54">
        <v>5690.7196553192116</v>
      </c>
      <c r="AO1145" s="54">
        <v>6996.0188176395786</v>
      </c>
      <c r="AP1145" s="54">
        <v>13834.864547461973</v>
      </c>
      <c r="AQ1145" s="54">
        <v>20830.883365101552</v>
      </c>
      <c r="AR1145" s="54">
        <f t="shared" si="1330"/>
        <v>0</v>
      </c>
      <c r="AS1145" s="54">
        <f t="shared" si="1331"/>
        <v>0</v>
      </c>
      <c r="AT1145" s="54">
        <f t="shared" si="1332"/>
        <v>0</v>
      </c>
      <c r="AU1145" s="54">
        <f t="shared" si="1333"/>
        <v>0</v>
      </c>
      <c r="AV1145" s="54">
        <f t="shared" si="1334"/>
        <v>0</v>
      </c>
      <c r="AW1145" s="54">
        <f t="shared" si="1335"/>
        <v>0</v>
      </c>
      <c r="AX1145" s="54">
        <f t="shared" si="1336"/>
        <v>0</v>
      </c>
      <c r="AY1145" s="54">
        <f t="shared" si="1337"/>
        <v>0</v>
      </c>
      <c r="AZ1145" s="54">
        <f t="shared" si="1338"/>
        <v>0</v>
      </c>
      <c r="BA1145" s="54">
        <f t="shared" si="1324"/>
        <v>1.0307290831068869</v>
      </c>
      <c r="BB1145" s="54">
        <f t="shared" si="1325"/>
        <v>0</v>
      </c>
      <c r="BC1145" s="54"/>
      <c r="BD1145" s="54"/>
      <c r="BE1145" s="54">
        <f t="shared" si="1339"/>
        <v>0</v>
      </c>
      <c r="BF1145" s="54"/>
      <c r="BG1145" s="54"/>
      <c r="BH1145" s="54"/>
      <c r="BI1145" s="54"/>
      <c r="BJ1145" s="54"/>
      <c r="BK1145" s="54"/>
      <c r="BL1145" s="54">
        <v>0.33333333333333331</v>
      </c>
      <c r="BM1145" s="54">
        <v>2</v>
      </c>
      <c r="BN1145" s="54">
        <f t="shared" ref="BN1145:BN1146" si="1393">AVERAGE(BP1145:BR1145)</f>
        <v>0.33333333333333331</v>
      </c>
      <c r="BO1145" s="54">
        <f t="shared" ref="BO1145:BO1146" si="1394">SUM(BS1145:BU1145)/1</f>
        <v>1</v>
      </c>
      <c r="BP1145" s="54">
        <v>0</v>
      </c>
      <c r="BQ1145" s="54">
        <v>0</v>
      </c>
      <c r="BR1145" s="54">
        <v>1</v>
      </c>
      <c r="BS1145" s="54">
        <v>1</v>
      </c>
      <c r="BT1145" s="54">
        <v>0</v>
      </c>
      <c r="BU1145" s="54">
        <v>0</v>
      </c>
      <c r="BV1145" s="54">
        <f t="shared" si="1340"/>
        <v>891.505</v>
      </c>
      <c r="BW1145" s="54">
        <f t="shared" si="1341"/>
        <v>7132.04</v>
      </c>
      <c r="BX1145" s="54">
        <f t="shared" si="1342"/>
        <v>3566.02</v>
      </c>
      <c r="BY1145" s="54">
        <f t="shared" si="1343"/>
        <v>2</v>
      </c>
      <c r="BZ1145" s="54">
        <f t="shared" si="1344"/>
        <v>1</v>
      </c>
      <c r="CA1145" s="54">
        <v>0</v>
      </c>
      <c r="CB1145" s="54">
        <f t="shared" si="1345"/>
        <v>1</v>
      </c>
      <c r="CC1145" s="54">
        <f t="shared" si="1346"/>
        <v>0.25</v>
      </c>
      <c r="CD1145" s="54">
        <v>0</v>
      </c>
      <c r="CE1145" s="54">
        <v>0</v>
      </c>
      <c r="CF1145" s="54">
        <v>0</v>
      </c>
      <c r="CG1145" s="54">
        <v>0</v>
      </c>
      <c r="CH1145" s="54">
        <v>0</v>
      </c>
      <c r="CI1145" s="54">
        <v>0</v>
      </c>
      <c r="CJ1145" s="54">
        <v>0</v>
      </c>
      <c r="CK1145" s="54">
        <v>1</v>
      </c>
      <c r="CL1145" s="54">
        <v>1</v>
      </c>
      <c r="CM1145" s="54">
        <v>1</v>
      </c>
      <c r="CN1145" s="54">
        <v>0</v>
      </c>
      <c r="CO1145" s="54">
        <v>0</v>
      </c>
    </row>
    <row r="1146" spans="1:93">
      <c r="A1146" s="3" t="str">
        <f t="shared" si="1326"/>
        <v>SH093Itovebi 9mg</v>
      </c>
      <c r="B1146" s="3" t="s">
        <v>558</v>
      </c>
      <c r="C1146" s="3" t="s">
        <v>887</v>
      </c>
      <c r="D1146" s="3" t="s">
        <v>296</v>
      </c>
      <c r="E1146" s="3" t="s">
        <v>296</v>
      </c>
      <c r="F1146" s="3" t="s">
        <v>361</v>
      </c>
      <c r="G1146" s="3" t="s">
        <v>362</v>
      </c>
      <c r="H1146" s="3" t="s">
        <v>361</v>
      </c>
      <c r="I1146" s="3" t="s">
        <v>362</v>
      </c>
      <c r="J1146" s="3" t="s">
        <v>541</v>
      </c>
      <c r="K1146" s="3" t="s">
        <v>541</v>
      </c>
      <c r="L1146" s="3"/>
      <c r="M1146" s="3" t="s">
        <v>545</v>
      </c>
      <c r="N1146" s="3" t="s">
        <v>13</v>
      </c>
      <c r="O1146" s="3" t="s">
        <v>15</v>
      </c>
      <c r="P1146" s="3">
        <v>10698.05</v>
      </c>
      <c r="Q1146" s="54"/>
      <c r="R1146" s="54"/>
      <c r="S1146" s="54"/>
      <c r="T1146" s="54">
        <v>0</v>
      </c>
      <c r="U1146" s="54">
        <v>0</v>
      </c>
      <c r="V1146" s="54">
        <v>0</v>
      </c>
      <c r="W1146" s="54">
        <v>0</v>
      </c>
      <c r="X1146" s="54">
        <v>0</v>
      </c>
      <c r="Y1146" s="54">
        <v>0</v>
      </c>
      <c r="Z1146" s="54">
        <v>0</v>
      </c>
      <c r="AA1146" s="54">
        <v>0</v>
      </c>
      <c r="AB1146" s="54">
        <v>0</v>
      </c>
      <c r="AC1146" s="54">
        <v>0</v>
      </c>
      <c r="AD1146" s="54">
        <v>0</v>
      </c>
      <c r="AE1146" s="54">
        <v>0</v>
      </c>
      <c r="AF1146" s="54">
        <f t="shared" si="1327"/>
        <v>0</v>
      </c>
      <c r="AG1146" s="54">
        <f t="shared" si="1328"/>
        <v>0</v>
      </c>
      <c r="AH1146" s="54">
        <f t="shared" si="1329"/>
        <v>0</v>
      </c>
      <c r="AI1146" s="54"/>
      <c r="AJ1146" s="54"/>
      <c r="AK1146" s="54"/>
      <c r="AL1146" s="54">
        <v>0</v>
      </c>
      <c r="AM1146" s="54">
        <v>0</v>
      </c>
      <c r="AN1146" s="54">
        <v>0</v>
      </c>
      <c r="AO1146" s="54">
        <v>0</v>
      </c>
      <c r="AP1146" s="54">
        <v>0</v>
      </c>
      <c r="AQ1146" s="54">
        <v>0</v>
      </c>
      <c r="AR1146" s="54">
        <f t="shared" si="1330"/>
        <v>0</v>
      </c>
      <c r="AS1146" s="54">
        <f t="shared" si="1331"/>
        <v>0</v>
      </c>
      <c r="AT1146" s="54">
        <f t="shared" si="1332"/>
        <v>0</v>
      </c>
      <c r="AU1146" s="54">
        <f t="shared" si="1333"/>
        <v>0</v>
      </c>
      <c r="AV1146" s="54">
        <f t="shared" si="1334"/>
        <v>0</v>
      </c>
      <c r="AW1146" s="54">
        <f t="shared" si="1335"/>
        <v>0</v>
      </c>
      <c r="AX1146" s="54">
        <f t="shared" si="1336"/>
        <v>0</v>
      </c>
      <c r="AY1146" s="54">
        <f t="shared" si="1337"/>
        <v>0</v>
      </c>
      <c r="AZ1146" s="54">
        <f t="shared" si="1338"/>
        <v>0</v>
      </c>
      <c r="BA1146" s="54">
        <f t="shared" si="1324"/>
        <v>0</v>
      </c>
      <c r="BB1146" s="54">
        <f t="shared" si="1325"/>
        <v>0</v>
      </c>
      <c r="BC1146" s="54"/>
      <c r="BD1146" s="54"/>
      <c r="BE1146" s="54">
        <f t="shared" si="1339"/>
        <v>0</v>
      </c>
      <c r="BF1146" s="54"/>
      <c r="BG1146" s="54"/>
      <c r="BH1146" s="54"/>
      <c r="BI1146" s="54"/>
      <c r="BJ1146" s="54"/>
      <c r="BK1146" s="54"/>
      <c r="BL1146" s="54">
        <v>0</v>
      </c>
      <c r="BM1146" s="54">
        <v>0</v>
      </c>
      <c r="BN1146" s="54">
        <f t="shared" si="1393"/>
        <v>1</v>
      </c>
      <c r="BO1146" s="54">
        <f t="shared" si="1394"/>
        <v>0</v>
      </c>
      <c r="BP1146" s="54">
        <v>1</v>
      </c>
      <c r="BQ1146" s="54">
        <v>1</v>
      </c>
      <c r="BR1146" s="54">
        <v>1</v>
      </c>
      <c r="BS1146" s="54">
        <v>0</v>
      </c>
      <c r="BT1146" s="54">
        <v>0</v>
      </c>
      <c r="BU1146" s="54">
        <v>0</v>
      </c>
      <c r="BV1146" s="54">
        <f t="shared" si="1340"/>
        <v>0</v>
      </c>
      <c r="BW1146" s="54">
        <f t="shared" si="1341"/>
        <v>0</v>
      </c>
      <c r="BX1146" s="54">
        <f t="shared" si="1342"/>
        <v>0</v>
      </c>
      <c r="BY1146" s="54">
        <f t="shared" si="1343"/>
        <v>0</v>
      </c>
      <c r="BZ1146" s="54">
        <f t="shared" si="1344"/>
        <v>0</v>
      </c>
      <c r="CA1146" s="54">
        <v>0</v>
      </c>
      <c r="CB1146" s="54">
        <f t="shared" si="1345"/>
        <v>0</v>
      </c>
      <c r="CC1146" s="54">
        <f t="shared" si="1346"/>
        <v>0</v>
      </c>
      <c r="CD1146" s="54">
        <v>0</v>
      </c>
      <c r="CE1146" s="54">
        <v>0</v>
      </c>
      <c r="CF1146" s="54">
        <v>0</v>
      </c>
      <c r="CG1146" s="54">
        <v>0</v>
      </c>
      <c r="CH1146" s="54">
        <v>0</v>
      </c>
      <c r="CI1146" s="54">
        <v>0</v>
      </c>
      <c r="CJ1146" s="54">
        <v>0</v>
      </c>
      <c r="CK1146" s="54">
        <v>0</v>
      </c>
      <c r="CL1146" s="54">
        <v>0</v>
      </c>
      <c r="CM1146" s="54">
        <v>0</v>
      </c>
      <c r="CN1146" s="54">
        <v>0</v>
      </c>
      <c r="CO1146" s="54">
        <v>0</v>
      </c>
    </row>
    <row r="1147" spans="1:93">
      <c r="A1147" s="3" t="str">
        <f t="shared" si="1326"/>
        <v>SH093Perjeta</v>
      </c>
      <c r="B1147" s="3" t="s">
        <v>558</v>
      </c>
      <c r="C1147" s="3" t="s">
        <v>887</v>
      </c>
      <c r="D1147" s="3" t="s">
        <v>296</v>
      </c>
      <c r="E1147" s="3" t="s">
        <v>296</v>
      </c>
      <c r="F1147" s="3" t="s">
        <v>361</v>
      </c>
      <c r="G1147" s="3" t="s">
        <v>362</v>
      </c>
      <c r="H1147" s="3" t="s">
        <v>361</v>
      </c>
      <c r="I1147" s="3" t="s">
        <v>362</v>
      </c>
      <c r="J1147" s="3" t="s">
        <v>541</v>
      </c>
      <c r="K1147" s="3" t="s">
        <v>541</v>
      </c>
      <c r="L1147" s="3"/>
      <c r="M1147" s="3" t="s">
        <v>545</v>
      </c>
      <c r="N1147" s="3" t="s">
        <v>16</v>
      </c>
      <c r="O1147" s="3" t="s">
        <v>16</v>
      </c>
      <c r="P1147" s="3">
        <v>3985.87</v>
      </c>
      <c r="Q1147" s="54">
        <v>15.371377192155542</v>
      </c>
      <c r="R1147" s="54">
        <v>12.984433206293765</v>
      </c>
      <c r="S1147" s="54">
        <v>19.70765406755099</v>
      </c>
      <c r="T1147" s="54">
        <v>11.908761656680294</v>
      </c>
      <c r="U1147" s="54">
        <v>14.454026412830833</v>
      </c>
      <c r="V1147" s="54">
        <v>16.588264658232308</v>
      </c>
      <c r="W1147" s="54">
        <v>48.063464466000298</v>
      </c>
      <c r="X1147" s="54">
        <v>42.951052727743431</v>
      </c>
      <c r="Y1147" s="54">
        <v>91.014517193743728</v>
      </c>
      <c r="Z1147" s="54">
        <v>7</v>
      </c>
      <c r="AA1147" s="54">
        <v>8</v>
      </c>
      <c r="AB1147" s="54">
        <v>26</v>
      </c>
      <c r="AC1147" s="54">
        <v>9</v>
      </c>
      <c r="AD1147" s="54">
        <v>0</v>
      </c>
      <c r="AE1147" s="54">
        <v>0</v>
      </c>
      <c r="AF1147" s="54">
        <f t="shared" si="1327"/>
        <v>41</v>
      </c>
      <c r="AG1147" s="54">
        <f t="shared" si="1328"/>
        <v>9</v>
      </c>
      <c r="AH1147" s="54">
        <f t="shared" si="1329"/>
        <v>50</v>
      </c>
      <c r="AI1147" s="54">
        <v>61268.311208897008</v>
      </c>
      <c r="AJ1147" s="54">
        <v>51754.262783970131</v>
      </c>
      <c r="AK1147" s="54">
        <v>78552.147118229477</v>
      </c>
      <c r="AL1147" s="54">
        <v>47466.775824512282</v>
      </c>
      <c r="AM1147" s="54">
        <v>57611.87025811003</v>
      </c>
      <c r="AN1147" s="54">
        <v>66118.666453308411</v>
      </c>
      <c r="AO1147" s="54">
        <v>191574.72111109662</v>
      </c>
      <c r="AP1147" s="54">
        <v>171197.31253593072</v>
      </c>
      <c r="AQ1147" s="54">
        <v>362772.03364702733</v>
      </c>
      <c r="AR1147" s="54">
        <f t="shared" si="1330"/>
        <v>27901.09</v>
      </c>
      <c r="AS1147" s="54">
        <f t="shared" si="1331"/>
        <v>31886.959999999999</v>
      </c>
      <c r="AT1147" s="54">
        <f t="shared" si="1332"/>
        <v>103632.62</v>
      </c>
      <c r="AU1147" s="54">
        <f t="shared" si="1333"/>
        <v>35872.83</v>
      </c>
      <c r="AV1147" s="54">
        <f t="shared" si="1334"/>
        <v>0</v>
      </c>
      <c r="AW1147" s="54">
        <f t="shared" si="1335"/>
        <v>0</v>
      </c>
      <c r="AX1147" s="54">
        <f t="shared" si="1336"/>
        <v>163420.66999999998</v>
      </c>
      <c r="AY1147" s="54">
        <f t="shared" si="1337"/>
        <v>35872.83</v>
      </c>
      <c r="AZ1147" s="54">
        <f t="shared" si="1338"/>
        <v>199293.5</v>
      </c>
      <c r="BA1147" s="54">
        <f t="shared" si="1324"/>
        <v>11.908761656680294</v>
      </c>
      <c r="BB1147" s="54">
        <f t="shared" si="1325"/>
        <v>9</v>
      </c>
      <c r="BC1147" s="54"/>
      <c r="BD1147" s="54"/>
      <c r="BE1147" s="54">
        <f t="shared" si="1339"/>
        <v>0</v>
      </c>
      <c r="BF1147" s="54"/>
      <c r="BG1147" s="54"/>
      <c r="BH1147" s="54"/>
      <c r="BI1147" s="54"/>
      <c r="BJ1147" s="54"/>
      <c r="BK1147" s="54"/>
      <c r="BL1147" s="54"/>
      <c r="BM1147" s="54"/>
      <c r="BN1147" s="54"/>
      <c r="BO1147" s="54"/>
      <c r="BP1147" s="54"/>
      <c r="BQ1147" s="54"/>
      <c r="BR1147" s="54"/>
      <c r="BS1147" s="54"/>
      <c r="BT1147" s="54"/>
      <c r="BU1147" s="54"/>
      <c r="BV1147" s="54">
        <f t="shared" si="1340"/>
        <v>75731.53</v>
      </c>
      <c r="BW1147" s="54">
        <f t="shared" si="1341"/>
        <v>143491.32</v>
      </c>
      <c r="BX1147" s="54">
        <f t="shared" si="1342"/>
        <v>107618.48999999999</v>
      </c>
      <c r="BY1147" s="54">
        <f t="shared" si="1343"/>
        <v>36</v>
      </c>
      <c r="BZ1147" s="54">
        <f t="shared" si="1344"/>
        <v>27</v>
      </c>
      <c r="CA1147" s="54">
        <v>0</v>
      </c>
      <c r="CB1147" s="54">
        <f t="shared" si="1345"/>
        <v>55</v>
      </c>
      <c r="CC1147" s="54">
        <f t="shared" si="1346"/>
        <v>19</v>
      </c>
      <c r="CD1147" s="54">
        <v>46</v>
      </c>
      <c r="CE1147" s="54">
        <v>55</v>
      </c>
      <c r="CF1147" s="54">
        <v>27</v>
      </c>
      <c r="CG1147" s="54">
        <v>16</v>
      </c>
      <c r="CH1147" s="54">
        <v>10</v>
      </c>
      <c r="CI1147" s="54">
        <v>11</v>
      </c>
      <c r="CJ1147" s="54">
        <v>11</v>
      </c>
      <c r="CK1147" s="54">
        <v>12</v>
      </c>
      <c r="CL1147" s="54">
        <v>13</v>
      </c>
      <c r="CM1147" s="54">
        <v>5</v>
      </c>
      <c r="CN1147" s="54">
        <v>11</v>
      </c>
      <c r="CO1147" s="54">
        <v>11</v>
      </c>
    </row>
    <row r="1148" spans="1:93">
      <c r="A1148" s="3" t="str">
        <f t="shared" si="1326"/>
        <v>SH093Phesgo 10ml</v>
      </c>
      <c r="B1148" s="3" t="s">
        <v>558</v>
      </c>
      <c r="C1148" s="3" t="s">
        <v>887</v>
      </c>
      <c r="D1148" s="3" t="s">
        <v>296</v>
      </c>
      <c r="E1148" s="3" t="s">
        <v>296</v>
      </c>
      <c r="F1148" s="3" t="s">
        <v>361</v>
      </c>
      <c r="G1148" s="3" t="s">
        <v>362</v>
      </c>
      <c r="H1148" s="3" t="s">
        <v>361</v>
      </c>
      <c r="I1148" s="3" t="s">
        <v>362</v>
      </c>
      <c r="J1148" s="3" t="s">
        <v>541</v>
      </c>
      <c r="K1148" s="3" t="s">
        <v>541</v>
      </c>
      <c r="L1148" s="3"/>
      <c r="M1148" s="3" t="s">
        <v>545</v>
      </c>
      <c r="N1148" s="3" t="s">
        <v>17</v>
      </c>
      <c r="O1148" s="3" t="s">
        <v>18</v>
      </c>
      <c r="P1148" s="3">
        <v>6232.07</v>
      </c>
      <c r="Q1148" s="54">
        <v>38.598647574539442</v>
      </c>
      <c r="R1148" s="54">
        <v>35.374173884040133</v>
      </c>
      <c r="S1148" s="54">
        <v>53.050230892944079</v>
      </c>
      <c r="T1148" s="54">
        <v>47.173781935738859</v>
      </c>
      <c r="U1148" s="54">
        <v>42.946291317039126</v>
      </c>
      <c r="V1148" s="54">
        <v>55.823825476544719</v>
      </c>
      <c r="W1148" s="54">
        <v>127.02305235152366</v>
      </c>
      <c r="X1148" s="54">
        <v>145.94389872932271</v>
      </c>
      <c r="Y1148" s="54">
        <v>272.96695108084634</v>
      </c>
      <c r="Z1148" s="54">
        <v>28</v>
      </c>
      <c r="AA1148" s="54">
        <v>29</v>
      </c>
      <c r="AB1148" s="54">
        <v>39</v>
      </c>
      <c r="AC1148" s="54">
        <v>18</v>
      </c>
      <c r="AD1148" s="54">
        <v>0</v>
      </c>
      <c r="AE1148" s="54">
        <v>0</v>
      </c>
      <c r="AF1148" s="54">
        <f t="shared" si="1327"/>
        <v>96</v>
      </c>
      <c r="AG1148" s="54">
        <f t="shared" si="1328"/>
        <v>18</v>
      </c>
      <c r="AH1148" s="54">
        <f t="shared" si="1329"/>
        <v>114</v>
      </c>
      <c r="AI1148" s="54">
        <v>240549.47358986002</v>
      </c>
      <c r="AJ1148" s="54">
        <v>220454.32783750998</v>
      </c>
      <c r="AK1148" s="54">
        <v>330612.75244099001</v>
      </c>
      <c r="AL1148" s="54">
        <v>293990.31118826004</v>
      </c>
      <c r="AM1148" s="54">
        <v>267644.29372818</v>
      </c>
      <c r="AN1148" s="54">
        <v>347897.98803761002</v>
      </c>
      <c r="AO1148" s="54">
        <v>791616.55386836</v>
      </c>
      <c r="AP1148" s="54">
        <v>909532.59295405005</v>
      </c>
      <c r="AQ1148" s="54">
        <v>1701149.1468224102</v>
      </c>
      <c r="AR1148" s="54">
        <f t="shared" si="1330"/>
        <v>174497.96</v>
      </c>
      <c r="AS1148" s="54">
        <f t="shared" si="1331"/>
        <v>180730.03</v>
      </c>
      <c r="AT1148" s="54">
        <f t="shared" si="1332"/>
        <v>243050.72999999998</v>
      </c>
      <c r="AU1148" s="54">
        <f t="shared" si="1333"/>
        <v>112177.26</v>
      </c>
      <c r="AV1148" s="54">
        <f t="shared" si="1334"/>
        <v>0</v>
      </c>
      <c r="AW1148" s="54">
        <f t="shared" si="1335"/>
        <v>0</v>
      </c>
      <c r="AX1148" s="54">
        <f t="shared" si="1336"/>
        <v>598278.72</v>
      </c>
      <c r="AY1148" s="54">
        <f t="shared" si="1337"/>
        <v>112177.26</v>
      </c>
      <c r="AZ1148" s="54">
        <f t="shared" si="1338"/>
        <v>710455.98</v>
      </c>
      <c r="BA1148" s="54">
        <f t="shared" si="1324"/>
        <v>47.173781935738859</v>
      </c>
      <c r="BB1148" s="54">
        <f t="shared" si="1325"/>
        <v>18</v>
      </c>
      <c r="BC1148" s="54">
        <f>SUM(CJ1148:CL1148)</f>
        <v>135</v>
      </c>
      <c r="BD1148" s="54">
        <f>SUM(CM1148:CO1148)</f>
        <v>104</v>
      </c>
      <c r="BE1148" s="54">
        <f t="shared" si="1339"/>
        <v>114</v>
      </c>
      <c r="BF1148" s="54">
        <f t="shared" ref="BF1148:BK1148" si="1395">Z1148</f>
        <v>28</v>
      </c>
      <c r="BG1148" s="54">
        <f t="shared" si="1395"/>
        <v>29</v>
      </c>
      <c r="BH1148" s="54">
        <f t="shared" si="1395"/>
        <v>39</v>
      </c>
      <c r="BI1148" s="54">
        <f t="shared" si="1395"/>
        <v>18</v>
      </c>
      <c r="BJ1148" s="54">
        <f t="shared" si="1395"/>
        <v>0</v>
      </c>
      <c r="BK1148" s="54">
        <f t="shared" si="1395"/>
        <v>0</v>
      </c>
      <c r="BL1148" s="54">
        <v>0</v>
      </c>
      <c r="BM1148" s="54">
        <v>0</v>
      </c>
      <c r="BN1148" s="54">
        <f t="shared" ref="BN1148:BN1149" si="1396">AVERAGE(BP1148:BR1148)</f>
        <v>0</v>
      </c>
      <c r="BO1148" s="54">
        <f t="shared" ref="BO1148:BO1149" si="1397">SUM(BS1148:BU1148)/1</f>
        <v>0</v>
      </c>
      <c r="BP1148" s="54">
        <v>0</v>
      </c>
      <c r="BQ1148" s="54">
        <v>0</v>
      </c>
      <c r="BR1148" s="54">
        <v>0</v>
      </c>
      <c r="BS1148" s="54">
        <v>0</v>
      </c>
      <c r="BT1148" s="54">
        <v>0</v>
      </c>
      <c r="BU1148" s="54">
        <v>0</v>
      </c>
      <c r="BV1148" s="54">
        <f t="shared" si="1340"/>
        <v>196829.54416666666</v>
      </c>
      <c r="BW1148" s="54">
        <f t="shared" si="1341"/>
        <v>841329.45</v>
      </c>
      <c r="BX1148" s="54">
        <f t="shared" si="1342"/>
        <v>648135.28</v>
      </c>
      <c r="BY1148" s="54">
        <f t="shared" si="1343"/>
        <v>135</v>
      </c>
      <c r="BZ1148" s="54">
        <f t="shared" si="1344"/>
        <v>104</v>
      </c>
      <c r="CA1148" s="54">
        <v>49</v>
      </c>
      <c r="CB1148" s="54">
        <f t="shared" si="1345"/>
        <v>46</v>
      </c>
      <c r="CC1148" s="54">
        <f t="shared" si="1346"/>
        <v>31.583333333333332</v>
      </c>
      <c r="CD1148" s="54">
        <v>1</v>
      </c>
      <c r="CE1148" s="54">
        <v>1</v>
      </c>
      <c r="CF1148" s="54">
        <v>20</v>
      </c>
      <c r="CG1148" s="54">
        <v>39</v>
      </c>
      <c r="CH1148" s="54">
        <v>37</v>
      </c>
      <c r="CI1148" s="54">
        <v>42</v>
      </c>
      <c r="CJ1148" s="54">
        <v>46</v>
      </c>
      <c r="CK1148" s="54">
        <v>44</v>
      </c>
      <c r="CL1148" s="54">
        <v>45</v>
      </c>
      <c r="CM1148" s="54">
        <v>33</v>
      </c>
      <c r="CN1148" s="54">
        <v>36</v>
      </c>
      <c r="CO1148" s="54">
        <v>35</v>
      </c>
    </row>
    <row r="1149" spans="1:93">
      <c r="A1149" s="3" t="str">
        <f t="shared" si="1326"/>
        <v>SH093Phesgo 15ml</v>
      </c>
      <c r="B1149" s="3" t="s">
        <v>558</v>
      </c>
      <c r="C1149" s="3" t="s">
        <v>887</v>
      </c>
      <c r="D1149" s="3" t="s">
        <v>296</v>
      </c>
      <c r="E1149" s="3" t="s">
        <v>296</v>
      </c>
      <c r="F1149" s="3" t="s">
        <v>361</v>
      </c>
      <c r="G1149" s="3" t="s">
        <v>362</v>
      </c>
      <c r="H1149" s="3" t="s">
        <v>361</v>
      </c>
      <c r="I1149" s="3" t="s">
        <v>362</v>
      </c>
      <c r="J1149" s="3" t="s">
        <v>541</v>
      </c>
      <c r="K1149" s="3" t="s">
        <v>541</v>
      </c>
      <c r="L1149" s="3"/>
      <c r="M1149" s="3" t="s">
        <v>545</v>
      </c>
      <c r="N1149" s="3" t="s">
        <v>17</v>
      </c>
      <c r="O1149" s="3" t="s">
        <v>19</v>
      </c>
      <c r="P1149" s="3">
        <v>8489.27</v>
      </c>
      <c r="Q1149" s="54">
        <v>3</v>
      </c>
      <c r="R1149" s="54">
        <v>3</v>
      </c>
      <c r="S1149" s="54">
        <v>4</v>
      </c>
      <c r="T1149" s="54">
        <v>3</v>
      </c>
      <c r="U1149" s="54">
        <v>3</v>
      </c>
      <c r="V1149" s="54">
        <v>4</v>
      </c>
      <c r="W1149" s="54">
        <v>10</v>
      </c>
      <c r="X1149" s="54">
        <v>10</v>
      </c>
      <c r="Y1149" s="54">
        <v>20</v>
      </c>
      <c r="Z1149" s="54">
        <v>8</v>
      </c>
      <c r="AA1149" s="54">
        <v>2</v>
      </c>
      <c r="AB1149" s="54">
        <v>2</v>
      </c>
      <c r="AC1149" s="54">
        <v>1</v>
      </c>
      <c r="AD1149" s="54">
        <v>0</v>
      </c>
      <c r="AE1149" s="54">
        <v>0</v>
      </c>
      <c r="AF1149" s="54">
        <f t="shared" si="1327"/>
        <v>12</v>
      </c>
      <c r="AG1149" s="54">
        <f t="shared" si="1328"/>
        <v>1</v>
      </c>
      <c r="AH1149" s="54">
        <f t="shared" si="1329"/>
        <v>13</v>
      </c>
      <c r="AI1149" s="54">
        <v>25467.81</v>
      </c>
      <c r="AJ1149" s="54">
        <v>25467.81</v>
      </c>
      <c r="AK1149" s="54">
        <v>33957.08</v>
      </c>
      <c r="AL1149" s="54">
        <v>25467.81</v>
      </c>
      <c r="AM1149" s="54">
        <v>25467.81</v>
      </c>
      <c r="AN1149" s="54">
        <v>33957.08</v>
      </c>
      <c r="AO1149" s="54">
        <v>84892.700000000012</v>
      </c>
      <c r="AP1149" s="54">
        <v>84892.700000000012</v>
      </c>
      <c r="AQ1149" s="54">
        <v>169785.40000000002</v>
      </c>
      <c r="AR1149" s="54">
        <f t="shared" si="1330"/>
        <v>67914.16</v>
      </c>
      <c r="AS1149" s="54">
        <f t="shared" si="1331"/>
        <v>16978.54</v>
      </c>
      <c r="AT1149" s="54">
        <f t="shared" si="1332"/>
        <v>16978.54</v>
      </c>
      <c r="AU1149" s="54">
        <f t="shared" si="1333"/>
        <v>8489.27</v>
      </c>
      <c r="AV1149" s="54">
        <f t="shared" si="1334"/>
        <v>0</v>
      </c>
      <c r="AW1149" s="54">
        <f t="shared" si="1335"/>
        <v>0</v>
      </c>
      <c r="AX1149" s="54">
        <f t="shared" si="1336"/>
        <v>101871.24000000002</v>
      </c>
      <c r="AY1149" s="54">
        <f t="shared" si="1337"/>
        <v>8489.27</v>
      </c>
      <c r="AZ1149" s="54">
        <f t="shared" si="1338"/>
        <v>110360.51000000002</v>
      </c>
      <c r="BA1149" s="54">
        <f t="shared" si="1324"/>
        <v>3</v>
      </c>
      <c r="BB1149" s="54">
        <f t="shared" si="1325"/>
        <v>1</v>
      </c>
      <c r="BC1149" s="54">
        <f>SUM(CJ1149:CL1149)*2</f>
        <v>24</v>
      </c>
      <c r="BD1149" s="54">
        <f>SUM(CM1149:CO1149)*2</f>
        <v>14</v>
      </c>
      <c r="BE1149" s="54">
        <f t="shared" si="1339"/>
        <v>26</v>
      </c>
      <c r="BF1149" s="54">
        <f t="shared" ref="BF1149:BK1149" si="1398">Z1149*2</f>
        <v>16</v>
      </c>
      <c r="BG1149" s="54">
        <f t="shared" si="1398"/>
        <v>4</v>
      </c>
      <c r="BH1149" s="54">
        <f t="shared" si="1398"/>
        <v>4</v>
      </c>
      <c r="BI1149" s="54">
        <f t="shared" si="1398"/>
        <v>2</v>
      </c>
      <c r="BJ1149" s="54">
        <f t="shared" si="1398"/>
        <v>0</v>
      </c>
      <c r="BK1149" s="54">
        <f t="shared" si="1398"/>
        <v>0</v>
      </c>
      <c r="BL1149" s="54">
        <v>2.3333333333333335</v>
      </c>
      <c r="BM1149" s="54">
        <v>1.3333333333333333</v>
      </c>
      <c r="BN1149" s="54">
        <f t="shared" si="1396"/>
        <v>2.3333333333333335</v>
      </c>
      <c r="BO1149" s="54">
        <f t="shared" si="1397"/>
        <v>1</v>
      </c>
      <c r="BP1149" s="54">
        <v>4</v>
      </c>
      <c r="BQ1149" s="54">
        <v>2</v>
      </c>
      <c r="BR1149" s="54">
        <v>1</v>
      </c>
      <c r="BS1149" s="54">
        <v>1</v>
      </c>
      <c r="BT1149" s="54">
        <v>0</v>
      </c>
      <c r="BU1149" s="54">
        <v>0</v>
      </c>
      <c r="BV1149" s="54">
        <f t="shared" si="1340"/>
        <v>23345.4925</v>
      </c>
      <c r="BW1149" s="54">
        <f t="shared" si="1341"/>
        <v>101871.24</v>
      </c>
      <c r="BX1149" s="54">
        <f t="shared" si="1342"/>
        <v>59424.89</v>
      </c>
      <c r="BY1149" s="54">
        <f t="shared" si="1343"/>
        <v>12</v>
      </c>
      <c r="BZ1149" s="54">
        <f t="shared" si="1344"/>
        <v>7</v>
      </c>
      <c r="CA1149" s="54">
        <v>0</v>
      </c>
      <c r="CB1149" s="54">
        <f t="shared" si="1345"/>
        <v>6</v>
      </c>
      <c r="CC1149" s="54">
        <f t="shared" si="1346"/>
        <v>2.75</v>
      </c>
      <c r="CD1149" s="54">
        <v>0</v>
      </c>
      <c r="CE1149" s="54">
        <v>1</v>
      </c>
      <c r="CF1149" s="54">
        <v>6</v>
      </c>
      <c r="CG1149" s="54">
        <v>3</v>
      </c>
      <c r="CH1149" s="54">
        <v>4</v>
      </c>
      <c r="CI1149" s="54">
        <v>0</v>
      </c>
      <c r="CJ1149" s="54">
        <v>5</v>
      </c>
      <c r="CK1149" s="54">
        <v>3</v>
      </c>
      <c r="CL1149" s="54">
        <v>4</v>
      </c>
      <c r="CM1149" s="54">
        <v>2</v>
      </c>
      <c r="CN1149" s="54">
        <v>4</v>
      </c>
      <c r="CO1149" s="54">
        <v>1</v>
      </c>
    </row>
    <row r="1150" spans="1:93">
      <c r="A1150" s="3" t="str">
        <f t="shared" si="1326"/>
        <v>SH095Herceptin IV</v>
      </c>
      <c r="B1150" s="3" t="s">
        <v>558</v>
      </c>
      <c r="C1150" s="3" t="s">
        <v>887</v>
      </c>
      <c r="D1150" s="3" t="s">
        <v>296</v>
      </c>
      <c r="E1150" s="3" t="s">
        <v>296</v>
      </c>
      <c r="F1150" s="3" t="s">
        <v>363</v>
      </c>
      <c r="G1150" s="3" t="s">
        <v>364</v>
      </c>
      <c r="H1150" s="3" t="s">
        <v>363</v>
      </c>
      <c r="I1150" s="3" t="s">
        <v>364</v>
      </c>
      <c r="J1150" s="3" t="s">
        <v>541</v>
      </c>
      <c r="K1150" s="3" t="s">
        <v>541</v>
      </c>
      <c r="L1150" s="3"/>
      <c r="M1150" s="3" t="s">
        <v>545</v>
      </c>
      <c r="N1150" s="3" t="s">
        <v>11</v>
      </c>
      <c r="O1150" s="3" t="s">
        <v>11</v>
      </c>
      <c r="P1150" s="3">
        <v>4535.5</v>
      </c>
      <c r="Q1150" s="54">
        <v>39.931730505316366</v>
      </c>
      <c r="R1150" s="54">
        <v>28.60729753809839</v>
      </c>
      <c r="S1150" s="54">
        <v>26.611281860028182</v>
      </c>
      <c r="T1150" s="54">
        <v>18.791314428599961</v>
      </c>
      <c r="U1150" s="54">
        <v>17.121489797493101</v>
      </c>
      <c r="V1150" s="54">
        <v>29.806781433781481</v>
      </c>
      <c r="W1150" s="54">
        <v>95.150309903442945</v>
      </c>
      <c r="X1150" s="54">
        <v>65.719585659874539</v>
      </c>
      <c r="Y1150" s="54">
        <v>160.86989556331747</v>
      </c>
      <c r="Z1150" s="54">
        <v>15</v>
      </c>
      <c r="AA1150" s="54">
        <v>15</v>
      </c>
      <c r="AB1150" s="54">
        <v>6</v>
      </c>
      <c r="AC1150" s="54">
        <v>12</v>
      </c>
      <c r="AD1150" s="54">
        <v>0</v>
      </c>
      <c r="AE1150" s="54">
        <v>0</v>
      </c>
      <c r="AF1150" s="54">
        <f t="shared" si="1327"/>
        <v>36</v>
      </c>
      <c r="AG1150" s="54">
        <f t="shared" si="1328"/>
        <v>12</v>
      </c>
      <c r="AH1150" s="54">
        <f t="shared" si="1329"/>
        <v>48</v>
      </c>
      <c r="AI1150" s="54">
        <v>181110.36370686235</v>
      </c>
      <c r="AJ1150" s="54">
        <v>129748.39798404524</v>
      </c>
      <c r="AK1150" s="54">
        <v>120695.46887615781</v>
      </c>
      <c r="AL1150" s="54">
        <v>85228.006590915116</v>
      </c>
      <c r="AM1150" s="54">
        <v>77654.516976529965</v>
      </c>
      <c r="AN1150" s="54">
        <v>135188.65719291591</v>
      </c>
      <c r="AO1150" s="54">
        <v>431554.23056706542</v>
      </c>
      <c r="AP1150" s="54">
        <v>298071.18076036102</v>
      </c>
      <c r="AQ1150" s="54">
        <v>729625.41132742644</v>
      </c>
      <c r="AR1150" s="54">
        <f t="shared" si="1330"/>
        <v>68032.5</v>
      </c>
      <c r="AS1150" s="54">
        <f t="shared" si="1331"/>
        <v>68032.5</v>
      </c>
      <c r="AT1150" s="54">
        <f t="shared" si="1332"/>
        <v>27213</v>
      </c>
      <c r="AU1150" s="54">
        <f t="shared" si="1333"/>
        <v>54426</v>
      </c>
      <c r="AV1150" s="54">
        <f t="shared" si="1334"/>
        <v>0</v>
      </c>
      <c r="AW1150" s="54">
        <f t="shared" si="1335"/>
        <v>0</v>
      </c>
      <c r="AX1150" s="54">
        <f t="shared" si="1336"/>
        <v>163278</v>
      </c>
      <c r="AY1150" s="54">
        <f t="shared" si="1337"/>
        <v>54426</v>
      </c>
      <c r="AZ1150" s="54">
        <f t="shared" si="1338"/>
        <v>217704</v>
      </c>
      <c r="BA1150" s="54">
        <f t="shared" si="1324"/>
        <v>18.791314428599961</v>
      </c>
      <c r="BB1150" s="54">
        <f t="shared" si="1325"/>
        <v>12</v>
      </c>
      <c r="BC1150" s="54"/>
      <c r="BD1150" s="54"/>
      <c r="BE1150" s="54">
        <f t="shared" si="1339"/>
        <v>0</v>
      </c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>
        <f t="shared" si="1340"/>
        <v>60095.375</v>
      </c>
      <c r="BW1150" s="54">
        <f t="shared" si="1341"/>
        <v>272130</v>
      </c>
      <c r="BX1150" s="54">
        <f t="shared" si="1342"/>
        <v>163278</v>
      </c>
      <c r="BY1150" s="54">
        <f t="shared" si="1343"/>
        <v>60</v>
      </c>
      <c r="BZ1150" s="54">
        <f t="shared" si="1344"/>
        <v>36</v>
      </c>
      <c r="CA1150" s="54">
        <v>0</v>
      </c>
      <c r="CB1150" s="54">
        <f t="shared" si="1345"/>
        <v>24</v>
      </c>
      <c r="CC1150" s="54">
        <f t="shared" si="1346"/>
        <v>13.25</v>
      </c>
      <c r="CD1150" s="54">
        <v>0</v>
      </c>
      <c r="CE1150" s="54">
        <v>0</v>
      </c>
      <c r="CF1150" s="54">
        <v>6</v>
      </c>
      <c r="CG1150" s="54">
        <v>12</v>
      </c>
      <c r="CH1150" s="54">
        <v>12</v>
      </c>
      <c r="CI1150" s="54">
        <v>33</v>
      </c>
      <c r="CJ1150" s="54">
        <v>24</v>
      </c>
      <c r="CK1150" s="54">
        <v>18</v>
      </c>
      <c r="CL1150" s="54">
        <v>18</v>
      </c>
      <c r="CM1150" s="54">
        <v>12</v>
      </c>
      <c r="CN1150" s="54">
        <v>6</v>
      </c>
      <c r="CO1150" s="54">
        <v>18</v>
      </c>
    </row>
    <row r="1151" spans="1:93">
      <c r="A1151" s="3" t="str">
        <f t="shared" si="1326"/>
        <v>SH095Herceptin SC</v>
      </c>
      <c r="B1151" s="3" t="s">
        <v>558</v>
      </c>
      <c r="C1151" s="3" t="s">
        <v>887</v>
      </c>
      <c r="D1151" s="3" t="s">
        <v>296</v>
      </c>
      <c r="E1151" s="3" t="s">
        <v>296</v>
      </c>
      <c r="F1151" s="3" t="s">
        <v>363</v>
      </c>
      <c r="G1151" s="3" t="s">
        <v>364</v>
      </c>
      <c r="H1151" s="3" t="s">
        <v>363</v>
      </c>
      <c r="I1151" s="3" t="s">
        <v>364</v>
      </c>
      <c r="J1151" s="3" t="s">
        <v>541</v>
      </c>
      <c r="K1151" s="3" t="s">
        <v>541</v>
      </c>
      <c r="L1151" s="3"/>
      <c r="M1151" s="3" t="s">
        <v>545</v>
      </c>
      <c r="N1151" s="3" t="s">
        <v>12</v>
      </c>
      <c r="O1151" s="3" t="s">
        <v>12</v>
      </c>
      <c r="P1151" s="3">
        <v>3444.49</v>
      </c>
      <c r="Q1151" s="54">
        <v>5.1040292089505526</v>
      </c>
      <c r="R1151" s="54">
        <v>4.7289991833451808</v>
      </c>
      <c r="S1151" s="54">
        <v>7.1730931664719115</v>
      </c>
      <c r="T1151" s="54">
        <v>7.3421177034493699</v>
      </c>
      <c r="U1151" s="54">
        <v>6.6107100859628218</v>
      </c>
      <c r="V1151" s="54">
        <v>8.7011056056199987</v>
      </c>
      <c r="W1151" s="54">
        <v>17.006121558767646</v>
      </c>
      <c r="X1151" s="54">
        <v>22.65393339503219</v>
      </c>
      <c r="Y1151" s="54">
        <v>39.660054953799836</v>
      </c>
      <c r="Z1151" s="54">
        <v>10</v>
      </c>
      <c r="AA1151" s="54">
        <v>10</v>
      </c>
      <c r="AB1151" s="54">
        <v>10</v>
      </c>
      <c r="AC1151" s="54">
        <v>0</v>
      </c>
      <c r="AD1151" s="54">
        <v>0</v>
      </c>
      <c r="AE1151" s="54">
        <v>0</v>
      </c>
      <c r="AF1151" s="54">
        <f t="shared" si="1327"/>
        <v>30</v>
      </c>
      <c r="AG1151" s="54">
        <f t="shared" si="1328"/>
        <v>0</v>
      </c>
      <c r="AH1151" s="54">
        <f t="shared" si="1329"/>
        <v>30</v>
      </c>
      <c r="AI1151" s="54">
        <v>17580.777569938087</v>
      </c>
      <c r="AJ1151" s="54">
        <v>16288.990397040638</v>
      </c>
      <c r="AK1151" s="54">
        <v>24707.64768098083</v>
      </c>
      <c r="AL1151" s="54">
        <v>25289.851008354319</v>
      </c>
      <c r="AM1151" s="54">
        <v>22770.52478399808</v>
      </c>
      <c r="AN1151" s="54">
        <v>29970.871247502026</v>
      </c>
      <c r="AO1151" s="54">
        <v>58577.415647959555</v>
      </c>
      <c r="AP1151" s="54">
        <v>78031.247039854425</v>
      </c>
      <c r="AQ1151" s="54">
        <v>136608.66268781398</v>
      </c>
      <c r="AR1151" s="54">
        <f t="shared" si="1330"/>
        <v>34444.899999999994</v>
      </c>
      <c r="AS1151" s="54">
        <f t="shared" si="1331"/>
        <v>34444.899999999994</v>
      </c>
      <c r="AT1151" s="54">
        <f t="shared" si="1332"/>
        <v>34444.899999999994</v>
      </c>
      <c r="AU1151" s="54">
        <f t="shared" si="1333"/>
        <v>0</v>
      </c>
      <c r="AV1151" s="54">
        <f t="shared" si="1334"/>
        <v>0</v>
      </c>
      <c r="AW1151" s="54">
        <f t="shared" si="1335"/>
        <v>0</v>
      </c>
      <c r="AX1151" s="54">
        <f t="shared" si="1336"/>
        <v>103334.69999999998</v>
      </c>
      <c r="AY1151" s="54">
        <f t="shared" si="1337"/>
        <v>0</v>
      </c>
      <c r="AZ1151" s="54">
        <f t="shared" si="1338"/>
        <v>103334.69999999998</v>
      </c>
      <c r="BA1151" s="54">
        <f t="shared" si="1324"/>
        <v>7.3421177034493699</v>
      </c>
      <c r="BB1151" s="54">
        <f t="shared" si="1325"/>
        <v>0</v>
      </c>
      <c r="BC1151" s="54"/>
      <c r="BD1151" s="54"/>
      <c r="BE1151" s="54">
        <f t="shared" si="1339"/>
        <v>0</v>
      </c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>
        <f t="shared" si="1340"/>
        <v>25833.674999999999</v>
      </c>
      <c r="BW1151" s="54">
        <f t="shared" si="1341"/>
        <v>34444.899999999994</v>
      </c>
      <c r="BX1151" s="54">
        <f t="shared" si="1342"/>
        <v>68889.799999999988</v>
      </c>
      <c r="BY1151" s="54">
        <f t="shared" si="1343"/>
        <v>10</v>
      </c>
      <c r="BZ1151" s="54">
        <f t="shared" si="1344"/>
        <v>20</v>
      </c>
      <c r="CA1151" s="54">
        <v>0</v>
      </c>
      <c r="CB1151" s="54">
        <f t="shared" si="1345"/>
        <v>40</v>
      </c>
      <c r="CC1151" s="54">
        <f t="shared" si="1346"/>
        <v>7.5</v>
      </c>
      <c r="CD1151" s="54">
        <v>0</v>
      </c>
      <c r="CE1151" s="54">
        <v>0</v>
      </c>
      <c r="CF1151" s="54">
        <v>0</v>
      </c>
      <c r="CG1151" s="54">
        <v>40</v>
      </c>
      <c r="CH1151" s="54">
        <v>0</v>
      </c>
      <c r="CI1151" s="54">
        <v>20</v>
      </c>
      <c r="CJ1151" s="54">
        <v>0</v>
      </c>
      <c r="CK1151" s="54">
        <v>0</v>
      </c>
      <c r="CL1151" s="54">
        <v>10</v>
      </c>
      <c r="CM1151" s="54">
        <v>10</v>
      </c>
      <c r="CN1151" s="54">
        <v>0</v>
      </c>
      <c r="CO1151" s="54">
        <v>10</v>
      </c>
    </row>
    <row r="1152" spans="1:93">
      <c r="A1152" s="3" t="str">
        <f t="shared" si="1326"/>
        <v>SH095Itovebi 3mg</v>
      </c>
      <c r="B1152" s="3" t="s">
        <v>558</v>
      </c>
      <c r="C1152" s="3" t="s">
        <v>887</v>
      </c>
      <c r="D1152" s="3" t="s">
        <v>296</v>
      </c>
      <c r="E1152" s="3" t="s">
        <v>296</v>
      </c>
      <c r="F1152" s="3" t="s">
        <v>363</v>
      </c>
      <c r="G1152" s="3" t="s">
        <v>364</v>
      </c>
      <c r="H1152" s="3" t="s">
        <v>363</v>
      </c>
      <c r="I1152" s="3" t="s">
        <v>364</v>
      </c>
      <c r="J1152" s="3" t="s">
        <v>541</v>
      </c>
      <c r="K1152" s="3" t="s">
        <v>541</v>
      </c>
      <c r="L1152" s="3"/>
      <c r="M1152" s="3" t="s">
        <v>545</v>
      </c>
      <c r="N1152" s="3" t="s">
        <v>13</v>
      </c>
      <c r="O1152" s="3" t="s">
        <v>14</v>
      </c>
      <c r="P1152" s="3">
        <v>3566.02</v>
      </c>
      <c r="Q1152" s="54">
        <v>0.44058755323424564</v>
      </c>
      <c r="R1152" s="54">
        <v>0.50305988455052508</v>
      </c>
      <c r="S1152" s="54">
        <v>1.0182088663412807</v>
      </c>
      <c r="T1152" s="54">
        <v>1.0307290831068876</v>
      </c>
      <c r="U1152" s="54">
        <v>1.2530901024677217</v>
      </c>
      <c r="V1152" s="54">
        <v>1.5958182105874941</v>
      </c>
      <c r="W1152" s="54">
        <v>1.9618563041260515</v>
      </c>
      <c r="X1152" s="54">
        <v>3.8796373961621033</v>
      </c>
      <c r="Y1152" s="54">
        <v>5.8414937002881544</v>
      </c>
      <c r="Z1152" s="54">
        <v>0</v>
      </c>
      <c r="AA1152" s="54">
        <v>10</v>
      </c>
      <c r="AB1152" s="54">
        <v>10</v>
      </c>
      <c r="AC1152" s="54">
        <v>0</v>
      </c>
      <c r="AD1152" s="54">
        <v>0</v>
      </c>
      <c r="AE1152" s="54">
        <v>0</v>
      </c>
      <c r="AF1152" s="54">
        <f t="shared" si="1327"/>
        <v>20</v>
      </c>
      <c r="AG1152" s="54">
        <f t="shared" si="1328"/>
        <v>0</v>
      </c>
      <c r="AH1152" s="54">
        <f t="shared" si="1329"/>
        <v>20</v>
      </c>
      <c r="AI1152" s="54">
        <v>1571.1440265843846</v>
      </c>
      <c r="AJ1152" s="54">
        <v>1793.9216095048635</v>
      </c>
      <c r="AK1152" s="54">
        <v>3630.9531815503337</v>
      </c>
      <c r="AL1152" s="54">
        <v>3675.6005249408231</v>
      </c>
      <c r="AM1152" s="54">
        <v>4468.5443672019446</v>
      </c>
      <c r="AN1152" s="54">
        <v>5690.7196553192152</v>
      </c>
      <c r="AO1152" s="54">
        <v>6996.0188176395823</v>
      </c>
      <c r="AP1152" s="54">
        <v>13834.864547461983</v>
      </c>
      <c r="AQ1152" s="54">
        <v>20830.883365101567</v>
      </c>
      <c r="AR1152" s="54">
        <f t="shared" si="1330"/>
        <v>0</v>
      </c>
      <c r="AS1152" s="54">
        <f t="shared" si="1331"/>
        <v>35660.199999999997</v>
      </c>
      <c r="AT1152" s="54">
        <f t="shared" si="1332"/>
        <v>35660.199999999997</v>
      </c>
      <c r="AU1152" s="54">
        <f t="shared" si="1333"/>
        <v>0</v>
      </c>
      <c r="AV1152" s="54">
        <f t="shared" si="1334"/>
        <v>0</v>
      </c>
      <c r="AW1152" s="54">
        <f t="shared" si="1335"/>
        <v>0</v>
      </c>
      <c r="AX1152" s="54">
        <f t="shared" si="1336"/>
        <v>71320.399999999994</v>
      </c>
      <c r="AY1152" s="54">
        <f t="shared" si="1337"/>
        <v>0</v>
      </c>
      <c r="AZ1152" s="54">
        <f t="shared" si="1338"/>
        <v>71320.399999999994</v>
      </c>
      <c r="BA1152" s="54">
        <f t="shared" si="1324"/>
        <v>1.0307290831068876</v>
      </c>
      <c r="BB1152" s="54">
        <f t="shared" si="1325"/>
        <v>0</v>
      </c>
      <c r="BC1152" s="54"/>
      <c r="BD1152" s="54"/>
      <c r="BE1152" s="54">
        <f t="shared" si="1339"/>
        <v>0</v>
      </c>
      <c r="BF1152" s="54"/>
      <c r="BG1152" s="54"/>
      <c r="BH1152" s="54"/>
      <c r="BI1152" s="54"/>
      <c r="BJ1152" s="54"/>
      <c r="BK1152" s="54"/>
      <c r="BL1152" s="54">
        <v>0.33333333333333331</v>
      </c>
      <c r="BM1152" s="54">
        <v>0</v>
      </c>
      <c r="BN1152" s="54">
        <f t="shared" ref="BN1152:BN1153" si="1399">AVERAGE(BP1152:BR1152)</f>
        <v>0.33333333333333331</v>
      </c>
      <c r="BO1152" s="54">
        <f t="shared" ref="BO1152:BO1153" si="1400">SUM(BS1152:BU1152)/1</f>
        <v>0</v>
      </c>
      <c r="BP1152" s="54">
        <v>0</v>
      </c>
      <c r="BQ1152" s="54">
        <v>0</v>
      </c>
      <c r="BR1152" s="54">
        <v>1</v>
      </c>
      <c r="BS1152" s="54">
        <v>0</v>
      </c>
      <c r="BT1152" s="54">
        <v>0</v>
      </c>
      <c r="BU1152" s="54">
        <v>0</v>
      </c>
      <c r="BV1152" s="54">
        <f t="shared" si="1340"/>
        <v>594.33666666666659</v>
      </c>
      <c r="BW1152" s="54">
        <f t="shared" si="1341"/>
        <v>7132.04</v>
      </c>
      <c r="BX1152" s="54">
        <f t="shared" si="1342"/>
        <v>0</v>
      </c>
      <c r="BY1152" s="54">
        <f t="shared" si="1343"/>
        <v>2</v>
      </c>
      <c r="BZ1152" s="54">
        <f t="shared" si="1344"/>
        <v>0</v>
      </c>
      <c r="CA1152" s="54">
        <v>0</v>
      </c>
      <c r="CB1152" s="54">
        <f t="shared" si="1345"/>
        <v>1</v>
      </c>
      <c r="CC1152" s="54">
        <f t="shared" si="1346"/>
        <v>0.16666666666666666</v>
      </c>
      <c r="CD1152" s="54">
        <v>0</v>
      </c>
      <c r="CE1152" s="54">
        <v>0</v>
      </c>
      <c r="CF1152" s="54">
        <v>0</v>
      </c>
      <c r="CG1152" s="54">
        <v>0</v>
      </c>
      <c r="CH1152" s="54">
        <v>0</v>
      </c>
      <c r="CI1152" s="54">
        <v>0</v>
      </c>
      <c r="CJ1152" s="54">
        <v>0</v>
      </c>
      <c r="CK1152" s="54">
        <v>1</v>
      </c>
      <c r="CL1152" s="54">
        <v>1</v>
      </c>
      <c r="CM1152" s="54">
        <v>0</v>
      </c>
      <c r="CN1152" s="54">
        <v>0</v>
      </c>
      <c r="CO1152" s="54">
        <v>0</v>
      </c>
    </row>
    <row r="1153" spans="1:93">
      <c r="A1153" s="3" t="str">
        <f t="shared" si="1326"/>
        <v>SH095Itovebi 9mg</v>
      </c>
      <c r="B1153" s="3" t="s">
        <v>558</v>
      </c>
      <c r="C1153" s="3" t="s">
        <v>887</v>
      </c>
      <c r="D1153" s="3" t="s">
        <v>296</v>
      </c>
      <c r="E1153" s="3" t="s">
        <v>296</v>
      </c>
      <c r="F1153" s="3" t="s">
        <v>363</v>
      </c>
      <c r="G1153" s="3" t="s">
        <v>364</v>
      </c>
      <c r="H1153" s="3" t="s">
        <v>363</v>
      </c>
      <c r="I1153" s="3" t="s">
        <v>364</v>
      </c>
      <c r="J1153" s="3" t="s">
        <v>541</v>
      </c>
      <c r="K1153" s="3" t="s">
        <v>541</v>
      </c>
      <c r="L1153" s="3"/>
      <c r="M1153" s="3" t="s">
        <v>545</v>
      </c>
      <c r="N1153" s="3" t="s">
        <v>13</v>
      </c>
      <c r="O1153" s="3" t="s">
        <v>15</v>
      </c>
      <c r="P1153" s="3">
        <v>10698.05</v>
      </c>
      <c r="Q1153" s="54"/>
      <c r="R1153" s="54"/>
      <c r="S1153" s="54"/>
      <c r="T1153" s="54">
        <v>0</v>
      </c>
      <c r="U1153" s="54">
        <v>0</v>
      </c>
      <c r="V1153" s="54">
        <v>0</v>
      </c>
      <c r="W1153" s="54">
        <v>0</v>
      </c>
      <c r="X1153" s="54">
        <v>0</v>
      </c>
      <c r="Y1153" s="54">
        <v>0</v>
      </c>
      <c r="Z1153" s="54">
        <v>2</v>
      </c>
      <c r="AA1153" s="54">
        <v>3</v>
      </c>
      <c r="AB1153" s="54">
        <v>2</v>
      </c>
      <c r="AC1153" s="54">
        <v>1</v>
      </c>
      <c r="AD1153" s="54">
        <v>0</v>
      </c>
      <c r="AE1153" s="54">
        <v>0</v>
      </c>
      <c r="AF1153" s="54">
        <f t="shared" si="1327"/>
        <v>7</v>
      </c>
      <c r="AG1153" s="54">
        <f t="shared" si="1328"/>
        <v>1</v>
      </c>
      <c r="AH1153" s="54">
        <f t="shared" si="1329"/>
        <v>8</v>
      </c>
      <c r="AI1153" s="54"/>
      <c r="AJ1153" s="54"/>
      <c r="AK1153" s="54"/>
      <c r="AL1153" s="54">
        <v>0</v>
      </c>
      <c r="AM1153" s="54">
        <v>0</v>
      </c>
      <c r="AN1153" s="54">
        <v>0</v>
      </c>
      <c r="AO1153" s="54">
        <v>0</v>
      </c>
      <c r="AP1153" s="54">
        <v>0</v>
      </c>
      <c r="AQ1153" s="54">
        <v>0</v>
      </c>
      <c r="AR1153" s="54">
        <f t="shared" si="1330"/>
        <v>21396.1</v>
      </c>
      <c r="AS1153" s="54">
        <f t="shared" si="1331"/>
        <v>32094.149999999998</v>
      </c>
      <c r="AT1153" s="54">
        <f t="shared" si="1332"/>
        <v>21396.1</v>
      </c>
      <c r="AU1153" s="54">
        <f t="shared" si="1333"/>
        <v>10698.05</v>
      </c>
      <c r="AV1153" s="54">
        <f t="shared" si="1334"/>
        <v>0</v>
      </c>
      <c r="AW1153" s="54">
        <f t="shared" si="1335"/>
        <v>0</v>
      </c>
      <c r="AX1153" s="54">
        <f t="shared" si="1336"/>
        <v>74886.350000000006</v>
      </c>
      <c r="AY1153" s="54">
        <f t="shared" si="1337"/>
        <v>10698.05</v>
      </c>
      <c r="AZ1153" s="54">
        <f t="shared" si="1338"/>
        <v>85584.400000000009</v>
      </c>
      <c r="BA1153" s="54">
        <f t="shared" si="1324"/>
        <v>0</v>
      </c>
      <c r="BB1153" s="54">
        <f t="shared" si="1325"/>
        <v>1</v>
      </c>
      <c r="BC1153" s="54"/>
      <c r="BD1153" s="54"/>
      <c r="BE1153" s="54">
        <f t="shared" si="1339"/>
        <v>0</v>
      </c>
      <c r="BF1153" s="54"/>
      <c r="BG1153" s="54"/>
      <c r="BH1153" s="54"/>
      <c r="BI1153" s="54"/>
      <c r="BJ1153" s="54"/>
      <c r="BK1153" s="54"/>
      <c r="BL1153" s="54">
        <v>0</v>
      </c>
      <c r="BM1153" s="54">
        <v>0</v>
      </c>
      <c r="BN1153" s="54">
        <f t="shared" si="1399"/>
        <v>0.33333333333333331</v>
      </c>
      <c r="BO1153" s="54">
        <f t="shared" si="1400"/>
        <v>0</v>
      </c>
      <c r="BP1153" s="54">
        <v>1</v>
      </c>
      <c r="BQ1153" s="54">
        <v>0</v>
      </c>
      <c r="BR1153" s="54">
        <v>0</v>
      </c>
      <c r="BS1153" s="54">
        <v>0</v>
      </c>
      <c r="BT1153" s="54">
        <v>0</v>
      </c>
      <c r="BU1153" s="54">
        <v>0</v>
      </c>
      <c r="BV1153" s="54">
        <f t="shared" si="1340"/>
        <v>0</v>
      </c>
      <c r="BW1153" s="54">
        <f t="shared" si="1341"/>
        <v>0</v>
      </c>
      <c r="BX1153" s="54">
        <f t="shared" si="1342"/>
        <v>0</v>
      </c>
      <c r="BY1153" s="54">
        <f t="shared" si="1343"/>
        <v>0</v>
      </c>
      <c r="BZ1153" s="54">
        <f t="shared" si="1344"/>
        <v>0</v>
      </c>
      <c r="CA1153" s="54">
        <v>0</v>
      </c>
      <c r="CB1153" s="54">
        <f t="shared" si="1345"/>
        <v>0</v>
      </c>
      <c r="CC1153" s="54">
        <f t="shared" si="1346"/>
        <v>0</v>
      </c>
      <c r="CD1153" s="54">
        <v>0</v>
      </c>
      <c r="CE1153" s="54">
        <v>0</v>
      </c>
      <c r="CF1153" s="54">
        <v>0</v>
      </c>
      <c r="CG1153" s="54">
        <v>0</v>
      </c>
      <c r="CH1153" s="54">
        <v>0</v>
      </c>
      <c r="CI1153" s="54">
        <v>0</v>
      </c>
      <c r="CJ1153" s="54">
        <v>0</v>
      </c>
      <c r="CK1153" s="54">
        <v>0</v>
      </c>
      <c r="CL1153" s="54">
        <v>0</v>
      </c>
      <c r="CM1153" s="54">
        <v>0</v>
      </c>
      <c r="CN1153" s="54">
        <v>0</v>
      </c>
      <c r="CO1153" s="54">
        <v>0</v>
      </c>
    </row>
    <row r="1154" spans="1:93">
      <c r="A1154" s="3" t="str">
        <f t="shared" si="1326"/>
        <v>SH095Perjeta</v>
      </c>
      <c r="B1154" s="3" t="s">
        <v>558</v>
      </c>
      <c r="C1154" s="3" t="s">
        <v>887</v>
      </c>
      <c r="D1154" s="3" t="s">
        <v>296</v>
      </c>
      <c r="E1154" s="3" t="s">
        <v>296</v>
      </c>
      <c r="F1154" s="3" t="s">
        <v>363</v>
      </c>
      <c r="G1154" s="3" t="s">
        <v>364</v>
      </c>
      <c r="H1154" s="3" t="s">
        <v>363</v>
      </c>
      <c r="I1154" s="3" t="s">
        <v>364</v>
      </c>
      <c r="J1154" s="3" t="s">
        <v>541</v>
      </c>
      <c r="K1154" s="3" t="s">
        <v>541</v>
      </c>
      <c r="L1154" s="3"/>
      <c r="M1154" s="3" t="s">
        <v>545</v>
      </c>
      <c r="N1154" s="3" t="s">
        <v>16</v>
      </c>
      <c r="O1154" s="3" t="s">
        <v>16</v>
      </c>
      <c r="P1154" s="3">
        <v>3985.87</v>
      </c>
      <c r="Q1154" s="54">
        <v>5.4979996884527704</v>
      </c>
      <c r="R1154" s="54">
        <v>4.6442429217969163</v>
      </c>
      <c r="S1154" s="54">
        <v>7.0489894671783757</v>
      </c>
      <c r="T1154" s="54">
        <v>4.259499136596558</v>
      </c>
      <c r="U1154" s="54">
        <v>5.1698837209711419</v>
      </c>
      <c r="V1154" s="54">
        <v>5.9332532656525077</v>
      </c>
      <c r="W1154" s="54">
        <v>17.191232077428062</v>
      </c>
      <c r="X1154" s="54">
        <v>15.362636123220206</v>
      </c>
      <c r="Y1154" s="54">
        <v>32.553868200648267</v>
      </c>
      <c r="Z1154" s="54">
        <v>0</v>
      </c>
      <c r="AA1154" s="54">
        <v>20</v>
      </c>
      <c r="AB1154" s="54">
        <v>10</v>
      </c>
      <c r="AC1154" s="54">
        <v>10</v>
      </c>
      <c r="AD1154" s="54">
        <v>0</v>
      </c>
      <c r="AE1154" s="54">
        <v>0</v>
      </c>
      <c r="AF1154" s="54">
        <f t="shared" si="1327"/>
        <v>30</v>
      </c>
      <c r="AG1154" s="54">
        <f t="shared" si="1328"/>
        <v>10</v>
      </c>
      <c r="AH1154" s="54">
        <f t="shared" si="1329"/>
        <v>40</v>
      </c>
      <c r="AI1154" s="54">
        <v>21914.312018213244</v>
      </c>
      <c r="AJ1154" s="54">
        <v>18511.348534702673</v>
      </c>
      <c r="AK1154" s="54">
        <v>28096.35564754227</v>
      </c>
      <c r="AL1154" s="54">
        <v>16977.809823586122</v>
      </c>
      <c r="AM1154" s="54">
        <v>20606.484426907246</v>
      </c>
      <c r="AN1154" s="54">
        <v>23649.176193966359</v>
      </c>
      <c r="AO1154" s="54">
        <v>68522.01620045818</v>
      </c>
      <c r="AP1154" s="54">
        <v>61233.47044445973</v>
      </c>
      <c r="AQ1154" s="54">
        <v>129755.48664491791</v>
      </c>
      <c r="AR1154" s="54">
        <f t="shared" si="1330"/>
        <v>0</v>
      </c>
      <c r="AS1154" s="54">
        <f t="shared" si="1331"/>
        <v>79717.399999999994</v>
      </c>
      <c r="AT1154" s="54">
        <f t="shared" si="1332"/>
        <v>39858.699999999997</v>
      </c>
      <c r="AU1154" s="54">
        <f t="shared" si="1333"/>
        <v>39858.699999999997</v>
      </c>
      <c r="AV1154" s="54">
        <f t="shared" si="1334"/>
        <v>0</v>
      </c>
      <c r="AW1154" s="54">
        <f t="shared" si="1335"/>
        <v>0</v>
      </c>
      <c r="AX1154" s="54">
        <f t="shared" si="1336"/>
        <v>119576.09999999999</v>
      </c>
      <c r="AY1154" s="54">
        <f t="shared" si="1337"/>
        <v>39858.699999999997</v>
      </c>
      <c r="AZ1154" s="54">
        <f t="shared" si="1338"/>
        <v>159434.79999999999</v>
      </c>
      <c r="BA1154" s="54">
        <f t="shared" ref="BA1154:BA1217" si="1401">T1154</f>
        <v>4.259499136596558</v>
      </c>
      <c r="BB1154" s="54">
        <f t="shared" ref="BB1154:BB1217" si="1402">AC1154</f>
        <v>10</v>
      </c>
      <c r="BC1154" s="54"/>
      <c r="BD1154" s="54"/>
      <c r="BE1154" s="54">
        <f t="shared" si="1339"/>
        <v>0</v>
      </c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>
        <f t="shared" si="1340"/>
        <v>38197.920833333337</v>
      </c>
      <c r="BW1154" s="54">
        <f t="shared" si="1341"/>
        <v>39858.699999999997</v>
      </c>
      <c r="BX1154" s="54">
        <f t="shared" si="1342"/>
        <v>0</v>
      </c>
      <c r="BY1154" s="54">
        <f t="shared" si="1343"/>
        <v>10</v>
      </c>
      <c r="BZ1154" s="54">
        <f t="shared" si="1344"/>
        <v>0</v>
      </c>
      <c r="CA1154" s="54">
        <v>0</v>
      </c>
      <c r="CB1154" s="54">
        <f t="shared" si="1345"/>
        <v>105</v>
      </c>
      <c r="CC1154" s="54">
        <f t="shared" si="1346"/>
        <v>9.5833333333333339</v>
      </c>
      <c r="CD1154" s="54">
        <v>0</v>
      </c>
      <c r="CE1154" s="54">
        <v>105</v>
      </c>
      <c r="CF1154" s="54">
        <v>0</v>
      </c>
      <c r="CG1154" s="54">
        <v>0</v>
      </c>
      <c r="CH1154" s="54">
        <v>0</v>
      </c>
      <c r="CI1154" s="54">
        <v>0</v>
      </c>
      <c r="CJ1154" s="54">
        <v>10</v>
      </c>
      <c r="CK1154" s="54">
        <v>0</v>
      </c>
      <c r="CL1154" s="54">
        <v>0</v>
      </c>
      <c r="CM1154" s="54">
        <v>0</v>
      </c>
      <c r="CN1154" s="54">
        <v>0</v>
      </c>
      <c r="CO1154" s="54">
        <v>0</v>
      </c>
    </row>
    <row r="1155" spans="1:93">
      <c r="A1155" s="3" t="str">
        <f t="shared" ref="A1155:A1218" si="1403">F1155&amp;O1155</f>
        <v>SH095Phesgo 10ml</v>
      </c>
      <c r="B1155" s="3" t="s">
        <v>558</v>
      </c>
      <c r="C1155" s="3" t="s">
        <v>887</v>
      </c>
      <c r="D1155" s="3" t="s">
        <v>296</v>
      </c>
      <c r="E1155" s="3" t="s">
        <v>296</v>
      </c>
      <c r="F1155" s="3" t="s">
        <v>363</v>
      </c>
      <c r="G1155" s="3" t="s">
        <v>364</v>
      </c>
      <c r="H1155" s="3" t="s">
        <v>363</v>
      </c>
      <c r="I1155" s="3" t="s">
        <v>364</v>
      </c>
      <c r="J1155" s="3" t="s">
        <v>541</v>
      </c>
      <c r="K1155" s="3" t="s">
        <v>541</v>
      </c>
      <c r="L1155" s="3"/>
      <c r="M1155" s="3" t="s">
        <v>545</v>
      </c>
      <c r="N1155" s="3" t="s">
        <v>17</v>
      </c>
      <c r="O1155" s="3" t="s">
        <v>18</v>
      </c>
      <c r="P1155" s="3">
        <v>6232.07</v>
      </c>
      <c r="Q1155" s="54">
        <v>8.0668790310298188</v>
      </c>
      <c r="R1155" s="54">
        <v>7.354600076929497</v>
      </c>
      <c r="S1155" s="54">
        <v>11.560106066629547</v>
      </c>
      <c r="T1155" s="54">
        <v>9.9611068402296503</v>
      </c>
      <c r="U1155" s="54">
        <v>9.0272637124294199</v>
      </c>
      <c r="V1155" s="54">
        <v>12.172786844528384</v>
      </c>
      <c r="W1155" s="54">
        <v>26.981585174588865</v>
      </c>
      <c r="X1155" s="54">
        <v>31.161157397187452</v>
      </c>
      <c r="Y1155" s="54">
        <v>58.142742571776317</v>
      </c>
      <c r="Z1155" s="54">
        <v>40</v>
      </c>
      <c r="AA1155" s="54">
        <v>20</v>
      </c>
      <c r="AB1155" s="54">
        <v>125</v>
      </c>
      <c r="AC1155" s="54">
        <v>0</v>
      </c>
      <c r="AD1155" s="54">
        <v>0</v>
      </c>
      <c r="AE1155" s="54">
        <v>0</v>
      </c>
      <c r="AF1155" s="54">
        <f t="shared" ref="AF1155:AF1218" si="1404">SUM(Z1155:AB1155)</f>
        <v>185</v>
      </c>
      <c r="AG1155" s="54">
        <f t="shared" ref="AG1155:AG1218" si="1405">SUM(AC1155:AE1155)</f>
        <v>0</v>
      </c>
      <c r="AH1155" s="54">
        <f t="shared" ref="AH1155:AH1218" si="1406">SUM(AF1155:AG1155)</f>
        <v>185</v>
      </c>
      <c r="AI1155" s="54">
        <v>50273.354802909998</v>
      </c>
      <c r="AJ1155" s="54">
        <v>45834.382501430009</v>
      </c>
      <c r="AK1155" s="54">
        <v>72043.390214660001</v>
      </c>
      <c r="AL1155" s="54">
        <v>62078.315105789996</v>
      </c>
      <c r="AM1155" s="54">
        <v>56258.539364320015</v>
      </c>
      <c r="AN1155" s="54">
        <v>75861.65971018</v>
      </c>
      <c r="AO1155" s="54">
        <v>168151.127519</v>
      </c>
      <c r="AP1155" s="54">
        <v>194198.51418028999</v>
      </c>
      <c r="AQ1155" s="54">
        <v>362349.64169929002</v>
      </c>
      <c r="AR1155" s="54">
        <f t="shared" ref="AR1155:AR1218" si="1407">Z1155*$P1155</f>
        <v>249282.8</v>
      </c>
      <c r="AS1155" s="54">
        <f t="shared" ref="AS1155:AS1218" si="1408">AA1155*$P1155</f>
        <v>124641.4</v>
      </c>
      <c r="AT1155" s="54">
        <f t="shared" ref="AT1155:AT1218" si="1409">AB1155*$P1155</f>
        <v>779008.75</v>
      </c>
      <c r="AU1155" s="54">
        <f t="shared" ref="AU1155:AU1218" si="1410">AC1155*$P1155</f>
        <v>0</v>
      </c>
      <c r="AV1155" s="54">
        <f t="shared" ref="AV1155:AV1218" si="1411">AD1155*$P1155</f>
        <v>0</v>
      </c>
      <c r="AW1155" s="54">
        <f t="shared" ref="AW1155:AW1218" si="1412">AE1155*$P1155</f>
        <v>0</v>
      </c>
      <c r="AX1155" s="54">
        <f t="shared" ref="AX1155:AX1218" si="1413">SUM(AR1155:AT1155)</f>
        <v>1152932.95</v>
      </c>
      <c r="AY1155" s="54">
        <f t="shared" ref="AY1155:AY1218" si="1414">SUM(AU1155:AW1155)</f>
        <v>0</v>
      </c>
      <c r="AZ1155" s="54">
        <f t="shared" ref="AZ1155:AZ1218" si="1415">SUM(AR1155:AW1155)</f>
        <v>1152932.95</v>
      </c>
      <c r="BA1155" s="54">
        <f t="shared" si="1401"/>
        <v>9.9611068402296503</v>
      </c>
      <c r="BB1155" s="54">
        <f t="shared" si="1402"/>
        <v>0</v>
      </c>
      <c r="BC1155" s="54">
        <f>SUM(CJ1155:CL1155)</f>
        <v>0</v>
      </c>
      <c r="BD1155" s="54">
        <f>SUM(CM1155:CO1155)</f>
        <v>35</v>
      </c>
      <c r="BE1155" s="54">
        <f t="shared" ref="BE1155:BE1218" si="1416">SUM(BF1155:BK1155)</f>
        <v>185</v>
      </c>
      <c r="BF1155" s="54">
        <f t="shared" ref="BF1155:BK1155" si="1417">Z1155</f>
        <v>40</v>
      </c>
      <c r="BG1155" s="54">
        <f t="shared" si="1417"/>
        <v>20</v>
      </c>
      <c r="BH1155" s="54">
        <f t="shared" si="1417"/>
        <v>125</v>
      </c>
      <c r="BI1155" s="54">
        <f t="shared" si="1417"/>
        <v>0</v>
      </c>
      <c r="BJ1155" s="54">
        <f t="shared" si="1417"/>
        <v>0</v>
      </c>
      <c r="BK1155" s="54">
        <f t="shared" si="1417"/>
        <v>0</v>
      </c>
      <c r="BL1155" s="54">
        <v>0</v>
      </c>
      <c r="BM1155" s="54">
        <v>0</v>
      </c>
      <c r="BN1155" s="54">
        <f t="shared" ref="BN1155:BN1156" si="1418">AVERAGE(BP1155:BR1155)</f>
        <v>0</v>
      </c>
      <c r="BO1155" s="54">
        <f t="shared" ref="BO1155:BO1156" si="1419">SUM(BS1155:BU1155)/1</f>
        <v>0</v>
      </c>
      <c r="BP1155" s="54">
        <v>0</v>
      </c>
      <c r="BQ1155" s="54">
        <v>0</v>
      </c>
      <c r="BR1155" s="54">
        <v>0</v>
      </c>
      <c r="BS1155" s="54">
        <v>0</v>
      </c>
      <c r="BT1155" s="54">
        <v>0</v>
      </c>
      <c r="BU1155" s="54">
        <v>0</v>
      </c>
      <c r="BV1155" s="54">
        <f t="shared" ref="BV1155:BV1218" si="1420">CC1155*P1155</f>
        <v>175017.29916666666</v>
      </c>
      <c r="BW1155" s="54">
        <f t="shared" ref="BW1155:BW1218" si="1421">BY1155*P1155</f>
        <v>0</v>
      </c>
      <c r="BX1155" s="54">
        <f t="shared" ref="BX1155:BX1218" si="1422">BZ1155*P1155</f>
        <v>218122.44999999998</v>
      </c>
      <c r="BY1155" s="54">
        <f t="shared" ref="BY1155:BY1218" si="1423">SUM(CJ1155:CL1155)</f>
        <v>0</v>
      </c>
      <c r="BZ1155" s="54">
        <f t="shared" ref="BZ1155:BZ1218" si="1424">SUM(CM1155:CO1155)</f>
        <v>35</v>
      </c>
      <c r="CA1155" s="54">
        <v>35.666666666666664</v>
      </c>
      <c r="CB1155" s="54">
        <f t="shared" ref="CB1155:CB1218" si="1425">MAX(CD1155:CH1155,CJ1155:CK1155,CM1155:CO1155)</f>
        <v>280</v>
      </c>
      <c r="CC1155" s="54">
        <f t="shared" ref="CC1155:CC1218" si="1426">SUM(CD1155:CO1155)/12</f>
        <v>28.083333333333332</v>
      </c>
      <c r="CD1155" s="54">
        <v>4</v>
      </c>
      <c r="CE1155" s="54">
        <v>18</v>
      </c>
      <c r="CF1155" s="54">
        <v>280</v>
      </c>
      <c r="CG1155" s="54">
        <v>0</v>
      </c>
      <c r="CH1155" s="54">
        <v>0</v>
      </c>
      <c r="CI1155" s="54">
        <v>0</v>
      </c>
      <c r="CJ1155" s="54">
        <v>0</v>
      </c>
      <c r="CK1155" s="54">
        <v>0</v>
      </c>
      <c r="CL1155" s="54">
        <v>0</v>
      </c>
      <c r="CM1155" s="54">
        <v>0</v>
      </c>
      <c r="CN1155" s="54">
        <v>0</v>
      </c>
      <c r="CO1155" s="54">
        <v>35</v>
      </c>
    </row>
    <row r="1156" spans="1:93">
      <c r="A1156" s="3" t="str">
        <f t="shared" si="1403"/>
        <v>SH095Phesgo 15ml</v>
      </c>
      <c r="B1156" s="3" t="s">
        <v>558</v>
      </c>
      <c r="C1156" s="3" t="s">
        <v>887</v>
      </c>
      <c r="D1156" s="3" t="s">
        <v>296</v>
      </c>
      <c r="E1156" s="3" t="s">
        <v>296</v>
      </c>
      <c r="F1156" s="3" t="s">
        <v>363</v>
      </c>
      <c r="G1156" s="3" t="s">
        <v>364</v>
      </c>
      <c r="H1156" s="3" t="s">
        <v>363</v>
      </c>
      <c r="I1156" s="3" t="s">
        <v>364</v>
      </c>
      <c r="J1156" s="3" t="s">
        <v>541</v>
      </c>
      <c r="K1156" s="3" t="s">
        <v>541</v>
      </c>
      <c r="L1156" s="3"/>
      <c r="M1156" s="3" t="s">
        <v>545</v>
      </c>
      <c r="N1156" s="3" t="s">
        <v>17</v>
      </c>
      <c r="O1156" s="3" t="s">
        <v>19</v>
      </c>
      <c r="P1156" s="3">
        <v>8489.27</v>
      </c>
      <c r="Q1156" s="54">
        <v>1</v>
      </c>
      <c r="R1156" s="54">
        <v>1</v>
      </c>
      <c r="S1156" s="54">
        <v>1</v>
      </c>
      <c r="T1156" s="54">
        <v>1</v>
      </c>
      <c r="U1156" s="54">
        <v>1</v>
      </c>
      <c r="V1156" s="54">
        <v>1</v>
      </c>
      <c r="W1156" s="54">
        <v>3</v>
      </c>
      <c r="X1156" s="54">
        <v>3</v>
      </c>
      <c r="Y1156" s="54">
        <v>6</v>
      </c>
      <c r="Z1156" s="54">
        <v>1</v>
      </c>
      <c r="AA1156" s="54">
        <v>0</v>
      </c>
      <c r="AB1156" s="54">
        <v>0</v>
      </c>
      <c r="AC1156" s="54">
        <v>1</v>
      </c>
      <c r="AD1156" s="54">
        <v>0</v>
      </c>
      <c r="AE1156" s="54">
        <v>0</v>
      </c>
      <c r="AF1156" s="54">
        <f t="shared" si="1404"/>
        <v>1</v>
      </c>
      <c r="AG1156" s="54">
        <f t="shared" si="1405"/>
        <v>1</v>
      </c>
      <c r="AH1156" s="54">
        <f t="shared" si="1406"/>
        <v>2</v>
      </c>
      <c r="AI1156" s="54">
        <v>8489.27</v>
      </c>
      <c r="AJ1156" s="54">
        <v>8489.27</v>
      </c>
      <c r="AK1156" s="54">
        <v>8489.27</v>
      </c>
      <c r="AL1156" s="54">
        <v>8489.27</v>
      </c>
      <c r="AM1156" s="54">
        <v>8489.27</v>
      </c>
      <c r="AN1156" s="54">
        <v>8489.27</v>
      </c>
      <c r="AO1156" s="54">
        <v>25467.81</v>
      </c>
      <c r="AP1156" s="54">
        <v>25467.81</v>
      </c>
      <c r="AQ1156" s="54">
        <v>50935.62</v>
      </c>
      <c r="AR1156" s="54">
        <f t="shared" si="1407"/>
        <v>8489.27</v>
      </c>
      <c r="AS1156" s="54">
        <f t="shared" si="1408"/>
        <v>0</v>
      </c>
      <c r="AT1156" s="54">
        <f t="shared" si="1409"/>
        <v>0</v>
      </c>
      <c r="AU1156" s="54">
        <f t="shared" si="1410"/>
        <v>8489.27</v>
      </c>
      <c r="AV1156" s="54">
        <f t="shared" si="1411"/>
        <v>0</v>
      </c>
      <c r="AW1156" s="54">
        <f t="shared" si="1412"/>
        <v>0</v>
      </c>
      <c r="AX1156" s="54">
        <f t="shared" si="1413"/>
        <v>8489.27</v>
      </c>
      <c r="AY1156" s="54">
        <f t="shared" si="1414"/>
        <v>8489.27</v>
      </c>
      <c r="AZ1156" s="54">
        <f t="shared" si="1415"/>
        <v>16978.54</v>
      </c>
      <c r="BA1156" s="54">
        <f t="shared" si="1401"/>
        <v>1</v>
      </c>
      <c r="BB1156" s="54">
        <f t="shared" si="1402"/>
        <v>1</v>
      </c>
      <c r="BC1156" s="54">
        <f>SUM(CJ1156:CL1156)*2</f>
        <v>14</v>
      </c>
      <c r="BD1156" s="54">
        <f>SUM(CM1156:CO1156)*2</f>
        <v>4</v>
      </c>
      <c r="BE1156" s="54">
        <f t="shared" si="1416"/>
        <v>4</v>
      </c>
      <c r="BF1156" s="54">
        <f t="shared" ref="BF1156:BK1156" si="1427">Z1156*2</f>
        <v>2</v>
      </c>
      <c r="BG1156" s="54">
        <f t="shared" si="1427"/>
        <v>0</v>
      </c>
      <c r="BH1156" s="54">
        <f t="shared" si="1427"/>
        <v>0</v>
      </c>
      <c r="BI1156" s="54">
        <f t="shared" si="1427"/>
        <v>2</v>
      </c>
      <c r="BJ1156" s="54">
        <f t="shared" si="1427"/>
        <v>0</v>
      </c>
      <c r="BK1156" s="54">
        <f t="shared" si="1427"/>
        <v>0</v>
      </c>
      <c r="BL1156" s="54">
        <v>1.6666666666666667</v>
      </c>
      <c r="BM1156" s="54">
        <v>0.33333333333333331</v>
      </c>
      <c r="BN1156" s="54">
        <f t="shared" si="1418"/>
        <v>0.33333333333333331</v>
      </c>
      <c r="BO1156" s="54">
        <f t="shared" si="1419"/>
        <v>0</v>
      </c>
      <c r="BP1156" s="54">
        <v>1</v>
      </c>
      <c r="BQ1156" s="54">
        <v>0</v>
      </c>
      <c r="BR1156" s="54">
        <v>0</v>
      </c>
      <c r="BS1156" s="54">
        <v>0</v>
      </c>
      <c r="BT1156" s="54">
        <v>0</v>
      </c>
      <c r="BU1156" s="54">
        <v>0</v>
      </c>
      <c r="BV1156" s="54">
        <f t="shared" si="1420"/>
        <v>14856.2225</v>
      </c>
      <c r="BW1156" s="54">
        <f t="shared" si="1421"/>
        <v>59424.89</v>
      </c>
      <c r="BX1156" s="54">
        <f t="shared" si="1422"/>
        <v>16978.54</v>
      </c>
      <c r="BY1156" s="54">
        <f t="shared" si="1423"/>
        <v>7</v>
      </c>
      <c r="BZ1156" s="54">
        <f t="shared" si="1424"/>
        <v>2</v>
      </c>
      <c r="CA1156" s="54">
        <v>0</v>
      </c>
      <c r="CB1156" s="54">
        <f t="shared" si="1425"/>
        <v>6</v>
      </c>
      <c r="CC1156" s="54">
        <f t="shared" si="1426"/>
        <v>1.75</v>
      </c>
      <c r="CD1156" s="54">
        <v>2</v>
      </c>
      <c r="CE1156" s="54">
        <v>6</v>
      </c>
      <c r="CF1156" s="54">
        <v>4</v>
      </c>
      <c r="CG1156" s="54">
        <v>-1</v>
      </c>
      <c r="CH1156" s="54">
        <v>0</v>
      </c>
      <c r="CI1156" s="54">
        <v>1</v>
      </c>
      <c r="CJ1156" s="54">
        <v>4</v>
      </c>
      <c r="CK1156" s="54">
        <v>2</v>
      </c>
      <c r="CL1156" s="54">
        <v>1</v>
      </c>
      <c r="CM1156" s="54">
        <v>2</v>
      </c>
      <c r="CN1156" s="54">
        <v>0</v>
      </c>
      <c r="CO1156" s="54">
        <v>0</v>
      </c>
    </row>
    <row r="1157" spans="1:93">
      <c r="A1157" s="3" t="str">
        <f t="shared" si="1403"/>
        <v>SH100Herceptin IV</v>
      </c>
      <c r="B1157" s="3" t="s">
        <v>558</v>
      </c>
      <c r="C1157" s="3" t="s">
        <v>887</v>
      </c>
      <c r="D1157" s="3" t="s">
        <v>296</v>
      </c>
      <c r="E1157" s="3" t="s">
        <v>296</v>
      </c>
      <c r="F1157" s="3" t="s">
        <v>365</v>
      </c>
      <c r="G1157" s="3" t="s">
        <v>366</v>
      </c>
      <c r="H1157" s="3" t="s">
        <v>365</v>
      </c>
      <c r="I1157" s="3" t="s">
        <v>366</v>
      </c>
      <c r="J1157" s="3" t="s">
        <v>541</v>
      </c>
      <c r="K1157" s="3" t="s">
        <v>541</v>
      </c>
      <c r="L1157" s="3"/>
      <c r="M1157" s="3" t="s">
        <v>543</v>
      </c>
      <c r="N1157" s="3" t="s">
        <v>11</v>
      </c>
      <c r="O1157" s="3" t="s">
        <v>11</v>
      </c>
      <c r="P1157" s="3">
        <v>4535.5</v>
      </c>
      <c r="Q1157" s="54">
        <v>1.4538985944114911</v>
      </c>
      <c r="R1157" s="54">
        <v>1.0415804462823153</v>
      </c>
      <c r="S1157" s="54">
        <v>0.96890630088350238</v>
      </c>
      <c r="T1157" s="54">
        <v>0.68418436389198012</v>
      </c>
      <c r="U1157" s="54">
        <v>0.62338670615569125</v>
      </c>
      <c r="V1157" s="54">
        <v>1.0852531829226841</v>
      </c>
      <c r="W1157" s="54">
        <v>3.4643853415773087</v>
      </c>
      <c r="X1157" s="54">
        <v>2.3928242529703558</v>
      </c>
      <c r="Y1157" s="54">
        <v>5.8572095945476645</v>
      </c>
      <c r="Z1157" s="54">
        <v>0</v>
      </c>
      <c r="AA1157" s="54">
        <v>0</v>
      </c>
      <c r="AB1157" s="54">
        <v>0</v>
      </c>
      <c r="AC1157" s="54">
        <v>0</v>
      </c>
      <c r="AD1157" s="54">
        <v>0</v>
      </c>
      <c r="AE1157" s="54">
        <v>0</v>
      </c>
      <c r="AF1157" s="54">
        <f t="shared" si="1404"/>
        <v>0</v>
      </c>
      <c r="AG1157" s="54">
        <f t="shared" si="1405"/>
        <v>0</v>
      </c>
      <c r="AH1157" s="54">
        <f t="shared" si="1406"/>
        <v>0</v>
      </c>
      <c r="AI1157" s="54">
        <v>6594.1570749533184</v>
      </c>
      <c r="AJ1157" s="54">
        <v>4724.0881141134405</v>
      </c>
      <c r="AK1157" s="54">
        <v>4394.4745276571248</v>
      </c>
      <c r="AL1157" s="54">
        <v>3103.1181824320756</v>
      </c>
      <c r="AM1157" s="54">
        <v>2827.3704057691375</v>
      </c>
      <c r="AN1157" s="54">
        <v>4922.1658111458337</v>
      </c>
      <c r="AO1157" s="54">
        <v>15712.719716723883</v>
      </c>
      <c r="AP1157" s="54">
        <v>10852.654399347048</v>
      </c>
      <c r="AQ1157" s="54">
        <v>26565.374116070932</v>
      </c>
      <c r="AR1157" s="54">
        <f t="shared" si="1407"/>
        <v>0</v>
      </c>
      <c r="AS1157" s="54">
        <f t="shared" si="1408"/>
        <v>0</v>
      </c>
      <c r="AT1157" s="54">
        <f t="shared" si="1409"/>
        <v>0</v>
      </c>
      <c r="AU1157" s="54">
        <f t="shared" si="1410"/>
        <v>0</v>
      </c>
      <c r="AV1157" s="54">
        <f t="shared" si="1411"/>
        <v>0</v>
      </c>
      <c r="AW1157" s="54">
        <f t="shared" si="1412"/>
        <v>0</v>
      </c>
      <c r="AX1157" s="54">
        <f t="shared" si="1413"/>
        <v>0</v>
      </c>
      <c r="AY1157" s="54">
        <f t="shared" si="1414"/>
        <v>0</v>
      </c>
      <c r="AZ1157" s="54">
        <f t="shared" si="1415"/>
        <v>0</v>
      </c>
      <c r="BA1157" s="54">
        <f t="shared" si="1401"/>
        <v>0.68418436389198012</v>
      </c>
      <c r="BB1157" s="54">
        <f t="shared" si="1402"/>
        <v>0</v>
      </c>
      <c r="BC1157" s="54"/>
      <c r="BD1157" s="54"/>
      <c r="BE1157" s="54">
        <f t="shared" si="1416"/>
        <v>0</v>
      </c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>
        <f t="shared" si="1420"/>
        <v>0</v>
      </c>
      <c r="BW1157" s="54">
        <f t="shared" si="1421"/>
        <v>0</v>
      </c>
      <c r="BX1157" s="54">
        <f t="shared" si="1422"/>
        <v>0</v>
      </c>
      <c r="BY1157" s="54">
        <f t="shared" si="1423"/>
        <v>0</v>
      </c>
      <c r="BZ1157" s="54">
        <f t="shared" si="1424"/>
        <v>0</v>
      </c>
      <c r="CA1157" s="54">
        <v>0</v>
      </c>
      <c r="CB1157" s="54">
        <f t="shared" si="1425"/>
        <v>0</v>
      </c>
      <c r="CC1157" s="54">
        <f t="shared" si="1426"/>
        <v>0</v>
      </c>
      <c r="CD1157" s="54">
        <v>0</v>
      </c>
      <c r="CE1157" s="54">
        <v>0</v>
      </c>
      <c r="CF1157" s="54">
        <v>0</v>
      </c>
      <c r="CG1157" s="54">
        <v>0</v>
      </c>
      <c r="CH1157" s="54">
        <v>0</v>
      </c>
      <c r="CI1157" s="54">
        <v>0</v>
      </c>
      <c r="CJ1157" s="54">
        <v>0</v>
      </c>
      <c r="CK1157" s="54">
        <v>0</v>
      </c>
      <c r="CL1157" s="54">
        <v>0</v>
      </c>
      <c r="CM1157" s="54">
        <v>0</v>
      </c>
      <c r="CN1157" s="54">
        <v>0</v>
      </c>
      <c r="CO1157" s="54">
        <v>0</v>
      </c>
    </row>
    <row r="1158" spans="1:93">
      <c r="A1158" s="3" t="str">
        <f t="shared" si="1403"/>
        <v>SH100Herceptin SC</v>
      </c>
      <c r="B1158" s="3" t="s">
        <v>558</v>
      </c>
      <c r="C1158" s="3" t="s">
        <v>887</v>
      </c>
      <c r="D1158" s="3" t="s">
        <v>296</v>
      </c>
      <c r="E1158" s="3" t="s">
        <v>296</v>
      </c>
      <c r="F1158" s="3" t="s">
        <v>365</v>
      </c>
      <c r="G1158" s="3" t="s">
        <v>366</v>
      </c>
      <c r="H1158" s="3" t="s">
        <v>365</v>
      </c>
      <c r="I1158" s="3" t="s">
        <v>366</v>
      </c>
      <c r="J1158" s="3" t="s">
        <v>541</v>
      </c>
      <c r="K1158" s="3" t="s">
        <v>541</v>
      </c>
      <c r="L1158" s="3"/>
      <c r="M1158" s="3" t="s">
        <v>543</v>
      </c>
      <c r="N1158" s="3" t="s">
        <v>12</v>
      </c>
      <c r="O1158" s="3" t="s">
        <v>12</v>
      </c>
      <c r="P1158" s="3">
        <v>3444.49</v>
      </c>
      <c r="Q1158" s="54">
        <v>1.2869445629604544E-7</v>
      </c>
      <c r="R1158" s="54">
        <v>1.1923834167284972E-7</v>
      </c>
      <c r="S1158" s="54">
        <v>1.8086442832285226E-7</v>
      </c>
      <c r="T1158" s="54">
        <v>1.8512626147397511E-7</v>
      </c>
      <c r="U1158" s="54">
        <v>1.6668434004097236E-7</v>
      </c>
      <c r="V1158" s="54">
        <v>2.193921721933052E-7</v>
      </c>
      <c r="W1158" s="54">
        <v>4.2879722629174739E-7</v>
      </c>
      <c r="X1158" s="54">
        <v>5.7120277370825267E-7</v>
      </c>
      <c r="Y1158" s="54">
        <v>1.0000000000000002E-6</v>
      </c>
      <c r="Z1158" s="54">
        <v>0</v>
      </c>
      <c r="AA1158" s="54">
        <v>0</v>
      </c>
      <c r="AB1158" s="54">
        <v>0</v>
      </c>
      <c r="AC1158" s="54">
        <v>0</v>
      </c>
      <c r="AD1158" s="54">
        <v>0</v>
      </c>
      <c r="AE1158" s="54">
        <v>0</v>
      </c>
      <c r="AF1158" s="54">
        <f t="shared" si="1404"/>
        <v>0</v>
      </c>
      <c r="AG1158" s="54">
        <f t="shared" si="1405"/>
        <v>0</v>
      </c>
      <c r="AH1158" s="54">
        <f t="shared" si="1406"/>
        <v>0</v>
      </c>
      <c r="AI1158" s="54">
        <v>4.4328676776716558E-4</v>
      </c>
      <c r="AJ1158" s="54">
        <v>4.1071527550871412E-4</v>
      </c>
      <c r="AK1158" s="54">
        <v>6.2298571471378138E-4</v>
      </c>
      <c r="AL1158" s="54">
        <v>6.3766555638449245E-4</v>
      </c>
      <c r="AM1158" s="54">
        <v>5.7414254242772885E-4</v>
      </c>
      <c r="AN1158" s="54">
        <v>7.5569414319811776E-4</v>
      </c>
      <c r="AO1158" s="54">
        <v>1.476987757989661E-3</v>
      </c>
      <c r="AP1158" s="54">
        <v>1.9675022420103392E-3</v>
      </c>
      <c r="AQ1158" s="54">
        <v>3.4444900000000001E-3</v>
      </c>
      <c r="AR1158" s="54">
        <f t="shared" si="1407"/>
        <v>0</v>
      </c>
      <c r="AS1158" s="54">
        <f t="shared" si="1408"/>
        <v>0</v>
      </c>
      <c r="AT1158" s="54">
        <f t="shared" si="1409"/>
        <v>0</v>
      </c>
      <c r="AU1158" s="54">
        <f t="shared" si="1410"/>
        <v>0</v>
      </c>
      <c r="AV1158" s="54">
        <f t="shared" si="1411"/>
        <v>0</v>
      </c>
      <c r="AW1158" s="54">
        <f t="shared" si="1412"/>
        <v>0</v>
      </c>
      <c r="AX1158" s="54">
        <f t="shared" si="1413"/>
        <v>0</v>
      </c>
      <c r="AY1158" s="54">
        <f t="shared" si="1414"/>
        <v>0</v>
      </c>
      <c r="AZ1158" s="54">
        <f t="shared" si="1415"/>
        <v>0</v>
      </c>
      <c r="BA1158" s="54">
        <f t="shared" si="1401"/>
        <v>1.8512626147397511E-7</v>
      </c>
      <c r="BB1158" s="54">
        <f t="shared" si="1402"/>
        <v>0</v>
      </c>
      <c r="BC1158" s="54"/>
      <c r="BD1158" s="54"/>
      <c r="BE1158" s="54">
        <f t="shared" si="1416"/>
        <v>0</v>
      </c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>
        <f t="shared" si="1420"/>
        <v>0</v>
      </c>
      <c r="BW1158" s="54">
        <f t="shared" si="1421"/>
        <v>0</v>
      </c>
      <c r="BX1158" s="54">
        <f t="shared" si="1422"/>
        <v>0</v>
      </c>
      <c r="BY1158" s="54">
        <f t="shared" si="1423"/>
        <v>0</v>
      </c>
      <c r="BZ1158" s="54">
        <f t="shared" si="1424"/>
        <v>0</v>
      </c>
      <c r="CA1158" s="54">
        <v>0</v>
      </c>
      <c r="CB1158" s="54">
        <f t="shared" si="1425"/>
        <v>0</v>
      </c>
      <c r="CC1158" s="54">
        <f t="shared" si="1426"/>
        <v>0</v>
      </c>
      <c r="CD1158" s="54">
        <v>0</v>
      </c>
      <c r="CE1158" s="54">
        <v>0</v>
      </c>
      <c r="CF1158" s="54">
        <v>0</v>
      </c>
      <c r="CG1158" s="54">
        <v>0</v>
      </c>
      <c r="CH1158" s="54">
        <v>0</v>
      </c>
      <c r="CI1158" s="54">
        <v>0</v>
      </c>
      <c r="CJ1158" s="54">
        <v>0</v>
      </c>
      <c r="CK1158" s="54">
        <v>0</v>
      </c>
      <c r="CL1158" s="54">
        <v>0</v>
      </c>
      <c r="CM1158" s="54">
        <v>0</v>
      </c>
      <c r="CN1158" s="54">
        <v>0</v>
      </c>
      <c r="CO1158" s="54">
        <v>0</v>
      </c>
    </row>
    <row r="1159" spans="1:93">
      <c r="A1159" s="3" t="str">
        <f t="shared" si="1403"/>
        <v>SH100Itovebi 3mg</v>
      </c>
      <c r="B1159" s="3" t="s">
        <v>558</v>
      </c>
      <c r="C1159" s="3" t="s">
        <v>887</v>
      </c>
      <c r="D1159" s="3" t="s">
        <v>296</v>
      </c>
      <c r="E1159" s="3" t="s">
        <v>296</v>
      </c>
      <c r="F1159" s="3" t="s">
        <v>365</v>
      </c>
      <c r="G1159" s="3" t="s">
        <v>366</v>
      </c>
      <c r="H1159" s="3" t="s">
        <v>365</v>
      </c>
      <c r="I1159" s="3" t="s">
        <v>366</v>
      </c>
      <c r="J1159" s="3" t="s">
        <v>541</v>
      </c>
      <c r="K1159" s="3" t="s">
        <v>541</v>
      </c>
      <c r="L1159" s="3"/>
      <c r="M1159" s="3" t="s">
        <v>543</v>
      </c>
      <c r="N1159" s="3" t="s">
        <v>13</v>
      </c>
      <c r="O1159" s="3" t="s">
        <v>14</v>
      </c>
      <c r="P1159" s="3">
        <v>3566.02</v>
      </c>
      <c r="Q1159" s="54">
        <v>7.5423782997919166E-8</v>
      </c>
      <c r="R1159" s="54">
        <v>8.6118364644595899E-8</v>
      </c>
      <c r="S1159" s="54">
        <v>1.7430625086372233E-7</v>
      </c>
      <c r="T1159" s="54">
        <v>1.7644957539816278E-7</v>
      </c>
      <c r="U1159" s="54">
        <v>2.1451535630448561E-7</v>
      </c>
      <c r="V1159" s="54">
        <v>2.7318666979111423E-7</v>
      </c>
      <c r="W1159" s="54">
        <v>3.3584839850623739E-7</v>
      </c>
      <c r="X1159" s="54">
        <v>6.6415160149376262E-7</v>
      </c>
      <c r="Y1159" s="54">
        <v>9.9999999999999995E-7</v>
      </c>
      <c r="Z1159" s="54">
        <v>0</v>
      </c>
      <c r="AA1159" s="54">
        <v>0</v>
      </c>
      <c r="AB1159" s="54">
        <v>0</v>
      </c>
      <c r="AC1159" s="54">
        <v>0</v>
      </c>
      <c r="AD1159" s="54">
        <v>0</v>
      </c>
      <c r="AE1159" s="54">
        <v>0</v>
      </c>
      <c r="AF1159" s="54">
        <f t="shared" si="1404"/>
        <v>0</v>
      </c>
      <c r="AG1159" s="54">
        <f t="shared" si="1405"/>
        <v>0</v>
      </c>
      <c r="AH1159" s="54">
        <f t="shared" si="1406"/>
        <v>0</v>
      </c>
      <c r="AI1159" s="54">
        <v>2.6896271864623972E-4</v>
      </c>
      <c r="AJ1159" s="54">
        <v>3.0709981068992184E-4</v>
      </c>
      <c r="AK1159" s="54">
        <v>6.2157957670505104E-4</v>
      </c>
      <c r="AL1159" s="54">
        <v>6.2922271486135644E-4</v>
      </c>
      <c r="AM1159" s="54">
        <v>7.6496605088892183E-4</v>
      </c>
      <c r="AN1159" s="54">
        <v>9.7418912820850911E-4</v>
      </c>
      <c r="AO1159" s="54">
        <v>1.1976421060412126E-3</v>
      </c>
      <c r="AP1159" s="54">
        <v>2.3683778939587873E-3</v>
      </c>
      <c r="AQ1159" s="54">
        <v>3.5660199999999996E-3</v>
      </c>
      <c r="AR1159" s="54">
        <f t="shared" si="1407"/>
        <v>0</v>
      </c>
      <c r="AS1159" s="54">
        <f t="shared" si="1408"/>
        <v>0</v>
      </c>
      <c r="AT1159" s="54">
        <f t="shared" si="1409"/>
        <v>0</v>
      </c>
      <c r="AU1159" s="54">
        <f t="shared" si="1410"/>
        <v>0</v>
      </c>
      <c r="AV1159" s="54">
        <f t="shared" si="1411"/>
        <v>0</v>
      </c>
      <c r="AW1159" s="54">
        <f t="shared" si="1412"/>
        <v>0</v>
      </c>
      <c r="AX1159" s="54">
        <f t="shared" si="1413"/>
        <v>0</v>
      </c>
      <c r="AY1159" s="54">
        <f t="shared" si="1414"/>
        <v>0</v>
      </c>
      <c r="AZ1159" s="54">
        <f t="shared" si="1415"/>
        <v>0</v>
      </c>
      <c r="BA1159" s="54">
        <f t="shared" si="1401"/>
        <v>1.7644957539816278E-7</v>
      </c>
      <c r="BB1159" s="54">
        <f t="shared" si="1402"/>
        <v>0</v>
      </c>
      <c r="BC1159" s="54"/>
      <c r="BD1159" s="54"/>
      <c r="BE1159" s="54">
        <f t="shared" si="1416"/>
        <v>0</v>
      </c>
      <c r="BF1159" s="54"/>
      <c r="BG1159" s="54"/>
      <c r="BH1159" s="54"/>
      <c r="BI1159" s="54"/>
      <c r="BJ1159" s="54"/>
      <c r="BK1159" s="54"/>
      <c r="BL1159" s="54">
        <v>0</v>
      </c>
      <c r="BM1159" s="54">
        <v>0</v>
      </c>
      <c r="BN1159" s="54">
        <f t="shared" ref="BN1159:BN1160" si="1428">AVERAGE(BP1159:BR1159)</f>
        <v>0</v>
      </c>
      <c r="BO1159" s="54">
        <f t="shared" ref="BO1159:BO1160" si="1429">SUM(BS1159:BU1159)/1</f>
        <v>0</v>
      </c>
      <c r="BP1159" s="54">
        <v>0</v>
      </c>
      <c r="BQ1159" s="54">
        <v>0</v>
      </c>
      <c r="BR1159" s="54">
        <v>0</v>
      </c>
      <c r="BS1159" s="54">
        <v>0</v>
      </c>
      <c r="BT1159" s="54">
        <v>0</v>
      </c>
      <c r="BU1159" s="54">
        <v>0</v>
      </c>
      <c r="BV1159" s="54">
        <f t="shared" si="1420"/>
        <v>0</v>
      </c>
      <c r="BW1159" s="54">
        <f t="shared" si="1421"/>
        <v>0</v>
      </c>
      <c r="BX1159" s="54">
        <f t="shared" si="1422"/>
        <v>0</v>
      </c>
      <c r="BY1159" s="54">
        <f t="shared" si="1423"/>
        <v>0</v>
      </c>
      <c r="BZ1159" s="54">
        <f t="shared" si="1424"/>
        <v>0</v>
      </c>
      <c r="CA1159" s="54">
        <v>0</v>
      </c>
      <c r="CB1159" s="54">
        <f t="shared" si="1425"/>
        <v>0</v>
      </c>
      <c r="CC1159" s="54">
        <f t="shared" si="1426"/>
        <v>0</v>
      </c>
      <c r="CD1159" s="54">
        <v>0</v>
      </c>
      <c r="CE1159" s="54">
        <v>0</v>
      </c>
      <c r="CF1159" s="54">
        <v>0</v>
      </c>
      <c r="CG1159" s="54">
        <v>0</v>
      </c>
      <c r="CH1159" s="54">
        <v>0</v>
      </c>
      <c r="CI1159" s="54">
        <v>0</v>
      </c>
      <c r="CJ1159" s="54">
        <v>0</v>
      </c>
      <c r="CK1159" s="54">
        <v>0</v>
      </c>
      <c r="CL1159" s="54">
        <v>0</v>
      </c>
      <c r="CM1159" s="54">
        <v>0</v>
      </c>
      <c r="CN1159" s="54">
        <v>0</v>
      </c>
      <c r="CO1159" s="54">
        <v>0</v>
      </c>
    </row>
    <row r="1160" spans="1:93">
      <c r="A1160" s="3" t="str">
        <f t="shared" si="1403"/>
        <v>SH100Itovebi 9mg</v>
      </c>
      <c r="B1160" s="3" t="s">
        <v>558</v>
      </c>
      <c r="C1160" s="3" t="s">
        <v>887</v>
      </c>
      <c r="D1160" s="3" t="s">
        <v>296</v>
      </c>
      <c r="E1160" s="3" t="s">
        <v>296</v>
      </c>
      <c r="F1160" s="3" t="s">
        <v>365</v>
      </c>
      <c r="G1160" s="3" t="s">
        <v>366</v>
      </c>
      <c r="H1160" s="3" t="s">
        <v>365</v>
      </c>
      <c r="I1160" s="3" t="s">
        <v>366</v>
      </c>
      <c r="J1160" s="3" t="s">
        <v>541</v>
      </c>
      <c r="K1160" s="3" t="s">
        <v>541</v>
      </c>
      <c r="L1160" s="3"/>
      <c r="M1160" s="3" t="s">
        <v>543</v>
      </c>
      <c r="N1160" s="3" t="s">
        <v>13</v>
      </c>
      <c r="O1160" s="3" t="s">
        <v>15</v>
      </c>
      <c r="P1160" s="3">
        <v>10698.05</v>
      </c>
      <c r="Q1160" s="54"/>
      <c r="R1160" s="54"/>
      <c r="S1160" s="54"/>
      <c r="T1160" s="54">
        <v>0</v>
      </c>
      <c r="U1160" s="54">
        <v>0</v>
      </c>
      <c r="V1160" s="54">
        <v>0</v>
      </c>
      <c r="W1160" s="54">
        <v>0</v>
      </c>
      <c r="X1160" s="54">
        <v>0</v>
      </c>
      <c r="Y1160" s="54">
        <v>0</v>
      </c>
      <c r="Z1160" s="54">
        <v>0</v>
      </c>
      <c r="AA1160" s="54">
        <v>0</v>
      </c>
      <c r="AB1160" s="54">
        <v>0</v>
      </c>
      <c r="AC1160" s="54">
        <v>0</v>
      </c>
      <c r="AD1160" s="54">
        <v>0</v>
      </c>
      <c r="AE1160" s="54">
        <v>0</v>
      </c>
      <c r="AF1160" s="54">
        <f t="shared" si="1404"/>
        <v>0</v>
      </c>
      <c r="AG1160" s="54">
        <f t="shared" si="1405"/>
        <v>0</v>
      </c>
      <c r="AH1160" s="54">
        <f t="shared" si="1406"/>
        <v>0</v>
      </c>
      <c r="AI1160" s="54"/>
      <c r="AJ1160" s="54"/>
      <c r="AK1160" s="54"/>
      <c r="AL1160" s="54">
        <v>0</v>
      </c>
      <c r="AM1160" s="54">
        <v>0</v>
      </c>
      <c r="AN1160" s="54">
        <v>0</v>
      </c>
      <c r="AO1160" s="54">
        <v>0</v>
      </c>
      <c r="AP1160" s="54">
        <v>0</v>
      </c>
      <c r="AQ1160" s="54">
        <v>0</v>
      </c>
      <c r="AR1160" s="54">
        <f t="shared" si="1407"/>
        <v>0</v>
      </c>
      <c r="AS1160" s="54">
        <f t="shared" si="1408"/>
        <v>0</v>
      </c>
      <c r="AT1160" s="54">
        <f t="shared" si="1409"/>
        <v>0</v>
      </c>
      <c r="AU1160" s="54">
        <f t="shared" si="1410"/>
        <v>0</v>
      </c>
      <c r="AV1160" s="54">
        <f t="shared" si="1411"/>
        <v>0</v>
      </c>
      <c r="AW1160" s="54">
        <f t="shared" si="1412"/>
        <v>0</v>
      </c>
      <c r="AX1160" s="54">
        <f t="shared" si="1413"/>
        <v>0</v>
      </c>
      <c r="AY1160" s="54">
        <f t="shared" si="1414"/>
        <v>0</v>
      </c>
      <c r="AZ1160" s="54">
        <f t="shared" si="1415"/>
        <v>0</v>
      </c>
      <c r="BA1160" s="54">
        <f t="shared" si="1401"/>
        <v>0</v>
      </c>
      <c r="BB1160" s="54">
        <f t="shared" si="1402"/>
        <v>0</v>
      </c>
      <c r="BC1160" s="54"/>
      <c r="BD1160" s="54"/>
      <c r="BE1160" s="54">
        <f t="shared" si="1416"/>
        <v>0</v>
      </c>
      <c r="BF1160" s="54"/>
      <c r="BG1160" s="54"/>
      <c r="BH1160" s="54"/>
      <c r="BI1160" s="54"/>
      <c r="BJ1160" s="54"/>
      <c r="BK1160" s="54"/>
      <c r="BL1160" s="54">
        <v>0</v>
      </c>
      <c r="BM1160" s="54">
        <v>0</v>
      </c>
      <c r="BN1160" s="54">
        <f t="shared" si="1428"/>
        <v>0</v>
      </c>
      <c r="BO1160" s="54">
        <f t="shared" si="1429"/>
        <v>0</v>
      </c>
      <c r="BP1160" s="54">
        <v>0</v>
      </c>
      <c r="BQ1160" s="54">
        <v>0</v>
      </c>
      <c r="BR1160" s="54">
        <v>0</v>
      </c>
      <c r="BS1160" s="54">
        <v>0</v>
      </c>
      <c r="BT1160" s="54">
        <v>0</v>
      </c>
      <c r="BU1160" s="54">
        <v>0</v>
      </c>
      <c r="BV1160" s="54">
        <f t="shared" si="1420"/>
        <v>0</v>
      </c>
      <c r="BW1160" s="54">
        <f t="shared" si="1421"/>
        <v>0</v>
      </c>
      <c r="BX1160" s="54">
        <f t="shared" si="1422"/>
        <v>0</v>
      </c>
      <c r="BY1160" s="54">
        <f t="shared" si="1423"/>
        <v>0</v>
      </c>
      <c r="BZ1160" s="54">
        <f t="shared" si="1424"/>
        <v>0</v>
      </c>
      <c r="CA1160" s="54">
        <v>0</v>
      </c>
      <c r="CB1160" s="54">
        <f t="shared" si="1425"/>
        <v>0</v>
      </c>
      <c r="CC1160" s="54">
        <f t="shared" si="1426"/>
        <v>0</v>
      </c>
      <c r="CD1160" s="54">
        <v>0</v>
      </c>
      <c r="CE1160" s="54">
        <v>0</v>
      </c>
      <c r="CF1160" s="54">
        <v>0</v>
      </c>
      <c r="CG1160" s="54">
        <v>0</v>
      </c>
      <c r="CH1160" s="54">
        <v>0</v>
      </c>
      <c r="CI1160" s="54">
        <v>0</v>
      </c>
      <c r="CJ1160" s="54">
        <v>0</v>
      </c>
      <c r="CK1160" s="54">
        <v>0</v>
      </c>
      <c r="CL1160" s="54">
        <v>0</v>
      </c>
      <c r="CM1160" s="54">
        <v>0</v>
      </c>
      <c r="CN1160" s="54">
        <v>0</v>
      </c>
      <c r="CO1160" s="54">
        <v>0</v>
      </c>
    </row>
    <row r="1161" spans="1:93">
      <c r="A1161" s="3" t="str">
        <f t="shared" si="1403"/>
        <v>SH100Perjeta</v>
      </c>
      <c r="B1161" s="3" t="s">
        <v>558</v>
      </c>
      <c r="C1161" s="3" t="s">
        <v>887</v>
      </c>
      <c r="D1161" s="3" t="s">
        <v>296</v>
      </c>
      <c r="E1161" s="3" t="s">
        <v>296</v>
      </c>
      <c r="F1161" s="3" t="s">
        <v>365</v>
      </c>
      <c r="G1161" s="3" t="s">
        <v>366</v>
      </c>
      <c r="H1161" s="3" t="s">
        <v>365</v>
      </c>
      <c r="I1161" s="3" t="s">
        <v>366</v>
      </c>
      <c r="J1161" s="3" t="s">
        <v>541</v>
      </c>
      <c r="K1161" s="3" t="s">
        <v>541</v>
      </c>
      <c r="L1161" s="3"/>
      <c r="M1161" s="3" t="s">
        <v>543</v>
      </c>
      <c r="N1161" s="3" t="s">
        <v>16</v>
      </c>
      <c r="O1161" s="3" t="s">
        <v>16</v>
      </c>
      <c r="P1161" s="3">
        <v>3985.87</v>
      </c>
      <c r="Q1161" s="54">
        <v>1.7016820489227757E-7</v>
      </c>
      <c r="R1161" s="54">
        <v>1.437436387538705E-7</v>
      </c>
      <c r="S1161" s="54">
        <v>2.1817278135784686E-7</v>
      </c>
      <c r="T1161" s="54">
        <v>1.3183546069258188E-7</v>
      </c>
      <c r="U1161" s="54">
        <v>1.6001271046762174E-7</v>
      </c>
      <c r="V1161" s="54">
        <v>1.836397080028689E-7</v>
      </c>
      <c r="W1161" s="54">
        <v>5.320846250039949E-7</v>
      </c>
      <c r="X1161" s="54">
        <v>4.7548787916307249E-7</v>
      </c>
      <c r="Y1161" s="54">
        <v>1.0075725041670674E-6</v>
      </c>
      <c r="Z1161" s="54">
        <v>0</v>
      </c>
      <c r="AA1161" s="54">
        <v>0</v>
      </c>
      <c r="AB1161" s="54">
        <v>0</v>
      </c>
      <c r="AC1161" s="54">
        <v>0</v>
      </c>
      <c r="AD1161" s="54">
        <v>0</v>
      </c>
      <c r="AE1161" s="54">
        <v>0</v>
      </c>
      <c r="AF1161" s="54">
        <f t="shared" si="1404"/>
        <v>0</v>
      </c>
      <c r="AG1161" s="54">
        <f t="shared" si="1405"/>
        <v>0</v>
      </c>
      <c r="AH1161" s="54">
        <f t="shared" si="1406"/>
        <v>0</v>
      </c>
      <c r="AI1161" s="54">
        <v>6.7826834283398244E-4</v>
      </c>
      <c r="AJ1161" s="54">
        <v>5.7294345739988969E-4</v>
      </c>
      <c r="AK1161" s="54">
        <v>8.6960834403080104E-4</v>
      </c>
      <c r="AL1161" s="54">
        <v>5.2547900771074136E-4</v>
      </c>
      <c r="AM1161" s="54">
        <v>6.3778986227157948E-4</v>
      </c>
      <c r="AN1161" s="54">
        <v>7.31964002937395E-4</v>
      </c>
      <c r="AO1161" s="54">
        <v>2.1208201442646729E-3</v>
      </c>
      <c r="AP1161" s="54">
        <v>1.8952328729197158E-3</v>
      </c>
      <c r="AQ1161" s="54">
        <v>4.0160530171843888E-3</v>
      </c>
      <c r="AR1161" s="54">
        <f t="shared" si="1407"/>
        <v>0</v>
      </c>
      <c r="AS1161" s="54">
        <f t="shared" si="1408"/>
        <v>0</v>
      </c>
      <c r="AT1161" s="54">
        <f t="shared" si="1409"/>
        <v>0</v>
      </c>
      <c r="AU1161" s="54">
        <f t="shared" si="1410"/>
        <v>0</v>
      </c>
      <c r="AV1161" s="54">
        <f t="shared" si="1411"/>
        <v>0</v>
      </c>
      <c r="AW1161" s="54">
        <f t="shared" si="1412"/>
        <v>0</v>
      </c>
      <c r="AX1161" s="54">
        <f t="shared" si="1413"/>
        <v>0</v>
      </c>
      <c r="AY1161" s="54">
        <f t="shared" si="1414"/>
        <v>0</v>
      </c>
      <c r="AZ1161" s="54">
        <f t="shared" si="1415"/>
        <v>0</v>
      </c>
      <c r="BA1161" s="54">
        <f t="shared" si="1401"/>
        <v>1.3183546069258188E-7</v>
      </c>
      <c r="BB1161" s="54">
        <f t="shared" si="1402"/>
        <v>0</v>
      </c>
      <c r="BC1161" s="54"/>
      <c r="BD1161" s="54"/>
      <c r="BE1161" s="54">
        <f t="shared" si="1416"/>
        <v>0</v>
      </c>
      <c r="BF1161" s="54"/>
      <c r="BG1161" s="54"/>
      <c r="BH1161" s="54"/>
      <c r="BI1161" s="54"/>
      <c r="BJ1161" s="54"/>
      <c r="BK1161" s="54"/>
      <c r="BL1161" s="54"/>
      <c r="BM1161" s="54"/>
      <c r="BN1161" s="54"/>
      <c r="BO1161" s="54"/>
      <c r="BP1161" s="54"/>
      <c r="BQ1161" s="54"/>
      <c r="BR1161" s="54"/>
      <c r="BS1161" s="54"/>
      <c r="BT1161" s="54"/>
      <c r="BU1161" s="54"/>
      <c r="BV1161" s="54">
        <f t="shared" si="1420"/>
        <v>0</v>
      </c>
      <c r="BW1161" s="54">
        <f t="shared" si="1421"/>
        <v>0</v>
      </c>
      <c r="BX1161" s="54">
        <f t="shared" si="1422"/>
        <v>0</v>
      </c>
      <c r="BY1161" s="54">
        <f t="shared" si="1423"/>
        <v>0</v>
      </c>
      <c r="BZ1161" s="54">
        <f t="shared" si="1424"/>
        <v>0</v>
      </c>
      <c r="CA1161" s="54">
        <v>0</v>
      </c>
      <c r="CB1161" s="54">
        <f t="shared" si="1425"/>
        <v>0</v>
      </c>
      <c r="CC1161" s="54">
        <f t="shared" si="1426"/>
        <v>0</v>
      </c>
      <c r="CD1161" s="54">
        <v>0</v>
      </c>
      <c r="CE1161" s="54">
        <v>0</v>
      </c>
      <c r="CF1161" s="54">
        <v>0</v>
      </c>
      <c r="CG1161" s="54">
        <v>0</v>
      </c>
      <c r="CH1161" s="54">
        <v>0</v>
      </c>
      <c r="CI1161" s="54">
        <v>0</v>
      </c>
      <c r="CJ1161" s="54">
        <v>0</v>
      </c>
      <c r="CK1161" s="54">
        <v>0</v>
      </c>
      <c r="CL1161" s="54">
        <v>0</v>
      </c>
      <c r="CM1161" s="54">
        <v>0</v>
      </c>
      <c r="CN1161" s="54">
        <v>0</v>
      </c>
      <c r="CO1161" s="54">
        <v>0</v>
      </c>
    </row>
    <row r="1162" spans="1:93">
      <c r="A1162" s="3" t="str">
        <f t="shared" si="1403"/>
        <v>SH100Phesgo 10ml</v>
      </c>
      <c r="B1162" s="3" t="s">
        <v>558</v>
      </c>
      <c r="C1162" s="3" t="s">
        <v>887</v>
      </c>
      <c r="D1162" s="3" t="s">
        <v>296</v>
      </c>
      <c r="E1162" s="3" t="s">
        <v>296</v>
      </c>
      <c r="F1162" s="3" t="s">
        <v>365</v>
      </c>
      <c r="G1162" s="3" t="s">
        <v>366</v>
      </c>
      <c r="H1162" s="3" t="s">
        <v>365</v>
      </c>
      <c r="I1162" s="3" t="s">
        <v>366</v>
      </c>
      <c r="J1162" s="3" t="s">
        <v>541</v>
      </c>
      <c r="K1162" s="3" t="s">
        <v>541</v>
      </c>
      <c r="L1162" s="3"/>
      <c r="M1162" s="3" t="s">
        <v>543</v>
      </c>
      <c r="N1162" s="3" t="s">
        <v>17</v>
      </c>
      <c r="O1162" s="3" t="s">
        <v>18</v>
      </c>
      <c r="P1162" s="3">
        <v>6232.07</v>
      </c>
      <c r="Q1162" s="54">
        <v>0.34512075822319066</v>
      </c>
      <c r="R1162" s="54">
        <v>0.31905019672436286</v>
      </c>
      <c r="S1162" s="54">
        <v>0.47297851652340234</v>
      </c>
      <c r="T1162" s="54">
        <v>0.41445255912401496</v>
      </c>
      <c r="U1162" s="54">
        <v>0.38027239052353395</v>
      </c>
      <c r="V1162" s="54">
        <v>0.4954036237237387</v>
      </c>
      <c r="W1162" s="54">
        <v>1.1371494714709558</v>
      </c>
      <c r="X1162" s="54">
        <v>1.2901285733712875</v>
      </c>
      <c r="Y1162" s="54">
        <v>2.4272780448422431</v>
      </c>
      <c r="Z1162" s="54">
        <v>1</v>
      </c>
      <c r="AA1162" s="54">
        <v>1</v>
      </c>
      <c r="AB1162" s="54">
        <v>1</v>
      </c>
      <c r="AC1162" s="54">
        <v>1</v>
      </c>
      <c r="AD1162" s="54">
        <v>0</v>
      </c>
      <c r="AE1162" s="54">
        <v>0</v>
      </c>
      <c r="AF1162" s="54">
        <f t="shared" si="1404"/>
        <v>3</v>
      </c>
      <c r="AG1162" s="54">
        <f t="shared" si="1405"/>
        <v>1</v>
      </c>
      <c r="AH1162" s="54">
        <f t="shared" si="1406"/>
        <v>4</v>
      </c>
      <c r="AI1162" s="54">
        <v>2150.8167236999998</v>
      </c>
      <c r="AJ1162" s="54">
        <v>1988.3431595</v>
      </c>
      <c r="AK1162" s="54">
        <v>2947.6352234699998</v>
      </c>
      <c r="AL1162" s="54">
        <v>2582.8973601399998</v>
      </c>
      <c r="AM1162" s="54">
        <v>2369.8841568100001</v>
      </c>
      <c r="AN1162" s="54">
        <v>3087.3900613000001</v>
      </c>
      <c r="AO1162" s="54">
        <v>7086.7951066699998</v>
      </c>
      <c r="AP1162" s="54">
        <v>8040.1715782499996</v>
      </c>
      <c r="AQ1162" s="54">
        <v>15126.96668492</v>
      </c>
      <c r="AR1162" s="54">
        <f t="shared" si="1407"/>
        <v>6232.07</v>
      </c>
      <c r="AS1162" s="54">
        <f t="shared" si="1408"/>
        <v>6232.07</v>
      </c>
      <c r="AT1162" s="54">
        <f t="shared" si="1409"/>
        <v>6232.07</v>
      </c>
      <c r="AU1162" s="54">
        <f t="shared" si="1410"/>
        <v>6232.07</v>
      </c>
      <c r="AV1162" s="54">
        <f t="shared" si="1411"/>
        <v>0</v>
      </c>
      <c r="AW1162" s="54">
        <f t="shared" si="1412"/>
        <v>0</v>
      </c>
      <c r="AX1162" s="54">
        <f t="shared" si="1413"/>
        <v>18696.21</v>
      </c>
      <c r="AY1162" s="54">
        <f t="shared" si="1414"/>
        <v>6232.07</v>
      </c>
      <c r="AZ1162" s="54">
        <f t="shared" si="1415"/>
        <v>24928.28</v>
      </c>
      <c r="BA1162" s="54">
        <f t="shared" si="1401"/>
        <v>0.41445255912401496</v>
      </c>
      <c r="BB1162" s="54">
        <f t="shared" si="1402"/>
        <v>1</v>
      </c>
      <c r="BC1162" s="54">
        <f>SUM(CJ1162:CL1162)</f>
        <v>0</v>
      </c>
      <c r="BD1162" s="54">
        <f>SUM(CM1162:CO1162)</f>
        <v>2</v>
      </c>
      <c r="BE1162" s="54">
        <f t="shared" si="1416"/>
        <v>4</v>
      </c>
      <c r="BF1162" s="54">
        <f t="shared" ref="BF1162:BK1162" si="1430">Z1162</f>
        <v>1</v>
      </c>
      <c r="BG1162" s="54">
        <f t="shared" si="1430"/>
        <v>1</v>
      </c>
      <c r="BH1162" s="54">
        <f t="shared" si="1430"/>
        <v>1</v>
      </c>
      <c r="BI1162" s="54">
        <f t="shared" si="1430"/>
        <v>1</v>
      </c>
      <c r="BJ1162" s="54">
        <f t="shared" si="1430"/>
        <v>0</v>
      </c>
      <c r="BK1162" s="54">
        <f t="shared" si="1430"/>
        <v>0</v>
      </c>
      <c r="BL1162" s="54">
        <v>0</v>
      </c>
      <c r="BM1162" s="54">
        <v>0</v>
      </c>
      <c r="BN1162" s="54">
        <f t="shared" ref="BN1162:BN1163" si="1431">AVERAGE(BP1162:BR1162)</f>
        <v>0</v>
      </c>
      <c r="BO1162" s="54">
        <f t="shared" ref="BO1162:BO1163" si="1432">SUM(BS1162:BU1162)/1</f>
        <v>0</v>
      </c>
      <c r="BP1162" s="54">
        <v>0</v>
      </c>
      <c r="BQ1162" s="54">
        <v>0</v>
      </c>
      <c r="BR1162" s="54">
        <v>0</v>
      </c>
      <c r="BS1162" s="54">
        <v>0</v>
      </c>
      <c r="BT1162" s="54">
        <v>0</v>
      </c>
      <c r="BU1162" s="54">
        <v>0</v>
      </c>
      <c r="BV1162" s="54">
        <f t="shared" si="1420"/>
        <v>1038.6783333333333</v>
      </c>
      <c r="BW1162" s="54">
        <f t="shared" si="1421"/>
        <v>0</v>
      </c>
      <c r="BX1162" s="54">
        <f t="shared" si="1422"/>
        <v>12464.14</v>
      </c>
      <c r="BY1162" s="54">
        <f t="shared" si="1423"/>
        <v>0</v>
      </c>
      <c r="BZ1162" s="54">
        <f t="shared" si="1424"/>
        <v>2</v>
      </c>
      <c r="CA1162" s="54">
        <v>0</v>
      </c>
      <c r="CB1162" s="54">
        <f t="shared" si="1425"/>
        <v>1</v>
      </c>
      <c r="CC1162" s="54">
        <f t="shared" si="1426"/>
        <v>0.16666666666666666</v>
      </c>
      <c r="CD1162" s="54">
        <v>0</v>
      </c>
      <c r="CE1162" s="54">
        <v>0</v>
      </c>
      <c r="CF1162" s="54">
        <v>0</v>
      </c>
      <c r="CG1162" s="54">
        <v>0</v>
      </c>
      <c r="CH1162" s="54">
        <v>0</v>
      </c>
      <c r="CI1162" s="54">
        <v>0</v>
      </c>
      <c r="CJ1162" s="54">
        <v>0</v>
      </c>
      <c r="CK1162" s="54">
        <v>0</v>
      </c>
      <c r="CL1162" s="54">
        <v>0</v>
      </c>
      <c r="CM1162" s="54">
        <v>1</v>
      </c>
      <c r="CN1162" s="54">
        <v>1</v>
      </c>
      <c r="CO1162" s="54">
        <v>0</v>
      </c>
    </row>
    <row r="1163" spans="1:93">
      <c r="A1163" s="3" t="str">
        <f t="shared" si="1403"/>
        <v>SH100Phesgo 15ml</v>
      </c>
      <c r="B1163" s="3" t="s">
        <v>558</v>
      </c>
      <c r="C1163" s="3" t="s">
        <v>887</v>
      </c>
      <c r="D1163" s="3" t="s">
        <v>296</v>
      </c>
      <c r="E1163" s="3" t="s">
        <v>296</v>
      </c>
      <c r="F1163" s="3" t="s">
        <v>365</v>
      </c>
      <c r="G1163" s="3" t="s">
        <v>366</v>
      </c>
      <c r="H1163" s="3" t="s">
        <v>365</v>
      </c>
      <c r="I1163" s="3" t="s">
        <v>366</v>
      </c>
      <c r="J1163" s="3" t="s">
        <v>541</v>
      </c>
      <c r="K1163" s="3" t="s">
        <v>541</v>
      </c>
      <c r="L1163" s="3"/>
      <c r="M1163" s="3" t="s">
        <v>543</v>
      </c>
      <c r="N1163" s="3" t="s">
        <v>17</v>
      </c>
      <c r="O1163" s="3" t="s">
        <v>19</v>
      </c>
      <c r="P1163" s="3">
        <v>8489.27</v>
      </c>
      <c r="Q1163" s="54">
        <v>1.1779575864591419E-6</v>
      </c>
      <c r="R1163" s="54">
        <v>1.1779575864591419E-6</v>
      </c>
      <c r="S1163" s="54">
        <v>1.1779575864591419E-6</v>
      </c>
      <c r="T1163" s="54">
        <v>1.1779575864591419E-6</v>
      </c>
      <c r="U1163" s="54">
        <v>1.1779575864591419E-6</v>
      </c>
      <c r="V1163" s="54">
        <v>1.1779575864591419E-6</v>
      </c>
      <c r="W1163" s="54">
        <v>3.5338727593774257E-6</v>
      </c>
      <c r="X1163" s="54">
        <v>3.5338727593774257E-6</v>
      </c>
      <c r="Y1163" s="54">
        <v>7.0677455187548515E-6</v>
      </c>
      <c r="Z1163" s="54">
        <v>0</v>
      </c>
      <c r="AA1163" s="54">
        <v>0</v>
      </c>
      <c r="AB1163" s="54">
        <v>0</v>
      </c>
      <c r="AC1163" s="54">
        <v>0</v>
      </c>
      <c r="AD1163" s="54">
        <v>0</v>
      </c>
      <c r="AE1163" s="54">
        <v>0</v>
      </c>
      <c r="AF1163" s="54">
        <f t="shared" si="1404"/>
        <v>0</v>
      </c>
      <c r="AG1163" s="54">
        <f t="shared" si="1405"/>
        <v>0</v>
      </c>
      <c r="AH1163" s="54">
        <f t="shared" si="1406"/>
        <v>0</v>
      </c>
      <c r="AI1163" s="54">
        <v>0.01</v>
      </c>
      <c r="AJ1163" s="54">
        <v>0.01</v>
      </c>
      <c r="AK1163" s="54">
        <v>0.01</v>
      </c>
      <c r="AL1163" s="54">
        <v>0.01</v>
      </c>
      <c r="AM1163" s="54">
        <v>0.01</v>
      </c>
      <c r="AN1163" s="54">
        <v>0.01</v>
      </c>
      <c r="AO1163" s="54">
        <v>0.03</v>
      </c>
      <c r="AP1163" s="54">
        <v>0.03</v>
      </c>
      <c r="AQ1163" s="54">
        <v>0.06</v>
      </c>
      <c r="AR1163" s="54">
        <f t="shared" si="1407"/>
        <v>0</v>
      </c>
      <c r="AS1163" s="54">
        <f t="shared" si="1408"/>
        <v>0</v>
      </c>
      <c r="AT1163" s="54">
        <f t="shared" si="1409"/>
        <v>0</v>
      </c>
      <c r="AU1163" s="54">
        <f t="shared" si="1410"/>
        <v>0</v>
      </c>
      <c r="AV1163" s="54">
        <f t="shared" si="1411"/>
        <v>0</v>
      </c>
      <c r="AW1163" s="54">
        <f t="shared" si="1412"/>
        <v>0</v>
      </c>
      <c r="AX1163" s="54">
        <f t="shared" si="1413"/>
        <v>0</v>
      </c>
      <c r="AY1163" s="54">
        <f t="shared" si="1414"/>
        <v>0</v>
      </c>
      <c r="AZ1163" s="54">
        <f t="shared" si="1415"/>
        <v>0</v>
      </c>
      <c r="BA1163" s="54">
        <f t="shared" si="1401"/>
        <v>1.1779575864591419E-6</v>
      </c>
      <c r="BB1163" s="54">
        <f t="shared" si="1402"/>
        <v>0</v>
      </c>
      <c r="BC1163" s="54">
        <f>SUM(CJ1163:CL1163)*2</f>
        <v>0</v>
      </c>
      <c r="BD1163" s="54">
        <f>SUM(CM1163:CO1163)*2</f>
        <v>0</v>
      </c>
      <c r="BE1163" s="54">
        <f t="shared" si="1416"/>
        <v>0</v>
      </c>
      <c r="BF1163" s="54">
        <f t="shared" ref="BF1163:BK1163" si="1433">Z1163*2</f>
        <v>0</v>
      </c>
      <c r="BG1163" s="54">
        <f t="shared" si="1433"/>
        <v>0</v>
      </c>
      <c r="BH1163" s="54">
        <f t="shared" si="1433"/>
        <v>0</v>
      </c>
      <c r="BI1163" s="54">
        <f t="shared" si="1433"/>
        <v>0</v>
      </c>
      <c r="BJ1163" s="54">
        <f t="shared" si="1433"/>
        <v>0</v>
      </c>
      <c r="BK1163" s="54">
        <f t="shared" si="1433"/>
        <v>0</v>
      </c>
      <c r="BL1163" s="54">
        <v>0.33333333333333331</v>
      </c>
      <c r="BM1163" s="54">
        <v>0</v>
      </c>
      <c r="BN1163" s="54">
        <f t="shared" si="1431"/>
        <v>0</v>
      </c>
      <c r="BO1163" s="54">
        <f t="shared" si="1432"/>
        <v>0</v>
      </c>
      <c r="BP1163" s="54">
        <v>0</v>
      </c>
      <c r="BQ1163" s="54">
        <v>0</v>
      </c>
      <c r="BR1163" s="54">
        <v>0</v>
      </c>
      <c r="BS1163" s="54">
        <v>0</v>
      </c>
      <c r="BT1163" s="54">
        <v>0</v>
      </c>
      <c r="BU1163" s="54">
        <v>0</v>
      </c>
      <c r="BV1163" s="54">
        <f t="shared" si="1420"/>
        <v>0</v>
      </c>
      <c r="BW1163" s="54">
        <f t="shared" si="1421"/>
        <v>0</v>
      </c>
      <c r="BX1163" s="54">
        <f t="shared" si="1422"/>
        <v>0</v>
      </c>
      <c r="BY1163" s="54">
        <f t="shared" si="1423"/>
        <v>0</v>
      </c>
      <c r="BZ1163" s="54">
        <f t="shared" si="1424"/>
        <v>0</v>
      </c>
      <c r="CA1163" s="54">
        <v>0</v>
      </c>
      <c r="CB1163" s="54">
        <f t="shared" si="1425"/>
        <v>0</v>
      </c>
      <c r="CC1163" s="54">
        <f t="shared" si="1426"/>
        <v>0</v>
      </c>
      <c r="CD1163" s="54">
        <v>0</v>
      </c>
      <c r="CE1163" s="54">
        <v>0</v>
      </c>
      <c r="CF1163" s="54">
        <v>0</v>
      </c>
      <c r="CG1163" s="54">
        <v>0</v>
      </c>
      <c r="CH1163" s="54">
        <v>0</v>
      </c>
      <c r="CI1163" s="54">
        <v>0</v>
      </c>
      <c r="CJ1163" s="54">
        <v>0</v>
      </c>
      <c r="CK1163" s="54">
        <v>0</v>
      </c>
      <c r="CL1163" s="54">
        <v>0</v>
      </c>
      <c r="CM1163" s="54">
        <v>0</v>
      </c>
      <c r="CN1163" s="54">
        <v>0</v>
      </c>
      <c r="CO1163" s="54">
        <v>0</v>
      </c>
    </row>
    <row r="1164" spans="1:93">
      <c r="A1164" s="3" t="str">
        <f t="shared" si="1403"/>
        <v>SH101Herceptin IV</v>
      </c>
      <c r="B1164" s="3" t="s">
        <v>558</v>
      </c>
      <c r="C1164" s="3" t="s">
        <v>887</v>
      </c>
      <c r="D1164" s="3" t="s">
        <v>296</v>
      </c>
      <c r="E1164" s="3" t="s">
        <v>296</v>
      </c>
      <c r="F1164" s="3" t="s">
        <v>367</v>
      </c>
      <c r="G1164" s="3" t="s">
        <v>368</v>
      </c>
      <c r="H1164" s="3" t="s">
        <v>367</v>
      </c>
      <c r="I1164" s="3" t="s">
        <v>368</v>
      </c>
      <c r="J1164" s="3" t="s">
        <v>541</v>
      </c>
      <c r="K1164" s="3" t="s">
        <v>541</v>
      </c>
      <c r="L1164" s="3"/>
      <c r="M1164" s="3" t="s">
        <v>543</v>
      </c>
      <c r="N1164" s="3" t="s">
        <v>11</v>
      </c>
      <c r="O1164" s="3" t="s">
        <v>11</v>
      </c>
      <c r="P1164" s="3">
        <v>4535.5</v>
      </c>
      <c r="Q1164" s="54">
        <v>0.95572142291217999</v>
      </c>
      <c r="R1164" s="54">
        <v>0.68468375306558438</v>
      </c>
      <c r="S1164" s="54">
        <v>0.63691134451078113</v>
      </c>
      <c r="T1164" s="54">
        <v>0.44974914777862435</v>
      </c>
      <c r="U1164" s="54">
        <v>0.40978375804319117</v>
      </c>
      <c r="V1164" s="54">
        <v>0.71339206199774718</v>
      </c>
      <c r="W1164" s="54">
        <v>2.2773165204885455</v>
      </c>
      <c r="X1164" s="54">
        <v>1.5729249678195627</v>
      </c>
      <c r="Y1164" s="54">
        <v>3.8502414883081082</v>
      </c>
      <c r="Z1164" s="54">
        <v>0</v>
      </c>
      <c r="AA1164" s="54">
        <v>0</v>
      </c>
      <c r="AB1164" s="54">
        <v>0</v>
      </c>
      <c r="AC1164" s="54">
        <v>0</v>
      </c>
      <c r="AD1164" s="54">
        <v>0</v>
      </c>
      <c r="AE1164" s="54">
        <v>0</v>
      </c>
      <c r="AF1164" s="54">
        <f t="shared" si="1404"/>
        <v>0</v>
      </c>
      <c r="AG1164" s="54">
        <f t="shared" si="1405"/>
        <v>0</v>
      </c>
      <c r="AH1164" s="54">
        <f t="shared" si="1406"/>
        <v>0</v>
      </c>
      <c r="AI1164" s="54">
        <v>4334.6745136181917</v>
      </c>
      <c r="AJ1164" s="54">
        <v>3105.3831620289579</v>
      </c>
      <c r="AK1164" s="54">
        <v>2888.7114030286475</v>
      </c>
      <c r="AL1164" s="54">
        <v>2039.8372597499508</v>
      </c>
      <c r="AM1164" s="54">
        <v>1858.5742346048935</v>
      </c>
      <c r="AN1164" s="54">
        <v>3235.5896971907823</v>
      </c>
      <c r="AO1164" s="54">
        <v>10328.769078675796</v>
      </c>
      <c r="AP1164" s="54">
        <v>7134.0011915456271</v>
      </c>
      <c r="AQ1164" s="54">
        <v>17462.770270221423</v>
      </c>
      <c r="AR1164" s="54">
        <f t="shared" si="1407"/>
        <v>0</v>
      </c>
      <c r="AS1164" s="54">
        <f t="shared" si="1408"/>
        <v>0</v>
      </c>
      <c r="AT1164" s="54">
        <f t="shared" si="1409"/>
        <v>0</v>
      </c>
      <c r="AU1164" s="54">
        <f t="shared" si="1410"/>
        <v>0</v>
      </c>
      <c r="AV1164" s="54">
        <f t="shared" si="1411"/>
        <v>0</v>
      </c>
      <c r="AW1164" s="54">
        <f t="shared" si="1412"/>
        <v>0</v>
      </c>
      <c r="AX1164" s="54">
        <f t="shared" si="1413"/>
        <v>0</v>
      </c>
      <c r="AY1164" s="54">
        <f t="shared" si="1414"/>
        <v>0</v>
      </c>
      <c r="AZ1164" s="54">
        <f t="shared" si="1415"/>
        <v>0</v>
      </c>
      <c r="BA1164" s="54">
        <f t="shared" si="1401"/>
        <v>0.44974914777862435</v>
      </c>
      <c r="BB1164" s="54">
        <f t="shared" si="1402"/>
        <v>0</v>
      </c>
      <c r="BC1164" s="54"/>
      <c r="BD1164" s="54"/>
      <c r="BE1164" s="54">
        <f t="shared" si="1416"/>
        <v>0</v>
      </c>
      <c r="BF1164" s="54"/>
      <c r="BG1164" s="54"/>
      <c r="BH1164" s="54"/>
      <c r="BI1164" s="54"/>
      <c r="BJ1164" s="54"/>
      <c r="BK1164" s="54"/>
      <c r="BL1164" s="54"/>
      <c r="BM1164" s="54"/>
      <c r="BN1164" s="54"/>
      <c r="BO1164" s="54"/>
      <c r="BP1164" s="54"/>
      <c r="BQ1164" s="54"/>
      <c r="BR1164" s="54"/>
      <c r="BS1164" s="54"/>
      <c r="BT1164" s="54"/>
      <c r="BU1164" s="54"/>
      <c r="BV1164" s="54">
        <f t="shared" si="1420"/>
        <v>0</v>
      </c>
      <c r="BW1164" s="54">
        <f t="shared" si="1421"/>
        <v>0</v>
      </c>
      <c r="BX1164" s="54">
        <f t="shared" si="1422"/>
        <v>0</v>
      </c>
      <c r="BY1164" s="54">
        <f t="shared" si="1423"/>
        <v>0</v>
      </c>
      <c r="BZ1164" s="54">
        <f t="shared" si="1424"/>
        <v>0</v>
      </c>
      <c r="CA1164" s="54">
        <v>0</v>
      </c>
      <c r="CB1164" s="54">
        <f t="shared" si="1425"/>
        <v>0</v>
      </c>
      <c r="CC1164" s="54">
        <f t="shared" si="1426"/>
        <v>0</v>
      </c>
      <c r="CD1164" s="54">
        <v>0</v>
      </c>
      <c r="CE1164" s="54">
        <v>0</v>
      </c>
      <c r="CF1164" s="54">
        <v>0</v>
      </c>
      <c r="CG1164" s="54">
        <v>0</v>
      </c>
      <c r="CH1164" s="54">
        <v>0</v>
      </c>
      <c r="CI1164" s="54">
        <v>0</v>
      </c>
      <c r="CJ1164" s="54">
        <v>0</v>
      </c>
      <c r="CK1164" s="54">
        <v>0</v>
      </c>
      <c r="CL1164" s="54">
        <v>0</v>
      </c>
      <c r="CM1164" s="54">
        <v>0</v>
      </c>
      <c r="CN1164" s="54">
        <v>0</v>
      </c>
      <c r="CO1164" s="54">
        <v>0</v>
      </c>
    </row>
    <row r="1165" spans="1:93">
      <c r="A1165" s="3" t="str">
        <f t="shared" si="1403"/>
        <v>SH101Herceptin SC</v>
      </c>
      <c r="B1165" s="3" t="s">
        <v>558</v>
      </c>
      <c r="C1165" s="3" t="s">
        <v>887</v>
      </c>
      <c r="D1165" s="3" t="s">
        <v>296</v>
      </c>
      <c r="E1165" s="3" t="s">
        <v>296</v>
      </c>
      <c r="F1165" s="3" t="s">
        <v>367</v>
      </c>
      <c r="G1165" s="3" t="s">
        <v>368</v>
      </c>
      <c r="H1165" s="3" t="s">
        <v>367</v>
      </c>
      <c r="I1165" s="3" t="s">
        <v>368</v>
      </c>
      <c r="J1165" s="3" t="s">
        <v>541</v>
      </c>
      <c r="K1165" s="3" t="s">
        <v>541</v>
      </c>
      <c r="L1165" s="3"/>
      <c r="M1165" s="3" t="s">
        <v>543</v>
      </c>
      <c r="N1165" s="3" t="s">
        <v>12</v>
      </c>
      <c r="O1165" s="3" t="s">
        <v>12</v>
      </c>
      <c r="P1165" s="3">
        <v>3444.49</v>
      </c>
      <c r="Q1165" s="54">
        <v>1.2869445629604544E-7</v>
      </c>
      <c r="R1165" s="54">
        <v>1.1923834167284972E-7</v>
      </c>
      <c r="S1165" s="54">
        <v>1.8086442832285226E-7</v>
      </c>
      <c r="T1165" s="54">
        <v>1.8512626147397511E-7</v>
      </c>
      <c r="U1165" s="54">
        <v>1.6668434004097236E-7</v>
      </c>
      <c r="V1165" s="54">
        <v>2.193921721933052E-7</v>
      </c>
      <c r="W1165" s="54">
        <v>4.2879722629174739E-7</v>
      </c>
      <c r="X1165" s="54">
        <v>5.7120277370825267E-7</v>
      </c>
      <c r="Y1165" s="54">
        <v>1.0000000000000002E-6</v>
      </c>
      <c r="Z1165" s="54">
        <v>0</v>
      </c>
      <c r="AA1165" s="54">
        <v>0</v>
      </c>
      <c r="AB1165" s="54">
        <v>0</v>
      </c>
      <c r="AC1165" s="54">
        <v>0</v>
      </c>
      <c r="AD1165" s="54">
        <v>0</v>
      </c>
      <c r="AE1165" s="54">
        <v>0</v>
      </c>
      <c r="AF1165" s="54">
        <f t="shared" si="1404"/>
        <v>0</v>
      </c>
      <c r="AG1165" s="54">
        <f t="shared" si="1405"/>
        <v>0</v>
      </c>
      <c r="AH1165" s="54">
        <f t="shared" si="1406"/>
        <v>0</v>
      </c>
      <c r="AI1165" s="54">
        <v>4.4328676776716558E-4</v>
      </c>
      <c r="AJ1165" s="54">
        <v>4.1071527550871412E-4</v>
      </c>
      <c r="AK1165" s="54">
        <v>6.2298571471378138E-4</v>
      </c>
      <c r="AL1165" s="54">
        <v>6.3766555638449245E-4</v>
      </c>
      <c r="AM1165" s="54">
        <v>5.7414254242772885E-4</v>
      </c>
      <c r="AN1165" s="54">
        <v>7.5569414319811776E-4</v>
      </c>
      <c r="AO1165" s="54">
        <v>1.476987757989661E-3</v>
      </c>
      <c r="AP1165" s="54">
        <v>1.9675022420103392E-3</v>
      </c>
      <c r="AQ1165" s="54">
        <v>3.4444900000000001E-3</v>
      </c>
      <c r="AR1165" s="54">
        <f t="shared" si="1407"/>
        <v>0</v>
      </c>
      <c r="AS1165" s="54">
        <f t="shared" si="1408"/>
        <v>0</v>
      </c>
      <c r="AT1165" s="54">
        <f t="shared" si="1409"/>
        <v>0</v>
      </c>
      <c r="AU1165" s="54">
        <f t="shared" si="1410"/>
        <v>0</v>
      </c>
      <c r="AV1165" s="54">
        <f t="shared" si="1411"/>
        <v>0</v>
      </c>
      <c r="AW1165" s="54">
        <f t="shared" si="1412"/>
        <v>0</v>
      </c>
      <c r="AX1165" s="54">
        <f t="shared" si="1413"/>
        <v>0</v>
      </c>
      <c r="AY1165" s="54">
        <f t="shared" si="1414"/>
        <v>0</v>
      </c>
      <c r="AZ1165" s="54">
        <f t="shared" si="1415"/>
        <v>0</v>
      </c>
      <c r="BA1165" s="54">
        <f t="shared" si="1401"/>
        <v>1.8512626147397511E-7</v>
      </c>
      <c r="BB1165" s="54">
        <f t="shared" si="1402"/>
        <v>0</v>
      </c>
      <c r="BC1165" s="54"/>
      <c r="BD1165" s="54"/>
      <c r="BE1165" s="54">
        <f t="shared" si="1416"/>
        <v>0</v>
      </c>
      <c r="BF1165" s="54"/>
      <c r="BG1165" s="54"/>
      <c r="BH1165" s="54"/>
      <c r="BI1165" s="54"/>
      <c r="BJ1165" s="54"/>
      <c r="BK1165" s="54"/>
      <c r="BL1165" s="54"/>
      <c r="BM1165" s="54"/>
      <c r="BN1165" s="54"/>
      <c r="BO1165" s="54"/>
      <c r="BP1165" s="54"/>
      <c r="BQ1165" s="54"/>
      <c r="BR1165" s="54"/>
      <c r="BS1165" s="54"/>
      <c r="BT1165" s="54"/>
      <c r="BU1165" s="54"/>
      <c r="BV1165" s="54">
        <f t="shared" si="1420"/>
        <v>0</v>
      </c>
      <c r="BW1165" s="54">
        <f t="shared" si="1421"/>
        <v>0</v>
      </c>
      <c r="BX1165" s="54">
        <f t="shared" si="1422"/>
        <v>0</v>
      </c>
      <c r="BY1165" s="54">
        <f t="shared" si="1423"/>
        <v>0</v>
      </c>
      <c r="BZ1165" s="54">
        <f t="shared" si="1424"/>
        <v>0</v>
      </c>
      <c r="CA1165" s="54">
        <v>0</v>
      </c>
      <c r="CB1165" s="54">
        <f t="shared" si="1425"/>
        <v>0</v>
      </c>
      <c r="CC1165" s="54">
        <f t="shared" si="1426"/>
        <v>0</v>
      </c>
      <c r="CD1165" s="54">
        <v>0</v>
      </c>
      <c r="CE1165" s="54">
        <v>0</v>
      </c>
      <c r="CF1165" s="54">
        <v>0</v>
      </c>
      <c r="CG1165" s="54">
        <v>0</v>
      </c>
      <c r="CH1165" s="54">
        <v>0</v>
      </c>
      <c r="CI1165" s="54">
        <v>0</v>
      </c>
      <c r="CJ1165" s="54">
        <v>0</v>
      </c>
      <c r="CK1165" s="54">
        <v>0</v>
      </c>
      <c r="CL1165" s="54">
        <v>0</v>
      </c>
      <c r="CM1165" s="54">
        <v>0</v>
      </c>
      <c r="CN1165" s="54">
        <v>0</v>
      </c>
      <c r="CO1165" s="54">
        <v>0</v>
      </c>
    </row>
    <row r="1166" spans="1:93">
      <c r="A1166" s="3" t="str">
        <f t="shared" si="1403"/>
        <v>SH101Itovebi 3mg</v>
      </c>
      <c r="B1166" s="3" t="s">
        <v>558</v>
      </c>
      <c r="C1166" s="3" t="s">
        <v>887</v>
      </c>
      <c r="D1166" s="3" t="s">
        <v>296</v>
      </c>
      <c r="E1166" s="3" t="s">
        <v>296</v>
      </c>
      <c r="F1166" s="3" t="s">
        <v>367</v>
      </c>
      <c r="G1166" s="3" t="s">
        <v>368</v>
      </c>
      <c r="H1166" s="3" t="s">
        <v>367</v>
      </c>
      <c r="I1166" s="3" t="s">
        <v>368</v>
      </c>
      <c r="J1166" s="3" t="s">
        <v>541</v>
      </c>
      <c r="K1166" s="3" t="s">
        <v>541</v>
      </c>
      <c r="L1166" s="3"/>
      <c r="M1166" s="3" t="s">
        <v>543</v>
      </c>
      <c r="N1166" s="3" t="s">
        <v>13</v>
      </c>
      <c r="O1166" s="3" t="s">
        <v>14</v>
      </c>
      <c r="P1166" s="3">
        <v>3566.02</v>
      </c>
      <c r="Q1166" s="54">
        <v>7.5423782997919166E-8</v>
      </c>
      <c r="R1166" s="54">
        <v>8.6118364644595899E-8</v>
      </c>
      <c r="S1166" s="54">
        <v>1.7430625086372233E-7</v>
      </c>
      <c r="T1166" s="54">
        <v>1.7644957539816278E-7</v>
      </c>
      <c r="U1166" s="54">
        <v>2.1451535630448561E-7</v>
      </c>
      <c r="V1166" s="54">
        <v>2.7318666979111423E-7</v>
      </c>
      <c r="W1166" s="54">
        <v>3.3584839850623739E-7</v>
      </c>
      <c r="X1166" s="54">
        <v>6.6415160149376262E-7</v>
      </c>
      <c r="Y1166" s="54">
        <v>9.9999999999999995E-7</v>
      </c>
      <c r="Z1166" s="54">
        <v>0</v>
      </c>
      <c r="AA1166" s="54">
        <v>0</v>
      </c>
      <c r="AB1166" s="54">
        <v>0</v>
      </c>
      <c r="AC1166" s="54">
        <v>0</v>
      </c>
      <c r="AD1166" s="54">
        <v>0</v>
      </c>
      <c r="AE1166" s="54">
        <v>0</v>
      </c>
      <c r="AF1166" s="54">
        <f t="shared" si="1404"/>
        <v>0</v>
      </c>
      <c r="AG1166" s="54">
        <f t="shared" si="1405"/>
        <v>0</v>
      </c>
      <c r="AH1166" s="54">
        <f t="shared" si="1406"/>
        <v>0</v>
      </c>
      <c r="AI1166" s="54">
        <v>2.6896271864623972E-4</v>
      </c>
      <c r="AJ1166" s="54">
        <v>3.0709981068992184E-4</v>
      </c>
      <c r="AK1166" s="54">
        <v>6.2157957670505104E-4</v>
      </c>
      <c r="AL1166" s="54">
        <v>6.2922271486135644E-4</v>
      </c>
      <c r="AM1166" s="54">
        <v>7.6496605088892183E-4</v>
      </c>
      <c r="AN1166" s="54">
        <v>9.7418912820850911E-4</v>
      </c>
      <c r="AO1166" s="54">
        <v>1.1976421060412126E-3</v>
      </c>
      <c r="AP1166" s="54">
        <v>2.3683778939587873E-3</v>
      </c>
      <c r="AQ1166" s="54">
        <v>3.5660199999999996E-3</v>
      </c>
      <c r="AR1166" s="54">
        <f t="shared" si="1407"/>
        <v>0</v>
      </c>
      <c r="AS1166" s="54">
        <f t="shared" si="1408"/>
        <v>0</v>
      </c>
      <c r="AT1166" s="54">
        <f t="shared" si="1409"/>
        <v>0</v>
      </c>
      <c r="AU1166" s="54">
        <f t="shared" si="1410"/>
        <v>0</v>
      </c>
      <c r="AV1166" s="54">
        <f t="shared" si="1411"/>
        <v>0</v>
      </c>
      <c r="AW1166" s="54">
        <f t="shared" si="1412"/>
        <v>0</v>
      </c>
      <c r="AX1166" s="54">
        <f t="shared" si="1413"/>
        <v>0</v>
      </c>
      <c r="AY1166" s="54">
        <f t="shared" si="1414"/>
        <v>0</v>
      </c>
      <c r="AZ1166" s="54">
        <f t="shared" si="1415"/>
        <v>0</v>
      </c>
      <c r="BA1166" s="54">
        <f t="shared" si="1401"/>
        <v>1.7644957539816278E-7</v>
      </c>
      <c r="BB1166" s="54">
        <f t="shared" si="1402"/>
        <v>0</v>
      </c>
      <c r="BC1166" s="54"/>
      <c r="BD1166" s="54"/>
      <c r="BE1166" s="54">
        <f t="shared" si="1416"/>
        <v>0</v>
      </c>
      <c r="BF1166" s="54"/>
      <c r="BG1166" s="54"/>
      <c r="BH1166" s="54"/>
      <c r="BI1166" s="54"/>
      <c r="BJ1166" s="54"/>
      <c r="BK1166" s="54"/>
      <c r="BL1166" s="54">
        <v>1</v>
      </c>
      <c r="BM1166" s="54">
        <v>1</v>
      </c>
      <c r="BN1166" s="54">
        <f t="shared" ref="BN1166:BN1167" si="1434">AVERAGE(BP1166:BR1166)</f>
        <v>0.33333333333333331</v>
      </c>
      <c r="BO1166" s="54">
        <f t="shared" ref="BO1166:BO1167" si="1435">SUM(BS1166:BU1166)/1</f>
        <v>0</v>
      </c>
      <c r="BP1166" s="54">
        <v>1</v>
      </c>
      <c r="BQ1166" s="54">
        <v>0</v>
      </c>
      <c r="BR1166" s="54">
        <v>0</v>
      </c>
      <c r="BS1166" s="54">
        <v>0</v>
      </c>
      <c r="BT1166" s="54">
        <v>0</v>
      </c>
      <c r="BU1166" s="54">
        <v>0</v>
      </c>
      <c r="BV1166" s="54">
        <f t="shared" si="1420"/>
        <v>0</v>
      </c>
      <c r="BW1166" s="54">
        <f t="shared" si="1421"/>
        <v>0</v>
      </c>
      <c r="BX1166" s="54">
        <f t="shared" si="1422"/>
        <v>0</v>
      </c>
      <c r="BY1166" s="54">
        <f t="shared" si="1423"/>
        <v>0</v>
      </c>
      <c r="BZ1166" s="54">
        <f t="shared" si="1424"/>
        <v>0</v>
      </c>
      <c r="CA1166" s="54">
        <v>0</v>
      </c>
      <c r="CB1166" s="54">
        <f t="shared" si="1425"/>
        <v>0</v>
      </c>
      <c r="CC1166" s="54">
        <f t="shared" si="1426"/>
        <v>0</v>
      </c>
      <c r="CD1166" s="54">
        <v>0</v>
      </c>
      <c r="CE1166" s="54">
        <v>0</v>
      </c>
      <c r="CF1166" s="54">
        <v>0</v>
      </c>
      <c r="CG1166" s="54">
        <v>0</v>
      </c>
      <c r="CH1166" s="54">
        <v>0</v>
      </c>
      <c r="CI1166" s="54">
        <v>0</v>
      </c>
      <c r="CJ1166" s="54">
        <v>0</v>
      </c>
      <c r="CK1166" s="54">
        <v>0</v>
      </c>
      <c r="CL1166" s="54">
        <v>0</v>
      </c>
      <c r="CM1166" s="54">
        <v>0</v>
      </c>
      <c r="CN1166" s="54">
        <v>0</v>
      </c>
      <c r="CO1166" s="54">
        <v>0</v>
      </c>
    </row>
    <row r="1167" spans="1:93">
      <c r="A1167" s="3" t="str">
        <f t="shared" si="1403"/>
        <v>SH101Itovebi 9mg</v>
      </c>
      <c r="B1167" s="3" t="s">
        <v>558</v>
      </c>
      <c r="C1167" s="3" t="s">
        <v>887</v>
      </c>
      <c r="D1167" s="3" t="s">
        <v>296</v>
      </c>
      <c r="E1167" s="3" t="s">
        <v>296</v>
      </c>
      <c r="F1167" s="3" t="s">
        <v>367</v>
      </c>
      <c r="G1167" s="3" t="s">
        <v>368</v>
      </c>
      <c r="H1167" s="3" t="s">
        <v>367</v>
      </c>
      <c r="I1167" s="3" t="s">
        <v>368</v>
      </c>
      <c r="J1167" s="3" t="s">
        <v>541</v>
      </c>
      <c r="K1167" s="3" t="s">
        <v>541</v>
      </c>
      <c r="L1167" s="3"/>
      <c r="M1167" s="3" t="s">
        <v>543</v>
      </c>
      <c r="N1167" s="3" t="s">
        <v>13</v>
      </c>
      <c r="O1167" s="3" t="s">
        <v>15</v>
      </c>
      <c r="P1167" s="3">
        <v>10698.05</v>
      </c>
      <c r="Q1167" s="54"/>
      <c r="R1167" s="54"/>
      <c r="S1167" s="54"/>
      <c r="T1167" s="54">
        <v>0</v>
      </c>
      <c r="U1167" s="54">
        <v>0</v>
      </c>
      <c r="V1167" s="54">
        <v>0</v>
      </c>
      <c r="W1167" s="54">
        <v>0</v>
      </c>
      <c r="X1167" s="54">
        <v>0</v>
      </c>
      <c r="Y1167" s="54">
        <v>0</v>
      </c>
      <c r="Z1167" s="54">
        <v>0</v>
      </c>
      <c r="AA1167" s="54">
        <v>0</v>
      </c>
      <c r="AB1167" s="54">
        <v>0</v>
      </c>
      <c r="AC1167" s="54">
        <v>0</v>
      </c>
      <c r="AD1167" s="54">
        <v>0</v>
      </c>
      <c r="AE1167" s="54">
        <v>0</v>
      </c>
      <c r="AF1167" s="54">
        <f t="shared" si="1404"/>
        <v>0</v>
      </c>
      <c r="AG1167" s="54">
        <f t="shared" si="1405"/>
        <v>0</v>
      </c>
      <c r="AH1167" s="54">
        <f t="shared" si="1406"/>
        <v>0</v>
      </c>
      <c r="AI1167" s="54"/>
      <c r="AJ1167" s="54"/>
      <c r="AK1167" s="54"/>
      <c r="AL1167" s="54">
        <v>0</v>
      </c>
      <c r="AM1167" s="54">
        <v>0</v>
      </c>
      <c r="AN1167" s="54">
        <v>0</v>
      </c>
      <c r="AO1167" s="54">
        <v>0</v>
      </c>
      <c r="AP1167" s="54">
        <v>0</v>
      </c>
      <c r="AQ1167" s="54">
        <v>0</v>
      </c>
      <c r="AR1167" s="54">
        <f t="shared" si="1407"/>
        <v>0</v>
      </c>
      <c r="AS1167" s="54">
        <f t="shared" si="1408"/>
        <v>0</v>
      </c>
      <c r="AT1167" s="54">
        <f t="shared" si="1409"/>
        <v>0</v>
      </c>
      <c r="AU1167" s="54">
        <f t="shared" si="1410"/>
        <v>0</v>
      </c>
      <c r="AV1167" s="54">
        <f t="shared" si="1411"/>
        <v>0</v>
      </c>
      <c r="AW1167" s="54">
        <f t="shared" si="1412"/>
        <v>0</v>
      </c>
      <c r="AX1167" s="54">
        <f t="shared" si="1413"/>
        <v>0</v>
      </c>
      <c r="AY1167" s="54">
        <f t="shared" si="1414"/>
        <v>0</v>
      </c>
      <c r="AZ1167" s="54">
        <f t="shared" si="1415"/>
        <v>0</v>
      </c>
      <c r="BA1167" s="54">
        <f t="shared" si="1401"/>
        <v>0</v>
      </c>
      <c r="BB1167" s="54">
        <f t="shared" si="1402"/>
        <v>0</v>
      </c>
      <c r="BC1167" s="54"/>
      <c r="BD1167" s="54"/>
      <c r="BE1167" s="54">
        <f t="shared" si="1416"/>
        <v>0</v>
      </c>
      <c r="BF1167" s="54"/>
      <c r="BG1167" s="54"/>
      <c r="BH1167" s="54"/>
      <c r="BI1167" s="54"/>
      <c r="BJ1167" s="54"/>
      <c r="BK1167" s="54"/>
      <c r="BL1167" s="54">
        <v>0</v>
      </c>
      <c r="BM1167" s="54">
        <v>0</v>
      </c>
      <c r="BN1167" s="54">
        <f t="shared" si="1434"/>
        <v>0</v>
      </c>
      <c r="BO1167" s="54">
        <f t="shared" si="1435"/>
        <v>0</v>
      </c>
      <c r="BP1167" s="54">
        <v>0</v>
      </c>
      <c r="BQ1167" s="54">
        <v>0</v>
      </c>
      <c r="BR1167" s="54">
        <v>0</v>
      </c>
      <c r="BS1167" s="54">
        <v>0</v>
      </c>
      <c r="BT1167" s="54">
        <v>0</v>
      </c>
      <c r="BU1167" s="54">
        <v>0</v>
      </c>
      <c r="BV1167" s="54">
        <f t="shared" si="1420"/>
        <v>0</v>
      </c>
      <c r="BW1167" s="54">
        <f t="shared" si="1421"/>
        <v>0</v>
      </c>
      <c r="BX1167" s="54">
        <f t="shared" si="1422"/>
        <v>0</v>
      </c>
      <c r="BY1167" s="54">
        <f t="shared" si="1423"/>
        <v>0</v>
      </c>
      <c r="BZ1167" s="54">
        <f t="shared" si="1424"/>
        <v>0</v>
      </c>
      <c r="CA1167" s="54">
        <v>0</v>
      </c>
      <c r="CB1167" s="54">
        <f t="shared" si="1425"/>
        <v>0</v>
      </c>
      <c r="CC1167" s="54">
        <f t="shared" si="1426"/>
        <v>0</v>
      </c>
      <c r="CD1167" s="54">
        <v>0</v>
      </c>
      <c r="CE1167" s="54">
        <v>0</v>
      </c>
      <c r="CF1167" s="54">
        <v>0</v>
      </c>
      <c r="CG1167" s="54">
        <v>0</v>
      </c>
      <c r="CH1167" s="54">
        <v>0</v>
      </c>
      <c r="CI1167" s="54">
        <v>0</v>
      </c>
      <c r="CJ1167" s="54">
        <v>0</v>
      </c>
      <c r="CK1167" s="54">
        <v>0</v>
      </c>
      <c r="CL1167" s="54">
        <v>0</v>
      </c>
      <c r="CM1167" s="54">
        <v>0</v>
      </c>
      <c r="CN1167" s="54">
        <v>0</v>
      </c>
      <c r="CO1167" s="54">
        <v>0</v>
      </c>
    </row>
    <row r="1168" spans="1:93">
      <c r="A1168" s="3" t="str">
        <f t="shared" si="1403"/>
        <v>SH101Perjeta</v>
      </c>
      <c r="B1168" s="3" t="s">
        <v>558</v>
      </c>
      <c r="C1168" s="3" t="s">
        <v>887</v>
      </c>
      <c r="D1168" s="3" t="s">
        <v>296</v>
      </c>
      <c r="E1168" s="3" t="s">
        <v>296</v>
      </c>
      <c r="F1168" s="3" t="s">
        <v>367</v>
      </c>
      <c r="G1168" s="3" t="s">
        <v>368</v>
      </c>
      <c r="H1168" s="3" t="s">
        <v>367</v>
      </c>
      <c r="I1168" s="3" t="s">
        <v>368</v>
      </c>
      <c r="J1168" s="3" t="s">
        <v>541</v>
      </c>
      <c r="K1168" s="3" t="s">
        <v>541</v>
      </c>
      <c r="L1168" s="3"/>
      <c r="M1168" s="3" t="s">
        <v>543</v>
      </c>
      <c r="N1168" s="3" t="s">
        <v>16</v>
      </c>
      <c r="O1168" s="3" t="s">
        <v>16</v>
      </c>
      <c r="P1168" s="3">
        <v>3985.87</v>
      </c>
      <c r="Q1168" s="54">
        <v>0.73472010541964405</v>
      </c>
      <c r="R1168" s="54">
        <v>0.6206291092128674</v>
      </c>
      <c r="S1168" s="54">
        <v>0.94198519059660468</v>
      </c>
      <c r="T1168" s="54">
        <v>0.56921422917646824</v>
      </c>
      <c r="U1168" s="54">
        <v>0.6908726314511956</v>
      </c>
      <c r="V1168" s="54">
        <v>0.79288481481315476</v>
      </c>
      <c r="W1168" s="54">
        <v>2.2973344052291162</v>
      </c>
      <c r="X1168" s="54">
        <v>2.0529716754408187</v>
      </c>
      <c r="Y1168" s="54">
        <v>4.3503060806699345</v>
      </c>
      <c r="Z1168" s="54">
        <v>0</v>
      </c>
      <c r="AA1168" s="54">
        <v>0</v>
      </c>
      <c r="AB1168" s="54">
        <v>0</v>
      </c>
      <c r="AC1168" s="54">
        <v>0</v>
      </c>
      <c r="AD1168" s="54">
        <v>0</v>
      </c>
      <c r="AE1168" s="54">
        <v>0</v>
      </c>
      <c r="AF1168" s="54">
        <f t="shared" si="1404"/>
        <v>0</v>
      </c>
      <c r="AG1168" s="54">
        <f t="shared" si="1405"/>
        <v>0</v>
      </c>
      <c r="AH1168" s="54">
        <f t="shared" si="1406"/>
        <v>0</v>
      </c>
      <c r="AI1168" s="54">
        <v>2928.4988265889961</v>
      </c>
      <c r="AJ1168" s="54">
        <v>2473.7469475382918</v>
      </c>
      <c r="AK1168" s="54">
        <v>3754.6305116432886</v>
      </c>
      <c r="AL1168" s="54">
        <v>2268.8139196476095</v>
      </c>
      <c r="AM1168" s="54">
        <v>2753.7284955223768</v>
      </c>
      <c r="AN1168" s="54">
        <v>3160.3357968193091</v>
      </c>
      <c r="AO1168" s="54">
        <v>9156.8762857705769</v>
      </c>
      <c r="AP1168" s="54">
        <v>8182.8782119892949</v>
      </c>
      <c r="AQ1168" s="54">
        <v>17339.754497759874</v>
      </c>
      <c r="AR1168" s="54">
        <f t="shared" si="1407"/>
        <v>0</v>
      </c>
      <c r="AS1168" s="54">
        <f t="shared" si="1408"/>
        <v>0</v>
      </c>
      <c r="AT1168" s="54">
        <f t="shared" si="1409"/>
        <v>0</v>
      </c>
      <c r="AU1168" s="54">
        <f t="shared" si="1410"/>
        <v>0</v>
      </c>
      <c r="AV1168" s="54">
        <f t="shared" si="1411"/>
        <v>0</v>
      </c>
      <c r="AW1168" s="54">
        <f t="shared" si="1412"/>
        <v>0</v>
      </c>
      <c r="AX1168" s="54">
        <f t="shared" si="1413"/>
        <v>0</v>
      </c>
      <c r="AY1168" s="54">
        <f t="shared" si="1414"/>
        <v>0</v>
      </c>
      <c r="AZ1168" s="54">
        <f t="shared" si="1415"/>
        <v>0</v>
      </c>
      <c r="BA1168" s="54">
        <f t="shared" si="1401"/>
        <v>0.56921422917646824</v>
      </c>
      <c r="BB1168" s="54">
        <f t="shared" si="1402"/>
        <v>0</v>
      </c>
      <c r="BC1168" s="54"/>
      <c r="BD1168" s="54"/>
      <c r="BE1168" s="54">
        <f t="shared" si="1416"/>
        <v>0</v>
      </c>
      <c r="BF1168" s="54"/>
      <c r="BG1168" s="54"/>
      <c r="BH1168" s="54"/>
      <c r="BI1168" s="54"/>
      <c r="BJ1168" s="54"/>
      <c r="BK1168" s="54"/>
      <c r="BL1168" s="54"/>
      <c r="BM1168" s="54"/>
      <c r="BN1168" s="54"/>
      <c r="BO1168" s="54"/>
      <c r="BP1168" s="54"/>
      <c r="BQ1168" s="54"/>
      <c r="BR1168" s="54"/>
      <c r="BS1168" s="54"/>
      <c r="BT1168" s="54"/>
      <c r="BU1168" s="54"/>
      <c r="BV1168" s="54">
        <f t="shared" si="1420"/>
        <v>10628.986666666666</v>
      </c>
      <c r="BW1168" s="54">
        <f t="shared" si="1421"/>
        <v>0</v>
      </c>
      <c r="BX1168" s="54">
        <f t="shared" si="1422"/>
        <v>7971.74</v>
      </c>
      <c r="BY1168" s="54">
        <f t="shared" si="1423"/>
        <v>0</v>
      </c>
      <c r="BZ1168" s="54">
        <f t="shared" si="1424"/>
        <v>2</v>
      </c>
      <c r="CA1168" s="54">
        <v>0</v>
      </c>
      <c r="CB1168" s="54">
        <f t="shared" si="1425"/>
        <v>19</v>
      </c>
      <c r="CC1168" s="54">
        <f t="shared" si="1426"/>
        <v>2.6666666666666665</v>
      </c>
      <c r="CD1168" s="54">
        <v>19</v>
      </c>
      <c r="CE1168" s="54">
        <v>10</v>
      </c>
      <c r="CF1168" s="54">
        <v>0</v>
      </c>
      <c r="CG1168" s="54">
        <v>1</v>
      </c>
      <c r="CH1168" s="54">
        <v>0</v>
      </c>
      <c r="CI1168" s="54">
        <v>0</v>
      </c>
      <c r="CJ1168" s="54">
        <v>0</v>
      </c>
      <c r="CK1168" s="54">
        <v>0</v>
      </c>
      <c r="CL1168" s="54">
        <v>0</v>
      </c>
      <c r="CM1168" s="54">
        <v>0</v>
      </c>
      <c r="CN1168" s="54">
        <v>0</v>
      </c>
      <c r="CO1168" s="54">
        <v>2</v>
      </c>
    </row>
    <row r="1169" spans="1:93">
      <c r="A1169" s="3" t="str">
        <f t="shared" si="1403"/>
        <v>SH101Phesgo 10ml</v>
      </c>
      <c r="B1169" s="3" t="s">
        <v>558</v>
      </c>
      <c r="C1169" s="3" t="s">
        <v>887</v>
      </c>
      <c r="D1169" s="3" t="s">
        <v>296</v>
      </c>
      <c r="E1169" s="3" t="s">
        <v>296</v>
      </c>
      <c r="F1169" s="3" t="s">
        <v>367</v>
      </c>
      <c r="G1169" s="3" t="s">
        <v>368</v>
      </c>
      <c r="H1169" s="3" t="s">
        <v>367</v>
      </c>
      <c r="I1169" s="3" t="s">
        <v>368</v>
      </c>
      <c r="J1169" s="3" t="s">
        <v>541</v>
      </c>
      <c r="K1169" s="3" t="s">
        <v>541</v>
      </c>
      <c r="L1169" s="3"/>
      <c r="M1169" s="3" t="s">
        <v>543</v>
      </c>
      <c r="N1169" s="3" t="s">
        <v>17</v>
      </c>
      <c r="O1169" s="3" t="s">
        <v>18</v>
      </c>
      <c r="P1169" s="3">
        <v>6232.07</v>
      </c>
      <c r="Q1169" s="54">
        <v>1.2600981479235633</v>
      </c>
      <c r="R1169" s="54">
        <v>1.1649095034234211</v>
      </c>
      <c r="S1169" s="54">
        <v>1.7269314647235994</v>
      </c>
      <c r="T1169" s="54">
        <v>1.5132419150234193</v>
      </c>
      <c r="U1169" s="54">
        <v>1.3884435322244457</v>
      </c>
      <c r="V1169" s="54">
        <v>1.8088098530231529</v>
      </c>
      <c r="W1169" s="54">
        <v>4.1519391160705839</v>
      </c>
      <c r="X1169" s="54">
        <v>4.7104953002710177</v>
      </c>
      <c r="Y1169" s="54">
        <v>8.8624344163416016</v>
      </c>
      <c r="Z1169" s="54">
        <v>0</v>
      </c>
      <c r="AA1169" s="54">
        <v>0</v>
      </c>
      <c r="AB1169" s="54">
        <v>0</v>
      </c>
      <c r="AC1169" s="54">
        <v>0</v>
      </c>
      <c r="AD1169" s="54">
        <v>0</v>
      </c>
      <c r="AE1169" s="54">
        <v>0</v>
      </c>
      <c r="AF1169" s="54">
        <f t="shared" si="1404"/>
        <v>0</v>
      </c>
      <c r="AG1169" s="54">
        <f t="shared" si="1405"/>
        <v>0</v>
      </c>
      <c r="AH1169" s="54">
        <f t="shared" si="1406"/>
        <v>0</v>
      </c>
      <c r="AI1169" s="54">
        <v>7853.0198647300012</v>
      </c>
      <c r="AJ1169" s="54">
        <v>7259.7975690000003</v>
      </c>
      <c r="AK1169" s="54">
        <v>10762.357773360001</v>
      </c>
      <c r="AL1169" s="54">
        <v>9430.6295413600001</v>
      </c>
      <c r="AM1169" s="54">
        <v>8652.8772838700006</v>
      </c>
      <c r="AN1169" s="54">
        <v>11272.62962073</v>
      </c>
      <c r="AO1169" s="54">
        <v>25875.175207090004</v>
      </c>
      <c r="AP1169" s="54">
        <v>29356.136445960001</v>
      </c>
      <c r="AQ1169" s="54">
        <v>55231.311653050005</v>
      </c>
      <c r="AR1169" s="54">
        <f t="shared" si="1407"/>
        <v>0</v>
      </c>
      <c r="AS1169" s="54">
        <f t="shared" si="1408"/>
        <v>0</v>
      </c>
      <c r="AT1169" s="54">
        <f t="shared" si="1409"/>
        <v>0</v>
      </c>
      <c r="AU1169" s="54">
        <f t="shared" si="1410"/>
        <v>0</v>
      </c>
      <c r="AV1169" s="54">
        <f t="shared" si="1411"/>
        <v>0</v>
      </c>
      <c r="AW1169" s="54">
        <f t="shared" si="1412"/>
        <v>0</v>
      </c>
      <c r="AX1169" s="54">
        <f t="shared" si="1413"/>
        <v>0</v>
      </c>
      <c r="AY1169" s="54">
        <f t="shared" si="1414"/>
        <v>0</v>
      </c>
      <c r="AZ1169" s="54">
        <f t="shared" si="1415"/>
        <v>0</v>
      </c>
      <c r="BA1169" s="54">
        <f t="shared" si="1401"/>
        <v>1.5132419150234193</v>
      </c>
      <c r="BB1169" s="54">
        <f t="shared" si="1402"/>
        <v>0</v>
      </c>
      <c r="BC1169" s="54">
        <f>SUM(CJ1169:CL1169)</f>
        <v>0</v>
      </c>
      <c r="BD1169" s="54">
        <f>SUM(CM1169:CO1169)</f>
        <v>0</v>
      </c>
      <c r="BE1169" s="54">
        <f t="shared" si="1416"/>
        <v>0</v>
      </c>
      <c r="BF1169" s="54">
        <f t="shared" ref="BF1169:BK1169" si="1436">Z1169</f>
        <v>0</v>
      </c>
      <c r="BG1169" s="54">
        <f t="shared" si="1436"/>
        <v>0</v>
      </c>
      <c r="BH1169" s="54">
        <f t="shared" si="1436"/>
        <v>0</v>
      </c>
      <c r="BI1169" s="54">
        <f t="shared" si="1436"/>
        <v>0</v>
      </c>
      <c r="BJ1169" s="54">
        <f t="shared" si="1436"/>
        <v>0</v>
      </c>
      <c r="BK1169" s="54">
        <f t="shared" si="1436"/>
        <v>0</v>
      </c>
      <c r="BL1169" s="54">
        <v>0</v>
      </c>
      <c r="BM1169" s="54">
        <v>0</v>
      </c>
      <c r="BN1169" s="54">
        <f t="shared" ref="BN1169:BN1170" si="1437">AVERAGE(BP1169:BR1169)</f>
        <v>0.33333333333333331</v>
      </c>
      <c r="BO1169" s="54">
        <f t="shared" ref="BO1169:BO1170" si="1438">SUM(BS1169:BU1169)/1</f>
        <v>0</v>
      </c>
      <c r="BP1169" s="54">
        <v>1</v>
      </c>
      <c r="BQ1169" s="54">
        <v>0</v>
      </c>
      <c r="BR1169" s="54">
        <v>0</v>
      </c>
      <c r="BS1169" s="54">
        <v>0</v>
      </c>
      <c r="BT1169" s="54">
        <v>0</v>
      </c>
      <c r="BU1169" s="54">
        <v>0</v>
      </c>
      <c r="BV1169" s="54">
        <f t="shared" si="1420"/>
        <v>0</v>
      </c>
      <c r="BW1169" s="54">
        <f t="shared" si="1421"/>
        <v>0</v>
      </c>
      <c r="BX1169" s="54">
        <f t="shared" si="1422"/>
        <v>0</v>
      </c>
      <c r="BY1169" s="54">
        <f t="shared" si="1423"/>
        <v>0</v>
      </c>
      <c r="BZ1169" s="54">
        <f t="shared" si="1424"/>
        <v>0</v>
      </c>
      <c r="CA1169" s="54">
        <v>8</v>
      </c>
      <c r="CB1169" s="54">
        <f t="shared" si="1425"/>
        <v>0</v>
      </c>
      <c r="CC1169" s="54">
        <f t="shared" si="1426"/>
        <v>0</v>
      </c>
      <c r="CD1169" s="54">
        <v>0</v>
      </c>
      <c r="CE1169" s="54">
        <v>0</v>
      </c>
      <c r="CF1169" s="54">
        <v>0</v>
      </c>
      <c r="CG1169" s="54">
        <v>0</v>
      </c>
      <c r="CH1169" s="54">
        <v>0</v>
      </c>
      <c r="CI1169" s="54">
        <v>0</v>
      </c>
      <c r="CJ1169" s="54">
        <v>0</v>
      </c>
      <c r="CK1169" s="54">
        <v>0</v>
      </c>
      <c r="CL1169" s="54">
        <v>0</v>
      </c>
      <c r="CM1169" s="54">
        <v>0</v>
      </c>
      <c r="CN1169" s="54">
        <v>0</v>
      </c>
      <c r="CO1169" s="54">
        <v>0</v>
      </c>
    </row>
    <row r="1170" spans="1:93">
      <c r="A1170" s="3" t="str">
        <f t="shared" si="1403"/>
        <v>SH101Phesgo 15ml</v>
      </c>
      <c r="B1170" s="3" t="s">
        <v>558</v>
      </c>
      <c r="C1170" s="3" t="s">
        <v>887</v>
      </c>
      <c r="D1170" s="3" t="s">
        <v>296</v>
      </c>
      <c r="E1170" s="3" t="s">
        <v>296</v>
      </c>
      <c r="F1170" s="3" t="s">
        <v>367</v>
      </c>
      <c r="G1170" s="3" t="s">
        <v>368</v>
      </c>
      <c r="H1170" s="3" t="s">
        <v>367</v>
      </c>
      <c r="I1170" s="3" t="s">
        <v>368</v>
      </c>
      <c r="J1170" s="3" t="s">
        <v>541</v>
      </c>
      <c r="K1170" s="3" t="s">
        <v>541</v>
      </c>
      <c r="L1170" s="3"/>
      <c r="M1170" s="3" t="s">
        <v>543</v>
      </c>
      <c r="N1170" s="3" t="s">
        <v>17</v>
      </c>
      <c r="O1170" s="3" t="s">
        <v>19</v>
      </c>
      <c r="P1170" s="3">
        <v>8489.27</v>
      </c>
      <c r="Q1170" s="54">
        <v>1.1779575864591419E-6</v>
      </c>
      <c r="R1170" s="54">
        <v>1.1779575864591419E-6</v>
      </c>
      <c r="S1170" s="54">
        <v>1.1779575864591419E-6</v>
      </c>
      <c r="T1170" s="54">
        <v>1.1779575864591419E-6</v>
      </c>
      <c r="U1170" s="54">
        <v>1.1779575864591419E-6</v>
      </c>
      <c r="V1170" s="54">
        <v>1.1779575864591419E-6</v>
      </c>
      <c r="W1170" s="54">
        <v>3.5338727593774257E-6</v>
      </c>
      <c r="X1170" s="54">
        <v>3.5338727593774257E-6</v>
      </c>
      <c r="Y1170" s="54">
        <v>7.0677455187548515E-6</v>
      </c>
      <c r="Z1170" s="54">
        <v>0</v>
      </c>
      <c r="AA1170" s="54">
        <v>0</v>
      </c>
      <c r="AB1170" s="54">
        <v>0</v>
      </c>
      <c r="AC1170" s="54">
        <v>0</v>
      </c>
      <c r="AD1170" s="54">
        <v>0</v>
      </c>
      <c r="AE1170" s="54">
        <v>0</v>
      </c>
      <c r="AF1170" s="54">
        <f t="shared" si="1404"/>
        <v>0</v>
      </c>
      <c r="AG1170" s="54">
        <f t="shared" si="1405"/>
        <v>0</v>
      </c>
      <c r="AH1170" s="54">
        <f t="shared" si="1406"/>
        <v>0</v>
      </c>
      <c r="AI1170" s="54">
        <v>0.01</v>
      </c>
      <c r="AJ1170" s="54">
        <v>0.01</v>
      </c>
      <c r="AK1170" s="54">
        <v>0.01</v>
      </c>
      <c r="AL1170" s="54">
        <v>0.01</v>
      </c>
      <c r="AM1170" s="54">
        <v>0.01</v>
      </c>
      <c r="AN1170" s="54">
        <v>0.01</v>
      </c>
      <c r="AO1170" s="54">
        <v>0.03</v>
      </c>
      <c r="AP1170" s="54">
        <v>0.03</v>
      </c>
      <c r="AQ1170" s="54">
        <v>0.06</v>
      </c>
      <c r="AR1170" s="54">
        <f t="shared" si="1407"/>
        <v>0</v>
      </c>
      <c r="AS1170" s="54">
        <f t="shared" si="1408"/>
        <v>0</v>
      </c>
      <c r="AT1170" s="54">
        <f t="shared" si="1409"/>
        <v>0</v>
      </c>
      <c r="AU1170" s="54">
        <f t="shared" si="1410"/>
        <v>0</v>
      </c>
      <c r="AV1170" s="54">
        <f t="shared" si="1411"/>
        <v>0</v>
      </c>
      <c r="AW1170" s="54">
        <f t="shared" si="1412"/>
        <v>0</v>
      </c>
      <c r="AX1170" s="54">
        <f t="shared" si="1413"/>
        <v>0</v>
      </c>
      <c r="AY1170" s="54">
        <f t="shared" si="1414"/>
        <v>0</v>
      </c>
      <c r="AZ1170" s="54">
        <f t="shared" si="1415"/>
        <v>0</v>
      </c>
      <c r="BA1170" s="54">
        <f t="shared" si="1401"/>
        <v>1.1779575864591419E-6</v>
      </c>
      <c r="BB1170" s="54">
        <f t="shared" si="1402"/>
        <v>0</v>
      </c>
      <c r="BC1170" s="54">
        <f>SUM(CJ1170:CL1170)*2</f>
        <v>0</v>
      </c>
      <c r="BD1170" s="54">
        <f>SUM(CM1170:CO1170)*2</f>
        <v>0</v>
      </c>
      <c r="BE1170" s="54">
        <f t="shared" si="1416"/>
        <v>0</v>
      </c>
      <c r="BF1170" s="54">
        <f t="shared" ref="BF1170:BK1170" si="1439">Z1170*2</f>
        <v>0</v>
      </c>
      <c r="BG1170" s="54">
        <f t="shared" si="1439"/>
        <v>0</v>
      </c>
      <c r="BH1170" s="54">
        <f t="shared" si="1439"/>
        <v>0</v>
      </c>
      <c r="BI1170" s="54">
        <f t="shared" si="1439"/>
        <v>0</v>
      </c>
      <c r="BJ1170" s="54">
        <f t="shared" si="1439"/>
        <v>0</v>
      </c>
      <c r="BK1170" s="54">
        <f t="shared" si="1439"/>
        <v>0</v>
      </c>
      <c r="BL1170" s="54">
        <v>2.3333333333333335</v>
      </c>
      <c r="BM1170" s="54">
        <v>1.6666666666666667</v>
      </c>
      <c r="BN1170" s="54">
        <f t="shared" si="1437"/>
        <v>0.66666666666666663</v>
      </c>
      <c r="BO1170" s="54">
        <f t="shared" si="1438"/>
        <v>0</v>
      </c>
      <c r="BP1170" s="54">
        <v>0</v>
      </c>
      <c r="BQ1170" s="54">
        <v>1</v>
      </c>
      <c r="BR1170" s="54">
        <v>1</v>
      </c>
      <c r="BS1170" s="54">
        <v>0</v>
      </c>
      <c r="BT1170" s="54">
        <v>0</v>
      </c>
      <c r="BU1170" s="54">
        <v>0</v>
      </c>
      <c r="BV1170" s="54">
        <f t="shared" si="1420"/>
        <v>0</v>
      </c>
      <c r="BW1170" s="54">
        <f t="shared" si="1421"/>
        <v>0</v>
      </c>
      <c r="BX1170" s="54">
        <f t="shared" si="1422"/>
        <v>0</v>
      </c>
      <c r="BY1170" s="54">
        <f t="shared" si="1423"/>
        <v>0</v>
      </c>
      <c r="BZ1170" s="54">
        <f t="shared" si="1424"/>
        <v>0</v>
      </c>
      <c r="CA1170" s="54">
        <v>0</v>
      </c>
      <c r="CB1170" s="54">
        <f t="shared" si="1425"/>
        <v>0</v>
      </c>
      <c r="CC1170" s="54">
        <f t="shared" si="1426"/>
        <v>0</v>
      </c>
      <c r="CD1170" s="54">
        <v>0</v>
      </c>
      <c r="CE1170" s="54">
        <v>0</v>
      </c>
      <c r="CF1170" s="54">
        <v>0</v>
      </c>
      <c r="CG1170" s="54">
        <v>0</v>
      </c>
      <c r="CH1170" s="54">
        <v>0</v>
      </c>
      <c r="CI1170" s="54">
        <v>0</v>
      </c>
      <c r="CJ1170" s="54">
        <v>0</v>
      </c>
      <c r="CK1170" s="54">
        <v>0</v>
      </c>
      <c r="CL1170" s="54">
        <v>0</v>
      </c>
      <c r="CM1170" s="54">
        <v>0</v>
      </c>
      <c r="CN1170" s="54">
        <v>0</v>
      </c>
      <c r="CO1170" s="54">
        <v>0</v>
      </c>
    </row>
    <row r="1171" spans="1:93">
      <c r="A1171" s="3" t="str">
        <f t="shared" si="1403"/>
        <v>SH1070Herceptin IV</v>
      </c>
      <c r="B1171" s="3" t="s">
        <v>558</v>
      </c>
      <c r="C1171" s="3" t="s">
        <v>887</v>
      </c>
      <c r="D1171" s="3" t="s">
        <v>296</v>
      </c>
      <c r="E1171" s="3" t="s">
        <v>296</v>
      </c>
      <c r="F1171" s="3" t="s">
        <v>369</v>
      </c>
      <c r="G1171" s="3" t="s">
        <v>370</v>
      </c>
      <c r="H1171" s="3" t="s">
        <v>345</v>
      </c>
      <c r="I1171" s="3" t="s">
        <v>346</v>
      </c>
      <c r="J1171" s="3" t="s">
        <v>541</v>
      </c>
      <c r="K1171" s="3" t="s">
        <v>544</v>
      </c>
      <c r="L1171" s="3" t="s">
        <v>939</v>
      </c>
      <c r="M1171" s="3" t="s">
        <v>542</v>
      </c>
      <c r="N1171" s="3" t="s">
        <v>11</v>
      </c>
      <c r="O1171" s="3" t="s">
        <v>11</v>
      </c>
      <c r="P1171" s="3">
        <v>4535.5</v>
      </c>
      <c r="Q1171" s="54">
        <v>4.1842538019660909</v>
      </c>
      <c r="R1171" s="54">
        <v>2.9976209889482979</v>
      </c>
      <c r="S1171" s="54">
        <v>2.7884681151794726</v>
      </c>
      <c r="T1171" s="54">
        <v>1.9690513746039993</v>
      </c>
      <c r="U1171" s="54">
        <v>1.7940784903110112</v>
      </c>
      <c r="V1171" s="54">
        <v>3.1233091318711517</v>
      </c>
      <c r="W1171" s="54">
        <v>9.9703429060938618</v>
      </c>
      <c r="X1171" s="54">
        <v>6.8864389967861621</v>
      </c>
      <c r="Y1171" s="54">
        <v>16.856781902880023</v>
      </c>
      <c r="Z1171" s="54">
        <v>0</v>
      </c>
      <c r="AA1171" s="54">
        <v>10</v>
      </c>
      <c r="AB1171" s="54">
        <v>0</v>
      </c>
      <c r="AC1171" s="54">
        <v>0</v>
      </c>
      <c r="AD1171" s="54">
        <v>0</v>
      </c>
      <c r="AE1171" s="54">
        <v>0</v>
      </c>
      <c r="AF1171" s="54">
        <f t="shared" si="1404"/>
        <v>10</v>
      </c>
      <c r="AG1171" s="54">
        <f t="shared" si="1405"/>
        <v>0</v>
      </c>
      <c r="AH1171" s="54">
        <f t="shared" si="1406"/>
        <v>10</v>
      </c>
      <c r="AI1171" s="54">
        <v>18977.683118817204</v>
      </c>
      <c r="AJ1171" s="54">
        <v>13595.709995375006</v>
      </c>
      <c r="AK1171" s="54">
        <v>12647.097136396498</v>
      </c>
      <c r="AL1171" s="54">
        <v>8930.6325095164393</v>
      </c>
      <c r="AM1171" s="54">
        <v>8137.042992805591</v>
      </c>
      <c r="AN1171" s="54">
        <v>14165.768567601608</v>
      </c>
      <c r="AO1171" s="54">
        <v>45220.490250588708</v>
      </c>
      <c r="AP1171" s="54">
        <v>31233.44406992364</v>
      </c>
      <c r="AQ1171" s="54">
        <v>76453.934320512344</v>
      </c>
      <c r="AR1171" s="54">
        <f t="shared" si="1407"/>
        <v>0</v>
      </c>
      <c r="AS1171" s="54">
        <f t="shared" si="1408"/>
        <v>45355</v>
      </c>
      <c r="AT1171" s="54">
        <f t="shared" si="1409"/>
        <v>0</v>
      </c>
      <c r="AU1171" s="54">
        <f t="shared" si="1410"/>
        <v>0</v>
      </c>
      <c r="AV1171" s="54">
        <f t="shared" si="1411"/>
        <v>0</v>
      </c>
      <c r="AW1171" s="54">
        <f t="shared" si="1412"/>
        <v>0</v>
      </c>
      <c r="AX1171" s="54">
        <f t="shared" si="1413"/>
        <v>45355</v>
      </c>
      <c r="AY1171" s="54">
        <f t="shared" si="1414"/>
        <v>0</v>
      </c>
      <c r="AZ1171" s="54">
        <f t="shared" si="1415"/>
        <v>45355</v>
      </c>
      <c r="BA1171" s="54">
        <f t="shared" si="1401"/>
        <v>1.9690513746039993</v>
      </c>
      <c r="BB1171" s="54">
        <f t="shared" si="1402"/>
        <v>0</v>
      </c>
      <c r="BC1171" s="54"/>
      <c r="BD1171" s="54"/>
      <c r="BE1171" s="54">
        <f t="shared" si="1416"/>
        <v>0</v>
      </c>
      <c r="BF1171" s="54"/>
      <c r="BG1171" s="54"/>
      <c r="BH1171" s="54"/>
      <c r="BI1171" s="54"/>
      <c r="BJ1171" s="54"/>
      <c r="BK1171" s="54"/>
      <c r="BL1171" s="54"/>
      <c r="BM1171" s="54"/>
      <c r="BN1171" s="54"/>
      <c r="BO1171" s="54"/>
      <c r="BP1171" s="54"/>
      <c r="BQ1171" s="54"/>
      <c r="BR1171" s="54"/>
      <c r="BS1171" s="54"/>
      <c r="BT1171" s="54"/>
      <c r="BU1171" s="54"/>
      <c r="BV1171" s="54">
        <f t="shared" si="1420"/>
        <v>17764.041666666664</v>
      </c>
      <c r="BW1171" s="54">
        <f t="shared" si="1421"/>
        <v>68032.5</v>
      </c>
      <c r="BX1171" s="54">
        <f t="shared" si="1422"/>
        <v>45355</v>
      </c>
      <c r="BY1171" s="54">
        <f t="shared" si="1423"/>
        <v>15</v>
      </c>
      <c r="BZ1171" s="54">
        <f t="shared" si="1424"/>
        <v>10</v>
      </c>
      <c r="CA1171" s="54">
        <v>0</v>
      </c>
      <c r="CB1171" s="54">
        <f t="shared" si="1425"/>
        <v>15</v>
      </c>
      <c r="CC1171" s="54">
        <f t="shared" si="1426"/>
        <v>3.9166666666666665</v>
      </c>
      <c r="CD1171" s="54">
        <v>10</v>
      </c>
      <c r="CE1171" s="54">
        <v>0</v>
      </c>
      <c r="CF1171" s="54">
        <v>2</v>
      </c>
      <c r="CG1171" s="54">
        <v>5</v>
      </c>
      <c r="CH1171" s="54">
        <v>0</v>
      </c>
      <c r="CI1171" s="54">
        <v>5</v>
      </c>
      <c r="CJ1171" s="54">
        <v>15</v>
      </c>
      <c r="CK1171" s="54">
        <v>0</v>
      </c>
      <c r="CL1171" s="54">
        <v>0</v>
      </c>
      <c r="CM1171" s="54">
        <v>0</v>
      </c>
      <c r="CN1171" s="54">
        <v>10</v>
      </c>
      <c r="CO1171" s="54">
        <v>0</v>
      </c>
    </row>
    <row r="1172" spans="1:93">
      <c r="A1172" s="3" t="str">
        <f t="shared" si="1403"/>
        <v>SH1070Herceptin SC</v>
      </c>
      <c r="B1172" s="3" t="s">
        <v>558</v>
      </c>
      <c r="C1172" s="3" t="s">
        <v>887</v>
      </c>
      <c r="D1172" s="3" t="s">
        <v>296</v>
      </c>
      <c r="E1172" s="3" t="s">
        <v>296</v>
      </c>
      <c r="F1172" s="3" t="s">
        <v>369</v>
      </c>
      <c r="G1172" s="3" t="s">
        <v>370</v>
      </c>
      <c r="H1172" s="3" t="s">
        <v>345</v>
      </c>
      <c r="I1172" s="3" t="s">
        <v>346</v>
      </c>
      <c r="J1172" s="3" t="s">
        <v>541</v>
      </c>
      <c r="K1172" s="3" t="s">
        <v>544</v>
      </c>
      <c r="L1172" s="3" t="s">
        <v>939</v>
      </c>
      <c r="M1172" s="3" t="s">
        <v>542</v>
      </c>
      <c r="N1172" s="3" t="s">
        <v>12</v>
      </c>
      <c r="O1172" s="3" t="s">
        <v>12</v>
      </c>
      <c r="P1172" s="3">
        <v>3444.49</v>
      </c>
      <c r="Q1172" s="54">
        <v>1.2869445629604544E-7</v>
      </c>
      <c r="R1172" s="54">
        <v>1.1923834167284972E-7</v>
      </c>
      <c r="S1172" s="54">
        <v>1.8086442832285226E-7</v>
      </c>
      <c r="T1172" s="54">
        <v>1.8512626147397511E-7</v>
      </c>
      <c r="U1172" s="54">
        <v>1.6668434004097236E-7</v>
      </c>
      <c r="V1172" s="54">
        <v>2.193921721933052E-7</v>
      </c>
      <c r="W1172" s="54">
        <v>4.2879722629174739E-7</v>
      </c>
      <c r="X1172" s="54">
        <v>5.7120277370825267E-7</v>
      </c>
      <c r="Y1172" s="54">
        <v>1.0000000000000002E-6</v>
      </c>
      <c r="Z1172" s="54">
        <v>0</v>
      </c>
      <c r="AA1172" s="54">
        <v>0</v>
      </c>
      <c r="AB1172" s="54">
        <v>0</v>
      </c>
      <c r="AC1172" s="54">
        <v>0</v>
      </c>
      <c r="AD1172" s="54">
        <v>0</v>
      </c>
      <c r="AE1172" s="54">
        <v>0</v>
      </c>
      <c r="AF1172" s="54">
        <f t="shared" si="1404"/>
        <v>0</v>
      </c>
      <c r="AG1172" s="54">
        <f t="shared" si="1405"/>
        <v>0</v>
      </c>
      <c r="AH1172" s="54">
        <f t="shared" si="1406"/>
        <v>0</v>
      </c>
      <c r="AI1172" s="54">
        <v>4.4328676776716558E-4</v>
      </c>
      <c r="AJ1172" s="54">
        <v>4.1071527550871412E-4</v>
      </c>
      <c r="AK1172" s="54">
        <v>6.2298571471378138E-4</v>
      </c>
      <c r="AL1172" s="54">
        <v>6.3766555638449245E-4</v>
      </c>
      <c r="AM1172" s="54">
        <v>5.7414254242772885E-4</v>
      </c>
      <c r="AN1172" s="54">
        <v>7.5569414319811776E-4</v>
      </c>
      <c r="AO1172" s="54">
        <v>1.476987757989661E-3</v>
      </c>
      <c r="AP1172" s="54">
        <v>1.9675022420103392E-3</v>
      </c>
      <c r="AQ1172" s="54">
        <v>3.4444900000000001E-3</v>
      </c>
      <c r="AR1172" s="54">
        <f t="shared" si="1407"/>
        <v>0</v>
      </c>
      <c r="AS1172" s="54">
        <f t="shared" si="1408"/>
        <v>0</v>
      </c>
      <c r="AT1172" s="54">
        <f t="shared" si="1409"/>
        <v>0</v>
      </c>
      <c r="AU1172" s="54">
        <f t="shared" si="1410"/>
        <v>0</v>
      </c>
      <c r="AV1172" s="54">
        <f t="shared" si="1411"/>
        <v>0</v>
      </c>
      <c r="AW1172" s="54">
        <f t="shared" si="1412"/>
        <v>0</v>
      </c>
      <c r="AX1172" s="54">
        <f t="shared" si="1413"/>
        <v>0</v>
      </c>
      <c r="AY1172" s="54">
        <f t="shared" si="1414"/>
        <v>0</v>
      </c>
      <c r="AZ1172" s="54">
        <f t="shared" si="1415"/>
        <v>0</v>
      </c>
      <c r="BA1172" s="54">
        <f t="shared" si="1401"/>
        <v>1.8512626147397511E-7</v>
      </c>
      <c r="BB1172" s="54">
        <f t="shared" si="1402"/>
        <v>0</v>
      </c>
      <c r="BC1172" s="54"/>
      <c r="BD1172" s="54"/>
      <c r="BE1172" s="54">
        <f t="shared" si="1416"/>
        <v>0</v>
      </c>
      <c r="BF1172" s="54"/>
      <c r="BG1172" s="54"/>
      <c r="BH1172" s="54"/>
      <c r="BI1172" s="54"/>
      <c r="BJ1172" s="54"/>
      <c r="BK1172" s="54"/>
      <c r="BL1172" s="54"/>
      <c r="BM1172" s="54"/>
      <c r="BN1172" s="54"/>
      <c r="BO1172" s="54"/>
      <c r="BP1172" s="54"/>
      <c r="BQ1172" s="54"/>
      <c r="BR1172" s="54"/>
      <c r="BS1172" s="54"/>
      <c r="BT1172" s="54"/>
      <c r="BU1172" s="54"/>
      <c r="BV1172" s="54">
        <f t="shared" si="1420"/>
        <v>0</v>
      </c>
      <c r="BW1172" s="54">
        <f t="shared" si="1421"/>
        <v>0</v>
      </c>
      <c r="BX1172" s="54">
        <f t="shared" si="1422"/>
        <v>0</v>
      </c>
      <c r="BY1172" s="54">
        <f t="shared" si="1423"/>
        <v>0</v>
      </c>
      <c r="BZ1172" s="54">
        <f t="shared" si="1424"/>
        <v>0</v>
      </c>
      <c r="CA1172" s="54">
        <v>0</v>
      </c>
      <c r="CB1172" s="54">
        <f t="shared" si="1425"/>
        <v>0</v>
      </c>
      <c r="CC1172" s="54">
        <f t="shared" si="1426"/>
        <v>0</v>
      </c>
      <c r="CD1172" s="54">
        <v>0</v>
      </c>
      <c r="CE1172" s="54">
        <v>0</v>
      </c>
      <c r="CF1172" s="54">
        <v>0</v>
      </c>
      <c r="CG1172" s="54">
        <v>0</v>
      </c>
      <c r="CH1172" s="54">
        <v>0</v>
      </c>
      <c r="CI1172" s="54">
        <v>0</v>
      </c>
      <c r="CJ1172" s="54">
        <v>0</v>
      </c>
      <c r="CK1172" s="54">
        <v>0</v>
      </c>
      <c r="CL1172" s="54">
        <v>0</v>
      </c>
      <c r="CM1172" s="54">
        <v>0</v>
      </c>
      <c r="CN1172" s="54">
        <v>0</v>
      </c>
      <c r="CO1172" s="54">
        <v>0</v>
      </c>
    </row>
    <row r="1173" spans="1:93">
      <c r="A1173" s="3" t="str">
        <f t="shared" si="1403"/>
        <v>SH1070Itovebi 3mg</v>
      </c>
      <c r="B1173" s="3" t="s">
        <v>558</v>
      </c>
      <c r="C1173" s="3" t="s">
        <v>887</v>
      </c>
      <c r="D1173" s="3" t="s">
        <v>296</v>
      </c>
      <c r="E1173" s="3" t="s">
        <v>296</v>
      </c>
      <c r="F1173" s="3" t="s">
        <v>369</v>
      </c>
      <c r="G1173" s="3" t="s">
        <v>370</v>
      </c>
      <c r="H1173" s="3" t="s">
        <v>345</v>
      </c>
      <c r="I1173" s="3" t="s">
        <v>346</v>
      </c>
      <c r="J1173" s="3" t="s">
        <v>541</v>
      </c>
      <c r="K1173" s="3" t="s">
        <v>544</v>
      </c>
      <c r="L1173" s="3" t="s">
        <v>939</v>
      </c>
      <c r="M1173" s="3" t="s">
        <v>542</v>
      </c>
      <c r="N1173" s="3" t="s">
        <v>13</v>
      </c>
      <c r="O1173" s="3" t="s">
        <v>14</v>
      </c>
      <c r="P1173" s="3">
        <v>3566.02</v>
      </c>
      <c r="Q1173" s="54">
        <v>0</v>
      </c>
      <c r="R1173" s="54">
        <v>0</v>
      </c>
      <c r="S1173" s="54">
        <v>0</v>
      </c>
      <c r="T1173" s="54">
        <v>0</v>
      </c>
      <c r="U1173" s="54">
        <v>0</v>
      </c>
      <c r="V1173" s="54">
        <v>0</v>
      </c>
      <c r="W1173" s="54">
        <v>0</v>
      </c>
      <c r="X1173" s="54">
        <v>0</v>
      </c>
      <c r="Y1173" s="54">
        <v>0</v>
      </c>
      <c r="Z1173" s="54">
        <v>0</v>
      </c>
      <c r="AA1173" s="54">
        <v>0</v>
      </c>
      <c r="AB1173" s="54">
        <v>0</v>
      </c>
      <c r="AC1173" s="54">
        <v>0</v>
      </c>
      <c r="AD1173" s="54">
        <v>0</v>
      </c>
      <c r="AE1173" s="54">
        <v>0</v>
      </c>
      <c r="AF1173" s="54">
        <f t="shared" si="1404"/>
        <v>0</v>
      </c>
      <c r="AG1173" s="54">
        <f t="shared" si="1405"/>
        <v>0</v>
      </c>
      <c r="AH1173" s="54">
        <f t="shared" si="1406"/>
        <v>0</v>
      </c>
      <c r="AI1173" s="54">
        <v>0</v>
      </c>
      <c r="AJ1173" s="54">
        <v>0</v>
      </c>
      <c r="AK1173" s="54">
        <v>0</v>
      </c>
      <c r="AL1173" s="54">
        <v>0</v>
      </c>
      <c r="AM1173" s="54">
        <v>0</v>
      </c>
      <c r="AN1173" s="54">
        <v>0</v>
      </c>
      <c r="AO1173" s="54">
        <v>0</v>
      </c>
      <c r="AP1173" s="54">
        <v>0</v>
      </c>
      <c r="AQ1173" s="54">
        <v>0</v>
      </c>
      <c r="AR1173" s="54">
        <f t="shared" si="1407"/>
        <v>0</v>
      </c>
      <c r="AS1173" s="54">
        <f t="shared" si="1408"/>
        <v>0</v>
      </c>
      <c r="AT1173" s="54">
        <f t="shared" si="1409"/>
        <v>0</v>
      </c>
      <c r="AU1173" s="54">
        <f t="shared" si="1410"/>
        <v>0</v>
      </c>
      <c r="AV1173" s="54">
        <f t="shared" si="1411"/>
        <v>0</v>
      </c>
      <c r="AW1173" s="54">
        <f t="shared" si="1412"/>
        <v>0</v>
      </c>
      <c r="AX1173" s="54">
        <f t="shared" si="1413"/>
        <v>0</v>
      </c>
      <c r="AY1173" s="54">
        <f t="shared" si="1414"/>
        <v>0</v>
      </c>
      <c r="AZ1173" s="54">
        <f t="shared" si="1415"/>
        <v>0</v>
      </c>
      <c r="BA1173" s="54">
        <f t="shared" si="1401"/>
        <v>0</v>
      </c>
      <c r="BB1173" s="54">
        <f t="shared" si="1402"/>
        <v>0</v>
      </c>
      <c r="BC1173" s="54"/>
      <c r="BD1173" s="54"/>
      <c r="BE1173" s="54">
        <f t="shared" si="1416"/>
        <v>0</v>
      </c>
      <c r="BF1173" s="54"/>
      <c r="BG1173" s="54"/>
      <c r="BH1173" s="54"/>
      <c r="BI1173" s="54"/>
      <c r="BJ1173" s="54"/>
      <c r="BK1173" s="54"/>
      <c r="BL1173" s="54">
        <v>0</v>
      </c>
      <c r="BM1173" s="54">
        <v>0</v>
      </c>
      <c r="BN1173" s="54">
        <f t="shared" ref="BN1173:BN1174" si="1440">AVERAGE(BP1173:BR1173)</f>
        <v>0</v>
      </c>
      <c r="BO1173" s="54">
        <f t="shared" ref="BO1173:BO1174" si="1441">SUM(BS1173:BU1173)/1</f>
        <v>0</v>
      </c>
      <c r="BP1173" s="54">
        <v>0</v>
      </c>
      <c r="BQ1173" s="54">
        <v>0</v>
      </c>
      <c r="BR1173" s="54">
        <v>0</v>
      </c>
      <c r="BS1173" s="54">
        <v>0</v>
      </c>
      <c r="BT1173" s="54">
        <v>0</v>
      </c>
      <c r="BU1173" s="54">
        <v>0</v>
      </c>
      <c r="BV1173" s="54">
        <f t="shared" si="1420"/>
        <v>0</v>
      </c>
      <c r="BW1173" s="54">
        <f t="shared" si="1421"/>
        <v>0</v>
      </c>
      <c r="BX1173" s="54">
        <f t="shared" si="1422"/>
        <v>0</v>
      </c>
      <c r="BY1173" s="54">
        <f t="shared" si="1423"/>
        <v>0</v>
      </c>
      <c r="BZ1173" s="54">
        <f t="shared" si="1424"/>
        <v>0</v>
      </c>
      <c r="CA1173" s="54">
        <v>0</v>
      </c>
      <c r="CB1173" s="54">
        <f t="shared" si="1425"/>
        <v>0</v>
      </c>
      <c r="CC1173" s="54">
        <f t="shared" si="1426"/>
        <v>0</v>
      </c>
      <c r="CD1173" s="54">
        <v>0</v>
      </c>
      <c r="CE1173" s="54">
        <v>0</v>
      </c>
      <c r="CF1173" s="54">
        <v>0</v>
      </c>
      <c r="CG1173" s="54">
        <v>0</v>
      </c>
      <c r="CH1173" s="54">
        <v>0</v>
      </c>
      <c r="CI1173" s="54">
        <v>0</v>
      </c>
      <c r="CJ1173" s="54">
        <v>0</v>
      </c>
      <c r="CK1173" s="54">
        <v>0</v>
      </c>
      <c r="CL1173" s="54">
        <v>0</v>
      </c>
      <c r="CM1173" s="54">
        <v>0</v>
      </c>
      <c r="CN1173" s="54">
        <v>0</v>
      </c>
      <c r="CO1173" s="54">
        <v>0</v>
      </c>
    </row>
    <row r="1174" spans="1:93">
      <c r="A1174" s="3" t="str">
        <f t="shared" si="1403"/>
        <v>SH1070Itovebi 9mg</v>
      </c>
      <c r="B1174" s="3" t="s">
        <v>558</v>
      </c>
      <c r="C1174" s="3" t="s">
        <v>887</v>
      </c>
      <c r="D1174" s="3" t="s">
        <v>296</v>
      </c>
      <c r="E1174" s="3" t="s">
        <v>296</v>
      </c>
      <c r="F1174" s="3" t="s">
        <v>369</v>
      </c>
      <c r="G1174" s="3" t="s">
        <v>370</v>
      </c>
      <c r="H1174" s="3" t="s">
        <v>345</v>
      </c>
      <c r="I1174" s="3" t="s">
        <v>346</v>
      </c>
      <c r="J1174" s="3" t="s">
        <v>541</v>
      </c>
      <c r="K1174" s="3" t="s">
        <v>544</v>
      </c>
      <c r="L1174" s="3" t="s">
        <v>939</v>
      </c>
      <c r="M1174" s="3" t="s">
        <v>542</v>
      </c>
      <c r="N1174" s="3" t="s">
        <v>13</v>
      </c>
      <c r="O1174" s="3" t="s">
        <v>15</v>
      </c>
      <c r="P1174" s="3">
        <v>10698.05</v>
      </c>
      <c r="Q1174" s="54"/>
      <c r="R1174" s="54"/>
      <c r="S1174" s="54"/>
      <c r="T1174" s="54">
        <v>0</v>
      </c>
      <c r="U1174" s="54">
        <v>0</v>
      </c>
      <c r="V1174" s="54">
        <v>0</v>
      </c>
      <c r="W1174" s="54">
        <v>0</v>
      </c>
      <c r="X1174" s="54">
        <v>0</v>
      </c>
      <c r="Y1174" s="54">
        <v>0</v>
      </c>
      <c r="Z1174" s="54">
        <v>0</v>
      </c>
      <c r="AA1174" s="54">
        <v>0</v>
      </c>
      <c r="AB1174" s="54">
        <v>0</v>
      </c>
      <c r="AC1174" s="54">
        <v>0</v>
      </c>
      <c r="AD1174" s="54">
        <v>0</v>
      </c>
      <c r="AE1174" s="54">
        <v>0</v>
      </c>
      <c r="AF1174" s="54">
        <f t="shared" si="1404"/>
        <v>0</v>
      </c>
      <c r="AG1174" s="54">
        <f t="shared" si="1405"/>
        <v>0</v>
      </c>
      <c r="AH1174" s="54">
        <f t="shared" si="1406"/>
        <v>0</v>
      </c>
      <c r="AI1174" s="54"/>
      <c r="AJ1174" s="54"/>
      <c r="AK1174" s="54"/>
      <c r="AL1174" s="54">
        <v>0</v>
      </c>
      <c r="AM1174" s="54">
        <v>0</v>
      </c>
      <c r="AN1174" s="54">
        <v>0</v>
      </c>
      <c r="AO1174" s="54">
        <v>0</v>
      </c>
      <c r="AP1174" s="54">
        <v>0</v>
      </c>
      <c r="AQ1174" s="54">
        <v>0</v>
      </c>
      <c r="AR1174" s="54">
        <f t="shared" si="1407"/>
        <v>0</v>
      </c>
      <c r="AS1174" s="54">
        <f t="shared" si="1408"/>
        <v>0</v>
      </c>
      <c r="AT1174" s="54">
        <f t="shared" si="1409"/>
        <v>0</v>
      </c>
      <c r="AU1174" s="54">
        <f t="shared" si="1410"/>
        <v>0</v>
      </c>
      <c r="AV1174" s="54">
        <f t="shared" si="1411"/>
        <v>0</v>
      </c>
      <c r="AW1174" s="54">
        <f t="shared" si="1412"/>
        <v>0</v>
      </c>
      <c r="AX1174" s="54">
        <f t="shared" si="1413"/>
        <v>0</v>
      </c>
      <c r="AY1174" s="54">
        <f t="shared" si="1414"/>
        <v>0</v>
      </c>
      <c r="AZ1174" s="54">
        <f t="shared" si="1415"/>
        <v>0</v>
      </c>
      <c r="BA1174" s="54">
        <f t="shared" si="1401"/>
        <v>0</v>
      </c>
      <c r="BB1174" s="54">
        <f t="shared" si="1402"/>
        <v>0</v>
      </c>
      <c r="BC1174" s="54"/>
      <c r="BD1174" s="54"/>
      <c r="BE1174" s="54">
        <f t="shared" si="1416"/>
        <v>0</v>
      </c>
      <c r="BF1174" s="54"/>
      <c r="BG1174" s="54"/>
      <c r="BH1174" s="54"/>
      <c r="BI1174" s="54"/>
      <c r="BJ1174" s="54"/>
      <c r="BK1174" s="54"/>
      <c r="BL1174" s="54">
        <v>0</v>
      </c>
      <c r="BM1174" s="54">
        <v>0</v>
      </c>
      <c r="BN1174" s="54">
        <f t="shared" si="1440"/>
        <v>0</v>
      </c>
      <c r="BO1174" s="54">
        <f t="shared" si="1441"/>
        <v>0</v>
      </c>
      <c r="BP1174" s="54">
        <v>0</v>
      </c>
      <c r="BQ1174" s="54">
        <v>0</v>
      </c>
      <c r="BR1174" s="54">
        <v>0</v>
      </c>
      <c r="BS1174" s="54">
        <v>0</v>
      </c>
      <c r="BT1174" s="54">
        <v>0</v>
      </c>
      <c r="BU1174" s="54">
        <v>0</v>
      </c>
      <c r="BV1174" s="54">
        <f t="shared" si="1420"/>
        <v>0</v>
      </c>
      <c r="BW1174" s="54">
        <f t="shared" si="1421"/>
        <v>0</v>
      </c>
      <c r="BX1174" s="54">
        <f t="shared" si="1422"/>
        <v>0</v>
      </c>
      <c r="BY1174" s="54">
        <f t="shared" si="1423"/>
        <v>0</v>
      </c>
      <c r="BZ1174" s="54">
        <f t="shared" si="1424"/>
        <v>0</v>
      </c>
      <c r="CA1174" s="54">
        <v>0</v>
      </c>
      <c r="CB1174" s="54">
        <f t="shared" si="1425"/>
        <v>0</v>
      </c>
      <c r="CC1174" s="54">
        <f t="shared" si="1426"/>
        <v>0</v>
      </c>
      <c r="CD1174" s="54">
        <v>0</v>
      </c>
      <c r="CE1174" s="54">
        <v>0</v>
      </c>
      <c r="CF1174" s="54">
        <v>0</v>
      </c>
      <c r="CG1174" s="54">
        <v>0</v>
      </c>
      <c r="CH1174" s="54">
        <v>0</v>
      </c>
      <c r="CI1174" s="54">
        <v>0</v>
      </c>
      <c r="CJ1174" s="54">
        <v>0</v>
      </c>
      <c r="CK1174" s="54">
        <v>0</v>
      </c>
      <c r="CL1174" s="54">
        <v>0</v>
      </c>
      <c r="CM1174" s="54">
        <v>0</v>
      </c>
      <c r="CN1174" s="54">
        <v>0</v>
      </c>
      <c r="CO1174" s="54">
        <v>0</v>
      </c>
    </row>
    <row r="1175" spans="1:93">
      <c r="A1175" s="3" t="str">
        <f t="shared" si="1403"/>
        <v>SH1070Perjeta</v>
      </c>
      <c r="B1175" s="3" t="s">
        <v>558</v>
      </c>
      <c r="C1175" s="3" t="s">
        <v>887</v>
      </c>
      <c r="D1175" s="3" t="s">
        <v>296</v>
      </c>
      <c r="E1175" s="3" t="s">
        <v>296</v>
      </c>
      <c r="F1175" s="3" t="s">
        <v>369</v>
      </c>
      <c r="G1175" s="3" t="s">
        <v>370</v>
      </c>
      <c r="H1175" s="3" t="s">
        <v>345</v>
      </c>
      <c r="I1175" s="3" t="s">
        <v>346</v>
      </c>
      <c r="J1175" s="3" t="s">
        <v>541</v>
      </c>
      <c r="K1175" s="3" t="s">
        <v>544</v>
      </c>
      <c r="L1175" s="3" t="s">
        <v>939</v>
      </c>
      <c r="M1175" s="3" t="s">
        <v>542</v>
      </c>
      <c r="N1175" s="3" t="s">
        <v>16</v>
      </c>
      <c r="O1175" s="3" t="s">
        <v>16</v>
      </c>
      <c r="P1175" s="3">
        <v>3985.87</v>
      </c>
      <c r="Q1175" s="54">
        <v>2.2798903963665</v>
      </c>
      <c r="R1175" s="54">
        <v>1.9258576638402152</v>
      </c>
      <c r="S1175" s="54">
        <v>2.9230491635097233</v>
      </c>
      <c r="T1175" s="54">
        <v>1.7663135185791152</v>
      </c>
      <c r="U1175" s="54">
        <v>2.1438284673840364</v>
      </c>
      <c r="V1175" s="54">
        <v>2.4603797573837438</v>
      </c>
      <c r="W1175" s="54">
        <v>7.1287972237164379</v>
      </c>
      <c r="X1175" s="54">
        <v>6.3705217433468952</v>
      </c>
      <c r="Y1175" s="54">
        <v>13.499318967063333</v>
      </c>
      <c r="Z1175" s="54">
        <v>10</v>
      </c>
      <c r="AA1175" s="54">
        <v>0</v>
      </c>
      <c r="AB1175" s="54">
        <v>0</v>
      </c>
      <c r="AC1175" s="54">
        <v>0</v>
      </c>
      <c r="AD1175" s="54">
        <v>0</v>
      </c>
      <c r="AE1175" s="54">
        <v>0</v>
      </c>
      <c r="AF1175" s="54">
        <f t="shared" si="1404"/>
        <v>10</v>
      </c>
      <c r="AG1175" s="54">
        <f t="shared" si="1405"/>
        <v>0</v>
      </c>
      <c r="AH1175" s="54">
        <f t="shared" si="1406"/>
        <v>10</v>
      </c>
      <c r="AI1175" s="54">
        <v>9087.3467341653413</v>
      </c>
      <c r="AJ1175" s="54">
        <v>7676.2182865707982</v>
      </c>
      <c r="AK1175" s="54">
        <v>11650.893969358502</v>
      </c>
      <c r="AL1175" s="54">
        <v>7040.2960642989374</v>
      </c>
      <c r="AM1175" s="54">
        <v>8545.0215732920096</v>
      </c>
      <c r="AN1175" s="54">
        <v>9806.7538635631427</v>
      </c>
      <c r="AO1175" s="54">
        <v>28414.458990094641</v>
      </c>
      <c r="AP1175" s="54">
        <v>25392.071501154089</v>
      </c>
      <c r="AQ1175" s="54">
        <v>53806.530491248734</v>
      </c>
      <c r="AR1175" s="54">
        <f t="shared" si="1407"/>
        <v>39858.699999999997</v>
      </c>
      <c r="AS1175" s="54">
        <f t="shared" si="1408"/>
        <v>0</v>
      </c>
      <c r="AT1175" s="54">
        <f t="shared" si="1409"/>
        <v>0</v>
      </c>
      <c r="AU1175" s="54">
        <f t="shared" si="1410"/>
        <v>0</v>
      </c>
      <c r="AV1175" s="54">
        <f t="shared" si="1411"/>
        <v>0</v>
      </c>
      <c r="AW1175" s="54">
        <f t="shared" si="1412"/>
        <v>0</v>
      </c>
      <c r="AX1175" s="54">
        <f t="shared" si="1413"/>
        <v>39858.699999999997</v>
      </c>
      <c r="AY1175" s="54">
        <f t="shared" si="1414"/>
        <v>0</v>
      </c>
      <c r="AZ1175" s="54">
        <f t="shared" si="1415"/>
        <v>39858.699999999997</v>
      </c>
      <c r="BA1175" s="54">
        <f t="shared" si="1401"/>
        <v>1.7663135185791152</v>
      </c>
      <c r="BB1175" s="54">
        <f t="shared" si="1402"/>
        <v>0</v>
      </c>
      <c r="BC1175" s="54"/>
      <c r="BD1175" s="54"/>
      <c r="BE1175" s="54">
        <f t="shared" si="1416"/>
        <v>0</v>
      </c>
      <c r="BF1175" s="54"/>
      <c r="BG1175" s="54"/>
      <c r="BH1175" s="54"/>
      <c r="BI1175" s="54"/>
      <c r="BJ1175" s="54"/>
      <c r="BK1175" s="54"/>
      <c r="BL1175" s="54"/>
      <c r="BM1175" s="54"/>
      <c r="BN1175" s="54"/>
      <c r="BO1175" s="54"/>
      <c r="BP1175" s="54"/>
      <c r="BQ1175" s="54"/>
      <c r="BR1175" s="54"/>
      <c r="BS1175" s="54"/>
      <c r="BT1175" s="54"/>
      <c r="BU1175" s="54"/>
      <c r="BV1175" s="54">
        <f t="shared" si="1420"/>
        <v>17604.259166666667</v>
      </c>
      <c r="BW1175" s="54">
        <f t="shared" si="1421"/>
        <v>67759.789999999994</v>
      </c>
      <c r="BX1175" s="54">
        <f t="shared" si="1422"/>
        <v>27901.09</v>
      </c>
      <c r="BY1175" s="54">
        <f t="shared" si="1423"/>
        <v>17</v>
      </c>
      <c r="BZ1175" s="54">
        <f t="shared" si="1424"/>
        <v>7</v>
      </c>
      <c r="CA1175" s="54">
        <v>0</v>
      </c>
      <c r="CB1175" s="54">
        <f t="shared" si="1425"/>
        <v>7</v>
      </c>
      <c r="CC1175" s="54">
        <f t="shared" si="1426"/>
        <v>4.416666666666667</v>
      </c>
      <c r="CD1175" s="54">
        <v>7</v>
      </c>
      <c r="CE1175" s="54">
        <v>0</v>
      </c>
      <c r="CF1175" s="54">
        <v>2</v>
      </c>
      <c r="CG1175" s="54">
        <v>5</v>
      </c>
      <c r="CH1175" s="54">
        <v>0</v>
      </c>
      <c r="CI1175" s="54">
        <v>15</v>
      </c>
      <c r="CJ1175" s="54">
        <v>0</v>
      </c>
      <c r="CK1175" s="54">
        <v>7</v>
      </c>
      <c r="CL1175" s="54">
        <v>10</v>
      </c>
      <c r="CM1175" s="54">
        <v>0</v>
      </c>
      <c r="CN1175" s="54">
        <v>3</v>
      </c>
      <c r="CO1175" s="54">
        <v>4</v>
      </c>
    </row>
    <row r="1176" spans="1:93">
      <c r="A1176" s="3" t="str">
        <f t="shared" si="1403"/>
        <v>SH1070Phesgo 10ml</v>
      </c>
      <c r="B1176" s="3" t="s">
        <v>558</v>
      </c>
      <c r="C1176" s="3" t="s">
        <v>887</v>
      </c>
      <c r="D1176" s="3" t="s">
        <v>296</v>
      </c>
      <c r="E1176" s="3" t="s">
        <v>296</v>
      </c>
      <c r="F1176" s="3" t="s">
        <v>369</v>
      </c>
      <c r="G1176" s="3" t="s">
        <v>370</v>
      </c>
      <c r="H1176" s="3" t="s">
        <v>345</v>
      </c>
      <c r="I1176" s="3" t="s">
        <v>346</v>
      </c>
      <c r="J1176" s="3" t="s">
        <v>541</v>
      </c>
      <c r="K1176" s="3" t="s">
        <v>544</v>
      </c>
      <c r="L1176" s="3" t="s">
        <v>939</v>
      </c>
      <c r="M1176" s="3" t="s">
        <v>542</v>
      </c>
      <c r="N1176" s="3" t="s">
        <v>17</v>
      </c>
      <c r="O1176" s="3" t="s">
        <v>18</v>
      </c>
      <c r="P1176" s="3">
        <v>6232.07</v>
      </c>
      <c r="Q1176" s="54">
        <v>1.0601225059233932</v>
      </c>
      <c r="R1176" s="54">
        <v>0.98004017232316076</v>
      </c>
      <c r="S1176" s="54">
        <v>1.4528699975240975</v>
      </c>
      <c r="T1176" s="54">
        <v>1.2730926945236496</v>
      </c>
      <c r="U1176" s="54">
        <v>1.1680996487234578</v>
      </c>
      <c r="V1176" s="54">
        <v>1.5217543947243857</v>
      </c>
      <c r="W1176" s="54">
        <v>3.4930326757706514</v>
      </c>
      <c r="X1176" s="54">
        <v>3.9629467379714929</v>
      </c>
      <c r="Y1176" s="54">
        <v>7.4559794137421438</v>
      </c>
      <c r="Z1176" s="54">
        <v>0</v>
      </c>
      <c r="AA1176" s="54">
        <v>0</v>
      </c>
      <c r="AB1176" s="54">
        <v>0</v>
      </c>
      <c r="AC1176" s="54">
        <v>0</v>
      </c>
      <c r="AD1176" s="54">
        <v>0</v>
      </c>
      <c r="AE1176" s="54">
        <v>0</v>
      </c>
      <c r="AF1176" s="54">
        <f t="shared" si="1404"/>
        <v>0</v>
      </c>
      <c r="AG1176" s="54">
        <f t="shared" si="1405"/>
        <v>0</v>
      </c>
      <c r="AH1176" s="54">
        <f t="shared" si="1406"/>
        <v>0</v>
      </c>
      <c r="AI1176" s="54">
        <v>6606.7576654900004</v>
      </c>
      <c r="AJ1176" s="54">
        <v>6107.6789567300002</v>
      </c>
      <c r="AK1176" s="54">
        <v>9054.3875254700015</v>
      </c>
      <c r="AL1176" s="54">
        <v>7934.0027887600008</v>
      </c>
      <c r="AM1176" s="54">
        <v>7279.6787778199996</v>
      </c>
      <c r="AN1176" s="54">
        <v>9483.6799107300012</v>
      </c>
      <c r="AO1176" s="54">
        <v>21768.82414769</v>
      </c>
      <c r="AP1176" s="54">
        <v>24697.361477310002</v>
      </c>
      <c r="AQ1176" s="54">
        <v>46466.185624999998</v>
      </c>
      <c r="AR1176" s="54">
        <f t="shared" si="1407"/>
        <v>0</v>
      </c>
      <c r="AS1176" s="54">
        <f t="shared" si="1408"/>
        <v>0</v>
      </c>
      <c r="AT1176" s="54">
        <f t="shared" si="1409"/>
        <v>0</v>
      </c>
      <c r="AU1176" s="54">
        <f t="shared" si="1410"/>
        <v>0</v>
      </c>
      <c r="AV1176" s="54">
        <f t="shared" si="1411"/>
        <v>0</v>
      </c>
      <c r="AW1176" s="54">
        <f t="shared" si="1412"/>
        <v>0</v>
      </c>
      <c r="AX1176" s="54">
        <f t="shared" si="1413"/>
        <v>0</v>
      </c>
      <c r="AY1176" s="54">
        <f t="shared" si="1414"/>
        <v>0</v>
      </c>
      <c r="AZ1176" s="54">
        <f t="shared" si="1415"/>
        <v>0</v>
      </c>
      <c r="BA1176" s="54">
        <f t="shared" si="1401"/>
        <v>1.2730926945236496</v>
      </c>
      <c r="BB1176" s="54">
        <f t="shared" si="1402"/>
        <v>0</v>
      </c>
      <c r="BC1176" s="54">
        <f>SUM(CJ1176:CL1176)</f>
        <v>0</v>
      </c>
      <c r="BD1176" s="54">
        <f>SUM(CM1176:CO1176)</f>
        <v>0</v>
      </c>
      <c r="BE1176" s="54">
        <f t="shared" si="1416"/>
        <v>0</v>
      </c>
      <c r="BF1176" s="54">
        <f t="shared" ref="BF1176:BK1176" si="1442">Z1176</f>
        <v>0</v>
      </c>
      <c r="BG1176" s="54">
        <f t="shared" si="1442"/>
        <v>0</v>
      </c>
      <c r="BH1176" s="54">
        <f t="shared" si="1442"/>
        <v>0</v>
      </c>
      <c r="BI1176" s="54">
        <f t="shared" si="1442"/>
        <v>0</v>
      </c>
      <c r="BJ1176" s="54">
        <f t="shared" si="1442"/>
        <v>0</v>
      </c>
      <c r="BK1176" s="54">
        <f t="shared" si="1442"/>
        <v>0</v>
      </c>
      <c r="BL1176" s="54">
        <v>0</v>
      </c>
      <c r="BM1176" s="54">
        <v>0</v>
      </c>
      <c r="BN1176" s="54">
        <f t="shared" ref="BN1176:BN1177" si="1443">AVERAGE(BP1176:BR1176)</f>
        <v>0</v>
      </c>
      <c r="BO1176" s="54">
        <f t="shared" ref="BO1176:BO1177" si="1444">SUM(BS1176:BU1176)/1</f>
        <v>0</v>
      </c>
      <c r="BP1176" s="54">
        <v>0</v>
      </c>
      <c r="BQ1176" s="54">
        <v>0</v>
      </c>
      <c r="BR1176" s="54">
        <v>0</v>
      </c>
      <c r="BS1176" s="54">
        <v>0</v>
      </c>
      <c r="BT1176" s="54">
        <v>0</v>
      </c>
      <c r="BU1176" s="54">
        <v>0</v>
      </c>
      <c r="BV1176" s="54">
        <f t="shared" si="1420"/>
        <v>0</v>
      </c>
      <c r="BW1176" s="54">
        <f t="shared" si="1421"/>
        <v>0</v>
      </c>
      <c r="BX1176" s="54">
        <f t="shared" si="1422"/>
        <v>0</v>
      </c>
      <c r="BY1176" s="54">
        <f t="shared" si="1423"/>
        <v>0</v>
      </c>
      <c r="BZ1176" s="54">
        <f t="shared" si="1424"/>
        <v>0</v>
      </c>
      <c r="CA1176" s="54">
        <v>3.3333333333333335</v>
      </c>
      <c r="CB1176" s="54">
        <f t="shared" si="1425"/>
        <v>0</v>
      </c>
      <c r="CC1176" s="54">
        <f t="shared" si="1426"/>
        <v>0</v>
      </c>
      <c r="CD1176" s="54">
        <v>0</v>
      </c>
      <c r="CE1176" s="54">
        <v>0</v>
      </c>
      <c r="CF1176" s="54">
        <v>0</v>
      </c>
      <c r="CG1176" s="54">
        <v>0</v>
      </c>
      <c r="CH1176" s="54">
        <v>0</v>
      </c>
      <c r="CI1176" s="54">
        <v>0</v>
      </c>
      <c r="CJ1176" s="54">
        <v>0</v>
      </c>
      <c r="CK1176" s="54">
        <v>0</v>
      </c>
      <c r="CL1176" s="54">
        <v>0</v>
      </c>
      <c r="CM1176" s="54">
        <v>0</v>
      </c>
      <c r="CN1176" s="54">
        <v>0</v>
      </c>
      <c r="CO1176" s="54">
        <v>0</v>
      </c>
    </row>
    <row r="1177" spans="1:93">
      <c r="A1177" s="3" t="str">
        <f t="shared" si="1403"/>
        <v>SH1070Phesgo 15ml</v>
      </c>
      <c r="B1177" s="3" t="s">
        <v>558</v>
      </c>
      <c r="C1177" s="3" t="s">
        <v>887</v>
      </c>
      <c r="D1177" s="3" t="s">
        <v>296</v>
      </c>
      <c r="E1177" s="3" t="s">
        <v>296</v>
      </c>
      <c r="F1177" s="3" t="s">
        <v>369</v>
      </c>
      <c r="G1177" s="3" t="s">
        <v>370</v>
      </c>
      <c r="H1177" s="3" t="s">
        <v>345</v>
      </c>
      <c r="I1177" s="3" t="s">
        <v>346</v>
      </c>
      <c r="J1177" s="3" t="s">
        <v>541</v>
      </c>
      <c r="K1177" s="3" t="s">
        <v>544</v>
      </c>
      <c r="L1177" s="3" t="s">
        <v>939</v>
      </c>
      <c r="M1177" s="3" t="s">
        <v>542</v>
      </c>
      <c r="N1177" s="3" t="s">
        <v>17</v>
      </c>
      <c r="O1177" s="3" t="s">
        <v>19</v>
      </c>
      <c r="P1177" s="3">
        <v>8489.27</v>
      </c>
      <c r="Q1177" s="54">
        <v>1.1779575864591419E-6</v>
      </c>
      <c r="R1177" s="54">
        <v>1.1779575864591419E-6</v>
      </c>
      <c r="S1177" s="54">
        <v>1.1779575864591419E-6</v>
      </c>
      <c r="T1177" s="54">
        <v>1.1779575864591419E-6</v>
      </c>
      <c r="U1177" s="54">
        <v>1.1779575864591419E-6</v>
      </c>
      <c r="V1177" s="54">
        <v>1.1779575864591419E-6</v>
      </c>
      <c r="W1177" s="54">
        <v>3.5338727593774257E-6</v>
      </c>
      <c r="X1177" s="54">
        <v>3.5338727593774257E-6</v>
      </c>
      <c r="Y1177" s="54">
        <v>7.0677455187548515E-6</v>
      </c>
      <c r="Z1177" s="54">
        <v>0</v>
      </c>
      <c r="AA1177" s="54">
        <v>0</v>
      </c>
      <c r="AB1177" s="54">
        <v>0</v>
      </c>
      <c r="AC1177" s="54">
        <v>0</v>
      </c>
      <c r="AD1177" s="54">
        <v>0</v>
      </c>
      <c r="AE1177" s="54">
        <v>0</v>
      </c>
      <c r="AF1177" s="54">
        <f t="shared" si="1404"/>
        <v>0</v>
      </c>
      <c r="AG1177" s="54">
        <f t="shared" si="1405"/>
        <v>0</v>
      </c>
      <c r="AH1177" s="54">
        <f t="shared" si="1406"/>
        <v>0</v>
      </c>
      <c r="AI1177" s="54">
        <v>0.01</v>
      </c>
      <c r="AJ1177" s="54">
        <v>0.01</v>
      </c>
      <c r="AK1177" s="54">
        <v>0.01</v>
      </c>
      <c r="AL1177" s="54">
        <v>0.01</v>
      </c>
      <c r="AM1177" s="54">
        <v>0.01</v>
      </c>
      <c r="AN1177" s="54">
        <v>0.01</v>
      </c>
      <c r="AO1177" s="54">
        <v>0.03</v>
      </c>
      <c r="AP1177" s="54">
        <v>0.03</v>
      </c>
      <c r="AQ1177" s="54">
        <v>0.06</v>
      </c>
      <c r="AR1177" s="54">
        <f t="shared" si="1407"/>
        <v>0</v>
      </c>
      <c r="AS1177" s="54">
        <f t="shared" si="1408"/>
        <v>0</v>
      </c>
      <c r="AT1177" s="54">
        <f t="shared" si="1409"/>
        <v>0</v>
      </c>
      <c r="AU1177" s="54">
        <f t="shared" si="1410"/>
        <v>0</v>
      </c>
      <c r="AV1177" s="54">
        <f t="shared" si="1411"/>
        <v>0</v>
      </c>
      <c r="AW1177" s="54">
        <f t="shared" si="1412"/>
        <v>0</v>
      </c>
      <c r="AX1177" s="54">
        <f t="shared" si="1413"/>
        <v>0</v>
      </c>
      <c r="AY1177" s="54">
        <f t="shared" si="1414"/>
        <v>0</v>
      </c>
      <c r="AZ1177" s="54">
        <f t="shared" si="1415"/>
        <v>0</v>
      </c>
      <c r="BA1177" s="54">
        <f t="shared" si="1401"/>
        <v>1.1779575864591419E-6</v>
      </c>
      <c r="BB1177" s="54">
        <f t="shared" si="1402"/>
        <v>0</v>
      </c>
      <c r="BC1177" s="54">
        <f>SUM(CJ1177:CL1177)*2</f>
        <v>0</v>
      </c>
      <c r="BD1177" s="54">
        <f>SUM(CM1177:CO1177)*2</f>
        <v>0</v>
      </c>
      <c r="BE1177" s="54">
        <f t="shared" si="1416"/>
        <v>0</v>
      </c>
      <c r="BF1177" s="54">
        <f t="shared" ref="BF1177:BK1177" si="1445">Z1177*2</f>
        <v>0</v>
      </c>
      <c r="BG1177" s="54">
        <f t="shared" si="1445"/>
        <v>0</v>
      </c>
      <c r="BH1177" s="54">
        <f t="shared" si="1445"/>
        <v>0</v>
      </c>
      <c r="BI1177" s="54">
        <f t="shared" si="1445"/>
        <v>0</v>
      </c>
      <c r="BJ1177" s="54">
        <f t="shared" si="1445"/>
        <v>0</v>
      </c>
      <c r="BK1177" s="54">
        <f t="shared" si="1445"/>
        <v>0</v>
      </c>
      <c r="BL1177" s="54">
        <v>0</v>
      </c>
      <c r="BM1177" s="54">
        <v>0</v>
      </c>
      <c r="BN1177" s="54">
        <f t="shared" si="1443"/>
        <v>0</v>
      </c>
      <c r="BO1177" s="54">
        <f t="shared" si="1444"/>
        <v>0</v>
      </c>
      <c r="BP1177" s="54">
        <v>0</v>
      </c>
      <c r="BQ1177" s="54">
        <v>0</v>
      </c>
      <c r="BR1177" s="54">
        <v>0</v>
      </c>
      <c r="BS1177" s="54">
        <v>0</v>
      </c>
      <c r="BT1177" s="54">
        <v>0</v>
      </c>
      <c r="BU1177" s="54">
        <v>0</v>
      </c>
      <c r="BV1177" s="54">
        <f t="shared" si="1420"/>
        <v>0</v>
      </c>
      <c r="BW1177" s="54">
        <f t="shared" si="1421"/>
        <v>0</v>
      </c>
      <c r="BX1177" s="54">
        <f t="shared" si="1422"/>
        <v>0</v>
      </c>
      <c r="BY1177" s="54">
        <f t="shared" si="1423"/>
        <v>0</v>
      </c>
      <c r="BZ1177" s="54">
        <f t="shared" si="1424"/>
        <v>0</v>
      </c>
      <c r="CA1177" s="54">
        <v>0</v>
      </c>
      <c r="CB1177" s="54">
        <f t="shared" si="1425"/>
        <v>0</v>
      </c>
      <c r="CC1177" s="54">
        <f t="shared" si="1426"/>
        <v>0</v>
      </c>
      <c r="CD1177" s="54">
        <v>0</v>
      </c>
      <c r="CE1177" s="54">
        <v>0</v>
      </c>
      <c r="CF1177" s="54">
        <v>0</v>
      </c>
      <c r="CG1177" s="54">
        <v>0</v>
      </c>
      <c r="CH1177" s="54">
        <v>0</v>
      </c>
      <c r="CI1177" s="54">
        <v>0</v>
      </c>
      <c r="CJ1177" s="54">
        <v>0</v>
      </c>
      <c r="CK1177" s="54">
        <v>0</v>
      </c>
      <c r="CL1177" s="54">
        <v>0</v>
      </c>
      <c r="CM1177" s="54">
        <v>0</v>
      </c>
      <c r="CN1177" s="54">
        <v>0</v>
      </c>
      <c r="CO1177" s="54">
        <v>0</v>
      </c>
    </row>
    <row r="1178" spans="1:93">
      <c r="A1178" s="3" t="str">
        <f t="shared" si="1403"/>
        <v>SH1130Herceptin IV</v>
      </c>
      <c r="B1178" s="3" t="s">
        <v>558</v>
      </c>
      <c r="C1178" s="3" t="s">
        <v>887</v>
      </c>
      <c r="D1178" s="3" t="s">
        <v>296</v>
      </c>
      <c r="E1178" s="3" t="s">
        <v>296</v>
      </c>
      <c r="F1178" s="3" t="s">
        <v>371</v>
      </c>
      <c r="G1178" s="3" t="s">
        <v>372</v>
      </c>
      <c r="H1178" s="3" t="s">
        <v>371</v>
      </c>
      <c r="I1178" s="3" t="s">
        <v>372</v>
      </c>
      <c r="J1178" s="3" t="s">
        <v>541</v>
      </c>
      <c r="K1178" s="3" t="s">
        <v>541</v>
      </c>
      <c r="L1178" s="3"/>
      <c r="M1178" s="3" t="s">
        <v>543</v>
      </c>
      <c r="N1178" s="3" t="s">
        <v>11</v>
      </c>
      <c r="O1178" s="3" t="s">
        <v>11</v>
      </c>
      <c r="P1178" s="3">
        <v>4535.5</v>
      </c>
      <c r="Q1178" s="54">
        <v>19.10689446010829</v>
      </c>
      <c r="R1178" s="54">
        <v>13.688277666218092</v>
      </c>
      <c r="S1178" s="54">
        <v>12.733206087325927</v>
      </c>
      <c r="T1178" s="54">
        <v>8.9914375613190067</v>
      </c>
      <c r="U1178" s="54">
        <v>8.1924448157078373</v>
      </c>
      <c r="V1178" s="54">
        <v>14.262217535875509</v>
      </c>
      <c r="W1178" s="54">
        <v>45.528378213652303</v>
      </c>
      <c r="X1178" s="54">
        <v>31.446099912902355</v>
      </c>
      <c r="Y1178" s="54">
        <v>76.974478126554658</v>
      </c>
      <c r="Z1178" s="54">
        <v>15</v>
      </c>
      <c r="AA1178" s="54">
        <v>18</v>
      </c>
      <c r="AB1178" s="54">
        <v>18</v>
      </c>
      <c r="AC1178" s="54">
        <v>18</v>
      </c>
      <c r="AD1178" s="54">
        <v>0</v>
      </c>
      <c r="AE1178" s="54">
        <v>0</v>
      </c>
      <c r="AF1178" s="54">
        <f t="shared" si="1404"/>
        <v>51</v>
      </c>
      <c r="AG1178" s="54">
        <f t="shared" si="1405"/>
        <v>18</v>
      </c>
      <c r="AH1178" s="54">
        <f t="shared" si="1406"/>
        <v>69</v>
      </c>
      <c r="AI1178" s="54">
        <v>86659.319823821148</v>
      </c>
      <c r="AJ1178" s="54">
        <v>62083.183355132154</v>
      </c>
      <c r="AK1178" s="54">
        <v>57751.456209066739</v>
      </c>
      <c r="AL1178" s="54">
        <v>40780.665059362356</v>
      </c>
      <c r="AM1178" s="54">
        <v>37156.833461642898</v>
      </c>
      <c r="AN1178" s="54">
        <v>64686.287633963373</v>
      </c>
      <c r="AO1178" s="54">
        <v>206493.95938802004</v>
      </c>
      <c r="AP1178" s="54">
        <v>142623.78615496863</v>
      </c>
      <c r="AQ1178" s="54">
        <v>349117.74554298865</v>
      </c>
      <c r="AR1178" s="54">
        <f t="shared" si="1407"/>
        <v>68032.5</v>
      </c>
      <c r="AS1178" s="54">
        <f t="shared" si="1408"/>
        <v>81639</v>
      </c>
      <c r="AT1178" s="54">
        <f t="shared" si="1409"/>
        <v>81639</v>
      </c>
      <c r="AU1178" s="54">
        <f t="shared" si="1410"/>
        <v>81639</v>
      </c>
      <c r="AV1178" s="54">
        <f t="shared" si="1411"/>
        <v>0</v>
      </c>
      <c r="AW1178" s="54">
        <f t="shared" si="1412"/>
        <v>0</v>
      </c>
      <c r="AX1178" s="54">
        <f t="shared" si="1413"/>
        <v>231310.5</v>
      </c>
      <c r="AY1178" s="54">
        <f t="shared" si="1414"/>
        <v>81639</v>
      </c>
      <c r="AZ1178" s="54">
        <f t="shared" si="1415"/>
        <v>312949.5</v>
      </c>
      <c r="BA1178" s="54">
        <f t="shared" si="1401"/>
        <v>8.9914375613190067</v>
      </c>
      <c r="BB1178" s="54">
        <f t="shared" si="1402"/>
        <v>18</v>
      </c>
      <c r="BC1178" s="54"/>
      <c r="BD1178" s="54"/>
      <c r="BE1178" s="54">
        <f t="shared" si="1416"/>
        <v>0</v>
      </c>
      <c r="BF1178" s="54"/>
      <c r="BG1178" s="54"/>
      <c r="BH1178" s="54"/>
      <c r="BI1178" s="54"/>
      <c r="BJ1178" s="54"/>
      <c r="BK1178" s="54"/>
      <c r="BL1178" s="54"/>
      <c r="BM1178" s="54"/>
      <c r="BN1178" s="54"/>
      <c r="BO1178" s="54"/>
      <c r="BP1178" s="54"/>
      <c r="BQ1178" s="54"/>
      <c r="BR1178" s="54"/>
      <c r="BS1178" s="54"/>
      <c r="BT1178" s="54"/>
      <c r="BU1178" s="54"/>
      <c r="BV1178" s="54">
        <f t="shared" si="1420"/>
        <v>81261.041666666672</v>
      </c>
      <c r="BW1178" s="54">
        <f t="shared" si="1421"/>
        <v>408195</v>
      </c>
      <c r="BX1178" s="54">
        <f t="shared" si="1422"/>
        <v>326556</v>
      </c>
      <c r="BY1178" s="54">
        <f t="shared" si="1423"/>
        <v>90</v>
      </c>
      <c r="BZ1178" s="54">
        <f t="shared" si="1424"/>
        <v>72</v>
      </c>
      <c r="CA1178" s="54">
        <v>0</v>
      </c>
      <c r="CB1178" s="54">
        <f t="shared" si="1425"/>
        <v>36</v>
      </c>
      <c r="CC1178" s="54">
        <f t="shared" si="1426"/>
        <v>17.916666666666668</v>
      </c>
      <c r="CD1178" s="54">
        <v>0</v>
      </c>
      <c r="CE1178" s="54">
        <v>0</v>
      </c>
      <c r="CF1178" s="54">
        <v>0</v>
      </c>
      <c r="CG1178" s="54">
        <v>10</v>
      </c>
      <c r="CH1178" s="54">
        <v>15</v>
      </c>
      <c r="CI1178" s="54">
        <v>28</v>
      </c>
      <c r="CJ1178" s="54">
        <v>24</v>
      </c>
      <c r="CK1178" s="54">
        <v>36</v>
      </c>
      <c r="CL1178" s="54">
        <v>30</v>
      </c>
      <c r="CM1178" s="54">
        <v>24</v>
      </c>
      <c r="CN1178" s="54">
        <v>30</v>
      </c>
      <c r="CO1178" s="54">
        <v>18</v>
      </c>
    </row>
    <row r="1179" spans="1:93">
      <c r="A1179" s="3" t="str">
        <f t="shared" si="1403"/>
        <v>SH1130Herceptin SC</v>
      </c>
      <c r="B1179" s="3" t="s">
        <v>558</v>
      </c>
      <c r="C1179" s="3" t="s">
        <v>887</v>
      </c>
      <c r="D1179" s="3" t="s">
        <v>296</v>
      </c>
      <c r="E1179" s="3" t="s">
        <v>296</v>
      </c>
      <c r="F1179" s="3" t="s">
        <v>371</v>
      </c>
      <c r="G1179" s="3" t="s">
        <v>372</v>
      </c>
      <c r="H1179" s="3" t="s">
        <v>371</v>
      </c>
      <c r="I1179" s="3" t="s">
        <v>372</v>
      </c>
      <c r="J1179" s="3" t="s">
        <v>541</v>
      </c>
      <c r="K1179" s="3" t="s">
        <v>541</v>
      </c>
      <c r="L1179" s="3"/>
      <c r="M1179" s="3" t="s">
        <v>543</v>
      </c>
      <c r="N1179" s="3" t="s">
        <v>12</v>
      </c>
      <c r="O1179" s="3" t="s">
        <v>12</v>
      </c>
      <c r="P1179" s="3">
        <v>3444.49</v>
      </c>
      <c r="Q1179" s="54">
        <v>1.2869445629604544E-7</v>
      </c>
      <c r="R1179" s="54">
        <v>1.1923834167284972E-7</v>
      </c>
      <c r="S1179" s="54">
        <v>1.8086442832285226E-7</v>
      </c>
      <c r="T1179" s="54">
        <v>1.8512626147397511E-7</v>
      </c>
      <c r="U1179" s="54">
        <v>1.6668434004097236E-7</v>
      </c>
      <c r="V1179" s="54">
        <v>2.193921721933052E-7</v>
      </c>
      <c r="W1179" s="54">
        <v>4.2879722629174739E-7</v>
      </c>
      <c r="X1179" s="54">
        <v>5.7120277370825267E-7</v>
      </c>
      <c r="Y1179" s="54">
        <v>1.0000000000000002E-6</v>
      </c>
      <c r="Z1179" s="54">
        <v>0</v>
      </c>
      <c r="AA1179" s="54">
        <v>0</v>
      </c>
      <c r="AB1179" s="54">
        <v>0</v>
      </c>
      <c r="AC1179" s="54">
        <v>0</v>
      </c>
      <c r="AD1179" s="54">
        <v>0</v>
      </c>
      <c r="AE1179" s="54">
        <v>0</v>
      </c>
      <c r="AF1179" s="54">
        <f t="shared" si="1404"/>
        <v>0</v>
      </c>
      <c r="AG1179" s="54">
        <f t="shared" si="1405"/>
        <v>0</v>
      </c>
      <c r="AH1179" s="54">
        <f t="shared" si="1406"/>
        <v>0</v>
      </c>
      <c r="AI1179" s="54">
        <v>4.4328676776716558E-4</v>
      </c>
      <c r="AJ1179" s="54">
        <v>4.1071527550871412E-4</v>
      </c>
      <c r="AK1179" s="54">
        <v>6.2298571471378138E-4</v>
      </c>
      <c r="AL1179" s="54">
        <v>6.3766555638449245E-4</v>
      </c>
      <c r="AM1179" s="54">
        <v>5.7414254242772885E-4</v>
      </c>
      <c r="AN1179" s="54">
        <v>7.5569414319811776E-4</v>
      </c>
      <c r="AO1179" s="54">
        <v>1.476987757989661E-3</v>
      </c>
      <c r="AP1179" s="54">
        <v>1.9675022420103392E-3</v>
      </c>
      <c r="AQ1179" s="54">
        <v>3.4444900000000001E-3</v>
      </c>
      <c r="AR1179" s="54">
        <f t="shared" si="1407"/>
        <v>0</v>
      </c>
      <c r="AS1179" s="54">
        <f t="shared" si="1408"/>
        <v>0</v>
      </c>
      <c r="AT1179" s="54">
        <f t="shared" si="1409"/>
        <v>0</v>
      </c>
      <c r="AU1179" s="54">
        <f t="shared" si="1410"/>
        <v>0</v>
      </c>
      <c r="AV1179" s="54">
        <f t="shared" si="1411"/>
        <v>0</v>
      </c>
      <c r="AW1179" s="54">
        <f t="shared" si="1412"/>
        <v>0</v>
      </c>
      <c r="AX1179" s="54">
        <f t="shared" si="1413"/>
        <v>0</v>
      </c>
      <c r="AY1179" s="54">
        <f t="shared" si="1414"/>
        <v>0</v>
      </c>
      <c r="AZ1179" s="54">
        <f t="shared" si="1415"/>
        <v>0</v>
      </c>
      <c r="BA1179" s="54">
        <f t="shared" si="1401"/>
        <v>1.8512626147397511E-7</v>
      </c>
      <c r="BB1179" s="54">
        <f t="shared" si="1402"/>
        <v>0</v>
      </c>
      <c r="BC1179" s="54"/>
      <c r="BD1179" s="54"/>
      <c r="BE1179" s="54">
        <f t="shared" si="1416"/>
        <v>0</v>
      </c>
      <c r="BF1179" s="54"/>
      <c r="BG1179" s="54"/>
      <c r="BH1179" s="54"/>
      <c r="BI1179" s="54"/>
      <c r="BJ1179" s="54"/>
      <c r="BK1179" s="54"/>
      <c r="BL1179" s="54"/>
      <c r="BM1179" s="54"/>
      <c r="BN1179" s="54"/>
      <c r="BO1179" s="54"/>
      <c r="BP1179" s="54"/>
      <c r="BQ1179" s="54"/>
      <c r="BR1179" s="54"/>
      <c r="BS1179" s="54"/>
      <c r="BT1179" s="54"/>
      <c r="BU1179" s="54"/>
      <c r="BV1179" s="54">
        <f t="shared" si="1420"/>
        <v>0</v>
      </c>
      <c r="BW1179" s="54">
        <f t="shared" si="1421"/>
        <v>0</v>
      </c>
      <c r="BX1179" s="54">
        <f t="shared" si="1422"/>
        <v>0</v>
      </c>
      <c r="BY1179" s="54">
        <f t="shared" si="1423"/>
        <v>0</v>
      </c>
      <c r="BZ1179" s="54">
        <f t="shared" si="1424"/>
        <v>0</v>
      </c>
      <c r="CA1179" s="54">
        <v>0</v>
      </c>
      <c r="CB1179" s="54">
        <f t="shared" si="1425"/>
        <v>0</v>
      </c>
      <c r="CC1179" s="54">
        <f t="shared" si="1426"/>
        <v>0</v>
      </c>
      <c r="CD1179" s="54">
        <v>0</v>
      </c>
      <c r="CE1179" s="54">
        <v>0</v>
      </c>
      <c r="CF1179" s="54">
        <v>0</v>
      </c>
      <c r="CG1179" s="54">
        <v>0</v>
      </c>
      <c r="CH1179" s="54">
        <v>0</v>
      </c>
      <c r="CI1179" s="54">
        <v>0</v>
      </c>
      <c r="CJ1179" s="54">
        <v>0</v>
      </c>
      <c r="CK1179" s="54">
        <v>0</v>
      </c>
      <c r="CL1179" s="54">
        <v>0</v>
      </c>
      <c r="CM1179" s="54">
        <v>0</v>
      </c>
      <c r="CN1179" s="54">
        <v>0</v>
      </c>
      <c r="CO1179" s="54">
        <v>0</v>
      </c>
    </row>
    <row r="1180" spans="1:93">
      <c r="A1180" s="3" t="str">
        <f t="shared" si="1403"/>
        <v>SH1130Itovebi 3mg</v>
      </c>
      <c r="B1180" s="3" t="s">
        <v>558</v>
      </c>
      <c r="C1180" s="3" t="s">
        <v>887</v>
      </c>
      <c r="D1180" s="3" t="s">
        <v>296</v>
      </c>
      <c r="E1180" s="3" t="s">
        <v>296</v>
      </c>
      <c r="F1180" s="3" t="s">
        <v>371</v>
      </c>
      <c r="G1180" s="3" t="s">
        <v>372</v>
      </c>
      <c r="H1180" s="3" t="s">
        <v>371</v>
      </c>
      <c r="I1180" s="3" t="s">
        <v>372</v>
      </c>
      <c r="J1180" s="3" t="s">
        <v>541</v>
      </c>
      <c r="K1180" s="3" t="s">
        <v>541</v>
      </c>
      <c r="L1180" s="3"/>
      <c r="M1180" s="3" t="s">
        <v>543</v>
      </c>
      <c r="N1180" s="3" t="s">
        <v>13</v>
      </c>
      <c r="O1180" s="3" t="s">
        <v>14</v>
      </c>
      <c r="P1180" s="3">
        <v>3566.02</v>
      </c>
      <c r="Q1180" s="54">
        <v>7.5423782997919166E-8</v>
      </c>
      <c r="R1180" s="54">
        <v>8.6118364644595899E-8</v>
      </c>
      <c r="S1180" s="54">
        <v>1.7430625086372233E-7</v>
      </c>
      <c r="T1180" s="54">
        <v>1.7644957539816278E-7</v>
      </c>
      <c r="U1180" s="54">
        <v>2.1451535630448561E-7</v>
      </c>
      <c r="V1180" s="54">
        <v>2.7318666979111423E-7</v>
      </c>
      <c r="W1180" s="54">
        <v>3.3584839850623739E-7</v>
      </c>
      <c r="X1180" s="54">
        <v>6.6415160149376262E-7</v>
      </c>
      <c r="Y1180" s="54">
        <v>9.9999999999999995E-7</v>
      </c>
      <c r="Z1180" s="54">
        <v>0</v>
      </c>
      <c r="AA1180" s="54">
        <v>0</v>
      </c>
      <c r="AB1180" s="54">
        <v>0</v>
      </c>
      <c r="AC1180" s="54">
        <v>0</v>
      </c>
      <c r="AD1180" s="54">
        <v>0</v>
      </c>
      <c r="AE1180" s="54">
        <v>0</v>
      </c>
      <c r="AF1180" s="54">
        <f t="shared" si="1404"/>
        <v>0</v>
      </c>
      <c r="AG1180" s="54">
        <f t="shared" si="1405"/>
        <v>0</v>
      </c>
      <c r="AH1180" s="54">
        <f t="shared" si="1406"/>
        <v>0</v>
      </c>
      <c r="AI1180" s="54">
        <v>2.6896271864623972E-4</v>
      </c>
      <c r="AJ1180" s="54">
        <v>3.0709981068992184E-4</v>
      </c>
      <c r="AK1180" s="54">
        <v>6.2157957670505104E-4</v>
      </c>
      <c r="AL1180" s="54">
        <v>6.2922271486135644E-4</v>
      </c>
      <c r="AM1180" s="54">
        <v>7.6496605088892183E-4</v>
      </c>
      <c r="AN1180" s="54">
        <v>9.7418912820850911E-4</v>
      </c>
      <c r="AO1180" s="54">
        <v>1.1976421060412126E-3</v>
      </c>
      <c r="AP1180" s="54">
        <v>2.3683778939587873E-3</v>
      </c>
      <c r="AQ1180" s="54">
        <v>3.5660199999999996E-3</v>
      </c>
      <c r="AR1180" s="54">
        <f t="shared" si="1407"/>
        <v>0</v>
      </c>
      <c r="AS1180" s="54">
        <f t="shared" si="1408"/>
        <v>0</v>
      </c>
      <c r="AT1180" s="54">
        <f t="shared" si="1409"/>
        <v>0</v>
      </c>
      <c r="AU1180" s="54">
        <f t="shared" si="1410"/>
        <v>0</v>
      </c>
      <c r="AV1180" s="54">
        <f t="shared" si="1411"/>
        <v>0</v>
      </c>
      <c r="AW1180" s="54">
        <f t="shared" si="1412"/>
        <v>0</v>
      </c>
      <c r="AX1180" s="54">
        <f t="shared" si="1413"/>
        <v>0</v>
      </c>
      <c r="AY1180" s="54">
        <f t="shared" si="1414"/>
        <v>0</v>
      </c>
      <c r="AZ1180" s="54">
        <f t="shared" si="1415"/>
        <v>0</v>
      </c>
      <c r="BA1180" s="54">
        <f t="shared" si="1401"/>
        <v>1.7644957539816278E-7</v>
      </c>
      <c r="BB1180" s="54">
        <f t="shared" si="1402"/>
        <v>0</v>
      </c>
      <c r="BC1180" s="54"/>
      <c r="BD1180" s="54"/>
      <c r="BE1180" s="54">
        <f t="shared" si="1416"/>
        <v>0</v>
      </c>
      <c r="BF1180" s="54"/>
      <c r="BG1180" s="54"/>
      <c r="BH1180" s="54"/>
      <c r="BI1180" s="54"/>
      <c r="BJ1180" s="54"/>
      <c r="BK1180" s="54"/>
      <c r="BL1180" s="54">
        <v>0</v>
      </c>
      <c r="BM1180" s="54">
        <v>0</v>
      </c>
      <c r="BN1180" s="54">
        <f t="shared" ref="BN1180:BN1181" si="1446">AVERAGE(BP1180:BR1180)</f>
        <v>0</v>
      </c>
      <c r="BO1180" s="54">
        <f t="shared" ref="BO1180:BO1181" si="1447">SUM(BS1180:BU1180)/1</f>
        <v>0</v>
      </c>
      <c r="BP1180" s="54">
        <v>0</v>
      </c>
      <c r="BQ1180" s="54">
        <v>0</v>
      </c>
      <c r="BR1180" s="54">
        <v>0</v>
      </c>
      <c r="BS1180" s="54">
        <v>0</v>
      </c>
      <c r="BT1180" s="54">
        <v>0</v>
      </c>
      <c r="BU1180" s="54">
        <v>0</v>
      </c>
      <c r="BV1180" s="54">
        <f t="shared" si="1420"/>
        <v>0</v>
      </c>
      <c r="BW1180" s="54">
        <f t="shared" si="1421"/>
        <v>0</v>
      </c>
      <c r="BX1180" s="54">
        <f t="shared" si="1422"/>
        <v>0</v>
      </c>
      <c r="BY1180" s="54">
        <f t="shared" si="1423"/>
        <v>0</v>
      </c>
      <c r="BZ1180" s="54">
        <f t="shared" si="1424"/>
        <v>0</v>
      </c>
      <c r="CA1180" s="54">
        <v>0</v>
      </c>
      <c r="CB1180" s="54">
        <f t="shared" si="1425"/>
        <v>0</v>
      </c>
      <c r="CC1180" s="54">
        <f t="shared" si="1426"/>
        <v>0</v>
      </c>
      <c r="CD1180" s="54">
        <v>0</v>
      </c>
      <c r="CE1180" s="54">
        <v>0</v>
      </c>
      <c r="CF1180" s="54">
        <v>0</v>
      </c>
      <c r="CG1180" s="54">
        <v>0</v>
      </c>
      <c r="CH1180" s="54">
        <v>0</v>
      </c>
      <c r="CI1180" s="54">
        <v>0</v>
      </c>
      <c r="CJ1180" s="54">
        <v>0</v>
      </c>
      <c r="CK1180" s="54">
        <v>0</v>
      </c>
      <c r="CL1180" s="54">
        <v>0</v>
      </c>
      <c r="CM1180" s="54">
        <v>0</v>
      </c>
      <c r="CN1180" s="54">
        <v>0</v>
      </c>
      <c r="CO1180" s="54">
        <v>0</v>
      </c>
    </row>
    <row r="1181" spans="1:93">
      <c r="A1181" s="3" t="str">
        <f t="shared" si="1403"/>
        <v>SH1130Itovebi 9mg</v>
      </c>
      <c r="B1181" s="3" t="s">
        <v>558</v>
      </c>
      <c r="C1181" s="3" t="s">
        <v>887</v>
      </c>
      <c r="D1181" s="3" t="s">
        <v>296</v>
      </c>
      <c r="E1181" s="3" t="s">
        <v>296</v>
      </c>
      <c r="F1181" s="3" t="s">
        <v>371</v>
      </c>
      <c r="G1181" s="3" t="s">
        <v>372</v>
      </c>
      <c r="H1181" s="3" t="s">
        <v>371</v>
      </c>
      <c r="I1181" s="3" t="s">
        <v>372</v>
      </c>
      <c r="J1181" s="3" t="s">
        <v>541</v>
      </c>
      <c r="K1181" s="3" t="s">
        <v>541</v>
      </c>
      <c r="L1181" s="3"/>
      <c r="M1181" s="3" t="s">
        <v>543</v>
      </c>
      <c r="N1181" s="3" t="s">
        <v>13</v>
      </c>
      <c r="O1181" s="3" t="s">
        <v>15</v>
      </c>
      <c r="P1181" s="3">
        <v>10698.05</v>
      </c>
      <c r="Q1181" s="54"/>
      <c r="R1181" s="54"/>
      <c r="S1181" s="54"/>
      <c r="T1181" s="54">
        <v>0</v>
      </c>
      <c r="U1181" s="54">
        <v>0</v>
      </c>
      <c r="V1181" s="54">
        <v>0</v>
      </c>
      <c r="W1181" s="54">
        <v>0</v>
      </c>
      <c r="X1181" s="54">
        <v>0</v>
      </c>
      <c r="Y1181" s="54">
        <v>0</v>
      </c>
      <c r="Z1181" s="54">
        <v>0</v>
      </c>
      <c r="AA1181" s="54">
        <v>0</v>
      </c>
      <c r="AB1181" s="54">
        <v>0</v>
      </c>
      <c r="AC1181" s="54">
        <v>0</v>
      </c>
      <c r="AD1181" s="54">
        <v>0</v>
      </c>
      <c r="AE1181" s="54">
        <v>0</v>
      </c>
      <c r="AF1181" s="54">
        <f t="shared" si="1404"/>
        <v>0</v>
      </c>
      <c r="AG1181" s="54">
        <f t="shared" si="1405"/>
        <v>0</v>
      </c>
      <c r="AH1181" s="54">
        <f t="shared" si="1406"/>
        <v>0</v>
      </c>
      <c r="AI1181" s="54"/>
      <c r="AJ1181" s="54"/>
      <c r="AK1181" s="54"/>
      <c r="AL1181" s="54">
        <v>0</v>
      </c>
      <c r="AM1181" s="54">
        <v>0</v>
      </c>
      <c r="AN1181" s="54">
        <v>0</v>
      </c>
      <c r="AO1181" s="54">
        <v>0</v>
      </c>
      <c r="AP1181" s="54">
        <v>0</v>
      </c>
      <c r="AQ1181" s="54">
        <v>0</v>
      </c>
      <c r="AR1181" s="54">
        <f t="shared" si="1407"/>
        <v>0</v>
      </c>
      <c r="AS1181" s="54">
        <f t="shared" si="1408"/>
        <v>0</v>
      </c>
      <c r="AT1181" s="54">
        <f t="shared" si="1409"/>
        <v>0</v>
      </c>
      <c r="AU1181" s="54">
        <f t="shared" si="1410"/>
        <v>0</v>
      </c>
      <c r="AV1181" s="54">
        <f t="shared" si="1411"/>
        <v>0</v>
      </c>
      <c r="AW1181" s="54">
        <f t="shared" si="1412"/>
        <v>0</v>
      </c>
      <c r="AX1181" s="54">
        <f t="shared" si="1413"/>
        <v>0</v>
      </c>
      <c r="AY1181" s="54">
        <f t="shared" si="1414"/>
        <v>0</v>
      </c>
      <c r="AZ1181" s="54">
        <f t="shared" si="1415"/>
        <v>0</v>
      </c>
      <c r="BA1181" s="54">
        <f t="shared" si="1401"/>
        <v>0</v>
      </c>
      <c r="BB1181" s="54">
        <f t="shared" si="1402"/>
        <v>0</v>
      </c>
      <c r="BC1181" s="54"/>
      <c r="BD1181" s="54"/>
      <c r="BE1181" s="54">
        <f t="shared" si="1416"/>
        <v>0</v>
      </c>
      <c r="BF1181" s="54"/>
      <c r="BG1181" s="54"/>
      <c r="BH1181" s="54"/>
      <c r="BI1181" s="54"/>
      <c r="BJ1181" s="54"/>
      <c r="BK1181" s="54"/>
      <c r="BL1181" s="54">
        <v>0</v>
      </c>
      <c r="BM1181" s="54">
        <v>0</v>
      </c>
      <c r="BN1181" s="54">
        <f t="shared" si="1446"/>
        <v>0</v>
      </c>
      <c r="BO1181" s="54">
        <f t="shared" si="1447"/>
        <v>0</v>
      </c>
      <c r="BP1181" s="54">
        <v>0</v>
      </c>
      <c r="BQ1181" s="54">
        <v>0</v>
      </c>
      <c r="BR1181" s="54">
        <v>0</v>
      </c>
      <c r="BS1181" s="54">
        <v>0</v>
      </c>
      <c r="BT1181" s="54">
        <v>0</v>
      </c>
      <c r="BU1181" s="54">
        <v>0</v>
      </c>
      <c r="BV1181" s="54">
        <f t="shared" si="1420"/>
        <v>0</v>
      </c>
      <c r="BW1181" s="54">
        <f t="shared" si="1421"/>
        <v>0</v>
      </c>
      <c r="BX1181" s="54">
        <f t="shared" si="1422"/>
        <v>0</v>
      </c>
      <c r="BY1181" s="54">
        <f t="shared" si="1423"/>
        <v>0</v>
      </c>
      <c r="BZ1181" s="54">
        <f t="shared" si="1424"/>
        <v>0</v>
      </c>
      <c r="CA1181" s="54">
        <v>0</v>
      </c>
      <c r="CB1181" s="54">
        <f t="shared" si="1425"/>
        <v>0</v>
      </c>
      <c r="CC1181" s="54">
        <f t="shared" si="1426"/>
        <v>0</v>
      </c>
      <c r="CD1181" s="54">
        <v>0</v>
      </c>
      <c r="CE1181" s="54">
        <v>0</v>
      </c>
      <c r="CF1181" s="54">
        <v>0</v>
      </c>
      <c r="CG1181" s="54">
        <v>0</v>
      </c>
      <c r="CH1181" s="54">
        <v>0</v>
      </c>
      <c r="CI1181" s="54">
        <v>0</v>
      </c>
      <c r="CJ1181" s="54">
        <v>0</v>
      </c>
      <c r="CK1181" s="54">
        <v>0</v>
      </c>
      <c r="CL1181" s="54">
        <v>0</v>
      </c>
      <c r="CM1181" s="54">
        <v>0</v>
      </c>
      <c r="CN1181" s="54">
        <v>0</v>
      </c>
      <c r="CO1181" s="54">
        <v>0</v>
      </c>
    </row>
    <row r="1182" spans="1:93">
      <c r="A1182" s="3" t="str">
        <f t="shared" si="1403"/>
        <v>SH1130Perjeta</v>
      </c>
      <c r="B1182" s="3" t="s">
        <v>558</v>
      </c>
      <c r="C1182" s="3" t="s">
        <v>887</v>
      </c>
      <c r="D1182" s="3" t="s">
        <v>296</v>
      </c>
      <c r="E1182" s="3" t="s">
        <v>296</v>
      </c>
      <c r="F1182" s="3" t="s">
        <v>371</v>
      </c>
      <c r="G1182" s="3" t="s">
        <v>372</v>
      </c>
      <c r="H1182" s="3" t="s">
        <v>371</v>
      </c>
      <c r="I1182" s="3" t="s">
        <v>372</v>
      </c>
      <c r="J1182" s="3" t="s">
        <v>541</v>
      </c>
      <c r="K1182" s="3" t="s">
        <v>541</v>
      </c>
      <c r="L1182" s="3"/>
      <c r="M1182" s="3" t="s">
        <v>543</v>
      </c>
      <c r="N1182" s="3" t="s">
        <v>16</v>
      </c>
      <c r="O1182" s="3" t="s">
        <v>16</v>
      </c>
      <c r="P1182" s="3">
        <v>3985.87</v>
      </c>
      <c r="Q1182" s="54">
        <v>1.7016820489227757E-7</v>
      </c>
      <c r="R1182" s="54">
        <v>1.437436387538705E-7</v>
      </c>
      <c r="S1182" s="54">
        <v>2.1817278135784686E-7</v>
      </c>
      <c r="T1182" s="54">
        <v>1.3183546069258188E-7</v>
      </c>
      <c r="U1182" s="54">
        <v>1.6001271046762174E-7</v>
      </c>
      <c r="V1182" s="54">
        <v>1.836397080028689E-7</v>
      </c>
      <c r="W1182" s="54">
        <v>5.320846250039949E-7</v>
      </c>
      <c r="X1182" s="54">
        <v>4.7548787916307249E-7</v>
      </c>
      <c r="Y1182" s="54">
        <v>1.0075725041670674E-6</v>
      </c>
      <c r="Z1182" s="54">
        <v>0</v>
      </c>
      <c r="AA1182" s="54">
        <v>0</v>
      </c>
      <c r="AB1182" s="54">
        <v>0</v>
      </c>
      <c r="AC1182" s="54">
        <v>0</v>
      </c>
      <c r="AD1182" s="54">
        <v>0</v>
      </c>
      <c r="AE1182" s="54">
        <v>0</v>
      </c>
      <c r="AF1182" s="54">
        <f t="shared" si="1404"/>
        <v>0</v>
      </c>
      <c r="AG1182" s="54">
        <f t="shared" si="1405"/>
        <v>0</v>
      </c>
      <c r="AH1182" s="54">
        <f t="shared" si="1406"/>
        <v>0</v>
      </c>
      <c r="AI1182" s="54">
        <v>6.7826834283398244E-4</v>
      </c>
      <c r="AJ1182" s="54">
        <v>5.7294345739988969E-4</v>
      </c>
      <c r="AK1182" s="54">
        <v>8.6960834403080104E-4</v>
      </c>
      <c r="AL1182" s="54">
        <v>5.2547900771074136E-4</v>
      </c>
      <c r="AM1182" s="54">
        <v>6.3778986227157948E-4</v>
      </c>
      <c r="AN1182" s="54">
        <v>7.31964002937395E-4</v>
      </c>
      <c r="AO1182" s="54">
        <v>2.1208201442646729E-3</v>
      </c>
      <c r="AP1182" s="54">
        <v>1.8952328729197158E-3</v>
      </c>
      <c r="AQ1182" s="54">
        <v>4.0160530171843888E-3</v>
      </c>
      <c r="AR1182" s="54">
        <f t="shared" si="1407"/>
        <v>0</v>
      </c>
      <c r="AS1182" s="54">
        <f t="shared" si="1408"/>
        <v>0</v>
      </c>
      <c r="AT1182" s="54">
        <f t="shared" si="1409"/>
        <v>0</v>
      </c>
      <c r="AU1182" s="54">
        <f t="shared" si="1410"/>
        <v>0</v>
      </c>
      <c r="AV1182" s="54">
        <f t="shared" si="1411"/>
        <v>0</v>
      </c>
      <c r="AW1182" s="54">
        <f t="shared" si="1412"/>
        <v>0</v>
      </c>
      <c r="AX1182" s="54">
        <f t="shared" si="1413"/>
        <v>0</v>
      </c>
      <c r="AY1182" s="54">
        <f t="shared" si="1414"/>
        <v>0</v>
      </c>
      <c r="AZ1182" s="54">
        <f t="shared" si="1415"/>
        <v>0</v>
      </c>
      <c r="BA1182" s="54">
        <f t="shared" si="1401"/>
        <v>1.3183546069258188E-7</v>
      </c>
      <c r="BB1182" s="54">
        <f t="shared" si="1402"/>
        <v>0</v>
      </c>
      <c r="BC1182" s="54"/>
      <c r="BD1182" s="54"/>
      <c r="BE1182" s="54">
        <f t="shared" si="1416"/>
        <v>0</v>
      </c>
      <c r="BF1182" s="54"/>
      <c r="BG1182" s="54"/>
      <c r="BH1182" s="54"/>
      <c r="BI1182" s="54"/>
      <c r="BJ1182" s="54"/>
      <c r="BK1182" s="54"/>
      <c r="BL1182" s="54"/>
      <c r="BM1182" s="54"/>
      <c r="BN1182" s="54"/>
      <c r="BO1182" s="54"/>
      <c r="BP1182" s="54"/>
      <c r="BQ1182" s="54"/>
      <c r="BR1182" s="54"/>
      <c r="BS1182" s="54"/>
      <c r="BT1182" s="54"/>
      <c r="BU1182" s="54"/>
      <c r="BV1182" s="54">
        <f t="shared" si="1420"/>
        <v>0</v>
      </c>
      <c r="BW1182" s="54">
        <f t="shared" si="1421"/>
        <v>0</v>
      </c>
      <c r="BX1182" s="54">
        <f t="shared" si="1422"/>
        <v>0</v>
      </c>
      <c r="BY1182" s="54">
        <f t="shared" si="1423"/>
        <v>0</v>
      </c>
      <c r="BZ1182" s="54">
        <f t="shared" si="1424"/>
        <v>0</v>
      </c>
      <c r="CA1182" s="54">
        <v>0</v>
      </c>
      <c r="CB1182" s="54">
        <f t="shared" si="1425"/>
        <v>0</v>
      </c>
      <c r="CC1182" s="54">
        <f t="shared" si="1426"/>
        <v>0</v>
      </c>
      <c r="CD1182" s="54">
        <v>0</v>
      </c>
      <c r="CE1182" s="54">
        <v>0</v>
      </c>
      <c r="CF1182" s="54">
        <v>0</v>
      </c>
      <c r="CG1182" s="54">
        <v>0</v>
      </c>
      <c r="CH1182" s="54">
        <v>0</v>
      </c>
      <c r="CI1182" s="54">
        <v>0</v>
      </c>
      <c r="CJ1182" s="54">
        <v>0</v>
      </c>
      <c r="CK1182" s="54">
        <v>0</v>
      </c>
      <c r="CL1182" s="54">
        <v>0</v>
      </c>
      <c r="CM1182" s="54">
        <v>0</v>
      </c>
      <c r="CN1182" s="54">
        <v>0</v>
      </c>
      <c r="CO1182" s="54">
        <v>0</v>
      </c>
    </row>
    <row r="1183" spans="1:93">
      <c r="A1183" s="3" t="str">
        <f t="shared" si="1403"/>
        <v>SH1130Phesgo 10ml</v>
      </c>
      <c r="B1183" s="3" t="s">
        <v>558</v>
      </c>
      <c r="C1183" s="3" t="s">
        <v>887</v>
      </c>
      <c r="D1183" s="3" t="s">
        <v>296</v>
      </c>
      <c r="E1183" s="3" t="s">
        <v>296</v>
      </c>
      <c r="F1183" s="3" t="s">
        <v>371</v>
      </c>
      <c r="G1183" s="3" t="s">
        <v>372</v>
      </c>
      <c r="H1183" s="3" t="s">
        <v>371</v>
      </c>
      <c r="I1183" s="3" t="s">
        <v>372</v>
      </c>
      <c r="J1183" s="3" t="s">
        <v>541</v>
      </c>
      <c r="K1183" s="3" t="s">
        <v>541</v>
      </c>
      <c r="L1183" s="3"/>
      <c r="M1183" s="3" t="s">
        <v>543</v>
      </c>
      <c r="N1183" s="3" t="s">
        <v>17</v>
      </c>
      <c r="O1183" s="3" t="s">
        <v>18</v>
      </c>
      <c r="P1183" s="3">
        <v>6232.07</v>
      </c>
      <c r="Q1183" s="54">
        <v>1.3688951515407721E-6</v>
      </c>
      <c r="R1183" s="54">
        <v>1.2654877779580292E-6</v>
      </c>
      <c r="S1183" s="54">
        <v>1.8760355506336405E-6</v>
      </c>
      <c r="T1183" s="54">
        <v>1.6438957276147923E-6</v>
      </c>
      <c r="U1183" s="54">
        <v>1.5083220670144609E-6</v>
      </c>
      <c r="V1183" s="54">
        <v>1.9649834406779579E-6</v>
      </c>
      <c r="W1183" s="54">
        <v>4.5104184801324422E-6</v>
      </c>
      <c r="X1183" s="54">
        <v>5.1172012353072115E-6</v>
      </c>
      <c r="Y1183" s="54">
        <v>9.6276197154396546E-6</v>
      </c>
      <c r="Z1183" s="54">
        <v>0</v>
      </c>
      <c r="AA1183" s="54">
        <v>0</v>
      </c>
      <c r="AB1183" s="54">
        <v>0</v>
      </c>
      <c r="AC1183" s="54">
        <v>0</v>
      </c>
      <c r="AD1183" s="54">
        <v>0</v>
      </c>
      <c r="AE1183" s="54">
        <v>0</v>
      </c>
      <c r="AF1183" s="54">
        <f t="shared" si="1404"/>
        <v>0</v>
      </c>
      <c r="AG1183" s="54">
        <f t="shared" si="1405"/>
        <v>0</v>
      </c>
      <c r="AH1183" s="54">
        <f t="shared" si="1406"/>
        <v>0</v>
      </c>
      <c r="AI1183" s="54">
        <v>8.5310504070626996E-3</v>
      </c>
      <c r="AJ1183" s="54">
        <v>7.8866084163788947E-3</v>
      </c>
      <c r="AK1183" s="54">
        <v>1.1691584874037391E-2</v>
      </c>
      <c r="AL1183" s="54">
        <v>1.0244873247196319E-2</v>
      </c>
      <c r="AM1183" s="54">
        <v>9.3999687041788106E-3</v>
      </c>
      <c r="AN1183" s="54">
        <v>1.224591435114588E-2</v>
      </c>
      <c r="AO1183" s="54">
        <v>2.8109243697478983E-2</v>
      </c>
      <c r="AP1183" s="54">
        <v>3.1890756302521008E-2</v>
      </c>
      <c r="AQ1183" s="54">
        <v>5.9999999999999991E-2</v>
      </c>
      <c r="AR1183" s="54">
        <f t="shared" si="1407"/>
        <v>0</v>
      </c>
      <c r="AS1183" s="54">
        <f t="shared" si="1408"/>
        <v>0</v>
      </c>
      <c r="AT1183" s="54">
        <f t="shared" si="1409"/>
        <v>0</v>
      </c>
      <c r="AU1183" s="54">
        <f t="shared" si="1410"/>
        <v>0</v>
      </c>
      <c r="AV1183" s="54">
        <f t="shared" si="1411"/>
        <v>0</v>
      </c>
      <c r="AW1183" s="54">
        <f t="shared" si="1412"/>
        <v>0</v>
      </c>
      <c r="AX1183" s="54">
        <f t="shared" si="1413"/>
        <v>0</v>
      </c>
      <c r="AY1183" s="54">
        <f t="shared" si="1414"/>
        <v>0</v>
      </c>
      <c r="AZ1183" s="54">
        <f t="shared" si="1415"/>
        <v>0</v>
      </c>
      <c r="BA1183" s="54">
        <f t="shared" si="1401"/>
        <v>1.6438957276147923E-6</v>
      </c>
      <c r="BB1183" s="54">
        <f t="shared" si="1402"/>
        <v>0</v>
      </c>
      <c r="BC1183" s="54">
        <f>SUM(CJ1183:CL1183)</f>
        <v>0</v>
      </c>
      <c r="BD1183" s="54">
        <f>SUM(CM1183:CO1183)</f>
        <v>0</v>
      </c>
      <c r="BE1183" s="54">
        <f t="shared" si="1416"/>
        <v>0</v>
      </c>
      <c r="BF1183" s="54">
        <f t="shared" ref="BF1183:BK1183" si="1448">Z1183</f>
        <v>0</v>
      </c>
      <c r="BG1183" s="54">
        <f t="shared" si="1448"/>
        <v>0</v>
      </c>
      <c r="BH1183" s="54">
        <f t="shared" si="1448"/>
        <v>0</v>
      </c>
      <c r="BI1183" s="54">
        <f t="shared" si="1448"/>
        <v>0</v>
      </c>
      <c r="BJ1183" s="54">
        <f t="shared" si="1448"/>
        <v>0</v>
      </c>
      <c r="BK1183" s="54">
        <f t="shared" si="1448"/>
        <v>0</v>
      </c>
      <c r="BL1183" s="54">
        <v>0</v>
      </c>
      <c r="BM1183" s="54">
        <v>0</v>
      </c>
      <c r="BN1183" s="54">
        <f t="shared" ref="BN1183:BN1184" si="1449">AVERAGE(BP1183:BR1183)</f>
        <v>0</v>
      </c>
      <c r="BO1183" s="54">
        <f t="shared" ref="BO1183:BO1184" si="1450">SUM(BS1183:BU1183)/1</f>
        <v>0</v>
      </c>
      <c r="BP1183" s="54">
        <v>0</v>
      </c>
      <c r="BQ1183" s="54">
        <v>0</v>
      </c>
      <c r="BR1183" s="54">
        <v>0</v>
      </c>
      <c r="BS1183" s="54">
        <v>0</v>
      </c>
      <c r="BT1183" s="54">
        <v>0</v>
      </c>
      <c r="BU1183" s="54">
        <v>0</v>
      </c>
      <c r="BV1183" s="54">
        <f t="shared" si="1420"/>
        <v>0</v>
      </c>
      <c r="BW1183" s="54">
        <f t="shared" si="1421"/>
        <v>0</v>
      </c>
      <c r="BX1183" s="54">
        <f t="shared" si="1422"/>
        <v>0</v>
      </c>
      <c r="BY1183" s="54">
        <f t="shared" si="1423"/>
        <v>0</v>
      </c>
      <c r="BZ1183" s="54">
        <f t="shared" si="1424"/>
        <v>0</v>
      </c>
      <c r="CA1183" s="54">
        <v>0</v>
      </c>
      <c r="CB1183" s="54">
        <f t="shared" si="1425"/>
        <v>0</v>
      </c>
      <c r="CC1183" s="54">
        <f t="shared" si="1426"/>
        <v>0</v>
      </c>
      <c r="CD1183" s="54">
        <v>0</v>
      </c>
      <c r="CE1183" s="54">
        <v>0</v>
      </c>
      <c r="CF1183" s="54">
        <v>0</v>
      </c>
      <c r="CG1183" s="54">
        <v>0</v>
      </c>
      <c r="CH1183" s="54">
        <v>0</v>
      </c>
      <c r="CI1183" s="54">
        <v>0</v>
      </c>
      <c r="CJ1183" s="54">
        <v>0</v>
      </c>
      <c r="CK1183" s="54">
        <v>0</v>
      </c>
      <c r="CL1183" s="54">
        <v>0</v>
      </c>
      <c r="CM1183" s="54">
        <v>0</v>
      </c>
      <c r="CN1183" s="54">
        <v>0</v>
      </c>
      <c r="CO1183" s="54">
        <v>0</v>
      </c>
    </row>
    <row r="1184" spans="1:93">
      <c r="A1184" s="3" t="str">
        <f t="shared" si="1403"/>
        <v>SH1130Phesgo 15ml</v>
      </c>
      <c r="B1184" s="3" t="s">
        <v>558</v>
      </c>
      <c r="C1184" s="3" t="s">
        <v>887</v>
      </c>
      <c r="D1184" s="3" t="s">
        <v>296</v>
      </c>
      <c r="E1184" s="3" t="s">
        <v>296</v>
      </c>
      <c r="F1184" s="3" t="s">
        <v>371</v>
      </c>
      <c r="G1184" s="3" t="s">
        <v>372</v>
      </c>
      <c r="H1184" s="3" t="s">
        <v>371</v>
      </c>
      <c r="I1184" s="3" t="s">
        <v>372</v>
      </c>
      <c r="J1184" s="3" t="s">
        <v>541</v>
      </c>
      <c r="K1184" s="3" t="s">
        <v>541</v>
      </c>
      <c r="L1184" s="3"/>
      <c r="M1184" s="3" t="s">
        <v>543</v>
      </c>
      <c r="N1184" s="3" t="s">
        <v>17</v>
      </c>
      <c r="O1184" s="3" t="s">
        <v>19</v>
      </c>
      <c r="P1184" s="3">
        <v>8489.27</v>
      </c>
      <c r="Q1184" s="54">
        <v>1.1779575864591419E-6</v>
      </c>
      <c r="R1184" s="54">
        <v>1.1779575864591419E-6</v>
      </c>
      <c r="S1184" s="54">
        <v>1.1779575864591419E-6</v>
      </c>
      <c r="T1184" s="54">
        <v>1.1779575864591419E-6</v>
      </c>
      <c r="U1184" s="54">
        <v>1.1779575864591419E-6</v>
      </c>
      <c r="V1184" s="54">
        <v>1.1779575864591419E-6</v>
      </c>
      <c r="W1184" s="54">
        <v>3.5338727593774257E-6</v>
      </c>
      <c r="X1184" s="54">
        <v>3.5338727593774257E-6</v>
      </c>
      <c r="Y1184" s="54">
        <v>7.0677455187548515E-6</v>
      </c>
      <c r="Z1184" s="54">
        <v>0</v>
      </c>
      <c r="AA1184" s="54">
        <v>0</v>
      </c>
      <c r="AB1184" s="54">
        <v>0</v>
      </c>
      <c r="AC1184" s="54">
        <v>0</v>
      </c>
      <c r="AD1184" s="54">
        <v>0</v>
      </c>
      <c r="AE1184" s="54">
        <v>0</v>
      </c>
      <c r="AF1184" s="54">
        <f t="shared" si="1404"/>
        <v>0</v>
      </c>
      <c r="AG1184" s="54">
        <f t="shared" si="1405"/>
        <v>0</v>
      </c>
      <c r="AH1184" s="54">
        <f t="shared" si="1406"/>
        <v>0</v>
      </c>
      <c r="AI1184" s="54">
        <v>0.01</v>
      </c>
      <c r="AJ1184" s="54">
        <v>0.01</v>
      </c>
      <c r="AK1184" s="54">
        <v>0.01</v>
      </c>
      <c r="AL1184" s="54">
        <v>0.01</v>
      </c>
      <c r="AM1184" s="54">
        <v>0.01</v>
      </c>
      <c r="AN1184" s="54">
        <v>0.01</v>
      </c>
      <c r="AO1184" s="54">
        <v>0.03</v>
      </c>
      <c r="AP1184" s="54">
        <v>0.03</v>
      </c>
      <c r="AQ1184" s="54">
        <v>0.06</v>
      </c>
      <c r="AR1184" s="54">
        <f t="shared" si="1407"/>
        <v>0</v>
      </c>
      <c r="AS1184" s="54">
        <f t="shared" si="1408"/>
        <v>0</v>
      </c>
      <c r="AT1184" s="54">
        <f t="shared" si="1409"/>
        <v>0</v>
      </c>
      <c r="AU1184" s="54">
        <f t="shared" si="1410"/>
        <v>0</v>
      </c>
      <c r="AV1184" s="54">
        <f t="shared" si="1411"/>
        <v>0</v>
      </c>
      <c r="AW1184" s="54">
        <f t="shared" si="1412"/>
        <v>0</v>
      </c>
      <c r="AX1184" s="54">
        <f t="shared" si="1413"/>
        <v>0</v>
      </c>
      <c r="AY1184" s="54">
        <f t="shared" si="1414"/>
        <v>0</v>
      </c>
      <c r="AZ1184" s="54">
        <f t="shared" si="1415"/>
        <v>0</v>
      </c>
      <c r="BA1184" s="54">
        <f t="shared" si="1401"/>
        <v>1.1779575864591419E-6</v>
      </c>
      <c r="BB1184" s="54">
        <f t="shared" si="1402"/>
        <v>0</v>
      </c>
      <c r="BC1184" s="54">
        <f>SUM(CJ1184:CL1184)*2</f>
        <v>0</v>
      </c>
      <c r="BD1184" s="54">
        <f>SUM(CM1184:CO1184)*2</f>
        <v>0</v>
      </c>
      <c r="BE1184" s="54">
        <f t="shared" si="1416"/>
        <v>0</v>
      </c>
      <c r="BF1184" s="54">
        <f t="shared" ref="BF1184:BK1184" si="1451">Z1184*2</f>
        <v>0</v>
      </c>
      <c r="BG1184" s="54">
        <f t="shared" si="1451"/>
        <v>0</v>
      </c>
      <c r="BH1184" s="54">
        <f t="shared" si="1451"/>
        <v>0</v>
      </c>
      <c r="BI1184" s="54">
        <f t="shared" si="1451"/>
        <v>0</v>
      </c>
      <c r="BJ1184" s="54">
        <f t="shared" si="1451"/>
        <v>0</v>
      </c>
      <c r="BK1184" s="54">
        <f t="shared" si="1451"/>
        <v>0</v>
      </c>
      <c r="BL1184" s="54">
        <v>0</v>
      </c>
      <c r="BM1184" s="54">
        <v>0</v>
      </c>
      <c r="BN1184" s="54">
        <f t="shared" si="1449"/>
        <v>0</v>
      </c>
      <c r="BO1184" s="54">
        <f t="shared" si="1450"/>
        <v>0</v>
      </c>
      <c r="BP1184" s="54">
        <v>0</v>
      </c>
      <c r="BQ1184" s="54">
        <v>0</v>
      </c>
      <c r="BR1184" s="54">
        <v>0</v>
      </c>
      <c r="BS1184" s="54">
        <v>0</v>
      </c>
      <c r="BT1184" s="54">
        <v>0</v>
      </c>
      <c r="BU1184" s="54">
        <v>0</v>
      </c>
      <c r="BV1184" s="54">
        <f t="shared" si="1420"/>
        <v>0</v>
      </c>
      <c r="BW1184" s="54">
        <f t="shared" si="1421"/>
        <v>0</v>
      </c>
      <c r="BX1184" s="54">
        <f t="shared" si="1422"/>
        <v>0</v>
      </c>
      <c r="BY1184" s="54">
        <f t="shared" si="1423"/>
        <v>0</v>
      </c>
      <c r="BZ1184" s="54">
        <f t="shared" si="1424"/>
        <v>0</v>
      </c>
      <c r="CA1184" s="54">
        <v>0</v>
      </c>
      <c r="CB1184" s="54">
        <f t="shared" si="1425"/>
        <v>0</v>
      </c>
      <c r="CC1184" s="54">
        <f t="shared" si="1426"/>
        <v>0</v>
      </c>
      <c r="CD1184" s="54">
        <v>0</v>
      </c>
      <c r="CE1184" s="54">
        <v>0</v>
      </c>
      <c r="CF1184" s="54">
        <v>0</v>
      </c>
      <c r="CG1184" s="54">
        <v>0</v>
      </c>
      <c r="CH1184" s="54">
        <v>0</v>
      </c>
      <c r="CI1184" s="54">
        <v>0</v>
      </c>
      <c r="CJ1184" s="54">
        <v>0</v>
      </c>
      <c r="CK1184" s="54">
        <v>0</v>
      </c>
      <c r="CL1184" s="54">
        <v>0</v>
      </c>
      <c r="CM1184" s="54">
        <v>0</v>
      </c>
      <c r="CN1184" s="54">
        <v>0</v>
      </c>
      <c r="CO1184" s="54">
        <v>0</v>
      </c>
    </row>
    <row r="1185" spans="1:93">
      <c r="A1185" s="3" t="str">
        <f t="shared" si="1403"/>
        <v>SH114Herceptin IV</v>
      </c>
      <c r="B1185" s="3" t="s">
        <v>556</v>
      </c>
      <c r="C1185" s="3" t="s">
        <v>557</v>
      </c>
      <c r="D1185" s="3" t="s">
        <v>296</v>
      </c>
      <c r="E1185" s="3" t="s">
        <v>296</v>
      </c>
      <c r="F1185" s="3" t="s">
        <v>373</v>
      </c>
      <c r="G1185" s="3" t="s">
        <v>374</v>
      </c>
      <c r="H1185" s="3" t="s">
        <v>373</v>
      </c>
      <c r="I1185" s="3" t="s">
        <v>374</v>
      </c>
      <c r="J1185" s="3" t="s">
        <v>541</v>
      </c>
      <c r="K1185" s="3" t="s">
        <v>541</v>
      </c>
      <c r="L1185" s="3" t="s">
        <v>939</v>
      </c>
      <c r="M1185" s="3" t="s">
        <v>545</v>
      </c>
      <c r="N1185" s="3" t="s">
        <v>11</v>
      </c>
      <c r="O1185" s="3" t="s">
        <v>11</v>
      </c>
      <c r="P1185" s="3">
        <v>4535.5</v>
      </c>
      <c r="Q1185" s="54">
        <v>2.4822376098080742E-7</v>
      </c>
      <c r="R1185" s="54">
        <v>1.7782878168674339E-7</v>
      </c>
      <c r="S1185" s="54">
        <v>1.6542114214001052E-7</v>
      </c>
      <c r="T1185" s="54">
        <v>1.1681063360424579E-7</v>
      </c>
      <c r="U1185" s="54">
        <v>1.0643066396940739E-7</v>
      </c>
      <c r="V1185" s="54">
        <v>1.8528501761878564E-7</v>
      </c>
      <c r="W1185" s="54">
        <v>5.9147368480756133E-7</v>
      </c>
      <c r="X1185" s="54">
        <v>4.0852631519243884E-7</v>
      </c>
      <c r="Y1185" s="54">
        <v>1.0000000000000002E-6</v>
      </c>
      <c r="Z1185" s="54">
        <v>0</v>
      </c>
      <c r="AA1185" s="54">
        <v>0</v>
      </c>
      <c r="AB1185" s="54">
        <v>0</v>
      </c>
      <c r="AC1185" s="54">
        <v>0</v>
      </c>
      <c r="AD1185" s="54">
        <v>0</v>
      </c>
      <c r="AE1185" s="54">
        <v>0</v>
      </c>
      <c r="AF1185" s="54">
        <f t="shared" si="1404"/>
        <v>0</v>
      </c>
      <c r="AG1185" s="54">
        <f t="shared" si="1405"/>
        <v>0</v>
      </c>
      <c r="AH1185" s="54">
        <f t="shared" si="1406"/>
        <v>0</v>
      </c>
      <c r="AI1185" s="54">
        <v>1.1258188679284522E-3</v>
      </c>
      <c r="AJ1185" s="54">
        <v>8.0654243934022462E-4</v>
      </c>
      <c r="AK1185" s="54">
        <v>7.5026759017601764E-4</v>
      </c>
      <c r="AL1185" s="54">
        <v>5.297946287120568E-4</v>
      </c>
      <c r="AM1185" s="54">
        <v>4.8271627643324723E-4</v>
      </c>
      <c r="AN1185" s="54">
        <v>8.4036019741000226E-4</v>
      </c>
      <c r="AO1185" s="54">
        <v>2.6826288974446943E-3</v>
      </c>
      <c r="AP1185" s="54">
        <v>1.8528711025553063E-3</v>
      </c>
      <c r="AQ1185" s="54">
        <v>4.5355000000000005E-3</v>
      </c>
      <c r="AR1185" s="54">
        <f t="shared" si="1407"/>
        <v>0</v>
      </c>
      <c r="AS1185" s="54">
        <f t="shared" si="1408"/>
        <v>0</v>
      </c>
      <c r="AT1185" s="54">
        <f t="shared" si="1409"/>
        <v>0</v>
      </c>
      <c r="AU1185" s="54">
        <f t="shared" si="1410"/>
        <v>0</v>
      </c>
      <c r="AV1185" s="54">
        <f t="shared" si="1411"/>
        <v>0</v>
      </c>
      <c r="AW1185" s="54">
        <f t="shared" si="1412"/>
        <v>0</v>
      </c>
      <c r="AX1185" s="54">
        <f t="shared" si="1413"/>
        <v>0</v>
      </c>
      <c r="AY1185" s="54">
        <f t="shared" si="1414"/>
        <v>0</v>
      </c>
      <c r="AZ1185" s="54">
        <f t="shared" si="1415"/>
        <v>0</v>
      </c>
      <c r="BA1185" s="54">
        <f t="shared" si="1401"/>
        <v>1.1681063360424579E-7</v>
      </c>
      <c r="BB1185" s="54">
        <f t="shared" si="1402"/>
        <v>0</v>
      </c>
      <c r="BC1185" s="54"/>
      <c r="BD1185" s="54"/>
      <c r="BE1185" s="54">
        <f t="shared" si="1416"/>
        <v>0</v>
      </c>
      <c r="BF1185" s="54"/>
      <c r="BG1185" s="54"/>
      <c r="BH1185" s="54"/>
      <c r="BI1185" s="54"/>
      <c r="BJ1185" s="54"/>
      <c r="BK1185" s="54"/>
      <c r="BL1185" s="54"/>
      <c r="BM1185" s="54"/>
      <c r="BN1185" s="54"/>
      <c r="BO1185" s="54"/>
      <c r="BP1185" s="54"/>
      <c r="BQ1185" s="54"/>
      <c r="BR1185" s="54"/>
      <c r="BS1185" s="54"/>
      <c r="BT1185" s="54"/>
      <c r="BU1185" s="54"/>
      <c r="BV1185" s="54">
        <f t="shared" si="1420"/>
        <v>0</v>
      </c>
      <c r="BW1185" s="54">
        <f t="shared" si="1421"/>
        <v>0</v>
      </c>
      <c r="BX1185" s="54">
        <f t="shared" si="1422"/>
        <v>0</v>
      </c>
      <c r="BY1185" s="54">
        <f t="shared" si="1423"/>
        <v>0</v>
      </c>
      <c r="BZ1185" s="54">
        <f t="shared" si="1424"/>
        <v>0</v>
      </c>
      <c r="CA1185" s="54">
        <v>0</v>
      </c>
      <c r="CB1185" s="54">
        <f t="shared" si="1425"/>
        <v>0</v>
      </c>
      <c r="CC1185" s="54">
        <f t="shared" si="1426"/>
        <v>0</v>
      </c>
      <c r="CD1185" s="54">
        <v>0</v>
      </c>
      <c r="CE1185" s="54">
        <v>0</v>
      </c>
      <c r="CF1185" s="54">
        <v>0</v>
      </c>
      <c r="CG1185" s="54">
        <v>0</v>
      </c>
      <c r="CH1185" s="54">
        <v>0</v>
      </c>
      <c r="CI1185" s="54">
        <v>0</v>
      </c>
      <c r="CJ1185" s="54">
        <v>0</v>
      </c>
      <c r="CK1185" s="54">
        <v>0</v>
      </c>
      <c r="CL1185" s="54">
        <v>0</v>
      </c>
      <c r="CM1185" s="54">
        <v>0</v>
      </c>
      <c r="CN1185" s="54">
        <v>0</v>
      </c>
      <c r="CO1185" s="54">
        <v>0</v>
      </c>
    </row>
    <row r="1186" spans="1:93">
      <c r="A1186" s="3" t="str">
        <f t="shared" si="1403"/>
        <v>SH114Herceptin SC</v>
      </c>
      <c r="B1186" s="3" t="s">
        <v>556</v>
      </c>
      <c r="C1186" s="3" t="s">
        <v>557</v>
      </c>
      <c r="D1186" s="3" t="s">
        <v>296</v>
      </c>
      <c r="E1186" s="3" t="s">
        <v>296</v>
      </c>
      <c r="F1186" s="3" t="s">
        <v>373</v>
      </c>
      <c r="G1186" s="3" t="s">
        <v>374</v>
      </c>
      <c r="H1186" s="3" t="s">
        <v>373</v>
      </c>
      <c r="I1186" s="3" t="s">
        <v>374</v>
      </c>
      <c r="J1186" s="3" t="s">
        <v>541</v>
      </c>
      <c r="K1186" s="3" t="s">
        <v>541</v>
      </c>
      <c r="L1186" s="3" t="s">
        <v>939</v>
      </c>
      <c r="M1186" s="3" t="s">
        <v>545</v>
      </c>
      <c r="N1186" s="3" t="s">
        <v>12</v>
      </c>
      <c r="O1186" s="3" t="s">
        <v>12</v>
      </c>
      <c r="P1186" s="3">
        <v>3444.49</v>
      </c>
      <c r="Q1186" s="54">
        <v>32.166321277111294</v>
      </c>
      <c r="R1186" s="54">
        <v>29.802828475966837</v>
      </c>
      <c r="S1186" s="54">
        <v>45.205857940383581</v>
      </c>
      <c r="T1186" s="54">
        <v>46.271074720608432</v>
      </c>
      <c r="U1186" s="54">
        <v>41.661639420484789</v>
      </c>
      <c r="V1186" s="54">
        <v>54.835610635934039</v>
      </c>
      <c r="W1186" s="54">
        <v>107.17500769346171</v>
      </c>
      <c r="X1186" s="54">
        <v>142.76832477702726</v>
      </c>
      <c r="Y1186" s="54">
        <v>249.94333247048897</v>
      </c>
      <c r="Z1186" s="54">
        <v>55</v>
      </c>
      <c r="AA1186" s="54">
        <v>40</v>
      </c>
      <c r="AB1186" s="54">
        <v>20</v>
      </c>
      <c r="AC1186" s="54">
        <v>21</v>
      </c>
      <c r="AD1186" s="54">
        <v>0</v>
      </c>
      <c r="AE1186" s="54">
        <v>0</v>
      </c>
      <c r="AF1186" s="54">
        <f t="shared" si="1404"/>
        <v>115</v>
      </c>
      <c r="AG1186" s="54">
        <f t="shared" si="1405"/>
        <v>21</v>
      </c>
      <c r="AH1186" s="54">
        <f t="shared" si="1406"/>
        <v>136</v>
      </c>
      <c r="AI1186" s="54">
        <v>110796.57197579708</v>
      </c>
      <c r="AJ1186" s="54">
        <v>102655.54465718301</v>
      </c>
      <c r="AK1186" s="54">
        <v>155711.12561707184</v>
      </c>
      <c r="AL1186" s="54">
        <v>159380.25416438852</v>
      </c>
      <c r="AM1186" s="54">
        <v>143503.10036746564</v>
      </c>
      <c r="AN1186" s="54">
        <v>188880.71247936843</v>
      </c>
      <c r="AO1186" s="54">
        <v>369163.24225005193</v>
      </c>
      <c r="AP1186" s="54">
        <v>491764.06701122259</v>
      </c>
      <c r="AQ1186" s="54">
        <v>860927.30926127452</v>
      </c>
      <c r="AR1186" s="54">
        <f t="shared" si="1407"/>
        <v>189446.94999999998</v>
      </c>
      <c r="AS1186" s="54">
        <f t="shared" si="1408"/>
        <v>137779.59999999998</v>
      </c>
      <c r="AT1186" s="54">
        <f t="shared" si="1409"/>
        <v>68889.799999999988</v>
      </c>
      <c r="AU1186" s="54">
        <f t="shared" si="1410"/>
        <v>72334.289999999994</v>
      </c>
      <c r="AV1186" s="54">
        <f t="shared" si="1411"/>
        <v>0</v>
      </c>
      <c r="AW1186" s="54">
        <f t="shared" si="1412"/>
        <v>0</v>
      </c>
      <c r="AX1186" s="54">
        <f t="shared" si="1413"/>
        <v>396116.34999999992</v>
      </c>
      <c r="AY1186" s="54">
        <f t="shared" si="1414"/>
        <v>72334.289999999994</v>
      </c>
      <c r="AZ1186" s="54">
        <f t="shared" si="1415"/>
        <v>468450.6399999999</v>
      </c>
      <c r="BA1186" s="54">
        <f t="shared" si="1401"/>
        <v>46.271074720608432</v>
      </c>
      <c r="BB1186" s="54">
        <f t="shared" si="1402"/>
        <v>21</v>
      </c>
      <c r="BC1186" s="54"/>
      <c r="BD1186" s="54"/>
      <c r="BE1186" s="54">
        <f t="shared" si="1416"/>
        <v>0</v>
      </c>
      <c r="BF1186" s="54"/>
      <c r="BG1186" s="54"/>
      <c r="BH1186" s="54"/>
      <c r="BI1186" s="54"/>
      <c r="BJ1186" s="54"/>
      <c r="BK1186" s="54"/>
      <c r="BL1186" s="54"/>
      <c r="BM1186" s="54"/>
      <c r="BN1186" s="54"/>
      <c r="BO1186" s="54"/>
      <c r="BP1186" s="54"/>
      <c r="BQ1186" s="54"/>
      <c r="BR1186" s="54"/>
      <c r="BS1186" s="54"/>
      <c r="BT1186" s="54"/>
      <c r="BU1186" s="54"/>
      <c r="BV1186" s="54">
        <f t="shared" si="1420"/>
        <v>141798.17166666666</v>
      </c>
      <c r="BW1186" s="54">
        <f t="shared" si="1421"/>
        <v>465006.14999999997</v>
      </c>
      <c r="BX1186" s="54">
        <f t="shared" si="1422"/>
        <v>296226.13999999996</v>
      </c>
      <c r="BY1186" s="54">
        <f t="shared" si="1423"/>
        <v>135</v>
      </c>
      <c r="BZ1186" s="54">
        <f t="shared" si="1424"/>
        <v>86</v>
      </c>
      <c r="CA1186" s="54">
        <v>0</v>
      </c>
      <c r="CB1186" s="54">
        <f t="shared" si="1425"/>
        <v>75</v>
      </c>
      <c r="CC1186" s="54">
        <f t="shared" si="1426"/>
        <v>41.166666666666664</v>
      </c>
      <c r="CD1186" s="54">
        <v>60</v>
      </c>
      <c r="CE1186" s="54">
        <v>40</v>
      </c>
      <c r="CF1186" s="54">
        <v>75</v>
      </c>
      <c r="CG1186" s="54">
        <v>40</v>
      </c>
      <c r="CH1186" s="54">
        <v>28</v>
      </c>
      <c r="CI1186" s="54">
        <v>30</v>
      </c>
      <c r="CJ1186" s="54">
        <v>55</v>
      </c>
      <c r="CK1186" s="54">
        <v>30</v>
      </c>
      <c r="CL1186" s="54">
        <v>50</v>
      </c>
      <c r="CM1186" s="54">
        <v>40</v>
      </c>
      <c r="CN1186" s="54">
        <v>21</v>
      </c>
      <c r="CO1186" s="54">
        <v>25</v>
      </c>
    </row>
    <row r="1187" spans="1:93">
      <c r="A1187" s="3" t="str">
        <f t="shared" si="1403"/>
        <v>SH114Itovebi 3mg</v>
      </c>
      <c r="B1187" s="3" t="s">
        <v>556</v>
      </c>
      <c r="C1187" s="3" t="s">
        <v>557</v>
      </c>
      <c r="D1187" s="3" t="s">
        <v>296</v>
      </c>
      <c r="E1187" s="3" t="s">
        <v>296</v>
      </c>
      <c r="F1187" s="3" t="s">
        <v>373</v>
      </c>
      <c r="G1187" s="3" t="s">
        <v>374</v>
      </c>
      <c r="H1187" s="3" t="s">
        <v>373</v>
      </c>
      <c r="I1187" s="3" t="s">
        <v>374</v>
      </c>
      <c r="J1187" s="3" t="s">
        <v>541</v>
      </c>
      <c r="K1187" s="3" t="s">
        <v>541</v>
      </c>
      <c r="L1187" s="3" t="s">
        <v>939</v>
      </c>
      <c r="M1187" s="3" t="s">
        <v>545</v>
      </c>
      <c r="N1187" s="3" t="s">
        <v>13</v>
      </c>
      <c r="O1187" s="3" t="s">
        <v>14</v>
      </c>
      <c r="P1187" s="3">
        <v>3566.02</v>
      </c>
      <c r="Q1187" s="54">
        <v>5.3131714088376398</v>
      </c>
      <c r="R1187" s="54">
        <v>6.0665431329285706</v>
      </c>
      <c r="S1187" s="54">
        <v>12.27887214960248</v>
      </c>
      <c r="T1187" s="54">
        <v>12.429857027098789</v>
      </c>
      <c r="U1187" s="54">
        <v>15.111372203447502</v>
      </c>
      <c r="V1187" s="54">
        <v>19.244428554448955</v>
      </c>
      <c r="W1187" s="54">
        <v>23.65858669136869</v>
      </c>
      <c r="X1187" s="54">
        <v>46.785657784995252</v>
      </c>
      <c r="Y1187" s="54">
        <v>70.444244476363934</v>
      </c>
      <c r="Z1187" s="54">
        <v>0</v>
      </c>
      <c r="AA1187" s="54">
        <v>0</v>
      </c>
      <c r="AB1187" s="54">
        <v>0</v>
      </c>
      <c r="AC1187" s="54">
        <v>0</v>
      </c>
      <c r="AD1187" s="54">
        <v>0</v>
      </c>
      <c r="AE1187" s="54">
        <v>0</v>
      </c>
      <c r="AF1187" s="54">
        <f t="shared" si="1404"/>
        <v>0</v>
      </c>
      <c r="AG1187" s="54">
        <f t="shared" si="1405"/>
        <v>0</v>
      </c>
      <c r="AH1187" s="54">
        <f t="shared" si="1406"/>
        <v>0</v>
      </c>
      <c r="AI1187" s="54">
        <v>18946.8755073432</v>
      </c>
      <c r="AJ1187" s="54">
        <v>21633.41414288594</v>
      </c>
      <c r="AK1187" s="54">
        <v>43786.703662925429</v>
      </c>
      <c r="AL1187" s="54">
        <v>44325.118755774827</v>
      </c>
      <c r="AM1187" s="54">
        <v>53887.455504937861</v>
      </c>
      <c r="AN1187" s="54">
        <v>68626.017113736074</v>
      </c>
      <c r="AO1187" s="54">
        <v>84366.993313154569</v>
      </c>
      <c r="AP1187" s="54">
        <v>166838.59137444876</v>
      </c>
      <c r="AQ1187" s="54">
        <v>251205.58468760335</v>
      </c>
      <c r="AR1187" s="54">
        <f t="shared" si="1407"/>
        <v>0</v>
      </c>
      <c r="AS1187" s="54">
        <f t="shared" si="1408"/>
        <v>0</v>
      </c>
      <c r="AT1187" s="54">
        <f t="shared" si="1409"/>
        <v>0</v>
      </c>
      <c r="AU1187" s="54">
        <f t="shared" si="1410"/>
        <v>0</v>
      </c>
      <c r="AV1187" s="54">
        <f t="shared" si="1411"/>
        <v>0</v>
      </c>
      <c r="AW1187" s="54">
        <f t="shared" si="1412"/>
        <v>0</v>
      </c>
      <c r="AX1187" s="54">
        <f t="shared" si="1413"/>
        <v>0</v>
      </c>
      <c r="AY1187" s="54">
        <f t="shared" si="1414"/>
        <v>0</v>
      </c>
      <c r="AZ1187" s="54">
        <f t="shared" si="1415"/>
        <v>0</v>
      </c>
      <c r="BA1187" s="54">
        <f t="shared" si="1401"/>
        <v>12.429857027098789</v>
      </c>
      <c r="BB1187" s="54">
        <f t="shared" si="1402"/>
        <v>0</v>
      </c>
      <c r="BC1187" s="54"/>
      <c r="BD1187" s="54"/>
      <c r="BE1187" s="54">
        <f t="shared" si="1416"/>
        <v>0</v>
      </c>
      <c r="BF1187" s="54"/>
      <c r="BG1187" s="54"/>
      <c r="BH1187" s="54"/>
      <c r="BI1187" s="54"/>
      <c r="BJ1187" s="54"/>
      <c r="BK1187" s="54"/>
      <c r="BL1187" s="54">
        <v>1.3333333333333333</v>
      </c>
      <c r="BM1187" s="54">
        <v>2.6666666666666665</v>
      </c>
      <c r="BN1187" s="54">
        <f t="shared" ref="BN1187:BN1188" si="1452">AVERAGE(BP1187:BR1187)</f>
        <v>1.3333333333333333</v>
      </c>
      <c r="BO1187" s="54">
        <f t="shared" ref="BO1187:BO1188" si="1453">SUM(BS1187:BU1187)/1</f>
        <v>1</v>
      </c>
      <c r="BP1187" s="54">
        <v>2</v>
      </c>
      <c r="BQ1187" s="54">
        <v>0</v>
      </c>
      <c r="BR1187" s="54">
        <v>2</v>
      </c>
      <c r="BS1187" s="54">
        <v>1</v>
      </c>
      <c r="BT1187" s="54">
        <v>0</v>
      </c>
      <c r="BU1187" s="54">
        <v>0</v>
      </c>
      <c r="BV1187" s="54">
        <f t="shared" si="1420"/>
        <v>0</v>
      </c>
      <c r="BW1187" s="54">
        <f t="shared" si="1421"/>
        <v>-3566.02</v>
      </c>
      <c r="BX1187" s="54">
        <f t="shared" si="1422"/>
        <v>0</v>
      </c>
      <c r="BY1187" s="54">
        <f t="shared" si="1423"/>
        <v>-1</v>
      </c>
      <c r="BZ1187" s="54">
        <f t="shared" si="1424"/>
        <v>0</v>
      </c>
      <c r="CA1187" s="54">
        <v>0</v>
      </c>
      <c r="CB1187" s="54">
        <f t="shared" si="1425"/>
        <v>1</v>
      </c>
      <c r="CC1187" s="54">
        <f t="shared" si="1426"/>
        <v>0</v>
      </c>
      <c r="CD1187" s="54">
        <v>0</v>
      </c>
      <c r="CE1187" s="54">
        <v>0</v>
      </c>
      <c r="CF1187" s="54">
        <v>0</v>
      </c>
      <c r="CG1187" s="54">
        <v>0</v>
      </c>
      <c r="CH1187" s="54">
        <v>1</v>
      </c>
      <c r="CI1187" s="54">
        <v>0</v>
      </c>
      <c r="CJ1187" s="54">
        <v>-1</v>
      </c>
      <c r="CK1187" s="54">
        <v>0</v>
      </c>
      <c r="CL1187" s="54">
        <v>0</v>
      </c>
      <c r="CM1187" s="54">
        <v>0</v>
      </c>
      <c r="CN1187" s="54">
        <v>0</v>
      </c>
      <c r="CO1187" s="54">
        <v>0</v>
      </c>
    </row>
    <row r="1188" spans="1:93">
      <c r="A1188" s="3" t="str">
        <f t="shared" si="1403"/>
        <v>SH114Itovebi 9mg</v>
      </c>
      <c r="B1188" s="3" t="s">
        <v>556</v>
      </c>
      <c r="C1188" s="3" t="s">
        <v>557</v>
      </c>
      <c r="D1188" s="3" t="s">
        <v>296</v>
      </c>
      <c r="E1188" s="3" t="s">
        <v>296</v>
      </c>
      <c r="F1188" s="3" t="s">
        <v>373</v>
      </c>
      <c r="G1188" s="3" t="s">
        <v>374</v>
      </c>
      <c r="H1188" s="3" t="s">
        <v>373</v>
      </c>
      <c r="I1188" s="3" t="s">
        <v>374</v>
      </c>
      <c r="J1188" s="3" t="s">
        <v>541</v>
      </c>
      <c r="K1188" s="3" t="s">
        <v>541</v>
      </c>
      <c r="L1188" s="3" t="s">
        <v>939</v>
      </c>
      <c r="M1188" s="3" t="s">
        <v>545</v>
      </c>
      <c r="N1188" s="3" t="s">
        <v>13</v>
      </c>
      <c r="O1188" s="3" t="s">
        <v>15</v>
      </c>
      <c r="P1188" s="3">
        <v>10698.05</v>
      </c>
      <c r="Q1188" s="54"/>
      <c r="R1188" s="54"/>
      <c r="S1188" s="54"/>
      <c r="T1188" s="54"/>
      <c r="U1188" s="54"/>
      <c r="V1188" s="54"/>
      <c r="W1188" s="54">
        <v>0</v>
      </c>
      <c r="X1188" s="54">
        <v>0</v>
      </c>
      <c r="Y1188" s="54">
        <v>0</v>
      </c>
      <c r="Z1188" s="54">
        <v>0</v>
      </c>
      <c r="AA1188" s="54">
        <v>4</v>
      </c>
      <c r="AB1188" s="54">
        <v>0</v>
      </c>
      <c r="AC1188" s="54">
        <v>4</v>
      </c>
      <c r="AD1188" s="54">
        <v>0</v>
      </c>
      <c r="AE1188" s="54">
        <v>0</v>
      </c>
      <c r="AF1188" s="54">
        <f t="shared" si="1404"/>
        <v>4</v>
      </c>
      <c r="AG1188" s="54">
        <f t="shared" si="1405"/>
        <v>4</v>
      </c>
      <c r="AH1188" s="54">
        <f t="shared" si="1406"/>
        <v>8</v>
      </c>
      <c r="AI1188" s="54"/>
      <c r="AJ1188" s="54"/>
      <c r="AK1188" s="54"/>
      <c r="AL1188" s="54"/>
      <c r="AM1188" s="54"/>
      <c r="AN1188" s="54"/>
      <c r="AO1188" s="54">
        <v>0</v>
      </c>
      <c r="AP1188" s="54">
        <v>0</v>
      </c>
      <c r="AQ1188" s="54">
        <v>0</v>
      </c>
      <c r="AR1188" s="54">
        <f t="shared" si="1407"/>
        <v>0</v>
      </c>
      <c r="AS1188" s="54">
        <f t="shared" si="1408"/>
        <v>42792.2</v>
      </c>
      <c r="AT1188" s="54">
        <f t="shared" si="1409"/>
        <v>0</v>
      </c>
      <c r="AU1188" s="54">
        <f t="shared" si="1410"/>
        <v>42792.2</v>
      </c>
      <c r="AV1188" s="54">
        <f t="shared" si="1411"/>
        <v>0</v>
      </c>
      <c r="AW1188" s="54">
        <f t="shared" si="1412"/>
        <v>0</v>
      </c>
      <c r="AX1188" s="54">
        <f t="shared" si="1413"/>
        <v>42792.2</v>
      </c>
      <c r="AY1188" s="54">
        <f t="shared" si="1414"/>
        <v>42792.2</v>
      </c>
      <c r="AZ1188" s="54">
        <f t="shared" si="1415"/>
        <v>85584.4</v>
      </c>
      <c r="BA1188" s="54">
        <f t="shared" si="1401"/>
        <v>0</v>
      </c>
      <c r="BB1188" s="54">
        <f t="shared" si="1402"/>
        <v>4</v>
      </c>
      <c r="BC1188" s="54"/>
      <c r="BD1188" s="54"/>
      <c r="BE1188" s="54">
        <f t="shared" si="1416"/>
        <v>0</v>
      </c>
      <c r="BF1188" s="54"/>
      <c r="BG1188" s="54"/>
      <c r="BH1188" s="54"/>
      <c r="BI1188" s="54"/>
      <c r="BJ1188" s="54"/>
      <c r="BK1188" s="54"/>
      <c r="BL1188" s="54">
        <v>0</v>
      </c>
      <c r="BM1188" s="54">
        <v>0</v>
      </c>
      <c r="BN1188" s="54">
        <f t="shared" si="1452"/>
        <v>1.3333333333333333</v>
      </c>
      <c r="BO1188" s="54">
        <f t="shared" si="1453"/>
        <v>0</v>
      </c>
      <c r="BP1188" s="54">
        <v>3</v>
      </c>
      <c r="BQ1188" s="54">
        <v>0</v>
      </c>
      <c r="BR1188" s="54">
        <v>1</v>
      </c>
      <c r="BS1188" s="54">
        <v>0</v>
      </c>
      <c r="BT1188" s="54">
        <v>0</v>
      </c>
      <c r="BU1188" s="54">
        <v>0</v>
      </c>
      <c r="BV1188" s="54">
        <f t="shared" si="1420"/>
        <v>0</v>
      </c>
      <c r="BW1188" s="54">
        <f t="shared" si="1421"/>
        <v>0</v>
      </c>
      <c r="BX1188" s="54">
        <f t="shared" si="1422"/>
        <v>0</v>
      </c>
      <c r="BY1188" s="54">
        <f t="shared" si="1423"/>
        <v>0</v>
      </c>
      <c r="BZ1188" s="54">
        <f t="shared" si="1424"/>
        <v>0</v>
      </c>
      <c r="CA1188" s="54">
        <v>0</v>
      </c>
      <c r="CB1188" s="54">
        <f t="shared" si="1425"/>
        <v>0</v>
      </c>
      <c r="CC1188" s="54">
        <f t="shared" si="1426"/>
        <v>0</v>
      </c>
      <c r="CD1188" s="54">
        <v>0</v>
      </c>
      <c r="CE1188" s="54">
        <v>0</v>
      </c>
      <c r="CF1188" s="54">
        <v>0</v>
      </c>
      <c r="CG1188" s="54">
        <v>0</v>
      </c>
      <c r="CH1188" s="54">
        <v>0</v>
      </c>
      <c r="CI1188" s="54">
        <v>0</v>
      </c>
      <c r="CJ1188" s="54">
        <v>0</v>
      </c>
      <c r="CK1188" s="54">
        <v>0</v>
      </c>
      <c r="CL1188" s="54">
        <v>0</v>
      </c>
      <c r="CM1188" s="54">
        <v>0</v>
      </c>
      <c r="CN1188" s="54">
        <v>0</v>
      </c>
      <c r="CO1188" s="54">
        <v>0</v>
      </c>
    </row>
    <row r="1189" spans="1:93">
      <c r="A1189" s="3" t="str">
        <f t="shared" si="1403"/>
        <v>SH114Perjeta</v>
      </c>
      <c r="B1189" s="3" t="s">
        <v>556</v>
      </c>
      <c r="C1189" s="3" t="s">
        <v>557</v>
      </c>
      <c r="D1189" s="3" t="s">
        <v>296</v>
      </c>
      <c r="E1189" s="3" t="s">
        <v>296</v>
      </c>
      <c r="F1189" s="3" t="s">
        <v>373</v>
      </c>
      <c r="G1189" s="3" t="s">
        <v>374</v>
      </c>
      <c r="H1189" s="3" t="s">
        <v>373</v>
      </c>
      <c r="I1189" s="3" t="s">
        <v>374</v>
      </c>
      <c r="J1189" s="3" t="s">
        <v>541</v>
      </c>
      <c r="K1189" s="3" t="s">
        <v>541</v>
      </c>
      <c r="L1189" s="3" t="s">
        <v>939</v>
      </c>
      <c r="M1189" s="3" t="s">
        <v>545</v>
      </c>
      <c r="N1189" s="3" t="s">
        <v>16</v>
      </c>
      <c r="O1189" s="3" t="s">
        <v>16</v>
      </c>
      <c r="P1189" s="3">
        <v>3985.87</v>
      </c>
      <c r="Q1189" s="54">
        <v>26.056530394389689</v>
      </c>
      <c r="R1189" s="54">
        <v>22.010342616950123</v>
      </c>
      <c r="S1189" s="54">
        <v>33.407096891443182</v>
      </c>
      <c r="T1189" s="54">
        <v>20.18693615983792</v>
      </c>
      <c r="U1189" s="54">
        <v>24.50149871668226</v>
      </c>
      <c r="V1189" s="54">
        <v>28.119316626879161</v>
      </c>
      <c r="W1189" s="54">
        <v>81.473969902782983</v>
      </c>
      <c r="X1189" s="54">
        <v>72.807751503399345</v>
      </c>
      <c r="Y1189" s="54">
        <v>154.28172140618233</v>
      </c>
      <c r="Z1189" s="54">
        <v>3</v>
      </c>
      <c r="AA1189" s="54">
        <v>0</v>
      </c>
      <c r="AB1189" s="54">
        <v>5</v>
      </c>
      <c r="AC1189" s="54">
        <v>1</v>
      </c>
      <c r="AD1189" s="54">
        <v>0</v>
      </c>
      <c r="AE1189" s="54">
        <v>0</v>
      </c>
      <c r="AF1189" s="54">
        <f t="shared" si="1404"/>
        <v>8</v>
      </c>
      <c r="AG1189" s="54">
        <f t="shared" si="1405"/>
        <v>1</v>
      </c>
      <c r="AH1189" s="54">
        <f t="shared" si="1406"/>
        <v>9</v>
      </c>
      <c r="AI1189" s="54">
        <v>103857.94280308603</v>
      </c>
      <c r="AJ1189" s="54">
        <v>87730.364326622977</v>
      </c>
      <c r="AK1189" s="54">
        <v>133156.34528669663</v>
      </c>
      <c r="AL1189" s="54">
        <v>80462.503231413168</v>
      </c>
      <c r="AM1189" s="54">
        <v>97659.788689862311</v>
      </c>
      <c r="AN1189" s="54">
        <v>112079.94056357884</v>
      </c>
      <c r="AO1189" s="54">
        <v>324744.65241640562</v>
      </c>
      <c r="AP1189" s="54">
        <v>290202.23248485435</v>
      </c>
      <c r="AQ1189" s="54">
        <v>614946.88490126003</v>
      </c>
      <c r="AR1189" s="54">
        <f t="shared" si="1407"/>
        <v>11957.61</v>
      </c>
      <c r="AS1189" s="54">
        <f t="shared" si="1408"/>
        <v>0</v>
      </c>
      <c r="AT1189" s="54">
        <f t="shared" si="1409"/>
        <v>19929.349999999999</v>
      </c>
      <c r="AU1189" s="54">
        <f t="shared" si="1410"/>
        <v>3985.87</v>
      </c>
      <c r="AV1189" s="54">
        <f t="shared" si="1411"/>
        <v>0</v>
      </c>
      <c r="AW1189" s="54">
        <f t="shared" si="1412"/>
        <v>0</v>
      </c>
      <c r="AX1189" s="54">
        <f t="shared" si="1413"/>
        <v>31886.959999999999</v>
      </c>
      <c r="AY1189" s="54">
        <f t="shared" si="1414"/>
        <v>3985.87</v>
      </c>
      <c r="AZ1189" s="54">
        <f t="shared" si="1415"/>
        <v>35872.83</v>
      </c>
      <c r="BA1189" s="54">
        <f t="shared" si="1401"/>
        <v>20.18693615983792</v>
      </c>
      <c r="BB1189" s="54">
        <f t="shared" si="1402"/>
        <v>1</v>
      </c>
      <c r="BC1189" s="54"/>
      <c r="BD1189" s="54"/>
      <c r="BE1189" s="54">
        <f t="shared" si="1416"/>
        <v>0</v>
      </c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>
        <f t="shared" si="1420"/>
        <v>166077.91666666666</v>
      </c>
      <c r="BW1189" s="54">
        <f t="shared" si="1421"/>
        <v>474318.52999999997</v>
      </c>
      <c r="BX1189" s="54">
        <f t="shared" si="1422"/>
        <v>318869.59999999998</v>
      </c>
      <c r="BY1189" s="54">
        <f t="shared" si="1423"/>
        <v>119</v>
      </c>
      <c r="BZ1189" s="54">
        <f t="shared" si="1424"/>
        <v>80</v>
      </c>
      <c r="CA1189" s="54">
        <v>0</v>
      </c>
      <c r="CB1189" s="54">
        <f t="shared" si="1425"/>
        <v>73</v>
      </c>
      <c r="CC1189" s="54">
        <f t="shared" si="1426"/>
        <v>41.666666666666664</v>
      </c>
      <c r="CD1189" s="54">
        <v>60</v>
      </c>
      <c r="CE1189" s="54">
        <v>30</v>
      </c>
      <c r="CF1189" s="54">
        <v>73</v>
      </c>
      <c r="CG1189" s="54">
        <v>30</v>
      </c>
      <c r="CH1189" s="54">
        <v>42</v>
      </c>
      <c r="CI1189" s="54">
        <v>66</v>
      </c>
      <c r="CJ1189" s="54">
        <v>48</v>
      </c>
      <c r="CK1189" s="54">
        <v>27</v>
      </c>
      <c r="CL1189" s="54">
        <v>44</v>
      </c>
      <c r="CM1189" s="54">
        <v>15</v>
      </c>
      <c r="CN1189" s="54">
        <v>30</v>
      </c>
      <c r="CO1189" s="54">
        <v>35</v>
      </c>
    </row>
    <row r="1190" spans="1:93">
      <c r="A1190" s="3" t="str">
        <f t="shared" si="1403"/>
        <v>SH114Phesgo 10ml</v>
      </c>
      <c r="B1190" s="3" t="s">
        <v>556</v>
      </c>
      <c r="C1190" s="3" t="s">
        <v>557</v>
      </c>
      <c r="D1190" s="3" t="s">
        <v>296</v>
      </c>
      <c r="E1190" s="3" t="s">
        <v>296</v>
      </c>
      <c r="F1190" s="3" t="s">
        <v>373</v>
      </c>
      <c r="G1190" s="3" t="s">
        <v>374</v>
      </c>
      <c r="H1190" s="3" t="s">
        <v>373</v>
      </c>
      <c r="I1190" s="3" t="s">
        <v>374</v>
      </c>
      <c r="J1190" s="3" t="s">
        <v>541</v>
      </c>
      <c r="K1190" s="3" t="s">
        <v>541</v>
      </c>
      <c r="L1190" s="3" t="s">
        <v>939</v>
      </c>
      <c r="M1190" s="3" t="s">
        <v>545</v>
      </c>
      <c r="N1190" s="3" t="s">
        <v>17</v>
      </c>
      <c r="O1190" s="3" t="s">
        <v>18</v>
      </c>
      <c r="P1190" s="3">
        <v>6232.07</v>
      </c>
      <c r="Q1190" s="54">
        <v>49.811125890639872</v>
      </c>
      <c r="R1190" s="54">
        <v>45.739653120038767</v>
      </c>
      <c r="S1190" s="54">
        <v>67.054452605049363</v>
      </c>
      <c r="T1190" s="54">
        <v>59.276570416144232</v>
      </c>
      <c r="U1190" s="54">
        <v>52.576418940348887</v>
      </c>
      <c r="V1190" s="54">
        <v>70.556610137549811</v>
      </c>
      <c r="W1190" s="54">
        <v>162.605231615728</v>
      </c>
      <c r="X1190" s="54">
        <v>182.40959949404294</v>
      </c>
      <c r="Y1190" s="54">
        <v>345.01483110977097</v>
      </c>
      <c r="Z1190" s="54">
        <v>40</v>
      </c>
      <c r="AA1190" s="54">
        <v>45</v>
      </c>
      <c r="AB1190" s="54">
        <v>54</v>
      </c>
      <c r="AC1190" s="54">
        <v>50</v>
      </c>
      <c r="AD1190" s="54">
        <v>0</v>
      </c>
      <c r="AE1190" s="54">
        <v>0</v>
      </c>
      <c r="AF1190" s="54">
        <f t="shared" si="1404"/>
        <v>139</v>
      </c>
      <c r="AG1190" s="54">
        <f t="shared" si="1405"/>
        <v>50</v>
      </c>
      <c r="AH1190" s="54">
        <f t="shared" si="1406"/>
        <v>189</v>
      </c>
      <c r="AI1190" s="54">
        <v>310426.42332927999</v>
      </c>
      <c r="AJ1190" s="54">
        <v>285052.72001980001</v>
      </c>
      <c r="AK1190" s="54">
        <v>417888.04244634998</v>
      </c>
      <c r="AL1190" s="54">
        <v>369415.73619333998</v>
      </c>
      <c r="AM1190" s="54">
        <v>327659.92318558006</v>
      </c>
      <c r="AN1190" s="54">
        <v>439713.73333992</v>
      </c>
      <c r="AO1190" s="54">
        <v>1013367.18579543</v>
      </c>
      <c r="AP1190" s="54">
        <v>1136789.3927188399</v>
      </c>
      <c r="AQ1190" s="54">
        <v>2150156.57851427</v>
      </c>
      <c r="AR1190" s="54">
        <f t="shared" si="1407"/>
        <v>249282.8</v>
      </c>
      <c r="AS1190" s="54">
        <f t="shared" si="1408"/>
        <v>280443.14999999997</v>
      </c>
      <c r="AT1190" s="54">
        <f t="shared" si="1409"/>
        <v>336531.77999999997</v>
      </c>
      <c r="AU1190" s="54">
        <f t="shared" si="1410"/>
        <v>311603.5</v>
      </c>
      <c r="AV1190" s="54">
        <f t="shared" si="1411"/>
        <v>0</v>
      </c>
      <c r="AW1190" s="54">
        <f t="shared" si="1412"/>
        <v>0</v>
      </c>
      <c r="AX1190" s="54">
        <f t="shared" si="1413"/>
        <v>866257.73</v>
      </c>
      <c r="AY1190" s="54">
        <f t="shared" si="1414"/>
        <v>311603.5</v>
      </c>
      <c r="AZ1190" s="54">
        <f t="shared" si="1415"/>
        <v>1177861.23</v>
      </c>
      <c r="BA1190" s="54">
        <f t="shared" si="1401"/>
        <v>59.276570416144232</v>
      </c>
      <c r="BB1190" s="54">
        <f t="shared" si="1402"/>
        <v>50</v>
      </c>
      <c r="BC1190" s="54">
        <f>SUM(CJ1190:CL1190)</f>
        <v>144</v>
      </c>
      <c r="BD1190" s="54">
        <f>SUM(CM1190:CO1190)</f>
        <v>105</v>
      </c>
      <c r="BE1190" s="54">
        <f t="shared" si="1416"/>
        <v>189</v>
      </c>
      <c r="BF1190" s="54">
        <f t="shared" ref="BF1190:BK1190" si="1454">Z1190</f>
        <v>40</v>
      </c>
      <c r="BG1190" s="54">
        <f t="shared" si="1454"/>
        <v>45</v>
      </c>
      <c r="BH1190" s="54">
        <f t="shared" si="1454"/>
        <v>54</v>
      </c>
      <c r="BI1190" s="54">
        <f t="shared" si="1454"/>
        <v>50</v>
      </c>
      <c r="BJ1190" s="54">
        <f t="shared" si="1454"/>
        <v>0</v>
      </c>
      <c r="BK1190" s="54">
        <f t="shared" si="1454"/>
        <v>0</v>
      </c>
      <c r="BL1190" s="54">
        <v>0.33333333333333331</v>
      </c>
      <c r="BM1190" s="54">
        <v>0.66666666666666663</v>
      </c>
      <c r="BN1190" s="54">
        <f t="shared" ref="BN1190:BN1191" si="1455">AVERAGE(BP1190:BR1190)</f>
        <v>0</v>
      </c>
      <c r="BO1190" s="54">
        <f t="shared" ref="BO1190:BO1191" si="1456">SUM(BS1190:BU1190)/1</f>
        <v>0</v>
      </c>
      <c r="BP1190" s="54">
        <v>0</v>
      </c>
      <c r="BQ1190" s="54">
        <v>0</v>
      </c>
      <c r="BR1190" s="54">
        <v>0</v>
      </c>
      <c r="BS1190" s="54">
        <v>0</v>
      </c>
      <c r="BT1190" s="54">
        <v>0</v>
      </c>
      <c r="BU1190" s="54">
        <v>0</v>
      </c>
      <c r="BV1190" s="54">
        <f t="shared" si="1420"/>
        <v>173459.28166666665</v>
      </c>
      <c r="BW1190" s="54">
        <f t="shared" si="1421"/>
        <v>897418.08</v>
      </c>
      <c r="BX1190" s="54">
        <f t="shared" si="1422"/>
        <v>654367.35</v>
      </c>
      <c r="BY1190" s="54">
        <f t="shared" si="1423"/>
        <v>144</v>
      </c>
      <c r="BZ1190" s="54">
        <f t="shared" si="1424"/>
        <v>105</v>
      </c>
      <c r="CA1190" s="54">
        <v>95.666666666666671</v>
      </c>
      <c r="CB1190" s="54">
        <f t="shared" si="1425"/>
        <v>50</v>
      </c>
      <c r="CC1190" s="54">
        <f t="shared" si="1426"/>
        <v>27.833333333333332</v>
      </c>
      <c r="CD1190" s="54">
        <v>0</v>
      </c>
      <c r="CE1190" s="54">
        <v>0</v>
      </c>
      <c r="CF1190" s="54">
        <v>21</v>
      </c>
      <c r="CG1190" s="54">
        <v>14</v>
      </c>
      <c r="CH1190" s="54">
        <v>14</v>
      </c>
      <c r="CI1190" s="54">
        <v>36</v>
      </c>
      <c r="CJ1190" s="54">
        <v>50</v>
      </c>
      <c r="CK1190" s="54">
        <v>39</v>
      </c>
      <c r="CL1190" s="54">
        <v>55</v>
      </c>
      <c r="CM1190" s="54">
        <v>31</v>
      </c>
      <c r="CN1190" s="54">
        <v>30</v>
      </c>
      <c r="CO1190" s="54">
        <v>44</v>
      </c>
    </row>
    <row r="1191" spans="1:93">
      <c r="A1191" s="3" t="str">
        <f t="shared" si="1403"/>
        <v>SH114Phesgo 15ml</v>
      </c>
      <c r="B1191" s="3" t="s">
        <v>556</v>
      </c>
      <c r="C1191" s="3" t="s">
        <v>557</v>
      </c>
      <c r="D1191" s="3" t="s">
        <v>296</v>
      </c>
      <c r="E1191" s="3" t="s">
        <v>296</v>
      </c>
      <c r="F1191" s="3" t="s">
        <v>373</v>
      </c>
      <c r="G1191" s="3" t="s">
        <v>374</v>
      </c>
      <c r="H1191" s="3" t="s">
        <v>373</v>
      </c>
      <c r="I1191" s="3" t="s">
        <v>374</v>
      </c>
      <c r="J1191" s="3" t="s">
        <v>541</v>
      </c>
      <c r="K1191" s="3" t="s">
        <v>541</v>
      </c>
      <c r="L1191" s="3" t="s">
        <v>939</v>
      </c>
      <c r="M1191" s="3" t="s">
        <v>545</v>
      </c>
      <c r="N1191" s="3" t="s">
        <v>17</v>
      </c>
      <c r="O1191" s="3" t="s">
        <v>19</v>
      </c>
      <c r="P1191" s="3">
        <v>8489.27</v>
      </c>
      <c r="Q1191" s="54">
        <v>3</v>
      </c>
      <c r="R1191" s="54">
        <v>3</v>
      </c>
      <c r="S1191" s="54">
        <v>5</v>
      </c>
      <c r="T1191" s="54">
        <v>4</v>
      </c>
      <c r="U1191" s="54">
        <v>5</v>
      </c>
      <c r="V1191" s="54">
        <v>5</v>
      </c>
      <c r="W1191" s="54">
        <v>11</v>
      </c>
      <c r="X1191" s="54">
        <v>14</v>
      </c>
      <c r="Y1191" s="54">
        <v>25</v>
      </c>
      <c r="Z1191" s="54">
        <v>2</v>
      </c>
      <c r="AA1191" s="54">
        <v>13</v>
      </c>
      <c r="AB1191" s="54">
        <v>2</v>
      </c>
      <c r="AC1191" s="54">
        <v>3</v>
      </c>
      <c r="AD1191" s="54">
        <v>0</v>
      </c>
      <c r="AE1191" s="54">
        <v>0</v>
      </c>
      <c r="AF1191" s="54">
        <f t="shared" si="1404"/>
        <v>17</v>
      </c>
      <c r="AG1191" s="54">
        <f t="shared" si="1405"/>
        <v>3</v>
      </c>
      <c r="AH1191" s="54">
        <f t="shared" si="1406"/>
        <v>20</v>
      </c>
      <c r="AI1191" s="54">
        <v>25467.81</v>
      </c>
      <c r="AJ1191" s="54">
        <v>25467.81</v>
      </c>
      <c r="AK1191" s="54">
        <v>42446.350000000006</v>
      </c>
      <c r="AL1191" s="54">
        <v>33957.08</v>
      </c>
      <c r="AM1191" s="54">
        <v>42446.350000000006</v>
      </c>
      <c r="AN1191" s="54">
        <v>42446.350000000006</v>
      </c>
      <c r="AO1191" s="54">
        <v>93381.97</v>
      </c>
      <c r="AP1191" s="54">
        <v>118849.78000000001</v>
      </c>
      <c r="AQ1191" s="54">
        <v>212231.75</v>
      </c>
      <c r="AR1191" s="54">
        <f t="shared" si="1407"/>
        <v>16978.54</v>
      </c>
      <c r="AS1191" s="54">
        <f t="shared" si="1408"/>
        <v>110360.51000000001</v>
      </c>
      <c r="AT1191" s="54">
        <f t="shared" si="1409"/>
        <v>16978.54</v>
      </c>
      <c r="AU1191" s="54">
        <f t="shared" si="1410"/>
        <v>25467.81</v>
      </c>
      <c r="AV1191" s="54">
        <f t="shared" si="1411"/>
        <v>0</v>
      </c>
      <c r="AW1191" s="54">
        <f t="shared" si="1412"/>
        <v>0</v>
      </c>
      <c r="AX1191" s="54">
        <f t="shared" si="1413"/>
        <v>144317.59000000003</v>
      </c>
      <c r="AY1191" s="54">
        <f t="shared" si="1414"/>
        <v>25467.81</v>
      </c>
      <c r="AZ1191" s="54">
        <f t="shared" si="1415"/>
        <v>169785.40000000002</v>
      </c>
      <c r="BA1191" s="54">
        <f t="shared" si="1401"/>
        <v>4</v>
      </c>
      <c r="BB1191" s="54">
        <f t="shared" si="1402"/>
        <v>3</v>
      </c>
      <c r="BC1191" s="54">
        <f>SUM(CJ1191:CL1191)*2</f>
        <v>36</v>
      </c>
      <c r="BD1191" s="54">
        <f>SUM(CM1191:CO1191)*2</f>
        <v>12</v>
      </c>
      <c r="BE1191" s="54">
        <f t="shared" si="1416"/>
        <v>40</v>
      </c>
      <c r="BF1191" s="54">
        <f t="shared" ref="BF1191:BK1191" si="1457">Z1191*2</f>
        <v>4</v>
      </c>
      <c r="BG1191" s="54">
        <f t="shared" si="1457"/>
        <v>26</v>
      </c>
      <c r="BH1191" s="54">
        <f t="shared" si="1457"/>
        <v>4</v>
      </c>
      <c r="BI1191" s="54">
        <f t="shared" si="1457"/>
        <v>6</v>
      </c>
      <c r="BJ1191" s="54">
        <f t="shared" si="1457"/>
        <v>0</v>
      </c>
      <c r="BK1191" s="54">
        <f t="shared" si="1457"/>
        <v>0</v>
      </c>
      <c r="BL1191" s="54">
        <v>8</v>
      </c>
      <c r="BM1191" s="54">
        <v>4.333333333333333</v>
      </c>
      <c r="BN1191" s="54">
        <f t="shared" si="1455"/>
        <v>4.333333333333333</v>
      </c>
      <c r="BO1191" s="54">
        <f t="shared" si="1456"/>
        <v>3</v>
      </c>
      <c r="BP1191" s="54">
        <v>3</v>
      </c>
      <c r="BQ1191" s="54">
        <v>4</v>
      </c>
      <c r="BR1191" s="54">
        <v>6</v>
      </c>
      <c r="BS1191" s="54">
        <v>3</v>
      </c>
      <c r="BT1191" s="54">
        <v>0</v>
      </c>
      <c r="BU1191" s="54">
        <v>0</v>
      </c>
      <c r="BV1191" s="54">
        <f t="shared" si="1420"/>
        <v>38201.715000000004</v>
      </c>
      <c r="BW1191" s="54">
        <f t="shared" si="1421"/>
        <v>152806.86000000002</v>
      </c>
      <c r="BX1191" s="54">
        <f t="shared" si="1422"/>
        <v>50935.62</v>
      </c>
      <c r="BY1191" s="54">
        <f t="shared" si="1423"/>
        <v>18</v>
      </c>
      <c r="BZ1191" s="54">
        <f t="shared" si="1424"/>
        <v>6</v>
      </c>
      <c r="CA1191" s="54">
        <v>0</v>
      </c>
      <c r="CB1191" s="54">
        <f t="shared" si="1425"/>
        <v>15</v>
      </c>
      <c r="CC1191" s="54">
        <f t="shared" si="1426"/>
        <v>4.5</v>
      </c>
      <c r="CD1191" s="54">
        <v>0</v>
      </c>
      <c r="CE1191" s="54">
        <v>0</v>
      </c>
      <c r="CF1191" s="54">
        <v>15</v>
      </c>
      <c r="CG1191" s="54">
        <v>0</v>
      </c>
      <c r="CH1191" s="54">
        <v>7</v>
      </c>
      <c r="CI1191" s="54">
        <v>8</v>
      </c>
      <c r="CJ1191" s="54">
        <v>13</v>
      </c>
      <c r="CK1191" s="54">
        <v>0</v>
      </c>
      <c r="CL1191" s="54">
        <v>5</v>
      </c>
      <c r="CM1191" s="54">
        <v>0</v>
      </c>
      <c r="CN1191" s="54">
        <v>5</v>
      </c>
      <c r="CO1191" s="54">
        <v>1</v>
      </c>
    </row>
    <row r="1192" spans="1:93">
      <c r="A1192" s="3" t="str">
        <f t="shared" si="1403"/>
        <v>SH115Herceptin IV</v>
      </c>
      <c r="B1192" s="3" t="s">
        <v>556</v>
      </c>
      <c r="C1192" s="3" t="s">
        <v>557</v>
      </c>
      <c r="D1192" s="3" t="s">
        <v>296</v>
      </c>
      <c r="E1192" s="3" t="s">
        <v>296</v>
      </c>
      <c r="F1192" s="3" t="s">
        <v>375</v>
      </c>
      <c r="G1192" s="3" t="s">
        <v>376</v>
      </c>
      <c r="H1192" s="3" t="s">
        <v>375</v>
      </c>
      <c r="I1192" s="3" t="s">
        <v>376</v>
      </c>
      <c r="J1192" s="3" t="s">
        <v>541</v>
      </c>
      <c r="K1192" s="3" t="s">
        <v>541</v>
      </c>
      <c r="L1192" s="3"/>
      <c r="M1192" s="3" t="s">
        <v>543</v>
      </c>
      <c r="N1192" s="3" t="s">
        <v>11</v>
      </c>
      <c r="O1192" s="3" t="s">
        <v>11</v>
      </c>
      <c r="P1192" s="3">
        <v>4535.5</v>
      </c>
      <c r="Q1192" s="54">
        <v>0.2838460591905404</v>
      </c>
      <c r="R1192" s="54">
        <v>0.2033487797179088</v>
      </c>
      <c r="S1192" s="54">
        <v>0.18916053450205639</v>
      </c>
      <c r="T1192" s="54">
        <v>0.13357398940820539</v>
      </c>
      <c r="U1192" s="54">
        <v>0.12170440261391716</v>
      </c>
      <c r="V1192" s="54">
        <v>0.21187505124543085</v>
      </c>
      <c r="W1192" s="54">
        <v>0.67635537341050556</v>
      </c>
      <c r="X1192" s="54">
        <v>0.46715344326755337</v>
      </c>
      <c r="Y1192" s="54">
        <v>1.1435088166780589</v>
      </c>
      <c r="Z1192" s="54">
        <v>0</v>
      </c>
      <c r="AA1192" s="54">
        <v>0</v>
      </c>
      <c r="AB1192" s="54">
        <v>0</v>
      </c>
      <c r="AC1192" s="54">
        <v>0</v>
      </c>
      <c r="AD1192" s="54">
        <v>0</v>
      </c>
      <c r="AE1192" s="54">
        <v>0</v>
      </c>
      <c r="AF1192" s="54">
        <f t="shared" si="1404"/>
        <v>0</v>
      </c>
      <c r="AG1192" s="54">
        <f t="shared" si="1405"/>
        <v>0</v>
      </c>
      <c r="AH1192" s="54">
        <f t="shared" si="1406"/>
        <v>0</v>
      </c>
      <c r="AI1192" s="54">
        <v>1287.3838014586961</v>
      </c>
      <c r="AJ1192" s="54">
        <v>922.28839041057529</v>
      </c>
      <c r="AK1192" s="54">
        <v>857.93760423407673</v>
      </c>
      <c r="AL1192" s="54">
        <v>605.82482896091562</v>
      </c>
      <c r="AM1192" s="54">
        <v>551.9903180554212</v>
      </c>
      <c r="AN1192" s="54">
        <v>960.95929492365156</v>
      </c>
      <c r="AO1192" s="54">
        <v>3067.6097961033483</v>
      </c>
      <c r="AP1192" s="54">
        <v>2118.7744419399883</v>
      </c>
      <c r="AQ1192" s="54">
        <v>5186.3842380433362</v>
      </c>
      <c r="AR1192" s="54">
        <f t="shared" si="1407"/>
        <v>0</v>
      </c>
      <c r="AS1192" s="54">
        <f t="shared" si="1408"/>
        <v>0</v>
      </c>
      <c r="AT1192" s="54">
        <f t="shared" si="1409"/>
        <v>0</v>
      </c>
      <c r="AU1192" s="54">
        <f t="shared" si="1410"/>
        <v>0</v>
      </c>
      <c r="AV1192" s="54">
        <f t="shared" si="1411"/>
        <v>0</v>
      </c>
      <c r="AW1192" s="54">
        <f t="shared" si="1412"/>
        <v>0</v>
      </c>
      <c r="AX1192" s="54">
        <f t="shared" si="1413"/>
        <v>0</v>
      </c>
      <c r="AY1192" s="54">
        <f t="shared" si="1414"/>
        <v>0</v>
      </c>
      <c r="AZ1192" s="54">
        <f t="shared" si="1415"/>
        <v>0</v>
      </c>
      <c r="BA1192" s="54">
        <f t="shared" si="1401"/>
        <v>0.13357398940820539</v>
      </c>
      <c r="BB1192" s="54">
        <f t="shared" si="1402"/>
        <v>0</v>
      </c>
      <c r="BC1192" s="54"/>
      <c r="BD1192" s="54"/>
      <c r="BE1192" s="54">
        <f t="shared" si="1416"/>
        <v>0</v>
      </c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>
        <f t="shared" si="1420"/>
        <v>0</v>
      </c>
      <c r="BW1192" s="54">
        <f t="shared" si="1421"/>
        <v>0</v>
      </c>
      <c r="BX1192" s="54">
        <f t="shared" si="1422"/>
        <v>0</v>
      </c>
      <c r="BY1192" s="54">
        <f t="shared" si="1423"/>
        <v>0</v>
      </c>
      <c r="BZ1192" s="54">
        <f t="shared" si="1424"/>
        <v>0</v>
      </c>
      <c r="CA1192" s="54">
        <v>0</v>
      </c>
      <c r="CB1192" s="54">
        <f t="shared" si="1425"/>
        <v>0</v>
      </c>
      <c r="CC1192" s="54">
        <f t="shared" si="1426"/>
        <v>0</v>
      </c>
      <c r="CD1192" s="54">
        <v>0</v>
      </c>
      <c r="CE1192" s="54">
        <v>0</v>
      </c>
      <c r="CF1192" s="54">
        <v>0</v>
      </c>
      <c r="CG1192" s="54">
        <v>0</v>
      </c>
      <c r="CH1192" s="54">
        <v>0</v>
      </c>
      <c r="CI1192" s="54">
        <v>0</v>
      </c>
      <c r="CJ1192" s="54">
        <v>0</v>
      </c>
      <c r="CK1192" s="54">
        <v>0</v>
      </c>
      <c r="CL1192" s="54">
        <v>0</v>
      </c>
      <c r="CM1192" s="54">
        <v>0</v>
      </c>
      <c r="CN1192" s="54">
        <v>0</v>
      </c>
      <c r="CO1192" s="54">
        <v>0</v>
      </c>
    </row>
    <row r="1193" spans="1:93">
      <c r="A1193" s="3" t="str">
        <f t="shared" si="1403"/>
        <v>SH115Herceptin SC</v>
      </c>
      <c r="B1193" s="3" t="s">
        <v>556</v>
      </c>
      <c r="C1193" s="3" t="s">
        <v>557</v>
      </c>
      <c r="D1193" s="3" t="s">
        <v>296</v>
      </c>
      <c r="E1193" s="3" t="s">
        <v>296</v>
      </c>
      <c r="F1193" s="3" t="s">
        <v>375</v>
      </c>
      <c r="G1193" s="3" t="s">
        <v>376</v>
      </c>
      <c r="H1193" s="3" t="s">
        <v>375</v>
      </c>
      <c r="I1193" s="3" t="s">
        <v>376</v>
      </c>
      <c r="J1193" s="3" t="s">
        <v>541</v>
      </c>
      <c r="K1193" s="3" t="s">
        <v>541</v>
      </c>
      <c r="L1193" s="3"/>
      <c r="M1193" s="3" t="s">
        <v>543</v>
      </c>
      <c r="N1193" s="3" t="s">
        <v>12</v>
      </c>
      <c r="O1193" s="3" t="s">
        <v>12</v>
      </c>
      <c r="P1193" s="3">
        <v>3444.49</v>
      </c>
      <c r="Q1193" s="54">
        <v>3.2082469313403474</v>
      </c>
      <c r="R1193" s="54">
        <v>2.9725137723883992</v>
      </c>
      <c r="S1193" s="54">
        <v>4.5088014189252013</v>
      </c>
      <c r="T1193" s="54">
        <v>4.6150454135967465</v>
      </c>
      <c r="U1193" s="54">
        <v>4.155303482605202</v>
      </c>
      <c r="V1193" s="54">
        <v>5.4692663806754274</v>
      </c>
      <c r="W1193" s="54">
        <v>10.689562122653948</v>
      </c>
      <c r="X1193" s="54">
        <v>14.239615276877377</v>
      </c>
      <c r="Y1193" s="54">
        <v>24.929177399531326</v>
      </c>
      <c r="Z1193" s="54">
        <v>0</v>
      </c>
      <c r="AA1193" s="54">
        <v>3</v>
      </c>
      <c r="AB1193" s="54">
        <v>0</v>
      </c>
      <c r="AC1193" s="54">
        <v>0</v>
      </c>
      <c r="AD1193" s="54">
        <v>0</v>
      </c>
      <c r="AE1193" s="54">
        <v>0</v>
      </c>
      <c r="AF1193" s="54">
        <f t="shared" si="1404"/>
        <v>3</v>
      </c>
      <c r="AG1193" s="54">
        <f t="shared" si="1405"/>
        <v>0</v>
      </c>
      <c r="AH1193" s="54">
        <f t="shared" si="1406"/>
        <v>3</v>
      </c>
      <c r="AI1193" s="54">
        <v>11050.774472532512</v>
      </c>
      <c r="AJ1193" s="54">
        <v>10238.793963854116</v>
      </c>
      <c r="AK1193" s="54">
        <v>15530.521399473664</v>
      </c>
      <c r="AL1193" s="54">
        <v>15896.477776679856</v>
      </c>
      <c r="AM1193" s="54">
        <v>14312.901292798791</v>
      </c>
      <c r="AN1193" s="54">
        <v>18838.833355572704</v>
      </c>
      <c r="AO1193" s="54">
        <v>36820.089835860294</v>
      </c>
      <c r="AP1193" s="54">
        <v>49048.212425051352</v>
      </c>
      <c r="AQ1193" s="54">
        <v>85868.302260911645</v>
      </c>
      <c r="AR1193" s="54">
        <f t="shared" si="1407"/>
        <v>0</v>
      </c>
      <c r="AS1193" s="54">
        <f t="shared" si="1408"/>
        <v>10333.469999999999</v>
      </c>
      <c r="AT1193" s="54">
        <f t="shared" si="1409"/>
        <v>0</v>
      </c>
      <c r="AU1193" s="54">
        <f t="shared" si="1410"/>
        <v>0</v>
      </c>
      <c r="AV1193" s="54">
        <f t="shared" si="1411"/>
        <v>0</v>
      </c>
      <c r="AW1193" s="54">
        <f t="shared" si="1412"/>
        <v>0</v>
      </c>
      <c r="AX1193" s="54">
        <f t="shared" si="1413"/>
        <v>10333.469999999999</v>
      </c>
      <c r="AY1193" s="54">
        <f t="shared" si="1414"/>
        <v>0</v>
      </c>
      <c r="AZ1193" s="54">
        <f t="shared" si="1415"/>
        <v>10333.469999999999</v>
      </c>
      <c r="BA1193" s="54">
        <f t="shared" si="1401"/>
        <v>4.6150454135967465</v>
      </c>
      <c r="BB1193" s="54">
        <f t="shared" si="1402"/>
        <v>0</v>
      </c>
      <c r="BC1193" s="54"/>
      <c r="BD1193" s="54"/>
      <c r="BE1193" s="54">
        <f t="shared" si="1416"/>
        <v>0</v>
      </c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>
        <f t="shared" si="1420"/>
        <v>14926.123333333331</v>
      </c>
      <c r="BW1193" s="54">
        <f t="shared" si="1421"/>
        <v>62000.819999999992</v>
      </c>
      <c r="BX1193" s="54">
        <f t="shared" si="1422"/>
        <v>34444.899999999994</v>
      </c>
      <c r="BY1193" s="54">
        <f t="shared" si="1423"/>
        <v>18</v>
      </c>
      <c r="BZ1193" s="54">
        <f t="shared" si="1424"/>
        <v>10</v>
      </c>
      <c r="CA1193" s="54">
        <v>0</v>
      </c>
      <c r="CB1193" s="54">
        <f t="shared" si="1425"/>
        <v>16</v>
      </c>
      <c r="CC1193" s="54">
        <f t="shared" si="1426"/>
        <v>4.333333333333333</v>
      </c>
      <c r="CD1193" s="54">
        <v>16</v>
      </c>
      <c r="CE1193" s="54">
        <v>0</v>
      </c>
      <c r="CF1193" s="54">
        <v>0</v>
      </c>
      <c r="CG1193" s="54">
        <v>8</v>
      </c>
      <c r="CH1193" s="54">
        <v>0</v>
      </c>
      <c r="CI1193" s="54">
        <v>0</v>
      </c>
      <c r="CJ1193" s="54">
        <v>9</v>
      </c>
      <c r="CK1193" s="54">
        <v>3</v>
      </c>
      <c r="CL1193" s="54">
        <v>6</v>
      </c>
      <c r="CM1193" s="54">
        <v>4</v>
      </c>
      <c r="CN1193" s="54">
        <v>2</v>
      </c>
      <c r="CO1193" s="54">
        <v>4</v>
      </c>
    </row>
    <row r="1194" spans="1:93">
      <c r="A1194" s="3" t="str">
        <f t="shared" si="1403"/>
        <v>SH115Itovebi 3mg</v>
      </c>
      <c r="B1194" s="3" t="s">
        <v>556</v>
      </c>
      <c r="C1194" s="3" t="s">
        <v>557</v>
      </c>
      <c r="D1194" s="3" t="s">
        <v>296</v>
      </c>
      <c r="E1194" s="3" t="s">
        <v>296</v>
      </c>
      <c r="F1194" s="3" t="s">
        <v>375</v>
      </c>
      <c r="G1194" s="3" t="s">
        <v>376</v>
      </c>
      <c r="H1194" s="3" t="s">
        <v>375</v>
      </c>
      <c r="I1194" s="3" t="s">
        <v>376</v>
      </c>
      <c r="J1194" s="3" t="s">
        <v>541</v>
      </c>
      <c r="K1194" s="3" t="s">
        <v>541</v>
      </c>
      <c r="L1194" s="3"/>
      <c r="M1194" s="3" t="s">
        <v>543</v>
      </c>
      <c r="N1194" s="3" t="s">
        <v>13</v>
      </c>
      <c r="O1194" s="3" t="s">
        <v>14</v>
      </c>
      <c r="P1194" s="3">
        <v>3566.02</v>
      </c>
      <c r="Q1194" s="54">
        <v>7.5423782997919166E-8</v>
      </c>
      <c r="R1194" s="54">
        <v>8.6118364644595899E-8</v>
      </c>
      <c r="S1194" s="54">
        <v>1.7430625086372233E-7</v>
      </c>
      <c r="T1194" s="54">
        <v>1.7644957539816278E-7</v>
      </c>
      <c r="U1194" s="54">
        <v>2.1451535630448561E-7</v>
      </c>
      <c r="V1194" s="54">
        <v>2.7318666979111423E-7</v>
      </c>
      <c r="W1194" s="54">
        <v>3.3584839850623739E-7</v>
      </c>
      <c r="X1194" s="54">
        <v>6.6415160149376262E-7</v>
      </c>
      <c r="Y1194" s="54">
        <v>9.9999999999999995E-7</v>
      </c>
      <c r="Z1194" s="54">
        <v>0</v>
      </c>
      <c r="AA1194" s="54">
        <v>0</v>
      </c>
      <c r="AB1194" s="54">
        <v>0</v>
      </c>
      <c r="AC1194" s="54">
        <v>0</v>
      </c>
      <c r="AD1194" s="54">
        <v>0</v>
      </c>
      <c r="AE1194" s="54">
        <v>0</v>
      </c>
      <c r="AF1194" s="54">
        <f t="shared" si="1404"/>
        <v>0</v>
      </c>
      <c r="AG1194" s="54">
        <f t="shared" si="1405"/>
        <v>0</v>
      </c>
      <c r="AH1194" s="54">
        <f t="shared" si="1406"/>
        <v>0</v>
      </c>
      <c r="AI1194" s="54">
        <v>2.6896271864623972E-4</v>
      </c>
      <c r="AJ1194" s="54">
        <v>3.0709981068992184E-4</v>
      </c>
      <c r="AK1194" s="54">
        <v>6.2157957670505104E-4</v>
      </c>
      <c r="AL1194" s="54">
        <v>6.2922271486135634E-4</v>
      </c>
      <c r="AM1194" s="54">
        <v>7.6496605088892172E-4</v>
      </c>
      <c r="AN1194" s="54">
        <v>9.74189128208509E-4</v>
      </c>
      <c r="AO1194" s="54">
        <v>1.1976421060412126E-3</v>
      </c>
      <c r="AP1194" s="54">
        <v>2.3683778939587868E-3</v>
      </c>
      <c r="AQ1194" s="54">
        <v>3.5660199999999996E-3</v>
      </c>
      <c r="AR1194" s="54">
        <f t="shared" si="1407"/>
        <v>0</v>
      </c>
      <c r="AS1194" s="54">
        <f t="shared" si="1408"/>
        <v>0</v>
      </c>
      <c r="AT1194" s="54">
        <f t="shared" si="1409"/>
        <v>0</v>
      </c>
      <c r="AU1194" s="54">
        <f t="shared" si="1410"/>
        <v>0</v>
      </c>
      <c r="AV1194" s="54">
        <f t="shared" si="1411"/>
        <v>0</v>
      </c>
      <c r="AW1194" s="54">
        <f t="shared" si="1412"/>
        <v>0</v>
      </c>
      <c r="AX1194" s="54">
        <f t="shared" si="1413"/>
        <v>0</v>
      </c>
      <c r="AY1194" s="54">
        <f t="shared" si="1414"/>
        <v>0</v>
      </c>
      <c r="AZ1194" s="54">
        <f t="shared" si="1415"/>
        <v>0</v>
      </c>
      <c r="BA1194" s="54">
        <f t="shared" si="1401"/>
        <v>1.7644957539816278E-7</v>
      </c>
      <c r="BB1194" s="54">
        <f t="shared" si="1402"/>
        <v>0</v>
      </c>
      <c r="BC1194" s="54"/>
      <c r="BD1194" s="54"/>
      <c r="BE1194" s="54">
        <f t="shared" si="1416"/>
        <v>0</v>
      </c>
      <c r="BF1194" s="54"/>
      <c r="BG1194" s="54"/>
      <c r="BH1194" s="54"/>
      <c r="BI1194" s="54"/>
      <c r="BJ1194" s="54"/>
      <c r="BK1194" s="54"/>
      <c r="BL1194" s="54">
        <v>0</v>
      </c>
      <c r="BM1194" s="54">
        <v>0.33333333333333331</v>
      </c>
      <c r="BN1194" s="54">
        <f t="shared" ref="BN1194:BN1195" si="1458">AVERAGE(BP1194:BR1194)</f>
        <v>0</v>
      </c>
      <c r="BO1194" s="54">
        <f t="shared" ref="BO1194:BO1195" si="1459">SUM(BS1194:BU1194)/1</f>
        <v>0</v>
      </c>
      <c r="BP1194" s="54">
        <v>0</v>
      </c>
      <c r="BQ1194" s="54">
        <v>0</v>
      </c>
      <c r="BR1194" s="54">
        <v>0</v>
      </c>
      <c r="BS1194" s="54">
        <v>0</v>
      </c>
      <c r="BT1194" s="54">
        <v>0</v>
      </c>
      <c r="BU1194" s="54">
        <v>0</v>
      </c>
      <c r="BV1194" s="54">
        <f t="shared" si="1420"/>
        <v>0</v>
      </c>
      <c r="BW1194" s="54">
        <f t="shared" si="1421"/>
        <v>0</v>
      </c>
      <c r="BX1194" s="54">
        <f t="shared" si="1422"/>
        <v>0</v>
      </c>
      <c r="BY1194" s="54">
        <f t="shared" si="1423"/>
        <v>0</v>
      </c>
      <c r="BZ1194" s="54">
        <f t="shared" si="1424"/>
        <v>0</v>
      </c>
      <c r="CA1194" s="54">
        <v>0</v>
      </c>
      <c r="CB1194" s="54">
        <f t="shared" si="1425"/>
        <v>0</v>
      </c>
      <c r="CC1194" s="54">
        <f t="shared" si="1426"/>
        <v>0</v>
      </c>
      <c r="CD1194" s="54">
        <v>0</v>
      </c>
      <c r="CE1194" s="54">
        <v>0</v>
      </c>
      <c r="CF1194" s="54">
        <v>0</v>
      </c>
      <c r="CG1194" s="54">
        <v>0</v>
      </c>
      <c r="CH1194" s="54">
        <v>0</v>
      </c>
      <c r="CI1194" s="54">
        <v>0</v>
      </c>
      <c r="CJ1194" s="54">
        <v>0</v>
      </c>
      <c r="CK1194" s="54">
        <v>0</v>
      </c>
      <c r="CL1194" s="54">
        <v>0</v>
      </c>
      <c r="CM1194" s="54">
        <v>0</v>
      </c>
      <c r="CN1194" s="54">
        <v>0</v>
      </c>
      <c r="CO1194" s="54">
        <v>0</v>
      </c>
    </row>
    <row r="1195" spans="1:93">
      <c r="A1195" s="3" t="str">
        <f t="shared" si="1403"/>
        <v>SH115Itovebi 9mg</v>
      </c>
      <c r="B1195" s="3" t="s">
        <v>556</v>
      </c>
      <c r="C1195" s="3" t="s">
        <v>557</v>
      </c>
      <c r="D1195" s="3" t="s">
        <v>296</v>
      </c>
      <c r="E1195" s="3" t="s">
        <v>296</v>
      </c>
      <c r="F1195" s="3" t="s">
        <v>375</v>
      </c>
      <c r="G1195" s="3" t="s">
        <v>376</v>
      </c>
      <c r="H1195" s="3" t="s">
        <v>375</v>
      </c>
      <c r="I1195" s="3" t="s">
        <v>376</v>
      </c>
      <c r="J1195" s="3" t="s">
        <v>541</v>
      </c>
      <c r="K1195" s="3" t="s">
        <v>541</v>
      </c>
      <c r="L1195" s="3"/>
      <c r="M1195" s="3" t="s">
        <v>543</v>
      </c>
      <c r="N1195" s="3" t="s">
        <v>13</v>
      </c>
      <c r="O1195" s="3" t="s">
        <v>15</v>
      </c>
      <c r="P1195" s="3">
        <v>10698.05</v>
      </c>
      <c r="Q1195" s="54"/>
      <c r="R1195" s="54"/>
      <c r="S1195" s="54"/>
      <c r="T1195" s="54"/>
      <c r="U1195" s="54"/>
      <c r="V1195" s="54"/>
      <c r="W1195" s="54">
        <v>0</v>
      </c>
      <c r="X1195" s="54">
        <v>0</v>
      </c>
      <c r="Y1195" s="54">
        <v>0</v>
      </c>
      <c r="Z1195" s="54">
        <v>0</v>
      </c>
      <c r="AA1195" s="54">
        <v>0</v>
      </c>
      <c r="AB1195" s="54">
        <v>1</v>
      </c>
      <c r="AC1195" s="54">
        <v>2</v>
      </c>
      <c r="AD1195" s="54">
        <v>0</v>
      </c>
      <c r="AE1195" s="54">
        <v>0</v>
      </c>
      <c r="AF1195" s="54">
        <f t="shared" si="1404"/>
        <v>1</v>
      </c>
      <c r="AG1195" s="54">
        <f t="shared" si="1405"/>
        <v>2</v>
      </c>
      <c r="AH1195" s="54">
        <f t="shared" si="1406"/>
        <v>3</v>
      </c>
      <c r="AI1195" s="54"/>
      <c r="AJ1195" s="54"/>
      <c r="AK1195" s="54"/>
      <c r="AL1195" s="54"/>
      <c r="AM1195" s="54"/>
      <c r="AN1195" s="54"/>
      <c r="AO1195" s="54">
        <v>0</v>
      </c>
      <c r="AP1195" s="54">
        <v>0</v>
      </c>
      <c r="AQ1195" s="54">
        <v>0</v>
      </c>
      <c r="AR1195" s="54">
        <f t="shared" si="1407"/>
        <v>0</v>
      </c>
      <c r="AS1195" s="54">
        <f t="shared" si="1408"/>
        <v>0</v>
      </c>
      <c r="AT1195" s="54">
        <f t="shared" si="1409"/>
        <v>10698.05</v>
      </c>
      <c r="AU1195" s="54">
        <f t="shared" si="1410"/>
        <v>21396.1</v>
      </c>
      <c r="AV1195" s="54">
        <f t="shared" si="1411"/>
        <v>0</v>
      </c>
      <c r="AW1195" s="54">
        <f t="shared" si="1412"/>
        <v>0</v>
      </c>
      <c r="AX1195" s="54">
        <f t="shared" si="1413"/>
        <v>10698.05</v>
      </c>
      <c r="AY1195" s="54">
        <f t="shared" si="1414"/>
        <v>21396.1</v>
      </c>
      <c r="AZ1195" s="54">
        <f t="shared" si="1415"/>
        <v>32094.149999999998</v>
      </c>
      <c r="BA1195" s="54">
        <f t="shared" si="1401"/>
        <v>0</v>
      </c>
      <c r="BB1195" s="54">
        <f t="shared" si="1402"/>
        <v>2</v>
      </c>
      <c r="BC1195" s="54"/>
      <c r="BD1195" s="54"/>
      <c r="BE1195" s="54">
        <f t="shared" si="1416"/>
        <v>0</v>
      </c>
      <c r="BF1195" s="54"/>
      <c r="BG1195" s="54"/>
      <c r="BH1195" s="54"/>
      <c r="BI1195" s="54"/>
      <c r="BJ1195" s="54"/>
      <c r="BK1195" s="54"/>
      <c r="BL1195" s="54">
        <v>0</v>
      </c>
      <c r="BM1195" s="54">
        <v>0</v>
      </c>
      <c r="BN1195" s="54">
        <f t="shared" si="1458"/>
        <v>0.33333333333333331</v>
      </c>
      <c r="BO1195" s="54">
        <f t="shared" si="1459"/>
        <v>0</v>
      </c>
      <c r="BP1195" s="54">
        <v>0</v>
      </c>
      <c r="BQ1195" s="54">
        <v>0</v>
      </c>
      <c r="BR1195" s="54">
        <v>1</v>
      </c>
      <c r="BS1195" s="54">
        <v>0</v>
      </c>
      <c r="BT1195" s="54">
        <v>0</v>
      </c>
      <c r="BU1195" s="54">
        <v>0</v>
      </c>
      <c r="BV1195" s="54">
        <f t="shared" si="1420"/>
        <v>0</v>
      </c>
      <c r="BW1195" s="54">
        <f t="shared" si="1421"/>
        <v>0</v>
      </c>
      <c r="BX1195" s="54">
        <f t="shared" si="1422"/>
        <v>0</v>
      </c>
      <c r="BY1195" s="54">
        <f t="shared" si="1423"/>
        <v>0</v>
      </c>
      <c r="BZ1195" s="54">
        <f t="shared" si="1424"/>
        <v>0</v>
      </c>
      <c r="CA1195" s="54">
        <v>0</v>
      </c>
      <c r="CB1195" s="54">
        <f t="shared" si="1425"/>
        <v>0</v>
      </c>
      <c r="CC1195" s="54">
        <f t="shared" si="1426"/>
        <v>0</v>
      </c>
      <c r="CD1195" s="54">
        <v>0</v>
      </c>
      <c r="CE1195" s="54">
        <v>0</v>
      </c>
      <c r="CF1195" s="54">
        <v>0</v>
      </c>
      <c r="CG1195" s="54">
        <v>0</v>
      </c>
      <c r="CH1195" s="54">
        <v>0</v>
      </c>
      <c r="CI1195" s="54">
        <v>0</v>
      </c>
      <c r="CJ1195" s="54">
        <v>0</v>
      </c>
      <c r="CK1195" s="54">
        <v>0</v>
      </c>
      <c r="CL1195" s="54">
        <v>0</v>
      </c>
      <c r="CM1195" s="54">
        <v>0</v>
      </c>
      <c r="CN1195" s="54">
        <v>0</v>
      </c>
      <c r="CO1195" s="54">
        <v>0</v>
      </c>
    </row>
    <row r="1196" spans="1:93">
      <c r="A1196" s="3" t="str">
        <f t="shared" si="1403"/>
        <v>SH115Perjeta</v>
      </c>
      <c r="B1196" s="3" t="s">
        <v>556</v>
      </c>
      <c r="C1196" s="3" t="s">
        <v>557</v>
      </c>
      <c r="D1196" s="3" t="s">
        <v>296</v>
      </c>
      <c r="E1196" s="3" t="s">
        <v>296</v>
      </c>
      <c r="F1196" s="3" t="s">
        <v>375</v>
      </c>
      <c r="G1196" s="3" t="s">
        <v>376</v>
      </c>
      <c r="H1196" s="3" t="s">
        <v>375</v>
      </c>
      <c r="I1196" s="3" t="s">
        <v>376</v>
      </c>
      <c r="J1196" s="3" t="s">
        <v>541</v>
      </c>
      <c r="K1196" s="3" t="s">
        <v>541</v>
      </c>
      <c r="L1196" s="3"/>
      <c r="M1196" s="3" t="s">
        <v>543</v>
      </c>
      <c r="N1196" s="3" t="s">
        <v>16</v>
      </c>
      <c r="O1196" s="3" t="s">
        <v>16</v>
      </c>
      <c r="P1196" s="3">
        <v>3985.87</v>
      </c>
      <c r="Q1196" s="54">
        <v>1.6546466492452685</v>
      </c>
      <c r="R1196" s="54">
        <v>1.3977048789165889</v>
      </c>
      <c r="S1196" s="54">
        <v>2.1214236928620522</v>
      </c>
      <c r="T1196" s="54">
        <v>1.2819145822498266</v>
      </c>
      <c r="U1196" s="54">
        <v>1.555898737837123</v>
      </c>
      <c r="V1196" s="54">
        <v>1.7856380850211109</v>
      </c>
      <c r="W1196" s="54">
        <v>5.1737752210239094</v>
      </c>
      <c r="X1196" s="54">
        <v>4.6234514051080602</v>
      </c>
      <c r="Y1196" s="54">
        <v>9.7972266261319696</v>
      </c>
      <c r="Z1196" s="54">
        <v>0</v>
      </c>
      <c r="AA1196" s="54">
        <v>0</v>
      </c>
      <c r="AB1196" s="54">
        <v>0</v>
      </c>
      <c r="AC1196" s="54">
        <v>3</v>
      </c>
      <c r="AD1196" s="54">
        <v>0</v>
      </c>
      <c r="AE1196" s="54">
        <v>0</v>
      </c>
      <c r="AF1196" s="54">
        <f t="shared" si="1404"/>
        <v>0</v>
      </c>
      <c r="AG1196" s="54">
        <f t="shared" si="1405"/>
        <v>3</v>
      </c>
      <c r="AH1196" s="54">
        <f t="shared" si="1406"/>
        <v>3</v>
      </c>
      <c r="AI1196" s="54">
        <v>6595.2064398272387</v>
      </c>
      <c r="AJ1196" s="54">
        <v>5571.069945727264</v>
      </c>
      <c r="AK1196" s="54">
        <v>8455.7190546680686</v>
      </c>
      <c r="AL1196" s="54">
        <v>5109.5448759521159</v>
      </c>
      <c r="AM1196" s="54">
        <v>6201.6101021828536</v>
      </c>
      <c r="AN1196" s="54">
        <v>7117.3212739430946</v>
      </c>
      <c r="AO1196" s="54">
        <v>20621.99544022257</v>
      </c>
      <c r="AP1196" s="54">
        <v>18428.476252078064</v>
      </c>
      <c r="AQ1196" s="54">
        <v>39050.471692300634</v>
      </c>
      <c r="AR1196" s="54">
        <f t="shared" si="1407"/>
        <v>0</v>
      </c>
      <c r="AS1196" s="54">
        <f t="shared" si="1408"/>
        <v>0</v>
      </c>
      <c r="AT1196" s="54">
        <f t="shared" si="1409"/>
        <v>0</v>
      </c>
      <c r="AU1196" s="54">
        <f t="shared" si="1410"/>
        <v>11957.61</v>
      </c>
      <c r="AV1196" s="54">
        <f t="shared" si="1411"/>
        <v>0</v>
      </c>
      <c r="AW1196" s="54">
        <f t="shared" si="1412"/>
        <v>0</v>
      </c>
      <c r="AX1196" s="54">
        <f t="shared" si="1413"/>
        <v>0</v>
      </c>
      <c r="AY1196" s="54">
        <f t="shared" si="1414"/>
        <v>11957.61</v>
      </c>
      <c r="AZ1196" s="54">
        <f t="shared" si="1415"/>
        <v>11957.61</v>
      </c>
      <c r="BA1196" s="54">
        <f t="shared" si="1401"/>
        <v>1.2819145822498266</v>
      </c>
      <c r="BB1196" s="54">
        <f t="shared" si="1402"/>
        <v>3</v>
      </c>
      <c r="BC1196" s="54"/>
      <c r="BD1196" s="54"/>
      <c r="BE1196" s="54">
        <f t="shared" si="1416"/>
        <v>0</v>
      </c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>
        <f t="shared" si="1420"/>
        <v>16275.635833333332</v>
      </c>
      <c r="BW1196" s="54">
        <f t="shared" si="1421"/>
        <v>107618.48999999999</v>
      </c>
      <c r="BX1196" s="54">
        <f t="shared" si="1422"/>
        <v>19929.349999999999</v>
      </c>
      <c r="BY1196" s="54">
        <f t="shared" si="1423"/>
        <v>27</v>
      </c>
      <c r="BZ1196" s="54">
        <f t="shared" si="1424"/>
        <v>5</v>
      </c>
      <c r="CA1196" s="54">
        <v>0</v>
      </c>
      <c r="CB1196" s="54">
        <f t="shared" si="1425"/>
        <v>8</v>
      </c>
      <c r="CC1196" s="54">
        <f t="shared" si="1426"/>
        <v>4.083333333333333</v>
      </c>
      <c r="CD1196" s="54">
        <v>7</v>
      </c>
      <c r="CE1196" s="54">
        <v>3</v>
      </c>
      <c r="CF1196" s="54">
        <v>0</v>
      </c>
      <c r="CG1196" s="54">
        <v>2</v>
      </c>
      <c r="CH1196" s="54">
        <v>2</v>
      </c>
      <c r="CI1196" s="54">
        <v>3</v>
      </c>
      <c r="CJ1196" s="54">
        <v>8</v>
      </c>
      <c r="CK1196" s="54">
        <v>6</v>
      </c>
      <c r="CL1196" s="54">
        <v>13</v>
      </c>
      <c r="CM1196" s="54">
        <v>0</v>
      </c>
      <c r="CN1196" s="54">
        <v>3</v>
      </c>
      <c r="CO1196" s="54">
        <v>2</v>
      </c>
    </row>
    <row r="1197" spans="1:93">
      <c r="A1197" s="3" t="str">
        <f t="shared" si="1403"/>
        <v>SH115Phesgo 10ml</v>
      </c>
      <c r="B1197" s="3" t="s">
        <v>556</v>
      </c>
      <c r="C1197" s="3" t="s">
        <v>557</v>
      </c>
      <c r="D1197" s="3" t="s">
        <v>296</v>
      </c>
      <c r="E1197" s="3" t="s">
        <v>296</v>
      </c>
      <c r="F1197" s="3" t="s">
        <v>375</v>
      </c>
      <c r="G1197" s="3" t="s">
        <v>376</v>
      </c>
      <c r="H1197" s="3" t="s">
        <v>375</v>
      </c>
      <c r="I1197" s="3" t="s">
        <v>376</v>
      </c>
      <c r="J1197" s="3" t="s">
        <v>541</v>
      </c>
      <c r="K1197" s="3" t="s">
        <v>541</v>
      </c>
      <c r="L1197" s="3"/>
      <c r="M1197" s="3" t="s">
        <v>543</v>
      </c>
      <c r="N1197" s="3" t="s">
        <v>17</v>
      </c>
      <c r="O1197" s="3" t="s">
        <v>18</v>
      </c>
      <c r="P1197" s="3">
        <v>6232.07</v>
      </c>
      <c r="Q1197" s="54">
        <v>5.2214652416291862</v>
      </c>
      <c r="R1197" s="54">
        <v>4.7241309941287577</v>
      </c>
      <c r="S1197" s="54">
        <v>7.660539749028815</v>
      </c>
      <c r="T1197" s="54">
        <v>6.5440711626297539</v>
      </c>
      <c r="U1197" s="54">
        <v>5.8920342512295276</v>
      </c>
      <c r="V1197" s="54">
        <v>8.088331602029502</v>
      </c>
      <c r="W1197" s="54">
        <v>17.606135984786757</v>
      </c>
      <c r="X1197" s="54">
        <v>20.524437015888783</v>
      </c>
      <c r="Y1197" s="54">
        <v>38.13057300067554</v>
      </c>
      <c r="Z1197" s="54">
        <v>3</v>
      </c>
      <c r="AA1197" s="54">
        <v>2</v>
      </c>
      <c r="AB1197" s="54">
        <v>1</v>
      </c>
      <c r="AC1197" s="54">
        <v>1</v>
      </c>
      <c r="AD1197" s="54">
        <v>0</v>
      </c>
      <c r="AE1197" s="54">
        <v>0</v>
      </c>
      <c r="AF1197" s="54">
        <f t="shared" si="1404"/>
        <v>6</v>
      </c>
      <c r="AG1197" s="54">
        <f t="shared" si="1405"/>
        <v>1</v>
      </c>
      <c r="AH1197" s="54">
        <f t="shared" si="1406"/>
        <v>7</v>
      </c>
      <c r="AI1197" s="54">
        <v>32540.536888400002</v>
      </c>
      <c r="AJ1197" s="54">
        <v>29441.115044580005</v>
      </c>
      <c r="AK1197" s="54">
        <v>47741.019953730007</v>
      </c>
      <c r="AL1197" s="54">
        <v>40783.109570490007</v>
      </c>
      <c r="AM1197" s="54">
        <v>36719.569896059998</v>
      </c>
      <c r="AN1197" s="54">
        <v>50407.048727059999</v>
      </c>
      <c r="AO1197" s="54">
        <v>109722.67188671001</v>
      </c>
      <c r="AP1197" s="54">
        <v>127909.72819361</v>
      </c>
      <c r="AQ1197" s="54">
        <v>237632.40008032002</v>
      </c>
      <c r="AR1197" s="54">
        <f t="shared" si="1407"/>
        <v>18696.21</v>
      </c>
      <c r="AS1197" s="54">
        <f t="shared" si="1408"/>
        <v>12464.14</v>
      </c>
      <c r="AT1197" s="54">
        <f t="shared" si="1409"/>
        <v>6232.07</v>
      </c>
      <c r="AU1197" s="54">
        <f t="shared" si="1410"/>
        <v>6232.07</v>
      </c>
      <c r="AV1197" s="54">
        <f t="shared" si="1411"/>
        <v>0</v>
      </c>
      <c r="AW1197" s="54">
        <f t="shared" si="1412"/>
        <v>0</v>
      </c>
      <c r="AX1197" s="54">
        <f t="shared" si="1413"/>
        <v>37392.42</v>
      </c>
      <c r="AY1197" s="54">
        <f t="shared" si="1414"/>
        <v>6232.07</v>
      </c>
      <c r="AZ1197" s="54">
        <f t="shared" si="1415"/>
        <v>43624.49</v>
      </c>
      <c r="BA1197" s="54">
        <f t="shared" si="1401"/>
        <v>6.5440711626297539</v>
      </c>
      <c r="BB1197" s="54">
        <f t="shared" si="1402"/>
        <v>1</v>
      </c>
      <c r="BC1197" s="54">
        <f>SUM(CJ1197:CL1197)</f>
        <v>19</v>
      </c>
      <c r="BD1197" s="54">
        <f>SUM(CM1197:CO1197)</f>
        <v>10</v>
      </c>
      <c r="BE1197" s="54">
        <f t="shared" si="1416"/>
        <v>7</v>
      </c>
      <c r="BF1197" s="54">
        <f t="shared" ref="BF1197:BK1197" si="1460">Z1197</f>
        <v>3</v>
      </c>
      <c r="BG1197" s="54">
        <f t="shared" si="1460"/>
        <v>2</v>
      </c>
      <c r="BH1197" s="54">
        <f t="shared" si="1460"/>
        <v>1</v>
      </c>
      <c r="BI1197" s="54">
        <f t="shared" si="1460"/>
        <v>1</v>
      </c>
      <c r="BJ1197" s="54">
        <f t="shared" si="1460"/>
        <v>0</v>
      </c>
      <c r="BK1197" s="54">
        <f t="shared" si="1460"/>
        <v>0</v>
      </c>
      <c r="BL1197" s="54">
        <v>0</v>
      </c>
      <c r="BM1197" s="54">
        <v>0</v>
      </c>
      <c r="BN1197" s="54">
        <f t="shared" ref="BN1197:BN1198" si="1461">AVERAGE(BP1197:BR1197)</f>
        <v>0</v>
      </c>
      <c r="BO1197" s="54">
        <f t="shared" ref="BO1197:BO1198" si="1462">SUM(BS1197:BU1197)/1</f>
        <v>0</v>
      </c>
      <c r="BP1197" s="54">
        <v>0</v>
      </c>
      <c r="BQ1197" s="54">
        <v>0</v>
      </c>
      <c r="BR1197" s="54">
        <v>0</v>
      </c>
      <c r="BS1197" s="54">
        <v>0</v>
      </c>
      <c r="BT1197" s="54">
        <v>0</v>
      </c>
      <c r="BU1197" s="54">
        <v>0</v>
      </c>
      <c r="BV1197" s="54">
        <f t="shared" si="1420"/>
        <v>23370.262499999997</v>
      </c>
      <c r="BW1197" s="54">
        <f t="shared" si="1421"/>
        <v>118409.32999999999</v>
      </c>
      <c r="BX1197" s="54">
        <f t="shared" si="1422"/>
        <v>62320.7</v>
      </c>
      <c r="BY1197" s="54">
        <f t="shared" si="1423"/>
        <v>19</v>
      </c>
      <c r="BZ1197" s="54">
        <f t="shared" si="1424"/>
        <v>10</v>
      </c>
      <c r="CA1197" s="54">
        <v>10.666666666666666</v>
      </c>
      <c r="CB1197" s="54">
        <f t="shared" si="1425"/>
        <v>6</v>
      </c>
      <c r="CC1197" s="54">
        <f t="shared" si="1426"/>
        <v>3.75</v>
      </c>
      <c r="CD1197" s="54">
        <v>0</v>
      </c>
      <c r="CE1197" s="54">
        <v>2</v>
      </c>
      <c r="CF1197" s="54">
        <v>5</v>
      </c>
      <c r="CG1197" s="54">
        <v>4</v>
      </c>
      <c r="CH1197" s="54">
        <v>2</v>
      </c>
      <c r="CI1197" s="54">
        <v>3</v>
      </c>
      <c r="CJ1197" s="54">
        <v>4</v>
      </c>
      <c r="CK1197" s="54">
        <v>6</v>
      </c>
      <c r="CL1197" s="54">
        <v>9</v>
      </c>
      <c r="CM1197" s="54">
        <v>2</v>
      </c>
      <c r="CN1197" s="54">
        <v>4</v>
      </c>
      <c r="CO1197" s="54">
        <v>4</v>
      </c>
    </row>
    <row r="1198" spans="1:93">
      <c r="A1198" s="3" t="str">
        <f t="shared" si="1403"/>
        <v>SH115Phesgo 15ml</v>
      </c>
      <c r="B1198" s="3" t="s">
        <v>556</v>
      </c>
      <c r="C1198" s="3" t="s">
        <v>557</v>
      </c>
      <c r="D1198" s="3" t="s">
        <v>296</v>
      </c>
      <c r="E1198" s="3" t="s">
        <v>296</v>
      </c>
      <c r="F1198" s="3" t="s">
        <v>375</v>
      </c>
      <c r="G1198" s="3" t="s">
        <v>376</v>
      </c>
      <c r="H1198" s="3" t="s">
        <v>375</v>
      </c>
      <c r="I1198" s="3" t="s">
        <v>376</v>
      </c>
      <c r="J1198" s="3" t="s">
        <v>541</v>
      </c>
      <c r="K1198" s="3" t="s">
        <v>541</v>
      </c>
      <c r="L1198" s="3"/>
      <c r="M1198" s="3" t="s">
        <v>543</v>
      </c>
      <c r="N1198" s="3" t="s">
        <v>17</v>
      </c>
      <c r="O1198" s="3" t="s">
        <v>19</v>
      </c>
      <c r="P1198" s="3">
        <v>8489.27</v>
      </c>
      <c r="Q1198" s="54">
        <v>1</v>
      </c>
      <c r="R1198" s="54">
        <v>1</v>
      </c>
      <c r="S1198" s="54">
        <v>1</v>
      </c>
      <c r="T1198" s="54">
        <v>1</v>
      </c>
      <c r="U1198" s="54">
        <v>1</v>
      </c>
      <c r="V1198" s="54">
        <v>1</v>
      </c>
      <c r="W1198" s="54">
        <v>3</v>
      </c>
      <c r="X1198" s="54">
        <v>3</v>
      </c>
      <c r="Y1198" s="54">
        <v>6</v>
      </c>
      <c r="Z1198" s="54">
        <v>0</v>
      </c>
      <c r="AA1198" s="54">
        <v>0</v>
      </c>
      <c r="AB1198" s="54">
        <v>0</v>
      </c>
      <c r="AC1198" s="54">
        <v>0</v>
      </c>
      <c r="AD1198" s="54">
        <v>0</v>
      </c>
      <c r="AE1198" s="54">
        <v>0</v>
      </c>
      <c r="AF1198" s="54">
        <f t="shared" si="1404"/>
        <v>0</v>
      </c>
      <c r="AG1198" s="54">
        <f t="shared" si="1405"/>
        <v>0</v>
      </c>
      <c r="AH1198" s="54">
        <f t="shared" si="1406"/>
        <v>0</v>
      </c>
      <c r="AI1198" s="54">
        <v>8489.27</v>
      </c>
      <c r="AJ1198" s="54">
        <v>8489.27</v>
      </c>
      <c r="AK1198" s="54">
        <v>8489.27</v>
      </c>
      <c r="AL1198" s="54">
        <v>8489.27</v>
      </c>
      <c r="AM1198" s="54">
        <v>8489.27</v>
      </c>
      <c r="AN1198" s="54">
        <v>8489.27</v>
      </c>
      <c r="AO1198" s="54">
        <v>25467.81</v>
      </c>
      <c r="AP1198" s="54">
        <v>25467.81</v>
      </c>
      <c r="AQ1198" s="54">
        <v>50935.62</v>
      </c>
      <c r="AR1198" s="54">
        <f t="shared" si="1407"/>
        <v>0</v>
      </c>
      <c r="AS1198" s="54">
        <f t="shared" si="1408"/>
        <v>0</v>
      </c>
      <c r="AT1198" s="54">
        <f t="shared" si="1409"/>
        <v>0</v>
      </c>
      <c r="AU1198" s="54">
        <f t="shared" si="1410"/>
        <v>0</v>
      </c>
      <c r="AV1198" s="54">
        <f t="shared" si="1411"/>
        <v>0</v>
      </c>
      <c r="AW1198" s="54">
        <f t="shared" si="1412"/>
        <v>0</v>
      </c>
      <c r="AX1198" s="54">
        <f t="shared" si="1413"/>
        <v>0</v>
      </c>
      <c r="AY1198" s="54">
        <f t="shared" si="1414"/>
        <v>0</v>
      </c>
      <c r="AZ1198" s="54">
        <f t="shared" si="1415"/>
        <v>0</v>
      </c>
      <c r="BA1198" s="54">
        <f t="shared" si="1401"/>
        <v>1</v>
      </c>
      <c r="BB1198" s="54">
        <f t="shared" si="1402"/>
        <v>0</v>
      </c>
      <c r="BC1198" s="54">
        <f>SUM(CJ1198:CL1198)*2</f>
        <v>10</v>
      </c>
      <c r="BD1198" s="54">
        <f>SUM(CM1198:CO1198)*2</f>
        <v>0</v>
      </c>
      <c r="BE1198" s="54">
        <f t="shared" si="1416"/>
        <v>0</v>
      </c>
      <c r="BF1198" s="54">
        <f t="shared" ref="BF1198:BK1198" si="1463">Z1198*2</f>
        <v>0</v>
      </c>
      <c r="BG1198" s="54">
        <f t="shared" si="1463"/>
        <v>0</v>
      </c>
      <c r="BH1198" s="54">
        <f t="shared" si="1463"/>
        <v>0</v>
      </c>
      <c r="BI1198" s="54">
        <f t="shared" si="1463"/>
        <v>0</v>
      </c>
      <c r="BJ1198" s="54">
        <f t="shared" si="1463"/>
        <v>0</v>
      </c>
      <c r="BK1198" s="54">
        <f t="shared" si="1463"/>
        <v>0</v>
      </c>
      <c r="BL1198" s="54">
        <v>0.66666666666666663</v>
      </c>
      <c r="BM1198" s="54">
        <v>0</v>
      </c>
      <c r="BN1198" s="54">
        <f t="shared" si="1461"/>
        <v>0.33333333333333331</v>
      </c>
      <c r="BO1198" s="54">
        <f t="shared" si="1462"/>
        <v>0</v>
      </c>
      <c r="BP1198" s="54">
        <v>0</v>
      </c>
      <c r="BQ1198" s="54">
        <v>0</v>
      </c>
      <c r="BR1198" s="54">
        <v>1</v>
      </c>
      <c r="BS1198" s="54">
        <v>0</v>
      </c>
      <c r="BT1198" s="54">
        <v>0</v>
      </c>
      <c r="BU1198" s="54">
        <v>0</v>
      </c>
      <c r="BV1198" s="54">
        <f t="shared" si="1420"/>
        <v>5659.5133333333333</v>
      </c>
      <c r="BW1198" s="54">
        <f t="shared" si="1421"/>
        <v>42446.350000000006</v>
      </c>
      <c r="BX1198" s="54">
        <f t="shared" si="1422"/>
        <v>0</v>
      </c>
      <c r="BY1198" s="54">
        <f t="shared" si="1423"/>
        <v>5</v>
      </c>
      <c r="BZ1198" s="54">
        <f t="shared" si="1424"/>
        <v>0</v>
      </c>
      <c r="CA1198" s="54">
        <v>0</v>
      </c>
      <c r="CB1198" s="54">
        <f t="shared" si="1425"/>
        <v>3</v>
      </c>
      <c r="CC1198" s="54">
        <f t="shared" si="1426"/>
        <v>0.66666666666666663</v>
      </c>
      <c r="CD1198" s="54">
        <v>0</v>
      </c>
      <c r="CE1198" s="54">
        <v>0</v>
      </c>
      <c r="CF1198" s="54">
        <v>3</v>
      </c>
      <c r="CG1198" s="54">
        <v>0</v>
      </c>
      <c r="CH1198" s="54">
        <v>0</v>
      </c>
      <c r="CI1198" s="54">
        <v>0</v>
      </c>
      <c r="CJ1198" s="54">
        <v>3</v>
      </c>
      <c r="CK1198" s="54">
        <v>2</v>
      </c>
      <c r="CL1198" s="54">
        <v>0</v>
      </c>
      <c r="CM1198" s="54">
        <v>0</v>
      </c>
      <c r="CN1198" s="54">
        <v>0</v>
      </c>
      <c r="CO1198" s="54">
        <v>0</v>
      </c>
    </row>
    <row r="1199" spans="1:93">
      <c r="A1199" s="3" t="str">
        <f t="shared" si="1403"/>
        <v>SH1248Herceptin IV</v>
      </c>
      <c r="B1199" s="3" t="s">
        <v>558</v>
      </c>
      <c r="C1199" s="3" t="s">
        <v>887</v>
      </c>
      <c r="D1199" s="3" t="s">
        <v>296</v>
      </c>
      <c r="E1199" s="3" t="s">
        <v>296</v>
      </c>
      <c r="F1199" s="3" t="s">
        <v>377</v>
      </c>
      <c r="G1199" s="3" t="s">
        <v>378</v>
      </c>
      <c r="H1199" s="3" t="s">
        <v>377</v>
      </c>
      <c r="I1199" s="3" t="s">
        <v>378</v>
      </c>
      <c r="J1199" s="3" t="s">
        <v>541</v>
      </c>
      <c r="K1199" s="3" t="s">
        <v>541</v>
      </c>
      <c r="L1199" s="3"/>
      <c r="M1199" s="3" t="s">
        <v>543</v>
      </c>
      <c r="N1199" s="3" t="s">
        <v>11</v>
      </c>
      <c r="O1199" s="3" t="s">
        <v>11</v>
      </c>
      <c r="P1199" s="3">
        <v>4535.5</v>
      </c>
      <c r="Q1199" s="54">
        <v>21.239284807294869</v>
      </c>
      <c r="R1199" s="54">
        <v>15.21593310106617</v>
      </c>
      <c r="S1199" s="54">
        <v>14.154272488568679</v>
      </c>
      <c r="T1199" s="54">
        <v>9.9949106638222815</v>
      </c>
      <c r="U1199" s="54">
        <v>9.1067477800826726</v>
      </c>
      <c r="V1199" s="54">
        <v>15.853926490277914</v>
      </c>
      <c r="W1199" s="54">
        <v>50.609490396929715</v>
      </c>
      <c r="X1199" s="54">
        <v>34.955584934182866</v>
      </c>
      <c r="Y1199" s="54">
        <v>85.565075331112581</v>
      </c>
      <c r="Z1199" s="54">
        <v>18</v>
      </c>
      <c r="AA1199" s="54">
        <v>15</v>
      </c>
      <c r="AB1199" s="54">
        <v>23</v>
      </c>
      <c r="AC1199" s="54">
        <v>18</v>
      </c>
      <c r="AD1199" s="54">
        <v>0</v>
      </c>
      <c r="AE1199" s="54">
        <v>0</v>
      </c>
      <c r="AF1199" s="54">
        <f t="shared" si="1404"/>
        <v>56</v>
      </c>
      <c r="AG1199" s="54">
        <f t="shared" si="1405"/>
        <v>18</v>
      </c>
      <c r="AH1199" s="54">
        <f t="shared" si="1406"/>
        <v>74</v>
      </c>
      <c r="AI1199" s="54">
        <v>96330.776243485889</v>
      </c>
      <c r="AJ1199" s="54">
        <v>69011.864579885616</v>
      </c>
      <c r="AK1199" s="54">
        <v>64196.702871903253</v>
      </c>
      <c r="AL1199" s="54">
        <v>45331.917315765961</v>
      </c>
      <c r="AM1199" s="54">
        <v>41303.654556564965</v>
      </c>
      <c r="AN1199" s="54">
        <v>71905.483596655482</v>
      </c>
      <c r="AO1199" s="54">
        <v>229539.34369527476</v>
      </c>
      <c r="AP1199" s="54">
        <v>158541.05546898639</v>
      </c>
      <c r="AQ1199" s="54">
        <v>388080.39916426118</v>
      </c>
      <c r="AR1199" s="54">
        <f t="shared" si="1407"/>
        <v>81639</v>
      </c>
      <c r="AS1199" s="54">
        <f t="shared" si="1408"/>
        <v>68032.5</v>
      </c>
      <c r="AT1199" s="54">
        <f t="shared" si="1409"/>
        <v>104316.5</v>
      </c>
      <c r="AU1199" s="54">
        <f t="shared" si="1410"/>
        <v>81639</v>
      </c>
      <c r="AV1199" s="54">
        <f t="shared" si="1411"/>
        <v>0</v>
      </c>
      <c r="AW1199" s="54">
        <f t="shared" si="1412"/>
        <v>0</v>
      </c>
      <c r="AX1199" s="54">
        <f t="shared" si="1413"/>
        <v>253988</v>
      </c>
      <c r="AY1199" s="54">
        <f t="shared" si="1414"/>
        <v>81639</v>
      </c>
      <c r="AZ1199" s="54">
        <f t="shared" si="1415"/>
        <v>335627</v>
      </c>
      <c r="BA1199" s="54">
        <f t="shared" si="1401"/>
        <v>9.9949106638222815</v>
      </c>
      <c r="BB1199" s="54">
        <f t="shared" si="1402"/>
        <v>18</v>
      </c>
      <c r="BC1199" s="54"/>
      <c r="BD1199" s="54"/>
      <c r="BE1199" s="54">
        <f t="shared" si="1416"/>
        <v>0</v>
      </c>
      <c r="BF1199" s="54"/>
      <c r="BG1199" s="54"/>
      <c r="BH1199" s="54"/>
      <c r="BI1199" s="54"/>
      <c r="BJ1199" s="54"/>
      <c r="BK1199" s="54"/>
      <c r="BL1199" s="54"/>
      <c r="BM1199" s="54"/>
      <c r="BN1199" s="54"/>
      <c r="BO1199" s="54"/>
      <c r="BP1199" s="54"/>
      <c r="BQ1199" s="54"/>
      <c r="BR1199" s="54"/>
      <c r="BS1199" s="54"/>
      <c r="BT1199" s="54"/>
      <c r="BU1199" s="54"/>
      <c r="BV1199" s="54">
        <f t="shared" si="1420"/>
        <v>97891.208333333328</v>
      </c>
      <c r="BW1199" s="54">
        <f t="shared" si="1421"/>
        <v>340162.5</v>
      </c>
      <c r="BX1199" s="54">
        <f t="shared" si="1422"/>
        <v>322020.5</v>
      </c>
      <c r="BY1199" s="54">
        <f t="shared" si="1423"/>
        <v>75</v>
      </c>
      <c r="BZ1199" s="54">
        <f t="shared" si="1424"/>
        <v>71</v>
      </c>
      <c r="CA1199" s="54">
        <v>0</v>
      </c>
      <c r="CB1199" s="54">
        <f t="shared" si="1425"/>
        <v>48</v>
      </c>
      <c r="CC1199" s="54">
        <f t="shared" si="1426"/>
        <v>21.583333333333332</v>
      </c>
      <c r="CD1199" s="54">
        <v>48</v>
      </c>
      <c r="CE1199" s="54">
        <v>15</v>
      </c>
      <c r="CF1199" s="54">
        <v>0</v>
      </c>
      <c r="CG1199" s="54">
        <v>30</v>
      </c>
      <c r="CH1199" s="54">
        <v>15</v>
      </c>
      <c r="CI1199" s="54">
        <v>5</v>
      </c>
      <c r="CJ1199" s="54">
        <v>25</v>
      </c>
      <c r="CK1199" s="54">
        <v>25</v>
      </c>
      <c r="CL1199" s="54">
        <v>25</v>
      </c>
      <c r="CM1199" s="54">
        <v>10</v>
      </c>
      <c r="CN1199" s="54">
        <v>30</v>
      </c>
      <c r="CO1199" s="54">
        <v>31</v>
      </c>
    </row>
    <row r="1200" spans="1:93">
      <c r="A1200" s="3" t="str">
        <f t="shared" si="1403"/>
        <v>SH1248Herceptin SC</v>
      </c>
      <c r="B1200" s="3" t="s">
        <v>558</v>
      </c>
      <c r="C1200" s="3" t="s">
        <v>887</v>
      </c>
      <c r="D1200" s="3" t="s">
        <v>296</v>
      </c>
      <c r="E1200" s="3" t="s">
        <v>296</v>
      </c>
      <c r="F1200" s="3" t="s">
        <v>377</v>
      </c>
      <c r="G1200" s="3" t="s">
        <v>378</v>
      </c>
      <c r="H1200" s="3" t="s">
        <v>377</v>
      </c>
      <c r="I1200" s="3" t="s">
        <v>378</v>
      </c>
      <c r="J1200" s="3" t="s">
        <v>541</v>
      </c>
      <c r="K1200" s="3" t="s">
        <v>541</v>
      </c>
      <c r="L1200" s="3"/>
      <c r="M1200" s="3" t="s">
        <v>543</v>
      </c>
      <c r="N1200" s="3" t="s">
        <v>12</v>
      </c>
      <c r="O1200" s="3" t="s">
        <v>12</v>
      </c>
      <c r="P1200" s="3">
        <v>3444.49</v>
      </c>
      <c r="Q1200" s="54">
        <v>1.2869445629604544E-7</v>
      </c>
      <c r="R1200" s="54">
        <v>1.1923834167284972E-7</v>
      </c>
      <c r="S1200" s="54">
        <v>1.8086442832285226E-7</v>
      </c>
      <c r="T1200" s="54">
        <v>1.8512626147397511E-7</v>
      </c>
      <c r="U1200" s="54">
        <v>1.6668434004097236E-7</v>
      </c>
      <c r="V1200" s="54">
        <v>2.193921721933052E-7</v>
      </c>
      <c r="W1200" s="54">
        <v>4.2879722629174739E-7</v>
      </c>
      <c r="X1200" s="54">
        <v>5.7120277370825267E-7</v>
      </c>
      <c r="Y1200" s="54">
        <v>1.0000000000000002E-6</v>
      </c>
      <c r="Z1200" s="54">
        <v>0</v>
      </c>
      <c r="AA1200" s="54">
        <v>0</v>
      </c>
      <c r="AB1200" s="54">
        <v>0</v>
      </c>
      <c r="AC1200" s="54">
        <v>0</v>
      </c>
      <c r="AD1200" s="54">
        <v>0</v>
      </c>
      <c r="AE1200" s="54">
        <v>0</v>
      </c>
      <c r="AF1200" s="54">
        <f t="shared" si="1404"/>
        <v>0</v>
      </c>
      <c r="AG1200" s="54">
        <f t="shared" si="1405"/>
        <v>0</v>
      </c>
      <c r="AH1200" s="54">
        <f t="shared" si="1406"/>
        <v>0</v>
      </c>
      <c r="AI1200" s="54">
        <v>4.4328676776716558E-4</v>
      </c>
      <c r="AJ1200" s="54">
        <v>4.1071527550871412E-4</v>
      </c>
      <c r="AK1200" s="54">
        <v>6.2298571471378138E-4</v>
      </c>
      <c r="AL1200" s="54">
        <v>6.3766555638449245E-4</v>
      </c>
      <c r="AM1200" s="54">
        <v>5.7414254242772885E-4</v>
      </c>
      <c r="AN1200" s="54">
        <v>7.5569414319811776E-4</v>
      </c>
      <c r="AO1200" s="54">
        <v>1.476987757989661E-3</v>
      </c>
      <c r="AP1200" s="54">
        <v>1.9675022420103392E-3</v>
      </c>
      <c r="AQ1200" s="54">
        <v>3.4444900000000001E-3</v>
      </c>
      <c r="AR1200" s="54">
        <f t="shared" si="1407"/>
        <v>0</v>
      </c>
      <c r="AS1200" s="54">
        <f t="shared" si="1408"/>
        <v>0</v>
      </c>
      <c r="AT1200" s="54">
        <f t="shared" si="1409"/>
        <v>0</v>
      </c>
      <c r="AU1200" s="54">
        <f t="shared" si="1410"/>
        <v>0</v>
      </c>
      <c r="AV1200" s="54">
        <f t="shared" si="1411"/>
        <v>0</v>
      </c>
      <c r="AW1200" s="54">
        <f t="shared" si="1412"/>
        <v>0</v>
      </c>
      <c r="AX1200" s="54">
        <f t="shared" si="1413"/>
        <v>0</v>
      </c>
      <c r="AY1200" s="54">
        <f t="shared" si="1414"/>
        <v>0</v>
      </c>
      <c r="AZ1200" s="54">
        <f t="shared" si="1415"/>
        <v>0</v>
      </c>
      <c r="BA1200" s="54">
        <f t="shared" si="1401"/>
        <v>1.8512626147397511E-7</v>
      </c>
      <c r="BB1200" s="54">
        <f t="shared" si="1402"/>
        <v>0</v>
      </c>
      <c r="BC1200" s="54"/>
      <c r="BD1200" s="54"/>
      <c r="BE1200" s="54">
        <f t="shared" si="1416"/>
        <v>0</v>
      </c>
      <c r="BF1200" s="54"/>
      <c r="BG1200" s="54"/>
      <c r="BH1200" s="54"/>
      <c r="BI1200" s="54"/>
      <c r="BJ1200" s="54"/>
      <c r="BK1200" s="54"/>
      <c r="BL1200" s="54"/>
      <c r="BM1200" s="54"/>
      <c r="BN1200" s="54"/>
      <c r="BO1200" s="54"/>
      <c r="BP1200" s="54"/>
      <c r="BQ1200" s="54"/>
      <c r="BR1200" s="54"/>
      <c r="BS1200" s="54"/>
      <c r="BT1200" s="54"/>
      <c r="BU1200" s="54"/>
      <c r="BV1200" s="54">
        <f t="shared" si="1420"/>
        <v>0</v>
      </c>
      <c r="BW1200" s="54">
        <f t="shared" si="1421"/>
        <v>0</v>
      </c>
      <c r="BX1200" s="54">
        <f t="shared" si="1422"/>
        <v>0</v>
      </c>
      <c r="BY1200" s="54">
        <f t="shared" si="1423"/>
        <v>0</v>
      </c>
      <c r="BZ1200" s="54">
        <f t="shared" si="1424"/>
        <v>0</v>
      </c>
      <c r="CA1200" s="54">
        <v>0</v>
      </c>
      <c r="CB1200" s="54">
        <f t="shared" si="1425"/>
        <v>0</v>
      </c>
      <c r="CC1200" s="54">
        <f t="shared" si="1426"/>
        <v>0</v>
      </c>
      <c r="CD1200" s="54">
        <v>0</v>
      </c>
      <c r="CE1200" s="54">
        <v>0</v>
      </c>
      <c r="CF1200" s="54">
        <v>0</v>
      </c>
      <c r="CG1200" s="54">
        <v>0</v>
      </c>
      <c r="CH1200" s="54">
        <v>0</v>
      </c>
      <c r="CI1200" s="54">
        <v>0</v>
      </c>
      <c r="CJ1200" s="54">
        <v>0</v>
      </c>
      <c r="CK1200" s="54">
        <v>0</v>
      </c>
      <c r="CL1200" s="54">
        <v>0</v>
      </c>
      <c r="CM1200" s="54">
        <v>0</v>
      </c>
      <c r="CN1200" s="54">
        <v>0</v>
      </c>
      <c r="CO1200" s="54">
        <v>0</v>
      </c>
    </row>
    <row r="1201" spans="1:93">
      <c r="A1201" s="3" t="str">
        <f t="shared" si="1403"/>
        <v>SH1248Itovebi 3mg</v>
      </c>
      <c r="B1201" s="3" t="s">
        <v>558</v>
      </c>
      <c r="C1201" s="3" t="s">
        <v>887</v>
      </c>
      <c r="D1201" s="3" t="s">
        <v>296</v>
      </c>
      <c r="E1201" s="3" t="s">
        <v>296</v>
      </c>
      <c r="F1201" s="3" t="s">
        <v>377</v>
      </c>
      <c r="G1201" s="3" t="s">
        <v>378</v>
      </c>
      <c r="H1201" s="3" t="s">
        <v>377</v>
      </c>
      <c r="I1201" s="3" t="s">
        <v>378</v>
      </c>
      <c r="J1201" s="3" t="s">
        <v>541</v>
      </c>
      <c r="K1201" s="3" t="s">
        <v>541</v>
      </c>
      <c r="L1201" s="3"/>
      <c r="M1201" s="3" t="s">
        <v>543</v>
      </c>
      <c r="N1201" s="3" t="s">
        <v>13</v>
      </c>
      <c r="O1201" s="3" t="s">
        <v>14</v>
      </c>
      <c r="P1201" s="3">
        <v>3566.02</v>
      </c>
      <c r="Q1201" s="54">
        <v>7.5423782997919166E-8</v>
      </c>
      <c r="R1201" s="54">
        <v>8.6118364644595899E-8</v>
      </c>
      <c r="S1201" s="54">
        <v>1.7430625086372233E-7</v>
      </c>
      <c r="T1201" s="54">
        <v>1.7644957539816278E-7</v>
      </c>
      <c r="U1201" s="54">
        <v>2.1451535630448561E-7</v>
      </c>
      <c r="V1201" s="54">
        <v>2.7318666979111423E-7</v>
      </c>
      <c r="W1201" s="54">
        <v>3.3584839850623739E-7</v>
      </c>
      <c r="X1201" s="54">
        <v>6.6415160149376262E-7</v>
      </c>
      <c r="Y1201" s="54">
        <v>9.9999999999999995E-7</v>
      </c>
      <c r="Z1201" s="54">
        <v>0</v>
      </c>
      <c r="AA1201" s="54">
        <v>0</v>
      </c>
      <c r="AB1201" s="54">
        <v>0</v>
      </c>
      <c r="AC1201" s="54">
        <v>0</v>
      </c>
      <c r="AD1201" s="54">
        <v>0</v>
      </c>
      <c r="AE1201" s="54">
        <v>0</v>
      </c>
      <c r="AF1201" s="54">
        <f t="shared" si="1404"/>
        <v>0</v>
      </c>
      <c r="AG1201" s="54">
        <f t="shared" si="1405"/>
        <v>0</v>
      </c>
      <c r="AH1201" s="54">
        <f t="shared" si="1406"/>
        <v>0</v>
      </c>
      <c r="AI1201" s="54">
        <v>2.6896271864623972E-4</v>
      </c>
      <c r="AJ1201" s="54">
        <v>3.0709981068992184E-4</v>
      </c>
      <c r="AK1201" s="54">
        <v>6.2157957670505104E-4</v>
      </c>
      <c r="AL1201" s="54">
        <v>6.2922271486135644E-4</v>
      </c>
      <c r="AM1201" s="54">
        <v>7.6496605088892183E-4</v>
      </c>
      <c r="AN1201" s="54">
        <v>9.7418912820850911E-4</v>
      </c>
      <c r="AO1201" s="54">
        <v>1.1976421060412126E-3</v>
      </c>
      <c r="AP1201" s="54">
        <v>2.3683778939587873E-3</v>
      </c>
      <c r="AQ1201" s="54">
        <v>3.5660199999999996E-3</v>
      </c>
      <c r="AR1201" s="54">
        <f t="shared" si="1407"/>
        <v>0</v>
      </c>
      <c r="AS1201" s="54">
        <f t="shared" si="1408"/>
        <v>0</v>
      </c>
      <c r="AT1201" s="54">
        <f t="shared" si="1409"/>
        <v>0</v>
      </c>
      <c r="AU1201" s="54">
        <f t="shared" si="1410"/>
        <v>0</v>
      </c>
      <c r="AV1201" s="54">
        <f t="shared" si="1411"/>
        <v>0</v>
      </c>
      <c r="AW1201" s="54">
        <f t="shared" si="1412"/>
        <v>0</v>
      </c>
      <c r="AX1201" s="54">
        <f t="shared" si="1413"/>
        <v>0</v>
      </c>
      <c r="AY1201" s="54">
        <f t="shared" si="1414"/>
        <v>0</v>
      </c>
      <c r="AZ1201" s="54">
        <f t="shared" si="1415"/>
        <v>0</v>
      </c>
      <c r="BA1201" s="54">
        <f t="shared" si="1401"/>
        <v>1.7644957539816278E-7</v>
      </c>
      <c r="BB1201" s="54">
        <f t="shared" si="1402"/>
        <v>0</v>
      </c>
      <c r="BC1201" s="54"/>
      <c r="BD1201" s="54"/>
      <c r="BE1201" s="54">
        <f t="shared" si="1416"/>
        <v>0</v>
      </c>
      <c r="BF1201" s="54"/>
      <c r="BG1201" s="54"/>
      <c r="BH1201" s="54"/>
      <c r="BI1201" s="54"/>
      <c r="BJ1201" s="54"/>
      <c r="BK1201" s="54"/>
      <c r="BL1201" s="54">
        <v>0</v>
      </c>
      <c r="BM1201" s="54">
        <v>0</v>
      </c>
      <c r="BN1201" s="54">
        <f t="shared" ref="BN1201:BN1202" si="1464">AVERAGE(BP1201:BR1201)</f>
        <v>0</v>
      </c>
      <c r="BO1201" s="54">
        <f t="shared" ref="BO1201:BO1202" si="1465">SUM(BS1201:BU1201)/1</f>
        <v>0</v>
      </c>
      <c r="BP1201" s="54">
        <v>0</v>
      </c>
      <c r="BQ1201" s="54">
        <v>0</v>
      </c>
      <c r="BR1201" s="54">
        <v>0</v>
      </c>
      <c r="BS1201" s="54">
        <v>0</v>
      </c>
      <c r="BT1201" s="54">
        <v>0</v>
      </c>
      <c r="BU1201" s="54">
        <v>0</v>
      </c>
      <c r="BV1201" s="54">
        <f t="shared" si="1420"/>
        <v>0</v>
      </c>
      <c r="BW1201" s="54">
        <f t="shared" si="1421"/>
        <v>0</v>
      </c>
      <c r="BX1201" s="54">
        <f t="shared" si="1422"/>
        <v>0</v>
      </c>
      <c r="BY1201" s="54">
        <f t="shared" si="1423"/>
        <v>0</v>
      </c>
      <c r="BZ1201" s="54">
        <f t="shared" si="1424"/>
        <v>0</v>
      </c>
      <c r="CA1201" s="54">
        <v>0</v>
      </c>
      <c r="CB1201" s="54">
        <f t="shared" si="1425"/>
        <v>0</v>
      </c>
      <c r="CC1201" s="54">
        <f t="shared" si="1426"/>
        <v>0</v>
      </c>
      <c r="CD1201" s="54">
        <v>0</v>
      </c>
      <c r="CE1201" s="54">
        <v>0</v>
      </c>
      <c r="CF1201" s="54">
        <v>0</v>
      </c>
      <c r="CG1201" s="54">
        <v>0</v>
      </c>
      <c r="CH1201" s="54">
        <v>0</v>
      </c>
      <c r="CI1201" s="54">
        <v>0</v>
      </c>
      <c r="CJ1201" s="54">
        <v>0</v>
      </c>
      <c r="CK1201" s="54">
        <v>0</v>
      </c>
      <c r="CL1201" s="54">
        <v>0</v>
      </c>
      <c r="CM1201" s="54">
        <v>0</v>
      </c>
      <c r="CN1201" s="54">
        <v>0</v>
      </c>
      <c r="CO1201" s="54">
        <v>0</v>
      </c>
    </row>
    <row r="1202" spans="1:93">
      <c r="A1202" s="3" t="str">
        <f t="shared" si="1403"/>
        <v>SH1248Itovebi 9mg</v>
      </c>
      <c r="B1202" s="3" t="s">
        <v>558</v>
      </c>
      <c r="C1202" s="3" t="s">
        <v>887</v>
      </c>
      <c r="D1202" s="3" t="s">
        <v>296</v>
      </c>
      <c r="E1202" s="3" t="s">
        <v>296</v>
      </c>
      <c r="F1202" s="3" t="s">
        <v>377</v>
      </c>
      <c r="G1202" s="3" t="s">
        <v>378</v>
      </c>
      <c r="H1202" s="3" t="s">
        <v>377</v>
      </c>
      <c r="I1202" s="3" t="s">
        <v>378</v>
      </c>
      <c r="J1202" s="3" t="s">
        <v>541</v>
      </c>
      <c r="K1202" s="3" t="s">
        <v>541</v>
      </c>
      <c r="L1202" s="3"/>
      <c r="M1202" s="3" t="s">
        <v>543</v>
      </c>
      <c r="N1202" s="3" t="s">
        <v>13</v>
      </c>
      <c r="O1202" s="3" t="s">
        <v>15</v>
      </c>
      <c r="P1202" s="3">
        <v>10698.05</v>
      </c>
      <c r="Q1202" s="54"/>
      <c r="R1202" s="54"/>
      <c r="S1202" s="54"/>
      <c r="T1202" s="54">
        <v>0</v>
      </c>
      <c r="U1202" s="54">
        <v>0</v>
      </c>
      <c r="V1202" s="54">
        <v>0</v>
      </c>
      <c r="W1202" s="54">
        <v>0</v>
      </c>
      <c r="X1202" s="54">
        <v>0</v>
      </c>
      <c r="Y1202" s="54">
        <v>0</v>
      </c>
      <c r="Z1202" s="54">
        <v>0</v>
      </c>
      <c r="AA1202" s="54">
        <v>0</v>
      </c>
      <c r="AB1202" s="54">
        <v>0</v>
      </c>
      <c r="AC1202" s="54">
        <v>0</v>
      </c>
      <c r="AD1202" s="54">
        <v>0</v>
      </c>
      <c r="AE1202" s="54">
        <v>0</v>
      </c>
      <c r="AF1202" s="54">
        <f t="shared" si="1404"/>
        <v>0</v>
      </c>
      <c r="AG1202" s="54">
        <f t="shared" si="1405"/>
        <v>0</v>
      </c>
      <c r="AH1202" s="54">
        <f t="shared" si="1406"/>
        <v>0</v>
      </c>
      <c r="AI1202" s="54"/>
      <c r="AJ1202" s="54"/>
      <c r="AK1202" s="54"/>
      <c r="AL1202" s="54">
        <v>0</v>
      </c>
      <c r="AM1202" s="54">
        <v>0</v>
      </c>
      <c r="AN1202" s="54">
        <v>0</v>
      </c>
      <c r="AO1202" s="54">
        <v>0</v>
      </c>
      <c r="AP1202" s="54">
        <v>0</v>
      </c>
      <c r="AQ1202" s="54">
        <v>0</v>
      </c>
      <c r="AR1202" s="54">
        <f t="shared" si="1407"/>
        <v>0</v>
      </c>
      <c r="AS1202" s="54">
        <f t="shared" si="1408"/>
        <v>0</v>
      </c>
      <c r="AT1202" s="54">
        <f t="shared" si="1409"/>
        <v>0</v>
      </c>
      <c r="AU1202" s="54">
        <f t="shared" si="1410"/>
        <v>0</v>
      </c>
      <c r="AV1202" s="54">
        <f t="shared" si="1411"/>
        <v>0</v>
      </c>
      <c r="AW1202" s="54">
        <f t="shared" si="1412"/>
        <v>0</v>
      </c>
      <c r="AX1202" s="54">
        <f t="shared" si="1413"/>
        <v>0</v>
      </c>
      <c r="AY1202" s="54">
        <f t="shared" si="1414"/>
        <v>0</v>
      </c>
      <c r="AZ1202" s="54">
        <f t="shared" si="1415"/>
        <v>0</v>
      </c>
      <c r="BA1202" s="54">
        <f t="shared" si="1401"/>
        <v>0</v>
      </c>
      <c r="BB1202" s="54">
        <f t="shared" si="1402"/>
        <v>0</v>
      </c>
      <c r="BC1202" s="54"/>
      <c r="BD1202" s="54"/>
      <c r="BE1202" s="54">
        <f t="shared" si="1416"/>
        <v>0</v>
      </c>
      <c r="BF1202" s="54"/>
      <c r="BG1202" s="54"/>
      <c r="BH1202" s="54"/>
      <c r="BI1202" s="54"/>
      <c r="BJ1202" s="54"/>
      <c r="BK1202" s="54"/>
      <c r="BL1202" s="54">
        <v>0</v>
      </c>
      <c r="BM1202" s="54">
        <v>0</v>
      </c>
      <c r="BN1202" s="54">
        <f t="shared" si="1464"/>
        <v>0</v>
      </c>
      <c r="BO1202" s="54">
        <f t="shared" si="1465"/>
        <v>0</v>
      </c>
      <c r="BP1202" s="54">
        <v>0</v>
      </c>
      <c r="BQ1202" s="54">
        <v>0</v>
      </c>
      <c r="BR1202" s="54">
        <v>0</v>
      </c>
      <c r="BS1202" s="54">
        <v>0</v>
      </c>
      <c r="BT1202" s="54">
        <v>0</v>
      </c>
      <c r="BU1202" s="54">
        <v>0</v>
      </c>
      <c r="BV1202" s="54">
        <f t="shared" si="1420"/>
        <v>0</v>
      </c>
      <c r="BW1202" s="54">
        <f t="shared" si="1421"/>
        <v>0</v>
      </c>
      <c r="BX1202" s="54">
        <f t="shared" si="1422"/>
        <v>0</v>
      </c>
      <c r="BY1202" s="54">
        <f t="shared" si="1423"/>
        <v>0</v>
      </c>
      <c r="BZ1202" s="54">
        <f t="shared" si="1424"/>
        <v>0</v>
      </c>
      <c r="CA1202" s="54">
        <v>0</v>
      </c>
      <c r="CB1202" s="54">
        <f t="shared" si="1425"/>
        <v>0</v>
      </c>
      <c r="CC1202" s="54">
        <f t="shared" si="1426"/>
        <v>0</v>
      </c>
      <c r="CD1202" s="54">
        <v>0</v>
      </c>
      <c r="CE1202" s="54">
        <v>0</v>
      </c>
      <c r="CF1202" s="54">
        <v>0</v>
      </c>
      <c r="CG1202" s="54">
        <v>0</v>
      </c>
      <c r="CH1202" s="54">
        <v>0</v>
      </c>
      <c r="CI1202" s="54">
        <v>0</v>
      </c>
      <c r="CJ1202" s="54">
        <v>0</v>
      </c>
      <c r="CK1202" s="54">
        <v>0</v>
      </c>
      <c r="CL1202" s="54">
        <v>0</v>
      </c>
      <c r="CM1202" s="54">
        <v>0</v>
      </c>
      <c r="CN1202" s="54">
        <v>0</v>
      </c>
      <c r="CO1202" s="54">
        <v>0</v>
      </c>
    </row>
    <row r="1203" spans="1:93">
      <c r="A1203" s="3" t="str">
        <f t="shared" si="1403"/>
        <v>SH1248Perjeta</v>
      </c>
      <c r="B1203" s="3" t="s">
        <v>558</v>
      </c>
      <c r="C1203" s="3" t="s">
        <v>887</v>
      </c>
      <c r="D1203" s="3" t="s">
        <v>296</v>
      </c>
      <c r="E1203" s="3" t="s">
        <v>296</v>
      </c>
      <c r="F1203" s="3" t="s">
        <v>377</v>
      </c>
      <c r="G1203" s="3" t="s">
        <v>378</v>
      </c>
      <c r="H1203" s="3" t="s">
        <v>377</v>
      </c>
      <c r="I1203" s="3" t="s">
        <v>378</v>
      </c>
      <c r="J1203" s="3" t="s">
        <v>541</v>
      </c>
      <c r="K1203" s="3" t="s">
        <v>541</v>
      </c>
      <c r="L1203" s="3"/>
      <c r="M1203" s="3" t="s">
        <v>543</v>
      </c>
      <c r="N1203" s="3" t="s">
        <v>16</v>
      </c>
      <c r="O1203" s="3" t="s">
        <v>16</v>
      </c>
      <c r="P1203" s="3">
        <v>3985.87</v>
      </c>
      <c r="Q1203" s="54">
        <v>4.2221237367408433</v>
      </c>
      <c r="R1203" s="54">
        <v>3.5664913405674614</v>
      </c>
      <c r="S1203" s="54">
        <v>5.4131879657827797</v>
      </c>
      <c r="T1203" s="54">
        <v>3.271031908026989</v>
      </c>
      <c r="U1203" s="54">
        <v>3.9701509660589061</v>
      </c>
      <c r="V1203" s="54">
        <v>4.5563715657569137</v>
      </c>
      <c r="W1203" s="54">
        <v>13.201803043091084</v>
      </c>
      <c r="X1203" s="54">
        <v>11.797554439842809</v>
      </c>
      <c r="Y1203" s="54">
        <v>24.999357482933895</v>
      </c>
      <c r="Z1203" s="54">
        <v>15</v>
      </c>
      <c r="AA1203" s="54">
        <v>5</v>
      </c>
      <c r="AB1203" s="54">
        <v>8</v>
      </c>
      <c r="AC1203" s="54">
        <v>15</v>
      </c>
      <c r="AD1203" s="54">
        <v>0</v>
      </c>
      <c r="AE1203" s="54">
        <v>0</v>
      </c>
      <c r="AF1203" s="54">
        <f t="shared" si="1404"/>
        <v>28</v>
      </c>
      <c r="AG1203" s="54">
        <f t="shared" si="1405"/>
        <v>15</v>
      </c>
      <c r="AH1203" s="54">
        <f t="shared" si="1406"/>
        <v>43</v>
      </c>
      <c r="AI1203" s="54">
        <v>16828.836338563226</v>
      </c>
      <c r="AJ1203" s="54">
        <v>14215.570839627628</v>
      </c>
      <c r="AK1203" s="54">
        <v>21576.263517174608</v>
      </c>
      <c r="AL1203" s="54">
        <v>13037.907951247535</v>
      </c>
      <c r="AM1203" s="54">
        <v>15824.505631085211</v>
      </c>
      <c r="AN1203" s="54">
        <v>18161.104732803509</v>
      </c>
      <c r="AO1203" s="54">
        <v>52620.670695365465</v>
      </c>
      <c r="AP1203" s="54">
        <v>47023.518315136258</v>
      </c>
      <c r="AQ1203" s="54">
        <v>99644.189010501723</v>
      </c>
      <c r="AR1203" s="54">
        <f t="shared" si="1407"/>
        <v>59788.049999999996</v>
      </c>
      <c r="AS1203" s="54">
        <f t="shared" si="1408"/>
        <v>19929.349999999999</v>
      </c>
      <c r="AT1203" s="54">
        <f t="shared" si="1409"/>
        <v>31886.959999999999</v>
      </c>
      <c r="AU1203" s="54">
        <f t="shared" si="1410"/>
        <v>59788.049999999996</v>
      </c>
      <c r="AV1203" s="54">
        <f t="shared" si="1411"/>
        <v>0</v>
      </c>
      <c r="AW1203" s="54">
        <f t="shared" si="1412"/>
        <v>0</v>
      </c>
      <c r="AX1203" s="54">
        <f t="shared" si="1413"/>
        <v>111604.35999999999</v>
      </c>
      <c r="AY1203" s="54">
        <f t="shared" si="1414"/>
        <v>59788.049999999996</v>
      </c>
      <c r="AZ1203" s="54">
        <f t="shared" si="1415"/>
        <v>171392.40999999997</v>
      </c>
      <c r="BA1203" s="54">
        <f t="shared" si="1401"/>
        <v>3.271031908026989</v>
      </c>
      <c r="BB1203" s="54">
        <f t="shared" si="1402"/>
        <v>15</v>
      </c>
      <c r="BC1203" s="54"/>
      <c r="BD1203" s="54"/>
      <c r="BE1203" s="54">
        <f t="shared" si="1416"/>
        <v>0</v>
      </c>
      <c r="BF1203" s="54"/>
      <c r="BG1203" s="54"/>
      <c r="BH1203" s="54"/>
      <c r="BI1203" s="54"/>
      <c r="BJ1203" s="54"/>
      <c r="BK1203" s="54"/>
      <c r="BL1203" s="54"/>
      <c r="BM1203" s="54"/>
      <c r="BN1203" s="54"/>
      <c r="BO1203" s="54"/>
      <c r="BP1203" s="54"/>
      <c r="BQ1203" s="54"/>
      <c r="BR1203" s="54"/>
      <c r="BS1203" s="54"/>
      <c r="BT1203" s="54"/>
      <c r="BU1203" s="54"/>
      <c r="BV1203" s="54">
        <f t="shared" si="1420"/>
        <v>29894.024999999998</v>
      </c>
      <c r="BW1203" s="54">
        <f t="shared" si="1421"/>
        <v>99646.75</v>
      </c>
      <c r="BX1203" s="54">
        <f t="shared" si="1422"/>
        <v>99646.75</v>
      </c>
      <c r="BY1203" s="54">
        <f t="shared" si="1423"/>
        <v>25</v>
      </c>
      <c r="BZ1203" s="54">
        <f t="shared" si="1424"/>
        <v>25</v>
      </c>
      <c r="CA1203" s="54">
        <v>0</v>
      </c>
      <c r="CB1203" s="54">
        <f t="shared" si="1425"/>
        <v>10</v>
      </c>
      <c r="CC1203" s="54">
        <f t="shared" si="1426"/>
        <v>7.5</v>
      </c>
      <c r="CD1203" s="54">
        <v>10</v>
      </c>
      <c r="CE1203" s="54">
        <v>0</v>
      </c>
      <c r="CF1203" s="54">
        <v>5</v>
      </c>
      <c r="CG1203" s="54">
        <v>5</v>
      </c>
      <c r="CH1203" s="54">
        <v>10</v>
      </c>
      <c r="CI1203" s="54">
        <v>10</v>
      </c>
      <c r="CJ1203" s="54">
        <v>10</v>
      </c>
      <c r="CK1203" s="54">
        <v>5</v>
      </c>
      <c r="CL1203" s="54">
        <v>10</v>
      </c>
      <c r="CM1203" s="54">
        <v>10</v>
      </c>
      <c r="CN1203" s="54">
        <v>10</v>
      </c>
      <c r="CO1203" s="54">
        <v>5</v>
      </c>
    </row>
    <row r="1204" spans="1:93">
      <c r="A1204" s="3" t="str">
        <f t="shared" si="1403"/>
        <v>SH1248Phesgo 10ml</v>
      </c>
      <c r="B1204" s="3" t="s">
        <v>558</v>
      </c>
      <c r="C1204" s="3" t="s">
        <v>887</v>
      </c>
      <c r="D1204" s="3" t="s">
        <v>296</v>
      </c>
      <c r="E1204" s="3" t="s">
        <v>296</v>
      </c>
      <c r="F1204" s="3" t="s">
        <v>377</v>
      </c>
      <c r="G1204" s="3" t="s">
        <v>378</v>
      </c>
      <c r="H1204" s="3" t="s">
        <v>377</v>
      </c>
      <c r="I1204" s="3" t="s">
        <v>378</v>
      </c>
      <c r="J1204" s="3" t="s">
        <v>541</v>
      </c>
      <c r="K1204" s="3" t="s">
        <v>541</v>
      </c>
      <c r="L1204" s="3"/>
      <c r="M1204" s="3" t="s">
        <v>543</v>
      </c>
      <c r="N1204" s="3" t="s">
        <v>17</v>
      </c>
      <c r="O1204" s="3" t="s">
        <v>18</v>
      </c>
      <c r="P1204" s="3">
        <v>6232.07</v>
      </c>
      <c r="Q1204" s="54">
        <v>1.3688951515407721E-6</v>
      </c>
      <c r="R1204" s="54">
        <v>1.2654877779580292E-6</v>
      </c>
      <c r="S1204" s="54">
        <v>1.8760355506336405E-6</v>
      </c>
      <c r="T1204" s="54">
        <v>1.6438957276147923E-6</v>
      </c>
      <c r="U1204" s="54">
        <v>1.5083220670144609E-6</v>
      </c>
      <c r="V1204" s="54">
        <v>1.9649834406779579E-6</v>
      </c>
      <c r="W1204" s="54">
        <v>4.5104184801324422E-6</v>
      </c>
      <c r="X1204" s="54">
        <v>5.1172012353072115E-6</v>
      </c>
      <c r="Y1204" s="54">
        <v>9.6276197154396546E-6</v>
      </c>
      <c r="Z1204" s="54">
        <v>0</v>
      </c>
      <c r="AA1204" s="54">
        <v>0</v>
      </c>
      <c r="AB1204" s="54">
        <v>0</v>
      </c>
      <c r="AC1204" s="54">
        <v>0</v>
      </c>
      <c r="AD1204" s="54">
        <v>0</v>
      </c>
      <c r="AE1204" s="54">
        <v>0</v>
      </c>
      <c r="AF1204" s="54">
        <f t="shared" si="1404"/>
        <v>0</v>
      </c>
      <c r="AG1204" s="54">
        <f t="shared" si="1405"/>
        <v>0</v>
      </c>
      <c r="AH1204" s="54">
        <f t="shared" si="1406"/>
        <v>0</v>
      </c>
      <c r="AI1204" s="54">
        <v>8.5310504070626996E-3</v>
      </c>
      <c r="AJ1204" s="54">
        <v>7.8866084163788947E-3</v>
      </c>
      <c r="AK1204" s="54">
        <v>1.1691584874037391E-2</v>
      </c>
      <c r="AL1204" s="54">
        <v>1.0244873247196319E-2</v>
      </c>
      <c r="AM1204" s="54">
        <v>9.3999687041788106E-3</v>
      </c>
      <c r="AN1204" s="54">
        <v>1.224591435114588E-2</v>
      </c>
      <c r="AO1204" s="54">
        <v>2.8109243697478983E-2</v>
      </c>
      <c r="AP1204" s="54">
        <v>3.1890756302521008E-2</v>
      </c>
      <c r="AQ1204" s="54">
        <v>5.9999999999999991E-2</v>
      </c>
      <c r="AR1204" s="54">
        <f t="shared" si="1407"/>
        <v>0</v>
      </c>
      <c r="AS1204" s="54">
        <f t="shared" si="1408"/>
        <v>0</v>
      </c>
      <c r="AT1204" s="54">
        <f t="shared" si="1409"/>
        <v>0</v>
      </c>
      <c r="AU1204" s="54">
        <f t="shared" si="1410"/>
        <v>0</v>
      </c>
      <c r="AV1204" s="54">
        <f t="shared" si="1411"/>
        <v>0</v>
      </c>
      <c r="AW1204" s="54">
        <f t="shared" si="1412"/>
        <v>0</v>
      </c>
      <c r="AX1204" s="54">
        <f t="shared" si="1413"/>
        <v>0</v>
      </c>
      <c r="AY1204" s="54">
        <f t="shared" si="1414"/>
        <v>0</v>
      </c>
      <c r="AZ1204" s="54">
        <f t="shared" si="1415"/>
        <v>0</v>
      </c>
      <c r="BA1204" s="54">
        <f t="shared" si="1401"/>
        <v>1.6438957276147923E-6</v>
      </c>
      <c r="BB1204" s="54">
        <f t="shared" si="1402"/>
        <v>0</v>
      </c>
      <c r="BC1204" s="54">
        <f>SUM(CJ1204:CL1204)</f>
        <v>0</v>
      </c>
      <c r="BD1204" s="54">
        <f>SUM(CM1204:CO1204)</f>
        <v>0</v>
      </c>
      <c r="BE1204" s="54">
        <f t="shared" si="1416"/>
        <v>0</v>
      </c>
      <c r="BF1204" s="54">
        <f t="shared" ref="BF1204:BK1204" si="1466">Z1204</f>
        <v>0</v>
      </c>
      <c r="BG1204" s="54">
        <f t="shared" si="1466"/>
        <v>0</v>
      </c>
      <c r="BH1204" s="54">
        <f t="shared" si="1466"/>
        <v>0</v>
      </c>
      <c r="BI1204" s="54">
        <f t="shared" si="1466"/>
        <v>0</v>
      </c>
      <c r="BJ1204" s="54">
        <f t="shared" si="1466"/>
        <v>0</v>
      </c>
      <c r="BK1204" s="54">
        <f t="shared" si="1466"/>
        <v>0</v>
      </c>
      <c r="BL1204" s="54">
        <v>0</v>
      </c>
      <c r="BM1204" s="54">
        <v>0</v>
      </c>
      <c r="BN1204" s="54">
        <f t="shared" ref="BN1204:BN1205" si="1467">AVERAGE(BP1204:BR1204)</f>
        <v>0</v>
      </c>
      <c r="BO1204" s="54">
        <f t="shared" ref="BO1204:BO1205" si="1468">SUM(BS1204:BU1204)/1</f>
        <v>0</v>
      </c>
      <c r="BP1204" s="54">
        <v>0</v>
      </c>
      <c r="BQ1204" s="54">
        <v>0</v>
      </c>
      <c r="BR1204" s="54">
        <v>0</v>
      </c>
      <c r="BS1204" s="54">
        <v>0</v>
      </c>
      <c r="BT1204" s="54">
        <v>0</v>
      </c>
      <c r="BU1204" s="54">
        <v>0</v>
      </c>
      <c r="BV1204" s="54">
        <f t="shared" si="1420"/>
        <v>0</v>
      </c>
      <c r="BW1204" s="54">
        <f t="shared" si="1421"/>
        <v>0</v>
      </c>
      <c r="BX1204" s="54">
        <f t="shared" si="1422"/>
        <v>0</v>
      </c>
      <c r="BY1204" s="54">
        <f t="shared" si="1423"/>
        <v>0</v>
      </c>
      <c r="BZ1204" s="54">
        <f t="shared" si="1424"/>
        <v>0</v>
      </c>
      <c r="CA1204" s="54">
        <v>0</v>
      </c>
      <c r="CB1204" s="54">
        <f t="shared" si="1425"/>
        <v>0</v>
      </c>
      <c r="CC1204" s="54">
        <f t="shared" si="1426"/>
        <v>0</v>
      </c>
      <c r="CD1204" s="54">
        <v>0</v>
      </c>
      <c r="CE1204" s="54">
        <v>0</v>
      </c>
      <c r="CF1204" s="54">
        <v>0</v>
      </c>
      <c r="CG1204" s="54">
        <v>0</v>
      </c>
      <c r="CH1204" s="54">
        <v>0</v>
      </c>
      <c r="CI1204" s="54">
        <v>0</v>
      </c>
      <c r="CJ1204" s="54">
        <v>0</v>
      </c>
      <c r="CK1204" s="54">
        <v>0</v>
      </c>
      <c r="CL1204" s="54">
        <v>0</v>
      </c>
      <c r="CM1204" s="54">
        <v>0</v>
      </c>
      <c r="CN1204" s="54">
        <v>0</v>
      </c>
      <c r="CO1204" s="54">
        <v>0</v>
      </c>
    </row>
    <row r="1205" spans="1:93">
      <c r="A1205" s="3" t="str">
        <f t="shared" si="1403"/>
        <v>SH1248Phesgo 15ml</v>
      </c>
      <c r="B1205" s="3" t="s">
        <v>558</v>
      </c>
      <c r="C1205" s="3" t="s">
        <v>887</v>
      </c>
      <c r="D1205" s="3" t="s">
        <v>296</v>
      </c>
      <c r="E1205" s="3" t="s">
        <v>296</v>
      </c>
      <c r="F1205" s="3" t="s">
        <v>377</v>
      </c>
      <c r="G1205" s="3" t="s">
        <v>378</v>
      </c>
      <c r="H1205" s="3" t="s">
        <v>377</v>
      </c>
      <c r="I1205" s="3" t="s">
        <v>378</v>
      </c>
      <c r="J1205" s="3" t="s">
        <v>541</v>
      </c>
      <c r="K1205" s="3" t="s">
        <v>541</v>
      </c>
      <c r="L1205" s="3"/>
      <c r="M1205" s="3" t="s">
        <v>543</v>
      </c>
      <c r="N1205" s="3" t="s">
        <v>17</v>
      </c>
      <c r="O1205" s="3" t="s">
        <v>19</v>
      </c>
      <c r="P1205" s="3">
        <v>8489.27</v>
      </c>
      <c r="Q1205" s="54">
        <v>1.1779575864591419E-6</v>
      </c>
      <c r="R1205" s="54">
        <v>1.1779575864591419E-6</v>
      </c>
      <c r="S1205" s="54">
        <v>1.1779575864591419E-6</v>
      </c>
      <c r="T1205" s="54">
        <v>1.1779575864591419E-6</v>
      </c>
      <c r="U1205" s="54">
        <v>1.1779575864591419E-6</v>
      </c>
      <c r="V1205" s="54">
        <v>1.1779575864591419E-6</v>
      </c>
      <c r="W1205" s="54">
        <v>3.5338727593774257E-6</v>
      </c>
      <c r="X1205" s="54">
        <v>3.5338727593774257E-6</v>
      </c>
      <c r="Y1205" s="54">
        <v>7.0677455187548515E-6</v>
      </c>
      <c r="Z1205" s="54">
        <v>0</v>
      </c>
      <c r="AA1205" s="54">
        <v>0</v>
      </c>
      <c r="AB1205" s="54">
        <v>0</v>
      </c>
      <c r="AC1205" s="54">
        <v>0</v>
      </c>
      <c r="AD1205" s="54">
        <v>0</v>
      </c>
      <c r="AE1205" s="54">
        <v>0</v>
      </c>
      <c r="AF1205" s="54">
        <f t="shared" si="1404"/>
        <v>0</v>
      </c>
      <c r="AG1205" s="54">
        <f t="shared" si="1405"/>
        <v>0</v>
      </c>
      <c r="AH1205" s="54">
        <f t="shared" si="1406"/>
        <v>0</v>
      </c>
      <c r="AI1205" s="54">
        <v>0.01</v>
      </c>
      <c r="AJ1205" s="54">
        <v>0.01</v>
      </c>
      <c r="AK1205" s="54">
        <v>0.01</v>
      </c>
      <c r="AL1205" s="54">
        <v>0.01</v>
      </c>
      <c r="AM1205" s="54">
        <v>0.01</v>
      </c>
      <c r="AN1205" s="54">
        <v>0.01</v>
      </c>
      <c r="AO1205" s="54">
        <v>0.03</v>
      </c>
      <c r="AP1205" s="54">
        <v>0.03</v>
      </c>
      <c r="AQ1205" s="54">
        <v>0.06</v>
      </c>
      <c r="AR1205" s="54">
        <f t="shared" si="1407"/>
        <v>0</v>
      </c>
      <c r="AS1205" s="54">
        <f t="shared" si="1408"/>
        <v>0</v>
      </c>
      <c r="AT1205" s="54">
        <f t="shared" si="1409"/>
        <v>0</v>
      </c>
      <c r="AU1205" s="54">
        <f t="shared" si="1410"/>
        <v>0</v>
      </c>
      <c r="AV1205" s="54">
        <f t="shared" si="1411"/>
        <v>0</v>
      </c>
      <c r="AW1205" s="54">
        <f t="shared" si="1412"/>
        <v>0</v>
      </c>
      <c r="AX1205" s="54">
        <f t="shared" si="1413"/>
        <v>0</v>
      </c>
      <c r="AY1205" s="54">
        <f t="shared" si="1414"/>
        <v>0</v>
      </c>
      <c r="AZ1205" s="54">
        <f t="shared" si="1415"/>
        <v>0</v>
      </c>
      <c r="BA1205" s="54">
        <f t="shared" si="1401"/>
        <v>1.1779575864591419E-6</v>
      </c>
      <c r="BB1205" s="54">
        <f t="shared" si="1402"/>
        <v>0</v>
      </c>
      <c r="BC1205" s="54">
        <f>SUM(CJ1205:CL1205)*2</f>
        <v>0</v>
      </c>
      <c r="BD1205" s="54">
        <f>SUM(CM1205:CO1205)*2</f>
        <v>0</v>
      </c>
      <c r="BE1205" s="54">
        <f t="shared" si="1416"/>
        <v>0</v>
      </c>
      <c r="BF1205" s="54">
        <f t="shared" ref="BF1205:BK1205" si="1469">Z1205*2</f>
        <v>0</v>
      </c>
      <c r="BG1205" s="54">
        <f t="shared" si="1469"/>
        <v>0</v>
      </c>
      <c r="BH1205" s="54">
        <f t="shared" si="1469"/>
        <v>0</v>
      </c>
      <c r="BI1205" s="54">
        <f t="shared" si="1469"/>
        <v>0</v>
      </c>
      <c r="BJ1205" s="54">
        <f t="shared" si="1469"/>
        <v>0</v>
      </c>
      <c r="BK1205" s="54">
        <f t="shared" si="1469"/>
        <v>0</v>
      </c>
      <c r="BL1205" s="54">
        <v>0</v>
      </c>
      <c r="BM1205" s="54">
        <v>0</v>
      </c>
      <c r="BN1205" s="54">
        <f t="shared" si="1467"/>
        <v>0</v>
      </c>
      <c r="BO1205" s="54">
        <f t="shared" si="1468"/>
        <v>0</v>
      </c>
      <c r="BP1205" s="54">
        <v>0</v>
      </c>
      <c r="BQ1205" s="54">
        <v>0</v>
      </c>
      <c r="BR1205" s="54">
        <v>0</v>
      </c>
      <c r="BS1205" s="54">
        <v>0</v>
      </c>
      <c r="BT1205" s="54">
        <v>0</v>
      </c>
      <c r="BU1205" s="54">
        <v>0</v>
      </c>
      <c r="BV1205" s="54">
        <f t="shared" si="1420"/>
        <v>0</v>
      </c>
      <c r="BW1205" s="54">
        <f t="shared" si="1421"/>
        <v>0</v>
      </c>
      <c r="BX1205" s="54">
        <f t="shared" si="1422"/>
        <v>0</v>
      </c>
      <c r="BY1205" s="54">
        <f t="shared" si="1423"/>
        <v>0</v>
      </c>
      <c r="BZ1205" s="54">
        <f t="shared" si="1424"/>
        <v>0</v>
      </c>
      <c r="CA1205" s="54">
        <v>0</v>
      </c>
      <c r="CB1205" s="54">
        <f t="shared" si="1425"/>
        <v>0</v>
      </c>
      <c r="CC1205" s="54">
        <f t="shared" si="1426"/>
        <v>0</v>
      </c>
      <c r="CD1205" s="54">
        <v>0</v>
      </c>
      <c r="CE1205" s="54">
        <v>0</v>
      </c>
      <c r="CF1205" s="54">
        <v>0</v>
      </c>
      <c r="CG1205" s="54">
        <v>0</v>
      </c>
      <c r="CH1205" s="54">
        <v>0</v>
      </c>
      <c r="CI1205" s="54">
        <v>0</v>
      </c>
      <c r="CJ1205" s="54">
        <v>0</v>
      </c>
      <c r="CK1205" s="54">
        <v>0</v>
      </c>
      <c r="CL1205" s="54">
        <v>0</v>
      </c>
      <c r="CM1205" s="54">
        <v>0</v>
      </c>
      <c r="CN1205" s="54">
        <v>0</v>
      </c>
      <c r="CO1205" s="54">
        <v>0</v>
      </c>
    </row>
    <row r="1206" spans="1:93">
      <c r="A1206" s="3" t="str">
        <f t="shared" ref="A1206:A1212" si="1470">F1206&amp;O1206</f>
        <v>SH131Herceptin IV</v>
      </c>
      <c r="B1206" s="3" t="s">
        <v>556</v>
      </c>
      <c r="C1206" s="3" t="s">
        <v>557</v>
      </c>
      <c r="D1206" s="3" t="s">
        <v>296</v>
      </c>
      <c r="E1206" s="3" t="s">
        <v>296</v>
      </c>
      <c r="F1206" s="3" t="s">
        <v>379</v>
      </c>
      <c r="G1206" s="3" t="s">
        <v>380</v>
      </c>
      <c r="H1206" s="3" t="s">
        <v>379</v>
      </c>
      <c r="I1206" s="3" t="s">
        <v>380</v>
      </c>
      <c r="J1206" s="3" t="s">
        <v>541</v>
      </c>
      <c r="K1206" s="3" t="s">
        <v>541</v>
      </c>
      <c r="L1206" s="3"/>
      <c r="M1206" s="3" t="s">
        <v>543</v>
      </c>
      <c r="N1206" s="3" t="s">
        <v>11</v>
      </c>
      <c r="O1206" s="3" t="s">
        <v>11</v>
      </c>
      <c r="P1206" s="3">
        <v>4535.5</v>
      </c>
      <c r="Q1206" s="54">
        <v>25.785876777286774</v>
      </c>
      <c r="R1206" s="54">
        <v>18.473135021042335</v>
      </c>
      <c r="S1206" s="54">
        <v>17.184209806208521</v>
      </c>
      <c r="T1206" s="54">
        <v>12.134473317519218</v>
      </c>
      <c r="U1206" s="54">
        <v>11.056185659245372</v>
      </c>
      <c r="V1206" s="54">
        <v>19.247700599318645</v>
      </c>
      <c r="W1206" s="54">
        <v>61.443221604537634</v>
      </c>
      <c r="X1206" s="54">
        <v>42.438359576083229</v>
      </c>
      <c r="Y1206" s="54">
        <v>103.88158118062086</v>
      </c>
      <c r="Z1206" s="54">
        <v>27</v>
      </c>
      <c r="AA1206" s="54">
        <v>26</v>
      </c>
      <c r="AB1206" s="54">
        <v>28</v>
      </c>
      <c r="AC1206" s="54">
        <v>29</v>
      </c>
      <c r="AD1206" s="54">
        <v>0</v>
      </c>
      <c r="AE1206" s="54">
        <v>0</v>
      </c>
      <c r="AF1206" s="54">
        <f t="shared" ref="AF1206:AF1212" si="1471">SUM(Z1206:AB1206)</f>
        <v>81</v>
      </c>
      <c r="AG1206" s="54">
        <f t="shared" ref="AG1206:AG1212" si="1472">SUM(AC1206:AE1206)</f>
        <v>29</v>
      </c>
      <c r="AH1206" s="54">
        <f t="shared" ref="AH1206:AH1212" si="1473">SUM(AF1206:AG1206)</f>
        <v>110</v>
      </c>
      <c r="AI1206" s="54">
        <v>116951.84412338417</v>
      </c>
      <c r="AJ1206" s="54">
        <v>83784.903887937515</v>
      </c>
      <c r="AK1206" s="54">
        <v>77938.983576058759</v>
      </c>
      <c r="AL1206" s="54">
        <v>55035.903731608414</v>
      </c>
      <c r="AM1206" s="54">
        <v>50145.330057507388</v>
      </c>
      <c r="AN1206" s="54">
        <v>87297.946068209727</v>
      </c>
      <c r="AO1206" s="54">
        <v>278675.73158738046</v>
      </c>
      <c r="AP1206" s="54">
        <v>192479.17985732551</v>
      </c>
      <c r="AQ1206" s="54">
        <v>471154.91144470597</v>
      </c>
      <c r="AR1206" s="54">
        <f t="shared" ref="AR1206:AW1212" si="1474">Z1206*$P1206</f>
        <v>122458.5</v>
      </c>
      <c r="AS1206" s="54">
        <f t="shared" si="1474"/>
        <v>117923</v>
      </c>
      <c r="AT1206" s="54">
        <f t="shared" si="1474"/>
        <v>126994</v>
      </c>
      <c r="AU1206" s="54">
        <f t="shared" si="1474"/>
        <v>131529.5</v>
      </c>
      <c r="AV1206" s="54">
        <f t="shared" si="1474"/>
        <v>0</v>
      </c>
      <c r="AW1206" s="54">
        <f t="shared" si="1474"/>
        <v>0</v>
      </c>
      <c r="AX1206" s="54">
        <f t="shared" ref="AX1206:AX1212" si="1475">SUM(AR1206:AT1206)</f>
        <v>367375.5</v>
      </c>
      <c r="AY1206" s="54">
        <f t="shared" ref="AY1206:AY1212" si="1476">SUM(AU1206:AW1206)</f>
        <v>131529.5</v>
      </c>
      <c r="AZ1206" s="54">
        <f t="shared" ref="AZ1206:AZ1212" si="1477">SUM(AR1206:AW1206)</f>
        <v>498905</v>
      </c>
      <c r="BA1206" s="54">
        <f t="shared" ref="BA1206:BA1212" si="1478">T1206</f>
        <v>12.134473317519218</v>
      </c>
      <c r="BB1206" s="54">
        <f t="shared" ref="BB1206:BB1212" si="1479">AC1206</f>
        <v>29</v>
      </c>
      <c r="BC1206" s="54"/>
      <c r="BD1206" s="54"/>
      <c r="BE1206" s="54">
        <f t="shared" ref="BE1206:BE1212" si="1480">SUM(BF1206:BK1206)</f>
        <v>0</v>
      </c>
      <c r="BF1206" s="54"/>
      <c r="BG1206" s="54"/>
      <c r="BH1206" s="54"/>
      <c r="BI1206" s="54"/>
      <c r="BJ1206" s="54"/>
      <c r="BK1206" s="54"/>
      <c r="BL1206" s="54"/>
      <c r="BM1206" s="54"/>
      <c r="BN1206" s="54"/>
      <c r="BO1206" s="54"/>
      <c r="BP1206" s="54"/>
      <c r="BQ1206" s="54"/>
      <c r="BR1206" s="54"/>
      <c r="BS1206" s="54"/>
      <c r="BT1206" s="54"/>
      <c r="BU1206" s="54"/>
      <c r="BV1206" s="54">
        <f t="shared" ref="BV1206:BV1212" si="1481">CC1206*P1206</f>
        <v>98647.125</v>
      </c>
      <c r="BW1206" s="54">
        <f t="shared" ref="BW1206:BW1212" si="1482">BY1206*P1206</f>
        <v>326556</v>
      </c>
      <c r="BX1206" s="54">
        <f t="shared" ref="BX1206:BX1212" si="1483">BZ1206*P1206</f>
        <v>263059</v>
      </c>
      <c r="BY1206" s="54">
        <f t="shared" ref="BY1206:BY1212" si="1484">SUM(CJ1206:CL1206)</f>
        <v>72</v>
      </c>
      <c r="BZ1206" s="54">
        <f t="shared" ref="BZ1206:BZ1212" si="1485">SUM(CM1206:CO1206)</f>
        <v>58</v>
      </c>
      <c r="CA1206" s="54">
        <v>0</v>
      </c>
      <c r="CB1206" s="54">
        <f t="shared" ref="CB1206:CB1212" si="1486">MAX(CD1206:CH1206,CJ1206:CK1206,CM1206:CO1206)</f>
        <v>27</v>
      </c>
      <c r="CC1206" s="54">
        <f t="shared" ref="CC1206:CC1212" si="1487">SUM(CD1206:CO1206)/12</f>
        <v>21.75</v>
      </c>
      <c r="CD1206" s="54">
        <v>16</v>
      </c>
      <c r="CE1206" s="54">
        <v>26</v>
      </c>
      <c r="CF1206" s="54">
        <v>21</v>
      </c>
      <c r="CG1206" s="54">
        <v>26</v>
      </c>
      <c r="CH1206" s="54">
        <v>24</v>
      </c>
      <c r="CI1206" s="54">
        <v>18</v>
      </c>
      <c r="CJ1206" s="54">
        <v>23</v>
      </c>
      <c r="CK1206" s="54">
        <v>22</v>
      </c>
      <c r="CL1206" s="54">
        <v>27</v>
      </c>
      <c r="CM1206" s="54">
        <v>13</v>
      </c>
      <c r="CN1206" s="54">
        <v>18</v>
      </c>
      <c r="CO1206" s="54">
        <v>27</v>
      </c>
    </row>
    <row r="1207" spans="1:93">
      <c r="A1207" s="3" t="str">
        <f t="shared" si="1470"/>
        <v>SH131Herceptin SC</v>
      </c>
      <c r="B1207" s="3" t="s">
        <v>556</v>
      </c>
      <c r="C1207" s="3" t="s">
        <v>557</v>
      </c>
      <c r="D1207" s="3" t="s">
        <v>296</v>
      </c>
      <c r="E1207" s="3" t="s">
        <v>296</v>
      </c>
      <c r="F1207" s="3" t="s">
        <v>379</v>
      </c>
      <c r="G1207" s="3" t="s">
        <v>380</v>
      </c>
      <c r="H1207" s="3" t="s">
        <v>379</v>
      </c>
      <c r="I1207" s="3" t="s">
        <v>380</v>
      </c>
      <c r="J1207" s="3" t="s">
        <v>541</v>
      </c>
      <c r="K1207" s="3" t="s">
        <v>541</v>
      </c>
      <c r="L1207" s="3"/>
      <c r="M1207" s="3" t="s">
        <v>543</v>
      </c>
      <c r="N1207" s="3" t="s">
        <v>12</v>
      </c>
      <c r="O1207" s="3" t="s">
        <v>12</v>
      </c>
      <c r="P1207" s="3">
        <v>3444.49</v>
      </c>
      <c r="Q1207" s="54">
        <v>1.8836298271127039</v>
      </c>
      <c r="R1207" s="54">
        <v>1.7452258890916736</v>
      </c>
      <c r="S1207" s="54">
        <v>2.647212954293205</v>
      </c>
      <c r="T1207" s="54">
        <v>2.7095910572253623</v>
      </c>
      <c r="U1207" s="54">
        <v>2.4396668174386602</v>
      </c>
      <c r="V1207" s="54">
        <v>3.2111223068359518</v>
      </c>
      <c r="W1207" s="54">
        <v>6.2760686704975823</v>
      </c>
      <c r="X1207" s="54">
        <v>8.3603801814999734</v>
      </c>
      <c r="Y1207" s="54">
        <v>14.636448851997557</v>
      </c>
      <c r="Z1207" s="54">
        <v>-8</v>
      </c>
      <c r="AA1207" s="54">
        <v>-2</v>
      </c>
      <c r="AB1207" s="54">
        <v>0</v>
      </c>
      <c r="AC1207" s="54">
        <v>0</v>
      </c>
      <c r="AD1207" s="54">
        <v>0</v>
      </c>
      <c r="AE1207" s="54">
        <v>0</v>
      </c>
      <c r="AF1207" s="54">
        <f t="shared" si="1471"/>
        <v>-10</v>
      </c>
      <c r="AG1207" s="54">
        <f t="shared" si="1472"/>
        <v>0</v>
      </c>
      <c r="AH1207" s="54">
        <f t="shared" si="1473"/>
        <v>-10</v>
      </c>
      <c r="AI1207" s="54">
        <v>6488.1441031914374</v>
      </c>
      <c r="AJ1207" s="54">
        <v>6011.4131227173793</v>
      </c>
      <c r="AK1207" s="54">
        <v>9118.2985489334023</v>
      </c>
      <c r="AL1207" s="54">
        <v>9333.1593007021893</v>
      </c>
      <c r="AM1207" s="54">
        <v>8403.4079559992915</v>
      </c>
      <c r="AN1207" s="54">
        <v>11060.678674673367</v>
      </c>
      <c r="AO1207" s="54">
        <v>21617.855774842217</v>
      </c>
      <c r="AP1207" s="54">
        <v>28797.245931374848</v>
      </c>
      <c r="AQ1207" s="54">
        <v>50415.101706217065</v>
      </c>
      <c r="AR1207" s="54">
        <f t="shared" si="1474"/>
        <v>-27555.919999999998</v>
      </c>
      <c r="AS1207" s="54">
        <f t="shared" si="1474"/>
        <v>-6888.98</v>
      </c>
      <c r="AT1207" s="54">
        <f t="shared" si="1474"/>
        <v>0</v>
      </c>
      <c r="AU1207" s="54">
        <f t="shared" si="1474"/>
        <v>0</v>
      </c>
      <c r="AV1207" s="54">
        <f t="shared" si="1474"/>
        <v>0</v>
      </c>
      <c r="AW1207" s="54">
        <f t="shared" si="1474"/>
        <v>0</v>
      </c>
      <c r="AX1207" s="54">
        <f t="shared" si="1475"/>
        <v>-34444.899999999994</v>
      </c>
      <c r="AY1207" s="54">
        <f t="shared" si="1476"/>
        <v>0</v>
      </c>
      <c r="AZ1207" s="54">
        <f t="shared" si="1477"/>
        <v>-34444.899999999994</v>
      </c>
      <c r="BA1207" s="54">
        <f t="shared" si="1478"/>
        <v>2.7095910572253623</v>
      </c>
      <c r="BB1207" s="54">
        <f t="shared" si="1479"/>
        <v>0</v>
      </c>
      <c r="BC1207" s="54"/>
      <c r="BD1207" s="54"/>
      <c r="BE1207" s="54">
        <f t="shared" si="1480"/>
        <v>0</v>
      </c>
      <c r="BF1207" s="54"/>
      <c r="BG1207" s="54"/>
      <c r="BH1207" s="54"/>
      <c r="BI1207" s="54"/>
      <c r="BJ1207" s="54"/>
      <c r="BK1207" s="54"/>
      <c r="BL1207" s="54"/>
      <c r="BM1207" s="54"/>
      <c r="BN1207" s="54"/>
      <c r="BO1207" s="54"/>
      <c r="BP1207" s="54"/>
      <c r="BQ1207" s="54"/>
      <c r="BR1207" s="54"/>
      <c r="BS1207" s="54"/>
      <c r="BT1207" s="54"/>
      <c r="BU1207" s="54"/>
      <c r="BV1207" s="54">
        <f t="shared" si="1481"/>
        <v>8898.2658333333329</v>
      </c>
      <c r="BW1207" s="54">
        <f t="shared" si="1482"/>
        <v>0</v>
      </c>
      <c r="BX1207" s="54">
        <f t="shared" si="1483"/>
        <v>0</v>
      </c>
      <c r="BY1207" s="54">
        <f t="shared" si="1484"/>
        <v>0</v>
      </c>
      <c r="BZ1207" s="54">
        <f t="shared" si="1485"/>
        <v>0</v>
      </c>
      <c r="CA1207" s="54">
        <v>0</v>
      </c>
      <c r="CB1207" s="54">
        <f t="shared" si="1486"/>
        <v>8</v>
      </c>
      <c r="CC1207" s="54">
        <f t="shared" si="1487"/>
        <v>2.5833333333333335</v>
      </c>
      <c r="CD1207" s="54">
        <v>2</v>
      </c>
      <c r="CE1207" s="54">
        <v>5</v>
      </c>
      <c r="CF1207" s="54">
        <v>8</v>
      </c>
      <c r="CG1207" s="54">
        <v>5</v>
      </c>
      <c r="CH1207" s="54">
        <v>1</v>
      </c>
      <c r="CI1207" s="54">
        <v>10</v>
      </c>
      <c r="CJ1207" s="54">
        <v>0</v>
      </c>
      <c r="CK1207" s="54">
        <v>0</v>
      </c>
      <c r="CL1207" s="54">
        <v>0</v>
      </c>
      <c r="CM1207" s="54">
        <v>0</v>
      </c>
      <c r="CN1207" s="54">
        <v>0</v>
      </c>
      <c r="CO1207" s="54">
        <v>0</v>
      </c>
    </row>
    <row r="1208" spans="1:93">
      <c r="A1208" s="3" t="str">
        <f t="shared" si="1470"/>
        <v>SH131Itovebi 3mg</v>
      </c>
      <c r="B1208" s="3" t="s">
        <v>556</v>
      </c>
      <c r="C1208" s="3" t="s">
        <v>557</v>
      </c>
      <c r="D1208" s="3" t="s">
        <v>296</v>
      </c>
      <c r="E1208" s="3" t="s">
        <v>296</v>
      </c>
      <c r="F1208" s="3" t="s">
        <v>379</v>
      </c>
      <c r="G1208" s="3" t="s">
        <v>380</v>
      </c>
      <c r="H1208" s="3" t="s">
        <v>379</v>
      </c>
      <c r="I1208" s="3" t="s">
        <v>380</v>
      </c>
      <c r="J1208" s="3" t="s">
        <v>541</v>
      </c>
      <c r="K1208" s="3" t="s">
        <v>541</v>
      </c>
      <c r="L1208" s="3"/>
      <c r="M1208" s="3" t="s">
        <v>543</v>
      </c>
      <c r="N1208" s="3" t="s">
        <v>13</v>
      </c>
      <c r="O1208" s="3" t="s">
        <v>14</v>
      </c>
      <c r="P1208" s="3">
        <v>3566.02</v>
      </c>
      <c r="Q1208" s="54">
        <v>1.1510429408636136</v>
      </c>
      <c r="R1208" s="54">
        <v>1.3142530348234516</v>
      </c>
      <c r="S1208" s="54">
        <v>2.6600890545443066</v>
      </c>
      <c r="T1208" s="54">
        <v>2.6927983469887802</v>
      </c>
      <c r="U1208" s="54">
        <v>3.2737205264277596</v>
      </c>
      <c r="V1208" s="54">
        <v>4.169103899359917</v>
      </c>
      <c r="W1208" s="54">
        <v>5.1253850302313717</v>
      </c>
      <c r="X1208" s="54">
        <v>10.135622772776458</v>
      </c>
      <c r="Y1208" s="54">
        <v>15.261007803007828</v>
      </c>
      <c r="Z1208" s="54">
        <v>0</v>
      </c>
      <c r="AA1208" s="54">
        <v>0</v>
      </c>
      <c r="AB1208" s="54">
        <v>0</v>
      </c>
      <c r="AC1208" s="54">
        <v>0</v>
      </c>
      <c r="AD1208" s="54">
        <v>0</v>
      </c>
      <c r="AE1208" s="54">
        <v>0</v>
      </c>
      <c r="AF1208" s="54">
        <f t="shared" si="1471"/>
        <v>0</v>
      </c>
      <c r="AG1208" s="54">
        <f t="shared" si="1472"/>
        <v>0</v>
      </c>
      <c r="AH1208" s="54">
        <f t="shared" si="1473"/>
        <v>0</v>
      </c>
      <c r="AI1208" s="54">
        <v>4104.642147978464</v>
      </c>
      <c r="AJ1208" s="54">
        <v>4686.6526072411252</v>
      </c>
      <c r="AK1208" s="54">
        <v>9485.9307702860879</v>
      </c>
      <c r="AL1208" s="54">
        <v>9602.5727613289309</v>
      </c>
      <c r="AM1208" s="54">
        <v>11674.152871651919</v>
      </c>
      <c r="AN1208" s="54">
        <v>14867.107887195452</v>
      </c>
      <c r="AO1208" s="54">
        <v>18277.225525505677</v>
      </c>
      <c r="AP1208" s="54">
        <v>36143.833520176304</v>
      </c>
      <c r="AQ1208" s="54">
        <v>54421.059045681977</v>
      </c>
      <c r="AR1208" s="54">
        <f t="shared" si="1474"/>
        <v>0</v>
      </c>
      <c r="AS1208" s="54">
        <f t="shared" si="1474"/>
        <v>0</v>
      </c>
      <c r="AT1208" s="54">
        <f t="shared" si="1474"/>
        <v>0</v>
      </c>
      <c r="AU1208" s="54">
        <f t="shared" si="1474"/>
        <v>0</v>
      </c>
      <c r="AV1208" s="54">
        <f t="shared" si="1474"/>
        <v>0</v>
      </c>
      <c r="AW1208" s="54">
        <f t="shared" si="1474"/>
        <v>0</v>
      </c>
      <c r="AX1208" s="54">
        <f t="shared" si="1475"/>
        <v>0</v>
      </c>
      <c r="AY1208" s="54">
        <f t="shared" si="1476"/>
        <v>0</v>
      </c>
      <c r="AZ1208" s="54">
        <f t="shared" si="1477"/>
        <v>0</v>
      </c>
      <c r="BA1208" s="54">
        <f t="shared" si="1478"/>
        <v>2.6927983469887802</v>
      </c>
      <c r="BB1208" s="54">
        <f t="shared" si="1479"/>
        <v>0</v>
      </c>
      <c r="BC1208" s="54"/>
      <c r="BD1208" s="54"/>
      <c r="BE1208" s="54">
        <f t="shared" si="1480"/>
        <v>0</v>
      </c>
      <c r="BF1208" s="54"/>
      <c r="BG1208" s="54"/>
      <c r="BH1208" s="54"/>
      <c r="BI1208" s="54"/>
      <c r="BJ1208" s="54"/>
      <c r="BK1208" s="54"/>
      <c r="BL1208" s="54">
        <v>0</v>
      </c>
      <c r="BM1208" s="54">
        <v>0</v>
      </c>
      <c r="BN1208" s="54">
        <f>AVERAGE(BP1208:BR1208)</f>
        <v>0</v>
      </c>
      <c r="BO1208" s="54">
        <f>SUM(BS1208:BU1208)/1</f>
        <v>0</v>
      </c>
      <c r="BP1208" s="54">
        <v>0</v>
      </c>
      <c r="BQ1208" s="54">
        <v>0</v>
      </c>
      <c r="BR1208" s="54">
        <v>0</v>
      </c>
      <c r="BS1208" s="54">
        <v>0</v>
      </c>
      <c r="BT1208" s="54">
        <v>0</v>
      </c>
      <c r="BU1208" s="54">
        <v>0</v>
      </c>
      <c r="BV1208" s="54">
        <f t="shared" si="1481"/>
        <v>0</v>
      </c>
      <c r="BW1208" s="54">
        <f t="shared" si="1482"/>
        <v>0</v>
      </c>
      <c r="BX1208" s="54">
        <f t="shared" si="1483"/>
        <v>0</v>
      </c>
      <c r="BY1208" s="54">
        <f t="shared" si="1484"/>
        <v>0</v>
      </c>
      <c r="BZ1208" s="54">
        <f t="shared" si="1485"/>
        <v>0</v>
      </c>
      <c r="CA1208" s="54">
        <v>0</v>
      </c>
      <c r="CB1208" s="54">
        <f t="shared" si="1486"/>
        <v>0</v>
      </c>
      <c r="CC1208" s="54">
        <f t="shared" si="1487"/>
        <v>0</v>
      </c>
      <c r="CD1208" s="54">
        <v>0</v>
      </c>
      <c r="CE1208" s="54">
        <v>0</v>
      </c>
      <c r="CF1208" s="54">
        <v>0</v>
      </c>
      <c r="CG1208" s="54">
        <v>0</v>
      </c>
      <c r="CH1208" s="54">
        <v>0</v>
      </c>
      <c r="CI1208" s="54">
        <v>0</v>
      </c>
      <c r="CJ1208" s="54">
        <v>0</v>
      </c>
      <c r="CK1208" s="54">
        <v>0</v>
      </c>
      <c r="CL1208" s="54">
        <v>0</v>
      </c>
      <c r="CM1208" s="54">
        <v>0</v>
      </c>
      <c r="CN1208" s="54">
        <v>0</v>
      </c>
      <c r="CO1208" s="54">
        <v>0</v>
      </c>
    </row>
    <row r="1209" spans="1:93">
      <c r="A1209" s="3" t="str">
        <f t="shared" si="1470"/>
        <v>SH131Itovebi 9mg</v>
      </c>
      <c r="B1209" s="3" t="s">
        <v>556</v>
      </c>
      <c r="C1209" s="3" t="s">
        <v>557</v>
      </c>
      <c r="D1209" s="3" t="s">
        <v>296</v>
      </c>
      <c r="E1209" s="3" t="s">
        <v>296</v>
      </c>
      <c r="F1209" s="3" t="s">
        <v>379</v>
      </c>
      <c r="G1209" s="3" t="s">
        <v>380</v>
      </c>
      <c r="H1209" s="3" t="s">
        <v>379</v>
      </c>
      <c r="I1209" s="3" t="s">
        <v>380</v>
      </c>
      <c r="J1209" s="3" t="s">
        <v>541</v>
      </c>
      <c r="K1209" s="3" t="s">
        <v>541</v>
      </c>
      <c r="L1209" s="3"/>
      <c r="M1209" s="3" t="s">
        <v>543</v>
      </c>
      <c r="N1209" s="3" t="s">
        <v>13</v>
      </c>
      <c r="O1209" s="3" t="s">
        <v>15</v>
      </c>
      <c r="P1209" s="3">
        <v>10698.05</v>
      </c>
      <c r="Q1209" s="54"/>
      <c r="R1209" s="54"/>
      <c r="S1209" s="54"/>
      <c r="T1209" s="54"/>
      <c r="U1209" s="54"/>
      <c r="V1209" s="54"/>
      <c r="W1209" s="54">
        <v>0</v>
      </c>
      <c r="X1209" s="54">
        <v>0</v>
      </c>
      <c r="Y1209" s="54">
        <v>0</v>
      </c>
      <c r="Z1209" s="54">
        <v>0</v>
      </c>
      <c r="AA1209" s="54">
        <v>0</v>
      </c>
      <c r="AB1209" s="54">
        <v>0</v>
      </c>
      <c r="AC1209" s="54">
        <v>0</v>
      </c>
      <c r="AD1209" s="54">
        <v>0</v>
      </c>
      <c r="AE1209" s="54">
        <v>0</v>
      </c>
      <c r="AF1209" s="54">
        <f t="shared" si="1471"/>
        <v>0</v>
      </c>
      <c r="AG1209" s="54">
        <f t="shared" si="1472"/>
        <v>0</v>
      </c>
      <c r="AH1209" s="54">
        <f t="shared" si="1473"/>
        <v>0</v>
      </c>
      <c r="AI1209" s="54"/>
      <c r="AJ1209" s="54"/>
      <c r="AK1209" s="54"/>
      <c r="AL1209" s="54"/>
      <c r="AM1209" s="54"/>
      <c r="AN1209" s="54"/>
      <c r="AO1209" s="54">
        <v>0</v>
      </c>
      <c r="AP1209" s="54">
        <v>0</v>
      </c>
      <c r="AQ1209" s="54">
        <v>0</v>
      </c>
      <c r="AR1209" s="54">
        <f t="shared" si="1474"/>
        <v>0</v>
      </c>
      <c r="AS1209" s="54">
        <f t="shared" si="1474"/>
        <v>0</v>
      </c>
      <c r="AT1209" s="54">
        <f t="shared" si="1474"/>
        <v>0</v>
      </c>
      <c r="AU1209" s="54">
        <f t="shared" si="1474"/>
        <v>0</v>
      </c>
      <c r="AV1209" s="54">
        <f t="shared" si="1474"/>
        <v>0</v>
      </c>
      <c r="AW1209" s="54">
        <f t="shared" si="1474"/>
        <v>0</v>
      </c>
      <c r="AX1209" s="54">
        <f t="shared" si="1475"/>
        <v>0</v>
      </c>
      <c r="AY1209" s="54">
        <f t="shared" si="1476"/>
        <v>0</v>
      </c>
      <c r="AZ1209" s="54">
        <f t="shared" si="1477"/>
        <v>0</v>
      </c>
      <c r="BA1209" s="54">
        <f t="shared" si="1478"/>
        <v>0</v>
      </c>
      <c r="BB1209" s="54">
        <f t="shared" si="1479"/>
        <v>0</v>
      </c>
      <c r="BC1209" s="54"/>
      <c r="BD1209" s="54"/>
      <c r="BE1209" s="54">
        <f t="shared" si="1480"/>
        <v>0</v>
      </c>
      <c r="BF1209" s="54"/>
      <c r="BG1209" s="54"/>
      <c r="BH1209" s="54"/>
      <c r="BI1209" s="54"/>
      <c r="BJ1209" s="54"/>
      <c r="BK1209" s="54"/>
      <c r="BL1209" s="54">
        <v>0</v>
      </c>
      <c r="BM1209" s="54">
        <v>0</v>
      </c>
      <c r="BN1209" s="54">
        <f>AVERAGE(BP1209:BR1209)</f>
        <v>0</v>
      </c>
      <c r="BO1209" s="54">
        <f>SUM(BS1209:BU1209)/1</f>
        <v>1</v>
      </c>
      <c r="BP1209" s="54">
        <v>0</v>
      </c>
      <c r="BQ1209" s="54">
        <v>0</v>
      </c>
      <c r="BR1209" s="54">
        <v>0</v>
      </c>
      <c r="BS1209" s="54">
        <v>1</v>
      </c>
      <c r="BT1209" s="54">
        <v>0</v>
      </c>
      <c r="BU1209" s="54">
        <v>0</v>
      </c>
      <c r="BV1209" s="54">
        <f t="shared" si="1481"/>
        <v>0</v>
      </c>
      <c r="BW1209" s="54">
        <f t="shared" si="1482"/>
        <v>0</v>
      </c>
      <c r="BX1209" s="54">
        <f t="shared" si="1483"/>
        <v>0</v>
      </c>
      <c r="BY1209" s="54">
        <f t="shared" si="1484"/>
        <v>0</v>
      </c>
      <c r="BZ1209" s="54">
        <f t="shared" si="1485"/>
        <v>0</v>
      </c>
      <c r="CA1209" s="54">
        <v>0</v>
      </c>
      <c r="CB1209" s="54">
        <f t="shared" si="1486"/>
        <v>0</v>
      </c>
      <c r="CC1209" s="54">
        <f t="shared" si="1487"/>
        <v>0</v>
      </c>
      <c r="CD1209" s="54">
        <v>0</v>
      </c>
      <c r="CE1209" s="54">
        <v>0</v>
      </c>
      <c r="CF1209" s="54">
        <v>0</v>
      </c>
      <c r="CG1209" s="54">
        <v>0</v>
      </c>
      <c r="CH1209" s="54">
        <v>0</v>
      </c>
      <c r="CI1209" s="54">
        <v>0</v>
      </c>
      <c r="CJ1209" s="54">
        <v>0</v>
      </c>
      <c r="CK1209" s="54">
        <v>0</v>
      </c>
      <c r="CL1209" s="54">
        <v>0</v>
      </c>
      <c r="CM1209" s="54">
        <v>0</v>
      </c>
      <c r="CN1209" s="54">
        <v>0</v>
      </c>
      <c r="CO1209" s="54">
        <v>0</v>
      </c>
    </row>
    <row r="1210" spans="1:93">
      <c r="A1210" s="3" t="str">
        <f t="shared" si="1470"/>
        <v>SH131Perjeta</v>
      </c>
      <c r="B1210" s="3" t="s">
        <v>556</v>
      </c>
      <c r="C1210" s="3" t="s">
        <v>557</v>
      </c>
      <c r="D1210" s="3" t="s">
        <v>296</v>
      </c>
      <c r="E1210" s="3" t="s">
        <v>296</v>
      </c>
      <c r="F1210" s="3" t="s">
        <v>379</v>
      </c>
      <c r="G1210" s="3" t="s">
        <v>380</v>
      </c>
      <c r="H1210" s="3" t="s">
        <v>379</v>
      </c>
      <c r="I1210" s="3" t="s">
        <v>380</v>
      </c>
      <c r="J1210" s="3" t="s">
        <v>541</v>
      </c>
      <c r="K1210" s="3" t="s">
        <v>541</v>
      </c>
      <c r="L1210" s="3"/>
      <c r="M1210" s="3" t="s">
        <v>543</v>
      </c>
      <c r="N1210" s="3" t="s">
        <v>16</v>
      </c>
      <c r="O1210" s="3" t="s">
        <v>16</v>
      </c>
      <c r="P1210" s="3">
        <v>3985.87</v>
      </c>
      <c r="Q1210" s="54">
        <v>8.0091909116461029</v>
      </c>
      <c r="R1210" s="54">
        <v>6.7654838684067586</v>
      </c>
      <c r="S1210" s="54">
        <v>10.268589591845179</v>
      </c>
      <c r="T1210" s="54">
        <v>6.2050097683061445</v>
      </c>
      <c r="U1210" s="54">
        <v>7.5312091776276038</v>
      </c>
      <c r="V1210" s="54">
        <v>8.6432449662673072</v>
      </c>
      <c r="W1210" s="54">
        <v>25.04326437189804</v>
      </c>
      <c r="X1210" s="54">
        <v>22.379463912201054</v>
      </c>
      <c r="Y1210" s="54">
        <v>47.422728284099094</v>
      </c>
      <c r="Z1210" s="54">
        <v>20</v>
      </c>
      <c r="AA1210" s="54">
        <v>11</v>
      </c>
      <c r="AB1210" s="54">
        <v>6</v>
      </c>
      <c r="AC1210" s="54">
        <v>10</v>
      </c>
      <c r="AD1210" s="54">
        <v>0</v>
      </c>
      <c r="AE1210" s="54">
        <v>0</v>
      </c>
      <c r="AF1210" s="54">
        <f t="shared" si="1471"/>
        <v>37</v>
      </c>
      <c r="AG1210" s="54">
        <f t="shared" si="1472"/>
        <v>10</v>
      </c>
      <c r="AH1210" s="54">
        <f t="shared" si="1473"/>
        <v>47</v>
      </c>
      <c r="AI1210" s="54">
        <v>31923.593779002855</v>
      </c>
      <c r="AJ1210" s="54">
        <v>26966.339186566449</v>
      </c>
      <c r="AK1210" s="54">
        <v>40929.263196447944</v>
      </c>
      <c r="AL1210" s="54">
        <v>24732.362285198411</v>
      </c>
      <c r="AM1210" s="54">
        <v>30018.420724830536</v>
      </c>
      <c r="AN1210" s="54">
        <v>34450.85081369587</v>
      </c>
      <c r="AO1210" s="54">
        <v>99819.196162017237</v>
      </c>
      <c r="AP1210" s="54">
        <v>89201.633823724813</v>
      </c>
      <c r="AQ1210" s="54">
        <v>189020.82998574205</v>
      </c>
      <c r="AR1210" s="54">
        <f t="shared" si="1474"/>
        <v>79717.399999999994</v>
      </c>
      <c r="AS1210" s="54">
        <f t="shared" si="1474"/>
        <v>43844.57</v>
      </c>
      <c r="AT1210" s="54">
        <f t="shared" si="1474"/>
        <v>23915.22</v>
      </c>
      <c r="AU1210" s="54">
        <f t="shared" si="1474"/>
        <v>39858.699999999997</v>
      </c>
      <c r="AV1210" s="54">
        <f t="shared" si="1474"/>
        <v>0</v>
      </c>
      <c r="AW1210" s="54">
        <f t="shared" si="1474"/>
        <v>0</v>
      </c>
      <c r="AX1210" s="54">
        <f t="shared" si="1475"/>
        <v>147477.19</v>
      </c>
      <c r="AY1210" s="54">
        <f t="shared" si="1476"/>
        <v>39858.699999999997</v>
      </c>
      <c r="AZ1210" s="54">
        <f t="shared" si="1477"/>
        <v>187335.89</v>
      </c>
      <c r="BA1210" s="54">
        <f t="shared" si="1478"/>
        <v>6.2050097683061445</v>
      </c>
      <c r="BB1210" s="54">
        <f t="shared" si="1479"/>
        <v>10</v>
      </c>
      <c r="BC1210" s="54"/>
      <c r="BD1210" s="54"/>
      <c r="BE1210" s="54">
        <f t="shared" si="1480"/>
        <v>0</v>
      </c>
      <c r="BF1210" s="54"/>
      <c r="BG1210" s="54"/>
      <c r="BH1210" s="54"/>
      <c r="BI1210" s="54"/>
      <c r="BJ1210" s="54"/>
      <c r="BK1210" s="54"/>
      <c r="BL1210" s="54"/>
      <c r="BM1210" s="54"/>
      <c r="BN1210" s="54"/>
      <c r="BO1210" s="54"/>
      <c r="BP1210" s="54"/>
      <c r="BQ1210" s="54"/>
      <c r="BR1210" s="54"/>
      <c r="BS1210" s="54"/>
      <c r="BT1210" s="54"/>
      <c r="BU1210" s="54"/>
      <c r="BV1210" s="54">
        <f t="shared" si="1481"/>
        <v>67427.63416666667</v>
      </c>
      <c r="BW1210" s="54">
        <f t="shared" si="1482"/>
        <v>187335.88999999998</v>
      </c>
      <c r="BX1210" s="54">
        <f t="shared" si="1483"/>
        <v>127547.84</v>
      </c>
      <c r="BY1210" s="54">
        <f t="shared" si="1484"/>
        <v>47</v>
      </c>
      <c r="BZ1210" s="54">
        <f t="shared" si="1485"/>
        <v>32</v>
      </c>
      <c r="CA1210" s="54">
        <v>0</v>
      </c>
      <c r="CB1210" s="54">
        <f t="shared" si="1486"/>
        <v>27</v>
      </c>
      <c r="CC1210" s="54">
        <f t="shared" si="1487"/>
        <v>16.916666666666668</v>
      </c>
      <c r="CD1210" s="54">
        <v>7</v>
      </c>
      <c r="CE1210" s="54">
        <v>26</v>
      </c>
      <c r="CF1210" s="54">
        <v>27</v>
      </c>
      <c r="CG1210" s="54">
        <v>24</v>
      </c>
      <c r="CH1210" s="54">
        <v>24</v>
      </c>
      <c r="CI1210" s="54">
        <v>16</v>
      </c>
      <c r="CJ1210" s="54">
        <v>15</v>
      </c>
      <c r="CK1210" s="54">
        <v>14</v>
      </c>
      <c r="CL1210" s="54">
        <v>18</v>
      </c>
      <c r="CM1210" s="54">
        <v>3</v>
      </c>
      <c r="CN1210" s="54">
        <v>12</v>
      </c>
      <c r="CO1210" s="54">
        <v>17</v>
      </c>
    </row>
    <row r="1211" spans="1:93">
      <c r="A1211" s="3" t="str">
        <f t="shared" si="1470"/>
        <v>SH131Phesgo 10ml</v>
      </c>
      <c r="B1211" s="3" t="s">
        <v>556</v>
      </c>
      <c r="C1211" s="3" t="s">
        <v>557</v>
      </c>
      <c r="D1211" s="3" t="s">
        <v>296</v>
      </c>
      <c r="E1211" s="3" t="s">
        <v>296</v>
      </c>
      <c r="F1211" s="3" t="s">
        <v>379</v>
      </c>
      <c r="G1211" s="3" t="s">
        <v>380</v>
      </c>
      <c r="H1211" s="3" t="s">
        <v>379</v>
      </c>
      <c r="I1211" s="3" t="s">
        <v>380</v>
      </c>
      <c r="J1211" s="3" t="s">
        <v>541</v>
      </c>
      <c r="K1211" s="3" t="s">
        <v>541</v>
      </c>
      <c r="L1211" s="3"/>
      <c r="M1211" s="3" t="s">
        <v>543</v>
      </c>
      <c r="N1211" s="3" t="s">
        <v>17</v>
      </c>
      <c r="O1211" s="3" t="s">
        <v>18</v>
      </c>
      <c r="P1211" s="3">
        <v>6232.07</v>
      </c>
      <c r="Q1211" s="54">
        <v>6.2295668440293506</v>
      </c>
      <c r="R1211" s="54">
        <v>5.6560798400290757</v>
      </c>
      <c r="S1211" s="54">
        <v>9.042117032429033</v>
      </c>
      <c r="T1211" s="54">
        <v>7.7546926739285666</v>
      </c>
      <c r="U1211" s="54">
        <v>7.0028146430287208</v>
      </c>
      <c r="V1211" s="54">
        <v>9.5354131794283461</v>
      </c>
      <c r="W1211" s="54">
        <v>20.927763716487458</v>
      </c>
      <c r="X1211" s="54">
        <v>24.292920496385634</v>
      </c>
      <c r="Y1211" s="54">
        <v>45.220684212873095</v>
      </c>
      <c r="Z1211" s="54">
        <v>5</v>
      </c>
      <c r="AA1211" s="54">
        <v>6</v>
      </c>
      <c r="AB1211" s="54">
        <v>2</v>
      </c>
      <c r="AC1211" s="54">
        <v>4</v>
      </c>
      <c r="AD1211" s="54">
        <v>0</v>
      </c>
      <c r="AE1211" s="54">
        <v>0</v>
      </c>
      <c r="AF1211" s="54">
        <f t="shared" si="1471"/>
        <v>13</v>
      </c>
      <c r="AG1211" s="54">
        <f t="shared" si="1472"/>
        <v>4</v>
      </c>
      <c r="AH1211" s="54">
        <f t="shared" si="1473"/>
        <v>17</v>
      </c>
      <c r="AI1211" s="54">
        <v>38823.096641669996</v>
      </c>
      <c r="AJ1211" s="54">
        <v>35249.085488650002</v>
      </c>
      <c r="AK1211" s="54">
        <v>56351.106294290003</v>
      </c>
      <c r="AL1211" s="54">
        <v>48327.787572410001</v>
      </c>
      <c r="AM1211" s="54">
        <v>43642.03105238</v>
      </c>
      <c r="AN1211" s="54">
        <v>59425.362413120012</v>
      </c>
      <c r="AO1211" s="54">
        <v>130423.28842461</v>
      </c>
      <c r="AP1211" s="54">
        <v>151395.18103791002</v>
      </c>
      <c r="AQ1211" s="54">
        <v>281818.46946252004</v>
      </c>
      <c r="AR1211" s="54">
        <f t="shared" si="1474"/>
        <v>31160.35</v>
      </c>
      <c r="AS1211" s="54">
        <f t="shared" si="1474"/>
        <v>37392.42</v>
      </c>
      <c r="AT1211" s="54">
        <f t="shared" si="1474"/>
        <v>12464.14</v>
      </c>
      <c r="AU1211" s="54">
        <f t="shared" si="1474"/>
        <v>24928.28</v>
      </c>
      <c r="AV1211" s="54">
        <f t="shared" si="1474"/>
        <v>0</v>
      </c>
      <c r="AW1211" s="54">
        <f t="shared" si="1474"/>
        <v>0</v>
      </c>
      <c r="AX1211" s="54">
        <f t="shared" si="1475"/>
        <v>81016.909999999989</v>
      </c>
      <c r="AY1211" s="54">
        <f t="shared" si="1476"/>
        <v>24928.28</v>
      </c>
      <c r="AZ1211" s="54">
        <f t="shared" si="1477"/>
        <v>105945.18999999999</v>
      </c>
      <c r="BA1211" s="54">
        <f t="shared" si="1478"/>
        <v>7.7546926739285666</v>
      </c>
      <c r="BB1211" s="54">
        <f t="shared" si="1479"/>
        <v>4</v>
      </c>
      <c r="BC1211" s="54">
        <f>SUM(CJ1211:CL1211)</f>
        <v>16</v>
      </c>
      <c r="BD1211" s="54">
        <f>SUM(CM1211:CO1211)</f>
        <v>11</v>
      </c>
      <c r="BE1211" s="54">
        <f t="shared" si="1480"/>
        <v>17</v>
      </c>
      <c r="BF1211" s="54">
        <f t="shared" ref="BF1211:BK1211" si="1488">Z1211</f>
        <v>5</v>
      </c>
      <c r="BG1211" s="54">
        <f t="shared" si="1488"/>
        <v>6</v>
      </c>
      <c r="BH1211" s="54">
        <f t="shared" si="1488"/>
        <v>2</v>
      </c>
      <c r="BI1211" s="54">
        <f t="shared" si="1488"/>
        <v>4</v>
      </c>
      <c r="BJ1211" s="54">
        <f t="shared" si="1488"/>
        <v>0</v>
      </c>
      <c r="BK1211" s="54">
        <f t="shared" si="1488"/>
        <v>0</v>
      </c>
      <c r="BL1211" s="54">
        <v>0</v>
      </c>
      <c r="BM1211" s="54">
        <v>0.33333333333333331</v>
      </c>
      <c r="BN1211" s="54">
        <f>AVERAGE(BP1211:BR1211)</f>
        <v>0</v>
      </c>
      <c r="BO1211" s="54">
        <f>SUM(BS1211:BU1211)/1</f>
        <v>0</v>
      </c>
      <c r="BP1211" s="54">
        <v>0</v>
      </c>
      <c r="BQ1211" s="54">
        <v>0</v>
      </c>
      <c r="BR1211" s="54">
        <v>0</v>
      </c>
      <c r="BS1211" s="54">
        <v>0</v>
      </c>
      <c r="BT1211" s="54">
        <v>0</v>
      </c>
      <c r="BU1211" s="54">
        <v>0</v>
      </c>
      <c r="BV1211" s="54">
        <f t="shared" si="1481"/>
        <v>18176.870833333331</v>
      </c>
      <c r="BW1211" s="54">
        <f t="shared" si="1482"/>
        <v>99713.12</v>
      </c>
      <c r="BX1211" s="54">
        <f t="shared" si="1483"/>
        <v>68552.76999999999</v>
      </c>
      <c r="BY1211" s="54">
        <f t="shared" si="1484"/>
        <v>16</v>
      </c>
      <c r="BZ1211" s="54">
        <f t="shared" si="1485"/>
        <v>11</v>
      </c>
      <c r="CA1211" s="54">
        <v>30</v>
      </c>
      <c r="CB1211" s="54">
        <f t="shared" si="1486"/>
        <v>6</v>
      </c>
      <c r="CC1211" s="54">
        <f t="shared" si="1487"/>
        <v>2.9166666666666665</v>
      </c>
      <c r="CD1211" s="54">
        <v>0</v>
      </c>
      <c r="CE1211" s="54">
        <v>0</v>
      </c>
      <c r="CF1211" s="54">
        <v>2</v>
      </c>
      <c r="CG1211" s="54">
        <v>0</v>
      </c>
      <c r="CH1211" s="54">
        <v>3</v>
      </c>
      <c r="CI1211" s="54">
        <v>3</v>
      </c>
      <c r="CJ1211" s="54">
        <v>6</v>
      </c>
      <c r="CK1211" s="54">
        <v>3</v>
      </c>
      <c r="CL1211" s="54">
        <v>7</v>
      </c>
      <c r="CM1211" s="54">
        <v>3</v>
      </c>
      <c r="CN1211" s="54">
        <v>2</v>
      </c>
      <c r="CO1211" s="54">
        <v>6</v>
      </c>
    </row>
    <row r="1212" spans="1:93">
      <c r="A1212" s="3" t="str">
        <f t="shared" si="1470"/>
        <v>SH131Phesgo 15ml</v>
      </c>
      <c r="B1212" s="3" t="s">
        <v>556</v>
      </c>
      <c r="C1212" s="3" t="s">
        <v>557</v>
      </c>
      <c r="D1212" s="3" t="s">
        <v>296</v>
      </c>
      <c r="E1212" s="3" t="s">
        <v>296</v>
      </c>
      <c r="F1212" s="3" t="s">
        <v>379</v>
      </c>
      <c r="G1212" s="3" t="s">
        <v>380</v>
      </c>
      <c r="H1212" s="3" t="s">
        <v>379</v>
      </c>
      <c r="I1212" s="3" t="s">
        <v>380</v>
      </c>
      <c r="J1212" s="3" t="s">
        <v>541</v>
      </c>
      <c r="K1212" s="3" t="s">
        <v>541</v>
      </c>
      <c r="L1212" s="3"/>
      <c r="M1212" s="3" t="s">
        <v>543</v>
      </c>
      <c r="N1212" s="3" t="s">
        <v>17</v>
      </c>
      <c r="O1212" s="3" t="s">
        <v>19</v>
      </c>
      <c r="P1212" s="3">
        <v>8489.27</v>
      </c>
      <c r="Q1212" s="54">
        <v>1</v>
      </c>
      <c r="R1212" s="54">
        <v>1</v>
      </c>
      <c r="S1212" s="54">
        <v>1</v>
      </c>
      <c r="T1212" s="54">
        <v>1</v>
      </c>
      <c r="U1212" s="54">
        <v>1</v>
      </c>
      <c r="V1212" s="54">
        <v>1</v>
      </c>
      <c r="W1212" s="54">
        <v>3</v>
      </c>
      <c r="X1212" s="54">
        <v>3</v>
      </c>
      <c r="Y1212" s="54">
        <v>6</v>
      </c>
      <c r="Z1212" s="54">
        <v>0</v>
      </c>
      <c r="AA1212" s="54">
        <v>0</v>
      </c>
      <c r="AB1212" s="54">
        <v>0</v>
      </c>
      <c r="AC1212" s="54">
        <v>0</v>
      </c>
      <c r="AD1212" s="54">
        <v>0</v>
      </c>
      <c r="AE1212" s="54">
        <v>0</v>
      </c>
      <c r="AF1212" s="54">
        <f t="shared" si="1471"/>
        <v>0</v>
      </c>
      <c r="AG1212" s="54">
        <f t="shared" si="1472"/>
        <v>0</v>
      </c>
      <c r="AH1212" s="54">
        <f t="shared" si="1473"/>
        <v>0</v>
      </c>
      <c r="AI1212" s="54">
        <v>8489.27</v>
      </c>
      <c r="AJ1212" s="54">
        <v>8489.27</v>
      </c>
      <c r="AK1212" s="54">
        <v>8489.27</v>
      </c>
      <c r="AL1212" s="54">
        <v>8489.27</v>
      </c>
      <c r="AM1212" s="54">
        <v>8489.27</v>
      </c>
      <c r="AN1212" s="54">
        <v>8489.27</v>
      </c>
      <c r="AO1212" s="54">
        <v>25467.81</v>
      </c>
      <c r="AP1212" s="54">
        <v>25467.81</v>
      </c>
      <c r="AQ1212" s="54">
        <v>50935.62</v>
      </c>
      <c r="AR1212" s="54">
        <f t="shared" si="1474"/>
        <v>0</v>
      </c>
      <c r="AS1212" s="54">
        <f t="shared" si="1474"/>
        <v>0</v>
      </c>
      <c r="AT1212" s="54">
        <f t="shared" si="1474"/>
        <v>0</v>
      </c>
      <c r="AU1212" s="54">
        <f t="shared" si="1474"/>
        <v>0</v>
      </c>
      <c r="AV1212" s="54">
        <f t="shared" si="1474"/>
        <v>0</v>
      </c>
      <c r="AW1212" s="54">
        <f t="shared" si="1474"/>
        <v>0</v>
      </c>
      <c r="AX1212" s="54">
        <f t="shared" si="1475"/>
        <v>0</v>
      </c>
      <c r="AY1212" s="54">
        <f t="shared" si="1476"/>
        <v>0</v>
      </c>
      <c r="AZ1212" s="54">
        <f t="shared" si="1477"/>
        <v>0</v>
      </c>
      <c r="BA1212" s="54">
        <f t="shared" si="1478"/>
        <v>1</v>
      </c>
      <c r="BB1212" s="54">
        <f t="shared" si="1479"/>
        <v>0</v>
      </c>
      <c r="BC1212" s="54">
        <f>SUM(CJ1212:CL1212)*2</f>
        <v>2</v>
      </c>
      <c r="BD1212" s="54">
        <f>SUM(CM1212:CO1212)*2</f>
        <v>0</v>
      </c>
      <c r="BE1212" s="54">
        <f t="shared" si="1480"/>
        <v>0</v>
      </c>
      <c r="BF1212" s="54">
        <f t="shared" ref="BF1212:BK1212" si="1489">Z1212*2</f>
        <v>0</v>
      </c>
      <c r="BG1212" s="54">
        <f t="shared" si="1489"/>
        <v>0</v>
      </c>
      <c r="BH1212" s="54">
        <f t="shared" si="1489"/>
        <v>0</v>
      </c>
      <c r="BI1212" s="54">
        <f t="shared" si="1489"/>
        <v>0</v>
      </c>
      <c r="BJ1212" s="54">
        <f t="shared" si="1489"/>
        <v>0</v>
      </c>
      <c r="BK1212" s="54">
        <f t="shared" si="1489"/>
        <v>0</v>
      </c>
      <c r="BL1212" s="54">
        <v>0.33333333333333331</v>
      </c>
      <c r="BM1212" s="54">
        <v>0.33333333333333331</v>
      </c>
      <c r="BN1212" s="54">
        <f>AVERAGE(BP1212:BR1212)</f>
        <v>0.33333333333333331</v>
      </c>
      <c r="BO1212" s="54">
        <f>SUM(BS1212:BU1212)/1</f>
        <v>0</v>
      </c>
      <c r="BP1212" s="54">
        <v>0</v>
      </c>
      <c r="BQ1212" s="54">
        <v>0</v>
      </c>
      <c r="BR1212" s="54">
        <v>1</v>
      </c>
      <c r="BS1212" s="54">
        <v>0</v>
      </c>
      <c r="BT1212" s="54">
        <v>0</v>
      </c>
      <c r="BU1212" s="54">
        <v>0</v>
      </c>
      <c r="BV1212" s="54">
        <f t="shared" si="1481"/>
        <v>707.43916666666667</v>
      </c>
      <c r="BW1212" s="54">
        <f t="shared" si="1482"/>
        <v>8489.27</v>
      </c>
      <c r="BX1212" s="54">
        <f t="shared" si="1483"/>
        <v>0</v>
      </c>
      <c r="BY1212" s="54">
        <f t="shared" si="1484"/>
        <v>1</v>
      </c>
      <c r="BZ1212" s="54">
        <f t="shared" si="1485"/>
        <v>0</v>
      </c>
      <c r="CA1212" s="54">
        <v>0</v>
      </c>
      <c r="CB1212" s="54">
        <f t="shared" si="1486"/>
        <v>1</v>
      </c>
      <c r="CC1212" s="54">
        <f t="shared" si="1487"/>
        <v>8.3333333333333329E-2</v>
      </c>
      <c r="CD1212" s="54">
        <v>0</v>
      </c>
      <c r="CE1212" s="54">
        <v>0</v>
      </c>
      <c r="CF1212" s="54">
        <v>0</v>
      </c>
      <c r="CG1212" s="54">
        <v>0</v>
      </c>
      <c r="CH1212" s="54">
        <v>0</v>
      </c>
      <c r="CI1212" s="54">
        <v>0</v>
      </c>
      <c r="CJ1212" s="54">
        <v>1</v>
      </c>
      <c r="CK1212" s="54">
        <v>0</v>
      </c>
      <c r="CL1212" s="54">
        <v>0</v>
      </c>
      <c r="CM1212" s="54">
        <v>0</v>
      </c>
      <c r="CN1212" s="54">
        <v>0</v>
      </c>
      <c r="CO1212" s="54">
        <v>0</v>
      </c>
    </row>
    <row r="1213" spans="1:93">
      <c r="A1213" s="3" t="str">
        <f t="shared" si="1403"/>
        <v>SH1357Herceptin IV</v>
      </c>
      <c r="B1213" s="3" t="s">
        <v>558</v>
      </c>
      <c r="C1213" s="3" t="s">
        <v>887</v>
      </c>
      <c r="D1213" s="3" t="s">
        <v>296</v>
      </c>
      <c r="E1213" s="3" t="s">
        <v>296</v>
      </c>
      <c r="F1213" s="3" t="s">
        <v>381</v>
      </c>
      <c r="G1213" s="3" t="s">
        <v>382</v>
      </c>
      <c r="H1213" s="3" t="s">
        <v>381</v>
      </c>
      <c r="I1213" s="3" t="s">
        <v>382</v>
      </c>
      <c r="J1213" s="3" t="s">
        <v>541</v>
      </c>
      <c r="K1213" s="3" t="s">
        <v>541</v>
      </c>
      <c r="L1213" s="3"/>
      <c r="M1213" s="3" t="s">
        <v>543</v>
      </c>
      <c r="N1213" s="3" t="s">
        <v>11</v>
      </c>
      <c r="O1213" s="3" t="s">
        <v>11</v>
      </c>
      <c r="P1213" s="3">
        <v>4535.5</v>
      </c>
      <c r="Q1213" s="54">
        <v>2.4822376098080742E-7</v>
      </c>
      <c r="R1213" s="54">
        <v>1.7782878168674339E-7</v>
      </c>
      <c r="S1213" s="54">
        <v>1.6542114214001052E-7</v>
      </c>
      <c r="T1213" s="54">
        <v>1.1681063360424579E-7</v>
      </c>
      <c r="U1213" s="54">
        <v>1.064306639694074E-7</v>
      </c>
      <c r="V1213" s="54">
        <v>1.8528501761878564E-7</v>
      </c>
      <c r="W1213" s="54">
        <v>5.9147368480756133E-7</v>
      </c>
      <c r="X1213" s="54">
        <v>4.0852631519243884E-7</v>
      </c>
      <c r="Y1213" s="54">
        <v>1.0000000000000002E-6</v>
      </c>
      <c r="Z1213" s="54">
        <v>0</v>
      </c>
      <c r="AA1213" s="54">
        <v>0</v>
      </c>
      <c r="AB1213" s="54">
        <v>0</v>
      </c>
      <c r="AC1213" s="54">
        <v>0</v>
      </c>
      <c r="AD1213" s="54">
        <v>0</v>
      </c>
      <c r="AE1213" s="54">
        <v>0</v>
      </c>
      <c r="AF1213" s="54">
        <f t="shared" si="1404"/>
        <v>0</v>
      </c>
      <c r="AG1213" s="54">
        <f t="shared" si="1405"/>
        <v>0</v>
      </c>
      <c r="AH1213" s="54">
        <f t="shared" si="1406"/>
        <v>0</v>
      </c>
      <c r="AI1213" s="54">
        <v>1.1258188679284522E-3</v>
      </c>
      <c r="AJ1213" s="54">
        <v>8.0654243934022462E-4</v>
      </c>
      <c r="AK1213" s="54">
        <v>7.5026759017601764E-4</v>
      </c>
      <c r="AL1213" s="54">
        <v>5.297946287120568E-4</v>
      </c>
      <c r="AM1213" s="54">
        <v>4.8271627643324723E-4</v>
      </c>
      <c r="AN1213" s="54">
        <v>8.4036019741000226E-4</v>
      </c>
      <c r="AO1213" s="54">
        <v>2.6826288974446943E-3</v>
      </c>
      <c r="AP1213" s="54">
        <v>1.8528711025553063E-3</v>
      </c>
      <c r="AQ1213" s="54">
        <v>4.5355000000000005E-3</v>
      </c>
      <c r="AR1213" s="54">
        <f t="shared" si="1407"/>
        <v>0</v>
      </c>
      <c r="AS1213" s="54">
        <f t="shared" si="1408"/>
        <v>0</v>
      </c>
      <c r="AT1213" s="54">
        <f t="shared" si="1409"/>
        <v>0</v>
      </c>
      <c r="AU1213" s="54">
        <f t="shared" si="1410"/>
        <v>0</v>
      </c>
      <c r="AV1213" s="54">
        <f t="shared" si="1411"/>
        <v>0</v>
      </c>
      <c r="AW1213" s="54">
        <f t="shared" si="1412"/>
        <v>0</v>
      </c>
      <c r="AX1213" s="54">
        <f t="shared" si="1413"/>
        <v>0</v>
      </c>
      <c r="AY1213" s="54">
        <f t="shared" si="1414"/>
        <v>0</v>
      </c>
      <c r="AZ1213" s="54">
        <f t="shared" si="1415"/>
        <v>0</v>
      </c>
      <c r="BA1213" s="54">
        <f t="shared" si="1401"/>
        <v>1.1681063360424579E-7</v>
      </c>
      <c r="BB1213" s="54">
        <f t="shared" si="1402"/>
        <v>0</v>
      </c>
      <c r="BC1213" s="54"/>
      <c r="BD1213" s="54"/>
      <c r="BE1213" s="54">
        <f t="shared" si="1416"/>
        <v>0</v>
      </c>
      <c r="BF1213" s="54"/>
      <c r="BG1213" s="54"/>
      <c r="BH1213" s="54"/>
      <c r="BI1213" s="54"/>
      <c r="BJ1213" s="54"/>
      <c r="BK1213" s="54"/>
      <c r="BL1213" s="54"/>
      <c r="BM1213" s="54"/>
      <c r="BN1213" s="54"/>
      <c r="BO1213" s="54"/>
      <c r="BP1213" s="54"/>
      <c r="BQ1213" s="54"/>
      <c r="BR1213" s="54"/>
      <c r="BS1213" s="54"/>
      <c r="BT1213" s="54"/>
      <c r="BU1213" s="54"/>
      <c r="BV1213" s="54">
        <f t="shared" si="1420"/>
        <v>0</v>
      </c>
      <c r="BW1213" s="54">
        <f t="shared" si="1421"/>
        <v>0</v>
      </c>
      <c r="BX1213" s="54">
        <f t="shared" si="1422"/>
        <v>0</v>
      </c>
      <c r="BY1213" s="54">
        <f t="shared" si="1423"/>
        <v>0</v>
      </c>
      <c r="BZ1213" s="54">
        <f t="shared" si="1424"/>
        <v>0</v>
      </c>
      <c r="CA1213" s="54">
        <v>0</v>
      </c>
      <c r="CB1213" s="54">
        <f t="shared" si="1425"/>
        <v>0</v>
      </c>
      <c r="CC1213" s="54">
        <f t="shared" si="1426"/>
        <v>0</v>
      </c>
      <c r="CD1213" s="54">
        <v>0</v>
      </c>
      <c r="CE1213" s="54">
        <v>0</v>
      </c>
      <c r="CF1213" s="54">
        <v>0</v>
      </c>
      <c r="CG1213" s="54">
        <v>0</v>
      </c>
      <c r="CH1213" s="54">
        <v>0</v>
      </c>
      <c r="CI1213" s="54">
        <v>0</v>
      </c>
      <c r="CJ1213" s="54">
        <v>0</v>
      </c>
      <c r="CK1213" s="54">
        <v>0</v>
      </c>
      <c r="CL1213" s="54">
        <v>0</v>
      </c>
      <c r="CM1213" s="54">
        <v>0</v>
      </c>
      <c r="CN1213" s="54">
        <v>0</v>
      </c>
      <c r="CO1213" s="54">
        <v>0</v>
      </c>
    </row>
    <row r="1214" spans="1:93">
      <c r="A1214" s="3" t="str">
        <f t="shared" si="1403"/>
        <v>SH1357Herceptin SC</v>
      </c>
      <c r="B1214" s="3" t="s">
        <v>558</v>
      </c>
      <c r="C1214" s="3" t="s">
        <v>887</v>
      </c>
      <c r="D1214" s="3" t="s">
        <v>296</v>
      </c>
      <c r="E1214" s="3" t="s">
        <v>296</v>
      </c>
      <c r="F1214" s="3" t="s">
        <v>381</v>
      </c>
      <c r="G1214" s="3" t="s">
        <v>382</v>
      </c>
      <c r="H1214" s="3" t="s">
        <v>381</v>
      </c>
      <c r="I1214" s="3" t="s">
        <v>382</v>
      </c>
      <c r="J1214" s="3" t="s">
        <v>541</v>
      </c>
      <c r="K1214" s="3" t="s">
        <v>541</v>
      </c>
      <c r="L1214" s="3"/>
      <c r="M1214" s="3" t="s">
        <v>543</v>
      </c>
      <c r="N1214" s="3" t="s">
        <v>12</v>
      </c>
      <c r="O1214" s="3" t="s">
        <v>12</v>
      </c>
      <c r="P1214" s="3">
        <v>3444.49</v>
      </c>
      <c r="Q1214" s="54">
        <v>18.046388988789452</v>
      </c>
      <c r="R1214" s="54">
        <v>16.720389969684742</v>
      </c>
      <c r="S1214" s="54">
        <v>25.362007981454255</v>
      </c>
      <c r="T1214" s="54">
        <v>25.959630451481701</v>
      </c>
      <c r="U1214" s="54">
        <v>23.37358208965426</v>
      </c>
      <c r="V1214" s="54">
        <v>30.764623391299281</v>
      </c>
      <c r="W1214" s="54">
        <v>60.128786939928446</v>
      </c>
      <c r="X1214" s="54">
        <v>80.097835932435231</v>
      </c>
      <c r="Y1214" s="54">
        <v>140.22662287236366</v>
      </c>
      <c r="Z1214" s="54">
        <v>20</v>
      </c>
      <c r="AA1214" s="54">
        <v>17</v>
      </c>
      <c r="AB1214" s="54">
        <v>12</v>
      </c>
      <c r="AC1214" s="54">
        <v>13</v>
      </c>
      <c r="AD1214" s="54">
        <v>0</v>
      </c>
      <c r="AE1214" s="54">
        <v>0</v>
      </c>
      <c r="AF1214" s="54">
        <f t="shared" si="1404"/>
        <v>49</v>
      </c>
      <c r="AG1214" s="54">
        <f t="shared" si="1405"/>
        <v>13</v>
      </c>
      <c r="AH1214" s="54">
        <f t="shared" si="1406"/>
        <v>62</v>
      </c>
      <c r="AI1214" s="54">
        <v>62160.606407995372</v>
      </c>
      <c r="AJ1214" s="54">
        <v>57593.216046679394</v>
      </c>
      <c r="AK1214" s="54">
        <v>87359.182872039353</v>
      </c>
      <c r="AL1214" s="54">
        <v>89417.687493824196</v>
      </c>
      <c r="AM1214" s="54">
        <v>80510.069771993192</v>
      </c>
      <c r="AN1214" s="54">
        <v>105968.43762509644</v>
      </c>
      <c r="AO1214" s="54">
        <v>207113.00532671413</v>
      </c>
      <c r="AP1214" s="54">
        <v>275896.19489091384</v>
      </c>
      <c r="AQ1214" s="54">
        <v>483009.20021762798</v>
      </c>
      <c r="AR1214" s="54">
        <f t="shared" si="1407"/>
        <v>68889.799999999988</v>
      </c>
      <c r="AS1214" s="54">
        <f t="shared" si="1408"/>
        <v>58556.329999999994</v>
      </c>
      <c r="AT1214" s="54">
        <f t="shared" si="1409"/>
        <v>41333.879999999997</v>
      </c>
      <c r="AU1214" s="54">
        <f t="shared" si="1410"/>
        <v>44778.369999999995</v>
      </c>
      <c r="AV1214" s="54">
        <f t="shared" si="1411"/>
        <v>0</v>
      </c>
      <c r="AW1214" s="54">
        <f t="shared" si="1412"/>
        <v>0</v>
      </c>
      <c r="AX1214" s="54">
        <f t="shared" si="1413"/>
        <v>168780.00999999998</v>
      </c>
      <c r="AY1214" s="54">
        <f t="shared" si="1414"/>
        <v>44778.369999999995</v>
      </c>
      <c r="AZ1214" s="54">
        <f t="shared" si="1415"/>
        <v>213558.37999999998</v>
      </c>
      <c r="BA1214" s="54">
        <f t="shared" si="1401"/>
        <v>25.959630451481701</v>
      </c>
      <c r="BB1214" s="54">
        <f t="shared" si="1402"/>
        <v>13</v>
      </c>
      <c r="BC1214" s="54"/>
      <c r="BD1214" s="54"/>
      <c r="BE1214" s="54">
        <f t="shared" si="1416"/>
        <v>0</v>
      </c>
      <c r="BF1214" s="54"/>
      <c r="BG1214" s="54"/>
      <c r="BH1214" s="54"/>
      <c r="BI1214" s="54"/>
      <c r="BJ1214" s="54"/>
      <c r="BK1214" s="54"/>
      <c r="BL1214" s="54"/>
      <c r="BM1214" s="54"/>
      <c r="BN1214" s="54"/>
      <c r="BO1214" s="54"/>
      <c r="BP1214" s="54"/>
      <c r="BQ1214" s="54"/>
      <c r="BR1214" s="54"/>
      <c r="BS1214" s="54"/>
      <c r="BT1214" s="54"/>
      <c r="BU1214" s="54"/>
      <c r="BV1214" s="54">
        <f t="shared" si="1420"/>
        <v>84102.964166666672</v>
      </c>
      <c r="BW1214" s="54">
        <f t="shared" si="1421"/>
        <v>241114.3</v>
      </c>
      <c r="BX1214" s="54">
        <f t="shared" si="1422"/>
        <v>220447.35999999999</v>
      </c>
      <c r="BY1214" s="54">
        <f t="shared" si="1423"/>
        <v>70</v>
      </c>
      <c r="BZ1214" s="54">
        <f t="shared" si="1424"/>
        <v>64</v>
      </c>
      <c r="CA1214" s="54">
        <v>0</v>
      </c>
      <c r="CB1214" s="54">
        <f t="shared" si="1425"/>
        <v>31</v>
      </c>
      <c r="CC1214" s="54">
        <f t="shared" si="1426"/>
        <v>24.416666666666668</v>
      </c>
      <c r="CD1214" s="54">
        <v>23</v>
      </c>
      <c r="CE1214" s="54">
        <v>22</v>
      </c>
      <c r="CF1214" s="54">
        <v>31</v>
      </c>
      <c r="CG1214" s="54">
        <v>28</v>
      </c>
      <c r="CH1214" s="54">
        <v>25</v>
      </c>
      <c r="CI1214" s="54">
        <v>30</v>
      </c>
      <c r="CJ1214" s="54">
        <v>20</v>
      </c>
      <c r="CK1214" s="54">
        <v>30</v>
      </c>
      <c r="CL1214" s="54">
        <v>20</v>
      </c>
      <c r="CM1214" s="54">
        <v>30</v>
      </c>
      <c r="CN1214" s="54">
        <v>15</v>
      </c>
      <c r="CO1214" s="54">
        <v>19</v>
      </c>
    </row>
    <row r="1215" spans="1:93">
      <c r="A1215" s="3" t="str">
        <f t="shared" si="1403"/>
        <v>SH1357Itovebi 3mg</v>
      </c>
      <c r="B1215" s="3" t="s">
        <v>558</v>
      </c>
      <c r="C1215" s="3" t="s">
        <v>887</v>
      </c>
      <c r="D1215" s="3" t="s">
        <v>296</v>
      </c>
      <c r="E1215" s="3" t="s">
        <v>296</v>
      </c>
      <c r="F1215" s="3" t="s">
        <v>381</v>
      </c>
      <c r="G1215" s="3" t="s">
        <v>382</v>
      </c>
      <c r="H1215" s="3" t="s">
        <v>381</v>
      </c>
      <c r="I1215" s="3" t="s">
        <v>382</v>
      </c>
      <c r="J1215" s="3" t="s">
        <v>541</v>
      </c>
      <c r="K1215" s="3" t="s">
        <v>541</v>
      </c>
      <c r="L1215" s="3"/>
      <c r="M1215" s="3" t="s">
        <v>543</v>
      </c>
      <c r="N1215" s="3" t="s">
        <v>13</v>
      </c>
      <c r="O1215" s="3" t="s">
        <v>14</v>
      </c>
      <c r="P1215" s="3">
        <v>3566.02</v>
      </c>
      <c r="Q1215" s="54">
        <v>7.5423782997919166E-8</v>
      </c>
      <c r="R1215" s="54">
        <v>8.6118364644595899E-8</v>
      </c>
      <c r="S1215" s="54">
        <v>1.7430625086372233E-7</v>
      </c>
      <c r="T1215" s="54">
        <v>1.7644957539816278E-7</v>
      </c>
      <c r="U1215" s="54">
        <v>2.1451535630448561E-7</v>
      </c>
      <c r="V1215" s="54">
        <v>2.7318666979111423E-7</v>
      </c>
      <c r="W1215" s="54">
        <v>3.3584839850623739E-7</v>
      </c>
      <c r="X1215" s="54">
        <v>6.6415160149376273E-7</v>
      </c>
      <c r="Y1215" s="54">
        <v>1.0000000000000002E-6</v>
      </c>
      <c r="Z1215" s="54">
        <v>0</v>
      </c>
      <c r="AA1215" s="54">
        <v>0</v>
      </c>
      <c r="AB1215" s="54">
        <v>0</v>
      </c>
      <c r="AC1215" s="54">
        <v>0</v>
      </c>
      <c r="AD1215" s="54">
        <v>0</v>
      </c>
      <c r="AE1215" s="54">
        <v>0</v>
      </c>
      <c r="AF1215" s="54">
        <f t="shared" si="1404"/>
        <v>0</v>
      </c>
      <c r="AG1215" s="54">
        <f t="shared" si="1405"/>
        <v>0</v>
      </c>
      <c r="AH1215" s="54">
        <f t="shared" si="1406"/>
        <v>0</v>
      </c>
      <c r="AI1215" s="54">
        <v>2.6896271864623972E-4</v>
      </c>
      <c r="AJ1215" s="54">
        <v>3.0709981068992184E-4</v>
      </c>
      <c r="AK1215" s="54">
        <v>6.2157957670505104E-4</v>
      </c>
      <c r="AL1215" s="54">
        <v>6.2922271486135644E-4</v>
      </c>
      <c r="AM1215" s="54">
        <v>7.6496605088892183E-4</v>
      </c>
      <c r="AN1215" s="54">
        <v>9.7418912820850922E-4</v>
      </c>
      <c r="AO1215" s="54">
        <v>1.1976421060412126E-3</v>
      </c>
      <c r="AP1215" s="54">
        <v>2.3683778939587873E-3</v>
      </c>
      <c r="AQ1215" s="54">
        <v>3.56602E-3</v>
      </c>
      <c r="AR1215" s="54">
        <f t="shared" si="1407"/>
        <v>0</v>
      </c>
      <c r="AS1215" s="54">
        <f t="shared" si="1408"/>
        <v>0</v>
      </c>
      <c r="AT1215" s="54">
        <f t="shared" si="1409"/>
        <v>0</v>
      </c>
      <c r="AU1215" s="54">
        <f t="shared" si="1410"/>
        <v>0</v>
      </c>
      <c r="AV1215" s="54">
        <f t="shared" si="1411"/>
        <v>0</v>
      </c>
      <c r="AW1215" s="54">
        <f t="shared" si="1412"/>
        <v>0</v>
      </c>
      <c r="AX1215" s="54">
        <f t="shared" si="1413"/>
        <v>0</v>
      </c>
      <c r="AY1215" s="54">
        <f t="shared" si="1414"/>
        <v>0</v>
      </c>
      <c r="AZ1215" s="54">
        <f t="shared" si="1415"/>
        <v>0</v>
      </c>
      <c r="BA1215" s="54">
        <f t="shared" si="1401"/>
        <v>1.7644957539816278E-7</v>
      </c>
      <c r="BB1215" s="54">
        <f t="shared" si="1402"/>
        <v>0</v>
      </c>
      <c r="BC1215" s="54"/>
      <c r="BD1215" s="54"/>
      <c r="BE1215" s="54">
        <f t="shared" si="1416"/>
        <v>0</v>
      </c>
      <c r="BF1215" s="54"/>
      <c r="BG1215" s="54"/>
      <c r="BH1215" s="54"/>
      <c r="BI1215" s="54"/>
      <c r="BJ1215" s="54"/>
      <c r="BK1215" s="54"/>
      <c r="BL1215" s="54">
        <v>0</v>
      </c>
      <c r="BM1215" s="54">
        <v>0</v>
      </c>
      <c r="BN1215" s="54">
        <f t="shared" ref="BN1215:BN1216" si="1490">AVERAGE(BP1215:BR1215)</f>
        <v>0</v>
      </c>
      <c r="BO1215" s="54">
        <f t="shared" ref="BO1215:BO1216" si="1491">SUM(BS1215:BU1215)/1</f>
        <v>0</v>
      </c>
      <c r="BP1215" s="54">
        <v>0</v>
      </c>
      <c r="BQ1215" s="54">
        <v>0</v>
      </c>
      <c r="BR1215" s="54">
        <v>0</v>
      </c>
      <c r="BS1215" s="54">
        <v>0</v>
      </c>
      <c r="BT1215" s="54">
        <v>0</v>
      </c>
      <c r="BU1215" s="54">
        <v>0</v>
      </c>
      <c r="BV1215" s="54">
        <f t="shared" si="1420"/>
        <v>0</v>
      </c>
      <c r="BW1215" s="54">
        <f t="shared" si="1421"/>
        <v>0</v>
      </c>
      <c r="BX1215" s="54">
        <f t="shared" si="1422"/>
        <v>0</v>
      </c>
      <c r="BY1215" s="54">
        <f t="shared" si="1423"/>
        <v>0</v>
      </c>
      <c r="BZ1215" s="54">
        <f t="shared" si="1424"/>
        <v>0</v>
      </c>
      <c r="CA1215" s="54">
        <v>0</v>
      </c>
      <c r="CB1215" s="54">
        <f t="shared" si="1425"/>
        <v>0</v>
      </c>
      <c r="CC1215" s="54">
        <f t="shared" si="1426"/>
        <v>0</v>
      </c>
      <c r="CD1215" s="54">
        <v>0</v>
      </c>
      <c r="CE1215" s="54">
        <v>0</v>
      </c>
      <c r="CF1215" s="54">
        <v>0</v>
      </c>
      <c r="CG1215" s="54">
        <v>0</v>
      </c>
      <c r="CH1215" s="54">
        <v>0</v>
      </c>
      <c r="CI1215" s="54">
        <v>0</v>
      </c>
      <c r="CJ1215" s="54">
        <v>0</v>
      </c>
      <c r="CK1215" s="54">
        <v>0</v>
      </c>
      <c r="CL1215" s="54">
        <v>0</v>
      </c>
      <c r="CM1215" s="54">
        <v>0</v>
      </c>
      <c r="CN1215" s="54">
        <v>0</v>
      </c>
      <c r="CO1215" s="54">
        <v>0</v>
      </c>
    </row>
    <row r="1216" spans="1:93">
      <c r="A1216" s="3" t="str">
        <f t="shared" si="1403"/>
        <v>SH1357Itovebi 9mg</v>
      </c>
      <c r="B1216" s="3" t="s">
        <v>558</v>
      </c>
      <c r="C1216" s="3" t="s">
        <v>887</v>
      </c>
      <c r="D1216" s="3" t="s">
        <v>296</v>
      </c>
      <c r="E1216" s="3" t="s">
        <v>296</v>
      </c>
      <c r="F1216" s="3" t="s">
        <v>381</v>
      </c>
      <c r="G1216" s="3" t="s">
        <v>382</v>
      </c>
      <c r="H1216" s="3" t="s">
        <v>381</v>
      </c>
      <c r="I1216" s="3" t="s">
        <v>382</v>
      </c>
      <c r="J1216" s="3" t="s">
        <v>541</v>
      </c>
      <c r="K1216" s="3" t="s">
        <v>541</v>
      </c>
      <c r="L1216" s="3"/>
      <c r="M1216" s="3" t="s">
        <v>543</v>
      </c>
      <c r="N1216" s="3" t="s">
        <v>13</v>
      </c>
      <c r="O1216" s="3" t="s">
        <v>15</v>
      </c>
      <c r="P1216" s="3">
        <v>10698.05</v>
      </c>
      <c r="Q1216" s="54"/>
      <c r="R1216" s="54"/>
      <c r="S1216" s="54"/>
      <c r="T1216" s="54">
        <v>0</v>
      </c>
      <c r="U1216" s="54">
        <v>0</v>
      </c>
      <c r="V1216" s="54">
        <v>0</v>
      </c>
      <c r="W1216" s="54">
        <v>0</v>
      </c>
      <c r="X1216" s="54">
        <v>0</v>
      </c>
      <c r="Y1216" s="54">
        <v>0</v>
      </c>
      <c r="Z1216" s="54">
        <v>0</v>
      </c>
      <c r="AA1216" s="54">
        <v>0</v>
      </c>
      <c r="AB1216" s="54">
        <v>0</v>
      </c>
      <c r="AC1216" s="54">
        <v>0</v>
      </c>
      <c r="AD1216" s="54">
        <v>0</v>
      </c>
      <c r="AE1216" s="54">
        <v>0</v>
      </c>
      <c r="AF1216" s="54">
        <f t="shared" si="1404"/>
        <v>0</v>
      </c>
      <c r="AG1216" s="54">
        <f t="shared" si="1405"/>
        <v>0</v>
      </c>
      <c r="AH1216" s="54">
        <f t="shared" si="1406"/>
        <v>0</v>
      </c>
      <c r="AI1216" s="54"/>
      <c r="AJ1216" s="54"/>
      <c r="AK1216" s="54"/>
      <c r="AL1216" s="54">
        <v>0</v>
      </c>
      <c r="AM1216" s="54">
        <v>0</v>
      </c>
      <c r="AN1216" s="54">
        <v>0</v>
      </c>
      <c r="AO1216" s="54">
        <v>0</v>
      </c>
      <c r="AP1216" s="54">
        <v>0</v>
      </c>
      <c r="AQ1216" s="54">
        <v>0</v>
      </c>
      <c r="AR1216" s="54">
        <f t="shared" si="1407"/>
        <v>0</v>
      </c>
      <c r="AS1216" s="54">
        <f t="shared" si="1408"/>
        <v>0</v>
      </c>
      <c r="AT1216" s="54">
        <f t="shared" si="1409"/>
        <v>0</v>
      </c>
      <c r="AU1216" s="54">
        <f t="shared" si="1410"/>
        <v>0</v>
      </c>
      <c r="AV1216" s="54">
        <f t="shared" si="1411"/>
        <v>0</v>
      </c>
      <c r="AW1216" s="54">
        <f t="shared" si="1412"/>
        <v>0</v>
      </c>
      <c r="AX1216" s="54">
        <f t="shared" si="1413"/>
        <v>0</v>
      </c>
      <c r="AY1216" s="54">
        <f t="shared" si="1414"/>
        <v>0</v>
      </c>
      <c r="AZ1216" s="54">
        <f t="shared" si="1415"/>
        <v>0</v>
      </c>
      <c r="BA1216" s="54">
        <f t="shared" si="1401"/>
        <v>0</v>
      </c>
      <c r="BB1216" s="54">
        <f t="shared" si="1402"/>
        <v>0</v>
      </c>
      <c r="BC1216" s="54"/>
      <c r="BD1216" s="54"/>
      <c r="BE1216" s="54">
        <f t="shared" si="1416"/>
        <v>0</v>
      </c>
      <c r="BF1216" s="54"/>
      <c r="BG1216" s="54"/>
      <c r="BH1216" s="54"/>
      <c r="BI1216" s="54"/>
      <c r="BJ1216" s="54"/>
      <c r="BK1216" s="54"/>
      <c r="BL1216" s="54">
        <v>0</v>
      </c>
      <c r="BM1216" s="54">
        <v>0</v>
      </c>
      <c r="BN1216" s="54">
        <f t="shared" si="1490"/>
        <v>0</v>
      </c>
      <c r="BO1216" s="54">
        <f t="shared" si="1491"/>
        <v>0</v>
      </c>
      <c r="BP1216" s="54">
        <v>0</v>
      </c>
      <c r="BQ1216" s="54">
        <v>0</v>
      </c>
      <c r="BR1216" s="54">
        <v>0</v>
      </c>
      <c r="BS1216" s="54">
        <v>0</v>
      </c>
      <c r="BT1216" s="54">
        <v>0</v>
      </c>
      <c r="BU1216" s="54">
        <v>0</v>
      </c>
      <c r="BV1216" s="54">
        <f t="shared" si="1420"/>
        <v>0</v>
      </c>
      <c r="BW1216" s="54">
        <f t="shared" si="1421"/>
        <v>0</v>
      </c>
      <c r="BX1216" s="54">
        <f t="shared" si="1422"/>
        <v>0</v>
      </c>
      <c r="BY1216" s="54">
        <f t="shared" si="1423"/>
        <v>0</v>
      </c>
      <c r="BZ1216" s="54">
        <f t="shared" si="1424"/>
        <v>0</v>
      </c>
      <c r="CA1216" s="54">
        <v>0</v>
      </c>
      <c r="CB1216" s="54">
        <f t="shared" si="1425"/>
        <v>0</v>
      </c>
      <c r="CC1216" s="54">
        <f t="shared" si="1426"/>
        <v>0</v>
      </c>
      <c r="CD1216" s="54">
        <v>0</v>
      </c>
      <c r="CE1216" s="54">
        <v>0</v>
      </c>
      <c r="CF1216" s="54">
        <v>0</v>
      </c>
      <c r="CG1216" s="54">
        <v>0</v>
      </c>
      <c r="CH1216" s="54">
        <v>0</v>
      </c>
      <c r="CI1216" s="54">
        <v>0</v>
      </c>
      <c r="CJ1216" s="54">
        <v>0</v>
      </c>
      <c r="CK1216" s="54">
        <v>0</v>
      </c>
      <c r="CL1216" s="54">
        <v>0</v>
      </c>
      <c r="CM1216" s="54">
        <v>0</v>
      </c>
      <c r="CN1216" s="54">
        <v>0</v>
      </c>
      <c r="CO1216" s="54">
        <v>0</v>
      </c>
    </row>
    <row r="1217" spans="1:93">
      <c r="A1217" s="3" t="str">
        <f t="shared" si="1403"/>
        <v>SH1357Perjeta</v>
      </c>
      <c r="B1217" s="3" t="s">
        <v>558</v>
      </c>
      <c r="C1217" s="3" t="s">
        <v>887</v>
      </c>
      <c r="D1217" s="3" t="s">
        <v>296</v>
      </c>
      <c r="E1217" s="3" t="s">
        <v>296</v>
      </c>
      <c r="F1217" s="3" t="s">
        <v>381</v>
      </c>
      <c r="G1217" s="3" t="s">
        <v>382</v>
      </c>
      <c r="H1217" s="3" t="s">
        <v>381</v>
      </c>
      <c r="I1217" s="3" t="s">
        <v>382</v>
      </c>
      <c r="J1217" s="3" t="s">
        <v>541</v>
      </c>
      <c r="K1217" s="3" t="s">
        <v>541</v>
      </c>
      <c r="L1217" s="3"/>
      <c r="M1217" s="3" t="s">
        <v>543</v>
      </c>
      <c r="N1217" s="3" t="s">
        <v>16</v>
      </c>
      <c r="O1217" s="3" t="s">
        <v>16</v>
      </c>
      <c r="P1217" s="3">
        <v>3985.87</v>
      </c>
      <c r="Q1217" s="54">
        <v>9.7388937363915478</v>
      </c>
      <c r="R1217" s="54">
        <v>8.2265898261804349</v>
      </c>
      <c r="S1217" s="54">
        <v>12.486242862831547</v>
      </c>
      <c r="T1217" s="54">
        <v>7.5450730833415864</v>
      </c>
      <c r="U1217" s="54">
        <v>9.157684801944308</v>
      </c>
      <c r="V1217" s="54">
        <v>10.509881109423835</v>
      </c>
      <c r="W1217" s="54">
        <v>30.451726425403528</v>
      </c>
      <c r="X1217" s="54">
        <v>27.212638994709728</v>
      </c>
      <c r="Y1217" s="54">
        <v>57.664365420113256</v>
      </c>
      <c r="Z1217" s="54">
        <v>25</v>
      </c>
      <c r="AA1217" s="54">
        <v>29</v>
      </c>
      <c r="AB1217" s="54">
        <v>8</v>
      </c>
      <c r="AC1217" s="54">
        <v>14.000000000000002</v>
      </c>
      <c r="AD1217" s="54">
        <v>0</v>
      </c>
      <c r="AE1217" s="54">
        <v>0</v>
      </c>
      <c r="AF1217" s="54">
        <f t="shared" si="1404"/>
        <v>62</v>
      </c>
      <c r="AG1217" s="54">
        <f t="shared" si="1405"/>
        <v>14.000000000000002</v>
      </c>
      <c r="AH1217" s="54">
        <f t="shared" si="1406"/>
        <v>76</v>
      </c>
      <c r="AI1217" s="54">
        <v>38817.964377070981</v>
      </c>
      <c r="AJ1217" s="54">
        <v>32790.117590477814</v>
      </c>
      <c r="AK1217" s="54">
        <v>49768.540839674381</v>
      </c>
      <c r="AL1217" s="54">
        <v>30073.680450698732</v>
      </c>
      <c r="AM1217" s="54">
        <v>36501.341121525758</v>
      </c>
      <c r="AN1217" s="54">
        <v>41891.019817619177</v>
      </c>
      <c r="AO1217" s="54">
        <v>121376.62280722318</v>
      </c>
      <c r="AP1217" s="54">
        <v>108466.04138984367</v>
      </c>
      <c r="AQ1217" s="54">
        <v>229842.66419706686</v>
      </c>
      <c r="AR1217" s="54">
        <f t="shared" si="1407"/>
        <v>99646.75</v>
      </c>
      <c r="AS1217" s="54">
        <f t="shared" si="1408"/>
        <v>115590.23</v>
      </c>
      <c r="AT1217" s="54">
        <f t="shared" si="1409"/>
        <v>31886.959999999999</v>
      </c>
      <c r="AU1217" s="54">
        <f t="shared" si="1410"/>
        <v>55802.180000000008</v>
      </c>
      <c r="AV1217" s="54">
        <f t="shared" si="1411"/>
        <v>0</v>
      </c>
      <c r="AW1217" s="54">
        <f t="shared" si="1412"/>
        <v>0</v>
      </c>
      <c r="AX1217" s="54">
        <f t="shared" si="1413"/>
        <v>247123.93999999997</v>
      </c>
      <c r="AY1217" s="54">
        <f t="shared" si="1414"/>
        <v>55802.180000000008</v>
      </c>
      <c r="AZ1217" s="54">
        <f t="shared" si="1415"/>
        <v>302926.12</v>
      </c>
      <c r="BA1217" s="54">
        <f t="shared" si="1401"/>
        <v>7.5450730833415864</v>
      </c>
      <c r="BB1217" s="54">
        <f t="shared" si="1402"/>
        <v>14.000000000000002</v>
      </c>
      <c r="BC1217" s="54"/>
      <c r="BD1217" s="54"/>
      <c r="BE1217" s="54">
        <f t="shared" si="1416"/>
        <v>0</v>
      </c>
      <c r="BF1217" s="54"/>
      <c r="BG1217" s="54"/>
      <c r="BH1217" s="54"/>
      <c r="BI1217" s="54"/>
      <c r="BJ1217" s="54"/>
      <c r="BK1217" s="54"/>
      <c r="BL1217" s="54"/>
      <c r="BM1217" s="54"/>
      <c r="BN1217" s="54"/>
      <c r="BO1217" s="54"/>
      <c r="BP1217" s="54"/>
      <c r="BQ1217" s="54"/>
      <c r="BR1217" s="54"/>
      <c r="BS1217" s="54"/>
      <c r="BT1217" s="54"/>
      <c r="BU1217" s="54"/>
      <c r="BV1217" s="54">
        <f t="shared" si="1420"/>
        <v>79717.399999999994</v>
      </c>
      <c r="BW1217" s="54">
        <f t="shared" si="1421"/>
        <v>330827.20999999996</v>
      </c>
      <c r="BX1217" s="54">
        <f t="shared" si="1422"/>
        <v>298940.25</v>
      </c>
      <c r="BY1217" s="54">
        <f t="shared" si="1423"/>
        <v>83</v>
      </c>
      <c r="BZ1217" s="54">
        <f t="shared" si="1424"/>
        <v>75</v>
      </c>
      <c r="CA1217" s="54">
        <v>0</v>
      </c>
      <c r="CB1217" s="54">
        <f t="shared" si="1425"/>
        <v>30</v>
      </c>
      <c r="CC1217" s="54">
        <f t="shared" si="1426"/>
        <v>20</v>
      </c>
      <c r="CD1217" s="54">
        <v>7</v>
      </c>
      <c r="CE1217" s="54">
        <v>12</v>
      </c>
      <c r="CF1217" s="54">
        <v>17</v>
      </c>
      <c r="CG1217" s="54">
        <v>17</v>
      </c>
      <c r="CH1217" s="54">
        <v>15</v>
      </c>
      <c r="CI1217" s="54">
        <v>14</v>
      </c>
      <c r="CJ1217" s="54">
        <v>24</v>
      </c>
      <c r="CK1217" s="54">
        <v>30</v>
      </c>
      <c r="CL1217" s="54">
        <v>29</v>
      </c>
      <c r="CM1217" s="54">
        <v>23</v>
      </c>
      <c r="CN1217" s="54">
        <v>23</v>
      </c>
      <c r="CO1217" s="54">
        <v>29</v>
      </c>
    </row>
    <row r="1218" spans="1:93">
      <c r="A1218" s="3" t="str">
        <f t="shared" si="1403"/>
        <v>SH1357Phesgo 10ml</v>
      </c>
      <c r="B1218" s="3" t="s">
        <v>558</v>
      </c>
      <c r="C1218" s="3" t="s">
        <v>887</v>
      </c>
      <c r="D1218" s="3" t="s">
        <v>296</v>
      </c>
      <c r="E1218" s="3" t="s">
        <v>296</v>
      </c>
      <c r="F1218" s="3" t="s">
        <v>381</v>
      </c>
      <c r="G1218" s="3" t="s">
        <v>382</v>
      </c>
      <c r="H1218" s="3" t="s">
        <v>381</v>
      </c>
      <c r="I1218" s="3" t="s">
        <v>382</v>
      </c>
      <c r="J1218" s="3" t="s">
        <v>541</v>
      </c>
      <c r="K1218" s="3" t="s">
        <v>541</v>
      </c>
      <c r="L1218" s="3"/>
      <c r="M1218" s="3" t="s">
        <v>543</v>
      </c>
      <c r="N1218" s="3" t="s">
        <v>17</v>
      </c>
      <c r="O1218" s="3" t="s">
        <v>18</v>
      </c>
      <c r="P1218" s="3">
        <v>6232.07</v>
      </c>
      <c r="Q1218" s="54">
        <v>1.8451429715872896</v>
      </c>
      <c r="R1218" s="54">
        <v>1.7057595991861454</v>
      </c>
      <c r="S1218" s="54">
        <v>2.5287203286580544</v>
      </c>
      <c r="T1218" s="54">
        <v>2.2158177736578697</v>
      </c>
      <c r="U1218" s="54">
        <v>2.0330772846582281</v>
      </c>
      <c r="V1218" s="54">
        <v>2.6486136828597879</v>
      </c>
      <c r="W1218" s="54">
        <v>6.0796228994314898</v>
      </c>
      <c r="X1218" s="54">
        <v>6.8975087411758862</v>
      </c>
      <c r="Y1218" s="54">
        <v>12.977131640607377</v>
      </c>
      <c r="Z1218" s="54">
        <v>0</v>
      </c>
      <c r="AA1218" s="54">
        <v>0</v>
      </c>
      <c r="AB1218" s="54">
        <v>6</v>
      </c>
      <c r="AC1218" s="54">
        <v>6.0000000000000009</v>
      </c>
      <c r="AD1218" s="54">
        <v>0</v>
      </c>
      <c r="AE1218" s="54">
        <v>0</v>
      </c>
      <c r="AF1218" s="54">
        <f t="shared" si="1404"/>
        <v>6</v>
      </c>
      <c r="AG1218" s="54">
        <f t="shared" si="1405"/>
        <v>6.0000000000000009</v>
      </c>
      <c r="AH1218" s="54">
        <f t="shared" si="1406"/>
        <v>12</v>
      </c>
      <c r="AI1218" s="54">
        <v>11499.060158939999</v>
      </c>
      <c r="AJ1218" s="54">
        <v>10630.413225300001</v>
      </c>
      <c r="AK1218" s="54">
        <v>15759.16209862</v>
      </c>
      <c r="AL1218" s="54">
        <v>13809.131472680001</v>
      </c>
      <c r="AM1218" s="54">
        <v>12670.279953400002</v>
      </c>
      <c r="AN1218" s="54">
        <v>16506.345874539998</v>
      </c>
      <c r="AO1218" s="54">
        <v>37888.635482860002</v>
      </c>
      <c r="AP1218" s="54">
        <v>42985.757300620011</v>
      </c>
      <c r="AQ1218" s="54">
        <v>80874.392783480012</v>
      </c>
      <c r="AR1218" s="54">
        <f t="shared" si="1407"/>
        <v>0</v>
      </c>
      <c r="AS1218" s="54">
        <f t="shared" si="1408"/>
        <v>0</v>
      </c>
      <c r="AT1218" s="54">
        <f t="shared" si="1409"/>
        <v>37392.42</v>
      </c>
      <c r="AU1218" s="54">
        <f t="shared" si="1410"/>
        <v>37392.420000000006</v>
      </c>
      <c r="AV1218" s="54">
        <f t="shared" si="1411"/>
        <v>0</v>
      </c>
      <c r="AW1218" s="54">
        <f t="shared" si="1412"/>
        <v>0</v>
      </c>
      <c r="AX1218" s="54">
        <f t="shared" si="1413"/>
        <v>37392.42</v>
      </c>
      <c r="AY1218" s="54">
        <f t="shared" si="1414"/>
        <v>37392.420000000006</v>
      </c>
      <c r="AZ1218" s="54">
        <f t="shared" si="1415"/>
        <v>74784.84</v>
      </c>
      <c r="BA1218" s="54">
        <f t="shared" ref="BA1218:BA1281" si="1492">T1218</f>
        <v>2.2158177736578697</v>
      </c>
      <c r="BB1218" s="54">
        <f t="shared" ref="BB1218:BB1281" si="1493">AC1218</f>
        <v>6.0000000000000009</v>
      </c>
      <c r="BC1218" s="54">
        <f>SUM(CJ1218:CL1218)</f>
        <v>0</v>
      </c>
      <c r="BD1218" s="54">
        <f>SUM(CM1218:CO1218)</f>
        <v>0</v>
      </c>
      <c r="BE1218" s="54">
        <f t="shared" si="1416"/>
        <v>12</v>
      </c>
      <c r="BF1218" s="54">
        <f t="shared" ref="BF1218:BK1218" si="1494">Z1218</f>
        <v>0</v>
      </c>
      <c r="BG1218" s="54">
        <f t="shared" si="1494"/>
        <v>0</v>
      </c>
      <c r="BH1218" s="54">
        <f t="shared" si="1494"/>
        <v>6</v>
      </c>
      <c r="BI1218" s="54">
        <f t="shared" si="1494"/>
        <v>6.0000000000000009</v>
      </c>
      <c r="BJ1218" s="54">
        <f t="shared" si="1494"/>
        <v>0</v>
      </c>
      <c r="BK1218" s="54">
        <f t="shared" si="1494"/>
        <v>0</v>
      </c>
      <c r="BL1218" s="54">
        <v>0</v>
      </c>
      <c r="BM1218" s="54">
        <v>0</v>
      </c>
      <c r="BN1218" s="54">
        <f t="shared" ref="BN1218:BN1219" si="1495">AVERAGE(BP1218:BR1218)</f>
        <v>0</v>
      </c>
      <c r="BO1218" s="54">
        <f t="shared" ref="BO1218:BO1219" si="1496">SUM(BS1218:BU1218)/1</f>
        <v>0</v>
      </c>
      <c r="BP1218" s="54">
        <v>0</v>
      </c>
      <c r="BQ1218" s="54">
        <v>0</v>
      </c>
      <c r="BR1218" s="54">
        <v>0</v>
      </c>
      <c r="BS1218" s="54">
        <v>0</v>
      </c>
      <c r="BT1218" s="54">
        <v>0</v>
      </c>
      <c r="BU1218" s="54">
        <v>0</v>
      </c>
      <c r="BV1218" s="54">
        <f t="shared" si="1420"/>
        <v>0</v>
      </c>
      <c r="BW1218" s="54">
        <f t="shared" si="1421"/>
        <v>0</v>
      </c>
      <c r="BX1218" s="54">
        <f t="shared" si="1422"/>
        <v>0</v>
      </c>
      <c r="BY1218" s="54">
        <f t="shared" si="1423"/>
        <v>0</v>
      </c>
      <c r="BZ1218" s="54">
        <f t="shared" si="1424"/>
        <v>0</v>
      </c>
      <c r="CA1218" s="54">
        <v>16</v>
      </c>
      <c r="CB1218" s="54">
        <f t="shared" si="1425"/>
        <v>0</v>
      </c>
      <c r="CC1218" s="54">
        <f t="shared" si="1426"/>
        <v>0</v>
      </c>
      <c r="CD1218" s="54">
        <v>0</v>
      </c>
      <c r="CE1218" s="54">
        <v>0</v>
      </c>
      <c r="CF1218" s="54">
        <v>0</v>
      </c>
      <c r="CG1218" s="54">
        <v>0</v>
      </c>
      <c r="CH1218" s="54">
        <v>0</v>
      </c>
      <c r="CI1218" s="54">
        <v>0</v>
      </c>
      <c r="CJ1218" s="54">
        <v>0</v>
      </c>
      <c r="CK1218" s="54">
        <v>0</v>
      </c>
      <c r="CL1218" s="54">
        <v>0</v>
      </c>
      <c r="CM1218" s="54">
        <v>0</v>
      </c>
      <c r="CN1218" s="54">
        <v>0</v>
      </c>
      <c r="CO1218" s="54">
        <v>0</v>
      </c>
    </row>
    <row r="1219" spans="1:93">
      <c r="A1219" s="3" t="str">
        <f t="shared" ref="A1219:A1282" si="1497">F1219&amp;O1219</f>
        <v>SH1357Phesgo 15ml</v>
      </c>
      <c r="B1219" s="3" t="s">
        <v>558</v>
      </c>
      <c r="C1219" s="3" t="s">
        <v>887</v>
      </c>
      <c r="D1219" s="3" t="s">
        <v>296</v>
      </c>
      <c r="E1219" s="3" t="s">
        <v>296</v>
      </c>
      <c r="F1219" s="3" t="s">
        <v>381</v>
      </c>
      <c r="G1219" s="3" t="s">
        <v>382</v>
      </c>
      <c r="H1219" s="3" t="s">
        <v>381</v>
      </c>
      <c r="I1219" s="3" t="s">
        <v>382</v>
      </c>
      <c r="J1219" s="3" t="s">
        <v>541</v>
      </c>
      <c r="K1219" s="3" t="s">
        <v>541</v>
      </c>
      <c r="L1219" s="3"/>
      <c r="M1219" s="3" t="s">
        <v>543</v>
      </c>
      <c r="N1219" s="3" t="s">
        <v>17</v>
      </c>
      <c r="O1219" s="3" t="s">
        <v>19</v>
      </c>
      <c r="P1219" s="3">
        <v>8489.27</v>
      </c>
      <c r="Q1219" s="54">
        <v>1.1779575864591419E-6</v>
      </c>
      <c r="R1219" s="54">
        <v>1.1779575864591419E-6</v>
      </c>
      <c r="S1219" s="54">
        <v>1.1779575864591419E-6</v>
      </c>
      <c r="T1219" s="54">
        <v>1.1779575864591419E-6</v>
      </c>
      <c r="U1219" s="54">
        <v>1.1779575864591419E-6</v>
      </c>
      <c r="V1219" s="54">
        <v>1.1779575864591419E-6</v>
      </c>
      <c r="W1219" s="54">
        <v>3.5338727593774257E-6</v>
      </c>
      <c r="X1219" s="54">
        <v>3.5338727593774257E-6</v>
      </c>
      <c r="Y1219" s="54">
        <v>7.0677455187548515E-6</v>
      </c>
      <c r="Z1219" s="54">
        <v>0</v>
      </c>
      <c r="AA1219" s="54">
        <v>0</v>
      </c>
      <c r="AB1219" s="54">
        <v>0</v>
      </c>
      <c r="AC1219" s="54">
        <v>0</v>
      </c>
      <c r="AD1219" s="54">
        <v>0</v>
      </c>
      <c r="AE1219" s="54">
        <v>0</v>
      </c>
      <c r="AF1219" s="54">
        <f t="shared" ref="AF1219:AF1282" si="1498">SUM(Z1219:AB1219)</f>
        <v>0</v>
      </c>
      <c r="AG1219" s="54">
        <f t="shared" ref="AG1219:AG1282" si="1499">SUM(AC1219:AE1219)</f>
        <v>0</v>
      </c>
      <c r="AH1219" s="54">
        <f t="shared" ref="AH1219:AH1282" si="1500">SUM(AF1219:AG1219)</f>
        <v>0</v>
      </c>
      <c r="AI1219" s="54">
        <v>0.01</v>
      </c>
      <c r="AJ1219" s="54">
        <v>0.01</v>
      </c>
      <c r="AK1219" s="54">
        <v>0.01</v>
      </c>
      <c r="AL1219" s="54">
        <v>0.01</v>
      </c>
      <c r="AM1219" s="54">
        <v>0.01</v>
      </c>
      <c r="AN1219" s="54">
        <v>0.01</v>
      </c>
      <c r="AO1219" s="54">
        <v>0.03</v>
      </c>
      <c r="AP1219" s="54">
        <v>0.03</v>
      </c>
      <c r="AQ1219" s="54">
        <v>0.06</v>
      </c>
      <c r="AR1219" s="54">
        <f t="shared" ref="AR1219:AR1282" si="1501">Z1219*$P1219</f>
        <v>0</v>
      </c>
      <c r="AS1219" s="54">
        <f t="shared" ref="AS1219:AS1282" si="1502">AA1219*$P1219</f>
        <v>0</v>
      </c>
      <c r="AT1219" s="54">
        <f t="shared" ref="AT1219:AT1282" si="1503">AB1219*$P1219</f>
        <v>0</v>
      </c>
      <c r="AU1219" s="54">
        <f t="shared" ref="AU1219:AU1282" si="1504">AC1219*$P1219</f>
        <v>0</v>
      </c>
      <c r="AV1219" s="54">
        <f t="shared" ref="AV1219:AV1282" si="1505">AD1219*$P1219</f>
        <v>0</v>
      </c>
      <c r="AW1219" s="54">
        <f t="shared" ref="AW1219:AW1282" si="1506">AE1219*$P1219</f>
        <v>0</v>
      </c>
      <c r="AX1219" s="54">
        <f t="shared" ref="AX1219:AX1282" si="1507">SUM(AR1219:AT1219)</f>
        <v>0</v>
      </c>
      <c r="AY1219" s="54">
        <f t="shared" ref="AY1219:AY1282" si="1508">SUM(AU1219:AW1219)</f>
        <v>0</v>
      </c>
      <c r="AZ1219" s="54">
        <f t="shared" ref="AZ1219:AZ1282" si="1509">SUM(AR1219:AW1219)</f>
        <v>0</v>
      </c>
      <c r="BA1219" s="54">
        <f t="shared" si="1492"/>
        <v>1.1779575864591419E-6</v>
      </c>
      <c r="BB1219" s="54">
        <f t="shared" si="1493"/>
        <v>0</v>
      </c>
      <c r="BC1219" s="54">
        <f>SUM(CJ1219:CL1219)*2</f>
        <v>0</v>
      </c>
      <c r="BD1219" s="54">
        <f>SUM(CM1219:CO1219)*2</f>
        <v>0</v>
      </c>
      <c r="BE1219" s="54">
        <f t="shared" ref="BE1219:BE1282" si="1510">SUM(BF1219:BK1219)</f>
        <v>0</v>
      </c>
      <c r="BF1219" s="54">
        <f t="shared" ref="BF1219:BK1219" si="1511">Z1219*2</f>
        <v>0</v>
      </c>
      <c r="BG1219" s="54">
        <f t="shared" si="1511"/>
        <v>0</v>
      </c>
      <c r="BH1219" s="54">
        <f t="shared" si="1511"/>
        <v>0</v>
      </c>
      <c r="BI1219" s="54">
        <f t="shared" si="1511"/>
        <v>0</v>
      </c>
      <c r="BJ1219" s="54">
        <f t="shared" si="1511"/>
        <v>0</v>
      </c>
      <c r="BK1219" s="54">
        <f t="shared" si="1511"/>
        <v>0</v>
      </c>
      <c r="BL1219" s="54">
        <v>0</v>
      </c>
      <c r="BM1219" s="54">
        <v>0</v>
      </c>
      <c r="BN1219" s="54">
        <f t="shared" si="1495"/>
        <v>0</v>
      </c>
      <c r="BO1219" s="54">
        <f t="shared" si="1496"/>
        <v>0</v>
      </c>
      <c r="BP1219" s="54">
        <v>0</v>
      </c>
      <c r="BQ1219" s="54">
        <v>0</v>
      </c>
      <c r="BR1219" s="54">
        <v>0</v>
      </c>
      <c r="BS1219" s="54">
        <v>0</v>
      </c>
      <c r="BT1219" s="54">
        <v>0</v>
      </c>
      <c r="BU1219" s="54">
        <v>0</v>
      </c>
      <c r="BV1219" s="54">
        <f t="shared" ref="BV1219:BV1282" si="1512">CC1219*P1219</f>
        <v>0</v>
      </c>
      <c r="BW1219" s="54">
        <f t="shared" ref="BW1219:BW1282" si="1513">BY1219*P1219</f>
        <v>0</v>
      </c>
      <c r="BX1219" s="54">
        <f t="shared" ref="BX1219:BX1282" si="1514">BZ1219*P1219</f>
        <v>0</v>
      </c>
      <c r="BY1219" s="54">
        <f t="shared" ref="BY1219:BY1282" si="1515">SUM(CJ1219:CL1219)</f>
        <v>0</v>
      </c>
      <c r="BZ1219" s="54">
        <f t="shared" ref="BZ1219:BZ1282" si="1516">SUM(CM1219:CO1219)</f>
        <v>0</v>
      </c>
      <c r="CA1219" s="54">
        <v>0</v>
      </c>
      <c r="CB1219" s="54">
        <f t="shared" ref="CB1219:CB1282" si="1517">MAX(CD1219:CH1219,CJ1219:CK1219,CM1219:CO1219)</f>
        <v>0</v>
      </c>
      <c r="CC1219" s="54">
        <f t="shared" ref="CC1219:CC1282" si="1518">SUM(CD1219:CO1219)/12</f>
        <v>0</v>
      </c>
      <c r="CD1219" s="54">
        <v>0</v>
      </c>
      <c r="CE1219" s="54">
        <v>0</v>
      </c>
      <c r="CF1219" s="54">
        <v>0</v>
      </c>
      <c r="CG1219" s="54">
        <v>0</v>
      </c>
      <c r="CH1219" s="54">
        <v>0</v>
      </c>
      <c r="CI1219" s="54">
        <v>0</v>
      </c>
      <c r="CJ1219" s="54">
        <v>0</v>
      </c>
      <c r="CK1219" s="54">
        <v>0</v>
      </c>
      <c r="CL1219" s="54">
        <v>0</v>
      </c>
      <c r="CM1219" s="54">
        <v>0</v>
      </c>
      <c r="CN1219" s="54">
        <v>0</v>
      </c>
      <c r="CO1219" s="54">
        <v>0</v>
      </c>
    </row>
    <row r="1220" spans="1:93">
      <c r="A1220" s="3" t="str">
        <f t="shared" si="1497"/>
        <v>SH1406Herceptin IV</v>
      </c>
      <c r="B1220" s="3" t="s">
        <v>556</v>
      </c>
      <c r="C1220" s="3" t="s">
        <v>557</v>
      </c>
      <c r="D1220" s="3" t="s">
        <v>296</v>
      </c>
      <c r="E1220" s="3" t="s">
        <v>296</v>
      </c>
      <c r="F1220" s="3" t="s">
        <v>383</v>
      </c>
      <c r="G1220" s="3" t="s">
        <v>384</v>
      </c>
      <c r="H1220" s="3" t="s">
        <v>383</v>
      </c>
      <c r="I1220" s="3" t="s">
        <v>384</v>
      </c>
      <c r="J1220" s="3" t="s">
        <v>541</v>
      </c>
      <c r="K1220" s="3" t="s">
        <v>541</v>
      </c>
      <c r="L1220" s="3"/>
      <c r="M1220" s="3" t="s">
        <v>543</v>
      </c>
      <c r="N1220" s="3" t="s">
        <v>11</v>
      </c>
      <c r="O1220" s="3" t="s">
        <v>11</v>
      </c>
      <c r="P1220" s="3">
        <v>4535.5</v>
      </c>
      <c r="Q1220" s="54">
        <v>0.56407243524570505</v>
      </c>
      <c r="R1220" s="54">
        <v>0.40410439978215457</v>
      </c>
      <c r="S1220" s="54">
        <v>0.37590884176175349</v>
      </c>
      <c r="T1220" s="54">
        <v>0.26544460650902507</v>
      </c>
      <c r="U1220" s="54">
        <v>0.24185679716086003</v>
      </c>
      <c r="V1220" s="54">
        <v>0.42104821347402271</v>
      </c>
      <c r="W1220" s="54">
        <v>1.3440856767896132</v>
      </c>
      <c r="X1220" s="54">
        <v>0.92834961714390785</v>
      </c>
      <c r="Y1220" s="54">
        <v>2.2724352939335208</v>
      </c>
      <c r="Z1220" s="54">
        <v>3</v>
      </c>
      <c r="AA1220" s="54">
        <v>5</v>
      </c>
      <c r="AB1220" s="54">
        <v>4</v>
      </c>
      <c r="AC1220" s="54">
        <v>8</v>
      </c>
      <c r="AD1220" s="54">
        <v>0</v>
      </c>
      <c r="AE1220" s="54">
        <v>0</v>
      </c>
      <c r="AF1220" s="54">
        <f t="shared" si="1498"/>
        <v>12</v>
      </c>
      <c r="AG1220" s="54">
        <f t="shared" si="1499"/>
        <v>8</v>
      </c>
      <c r="AH1220" s="54">
        <f t="shared" si="1500"/>
        <v>20</v>
      </c>
      <c r="AI1220" s="54">
        <v>2558.3505300568954</v>
      </c>
      <c r="AJ1220" s="54">
        <v>1832.8155052119621</v>
      </c>
      <c r="AK1220" s="54">
        <v>1704.9345518104328</v>
      </c>
      <c r="AL1220" s="54">
        <v>1203.9240128216832</v>
      </c>
      <c r="AM1220" s="54">
        <v>1096.9415035230807</v>
      </c>
      <c r="AN1220" s="54">
        <v>1909.66417221143</v>
      </c>
      <c r="AO1220" s="54">
        <v>6096.1005870792906</v>
      </c>
      <c r="AP1220" s="54">
        <v>4210.5296885561938</v>
      </c>
      <c r="AQ1220" s="54">
        <v>10306.630275635485</v>
      </c>
      <c r="AR1220" s="54">
        <f t="shared" si="1501"/>
        <v>13606.5</v>
      </c>
      <c r="AS1220" s="54">
        <f t="shared" si="1502"/>
        <v>22677.5</v>
      </c>
      <c r="AT1220" s="54">
        <f t="shared" si="1503"/>
        <v>18142</v>
      </c>
      <c r="AU1220" s="54">
        <f t="shared" si="1504"/>
        <v>36284</v>
      </c>
      <c r="AV1220" s="54">
        <f t="shared" si="1505"/>
        <v>0</v>
      </c>
      <c r="AW1220" s="54">
        <f t="shared" si="1506"/>
        <v>0</v>
      </c>
      <c r="AX1220" s="54">
        <f t="shared" si="1507"/>
        <v>54426</v>
      </c>
      <c r="AY1220" s="54">
        <f t="shared" si="1508"/>
        <v>36284</v>
      </c>
      <c r="AZ1220" s="54">
        <f t="shared" si="1509"/>
        <v>90710</v>
      </c>
      <c r="BA1220" s="54">
        <f t="shared" si="1492"/>
        <v>0.26544460650902507</v>
      </c>
      <c r="BB1220" s="54">
        <f t="shared" si="1493"/>
        <v>8</v>
      </c>
      <c r="BC1220" s="54"/>
      <c r="BD1220" s="54"/>
      <c r="BE1220" s="54">
        <f t="shared" si="1510"/>
        <v>0</v>
      </c>
      <c r="BF1220" s="54"/>
      <c r="BG1220" s="54"/>
      <c r="BH1220" s="54"/>
      <c r="BI1220" s="54"/>
      <c r="BJ1220" s="54"/>
      <c r="BK1220" s="54"/>
      <c r="BL1220" s="54"/>
      <c r="BM1220" s="54"/>
      <c r="BN1220" s="54"/>
      <c r="BO1220" s="54"/>
      <c r="BP1220" s="54"/>
      <c r="BQ1220" s="54"/>
      <c r="BR1220" s="54"/>
      <c r="BS1220" s="54"/>
      <c r="BT1220" s="54"/>
      <c r="BU1220" s="54"/>
      <c r="BV1220" s="54">
        <f t="shared" si="1512"/>
        <v>11338.75</v>
      </c>
      <c r="BW1220" s="54">
        <f t="shared" si="1513"/>
        <v>27213</v>
      </c>
      <c r="BX1220" s="54">
        <f t="shared" si="1514"/>
        <v>49890.5</v>
      </c>
      <c r="BY1220" s="54">
        <f t="shared" si="1515"/>
        <v>6</v>
      </c>
      <c r="BZ1220" s="54">
        <f t="shared" si="1516"/>
        <v>11</v>
      </c>
      <c r="CA1220" s="54">
        <v>0</v>
      </c>
      <c r="CB1220" s="54">
        <f t="shared" si="1517"/>
        <v>5</v>
      </c>
      <c r="CC1220" s="54">
        <f t="shared" si="1518"/>
        <v>2.5</v>
      </c>
      <c r="CD1220" s="54">
        <v>2</v>
      </c>
      <c r="CE1220" s="54">
        <v>1</v>
      </c>
      <c r="CF1220" s="54">
        <v>0</v>
      </c>
      <c r="CG1220" s="54">
        <v>4</v>
      </c>
      <c r="CH1220" s="54">
        <v>1</v>
      </c>
      <c r="CI1220" s="54">
        <v>5</v>
      </c>
      <c r="CJ1220" s="54">
        <v>0</v>
      </c>
      <c r="CK1220" s="54">
        <v>3</v>
      </c>
      <c r="CL1220" s="54">
        <v>3</v>
      </c>
      <c r="CM1220" s="54">
        <v>2</v>
      </c>
      <c r="CN1220" s="54">
        <v>4</v>
      </c>
      <c r="CO1220" s="54">
        <v>5</v>
      </c>
    </row>
    <row r="1221" spans="1:93">
      <c r="A1221" s="3" t="str">
        <f t="shared" si="1497"/>
        <v>SH1406Herceptin SC</v>
      </c>
      <c r="B1221" s="3" t="s">
        <v>556</v>
      </c>
      <c r="C1221" s="3" t="s">
        <v>557</v>
      </c>
      <c r="D1221" s="3" t="s">
        <v>296</v>
      </c>
      <c r="E1221" s="3" t="s">
        <v>296</v>
      </c>
      <c r="F1221" s="3" t="s">
        <v>383</v>
      </c>
      <c r="G1221" s="3" t="s">
        <v>384</v>
      </c>
      <c r="H1221" s="3" t="s">
        <v>383</v>
      </c>
      <c r="I1221" s="3" t="s">
        <v>384</v>
      </c>
      <c r="J1221" s="3" t="s">
        <v>541</v>
      </c>
      <c r="K1221" s="3" t="s">
        <v>541</v>
      </c>
      <c r="L1221" s="3"/>
      <c r="M1221" s="3" t="s">
        <v>543</v>
      </c>
      <c r="N1221" s="3" t="s">
        <v>12</v>
      </c>
      <c r="O1221" s="3" t="s">
        <v>12</v>
      </c>
      <c r="P1221" s="3">
        <v>3444.49</v>
      </c>
      <c r="Q1221" s="54">
        <v>0.42533576741254614</v>
      </c>
      <c r="R1221" s="54">
        <v>0.39408326527876508</v>
      </c>
      <c r="S1221" s="54">
        <v>0.59775776387265933</v>
      </c>
      <c r="T1221" s="54">
        <v>0.61184314195411416</v>
      </c>
      <c r="U1221" s="54">
        <v>0.55089250716356852</v>
      </c>
      <c r="V1221" s="54">
        <v>0.72509213380166671</v>
      </c>
      <c r="W1221" s="54">
        <v>1.4171767965639706</v>
      </c>
      <c r="X1221" s="54">
        <v>1.8878277829193495</v>
      </c>
      <c r="Y1221" s="54">
        <v>3.3050045794833203</v>
      </c>
      <c r="Z1221" s="54">
        <v>0</v>
      </c>
      <c r="AA1221" s="54">
        <v>0</v>
      </c>
      <c r="AB1221" s="54">
        <v>0</v>
      </c>
      <c r="AC1221" s="54">
        <v>0</v>
      </c>
      <c r="AD1221" s="54">
        <v>0</v>
      </c>
      <c r="AE1221" s="54">
        <v>0</v>
      </c>
      <c r="AF1221" s="54">
        <f t="shared" si="1498"/>
        <v>0</v>
      </c>
      <c r="AG1221" s="54">
        <f t="shared" si="1499"/>
        <v>0</v>
      </c>
      <c r="AH1221" s="54">
        <f t="shared" si="1500"/>
        <v>0</v>
      </c>
      <c r="AI1221" s="54">
        <v>1465.0647974948408</v>
      </c>
      <c r="AJ1221" s="54">
        <v>1357.4158664200536</v>
      </c>
      <c r="AK1221" s="54">
        <v>2058.9706400817363</v>
      </c>
      <c r="AL1221" s="54">
        <v>2107.4875840295267</v>
      </c>
      <c r="AM1221" s="54">
        <v>1897.54373199984</v>
      </c>
      <c r="AN1221" s="54">
        <v>2497.5726039585024</v>
      </c>
      <c r="AO1221" s="54">
        <v>4881.4513039966314</v>
      </c>
      <c r="AP1221" s="54">
        <v>6502.6039199878687</v>
      </c>
      <c r="AQ1221" s="54">
        <v>11384.0552239845</v>
      </c>
      <c r="AR1221" s="54">
        <f t="shared" si="1501"/>
        <v>0</v>
      </c>
      <c r="AS1221" s="54">
        <f t="shared" si="1502"/>
        <v>0</v>
      </c>
      <c r="AT1221" s="54">
        <f t="shared" si="1503"/>
        <v>0</v>
      </c>
      <c r="AU1221" s="54">
        <f t="shared" si="1504"/>
        <v>0</v>
      </c>
      <c r="AV1221" s="54">
        <f t="shared" si="1505"/>
        <v>0</v>
      </c>
      <c r="AW1221" s="54">
        <f t="shared" si="1506"/>
        <v>0</v>
      </c>
      <c r="AX1221" s="54">
        <f t="shared" si="1507"/>
        <v>0</v>
      </c>
      <c r="AY1221" s="54">
        <f t="shared" si="1508"/>
        <v>0</v>
      </c>
      <c r="AZ1221" s="54">
        <f t="shared" si="1509"/>
        <v>0</v>
      </c>
      <c r="BA1221" s="54">
        <f t="shared" si="1492"/>
        <v>0.61184314195411416</v>
      </c>
      <c r="BB1221" s="54">
        <f t="shared" si="1493"/>
        <v>0</v>
      </c>
      <c r="BC1221" s="54"/>
      <c r="BD1221" s="54"/>
      <c r="BE1221" s="54">
        <f t="shared" si="1510"/>
        <v>0</v>
      </c>
      <c r="BF1221" s="54"/>
      <c r="BG1221" s="54"/>
      <c r="BH1221" s="54"/>
      <c r="BI1221" s="54"/>
      <c r="BJ1221" s="54"/>
      <c r="BK1221" s="54"/>
      <c r="BL1221" s="54"/>
      <c r="BM1221" s="54"/>
      <c r="BN1221" s="54"/>
      <c r="BO1221" s="54"/>
      <c r="BP1221" s="54"/>
      <c r="BQ1221" s="54"/>
      <c r="BR1221" s="54"/>
      <c r="BS1221" s="54"/>
      <c r="BT1221" s="54"/>
      <c r="BU1221" s="54"/>
      <c r="BV1221" s="54">
        <f t="shared" si="1512"/>
        <v>2009.2858333333334</v>
      </c>
      <c r="BW1221" s="54">
        <f t="shared" si="1513"/>
        <v>0</v>
      </c>
      <c r="BX1221" s="54">
        <f t="shared" si="1514"/>
        <v>0</v>
      </c>
      <c r="BY1221" s="54">
        <f t="shared" si="1515"/>
        <v>0</v>
      </c>
      <c r="BZ1221" s="54">
        <f t="shared" si="1516"/>
        <v>0</v>
      </c>
      <c r="CA1221" s="54">
        <v>0</v>
      </c>
      <c r="CB1221" s="54">
        <f t="shared" si="1517"/>
        <v>3</v>
      </c>
      <c r="CC1221" s="54">
        <f t="shared" si="1518"/>
        <v>0.58333333333333337</v>
      </c>
      <c r="CD1221" s="54">
        <v>1</v>
      </c>
      <c r="CE1221" s="54">
        <v>0</v>
      </c>
      <c r="CF1221" s="54">
        <v>3</v>
      </c>
      <c r="CG1221" s="54">
        <v>2</v>
      </c>
      <c r="CH1221" s="54">
        <v>1</v>
      </c>
      <c r="CI1221" s="54">
        <v>0</v>
      </c>
      <c r="CJ1221" s="54">
        <v>0</v>
      </c>
      <c r="CK1221" s="54">
        <v>0</v>
      </c>
      <c r="CL1221" s="54">
        <v>0</v>
      </c>
      <c r="CM1221" s="54">
        <v>0</v>
      </c>
      <c r="CN1221" s="54">
        <v>0</v>
      </c>
      <c r="CO1221" s="54">
        <v>0</v>
      </c>
    </row>
    <row r="1222" spans="1:93">
      <c r="A1222" s="3" t="str">
        <f t="shared" si="1497"/>
        <v>SH1406Itovebi 3mg</v>
      </c>
      <c r="B1222" s="3" t="s">
        <v>556</v>
      </c>
      <c r="C1222" s="3" t="s">
        <v>557</v>
      </c>
      <c r="D1222" s="3" t="s">
        <v>296</v>
      </c>
      <c r="E1222" s="3" t="s">
        <v>296</v>
      </c>
      <c r="F1222" s="3" t="s">
        <v>383</v>
      </c>
      <c r="G1222" s="3" t="s">
        <v>384</v>
      </c>
      <c r="H1222" s="3" t="s">
        <v>383</v>
      </c>
      <c r="I1222" s="3" t="s">
        <v>384</v>
      </c>
      <c r="J1222" s="3" t="s">
        <v>541</v>
      </c>
      <c r="K1222" s="3" t="s">
        <v>541</v>
      </c>
      <c r="L1222" s="3"/>
      <c r="M1222" s="3" t="s">
        <v>543</v>
      </c>
      <c r="N1222" s="3" t="s">
        <v>13</v>
      </c>
      <c r="O1222" s="3" t="s">
        <v>14</v>
      </c>
      <c r="P1222" s="3">
        <v>3566.02</v>
      </c>
      <c r="Q1222" s="54">
        <v>7.5423782997919166E-8</v>
      </c>
      <c r="R1222" s="54">
        <v>8.6118364644595899E-8</v>
      </c>
      <c r="S1222" s="54">
        <v>1.7430625086372233E-7</v>
      </c>
      <c r="T1222" s="54">
        <v>1.7644957539816278E-7</v>
      </c>
      <c r="U1222" s="54">
        <v>2.1451535630448561E-7</v>
      </c>
      <c r="V1222" s="54">
        <v>2.7318666979111423E-7</v>
      </c>
      <c r="W1222" s="54">
        <v>3.3584839850623739E-7</v>
      </c>
      <c r="X1222" s="54">
        <v>6.6415160149376262E-7</v>
      </c>
      <c r="Y1222" s="54">
        <v>9.9999999999999995E-7</v>
      </c>
      <c r="Z1222" s="54">
        <v>0</v>
      </c>
      <c r="AA1222" s="54">
        <v>0</v>
      </c>
      <c r="AB1222" s="54">
        <v>0</v>
      </c>
      <c r="AC1222" s="54">
        <v>0</v>
      </c>
      <c r="AD1222" s="54">
        <v>0</v>
      </c>
      <c r="AE1222" s="54">
        <v>0</v>
      </c>
      <c r="AF1222" s="54">
        <f t="shared" si="1498"/>
        <v>0</v>
      </c>
      <c r="AG1222" s="54">
        <f t="shared" si="1499"/>
        <v>0</v>
      </c>
      <c r="AH1222" s="54">
        <f t="shared" si="1500"/>
        <v>0</v>
      </c>
      <c r="AI1222" s="54">
        <v>2.6896271864623972E-4</v>
      </c>
      <c r="AJ1222" s="54">
        <v>3.0709981068992184E-4</v>
      </c>
      <c r="AK1222" s="54">
        <v>6.2157957670505104E-4</v>
      </c>
      <c r="AL1222" s="54">
        <v>6.2922271486135634E-4</v>
      </c>
      <c r="AM1222" s="54">
        <v>7.6496605088892172E-4</v>
      </c>
      <c r="AN1222" s="54">
        <v>9.74189128208509E-4</v>
      </c>
      <c r="AO1222" s="54">
        <v>1.1976421060412126E-3</v>
      </c>
      <c r="AP1222" s="54">
        <v>2.3683778939587868E-3</v>
      </c>
      <c r="AQ1222" s="54">
        <v>3.5660199999999996E-3</v>
      </c>
      <c r="AR1222" s="54">
        <f t="shared" si="1501"/>
        <v>0</v>
      </c>
      <c r="AS1222" s="54">
        <f t="shared" si="1502"/>
        <v>0</v>
      </c>
      <c r="AT1222" s="54">
        <f t="shared" si="1503"/>
        <v>0</v>
      </c>
      <c r="AU1222" s="54">
        <f t="shared" si="1504"/>
        <v>0</v>
      </c>
      <c r="AV1222" s="54">
        <f t="shared" si="1505"/>
        <v>0</v>
      </c>
      <c r="AW1222" s="54">
        <f t="shared" si="1506"/>
        <v>0</v>
      </c>
      <c r="AX1222" s="54">
        <f t="shared" si="1507"/>
        <v>0</v>
      </c>
      <c r="AY1222" s="54">
        <f t="shared" si="1508"/>
        <v>0</v>
      </c>
      <c r="AZ1222" s="54">
        <f t="shared" si="1509"/>
        <v>0</v>
      </c>
      <c r="BA1222" s="54">
        <f t="shared" si="1492"/>
        <v>1.7644957539816278E-7</v>
      </c>
      <c r="BB1222" s="54">
        <f t="shared" si="1493"/>
        <v>0</v>
      </c>
      <c r="BC1222" s="54"/>
      <c r="BD1222" s="54"/>
      <c r="BE1222" s="54">
        <f t="shared" si="1510"/>
        <v>0</v>
      </c>
      <c r="BF1222" s="54"/>
      <c r="BG1222" s="54"/>
      <c r="BH1222" s="54"/>
      <c r="BI1222" s="54"/>
      <c r="BJ1222" s="54"/>
      <c r="BK1222" s="54"/>
      <c r="BL1222" s="54">
        <v>0</v>
      </c>
      <c r="BM1222" s="54">
        <v>0</v>
      </c>
      <c r="BN1222" s="54">
        <f t="shared" ref="BN1222:BN1223" si="1519">AVERAGE(BP1222:BR1222)</f>
        <v>0</v>
      </c>
      <c r="BO1222" s="54">
        <f t="shared" ref="BO1222:BO1223" si="1520">SUM(BS1222:BU1222)/1</f>
        <v>0</v>
      </c>
      <c r="BP1222" s="54">
        <v>0</v>
      </c>
      <c r="BQ1222" s="54">
        <v>0</v>
      </c>
      <c r="BR1222" s="54">
        <v>0</v>
      </c>
      <c r="BS1222" s="54">
        <v>0</v>
      </c>
      <c r="BT1222" s="54">
        <v>0</v>
      </c>
      <c r="BU1222" s="54">
        <v>0</v>
      </c>
      <c r="BV1222" s="54">
        <f t="shared" si="1512"/>
        <v>1485.8416666666667</v>
      </c>
      <c r="BW1222" s="54">
        <f t="shared" si="1513"/>
        <v>14264.08</v>
      </c>
      <c r="BX1222" s="54">
        <f t="shared" si="1514"/>
        <v>3566.02</v>
      </c>
      <c r="BY1222" s="54">
        <f t="shared" si="1515"/>
        <v>4</v>
      </c>
      <c r="BZ1222" s="54">
        <f t="shared" si="1516"/>
        <v>1</v>
      </c>
      <c r="CA1222" s="54">
        <v>0</v>
      </c>
      <c r="CB1222" s="54">
        <f t="shared" si="1517"/>
        <v>2</v>
      </c>
      <c r="CC1222" s="54">
        <f t="shared" si="1518"/>
        <v>0.41666666666666669</v>
      </c>
      <c r="CD1222" s="54">
        <v>0</v>
      </c>
      <c r="CE1222" s="54">
        <v>0</v>
      </c>
      <c r="CF1222" s="54">
        <v>0</v>
      </c>
      <c r="CG1222" s="54">
        <v>0</v>
      </c>
      <c r="CH1222" s="54">
        <v>0</v>
      </c>
      <c r="CI1222" s="54">
        <v>0</v>
      </c>
      <c r="CJ1222" s="54">
        <v>1</v>
      </c>
      <c r="CK1222" s="54">
        <v>2</v>
      </c>
      <c r="CL1222" s="54">
        <v>1</v>
      </c>
      <c r="CM1222" s="54">
        <v>1</v>
      </c>
      <c r="CN1222" s="54">
        <v>0</v>
      </c>
      <c r="CO1222" s="54">
        <v>0</v>
      </c>
    </row>
    <row r="1223" spans="1:93">
      <c r="A1223" s="3" t="str">
        <f t="shared" si="1497"/>
        <v>SH1406Itovebi 9mg</v>
      </c>
      <c r="B1223" s="3" t="s">
        <v>556</v>
      </c>
      <c r="C1223" s="3" t="s">
        <v>557</v>
      </c>
      <c r="D1223" s="3" t="s">
        <v>296</v>
      </c>
      <c r="E1223" s="3" t="s">
        <v>296</v>
      </c>
      <c r="F1223" s="3" t="s">
        <v>383</v>
      </c>
      <c r="G1223" s="3" t="s">
        <v>384</v>
      </c>
      <c r="H1223" s="3" t="s">
        <v>383</v>
      </c>
      <c r="I1223" s="3" t="s">
        <v>384</v>
      </c>
      <c r="J1223" s="3" t="s">
        <v>541</v>
      </c>
      <c r="K1223" s="3" t="s">
        <v>541</v>
      </c>
      <c r="L1223" s="3"/>
      <c r="M1223" s="3" t="s">
        <v>543</v>
      </c>
      <c r="N1223" s="3" t="s">
        <v>13</v>
      </c>
      <c r="O1223" s="3" t="s">
        <v>15</v>
      </c>
      <c r="P1223" s="3">
        <v>10698.05</v>
      </c>
      <c r="Q1223" s="54"/>
      <c r="R1223" s="54"/>
      <c r="S1223" s="54"/>
      <c r="T1223" s="54"/>
      <c r="U1223" s="54"/>
      <c r="V1223" s="54"/>
      <c r="W1223" s="54">
        <v>0</v>
      </c>
      <c r="X1223" s="54">
        <v>0</v>
      </c>
      <c r="Y1223" s="54">
        <v>0</v>
      </c>
      <c r="Z1223" s="54">
        <v>2</v>
      </c>
      <c r="AA1223" s="54">
        <v>2</v>
      </c>
      <c r="AB1223" s="54">
        <v>3</v>
      </c>
      <c r="AC1223" s="54">
        <v>1</v>
      </c>
      <c r="AD1223" s="54">
        <v>0</v>
      </c>
      <c r="AE1223" s="54">
        <v>0</v>
      </c>
      <c r="AF1223" s="54">
        <f t="shared" si="1498"/>
        <v>7</v>
      </c>
      <c r="AG1223" s="54">
        <f t="shared" si="1499"/>
        <v>1</v>
      </c>
      <c r="AH1223" s="54">
        <f t="shared" si="1500"/>
        <v>8</v>
      </c>
      <c r="AI1223" s="54"/>
      <c r="AJ1223" s="54"/>
      <c r="AK1223" s="54"/>
      <c r="AL1223" s="54"/>
      <c r="AM1223" s="54"/>
      <c r="AN1223" s="54"/>
      <c r="AO1223" s="54">
        <v>0</v>
      </c>
      <c r="AP1223" s="54">
        <v>0</v>
      </c>
      <c r="AQ1223" s="54">
        <v>0</v>
      </c>
      <c r="AR1223" s="54">
        <f t="shared" si="1501"/>
        <v>21396.1</v>
      </c>
      <c r="AS1223" s="54">
        <f t="shared" si="1502"/>
        <v>21396.1</v>
      </c>
      <c r="AT1223" s="54">
        <f t="shared" si="1503"/>
        <v>32094.149999999998</v>
      </c>
      <c r="AU1223" s="54">
        <f t="shared" si="1504"/>
        <v>10698.05</v>
      </c>
      <c r="AV1223" s="54">
        <f t="shared" si="1505"/>
        <v>0</v>
      </c>
      <c r="AW1223" s="54">
        <f t="shared" si="1506"/>
        <v>0</v>
      </c>
      <c r="AX1223" s="54">
        <f t="shared" si="1507"/>
        <v>74886.349999999991</v>
      </c>
      <c r="AY1223" s="54">
        <f t="shared" si="1508"/>
        <v>10698.05</v>
      </c>
      <c r="AZ1223" s="54">
        <f t="shared" si="1509"/>
        <v>85584.4</v>
      </c>
      <c r="BA1223" s="54">
        <f t="shared" si="1492"/>
        <v>0</v>
      </c>
      <c r="BB1223" s="54">
        <f t="shared" si="1493"/>
        <v>1</v>
      </c>
      <c r="BC1223" s="54"/>
      <c r="BD1223" s="54"/>
      <c r="BE1223" s="54">
        <f t="shared" si="1510"/>
        <v>0</v>
      </c>
      <c r="BF1223" s="54"/>
      <c r="BG1223" s="54"/>
      <c r="BH1223" s="54"/>
      <c r="BI1223" s="54"/>
      <c r="BJ1223" s="54"/>
      <c r="BK1223" s="54"/>
      <c r="BL1223" s="54">
        <v>0</v>
      </c>
      <c r="BM1223" s="54">
        <v>0</v>
      </c>
      <c r="BN1223" s="54">
        <f t="shared" si="1519"/>
        <v>0</v>
      </c>
      <c r="BO1223" s="54">
        <f t="shared" si="1520"/>
        <v>0</v>
      </c>
      <c r="BP1223" s="54">
        <v>0</v>
      </c>
      <c r="BQ1223" s="54">
        <v>0</v>
      </c>
      <c r="BR1223" s="54">
        <v>0</v>
      </c>
      <c r="BS1223" s="54">
        <v>0</v>
      </c>
      <c r="BT1223" s="54">
        <v>0</v>
      </c>
      <c r="BU1223" s="54">
        <v>0</v>
      </c>
      <c r="BV1223" s="54">
        <f t="shared" si="1512"/>
        <v>0</v>
      </c>
      <c r="BW1223" s="54">
        <f t="shared" si="1513"/>
        <v>0</v>
      </c>
      <c r="BX1223" s="54">
        <f t="shared" si="1514"/>
        <v>0</v>
      </c>
      <c r="BY1223" s="54">
        <f t="shared" si="1515"/>
        <v>0</v>
      </c>
      <c r="BZ1223" s="54">
        <f t="shared" si="1516"/>
        <v>0</v>
      </c>
      <c r="CA1223" s="54">
        <v>0</v>
      </c>
      <c r="CB1223" s="54">
        <f t="shared" si="1517"/>
        <v>0</v>
      </c>
      <c r="CC1223" s="54">
        <f t="shared" si="1518"/>
        <v>0</v>
      </c>
      <c r="CD1223" s="54">
        <v>0</v>
      </c>
      <c r="CE1223" s="54">
        <v>0</v>
      </c>
      <c r="CF1223" s="54">
        <v>0</v>
      </c>
      <c r="CG1223" s="54">
        <v>0</v>
      </c>
      <c r="CH1223" s="54">
        <v>0</v>
      </c>
      <c r="CI1223" s="54">
        <v>0</v>
      </c>
      <c r="CJ1223" s="54">
        <v>0</v>
      </c>
      <c r="CK1223" s="54">
        <v>0</v>
      </c>
      <c r="CL1223" s="54">
        <v>0</v>
      </c>
      <c r="CM1223" s="54">
        <v>0</v>
      </c>
      <c r="CN1223" s="54">
        <v>0</v>
      </c>
      <c r="CO1223" s="54">
        <v>0</v>
      </c>
    </row>
    <row r="1224" spans="1:93">
      <c r="A1224" s="3" t="str">
        <f t="shared" si="1497"/>
        <v>SH1406Perjeta</v>
      </c>
      <c r="B1224" s="3" t="s">
        <v>556</v>
      </c>
      <c r="C1224" s="3" t="s">
        <v>557</v>
      </c>
      <c r="D1224" s="3" t="s">
        <v>296</v>
      </c>
      <c r="E1224" s="3" t="s">
        <v>296</v>
      </c>
      <c r="F1224" s="3" t="s">
        <v>383</v>
      </c>
      <c r="G1224" s="3" t="s">
        <v>384</v>
      </c>
      <c r="H1224" s="3" t="s">
        <v>383</v>
      </c>
      <c r="I1224" s="3" t="s">
        <v>384</v>
      </c>
      <c r="J1224" s="3" t="s">
        <v>541</v>
      </c>
      <c r="K1224" s="3" t="s">
        <v>541</v>
      </c>
      <c r="L1224" s="3"/>
      <c r="M1224" s="3" t="s">
        <v>543</v>
      </c>
      <c r="N1224" s="3" t="s">
        <v>16</v>
      </c>
      <c r="O1224" s="3" t="s">
        <v>16</v>
      </c>
      <c r="P1224" s="3">
        <v>3985.87</v>
      </c>
      <c r="Q1224" s="54">
        <v>1.7019376786268344E-7</v>
      </c>
      <c r="R1224" s="54">
        <v>1.4376523217895139E-7</v>
      </c>
      <c r="S1224" s="54">
        <v>2.1820555566111193E-7</v>
      </c>
      <c r="T1224" s="54">
        <v>1.3185526524997413E-7</v>
      </c>
      <c r="U1224" s="54">
        <v>1.600367478615922E-7</v>
      </c>
      <c r="V1224" s="54">
        <v>1.8366729468643289E-7</v>
      </c>
      <c r="W1224" s="54">
        <v>5.3216455570274684E-7</v>
      </c>
      <c r="X1224" s="54">
        <v>4.7555930779799925E-7</v>
      </c>
      <c r="Y1224" s="54">
        <v>1.0077238635007461E-6</v>
      </c>
      <c r="Z1224" s="54">
        <v>0</v>
      </c>
      <c r="AA1224" s="54">
        <v>0</v>
      </c>
      <c r="AB1224" s="54">
        <v>0</v>
      </c>
      <c r="AC1224" s="54">
        <v>0</v>
      </c>
      <c r="AD1224" s="54">
        <v>0</v>
      </c>
      <c r="AE1224" s="54">
        <v>0</v>
      </c>
      <c r="AF1224" s="54">
        <f t="shared" si="1498"/>
        <v>0</v>
      </c>
      <c r="AG1224" s="54">
        <f t="shared" si="1499"/>
        <v>0</v>
      </c>
      <c r="AH1224" s="54">
        <f t="shared" si="1500"/>
        <v>0</v>
      </c>
      <c r="AI1224" s="54">
        <v>6.7837023351083401E-4</v>
      </c>
      <c r="AJ1224" s="54">
        <v>5.7302952598511697E-4</v>
      </c>
      <c r="AK1224" s="54">
        <v>8.6973897814295617E-4</v>
      </c>
      <c r="AL1224" s="54">
        <v>5.2555794610191443E-4</v>
      </c>
      <c r="AM1224" s="54">
        <v>6.3788567219908463E-4</v>
      </c>
      <c r="AN1224" s="54">
        <v>7.3207395987181232E-4</v>
      </c>
      <c r="AO1224" s="54">
        <v>2.1211387376389073E-3</v>
      </c>
      <c r="AP1224" s="54">
        <v>1.8955175781728115E-3</v>
      </c>
      <c r="AQ1224" s="54">
        <v>4.0166563158117192E-3</v>
      </c>
      <c r="AR1224" s="54">
        <f t="shared" si="1501"/>
        <v>0</v>
      </c>
      <c r="AS1224" s="54">
        <f t="shared" si="1502"/>
        <v>0</v>
      </c>
      <c r="AT1224" s="54">
        <f t="shared" si="1503"/>
        <v>0</v>
      </c>
      <c r="AU1224" s="54">
        <f t="shared" si="1504"/>
        <v>0</v>
      </c>
      <c r="AV1224" s="54">
        <f t="shared" si="1505"/>
        <v>0</v>
      </c>
      <c r="AW1224" s="54">
        <f t="shared" si="1506"/>
        <v>0</v>
      </c>
      <c r="AX1224" s="54">
        <f t="shared" si="1507"/>
        <v>0</v>
      </c>
      <c r="AY1224" s="54">
        <f t="shared" si="1508"/>
        <v>0</v>
      </c>
      <c r="AZ1224" s="54">
        <f t="shared" si="1509"/>
        <v>0</v>
      </c>
      <c r="BA1224" s="54">
        <f t="shared" si="1492"/>
        <v>1.3185526524997413E-7</v>
      </c>
      <c r="BB1224" s="54">
        <f t="shared" si="1493"/>
        <v>0</v>
      </c>
      <c r="BC1224" s="54"/>
      <c r="BD1224" s="54"/>
      <c r="BE1224" s="54">
        <f t="shared" si="1510"/>
        <v>0</v>
      </c>
      <c r="BF1224" s="54"/>
      <c r="BG1224" s="54"/>
      <c r="BH1224" s="54"/>
      <c r="BI1224" s="54"/>
      <c r="BJ1224" s="54"/>
      <c r="BK1224" s="54"/>
      <c r="BL1224" s="54"/>
      <c r="BM1224" s="54"/>
      <c r="BN1224" s="54"/>
      <c r="BO1224" s="54"/>
      <c r="BP1224" s="54"/>
      <c r="BQ1224" s="54"/>
      <c r="BR1224" s="54"/>
      <c r="BS1224" s="54"/>
      <c r="BT1224" s="54"/>
      <c r="BU1224" s="54"/>
      <c r="BV1224" s="54">
        <f t="shared" si="1512"/>
        <v>664.31166666666661</v>
      </c>
      <c r="BW1224" s="54">
        <f t="shared" si="1513"/>
        <v>0</v>
      </c>
      <c r="BX1224" s="54">
        <f t="shared" si="1514"/>
        <v>0</v>
      </c>
      <c r="BY1224" s="54">
        <f t="shared" si="1515"/>
        <v>0</v>
      </c>
      <c r="BZ1224" s="54">
        <f t="shared" si="1516"/>
        <v>0</v>
      </c>
      <c r="CA1224" s="54">
        <v>0</v>
      </c>
      <c r="CB1224" s="54">
        <f t="shared" si="1517"/>
        <v>2</v>
      </c>
      <c r="CC1224" s="54">
        <f t="shared" si="1518"/>
        <v>0.16666666666666666</v>
      </c>
      <c r="CD1224" s="54">
        <v>2</v>
      </c>
      <c r="CE1224" s="54">
        <v>0</v>
      </c>
      <c r="CF1224" s="54">
        <v>0</v>
      </c>
      <c r="CG1224" s="54">
        <v>0</v>
      </c>
      <c r="CH1224" s="54">
        <v>0</v>
      </c>
      <c r="CI1224" s="54">
        <v>0</v>
      </c>
      <c r="CJ1224" s="54">
        <v>0</v>
      </c>
      <c r="CK1224" s="54">
        <v>0</v>
      </c>
      <c r="CL1224" s="54">
        <v>0</v>
      </c>
      <c r="CM1224" s="54">
        <v>0</v>
      </c>
      <c r="CN1224" s="54">
        <v>0</v>
      </c>
      <c r="CO1224" s="54">
        <v>0</v>
      </c>
    </row>
    <row r="1225" spans="1:93">
      <c r="A1225" s="3" t="str">
        <f t="shared" si="1497"/>
        <v>SH1406Phesgo 10ml</v>
      </c>
      <c r="B1225" s="3" t="s">
        <v>556</v>
      </c>
      <c r="C1225" s="3" t="s">
        <v>557</v>
      </c>
      <c r="D1225" s="3" t="s">
        <v>296</v>
      </c>
      <c r="E1225" s="3" t="s">
        <v>296</v>
      </c>
      <c r="F1225" s="3" t="s">
        <v>383</v>
      </c>
      <c r="G1225" s="3" t="s">
        <v>384</v>
      </c>
      <c r="H1225" s="3" t="s">
        <v>383</v>
      </c>
      <c r="I1225" s="3" t="s">
        <v>384</v>
      </c>
      <c r="J1225" s="3" t="s">
        <v>541</v>
      </c>
      <c r="K1225" s="3" t="s">
        <v>541</v>
      </c>
      <c r="L1225" s="3"/>
      <c r="M1225" s="3" t="s">
        <v>543</v>
      </c>
      <c r="N1225" s="3" t="s">
        <v>17</v>
      </c>
      <c r="O1225" s="3" t="s">
        <v>18</v>
      </c>
      <c r="P1225" s="3">
        <v>6232.07</v>
      </c>
      <c r="Q1225" s="54">
        <v>5.2597679021240138</v>
      </c>
      <c r="R1225" s="54">
        <v>4.8624411836243819</v>
      </c>
      <c r="S1225" s="54">
        <v>5.8461848015282243</v>
      </c>
      <c r="T1225" s="54">
        <v>4.9542237072288984</v>
      </c>
      <c r="U1225" s="54">
        <v>4.433303043529679</v>
      </c>
      <c r="V1225" s="54">
        <v>6.1879532078298229</v>
      </c>
      <c r="W1225" s="54">
        <v>15.968393887276619</v>
      </c>
      <c r="X1225" s="54">
        <v>15.575479958588401</v>
      </c>
      <c r="Y1225" s="54">
        <v>31.543873845865022</v>
      </c>
      <c r="Z1225" s="54">
        <v>6</v>
      </c>
      <c r="AA1225" s="54">
        <v>9</v>
      </c>
      <c r="AB1225" s="54">
        <v>3</v>
      </c>
      <c r="AC1225" s="54">
        <v>4</v>
      </c>
      <c r="AD1225" s="54">
        <v>0</v>
      </c>
      <c r="AE1225" s="54">
        <v>0</v>
      </c>
      <c r="AF1225" s="54">
        <f t="shared" si="1498"/>
        <v>18</v>
      </c>
      <c r="AG1225" s="54">
        <f t="shared" si="1499"/>
        <v>4</v>
      </c>
      <c r="AH1225" s="54">
        <f t="shared" si="1500"/>
        <v>22</v>
      </c>
      <c r="AI1225" s="54">
        <v>32779.241749790002</v>
      </c>
      <c r="AJ1225" s="54">
        <v>30303.07382723</v>
      </c>
      <c r="AK1225" s="54">
        <v>36433.832916059997</v>
      </c>
      <c r="AL1225" s="54">
        <v>30875.068939109999</v>
      </c>
      <c r="AM1225" s="54">
        <v>27628.654898490004</v>
      </c>
      <c r="AN1225" s="54">
        <v>38563.757547920002</v>
      </c>
      <c r="AO1225" s="54">
        <v>99516.148493079992</v>
      </c>
      <c r="AP1225" s="54">
        <v>97067.481385520005</v>
      </c>
      <c r="AQ1225" s="54">
        <v>196583.62987860001</v>
      </c>
      <c r="AR1225" s="54">
        <f t="shared" si="1501"/>
        <v>37392.42</v>
      </c>
      <c r="AS1225" s="54">
        <f t="shared" si="1502"/>
        <v>56088.63</v>
      </c>
      <c r="AT1225" s="54">
        <f t="shared" si="1503"/>
        <v>18696.21</v>
      </c>
      <c r="AU1225" s="54">
        <f t="shared" si="1504"/>
        <v>24928.28</v>
      </c>
      <c r="AV1225" s="54">
        <f t="shared" si="1505"/>
        <v>0</v>
      </c>
      <c r="AW1225" s="54">
        <f t="shared" si="1506"/>
        <v>0</v>
      </c>
      <c r="AX1225" s="54">
        <f t="shared" si="1507"/>
        <v>112177.25999999998</v>
      </c>
      <c r="AY1225" s="54">
        <f t="shared" si="1508"/>
        <v>24928.28</v>
      </c>
      <c r="AZ1225" s="54">
        <f t="shared" si="1509"/>
        <v>137105.53999999998</v>
      </c>
      <c r="BA1225" s="54">
        <f t="shared" si="1492"/>
        <v>4.9542237072288984</v>
      </c>
      <c r="BB1225" s="54">
        <f t="shared" si="1493"/>
        <v>4</v>
      </c>
      <c r="BC1225" s="54">
        <f>SUM(CJ1225:CL1225)</f>
        <v>16</v>
      </c>
      <c r="BD1225" s="54">
        <f>SUM(CM1225:CO1225)</f>
        <v>13</v>
      </c>
      <c r="BE1225" s="54">
        <f t="shared" si="1510"/>
        <v>22</v>
      </c>
      <c r="BF1225" s="54">
        <f t="shared" ref="BF1225:BK1225" si="1521">Z1225</f>
        <v>6</v>
      </c>
      <c r="BG1225" s="54">
        <f t="shared" si="1521"/>
        <v>9</v>
      </c>
      <c r="BH1225" s="54">
        <f t="shared" si="1521"/>
        <v>3</v>
      </c>
      <c r="BI1225" s="54">
        <f t="shared" si="1521"/>
        <v>4</v>
      </c>
      <c r="BJ1225" s="54">
        <f t="shared" si="1521"/>
        <v>0</v>
      </c>
      <c r="BK1225" s="54">
        <f t="shared" si="1521"/>
        <v>0</v>
      </c>
      <c r="BL1225" s="54">
        <v>0</v>
      </c>
      <c r="BM1225" s="54">
        <v>0</v>
      </c>
      <c r="BN1225" s="54">
        <f t="shared" ref="BN1225:BN1226" si="1522">AVERAGE(BP1225:BR1225)</f>
        <v>0</v>
      </c>
      <c r="BO1225" s="54">
        <f t="shared" ref="BO1225:BO1226" si="1523">SUM(BS1225:BU1225)/1</f>
        <v>0</v>
      </c>
      <c r="BP1225" s="54">
        <v>0</v>
      </c>
      <c r="BQ1225" s="54">
        <v>0</v>
      </c>
      <c r="BR1225" s="54">
        <v>0</v>
      </c>
      <c r="BS1225" s="54">
        <v>0</v>
      </c>
      <c r="BT1225" s="54">
        <v>0</v>
      </c>
      <c r="BU1225" s="54">
        <v>0</v>
      </c>
      <c r="BV1225" s="54">
        <f t="shared" si="1512"/>
        <v>21292.905833333331</v>
      </c>
      <c r="BW1225" s="54">
        <f t="shared" si="1513"/>
        <v>99713.12</v>
      </c>
      <c r="BX1225" s="54">
        <f t="shared" si="1514"/>
        <v>81016.91</v>
      </c>
      <c r="BY1225" s="54">
        <f t="shared" si="1515"/>
        <v>16</v>
      </c>
      <c r="BZ1225" s="54">
        <f t="shared" si="1516"/>
        <v>13</v>
      </c>
      <c r="CA1225" s="54">
        <v>1.3333333333333333</v>
      </c>
      <c r="CB1225" s="54">
        <f t="shared" si="1517"/>
        <v>6</v>
      </c>
      <c r="CC1225" s="54">
        <f t="shared" si="1518"/>
        <v>3.4166666666666665</v>
      </c>
      <c r="CD1225" s="54">
        <v>0</v>
      </c>
      <c r="CE1225" s="54">
        <v>0</v>
      </c>
      <c r="CF1225" s="54">
        <v>1</v>
      </c>
      <c r="CG1225" s="54">
        <v>1</v>
      </c>
      <c r="CH1225" s="54">
        <v>5</v>
      </c>
      <c r="CI1225" s="54">
        <v>5</v>
      </c>
      <c r="CJ1225" s="54">
        <v>5</v>
      </c>
      <c r="CK1225" s="54">
        <v>5</v>
      </c>
      <c r="CL1225" s="54">
        <v>6</v>
      </c>
      <c r="CM1225" s="54">
        <v>3</v>
      </c>
      <c r="CN1225" s="54">
        <v>6</v>
      </c>
      <c r="CO1225" s="54">
        <v>4</v>
      </c>
    </row>
    <row r="1226" spans="1:93">
      <c r="A1226" s="3" t="str">
        <f t="shared" si="1497"/>
        <v>SH1406Phesgo 15ml</v>
      </c>
      <c r="B1226" s="3" t="s">
        <v>556</v>
      </c>
      <c r="C1226" s="3" t="s">
        <v>557</v>
      </c>
      <c r="D1226" s="3" t="s">
        <v>296</v>
      </c>
      <c r="E1226" s="3" t="s">
        <v>296</v>
      </c>
      <c r="F1226" s="3" t="s">
        <v>383</v>
      </c>
      <c r="G1226" s="3" t="s">
        <v>384</v>
      </c>
      <c r="H1226" s="3" t="s">
        <v>383</v>
      </c>
      <c r="I1226" s="3" t="s">
        <v>384</v>
      </c>
      <c r="J1226" s="3" t="s">
        <v>541</v>
      </c>
      <c r="K1226" s="3" t="s">
        <v>541</v>
      </c>
      <c r="L1226" s="3"/>
      <c r="M1226" s="3" t="s">
        <v>543</v>
      </c>
      <c r="N1226" s="3" t="s">
        <v>17</v>
      </c>
      <c r="O1226" s="3" t="s">
        <v>19</v>
      </c>
      <c r="P1226" s="3">
        <v>8489.27</v>
      </c>
      <c r="Q1226" s="54">
        <v>1.1779575864591419E-6</v>
      </c>
      <c r="R1226" s="54">
        <v>1.1779575864591419E-6</v>
      </c>
      <c r="S1226" s="54">
        <v>1</v>
      </c>
      <c r="T1226" s="54">
        <v>1</v>
      </c>
      <c r="U1226" s="54">
        <v>1</v>
      </c>
      <c r="V1226" s="54">
        <v>1</v>
      </c>
      <c r="W1226" s="54">
        <v>1.0000023559151729</v>
      </c>
      <c r="X1226" s="54">
        <v>3</v>
      </c>
      <c r="Y1226" s="54">
        <v>4.0000023559151732</v>
      </c>
      <c r="Z1226" s="54">
        <v>0</v>
      </c>
      <c r="AA1226" s="54">
        <v>1</v>
      </c>
      <c r="AB1226" s="54">
        <v>0</v>
      </c>
      <c r="AC1226" s="54">
        <v>0</v>
      </c>
      <c r="AD1226" s="54">
        <v>0</v>
      </c>
      <c r="AE1226" s="54">
        <v>0</v>
      </c>
      <c r="AF1226" s="54">
        <f t="shared" si="1498"/>
        <v>1</v>
      </c>
      <c r="AG1226" s="54">
        <f t="shared" si="1499"/>
        <v>0</v>
      </c>
      <c r="AH1226" s="54">
        <f t="shared" si="1500"/>
        <v>1</v>
      </c>
      <c r="AI1226" s="54">
        <v>0.01</v>
      </c>
      <c r="AJ1226" s="54">
        <v>0.01</v>
      </c>
      <c r="AK1226" s="54">
        <v>8489.27</v>
      </c>
      <c r="AL1226" s="54">
        <v>8489.27</v>
      </c>
      <c r="AM1226" s="54">
        <v>8489.27</v>
      </c>
      <c r="AN1226" s="54">
        <v>8489.27</v>
      </c>
      <c r="AO1226" s="54">
        <v>8489.2900000000009</v>
      </c>
      <c r="AP1226" s="54">
        <v>25467.81</v>
      </c>
      <c r="AQ1226" s="54">
        <v>33957.100000000006</v>
      </c>
      <c r="AR1226" s="54">
        <f t="shared" si="1501"/>
        <v>0</v>
      </c>
      <c r="AS1226" s="54">
        <f t="shared" si="1502"/>
        <v>8489.27</v>
      </c>
      <c r="AT1226" s="54">
        <f t="shared" si="1503"/>
        <v>0</v>
      </c>
      <c r="AU1226" s="54">
        <f t="shared" si="1504"/>
        <v>0</v>
      </c>
      <c r="AV1226" s="54">
        <f t="shared" si="1505"/>
        <v>0</v>
      </c>
      <c r="AW1226" s="54">
        <f t="shared" si="1506"/>
        <v>0</v>
      </c>
      <c r="AX1226" s="54">
        <f t="shared" si="1507"/>
        <v>8489.27</v>
      </c>
      <c r="AY1226" s="54">
        <f t="shared" si="1508"/>
        <v>0</v>
      </c>
      <c r="AZ1226" s="54">
        <f t="shared" si="1509"/>
        <v>8489.27</v>
      </c>
      <c r="BA1226" s="54">
        <f t="shared" si="1492"/>
        <v>1</v>
      </c>
      <c r="BB1226" s="54">
        <f t="shared" si="1493"/>
        <v>0</v>
      </c>
      <c r="BC1226" s="54">
        <f>SUM(CJ1226:CL1226)*2</f>
        <v>4</v>
      </c>
      <c r="BD1226" s="54">
        <f>SUM(CM1226:CO1226)*2</f>
        <v>4</v>
      </c>
      <c r="BE1226" s="54">
        <f t="shared" si="1510"/>
        <v>2</v>
      </c>
      <c r="BF1226" s="54">
        <f t="shared" ref="BF1226:BK1226" si="1524">Z1226*2</f>
        <v>0</v>
      </c>
      <c r="BG1226" s="54">
        <f t="shared" si="1524"/>
        <v>2</v>
      </c>
      <c r="BH1226" s="54">
        <f t="shared" si="1524"/>
        <v>0</v>
      </c>
      <c r="BI1226" s="54">
        <f t="shared" si="1524"/>
        <v>0</v>
      </c>
      <c r="BJ1226" s="54">
        <f t="shared" si="1524"/>
        <v>0</v>
      </c>
      <c r="BK1226" s="54">
        <f t="shared" si="1524"/>
        <v>0</v>
      </c>
      <c r="BL1226" s="54">
        <v>0</v>
      </c>
      <c r="BM1226" s="54">
        <v>0</v>
      </c>
      <c r="BN1226" s="54">
        <f t="shared" si="1522"/>
        <v>0</v>
      </c>
      <c r="BO1226" s="54">
        <f t="shared" si="1523"/>
        <v>0</v>
      </c>
      <c r="BP1226" s="54">
        <v>0</v>
      </c>
      <c r="BQ1226" s="54">
        <v>0</v>
      </c>
      <c r="BR1226" s="54">
        <v>0</v>
      </c>
      <c r="BS1226" s="54">
        <v>0</v>
      </c>
      <c r="BT1226" s="54">
        <v>0</v>
      </c>
      <c r="BU1226" s="54">
        <v>0</v>
      </c>
      <c r="BV1226" s="54">
        <f t="shared" si="1512"/>
        <v>3537.1958333333337</v>
      </c>
      <c r="BW1226" s="54">
        <f t="shared" si="1513"/>
        <v>16978.54</v>
      </c>
      <c r="BX1226" s="54">
        <f t="shared" si="1514"/>
        <v>16978.54</v>
      </c>
      <c r="BY1226" s="54">
        <f t="shared" si="1515"/>
        <v>2</v>
      </c>
      <c r="BZ1226" s="54">
        <f t="shared" si="1516"/>
        <v>2</v>
      </c>
      <c r="CA1226" s="54">
        <v>0</v>
      </c>
      <c r="CB1226" s="54">
        <f t="shared" si="1517"/>
        <v>1</v>
      </c>
      <c r="CC1226" s="54">
        <f t="shared" si="1518"/>
        <v>0.41666666666666669</v>
      </c>
      <c r="CD1226" s="54">
        <v>0</v>
      </c>
      <c r="CE1226" s="54">
        <v>0</v>
      </c>
      <c r="CF1226" s="54">
        <v>1</v>
      </c>
      <c r="CG1226" s="54">
        <v>0</v>
      </c>
      <c r="CH1226" s="54">
        <v>0</v>
      </c>
      <c r="CI1226" s="54">
        <v>0</v>
      </c>
      <c r="CJ1226" s="54">
        <v>1</v>
      </c>
      <c r="CK1226" s="54">
        <v>0</v>
      </c>
      <c r="CL1226" s="54">
        <v>1</v>
      </c>
      <c r="CM1226" s="54">
        <v>1</v>
      </c>
      <c r="CN1226" s="54">
        <v>1</v>
      </c>
      <c r="CO1226" s="54">
        <v>0</v>
      </c>
    </row>
    <row r="1227" spans="1:93">
      <c r="A1227" s="3" t="str">
        <f t="shared" si="1497"/>
        <v>SH141Herceptin IV</v>
      </c>
      <c r="B1227" s="3" t="s">
        <v>556</v>
      </c>
      <c r="C1227" s="3" t="s">
        <v>557</v>
      </c>
      <c r="D1227" s="3" t="s">
        <v>296</v>
      </c>
      <c r="E1227" s="3" t="s">
        <v>296</v>
      </c>
      <c r="F1227" s="3" t="s">
        <v>385</v>
      </c>
      <c r="G1227" s="3" t="s">
        <v>386</v>
      </c>
      <c r="H1227" s="3" t="s">
        <v>385</v>
      </c>
      <c r="I1227" s="3" t="s">
        <v>386</v>
      </c>
      <c r="J1227" s="3" t="s">
        <v>541</v>
      </c>
      <c r="K1227" s="3" t="s">
        <v>541</v>
      </c>
      <c r="L1227" s="3"/>
      <c r="M1227" s="3" t="s">
        <v>545</v>
      </c>
      <c r="N1227" s="3" t="s">
        <v>11</v>
      </c>
      <c r="O1227" s="3" t="s">
        <v>11</v>
      </c>
      <c r="P1227" s="3">
        <v>4535.5</v>
      </c>
      <c r="Q1227" s="54">
        <v>24.305177275407456</v>
      </c>
      <c r="R1227" s="54">
        <v>17.412354266520911</v>
      </c>
      <c r="S1227" s="54">
        <v>16.19744285932482</v>
      </c>
      <c r="T1227" s="54">
        <v>11.437676821049294</v>
      </c>
      <c r="U1227" s="54">
        <v>10.421307553694584</v>
      </c>
      <c r="V1227" s="54">
        <v>18.142442052716213</v>
      </c>
      <c r="W1227" s="54">
        <v>57.91497440125319</v>
      </c>
      <c r="X1227" s="54">
        <v>40.001426427460089</v>
      </c>
      <c r="Y1227" s="54">
        <v>97.916400828713279</v>
      </c>
      <c r="Z1227" s="54">
        <v>24</v>
      </c>
      <c r="AA1227" s="54">
        <v>12</v>
      </c>
      <c r="AB1227" s="54">
        <v>12</v>
      </c>
      <c r="AC1227" s="54">
        <v>12</v>
      </c>
      <c r="AD1227" s="54">
        <v>0</v>
      </c>
      <c r="AE1227" s="54">
        <v>0</v>
      </c>
      <c r="AF1227" s="54">
        <f t="shared" si="1498"/>
        <v>48</v>
      </c>
      <c r="AG1227" s="54">
        <f t="shared" si="1499"/>
        <v>12</v>
      </c>
      <c r="AH1227" s="54">
        <f t="shared" si="1500"/>
        <v>60</v>
      </c>
      <c r="AI1227" s="54">
        <v>110236.13153261051</v>
      </c>
      <c r="AJ1227" s="54">
        <v>78973.732775805591</v>
      </c>
      <c r="AK1227" s="54">
        <v>73463.502088467721</v>
      </c>
      <c r="AL1227" s="54">
        <v>51875.583221869078</v>
      </c>
      <c r="AM1227" s="54">
        <v>47265.840409781791</v>
      </c>
      <c r="AN1227" s="54">
        <v>82285.045930094391</v>
      </c>
      <c r="AO1227" s="54">
        <v>262673.36639688379</v>
      </c>
      <c r="AP1227" s="54">
        <v>181426.46956174524</v>
      </c>
      <c r="AQ1227" s="54">
        <v>444099.83595862903</v>
      </c>
      <c r="AR1227" s="54">
        <f t="shared" si="1501"/>
        <v>108852</v>
      </c>
      <c r="AS1227" s="54">
        <f t="shared" si="1502"/>
        <v>54426</v>
      </c>
      <c r="AT1227" s="54">
        <f t="shared" si="1503"/>
        <v>54426</v>
      </c>
      <c r="AU1227" s="54">
        <f t="shared" si="1504"/>
        <v>54426</v>
      </c>
      <c r="AV1227" s="54">
        <f t="shared" si="1505"/>
        <v>0</v>
      </c>
      <c r="AW1227" s="54">
        <f t="shared" si="1506"/>
        <v>0</v>
      </c>
      <c r="AX1227" s="54">
        <f t="shared" si="1507"/>
        <v>217704</v>
      </c>
      <c r="AY1227" s="54">
        <f t="shared" si="1508"/>
        <v>54426</v>
      </c>
      <c r="AZ1227" s="54">
        <f t="shared" si="1509"/>
        <v>272130</v>
      </c>
      <c r="BA1227" s="54">
        <f t="shared" si="1492"/>
        <v>11.437676821049294</v>
      </c>
      <c r="BB1227" s="54">
        <f t="shared" si="1493"/>
        <v>12</v>
      </c>
      <c r="BC1227" s="54"/>
      <c r="BD1227" s="54"/>
      <c r="BE1227" s="54">
        <f t="shared" si="1510"/>
        <v>0</v>
      </c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>
        <f t="shared" si="1512"/>
        <v>85040.625</v>
      </c>
      <c r="BW1227" s="54">
        <f t="shared" si="1513"/>
        <v>272130</v>
      </c>
      <c r="BX1227" s="54">
        <f t="shared" si="1514"/>
        <v>272130</v>
      </c>
      <c r="BY1227" s="54">
        <f t="shared" si="1515"/>
        <v>60</v>
      </c>
      <c r="BZ1227" s="54">
        <f t="shared" si="1516"/>
        <v>60</v>
      </c>
      <c r="CA1227" s="54">
        <v>0</v>
      </c>
      <c r="CB1227" s="54">
        <f t="shared" si="1517"/>
        <v>36</v>
      </c>
      <c r="CC1227" s="54">
        <f t="shared" si="1518"/>
        <v>18.75</v>
      </c>
      <c r="CD1227" s="54">
        <v>21</v>
      </c>
      <c r="CE1227" s="54">
        <v>12</v>
      </c>
      <c r="CF1227" s="54">
        <v>24</v>
      </c>
      <c r="CG1227" s="54">
        <v>24</v>
      </c>
      <c r="CH1227" s="54">
        <v>12</v>
      </c>
      <c r="CI1227" s="54">
        <v>12</v>
      </c>
      <c r="CJ1227" s="54">
        <v>12</v>
      </c>
      <c r="CK1227" s="54">
        <v>24</v>
      </c>
      <c r="CL1227" s="54">
        <v>24</v>
      </c>
      <c r="CM1227" s="54">
        <v>36</v>
      </c>
      <c r="CN1227" s="54">
        <v>0</v>
      </c>
      <c r="CO1227" s="54">
        <v>24</v>
      </c>
    </row>
    <row r="1228" spans="1:93">
      <c r="A1228" s="3" t="str">
        <f t="shared" si="1497"/>
        <v>SH141Herceptin SC</v>
      </c>
      <c r="B1228" s="3" t="s">
        <v>556</v>
      </c>
      <c r="C1228" s="3" t="s">
        <v>557</v>
      </c>
      <c r="D1228" s="3" t="s">
        <v>296</v>
      </c>
      <c r="E1228" s="3" t="s">
        <v>296</v>
      </c>
      <c r="F1228" s="3" t="s">
        <v>385</v>
      </c>
      <c r="G1228" s="3" t="s">
        <v>386</v>
      </c>
      <c r="H1228" s="3" t="s">
        <v>385</v>
      </c>
      <c r="I1228" s="3" t="s">
        <v>386</v>
      </c>
      <c r="J1228" s="3" t="s">
        <v>541</v>
      </c>
      <c r="K1228" s="3" t="s">
        <v>541</v>
      </c>
      <c r="L1228" s="3"/>
      <c r="M1228" s="3" t="s">
        <v>545</v>
      </c>
      <c r="N1228" s="3" t="s">
        <v>12</v>
      </c>
      <c r="O1228" s="3" t="s">
        <v>12</v>
      </c>
      <c r="P1228" s="3">
        <v>3444.49</v>
      </c>
      <c r="Q1228" s="54">
        <v>2.5520146044752767</v>
      </c>
      <c r="R1228" s="54">
        <v>2.3644995916725908</v>
      </c>
      <c r="S1228" s="54">
        <v>3.5865465832359562</v>
      </c>
      <c r="T1228" s="54">
        <v>3.6710588517246854</v>
      </c>
      <c r="U1228" s="54">
        <v>3.3053550429814114</v>
      </c>
      <c r="V1228" s="54">
        <v>4.3505528028100002</v>
      </c>
      <c r="W1228" s="54">
        <v>8.5030607793838229</v>
      </c>
      <c r="X1228" s="54">
        <v>11.326966697516097</v>
      </c>
      <c r="Y1228" s="54">
        <v>19.830027476899922</v>
      </c>
      <c r="Z1228" s="54">
        <v>0</v>
      </c>
      <c r="AA1228" s="54">
        <v>10</v>
      </c>
      <c r="AB1228" s="54">
        <v>9</v>
      </c>
      <c r="AC1228" s="54">
        <v>10</v>
      </c>
      <c r="AD1228" s="54">
        <v>0</v>
      </c>
      <c r="AE1228" s="54">
        <v>0</v>
      </c>
      <c r="AF1228" s="54">
        <f t="shared" si="1498"/>
        <v>19</v>
      </c>
      <c r="AG1228" s="54">
        <f t="shared" si="1499"/>
        <v>10</v>
      </c>
      <c r="AH1228" s="54">
        <f t="shared" si="1500"/>
        <v>29</v>
      </c>
      <c r="AI1228" s="54">
        <v>8790.3887849690454</v>
      </c>
      <c r="AJ1228" s="54">
        <v>8144.4951985203206</v>
      </c>
      <c r="AK1228" s="54">
        <v>12353.823840490417</v>
      </c>
      <c r="AL1228" s="54">
        <v>12644.925504177159</v>
      </c>
      <c r="AM1228" s="54">
        <v>11385.26239199904</v>
      </c>
      <c r="AN1228" s="54">
        <v>14985.435623751016</v>
      </c>
      <c r="AO1228" s="54">
        <v>29288.707823979785</v>
      </c>
      <c r="AP1228" s="54">
        <v>39015.623519927212</v>
      </c>
      <c r="AQ1228" s="54">
        <v>68304.33134390699</v>
      </c>
      <c r="AR1228" s="54">
        <f t="shared" si="1501"/>
        <v>0</v>
      </c>
      <c r="AS1228" s="54">
        <f t="shared" si="1502"/>
        <v>34444.899999999994</v>
      </c>
      <c r="AT1228" s="54">
        <f t="shared" si="1503"/>
        <v>31000.409999999996</v>
      </c>
      <c r="AU1228" s="54">
        <f t="shared" si="1504"/>
        <v>34444.899999999994</v>
      </c>
      <c r="AV1228" s="54">
        <f t="shared" si="1505"/>
        <v>0</v>
      </c>
      <c r="AW1228" s="54">
        <f t="shared" si="1506"/>
        <v>0</v>
      </c>
      <c r="AX1228" s="54">
        <f t="shared" si="1507"/>
        <v>65445.30999999999</v>
      </c>
      <c r="AY1228" s="54">
        <f t="shared" si="1508"/>
        <v>34444.899999999994</v>
      </c>
      <c r="AZ1228" s="54">
        <f t="shared" si="1509"/>
        <v>99890.209999999992</v>
      </c>
      <c r="BA1228" s="54">
        <f t="shared" si="1492"/>
        <v>3.6710588517246854</v>
      </c>
      <c r="BB1228" s="54">
        <f t="shared" si="1493"/>
        <v>10</v>
      </c>
      <c r="BC1228" s="54"/>
      <c r="BD1228" s="54"/>
      <c r="BE1228" s="54">
        <f t="shared" si="1510"/>
        <v>0</v>
      </c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>
        <f t="shared" si="1512"/>
        <v>18657.654166666667</v>
      </c>
      <c r="BW1228" s="54">
        <f t="shared" si="1513"/>
        <v>86112.25</v>
      </c>
      <c r="BX1228" s="54">
        <f t="shared" si="1514"/>
        <v>137779.59999999998</v>
      </c>
      <c r="BY1228" s="54">
        <f t="shared" si="1515"/>
        <v>25</v>
      </c>
      <c r="BZ1228" s="54">
        <f t="shared" si="1516"/>
        <v>40</v>
      </c>
      <c r="CA1228" s="54">
        <v>0</v>
      </c>
      <c r="CB1228" s="54">
        <f t="shared" si="1517"/>
        <v>30</v>
      </c>
      <c r="CC1228" s="54">
        <f t="shared" si="1518"/>
        <v>5.416666666666667</v>
      </c>
      <c r="CD1228" s="54">
        <v>0</v>
      </c>
      <c r="CE1228" s="54">
        <v>0</v>
      </c>
      <c r="CF1228" s="54">
        <v>0</v>
      </c>
      <c r="CG1228" s="54">
        <v>0</v>
      </c>
      <c r="CH1228" s="54">
        <v>0</v>
      </c>
      <c r="CI1228" s="54">
        <v>0</v>
      </c>
      <c r="CJ1228" s="54">
        <v>13</v>
      </c>
      <c r="CK1228" s="54">
        <v>0</v>
      </c>
      <c r="CL1228" s="54">
        <v>12</v>
      </c>
      <c r="CM1228" s="54">
        <v>10</v>
      </c>
      <c r="CN1228" s="54">
        <v>0</v>
      </c>
      <c r="CO1228" s="54">
        <v>30</v>
      </c>
    </row>
    <row r="1229" spans="1:93">
      <c r="A1229" s="3" t="str">
        <f t="shared" si="1497"/>
        <v>SH141Itovebi 3mg</v>
      </c>
      <c r="B1229" s="3" t="s">
        <v>556</v>
      </c>
      <c r="C1229" s="3" t="s">
        <v>557</v>
      </c>
      <c r="D1229" s="3" t="s">
        <v>296</v>
      </c>
      <c r="E1229" s="3" t="s">
        <v>296</v>
      </c>
      <c r="F1229" s="3" t="s">
        <v>385</v>
      </c>
      <c r="G1229" s="3" t="s">
        <v>386</v>
      </c>
      <c r="H1229" s="3" t="s">
        <v>385</v>
      </c>
      <c r="I1229" s="3" t="s">
        <v>386</v>
      </c>
      <c r="J1229" s="3" t="s">
        <v>541</v>
      </c>
      <c r="K1229" s="3" t="s">
        <v>541</v>
      </c>
      <c r="L1229" s="3"/>
      <c r="M1229" s="3" t="s">
        <v>545</v>
      </c>
      <c r="N1229" s="3" t="s">
        <v>13</v>
      </c>
      <c r="O1229" s="3" t="s">
        <v>14</v>
      </c>
      <c r="P1229" s="3">
        <v>3566.02</v>
      </c>
      <c r="Q1229" s="54">
        <v>3.4102127293613362</v>
      </c>
      <c r="R1229" s="54">
        <v>3.8937577998558419</v>
      </c>
      <c r="S1229" s="54">
        <v>7.8810869977062215</v>
      </c>
      <c r="T1229" s="54">
        <v>7.9779953244962325</v>
      </c>
      <c r="U1229" s="54">
        <v>9.6991024533100081</v>
      </c>
      <c r="V1229" s="54">
        <v>12.351868625300748</v>
      </c>
      <c r="W1229" s="54">
        <v>15.1850575269234</v>
      </c>
      <c r="X1229" s="54">
        <v>30.028966403106985</v>
      </c>
      <c r="Y1229" s="54">
        <v>45.214023930030386</v>
      </c>
      <c r="Z1229" s="54">
        <v>0</v>
      </c>
      <c r="AA1229" s="54">
        <v>0</v>
      </c>
      <c r="AB1229" s="54">
        <v>0</v>
      </c>
      <c r="AC1229" s="54">
        <v>0</v>
      </c>
      <c r="AD1229" s="54">
        <v>0</v>
      </c>
      <c r="AE1229" s="54">
        <v>0</v>
      </c>
      <c r="AF1229" s="54">
        <f t="shared" si="1498"/>
        <v>0</v>
      </c>
      <c r="AG1229" s="54">
        <f t="shared" si="1499"/>
        <v>0</v>
      </c>
      <c r="AH1229" s="54">
        <f t="shared" si="1500"/>
        <v>0</v>
      </c>
      <c r="AI1229" s="54">
        <v>12160.886797157113</v>
      </c>
      <c r="AJ1229" s="54">
        <v>13885.21818944193</v>
      </c>
      <c r="AK1229" s="54">
        <v>28104.113855560339</v>
      </c>
      <c r="AL1229" s="54">
        <v>28449.690887060053</v>
      </c>
      <c r="AM1229" s="54">
        <v>34587.193330552553</v>
      </c>
      <c r="AN1229" s="54">
        <v>44047.010555194967</v>
      </c>
      <c r="AO1229" s="54">
        <v>54150.218842159382</v>
      </c>
      <c r="AP1229" s="54">
        <v>107083.89477280757</v>
      </c>
      <c r="AQ1229" s="54">
        <v>161234.11361496695</v>
      </c>
      <c r="AR1229" s="54">
        <f t="shared" si="1501"/>
        <v>0</v>
      </c>
      <c r="AS1229" s="54">
        <f t="shared" si="1502"/>
        <v>0</v>
      </c>
      <c r="AT1229" s="54">
        <f t="shared" si="1503"/>
        <v>0</v>
      </c>
      <c r="AU1229" s="54">
        <f t="shared" si="1504"/>
        <v>0</v>
      </c>
      <c r="AV1229" s="54">
        <f t="shared" si="1505"/>
        <v>0</v>
      </c>
      <c r="AW1229" s="54">
        <f t="shared" si="1506"/>
        <v>0</v>
      </c>
      <c r="AX1229" s="54">
        <f t="shared" si="1507"/>
        <v>0</v>
      </c>
      <c r="AY1229" s="54">
        <f t="shared" si="1508"/>
        <v>0</v>
      </c>
      <c r="AZ1229" s="54">
        <f t="shared" si="1509"/>
        <v>0</v>
      </c>
      <c r="BA1229" s="54">
        <f t="shared" si="1492"/>
        <v>7.9779953244962325</v>
      </c>
      <c r="BB1229" s="54">
        <f t="shared" si="1493"/>
        <v>0</v>
      </c>
      <c r="BC1229" s="54"/>
      <c r="BD1229" s="54"/>
      <c r="BE1229" s="54">
        <f t="shared" si="1510"/>
        <v>0</v>
      </c>
      <c r="BF1229" s="54"/>
      <c r="BG1229" s="54"/>
      <c r="BH1229" s="54"/>
      <c r="BI1229" s="54"/>
      <c r="BJ1229" s="54"/>
      <c r="BK1229" s="54"/>
      <c r="BL1229" s="54">
        <v>1.3333333333333333</v>
      </c>
      <c r="BM1229" s="54">
        <v>0.66666666666666663</v>
      </c>
      <c r="BN1229" s="54">
        <f t="shared" ref="BN1229:BN1230" si="1525">AVERAGE(BP1229:BR1229)</f>
        <v>1.3333333333333333</v>
      </c>
      <c r="BO1229" s="54">
        <f t="shared" ref="BO1229:BO1230" si="1526">SUM(BS1229:BU1229)/1</f>
        <v>0</v>
      </c>
      <c r="BP1229" s="54">
        <v>3</v>
      </c>
      <c r="BQ1229" s="54">
        <v>0</v>
      </c>
      <c r="BR1229" s="54">
        <v>1</v>
      </c>
      <c r="BS1229" s="54">
        <v>0</v>
      </c>
      <c r="BT1229" s="54">
        <v>0</v>
      </c>
      <c r="BU1229" s="54">
        <v>0</v>
      </c>
      <c r="BV1229" s="54">
        <f t="shared" si="1512"/>
        <v>0</v>
      </c>
      <c r="BW1229" s="54">
        <f t="shared" si="1513"/>
        <v>0</v>
      </c>
      <c r="BX1229" s="54">
        <f t="shared" si="1514"/>
        <v>0</v>
      </c>
      <c r="BY1229" s="54">
        <f t="shared" si="1515"/>
        <v>0</v>
      </c>
      <c r="BZ1229" s="54">
        <f t="shared" si="1516"/>
        <v>0</v>
      </c>
      <c r="CA1229" s="54">
        <v>0</v>
      </c>
      <c r="CB1229" s="54">
        <f t="shared" si="1517"/>
        <v>0</v>
      </c>
      <c r="CC1229" s="54">
        <f t="shared" si="1518"/>
        <v>0</v>
      </c>
      <c r="CD1229" s="54">
        <v>0</v>
      </c>
      <c r="CE1229" s="54">
        <v>0</v>
      </c>
      <c r="CF1229" s="54">
        <v>0</v>
      </c>
      <c r="CG1229" s="54">
        <v>0</v>
      </c>
      <c r="CH1229" s="54">
        <v>0</v>
      </c>
      <c r="CI1229" s="54">
        <v>0</v>
      </c>
      <c r="CJ1229" s="54">
        <v>0</v>
      </c>
      <c r="CK1229" s="54">
        <v>0</v>
      </c>
      <c r="CL1229" s="54">
        <v>0</v>
      </c>
      <c r="CM1229" s="54">
        <v>0</v>
      </c>
      <c r="CN1229" s="54">
        <v>0</v>
      </c>
      <c r="CO1229" s="54">
        <v>0</v>
      </c>
    </row>
    <row r="1230" spans="1:93">
      <c r="A1230" s="3" t="str">
        <f t="shared" si="1497"/>
        <v>SH141Itovebi 9mg</v>
      </c>
      <c r="B1230" s="3" t="s">
        <v>556</v>
      </c>
      <c r="C1230" s="3" t="s">
        <v>557</v>
      </c>
      <c r="D1230" s="3" t="s">
        <v>296</v>
      </c>
      <c r="E1230" s="3" t="s">
        <v>296</v>
      </c>
      <c r="F1230" s="3" t="s">
        <v>385</v>
      </c>
      <c r="G1230" s="3" t="s">
        <v>386</v>
      </c>
      <c r="H1230" s="3" t="s">
        <v>385</v>
      </c>
      <c r="I1230" s="3" t="s">
        <v>386</v>
      </c>
      <c r="J1230" s="3" t="s">
        <v>541</v>
      </c>
      <c r="K1230" s="3" t="s">
        <v>541</v>
      </c>
      <c r="L1230" s="3"/>
      <c r="M1230" s="3" t="s">
        <v>545</v>
      </c>
      <c r="N1230" s="3" t="s">
        <v>13</v>
      </c>
      <c r="O1230" s="3" t="s">
        <v>15</v>
      </c>
      <c r="P1230" s="3">
        <v>10698.05</v>
      </c>
      <c r="Q1230" s="54"/>
      <c r="R1230" s="54"/>
      <c r="S1230" s="54"/>
      <c r="T1230" s="54"/>
      <c r="U1230" s="54"/>
      <c r="V1230" s="54"/>
      <c r="W1230" s="54">
        <v>0</v>
      </c>
      <c r="X1230" s="54">
        <v>0</v>
      </c>
      <c r="Y1230" s="54">
        <v>0</v>
      </c>
      <c r="Z1230" s="54">
        <v>3</v>
      </c>
      <c r="AA1230" s="54">
        <v>0</v>
      </c>
      <c r="AB1230" s="54">
        <v>0</v>
      </c>
      <c r="AC1230" s="54">
        <v>6</v>
      </c>
      <c r="AD1230" s="54">
        <v>0</v>
      </c>
      <c r="AE1230" s="54">
        <v>0</v>
      </c>
      <c r="AF1230" s="54">
        <f t="shared" si="1498"/>
        <v>3</v>
      </c>
      <c r="AG1230" s="54">
        <f t="shared" si="1499"/>
        <v>6</v>
      </c>
      <c r="AH1230" s="54">
        <f t="shared" si="1500"/>
        <v>9</v>
      </c>
      <c r="AI1230" s="54"/>
      <c r="AJ1230" s="54"/>
      <c r="AK1230" s="54"/>
      <c r="AL1230" s="54"/>
      <c r="AM1230" s="54"/>
      <c r="AN1230" s="54"/>
      <c r="AO1230" s="54">
        <v>0</v>
      </c>
      <c r="AP1230" s="54">
        <v>0</v>
      </c>
      <c r="AQ1230" s="54">
        <v>0</v>
      </c>
      <c r="AR1230" s="54">
        <f t="shared" si="1501"/>
        <v>32094.149999999998</v>
      </c>
      <c r="AS1230" s="54">
        <f t="shared" si="1502"/>
        <v>0</v>
      </c>
      <c r="AT1230" s="54">
        <f t="shared" si="1503"/>
        <v>0</v>
      </c>
      <c r="AU1230" s="54">
        <f t="shared" si="1504"/>
        <v>64188.299999999996</v>
      </c>
      <c r="AV1230" s="54">
        <f t="shared" si="1505"/>
        <v>0</v>
      </c>
      <c r="AW1230" s="54">
        <f t="shared" si="1506"/>
        <v>0</v>
      </c>
      <c r="AX1230" s="54">
        <f t="shared" si="1507"/>
        <v>32094.149999999998</v>
      </c>
      <c r="AY1230" s="54">
        <f t="shared" si="1508"/>
        <v>64188.299999999996</v>
      </c>
      <c r="AZ1230" s="54">
        <f t="shared" si="1509"/>
        <v>96282.45</v>
      </c>
      <c r="BA1230" s="54">
        <f t="shared" si="1492"/>
        <v>0</v>
      </c>
      <c r="BB1230" s="54">
        <f t="shared" si="1493"/>
        <v>6</v>
      </c>
      <c r="BC1230" s="54"/>
      <c r="BD1230" s="54"/>
      <c r="BE1230" s="54">
        <f t="shared" si="1510"/>
        <v>0</v>
      </c>
      <c r="BF1230" s="54"/>
      <c r="BG1230" s="54"/>
      <c r="BH1230" s="54"/>
      <c r="BI1230" s="54"/>
      <c r="BJ1230" s="54"/>
      <c r="BK1230" s="54"/>
      <c r="BL1230" s="54">
        <v>0</v>
      </c>
      <c r="BM1230" s="54">
        <v>0</v>
      </c>
      <c r="BN1230" s="54">
        <f t="shared" si="1525"/>
        <v>0.33333333333333331</v>
      </c>
      <c r="BO1230" s="54">
        <f t="shared" si="1526"/>
        <v>1</v>
      </c>
      <c r="BP1230" s="54">
        <v>1</v>
      </c>
      <c r="BQ1230" s="54">
        <v>0</v>
      </c>
      <c r="BR1230" s="54">
        <v>0</v>
      </c>
      <c r="BS1230" s="54">
        <v>1</v>
      </c>
      <c r="BT1230" s="54">
        <v>0</v>
      </c>
      <c r="BU1230" s="54">
        <v>0</v>
      </c>
      <c r="BV1230" s="54">
        <f t="shared" si="1512"/>
        <v>0</v>
      </c>
      <c r="BW1230" s="54">
        <f t="shared" si="1513"/>
        <v>0</v>
      </c>
      <c r="BX1230" s="54">
        <f t="shared" si="1514"/>
        <v>0</v>
      </c>
      <c r="BY1230" s="54">
        <f t="shared" si="1515"/>
        <v>0</v>
      </c>
      <c r="BZ1230" s="54">
        <f t="shared" si="1516"/>
        <v>0</v>
      </c>
      <c r="CA1230" s="54">
        <v>0</v>
      </c>
      <c r="CB1230" s="54">
        <f t="shared" si="1517"/>
        <v>0</v>
      </c>
      <c r="CC1230" s="54">
        <f t="shared" si="1518"/>
        <v>0</v>
      </c>
      <c r="CD1230" s="54">
        <v>0</v>
      </c>
      <c r="CE1230" s="54">
        <v>0</v>
      </c>
      <c r="CF1230" s="54">
        <v>0</v>
      </c>
      <c r="CG1230" s="54">
        <v>0</v>
      </c>
      <c r="CH1230" s="54">
        <v>0</v>
      </c>
      <c r="CI1230" s="54">
        <v>0</v>
      </c>
      <c r="CJ1230" s="54">
        <v>0</v>
      </c>
      <c r="CK1230" s="54">
        <v>0</v>
      </c>
      <c r="CL1230" s="54">
        <v>0</v>
      </c>
      <c r="CM1230" s="54">
        <v>0</v>
      </c>
      <c r="CN1230" s="54">
        <v>0</v>
      </c>
      <c r="CO1230" s="54">
        <v>0</v>
      </c>
    </row>
    <row r="1231" spans="1:93">
      <c r="A1231" s="3" t="str">
        <f t="shared" si="1497"/>
        <v>SH141Perjeta</v>
      </c>
      <c r="B1231" s="3" t="s">
        <v>556</v>
      </c>
      <c r="C1231" s="3" t="s">
        <v>557</v>
      </c>
      <c r="D1231" s="3" t="s">
        <v>296</v>
      </c>
      <c r="E1231" s="3" t="s">
        <v>296</v>
      </c>
      <c r="F1231" s="3" t="s">
        <v>385</v>
      </c>
      <c r="G1231" s="3" t="s">
        <v>386</v>
      </c>
      <c r="H1231" s="3" t="s">
        <v>385</v>
      </c>
      <c r="I1231" s="3" t="s">
        <v>386</v>
      </c>
      <c r="J1231" s="3" t="s">
        <v>541</v>
      </c>
      <c r="K1231" s="3" t="s">
        <v>541</v>
      </c>
      <c r="L1231" s="3"/>
      <c r="M1231" s="3" t="s">
        <v>545</v>
      </c>
      <c r="N1231" s="3" t="s">
        <v>16</v>
      </c>
      <c r="O1231" s="3" t="s">
        <v>16</v>
      </c>
      <c r="P1231" s="3">
        <v>3985.87</v>
      </c>
      <c r="Q1231" s="54">
        <v>11.52299663050764</v>
      </c>
      <c r="R1231" s="54">
        <v>9.7336483396900686</v>
      </c>
      <c r="S1231" s="54">
        <v>14.773642502995209</v>
      </c>
      <c r="T1231" s="54">
        <v>8.9272820989309487</v>
      </c>
      <c r="U1231" s="54">
        <v>10.83531394553998</v>
      </c>
      <c r="V1231" s="54">
        <v>12.435223947293901</v>
      </c>
      <c r="W1231" s="54">
        <v>36.030287473192914</v>
      </c>
      <c r="X1231" s="54">
        <v>32.197819991764831</v>
      </c>
      <c r="Y1231" s="54">
        <v>68.228107464957745</v>
      </c>
      <c r="Z1231" s="54">
        <v>20</v>
      </c>
      <c r="AA1231" s="54">
        <v>15</v>
      </c>
      <c r="AB1231" s="54">
        <v>10</v>
      </c>
      <c r="AC1231" s="54">
        <v>16</v>
      </c>
      <c r="AD1231" s="54">
        <v>0</v>
      </c>
      <c r="AE1231" s="54">
        <v>0</v>
      </c>
      <c r="AF1231" s="54">
        <f t="shared" si="1498"/>
        <v>45</v>
      </c>
      <c r="AG1231" s="54">
        <f t="shared" si="1499"/>
        <v>16</v>
      </c>
      <c r="AH1231" s="54">
        <f t="shared" si="1500"/>
        <v>61</v>
      </c>
      <c r="AI1231" s="54">
        <v>45929.166579641489</v>
      </c>
      <c r="AJ1231" s="54">
        <v>38797.056907720456</v>
      </c>
      <c r="AK1231" s="54">
        <v>58885.818443413518</v>
      </c>
      <c r="AL1231" s="54">
        <v>35582.985899665895</v>
      </c>
      <c r="AM1231" s="54">
        <v>43188.15279610944</v>
      </c>
      <c r="AN1231" s="54">
        <v>49565.186074800346</v>
      </c>
      <c r="AO1231" s="54">
        <v>143612.04193077545</v>
      </c>
      <c r="AP1231" s="54">
        <v>128336.32477057568</v>
      </c>
      <c r="AQ1231" s="54">
        <v>271948.36670135113</v>
      </c>
      <c r="AR1231" s="54">
        <f t="shared" si="1501"/>
        <v>79717.399999999994</v>
      </c>
      <c r="AS1231" s="54">
        <f t="shared" si="1502"/>
        <v>59788.049999999996</v>
      </c>
      <c r="AT1231" s="54">
        <f t="shared" si="1503"/>
        <v>39858.699999999997</v>
      </c>
      <c r="AU1231" s="54">
        <f t="shared" si="1504"/>
        <v>63773.919999999998</v>
      </c>
      <c r="AV1231" s="54">
        <f t="shared" si="1505"/>
        <v>0</v>
      </c>
      <c r="AW1231" s="54">
        <f t="shared" si="1506"/>
        <v>0</v>
      </c>
      <c r="AX1231" s="54">
        <f t="shared" si="1507"/>
        <v>179364.14999999997</v>
      </c>
      <c r="AY1231" s="54">
        <f t="shared" si="1508"/>
        <v>63773.919999999998</v>
      </c>
      <c r="AZ1231" s="54">
        <f t="shared" si="1509"/>
        <v>243138.06999999995</v>
      </c>
      <c r="BA1231" s="54">
        <f t="shared" si="1492"/>
        <v>8.9272820989309487</v>
      </c>
      <c r="BB1231" s="54">
        <f t="shared" si="1493"/>
        <v>16</v>
      </c>
      <c r="BC1231" s="54"/>
      <c r="BD1231" s="54"/>
      <c r="BE1231" s="54">
        <f t="shared" si="1510"/>
        <v>0</v>
      </c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>
        <f t="shared" si="1512"/>
        <v>93003.633333333331</v>
      </c>
      <c r="BW1231" s="54">
        <f t="shared" si="1513"/>
        <v>318869.59999999998</v>
      </c>
      <c r="BX1231" s="54">
        <f t="shared" si="1514"/>
        <v>199293.5</v>
      </c>
      <c r="BY1231" s="54">
        <f t="shared" si="1515"/>
        <v>80</v>
      </c>
      <c r="BZ1231" s="54">
        <f t="shared" si="1516"/>
        <v>50</v>
      </c>
      <c r="CA1231" s="54">
        <v>0</v>
      </c>
      <c r="CB1231" s="54">
        <f t="shared" si="1517"/>
        <v>40</v>
      </c>
      <c r="CC1231" s="54">
        <f t="shared" si="1518"/>
        <v>23.333333333333332</v>
      </c>
      <c r="CD1231" s="54">
        <v>10</v>
      </c>
      <c r="CE1231" s="54">
        <v>30</v>
      </c>
      <c r="CF1231" s="54">
        <v>40</v>
      </c>
      <c r="CG1231" s="54">
        <v>30</v>
      </c>
      <c r="CH1231" s="54">
        <v>30</v>
      </c>
      <c r="CI1231" s="54">
        <v>10</v>
      </c>
      <c r="CJ1231" s="54">
        <v>30</v>
      </c>
      <c r="CK1231" s="54">
        <v>30</v>
      </c>
      <c r="CL1231" s="54">
        <v>20</v>
      </c>
      <c r="CM1231" s="54">
        <v>20</v>
      </c>
      <c r="CN1231" s="54">
        <v>20</v>
      </c>
      <c r="CO1231" s="54">
        <v>10</v>
      </c>
    </row>
    <row r="1232" spans="1:93">
      <c r="A1232" s="3" t="str">
        <f t="shared" si="1497"/>
        <v>SH141Phesgo 10ml</v>
      </c>
      <c r="B1232" s="3" t="s">
        <v>556</v>
      </c>
      <c r="C1232" s="3" t="s">
        <v>557</v>
      </c>
      <c r="D1232" s="3" t="s">
        <v>296</v>
      </c>
      <c r="E1232" s="3" t="s">
        <v>296</v>
      </c>
      <c r="F1232" s="3" t="s">
        <v>385</v>
      </c>
      <c r="G1232" s="3" t="s">
        <v>386</v>
      </c>
      <c r="H1232" s="3" t="s">
        <v>385</v>
      </c>
      <c r="I1232" s="3" t="s">
        <v>386</v>
      </c>
      <c r="J1232" s="3" t="s">
        <v>541</v>
      </c>
      <c r="K1232" s="3" t="s">
        <v>541</v>
      </c>
      <c r="L1232" s="3"/>
      <c r="M1232" s="3" t="s">
        <v>545</v>
      </c>
      <c r="N1232" s="3" t="s">
        <v>17</v>
      </c>
      <c r="O1232" s="3" t="s">
        <v>18</v>
      </c>
      <c r="P1232" s="3">
        <v>6232.07</v>
      </c>
      <c r="Q1232" s="54">
        <v>10.933670755429578</v>
      </c>
      <c r="R1232" s="54">
        <v>10.004832189328745</v>
      </c>
      <c r="S1232" s="54">
        <v>15.48897029342899</v>
      </c>
      <c r="T1232" s="54">
        <v>13.403815116529499</v>
      </c>
      <c r="U1232" s="54">
        <v>12.186048528429557</v>
      </c>
      <c r="V1232" s="54">
        <v>16.28792908892872</v>
      </c>
      <c r="W1232" s="54">
        <v>36.427473238187311</v>
      </c>
      <c r="X1232" s="54">
        <v>41.877792733887773</v>
      </c>
      <c r="Y1232" s="54">
        <v>78.305265972075091</v>
      </c>
      <c r="Z1232" s="54">
        <v>8</v>
      </c>
      <c r="AA1232" s="54">
        <v>28</v>
      </c>
      <c r="AB1232" s="54">
        <v>20</v>
      </c>
      <c r="AC1232" s="54">
        <v>0</v>
      </c>
      <c r="AD1232" s="54">
        <v>0</v>
      </c>
      <c r="AE1232" s="54">
        <v>0</v>
      </c>
      <c r="AF1232" s="54">
        <f t="shared" si="1498"/>
        <v>56</v>
      </c>
      <c r="AG1232" s="54">
        <f t="shared" si="1499"/>
        <v>0</v>
      </c>
      <c r="AH1232" s="54">
        <f t="shared" si="1500"/>
        <v>56</v>
      </c>
      <c r="AI1232" s="54">
        <v>68139.401504790003</v>
      </c>
      <c r="AJ1232" s="54">
        <v>62350.814542149987</v>
      </c>
      <c r="AK1232" s="54">
        <v>96528.347096569996</v>
      </c>
      <c r="AL1232" s="54">
        <v>83533.514073269995</v>
      </c>
      <c r="AM1232" s="54">
        <v>75944.307452569992</v>
      </c>
      <c r="AN1232" s="54">
        <v>101507.51423724</v>
      </c>
      <c r="AO1232" s="54">
        <v>227018.56314350996</v>
      </c>
      <c r="AP1232" s="54">
        <v>260985.33576307999</v>
      </c>
      <c r="AQ1232" s="54">
        <v>488003.89890658995</v>
      </c>
      <c r="AR1232" s="54">
        <f t="shared" si="1501"/>
        <v>49856.56</v>
      </c>
      <c r="AS1232" s="54">
        <f t="shared" si="1502"/>
        <v>174497.96</v>
      </c>
      <c r="AT1232" s="54">
        <f t="shared" si="1503"/>
        <v>124641.4</v>
      </c>
      <c r="AU1232" s="54">
        <f t="shared" si="1504"/>
        <v>0</v>
      </c>
      <c r="AV1232" s="54">
        <f t="shared" si="1505"/>
        <v>0</v>
      </c>
      <c r="AW1232" s="54">
        <f t="shared" si="1506"/>
        <v>0</v>
      </c>
      <c r="AX1232" s="54">
        <f t="shared" si="1507"/>
        <v>348995.92</v>
      </c>
      <c r="AY1232" s="54">
        <f t="shared" si="1508"/>
        <v>0</v>
      </c>
      <c r="AZ1232" s="54">
        <f t="shared" si="1509"/>
        <v>348995.92</v>
      </c>
      <c r="BA1232" s="54">
        <f t="shared" si="1492"/>
        <v>13.403815116529499</v>
      </c>
      <c r="BB1232" s="54">
        <f t="shared" si="1493"/>
        <v>0</v>
      </c>
      <c r="BC1232" s="54">
        <f>SUM(CJ1232:CL1232)</f>
        <v>12</v>
      </c>
      <c r="BD1232" s="54">
        <f>SUM(CM1232:CO1232)</f>
        <v>47</v>
      </c>
      <c r="BE1232" s="54">
        <f t="shared" si="1510"/>
        <v>56</v>
      </c>
      <c r="BF1232" s="54">
        <f t="shared" ref="BF1232:BK1232" si="1527">Z1232</f>
        <v>8</v>
      </c>
      <c r="BG1232" s="54">
        <f t="shared" si="1527"/>
        <v>28</v>
      </c>
      <c r="BH1232" s="54">
        <f t="shared" si="1527"/>
        <v>20</v>
      </c>
      <c r="BI1232" s="54">
        <f t="shared" si="1527"/>
        <v>0</v>
      </c>
      <c r="BJ1232" s="54">
        <f t="shared" si="1527"/>
        <v>0</v>
      </c>
      <c r="BK1232" s="54">
        <f t="shared" si="1527"/>
        <v>0</v>
      </c>
      <c r="BL1232" s="54">
        <v>0.66666666666666663</v>
      </c>
      <c r="BM1232" s="54">
        <v>0.33333333333333331</v>
      </c>
      <c r="BN1232" s="54">
        <f t="shared" ref="BN1232:BN1233" si="1528">AVERAGE(BP1232:BR1232)</f>
        <v>0</v>
      </c>
      <c r="BO1232" s="54">
        <f t="shared" ref="BO1232:BO1233" si="1529">SUM(BS1232:BU1232)/1</f>
        <v>0</v>
      </c>
      <c r="BP1232" s="54">
        <v>0</v>
      </c>
      <c r="BQ1232" s="54">
        <v>0</v>
      </c>
      <c r="BR1232" s="54">
        <v>0</v>
      </c>
      <c r="BS1232" s="54">
        <v>0</v>
      </c>
      <c r="BT1232" s="54">
        <v>0</v>
      </c>
      <c r="BU1232" s="54">
        <v>0</v>
      </c>
      <c r="BV1232" s="54">
        <f t="shared" si="1512"/>
        <v>36873.080833333333</v>
      </c>
      <c r="BW1232" s="54">
        <f t="shared" si="1513"/>
        <v>74784.84</v>
      </c>
      <c r="BX1232" s="54">
        <f t="shared" si="1514"/>
        <v>292907.28999999998</v>
      </c>
      <c r="BY1232" s="54">
        <f t="shared" si="1515"/>
        <v>12</v>
      </c>
      <c r="BZ1232" s="54">
        <f t="shared" si="1516"/>
        <v>47</v>
      </c>
      <c r="CA1232" s="54">
        <v>38.333333333333336</v>
      </c>
      <c r="CB1232" s="54">
        <f t="shared" si="1517"/>
        <v>19</v>
      </c>
      <c r="CC1232" s="54">
        <f t="shared" si="1518"/>
        <v>5.916666666666667</v>
      </c>
      <c r="CD1232" s="54">
        <v>0</v>
      </c>
      <c r="CE1232" s="54">
        <v>3</v>
      </c>
      <c r="CF1232" s="54">
        <v>2</v>
      </c>
      <c r="CG1232" s="54">
        <v>4</v>
      </c>
      <c r="CH1232" s="54">
        <v>0</v>
      </c>
      <c r="CI1232" s="54">
        <v>3</v>
      </c>
      <c r="CJ1232" s="54">
        <v>1</v>
      </c>
      <c r="CK1232" s="54">
        <v>5</v>
      </c>
      <c r="CL1232" s="54">
        <v>6</v>
      </c>
      <c r="CM1232" s="54">
        <v>18</v>
      </c>
      <c r="CN1232" s="54">
        <v>10</v>
      </c>
      <c r="CO1232" s="54">
        <v>19</v>
      </c>
    </row>
    <row r="1233" spans="1:93">
      <c r="A1233" s="3" t="str">
        <f t="shared" si="1497"/>
        <v>SH141Phesgo 15ml</v>
      </c>
      <c r="B1233" s="3" t="s">
        <v>556</v>
      </c>
      <c r="C1233" s="3" t="s">
        <v>557</v>
      </c>
      <c r="D1233" s="3" t="s">
        <v>296</v>
      </c>
      <c r="E1233" s="3" t="s">
        <v>296</v>
      </c>
      <c r="F1233" s="3" t="s">
        <v>385</v>
      </c>
      <c r="G1233" s="3" t="s">
        <v>386</v>
      </c>
      <c r="H1233" s="3" t="s">
        <v>385</v>
      </c>
      <c r="I1233" s="3" t="s">
        <v>386</v>
      </c>
      <c r="J1233" s="3" t="s">
        <v>541</v>
      </c>
      <c r="K1233" s="3" t="s">
        <v>541</v>
      </c>
      <c r="L1233" s="3"/>
      <c r="M1233" s="3" t="s">
        <v>545</v>
      </c>
      <c r="N1233" s="3" t="s">
        <v>17</v>
      </c>
      <c r="O1233" s="3" t="s">
        <v>19</v>
      </c>
      <c r="P1233" s="3">
        <v>8489.27</v>
      </c>
      <c r="Q1233" s="54">
        <v>1</v>
      </c>
      <c r="R1233" s="54">
        <v>1</v>
      </c>
      <c r="S1233" s="54">
        <v>1</v>
      </c>
      <c r="T1233" s="54">
        <v>1</v>
      </c>
      <c r="U1233" s="54">
        <v>1</v>
      </c>
      <c r="V1233" s="54">
        <v>1</v>
      </c>
      <c r="W1233" s="54">
        <v>3</v>
      </c>
      <c r="X1233" s="54">
        <v>3</v>
      </c>
      <c r="Y1233" s="54">
        <v>6</v>
      </c>
      <c r="Z1233" s="54">
        <v>2</v>
      </c>
      <c r="AA1233" s="54">
        <v>0</v>
      </c>
      <c r="AB1233" s="54">
        <v>0</v>
      </c>
      <c r="AC1233" s="54">
        <v>2</v>
      </c>
      <c r="AD1233" s="54">
        <v>0</v>
      </c>
      <c r="AE1233" s="54">
        <v>0</v>
      </c>
      <c r="AF1233" s="54">
        <f t="shared" si="1498"/>
        <v>2</v>
      </c>
      <c r="AG1233" s="54">
        <f t="shared" si="1499"/>
        <v>2</v>
      </c>
      <c r="AH1233" s="54">
        <f t="shared" si="1500"/>
        <v>4</v>
      </c>
      <c r="AI1233" s="54">
        <v>8489.27</v>
      </c>
      <c r="AJ1233" s="54">
        <v>8489.27</v>
      </c>
      <c r="AK1233" s="54">
        <v>8489.27</v>
      </c>
      <c r="AL1233" s="54">
        <v>8489.27</v>
      </c>
      <c r="AM1233" s="54">
        <v>8489.27</v>
      </c>
      <c r="AN1233" s="54">
        <v>8489.27</v>
      </c>
      <c r="AO1233" s="54">
        <v>25467.81</v>
      </c>
      <c r="AP1233" s="54">
        <v>25467.81</v>
      </c>
      <c r="AQ1233" s="54">
        <v>50935.62</v>
      </c>
      <c r="AR1233" s="54">
        <f t="shared" si="1501"/>
        <v>16978.54</v>
      </c>
      <c r="AS1233" s="54">
        <f t="shared" si="1502"/>
        <v>0</v>
      </c>
      <c r="AT1233" s="54">
        <f t="shared" si="1503"/>
        <v>0</v>
      </c>
      <c r="AU1233" s="54">
        <f t="shared" si="1504"/>
        <v>16978.54</v>
      </c>
      <c r="AV1233" s="54">
        <f t="shared" si="1505"/>
        <v>0</v>
      </c>
      <c r="AW1233" s="54">
        <f t="shared" si="1506"/>
        <v>0</v>
      </c>
      <c r="AX1233" s="54">
        <f t="shared" si="1507"/>
        <v>16978.54</v>
      </c>
      <c r="AY1233" s="54">
        <f t="shared" si="1508"/>
        <v>16978.54</v>
      </c>
      <c r="AZ1233" s="54">
        <f t="shared" si="1509"/>
        <v>33957.08</v>
      </c>
      <c r="BA1233" s="54">
        <f t="shared" si="1492"/>
        <v>1</v>
      </c>
      <c r="BB1233" s="54">
        <f t="shared" si="1493"/>
        <v>2</v>
      </c>
      <c r="BC1233" s="54">
        <f>SUM(CJ1233:CL1233)*2</f>
        <v>12</v>
      </c>
      <c r="BD1233" s="54">
        <f>SUM(CM1233:CO1233)*2</f>
        <v>12</v>
      </c>
      <c r="BE1233" s="54">
        <f t="shared" si="1510"/>
        <v>8</v>
      </c>
      <c r="BF1233" s="54">
        <f t="shared" ref="BF1233:BK1233" si="1530">Z1233*2</f>
        <v>4</v>
      </c>
      <c r="BG1233" s="54">
        <f t="shared" si="1530"/>
        <v>0</v>
      </c>
      <c r="BH1233" s="54">
        <f t="shared" si="1530"/>
        <v>0</v>
      </c>
      <c r="BI1233" s="54">
        <f t="shared" si="1530"/>
        <v>4</v>
      </c>
      <c r="BJ1233" s="54">
        <f t="shared" si="1530"/>
        <v>0</v>
      </c>
      <c r="BK1233" s="54">
        <f t="shared" si="1530"/>
        <v>0</v>
      </c>
      <c r="BL1233" s="54">
        <v>1.6666666666666667</v>
      </c>
      <c r="BM1233" s="54">
        <v>1.6666666666666667</v>
      </c>
      <c r="BN1233" s="54">
        <f t="shared" si="1528"/>
        <v>0.33333333333333331</v>
      </c>
      <c r="BO1233" s="54">
        <f t="shared" si="1529"/>
        <v>1</v>
      </c>
      <c r="BP1233" s="54">
        <v>1</v>
      </c>
      <c r="BQ1233" s="54">
        <v>0</v>
      </c>
      <c r="BR1233" s="54">
        <v>0</v>
      </c>
      <c r="BS1233" s="54">
        <v>1</v>
      </c>
      <c r="BT1233" s="54">
        <v>0</v>
      </c>
      <c r="BU1233" s="54">
        <v>0</v>
      </c>
      <c r="BV1233" s="54">
        <f t="shared" si="1512"/>
        <v>11319.026666666667</v>
      </c>
      <c r="BW1233" s="54">
        <f t="shared" si="1513"/>
        <v>50935.62</v>
      </c>
      <c r="BX1233" s="54">
        <f t="shared" si="1514"/>
        <v>50935.62</v>
      </c>
      <c r="BY1233" s="54">
        <f t="shared" si="1515"/>
        <v>6</v>
      </c>
      <c r="BZ1233" s="54">
        <f t="shared" si="1516"/>
        <v>6</v>
      </c>
      <c r="CA1233" s="54">
        <v>0</v>
      </c>
      <c r="CB1233" s="54">
        <f t="shared" si="1517"/>
        <v>4</v>
      </c>
      <c r="CC1233" s="54">
        <f t="shared" si="1518"/>
        <v>1.3333333333333333</v>
      </c>
      <c r="CD1233" s="54">
        <v>0</v>
      </c>
      <c r="CE1233" s="54">
        <v>1</v>
      </c>
      <c r="CF1233" s="54">
        <v>0</v>
      </c>
      <c r="CG1233" s="54">
        <v>0</v>
      </c>
      <c r="CH1233" s="54">
        <v>1</v>
      </c>
      <c r="CI1233" s="54">
        <v>2</v>
      </c>
      <c r="CJ1233" s="54">
        <v>0</v>
      </c>
      <c r="CK1233" s="54">
        <v>2</v>
      </c>
      <c r="CL1233" s="54">
        <v>4</v>
      </c>
      <c r="CM1233" s="54">
        <v>2</v>
      </c>
      <c r="CN1233" s="54">
        <v>0</v>
      </c>
      <c r="CO1233" s="54">
        <v>4</v>
      </c>
    </row>
    <row r="1234" spans="1:93">
      <c r="A1234" s="3" t="str">
        <f t="shared" si="1497"/>
        <v>SH145Herceptin IV</v>
      </c>
      <c r="B1234" s="3" t="s">
        <v>558</v>
      </c>
      <c r="C1234" s="3" t="s">
        <v>887</v>
      </c>
      <c r="D1234" s="3" t="s">
        <v>296</v>
      </c>
      <c r="E1234" s="3" t="s">
        <v>296</v>
      </c>
      <c r="F1234" s="3" t="s">
        <v>387</v>
      </c>
      <c r="G1234" s="3" t="s">
        <v>388</v>
      </c>
      <c r="H1234" s="3" t="s">
        <v>387</v>
      </c>
      <c r="I1234" s="3" t="s">
        <v>388</v>
      </c>
      <c r="J1234" s="3" t="s">
        <v>541</v>
      </c>
      <c r="K1234" s="3" t="s">
        <v>541</v>
      </c>
      <c r="L1234" s="3"/>
      <c r="M1234" s="3" t="s">
        <v>543</v>
      </c>
      <c r="N1234" s="3" t="s">
        <v>11</v>
      </c>
      <c r="O1234" s="3" t="s">
        <v>11</v>
      </c>
      <c r="P1234" s="3">
        <v>4535.5</v>
      </c>
      <c r="Q1234" s="54">
        <v>2.4822376098080742E-7</v>
      </c>
      <c r="R1234" s="54">
        <v>1.7782878168674339E-7</v>
      </c>
      <c r="S1234" s="54">
        <v>1.6542114214001052E-7</v>
      </c>
      <c r="T1234" s="54">
        <v>1.1681063360424579E-7</v>
      </c>
      <c r="U1234" s="54">
        <v>1.0643066396940739E-7</v>
      </c>
      <c r="V1234" s="54">
        <v>1.8528501761878564E-7</v>
      </c>
      <c r="W1234" s="54">
        <v>5.9147368480756133E-7</v>
      </c>
      <c r="X1234" s="54">
        <v>4.0852631519243884E-7</v>
      </c>
      <c r="Y1234" s="54">
        <v>1.0000000000000002E-6</v>
      </c>
      <c r="Z1234" s="54">
        <v>0</v>
      </c>
      <c r="AA1234" s="54">
        <v>0</v>
      </c>
      <c r="AB1234" s="54">
        <v>1</v>
      </c>
      <c r="AC1234" s="54">
        <v>0</v>
      </c>
      <c r="AD1234" s="54">
        <v>0</v>
      </c>
      <c r="AE1234" s="54">
        <v>0</v>
      </c>
      <c r="AF1234" s="54">
        <f t="shared" si="1498"/>
        <v>1</v>
      </c>
      <c r="AG1234" s="54">
        <f t="shared" si="1499"/>
        <v>0</v>
      </c>
      <c r="AH1234" s="54">
        <f t="shared" si="1500"/>
        <v>1</v>
      </c>
      <c r="AI1234" s="54">
        <v>1.1258188679284522E-3</v>
      </c>
      <c r="AJ1234" s="54">
        <v>8.0654243934022462E-4</v>
      </c>
      <c r="AK1234" s="54">
        <v>7.5026759017601764E-4</v>
      </c>
      <c r="AL1234" s="54">
        <v>5.297946287120568E-4</v>
      </c>
      <c r="AM1234" s="54">
        <v>4.8271627643324723E-4</v>
      </c>
      <c r="AN1234" s="54">
        <v>8.4036019741000226E-4</v>
      </c>
      <c r="AO1234" s="54">
        <v>2.6826288974446943E-3</v>
      </c>
      <c r="AP1234" s="54">
        <v>1.8528711025553063E-3</v>
      </c>
      <c r="AQ1234" s="54">
        <v>4.5355000000000005E-3</v>
      </c>
      <c r="AR1234" s="54">
        <f t="shared" si="1501"/>
        <v>0</v>
      </c>
      <c r="AS1234" s="54">
        <f t="shared" si="1502"/>
        <v>0</v>
      </c>
      <c r="AT1234" s="54">
        <f t="shared" si="1503"/>
        <v>4535.5</v>
      </c>
      <c r="AU1234" s="54">
        <f t="shared" si="1504"/>
        <v>0</v>
      </c>
      <c r="AV1234" s="54">
        <f t="shared" si="1505"/>
        <v>0</v>
      </c>
      <c r="AW1234" s="54">
        <f t="shared" si="1506"/>
        <v>0</v>
      </c>
      <c r="AX1234" s="54">
        <f t="shared" si="1507"/>
        <v>4535.5</v>
      </c>
      <c r="AY1234" s="54">
        <f t="shared" si="1508"/>
        <v>0</v>
      </c>
      <c r="AZ1234" s="54">
        <f t="shared" si="1509"/>
        <v>4535.5</v>
      </c>
      <c r="BA1234" s="54">
        <f t="shared" si="1492"/>
        <v>1.1681063360424579E-7</v>
      </c>
      <c r="BB1234" s="54">
        <f t="shared" si="1493"/>
        <v>0</v>
      </c>
      <c r="BC1234" s="54"/>
      <c r="BD1234" s="54"/>
      <c r="BE1234" s="54">
        <f t="shared" si="1510"/>
        <v>0</v>
      </c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>
        <f t="shared" si="1512"/>
        <v>377.95833333333331</v>
      </c>
      <c r="BW1234" s="54">
        <f t="shared" si="1513"/>
        <v>0</v>
      </c>
      <c r="BX1234" s="54">
        <f t="shared" si="1514"/>
        <v>0</v>
      </c>
      <c r="BY1234" s="54">
        <f t="shared" si="1515"/>
        <v>0</v>
      </c>
      <c r="BZ1234" s="54">
        <f t="shared" si="1516"/>
        <v>0</v>
      </c>
      <c r="CA1234" s="54">
        <v>0</v>
      </c>
      <c r="CB1234" s="54">
        <f t="shared" si="1517"/>
        <v>1</v>
      </c>
      <c r="CC1234" s="54">
        <f t="shared" si="1518"/>
        <v>8.3333333333333329E-2</v>
      </c>
      <c r="CD1234" s="54">
        <v>1</v>
      </c>
      <c r="CE1234" s="54">
        <v>0</v>
      </c>
      <c r="CF1234" s="54">
        <v>0</v>
      </c>
      <c r="CG1234" s="54">
        <v>0</v>
      </c>
      <c r="CH1234" s="54">
        <v>0</v>
      </c>
      <c r="CI1234" s="54">
        <v>0</v>
      </c>
      <c r="CJ1234" s="54">
        <v>0</v>
      </c>
      <c r="CK1234" s="54">
        <v>0</v>
      </c>
      <c r="CL1234" s="54">
        <v>0</v>
      </c>
      <c r="CM1234" s="54">
        <v>0</v>
      </c>
      <c r="CN1234" s="54">
        <v>0</v>
      </c>
      <c r="CO1234" s="54">
        <v>0</v>
      </c>
    </row>
    <row r="1235" spans="1:93">
      <c r="A1235" s="3" t="str">
        <f t="shared" si="1497"/>
        <v>SH145Herceptin SC</v>
      </c>
      <c r="B1235" s="3" t="s">
        <v>558</v>
      </c>
      <c r="C1235" s="3" t="s">
        <v>887</v>
      </c>
      <c r="D1235" s="3" t="s">
        <v>296</v>
      </c>
      <c r="E1235" s="3" t="s">
        <v>296</v>
      </c>
      <c r="F1235" s="3" t="s">
        <v>387</v>
      </c>
      <c r="G1235" s="3" t="s">
        <v>388</v>
      </c>
      <c r="H1235" s="3" t="s">
        <v>387</v>
      </c>
      <c r="I1235" s="3" t="s">
        <v>388</v>
      </c>
      <c r="J1235" s="3" t="s">
        <v>541</v>
      </c>
      <c r="K1235" s="3" t="s">
        <v>541</v>
      </c>
      <c r="L1235" s="3"/>
      <c r="M1235" s="3" t="s">
        <v>543</v>
      </c>
      <c r="N1235" s="3" t="s">
        <v>12</v>
      </c>
      <c r="O1235" s="3" t="s">
        <v>12</v>
      </c>
      <c r="P1235" s="3">
        <v>3444.49</v>
      </c>
      <c r="Q1235" s="54">
        <v>2.9165881194003158</v>
      </c>
      <c r="R1235" s="54">
        <v>2.7022852476258175</v>
      </c>
      <c r="S1235" s="54">
        <v>4.098910380841092</v>
      </c>
      <c r="T1235" s="54">
        <v>4.1954958305424963</v>
      </c>
      <c r="U1235" s="54">
        <v>3.7775486205501836</v>
      </c>
      <c r="V1235" s="54">
        <v>4.9720603460685711</v>
      </c>
      <c r="W1235" s="54">
        <v>9.7177837478672249</v>
      </c>
      <c r="X1235" s="54">
        <v>12.94510479716125</v>
      </c>
      <c r="Y1235" s="54">
        <v>22.662888545028473</v>
      </c>
      <c r="Z1235" s="54">
        <v>0</v>
      </c>
      <c r="AA1235" s="54">
        <v>5</v>
      </c>
      <c r="AB1235" s="54">
        <v>0</v>
      </c>
      <c r="AC1235" s="54">
        <v>0</v>
      </c>
      <c r="AD1235" s="54">
        <v>0</v>
      </c>
      <c r="AE1235" s="54">
        <v>0</v>
      </c>
      <c r="AF1235" s="54">
        <f t="shared" si="1498"/>
        <v>5</v>
      </c>
      <c r="AG1235" s="54">
        <f t="shared" si="1499"/>
        <v>0</v>
      </c>
      <c r="AH1235" s="54">
        <f t="shared" si="1500"/>
        <v>5</v>
      </c>
      <c r="AI1235" s="54">
        <v>10046.158611393193</v>
      </c>
      <c r="AJ1235" s="54">
        <v>9307.9945125946506</v>
      </c>
      <c r="AK1235" s="54">
        <v>14118.655817703331</v>
      </c>
      <c r="AL1235" s="54">
        <v>14451.343433345322</v>
      </c>
      <c r="AM1235" s="54">
        <v>13011.728447998901</v>
      </c>
      <c r="AN1235" s="54">
        <v>17126.212141429733</v>
      </c>
      <c r="AO1235" s="54">
        <v>33472.808941691175</v>
      </c>
      <c r="AP1235" s="54">
        <v>44589.284022773951</v>
      </c>
      <c r="AQ1235" s="54">
        <v>78062.092964465119</v>
      </c>
      <c r="AR1235" s="54">
        <f t="shared" si="1501"/>
        <v>0</v>
      </c>
      <c r="AS1235" s="54">
        <f t="shared" si="1502"/>
        <v>17222.449999999997</v>
      </c>
      <c r="AT1235" s="54">
        <f t="shared" si="1503"/>
        <v>0</v>
      </c>
      <c r="AU1235" s="54">
        <f t="shared" si="1504"/>
        <v>0</v>
      </c>
      <c r="AV1235" s="54">
        <f t="shared" si="1505"/>
        <v>0</v>
      </c>
      <c r="AW1235" s="54">
        <f t="shared" si="1506"/>
        <v>0</v>
      </c>
      <c r="AX1235" s="54">
        <f t="shared" si="1507"/>
        <v>17222.449999999997</v>
      </c>
      <c r="AY1235" s="54">
        <f t="shared" si="1508"/>
        <v>0</v>
      </c>
      <c r="AZ1235" s="54">
        <f t="shared" si="1509"/>
        <v>17222.449999999997</v>
      </c>
      <c r="BA1235" s="54">
        <f t="shared" si="1492"/>
        <v>4.1954958305424963</v>
      </c>
      <c r="BB1235" s="54">
        <f t="shared" si="1493"/>
        <v>0</v>
      </c>
      <c r="BC1235" s="54"/>
      <c r="BD1235" s="54"/>
      <c r="BE1235" s="54">
        <f t="shared" si="1510"/>
        <v>0</v>
      </c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>
        <f t="shared" si="1512"/>
        <v>14352.041666666666</v>
      </c>
      <c r="BW1235" s="54">
        <f t="shared" si="1513"/>
        <v>34444.899999999994</v>
      </c>
      <c r="BX1235" s="54">
        <f t="shared" si="1514"/>
        <v>34444.899999999994</v>
      </c>
      <c r="BY1235" s="54">
        <f t="shared" si="1515"/>
        <v>10</v>
      </c>
      <c r="BZ1235" s="54">
        <f t="shared" si="1516"/>
        <v>10</v>
      </c>
      <c r="CA1235" s="54">
        <v>0</v>
      </c>
      <c r="CB1235" s="54">
        <f t="shared" si="1517"/>
        <v>10</v>
      </c>
      <c r="CC1235" s="54">
        <f t="shared" si="1518"/>
        <v>4.166666666666667</v>
      </c>
      <c r="CD1235" s="54">
        <v>5</v>
      </c>
      <c r="CE1235" s="54">
        <v>5</v>
      </c>
      <c r="CF1235" s="54">
        <v>5</v>
      </c>
      <c r="CG1235" s="54">
        <v>10</v>
      </c>
      <c r="CH1235" s="54">
        <v>0</v>
      </c>
      <c r="CI1235" s="54">
        <v>5</v>
      </c>
      <c r="CJ1235" s="54">
        <v>0</v>
      </c>
      <c r="CK1235" s="54">
        <v>0</v>
      </c>
      <c r="CL1235" s="54">
        <v>10</v>
      </c>
      <c r="CM1235" s="54">
        <v>5</v>
      </c>
      <c r="CN1235" s="54">
        <v>0</v>
      </c>
      <c r="CO1235" s="54">
        <v>5</v>
      </c>
    </row>
    <row r="1236" spans="1:93">
      <c r="A1236" s="3" t="str">
        <f t="shared" si="1497"/>
        <v>SH145Itovebi 3mg</v>
      </c>
      <c r="B1236" s="3" t="s">
        <v>558</v>
      </c>
      <c r="C1236" s="3" t="s">
        <v>887</v>
      </c>
      <c r="D1236" s="3" t="s">
        <v>296</v>
      </c>
      <c r="E1236" s="3" t="s">
        <v>296</v>
      </c>
      <c r="F1236" s="3" t="s">
        <v>387</v>
      </c>
      <c r="G1236" s="3" t="s">
        <v>388</v>
      </c>
      <c r="H1236" s="3" t="s">
        <v>387</v>
      </c>
      <c r="I1236" s="3" t="s">
        <v>388</v>
      </c>
      <c r="J1236" s="3" t="s">
        <v>541</v>
      </c>
      <c r="K1236" s="3" t="s">
        <v>541</v>
      </c>
      <c r="L1236" s="3"/>
      <c r="M1236" s="3" t="s">
        <v>543</v>
      </c>
      <c r="N1236" s="3" t="s">
        <v>13</v>
      </c>
      <c r="O1236" s="3" t="s">
        <v>14</v>
      </c>
      <c r="P1236" s="3">
        <v>3566.02</v>
      </c>
      <c r="Q1236" s="54">
        <v>0</v>
      </c>
      <c r="R1236" s="54">
        <v>0</v>
      </c>
      <c r="S1236" s="54">
        <v>0</v>
      </c>
      <c r="T1236" s="54">
        <v>0</v>
      </c>
      <c r="U1236" s="54">
        <v>0</v>
      </c>
      <c r="V1236" s="54">
        <v>0</v>
      </c>
      <c r="W1236" s="54">
        <v>0</v>
      </c>
      <c r="X1236" s="54">
        <v>0</v>
      </c>
      <c r="Y1236" s="54">
        <v>0</v>
      </c>
      <c r="Z1236" s="54">
        <v>0</v>
      </c>
      <c r="AA1236" s="54">
        <v>3</v>
      </c>
      <c r="AB1236" s="54">
        <v>0</v>
      </c>
      <c r="AC1236" s="54">
        <v>0</v>
      </c>
      <c r="AD1236" s="54">
        <v>0</v>
      </c>
      <c r="AE1236" s="54">
        <v>0</v>
      </c>
      <c r="AF1236" s="54">
        <f t="shared" si="1498"/>
        <v>3</v>
      </c>
      <c r="AG1236" s="54">
        <f t="shared" si="1499"/>
        <v>0</v>
      </c>
      <c r="AH1236" s="54">
        <f t="shared" si="1500"/>
        <v>3</v>
      </c>
      <c r="AI1236" s="54">
        <v>0</v>
      </c>
      <c r="AJ1236" s="54">
        <v>0</v>
      </c>
      <c r="AK1236" s="54">
        <v>0</v>
      </c>
      <c r="AL1236" s="54">
        <v>0</v>
      </c>
      <c r="AM1236" s="54">
        <v>0</v>
      </c>
      <c r="AN1236" s="54">
        <v>0</v>
      </c>
      <c r="AO1236" s="54">
        <v>0</v>
      </c>
      <c r="AP1236" s="54">
        <v>0</v>
      </c>
      <c r="AQ1236" s="54">
        <v>0</v>
      </c>
      <c r="AR1236" s="54">
        <f t="shared" si="1501"/>
        <v>0</v>
      </c>
      <c r="AS1236" s="54">
        <f t="shared" si="1502"/>
        <v>10698.06</v>
      </c>
      <c r="AT1236" s="54">
        <f t="shared" si="1503"/>
        <v>0</v>
      </c>
      <c r="AU1236" s="54">
        <f t="shared" si="1504"/>
        <v>0</v>
      </c>
      <c r="AV1236" s="54">
        <f t="shared" si="1505"/>
        <v>0</v>
      </c>
      <c r="AW1236" s="54">
        <f t="shared" si="1506"/>
        <v>0</v>
      </c>
      <c r="AX1236" s="54">
        <f t="shared" si="1507"/>
        <v>10698.06</v>
      </c>
      <c r="AY1236" s="54">
        <f t="shared" si="1508"/>
        <v>0</v>
      </c>
      <c r="AZ1236" s="54">
        <f t="shared" si="1509"/>
        <v>10698.06</v>
      </c>
      <c r="BA1236" s="54">
        <f t="shared" si="1492"/>
        <v>0</v>
      </c>
      <c r="BB1236" s="54">
        <f t="shared" si="1493"/>
        <v>0</v>
      </c>
      <c r="BC1236" s="54"/>
      <c r="BD1236" s="54"/>
      <c r="BE1236" s="54">
        <f t="shared" si="1510"/>
        <v>0</v>
      </c>
      <c r="BF1236" s="54"/>
      <c r="BG1236" s="54"/>
      <c r="BH1236" s="54"/>
      <c r="BI1236" s="54"/>
      <c r="BJ1236" s="54"/>
      <c r="BK1236" s="54"/>
      <c r="BL1236" s="54">
        <v>0</v>
      </c>
      <c r="BM1236" s="54">
        <v>0</v>
      </c>
      <c r="BN1236" s="54">
        <f t="shared" ref="BN1236:BN1237" si="1531">AVERAGE(BP1236:BR1236)</f>
        <v>0</v>
      </c>
      <c r="BO1236" s="54">
        <f t="shared" ref="BO1236:BO1237" si="1532">SUM(BS1236:BU1236)/1</f>
        <v>0</v>
      </c>
      <c r="BP1236" s="54">
        <v>0</v>
      </c>
      <c r="BQ1236" s="54">
        <v>0</v>
      </c>
      <c r="BR1236" s="54">
        <v>0</v>
      </c>
      <c r="BS1236" s="54">
        <v>0</v>
      </c>
      <c r="BT1236" s="54">
        <v>0</v>
      </c>
      <c r="BU1236" s="54">
        <v>0</v>
      </c>
      <c r="BV1236" s="54">
        <f t="shared" si="1512"/>
        <v>0</v>
      </c>
      <c r="BW1236" s="54">
        <f t="shared" si="1513"/>
        <v>0</v>
      </c>
      <c r="BX1236" s="54">
        <f t="shared" si="1514"/>
        <v>0</v>
      </c>
      <c r="BY1236" s="54">
        <f t="shared" si="1515"/>
        <v>0</v>
      </c>
      <c r="BZ1236" s="54">
        <f t="shared" si="1516"/>
        <v>0</v>
      </c>
      <c r="CA1236" s="54">
        <v>0</v>
      </c>
      <c r="CB1236" s="54">
        <f t="shared" si="1517"/>
        <v>0</v>
      </c>
      <c r="CC1236" s="54">
        <f t="shared" si="1518"/>
        <v>0</v>
      </c>
      <c r="CD1236" s="54">
        <v>0</v>
      </c>
      <c r="CE1236" s="54">
        <v>0</v>
      </c>
      <c r="CF1236" s="54">
        <v>0</v>
      </c>
      <c r="CG1236" s="54">
        <v>0</v>
      </c>
      <c r="CH1236" s="54">
        <v>0</v>
      </c>
      <c r="CI1236" s="54">
        <v>0</v>
      </c>
      <c r="CJ1236" s="54">
        <v>0</v>
      </c>
      <c r="CK1236" s="54">
        <v>0</v>
      </c>
      <c r="CL1236" s="54">
        <v>0</v>
      </c>
      <c r="CM1236" s="54">
        <v>0</v>
      </c>
      <c r="CN1236" s="54">
        <v>0</v>
      </c>
      <c r="CO1236" s="54">
        <v>0</v>
      </c>
    </row>
    <row r="1237" spans="1:93">
      <c r="A1237" s="3" t="str">
        <f t="shared" si="1497"/>
        <v>SH145Itovebi 9mg</v>
      </c>
      <c r="B1237" s="3" t="s">
        <v>558</v>
      </c>
      <c r="C1237" s="3" t="s">
        <v>887</v>
      </c>
      <c r="D1237" s="3" t="s">
        <v>296</v>
      </c>
      <c r="E1237" s="3" t="s">
        <v>296</v>
      </c>
      <c r="F1237" s="3" t="s">
        <v>387</v>
      </c>
      <c r="G1237" s="3" t="s">
        <v>388</v>
      </c>
      <c r="H1237" s="3" t="s">
        <v>387</v>
      </c>
      <c r="I1237" s="3" t="s">
        <v>388</v>
      </c>
      <c r="J1237" s="3" t="s">
        <v>541</v>
      </c>
      <c r="K1237" s="3" t="s">
        <v>541</v>
      </c>
      <c r="L1237" s="3"/>
      <c r="M1237" s="3" t="s">
        <v>543</v>
      </c>
      <c r="N1237" s="3" t="s">
        <v>13</v>
      </c>
      <c r="O1237" s="3" t="s">
        <v>15</v>
      </c>
      <c r="P1237" s="3">
        <v>10698.05</v>
      </c>
      <c r="Q1237" s="54"/>
      <c r="R1237" s="54"/>
      <c r="S1237" s="54"/>
      <c r="T1237" s="54">
        <v>0</v>
      </c>
      <c r="U1237" s="54">
        <v>0</v>
      </c>
      <c r="V1237" s="54">
        <v>0</v>
      </c>
      <c r="W1237" s="54">
        <v>0</v>
      </c>
      <c r="X1237" s="54">
        <v>0</v>
      </c>
      <c r="Y1237" s="54">
        <v>0</v>
      </c>
      <c r="Z1237" s="54">
        <v>0</v>
      </c>
      <c r="AA1237" s="54">
        <v>3</v>
      </c>
      <c r="AB1237" s="54">
        <v>0</v>
      </c>
      <c r="AC1237" s="54">
        <v>0</v>
      </c>
      <c r="AD1237" s="54">
        <v>0</v>
      </c>
      <c r="AE1237" s="54">
        <v>0</v>
      </c>
      <c r="AF1237" s="54">
        <f t="shared" si="1498"/>
        <v>3</v>
      </c>
      <c r="AG1237" s="54">
        <f t="shared" si="1499"/>
        <v>0</v>
      </c>
      <c r="AH1237" s="54">
        <f t="shared" si="1500"/>
        <v>3</v>
      </c>
      <c r="AI1237" s="54"/>
      <c r="AJ1237" s="54"/>
      <c r="AK1237" s="54"/>
      <c r="AL1237" s="54">
        <v>0</v>
      </c>
      <c r="AM1237" s="54">
        <v>0</v>
      </c>
      <c r="AN1237" s="54">
        <v>0</v>
      </c>
      <c r="AO1237" s="54">
        <v>0</v>
      </c>
      <c r="AP1237" s="54">
        <v>0</v>
      </c>
      <c r="AQ1237" s="54">
        <v>0</v>
      </c>
      <c r="AR1237" s="54">
        <f t="shared" si="1501"/>
        <v>0</v>
      </c>
      <c r="AS1237" s="54">
        <f t="shared" si="1502"/>
        <v>32094.149999999998</v>
      </c>
      <c r="AT1237" s="54">
        <f t="shared" si="1503"/>
        <v>0</v>
      </c>
      <c r="AU1237" s="54">
        <f t="shared" si="1504"/>
        <v>0</v>
      </c>
      <c r="AV1237" s="54">
        <f t="shared" si="1505"/>
        <v>0</v>
      </c>
      <c r="AW1237" s="54">
        <f t="shared" si="1506"/>
        <v>0</v>
      </c>
      <c r="AX1237" s="54">
        <f t="shared" si="1507"/>
        <v>32094.149999999998</v>
      </c>
      <c r="AY1237" s="54">
        <f t="shared" si="1508"/>
        <v>0</v>
      </c>
      <c r="AZ1237" s="54">
        <f t="shared" si="1509"/>
        <v>32094.149999999998</v>
      </c>
      <c r="BA1237" s="54">
        <f t="shared" si="1492"/>
        <v>0</v>
      </c>
      <c r="BB1237" s="54">
        <f t="shared" si="1493"/>
        <v>0</v>
      </c>
      <c r="BC1237" s="54"/>
      <c r="BD1237" s="54"/>
      <c r="BE1237" s="54">
        <f t="shared" si="1510"/>
        <v>0</v>
      </c>
      <c r="BF1237" s="54"/>
      <c r="BG1237" s="54"/>
      <c r="BH1237" s="54"/>
      <c r="BI1237" s="54"/>
      <c r="BJ1237" s="54"/>
      <c r="BK1237" s="54"/>
      <c r="BL1237" s="54">
        <v>0</v>
      </c>
      <c r="BM1237" s="54">
        <v>0</v>
      </c>
      <c r="BN1237" s="54">
        <f t="shared" si="1531"/>
        <v>0</v>
      </c>
      <c r="BO1237" s="54">
        <f t="shared" si="1532"/>
        <v>0</v>
      </c>
      <c r="BP1237" s="54">
        <v>0</v>
      </c>
      <c r="BQ1237" s="54">
        <v>0</v>
      </c>
      <c r="BR1237" s="54">
        <v>0</v>
      </c>
      <c r="BS1237" s="54">
        <v>0</v>
      </c>
      <c r="BT1237" s="54">
        <v>0</v>
      </c>
      <c r="BU1237" s="54">
        <v>0</v>
      </c>
      <c r="BV1237" s="54">
        <f t="shared" si="1512"/>
        <v>0</v>
      </c>
      <c r="BW1237" s="54">
        <f t="shared" si="1513"/>
        <v>0</v>
      </c>
      <c r="BX1237" s="54">
        <f t="shared" si="1514"/>
        <v>0</v>
      </c>
      <c r="BY1237" s="54">
        <f t="shared" si="1515"/>
        <v>0</v>
      </c>
      <c r="BZ1237" s="54">
        <f t="shared" si="1516"/>
        <v>0</v>
      </c>
      <c r="CA1237" s="54">
        <v>0</v>
      </c>
      <c r="CB1237" s="54">
        <f t="shared" si="1517"/>
        <v>0</v>
      </c>
      <c r="CC1237" s="54">
        <f t="shared" si="1518"/>
        <v>0</v>
      </c>
      <c r="CD1237" s="54">
        <v>0</v>
      </c>
      <c r="CE1237" s="54">
        <v>0</v>
      </c>
      <c r="CF1237" s="54">
        <v>0</v>
      </c>
      <c r="CG1237" s="54">
        <v>0</v>
      </c>
      <c r="CH1237" s="54">
        <v>0</v>
      </c>
      <c r="CI1237" s="54">
        <v>0</v>
      </c>
      <c r="CJ1237" s="54">
        <v>0</v>
      </c>
      <c r="CK1237" s="54">
        <v>0</v>
      </c>
      <c r="CL1237" s="54">
        <v>0</v>
      </c>
      <c r="CM1237" s="54">
        <v>0</v>
      </c>
      <c r="CN1237" s="54">
        <v>0</v>
      </c>
      <c r="CO1237" s="54">
        <v>0</v>
      </c>
    </row>
    <row r="1238" spans="1:93">
      <c r="A1238" s="3" t="str">
        <f t="shared" si="1497"/>
        <v>SH145Perjeta</v>
      </c>
      <c r="B1238" s="3" t="s">
        <v>558</v>
      </c>
      <c r="C1238" s="3" t="s">
        <v>887</v>
      </c>
      <c r="D1238" s="3" t="s">
        <v>296</v>
      </c>
      <c r="E1238" s="3" t="s">
        <v>296</v>
      </c>
      <c r="F1238" s="3" t="s">
        <v>387</v>
      </c>
      <c r="G1238" s="3" t="s">
        <v>388</v>
      </c>
      <c r="H1238" s="3" t="s">
        <v>387</v>
      </c>
      <c r="I1238" s="3" t="s">
        <v>388</v>
      </c>
      <c r="J1238" s="3" t="s">
        <v>541</v>
      </c>
      <c r="K1238" s="3" t="s">
        <v>541</v>
      </c>
      <c r="L1238" s="3"/>
      <c r="M1238" s="3" t="s">
        <v>543</v>
      </c>
      <c r="N1238" s="3" t="s">
        <v>16</v>
      </c>
      <c r="O1238" s="3" t="s">
        <v>16</v>
      </c>
      <c r="P1238" s="3">
        <v>3985.87</v>
      </c>
      <c r="Q1238" s="54">
        <v>3.04065102218589</v>
      </c>
      <c r="R1238" s="54">
        <v>2.5684835917870723</v>
      </c>
      <c r="S1238" s="54">
        <v>3.8984209245717967</v>
      </c>
      <c r="T1238" s="54">
        <v>2.3557022803937357</v>
      </c>
      <c r="U1238" s="54">
        <v>2.8591875430201985</v>
      </c>
      <c r="V1238" s="54">
        <v>3.2813666113850024</v>
      </c>
      <c r="W1238" s="54">
        <v>9.507555538544759</v>
      </c>
      <c r="X1238" s="54">
        <v>8.4962564347989371</v>
      </c>
      <c r="Y1238" s="54">
        <v>18.003811973343694</v>
      </c>
      <c r="Z1238" s="54">
        <v>1</v>
      </c>
      <c r="AA1238" s="54">
        <v>1</v>
      </c>
      <c r="AB1238" s="54">
        <v>0</v>
      </c>
      <c r="AC1238" s="54">
        <v>0</v>
      </c>
      <c r="AD1238" s="54">
        <v>0</v>
      </c>
      <c r="AE1238" s="54">
        <v>0</v>
      </c>
      <c r="AF1238" s="54">
        <f t="shared" si="1498"/>
        <v>2</v>
      </c>
      <c r="AG1238" s="54">
        <f t="shared" si="1499"/>
        <v>0</v>
      </c>
      <c r="AH1238" s="54">
        <f t="shared" si="1500"/>
        <v>2</v>
      </c>
      <c r="AI1238" s="54">
        <v>12119.639689800073</v>
      </c>
      <c r="AJ1238" s="54">
        <v>10237.641693996338</v>
      </c>
      <c r="AK1238" s="54">
        <v>15538.599010622987</v>
      </c>
      <c r="AL1238" s="54">
        <v>9389.5230483529795</v>
      </c>
      <c r="AM1238" s="54">
        <v>11396.349852097919</v>
      </c>
      <c r="AN1238" s="54">
        <v>13079.100735321139</v>
      </c>
      <c r="AO1238" s="54">
        <v>37895.880394419401</v>
      </c>
      <c r="AP1238" s="54">
        <v>33864.973635772039</v>
      </c>
      <c r="AQ1238" s="54">
        <v>71760.854030191433</v>
      </c>
      <c r="AR1238" s="54">
        <f t="shared" si="1501"/>
        <v>3985.87</v>
      </c>
      <c r="AS1238" s="54">
        <f t="shared" si="1502"/>
        <v>3985.87</v>
      </c>
      <c r="AT1238" s="54">
        <f t="shared" si="1503"/>
        <v>0</v>
      </c>
      <c r="AU1238" s="54">
        <f t="shared" si="1504"/>
        <v>0</v>
      </c>
      <c r="AV1238" s="54">
        <f t="shared" si="1505"/>
        <v>0</v>
      </c>
      <c r="AW1238" s="54">
        <f t="shared" si="1506"/>
        <v>0</v>
      </c>
      <c r="AX1238" s="54">
        <f t="shared" si="1507"/>
        <v>7971.74</v>
      </c>
      <c r="AY1238" s="54">
        <f t="shared" si="1508"/>
        <v>0</v>
      </c>
      <c r="AZ1238" s="54">
        <f t="shared" si="1509"/>
        <v>7971.74</v>
      </c>
      <c r="BA1238" s="54">
        <f t="shared" si="1492"/>
        <v>2.3557022803937357</v>
      </c>
      <c r="BB1238" s="54">
        <f t="shared" si="1493"/>
        <v>0</v>
      </c>
      <c r="BC1238" s="54"/>
      <c r="BD1238" s="54"/>
      <c r="BE1238" s="54">
        <f t="shared" si="1510"/>
        <v>0</v>
      </c>
      <c r="BF1238" s="54"/>
      <c r="BG1238" s="54"/>
      <c r="BH1238" s="54"/>
      <c r="BI1238" s="54"/>
      <c r="BJ1238" s="54"/>
      <c r="BK1238" s="54"/>
      <c r="BL1238" s="54"/>
      <c r="BM1238" s="54"/>
      <c r="BN1238" s="54"/>
      <c r="BO1238" s="54"/>
      <c r="BP1238" s="54"/>
      <c r="BQ1238" s="54"/>
      <c r="BR1238" s="54"/>
      <c r="BS1238" s="54"/>
      <c r="BT1238" s="54"/>
      <c r="BU1238" s="54"/>
      <c r="BV1238" s="54">
        <f t="shared" si="1512"/>
        <v>19929.349999999999</v>
      </c>
      <c r="BW1238" s="54">
        <f t="shared" si="1513"/>
        <v>47830.44</v>
      </c>
      <c r="BX1238" s="54">
        <f t="shared" si="1514"/>
        <v>23915.22</v>
      </c>
      <c r="BY1238" s="54">
        <f t="shared" si="1515"/>
        <v>12</v>
      </c>
      <c r="BZ1238" s="54">
        <f t="shared" si="1516"/>
        <v>6</v>
      </c>
      <c r="CA1238" s="54">
        <v>0</v>
      </c>
      <c r="CB1238" s="54">
        <f t="shared" si="1517"/>
        <v>13</v>
      </c>
      <c r="CC1238" s="54">
        <f t="shared" si="1518"/>
        <v>5</v>
      </c>
      <c r="CD1238" s="54">
        <v>13</v>
      </c>
      <c r="CE1238" s="54">
        <v>10</v>
      </c>
      <c r="CF1238" s="54">
        <v>5</v>
      </c>
      <c r="CG1238" s="54">
        <v>3</v>
      </c>
      <c r="CH1238" s="54">
        <v>8</v>
      </c>
      <c r="CI1238" s="54">
        <v>3</v>
      </c>
      <c r="CJ1238" s="54">
        <v>5</v>
      </c>
      <c r="CK1238" s="54">
        <v>2</v>
      </c>
      <c r="CL1238" s="54">
        <v>5</v>
      </c>
      <c r="CM1238" s="54">
        <v>1</v>
      </c>
      <c r="CN1238" s="54">
        <v>1</v>
      </c>
      <c r="CO1238" s="54">
        <v>4</v>
      </c>
    </row>
    <row r="1239" spans="1:93">
      <c r="A1239" s="3" t="str">
        <f t="shared" si="1497"/>
        <v>SH145Phesgo 10ml</v>
      </c>
      <c r="B1239" s="3" t="s">
        <v>558</v>
      </c>
      <c r="C1239" s="3" t="s">
        <v>887</v>
      </c>
      <c r="D1239" s="3" t="s">
        <v>296</v>
      </c>
      <c r="E1239" s="3" t="s">
        <v>296</v>
      </c>
      <c r="F1239" s="3" t="s">
        <v>387</v>
      </c>
      <c r="G1239" s="3" t="s">
        <v>388</v>
      </c>
      <c r="H1239" s="3" t="s">
        <v>387</v>
      </c>
      <c r="I1239" s="3" t="s">
        <v>388</v>
      </c>
      <c r="J1239" s="3" t="s">
        <v>541</v>
      </c>
      <c r="K1239" s="3" t="s">
        <v>541</v>
      </c>
      <c r="L1239" s="3"/>
      <c r="M1239" s="3" t="s">
        <v>543</v>
      </c>
      <c r="N1239" s="3" t="s">
        <v>17</v>
      </c>
      <c r="O1239" s="3" t="s">
        <v>18</v>
      </c>
      <c r="P1239" s="3">
        <v>6232.07</v>
      </c>
      <c r="Q1239" s="54">
        <v>7.9027149956290614</v>
      </c>
      <c r="R1239" s="54">
        <v>7.2028371166289862</v>
      </c>
      <c r="S1239" s="54">
        <v>11.33512348382961</v>
      </c>
      <c r="T1239" s="54">
        <v>9.7639635044295083</v>
      </c>
      <c r="U1239" s="54">
        <v>8.8463789770284986</v>
      </c>
      <c r="V1239" s="54">
        <v>11.937137232628965</v>
      </c>
      <c r="W1239" s="54">
        <v>26.440675596087658</v>
      </c>
      <c r="X1239" s="54">
        <v>30.547479714086968</v>
      </c>
      <c r="Y1239" s="54">
        <v>56.988155310174626</v>
      </c>
      <c r="Z1239" s="54">
        <v>20</v>
      </c>
      <c r="AA1239" s="54">
        <v>20</v>
      </c>
      <c r="AB1239" s="54">
        <v>15</v>
      </c>
      <c r="AC1239" s="54">
        <v>15</v>
      </c>
      <c r="AD1239" s="54">
        <v>0</v>
      </c>
      <c r="AE1239" s="54">
        <v>0</v>
      </c>
      <c r="AF1239" s="54">
        <f t="shared" si="1498"/>
        <v>55</v>
      </c>
      <c r="AG1239" s="54">
        <f t="shared" si="1499"/>
        <v>15</v>
      </c>
      <c r="AH1239" s="54">
        <f t="shared" si="1500"/>
        <v>70</v>
      </c>
      <c r="AI1239" s="54">
        <v>49250.273042810004</v>
      </c>
      <c r="AJ1239" s="54">
        <v>44888.585109430001</v>
      </c>
      <c r="AK1239" s="54">
        <v>70641.283009869992</v>
      </c>
      <c r="AL1239" s="54">
        <v>60849.704037050004</v>
      </c>
      <c r="AM1239" s="54">
        <v>55131.25303136999</v>
      </c>
      <c r="AN1239" s="54">
        <v>74393.074833349994</v>
      </c>
      <c r="AO1239" s="54">
        <v>164780.14116211</v>
      </c>
      <c r="AP1239" s="54">
        <v>190374.03190176998</v>
      </c>
      <c r="AQ1239" s="54">
        <v>355154.17306387995</v>
      </c>
      <c r="AR1239" s="54">
        <f t="shared" si="1501"/>
        <v>124641.4</v>
      </c>
      <c r="AS1239" s="54">
        <f t="shared" si="1502"/>
        <v>124641.4</v>
      </c>
      <c r="AT1239" s="54">
        <f t="shared" si="1503"/>
        <v>93481.049999999988</v>
      </c>
      <c r="AU1239" s="54">
        <f t="shared" si="1504"/>
        <v>93481.049999999988</v>
      </c>
      <c r="AV1239" s="54">
        <f t="shared" si="1505"/>
        <v>0</v>
      </c>
      <c r="AW1239" s="54">
        <f t="shared" si="1506"/>
        <v>0</v>
      </c>
      <c r="AX1239" s="54">
        <f t="shared" si="1507"/>
        <v>342763.85</v>
      </c>
      <c r="AY1239" s="54">
        <f t="shared" si="1508"/>
        <v>93481.049999999988</v>
      </c>
      <c r="AZ1239" s="54">
        <f t="shared" si="1509"/>
        <v>436244.89999999997</v>
      </c>
      <c r="BA1239" s="54">
        <f t="shared" si="1492"/>
        <v>9.7639635044295083</v>
      </c>
      <c r="BB1239" s="54">
        <f t="shared" si="1493"/>
        <v>15</v>
      </c>
      <c r="BC1239" s="54">
        <f>SUM(CJ1239:CL1239)</f>
        <v>25</v>
      </c>
      <c r="BD1239" s="54">
        <f>SUM(CM1239:CO1239)</f>
        <v>31</v>
      </c>
      <c r="BE1239" s="54">
        <f t="shared" si="1510"/>
        <v>70</v>
      </c>
      <c r="BF1239" s="54">
        <f t="shared" ref="BF1239:BK1239" si="1533">Z1239</f>
        <v>20</v>
      </c>
      <c r="BG1239" s="54">
        <f t="shared" si="1533"/>
        <v>20</v>
      </c>
      <c r="BH1239" s="54">
        <f t="shared" si="1533"/>
        <v>15</v>
      </c>
      <c r="BI1239" s="54">
        <f t="shared" si="1533"/>
        <v>15</v>
      </c>
      <c r="BJ1239" s="54">
        <f t="shared" si="1533"/>
        <v>0</v>
      </c>
      <c r="BK1239" s="54">
        <f t="shared" si="1533"/>
        <v>0</v>
      </c>
      <c r="BL1239" s="54">
        <v>0</v>
      </c>
      <c r="BM1239" s="54">
        <v>0</v>
      </c>
      <c r="BN1239" s="54">
        <f t="shared" ref="BN1239:BN1240" si="1534">AVERAGE(BP1239:BR1239)</f>
        <v>0</v>
      </c>
      <c r="BO1239" s="54">
        <f t="shared" ref="BO1239:BO1240" si="1535">SUM(BS1239:BU1239)/1</f>
        <v>0</v>
      </c>
      <c r="BP1239" s="54">
        <v>0</v>
      </c>
      <c r="BQ1239" s="54">
        <v>0</v>
      </c>
      <c r="BR1239" s="54">
        <v>0</v>
      </c>
      <c r="BS1239" s="54">
        <v>0</v>
      </c>
      <c r="BT1239" s="54">
        <v>0</v>
      </c>
      <c r="BU1239" s="54">
        <v>0</v>
      </c>
      <c r="BV1239" s="54">
        <f t="shared" si="1512"/>
        <v>50895.238333333327</v>
      </c>
      <c r="BW1239" s="54">
        <f t="shared" si="1513"/>
        <v>155801.75</v>
      </c>
      <c r="BX1239" s="54">
        <f t="shared" si="1514"/>
        <v>193194.16999999998</v>
      </c>
      <c r="BY1239" s="54">
        <f t="shared" si="1515"/>
        <v>25</v>
      </c>
      <c r="BZ1239" s="54">
        <f t="shared" si="1516"/>
        <v>31</v>
      </c>
      <c r="CA1239" s="54">
        <v>16.666666666666668</v>
      </c>
      <c r="CB1239" s="54">
        <f t="shared" si="1517"/>
        <v>15</v>
      </c>
      <c r="CC1239" s="54">
        <f t="shared" si="1518"/>
        <v>8.1666666666666661</v>
      </c>
      <c r="CD1239" s="54">
        <v>0</v>
      </c>
      <c r="CE1239" s="54">
        <v>7</v>
      </c>
      <c r="CF1239" s="54">
        <v>6</v>
      </c>
      <c r="CG1239" s="54">
        <v>13</v>
      </c>
      <c r="CH1239" s="54">
        <v>5</v>
      </c>
      <c r="CI1239" s="54">
        <v>11</v>
      </c>
      <c r="CJ1239" s="54">
        <v>8</v>
      </c>
      <c r="CK1239" s="54">
        <v>3</v>
      </c>
      <c r="CL1239" s="54">
        <v>14</v>
      </c>
      <c r="CM1239" s="54">
        <v>8</v>
      </c>
      <c r="CN1239" s="54">
        <v>8</v>
      </c>
      <c r="CO1239" s="54">
        <v>15</v>
      </c>
    </row>
    <row r="1240" spans="1:93">
      <c r="A1240" s="3" t="str">
        <f t="shared" si="1497"/>
        <v>SH145Phesgo 15ml</v>
      </c>
      <c r="B1240" s="3" t="s">
        <v>558</v>
      </c>
      <c r="C1240" s="3" t="s">
        <v>887</v>
      </c>
      <c r="D1240" s="3" t="s">
        <v>296</v>
      </c>
      <c r="E1240" s="3" t="s">
        <v>296</v>
      </c>
      <c r="F1240" s="3" t="s">
        <v>387</v>
      </c>
      <c r="G1240" s="3" t="s">
        <v>388</v>
      </c>
      <c r="H1240" s="3" t="s">
        <v>387</v>
      </c>
      <c r="I1240" s="3" t="s">
        <v>388</v>
      </c>
      <c r="J1240" s="3" t="s">
        <v>541</v>
      </c>
      <c r="K1240" s="3" t="s">
        <v>541</v>
      </c>
      <c r="L1240" s="3"/>
      <c r="M1240" s="3" t="s">
        <v>543</v>
      </c>
      <c r="N1240" s="3" t="s">
        <v>17</v>
      </c>
      <c r="O1240" s="3" t="s">
        <v>19</v>
      </c>
      <c r="P1240" s="3">
        <v>8489.27</v>
      </c>
      <c r="Q1240" s="54">
        <v>1</v>
      </c>
      <c r="R1240" s="54">
        <v>1</v>
      </c>
      <c r="S1240" s="54">
        <v>1</v>
      </c>
      <c r="T1240" s="54">
        <v>1</v>
      </c>
      <c r="U1240" s="54">
        <v>1</v>
      </c>
      <c r="V1240" s="54">
        <v>1</v>
      </c>
      <c r="W1240" s="54">
        <v>3</v>
      </c>
      <c r="X1240" s="54">
        <v>3</v>
      </c>
      <c r="Y1240" s="54">
        <v>6</v>
      </c>
      <c r="Z1240" s="54">
        <v>0</v>
      </c>
      <c r="AA1240" s="54">
        <v>0</v>
      </c>
      <c r="AB1240" s="54">
        <v>0</v>
      </c>
      <c r="AC1240" s="54">
        <v>0</v>
      </c>
      <c r="AD1240" s="54">
        <v>0</v>
      </c>
      <c r="AE1240" s="54">
        <v>0</v>
      </c>
      <c r="AF1240" s="54">
        <f t="shared" si="1498"/>
        <v>0</v>
      </c>
      <c r="AG1240" s="54">
        <f t="shared" si="1499"/>
        <v>0</v>
      </c>
      <c r="AH1240" s="54">
        <f t="shared" si="1500"/>
        <v>0</v>
      </c>
      <c r="AI1240" s="54">
        <v>8489.27</v>
      </c>
      <c r="AJ1240" s="54">
        <v>8489.27</v>
      </c>
      <c r="AK1240" s="54">
        <v>8489.27</v>
      </c>
      <c r="AL1240" s="54">
        <v>8489.27</v>
      </c>
      <c r="AM1240" s="54">
        <v>8489.27</v>
      </c>
      <c r="AN1240" s="54">
        <v>8489.27</v>
      </c>
      <c r="AO1240" s="54">
        <v>25467.81</v>
      </c>
      <c r="AP1240" s="54">
        <v>25467.81</v>
      </c>
      <c r="AQ1240" s="54">
        <v>50935.62</v>
      </c>
      <c r="AR1240" s="54">
        <f t="shared" si="1501"/>
        <v>0</v>
      </c>
      <c r="AS1240" s="54">
        <f t="shared" si="1502"/>
        <v>0</v>
      </c>
      <c r="AT1240" s="54">
        <f t="shared" si="1503"/>
        <v>0</v>
      </c>
      <c r="AU1240" s="54">
        <f t="shared" si="1504"/>
        <v>0</v>
      </c>
      <c r="AV1240" s="54">
        <f t="shared" si="1505"/>
        <v>0</v>
      </c>
      <c r="AW1240" s="54">
        <f t="shared" si="1506"/>
        <v>0</v>
      </c>
      <c r="AX1240" s="54">
        <f t="shared" si="1507"/>
        <v>0</v>
      </c>
      <c r="AY1240" s="54">
        <f t="shared" si="1508"/>
        <v>0</v>
      </c>
      <c r="AZ1240" s="54">
        <f t="shared" si="1509"/>
        <v>0</v>
      </c>
      <c r="BA1240" s="54">
        <f t="shared" si="1492"/>
        <v>1</v>
      </c>
      <c r="BB1240" s="54">
        <f t="shared" si="1493"/>
        <v>0</v>
      </c>
      <c r="BC1240" s="54">
        <f>SUM(CJ1240:CL1240)*2</f>
        <v>0</v>
      </c>
      <c r="BD1240" s="54">
        <f>SUM(CM1240:CO1240)*2</f>
        <v>18</v>
      </c>
      <c r="BE1240" s="54">
        <f t="shared" si="1510"/>
        <v>0</v>
      </c>
      <c r="BF1240" s="54">
        <f t="shared" ref="BF1240:BK1240" si="1536">Z1240*2</f>
        <v>0</v>
      </c>
      <c r="BG1240" s="54">
        <f t="shared" si="1536"/>
        <v>0</v>
      </c>
      <c r="BH1240" s="54">
        <f t="shared" si="1536"/>
        <v>0</v>
      </c>
      <c r="BI1240" s="54">
        <f t="shared" si="1536"/>
        <v>0</v>
      </c>
      <c r="BJ1240" s="54">
        <f t="shared" si="1536"/>
        <v>0</v>
      </c>
      <c r="BK1240" s="54">
        <f t="shared" si="1536"/>
        <v>0</v>
      </c>
      <c r="BL1240" s="54">
        <v>0</v>
      </c>
      <c r="BM1240" s="54">
        <v>0</v>
      </c>
      <c r="BN1240" s="54">
        <f t="shared" si="1534"/>
        <v>0.33333333333333331</v>
      </c>
      <c r="BO1240" s="54">
        <f t="shared" si="1535"/>
        <v>0</v>
      </c>
      <c r="BP1240" s="54">
        <v>1</v>
      </c>
      <c r="BQ1240" s="54">
        <v>0</v>
      </c>
      <c r="BR1240" s="54">
        <v>0</v>
      </c>
      <c r="BS1240" s="54">
        <v>0</v>
      </c>
      <c r="BT1240" s="54">
        <v>0</v>
      </c>
      <c r="BU1240" s="54">
        <v>0</v>
      </c>
      <c r="BV1240" s="54">
        <f t="shared" si="1512"/>
        <v>14856.2225</v>
      </c>
      <c r="BW1240" s="54">
        <f t="shared" si="1513"/>
        <v>0</v>
      </c>
      <c r="BX1240" s="54">
        <f t="shared" si="1514"/>
        <v>76403.430000000008</v>
      </c>
      <c r="BY1240" s="54">
        <f t="shared" si="1515"/>
        <v>0</v>
      </c>
      <c r="BZ1240" s="54">
        <f t="shared" si="1516"/>
        <v>9</v>
      </c>
      <c r="CA1240" s="54">
        <v>0</v>
      </c>
      <c r="CB1240" s="54">
        <f t="shared" si="1517"/>
        <v>8</v>
      </c>
      <c r="CC1240" s="54">
        <f t="shared" si="1518"/>
        <v>1.75</v>
      </c>
      <c r="CD1240" s="54">
        <v>0</v>
      </c>
      <c r="CE1240" s="54">
        <v>2</v>
      </c>
      <c r="CF1240" s="54">
        <v>4</v>
      </c>
      <c r="CG1240" s="54">
        <v>3</v>
      </c>
      <c r="CH1240" s="54">
        <v>3</v>
      </c>
      <c r="CI1240" s="54">
        <v>0</v>
      </c>
      <c r="CJ1240" s="54">
        <v>0</v>
      </c>
      <c r="CK1240" s="54">
        <v>0</v>
      </c>
      <c r="CL1240" s="54">
        <v>0</v>
      </c>
      <c r="CM1240" s="54">
        <v>1</v>
      </c>
      <c r="CN1240" s="54">
        <v>0</v>
      </c>
      <c r="CO1240" s="54">
        <v>8</v>
      </c>
    </row>
    <row r="1241" spans="1:93">
      <c r="A1241" s="3" t="str">
        <f t="shared" si="1497"/>
        <v>SH1466Herceptin IV</v>
      </c>
      <c r="B1241" s="3" t="s">
        <v>556</v>
      </c>
      <c r="C1241" s="3" t="s">
        <v>557</v>
      </c>
      <c r="D1241" s="3" t="s">
        <v>296</v>
      </c>
      <c r="E1241" s="3" t="s">
        <v>296</v>
      </c>
      <c r="F1241" s="3" t="s">
        <v>389</v>
      </c>
      <c r="G1241" s="3" t="s">
        <v>390</v>
      </c>
      <c r="H1241" s="3" t="s">
        <v>389</v>
      </c>
      <c r="I1241" s="3" t="s">
        <v>390</v>
      </c>
      <c r="J1241" s="3" t="s">
        <v>541</v>
      </c>
      <c r="K1241" s="3" t="s">
        <v>541</v>
      </c>
      <c r="L1241" s="3"/>
      <c r="M1241" s="3" t="s">
        <v>543</v>
      </c>
      <c r="N1241" s="3" t="s">
        <v>11</v>
      </c>
      <c r="O1241" s="3" t="s">
        <v>11</v>
      </c>
      <c r="P1241" s="3">
        <v>4535.5</v>
      </c>
      <c r="Q1241" s="54">
        <v>7.1861249335480446</v>
      </c>
      <c r="R1241" s="54">
        <v>5.148176938953017</v>
      </c>
      <c r="S1241" s="54">
        <v>4.788973422090069</v>
      </c>
      <c r="T1241" s="54">
        <v>3.3816899853995812</v>
      </c>
      <c r="U1241" s="54">
        <v>3.0811878968499227</v>
      </c>
      <c r="V1241" s="54">
        <v>5.3640363825854447</v>
      </c>
      <c r="W1241" s="54">
        <v>17.123275294591132</v>
      </c>
      <c r="X1241" s="54">
        <v>11.826914264834949</v>
      </c>
      <c r="Y1241" s="54">
        <v>28.950189559426079</v>
      </c>
      <c r="Z1241" s="54">
        <v>14</v>
      </c>
      <c r="AA1241" s="54">
        <v>13</v>
      </c>
      <c r="AB1241" s="54">
        <v>11</v>
      </c>
      <c r="AC1241" s="54">
        <v>17</v>
      </c>
      <c r="AD1241" s="54">
        <v>0</v>
      </c>
      <c r="AE1241" s="54">
        <v>0</v>
      </c>
      <c r="AF1241" s="54">
        <f t="shared" si="1498"/>
        <v>38</v>
      </c>
      <c r="AG1241" s="54">
        <f t="shared" si="1499"/>
        <v>17</v>
      </c>
      <c r="AH1241" s="54">
        <f t="shared" si="1500"/>
        <v>55</v>
      </c>
      <c r="AI1241" s="54">
        <v>32592.669636107152</v>
      </c>
      <c r="AJ1241" s="54">
        <v>23349.556506621408</v>
      </c>
      <c r="AK1241" s="54">
        <v>21720.388955889506</v>
      </c>
      <c r="AL1241" s="54">
        <v>15337.654928779799</v>
      </c>
      <c r="AM1241" s="54">
        <v>13974.727706162823</v>
      </c>
      <c r="AN1241" s="54">
        <v>24328.587013216282</v>
      </c>
      <c r="AO1241" s="54">
        <v>77662.615098618058</v>
      </c>
      <c r="AP1241" s="54">
        <v>53640.969648158905</v>
      </c>
      <c r="AQ1241" s="54">
        <v>131303.58474677696</v>
      </c>
      <c r="AR1241" s="54">
        <f t="shared" si="1501"/>
        <v>63497</v>
      </c>
      <c r="AS1241" s="54">
        <f t="shared" si="1502"/>
        <v>58961.5</v>
      </c>
      <c r="AT1241" s="54">
        <f t="shared" si="1503"/>
        <v>49890.5</v>
      </c>
      <c r="AU1241" s="54">
        <f t="shared" si="1504"/>
        <v>77103.5</v>
      </c>
      <c r="AV1241" s="54">
        <f t="shared" si="1505"/>
        <v>0</v>
      </c>
      <c r="AW1241" s="54">
        <f t="shared" si="1506"/>
        <v>0</v>
      </c>
      <c r="AX1241" s="54">
        <f t="shared" si="1507"/>
        <v>172349</v>
      </c>
      <c r="AY1241" s="54">
        <f t="shared" si="1508"/>
        <v>77103.5</v>
      </c>
      <c r="AZ1241" s="54">
        <f t="shared" si="1509"/>
        <v>249452.5</v>
      </c>
      <c r="BA1241" s="54">
        <f t="shared" si="1492"/>
        <v>3.3816899853995812</v>
      </c>
      <c r="BB1241" s="54">
        <f t="shared" si="1493"/>
        <v>17</v>
      </c>
      <c r="BC1241" s="54"/>
      <c r="BD1241" s="54"/>
      <c r="BE1241" s="54">
        <f t="shared" si="1510"/>
        <v>0</v>
      </c>
      <c r="BF1241" s="54"/>
      <c r="BG1241" s="54"/>
      <c r="BH1241" s="54"/>
      <c r="BI1241" s="54"/>
      <c r="BJ1241" s="54"/>
      <c r="BK1241" s="54"/>
      <c r="BL1241" s="54"/>
      <c r="BM1241" s="54"/>
      <c r="BN1241" s="54"/>
      <c r="BO1241" s="54"/>
      <c r="BP1241" s="54"/>
      <c r="BQ1241" s="54"/>
      <c r="BR1241" s="54"/>
      <c r="BS1241" s="54"/>
      <c r="BT1241" s="54"/>
      <c r="BU1241" s="54"/>
      <c r="BV1241" s="54">
        <f t="shared" si="1512"/>
        <v>41575.416666666664</v>
      </c>
      <c r="BW1241" s="54">
        <f t="shared" si="1513"/>
        <v>172349</v>
      </c>
      <c r="BX1241" s="54">
        <f t="shared" si="1514"/>
        <v>145136</v>
      </c>
      <c r="BY1241" s="54">
        <f t="shared" si="1515"/>
        <v>38</v>
      </c>
      <c r="BZ1241" s="54">
        <f t="shared" si="1516"/>
        <v>32</v>
      </c>
      <c r="CA1241" s="54">
        <v>0</v>
      </c>
      <c r="CB1241" s="54">
        <f t="shared" si="1517"/>
        <v>15</v>
      </c>
      <c r="CC1241" s="54">
        <f t="shared" si="1518"/>
        <v>9.1666666666666661</v>
      </c>
      <c r="CD1241" s="54">
        <v>2</v>
      </c>
      <c r="CE1241" s="54">
        <v>2</v>
      </c>
      <c r="CF1241" s="54">
        <v>4</v>
      </c>
      <c r="CG1241" s="54">
        <v>9</v>
      </c>
      <c r="CH1241" s="54">
        <v>9</v>
      </c>
      <c r="CI1241" s="54">
        <v>14</v>
      </c>
      <c r="CJ1241" s="54">
        <v>13</v>
      </c>
      <c r="CK1241" s="54">
        <v>14</v>
      </c>
      <c r="CL1241" s="54">
        <v>11</v>
      </c>
      <c r="CM1241" s="54">
        <v>7</v>
      </c>
      <c r="CN1241" s="54">
        <v>10</v>
      </c>
      <c r="CO1241" s="54">
        <v>15</v>
      </c>
    </row>
    <row r="1242" spans="1:93">
      <c r="A1242" s="3" t="str">
        <f t="shared" si="1497"/>
        <v>SH1466Herceptin SC</v>
      </c>
      <c r="B1242" s="3" t="s">
        <v>556</v>
      </c>
      <c r="C1242" s="3" t="s">
        <v>557</v>
      </c>
      <c r="D1242" s="3" t="s">
        <v>296</v>
      </c>
      <c r="E1242" s="3" t="s">
        <v>296</v>
      </c>
      <c r="F1242" s="3" t="s">
        <v>389</v>
      </c>
      <c r="G1242" s="3" t="s">
        <v>390</v>
      </c>
      <c r="H1242" s="3" t="s">
        <v>389</v>
      </c>
      <c r="I1242" s="3" t="s">
        <v>390</v>
      </c>
      <c r="J1242" s="3" t="s">
        <v>541</v>
      </c>
      <c r="K1242" s="3" t="s">
        <v>541</v>
      </c>
      <c r="L1242" s="3"/>
      <c r="M1242" s="3" t="s">
        <v>543</v>
      </c>
      <c r="N1242" s="3" t="s">
        <v>12</v>
      </c>
      <c r="O1242" s="3" t="s">
        <v>12</v>
      </c>
      <c r="P1242" s="3">
        <v>3444.49</v>
      </c>
      <c r="Q1242" s="54">
        <v>7.4008423529783016</v>
      </c>
      <c r="R1242" s="54">
        <v>6.8570488158505114</v>
      </c>
      <c r="S1242" s="54">
        <v>10.400985091384271</v>
      </c>
      <c r="T1242" s="54">
        <v>10.646070670001585</v>
      </c>
      <c r="U1242" s="54">
        <v>9.5855296246460906</v>
      </c>
      <c r="V1242" s="54">
        <v>12.616603128148999</v>
      </c>
      <c r="W1242" s="54">
        <v>24.658876260213084</v>
      </c>
      <c r="X1242" s="54">
        <v>32.848203422796672</v>
      </c>
      <c r="Y1242" s="54">
        <v>57.507079683009756</v>
      </c>
      <c r="Z1242" s="54">
        <v>6</v>
      </c>
      <c r="AA1242" s="54">
        <v>5</v>
      </c>
      <c r="AB1242" s="54">
        <v>12</v>
      </c>
      <c r="AC1242" s="54">
        <v>3</v>
      </c>
      <c r="AD1242" s="54">
        <v>0</v>
      </c>
      <c r="AE1242" s="54">
        <v>0</v>
      </c>
      <c r="AF1242" s="54">
        <f t="shared" si="1498"/>
        <v>23</v>
      </c>
      <c r="AG1242" s="54">
        <f t="shared" si="1499"/>
        <v>3</v>
      </c>
      <c r="AH1242" s="54">
        <f t="shared" si="1500"/>
        <v>26</v>
      </c>
      <c r="AI1242" s="54">
        <v>25492.127476410227</v>
      </c>
      <c r="AJ1242" s="54">
        <v>23619.036075708926</v>
      </c>
      <c r="AK1242" s="54">
        <v>35826.089137422205</v>
      </c>
      <c r="AL1242" s="54">
        <v>36670.283962113754</v>
      </c>
      <c r="AM1242" s="54">
        <v>33017.260936797211</v>
      </c>
      <c r="AN1242" s="54">
        <v>43457.76330887794</v>
      </c>
      <c r="AO1242" s="54">
        <v>84937.252689541347</v>
      </c>
      <c r="AP1242" s="54">
        <v>113145.30820778891</v>
      </c>
      <c r="AQ1242" s="54">
        <v>198082.56089733026</v>
      </c>
      <c r="AR1242" s="54">
        <f t="shared" si="1501"/>
        <v>20666.939999999999</v>
      </c>
      <c r="AS1242" s="54">
        <f t="shared" si="1502"/>
        <v>17222.449999999997</v>
      </c>
      <c r="AT1242" s="54">
        <f t="shared" si="1503"/>
        <v>41333.879999999997</v>
      </c>
      <c r="AU1242" s="54">
        <f t="shared" si="1504"/>
        <v>10333.469999999999</v>
      </c>
      <c r="AV1242" s="54">
        <f t="shared" si="1505"/>
        <v>0</v>
      </c>
      <c r="AW1242" s="54">
        <f t="shared" si="1506"/>
        <v>0</v>
      </c>
      <c r="AX1242" s="54">
        <f t="shared" si="1507"/>
        <v>79223.26999999999</v>
      </c>
      <c r="AY1242" s="54">
        <f t="shared" si="1508"/>
        <v>10333.469999999999</v>
      </c>
      <c r="AZ1242" s="54">
        <f t="shared" si="1509"/>
        <v>89556.739999999991</v>
      </c>
      <c r="BA1242" s="54">
        <f t="shared" si="1492"/>
        <v>10.646070670001585</v>
      </c>
      <c r="BB1242" s="54">
        <f t="shared" si="1493"/>
        <v>3</v>
      </c>
      <c r="BC1242" s="54"/>
      <c r="BD1242" s="54"/>
      <c r="BE1242" s="54">
        <f t="shared" si="1510"/>
        <v>0</v>
      </c>
      <c r="BF1242" s="54"/>
      <c r="BG1242" s="54"/>
      <c r="BH1242" s="54"/>
      <c r="BI1242" s="54"/>
      <c r="BJ1242" s="54"/>
      <c r="BK1242" s="54"/>
      <c r="BL1242" s="54"/>
      <c r="BM1242" s="54"/>
      <c r="BN1242" s="54"/>
      <c r="BO1242" s="54"/>
      <c r="BP1242" s="54"/>
      <c r="BQ1242" s="54"/>
      <c r="BR1242" s="54"/>
      <c r="BS1242" s="54"/>
      <c r="BT1242" s="54"/>
      <c r="BU1242" s="54"/>
      <c r="BV1242" s="54">
        <f t="shared" si="1512"/>
        <v>37028.267499999994</v>
      </c>
      <c r="BW1242" s="54">
        <f t="shared" si="1513"/>
        <v>34444.899999999994</v>
      </c>
      <c r="BX1242" s="54">
        <f t="shared" si="1514"/>
        <v>68889.799999999988</v>
      </c>
      <c r="BY1242" s="54">
        <f t="shared" si="1515"/>
        <v>10</v>
      </c>
      <c r="BZ1242" s="54">
        <f t="shared" si="1516"/>
        <v>20</v>
      </c>
      <c r="CA1242" s="54">
        <v>0</v>
      </c>
      <c r="CB1242" s="54">
        <f t="shared" si="1517"/>
        <v>27</v>
      </c>
      <c r="CC1242" s="54">
        <f t="shared" si="1518"/>
        <v>10.75</v>
      </c>
      <c r="CD1242" s="54">
        <v>23</v>
      </c>
      <c r="CE1242" s="54">
        <v>20</v>
      </c>
      <c r="CF1242" s="54">
        <v>24</v>
      </c>
      <c r="CG1242" s="54">
        <v>27</v>
      </c>
      <c r="CH1242" s="54">
        <v>0</v>
      </c>
      <c r="CI1242" s="54">
        <v>5</v>
      </c>
      <c r="CJ1242" s="54">
        <v>0</v>
      </c>
      <c r="CK1242" s="54">
        <v>10</v>
      </c>
      <c r="CL1242" s="54">
        <v>0</v>
      </c>
      <c r="CM1242" s="54">
        <v>6</v>
      </c>
      <c r="CN1242" s="54">
        <v>3</v>
      </c>
      <c r="CO1242" s="54">
        <v>11</v>
      </c>
    </row>
    <row r="1243" spans="1:93">
      <c r="A1243" s="3" t="str">
        <f t="shared" si="1497"/>
        <v>SH1466Itovebi 3mg</v>
      </c>
      <c r="B1243" s="3" t="s">
        <v>556</v>
      </c>
      <c r="C1243" s="3" t="s">
        <v>557</v>
      </c>
      <c r="D1243" s="3" t="s">
        <v>296</v>
      </c>
      <c r="E1243" s="3" t="s">
        <v>296</v>
      </c>
      <c r="F1243" s="3" t="s">
        <v>389</v>
      </c>
      <c r="G1243" s="3" t="s">
        <v>390</v>
      </c>
      <c r="H1243" s="3" t="s">
        <v>389</v>
      </c>
      <c r="I1243" s="3" t="s">
        <v>390</v>
      </c>
      <c r="J1243" s="3" t="s">
        <v>541</v>
      </c>
      <c r="K1243" s="3" t="s">
        <v>541</v>
      </c>
      <c r="L1243" s="3"/>
      <c r="M1243" s="3" t="s">
        <v>543</v>
      </c>
      <c r="N1243" s="3" t="s">
        <v>13</v>
      </c>
      <c r="O1243" s="3" t="s">
        <v>14</v>
      </c>
      <c r="P1243" s="3">
        <v>3566.02</v>
      </c>
      <c r="Q1243" s="54">
        <v>7.5423782997919166E-8</v>
      </c>
      <c r="R1243" s="54">
        <v>8.6118364644595899E-8</v>
      </c>
      <c r="S1243" s="54">
        <v>1.7430625086372233E-7</v>
      </c>
      <c r="T1243" s="54">
        <v>1.7644957539816278E-7</v>
      </c>
      <c r="U1243" s="54">
        <v>2.1451535630448561E-7</v>
      </c>
      <c r="V1243" s="54">
        <v>2.7318666979111423E-7</v>
      </c>
      <c r="W1243" s="54">
        <v>3.3584839850623739E-7</v>
      </c>
      <c r="X1243" s="54">
        <v>6.6415160149376262E-7</v>
      </c>
      <c r="Y1243" s="54">
        <v>9.9999999999999995E-7</v>
      </c>
      <c r="Z1243" s="54">
        <v>0</v>
      </c>
      <c r="AA1243" s="54">
        <v>0</v>
      </c>
      <c r="AB1243" s="54">
        <v>0</v>
      </c>
      <c r="AC1243" s="54">
        <v>6</v>
      </c>
      <c r="AD1243" s="54">
        <v>0</v>
      </c>
      <c r="AE1243" s="54">
        <v>0</v>
      </c>
      <c r="AF1243" s="54">
        <f t="shared" si="1498"/>
        <v>0</v>
      </c>
      <c r="AG1243" s="54">
        <f t="shared" si="1499"/>
        <v>6</v>
      </c>
      <c r="AH1243" s="54">
        <f t="shared" si="1500"/>
        <v>6</v>
      </c>
      <c r="AI1243" s="54">
        <v>2.6896271864623972E-4</v>
      </c>
      <c r="AJ1243" s="54">
        <v>3.0709981068992184E-4</v>
      </c>
      <c r="AK1243" s="54">
        <v>6.2157957670505104E-4</v>
      </c>
      <c r="AL1243" s="54">
        <v>6.2922271486135634E-4</v>
      </c>
      <c r="AM1243" s="54">
        <v>7.6496605088892172E-4</v>
      </c>
      <c r="AN1243" s="54">
        <v>9.74189128208509E-4</v>
      </c>
      <c r="AO1243" s="54">
        <v>1.1976421060412126E-3</v>
      </c>
      <c r="AP1243" s="54">
        <v>2.3683778939587868E-3</v>
      </c>
      <c r="AQ1243" s="54">
        <v>3.5660199999999996E-3</v>
      </c>
      <c r="AR1243" s="54">
        <f t="shared" si="1501"/>
        <v>0</v>
      </c>
      <c r="AS1243" s="54">
        <f t="shared" si="1502"/>
        <v>0</v>
      </c>
      <c r="AT1243" s="54">
        <f t="shared" si="1503"/>
        <v>0</v>
      </c>
      <c r="AU1243" s="54">
        <f t="shared" si="1504"/>
        <v>21396.12</v>
      </c>
      <c r="AV1243" s="54">
        <f t="shared" si="1505"/>
        <v>0</v>
      </c>
      <c r="AW1243" s="54">
        <f t="shared" si="1506"/>
        <v>0</v>
      </c>
      <c r="AX1243" s="54">
        <f t="shared" si="1507"/>
        <v>0</v>
      </c>
      <c r="AY1243" s="54">
        <f t="shared" si="1508"/>
        <v>21396.12</v>
      </c>
      <c r="AZ1243" s="54">
        <f t="shared" si="1509"/>
        <v>21396.12</v>
      </c>
      <c r="BA1243" s="54">
        <f t="shared" si="1492"/>
        <v>1.7644957539816278E-7</v>
      </c>
      <c r="BB1243" s="54">
        <f t="shared" si="1493"/>
        <v>6</v>
      </c>
      <c r="BC1243" s="54"/>
      <c r="BD1243" s="54"/>
      <c r="BE1243" s="54">
        <f t="shared" si="1510"/>
        <v>0</v>
      </c>
      <c r="BF1243" s="54"/>
      <c r="BG1243" s="54"/>
      <c r="BH1243" s="54"/>
      <c r="BI1243" s="54"/>
      <c r="BJ1243" s="54"/>
      <c r="BK1243" s="54"/>
      <c r="BL1243" s="54">
        <v>0</v>
      </c>
      <c r="BM1243" s="54">
        <v>0</v>
      </c>
      <c r="BN1243" s="54">
        <f t="shared" ref="BN1243:BN1244" si="1537">AVERAGE(BP1243:BR1243)</f>
        <v>0</v>
      </c>
      <c r="BO1243" s="54">
        <f t="shared" ref="BO1243:BO1244" si="1538">SUM(BS1243:BU1243)/1</f>
        <v>0</v>
      </c>
      <c r="BP1243" s="54">
        <v>0</v>
      </c>
      <c r="BQ1243" s="54">
        <v>0</v>
      </c>
      <c r="BR1243" s="54">
        <v>0</v>
      </c>
      <c r="BS1243" s="54">
        <v>0</v>
      </c>
      <c r="BT1243" s="54">
        <v>0</v>
      </c>
      <c r="BU1243" s="54">
        <v>0</v>
      </c>
      <c r="BV1243" s="54">
        <f t="shared" si="1512"/>
        <v>0</v>
      </c>
      <c r="BW1243" s="54">
        <f t="shared" si="1513"/>
        <v>0</v>
      </c>
      <c r="BX1243" s="54">
        <f t="shared" si="1514"/>
        <v>0</v>
      </c>
      <c r="BY1243" s="54">
        <f t="shared" si="1515"/>
        <v>0</v>
      </c>
      <c r="BZ1243" s="54">
        <f t="shared" si="1516"/>
        <v>0</v>
      </c>
      <c r="CA1243" s="54">
        <v>0</v>
      </c>
      <c r="CB1243" s="54">
        <f t="shared" si="1517"/>
        <v>0</v>
      </c>
      <c r="CC1243" s="54">
        <f t="shared" si="1518"/>
        <v>0</v>
      </c>
      <c r="CD1243" s="54">
        <v>0</v>
      </c>
      <c r="CE1243" s="54">
        <v>0</v>
      </c>
      <c r="CF1243" s="54">
        <v>0</v>
      </c>
      <c r="CG1243" s="54">
        <v>0</v>
      </c>
      <c r="CH1243" s="54">
        <v>0</v>
      </c>
      <c r="CI1243" s="54">
        <v>0</v>
      </c>
      <c r="CJ1243" s="54">
        <v>0</v>
      </c>
      <c r="CK1243" s="54">
        <v>0</v>
      </c>
      <c r="CL1243" s="54">
        <v>0</v>
      </c>
      <c r="CM1243" s="54">
        <v>0</v>
      </c>
      <c r="CN1243" s="54">
        <v>0</v>
      </c>
      <c r="CO1243" s="54">
        <v>0</v>
      </c>
    </row>
    <row r="1244" spans="1:93">
      <c r="A1244" s="3" t="str">
        <f t="shared" si="1497"/>
        <v>SH1466Itovebi 9mg</v>
      </c>
      <c r="B1244" s="3" t="s">
        <v>556</v>
      </c>
      <c r="C1244" s="3" t="s">
        <v>557</v>
      </c>
      <c r="D1244" s="3" t="s">
        <v>296</v>
      </c>
      <c r="E1244" s="3" t="s">
        <v>296</v>
      </c>
      <c r="F1244" s="3" t="s">
        <v>389</v>
      </c>
      <c r="G1244" s="3" t="s">
        <v>390</v>
      </c>
      <c r="H1244" s="3" t="s">
        <v>389</v>
      </c>
      <c r="I1244" s="3" t="s">
        <v>390</v>
      </c>
      <c r="J1244" s="3" t="s">
        <v>541</v>
      </c>
      <c r="K1244" s="3" t="s">
        <v>541</v>
      </c>
      <c r="L1244" s="3"/>
      <c r="M1244" s="3" t="s">
        <v>543</v>
      </c>
      <c r="N1244" s="3" t="s">
        <v>13</v>
      </c>
      <c r="O1244" s="3" t="s">
        <v>15</v>
      </c>
      <c r="P1244" s="3">
        <v>10698.05</v>
      </c>
      <c r="Q1244" s="54"/>
      <c r="R1244" s="54"/>
      <c r="S1244" s="54"/>
      <c r="T1244" s="54"/>
      <c r="U1244" s="54"/>
      <c r="V1244" s="54"/>
      <c r="W1244" s="54">
        <v>0</v>
      </c>
      <c r="X1244" s="54">
        <v>0</v>
      </c>
      <c r="Y1244" s="54">
        <v>0</v>
      </c>
      <c r="Z1244" s="54">
        <v>0</v>
      </c>
      <c r="AA1244" s="54">
        <v>0</v>
      </c>
      <c r="AB1244" s="54">
        <v>0</v>
      </c>
      <c r="AC1244" s="54">
        <v>2</v>
      </c>
      <c r="AD1244" s="54">
        <v>0</v>
      </c>
      <c r="AE1244" s="54">
        <v>0</v>
      </c>
      <c r="AF1244" s="54">
        <f t="shared" si="1498"/>
        <v>0</v>
      </c>
      <c r="AG1244" s="54">
        <f t="shared" si="1499"/>
        <v>2</v>
      </c>
      <c r="AH1244" s="54">
        <f t="shared" si="1500"/>
        <v>2</v>
      </c>
      <c r="AI1244" s="54"/>
      <c r="AJ1244" s="54"/>
      <c r="AK1244" s="54"/>
      <c r="AL1244" s="54"/>
      <c r="AM1244" s="54"/>
      <c r="AN1244" s="54"/>
      <c r="AO1244" s="54">
        <v>0</v>
      </c>
      <c r="AP1244" s="54">
        <v>0</v>
      </c>
      <c r="AQ1244" s="54">
        <v>0</v>
      </c>
      <c r="AR1244" s="54">
        <f t="shared" si="1501"/>
        <v>0</v>
      </c>
      <c r="AS1244" s="54">
        <f t="shared" si="1502"/>
        <v>0</v>
      </c>
      <c r="AT1244" s="54">
        <f t="shared" si="1503"/>
        <v>0</v>
      </c>
      <c r="AU1244" s="54">
        <f t="shared" si="1504"/>
        <v>21396.1</v>
      </c>
      <c r="AV1244" s="54">
        <f t="shared" si="1505"/>
        <v>0</v>
      </c>
      <c r="AW1244" s="54">
        <f t="shared" si="1506"/>
        <v>0</v>
      </c>
      <c r="AX1244" s="54">
        <f t="shared" si="1507"/>
        <v>0</v>
      </c>
      <c r="AY1244" s="54">
        <f t="shared" si="1508"/>
        <v>21396.1</v>
      </c>
      <c r="AZ1244" s="54">
        <f t="shared" si="1509"/>
        <v>21396.1</v>
      </c>
      <c r="BA1244" s="54">
        <f t="shared" si="1492"/>
        <v>0</v>
      </c>
      <c r="BB1244" s="54">
        <f t="shared" si="1493"/>
        <v>2</v>
      </c>
      <c r="BC1244" s="54"/>
      <c r="BD1244" s="54"/>
      <c r="BE1244" s="54">
        <f t="shared" si="1510"/>
        <v>0</v>
      </c>
      <c r="BF1244" s="54"/>
      <c r="BG1244" s="54"/>
      <c r="BH1244" s="54"/>
      <c r="BI1244" s="54"/>
      <c r="BJ1244" s="54"/>
      <c r="BK1244" s="54"/>
      <c r="BL1244" s="54">
        <v>0</v>
      </c>
      <c r="BM1244" s="54">
        <v>0</v>
      </c>
      <c r="BN1244" s="54">
        <f t="shared" si="1537"/>
        <v>0</v>
      </c>
      <c r="BO1244" s="54">
        <f t="shared" si="1538"/>
        <v>0</v>
      </c>
      <c r="BP1244" s="54">
        <v>0</v>
      </c>
      <c r="BQ1244" s="54">
        <v>0</v>
      </c>
      <c r="BR1244" s="54">
        <v>0</v>
      </c>
      <c r="BS1244" s="54">
        <v>0</v>
      </c>
      <c r="BT1244" s="54">
        <v>0</v>
      </c>
      <c r="BU1244" s="54">
        <v>0</v>
      </c>
      <c r="BV1244" s="54">
        <f t="shared" si="1512"/>
        <v>0</v>
      </c>
      <c r="BW1244" s="54">
        <f t="shared" si="1513"/>
        <v>0</v>
      </c>
      <c r="BX1244" s="54">
        <f t="shared" si="1514"/>
        <v>0</v>
      </c>
      <c r="BY1244" s="54">
        <f t="shared" si="1515"/>
        <v>0</v>
      </c>
      <c r="BZ1244" s="54">
        <f t="shared" si="1516"/>
        <v>0</v>
      </c>
      <c r="CA1244" s="54">
        <v>0</v>
      </c>
      <c r="CB1244" s="54">
        <f t="shared" si="1517"/>
        <v>0</v>
      </c>
      <c r="CC1244" s="54">
        <f t="shared" si="1518"/>
        <v>0</v>
      </c>
      <c r="CD1244" s="54">
        <v>0</v>
      </c>
      <c r="CE1244" s="54">
        <v>0</v>
      </c>
      <c r="CF1244" s="54">
        <v>0</v>
      </c>
      <c r="CG1244" s="54">
        <v>0</v>
      </c>
      <c r="CH1244" s="54">
        <v>0</v>
      </c>
      <c r="CI1244" s="54">
        <v>0</v>
      </c>
      <c r="CJ1244" s="54">
        <v>0</v>
      </c>
      <c r="CK1244" s="54">
        <v>0</v>
      </c>
      <c r="CL1244" s="54">
        <v>0</v>
      </c>
      <c r="CM1244" s="54">
        <v>0</v>
      </c>
      <c r="CN1244" s="54">
        <v>0</v>
      </c>
      <c r="CO1244" s="54">
        <v>0</v>
      </c>
    </row>
    <row r="1245" spans="1:93">
      <c r="A1245" s="3" t="str">
        <f t="shared" si="1497"/>
        <v>SH1466Perjeta</v>
      </c>
      <c r="B1245" s="3" t="s">
        <v>556</v>
      </c>
      <c r="C1245" s="3" t="s">
        <v>557</v>
      </c>
      <c r="D1245" s="3" t="s">
        <v>296</v>
      </c>
      <c r="E1245" s="3" t="s">
        <v>296</v>
      </c>
      <c r="F1245" s="3" t="s">
        <v>389</v>
      </c>
      <c r="G1245" s="3" t="s">
        <v>390</v>
      </c>
      <c r="H1245" s="3" t="s">
        <v>389</v>
      </c>
      <c r="I1245" s="3" t="s">
        <v>390</v>
      </c>
      <c r="J1245" s="3" t="s">
        <v>541</v>
      </c>
      <c r="K1245" s="3" t="s">
        <v>541</v>
      </c>
      <c r="L1245" s="3"/>
      <c r="M1245" s="3" t="s">
        <v>543</v>
      </c>
      <c r="N1245" s="3" t="s">
        <v>16</v>
      </c>
      <c r="O1245" s="3" t="s">
        <v>16</v>
      </c>
      <c r="P1245" s="3">
        <v>3985.87</v>
      </c>
      <c r="Q1245" s="54">
        <v>1.7019376786268344E-7</v>
      </c>
      <c r="R1245" s="54">
        <v>1.4376523217895139E-7</v>
      </c>
      <c r="S1245" s="54">
        <v>2.1820555566111193E-7</v>
      </c>
      <c r="T1245" s="54">
        <v>1.3185526524997413E-7</v>
      </c>
      <c r="U1245" s="54">
        <v>1.600367478615922E-7</v>
      </c>
      <c r="V1245" s="54">
        <v>1.8366729468643289E-7</v>
      </c>
      <c r="W1245" s="54">
        <v>5.3216455570274684E-7</v>
      </c>
      <c r="X1245" s="54">
        <v>4.7555930779799925E-7</v>
      </c>
      <c r="Y1245" s="54">
        <v>1.0077238635007461E-6</v>
      </c>
      <c r="Z1245" s="54">
        <v>6</v>
      </c>
      <c r="AA1245" s="54">
        <v>8</v>
      </c>
      <c r="AB1245" s="54">
        <v>4</v>
      </c>
      <c r="AC1245" s="54">
        <v>4</v>
      </c>
      <c r="AD1245" s="54">
        <v>0</v>
      </c>
      <c r="AE1245" s="54">
        <v>0</v>
      </c>
      <c r="AF1245" s="54">
        <f t="shared" si="1498"/>
        <v>18</v>
      </c>
      <c r="AG1245" s="54">
        <f t="shared" si="1499"/>
        <v>4</v>
      </c>
      <c r="AH1245" s="54">
        <f t="shared" si="1500"/>
        <v>22</v>
      </c>
      <c r="AI1245" s="54">
        <v>6.7837023351083401E-4</v>
      </c>
      <c r="AJ1245" s="54">
        <v>5.7302952598511697E-4</v>
      </c>
      <c r="AK1245" s="54">
        <v>8.6973897814295617E-4</v>
      </c>
      <c r="AL1245" s="54">
        <v>5.2555794610191443E-4</v>
      </c>
      <c r="AM1245" s="54">
        <v>6.3788567219908463E-4</v>
      </c>
      <c r="AN1245" s="54">
        <v>7.3207395987181232E-4</v>
      </c>
      <c r="AO1245" s="54">
        <v>2.1211387376389073E-3</v>
      </c>
      <c r="AP1245" s="54">
        <v>1.8955175781728115E-3</v>
      </c>
      <c r="AQ1245" s="54">
        <v>4.0166563158117192E-3</v>
      </c>
      <c r="AR1245" s="54">
        <f t="shared" si="1501"/>
        <v>23915.22</v>
      </c>
      <c r="AS1245" s="54">
        <f t="shared" si="1502"/>
        <v>31886.959999999999</v>
      </c>
      <c r="AT1245" s="54">
        <f t="shared" si="1503"/>
        <v>15943.48</v>
      </c>
      <c r="AU1245" s="54">
        <f t="shared" si="1504"/>
        <v>15943.48</v>
      </c>
      <c r="AV1245" s="54">
        <f t="shared" si="1505"/>
        <v>0</v>
      </c>
      <c r="AW1245" s="54">
        <f t="shared" si="1506"/>
        <v>0</v>
      </c>
      <c r="AX1245" s="54">
        <f t="shared" si="1507"/>
        <v>71745.66</v>
      </c>
      <c r="AY1245" s="54">
        <f t="shared" si="1508"/>
        <v>15943.48</v>
      </c>
      <c r="AZ1245" s="54">
        <f t="shared" si="1509"/>
        <v>87689.14</v>
      </c>
      <c r="BA1245" s="54">
        <f t="shared" si="1492"/>
        <v>1.3185526524997413E-7</v>
      </c>
      <c r="BB1245" s="54">
        <f t="shared" si="1493"/>
        <v>4</v>
      </c>
      <c r="BC1245" s="54"/>
      <c r="BD1245" s="54"/>
      <c r="BE1245" s="54">
        <f t="shared" si="1510"/>
        <v>0</v>
      </c>
      <c r="BF1245" s="54"/>
      <c r="BG1245" s="54"/>
      <c r="BH1245" s="54"/>
      <c r="BI1245" s="54"/>
      <c r="BJ1245" s="54"/>
      <c r="BK1245" s="54"/>
      <c r="BL1245" s="54"/>
      <c r="BM1245" s="54"/>
      <c r="BN1245" s="54"/>
      <c r="BO1245" s="54"/>
      <c r="BP1245" s="54"/>
      <c r="BQ1245" s="54"/>
      <c r="BR1245" s="54"/>
      <c r="BS1245" s="54"/>
      <c r="BT1245" s="54"/>
      <c r="BU1245" s="54"/>
      <c r="BV1245" s="54">
        <f t="shared" si="1512"/>
        <v>17604.259166666667</v>
      </c>
      <c r="BW1245" s="54">
        <f t="shared" si="1513"/>
        <v>59788.049999999996</v>
      </c>
      <c r="BX1245" s="54">
        <f t="shared" si="1514"/>
        <v>31886.959999999999</v>
      </c>
      <c r="BY1245" s="54">
        <f t="shared" si="1515"/>
        <v>15</v>
      </c>
      <c r="BZ1245" s="54">
        <f t="shared" si="1516"/>
        <v>8</v>
      </c>
      <c r="CA1245" s="54">
        <v>0</v>
      </c>
      <c r="CB1245" s="54">
        <f t="shared" si="1517"/>
        <v>12</v>
      </c>
      <c r="CC1245" s="54">
        <f t="shared" si="1518"/>
        <v>4.416666666666667</v>
      </c>
      <c r="CD1245" s="54">
        <v>12</v>
      </c>
      <c r="CE1245" s="54">
        <v>2</v>
      </c>
      <c r="CF1245" s="54">
        <v>2</v>
      </c>
      <c r="CG1245" s="54">
        <v>5</v>
      </c>
      <c r="CH1245" s="54">
        <v>2</v>
      </c>
      <c r="CI1245" s="54">
        <v>7</v>
      </c>
      <c r="CJ1245" s="54">
        <v>4</v>
      </c>
      <c r="CK1245" s="54">
        <v>3</v>
      </c>
      <c r="CL1245" s="54">
        <v>8</v>
      </c>
      <c r="CM1245" s="54">
        <v>0</v>
      </c>
      <c r="CN1245" s="54">
        <v>5</v>
      </c>
      <c r="CO1245" s="54">
        <v>3</v>
      </c>
    </row>
    <row r="1246" spans="1:93">
      <c r="A1246" s="3" t="str">
        <f t="shared" si="1497"/>
        <v>SH1466Phesgo 10ml</v>
      </c>
      <c r="B1246" s="3" t="s">
        <v>556</v>
      </c>
      <c r="C1246" s="3" t="s">
        <v>557</v>
      </c>
      <c r="D1246" s="3" t="s">
        <v>296</v>
      </c>
      <c r="E1246" s="3" t="s">
        <v>296</v>
      </c>
      <c r="F1246" s="3" t="s">
        <v>389</v>
      </c>
      <c r="G1246" s="3" t="s">
        <v>390</v>
      </c>
      <c r="H1246" s="3" t="s">
        <v>389</v>
      </c>
      <c r="I1246" s="3" t="s">
        <v>390</v>
      </c>
      <c r="J1246" s="3" t="s">
        <v>541</v>
      </c>
      <c r="K1246" s="3" t="s">
        <v>541</v>
      </c>
      <c r="L1246" s="3"/>
      <c r="M1246" s="3" t="s">
        <v>543</v>
      </c>
      <c r="N1246" s="3" t="s">
        <v>17</v>
      </c>
      <c r="O1246" s="3" t="s">
        <v>18</v>
      </c>
      <c r="P1246" s="3">
        <v>6232.07</v>
      </c>
      <c r="Q1246" s="54">
        <v>11.213274355228679</v>
      </c>
      <c r="R1246" s="54">
        <v>10.263314322029439</v>
      </c>
      <c r="S1246" s="54">
        <v>15.872159826028913</v>
      </c>
      <c r="T1246" s="54">
        <v>13.73958894312965</v>
      </c>
      <c r="U1246" s="54">
        <v>12.494130764829343</v>
      </c>
      <c r="V1246" s="54">
        <v>16.689286667728382</v>
      </c>
      <c r="W1246" s="54">
        <v>37.348748503287027</v>
      </c>
      <c r="X1246" s="54">
        <v>42.923006375687379</v>
      </c>
      <c r="Y1246" s="54">
        <v>80.271754878974406</v>
      </c>
      <c r="Z1246" s="54">
        <v>8</v>
      </c>
      <c r="AA1246" s="54">
        <v>14</v>
      </c>
      <c r="AB1246" s="54">
        <v>26</v>
      </c>
      <c r="AC1246" s="54">
        <v>19</v>
      </c>
      <c r="AD1246" s="54">
        <v>0</v>
      </c>
      <c r="AE1246" s="54">
        <v>0</v>
      </c>
      <c r="AF1246" s="54">
        <f t="shared" si="1498"/>
        <v>48</v>
      </c>
      <c r="AG1246" s="54">
        <f t="shared" si="1499"/>
        <v>19</v>
      </c>
      <c r="AH1246" s="54">
        <f t="shared" si="1500"/>
        <v>67</v>
      </c>
      <c r="AI1246" s="54">
        <v>69881.910710989992</v>
      </c>
      <c r="AJ1246" s="54">
        <v>63961.693286890004</v>
      </c>
      <c r="AK1246" s="54">
        <v>98916.411087</v>
      </c>
      <c r="AL1246" s="54">
        <v>85626.080064809998</v>
      </c>
      <c r="AM1246" s="54">
        <v>77864.297515569997</v>
      </c>
      <c r="AN1246" s="54">
        <v>104008.80276335002</v>
      </c>
      <c r="AO1246" s="54">
        <v>232760.01508488</v>
      </c>
      <c r="AP1246" s="54">
        <v>267499.18034373003</v>
      </c>
      <c r="AQ1246" s="54">
        <v>500259.19542861002</v>
      </c>
      <c r="AR1246" s="54">
        <f t="shared" si="1501"/>
        <v>49856.56</v>
      </c>
      <c r="AS1246" s="54">
        <f t="shared" si="1502"/>
        <v>87248.98</v>
      </c>
      <c r="AT1246" s="54">
        <f t="shared" si="1503"/>
        <v>162033.82</v>
      </c>
      <c r="AU1246" s="54">
        <f t="shared" si="1504"/>
        <v>118409.32999999999</v>
      </c>
      <c r="AV1246" s="54">
        <f t="shared" si="1505"/>
        <v>0</v>
      </c>
      <c r="AW1246" s="54">
        <f t="shared" si="1506"/>
        <v>0</v>
      </c>
      <c r="AX1246" s="54">
        <f t="shared" si="1507"/>
        <v>299139.36</v>
      </c>
      <c r="AY1246" s="54">
        <f t="shared" si="1508"/>
        <v>118409.32999999999</v>
      </c>
      <c r="AZ1246" s="54">
        <f t="shared" si="1509"/>
        <v>417548.68999999994</v>
      </c>
      <c r="BA1246" s="54">
        <f t="shared" si="1492"/>
        <v>13.73958894312965</v>
      </c>
      <c r="BB1246" s="54">
        <f t="shared" si="1493"/>
        <v>19</v>
      </c>
      <c r="BC1246" s="54">
        <f>SUM(CJ1246:CL1246)</f>
        <v>38</v>
      </c>
      <c r="BD1246" s="54">
        <f>SUM(CM1246:CO1246)</f>
        <v>26</v>
      </c>
      <c r="BE1246" s="54">
        <f t="shared" si="1510"/>
        <v>67</v>
      </c>
      <c r="BF1246" s="54">
        <f t="shared" ref="BF1246:BK1246" si="1539">Z1246</f>
        <v>8</v>
      </c>
      <c r="BG1246" s="54">
        <f t="shared" si="1539"/>
        <v>14</v>
      </c>
      <c r="BH1246" s="54">
        <f t="shared" si="1539"/>
        <v>26</v>
      </c>
      <c r="BI1246" s="54">
        <f t="shared" si="1539"/>
        <v>19</v>
      </c>
      <c r="BJ1246" s="54">
        <f t="shared" si="1539"/>
        <v>0</v>
      </c>
      <c r="BK1246" s="54">
        <f t="shared" si="1539"/>
        <v>0</v>
      </c>
      <c r="BL1246" s="54">
        <v>0</v>
      </c>
      <c r="BM1246" s="54">
        <v>0</v>
      </c>
      <c r="BN1246" s="54">
        <f t="shared" ref="BN1246:BN1247" si="1540">AVERAGE(BP1246:BR1246)</f>
        <v>0</v>
      </c>
      <c r="BO1246" s="54">
        <f t="shared" ref="BO1246:BO1247" si="1541">SUM(BS1246:BU1246)/1</f>
        <v>0</v>
      </c>
      <c r="BP1246" s="54">
        <v>0</v>
      </c>
      <c r="BQ1246" s="54">
        <v>0</v>
      </c>
      <c r="BR1246" s="54">
        <v>0</v>
      </c>
      <c r="BS1246" s="54">
        <v>0</v>
      </c>
      <c r="BT1246" s="54">
        <v>0</v>
      </c>
      <c r="BU1246" s="54">
        <v>0</v>
      </c>
      <c r="BV1246" s="54">
        <f t="shared" si="1512"/>
        <v>50375.89916666667</v>
      </c>
      <c r="BW1246" s="54">
        <f t="shared" si="1513"/>
        <v>236818.65999999997</v>
      </c>
      <c r="BX1246" s="54">
        <f t="shared" si="1514"/>
        <v>162033.82</v>
      </c>
      <c r="BY1246" s="54">
        <f t="shared" si="1515"/>
        <v>38</v>
      </c>
      <c r="BZ1246" s="54">
        <f t="shared" si="1516"/>
        <v>26</v>
      </c>
      <c r="CA1246" s="54">
        <v>17</v>
      </c>
      <c r="CB1246" s="54">
        <f t="shared" si="1517"/>
        <v>16</v>
      </c>
      <c r="CC1246" s="54">
        <f t="shared" si="1518"/>
        <v>8.0833333333333339</v>
      </c>
      <c r="CD1246" s="54">
        <v>3</v>
      </c>
      <c r="CE1246" s="54">
        <v>1</v>
      </c>
      <c r="CF1246" s="54">
        <v>7</v>
      </c>
      <c r="CG1246" s="54">
        <v>6</v>
      </c>
      <c r="CH1246" s="54">
        <v>10</v>
      </c>
      <c r="CI1246" s="54">
        <v>6</v>
      </c>
      <c r="CJ1246" s="54">
        <v>16</v>
      </c>
      <c r="CK1246" s="54">
        <v>9</v>
      </c>
      <c r="CL1246" s="54">
        <v>13</v>
      </c>
      <c r="CM1246" s="54">
        <v>12</v>
      </c>
      <c r="CN1246" s="54">
        <v>6</v>
      </c>
      <c r="CO1246" s="54">
        <v>8</v>
      </c>
    </row>
    <row r="1247" spans="1:93">
      <c r="A1247" s="3" t="str">
        <f t="shared" si="1497"/>
        <v>SH1466Phesgo 15ml</v>
      </c>
      <c r="B1247" s="3" t="s">
        <v>556</v>
      </c>
      <c r="C1247" s="3" t="s">
        <v>557</v>
      </c>
      <c r="D1247" s="3" t="s">
        <v>296</v>
      </c>
      <c r="E1247" s="3" t="s">
        <v>296</v>
      </c>
      <c r="F1247" s="3" t="s">
        <v>389</v>
      </c>
      <c r="G1247" s="3" t="s">
        <v>390</v>
      </c>
      <c r="H1247" s="3" t="s">
        <v>389</v>
      </c>
      <c r="I1247" s="3" t="s">
        <v>390</v>
      </c>
      <c r="J1247" s="3" t="s">
        <v>541</v>
      </c>
      <c r="K1247" s="3" t="s">
        <v>541</v>
      </c>
      <c r="L1247" s="3"/>
      <c r="M1247" s="3" t="s">
        <v>543</v>
      </c>
      <c r="N1247" s="3" t="s">
        <v>17</v>
      </c>
      <c r="O1247" s="3" t="s">
        <v>19</v>
      </c>
      <c r="P1247" s="3">
        <v>8489.27</v>
      </c>
      <c r="Q1247" s="54">
        <v>1</v>
      </c>
      <c r="R1247" s="54">
        <v>1</v>
      </c>
      <c r="S1247" s="54">
        <v>1</v>
      </c>
      <c r="T1247" s="54">
        <v>1</v>
      </c>
      <c r="U1247" s="54">
        <v>1</v>
      </c>
      <c r="V1247" s="54">
        <v>1</v>
      </c>
      <c r="W1247" s="54">
        <v>3</v>
      </c>
      <c r="X1247" s="54">
        <v>3</v>
      </c>
      <c r="Y1247" s="54">
        <v>6</v>
      </c>
      <c r="Z1247" s="54">
        <v>2</v>
      </c>
      <c r="AA1247" s="54">
        <v>4</v>
      </c>
      <c r="AB1247" s="54">
        <v>4</v>
      </c>
      <c r="AC1247" s="54">
        <v>4</v>
      </c>
      <c r="AD1247" s="54">
        <v>0</v>
      </c>
      <c r="AE1247" s="54">
        <v>0</v>
      </c>
      <c r="AF1247" s="54">
        <f t="shared" si="1498"/>
        <v>10</v>
      </c>
      <c r="AG1247" s="54">
        <f t="shared" si="1499"/>
        <v>4</v>
      </c>
      <c r="AH1247" s="54">
        <f t="shared" si="1500"/>
        <v>14</v>
      </c>
      <c r="AI1247" s="54">
        <v>8489.27</v>
      </c>
      <c r="AJ1247" s="54">
        <v>8489.27</v>
      </c>
      <c r="AK1247" s="54">
        <v>8489.27</v>
      </c>
      <c r="AL1247" s="54">
        <v>8489.27</v>
      </c>
      <c r="AM1247" s="54">
        <v>8489.27</v>
      </c>
      <c r="AN1247" s="54">
        <v>8489.27</v>
      </c>
      <c r="AO1247" s="54">
        <v>25467.81</v>
      </c>
      <c r="AP1247" s="54">
        <v>25467.81</v>
      </c>
      <c r="AQ1247" s="54">
        <v>50935.62</v>
      </c>
      <c r="AR1247" s="54">
        <f t="shared" si="1501"/>
        <v>16978.54</v>
      </c>
      <c r="AS1247" s="54">
        <f t="shared" si="1502"/>
        <v>33957.08</v>
      </c>
      <c r="AT1247" s="54">
        <f t="shared" si="1503"/>
        <v>33957.08</v>
      </c>
      <c r="AU1247" s="54">
        <f t="shared" si="1504"/>
        <v>33957.08</v>
      </c>
      <c r="AV1247" s="54">
        <f t="shared" si="1505"/>
        <v>0</v>
      </c>
      <c r="AW1247" s="54">
        <f t="shared" si="1506"/>
        <v>0</v>
      </c>
      <c r="AX1247" s="54">
        <f t="shared" si="1507"/>
        <v>84892.700000000012</v>
      </c>
      <c r="AY1247" s="54">
        <f t="shared" si="1508"/>
        <v>33957.08</v>
      </c>
      <c r="AZ1247" s="54">
        <f t="shared" si="1509"/>
        <v>118849.78000000001</v>
      </c>
      <c r="BA1247" s="54">
        <f t="shared" si="1492"/>
        <v>1</v>
      </c>
      <c r="BB1247" s="54">
        <f t="shared" si="1493"/>
        <v>4</v>
      </c>
      <c r="BC1247" s="54">
        <f>SUM(CJ1247:CL1247)*2</f>
        <v>14</v>
      </c>
      <c r="BD1247" s="54">
        <f>SUM(CM1247:CO1247)*2</f>
        <v>4</v>
      </c>
      <c r="BE1247" s="54">
        <f t="shared" si="1510"/>
        <v>28</v>
      </c>
      <c r="BF1247" s="54">
        <f t="shared" ref="BF1247:BK1247" si="1542">Z1247*2</f>
        <v>4</v>
      </c>
      <c r="BG1247" s="54">
        <f t="shared" si="1542"/>
        <v>8</v>
      </c>
      <c r="BH1247" s="54">
        <f t="shared" si="1542"/>
        <v>8</v>
      </c>
      <c r="BI1247" s="54">
        <f t="shared" si="1542"/>
        <v>8</v>
      </c>
      <c r="BJ1247" s="54">
        <f t="shared" si="1542"/>
        <v>0</v>
      </c>
      <c r="BK1247" s="54">
        <f t="shared" si="1542"/>
        <v>0</v>
      </c>
      <c r="BL1247" s="54">
        <v>0</v>
      </c>
      <c r="BM1247" s="54">
        <v>0</v>
      </c>
      <c r="BN1247" s="54">
        <f t="shared" si="1540"/>
        <v>0.66666666666666663</v>
      </c>
      <c r="BO1247" s="54">
        <f t="shared" si="1541"/>
        <v>2</v>
      </c>
      <c r="BP1247" s="54">
        <v>0</v>
      </c>
      <c r="BQ1247" s="54">
        <v>2</v>
      </c>
      <c r="BR1247" s="54">
        <v>0</v>
      </c>
      <c r="BS1247" s="54">
        <v>2</v>
      </c>
      <c r="BT1247" s="54">
        <v>0</v>
      </c>
      <c r="BU1247" s="54">
        <v>0</v>
      </c>
      <c r="BV1247" s="54">
        <f t="shared" si="1512"/>
        <v>10611.587500000001</v>
      </c>
      <c r="BW1247" s="54">
        <f t="shared" si="1513"/>
        <v>59424.89</v>
      </c>
      <c r="BX1247" s="54">
        <f t="shared" si="1514"/>
        <v>16978.54</v>
      </c>
      <c r="BY1247" s="54">
        <f t="shared" si="1515"/>
        <v>7</v>
      </c>
      <c r="BZ1247" s="54">
        <f t="shared" si="1516"/>
        <v>2</v>
      </c>
      <c r="CA1247" s="54">
        <v>0</v>
      </c>
      <c r="CB1247" s="54">
        <f t="shared" si="1517"/>
        <v>3</v>
      </c>
      <c r="CC1247" s="54">
        <f t="shared" si="1518"/>
        <v>1.25</v>
      </c>
      <c r="CD1247" s="54">
        <v>2</v>
      </c>
      <c r="CE1247" s="54">
        <v>1</v>
      </c>
      <c r="CF1247" s="54">
        <v>0</v>
      </c>
      <c r="CG1247" s="54">
        <v>0</v>
      </c>
      <c r="CH1247" s="54">
        <v>2</v>
      </c>
      <c r="CI1247" s="54">
        <v>1</v>
      </c>
      <c r="CJ1247" s="54">
        <v>1</v>
      </c>
      <c r="CK1247" s="54">
        <v>3</v>
      </c>
      <c r="CL1247" s="54">
        <v>3</v>
      </c>
      <c r="CM1247" s="54">
        <v>0</v>
      </c>
      <c r="CN1247" s="54">
        <v>0</v>
      </c>
      <c r="CO1247" s="54">
        <v>2</v>
      </c>
    </row>
    <row r="1248" spans="1:93">
      <c r="A1248" s="3" t="str">
        <f t="shared" si="1497"/>
        <v>SH1479Herceptin IV</v>
      </c>
      <c r="B1248" s="3" t="s">
        <v>558</v>
      </c>
      <c r="C1248" s="3" t="s">
        <v>887</v>
      </c>
      <c r="D1248" s="3" t="s">
        <v>296</v>
      </c>
      <c r="E1248" s="3" t="s">
        <v>296</v>
      </c>
      <c r="F1248" s="3" t="s">
        <v>391</v>
      </c>
      <c r="G1248" s="3" t="s">
        <v>392</v>
      </c>
      <c r="H1248" s="3" t="s">
        <v>391</v>
      </c>
      <c r="I1248" s="3" t="s">
        <v>392</v>
      </c>
      <c r="J1248" s="3" t="s">
        <v>541</v>
      </c>
      <c r="K1248" s="3" t="s">
        <v>541</v>
      </c>
      <c r="L1248" s="3"/>
      <c r="M1248" s="3" t="s">
        <v>543</v>
      </c>
      <c r="N1248" s="3" t="s">
        <v>11</v>
      </c>
      <c r="O1248" s="3" t="s">
        <v>11</v>
      </c>
      <c r="P1248" s="3">
        <v>4535.5</v>
      </c>
      <c r="Q1248" s="54">
        <v>0.16354630357585995</v>
      </c>
      <c r="R1248" s="54">
        <v>0.11716541478281027</v>
      </c>
      <c r="S1248" s="54">
        <v>0.10899043759306928</v>
      </c>
      <c r="T1248" s="54">
        <v>7.6962605307578272E-2</v>
      </c>
      <c r="U1248" s="54">
        <v>7.0123591756660608E-2</v>
      </c>
      <c r="V1248" s="54">
        <v>0.12207807834272348</v>
      </c>
      <c r="W1248" s="54">
        <v>0.38970215595173952</v>
      </c>
      <c r="X1248" s="54">
        <v>0.26916427540696236</v>
      </c>
      <c r="Y1248" s="54">
        <v>0.65886643135870182</v>
      </c>
      <c r="Z1248" s="54">
        <v>3</v>
      </c>
      <c r="AA1248" s="54">
        <v>8</v>
      </c>
      <c r="AB1248" s="54">
        <v>0</v>
      </c>
      <c r="AC1248" s="54">
        <v>0</v>
      </c>
      <c r="AD1248" s="54">
        <v>0</v>
      </c>
      <c r="AE1248" s="54">
        <v>0</v>
      </c>
      <c r="AF1248" s="54">
        <f t="shared" si="1498"/>
        <v>11</v>
      </c>
      <c r="AG1248" s="54">
        <f t="shared" si="1499"/>
        <v>0</v>
      </c>
      <c r="AH1248" s="54">
        <f t="shared" si="1500"/>
        <v>11</v>
      </c>
      <c r="AI1248" s="54">
        <v>741.76425986831282</v>
      </c>
      <c r="AJ1248" s="54">
        <v>531.40373874743602</v>
      </c>
      <c r="AK1248" s="54">
        <v>494.32612970336578</v>
      </c>
      <c r="AL1248" s="54">
        <v>349.06389637252124</v>
      </c>
      <c r="AM1248" s="54">
        <v>318.04555041233419</v>
      </c>
      <c r="AN1248" s="54">
        <v>553.68512432342231</v>
      </c>
      <c r="AO1248" s="54">
        <v>1767.4941283191145</v>
      </c>
      <c r="AP1248" s="54">
        <v>1220.7945711082778</v>
      </c>
      <c r="AQ1248" s="54">
        <v>2988.2886994273922</v>
      </c>
      <c r="AR1248" s="54">
        <f t="shared" si="1501"/>
        <v>13606.5</v>
      </c>
      <c r="AS1248" s="54">
        <f t="shared" si="1502"/>
        <v>36284</v>
      </c>
      <c r="AT1248" s="54">
        <f t="shared" si="1503"/>
        <v>0</v>
      </c>
      <c r="AU1248" s="54">
        <f t="shared" si="1504"/>
        <v>0</v>
      </c>
      <c r="AV1248" s="54">
        <f t="shared" si="1505"/>
        <v>0</v>
      </c>
      <c r="AW1248" s="54">
        <f t="shared" si="1506"/>
        <v>0</v>
      </c>
      <c r="AX1248" s="54">
        <f t="shared" si="1507"/>
        <v>49890.5</v>
      </c>
      <c r="AY1248" s="54">
        <f t="shared" si="1508"/>
        <v>0</v>
      </c>
      <c r="AZ1248" s="54">
        <f t="shared" si="1509"/>
        <v>49890.5</v>
      </c>
      <c r="BA1248" s="54">
        <f t="shared" si="1492"/>
        <v>7.6962605307578272E-2</v>
      </c>
      <c r="BB1248" s="54">
        <f t="shared" si="1493"/>
        <v>0</v>
      </c>
      <c r="BC1248" s="54"/>
      <c r="BD1248" s="54"/>
      <c r="BE1248" s="54">
        <f t="shared" si="1510"/>
        <v>0</v>
      </c>
      <c r="BF1248" s="54"/>
      <c r="BG1248" s="54"/>
      <c r="BH1248" s="54"/>
      <c r="BI1248" s="54"/>
      <c r="BJ1248" s="54"/>
      <c r="BK1248" s="54"/>
      <c r="BL1248" s="54"/>
      <c r="BM1248" s="54"/>
      <c r="BN1248" s="54"/>
      <c r="BO1248" s="54"/>
      <c r="BP1248" s="54"/>
      <c r="BQ1248" s="54"/>
      <c r="BR1248" s="54"/>
      <c r="BS1248" s="54"/>
      <c r="BT1248" s="54"/>
      <c r="BU1248" s="54"/>
      <c r="BV1248" s="54">
        <f t="shared" si="1512"/>
        <v>7181.208333333333</v>
      </c>
      <c r="BW1248" s="54">
        <f t="shared" si="1513"/>
        <v>-371911</v>
      </c>
      <c r="BX1248" s="54">
        <f t="shared" si="1514"/>
        <v>9071</v>
      </c>
      <c r="BY1248" s="54">
        <f t="shared" si="1515"/>
        <v>-82</v>
      </c>
      <c r="BZ1248" s="54">
        <f t="shared" si="1516"/>
        <v>2</v>
      </c>
      <c r="CA1248" s="54">
        <v>0</v>
      </c>
      <c r="CB1248" s="54">
        <f t="shared" si="1517"/>
        <v>10</v>
      </c>
      <c r="CC1248" s="54">
        <f t="shared" si="1518"/>
        <v>1.5833333333333333</v>
      </c>
      <c r="CD1248" s="54">
        <v>5</v>
      </c>
      <c r="CE1248" s="54">
        <v>0</v>
      </c>
      <c r="CF1248" s="54">
        <v>0</v>
      </c>
      <c r="CG1248" s="54">
        <v>0</v>
      </c>
      <c r="CH1248" s="54">
        <v>10</v>
      </c>
      <c r="CI1248" s="54">
        <v>84</v>
      </c>
      <c r="CJ1248" s="54">
        <v>-84</v>
      </c>
      <c r="CK1248" s="54">
        <v>0</v>
      </c>
      <c r="CL1248" s="54">
        <v>2</v>
      </c>
      <c r="CM1248" s="54">
        <v>0</v>
      </c>
      <c r="CN1248" s="54">
        <v>0</v>
      </c>
      <c r="CO1248" s="54">
        <v>2</v>
      </c>
    </row>
    <row r="1249" spans="1:93">
      <c r="A1249" s="3" t="str">
        <f t="shared" si="1497"/>
        <v>SH1479Herceptin SC</v>
      </c>
      <c r="B1249" s="3" t="s">
        <v>558</v>
      </c>
      <c r="C1249" s="3" t="s">
        <v>887</v>
      </c>
      <c r="D1249" s="3" t="s">
        <v>296</v>
      </c>
      <c r="E1249" s="3" t="s">
        <v>296</v>
      </c>
      <c r="F1249" s="3" t="s">
        <v>391</v>
      </c>
      <c r="G1249" s="3" t="s">
        <v>392</v>
      </c>
      <c r="H1249" s="3" t="s">
        <v>391</v>
      </c>
      <c r="I1249" s="3" t="s">
        <v>392</v>
      </c>
      <c r="J1249" s="3" t="s">
        <v>541</v>
      </c>
      <c r="K1249" s="3" t="s">
        <v>541</v>
      </c>
      <c r="L1249" s="3"/>
      <c r="M1249" s="3" t="s">
        <v>543</v>
      </c>
      <c r="N1249" s="3" t="s">
        <v>12</v>
      </c>
      <c r="O1249" s="3" t="s">
        <v>12</v>
      </c>
      <c r="P1249" s="3">
        <v>3444.49</v>
      </c>
      <c r="Q1249" s="54">
        <v>1.2869445629604544E-7</v>
      </c>
      <c r="R1249" s="54">
        <v>1.1923834167284972E-7</v>
      </c>
      <c r="S1249" s="54">
        <v>1.8086442832285226E-7</v>
      </c>
      <c r="T1249" s="54">
        <v>1.8512626147397511E-7</v>
      </c>
      <c r="U1249" s="54">
        <v>1.6668434004097236E-7</v>
      </c>
      <c r="V1249" s="54">
        <v>2.193921721933052E-7</v>
      </c>
      <c r="W1249" s="54">
        <v>4.2879722629174739E-7</v>
      </c>
      <c r="X1249" s="54">
        <v>5.7120277370825267E-7</v>
      </c>
      <c r="Y1249" s="54">
        <v>1.0000000000000002E-6</v>
      </c>
      <c r="Z1249" s="54">
        <v>0</v>
      </c>
      <c r="AA1249" s="54">
        <v>0</v>
      </c>
      <c r="AB1249" s="54">
        <v>0</v>
      </c>
      <c r="AC1249" s="54">
        <v>0</v>
      </c>
      <c r="AD1249" s="54">
        <v>0</v>
      </c>
      <c r="AE1249" s="54">
        <v>0</v>
      </c>
      <c r="AF1249" s="54">
        <f t="shared" si="1498"/>
        <v>0</v>
      </c>
      <c r="AG1249" s="54">
        <f t="shared" si="1499"/>
        <v>0</v>
      </c>
      <c r="AH1249" s="54">
        <f t="shared" si="1500"/>
        <v>0</v>
      </c>
      <c r="AI1249" s="54">
        <v>4.4328676776716558E-4</v>
      </c>
      <c r="AJ1249" s="54">
        <v>4.1071527550871412E-4</v>
      </c>
      <c r="AK1249" s="54">
        <v>6.2298571471378138E-4</v>
      </c>
      <c r="AL1249" s="54">
        <v>6.3766555638449245E-4</v>
      </c>
      <c r="AM1249" s="54">
        <v>5.7414254242772885E-4</v>
      </c>
      <c r="AN1249" s="54">
        <v>7.5569414319811776E-4</v>
      </c>
      <c r="AO1249" s="54">
        <v>1.476987757989661E-3</v>
      </c>
      <c r="AP1249" s="54">
        <v>1.9675022420103392E-3</v>
      </c>
      <c r="AQ1249" s="54">
        <v>3.4444900000000001E-3</v>
      </c>
      <c r="AR1249" s="54">
        <f t="shared" si="1501"/>
        <v>0</v>
      </c>
      <c r="AS1249" s="54">
        <f t="shared" si="1502"/>
        <v>0</v>
      </c>
      <c r="AT1249" s="54">
        <f t="shared" si="1503"/>
        <v>0</v>
      </c>
      <c r="AU1249" s="54">
        <f t="shared" si="1504"/>
        <v>0</v>
      </c>
      <c r="AV1249" s="54">
        <f t="shared" si="1505"/>
        <v>0</v>
      </c>
      <c r="AW1249" s="54">
        <f t="shared" si="1506"/>
        <v>0</v>
      </c>
      <c r="AX1249" s="54">
        <f t="shared" si="1507"/>
        <v>0</v>
      </c>
      <c r="AY1249" s="54">
        <f t="shared" si="1508"/>
        <v>0</v>
      </c>
      <c r="AZ1249" s="54">
        <f t="shared" si="1509"/>
        <v>0</v>
      </c>
      <c r="BA1249" s="54">
        <f t="shared" si="1492"/>
        <v>1.8512626147397511E-7</v>
      </c>
      <c r="BB1249" s="54">
        <f t="shared" si="1493"/>
        <v>0</v>
      </c>
      <c r="BC1249" s="54"/>
      <c r="BD1249" s="54"/>
      <c r="BE1249" s="54">
        <f t="shared" si="1510"/>
        <v>0</v>
      </c>
      <c r="BF1249" s="54"/>
      <c r="BG1249" s="54"/>
      <c r="BH1249" s="54"/>
      <c r="BI1249" s="54"/>
      <c r="BJ1249" s="54"/>
      <c r="BK1249" s="54"/>
      <c r="BL1249" s="54"/>
      <c r="BM1249" s="54"/>
      <c r="BN1249" s="54"/>
      <c r="BO1249" s="54"/>
      <c r="BP1249" s="54"/>
      <c r="BQ1249" s="54"/>
      <c r="BR1249" s="54"/>
      <c r="BS1249" s="54"/>
      <c r="BT1249" s="54"/>
      <c r="BU1249" s="54"/>
      <c r="BV1249" s="54">
        <f t="shared" si="1512"/>
        <v>0</v>
      </c>
      <c r="BW1249" s="54">
        <f t="shared" si="1513"/>
        <v>0</v>
      </c>
      <c r="BX1249" s="54">
        <f t="shared" si="1514"/>
        <v>0</v>
      </c>
      <c r="BY1249" s="54">
        <f t="shared" si="1515"/>
        <v>0</v>
      </c>
      <c r="BZ1249" s="54">
        <f t="shared" si="1516"/>
        <v>0</v>
      </c>
      <c r="CA1249" s="54">
        <v>0</v>
      </c>
      <c r="CB1249" s="54">
        <f t="shared" si="1517"/>
        <v>0</v>
      </c>
      <c r="CC1249" s="54">
        <f t="shared" si="1518"/>
        <v>0</v>
      </c>
      <c r="CD1249" s="54">
        <v>0</v>
      </c>
      <c r="CE1249" s="54">
        <v>0</v>
      </c>
      <c r="CF1249" s="54">
        <v>0</v>
      </c>
      <c r="CG1249" s="54">
        <v>0</v>
      </c>
      <c r="CH1249" s="54">
        <v>0</v>
      </c>
      <c r="CI1249" s="54">
        <v>0</v>
      </c>
      <c r="CJ1249" s="54">
        <v>0</v>
      </c>
      <c r="CK1249" s="54">
        <v>0</v>
      </c>
      <c r="CL1249" s="54">
        <v>0</v>
      </c>
      <c r="CM1249" s="54">
        <v>0</v>
      </c>
      <c r="CN1249" s="54">
        <v>0</v>
      </c>
      <c r="CO1249" s="54">
        <v>0</v>
      </c>
    </row>
    <row r="1250" spans="1:93">
      <c r="A1250" s="3" t="str">
        <f t="shared" si="1497"/>
        <v>SH1479Itovebi 3mg</v>
      </c>
      <c r="B1250" s="3" t="s">
        <v>558</v>
      </c>
      <c r="C1250" s="3" t="s">
        <v>887</v>
      </c>
      <c r="D1250" s="3" t="s">
        <v>296</v>
      </c>
      <c r="E1250" s="3" t="s">
        <v>296</v>
      </c>
      <c r="F1250" s="3" t="s">
        <v>391</v>
      </c>
      <c r="G1250" s="3" t="s">
        <v>392</v>
      </c>
      <c r="H1250" s="3" t="s">
        <v>391</v>
      </c>
      <c r="I1250" s="3" t="s">
        <v>392</v>
      </c>
      <c r="J1250" s="3" t="s">
        <v>541</v>
      </c>
      <c r="K1250" s="3" t="s">
        <v>541</v>
      </c>
      <c r="L1250" s="3"/>
      <c r="M1250" s="3" t="s">
        <v>543</v>
      </c>
      <c r="N1250" s="3" t="s">
        <v>13</v>
      </c>
      <c r="O1250" s="3" t="s">
        <v>14</v>
      </c>
      <c r="P1250" s="3">
        <v>3566.02</v>
      </c>
      <c r="Q1250" s="54">
        <v>7.5423782997919166E-8</v>
      </c>
      <c r="R1250" s="54">
        <v>8.6118364644595899E-8</v>
      </c>
      <c r="S1250" s="54">
        <v>1.7430625086372233E-7</v>
      </c>
      <c r="T1250" s="54">
        <v>1.7644957539816278E-7</v>
      </c>
      <c r="U1250" s="54">
        <v>2.1451535630448561E-7</v>
      </c>
      <c r="V1250" s="54">
        <v>2.7318666979111423E-7</v>
      </c>
      <c r="W1250" s="54">
        <v>3.3584839850623739E-7</v>
      </c>
      <c r="X1250" s="54">
        <v>6.6415160149376262E-7</v>
      </c>
      <c r="Y1250" s="54">
        <v>9.9999999999999995E-7</v>
      </c>
      <c r="Z1250" s="54">
        <v>0</v>
      </c>
      <c r="AA1250" s="54">
        <v>0</v>
      </c>
      <c r="AB1250" s="54">
        <v>0</v>
      </c>
      <c r="AC1250" s="54">
        <v>0</v>
      </c>
      <c r="AD1250" s="54">
        <v>0</v>
      </c>
      <c r="AE1250" s="54">
        <v>0</v>
      </c>
      <c r="AF1250" s="54">
        <f t="shared" si="1498"/>
        <v>0</v>
      </c>
      <c r="AG1250" s="54">
        <f t="shared" si="1499"/>
        <v>0</v>
      </c>
      <c r="AH1250" s="54">
        <f t="shared" si="1500"/>
        <v>0</v>
      </c>
      <c r="AI1250" s="54">
        <v>2.6896271864623972E-4</v>
      </c>
      <c r="AJ1250" s="54">
        <v>3.0709981068992184E-4</v>
      </c>
      <c r="AK1250" s="54">
        <v>6.2157957670505104E-4</v>
      </c>
      <c r="AL1250" s="54">
        <v>6.2922271486135644E-4</v>
      </c>
      <c r="AM1250" s="54">
        <v>7.6496605088892183E-4</v>
      </c>
      <c r="AN1250" s="54">
        <v>9.7418912820850911E-4</v>
      </c>
      <c r="AO1250" s="54">
        <v>1.1976421060412126E-3</v>
      </c>
      <c r="AP1250" s="54">
        <v>2.3683778939587873E-3</v>
      </c>
      <c r="AQ1250" s="54">
        <v>3.5660199999999996E-3</v>
      </c>
      <c r="AR1250" s="54">
        <f t="shared" si="1501"/>
        <v>0</v>
      </c>
      <c r="AS1250" s="54">
        <f t="shared" si="1502"/>
        <v>0</v>
      </c>
      <c r="AT1250" s="54">
        <f t="shared" si="1503"/>
        <v>0</v>
      </c>
      <c r="AU1250" s="54">
        <f t="shared" si="1504"/>
        <v>0</v>
      </c>
      <c r="AV1250" s="54">
        <f t="shared" si="1505"/>
        <v>0</v>
      </c>
      <c r="AW1250" s="54">
        <f t="shared" si="1506"/>
        <v>0</v>
      </c>
      <c r="AX1250" s="54">
        <f t="shared" si="1507"/>
        <v>0</v>
      </c>
      <c r="AY1250" s="54">
        <f t="shared" si="1508"/>
        <v>0</v>
      </c>
      <c r="AZ1250" s="54">
        <f t="shared" si="1509"/>
        <v>0</v>
      </c>
      <c r="BA1250" s="54">
        <f t="shared" si="1492"/>
        <v>1.7644957539816278E-7</v>
      </c>
      <c r="BB1250" s="54">
        <f t="shared" si="1493"/>
        <v>0</v>
      </c>
      <c r="BC1250" s="54"/>
      <c r="BD1250" s="54"/>
      <c r="BE1250" s="54">
        <f t="shared" si="1510"/>
        <v>0</v>
      </c>
      <c r="BF1250" s="54"/>
      <c r="BG1250" s="54"/>
      <c r="BH1250" s="54"/>
      <c r="BI1250" s="54"/>
      <c r="BJ1250" s="54"/>
      <c r="BK1250" s="54"/>
      <c r="BL1250" s="54">
        <v>0</v>
      </c>
      <c r="BM1250" s="54">
        <v>0</v>
      </c>
      <c r="BN1250" s="54">
        <f t="shared" ref="BN1250:BN1251" si="1543">AVERAGE(BP1250:BR1250)</f>
        <v>0</v>
      </c>
      <c r="BO1250" s="54">
        <f t="shared" ref="BO1250:BO1251" si="1544">SUM(BS1250:BU1250)/1</f>
        <v>0</v>
      </c>
      <c r="BP1250" s="54">
        <v>0</v>
      </c>
      <c r="BQ1250" s="54">
        <v>0</v>
      </c>
      <c r="BR1250" s="54">
        <v>0</v>
      </c>
      <c r="BS1250" s="54">
        <v>0</v>
      </c>
      <c r="BT1250" s="54">
        <v>0</v>
      </c>
      <c r="BU1250" s="54">
        <v>0</v>
      </c>
      <c r="BV1250" s="54">
        <f t="shared" si="1512"/>
        <v>0</v>
      </c>
      <c r="BW1250" s="54">
        <f t="shared" si="1513"/>
        <v>0</v>
      </c>
      <c r="BX1250" s="54">
        <f t="shared" si="1514"/>
        <v>0</v>
      </c>
      <c r="BY1250" s="54">
        <f t="shared" si="1515"/>
        <v>0</v>
      </c>
      <c r="BZ1250" s="54">
        <f t="shared" si="1516"/>
        <v>0</v>
      </c>
      <c r="CA1250" s="54">
        <v>0</v>
      </c>
      <c r="CB1250" s="54">
        <f t="shared" si="1517"/>
        <v>0</v>
      </c>
      <c r="CC1250" s="54">
        <f t="shared" si="1518"/>
        <v>0</v>
      </c>
      <c r="CD1250" s="54">
        <v>0</v>
      </c>
      <c r="CE1250" s="54">
        <v>0</v>
      </c>
      <c r="CF1250" s="54">
        <v>0</v>
      </c>
      <c r="CG1250" s="54">
        <v>0</v>
      </c>
      <c r="CH1250" s="54">
        <v>0</v>
      </c>
      <c r="CI1250" s="54">
        <v>0</v>
      </c>
      <c r="CJ1250" s="54">
        <v>0</v>
      </c>
      <c r="CK1250" s="54">
        <v>0</v>
      </c>
      <c r="CL1250" s="54">
        <v>0</v>
      </c>
      <c r="CM1250" s="54">
        <v>0</v>
      </c>
      <c r="CN1250" s="54">
        <v>0</v>
      </c>
      <c r="CO1250" s="54">
        <v>0</v>
      </c>
    </row>
    <row r="1251" spans="1:93">
      <c r="A1251" s="3" t="str">
        <f t="shared" si="1497"/>
        <v>SH1479Itovebi 9mg</v>
      </c>
      <c r="B1251" s="3" t="s">
        <v>558</v>
      </c>
      <c r="C1251" s="3" t="s">
        <v>887</v>
      </c>
      <c r="D1251" s="3" t="s">
        <v>296</v>
      </c>
      <c r="E1251" s="3" t="s">
        <v>296</v>
      </c>
      <c r="F1251" s="3" t="s">
        <v>391</v>
      </c>
      <c r="G1251" s="3" t="s">
        <v>392</v>
      </c>
      <c r="H1251" s="3" t="s">
        <v>391</v>
      </c>
      <c r="I1251" s="3" t="s">
        <v>392</v>
      </c>
      <c r="J1251" s="3" t="s">
        <v>541</v>
      </c>
      <c r="K1251" s="3" t="s">
        <v>541</v>
      </c>
      <c r="L1251" s="3"/>
      <c r="M1251" s="3" t="s">
        <v>543</v>
      </c>
      <c r="N1251" s="3" t="s">
        <v>13</v>
      </c>
      <c r="O1251" s="3" t="s">
        <v>15</v>
      </c>
      <c r="P1251" s="3">
        <v>10698.05</v>
      </c>
      <c r="Q1251" s="54"/>
      <c r="R1251" s="54"/>
      <c r="S1251" s="54"/>
      <c r="T1251" s="54">
        <v>0</v>
      </c>
      <c r="U1251" s="54">
        <v>0</v>
      </c>
      <c r="V1251" s="54">
        <v>0</v>
      </c>
      <c r="W1251" s="54">
        <v>0</v>
      </c>
      <c r="X1251" s="54">
        <v>0</v>
      </c>
      <c r="Y1251" s="54">
        <v>0</v>
      </c>
      <c r="Z1251" s="54">
        <v>0</v>
      </c>
      <c r="AA1251" s="54">
        <v>0</v>
      </c>
      <c r="AB1251" s="54">
        <v>0</v>
      </c>
      <c r="AC1251" s="54">
        <v>0</v>
      </c>
      <c r="AD1251" s="54">
        <v>0</v>
      </c>
      <c r="AE1251" s="54">
        <v>0</v>
      </c>
      <c r="AF1251" s="54">
        <f t="shared" si="1498"/>
        <v>0</v>
      </c>
      <c r="AG1251" s="54">
        <f t="shared" si="1499"/>
        <v>0</v>
      </c>
      <c r="AH1251" s="54">
        <f t="shared" si="1500"/>
        <v>0</v>
      </c>
      <c r="AI1251" s="54"/>
      <c r="AJ1251" s="54"/>
      <c r="AK1251" s="54"/>
      <c r="AL1251" s="54">
        <v>0</v>
      </c>
      <c r="AM1251" s="54">
        <v>0</v>
      </c>
      <c r="AN1251" s="54">
        <v>0</v>
      </c>
      <c r="AO1251" s="54">
        <v>0</v>
      </c>
      <c r="AP1251" s="54">
        <v>0</v>
      </c>
      <c r="AQ1251" s="54">
        <v>0</v>
      </c>
      <c r="AR1251" s="54">
        <f t="shared" si="1501"/>
        <v>0</v>
      </c>
      <c r="AS1251" s="54">
        <f t="shared" si="1502"/>
        <v>0</v>
      </c>
      <c r="AT1251" s="54">
        <f t="shared" si="1503"/>
        <v>0</v>
      </c>
      <c r="AU1251" s="54">
        <f t="shared" si="1504"/>
        <v>0</v>
      </c>
      <c r="AV1251" s="54">
        <f t="shared" si="1505"/>
        <v>0</v>
      </c>
      <c r="AW1251" s="54">
        <f t="shared" si="1506"/>
        <v>0</v>
      </c>
      <c r="AX1251" s="54">
        <f t="shared" si="1507"/>
        <v>0</v>
      </c>
      <c r="AY1251" s="54">
        <f t="shared" si="1508"/>
        <v>0</v>
      </c>
      <c r="AZ1251" s="54">
        <f t="shared" si="1509"/>
        <v>0</v>
      </c>
      <c r="BA1251" s="54">
        <f t="shared" si="1492"/>
        <v>0</v>
      </c>
      <c r="BB1251" s="54">
        <f t="shared" si="1493"/>
        <v>0</v>
      </c>
      <c r="BC1251" s="54"/>
      <c r="BD1251" s="54"/>
      <c r="BE1251" s="54">
        <f t="shared" si="1510"/>
        <v>0</v>
      </c>
      <c r="BF1251" s="54"/>
      <c r="BG1251" s="54"/>
      <c r="BH1251" s="54"/>
      <c r="BI1251" s="54"/>
      <c r="BJ1251" s="54"/>
      <c r="BK1251" s="54"/>
      <c r="BL1251" s="54">
        <v>0</v>
      </c>
      <c r="BM1251" s="54">
        <v>0</v>
      </c>
      <c r="BN1251" s="54">
        <f t="shared" si="1543"/>
        <v>0</v>
      </c>
      <c r="BO1251" s="54">
        <f t="shared" si="1544"/>
        <v>0</v>
      </c>
      <c r="BP1251" s="54">
        <v>0</v>
      </c>
      <c r="BQ1251" s="54">
        <v>0</v>
      </c>
      <c r="BR1251" s="54">
        <v>0</v>
      </c>
      <c r="BS1251" s="54">
        <v>0</v>
      </c>
      <c r="BT1251" s="54">
        <v>0</v>
      </c>
      <c r="BU1251" s="54">
        <v>0</v>
      </c>
      <c r="BV1251" s="54">
        <f t="shared" si="1512"/>
        <v>0</v>
      </c>
      <c r="BW1251" s="54">
        <f t="shared" si="1513"/>
        <v>0</v>
      </c>
      <c r="BX1251" s="54">
        <f t="shared" si="1514"/>
        <v>0</v>
      </c>
      <c r="BY1251" s="54">
        <f t="shared" si="1515"/>
        <v>0</v>
      </c>
      <c r="BZ1251" s="54">
        <f t="shared" si="1516"/>
        <v>0</v>
      </c>
      <c r="CA1251" s="54">
        <v>0</v>
      </c>
      <c r="CB1251" s="54">
        <f t="shared" si="1517"/>
        <v>0</v>
      </c>
      <c r="CC1251" s="54">
        <f t="shared" si="1518"/>
        <v>0</v>
      </c>
      <c r="CD1251" s="54">
        <v>0</v>
      </c>
      <c r="CE1251" s="54">
        <v>0</v>
      </c>
      <c r="CF1251" s="54">
        <v>0</v>
      </c>
      <c r="CG1251" s="54">
        <v>0</v>
      </c>
      <c r="CH1251" s="54">
        <v>0</v>
      </c>
      <c r="CI1251" s="54">
        <v>0</v>
      </c>
      <c r="CJ1251" s="54">
        <v>0</v>
      </c>
      <c r="CK1251" s="54">
        <v>0</v>
      </c>
      <c r="CL1251" s="54">
        <v>0</v>
      </c>
      <c r="CM1251" s="54">
        <v>0</v>
      </c>
      <c r="CN1251" s="54">
        <v>0</v>
      </c>
      <c r="CO1251" s="54">
        <v>0</v>
      </c>
    </row>
    <row r="1252" spans="1:93">
      <c r="A1252" s="3" t="str">
        <f t="shared" si="1497"/>
        <v>SH1479Perjeta</v>
      </c>
      <c r="B1252" s="3" t="s">
        <v>558</v>
      </c>
      <c r="C1252" s="3" t="s">
        <v>887</v>
      </c>
      <c r="D1252" s="3" t="s">
        <v>296</v>
      </c>
      <c r="E1252" s="3" t="s">
        <v>296</v>
      </c>
      <c r="F1252" s="3" t="s">
        <v>391</v>
      </c>
      <c r="G1252" s="3" t="s">
        <v>392</v>
      </c>
      <c r="H1252" s="3" t="s">
        <v>391</v>
      </c>
      <c r="I1252" s="3" t="s">
        <v>392</v>
      </c>
      <c r="J1252" s="3" t="s">
        <v>541</v>
      </c>
      <c r="K1252" s="3" t="s">
        <v>541</v>
      </c>
      <c r="L1252" s="3"/>
      <c r="M1252" s="3" t="s">
        <v>543</v>
      </c>
      <c r="N1252" s="3" t="s">
        <v>16</v>
      </c>
      <c r="O1252" s="3" t="s">
        <v>16</v>
      </c>
      <c r="P1252" s="3">
        <v>3985.87</v>
      </c>
      <c r="Q1252" s="54">
        <v>1.6443921631874205</v>
      </c>
      <c r="R1252" s="54">
        <v>1.3890427605118081</v>
      </c>
      <c r="S1252" s="54">
        <v>2.1082764087025221</v>
      </c>
      <c r="T1252" s="54">
        <v>1.273970061154021</v>
      </c>
      <c r="U1252" s="54">
        <v>1.54625623082703</v>
      </c>
      <c r="V1252" s="54">
        <v>1.7745717943084902</v>
      </c>
      <c r="W1252" s="54">
        <v>5.1417113324017514</v>
      </c>
      <c r="X1252" s="54">
        <v>4.5947980862895408</v>
      </c>
      <c r="Y1252" s="54">
        <v>9.7365094186912913</v>
      </c>
      <c r="Z1252" s="54">
        <v>0</v>
      </c>
      <c r="AA1252" s="54">
        <v>0</v>
      </c>
      <c r="AB1252" s="54">
        <v>0</v>
      </c>
      <c r="AC1252" s="54">
        <v>0</v>
      </c>
      <c r="AD1252" s="54">
        <v>0</v>
      </c>
      <c r="AE1252" s="54">
        <v>0</v>
      </c>
      <c r="AF1252" s="54">
        <f t="shared" si="1498"/>
        <v>0</v>
      </c>
      <c r="AG1252" s="54">
        <f t="shared" si="1499"/>
        <v>0</v>
      </c>
      <c r="AH1252" s="54">
        <f t="shared" si="1500"/>
        <v>0</v>
      </c>
      <c r="AI1252" s="54">
        <v>6554.333391483844</v>
      </c>
      <c r="AJ1252" s="54">
        <v>5536.5438678412002</v>
      </c>
      <c r="AK1252" s="54">
        <v>8403.3156891551207</v>
      </c>
      <c r="AL1252" s="54">
        <v>5077.879047651978</v>
      </c>
      <c r="AM1252" s="54">
        <v>6163.1763227665342</v>
      </c>
      <c r="AN1252" s="54">
        <v>7073.212477780382</v>
      </c>
      <c r="AO1252" s="54">
        <v>20494.192948480166</v>
      </c>
      <c r="AP1252" s="54">
        <v>18314.267848198891</v>
      </c>
      <c r="AQ1252" s="54">
        <v>38808.460796679057</v>
      </c>
      <c r="AR1252" s="54">
        <f t="shared" si="1501"/>
        <v>0</v>
      </c>
      <c r="AS1252" s="54">
        <f t="shared" si="1502"/>
        <v>0</v>
      </c>
      <c r="AT1252" s="54">
        <f t="shared" si="1503"/>
        <v>0</v>
      </c>
      <c r="AU1252" s="54">
        <f t="shared" si="1504"/>
        <v>0</v>
      </c>
      <c r="AV1252" s="54">
        <f t="shared" si="1505"/>
        <v>0</v>
      </c>
      <c r="AW1252" s="54">
        <f t="shared" si="1506"/>
        <v>0</v>
      </c>
      <c r="AX1252" s="54">
        <f t="shared" si="1507"/>
        <v>0</v>
      </c>
      <c r="AY1252" s="54">
        <f t="shared" si="1508"/>
        <v>0</v>
      </c>
      <c r="AZ1252" s="54">
        <f t="shared" si="1509"/>
        <v>0</v>
      </c>
      <c r="BA1252" s="54">
        <f t="shared" si="1492"/>
        <v>1.273970061154021</v>
      </c>
      <c r="BB1252" s="54">
        <f t="shared" si="1493"/>
        <v>0</v>
      </c>
      <c r="BC1252" s="54"/>
      <c r="BD1252" s="54"/>
      <c r="BE1252" s="54">
        <f t="shared" si="1510"/>
        <v>0</v>
      </c>
      <c r="BF1252" s="54"/>
      <c r="BG1252" s="54"/>
      <c r="BH1252" s="54"/>
      <c r="BI1252" s="54"/>
      <c r="BJ1252" s="54"/>
      <c r="BK1252" s="54"/>
      <c r="BL1252" s="54"/>
      <c r="BM1252" s="54"/>
      <c r="BN1252" s="54"/>
      <c r="BO1252" s="54"/>
      <c r="BP1252" s="54"/>
      <c r="BQ1252" s="54"/>
      <c r="BR1252" s="54"/>
      <c r="BS1252" s="54"/>
      <c r="BT1252" s="54"/>
      <c r="BU1252" s="54"/>
      <c r="BV1252" s="54">
        <f t="shared" si="1512"/>
        <v>10296.830833333333</v>
      </c>
      <c r="BW1252" s="54">
        <f t="shared" si="1513"/>
        <v>99646.75</v>
      </c>
      <c r="BX1252" s="54">
        <f t="shared" si="1514"/>
        <v>0</v>
      </c>
      <c r="BY1252" s="54">
        <f t="shared" si="1515"/>
        <v>25</v>
      </c>
      <c r="BZ1252" s="54">
        <f t="shared" si="1516"/>
        <v>0</v>
      </c>
      <c r="CA1252" s="54">
        <v>0</v>
      </c>
      <c r="CB1252" s="54">
        <f t="shared" si="1517"/>
        <v>20</v>
      </c>
      <c r="CC1252" s="54">
        <f t="shared" si="1518"/>
        <v>2.5833333333333335</v>
      </c>
      <c r="CD1252" s="54">
        <v>6</v>
      </c>
      <c r="CE1252" s="54">
        <v>0</v>
      </c>
      <c r="CF1252" s="54">
        <v>0</v>
      </c>
      <c r="CG1252" s="54">
        <v>0</v>
      </c>
      <c r="CH1252" s="54">
        <v>0</v>
      </c>
      <c r="CI1252" s="54">
        <v>0</v>
      </c>
      <c r="CJ1252" s="54">
        <v>0</v>
      </c>
      <c r="CK1252" s="54">
        <v>20</v>
      </c>
      <c r="CL1252" s="54">
        <v>5</v>
      </c>
      <c r="CM1252" s="54">
        <v>0</v>
      </c>
      <c r="CN1252" s="54">
        <v>0</v>
      </c>
      <c r="CO1252" s="54">
        <v>0</v>
      </c>
    </row>
    <row r="1253" spans="1:93">
      <c r="A1253" s="3" t="str">
        <f t="shared" si="1497"/>
        <v>SH1479Phesgo 10ml</v>
      </c>
      <c r="B1253" s="3" t="s">
        <v>558</v>
      </c>
      <c r="C1253" s="3" t="s">
        <v>887</v>
      </c>
      <c r="D1253" s="3" t="s">
        <v>296</v>
      </c>
      <c r="E1253" s="3" t="s">
        <v>296</v>
      </c>
      <c r="F1253" s="3" t="s">
        <v>391</v>
      </c>
      <c r="G1253" s="3" t="s">
        <v>392</v>
      </c>
      <c r="H1253" s="3" t="s">
        <v>391</v>
      </c>
      <c r="I1253" s="3" t="s">
        <v>392</v>
      </c>
      <c r="J1253" s="3" t="s">
        <v>541</v>
      </c>
      <c r="K1253" s="3" t="s">
        <v>541</v>
      </c>
      <c r="L1253" s="3"/>
      <c r="M1253" s="3" t="s">
        <v>543</v>
      </c>
      <c r="N1253" s="3" t="s">
        <v>17</v>
      </c>
      <c r="O1253" s="3" t="s">
        <v>18</v>
      </c>
      <c r="P1253" s="3">
        <v>6232.07</v>
      </c>
      <c r="Q1253" s="54">
        <v>3.600436282326739E-2</v>
      </c>
      <c r="R1253" s="54">
        <v>3.3284687323794505E-2</v>
      </c>
      <c r="S1253" s="54">
        <v>4.934245762322953E-2</v>
      </c>
      <c r="T1253" s="54">
        <v>4.3237041923470054E-2</v>
      </c>
      <c r="U1253" s="54">
        <v>3.9671373824427522E-2</v>
      </c>
      <c r="V1253" s="54">
        <v>5.1681840123747005E-2</v>
      </c>
      <c r="W1253" s="54">
        <v>0.11863150777029143</v>
      </c>
      <c r="X1253" s="54">
        <v>0.13459025587164458</v>
      </c>
      <c r="Y1253" s="54">
        <v>0.25322176364193599</v>
      </c>
      <c r="Z1253" s="54">
        <v>0</v>
      </c>
      <c r="AA1253" s="54">
        <v>0</v>
      </c>
      <c r="AB1253" s="54">
        <v>0</v>
      </c>
      <c r="AC1253" s="54">
        <v>0</v>
      </c>
      <c r="AD1253" s="54">
        <v>0</v>
      </c>
      <c r="AE1253" s="54">
        <v>0</v>
      </c>
      <c r="AF1253" s="54">
        <f t="shared" si="1498"/>
        <v>0</v>
      </c>
      <c r="AG1253" s="54">
        <f t="shared" si="1499"/>
        <v>0</v>
      </c>
      <c r="AH1253" s="54">
        <f t="shared" si="1500"/>
        <v>0</v>
      </c>
      <c r="AI1253" s="54">
        <v>224.38170941999999</v>
      </c>
      <c r="AJ1253" s="54">
        <v>207.43250133000001</v>
      </c>
      <c r="AK1253" s="54">
        <v>307.50564988000002</v>
      </c>
      <c r="AL1253" s="54">
        <v>269.45627186000002</v>
      </c>
      <c r="AM1253" s="54">
        <v>247.23477867000003</v>
      </c>
      <c r="AN1253" s="54">
        <v>322.08484537999999</v>
      </c>
      <c r="AO1253" s="54">
        <v>739.31986062999999</v>
      </c>
      <c r="AP1253" s="54">
        <v>838.77589590999992</v>
      </c>
      <c r="AQ1253" s="54">
        <v>1578.0957565399999</v>
      </c>
      <c r="AR1253" s="54">
        <f t="shared" si="1501"/>
        <v>0</v>
      </c>
      <c r="AS1253" s="54">
        <f t="shared" si="1502"/>
        <v>0</v>
      </c>
      <c r="AT1253" s="54">
        <f t="shared" si="1503"/>
        <v>0</v>
      </c>
      <c r="AU1253" s="54">
        <f t="shared" si="1504"/>
        <v>0</v>
      </c>
      <c r="AV1253" s="54">
        <f t="shared" si="1505"/>
        <v>0</v>
      </c>
      <c r="AW1253" s="54">
        <f t="shared" si="1506"/>
        <v>0</v>
      </c>
      <c r="AX1253" s="54">
        <f t="shared" si="1507"/>
        <v>0</v>
      </c>
      <c r="AY1253" s="54">
        <f t="shared" si="1508"/>
        <v>0</v>
      </c>
      <c r="AZ1253" s="54">
        <f t="shared" si="1509"/>
        <v>0</v>
      </c>
      <c r="BA1253" s="54">
        <f t="shared" si="1492"/>
        <v>4.3237041923470054E-2</v>
      </c>
      <c r="BB1253" s="54">
        <f t="shared" si="1493"/>
        <v>0</v>
      </c>
      <c r="BC1253" s="54">
        <f>SUM(CJ1253:CL1253)</f>
        <v>0</v>
      </c>
      <c r="BD1253" s="54">
        <f>SUM(CM1253:CO1253)</f>
        <v>0</v>
      </c>
      <c r="BE1253" s="54">
        <f t="shared" si="1510"/>
        <v>0</v>
      </c>
      <c r="BF1253" s="54">
        <f t="shared" ref="BF1253:BK1253" si="1545">Z1253</f>
        <v>0</v>
      </c>
      <c r="BG1253" s="54">
        <f t="shared" si="1545"/>
        <v>0</v>
      </c>
      <c r="BH1253" s="54">
        <f t="shared" si="1545"/>
        <v>0</v>
      </c>
      <c r="BI1253" s="54">
        <f t="shared" si="1545"/>
        <v>0</v>
      </c>
      <c r="BJ1253" s="54">
        <f t="shared" si="1545"/>
        <v>0</v>
      </c>
      <c r="BK1253" s="54">
        <f t="shared" si="1545"/>
        <v>0</v>
      </c>
      <c r="BL1253" s="54">
        <v>0</v>
      </c>
      <c r="BM1253" s="54">
        <v>0</v>
      </c>
      <c r="BN1253" s="54">
        <f t="shared" ref="BN1253:BN1254" si="1546">AVERAGE(BP1253:BR1253)</f>
        <v>0</v>
      </c>
      <c r="BO1253" s="54">
        <f t="shared" ref="BO1253:BO1254" si="1547">SUM(BS1253:BU1253)/1</f>
        <v>0</v>
      </c>
      <c r="BP1253" s="54">
        <v>0</v>
      </c>
      <c r="BQ1253" s="54">
        <v>0</v>
      </c>
      <c r="BR1253" s="54">
        <v>0</v>
      </c>
      <c r="BS1253" s="54">
        <v>0</v>
      </c>
      <c r="BT1253" s="54">
        <v>0</v>
      </c>
      <c r="BU1253" s="54">
        <v>0</v>
      </c>
      <c r="BV1253" s="54">
        <f t="shared" si="1512"/>
        <v>519.33916666666664</v>
      </c>
      <c r="BW1253" s="54">
        <f t="shared" si="1513"/>
        <v>0</v>
      </c>
      <c r="BX1253" s="54">
        <f t="shared" si="1514"/>
        <v>0</v>
      </c>
      <c r="BY1253" s="54">
        <f t="shared" si="1515"/>
        <v>0</v>
      </c>
      <c r="BZ1253" s="54">
        <f t="shared" si="1516"/>
        <v>0</v>
      </c>
      <c r="CA1253" s="54">
        <v>1.3333333333333333</v>
      </c>
      <c r="CB1253" s="54">
        <f t="shared" si="1517"/>
        <v>1</v>
      </c>
      <c r="CC1253" s="54">
        <f t="shared" si="1518"/>
        <v>8.3333333333333329E-2</v>
      </c>
      <c r="CD1253" s="54">
        <v>0</v>
      </c>
      <c r="CE1253" s="54">
        <v>0</v>
      </c>
      <c r="CF1253" s="54">
        <v>1</v>
      </c>
      <c r="CG1253" s="54">
        <v>0</v>
      </c>
      <c r="CH1253" s="54">
        <v>0</v>
      </c>
      <c r="CI1253" s="54">
        <v>0</v>
      </c>
      <c r="CJ1253" s="54">
        <v>0</v>
      </c>
      <c r="CK1253" s="54">
        <v>0</v>
      </c>
      <c r="CL1253" s="54">
        <v>0</v>
      </c>
      <c r="CM1253" s="54">
        <v>0</v>
      </c>
      <c r="CN1253" s="54">
        <v>0</v>
      </c>
      <c r="CO1253" s="54">
        <v>0</v>
      </c>
    </row>
    <row r="1254" spans="1:93">
      <c r="A1254" s="3" t="str">
        <f t="shared" si="1497"/>
        <v>SH1479Phesgo 15ml</v>
      </c>
      <c r="B1254" s="3" t="s">
        <v>558</v>
      </c>
      <c r="C1254" s="3" t="s">
        <v>887</v>
      </c>
      <c r="D1254" s="3" t="s">
        <v>296</v>
      </c>
      <c r="E1254" s="3" t="s">
        <v>296</v>
      </c>
      <c r="F1254" s="3" t="s">
        <v>391</v>
      </c>
      <c r="G1254" s="3" t="s">
        <v>392</v>
      </c>
      <c r="H1254" s="3" t="s">
        <v>391</v>
      </c>
      <c r="I1254" s="3" t="s">
        <v>392</v>
      </c>
      <c r="J1254" s="3" t="s">
        <v>541</v>
      </c>
      <c r="K1254" s="3" t="s">
        <v>541</v>
      </c>
      <c r="L1254" s="3"/>
      <c r="M1254" s="3" t="s">
        <v>543</v>
      </c>
      <c r="N1254" s="3" t="s">
        <v>17</v>
      </c>
      <c r="O1254" s="3" t="s">
        <v>19</v>
      </c>
      <c r="P1254" s="3">
        <v>8489.27</v>
      </c>
      <c r="Q1254" s="54">
        <v>1.1779575864591419E-6</v>
      </c>
      <c r="R1254" s="54">
        <v>1.1779575864591419E-6</v>
      </c>
      <c r="S1254" s="54">
        <v>1.1779575864591419E-6</v>
      </c>
      <c r="T1254" s="54">
        <v>1.1779575864591419E-6</v>
      </c>
      <c r="U1254" s="54">
        <v>1.1779575864591419E-6</v>
      </c>
      <c r="V1254" s="54">
        <v>1.1779575864591419E-6</v>
      </c>
      <c r="W1254" s="54">
        <v>3.5338727593774257E-6</v>
      </c>
      <c r="X1254" s="54">
        <v>3.5338727593774257E-6</v>
      </c>
      <c r="Y1254" s="54">
        <v>7.0677455187548515E-6</v>
      </c>
      <c r="Z1254" s="54">
        <v>0</v>
      </c>
      <c r="AA1254" s="54">
        <v>0</v>
      </c>
      <c r="AB1254" s="54">
        <v>0</v>
      </c>
      <c r="AC1254" s="54">
        <v>0</v>
      </c>
      <c r="AD1254" s="54">
        <v>0</v>
      </c>
      <c r="AE1254" s="54">
        <v>0</v>
      </c>
      <c r="AF1254" s="54">
        <f t="shared" si="1498"/>
        <v>0</v>
      </c>
      <c r="AG1254" s="54">
        <f t="shared" si="1499"/>
        <v>0</v>
      </c>
      <c r="AH1254" s="54">
        <f t="shared" si="1500"/>
        <v>0</v>
      </c>
      <c r="AI1254" s="54">
        <v>0.01</v>
      </c>
      <c r="AJ1254" s="54">
        <v>0.01</v>
      </c>
      <c r="AK1254" s="54">
        <v>0.01</v>
      </c>
      <c r="AL1254" s="54">
        <v>0.01</v>
      </c>
      <c r="AM1254" s="54">
        <v>0.01</v>
      </c>
      <c r="AN1254" s="54">
        <v>0.01</v>
      </c>
      <c r="AO1254" s="54">
        <v>0.03</v>
      </c>
      <c r="AP1254" s="54">
        <v>0.03</v>
      </c>
      <c r="AQ1254" s="54">
        <v>0.06</v>
      </c>
      <c r="AR1254" s="54">
        <f t="shared" si="1501"/>
        <v>0</v>
      </c>
      <c r="AS1254" s="54">
        <f t="shared" si="1502"/>
        <v>0</v>
      </c>
      <c r="AT1254" s="54">
        <f t="shared" si="1503"/>
        <v>0</v>
      </c>
      <c r="AU1254" s="54">
        <f t="shared" si="1504"/>
        <v>0</v>
      </c>
      <c r="AV1254" s="54">
        <f t="shared" si="1505"/>
        <v>0</v>
      </c>
      <c r="AW1254" s="54">
        <f t="shared" si="1506"/>
        <v>0</v>
      </c>
      <c r="AX1254" s="54">
        <f t="shared" si="1507"/>
        <v>0</v>
      </c>
      <c r="AY1254" s="54">
        <f t="shared" si="1508"/>
        <v>0</v>
      </c>
      <c r="AZ1254" s="54">
        <f t="shared" si="1509"/>
        <v>0</v>
      </c>
      <c r="BA1254" s="54">
        <f t="shared" si="1492"/>
        <v>1.1779575864591419E-6</v>
      </c>
      <c r="BB1254" s="54">
        <f t="shared" si="1493"/>
        <v>0</v>
      </c>
      <c r="BC1254" s="54">
        <f>SUM(CJ1254:CL1254)*2</f>
        <v>0</v>
      </c>
      <c r="BD1254" s="54">
        <f>SUM(CM1254:CO1254)*2</f>
        <v>0</v>
      </c>
      <c r="BE1254" s="54">
        <f t="shared" si="1510"/>
        <v>0</v>
      </c>
      <c r="BF1254" s="54">
        <f t="shared" ref="BF1254:BK1254" si="1548">Z1254*2</f>
        <v>0</v>
      </c>
      <c r="BG1254" s="54">
        <f t="shared" si="1548"/>
        <v>0</v>
      </c>
      <c r="BH1254" s="54">
        <f t="shared" si="1548"/>
        <v>0</v>
      </c>
      <c r="BI1254" s="54">
        <f t="shared" si="1548"/>
        <v>0</v>
      </c>
      <c r="BJ1254" s="54">
        <f t="shared" si="1548"/>
        <v>0</v>
      </c>
      <c r="BK1254" s="54">
        <f t="shared" si="1548"/>
        <v>0</v>
      </c>
      <c r="BL1254" s="54">
        <v>0</v>
      </c>
      <c r="BM1254" s="54">
        <v>0</v>
      </c>
      <c r="BN1254" s="54">
        <f t="shared" si="1546"/>
        <v>0</v>
      </c>
      <c r="BO1254" s="54">
        <f t="shared" si="1547"/>
        <v>0</v>
      </c>
      <c r="BP1254" s="54">
        <v>0</v>
      </c>
      <c r="BQ1254" s="54">
        <v>0</v>
      </c>
      <c r="BR1254" s="54">
        <v>0</v>
      </c>
      <c r="BS1254" s="54">
        <v>0</v>
      </c>
      <c r="BT1254" s="54">
        <v>0</v>
      </c>
      <c r="BU1254" s="54">
        <v>0</v>
      </c>
      <c r="BV1254" s="54">
        <f t="shared" si="1512"/>
        <v>0</v>
      </c>
      <c r="BW1254" s="54">
        <f t="shared" si="1513"/>
        <v>0</v>
      </c>
      <c r="BX1254" s="54">
        <f t="shared" si="1514"/>
        <v>0</v>
      </c>
      <c r="BY1254" s="54">
        <f t="shared" si="1515"/>
        <v>0</v>
      </c>
      <c r="BZ1254" s="54">
        <f t="shared" si="1516"/>
        <v>0</v>
      </c>
      <c r="CA1254" s="54">
        <v>0</v>
      </c>
      <c r="CB1254" s="54">
        <f t="shared" si="1517"/>
        <v>0</v>
      </c>
      <c r="CC1254" s="54">
        <f t="shared" si="1518"/>
        <v>0</v>
      </c>
      <c r="CD1254" s="54">
        <v>0</v>
      </c>
      <c r="CE1254" s="54">
        <v>0</v>
      </c>
      <c r="CF1254" s="54">
        <v>0</v>
      </c>
      <c r="CG1254" s="54">
        <v>0</v>
      </c>
      <c r="CH1254" s="54">
        <v>0</v>
      </c>
      <c r="CI1254" s="54">
        <v>0</v>
      </c>
      <c r="CJ1254" s="54">
        <v>0</v>
      </c>
      <c r="CK1254" s="54">
        <v>0</v>
      </c>
      <c r="CL1254" s="54">
        <v>0</v>
      </c>
      <c r="CM1254" s="54">
        <v>0</v>
      </c>
      <c r="CN1254" s="54">
        <v>0</v>
      </c>
      <c r="CO1254" s="54">
        <v>0</v>
      </c>
    </row>
    <row r="1255" spans="1:93">
      <c r="A1255" s="3" t="str">
        <f t="shared" si="1497"/>
        <v>SH148Herceptin IV</v>
      </c>
      <c r="B1255" s="3" t="s">
        <v>558</v>
      </c>
      <c r="C1255" s="3" t="s">
        <v>887</v>
      </c>
      <c r="D1255" s="3" t="s">
        <v>296</v>
      </c>
      <c r="E1255" s="3" t="s">
        <v>296</v>
      </c>
      <c r="F1255" s="3" t="s">
        <v>393</v>
      </c>
      <c r="G1255" s="3" t="s">
        <v>394</v>
      </c>
      <c r="H1255" s="3" t="s">
        <v>393</v>
      </c>
      <c r="I1255" s="3" t="s">
        <v>394</v>
      </c>
      <c r="J1255" s="3" t="s">
        <v>541</v>
      </c>
      <c r="K1255" s="3" t="s">
        <v>541</v>
      </c>
      <c r="L1255" s="3"/>
      <c r="M1255" s="3" t="s">
        <v>543</v>
      </c>
      <c r="N1255" s="3" t="s">
        <v>11</v>
      </c>
      <c r="O1255" s="3" t="s">
        <v>11</v>
      </c>
      <c r="P1255" s="3">
        <v>4535.5</v>
      </c>
      <c r="Q1255" s="54">
        <v>3.0465438451095254E-3</v>
      </c>
      <c r="R1255" s="54">
        <v>2.1825597122145067E-3</v>
      </c>
      <c r="S1255" s="54">
        <v>2.0302760720662966E-3</v>
      </c>
      <c r="T1255" s="54">
        <v>1.4336609655909395E-3</v>
      </c>
      <c r="U1255" s="54">
        <v>1.3062636830806411E-3</v>
      </c>
      <c r="V1255" s="54">
        <v>2.274072908198207E-3</v>
      </c>
      <c r="W1255" s="54">
        <v>7.2593796293903287E-3</v>
      </c>
      <c r="X1255" s="54">
        <v>5.0139975568697873E-3</v>
      </c>
      <c r="Y1255" s="54">
        <v>1.2273377186260117E-2</v>
      </c>
      <c r="Z1255" s="54">
        <v>0</v>
      </c>
      <c r="AA1255" s="54">
        <v>0</v>
      </c>
      <c r="AB1255" s="54">
        <v>0</v>
      </c>
      <c r="AC1255" s="54">
        <v>0</v>
      </c>
      <c r="AD1255" s="54">
        <v>0</v>
      </c>
      <c r="AE1255" s="54">
        <v>0</v>
      </c>
      <c r="AF1255" s="54">
        <f t="shared" si="1498"/>
        <v>0</v>
      </c>
      <c r="AG1255" s="54">
        <f t="shared" si="1499"/>
        <v>0</v>
      </c>
      <c r="AH1255" s="54">
        <f t="shared" si="1500"/>
        <v>0</v>
      </c>
      <c r="AI1255" s="54">
        <v>13.817599609494254</v>
      </c>
      <c r="AJ1255" s="54">
        <v>9.8989995747488955</v>
      </c>
      <c r="AK1255" s="54">
        <v>9.2083171248566895</v>
      </c>
      <c r="AL1255" s="54">
        <v>6.5023693094377055</v>
      </c>
      <c r="AM1255" s="54">
        <v>5.9245589346122474</v>
      </c>
      <c r="AN1255" s="54">
        <v>10.314057675132968</v>
      </c>
      <c r="AO1255" s="54">
        <v>32.924916309099842</v>
      </c>
      <c r="AP1255" s="54">
        <v>22.740985919182922</v>
      </c>
      <c r="AQ1255" s="54">
        <v>55.665902228282761</v>
      </c>
      <c r="AR1255" s="54">
        <f t="shared" si="1501"/>
        <v>0</v>
      </c>
      <c r="AS1255" s="54">
        <f t="shared" si="1502"/>
        <v>0</v>
      </c>
      <c r="AT1255" s="54">
        <f t="shared" si="1503"/>
        <v>0</v>
      </c>
      <c r="AU1255" s="54">
        <f t="shared" si="1504"/>
        <v>0</v>
      </c>
      <c r="AV1255" s="54">
        <f t="shared" si="1505"/>
        <v>0</v>
      </c>
      <c r="AW1255" s="54">
        <f t="shared" si="1506"/>
        <v>0</v>
      </c>
      <c r="AX1255" s="54">
        <f t="shared" si="1507"/>
        <v>0</v>
      </c>
      <c r="AY1255" s="54">
        <f t="shared" si="1508"/>
        <v>0</v>
      </c>
      <c r="AZ1255" s="54">
        <f t="shared" si="1509"/>
        <v>0</v>
      </c>
      <c r="BA1255" s="54">
        <f t="shared" si="1492"/>
        <v>1.4336609655909395E-3</v>
      </c>
      <c r="BB1255" s="54">
        <f t="shared" si="1493"/>
        <v>0</v>
      </c>
      <c r="BC1255" s="54"/>
      <c r="BD1255" s="54"/>
      <c r="BE1255" s="54">
        <f t="shared" si="1510"/>
        <v>0</v>
      </c>
      <c r="BF1255" s="54"/>
      <c r="BG1255" s="54"/>
      <c r="BH1255" s="54"/>
      <c r="BI1255" s="54"/>
      <c r="BJ1255" s="54"/>
      <c r="BK1255" s="54"/>
      <c r="BL1255" s="54"/>
      <c r="BM1255" s="54"/>
      <c r="BN1255" s="54"/>
      <c r="BO1255" s="54"/>
      <c r="BP1255" s="54"/>
      <c r="BQ1255" s="54"/>
      <c r="BR1255" s="54"/>
      <c r="BS1255" s="54"/>
      <c r="BT1255" s="54"/>
      <c r="BU1255" s="54"/>
      <c r="BV1255" s="54">
        <f t="shared" si="1512"/>
        <v>0</v>
      </c>
      <c r="BW1255" s="54">
        <f t="shared" si="1513"/>
        <v>0</v>
      </c>
      <c r="BX1255" s="54">
        <f t="shared" si="1514"/>
        <v>0</v>
      </c>
      <c r="BY1255" s="54">
        <f t="shared" si="1515"/>
        <v>0</v>
      </c>
      <c r="BZ1255" s="54">
        <f t="shared" si="1516"/>
        <v>0</v>
      </c>
      <c r="CA1255" s="54">
        <v>0</v>
      </c>
      <c r="CB1255" s="54">
        <f t="shared" si="1517"/>
        <v>0</v>
      </c>
      <c r="CC1255" s="54">
        <f t="shared" si="1518"/>
        <v>0</v>
      </c>
      <c r="CD1255" s="54">
        <v>0</v>
      </c>
      <c r="CE1255" s="54">
        <v>0</v>
      </c>
      <c r="CF1255" s="54">
        <v>0</v>
      </c>
      <c r="CG1255" s="54">
        <v>0</v>
      </c>
      <c r="CH1255" s="54">
        <v>0</v>
      </c>
      <c r="CI1255" s="54">
        <v>0</v>
      </c>
      <c r="CJ1255" s="54">
        <v>0</v>
      </c>
      <c r="CK1255" s="54">
        <v>0</v>
      </c>
      <c r="CL1255" s="54">
        <v>0</v>
      </c>
      <c r="CM1255" s="54">
        <v>0</v>
      </c>
      <c r="CN1255" s="54">
        <v>0</v>
      </c>
      <c r="CO1255" s="54">
        <v>0</v>
      </c>
    </row>
    <row r="1256" spans="1:93">
      <c r="A1256" s="3" t="str">
        <f t="shared" si="1497"/>
        <v>SH148Herceptin SC</v>
      </c>
      <c r="B1256" s="3" t="s">
        <v>558</v>
      </c>
      <c r="C1256" s="3" t="s">
        <v>887</v>
      </c>
      <c r="D1256" s="3" t="s">
        <v>296</v>
      </c>
      <c r="E1256" s="3" t="s">
        <v>296</v>
      </c>
      <c r="F1256" s="3" t="s">
        <v>393</v>
      </c>
      <c r="G1256" s="3" t="s">
        <v>394</v>
      </c>
      <c r="H1256" s="3" t="s">
        <v>393</v>
      </c>
      <c r="I1256" s="3" t="s">
        <v>394</v>
      </c>
      <c r="J1256" s="3" t="s">
        <v>541</v>
      </c>
      <c r="K1256" s="3" t="s">
        <v>541</v>
      </c>
      <c r="L1256" s="3"/>
      <c r="M1256" s="3" t="s">
        <v>543</v>
      </c>
      <c r="N1256" s="3" t="s">
        <v>12</v>
      </c>
      <c r="O1256" s="3" t="s">
        <v>12</v>
      </c>
      <c r="P1256" s="3">
        <v>3444.49</v>
      </c>
      <c r="Q1256" s="54">
        <v>0.43748821791004727</v>
      </c>
      <c r="R1256" s="54">
        <v>0.40534278714387251</v>
      </c>
      <c r="S1256" s="54">
        <v>0.6148365571261637</v>
      </c>
      <c r="T1256" s="54">
        <v>0.62932437458137436</v>
      </c>
      <c r="U1256" s="54">
        <v>0.56663229308252749</v>
      </c>
      <c r="V1256" s="54">
        <v>0.74580905191028546</v>
      </c>
      <c r="W1256" s="54">
        <v>1.4576675621800836</v>
      </c>
      <c r="X1256" s="54">
        <v>1.9417657195741871</v>
      </c>
      <c r="Y1256" s="54">
        <v>3.3994332817542707</v>
      </c>
      <c r="Z1256" s="54">
        <v>0</v>
      </c>
      <c r="AA1256" s="54">
        <v>0</v>
      </c>
      <c r="AB1256" s="54">
        <v>0</v>
      </c>
      <c r="AC1256" s="54">
        <v>-3</v>
      </c>
      <c r="AD1256" s="54">
        <v>0</v>
      </c>
      <c r="AE1256" s="54">
        <v>0</v>
      </c>
      <c r="AF1256" s="54">
        <f t="shared" si="1498"/>
        <v>0</v>
      </c>
      <c r="AG1256" s="54">
        <f t="shared" si="1499"/>
        <v>-3</v>
      </c>
      <c r="AH1256" s="54">
        <f t="shared" si="1500"/>
        <v>-3</v>
      </c>
      <c r="AI1256" s="54">
        <v>1506.9237917089788</v>
      </c>
      <c r="AJ1256" s="54">
        <v>1396.1991768891974</v>
      </c>
      <c r="AK1256" s="54">
        <v>2117.7983726554994</v>
      </c>
      <c r="AL1256" s="54">
        <v>2167.7015150017978</v>
      </c>
      <c r="AM1256" s="54">
        <v>1951.759267199835</v>
      </c>
      <c r="AN1256" s="54">
        <v>2568.931821214459</v>
      </c>
      <c r="AO1256" s="54">
        <v>5020.9213412536756</v>
      </c>
      <c r="AP1256" s="54">
        <v>6688.3926034160922</v>
      </c>
      <c r="AQ1256" s="54">
        <v>11709.313944669768</v>
      </c>
      <c r="AR1256" s="54">
        <f t="shared" si="1501"/>
        <v>0</v>
      </c>
      <c r="AS1256" s="54">
        <f t="shared" si="1502"/>
        <v>0</v>
      </c>
      <c r="AT1256" s="54">
        <f t="shared" si="1503"/>
        <v>0</v>
      </c>
      <c r="AU1256" s="54">
        <f t="shared" si="1504"/>
        <v>-10333.469999999999</v>
      </c>
      <c r="AV1256" s="54">
        <f t="shared" si="1505"/>
        <v>0</v>
      </c>
      <c r="AW1256" s="54">
        <f t="shared" si="1506"/>
        <v>0</v>
      </c>
      <c r="AX1256" s="54">
        <f t="shared" si="1507"/>
        <v>0</v>
      </c>
      <c r="AY1256" s="54">
        <f t="shared" si="1508"/>
        <v>-10333.469999999999</v>
      </c>
      <c r="AZ1256" s="54">
        <f t="shared" si="1509"/>
        <v>-10333.469999999999</v>
      </c>
      <c r="BA1256" s="54">
        <f t="shared" si="1492"/>
        <v>0.62932437458137436</v>
      </c>
      <c r="BB1256" s="54">
        <f t="shared" si="1493"/>
        <v>-3</v>
      </c>
      <c r="BC1256" s="54"/>
      <c r="BD1256" s="54"/>
      <c r="BE1256" s="54">
        <f t="shared" si="1510"/>
        <v>0</v>
      </c>
      <c r="BF1256" s="54"/>
      <c r="BG1256" s="54"/>
      <c r="BH1256" s="54"/>
      <c r="BI1256" s="54"/>
      <c r="BJ1256" s="54"/>
      <c r="BK1256" s="54"/>
      <c r="BL1256" s="54"/>
      <c r="BM1256" s="54"/>
      <c r="BN1256" s="54"/>
      <c r="BO1256" s="54"/>
      <c r="BP1256" s="54"/>
      <c r="BQ1256" s="54"/>
      <c r="BR1256" s="54"/>
      <c r="BS1256" s="54"/>
      <c r="BT1256" s="54"/>
      <c r="BU1256" s="54"/>
      <c r="BV1256" s="54">
        <f t="shared" si="1512"/>
        <v>1722.2449999999999</v>
      </c>
      <c r="BW1256" s="54">
        <f t="shared" si="1513"/>
        <v>0</v>
      </c>
      <c r="BX1256" s="54">
        <f t="shared" si="1514"/>
        <v>20666.939999999999</v>
      </c>
      <c r="BY1256" s="54">
        <f t="shared" si="1515"/>
        <v>0</v>
      </c>
      <c r="BZ1256" s="54">
        <f t="shared" si="1516"/>
        <v>6</v>
      </c>
      <c r="CA1256" s="54">
        <v>0</v>
      </c>
      <c r="CB1256" s="54">
        <f t="shared" si="1517"/>
        <v>4</v>
      </c>
      <c r="CC1256" s="54">
        <f t="shared" si="1518"/>
        <v>0.5</v>
      </c>
      <c r="CD1256" s="54">
        <v>0</v>
      </c>
      <c r="CE1256" s="54">
        <v>0</v>
      </c>
      <c r="CF1256" s="54">
        <v>0</v>
      </c>
      <c r="CG1256" s="54">
        <v>0</v>
      </c>
      <c r="CH1256" s="54">
        <v>0</v>
      </c>
      <c r="CI1256" s="54">
        <v>0</v>
      </c>
      <c r="CJ1256" s="54">
        <v>0</v>
      </c>
      <c r="CK1256" s="54">
        <v>0</v>
      </c>
      <c r="CL1256" s="54">
        <v>0</v>
      </c>
      <c r="CM1256" s="54">
        <v>2</v>
      </c>
      <c r="CN1256" s="54">
        <v>4</v>
      </c>
      <c r="CO1256" s="54">
        <v>0</v>
      </c>
    </row>
    <row r="1257" spans="1:93">
      <c r="A1257" s="3" t="str">
        <f t="shared" si="1497"/>
        <v>SH148Itovebi 3mg</v>
      </c>
      <c r="B1257" s="3" t="s">
        <v>558</v>
      </c>
      <c r="C1257" s="3" t="s">
        <v>887</v>
      </c>
      <c r="D1257" s="3" t="s">
        <v>296</v>
      </c>
      <c r="E1257" s="3" t="s">
        <v>296</v>
      </c>
      <c r="F1257" s="3" t="s">
        <v>393</v>
      </c>
      <c r="G1257" s="3" t="s">
        <v>394</v>
      </c>
      <c r="H1257" s="3" t="s">
        <v>393</v>
      </c>
      <c r="I1257" s="3" t="s">
        <v>394</v>
      </c>
      <c r="J1257" s="3" t="s">
        <v>541</v>
      </c>
      <c r="K1257" s="3" t="s">
        <v>541</v>
      </c>
      <c r="L1257" s="3"/>
      <c r="M1257" s="3" t="s">
        <v>543</v>
      </c>
      <c r="N1257" s="3" t="s">
        <v>13</v>
      </c>
      <c r="O1257" s="3" t="s">
        <v>14</v>
      </c>
      <c r="P1257" s="3">
        <v>3566.02</v>
      </c>
      <c r="Q1257" s="54">
        <v>7.5423782997919166E-8</v>
      </c>
      <c r="R1257" s="54">
        <v>8.6118364644595899E-8</v>
      </c>
      <c r="S1257" s="54">
        <v>1.7430625086372233E-7</v>
      </c>
      <c r="T1257" s="54">
        <v>1.7644957539816278E-7</v>
      </c>
      <c r="U1257" s="54">
        <v>2.1451535630448561E-7</v>
      </c>
      <c r="V1257" s="54">
        <v>2.7318666979111423E-7</v>
      </c>
      <c r="W1257" s="54">
        <v>3.3584839850623739E-7</v>
      </c>
      <c r="X1257" s="54">
        <v>6.6415160149376262E-7</v>
      </c>
      <c r="Y1257" s="54">
        <v>9.9999999999999995E-7</v>
      </c>
      <c r="Z1257" s="54">
        <v>0</v>
      </c>
      <c r="AA1257" s="54">
        <v>0</v>
      </c>
      <c r="AB1257" s="54">
        <v>0</v>
      </c>
      <c r="AC1257" s="54">
        <v>0</v>
      </c>
      <c r="AD1257" s="54">
        <v>0</v>
      </c>
      <c r="AE1257" s="54">
        <v>0</v>
      </c>
      <c r="AF1257" s="54">
        <f t="shared" si="1498"/>
        <v>0</v>
      </c>
      <c r="AG1257" s="54">
        <f t="shared" si="1499"/>
        <v>0</v>
      </c>
      <c r="AH1257" s="54">
        <f t="shared" si="1500"/>
        <v>0</v>
      </c>
      <c r="AI1257" s="54">
        <v>2.6896271864623972E-4</v>
      </c>
      <c r="AJ1257" s="54">
        <v>3.0709981068992184E-4</v>
      </c>
      <c r="AK1257" s="54">
        <v>6.2157957670505104E-4</v>
      </c>
      <c r="AL1257" s="54">
        <v>6.2922271486135644E-4</v>
      </c>
      <c r="AM1257" s="54">
        <v>7.6496605088892183E-4</v>
      </c>
      <c r="AN1257" s="54">
        <v>9.7418912820850911E-4</v>
      </c>
      <c r="AO1257" s="54">
        <v>1.1976421060412126E-3</v>
      </c>
      <c r="AP1257" s="54">
        <v>2.3683778939587873E-3</v>
      </c>
      <c r="AQ1257" s="54">
        <v>3.5660199999999996E-3</v>
      </c>
      <c r="AR1257" s="54">
        <f t="shared" si="1501"/>
        <v>0</v>
      </c>
      <c r="AS1257" s="54">
        <f t="shared" si="1502"/>
        <v>0</v>
      </c>
      <c r="AT1257" s="54">
        <f t="shared" si="1503"/>
        <v>0</v>
      </c>
      <c r="AU1257" s="54">
        <f t="shared" si="1504"/>
        <v>0</v>
      </c>
      <c r="AV1257" s="54">
        <f t="shared" si="1505"/>
        <v>0</v>
      </c>
      <c r="AW1257" s="54">
        <f t="shared" si="1506"/>
        <v>0</v>
      </c>
      <c r="AX1257" s="54">
        <f t="shared" si="1507"/>
        <v>0</v>
      </c>
      <c r="AY1257" s="54">
        <f t="shared" si="1508"/>
        <v>0</v>
      </c>
      <c r="AZ1257" s="54">
        <f t="shared" si="1509"/>
        <v>0</v>
      </c>
      <c r="BA1257" s="54">
        <f t="shared" si="1492"/>
        <v>1.7644957539816278E-7</v>
      </c>
      <c r="BB1257" s="54">
        <f t="shared" si="1493"/>
        <v>0</v>
      </c>
      <c r="BC1257" s="54"/>
      <c r="BD1257" s="54"/>
      <c r="BE1257" s="54">
        <f t="shared" si="1510"/>
        <v>0</v>
      </c>
      <c r="BF1257" s="54"/>
      <c r="BG1257" s="54"/>
      <c r="BH1257" s="54"/>
      <c r="BI1257" s="54"/>
      <c r="BJ1257" s="54"/>
      <c r="BK1257" s="54"/>
      <c r="BL1257" s="54">
        <v>0</v>
      </c>
      <c r="BM1257" s="54">
        <v>0</v>
      </c>
      <c r="BN1257" s="54">
        <f t="shared" ref="BN1257:BN1258" si="1549">AVERAGE(BP1257:BR1257)</f>
        <v>0</v>
      </c>
      <c r="BO1257" s="54">
        <f t="shared" ref="BO1257:BO1258" si="1550">SUM(BS1257:BU1257)/1</f>
        <v>0</v>
      </c>
      <c r="BP1257" s="54">
        <v>0</v>
      </c>
      <c r="BQ1257" s="54">
        <v>0</v>
      </c>
      <c r="BR1257" s="54">
        <v>0</v>
      </c>
      <c r="BS1257" s="54">
        <v>0</v>
      </c>
      <c r="BT1257" s="54">
        <v>0</v>
      </c>
      <c r="BU1257" s="54">
        <v>0</v>
      </c>
      <c r="BV1257" s="54">
        <f t="shared" si="1512"/>
        <v>0</v>
      </c>
      <c r="BW1257" s="54">
        <f t="shared" si="1513"/>
        <v>0</v>
      </c>
      <c r="BX1257" s="54">
        <f t="shared" si="1514"/>
        <v>0</v>
      </c>
      <c r="BY1257" s="54">
        <f t="shared" si="1515"/>
        <v>0</v>
      </c>
      <c r="BZ1257" s="54">
        <f t="shared" si="1516"/>
        <v>0</v>
      </c>
      <c r="CA1257" s="54">
        <v>0</v>
      </c>
      <c r="CB1257" s="54">
        <f t="shared" si="1517"/>
        <v>0</v>
      </c>
      <c r="CC1257" s="54">
        <f t="shared" si="1518"/>
        <v>0</v>
      </c>
      <c r="CD1257" s="54">
        <v>0</v>
      </c>
      <c r="CE1257" s="54">
        <v>0</v>
      </c>
      <c r="CF1257" s="54">
        <v>0</v>
      </c>
      <c r="CG1257" s="54">
        <v>0</v>
      </c>
      <c r="CH1257" s="54">
        <v>0</v>
      </c>
      <c r="CI1257" s="54">
        <v>0</v>
      </c>
      <c r="CJ1257" s="54">
        <v>0</v>
      </c>
      <c r="CK1257" s="54">
        <v>0</v>
      </c>
      <c r="CL1257" s="54">
        <v>0</v>
      </c>
      <c r="CM1257" s="54">
        <v>0</v>
      </c>
      <c r="CN1257" s="54">
        <v>0</v>
      </c>
      <c r="CO1257" s="54">
        <v>0</v>
      </c>
    </row>
    <row r="1258" spans="1:93">
      <c r="A1258" s="3" t="str">
        <f t="shared" si="1497"/>
        <v>SH148Itovebi 9mg</v>
      </c>
      <c r="B1258" s="3" t="s">
        <v>558</v>
      </c>
      <c r="C1258" s="3" t="s">
        <v>887</v>
      </c>
      <c r="D1258" s="3" t="s">
        <v>296</v>
      </c>
      <c r="E1258" s="3" t="s">
        <v>296</v>
      </c>
      <c r="F1258" s="3" t="s">
        <v>393</v>
      </c>
      <c r="G1258" s="3" t="s">
        <v>394</v>
      </c>
      <c r="H1258" s="3" t="s">
        <v>393</v>
      </c>
      <c r="I1258" s="3" t="s">
        <v>394</v>
      </c>
      <c r="J1258" s="3" t="s">
        <v>541</v>
      </c>
      <c r="K1258" s="3" t="s">
        <v>541</v>
      </c>
      <c r="L1258" s="3"/>
      <c r="M1258" s="3" t="s">
        <v>543</v>
      </c>
      <c r="N1258" s="3" t="s">
        <v>13</v>
      </c>
      <c r="O1258" s="3" t="s">
        <v>15</v>
      </c>
      <c r="P1258" s="3">
        <v>10698.05</v>
      </c>
      <c r="Q1258" s="54"/>
      <c r="R1258" s="54"/>
      <c r="S1258" s="54"/>
      <c r="T1258" s="54">
        <v>0</v>
      </c>
      <c r="U1258" s="54">
        <v>0</v>
      </c>
      <c r="V1258" s="54">
        <v>0</v>
      </c>
      <c r="W1258" s="54">
        <v>0</v>
      </c>
      <c r="X1258" s="54">
        <v>0</v>
      </c>
      <c r="Y1258" s="54">
        <v>0</v>
      </c>
      <c r="Z1258" s="54">
        <v>0</v>
      </c>
      <c r="AA1258" s="54">
        <v>0</v>
      </c>
      <c r="AB1258" s="54">
        <v>0</v>
      </c>
      <c r="AC1258" s="54">
        <v>0</v>
      </c>
      <c r="AD1258" s="54">
        <v>0</v>
      </c>
      <c r="AE1258" s="54">
        <v>0</v>
      </c>
      <c r="AF1258" s="54">
        <f t="shared" si="1498"/>
        <v>0</v>
      </c>
      <c r="AG1258" s="54">
        <f t="shared" si="1499"/>
        <v>0</v>
      </c>
      <c r="AH1258" s="54">
        <f t="shared" si="1500"/>
        <v>0</v>
      </c>
      <c r="AI1258" s="54"/>
      <c r="AJ1258" s="54"/>
      <c r="AK1258" s="54"/>
      <c r="AL1258" s="54">
        <v>0</v>
      </c>
      <c r="AM1258" s="54">
        <v>0</v>
      </c>
      <c r="AN1258" s="54">
        <v>0</v>
      </c>
      <c r="AO1258" s="54">
        <v>0</v>
      </c>
      <c r="AP1258" s="54">
        <v>0</v>
      </c>
      <c r="AQ1258" s="54">
        <v>0</v>
      </c>
      <c r="AR1258" s="54">
        <f t="shared" si="1501"/>
        <v>0</v>
      </c>
      <c r="AS1258" s="54">
        <f t="shared" si="1502"/>
        <v>0</v>
      </c>
      <c r="AT1258" s="54">
        <f t="shared" si="1503"/>
        <v>0</v>
      </c>
      <c r="AU1258" s="54">
        <f t="shared" si="1504"/>
        <v>0</v>
      </c>
      <c r="AV1258" s="54">
        <f t="shared" si="1505"/>
        <v>0</v>
      </c>
      <c r="AW1258" s="54">
        <f t="shared" si="1506"/>
        <v>0</v>
      </c>
      <c r="AX1258" s="54">
        <f t="shared" si="1507"/>
        <v>0</v>
      </c>
      <c r="AY1258" s="54">
        <f t="shared" si="1508"/>
        <v>0</v>
      </c>
      <c r="AZ1258" s="54">
        <f t="shared" si="1509"/>
        <v>0</v>
      </c>
      <c r="BA1258" s="54">
        <f t="shared" si="1492"/>
        <v>0</v>
      </c>
      <c r="BB1258" s="54">
        <f t="shared" si="1493"/>
        <v>0</v>
      </c>
      <c r="BC1258" s="54"/>
      <c r="BD1258" s="54"/>
      <c r="BE1258" s="54">
        <f t="shared" si="1510"/>
        <v>0</v>
      </c>
      <c r="BF1258" s="54"/>
      <c r="BG1258" s="54"/>
      <c r="BH1258" s="54"/>
      <c r="BI1258" s="54"/>
      <c r="BJ1258" s="54"/>
      <c r="BK1258" s="54"/>
      <c r="BL1258" s="54">
        <v>0</v>
      </c>
      <c r="BM1258" s="54">
        <v>0</v>
      </c>
      <c r="BN1258" s="54">
        <f t="shared" si="1549"/>
        <v>0</v>
      </c>
      <c r="BO1258" s="54">
        <f t="shared" si="1550"/>
        <v>0</v>
      </c>
      <c r="BP1258" s="54">
        <v>0</v>
      </c>
      <c r="BQ1258" s="54">
        <v>0</v>
      </c>
      <c r="BR1258" s="54">
        <v>0</v>
      </c>
      <c r="BS1258" s="54">
        <v>0</v>
      </c>
      <c r="BT1258" s="54">
        <v>0</v>
      </c>
      <c r="BU1258" s="54">
        <v>0</v>
      </c>
      <c r="BV1258" s="54">
        <f t="shared" si="1512"/>
        <v>0</v>
      </c>
      <c r="BW1258" s="54">
        <f t="shared" si="1513"/>
        <v>0</v>
      </c>
      <c r="BX1258" s="54">
        <f t="shared" si="1514"/>
        <v>0</v>
      </c>
      <c r="BY1258" s="54">
        <f t="shared" si="1515"/>
        <v>0</v>
      </c>
      <c r="BZ1258" s="54">
        <f t="shared" si="1516"/>
        <v>0</v>
      </c>
      <c r="CA1258" s="54">
        <v>0</v>
      </c>
      <c r="CB1258" s="54">
        <f t="shared" si="1517"/>
        <v>0</v>
      </c>
      <c r="CC1258" s="54">
        <f t="shared" si="1518"/>
        <v>0</v>
      </c>
      <c r="CD1258" s="54">
        <v>0</v>
      </c>
      <c r="CE1258" s="54">
        <v>0</v>
      </c>
      <c r="CF1258" s="54">
        <v>0</v>
      </c>
      <c r="CG1258" s="54">
        <v>0</v>
      </c>
      <c r="CH1258" s="54">
        <v>0</v>
      </c>
      <c r="CI1258" s="54">
        <v>0</v>
      </c>
      <c r="CJ1258" s="54">
        <v>0</v>
      </c>
      <c r="CK1258" s="54">
        <v>0</v>
      </c>
      <c r="CL1258" s="54">
        <v>0</v>
      </c>
      <c r="CM1258" s="54">
        <v>0</v>
      </c>
      <c r="CN1258" s="54">
        <v>0</v>
      </c>
      <c r="CO1258" s="54">
        <v>0</v>
      </c>
    </row>
    <row r="1259" spans="1:93">
      <c r="A1259" s="3" t="str">
        <f t="shared" si="1497"/>
        <v>SH148Perjeta</v>
      </c>
      <c r="B1259" s="3" t="s">
        <v>558</v>
      </c>
      <c r="C1259" s="3" t="s">
        <v>887</v>
      </c>
      <c r="D1259" s="3" t="s">
        <v>296</v>
      </c>
      <c r="E1259" s="3" t="s">
        <v>296</v>
      </c>
      <c r="F1259" s="3" t="s">
        <v>393</v>
      </c>
      <c r="G1259" s="3" t="s">
        <v>394</v>
      </c>
      <c r="H1259" s="3" t="s">
        <v>393</v>
      </c>
      <c r="I1259" s="3" t="s">
        <v>394</v>
      </c>
      <c r="J1259" s="3" t="s">
        <v>541</v>
      </c>
      <c r="K1259" s="3" t="s">
        <v>541</v>
      </c>
      <c r="L1259" s="3"/>
      <c r="M1259" s="3" t="s">
        <v>543</v>
      </c>
      <c r="N1259" s="3" t="s">
        <v>16</v>
      </c>
      <c r="O1259" s="3" t="s">
        <v>16</v>
      </c>
      <c r="P1259" s="3">
        <v>3985.87</v>
      </c>
      <c r="Q1259" s="54">
        <v>0.31726875998572385</v>
      </c>
      <c r="R1259" s="54">
        <v>0.26800168722556672</v>
      </c>
      <c r="S1259" s="54">
        <v>0.406770511846551</v>
      </c>
      <c r="T1259" s="54">
        <v>0.24579957908447242</v>
      </c>
      <c r="U1259" s="54">
        <v>0.29833442895019263</v>
      </c>
      <c r="V1259" s="54">
        <v>0.3423855971160607</v>
      </c>
      <c r="W1259" s="54">
        <v>0.99204095905784162</v>
      </c>
      <c r="X1259" s="54">
        <v>0.88651960515072581</v>
      </c>
      <c r="Y1259" s="54">
        <v>1.8785605642085674</v>
      </c>
      <c r="Z1259" s="54">
        <v>0</v>
      </c>
      <c r="AA1259" s="54">
        <v>0</v>
      </c>
      <c r="AB1259" s="54">
        <v>0</v>
      </c>
      <c r="AC1259" s="54">
        <v>-3</v>
      </c>
      <c r="AD1259" s="54">
        <v>0</v>
      </c>
      <c r="AE1259" s="54">
        <v>0</v>
      </c>
      <c r="AF1259" s="54">
        <f t="shared" si="1498"/>
        <v>0</v>
      </c>
      <c r="AG1259" s="54">
        <f t="shared" si="1499"/>
        <v>-3</v>
      </c>
      <c r="AH1259" s="54">
        <f t="shared" si="1500"/>
        <v>-3</v>
      </c>
      <c r="AI1259" s="54">
        <v>1264.592032364297</v>
      </c>
      <c r="AJ1259" s="54">
        <v>1068.2198850617694</v>
      </c>
      <c r="AK1259" s="54">
        <v>1621.3343800538123</v>
      </c>
      <c r="AL1259" s="54">
        <v>979.72516828542609</v>
      </c>
      <c r="AM1259" s="54">
        <v>1189.1222503197043</v>
      </c>
      <c r="AN1259" s="54">
        <v>1364.7044799769928</v>
      </c>
      <c r="AO1259" s="54">
        <v>3954.1462974798787</v>
      </c>
      <c r="AP1259" s="54">
        <v>3533.5518985821232</v>
      </c>
      <c r="AQ1259" s="54">
        <v>7487.6981960620014</v>
      </c>
      <c r="AR1259" s="54">
        <f t="shared" si="1501"/>
        <v>0</v>
      </c>
      <c r="AS1259" s="54">
        <f t="shared" si="1502"/>
        <v>0</v>
      </c>
      <c r="AT1259" s="54">
        <f t="shared" si="1503"/>
        <v>0</v>
      </c>
      <c r="AU1259" s="54">
        <f t="shared" si="1504"/>
        <v>-11957.61</v>
      </c>
      <c r="AV1259" s="54">
        <f t="shared" si="1505"/>
        <v>0</v>
      </c>
      <c r="AW1259" s="54">
        <f t="shared" si="1506"/>
        <v>0</v>
      </c>
      <c r="AX1259" s="54">
        <f t="shared" si="1507"/>
        <v>0</v>
      </c>
      <c r="AY1259" s="54">
        <f t="shared" si="1508"/>
        <v>-11957.61</v>
      </c>
      <c r="AZ1259" s="54">
        <f t="shared" si="1509"/>
        <v>-11957.61</v>
      </c>
      <c r="BA1259" s="54">
        <f t="shared" si="1492"/>
        <v>0.24579957908447242</v>
      </c>
      <c r="BB1259" s="54">
        <f t="shared" si="1493"/>
        <v>-3</v>
      </c>
      <c r="BC1259" s="54"/>
      <c r="BD1259" s="54"/>
      <c r="BE1259" s="54">
        <f t="shared" si="1510"/>
        <v>0</v>
      </c>
      <c r="BF1259" s="54"/>
      <c r="BG1259" s="54"/>
      <c r="BH1259" s="54"/>
      <c r="BI1259" s="54"/>
      <c r="BJ1259" s="54"/>
      <c r="BK1259" s="54"/>
      <c r="BL1259" s="54"/>
      <c r="BM1259" s="54"/>
      <c r="BN1259" s="54"/>
      <c r="BO1259" s="54"/>
      <c r="BP1259" s="54"/>
      <c r="BQ1259" s="54"/>
      <c r="BR1259" s="54"/>
      <c r="BS1259" s="54"/>
      <c r="BT1259" s="54"/>
      <c r="BU1259" s="54"/>
      <c r="BV1259" s="54">
        <f t="shared" si="1512"/>
        <v>2325.0908333333332</v>
      </c>
      <c r="BW1259" s="54">
        <f t="shared" si="1513"/>
        <v>0</v>
      </c>
      <c r="BX1259" s="54">
        <f t="shared" si="1514"/>
        <v>27901.09</v>
      </c>
      <c r="BY1259" s="54">
        <f t="shared" si="1515"/>
        <v>0</v>
      </c>
      <c r="BZ1259" s="54">
        <f t="shared" si="1516"/>
        <v>7</v>
      </c>
      <c r="CA1259" s="54">
        <v>0</v>
      </c>
      <c r="CB1259" s="54">
        <f t="shared" si="1517"/>
        <v>4</v>
      </c>
      <c r="CC1259" s="54">
        <f t="shared" si="1518"/>
        <v>0.58333333333333337</v>
      </c>
      <c r="CD1259" s="54">
        <v>0</v>
      </c>
      <c r="CE1259" s="54">
        <v>0</v>
      </c>
      <c r="CF1259" s="54">
        <v>0</v>
      </c>
      <c r="CG1259" s="54">
        <v>0</v>
      </c>
      <c r="CH1259" s="54">
        <v>0</v>
      </c>
      <c r="CI1259" s="54">
        <v>0</v>
      </c>
      <c r="CJ1259" s="54">
        <v>0</v>
      </c>
      <c r="CK1259" s="54">
        <v>0</v>
      </c>
      <c r="CL1259" s="54">
        <v>0</v>
      </c>
      <c r="CM1259" s="54">
        <v>3</v>
      </c>
      <c r="CN1259" s="54">
        <v>4</v>
      </c>
      <c r="CO1259" s="54">
        <v>0</v>
      </c>
    </row>
    <row r="1260" spans="1:93">
      <c r="A1260" s="3" t="str">
        <f t="shared" si="1497"/>
        <v>SH148Phesgo 10ml</v>
      </c>
      <c r="B1260" s="3" t="s">
        <v>558</v>
      </c>
      <c r="C1260" s="3" t="s">
        <v>887</v>
      </c>
      <c r="D1260" s="3" t="s">
        <v>296</v>
      </c>
      <c r="E1260" s="3" t="s">
        <v>296</v>
      </c>
      <c r="F1260" s="3" t="s">
        <v>393</v>
      </c>
      <c r="G1260" s="3" t="s">
        <v>394</v>
      </c>
      <c r="H1260" s="3" t="s">
        <v>393</v>
      </c>
      <c r="I1260" s="3" t="s">
        <v>394</v>
      </c>
      <c r="J1260" s="3" t="s">
        <v>541</v>
      </c>
      <c r="K1260" s="3" t="s">
        <v>541</v>
      </c>
      <c r="L1260" s="3"/>
      <c r="M1260" s="3" t="s">
        <v>543</v>
      </c>
      <c r="N1260" s="3" t="s">
        <v>17</v>
      </c>
      <c r="O1260" s="3" t="s">
        <v>18</v>
      </c>
      <c r="P1260" s="3">
        <v>6232.07</v>
      </c>
      <c r="Q1260" s="54">
        <v>0.34512075822319066</v>
      </c>
      <c r="R1260" s="54">
        <v>0.31905019672436286</v>
      </c>
      <c r="S1260" s="54">
        <v>0.47297851652340234</v>
      </c>
      <c r="T1260" s="54">
        <v>0.41445255912401496</v>
      </c>
      <c r="U1260" s="54">
        <v>0.38027239052353395</v>
      </c>
      <c r="V1260" s="54">
        <v>0.4954036237237387</v>
      </c>
      <c r="W1260" s="54">
        <v>1.1371494714709558</v>
      </c>
      <c r="X1260" s="54">
        <v>1.2901285733712875</v>
      </c>
      <c r="Y1260" s="54">
        <v>2.4272780448422431</v>
      </c>
      <c r="Z1260" s="54">
        <v>0</v>
      </c>
      <c r="AA1260" s="54">
        <v>0</v>
      </c>
      <c r="AB1260" s="54">
        <v>0</v>
      </c>
      <c r="AC1260" s="54">
        <v>-1</v>
      </c>
      <c r="AD1260" s="54">
        <v>0</v>
      </c>
      <c r="AE1260" s="54">
        <v>0</v>
      </c>
      <c r="AF1260" s="54">
        <f t="shared" si="1498"/>
        <v>0</v>
      </c>
      <c r="AG1260" s="54">
        <f t="shared" si="1499"/>
        <v>-1</v>
      </c>
      <c r="AH1260" s="54">
        <f t="shared" si="1500"/>
        <v>-1</v>
      </c>
      <c r="AI1260" s="54">
        <v>2150.8167236999998</v>
      </c>
      <c r="AJ1260" s="54">
        <v>1988.3431595</v>
      </c>
      <c r="AK1260" s="54">
        <v>2947.6352234699998</v>
      </c>
      <c r="AL1260" s="54">
        <v>2582.8973601399998</v>
      </c>
      <c r="AM1260" s="54">
        <v>2369.8841568100001</v>
      </c>
      <c r="AN1260" s="54">
        <v>3087.3900613000001</v>
      </c>
      <c r="AO1260" s="54">
        <v>7086.7951066699998</v>
      </c>
      <c r="AP1260" s="54">
        <v>8040.1715782499996</v>
      </c>
      <c r="AQ1260" s="54">
        <v>15126.96668492</v>
      </c>
      <c r="AR1260" s="54">
        <f t="shared" si="1501"/>
        <v>0</v>
      </c>
      <c r="AS1260" s="54">
        <f t="shared" si="1502"/>
        <v>0</v>
      </c>
      <c r="AT1260" s="54">
        <f t="shared" si="1503"/>
        <v>0</v>
      </c>
      <c r="AU1260" s="54">
        <f t="shared" si="1504"/>
        <v>-6232.07</v>
      </c>
      <c r="AV1260" s="54">
        <f t="shared" si="1505"/>
        <v>0</v>
      </c>
      <c r="AW1260" s="54">
        <f t="shared" si="1506"/>
        <v>0</v>
      </c>
      <c r="AX1260" s="54">
        <f t="shared" si="1507"/>
        <v>0</v>
      </c>
      <c r="AY1260" s="54">
        <f t="shared" si="1508"/>
        <v>-6232.07</v>
      </c>
      <c r="AZ1260" s="54">
        <f t="shared" si="1509"/>
        <v>-6232.07</v>
      </c>
      <c r="BA1260" s="54">
        <f t="shared" si="1492"/>
        <v>0.41445255912401496</v>
      </c>
      <c r="BB1260" s="54">
        <f t="shared" si="1493"/>
        <v>-1</v>
      </c>
      <c r="BC1260" s="54">
        <f>SUM(CJ1260:CL1260)</f>
        <v>0</v>
      </c>
      <c r="BD1260" s="54">
        <f>SUM(CM1260:CO1260)</f>
        <v>2</v>
      </c>
      <c r="BE1260" s="54">
        <f t="shared" si="1510"/>
        <v>-1</v>
      </c>
      <c r="BF1260" s="54">
        <f t="shared" ref="BF1260:BK1260" si="1551">Z1260</f>
        <v>0</v>
      </c>
      <c r="BG1260" s="54">
        <f t="shared" si="1551"/>
        <v>0</v>
      </c>
      <c r="BH1260" s="54">
        <f t="shared" si="1551"/>
        <v>0</v>
      </c>
      <c r="BI1260" s="54">
        <f t="shared" si="1551"/>
        <v>-1</v>
      </c>
      <c r="BJ1260" s="54">
        <f t="shared" si="1551"/>
        <v>0</v>
      </c>
      <c r="BK1260" s="54">
        <f t="shared" si="1551"/>
        <v>0</v>
      </c>
      <c r="BL1260" s="54">
        <v>0</v>
      </c>
      <c r="BM1260" s="54">
        <v>0</v>
      </c>
      <c r="BN1260" s="54">
        <f t="shared" ref="BN1260:BN1261" si="1552">AVERAGE(BP1260:BR1260)</f>
        <v>0</v>
      </c>
      <c r="BO1260" s="54">
        <f t="shared" ref="BO1260:BO1261" si="1553">SUM(BS1260:BU1260)/1</f>
        <v>0</v>
      </c>
      <c r="BP1260" s="54">
        <v>0</v>
      </c>
      <c r="BQ1260" s="54">
        <v>0</v>
      </c>
      <c r="BR1260" s="54">
        <v>0</v>
      </c>
      <c r="BS1260" s="54">
        <v>0</v>
      </c>
      <c r="BT1260" s="54">
        <v>0</v>
      </c>
      <c r="BU1260" s="54">
        <v>0</v>
      </c>
      <c r="BV1260" s="54">
        <f t="shared" si="1512"/>
        <v>1038.6783333333333</v>
      </c>
      <c r="BW1260" s="54">
        <f t="shared" si="1513"/>
        <v>0</v>
      </c>
      <c r="BX1260" s="54">
        <f t="shared" si="1514"/>
        <v>12464.14</v>
      </c>
      <c r="BY1260" s="54">
        <f t="shared" si="1515"/>
        <v>0</v>
      </c>
      <c r="BZ1260" s="54">
        <f t="shared" si="1516"/>
        <v>2</v>
      </c>
      <c r="CA1260" s="54">
        <v>0</v>
      </c>
      <c r="CB1260" s="54">
        <f t="shared" si="1517"/>
        <v>2</v>
      </c>
      <c r="CC1260" s="54">
        <f t="shared" si="1518"/>
        <v>0.16666666666666666</v>
      </c>
      <c r="CD1260" s="54">
        <v>0</v>
      </c>
      <c r="CE1260" s="54">
        <v>0</v>
      </c>
      <c r="CF1260" s="54">
        <v>0</v>
      </c>
      <c r="CG1260" s="54">
        <v>0</v>
      </c>
      <c r="CH1260" s="54">
        <v>0</v>
      </c>
      <c r="CI1260" s="54">
        <v>0</v>
      </c>
      <c r="CJ1260" s="54">
        <v>0</v>
      </c>
      <c r="CK1260" s="54">
        <v>0</v>
      </c>
      <c r="CL1260" s="54">
        <v>0</v>
      </c>
      <c r="CM1260" s="54">
        <v>0</v>
      </c>
      <c r="CN1260" s="54">
        <v>2</v>
      </c>
      <c r="CO1260" s="54">
        <v>0</v>
      </c>
    </row>
    <row r="1261" spans="1:93">
      <c r="A1261" s="3" t="str">
        <f t="shared" si="1497"/>
        <v>SH148Phesgo 15ml</v>
      </c>
      <c r="B1261" s="3" t="s">
        <v>558</v>
      </c>
      <c r="C1261" s="3" t="s">
        <v>887</v>
      </c>
      <c r="D1261" s="3" t="s">
        <v>296</v>
      </c>
      <c r="E1261" s="3" t="s">
        <v>296</v>
      </c>
      <c r="F1261" s="3" t="s">
        <v>393</v>
      </c>
      <c r="G1261" s="3" t="s">
        <v>394</v>
      </c>
      <c r="H1261" s="3" t="s">
        <v>393</v>
      </c>
      <c r="I1261" s="3" t="s">
        <v>394</v>
      </c>
      <c r="J1261" s="3" t="s">
        <v>541</v>
      </c>
      <c r="K1261" s="3" t="s">
        <v>541</v>
      </c>
      <c r="L1261" s="3"/>
      <c r="M1261" s="3" t="s">
        <v>543</v>
      </c>
      <c r="N1261" s="3" t="s">
        <v>17</v>
      </c>
      <c r="O1261" s="3" t="s">
        <v>19</v>
      </c>
      <c r="P1261" s="3">
        <v>8489.27</v>
      </c>
      <c r="Q1261" s="54">
        <v>1.1779575864591419E-6</v>
      </c>
      <c r="R1261" s="54">
        <v>1.1779575864591419E-6</v>
      </c>
      <c r="S1261" s="54">
        <v>1.1779575864591419E-6</v>
      </c>
      <c r="T1261" s="54">
        <v>1.1779575864591419E-6</v>
      </c>
      <c r="U1261" s="54">
        <v>1.1779575864591419E-6</v>
      </c>
      <c r="V1261" s="54">
        <v>1.1779575864591419E-6</v>
      </c>
      <c r="W1261" s="54">
        <v>3.5338727593774257E-6</v>
      </c>
      <c r="X1261" s="54">
        <v>3.5338727593774257E-6</v>
      </c>
      <c r="Y1261" s="54">
        <v>7.0677455187548515E-6</v>
      </c>
      <c r="Z1261" s="54">
        <v>0</v>
      </c>
      <c r="AA1261" s="54">
        <v>0</v>
      </c>
      <c r="AB1261" s="54">
        <v>0</v>
      </c>
      <c r="AC1261" s="54">
        <v>0</v>
      </c>
      <c r="AD1261" s="54">
        <v>0</v>
      </c>
      <c r="AE1261" s="54">
        <v>0</v>
      </c>
      <c r="AF1261" s="54">
        <f t="shared" si="1498"/>
        <v>0</v>
      </c>
      <c r="AG1261" s="54">
        <f t="shared" si="1499"/>
        <v>0</v>
      </c>
      <c r="AH1261" s="54">
        <f t="shared" si="1500"/>
        <v>0</v>
      </c>
      <c r="AI1261" s="54">
        <v>0.01</v>
      </c>
      <c r="AJ1261" s="54">
        <v>0.01</v>
      </c>
      <c r="AK1261" s="54">
        <v>0.01</v>
      </c>
      <c r="AL1261" s="54">
        <v>0.01</v>
      </c>
      <c r="AM1261" s="54">
        <v>0.01</v>
      </c>
      <c r="AN1261" s="54">
        <v>0.01</v>
      </c>
      <c r="AO1261" s="54">
        <v>0.03</v>
      </c>
      <c r="AP1261" s="54">
        <v>0.03</v>
      </c>
      <c r="AQ1261" s="54">
        <v>0.06</v>
      </c>
      <c r="AR1261" s="54">
        <f t="shared" si="1501"/>
        <v>0</v>
      </c>
      <c r="AS1261" s="54">
        <f t="shared" si="1502"/>
        <v>0</v>
      </c>
      <c r="AT1261" s="54">
        <f t="shared" si="1503"/>
        <v>0</v>
      </c>
      <c r="AU1261" s="54">
        <f t="shared" si="1504"/>
        <v>0</v>
      </c>
      <c r="AV1261" s="54">
        <f t="shared" si="1505"/>
        <v>0</v>
      </c>
      <c r="AW1261" s="54">
        <f t="shared" si="1506"/>
        <v>0</v>
      </c>
      <c r="AX1261" s="54">
        <f t="shared" si="1507"/>
        <v>0</v>
      </c>
      <c r="AY1261" s="54">
        <f t="shared" si="1508"/>
        <v>0</v>
      </c>
      <c r="AZ1261" s="54">
        <f t="shared" si="1509"/>
        <v>0</v>
      </c>
      <c r="BA1261" s="54">
        <f t="shared" si="1492"/>
        <v>1.1779575864591419E-6</v>
      </c>
      <c r="BB1261" s="54">
        <f t="shared" si="1493"/>
        <v>0</v>
      </c>
      <c r="BC1261" s="54">
        <f>SUM(CJ1261:CL1261)*2</f>
        <v>0</v>
      </c>
      <c r="BD1261" s="54">
        <f>SUM(CM1261:CO1261)*2</f>
        <v>0</v>
      </c>
      <c r="BE1261" s="54">
        <f t="shared" si="1510"/>
        <v>0</v>
      </c>
      <c r="BF1261" s="54">
        <f t="shared" ref="BF1261:BK1261" si="1554">Z1261*2</f>
        <v>0</v>
      </c>
      <c r="BG1261" s="54">
        <f t="shared" si="1554"/>
        <v>0</v>
      </c>
      <c r="BH1261" s="54">
        <f t="shared" si="1554"/>
        <v>0</v>
      </c>
      <c r="BI1261" s="54">
        <f t="shared" si="1554"/>
        <v>0</v>
      </c>
      <c r="BJ1261" s="54">
        <f t="shared" si="1554"/>
        <v>0</v>
      </c>
      <c r="BK1261" s="54">
        <f t="shared" si="1554"/>
        <v>0</v>
      </c>
      <c r="BL1261" s="54">
        <v>0</v>
      </c>
      <c r="BM1261" s="54">
        <v>0</v>
      </c>
      <c r="BN1261" s="54">
        <f t="shared" si="1552"/>
        <v>0</v>
      </c>
      <c r="BO1261" s="54">
        <f t="shared" si="1553"/>
        <v>0</v>
      </c>
      <c r="BP1261" s="54">
        <v>0</v>
      </c>
      <c r="BQ1261" s="54">
        <v>0</v>
      </c>
      <c r="BR1261" s="54">
        <v>0</v>
      </c>
      <c r="BS1261" s="54">
        <v>0</v>
      </c>
      <c r="BT1261" s="54">
        <v>0</v>
      </c>
      <c r="BU1261" s="54">
        <v>0</v>
      </c>
      <c r="BV1261" s="54">
        <f t="shared" si="1512"/>
        <v>0</v>
      </c>
      <c r="BW1261" s="54">
        <f t="shared" si="1513"/>
        <v>0</v>
      </c>
      <c r="BX1261" s="54">
        <f t="shared" si="1514"/>
        <v>0</v>
      </c>
      <c r="BY1261" s="54">
        <f t="shared" si="1515"/>
        <v>0</v>
      </c>
      <c r="BZ1261" s="54">
        <f t="shared" si="1516"/>
        <v>0</v>
      </c>
      <c r="CA1261" s="54">
        <v>0</v>
      </c>
      <c r="CB1261" s="54">
        <f t="shared" si="1517"/>
        <v>0</v>
      </c>
      <c r="CC1261" s="54">
        <f t="shared" si="1518"/>
        <v>0</v>
      </c>
      <c r="CD1261" s="54">
        <v>0</v>
      </c>
      <c r="CE1261" s="54">
        <v>0</v>
      </c>
      <c r="CF1261" s="54">
        <v>0</v>
      </c>
      <c r="CG1261" s="54">
        <v>0</v>
      </c>
      <c r="CH1261" s="54">
        <v>0</v>
      </c>
      <c r="CI1261" s="54">
        <v>0</v>
      </c>
      <c r="CJ1261" s="54">
        <v>0</v>
      </c>
      <c r="CK1261" s="54">
        <v>0</v>
      </c>
      <c r="CL1261" s="54">
        <v>0</v>
      </c>
      <c r="CM1261" s="54">
        <v>0</v>
      </c>
      <c r="CN1261" s="54">
        <v>0</v>
      </c>
      <c r="CO1261" s="54">
        <v>0</v>
      </c>
    </row>
    <row r="1262" spans="1:93">
      <c r="A1262" s="3" t="str">
        <f t="shared" si="1497"/>
        <v>SH1508Herceptin IV</v>
      </c>
      <c r="B1262" s="3" t="s">
        <v>558</v>
      </c>
      <c r="C1262" s="3" t="s">
        <v>887</v>
      </c>
      <c r="D1262" s="3" t="s">
        <v>296</v>
      </c>
      <c r="E1262" s="3" t="s">
        <v>296</v>
      </c>
      <c r="F1262" s="3" t="s">
        <v>395</v>
      </c>
      <c r="G1262" s="3" t="s">
        <v>396</v>
      </c>
      <c r="H1262" s="3" t="s">
        <v>395</v>
      </c>
      <c r="I1262" s="3" t="s">
        <v>396</v>
      </c>
      <c r="J1262" s="3" t="s">
        <v>541</v>
      </c>
      <c r="K1262" s="3" t="s">
        <v>541</v>
      </c>
      <c r="L1262" s="3"/>
      <c r="M1262" s="3" t="s">
        <v>545</v>
      </c>
      <c r="N1262" s="3" t="s">
        <v>11</v>
      </c>
      <c r="O1262" s="3" t="s">
        <v>11</v>
      </c>
      <c r="P1262" s="3">
        <v>4535.5</v>
      </c>
      <c r="Q1262" s="54">
        <v>10.398034412161348</v>
      </c>
      <c r="R1262" s="54">
        <v>7.4492054432873367</v>
      </c>
      <c r="S1262" s="54">
        <v>6.9294523685984153</v>
      </c>
      <c r="T1262" s="54">
        <v>4.8931697075415395</v>
      </c>
      <c r="U1262" s="54">
        <v>4.4583552440358289</v>
      </c>
      <c r="V1262" s="54">
        <v>7.7615453961597929</v>
      </c>
      <c r="W1262" s="54">
        <v>24.7766922240471</v>
      </c>
      <c r="X1262" s="54">
        <v>17.11307034773716</v>
      </c>
      <c r="Y1262" s="54">
        <v>41.88976257178426</v>
      </c>
      <c r="Z1262" s="54">
        <v>30</v>
      </c>
      <c r="AA1262" s="54">
        <v>21</v>
      </c>
      <c r="AB1262" s="54">
        <v>36</v>
      </c>
      <c r="AC1262" s="54">
        <v>24</v>
      </c>
      <c r="AD1262" s="54">
        <v>0</v>
      </c>
      <c r="AE1262" s="54">
        <v>0</v>
      </c>
      <c r="AF1262" s="54">
        <f t="shared" si="1498"/>
        <v>87</v>
      </c>
      <c r="AG1262" s="54">
        <f t="shared" si="1499"/>
        <v>24</v>
      </c>
      <c r="AH1262" s="54">
        <f t="shared" si="1500"/>
        <v>111</v>
      </c>
      <c r="AI1262" s="54">
        <v>47160.285076357795</v>
      </c>
      <c r="AJ1262" s="54">
        <v>33785.871288029717</v>
      </c>
      <c r="AK1262" s="54">
        <v>31428.531217778112</v>
      </c>
      <c r="AL1262" s="54">
        <v>22192.971208554653</v>
      </c>
      <c r="AM1262" s="54">
        <v>20220.870209324501</v>
      </c>
      <c r="AN1262" s="54">
        <v>35202.489144282743</v>
      </c>
      <c r="AO1262" s="54">
        <v>112374.68758216563</v>
      </c>
      <c r="AP1262" s="54">
        <v>77616.330562161893</v>
      </c>
      <c r="AQ1262" s="54">
        <v>189991.01814432754</v>
      </c>
      <c r="AR1262" s="54">
        <f t="shared" si="1501"/>
        <v>136065</v>
      </c>
      <c r="AS1262" s="54">
        <f t="shared" si="1502"/>
        <v>95245.5</v>
      </c>
      <c r="AT1262" s="54">
        <f t="shared" si="1503"/>
        <v>163278</v>
      </c>
      <c r="AU1262" s="54">
        <f t="shared" si="1504"/>
        <v>108852</v>
      </c>
      <c r="AV1262" s="54">
        <f t="shared" si="1505"/>
        <v>0</v>
      </c>
      <c r="AW1262" s="54">
        <f t="shared" si="1506"/>
        <v>0</v>
      </c>
      <c r="AX1262" s="54">
        <f t="shared" si="1507"/>
        <v>394588.5</v>
      </c>
      <c r="AY1262" s="54">
        <f t="shared" si="1508"/>
        <v>108852</v>
      </c>
      <c r="AZ1262" s="54">
        <f t="shared" si="1509"/>
        <v>503440.5</v>
      </c>
      <c r="BA1262" s="54">
        <f t="shared" si="1492"/>
        <v>4.8931697075415395</v>
      </c>
      <c r="BB1262" s="54">
        <f t="shared" si="1493"/>
        <v>24</v>
      </c>
      <c r="BC1262" s="54"/>
      <c r="BD1262" s="54"/>
      <c r="BE1262" s="54">
        <f t="shared" si="1510"/>
        <v>0</v>
      </c>
      <c r="BF1262" s="54"/>
      <c r="BG1262" s="54"/>
      <c r="BH1262" s="54"/>
      <c r="BI1262" s="54"/>
      <c r="BJ1262" s="54"/>
      <c r="BK1262" s="54"/>
      <c r="BL1262" s="54"/>
      <c r="BM1262" s="54"/>
      <c r="BN1262" s="54"/>
      <c r="BO1262" s="54"/>
      <c r="BP1262" s="54"/>
      <c r="BQ1262" s="54"/>
      <c r="BR1262" s="54"/>
      <c r="BS1262" s="54"/>
      <c r="BT1262" s="54"/>
      <c r="BU1262" s="54"/>
      <c r="BV1262" s="54">
        <f t="shared" si="1512"/>
        <v>67276.583333333343</v>
      </c>
      <c r="BW1262" s="54">
        <f t="shared" si="1513"/>
        <v>190491</v>
      </c>
      <c r="BX1262" s="54">
        <f t="shared" si="1514"/>
        <v>244917</v>
      </c>
      <c r="BY1262" s="54">
        <f t="shared" si="1515"/>
        <v>42</v>
      </c>
      <c r="BZ1262" s="54">
        <f t="shared" si="1516"/>
        <v>54</v>
      </c>
      <c r="CA1262" s="54">
        <v>0</v>
      </c>
      <c r="CB1262" s="54">
        <f t="shared" si="1517"/>
        <v>25</v>
      </c>
      <c r="CC1262" s="54">
        <f t="shared" si="1518"/>
        <v>14.833333333333334</v>
      </c>
      <c r="CD1262" s="54">
        <v>25</v>
      </c>
      <c r="CE1262" s="54">
        <v>10</v>
      </c>
      <c r="CF1262" s="54">
        <v>9</v>
      </c>
      <c r="CG1262" s="54">
        <v>19</v>
      </c>
      <c r="CH1262" s="54">
        <v>10</v>
      </c>
      <c r="CI1262" s="54">
        <v>9</v>
      </c>
      <c r="CJ1262" s="54">
        <v>18</v>
      </c>
      <c r="CK1262" s="54">
        <v>9</v>
      </c>
      <c r="CL1262" s="54">
        <v>15</v>
      </c>
      <c r="CM1262" s="54">
        <v>18</v>
      </c>
      <c r="CN1262" s="54">
        <v>18</v>
      </c>
      <c r="CO1262" s="54">
        <v>18</v>
      </c>
    </row>
    <row r="1263" spans="1:93">
      <c r="A1263" s="3" t="str">
        <f t="shared" si="1497"/>
        <v>SH1508Herceptin SC</v>
      </c>
      <c r="B1263" s="3" t="s">
        <v>558</v>
      </c>
      <c r="C1263" s="3" t="s">
        <v>887</v>
      </c>
      <c r="D1263" s="3" t="s">
        <v>296</v>
      </c>
      <c r="E1263" s="3" t="s">
        <v>296</v>
      </c>
      <c r="F1263" s="3" t="s">
        <v>395</v>
      </c>
      <c r="G1263" s="3" t="s">
        <v>396</v>
      </c>
      <c r="H1263" s="3" t="s">
        <v>395</v>
      </c>
      <c r="I1263" s="3" t="s">
        <v>396</v>
      </c>
      <c r="J1263" s="3" t="s">
        <v>541</v>
      </c>
      <c r="K1263" s="3" t="s">
        <v>541</v>
      </c>
      <c r="L1263" s="3"/>
      <c r="M1263" s="3" t="s">
        <v>545</v>
      </c>
      <c r="N1263" s="3" t="s">
        <v>12</v>
      </c>
      <c r="O1263" s="3" t="s">
        <v>12</v>
      </c>
      <c r="P1263" s="3">
        <v>3444.49</v>
      </c>
      <c r="Q1263" s="54">
        <v>1.5676661141776695</v>
      </c>
      <c r="R1263" s="54">
        <v>1.4524783205988765</v>
      </c>
      <c r="S1263" s="54">
        <v>2.2031643297020866</v>
      </c>
      <c r="T1263" s="54">
        <v>2.2550790089165917</v>
      </c>
      <c r="U1263" s="54">
        <v>2.0304323835457234</v>
      </c>
      <c r="V1263" s="54">
        <v>2.6724824360118564</v>
      </c>
      <c r="W1263" s="54">
        <v>5.2233087644786327</v>
      </c>
      <c r="X1263" s="54">
        <v>6.9579938284741711</v>
      </c>
      <c r="Y1263" s="54">
        <v>12.181302592952804</v>
      </c>
      <c r="Z1263" s="54">
        <v>0</v>
      </c>
      <c r="AA1263" s="54">
        <v>0</v>
      </c>
      <c r="AB1263" s="54">
        <v>-1</v>
      </c>
      <c r="AC1263" s="54">
        <v>0</v>
      </c>
      <c r="AD1263" s="54">
        <v>0</v>
      </c>
      <c r="AE1263" s="54">
        <v>0</v>
      </c>
      <c r="AF1263" s="54">
        <f t="shared" si="1498"/>
        <v>-1</v>
      </c>
      <c r="AG1263" s="54">
        <f t="shared" si="1499"/>
        <v>0</v>
      </c>
      <c r="AH1263" s="54">
        <f t="shared" si="1500"/>
        <v>-1</v>
      </c>
      <c r="AI1263" s="54">
        <v>5399.8102536238403</v>
      </c>
      <c r="AJ1263" s="54">
        <v>5003.0470505196236</v>
      </c>
      <c r="AK1263" s="54">
        <v>7588.7775020155395</v>
      </c>
      <c r="AL1263" s="54">
        <v>7767.5970954231107</v>
      </c>
      <c r="AM1263" s="54">
        <v>6993.8040407994085</v>
      </c>
      <c r="AN1263" s="54">
        <v>9205.3390260184788</v>
      </c>
      <c r="AO1263" s="54">
        <v>17991.634806159003</v>
      </c>
      <c r="AP1263" s="54">
        <v>23966.740162240996</v>
      </c>
      <c r="AQ1263" s="54">
        <v>41958.374968400007</v>
      </c>
      <c r="AR1263" s="54">
        <f t="shared" si="1501"/>
        <v>0</v>
      </c>
      <c r="AS1263" s="54">
        <f t="shared" si="1502"/>
        <v>0</v>
      </c>
      <c r="AT1263" s="54">
        <f t="shared" si="1503"/>
        <v>-3444.49</v>
      </c>
      <c r="AU1263" s="54">
        <f t="shared" si="1504"/>
        <v>0</v>
      </c>
      <c r="AV1263" s="54">
        <f t="shared" si="1505"/>
        <v>0</v>
      </c>
      <c r="AW1263" s="54">
        <f t="shared" si="1506"/>
        <v>0</v>
      </c>
      <c r="AX1263" s="54">
        <f t="shared" si="1507"/>
        <v>-3444.49</v>
      </c>
      <c r="AY1263" s="54">
        <f t="shared" si="1508"/>
        <v>0</v>
      </c>
      <c r="AZ1263" s="54">
        <f t="shared" si="1509"/>
        <v>-3444.49</v>
      </c>
      <c r="BA1263" s="54">
        <f t="shared" si="1492"/>
        <v>2.2550790089165917</v>
      </c>
      <c r="BB1263" s="54">
        <f t="shared" si="1493"/>
        <v>0</v>
      </c>
      <c r="BC1263" s="54"/>
      <c r="BD1263" s="54"/>
      <c r="BE1263" s="54">
        <f t="shared" si="1510"/>
        <v>0</v>
      </c>
      <c r="BF1263" s="54"/>
      <c r="BG1263" s="54"/>
      <c r="BH1263" s="54"/>
      <c r="BI1263" s="54"/>
      <c r="BJ1263" s="54"/>
      <c r="BK1263" s="54"/>
      <c r="BL1263" s="54"/>
      <c r="BM1263" s="54"/>
      <c r="BN1263" s="54"/>
      <c r="BO1263" s="54"/>
      <c r="BP1263" s="54"/>
      <c r="BQ1263" s="54"/>
      <c r="BR1263" s="54"/>
      <c r="BS1263" s="54"/>
      <c r="BT1263" s="54"/>
      <c r="BU1263" s="54"/>
      <c r="BV1263" s="54">
        <f t="shared" si="1512"/>
        <v>6888.98</v>
      </c>
      <c r="BW1263" s="54">
        <f t="shared" si="1513"/>
        <v>17222.449999999997</v>
      </c>
      <c r="BX1263" s="54">
        <f t="shared" si="1514"/>
        <v>13777.96</v>
      </c>
      <c r="BY1263" s="54">
        <f t="shared" si="1515"/>
        <v>5</v>
      </c>
      <c r="BZ1263" s="54">
        <f t="shared" si="1516"/>
        <v>4</v>
      </c>
      <c r="CA1263" s="54">
        <v>0</v>
      </c>
      <c r="CB1263" s="54">
        <f t="shared" si="1517"/>
        <v>5</v>
      </c>
      <c r="CC1263" s="54">
        <f t="shared" si="1518"/>
        <v>2</v>
      </c>
      <c r="CD1263" s="54">
        <v>5</v>
      </c>
      <c r="CE1263" s="54">
        <v>5</v>
      </c>
      <c r="CF1263" s="54">
        <v>0</v>
      </c>
      <c r="CG1263" s="54">
        <v>5</v>
      </c>
      <c r="CH1263" s="54">
        <v>0</v>
      </c>
      <c r="CI1263" s="54">
        <v>0</v>
      </c>
      <c r="CJ1263" s="54">
        <v>0</v>
      </c>
      <c r="CK1263" s="54">
        <v>5</v>
      </c>
      <c r="CL1263" s="54">
        <v>0</v>
      </c>
      <c r="CM1263" s="54">
        <v>0</v>
      </c>
      <c r="CN1263" s="54">
        <v>4</v>
      </c>
      <c r="CO1263" s="54">
        <v>0</v>
      </c>
    </row>
    <row r="1264" spans="1:93">
      <c r="A1264" s="3" t="str">
        <f t="shared" si="1497"/>
        <v>SH1508Itovebi 3mg</v>
      </c>
      <c r="B1264" s="3" t="s">
        <v>558</v>
      </c>
      <c r="C1264" s="3" t="s">
        <v>887</v>
      </c>
      <c r="D1264" s="3" t="s">
        <v>296</v>
      </c>
      <c r="E1264" s="3" t="s">
        <v>296</v>
      </c>
      <c r="F1264" s="3" t="s">
        <v>395</v>
      </c>
      <c r="G1264" s="3" t="s">
        <v>396</v>
      </c>
      <c r="H1264" s="3" t="s">
        <v>395</v>
      </c>
      <c r="I1264" s="3" t="s">
        <v>396</v>
      </c>
      <c r="J1264" s="3" t="s">
        <v>541</v>
      </c>
      <c r="K1264" s="3" t="s">
        <v>541</v>
      </c>
      <c r="L1264" s="3"/>
      <c r="M1264" s="3" t="s">
        <v>545</v>
      </c>
      <c r="N1264" s="3" t="s">
        <v>13</v>
      </c>
      <c r="O1264" s="3" t="s">
        <v>14</v>
      </c>
      <c r="P1264" s="3">
        <v>3566.02</v>
      </c>
      <c r="Q1264" s="54">
        <v>7.5423782997919166E-8</v>
      </c>
      <c r="R1264" s="54">
        <v>8.6118364644595899E-8</v>
      </c>
      <c r="S1264" s="54">
        <v>1.7430625086372233E-7</v>
      </c>
      <c r="T1264" s="54">
        <v>1.7644957539816278E-7</v>
      </c>
      <c r="U1264" s="54">
        <v>2.1451535630448561E-7</v>
      </c>
      <c r="V1264" s="54">
        <v>2.7318666979111423E-7</v>
      </c>
      <c r="W1264" s="54">
        <v>3.3584839850623739E-7</v>
      </c>
      <c r="X1264" s="54">
        <v>6.6415160149376262E-7</v>
      </c>
      <c r="Y1264" s="54">
        <v>9.9999999999999995E-7</v>
      </c>
      <c r="Z1264" s="54">
        <v>1</v>
      </c>
      <c r="AA1264" s="54">
        <v>4</v>
      </c>
      <c r="AB1264" s="54">
        <v>0</v>
      </c>
      <c r="AC1264" s="54">
        <v>0</v>
      </c>
      <c r="AD1264" s="54">
        <v>0</v>
      </c>
      <c r="AE1264" s="54">
        <v>0</v>
      </c>
      <c r="AF1264" s="54">
        <f t="shared" si="1498"/>
        <v>5</v>
      </c>
      <c r="AG1264" s="54">
        <f t="shared" si="1499"/>
        <v>0</v>
      </c>
      <c r="AH1264" s="54">
        <f t="shared" si="1500"/>
        <v>5</v>
      </c>
      <c r="AI1264" s="54">
        <v>2.6896271864623972E-4</v>
      </c>
      <c r="AJ1264" s="54">
        <v>3.0709981068992184E-4</v>
      </c>
      <c r="AK1264" s="54">
        <v>6.2157957670505104E-4</v>
      </c>
      <c r="AL1264" s="54">
        <v>6.2922271486135644E-4</v>
      </c>
      <c r="AM1264" s="54">
        <v>7.6496605088892183E-4</v>
      </c>
      <c r="AN1264" s="54">
        <v>9.7418912820850911E-4</v>
      </c>
      <c r="AO1264" s="54">
        <v>1.1976421060412126E-3</v>
      </c>
      <c r="AP1264" s="54">
        <v>2.3683778939587873E-3</v>
      </c>
      <c r="AQ1264" s="54">
        <v>3.56602E-3</v>
      </c>
      <c r="AR1264" s="54">
        <f t="shared" si="1501"/>
        <v>3566.02</v>
      </c>
      <c r="AS1264" s="54">
        <f t="shared" si="1502"/>
        <v>14264.08</v>
      </c>
      <c r="AT1264" s="54">
        <f t="shared" si="1503"/>
        <v>0</v>
      </c>
      <c r="AU1264" s="54">
        <f t="shared" si="1504"/>
        <v>0</v>
      </c>
      <c r="AV1264" s="54">
        <f t="shared" si="1505"/>
        <v>0</v>
      </c>
      <c r="AW1264" s="54">
        <f t="shared" si="1506"/>
        <v>0</v>
      </c>
      <c r="AX1264" s="54">
        <f t="shared" si="1507"/>
        <v>17830.099999999999</v>
      </c>
      <c r="AY1264" s="54">
        <f t="shared" si="1508"/>
        <v>0</v>
      </c>
      <c r="AZ1264" s="54">
        <f t="shared" si="1509"/>
        <v>17830.099999999999</v>
      </c>
      <c r="BA1264" s="54">
        <f t="shared" si="1492"/>
        <v>1.7644957539816278E-7</v>
      </c>
      <c r="BB1264" s="54">
        <f t="shared" si="1493"/>
        <v>0</v>
      </c>
      <c r="BC1264" s="54"/>
      <c r="BD1264" s="54"/>
      <c r="BE1264" s="54">
        <f t="shared" si="1510"/>
        <v>0</v>
      </c>
      <c r="BF1264" s="54"/>
      <c r="BG1264" s="54"/>
      <c r="BH1264" s="54"/>
      <c r="BI1264" s="54"/>
      <c r="BJ1264" s="54"/>
      <c r="BK1264" s="54"/>
      <c r="BL1264" s="54">
        <v>0</v>
      </c>
      <c r="BM1264" s="54">
        <v>0</v>
      </c>
      <c r="BN1264" s="54">
        <f t="shared" ref="BN1264:BN1265" si="1555">AVERAGE(BP1264:BR1264)</f>
        <v>0</v>
      </c>
      <c r="BO1264" s="54">
        <f t="shared" ref="BO1264:BO1265" si="1556">SUM(BS1264:BU1264)/1</f>
        <v>0</v>
      </c>
      <c r="BP1264" s="54">
        <v>0</v>
      </c>
      <c r="BQ1264" s="54">
        <v>0</v>
      </c>
      <c r="BR1264" s="54">
        <v>0</v>
      </c>
      <c r="BS1264" s="54">
        <v>0</v>
      </c>
      <c r="BT1264" s="54">
        <v>0</v>
      </c>
      <c r="BU1264" s="54">
        <v>0</v>
      </c>
      <c r="BV1264" s="54">
        <f t="shared" si="1512"/>
        <v>891.505</v>
      </c>
      <c r="BW1264" s="54">
        <f t="shared" si="1513"/>
        <v>3566.02</v>
      </c>
      <c r="BX1264" s="54">
        <f t="shared" si="1514"/>
        <v>3566.02</v>
      </c>
      <c r="BY1264" s="54">
        <f t="shared" si="1515"/>
        <v>1</v>
      </c>
      <c r="BZ1264" s="54">
        <f t="shared" si="1516"/>
        <v>1</v>
      </c>
      <c r="CA1264" s="54">
        <v>0</v>
      </c>
      <c r="CB1264" s="54">
        <f t="shared" si="1517"/>
        <v>1</v>
      </c>
      <c r="CC1264" s="54">
        <f t="shared" si="1518"/>
        <v>0.25</v>
      </c>
      <c r="CD1264" s="54">
        <v>0</v>
      </c>
      <c r="CE1264" s="54">
        <v>0</v>
      </c>
      <c r="CF1264" s="54">
        <v>0</v>
      </c>
      <c r="CG1264" s="54">
        <v>0</v>
      </c>
      <c r="CH1264" s="54">
        <v>0</v>
      </c>
      <c r="CI1264" s="54">
        <v>1</v>
      </c>
      <c r="CJ1264" s="54">
        <v>1</v>
      </c>
      <c r="CK1264" s="54">
        <v>0</v>
      </c>
      <c r="CL1264" s="54">
        <v>0</v>
      </c>
      <c r="CM1264" s="54">
        <v>0</v>
      </c>
      <c r="CN1264" s="54">
        <v>1</v>
      </c>
      <c r="CO1264" s="54">
        <v>0</v>
      </c>
    </row>
    <row r="1265" spans="1:93">
      <c r="A1265" s="3" t="str">
        <f t="shared" si="1497"/>
        <v>SH1508Itovebi 9mg</v>
      </c>
      <c r="B1265" s="3" t="s">
        <v>558</v>
      </c>
      <c r="C1265" s="3" t="s">
        <v>887</v>
      </c>
      <c r="D1265" s="3" t="s">
        <v>296</v>
      </c>
      <c r="E1265" s="3" t="s">
        <v>296</v>
      </c>
      <c r="F1265" s="3" t="s">
        <v>395</v>
      </c>
      <c r="G1265" s="3" t="s">
        <v>396</v>
      </c>
      <c r="H1265" s="3" t="s">
        <v>395</v>
      </c>
      <c r="I1265" s="3" t="s">
        <v>396</v>
      </c>
      <c r="J1265" s="3" t="s">
        <v>541</v>
      </c>
      <c r="K1265" s="3" t="s">
        <v>541</v>
      </c>
      <c r="L1265" s="3"/>
      <c r="M1265" s="3" t="s">
        <v>545</v>
      </c>
      <c r="N1265" s="3" t="s">
        <v>13</v>
      </c>
      <c r="O1265" s="3" t="s">
        <v>15</v>
      </c>
      <c r="P1265" s="3">
        <v>10698.05</v>
      </c>
      <c r="Q1265" s="54"/>
      <c r="R1265" s="54"/>
      <c r="S1265" s="54"/>
      <c r="T1265" s="54">
        <v>0</v>
      </c>
      <c r="U1265" s="54">
        <v>0</v>
      </c>
      <c r="V1265" s="54">
        <v>0</v>
      </c>
      <c r="W1265" s="54">
        <v>0</v>
      </c>
      <c r="X1265" s="54">
        <v>0</v>
      </c>
      <c r="Y1265" s="54">
        <v>0</v>
      </c>
      <c r="Z1265" s="54">
        <v>2</v>
      </c>
      <c r="AA1265" s="54">
        <v>0</v>
      </c>
      <c r="AB1265" s="54">
        <v>4</v>
      </c>
      <c r="AC1265" s="54">
        <v>0</v>
      </c>
      <c r="AD1265" s="54">
        <v>0</v>
      </c>
      <c r="AE1265" s="54">
        <v>0</v>
      </c>
      <c r="AF1265" s="54">
        <f t="shared" si="1498"/>
        <v>6</v>
      </c>
      <c r="AG1265" s="54">
        <f t="shared" si="1499"/>
        <v>0</v>
      </c>
      <c r="AH1265" s="54">
        <f t="shared" si="1500"/>
        <v>6</v>
      </c>
      <c r="AI1265" s="54"/>
      <c r="AJ1265" s="54"/>
      <c r="AK1265" s="54"/>
      <c r="AL1265" s="54">
        <v>0</v>
      </c>
      <c r="AM1265" s="54">
        <v>0</v>
      </c>
      <c r="AN1265" s="54">
        <v>0</v>
      </c>
      <c r="AO1265" s="54">
        <v>0</v>
      </c>
      <c r="AP1265" s="54">
        <v>0</v>
      </c>
      <c r="AQ1265" s="54">
        <v>0</v>
      </c>
      <c r="AR1265" s="54">
        <f t="shared" si="1501"/>
        <v>21396.1</v>
      </c>
      <c r="AS1265" s="54">
        <f t="shared" si="1502"/>
        <v>0</v>
      </c>
      <c r="AT1265" s="54">
        <f t="shared" si="1503"/>
        <v>42792.2</v>
      </c>
      <c r="AU1265" s="54">
        <f t="shared" si="1504"/>
        <v>0</v>
      </c>
      <c r="AV1265" s="54">
        <f t="shared" si="1505"/>
        <v>0</v>
      </c>
      <c r="AW1265" s="54">
        <f t="shared" si="1506"/>
        <v>0</v>
      </c>
      <c r="AX1265" s="54">
        <f t="shared" si="1507"/>
        <v>64188.299999999996</v>
      </c>
      <c r="AY1265" s="54">
        <f t="shared" si="1508"/>
        <v>0</v>
      </c>
      <c r="AZ1265" s="54">
        <f t="shared" si="1509"/>
        <v>64188.299999999996</v>
      </c>
      <c r="BA1265" s="54">
        <f t="shared" si="1492"/>
        <v>0</v>
      </c>
      <c r="BB1265" s="54">
        <f t="shared" si="1493"/>
        <v>0</v>
      </c>
      <c r="BC1265" s="54"/>
      <c r="BD1265" s="54"/>
      <c r="BE1265" s="54">
        <f t="shared" si="1510"/>
        <v>0</v>
      </c>
      <c r="BF1265" s="54"/>
      <c r="BG1265" s="54"/>
      <c r="BH1265" s="54"/>
      <c r="BI1265" s="54"/>
      <c r="BJ1265" s="54"/>
      <c r="BK1265" s="54"/>
      <c r="BL1265" s="54">
        <v>0</v>
      </c>
      <c r="BM1265" s="54">
        <v>0</v>
      </c>
      <c r="BN1265" s="54">
        <f t="shared" si="1555"/>
        <v>0</v>
      </c>
      <c r="BO1265" s="54">
        <f t="shared" si="1556"/>
        <v>0</v>
      </c>
      <c r="BP1265" s="54">
        <v>0</v>
      </c>
      <c r="BQ1265" s="54">
        <v>0</v>
      </c>
      <c r="BR1265" s="54">
        <v>0</v>
      </c>
      <c r="BS1265" s="54">
        <v>0</v>
      </c>
      <c r="BT1265" s="54">
        <v>0</v>
      </c>
      <c r="BU1265" s="54">
        <v>0</v>
      </c>
      <c r="BV1265" s="54">
        <f t="shared" si="1512"/>
        <v>891.50416666666661</v>
      </c>
      <c r="BW1265" s="54">
        <f t="shared" si="1513"/>
        <v>0</v>
      </c>
      <c r="BX1265" s="54">
        <f t="shared" si="1514"/>
        <v>10698.05</v>
      </c>
      <c r="BY1265" s="54">
        <f t="shared" si="1515"/>
        <v>0</v>
      </c>
      <c r="BZ1265" s="54">
        <f t="shared" si="1516"/>
        <v>1</v>
      </c>
      <c r="CA1265" s="54">
        <v>0</v>
      </c>
      <c r="CB1265" s="54">
        <f t="shared" si="1517"/>
        <v>1</v>
      </c>
      <c r="CC1265" s="54">
        <f t="shared" si="1518"/>
        <v>8.3333333333333329E-2</v>
      </c>
      <c r="CD1265" s="54">
        <v>0</v>
      </c>
      <c r="CE1265" s="54">
        <v>0</v>
      </c>
      <c r="CF1265" s="54">
        <v>0</v>
      </c>
      <c r="CG1265" s="54">
        <v>0</v>
      </c>
      <c r="CH1265" s="54">
        <v>0</v>
      </c>
      <c r="CI1265" s="54">
        <v>0</v>
      </c>
      <c r="CJ1265" s="54">
        <v>0</v>
      </c>
      <c r="CK1265" s="54">
        <v>0</v>
      </c>
      <c r="CL1265" s="54">
        <v>0</v>
      </c>
      <c r="CM1265" s="54">
        <v>0</v>
      </c>
      <c r="CN1265" s="54">
        <v>0</v>
      </c>
      <c r="CO1265" s="54">
        <v>1</v>
      </c>
    </row>
    <row r="1266" spans="1:93">
      <c r="A1266" s="3" t="str">
        <f t="shared" si="1497"/>
        <v>SH1508Perjeta</v>
      </c>
      <c r="B1266" s="3" t="s">
        <v>558</v>
      </c>
      <c r="C1266" s="3" t="s">
        <v>887</v>
      </c>
      <c r="D1266" s="3" t="s">
        <v>296</v>
      </c>
      <c r="E1266" s="3" t="s">
        <v>296</v>
      </c>
      <c r="F1266" s="3" t="s">
        <v>395</v>
      </c>
      <c r="G1266" s="3" t="s">
        <v>396</v>
      </c>
      <c r="H1266" s="3" t="s">
        <v>395</v>
      </c>
      <c r="I1266" s="3" t="s">
        <v>396</v>
      </c>
      <c r="J1266" s="3" t="s">
        <v>541</v>
      </c>
      <c r="K1266" s="3" t="s">
        <v>541</v>
      </c>
      <c r="L1266" s="3"/>
      <c r="M1266" s="3" t="s">
        <v>545</v>
      </c>
      <c r="N1266" s="3" t="s">
        <v>16</v>
      </c>
      <c r="O1266" s="3" t="s">
        <v>16</v>
      </c>
      <c r="P1266" s="3">
        <v>3985.87</v>
      </c>
      <c r="Q1266" s="54">
        <v>4.524028792671948</v>
      </c>
      <c r="R1266" s="54">
        <v>3.8215150762012691</v>
      </c>
      <c r="S1266" s="54">
        <v>5.8002606612970906</v>
      </c>
      <c r="T1266" s="54">
        <v>3.5049286701118496</v>
      </c>
      <c r="U1266" s="54">
        <v>4.2540385838074517</v>
      </c>
      <c r="V1266" s="54">
        <v>4.8821771788023973</v>
      </c>
      <c r="W1266" s="54">
        <v>14.145804530170309</v>
      </c>
      <c r="X1266" s="54">
        <v>12.641144432721699</v>
      </c>
      <c r="Y1266" s="54">
        <v>26.786948962892009</v>
      </c>
      <c r="Z1266" s="54">
        <v>10</v>
      </c>
      <c r="AA1266" s="54">
        <v>15</v>
      </c>
      <c r="AB1266" s="54">
        <v>20</v>
      </c>
      <c r="AC1266" s="54">
        <v>10</v>
      </c>
      <c r="AD1266" s="54">
        <v>0</v>
      </c>
      <c r="AE1266" s="54">
        <v>0</v>
      </c>
      <c r="AF1266" s="54">
        <f t="shared" si="1498"/>
        <v>45</v>
      </c>
      <c r="AG1266" s="54">
        <f t="shared" si="1499"/>
        <v>10</v>
      </c>
      <c r="AH1266" s="54">
        <f t="shared" si="1500"/>
        <v>55</v>
      </c>
      <c r="AI1266" s="54">
        <v>18032.190643847338</v>
      </c>
      <c r="AJ1266" s="54">
        <v>15232.062296778351</v>
      </c>
      <c r="AK1266" s="54">
        <v>23119.084962044231</v>
      </c>
      <c r="AL1266" s="54">
        <v>13970.190038338718</v>
      </c>
      <c r="AM1266" s="54">
        <v>16956.044770040608</v>
      </c>
      <c r="AN1266" s="54">
        <v>19459.723551673113</v>
      </c>
      <c r="AO1266" s="54">
        <v>56383.337902669919</v>
      </c>
      <c r="AP1266" s="54">
        <v>50385.958360052435</v>
      </c>
      <c r="AQ1266" s="54">
        <v>106769.29626272235</v>
      </c>
      <c r="AR1266" s="54">
        <f t="shared" si="1501"/>
        <v>39858.699999999997</v>
      </c>
      <c r="AS1266" s="54">
        <f t="shared" si="1502"/>
        <v>59788.049999999996</v>
      </c>
      <c r="AT1266" s="54">
        <f t="shared" si="1503"/>
        <v>79717.399999999994</v>
      </c>
      <c r="AU1266" s="54">
        <f t="shared" si="1504"/>
        <v>39858.699999999997</v>
      </c>
      <c r="AV1266" s="54">
        <f t="shared" si="1505"/>
        <v>0</v>
      </c>
      <c r="AW1266" s="54">
        <f t="shared" si="1506"/>
        <v>0</v>
      </c>
      <c r="AX1266" s="54">
        <f t="shared" si="1507"/>
        <v>179364.15</v>
      </c>
      <c r="AY1266" s="54">
        <f t="shared" si="1508"/>
        <v>39858.699999999997</v>
      </c>
      <c r="AZ1266" s="54">
        <f t="shared" si="1509"/>
        <v>219222.84999999998</v>
      </c>
      <c r="BA1266" s="54">
        <f t="shared" si="1492"/>
        <v>3.5049286701118496</v>
      </c>
      <c r="BB1266" s="54">
        <f t="shared" si="1493"/>
        <v>10</v>
      </c>
      <c r="BC1266" s="54"/>
      <c r="BD1266" s="54"/>
      <c r="BE1266" s="54">
        <f t="shared" si="1510"/>
        <v>0</v>
      </c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>
        <f t="shared" si="1512"/>
        <v>41519.479166666664</v>
      </c>
      <c r="BW1266" s="54">
        <f t="shared" si="1513"/>
        <v>119576.09999999999</v>
      </c>
      <c r="BX1266" s="54">
        <f t="shared" si="1514"/>
        <v>79717.399999999994</v>
      </c>
      <c r="BY1266" s="54">
        <f t="shared" si="1515"/>
        <v>30</v>
      </c>
      <c r="BZ1266" s="54">
        <f t="shared" si="1516"/>
        <v>20</v>
      </c>
      <c r="CA1266" s="54">
        <v>0</v>
      </c>
      <c r="CB1266" s="54">
        <f t="shared" si="1517"/>
        <v>20</v>
      </c>
      <c r="CC1266" s="54">
        <f t="shared" si="1518"/>
        <v>10.416666666666666</v>
      </c>
      <c r="CD1266" s="54">
        <v>20</v>
      </c>
      <c r="CE1266" s="54">
        <v>10</v>
      </c>
      <c r="CF1266" s="54">
        <v>15</v>
      </c>
      <c r="CG1266" s="54">
        <v>10</v>
      </c>
      <c r="CH1266" s="54">
        <v>10</v>
      </c>
      <c r="CI1266" s="54">
        <v>10</v>
      </c>
      <c r="CJ1266" s="54">
        <v>10</v>
      </c>
      <c r="CK1266" s="54">
        <v>10</v>
      </c>
      <c r="CL1266" s="54">
        <v>10</v>
      </c>
      <c r="CM1266" s="54">
        <v>0</v>
      </c>
      <c r="CN1266" s="54">
        <v>5</v>
      </c>
      <c r="CO1266" s="54">
        <v>15</v>
      </c>
    </row>
    <row r="1267" spans="1:93">
      <c r="A1267" s="3" t="str">
        <f t="shared" si="1497"/>
        <v>SH1508Phesgo 10ml</v>
      </c>
      <c r="B1267" s="3" t="s">
        <v>558</v>
      </c>
      <c r="C1267" s="3" t="s">
        <v>887</v>
      </c>
      <c r="D1267" s="3" t="s">
        <v>296</v>
      </c>
      <c r="E1267" s="3" t="s">
        <v>296</v>
      </c>
      <c r="F1267" s="3" t="s">
        <v>395</v>
      </c>
      <c r="G1267" s="3" t="s">
        <v>396</v>
      </c>
      <c r="H1267" s="3" t="s">
        <v>395</v>
      </c>
      <c r="I1267" s="3" t="s">
        <v>396</v>
      </c>
      <c r="J1267" s="3" t="s">
        <v>541</v>
      </c>
      <c r="K1267" s="3" t="s">
        <v>541</v>
      </c>
      <c r="L1267" s="3"/>
      <c r="M1267" s="3" t="s">
        <v>545</v>
      </c>
      <c r="N1267" s="3" t="s">
        <v>17</v>
      </c>
      <c r="O1267" s="3" t="s">
        <v>18</v>
      </c>
      <c r="P1267" s="3">
        <v>6232.07</v>
      </c>
      <c r="Q1267" s="54">
        <v>9.7792786343959559</v>
      </c>
      <c r="R1267" s="54">
        <v>11.559124887387336</v>
      </c>
      <c r="S1267" s="54">
        <v>14.411562325869252</v>
      </c>
      <c r="T1267" s="54">
        <v>12.291168213871154</v>
      </c>
      <c r="U1267" s="54">
        <v>11.052821479668872</v>
      </c>
      <c r="V1267" s="54">
        <v>15.224023453269938</v>
      </c>
      <c r="W1267" s="54">
        <v>35.749965847652547</v>
      </c>
      <c r="X1267" s="54">
        <v>38.56801314680996</v>
      </c>
      <c r="Y1267" s="54">
        <v>74.317978994462507</v>
      </c>
      <c r="Z1267" s="54">
        <v>20</v>
      </c>
      <c r="AA1267" s="54">
        <v>11</v>
      </c>
      <c r="AB1267" s="54">
        <v>18</v>
      </c>
      <c r="AC1267" s="54">
        <v>10</v>
      </c>
      <c r="AD1267" s="54">
        <v>0</v>
      </c>
      <c r="AE1267" s="54">
        <v>0</v>
      </c>
      <c r="AF1267" s="54">
        <f t="shared" si="1498"/>
        <v>49</v>
      </c>
      <c r="AG1267" s="54">
        <f t="shared" si="1499"/>
        <v>10</v>
      </c>
      <c r="AH1267" s="54">
        <f t="shared" si="1500"/>
        <v>59</v>
      </c>
      <c r="AI1267" s="54">
        <v>60945.148999060002</v>
      </c>
      <c r="AJ1267" s="54">
        <v>72037.275436939992</v>
      </c>
      <c r="AK1267" s="54">
        <v>89813.865224179986</v>
      </c>
      <c r="AL1267" s="54">
        <v>76599.420690619998</v>
      </c>
      <c r="AM1267" s="54">
        <v>68881.957158799982</v>
      </c>
      <c r="AN1267" s="54">
        <v>94877.179842419981</v>
      </c>
      <c r="AO1267" s="54">
        <v>222796.28966017999</v>
      </c>
      <c r="AP1267" s="54">
        <v>240358.55769183996</v>
      </c>
      <c r="AQ1267" s="54">
        <v>463154.84735201998</v>
      </c>
      <c r="AR1267" s="54">
        <f t="shared" si="1501"/>
        <v>124641.4</v>
      </c>
      <c r="AS1267" s="54">
        <f t="shared" si="1502"/>
        <v>68552.76999999999</v>
      </c>
      <c r="AT1267" s="54">
        <f t="shared" si="1503"/>
        <v>112177.26</v>
      </c>
      <c r="AU1267" s="54">
        <f t="shared" si="1504"/>
        <v>62320.7</v>
      </c>
      <c r="AV1267" s="54">
        <f t="shared" si="1505"/>
        <v>0</v>
      </c>
      <c r="AW1267" s="54">
        <f t="shared" si="1506"/>
        <v>0</v>
      </c>
      <c r="AX1267" s="54">
        <f t="shared" si="1507"/>
        <v>305371.43</v>
      </c>
      <c r="AY1267" s="54">
        <f t="shared" si="1508"/>
        <v>62320.7</v>
      </c>
      <c r="AZ1267" s="54">
        <f t="shared" si="1509"/>
        <v>367692.13</v>
      </c>
      <c r="BA1267" s="54">
        <f t="shared" si="1492"/>
        <v>12.291168213871154</v>
      </c>
      <c r="BB1267" s="54">
        <f t="shared" si="1493"/>
        <v>10</v>
      </c>
      <c r="BC1267" s="54">
        <f>SUM(CJ1267:CL1267)</f>
        <v>40</v>
      </c>
      <c r="BD1267" s="54">
        <f>SUM(CM1267:CO1267)</f>
        <v>35</v>
      </c>
      <c r="BE1267" s="54">
        <f t="shared" si="1510"/>
        <v>59</v>
      </c>
      <c r="BF1267" s="54">
        <f t="shared" ref="BF1267:BK1267" si="1557">Z1267</f>
        <v>20</v>
      </c>
      <c r="BG1267" s="54">
        <f t="shared" si="1557"/>
        <v>11</v>
      </c>
      <c r="BH1267" s="54">
        <f t="shared" si="1557"/>
        <v>18</v>
      </c>
      <c r="BI1267" s="54">
        <f t="shared" si="1557"/>
        <v>10</v>
      </c>
      <c r="BJ1267" s="54">
        <f t="shared" si="1557"/>
        <v>0</v>
      </c>
      <c r="BK1267" s="54">
        <f t="shared" si="1557"/>
        <v>0</v>
      </c>
      <c r="BL1267" s="54">
        <v>0</v>
      </c>
      <c r="BM1267" s="54">
        <v>0</v>
      </c>
      <c r="BN1267" s="54">
        <f t="shared" ref="BN1267:BN1268" si="1558">AVERAGE(BP1267:BR1267)</f>
        <v>0</v>
      </c>
      <c r="BO1267" s="54">
        <f t="shared" ref="BO1267:BO1268" si="1559">SUM(BS1267:BU1267)/1</f>
        <v>0</v>
      </c>
      <c r="BP1267" s="54">
        <v>0</v>
      </c>
      <c r="BQ1267" s="54">
        <v>0</v>
      </c>
      <c r="BR1267" s="54">
        <v>0</v>
      </c>
      <c r="BS1267" s="54">
        <v>0</v>
      </c>
      <c r="BT1267" s="54">
        <v>0</v>
      </c>
      <c r="BU1267" s="54">
        <v>0</v>
      </c>
      <c r="BV1267" s="54">
        <f t="shared" si="1512"/>
        <v>55049.951666666668</v>
      </c>
      <c r="BW1267" s="54">
        <f t="shared" si="1513"/>
        <v>249282.8</v>
      </c>
      <c r="BX1267" s="54">
        <f t="shared" si="1514"/>
        <v>218122.44999999998</v>
      </c>
      <c r="BY1267" s="54">
        <f t="shared" si="1515"/>
        <v>40</v>
      </c>
      <c r="BZ1267" s="54">
        <f t="shared" si="1516"/>
        <v>35</v>
      </c>
      <c r="CA1267" s="54">
        <v>17.333333333333332</v>
      </c>
      <c r="CB1267" s="54">
        <f t="shared" si="1517"/>
        <v>15</v>
      </c>
      <c r="CC1267" s="54">
        <f t="shared" si="1518"/>
        <v>8.8333333333333339</v>
      </c>
      <c r="CD1267" s="54">
        <v>1</v>
      </c>
      <c r="CE1267" s="54">
        <v>0</v>
      </c>
      <c r="CF1267" s="54">
        <v>4</v>
      </c>
      <c r="CG1267" s="54">
        <v>8</v>
      </c>
      <c r="CH1267" s="54">
        <v>8</v>
      </c>
      <c r="CI1267" s="54">
        <v>10</v>
      </c>
      <c r="CJ1267" s="54">
        <v>10</v>
      </c>
      <c r="CK1267" s="54">
        <v>10</v>
      </c>
      <c r="CL1267" s="54">
        <v>20</v>
      </c>
      <c r="CM1267" s="54">
        <v>15</v>
      </c>
      <c r="CN1267" s="54">
        <v>10</v>
      </c>
      <c r="CO1267" s="54">
        <v>10</v>
      </c>
    </row>
    <row r="1268" spans="1:93">
      <c r="A1268" s="3" t="str">
        <f t="shared" si="1497"/>
        <v>SH1508Phesgo 15ml</v>
      </c>
      <c r="B1268" s="3" t="s">
        <v>558</v>
      </c>
      <c r="C1268" s="3" t="s">
        <v>887</v>
      </c>
      <c r="D1268" s="3" t="s">
        <v>296</v>
      </c>
      <c r="E1268" s="3" t="s">
        <v>296</v>
      </c>
      <c r="F1268" s="3" t="s">
        <v>395</v>
      </c>
      <c r="G1268" s="3" t="s">
        <v>396</v>
      </c>
      <c r="H1268" s="3" t="s">
        <v>395</v>
      </c>
      <c r="I1268" s="3" t="s">
        <v>396</v>
      </c>
      <c r="J1268" s="3" t="s">
        <v>541</v>
      </c>
      <c r="K1268" s="3" t="s">
        <v>541</v>
      </c>
      <c r="L1268" s="3"/>
      <c r="M1268" s="3" t="s">
        <v>545</v>
      </c>
      <c r="N1268" s="3" t="s">
        <v>17</v>
      </c>
      <c r="O1268" s="3" t="s">
        <v>19</v>
      </c>
      <c r="P1268" s="3">
        <v>8489.27</v>
      </c>
      <c r="Q1268" s="54">
        <v>2</v>
      </c>
      <c r="R1268" s="54">
        <v>1.1779575864591419E-6</v>
      </c>
      <c r="S1268" s="54">
        <v>2</v>
      </c>
      <c r="T1268" s="54">
        <v>2</v>
      </c>
      <c r="U1268" s="54">
        <v>2</v>
      </c>
      <c r="V1268" s="54">
        <v>2</v>
      </c>
      <c r="W1268" s="54">
        <v>4.0000011779575866</v>
      </c>
      <c r="X1268" s="54">
        <v>6</v>
      </c>
      <c r="Y1268" s="54">
        <v>10.000001177957586</v>
      </c>
      <c r="Z1268" s="54">
        <v>0</v>
      </c>
      <c r="AA1268" s="54">
        <v>0</v>
      </c>
      <c r="AB1268" s="54">
        <v>0</v>
      </c>
      <c r="AC1268" s="54">
        <v>0</v>
      </c>
      <c r="AD1268" s="54">
        <v>0</v>
      </c>
      <c r="AE1268" s="54">
        <v>0</v>
      </c>
      <c r="AF1268" s="54">
        <f t="shared" si="1498"/>
        <v>0</v>
      </c>
      <c r="AG1268" s="54">
        <f t="shared" si="1499"/>
        <v>0</v>
      </c>
      <c r="AH1268" s="54">
        <f t="shared" si="1500"/>
        <v>0</v>
      </c>
      <c r="AI1268" s="54">
        <v>16978.54</v>
      </c>
      <c r="AJ1268" s="54">
        <v>0.01</v>
      </c>
      <c r="AK1268" s="54">
        <v>16978.54</v>
      </c>
      <c r="AL1268" s="54">
        <v>16978.54</v>
      </c>
      <c r="AM1268" s="54">
        <v>16978.54</v>
      </c>
      <c r="AN1268" s="54">
        <v>16978.54</v>
      </c>
      <c r="AO1268" s="54">
        <v>33957.089999999997</v>
      </c>
      <c r="AP1268" s="54">
        <v>50935.62</v>
      </c>
      <c r="AQ1268" s="54">
        <v>84892.71</v>
      </c>
      <c r="AR1268" s="54">
        <f t="shared" si="1501"/>
        <v>0</v>
      </c>
      <c r="AS1268" s="54">
        <f t="shared" si="1502"/>
        <v>0</v>
      </c>
      <c r="AT1268" s="54">
        <f t="shared" si="1503"/>
        <v>0</v>
      </c>
      <c r="AU1268" s="54">
        <f t="shared" si="1504"/>
        <v>0</v>
      </c>
      <c r="AV1268" s="54">
        <f t="shared" si="1505"/>
        <v>0</v>
      </c>
      <c r="AW1268" s="54">
        <f t="shared" si="1506"/>
        <v>0</v>
      </c>
      <c r="AX1268" s="54">
        <f t="shared" si="1507"/>
        <v>0</v>
      </c>
      <c r="AY1268" s="54">
        <f t="shared" si="1508"/>
        <v>0</v>
      </c>
      <c r="AZ1268" s="54">
        <f t="shared" si="1509"/>
        <v>0</v>
      </c>
      <c r="BA1268" s="54">
        <f t="shared" si="1492"/>
        <v>2</v>
      </c>
      <c r="BB1268" s="54">
        <f t="shared" si="1493"/>
        <v>0</v>
      </c>
      <c r="BC1268" s="54">
        <f>SUM(CJ1268:CL1268)*2</f>
        <v>4</v>
      </c>
      <c r="BD1268" s="54">
        <f>SUM(CM1268:CO1268)*2</f>
        <v>0</v>
      </c>
      <c r="BE1268" s="54">
        <f t="shared" si="1510"/>
        <v>0</v>
      </c>
      <c r="BF1268" s="54">
        <f t="shared" ref="BF1268:BK1268" si="1560">Z1268*2</f>
        <v>0</v>
      </c>
      <c r="BG1268" s="54">
        <f t="shared" si="1560"/>
        <v>0</v>
      </c>
      <c r="BH1268" s="54">
        <f t="shared" si="1560"/>
        <v>0</v>
      </c>
      <c r="BI1268" s="54">
        <f t="shared" si="1560"/>
        <v>0</v>
      </c>
      <c r="BJ1268" s="54">
        <f t="shared" si="1560"/>
        <v>0</v>
      </c>
      <c r="BK1268" s="54">
        <f t="shared" si="1560"/>
        <v>0</v>
      </c>
      <c r="BL1268" s="54">
        <v>0</v>
      </c>
      <c r="BM1268" s="54">
        <v>0</v>
      </c>
      <c r="BN1268" s="54">
        <f t="shared" si="1558"/>
        <v>0</v>
      </c>
      <c r="BO1268" s="54">
        <f t="shared" si="1559"/>
        <v>0</v>
      </c>
      <c r="BP1268" s="54">
        <v>0</v>
      </c>
      <c r="BQ1268" s="54">
        <v>0</v>
      </c>
      <c r="BR1268" s="54">
        <v>0</v>
      </c>
      <c r="BS1268" s="54">
        <v>0</v>
      </c>
      <c r="BT1268" s="54">
        <v>0</v>
      </c>
      <c r="BU1268" s="54">
        <v>0</v>
      </c>
      <c r="BV1268" s="54">
        <f t="shared" si="1512"/>
        <v>4952.0741666666672</v>
      </c>
      <c r="BW1268" s="54">
        <f t="shared" si="1513"/>
        <v>16978.54</v>
      </c>
      <c r="BX1268" s="54">
        <f t="shared" si="1514"/>
        <v>0</v>
      </c>
      <c r="BY1268" s="54">
        <f t="shared" si="1515"/>
        <v>2</v>
      </c>
      <c r="BZ1268" s="54">
        <f t="shared" si="1516"/>
        <v>0</v>
      </c>
      <c r="CA1268" s="54">
        <v>0</v>
      </c>
      <c r="CB1268" s="54">
        <f t="shared" si="1517"/>
        <v>1</v>
      </c>
      <c r="CC1268" s="54">
        <f t="shared" si="1518"/>
        <v>0.58333333333333337</v>
      </c>
      <c r="CD1268" s="54">
        <v>1</v>
      </c>
      <c r="CE1268" s="54">
        <v>0</v>
      </c>
      <c r="CF1268" s="54">
        <v>0</v>
      </c>
      <c r="CG1268" s="54">
        <v>1</v>
      </c>
      <c r="CH1268" s="54">
        <v>0</v>
      </c>
      <c r="CI1268" s="54">
        <v>3</v>
      </c>
      <c r="CJ1268" s="54">
        <v>0</v>
      </c>
      <c r="CK1268" s="54">
        <v>0</v>
      </c>
      <c r="CL1268" s="54">
        <v>2</v>
      </c>
      <c r="CM1268" s="54">
        <v>0</v>
      </c>
      <c r="CN1268" s="54">
        <v>0</v>
      </c>
      <c r="CO1268" s="54">
        <v>0</v>
      </c>
    </row>
    <row r="1269" spans="1:93">
      <c r="A1269" s="3" t="str">
        <f t="shared" si="1497"/>
        <v>SH154Herceptin IV</v>
      </c>
      <c r="B1269" s="3" t="s">
        <v>558</v>
      </c>
      <c r="C1269" s="3" t="s">
        <v>887</v>
      </c>
      <c r="D1269" s="3" t="s">
        <v>296</v>
      </c>
      <c r="E1269" s="3" t="s">
        <v>296</v>
      </c>
      <c r="F1269" s="3" t="s">
        <v>397</v>
      </c>
      <c r="G1269" s="3" t="s">
        <v>398</v>
      </c>
      <c r="H1269" s="3" t="s">
        <v>397</v>
      </c>
      <c r="I1269" s="3" t="s">
        <v>398</v>
      </c>
      <c r="J1269" s="3" t="s">
        <v>541</v>
      </c>
      <c r="K1269" s="3" t="s">
        <v>541</v>
      </c>
      <c r="L1269" s="3"/>
      <c r="M1269" s="3" t="s">
        <v>543</v>
      </c>
      <c r="N1269" s="3" t="s">
        <v>11</v>
      </c>
      <c r="O1269" s="3" t="s">
        <v>11</v>
      </c>
      <c r="P1269" s="3">
        <v>4535.5</v>
      </c>
      <c r="Q1269" s="54">
        <v>7.7589209709406877</v>
      </c>
      <c r="R1269" s="54">
        <v>5.5585309722737986</v>
      </c>
      <c r="S1269" s="54">
        <v>5.1706958419920435</v>
      </c>
      <c r="T1269" s="54">
        <v>3.6512397971881843</v>
      </c>
      <c r="U1269" s="54">
        <v>3.3267851045381023</v>
      </c>
      <c r="V1269" s="54">
        <v>5.7915962723434289</v>
      </c>
      <c r="W1269" s="54">
        <v>18.488147785206529</v>
      </c>
      <c r="X1269" s="54">
        <v>12.769621174069716</v>
      </c>
      <c r="Y1269" s="54">
        <v>31.257768959276245</v>
      </c>
      <c r="Z1269" s="54">
        <v>9</v>
      </c>
      <c r="AA1269" s="54">
        <v>0</v>
      </c>
      <c r="AB1269" s="54">
        <v>10</v>
      </c>
      <c r="AC1269" s="54">
        <v>7</v>
      </c>
      <c r="AD1269" s="54">
        <v>0</v>
      </c>
      <c r="AE1269" s="54">
        <v>0</v>
      </c>
      <c r="AF1269" s="54">
        <f t="shared" si="1498"/>
        <v>19</v>
      </c>
      <c r="AG1269" s="54">
        <f t="shared" si="1499"/>
        <v>7</v>
      </c>
      <c r="AH1269" s="54">
        <f t="shared" si="1500"/>
        <v>26</v>
      </c>
      <c r="AI1269" s="54">
        <v>35190.586063701492</v>
      </c>
      <c r="AJ1269" s="54">
        <v>25210.717224747816</v>
      </c>
      <c r="AK1269" s="54">
        <v>23451.690991354913</v>
      </c>
      <c r="AL1269" s="54">
        <v>16560.198100147009</v>
      </c>
      <c r="AM1269" s="54">
        <v>15088.633841632563</v>
      </c>
      <c r="AN1269" s="54">
        <v>26267.784893213622</v>
      </c>
      <c r="AO1269" s="54">
        <v>83852.994279804218</v>
      </c>
      <c r="AP1269" s="54">
        <v>57916.616834993198</v>
      </c>
      <c r="AQ1269" s="54">
        <v>141769.61111479742</v>
      </c>
      <c r="AR1269" s="54">
        <f t="shared" si="1501"/>
        <v>40819.5</v>
      </c>
      <c r="AS1269" s="54">
        <f t="shared" si="1502"/>
        <v>0</v>
      </c>
      <c r="AT1269" s="54">
        <f t="shared" si="1503"/>
        <v>45355</v>
      </c>
      <c r="AU1269" s="54">
        <f t="shared" si="1504"/>
        <v>31748.5</v>
      </c>
      <c r="AV1269" s="54">
        <f t="shared" si="1505"/>
        <v>0</v>
      </c>
      <c r="AW1269" s="54">
        <f t="shared" si="1506"/>
        <v>0</v>
      </c>
      <c r="AX1269" s="54">
        <f t="shared" si="1507"/>
        <v>86174.5</v>
      </c>
      <c r="AY1269" s="54">
        <f t="shared" si="1508"/>
        <v>31748.5</v>
      </c>
      <c r="AZ1269" s="54">
        <f t="shared" si="1509"/>
        <v>117923</v>
      </c>
      <c r="BA1269" s="54">
        <f t="shared" si="1492"/>
        <v>3.6512397971881843</v>
      </c>
      <c r="BB1269" s="54">
        <f t="shared" si="1493"/>
        <v>7</v>
      </c>
      <c r="BC1269" s="54"/>
      <c r="BD1269" s="54"/>
      <c r="BE1269" s="54">
        <f t="shared" si="1510"/>
        <v>0</v>
      </c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>
        <f t="shared" si="1512"/>
        <v>53292.125</v>
      </c>
      <c r="BW1269" s="54">
        <f t="shared" si="1513"/>
        <v>204097.5</v>
      </c>
      <c r="BX1269" s="54">
        <f t="shared" si="1514"/>
        <v>185955.5</v>
      </c>
      <c r="BY1269" s="54">
        <f t="shared" si="1515"/>
        <v>45</v>
      </c>
      <c r="BZ1269" s="54">
        <f t="shared" si="1516"/>
        <v>41</v>
      </c>
      <c r="CA1269" s="54">
        <v>0</v>
      </c>
      <c r="CB1269" s="54">
        <f t="shared" si="1517"/>
        <v>21</v>
      </c>
      <c r="CC1269" s="54">
        <f t="shared" si="1518"/>
        <v>11.75</v>
      </c>
      <c r="CD1269" s="54">
        <v>-10</v>
      </c>
      <c r="CE1269" s="54">
        <v>18</v>
      </c>
      <c r="CF1269" s="54">
        <v>21</v>
      </c>
      <c r="CG1269" s="54">
        <v>17</v>
      </c>
      <c r="CH1269" s="54">
        <v>-22</v>
      </c>
      <c r="CI1269" s="54">
        <v>31</v>
      </c>
      <c r="CJ1269" s="54">
        <v>12</v>
      </c>
      <c r="CK1269" s="54">
        <v>15</v>
      </c>
      <c r="CL1269" s="54">
        <v>18</v>
      </c>
      <c r="CM1269" s="54">
        <v>18</v>
      </c>
      <c r="CN1269" s="54">
        <v>12</v>
      </c>
      <c r="CO1269" s="54">
        <v>11</v>
      </c>
    </row>
    <row r="1270" spans="1:93">
      <c r="A1270" s="3" t="str">
        <f t="shared" si="1497"/>
        <v>SH154Herceptin SC</v>
      </c>
      <c r="B1270" s="3" t="s">
        <v>558</v>
      </c>
      <c r="C1270" s="3" t="s">
        <v>887</v>
      </c>
      <c r="D1270" s="3" t="s">
        <v>296</v>
      </c>
      <c r="E1270" s="3" t="s">
        <v>296</v>
      </c>
      <c r="F1270" s="3" t="s">
        <v>397</v>
      </c>
      <c r="G1270" s="3" t="s">
        <v>398</v>
      </c>
      <c r="H1270" s="3" t="s">
        <v>397</v>
      </c>
      <c r="I1270" s="3" t="s">
        <v>398</v>
      </c>
      <c r="J1270" s="3" t="s">
        <v>541</v>
      </c>
      <c r="K1270" s="3" t="s">
        <v>541</v>
      </c>
      <c r="L1270" s="3"/>
      <c r="M1270" s="3" t="s">
        <v>543</v>
      </c>
      <c r="N1270" s="3" t="s">
        <v>12</v>
      </c>
      <c r="O1270" s="3" t="s">
        <v>12</v>
      </c>
      <c r="P1270" s="3">
        <v>3444.49</v>
      </c>
      <c r="Q1270" s="54">
        <v>1.2869445629604544E-7</v>
      </c>
      <c r="R1270" s="54">
        <v>1.1923834167284972E-7</v>
      </c>
      <c r="S1270" s="54">
        <v>1.8086442832285226E-7</v>
      </c>
      <c r="T1270" s="54">
        <v>1.8512626147397511E-7</v>
      </c>
      <c r="U1270" s="54">
        <v>1.6668434004097236E-7</v>
      </c>
      <c r="V1270" s="54">
        <v>2.193921721933052E-7</v>
      </c>
      <c r="W1270" s="54">
        <v>4.2879722629174739E-7</v>
      </c>
      <c r="X1270" s="54">
        <v>5.7120277370825267E-7</v>
      </c>
      <c r="Y1270" s="54">
        <v>1.0000000000000002E-6</v>
      </c>
      <c r="Z1270" s="54">
        <v>0</v>
      </c>
      <c r="AA1270" s="54">
        <v>0</v>
      </c>
      <c r="AB1270" s="54">
        <v>0</v>
      </c>
      <c r="AC1270" s="54">
        <v>0</v>
      </c>
      <c r="AD1270" s="54">
        <v>0</v>
      </c>
      <c r="AE1270" s="54">
        <v>0</v>
      </c>
      <c r="AF1270" s="54">
        <f t="shared" si="1498"/>
        <v>0</v>
      </c>
      <c r="AG1270" s="54">
        <f t="shared" si="1499"/>
        <v>0</v>
      </c>
      <c r="AH1270" s="54">
        <f t="shared" si="1500"/>
        <v>0</v>
      </c>
      <c r="AI1270" s="54">
        <v>4.4328676776716558E-4</v>
      </c>
      <c r="AJ1270" s="54">
        <v>4.1071527550871412E-4</v>
      </c>
      <c r="AK1270" s="54">
        <v>6.2298571471378138E-4</v>
      </c>
      <c r="AL1270" s="54">
        <v>6.3766555638449245E-4</v>
      </c>
      <c r="AM1270" s="54">
        <v>5.7414254242772885E-4</v>
      </c>
      <c r="AN1270" s="54">
        <v>7.5569414319811776E-4</v>
      </c>
      <c r="AO1270" s="54">
        <v>1.476987757989661E-3</v>
      </c>
      <c r="AP1270" s="54">
        <v>1.9675022420103392E-3</v>
      </c>
      <c r="AQ1270" s="54">
        <v>3.4444900000000001E-3</v>
      </c>
      <c r="AR1270" s="54">
        <f t="shared" si="1501"/>
        <v>0</v>
      </c>
      <c r="AS1270" s="54">
        <f t="shared" si="1502"/>
        <v>0</v>
      </c>
      <c r="AT1270" s="54">
        <f t="shared" si="1503"/>
        <v>0</v>
      </c>
      <c r="AU1270" s="54">
        <f t="shared" si="1504"/>
        <v>0</v>
      </c>
      <c r="AV1270" s="54">
        <f t="shared" si="1505"/>
        <v>0</v>
      </c>
      <c r="AW1270" s="54">
        <f t="shared" si="1506"/>
        <v>0</v>
      </c>
      <c r="AX1270" s="54">
        <f t="shared" si="1507"/>
        <v>0</v>
      </c>
      <c r="AY1270" s="54">
        <f t="shared" si="1508"/>
        <v>0</v>
      </c>
      <c r="AZ1270" s="54">
        <f t="shared" si="1509"/>
        <v>0</v>
      </c>
      <c r="BA1270" s="54">
        <f t="shared" si="1492"/>
        <v>1.8512626147397511E-7</v>
      </c>
      <c r="BB1270" s="54">
        <f t="shared" si="1493"/>
        <v>0</v>
      </c>
      <c r="BC1270" s="54"/>
      <c r="BD1270" s="54"/>
      <c r="BE1270" s="54">
        <f t="shared" si="1510"/>
        <v>0</v>
      </c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>
        <f t="shared" si="1512"/>
        <v>0</v>
      </c>
      <c r="BW1270" s="54">
        <f t="shared" si="1513"/>
        <v>0</v>
      </c>
      <c r="BX1270" s="54">
        <f t="shared" si="1514"/>
        <v>0</v>
      </c>
      <c r="BY1270" s="54">
        <f t="shared" si="1515"/>
        <v>0</v>
      </c>
      <c r="BZ1270" s="54">
        <f t="shared" si="1516"/>
        <v>0</v>
      </c>
      <c r="CA1270" s="54">
        <v>0</v>
      </c>
      <c r="CB1270" s="54">
        <f t="shared" si="1517"/>
        <v>0</v>
      </c>
      <c r="CC1270" s="54">
        <f t="shared" si="1518"/>
        <v>0</v>
      </c>
      <c r="CD1270" s="54">
        <v>0</v>
      </c>
      <c r="CE1270" s="54">
        <v>0</v>
      </c>
      <c r="CF1270" s="54">
        <v>0</v>
      </c>
      <c r="CG1270" s="54">
        <v>0</v>
      </c>
      <c r="CH1270" s="54">
        <v>0</v>
      </c>
      <c r="CI1270" s="54">
        <v>0</v>
      </c>
      <c r="CJ1270" s="54">
        <v>0</v>
      </c>
      <c r="CK1270" s="54">
        <v>0</v>
      </c>
      <c r="CL1270" s="54">
        <v>0</v>
      </c>
      <c r="CM1270" s="54">
        <v>0</v>
      </c>
      <c r="CN1270" s="54">
        <v>0</v>
      </c>
      <c r="CO1270" s="54">
        <v>0</v>
      </c>
    </row>
    <row r="1271" spans="1:93">
      <c r="A1271" s="3" t="str">
        <f t="shared" si="1497"/>
        <v>SH154Itovebi 3mg</v>
      </c>
      <c r="B1271" s="3" t="s">
        <v>558</v>
      </c>
      <c r="C1271" s="3" t="s">
        <v>887</v>
      </c>
      <c r="D1271" s="3" t="s">
        <v>296</v>
      </c>
      <c r="E1271" s="3" t="s">
        <v>296</v>
      </c>
      <c r="F1271" s="3" t="s">
        <v>397</v>
      </c>
      <c r="G1271" s="3" t="s">
        <v>398</v>
      </c>
      <c r="H1271" s="3" t="s">
        <v>397</v>
      </c>
      <c r="I1271" s="3" t="s">
        <v>398</v>
      </c>
      <c r="J1271" s="3" t="s">
        <v>541</v>
      </c>
      <c r="K1271" s="3" t="s">
        <v>541</v>
      </c>
      <c r="L1271" s="3"/>
      <c r="M1271" s="3" t="s">
        <v>543</v>
      </c>
      <c r="N1271" s="3" t="s">
        <v>13</v>
      </c>
      <c r="O1271" s="3" t="s">
        <v>14</v>
      </c>
      <c r="P1271" s="3">
        <v>3566.02</v>
      </c>
      <c r="Q1271" s="54">
        <v>7.5423782997919166E-8</v>
      </c>
      <c r="R1271" s="54">
        <v>8.6118364644595899E-8</v>
      </c>
      <c r="S1271" s="54">
        <v>1.7430625086372233E-7</v>
      </c>
      <c r="T1271" s="54">
        <v>1.7644957539816278E-7</v>
      </c>
      <c r="U1271" s="54">
        <v>2.1451535630448561E-7</v>
      </c>
      <c r="V1271" s="54">
        <v>2.7318666979111423E-7</v>
      </c>
      <c r="W1271" s="54">
        <v>3.3584839850623739E-7</v>
      </c>
      <c r="X1271" s="54">
        <v>6.6415160149376262E-7</v>
      </c>
      <c r="Y1271" s="54">
        <v>9.9999999999999995E-7</v>
      </c>
      <c r="Z1271" s="54">
        <v>0</v>
      </c>
      <c r="AA1271" s="54">
        <v>0</v>
      </c>
      <c r="AB1271" s="54">
        <v>0</v>
      </c>
      <c r="AC1271" s="54">
        <v>0</v>
      </c>
      <c r="AD1271" s="54">
        <v>0</v>
      </c>
      <c r="AE1271" s="54">
        <v>0</v>
      </c>
      <c r="AF1271" s="54">
        <f t="shared" si="1498"/>
        <v>0</v>
      </c>
      <c r="AG1271" s="54">
        <f t="shared" si="1499"/>
        <v>0</v>
      </c>
      <c r="AH1271" s="54">
        <f t="shared" si="1500"/>
        <v>0</v>
      </c>
      <c r="AI1271" s="54">
        <v>2.6896271864623972E-4</v>
      </c>
      <c r="AJ1271" s="54">
        <v>3.0709981068992184E-4</v>
      </c>
      <c r="AK1271" s="54">
        <v>6.2157957670505104E-4</v>
      </c>
      <c r="AL1271" s="54">
        <v>6.2922271486135644E-4</v>
      </c>
      <c r="AM1271" s="54">
        <v>7.6496605088892183E-4</v>
      </c>
      <c r="AN1271" s="54">
        <v>9.7418912820850911E-4</v>
      </c>
      <c r="AO1271" s="54">
        <v>1.1976421060412126E-3</v>
      </c>
      <c r="AP1271" s="54">
        <v>2.3683778939587873E-3</v>
      </c>
      <c r="AQ1271" s="54">
        <v>3.5660199999999996E-3</v>
      </c>
      <c r="AR1271" s="54">
        <f t="shared" si="1501"/>
        <v>0</v>
      </c>
      <c r="AS1271" s="54">
        <f t="shared" si="1502"/>
        <v>0</v>
      </c>
      <c r="AT1271" s="54">
        <f t="shared" si="1503"/>
        <v>0</v>
      </c>
      <c r="AU1271" s="54">
        <f t="shared" si="1504"/>
        <v>0</v>
      </c>
      <c r="AV1271" s="54">
        <f t="shared" si="1505"/>
        <v>0</v>
      </c>
      <c r="AW1271" s="54">
        <f t="shared" si="1506"/>
        <v>0</v>
      </c>
      <c r="AX1271" s="54">
        <f t="shared" si="1507"/>
        <v>0</v>
      </c>
      <c r="AY1271" s="54">
        <f t="shared" si="1508"/>
        <v>0</v>
      </c>
      <c r="AZ1271" s="54">
        <f t="shared" si="1509"/>
        <v>0</v>
      </c>
      <c r="BA1271" s="54">
        <f t="shared" si="1492"/>
        <v>1.7644957539816278E-7</v>
      </c>
      <c r="BB1271" s="54">
        <f t="shared" si="1493"/>
        <v>0</v>
      </c>
      <c r="BC1271" s="54"/>
      <c r="BD1271" s="54"/>
      <c r="BE1271" s="54">
        <f t="shared" si="1510"/>
        <v>0</v>
      </c>
      <c r="BF1271" s="54"/>
      <c r="BG1271" s="54"/>
      <c r="BH1271" s="54"/>
      <c r="BI1271" s="54"/>
      <c r="BJ1271" s="54"/>
      <c r="BK1271" s="54"/>
      <c r="BL1271" s="54">
        <v>0</v>
      </c>
      <c r="BM1271" s="54">
        <v>0</v>
      </c>
      <c r="BN1271" s="54">
        <f t="shared" ref="BN1271:BN1272" si="1561">AVERAGE(BP1271:BR1271)</f>
        <v>0</v>
      </c>
      <c r="BO1271" s="54">
        <f t="shared" ref="BO1271:BO1272" si="1562">SUM(BS1271:BU1271)/1</f>
        <v>0</v>
      </c>
      <c r="BP1271" s="54">
        <v>0</v>
      </c>
      <c r="BQ1271" s="54">
        <v>0</v>
      </c>
      <c r="BR1271" s="54">
        <v>0</v>
      </c>
      <c r="BS1271" s="54">
        <v>0</v>
      </c>
      <c r="BT1271" s="54">
        <v>0</v>
      </c>
      <c r="BU1271" s="54">
        <v>0</v>
      </c>
      <c r="BV1271" s="54">
        <f t="shared" si="1512"/>
        <v>0</v>
      </c>
      <c r="BW1271" s="54">
        <f t="shared" si="1513"/>
        <v>0</v>
      </c>
      <c r="BX1271" s="54">
        <f t="shared" si="1514"/>
        <v>0</v>
      </c>
      <c r="BY1271" s="54">
        <f t="shared" si="1515"/>
        <v>0</v>
      </c>
      <c r="BZ1271" s="54">
        <f t="shared" si="1516"/>
        <v>0</v>
      </c>
      <c r="CA1271" s="54">
        <v>0</v>
      </c>
      <c r="CB1271" s="54">
        <f t="shared" si="1517"/>
        <v>0</v>
      </c>
      <c r="CC1271" s="54">
        <f t="shared" si="1518"/>
        <v>0</v>
      </c>
      <c r="CD1271" s="54">
        <v>0</v>
      </c>
      <c r="CE1271" s="54">
        <v>0</v>
      </c>
      <c r="CF1271" s="54">
        <v>0</v>
      </c>
      <c r="CG1271" s="54">
        <v>0</v>
      </c>
      <c r="CH1271" s="54">
        <v>0</v>
      </c>
      <c r="CI1271" s="54">
        <v>0</v>
      </c>
      <c r="CJ1271" s="54">
        <v>0</v>
      </c>
      <c r="CK1271" s="54">
        <v>0</v>
      </c>
      <c r="CL1271" s="54">
        <v>0</v>
      </c>
      <c r="CM1271" s="54">
        <v>0</v>
      </c>
      <c r="CN1271" s="54">
        <v>0</v>
      </c>
      <c r="CO1271" s="54">
        <v>0</v>
      </c>
    </row>
    <row r="1272" spans="1:93">
      <c r="A1272" s="3" t="str">
        <f t="shared" si="1497"/>
        <v>SH154Itovebi 9mg</v>
      </c>
      <c r="B1272" s="3" t="s">
        <v>558</v>
      </c>
      <c r="C1272" s="3" t="s">
        <v>887</v>
      </c>
      <c r="D1272" s="3" t="s">
        <v>296</v>
      </c>
      <c r="E1272" s="3" t="s">
        <v>296</v>
      </c>
      <c r="F1272" s="3" t="s">
        <v>397</v>
      </c>
      <c r="G1272" s="3" t="s">
        <v>398</v>
      </c>
      <c r="H1272" s="3" t="s">
        <v>397</v>
      </c>
      <c r="I1272" s="3" t="s">
        <v>398</v>
      </c>
      <c r="J1272" s="3" t="s">
        <v>541</v>
      </c>
      <c r="K1272" s="3" t="s">
        <v>541</v>
      </c>
      <c r="L1272" s="3"/>
      <c r="M1272" s="3" t="s">
        <v>543</v>
      </c>
      <c r="N1272" s="3" t="s">
        <v>13</v>
      </c>
      <c r="O1272" s="3" t="s">
        <v>15</v>
      </c>
      <c r="P1272" s="3">
        <v>10698.05</v>
      </c>
      <c r="Q1272" s="54"/>
      <c r="R1272" s="54"/>
      <c r="S1272" s="54"/>
      <c r="T1272" s="54">
        <v>0</v>
      </c>
      <c r="U1272" s="54">
        <v>0</v>
      </c>
      <c r="V1272" s="54">
        <v>0</v>
      </c>
      <c r="W1272" s="54">
        <v>0</v>
      </c>
      <c r="X1272" s="54">
        <v>0</v>
      </c>
      <c r="Y1272" s="54">
        <v>0</v>
      </c>
      <c r="Z1272" s="54">
        <v>0</v>
      </c>
      <c r="AA1272" s="54">
        <v>0</v>
      </c>
      <c r="AB1272" s="54">
        <v>0</v>
      </c>
      <c r="AC1272" s="54">
        <v>0</v>
      </c>
      <c r="AD1272" s="54">
        <v>0</v>
      </c>
      <c r="AE1272" s="54">
        <v>0</v>
      </c>
      <c r="AF1272" s="54">
        <f t="shared" si="1498"/>
        <v>0</v>
      </c>
      <c r="AG1272" s="54">
        <f t="shared" si="1499"/>
        <v>0</v>
      </c>
      <c r="AH1272" s="54">
        <f t="shared" si="1500"/>
        <v>0</v>
      </c>
      <c r="AI1272" s="54"/>
      <c r="AJ1272" s="54"/>
      <c r="AK1272" s="54"/>
      <c r="AL1272" s="54">
        <v>0</v>
      </c>
      <c r="AM1272" s="54">
        <v>0</v>
      </c>
      <c r="AN1272" s="54">
        <v>0</v>
      </c>
      <c r="AO1272" s="54">
        <v>0</v>
      </c>
      <c r="AP1272" s="54">
        <v>0</v>
      </c>
      <c r="AQ1272" s="54">
        <v>0</v>
      </c>
      <c r="AR1272" s="54">
        <f t="shared" si="1501"/>
        <v>0</v>
      </c>
      <c r="AS1272" s="54">
        <f t="shared" si="1502"/>
        <v>0</v>
      </c>
      <c r="AT1272" s="54">
        <f t="shared" si="1503"/>
        <v>0</v>
      </c>
      <c r="AU1272" s="54">
        <f t="shared" si="1504"/>
        <v>0</v>
      </c>
      <c r="AV1272" s="54">
        <f t="shared" si="1505"/>
        <v>0</v>
      </c>
      <c r="AW1272" s="54">
        <f t="shared" si="1506"/>
        <v>0</v>
      </c>
      <c r="AX1272" s="54">
        <f t="shared" si="1507"/>
        <v>0</v>
      </c>
      <c r="AY1272" s="54">
        <f t="shared" si="1508"/>
        <v>0</v>
      </c>
      <c r="AZ1272" s="54">
        <f t="shared" si="1509"/>
        <v>0</v>
      </c>
      <c r="BA1272" s="54">
        <f t="shared" si="1492"/>
        <v>0</v>
      </c>
      <c r="BB1272" s="54">
        <f t="shared" si="1493"/>
        <v>0</v>
      </c>
      <c r="BC1272" s="54"/>
      <c r="BD1272" s="54"/>
      <c r="BE1272" s="54">
        <f t="shared" si="1510"/>
        <v>0</v>
      </c>
      <c r="BF1272" s="54"/>
      <c r="BG1272" s="54"/>
      <c r="BH1272" s="54"/>
      <c r="BI1272" s="54"/>
      <c r="BJ1272" s="54"/>
      <c r="BK1272" s="54"/>
      <c r="BL1272" s="54">
        <v>0</v>
      </c>
      <c r="BM1272" s="54">
        <v>0</v>
      </c>
      <c r="BN1272" s="54">
        <f t="shared" si="1561"/>
        <v>0</v>
      </c>
      <c r="BO1272" s="54">
        <f t="shared" si="1562"/>
        <v>0</v>
      </c>
      <c r="BP1272" s="54">
        <v>0</v>
      </c>
      <c r="BQ1272" s="54">
        <v>0</v>
      </c>
      <c r="BR1272" s="54">
        <v>0</v>
      </c>
      <c r="BS1272" s="54">
        <v>0</v>
      </c>
      <c r="BT1272" s="54">
        <v>0</v>
      </c>
      <c r="BU1272" s="54">
        <v>0</v>
      </c>
      <c r="BV1272" s="54">
        <f t="shared" si="1512"/>
        <v>0</v>
      </c>
      <c r="BW1272" s="54">
        <f t="shared" si="1513"/>
        <v>0</v>
      </c>
      <c r="BX1272" s="54">
        <f t="shared" si="1514"/>
        <v>0</v>
      </c>
      <c r="BY1272" s="54">
        <f t="shared" si="1515"/>
        <v>0</v>
      </c>
      <c r="BZ1272" s="54">
        <f t="shared" si="1516"/>
        <v>0</v>
      </c>
      <c r="CA1272" s="54">
        <v>0</v>
      </c>
      <c r="CB1272" s="54">
        <f t="shared" si="1517"/>
        <v>0</v>
      </c>
      <c r="CC1272" s="54">
        <f t="shared" si="1518"/>
        <v>0</v>
      </c>
      <c r="CD1272" s="54">
        <v>0</v>
      </c>
      <c r="CE1272" s="54">
        <v>0</v>
      </c>
      <c r="CF1272" s="54">
        <v>0</v>
      </c>
      <c r="CG1272" s="54">
        <v>0</v>
      </c>
      <c r="CH1272" s="54">
        <v>0</v>
      </c>
      <c r="CI1272" s="54">
        <v>0</v>
      </c>
      <c r="CJ1272" s="54">
        <v>0</v>
      </c>
      <c r="CK1272" s="54">
        <v>0</v>
      </c>
      <c r="CL1272" s="54">
        <v>0</v>
      </c>
      <c r="CM1272" s="54">
        <v>0</v>
      </c>
      <c r="CN1272" s="54">
        <v>0</v>
      </c>
      <c r="CO1272" s="54">
        <v>0</v>
      </c>
    </row>
    <row r="1273" spans="1:93">
      <c r="A1273" s="3" t="str">
        <f t="shared" si="1497"/>
        <v>SH154Perjeta</v>
      </c>
      <c r="B1273" s="3" t="s">
        <v>558</v>
      </c>
      <c r="C1273" s="3" t="s">
        <v>887</v>
      </c>
      <c r="D1273" s="3" t="s">
        <v>296</v>
      </c>
      <c r="E1273" s="3" t="s">
        <v>296</v>
      </c>
      <c r="F1273" s="3" t="s">
        <v>397</v>
      </c>
      <c r="G1273" s="3" t="s">
        <v>398</v>
      </c>
      <c r="H1273" s="3" t="s">
        <v>397</v>
      </c>
      <c r="I1273" s="3" t="s">
        <v>398</v>
      </c>
      <c r="J1273" s="3" t="s">
        <v>541</v>
      </c>
      <c r="K1273" s="3" t="s">
        <v>541</v>
      </c>
      <c r="L1273" s="3"/>
      <c r="M1273" s="3" t="s">
        <v>543</v>
      </c>
      <c r="N1273" s="3" t="s">
        <v>16</v>
      </c>
      <c r="O1273" s="3" t="s">
        <v>16</v>
      </c>
      <c r="P1273" s="3">
        <v>3985.87</v>
      </c>
      <c r="Q1273" s="54">
        <v>2.6908623988802471</v>
      </c>
      <c r="R1273" s="54">
        <v>2.2730118875372161</v>
      </c>
      <c r="S1273" s="54">
        <v>3.4499566719093564</v>
      </c>
      <c r="T1273" s="54">
        <v>2.0847083874528334</v>
      </c>
      <c r="U1273" s="54">
        <v>2.5302740086657334</v>
      </c>
      <c r="V1273" s="54">
        <v>2.9038866897554785</v>
      </c>
      <c r="W1273" s="54">
        <v>8.4138309583268196</v>
      </c>
      <c r="X1273" s="54">
        <v>7.5188690858740452</v>
      </c>
      <c r="Y1273" s="54">
        <v>15.932700044200864</v>
      </c>
      <c r="Z1273" s="54">
        <v>8</v>
      </c>
      <c r="AA1273" s="54">
        <v>5</v>
      </c>
      <c r="AB1273" s="54">
        <v>-8</v>
      </c>
      <c r="AC1273" s="54">
        <v>0</v>
      </c>
      <c r="AD1273" s="54">
        <v>0</v>
      </c>
      <c r="AE1273" s="54">
        <v>0</v>
      </c>
      <c r="AF1273" s="54">
        <f t="shared" si="1498"/>
        <v>5</v>
      </c>
      <c r="AG1273" s="54">
        <f t="shared" si="1499"/>
        <v>0</v>
      </c>
      <c r="AH1273" s="54">
        <f t="shared" si="1500"/>
        <v>5</v>
      </c>
      <c r="AI1273" s="54">
        <v>10725.427709824809</v>
      </c>
      <c r="AJ1273" s="54">
        <v>9059.9298921779628</v>
      </c>
      <c r="AK1273" s="54">
        <v>13751.078799863346</v>
      </c>
      <c r="AL1273" s="54">
        <v>8309.3766202966253</v>
      </c>
      <c r="AM1273" s="54">
        <v>10085.343262920487</v>
      </c>
      <c r="AN1273" s="54">
        <v>11574.51484009567</v>
      </c>
      <c r="AO1273" s="54">
        <v>33536.436401866114</v>
      </c>
      <c r="AP1273" s="54">
        <v>29969.23472331278</v>
      </c>
      <c r="AQ1273" s="54">
        <v>63505.671125178895</v>
      </c>
      <c r="AR1273" s="54">
        <f t="shared" si="1501"/>
        <v>31886.959999999999</v>
      </c>
      <c r="AS1273" s="54">
        <f t="shared" si="1502"/>
        <v>19929.349999999999</v>
      </c>
      <c r="AT1273" s="54">
        <f t="shared" si="1503"/>
        <v>-31886.959999999999</v>
      </c>
      <c r="AU1273" s="54">
        <f t="shared" si="1504"/>
        <v>0</v>
      </c>
      <c r="AV1273" s="54">
        <f t="shared" si="1505"/>
        <v>0</v>
      </c>
      <c r="AW1273" s="54">
        <f t="shared" si="1506"/>
        <v>0</v>
      </c>
      <c r="AX1273" s="54">
        <f t="shared" si="1507"/>
        <v>19929.349999999999</v>
      </c>
      <c r="AY1273" s="54">
        <f t="shared" si="1508"/>
        <v>0</v>
      </c>
      <c r="AZ1273" s="54">
        <f t="shared" si="1509"/>
        <v>19929.349999999999</v>
      </c>
      <c r="BA1273" s="54">
        <f t="shared" si="1492"/>
        <v>2.0847083874528334</v>
      </c>
      <c r="BB1273" s="54">
        <f t="shared" si="1493"/>
        <v>0</v>
      </c>
      <c r="BC1273" s="54"/>
      <c r="BD1273" s="54"/>
      <c r="BE1273" s="54">
        <f t="shared" si="1510"/>
        <v>0</v>
      </c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>
        <f t="shared" si="1512"/>
        <v>28897.557499999999</v>
      </c>
      <c r="BW1273" s="54">
        <f t="shared" si="1513"/>
        <v>119576.09999999999</v>
      </c>
      <c r="BX1273" s="54">
        <f t="shared" si="1514"/>
        <v>51816.31</v>
      </c>
      <c r="BY1273" s="54">
        <f t="shared" si="1515"/>
        <v>30</v>
      </c>
      <c r="BZ1273" s="54">
        <f t="shared" si="1516"/>
        <v>13</v>
      </c>
      <c r="CA1273" s="54">
        <v>0</v>
      </c>
      <c r="CB1273" s="54">
        <f t="shared" si="1517"/>
        <v>21</v>
      </c>
      <c r="CC1273" s="54">
        <f t="shared" si="1518"/>
        <v>7.25</v>
      </c>
      <c r="CD1273" s="54">
        <v>-25</v>
      </c>
      <c r="CE1273" s="54">
        <v>10</v>
      </c>
      <c r="CF1273" s="54">
        <v>21</v>
      </c>
      <c r="CG1273" s="54">
        <v>8</v>
      </c>
      <c r="CH1273" s="54">
        <v>15</v>
      </c>
      <c r="CI1273" s="54">
        <v>15</v>
      </c>
      <c r="CJ1273" s="54">
        <v>14</v>
      </c>
      <c r="CK1273" s="54">
        <v>8</v>
      </c>
      <c r="CL1273" s="54">
        <v>8</v>
      </c>
      <c r="CM1273" s="54">
        <v>8</v>
      </c>
      <c r="CN1273" s="54">
        <v>5</v>
      </c>
      <c r="CO1273" s="54">
        <v>0</v>
      </c>
    </row>
    <row r="1274" spans="1:93">
      <c r="A1274" s="3" t="str">
        <f t="shared" si="1497"/>
        <v>SH154Phesgo 10ml</v>
      </c>
      <c r="B1274" s="3" t="s">
        <v>558</v>
      </c>
      <c r="C1274" s="3" t="s">
        <v>887</v>
      </c>
      <c r="D1274" s="3" t="s">
        <v>296</v>
      </c>
      <c r="E1274" s="3" t="s">
        <v>296</v>
      </c>
      <c r="F1274" s="3" t="s">
        <v>397</v>
      </c>
      <c r="G1274" s="3" t="s">
        <v>398</v>
      </c>
      <c r="H1274" s="3" t="s">
        <v>397</v>
      </c>
      <c r="I1274" s="3" t="s">
        <v>398</v>
      </c>
      <c r="J1274" s="3" t="s">
        <v>541</v>
      </c>
      <c r="K1274" s="3" t="s">
        <v>541</v>
      </c>
      <c r="L1274" s="3"/>
      <c r="M1274" s="3" t="s">
        <v>543</v>
      </c>
      <c r="N1274" s="3" t="s">
        <v>17</v>
      </c>
      <c r="O1274" s="3" t="s">
        <v>18</v>
      </c>
      <c r="P1274" s="3">
        <v>6232.07</v>
      </c>
      <c r="Q1274" s="54">
        <v>5.6897763774283678</v>
      </c>
      <c r="R1274" s="54">
        <v>5.1570655529286427</v>
      </c>
      <c r="S1274" s="54">
        <v>8.3023480996298193</v>
      </c>
      <c r="T1274" s="54">
        <v>7.1064624271293502</v>
      </c>
      <c r="U1274" s="54">
        <v>6.4080445677295037</v>
      </c>
      <c r="V1274" s="54">
        <v>8.7605698124282938</v>
      </c>
      <c r="W1274" s="54">
        <v>19.14919002998683</v>
      </c>
      <c r="X1274" s="54">
        <v>22.275076807287149</v>
      </c>
      <c r="Y1274" s="54">
        <v>41.424266837273976</v>
      </c>
      <c r="Z1274" s="54">
        <v>12</v>
      </c>
      <c r="AA1274" s="54">
        <v>11</v>
      </c>
      <c r="AB1274" s="54">
        <v>6</v>
      </c>
      <c r="AC1274" s="54">
        <v>8</v>
      </c>
      <c r="AD1274" s="54">
        <v>0</v>
      </c>
      <c r="AE1274" s="54">
        <v>0</v>
      </c>
      <c r="AF1274" s="54">
        <f t="shared" si="1498"/>
        <v>29</v>
      </c>
      <c r="AG1274" s="54">
        <f t="shared" si="1499"/>
        <v>8</v>
      </c>
      <c r="AH1274" s="54">
        <f t="shared" si="1500"/>
        <v>37</v>
      </c>
      <c r="AI1274" s="54">
        <v>35459.084668480005</v>
      </c>
      <c r="AJ1274" s="54">
        <v>32139.193520440003</v>
      </c>
      <c r="AK1274" s="54">
        <v>51740.814521260007</v>
      </c>
      <c r="AL1274" s="54">
        <v>44287.971298240009</v>
      </c>
      <c r="AM1274" s="54">
        <v>39935.382309210006</v>
      </c>
      <c r="AN1274" s="54">
        <v>54596.484310939995</v>
      </c>
      <c r="AO1274" s="54">
        <v>119339.09271018002</v>
      </c>
      <c r="AP1274" s="54">
        <v>138819.83791839</v>
      </c>
      <c r="AQ1274" s="54">
        <v>258158.93062857003</v>
      </c>
      <c r="AR1274" s="54">
        <f t="shared" si="1501"/>
        <v>74784.84</v>
      </c>
      <c r="AS1274" s="54">
        <f t="shared" si="1502"/>
        <v>68552.76999999999</v>
      </c>
      <c r="AT1274" s="54">
        <f t="shared" si="1503"/>
        <v>37392.42</v>
      </c>
      <c r="AU1274" s="54">
        <f t="shared" si="1504"/>
        <v>49856.56</v>
      </c>
      <c r="AV1274" s="54">
        <f t="shared" si="1505"/>
        <v>0</v>
      </c>
      <c r="AW1274" s="54">
        <f t="shared" si="1506"/>
        <v>0</v>
      </c>
      <c r="AX1274" s="54">
        <f t="shared" si="1507"/>
        <v>180730.02999999997</v>
      </c>
      <c r="AY1274" s="54">
        <f t="shared" si="1508"/>
        <v>49856.56</v>
      </c>
      <c r="AZ1274" s="54">
        <f t="shared" si="1509"/>
        <v>230586.58999999997</v>
      </c>
      <c r="BA1274" s="54">
        <f t="shared" si="1492"/>
        <v>7.1064624271293502</v>
      </c>
      <c r="BB1274" s="54">
        <f t="shared" si="1493"/>
        <v>8</v>
      </c>
      <c r="BC1274" s="54">
        <f>SUM(CJ1274:CL1274)</f>
        <v>13</v>
      </c>
      <c r="BD1274" s="54">
        <f>SUM(CM1274:CO1274)</f>
        <v>15</v>
      </c>
      <c r="BE1274" s="54">
        <f t="shared" si="1510"/>
        <v>37</v>
      </c>
      <c r="BF1274" s="54">
        <f t="shared" ref="BF1274:BK1274" si="1563">Z1274</f>
        <v>12</v>
      </c>
      <c r="BG1274" s="54">
        <f t="shared" si="1563"/>
        <v>11</v>
      </c>
      <c r="BH1274" s="54">
        <f t="shared" si="1563"/>
        <v>6</v>
      </c>
      <c r="BI1274" s="54">
        <f t="shared" si="1563"/>
        <v>8</v>
      </c>
      <c r="BJ1274" s="54">
        <f t="shared" si="1563"/>
        <v>0</v>
      </c>
      <c r="BK1274" s="54">
        <f t="shared" si="1563"/>
        <v>0</v>
      </c>
      <c r="BL1274" s="54">
        <v>0</v>
      </c>
      <c r="BM1274" s="54">
        <v>0</v>
      </c>
      <c r="BN1274" s="54">
        <f t="shared" ref="BN1274:BN1275" si="1564">AVERAGE(BP1274:BR1274)</f>
        <v>0</v>
      </c>
      <c r="BO1274" s="54">
        <f t="shared" ref="BO1274:BO1275" si="1565">SUM(BS1274:BU1274)/1</f>
        <v>0</v>
      </c>
      <c r="BP1274" s="54">
        <v>0</v>
      </c>
      <c r="BQ1274" s="54">
        <v>0</v>
      </c>
      <c r="BR1274" s="54">
        <v>0</v>
      </c>
      <c r="BS1274" s="54">
        <v>0</v>
      </c>
      <c r="BT1274" s="54">
        <v>0</v>
      </c>
      <c r="BU1274" s="54">
        <v>0</v>
      </c>
      <c r="BV1274" s="54">
        <f t="shared" si="1512"/>
        <v>15060.835833333331</v>
      </c>
      <c r="BW1274" s="54">
        <f t="shared" si="1513"/>
        <v>81016.91</v>
      </c>
      <c r="BX1274" s="54">
        <f t="shared" si="1514"/>
        <v>93481.049999999988</v>
      </c>
      <c r="BY1274" s="54">
        <f t="shared" si="1515"/>
        <v>13</v>
      </c>
      <c r="BZ1274" s="54">
        <f t="shared" si="1516"/>
        <v>15</v>
      </c>
      <c r="CA1274" s="54">
        <v>25.666666666666668</v>
      </c>
      <c r="CB1274" s="54">
        <f t="shared" si="1517"/>
        <v>7</v>
      </c>
      <c r="CC1274" s="54">
        <f t="shared" si="1518"/>
        <v>2.4166666666666665</v>
      </c>
      <c r="CD1274" s="54">
        <v>0</v>
      </c>
      <c r="CE1274" s="54">
        <v>0</v>
      </c>
      <c r="CF1274" s="54">
        <v>0</v>
      </c>
      <c r="CG1274" s="54">
        <v>0</v>
      </c>
      <c r="CH1274" s="54">
        <v>0</v>
      </c>
      <c r="CI1274" s="54">
        <v>1</v>
      </c>
      <c r="CJ1274" s="54">
        <v>4</v>
      </c>
      <c r="CK1274" s="54">
        <v>3</v>
      </c>
      <c r="CL1274" s="54">
        <v>6</v>
      </c>
      <c r="CM1274" s="54">
        <v>4</v>
      </c>
      <c r="CN1274" s="54">
        <v>4</v>
      </c>
      <c r="CO1274" s="54">
        <v>7</v>
      </c>
    </row>
    <row r="1275" spans="1:93">
      <c r="A1275" s="3" t="str">
        <f t="shared" si="1497"/>
        <v>SH154Phesgo 15ml</v>
      </c>
      <c r="B1275" s="3" t="s">
        <v>558</v>
      </c>
      <c r="C1275" s="3" t="s">
        <v>887</v>
      </c>
      <c r="D1275" s="3" t="s">
        <v>296</v>
      </c>
      <c r="E1275" s="3" t="s">
        <v>296</v>
      </c>
      <c r="F1275" s="3" t="s">
        <v>397</v>
      </c>
      <c r="G1275" s="3" t="s">
        <v>398</v>
      </c>
      <c r="H1275" s="3" t="s">
        <v>397</v>
      </c>
      <c r="I1275" s="3" t="s">
        <v>398</v>
      </c>
      <c r="J1275" s="3" t="s">
        <v>541</v>
      </c>
      <c r="K1275" s="3" t="s">
        <v>541</v>
      </c>
      <c r="L1275" s="3"/>
      <c r="M1275" s="3" t="s">
        <v>543</v>
      </c>
      <c r="N1275" s="3" t="s">
        <v>17</v>
      </c>
      <c r="O1275" s="3" t="s">
        <v>19</v>
      </c>
      <c r="P1275" s="3">
        <v>8489.27</v>
      </c>
      <c r="Q1275" s="54">
        <v>1</v>
      </c>
      <c r="R1275" s="54">
        <v>1</v>
      </c>
      <c r="S1275" s="54">
        <v>1</v>
      </c>
      <c r="T1275" s="54">
        <v>1</v>
      </c>
      <c r="U1275" s="54">
        <v>1</v>
      </c>
      <c r="V1275" s="54">
        <v>1</v>
      </c>
      <c r="W1275" s="54">
        <v>3</v>
      </c>
      <c r="X1275" s="54">
        <v>3</v>
      </c>
      <c r="Y1275" s="54">
        <v>6</v>
      </c>
      <c r="Z1275" s="54">
        <v>4</v>
      </c>
      <c r="AA1275" s="54">
        <v>3</v>
      </c>
      <c r="AB1275" s="54">
        <v>0</v>
      </c>
      <c r="AC1275" s="54">
        <v>0</v>
      </c>
      <c r="AD1275" s="54">
        <v>0</v>
      </c>
      <c r="AE1275" s="54">
        <v>0</v>
      </c>
      <c r="AF1275" s="54">
        <f t="shared" si="1498"/>
        <v>7</v>
      </c>
      <c r="AG1275" s="54">
        <f t="shared" si="1499"/>
        <v>0</v>
      </c>
      <c r="AH1275" s="54">
        <f t="shared" si="1500"/>
        <v>7</v>
      </c>
      <c r="AI1275" s="54">
        <v>8489.27</v>
      </c>
      <c r="AJ1275" s="54">
        <v>8489.27</v>
      </c>
      <c r="AK1275" s="54">
        <v>8489.27</v>
      </c>
      <c r="AL1275" s="54">
        <v>8489.27</v>
      </c>
      <c r="AM1275" s="54">
        <v>8489.27</v>
      </c>
      <c r="AN1275" s="54">
        <v>8489.27</v>
      </c>
      <c r="AO1275" s="54">
        <v>25467.81</v>
      </c>
      <c r="AP1275" s="54">
        <v>25467.81</v>
      </c>
      <c r="AQ1275" s="54">
        <v>50935.62</v>
      </c>
      <c r="AR1275" s="54">
        <f t="shared" si="1501"/>
        <v>33957.08</v>
      </c>
      <c r="AS1275" s="54">
        <f t="shared" si="1502"/>
        <v>25467.81</v>
      </c>
      <c r="AT1275" s="54">
        <f t="shared" si="1503"/>
        <v>0</v>
      </c>
      <c r="AU1275" s="54">
        <f t="shared" si="1504"/>
        <v>0</v>
      </c>
      <c r="AV1275" s="54">
        <f t="shared" si="1505"/>
        <v>0</v>
      </c>
      <c r="AW1275" s="54">
        <f t="shared" si="1506"/>
        <v>0</v>
      </c>
      <c r="AX1275" s="54">
        <f t="shared" si="1507"/>
        <v>59424.89</v>
      </c>
      <c r="AY1275" s="54">
        <f t="shared" si="1508"/>
        <v>0</v>
      </c>
      <c r="AZ1275" s="54">
        <f t="shared" si="1509"/>
        <v>59424.89</v>
      </c>
      <c r="BA1275" s="54">
        <f t="shared" si="1492"/>
        <v>1</v>
      </c>
      <c r="BB1275" s="54">
        <f t="shared" si="1493"/>
        <v>0</v>
      </c>
      <c r="BC1275" s="54">
        <f>SUM(CJ1275:CL1275)*2</f>
        <v>6</v>
      </c>
      <c r="BD1275" s="54">
        <f>SUM(CM1275:CO1275)*2</f>
        <v>12</v>
      </c>
      <c r="BE1275" s="54">
        <f t="shared" si="1510"/>
        <v>14</v>
      </c>
      <c r="BF1275" s="54">
        <f t="shared" ref="BF1275:BK1275" si="1566">Z1275*2</f>
        <v>8</v>
      </c>
      <c r="BG1275" s="54">
        <f t="shared" si="1566"/>
        <v>6</v>
      </c>
      <c r="BH1275" s="54">
        <f t="shared" si="1566"/>
        <v>0</v>
      </c>
      <c r="BI1275" s="54">
        <f t="shared" si="1566"/>
        <v>0</v>
      </c>
      <c r="BJ1275" s="54">
        <f t="shared" si="1566"/>
        <v>0</v>
      </c>
      <c r="BK1275" s="54">
        <f t="shared" si="1566"/>
        <v>0</v>
      </c>
      <c r="BL1275" s="54">
        <v>0</v>
      </c>
      <c r="BM1275" s="54">
        <v>0</v>
      </c>
      <c r="BN1275" s="54">
        <f t="shared" si="1564"/>
        <v>0</v>
      </c>
      <c r="BO1275" s="54">
        <f t="shared" si="1565"/>
        <v>0</v>
      </c>
      <c r="BP1275" s="54">
        <v>0</v>
      </c>
      <c r="BQ1275" s="54">
        <v>0</v>
      </c>
      <c r="BR1275" s="54">
        <v>0</v>
      </c>
      <c r="BS1275" s="54">
        <v>0</v>
      </c>
      <c r="BT1275" s="54">
        <v>0</v>
      </c>
      <c r="BU1275" s="54">
        <v>0</v>
      </c>
      <c r="BV1275" s="54">
        <f t="shared" si="1512"/>
        <v>7074.3916666666673</v>
      </c>
      <c r="BW1275" s="54">
        <f t="shared" si="1513"/>
        <v>25467.81</v>
      </c>
      <c r="BX1275" s="54">
        <f t="shared" si="1514"/>
        <v>50935.62</v>
      </c>
      <c r="BY1275" s="54">
        <f t="shared" si="1515"/>
        <v>3</v>
      </c>
      <c r="BZ1275" s="54">
        <f t="shared" si="1516"/>
        <v>6</v>
      </c>
      <c r="CA1275" s="54">
        <v>0</v>
      </c>
      <c r="CB1275" s="54">
        <f t="shared" si="1517"/>
        <v>3</v>
      </c>
      <c r="CC1275" s="54">
        <f t="shared" si="1518"/>
        <v>0.83333333333333337</v>
      </c>
      <c r="CD1275" s="54">
        <v>0</v>
      </c>
      <c r="CE1275" s="54">
        <v>0</v>
      </c>
      <c r="CF1275" s="54">
        <v>0</v>
      </c>
      <c r="CG1275" s="54">
        <v>0</v>
      </c>
      <c r="CH1275" s="54">
        <v>0</v>
      </c>
      <c r="CI1275" s="54">
        <v>1</v>
      </c>
      <c r="CJ1275" s="54">
        <v>0</v>
      </c>
      <c r="CK1275" s="54">
        <v>3</v>
      </c>
      <c r="CL1275" s="54">
        <v>0</v>
      </c>
      <c r="CM1275" s="54">
        <v>3</v>
      </c>
      <c r="CN1275" s="54">
        <v>2</v>
      </c>
      <c r="CO1275" s="54">
        <v>1</v>
      </c>
    </row>
    <row r="1276" spans="1:93">
      <c r="A1276" s="3" t="str">
        <f t="shared" si="1497"/>
        <v>SH157Herceptin IV</v>
      </c>
      <c r="B1276" s="3" t="s">
        <v>558</v>
      </c>
      <c r="C1276" s="3" t="s">
        <v>887</v>
      </c>
      <c r="D1276" s="3" t="s">
        <v>296</v>
      </c>
      <c r="E1276" s="3" t="s">
        <v>296</v>
      </c>
      <c r="F1276" s="3" t="s">
        <v>399</v>
      </c>
      <c r="G1276" s="3" t="s">
        <v>400</v>
      </c>
      <c r="H1276" s="3" t="s">
        <v>399</v>
      </c>
      <c r="I1276" s="3" t="s">
        <v>400</v>
      </c>
      <c r="J1276" s="3" t="s">
        <v>541</v>
      </c>
      <c r="K1276" s="3" t="s">
        <v>541</v>
      </c>
      <c r="L1276" s="3"/>
      <c r="M1276" s="3" t="s">
        <v>543</v>
      </c>
      <c r="N1276" s="3" t="s">
        <v>11</v>
      </c>
      <c r="O1276" s="3" t="s">
        <v>11</v>
      </c>
      <c r="P1276" s="3">
        <v>4535.5</v>
      </c>
      <c r="Q1276" s="54">
        <v>2.4822376098080742E-7</v>
      </c>
      <c r="R1276" s="54">
        <v>1.7782878168674339E-7</v>
      </c>
      <c r="S1276" s="54">
        <v>1.6542114214001052E-7</v>
      </c>
      <c r="T1276" s="54">
        <v>1.1681063360424579E-7</v>
      </c>
      <c r="U1276" s="54">
        <v>1.0643066396940739E-7</v>
      </c>
      <c r="V1276" s="54">
        <v>1.8528501761878564E-7</v>
      </c>
      <c r="W1276" s="54">
        <v>5.9147368480756133E-7</v>
      </c>
      <c r="X1276" s="54">
        <v>4.0852631519243884E-7</v>
      </c>
      <c r="Y1276" s="54">
        <v>1.0000000000000002E-6</v>
      </c>
      <c r="Z1276" s="54">
        <v>4</v>
      </c>
      <c r="AA1276" s="54">
        <v>3</v>
      </c>
      <c r="AB1276" s="54">
        <v>6</v>
      </c>
      <c r="AC1276" s="54">
        <v>9</v>
      </c>
      <c r="AD1276" s="54">
        <v>0</v>
      </c>
      <c r="AE1276" s="54">
        <v>0</v>
      </c>
      <c r="AF1276" s="54">
        <f t="shared" si="1498"/>
        <v>13</v>
      </c>
      <c r="AG1276" s="54">
        <f t="shared" si="1499"/>
        <v>9</v>
      </c>
      <c r="AH1276" s="54">
        <f t="shared" si="1500"/>
        <v>22</v>
      </c>
      <c r="AI1276" s="54">
        <v>1.1258188679284522E-3</v>
      </c>
      <c r="AJ1276" s="54">
        <v>8.0654243934022462E-4</v>
      </c>
      <c r="AK1276" s="54">
        <v>7.5026759017601764E-4</v>
      </c>
      <c r="AL1276" s="54">
        <v>5.297946287120568E-4</v>
      </c>
      <c r="AM1276" s="54">
        <v>4.8271627643324723E-4</v>
      </c>
      <c r="AN1276" s="54">
        <v>8.4036019741000226E-4</v>
      </c>
      <c r="AO1276" s="54">
        <v>2.6826288974446943E-3</v>
      </c>
      <c r="AP1276" s="54">
        <v>1.8528711025553063E-3</v>
      </c>
      <c r="AQ1276" s="54">
        <v>4.5355000000000005E-3</v>
      </c>
      <c r="AR1276" s="54">
        <f t="shared" si="1501"/>
        <v>18142</v>
      </c>
      <c r="AS1276" s="54">
        <f t="shared" si="1502"/>
        <v>13606.5</v>
      </c>
      <c r="AT1276" s="54">
        <f t="shared" si="1503"/>
        <v>27213</v>
      </c>
      <c r="AU1276" s="54">
        <f t="shared" si="1504"/>
        <v>40819.5</v>
      </c>
      <c r="AV1276" s="54">
        <f t="shared" si="1505"/>
        <v>0</v>
      </c>
      <c r="AW1276" s="54">
        <f t="shared" si="1506"/>
        <v>0</v>
      </c>
      <c r="AX1276" s="54">
        <f t="shared" si="1507"/>
        <v>58961.5</v>
      </c>
      <c r="AY1276" s="54">
        <f t="shared" si="1508"/>
        <v>40819.5</v>
      </c>
      <c r="AZ1276" s="54">
        <f t="shared" si="1509"/>
        <v>99781</v>
      </c>
      <c r="BA1276" s="54">
        <f t="shared" si="1492"/>
        <v>1.1681063360424579E-7</v>
      </c>
      <c r="BB1276" s="54">
        <f t="shared" si="1493"/>
        <v>9</v>
      </c>
      <c r="BC1276" s="54"/>
      <c r="BD1276" s="54"/>
      <c r="BE1276" s="54">
        <f t="shared" si="1510"/>
        <v>0</v>
      </c>
      <c r="BF1276" s="54"/>
      <c r="BG1276" s="54"/>
      <c r="BH1276" s="54"/>
      <c r="BI1276" s="54"/>
      <c r="BJ1276" s="54"/>
      <c r="BK1276" s="54"/>
      <c r="BL1276" s="54"/>
      <c r="BM1276" s="54"/>
      <c r="BN1276" s="54"/>
      <c r="BO1276" s="54"/>
      <c r="BP1276" s="54"/>
      <c r="BQ1276" s="54"/>
      <c r="BR1276" s="54"/>
      <c r="BS1276" s="54"/>
      <c r="BT1276" s="54"/>
      <c r="BU1276" s="54"/>
      <c r="BV1276" s="54">
        <f t="shared" si="1512"/>
        <v>25701.166666666668</v>
      </c>
      <c r="BW1276" s="54">
        <f t="shared" si="1513"/>
        <v>226775</v>
      </c>
      <c r="BX1276" s="54">
        <f t="shared" si="1514"/>
        <v>-81639</v>
      </c>
      <c r="BY1276" s="54">
        <f t="shared" si="1515"/>
        <v>50</v>
      </c>
      <c r="BZ1276" s="54">
        <f t="shared" si="1516"/>
        <v>-18</v>
      </c>
      <c r="CA1276" s="54">
        <v>0</v>
      </c>
      <c r="CB1276" s="54">
        <f t="shared" si="1517"/>
        <v>12</v>
      </c>
      <c r="CC1276" s="54">
        <f t="shared" si="1518"/>
        <v>5.666666666666667</v>
      </c>
      <c r="CD1276" s="54">
        <v>6</v>
      </c>
      <c r="CE1276" s="54">
        <v>9</v>
      </c>
      <c r="CF1276" s="54">
        <v>3</v>
      </c>
      <c r="CG1276" s="54">
        <v>3</v>
      </c>
      <c r="CH1276" s="54">
        <v>6</v>
      </c>
      <c r="CI1276" s="54">
        <v>9</v>
      </c>
      <c r="CJ1276" s="54">
        <v>3</v>
      </c>
      <c r="CK1276" s="54">
        <v>6</v>
      </c>
      <c r="CL1276" s="54">
        <v>41</v>
      </c>
      <c r="CM1276" s="54">
        <v>-33</v>
      </c>
      <c r="CN1276" s="54">
        <v>3</v>
      </c>
      <c r="CO1276" s="54">
        <v>12</v>
      </c>
    </row>
    <row r="1277" spans="1:93">
      <c r="A1277" s="3" t="str">
        <f t="shared" si="1497"/>
        <v>SH157Herceptin SC</v>
      </c>
      <c r="B1277" s="3" t="s">
        <v>558</v>
      </c>
      <c r="C1277" s="3" t="s">
        <v>887</v>
      </c>
      <c r="D1277" s="3" t="s">
        <v>296</v>
      </c>
      <c r="E1277" s="3" t="s">
        <v>296</v>
      </c>
      <c r="F1277" s="3" t="s">
        <v>399</v>
      </c>
      <c r="G1277" s="3" t="s">
        <v>400</v>
      </c>
      <c r="H1277" s="3" t="s">
        <v>399</v>
      </c>
      <c r="I1277" s="3" t="s">
        <v>400</v>
      </c>
      <c r="J1277" s="3" t="s">
        <v>541</v>
      </c>
      <c r="K1277" s="3" t="s">
        <v>541</v>
      </c>
      <c r="L1277" s="3"/>
      <c r="M1277" s="3" t="s">
        <v>543</v>
      </c>
      <c r="N1277" s="3" t="s">
        <v>12</v>
      </c>
      <c r="O1277" s="3" t="s">
        <v>12</v>
      </c>
      <c r="P1277" s="3">
        <v>3444.49</v>
      </c>
      <c r="Q1277" s="54">
        <v>1.2869445629604544E-7</v>
      </c>
      <c r="R1277" s="54">
        <v>1.1923834167284972E-7</v>
      </c>
      <c r="S1277" s="54">
        <v>1.8086442832285226E-7</v>
      </c>
      <c r="T1277" s="54">
        <v>1.8512626147397511E-7</v>
      </c>
      <c r="U1277" s="54">
        <v>1.6668434004097236E-7</v>
      </c>
      <c r="V1277" s="54">
        <v>2.193921721933052E-7</v>
      </c>
      <c r="W1277" s="54">
        <v>4.2879722629174739E-7</v>
      </c>
      <c r="X1277" s="54">
        <v>5.7120277370825267E-7</v>
      </c>
      <c r="Y1277" s="54">
        <v>1.0000000000000002E-6</v>
      </c>
      <c r="Z1277" s="54">
        <v>0</v>
      </c>
      <c r="AA1277" s="54">
        <v>0</v>
      </c>
      <c r="AB1277" s="54">
        <v>0</v>
      </c>
      <c r="AC1277" s="54">
        <v>0</v>
      </c>
      <c r="AD1277" s="54">
        <v>0</v>
      </c>
      <c r="AE1277" s="54">
        <v>0</v>
      </c>
      <c r="AF1277" s="54">
        <f t="shared" si="1498"/>
        <v>0</v>
      </c>
      <c r="AG1277" s="54">
        <f t="shared" si="1499"/>
        <v>0</v>
      </c>
      <c r="AH1277" s="54">
        <f t="shared" si="1500"/>
        <v>0</v>
      </c>
      <c r="AI1277" s="54">
        <v>4.4328676776716558E-4</v>
      </c>
      <c r="AJ1277" s="54">
        <v>4.1071527550871412E-4</v>
      </c>
      <c r="AK1277" s="54">
        <v>6.2298571471378138E-4</v>
      </c>
      <c r="AL1277" s="54">
        <v>6.3766555638449245E-4</v>
      </c>
      <c r="AM1277" s="54">
        <v>5.7414254242772885E-4</v>
      </c>
      <c r="AN1277" s="54">
        <v>7.5569414319811776E-4</v>
      </c>
      <c r="AO1277" s="54">
        <v>1.476987757989661E-3</v>
      </c>
      <c r="AP1277" s="54">
        <v>1.9675022420103392E-3</v>
      </c>
      <c r="AQ1277" s="54">
        <v>3.4444900000000001E-3</v>
      </c>
      <c r="AR1277" s="54">
        <f t="shared" si="1501"/>
        <v>0</v>
      </c>
      <c r="AS1277" s="54">
        <f t="shared" si="1502"/>
        <v>0</v>
      </c>
      <c r="AT1277" s="54">
        <f t="shared" si="1503"/>
        <v>0</v>
      </c>
      <c r="AU1277" s="54">
        <f t="shared" si="1504"/>
        <v>0</v>
      </c>
      <c r="AV1277" s="54">
        <f t="shared" si="1505"/>
        <v>0</v>
      </c>
      <c r="AW1277" s="54">
        <f t="shared" si="1506"/>
        <v>0</v>
      </c>
      <c r="AX1277" s="54">
        <f t="shared" si="1507"/>
        <v>0</v>
      </c>
      <c r="AY1277" s="54">
        <f t="shared" si="1508"/>
        <v>0</v>
      </c>
      <c r="AZ1277" s="54">
        <f t="shared" si="1509"/>
        <v>0</v>
      </c>
      <c r="BA1277" s="54">
        <f t="shared" si="1492"/>
        <v>1.8512626147397511E-7</v>
      </c>
      <c r="BB1277" s="54">
        <f t="shared" si="1493"/>
        <v>0</v>
      </c>
      <c r="BC1277" s="54"/>
      <c r="BD1277" s="54"/>
      <c r="BE1277" s="54">
        <f t="shared" si="1510"/>
        <v>0</v>
      </c>
      <c r="BF1277" s="54"/>
      <c r="BG1277" s="54"/>
      <c r="BH1277" s="54"/>
      <c r="BI1277" s="54"/>
      <c r="BJ1277" s="54"/>
      <c r="BK1277" s="54"/>
      <c r="BL1277" s="54"/>
      <c r="BM1277" s="54"/>
      <c r="BN1277" s="54"/>
      <c r="BO1277" s="54"/>
      <c r="BP1277" s="54"/>
      <c r="BQ1277" s="54"/>
      <c r="BR1277" s="54"/>
      <c r="BS1277" s="54"/>
      <c r="BT1277" s="54"/>
      <c r="BU1277" s="54"/>
      <c r="BV1277" s="54">
        <f t="shared" si="1512"/>
        <v>0</v>
      </c>
      <c r="BW1277" s="54">
        <f t="shared" si="1513"/>
        <v>0</v>
      </c>
      <c r="BX1277" s="54">
        <f t="shared" si="1514"/>
        <v>0</v>
      </c>
      <c r="BY1277" s="54">
        <f t="shared" si="1515"/>
        <v>0</v>
      </c>
      <c r="BZ1277" s="54">
        <f t="shared" si="1516"/>
        <v>0</v>
      </c>
      <c r="CA1277" s="54">
        <v>0</v>
      </c>
      <c r="CB1277" s="54">
        <f t="shared" si="1517"/>
        <v>0</v>
      </c>
      <c r="CC1277" s="54">
        <f t="shared" si="1518"/>
        <v>0</v>
      </c>
      <c r="CD1277" s="54">
        <v>0</v>
      </c>
      <c r="CE1277" s="54">
        <v>0</v>
      </c>
      <c r="CF1277" s="54">
        <v>0</v>
      </c>
      <c r="CG1277" s="54">
        <v>0</v>
      </c>
      <c r="CH1277" s="54">
        <v>0</v>
      </c>
      <c r="CI1277" s="54">
        <v>0</v>
      </c>
      <c r="CJ1277" s="54">
        <v>0</v>
      </c>
      <c r="CK1277" s="54">
        <v>0</v>
      </c>
      <c r="CL1277" s="54">
        <v>0</v>
      </c>
      <c r="CM1277" s="54">
        <v>0</v>
      </c>
      <c r="CN1277" s="54">
        <v>0</v>
      </c>
      <c r="CO1277" s="54">
        <v>0</v>
      </c>
    </row>
    <row r="1278" spans="1:93">
      <c r="A1278" s="3" t="str">
        <f t="shared" si="1497"/>
        <v>SH157Itovebi 3mg</v>
      </c>
      <c r="B1278" s="3" t="s">
        <v>558</v>
      </c>
      <c r="C1278" s="3" t="s">
        <v>887</v>
      </c>
      <c r="D1278" s="3" t="s">
        <v>296</v>
      </c>
      <c r="E1278" s="3" t="s">
        <v>296</v>
      </c>
      <c r="F1278" s="3" t="s">
        <v>399</v>
      </c>
      <c r="G1278" s="3" t="s">
        <v>400</v>
      </c>
      <c r="H1278" s="3" t="s">
        <v>399</v>
      </c>
      <c r="I1278" s="3" t="s">
        <v>400</v>
      </c>
      <c r="J1278" s="3" t="s">
        <v>541</v>
      </c>
      <c r="K1278" s="3" t="s">
        <v>541</v>
      </c>
      <c r="L1278" s="3"/>
      <c r="M1278" s="3" t="s">
        <v>543</v>
      </c>
      <c r="N1278" s="3" t="s">
        <v>13</v>
      </c>
      <c r="O1278" s="3" t="s">
        <v>14</v>
      </c>
      <c r="P1278" s="3">
        <v>3566.02</v>
      </c>
      <c r="Q1278" s="54">
        <v>7.5423782997919166E-8</v>
      </c>
      <c r="R1278" s="54">
        <v>8.6118364644595899E-8</v>
      </c>
      <c r="S1278" s="54">
        <v>1.7430625086372233E-7</v>
      </c>
      <c r="T1278" s="54">
        <v>1.7644957539816278E-7</v>
      </c>
      <c r="U1278" s="54">
        <v>2.1451535630448561E-7</v>
      </c>
      <c r="V1278" s="54">
        <v>2.7318666979111423E-7</v>
      </c>
      <c r="W1278" s="54">
        <v>3.3584839850623739E-7</v>
      </c>
      <c r="X1278" s="54">
        <v>6.6415160149376262E-7</v>
      </c>
      <c r="Y1278" s="54">
        <v>9.9999999999999995E-7</v>
      </c>
      <c r="Z1278" s="54">
        <v>0</v>
      </c>
      <c r="AA1278" s="54">
        <v>0</v>
      </c>
      <c r="AB1278" s="54">
        <v>0</v>
      </c>
      <c r="AC1278" s="54">
        <v>0</v>
      </c>
      <c r="AD1278" s="54">
        <v>0</v>
      </c>
      <c r="AE1278" s="54">
        <v>0</v>
      </c>
      <c r="AF1278" s="54">
        <f t="shared" si="1498"/>
        <v>0</v>
      </c>
      <c r="AG1278" s="54">
        <f t="shared" si="1499"/>
        <v>0</v>
      </c>
      <c r="AH1278" s="54">
        <f t="shared" si="1500"/>
        <v>0</v>
      </c>
      <c r="AI1278" s="54">
        <v>2.6896271864623972E-4</v>
      </c>
      <c r="AJ1278" s="54">
        <v>3.0709981068992184E-4</v>
      </c>
      <c r="AK1278" s="54">
        <v>6.2157957670505104E-4</v>
      </c>
      <c r="AL1278" s="54">
        <v>6.2922271486135644E-4</v>
      </c>
      <c r="AM1278" s="54">
        <v>7.6496605088892183E-4</v>
      </c>
      <c r="AN1278" s="54">
        <v>9.7418912820850911E-4</v>
      </c>
      <c r="AO1278" s="54">
        <v>1.1976421060412126E-3</v>
      </c>
      <c r="AP1278" s="54">
        <v>2.3683778939587873E-3</v>
      </c>
      <c r="AQ1278" s="54">
        <v>3.5660199999999996E-3</v>
      </c>
      <c r="AR1278" s="54">
        <f t="shared" si="1501"/>
        <v>0</v>
      </c>
      <c r="AS1278" s="54">
        <f t="shared" si="1502"/>
        <v>0</v>
      </c>
      <c r="AT1278" s="54">
        <f t="shared" si="1503"/>
        <v>0</v>
      </c>
      <c r="AU1278" s="54">
        <f t="shared" si="1504"/>
        <v>0</v>
      </c>
      <c r="AV1278" s="54">
        <f t="shared" si="1505"/>
        <v>0</v>
      </c>
      <c r="AW1278" s="54">
        <f t="shared" si="1506"/>
        <v>0</v>
      </c>
      <c r="AX1278" s="54">
        <f t="shared" si="1507"/>
        <v>0</v>
      </c>
      <c r="AY1278" s="54">
        <f t="shared" si="1508"/>
        <v>0</v>
      </c>
      <c r="AZ1278" s="54">
        <f t="shared" si="1509"/>
        <v>0</v>
      </c>
      <c r="BA1278" s="54">
        <f t="shared" si="1492"/>
        <v>1.7644957539816278E-7</v>
      </c>
      <c r="BB1278" s="54">
        <f t="shared" si="1493"/>
        <v>0</v>
      </c>
      <c r="BC1278" s="54"/>
      <c r="BD1278" s="54"/>
      <c r="BE1278" s="54">
        <f t="shared" si="1510"/>
        <v>0</v>
      </c>
      <c r="BF1278" s="54"/>
      <c r="BG1278" s="54"/>
      <c r="BH1278" s="54"/>
      <c r="BI1278" s="54"/>
      <c r="BJ1278" s="54"/>
      <c r="BK1278" s="54"/>
      <c r="BL1278" s="54">
        <v>0</v>
      </c>
      <c r="BM1278" s="54">
        <v>0</v>
      </c>
      <c r="BN1278" s="54">
        <f t="shared" ref="BN1278:BN1279" si="1567">AVERAGE(BP1278:BR1278)</f>
        <v>0</v>
      </c>
      <c r="BO1278" s="54">
        <f t="shared" ref="BO1278:BO1279" si="1568">SUM(BS1278:BU1278)/1</f>
        <v>0</v>
      </c>
      <c r="BP1278" s="54">
        <v>0</v>
      </c>
      <c r="BQ1278" s="54">
        <v>0</v>
      </c>
      <c r="BR1278" s="54">
        <v>0</v>
      </c>
      <c r="BS1278" s="54">
        <v>0</v>
      </c>
      <c r="BT1278" s="54">
        <v>0</v>
      </c>
      <c r="BU1278" s="54">
        <v>0</v>
      </c>
      <c r="BV1278" s="54">
        <f t="shared" si="1512"/>
        <v>0</v>
      </c>
      <c r="BW1278" s="54">
        <f t="shared" si="1513"/>
        <v>0</v>
      </c>
      <c r="BX1278" s="54">
        <f t="shared" si="1514"/>
        <v>0</v>
      </c>
      <c r="BY1278" s="54">
        <f t="shared" si="1515"/>
        <v>0</v>
      </c>
      <c r="BZ1278" s="54">
        <f t="shared" si="1516"/>
        <v>0</v>
      </c>
      <c r="CA1278" s="54">
        <v>0</v>
      </c>
      <c r="CB1278" s="54">
        <f t="shared" si="1517"/>
        <v>0</v>
      </c>
      <c r="CC1278" s="54">
        <f t="shared" si="1518"/>
        <v>0</v>
      </c>
      <c r="CD1278" s="54">
        <v>0</v>
      </c>
      <c r="CE1278" s="54">
        <v>0</v>
      </c>
      <c r="CF1278" s="54">
        <v>0</v>
      </c>
      <c r="CG1278" s="54">
        <v>0</v>
      </c>
      <c r="CH1278" s="54">
        <v>0</v>
      </c>
      <c r="CI1278" s="54">
        <v>0</v>
      </c>
      <c r="CJ1278" s="54">
        <v>0</v>
      </c>
      <c r="CK1278" s="54">
        <v>0</v>
      </c>
      <c r="CL1278" s="54">
        <v>0</v>
      </c>
      <c r="CM1278" s="54">
        <v>0</v>
      </c>
      <c r="CN1278" s="54">
        <v>0</v>
      </c>
      <c r="CO1278" s="54">
        <v>0</v>
      </c>
    </row>
    <row r="1279" spans="1:93">
      <c r="A1279" s="3" t="str">
        <f t="shared" si="1497"/>
        <v>SH157Itovebi 9mg</v>
      </c>
      <c r="B1279" s="3" t="s">
        <v>558</v>
      </c>
      <c r="C1279" s="3" t="s">
        <v>887</v>
      </c>
      <c r="D1279" s="3" t="s">
        <v>296</v>
      </c>
      <c r="E1279" s="3" t="s">
        <v>296</v>
      </c>
      <c r="F1279" s="3" t="s">
        <v>399</v>
      </c>
      <c r="G1279" s="3" t="s">
        <v>400</v>
      </c>
      <c r="H1279" s="3" t="s">
        <v>399</v>
      </c>
      <c r="I1279" s="3" t="s">
        <v>400</v>
      </c>
      <c r="J1279" s="3" t="s">
        <v>541</v>
      </c>
      <c r="K1279" s="3" t="s">
        <v>541</v>
      </c>
      <c r="L1279" s="3"/>
      <c r="M1279" s="3" t="s">
        <v>543</v>
      </c>
      <c r="N1279" s="3" t="s">
        <v>13</v>
      </c>
      <c r="O1279" s="3" t="s">
        <v>15</v>
      </c>
      <c r="P1279" s="3">
        <v>10698.05</v>
      </c>
      <c r="Q1279" s="54"/>
      <c r="R1279" s="54"/>
      <c r="S1279" s="54"/>
      <c r="T1279" s="54">
        <v>0</v>
      </c>
      <c r="U1279" s="54">
        <v>0</v>
      </c>
      <c r="V1279" s="54">
        <v>0</v>
      </c>
      <c r="W1279" s="54">
        <v>0</v>
      </c>
      <c r="X1279" s="54">
        <v>0</v>
      </c>
      <c r="Y1279" s="54">
        <v>0</v>
      </c>
      <c r="Z1279" s="54">
        <v>0</v>
      </c>
      <c r="AA1279" s="54">
        <v>0</v>
      </c>
      <c r="AB1279" s="54">
        <v>0</v>
      </c>
      <c r="AC1279" s="54">
        <v>0</v>
      </c>
      <c r="AD1279" s="54">
        <v>0</v>
      </c>
      <c r="AE1279" s="54">
        <v>0</v>
      </c>
      <c r="AF1279" s="54">
        <f t="shared" si="1498"/>
        <v>0</v>
      </c>
      <c r="AG1279" s="54">
        <f t="shared" si="1499"/>
        <v>0</v>
      </c>
      <c r="AH1279" s="54">
        <f t="shared" si="1500"/>
        <v>0</v>
      </c>
      <c r="AI1279" s="54"/>
      <c r="AJ1279" s="54"/>
      <c r="AK1279" s="54"/>
      <c r="AL1279" s="54">
        <v>0</v>
      </c>
      <c r="AM1279" s="54">
        <v>0</v>
      </c>
      <c r="AN1279" s="54">
        <v>0</v>
      </c>
      <c r="AO1279" s="54">
        <v>0</v>
      </c>
      <c r="AP1279" s="54">
        <v>0</v>
      </c>
      <c r="AQ1279" s="54">
        <v>0</v>
      </c>
      <c r="AR1279" s="54">
        <f t="shared" si="1501"/>
        <v>0</v>
      </c>
      <c r="AS1279" s="54">
        <f t="shared" si="1502"/>
        <v>0</v>
      </c>
      <c r="AT1279" s="54">
        <f t="shared" si="1503"/>
        <v>0</v>
      </c>
      <c r="AU1279" s="54">
        <f t="shared" si="1504"/>
        <v>0</v>
      </c>
      <c r="AV1279" s="54">
        <f t="shared" si="1505"/>
        <v>0</v>
      </c>
      <c r="AW1279" s="54">
        <f t="shared" si="1506"/>
        <v>0</v>
      </c>
      <c r="AX1279" s="54">
        <f t="shared" si="1507"/>
        <v>0</v>
      </c>
      <c r="AY1279" s="54">
        <f t="shared" si="1508"/>
        <v>0</v>
      </c>
      <c r="AZ1279" s="54">
        <f t="shared" si="1509"/>
        <v>0</v>
      </c>
      <c r="BA1279" s="54">
        <f t="shared" si="1492"/>
        <v>0</v>
      </c>
      <c r="BB1279" s="54">
        <f t="shared" si="1493"/>
        <v>0</v>
      </c>
      <c r="BC1279" s="54"/>
      <c r="BD1279" s="54"/>
      <c r="BE1279" s="54">
        <f t="shared" si="1510"/>
        <v>0</v>
      </c>
      <c r="BF1279" s="54"/>
      <c r="BG1279" s="54"/>
      <c r="BH1279" s="54"/>
      <c r="BI1279" s="54"/>
      <c r="BJ1279" s="54"/>
      <c r="BK1279" s="54"/>
      <c r="BL1279" s="54">
        <v>0</v>
      </c>
      <c r="BM1279" s="54">
        <v>0</v>
      </c>
      <c r="BN1279" s="54">
        <f t="shared" si="1567"/>
        <v>0</v>
      </c>
      <c r="BO1279" s="54">
        <f t="shared" si="1568"/>
        <v>0</v>
      </c>
      <c r="BP1279" s="54">
        <v>0</v>
      </c>
      <c r="BQ1279" s="54">
        <v>0</v>
      </c>
      <c r="BR1279" s="54">
        <v>0</v>
      </c>
      <c r="BS1279" s="54">
        <v>0</v>
      </c>
      <c r="BT1279" s="54">
        <v>0</v>
      </c>
      <c r="BU1279" s="54">
        <v>0</v>
      </c>
      <c r="BV1279" s="54">
        <f t="shared" si="1512"/>
        <v>0</v>
      </c>
      <c r="BW1279" s="54">
        <f t="shared" si="1513"/>
        <v>0</v>
      </c>
      <c r="BX1279" s="54">
        <f t="shared" si="1514"/>
        <v>0</v>
      </c>
      <c r="BY1279" s="54">
        <f t="shared" si="1515"/>
        <v>0</v>
      </c>
      <c r="BZ1279" s="54">
        <f t="shared" si="1516"/>
        <v>0</v>
      </c>
      <c r="CA1279" s="54">
        <v>0</v>
      </c>
      <c r="CB1279" s="54">
        <f t="shared" si="1517"/>
        <v>0</v>
      </c>
      <c r="CC1279" s="54">
        <f t="shared" si="1518"/>
        <v>0</v>
      </c>
      <c r="CD1279" s="54">
        <v>0</v>
      </c>
      <c r="CE1279" s="54">
        <v>0</v>
      </c>
      <c r="CF1279" s="54">
        <v>0</v>
      </c>
      <c r="CG1279" s="54">
        <v>0</v>
      </c>
      <c r="CH1279" s="54">
        <v>0</v>
      </c>
      <c r="CI1279" s="54">
        <v>0</v>
      </c>
      <c r="CJ1279" s="54">
        <v>0</v>
      </c>
      <c r="CK1279" s="54">
        <v>0</v>
      </c>
      <c r="CL1279" s="54">
        <v>0</v>
      </c>
      <c r="CM1279" s="54">
        <v>0</v>
      </c>
      <c r="CN1279" s="54">
        <v>0</v>
      </c>
      <c r="CO1279" s="54">
        <v>0</v>
      </c>
    </row>
    <row r="1280" spans="1:93">
      <c r="A1280" s="3" t="str">
        <f t="shared" si="1497"/>
        <v>SH157Perjeta</v>
      </c>
      <c r="B1280" s="3" t="s">
        <v>558</v>
      </c>
      <c r="C1280" s="3" t="s">
        <v>887</v>
      </c>
      <c r="D1280" s="3" t="s">
        <v>296</v>
      </c>
      <c r="E1280" s="3" t="s">
        <v>296</v>
      </c>
      <c r="F1280" s="3" t="s">
        <v>399</v>
      </c>
      <c r="G1280" s="3" t="s">
        <v>400</v>
      </c>
      <c r="H1280" s="3" t="s">
        <v>399</v>
      </c>
      <c r="I1280" s="3" t="s">
        <v>400</v>
      </c>
      <c r="J1280" s="3" t="s">
        <v>541</v>
      </c>
      <c r="K1280" s="3" t="s">
        <v>541</v>
      </c>
      <c r="L1280" s="3"/>
      <c r="M1280" s="3" t="s">
        <v>543</v>
      </c>
      <c r="N1280" s="3" t="s">
        <v>16</v>
      </c>
      <c r="O1280" s="3" t="s">
        <v>16</v>
      </c>
      <c r="P1280" s="3">
        <v>3985.87</v>
      </c>
      <c r="Q1280" s="54">
        <v>1.7016820489227757E-7</v>
      </c>
      <c r="R1280" s="54">
        <v>1.437436387538705E-7</v>
      </c>
      <c r="S1280" s="54">
        <v>2.1817278135784686E-7</v>
      </c>
      <c r="T1280" s="54">
        <v>1.3183546069258188E-7</v>
      </c>
      <c r="U1280" s="54">
        <v>1.6001271046762174E-7</v>
      </c>
      <c r="V1280" s="54">
        <v>1.836397080028689E-7</v>
      </c>
      <c r="W1280" s="54">
        <v>5.320846250039949E-7</v>
      </c>
      <c r="X1280" s="54">
        <v>4.7548787916307249E-7</v>
      </c>
      <c r="Y1280" s="54">
        <v>1.0075725041670674E-6</v>
      </c>
      <c r="Z1280" s="54">
        <v>5</v>
      </c>
      <c r="AA1280" s="54">
        <v>0</v>
      </c>
      <c r="AB1280" s="54">
        <v>5</v>
      </c>
      <c r="AC1280" s="54">
        <v>10</v>
      </c>
      <c r="AD1280" s="54">
        <v>0</v>
      </c>
      <c r="AE1280" s="54">
        <v>0</v>
      </c>
      <c r="AF1280" s="54">
        <f t="shared" si="1498"/>
        <v>10</v>
      </c>
      <c r="AG1280" s="54">
        <f t="shared" si="1499"/>
        <v>10</v>
      </c>
      <c r="AH1280" s="54">
        <f t="shared" si="1500"/>
        <v>20</v>
      </c>
      <c r="AI1280" s="54">
        <v>6.7826834283398244E-4</v>
      </c>
      <c r="AJ1280" s="54">
        <v>5.7294345739988969E-4</v>
      </c>
      <c r="AK1280" s="54">
        <v>8.6960834403080104E-4</v>
      </c>
      <c r="AL1280" s="54">
        <v>5.2547900771074136E-4</v>
      </c>
      <c r="AM1280" s="54">
        <v>6.3778986227157948E-4</v>
      </c>
      <c r="AN1280" s="54">
        <v>7.31964002937395E-4</v>
      </c>
      <c r="AO1280" s="54">
        <v>2.1208201442646729E-3</v>
      </c>
      <c r="AP1280" s="54">
        <v>1.8952328729197158E-3</v>
      </c>
      <c r="AQ1280" s="54">
        <v>4.0160530171843888E-3</v>
      </c>
      <c r="AR1280" s="54">
        <f t="shared" si="1501"/>
        <v>19929.349999999999</v>
      </c>
      <c r="AS1280" s="54">
        <f t="shared" si="1502"/>
        <v>0</v>
      </c>
      <c r="AT1280" s="54">
        <f t="shared" si="1503"/>
        <v>19929.349999999999</v>
      </c>
      <c r="AU1280" s="54">
        <f t="shared" si="1504"/>
        <v>39858.699999999997</v>
      </c>
      <c r="AV1280" s="54">
        <f t="shared" si="1505"/>
        <v>0</v>
      </c>
      <c r="AW1280" s="54">
        <f t="shared" si="1506"/>
        <v>0</v>
      </c>
      <c r="AX1280" s="54">
        <f t="shared" si="1507"/>
        <v>39858.699999999997</v>
      </c>
      <c r="AY1280" s="54">
        <f t="shared" si="1508"/>
        <v>39858.699999999997</v>
      </c>
      <c r="AZ1280" s="54">
        <f t="shared" si="1509"/>
        <v>79717.399999999994</v>
      </c>
      <c r="BA1280" s="54">
        <f t="shared" si="1492"/>
        <v>1.3183546069258188E-7</v>
      </c>
      <c r="BB1280" s="54">
        <f t="shared" si="1493"/>
        <v>10</v>
      </c>
      <c r="BC1280" s="54"/>
      <c r="BD1280" s="54"/>
      <c r="BE1280" s="54">
        <f t="shared" si="1510"/>
        <v>0</v>
      </c>
      <c r="BF1280" s="54"/>
      <c r="BG1280" s="54"/>
      <c r="BH1280" s="54"/>
      <c r="BI1280" s="54"/>
      <c r="BJ1280" s="54"/>
      <c r="BK1280" s="54"/>
      <c r="BL1280" s="54"/>
      <c r="BM1280" s="54"/>
      <c r="BN1280" s="54"/>
      <c r="BO1280" s="54"/>
      <c r="BP1280" s="54"/>
      <c r="BQ1280" s="54"/>
      <c r="BR1280" s="54"/>
      <c r="BS1280" s="54"/>
      <c r="BT1280" s="54"/>
      <c r="BU1280" s="54"/>
      <c r="BV1280" s="54">
        <f t="shared" si="1512"/>
        <v>20593.661666666667</v>
      </c>
      <c r="BW1280" s="54">
        <f t="shared" si="1513"/>
        <v>47830.44</v>
      </c>
      <c r="BX1280" s="54">
        <f t="shared" si="1514"/>
        <v>39858.699999999997</v>
      </c>
      <c r="BY1280" s="54">
        <f t="shared" si="1515"/>
        <v>12</v>
      </c>
      <c r="BZ1280" s="54">
        <f t="shared" si="1516"/>
        <v>10</v>
      </c>
      <c r="CA1280" s="54">
        <v>0</v>
      </c>
      <c r="CB1280" s="54">
        <f t="shared" si="1517"/>
        <v>10</v>
      </c>
      <c r="CC1280" s="54">
        <f t="shared" si="1518"/>
        <v>5.166666666666667</v>
      </c>
      <c r="CD1280" s="54">
        <v>10</v>
      </c>
      <c r="CE1280" s="54">
        <v>10</v>
      </c>
      <c r="CF1280" s="54">
        <v>10</v>
      </c>
      <c r="CG1280" s="54">
        <v>10</v>
      </c>
      <c r="CH1280" s="54">
        <v>0</v>
      </c>
      <c r="CI1280" s="54">
        <v>0</v>
      </c>
      <c r="CJ1280" s="54">
        <v>5</v>
      </c>
      <c r="CK1280" s="54">
        <v>7</v>
      </c>
      <c r="CL1280" s="54">
        <v>0</v>
      </c>
      <c r="CM1280" s="54">
        <v>0</v>
      </c>
      <c r="CN1280" s="54">
        <v>5</v>
      </c>
      <c r="CO1280" s="54">
        <v>5</v>
      </c>
    </row>
    <row r="1281" spans="1:93">
      <c r="A1281" s="3" t="str">
        <f t="shared" si="1497"/>
        <v>SH157Phesgo 10ml</v>
      </c>
      <c r="B1281" s="3" t="s">
        <v>558</v>
      </c>
      <c r="C1281" s="3" t="s">
        <v>887</v>
      </c>
      <c r="D1281" s="3" t="s">
        <v>296</v>
      </c>
      <c r="E1281" s="3" t="s">
        <v>296</v>
      </c>
      <c r="F1281" s="3" t="s">
        <v>399</v>
      </c>
      <c r="G1281" s="3" t="s">
        <v>400</v>
      </c>
      <c r="H1281" s="3" t="s">
        <v>399</v>
      </c>
      <c r="I1281" s="3" t="s">
        <v>400</v>
      </c>
      <c r="J1281" s="3" t="s">
        <v>541</v>
      </c>
      <c r="K1281" s="3" t="s">
        <v>541</v>
      </c>
      <c r="L1281" s="3"/>
      <c r="M1281" s="3" t="s">
        <v>543</v>
      </c>
      <c r="N1281" s="3" t="s">
        <v>17</v>
      </c>
      <c r="O1281" s="3" t="s">
        <v>18</v>
      </c>
      <c r="P1281" s="3">
        <v>6232.07</v>
      </c>
      <c r="Q1281" s="54">
        <v>15.094113525929588</v>
      </c>
      <c r="R1281" s="54">
        <v>13.850991970828312</v>
      </c>
      <c r="S1281" s="54">
        <v>19.828558908534401</v>
      </c>
      <c r="T1281" s="54">
        <v>18.400059049328714</v>
      </c>
      <c r="U1281" s="54">
        <v>16.770247422228891</v>
      </c>
      <c r="V1281" s="54">
        <v>22.260045463728744</v>
      </c>
      <c r="W1281" s="54">
        <v>48.773664405292301</v>
      </c>
      <c r="X1281" s="54">
        <v>57.430351935286353</v>
      </c>
      <c r="Y1281" s="54">
        <v>106.20401634057865</v>
      </c>
      <c r="Z1281" s="54">
        <v>30</v>
      </c>
      <c r="AA1281" s="54">
        <v>0</v>
      </c>
      <c r="AB1281" s="54">
        <v>0</v>
      </c>
      <c r="AC1281" s="54">
        <v>20</v>
      </c>
      <c r="AD1281" s="54">
        <v>0</v>
      </c>
      <c r="AE1281" s="54">
        <v>0</v>
      </c>
      <c r="AF1281" s="54">
        <f t="shared" si="1498"/>
        <v>30</v>
      </c>
      <c r="AG1281" s="54">
        <f t="shared" si="1499"/>
        <v>20</v>
      </c>
      <c r="AH1281" s="54">
        <f t="shared" si="1500"/>
        <v>50</v>
      </c>
      <c r="AI1281" s="54">
        <v>94067.572081539998</v>
      </c>
      <c r="AJ1281" s="54">
        <v>86320.351531640001</v>
      </c>
      <c r="AK1281" s="54">
        <v>123572.96711710998</v>
      </c>
      <c r="AL1281" s="54">
        <v>114670.45599954999</v>
      </c>
      <c r="AM1281" s="54">
        <v>104513.35585265</v>
      </c>
      <c r="AN1281" s="54">
        <v>138726.16153314</v>
      </c>
      <c r="AO1281" s="54">
        <v>303960.89073028998</v>
      </c>
      <c r="AP1281" s="54">
        <v>357909.97338533995</v>
      </c>
      <c r="AQ1281" s="54">
        <v>661870.86411562993</v>
      </c>
      <c r="AR1281" s="54">
        <f t="shared" si="1501"/>
        <v>186962.09999999998</v>
      </c>
      <c r="AS1281" s="54">
        <f t="shared" si="1502"/>
        <v>0</v>
      </c>
      <c r="AT1281" s="54">
        <f t="shared" si="1503"/>
        <v>0</v>
      </c>
      <c r="AU1281" s="54">
        <f t="shared" si="1504"/>
        <v>124641.4</v>
      </c>
      <c r="AV1281" s="54">
        <f t="shared" si="1505"/>
        <v>0</v>
      </c>
      <c r="AW1281" s="54">
        <f t="shared" si="1506"/>
        <v>0</v>
      </c>
      <c r="AX1281" s="54">
        <f t="shared" si="1507"/>
        <v>186962.09999999998</v>
      </c>
      <c r="AY1281" s="54">
        <f t="shared" si="1508"/>
        <v>124641.4</v>
      </c>
      <c r="AZ1281" s="54">
        <f t="shared" si="1509"/>
        <v>311603.5</v>
      </c>
      <c r="BA1281" s="54">
        <f t="shared" si="1492"/>
        <v>18.400059049328714</v>
      </c>
      <c r="BB1281" s="54">
        <f t="shared" si="1493"/>
        <v>20</v>
      </c>
      <c r="BC1281" s="54">
        <f>SUM(CJ1281:CL1281)</f>
        <v>42</v>
      </c>
      <c r="BD1281" s="54">
        <f>SUM(CM1281:CO1281)</f>
        <v>37</v>
      </c>
      <c r="BE1281" s="54">
        <f t="shared" si="1510"/>
        <v>50</v>
      </c>
      <c r="BF1281" s="54">
        <f t="shared" ref="BF1281:BK1281" si="1569">Z1281</f>
        <v>30</v>
      </c>
      <c r="BG1281" s="54">
        <f t="shared" si="1569"/>
        <v>0</v>
      </c>
      <c r="BH1281" s="54">
        <f t="shared" si="1569"/>
        <v>0</v>
      </c>
      <c r="BI1281" s="54">
        <f t="shared" si="1569"/>
        <v>20</v>
      </c>
      <c r="BJ1281" s="54">
        <f t="shared" si="1569"/>
        <v>0</v>
      </c>
      <c r="BK1281" s="54">
        <f t="shared" si="1569"/>
        <v>0</v>
      </c>
      <c r="BL1281" s="54">
        <v>0</v>
      </c>
      <c r="BM1281" s="54">
        <v>0</v>
      </c>
      <c r="BN1281" s="54">
        <f t="shared" ref="BN1281:BN1282" si="1570">AVERAGE(BP1281:BR1281)</f>
        <v>0</v>
      </c>
      <c r="BO1281" s="54">
        <f t="shared" ref="BO1281:BO1282" si="1571">SUM(BS1281:BU1281)/1</f>
        <v>0</v>
      </c>
      <c r="BP1281" s="54">
        <v>0</v>
      </c>
      <c r="BQ1281" s="54">
        <v>0</v>
      </c>
      <c r="BR1281" s="54">
        <v>0</v>
      </c>
      <c r="BS1281" s="54">
        <v>0</v>
      </c>
      <c r="BT1281" s="54">
        <v>0</v>
      </c>
      <c r="BU1281" s="54">
        <v>0</v>
      </c>
      <c r="BV1281" s="54">
        <f t="shared" si="1512"/>
        <v>56607.969166666669</v>
      </c>
      <c r="BW1281" s="54">
        <f t="shared" si="1513"/>
        <v>261746.94</v>
      </c>
      <c r="BX1281" s="54">
        <f t="shared" si="1514"/>
        <v>230586.59</v>
      </c>
      <c r="BY1281" s="54">
        <f t="shared" si="1515"/>
        <v>42</v>
      </c>
      <c r="BZ1281" s="54">
        <f t="shared" si="1516"/>
        <v>37</v>
      </c>
      <c r="CA1281" s="54">
        <v>5.333333333333333</v>
      </c>
      <c r="CB1281" s="54">
        <f t="shared" si="1517"/>
        <v>22</v>
      </c>
      <c r="CC1281" s="54">
        <f t="shared" si="1518"/>
        <v>9.0833333333333339</v>
      </c>
      <c r="CD1281" s="54">
        <v>0</v>
      </c>
      <c r="CE1281" s="54">
        <v>20</v>
      </c>
      <c r="CF1281" s="54">
        <v>0</v>
      </c>
      <c r="CG1281" s="54">
        <v>0</v>
      </c>
      <c r="CH1281" s="54">
        <v>0</v>
      </c>
      <c r="CI1281" s="54">
        <v>10</v>
      </c>
      <c r="CJ1281" s="54">
        <v>12</v>
      </c>
      <c r="CK1281" s="54">
        <v>10</v>
      </c>
      <c r="CL1281" s="54">
        <v>20</v>
      </c>
      <c r="CM1281" s="54">
        <v>22</v>
      </c>
      <c r="CN1281" s="54">
        <v>15</v>
      </c>
      <c r="CO1281" s="54">
        <v>0</v>
      </c>
    </row>
    <row r="1282" spans="1:93">
      <c r="A1282" s="3" t="str">
        <f t="shared" si="1497"/>
        <v>SH157Phesgo 15ml</v>
      </c>
      <c r="B1282" s="3" t="s">
        <v>558</v>
      </c>
      <c r="C1282" s="3" t="s">
        <v>887</v>
      </c>
      <c r="D1282" s="3" t="s">
        <v>296</v>
      </c>
      <c r="E1282" s="3" t="s">
        <v>296</v>
      </c>
      <c r="F1282" s="3" t="s">
        <v>399</v>
      </c>
      <c r="G1282" s="3" t="s">
        <v>400</v>
      </c>
      <c r="H1282" s="3" t="s">
        <v>399</v>
      </c>
      <c r="I1282" s="3" t="s">
        <v>400</v>
      </c>
      <c r="J1282" s="3" t="s">
        <v>541</v>
      </c>
      <c r="K1282" s="3" t="s">
        <v>541</v>
      </c>
      <c r="L1282" s="3"/>
      <c r="M1282" s="3" t="s">
        <v>543</v>
      </c>
      <c r="N1282" s="3" t="s">
        <v>17</v>
      </c>
      <c r="O1282" s="3" t="s">
        <v>19</v>
      </c>
      <c r="P1282" s="3">
        <v>8489.27</v>
      </c>
      <c r="Q1282" s="54">
        <v>1</v>
      </c>
      <c r="R1282" s="54">
        <v>1</v>
      </c>
      <c r="S1282" s="54">
        <v>2</v>
      </c>
      <c r="T1282" s="54">
        <v>1</v>
      </c>
      <c r="U1282" s="54">
        <v>1</v>
      </c>
      <c r="V1282" s="54">
        <v>1</v>
      </c>
      <c r="W1282" s="54">
        <v>4</v>
      </c>
      <c r="X1282" s="54">
        <v>3</v>
      </c>
      <c r="Y1282" s="54">
        <v>7</v>
      </c>
      <c r="Z1282" s="54">
        <v>5</v>
      </c>
      <c r="AA1282" s="54">
        <v>0</v>
      </c>
      <c r="AB1282" s="54">
        <v>0</v>
      </c>
      <c r="AC1282" s="54">
        <v>0</v>
      </c>
      <c r="AD1282" s="54">
        <v>0</v>
      </c>
      <c r="AE1282" s="54">
        <v>0</v>
      </c>
      <c r="AF1282" s="54">
        <f t="shared" si="1498"/>
        <v>5</v>
      </c>
      <c r="AG1282" s="54">
        <f t="shared" si="1499"/>
        <v>0</v>
      </c>
      <c r="AH1282" s="54">
        <f t="shared" si="1500"/>
        <v>5</v>
      </c>
      <c r="AI1282" s="54">
        <v>8489.27</v>
      </c>
      <c r="AJ1282" s="54">
        <v>8489.27</v>
      </c>
      <c r="AK1282" s="54">
        <v>16978.54</v>
      </c>
      <c r="AL1282" s="54">
        <v>8489.27</v>
      </c>
      <c r="AM1282" s="54">
        <v>8489.27</v>
      </c>
      <c r="AN1282" s="54">
        <v>8489.27</v>
      </c>
      <c r="AO1282" s="54">
        <v>33957.08</v>
      </c>
      <c r="AP1282" s="54">
        <v>25467.81</v>
      </c>
      <c r="AQ1282" s="54">
        <v>59424.89</v>
      </c>
      <c r="AR1282" s="54">
        <f t="shared" si="1501"/>
        <v>42446.350000000006</v>
      </c>
      <c r="AS1282" s="54">
        <f t="shared" si="1502"/>
        <v>0</v>
      </c>
      <c r="AT1282" s="54">
        <f t="shared" si="1503"/>
        <v>0</v>
      </c>
      <c r="AU1282" s="54">
        <f t="shared" si="1504"/>
        <v>0</v>
      </c>
      <c r="AV1282" s="54">
        <f t="shared" si="1505"/>
        <v>0</v>
      </c>
      <c r="AW1282" s="54">
        <f t="shared" si="1506"/>
        <v>0</v>
      </c>
      <c r="AX1282" s="54">
        <f t="shared" si="1507"/>
        <v>42446.350000000006</v>
      </c>
      <c r="AY1282" s="54">
        <f t="shared" si="1508"/>
        <v>0</v>
      </c>
      <c r="AZ1282" s="54">
        <f t="shared" si="1509"/>
        <v>42446.350000000006</v>
      </c>
      <c r="BA1282" s="54">
        <f t="shared" ref="BA1282:BA1345" si="1572">T1282</f>
        <v>1</v>
      </c>
      <c r="BB1282" s="54">
        <f t="shared" ref="BB1282:BB1345" si="1573">AC1282</f>
        <v>0</v>
      </c>
      <c r="BC1282" s="54">
        <f>SUM(CJ1282:CL1282)*2</f>
        <v>14</v>
      </c>
      <c r="BD1282" s="54">
        <f>SUM(CM1282:CO1282)*2</f>
        <v>10</v>
      </c>
      <c r="BE1282" s="54">
        <f t="shared" si="1510"/>
        <v>10</v>
      </c>
      <c r="BF1282" s="54">
        <f t="shared" ref="BF1282:BK1282" si="1574">Z1282*2</f>
        <v>10</v>
      </c>
      <c r="BG1282" s="54">
        <f t="shared" si="1574"/>
        <v>0</v>
      </c>
      <c r="BH1282" s="54">
        <f t="shared" si="1574"/>
        <v>0</v>
      </c>
      <c r="BI1282" s="54">
        <f t="shared" si="1574"/>
        <v>0</v>
      </c>
      <c r="BJ1282" s="54">
        <f t="shared" si="1574"/>
        <v>0</v>
      </c>
      <c r="BK1282" s="54">
        <f t="shared" si="1574"/>
        <v>0</v>
      </c>
      <c r="BL1282" s="54">
        <v>0</v>
      </c>
      <c r="BM1282" s="54">
        <v>0</v>
      </c>
      <c r="BN1282" s="54">
        <f t="shared" si="1570"/>
        <v>1</v>
      </c>
      <c r="BO1282" s="54">
        <f t="shared" si="1571"/>
        <v>1</v>
      </c>
      <c r="BP1282" s="54">
        <v>0</v>
      </c>
      <c r="BQ1282" s="54">
        <v>3</v>
      </c>
      <c r="BR1282" s="54">
        <v>0</v>
      </c>
      <c r="BS1282" s="54">
        <v>1</v>
      </c>
      <c r="BT1282" s="54">
        <v>0</v>
      </c>
      <c r="BU1282" s="54">
        <v>0</v>
      </c>
      <c r="BV1282" s="54">
        <f t="shared" si="1512"/>
        <v>8489.27</v>
      </c>
      <c r="BW1282" s="54">
        <f t="shared" si="1513"/>
        <v>59424.89</v>
      </c>
      <c r="BX1282" s="54">
        <f t="shared" si="1514"/>
        <v>42446.350000000006</v>
      </c>
      <c r="BY1282" s="54">
        <f t="shared" si="1515"/>
        <v>7</v>
      </c>
      <c r="BZ1282" s="54">
        <f t="shared" si="1516"/>
        <v>5</v>
      </c>
      <c r="CA1282" s="54">
        <v>0</v>
      </c>
      <c r="CB1282" s="54">
        <f t="shared" si="1517"/>
        <v>5</v>
      </c>
      <c r="CC1282" s="54">
        <f t="shared" si="1518"/>
        <v>1</v>
      </c>
      <c r="CD1282" s="54">
        <v>0</v>
      </c>
      <c r="CE1282" s="54">
        <v>0</v>
      </c>
      <c r="CF1282" s="54">
        <v>0</v>
      </c>
      <c r="CG1282" s="54">
        <v>0</v>
      </c>
      <c r="CH1282" s="54">
        <v>0</v>
      </c>
      <c r="CI1282" s="54">
        <v>0</v>
      </c>
      <c r="CJ1282" s="54">
        <v>2</v>
      </c>
      <c r="CK1282" s="54">
        <v>5</v>
      </c>
      <c r="CL1282" s="54">
        <v>0</v>
      </c>
      <c r="CM1282" s="54">
        <v>0</v>
      </c>
      <c r="CN1282" s="54">
        <v>5</v>
      </c>
      <c r="CO1282" s="54">
        <v>0</v>
      </c>
    </row>
    <row r="1283" spans="1:93">
      <c r="A1283" s="3" t="str">
        <f t="shared" ref="A1283:A1346" si="1575">F1283&amp;O1283</f>
        <v>SH168Herceptin IV</v>
      </c>
      <c r="B1283" s="3" t="s">
        <v>558</v>
      </c>
      <c r="C1283" s="3" t="s">
        <v>887</v>
      </c>
      <c r="D1283" s="3" t="s">
        <v>296</v>
      </c>
      <c r="E1283" s="3" t="s">
        <v>296</v>
      </c>
      <c r="F1283" s="3" t="s">
        <v>401</v>
      </c>
      <c r="G1283" s="3" t="s">
        <v>402</v>
      </c>
      <c r="H1283" s="3" t="s">
        <v>401</v>
      </c>
      <c r="I1283" s="3" t="s">
        <v>402</v>
      </c>
      <c r="J1283" s="3" t="s">
        <v>541</v>
      </c>
      <c r="K1283" s="3" t="s">
        <v>541</v>
      </c>
      <c r="L1283" s="3"/>
      <c r="M1283" s="3" t="s">
        <v>545</v>
      </c>
      <c r="N1283" s="3" t="s">
        <v>11</v>
      </c>
      <c r="O1283" s="3" t="s">
        <v>11</v>
      </c>
      <c r="P1283" s="3">
        <v>4535.5</v>
      </c>
      <c r="Q1283" s="54">
        <v>10.98405318376077</v>
      </c>
      <c r="R1283" s="54">
        <v>7.8690323115424849</v>
      </c>
      <c r="S1283" s="54">
        <v>7.3199866757510552</v>
      </c>
      <c r="T1283" s="54">
        <v>5.1689419532928351</v>
      </c>
      <c r="U1283" s="54">
        <v>4.7096219507903259</v>
      </c>
      <c r="V1283" s="54">
        <v>8.1989753101684411</v>
      </c>
      <c r="W1283" s="54">
        <v>26.173072171054308</v>
      </c>
      <c r="X1283" s="54">
        <v>18.077539214251601</v>
      </c>
      <c r="Y1283" s="54">
        <v>44.250611385305909</v>
      </c>
      <c r="Z1283" s="54">
        <v>13</v>
      </c>
      <c r="AA1283" s="54">
        <v>6</v>
      </c>
      <c r="AB1283" s="54">
        <v>16</v>
      </c>
      <c r="AC1283" s="54">
        <v>9</v>
      </c>
      <c r="AD1283" s="54">
        <v>0</v>
      </c>
      <c r="AE1283" s="54">
        <v>0</v>
      </c>
      <c r="AF1283" s="54">
        <f t="shared" ref="AF1283:AF1346" si="1576">SUM(Z1283:AB1283)</f>
        <v>35</v>
      </c>
      <c r="AG1283" s="54">
        <f t="shared" ref="AG1283:AG1346" si="1577">SUM(AC1283:AE1283)</f>
        <v>9</v>
      </c>
      <c r="AH1283" s="54">
        <f t="shared" ref="AH1283:AH1346" si="1578">SUM(AF1283:AG1283)</f>
        <v>44</v>
      </c>
      <c r="AI1283" s="54">
        <v>49818.173214946968</v>
      </c>
      <c r="AJ1283" s="54">
        <v>35689.996049000947</v>
      </c>
      <c r="AK1283" s="54">
        <v>33199.799567868911</v>
      </c>
      <c r="AL1283" s="54">
        <v>23443.736229159655</v>
      </c>
      <c r="AM1283" s="54">
        <v>21360.490357809522</v>
      </c>
      <c r="AN1283" s="54">
        <v>37186.452519268962</v>
      </c>
      <c r="AO1283" s="54">
        <v>118707.96883181683</v>
      </c>
      <c r="AP1283" s="54">
        <v>81990.679106238138</v>
      </c>
      <c r="AQ1283" s="54">
        <v>200698.64793805499</v>
      </c>
      <c r="AR1283" s="54">
        <f t="shared" ref="AR1283:AR1346" si="1579">Z1283*$P1283</f>
        <v>58961.5</v>
      </c>
      <c r="AS1283" s="54">
        <f t="shared" ref="AS1283:AS1346" si="1580">AA1283*$P1283</f>
        <v>27213</v>
      </c>
      <c r="AT1283" s="54">
        <f t="shared" ref="AT1283:AT1346" si="1581">AB1283*$P1283</f>
        <v>72568</v>
      </c>
      <c r="AU1283" s="54">
        <f t="shared" ref="AU1283:AU1346" si="1582">AC1283*$P1283</f>
        <v>40819.5</v>
      </c>
      <c r="AV1283" s="54">
        <f t="shared" ref="AV1283:AV1346" si="1583">AD1283*$P1283</f>
        <v>0</v>
      </c>
      <c r="AW1283" s="54">
        <f t="shared" ref="AW1283:AW1346" si="1584">AE1283*$P1283</f>
        <v>0</v>
      </c>
      <c r="AX1283" s="54">
        <f t="shared" ref="AX1283:AX1346" si="1585">SUM(AR1283:AT1283)</f>
        <v>158742.5</v>
      </c>
      <c r="AY1283" s="54">
        <f t="shared" ref="AY1283:AY1346" si="1586">SUM(AU1283:AW1283)</f>
        <v>40819.5</v>
      </c>
      <c r="AZ1283" s="54">
        <f t="shared" ref="AZ1283:AZ1346" si="1587">SUM(AR1283:AW1283)</f>
        <v>199562</v>
      </c>
      <c r="BA1283" s="54">
        <f t="shared" si="1572"/>
        <v>5.1689419532928351</v>
      </c>
      <c r="BB1283" s="54">
        <f t="shared" si="1573"/>
        <v>9</v>
      </c>
      <c r="BC1283" s="54"/>
      <c r="BD1283" s="54"/>
      <c r="BE1283" s="54">
        <f t="shared" ref="BE1283:BE1346" si="1588">SUM(BF1283:BK1283)</f>
        <v>0</v>
      </c>
      <c r="BF1283" s="54"/>
      <c r="BG1283" s="54"/>
      <c r="BH1283" s="54"/>
      <c r="BI1283" s="54"/>
      <c r="BJ1283" s="54"/>
      <c r="BK1283" s="54"/>
      <c r="BL1283" s="54"/>
      <c r="BM1283" s="54"/>
      <c r="BN1283" s="54"/>
      <c r="BO1283" s="54"/>
      <c r="BP1283" s="54"/>
      <c r="BQ1283" s="54"/>
      <c r="BR1283" s="54"/>
      <c r="BS1283" s="54"/>
      <c r="BT1283" s="54"/>
      <c r="BU1283" s="54"/>
      <c r="BV1283" s="54">
        <f t="shared" ref="BV1283:BV1346" si="1589">CC1283*P1283</f>
        <v>38551.75</v>
      </c>
      <c r="BW1283" s="54">
        <f t="shared" ref="BW1283:BW1346" si="1590">BY1283*P1283</f>
        <v>163278</v>
      </c>
      <c r="BX1283" s="54">
        <f t="shared" ref="BX1283:BX1346" si="1591">BZ1283*P1283</f>
        <v>108852</v>
      </c>
      <c r="BY1283" s="54">
        <f t="shared" ref="BY1283:BY1346" si="1592">SUM(CJ1283:CL1283)</f>
        <v>36</v>
      </c>
      <c r="BZ1283" s="54">
        <f t="shared" ref="BZ1283:BZ1346" si="1593">SUM(CM1283:CO1283)</f>
        <v>24</v>
      </c>
      <c r="CA1283" s="54">
        <v>0</v>
      </c>
      <c r="CB1283" s="54">
        <f t="shared" ref="CB1283:CB1346" si="1594">MAX(CD1283:CH1283,CJ1283:CK1283,CM1283:CO1283)</f>
        <v>24</v>
      </c>
      <c r="CC1283" s="54">
        <f t="shared" ref="CC1283:CC1346" si="1595">SUM(CD1283:CO1283)/12</f>
        <v>8.5</v>
      </c>
      <c r="CD1283" s="54">
        <v>24</v>
      </c>
      <c r="CE1283" s="54">
        <v>0</v>
      </c>
      <c r="CF1283" s="54">
        <v>0</v>
      </c>
      <c r="CG1283" s="54">
        <v>6</v>
      </c>
      <c r="CH1283" s="54">
        <v>6</v>
      </c>
      <c r="CI1283" s="54">
        <v>6</v>
      </c>
      <c r="CJ1283" s="54">
        <v>9</v>
      </c>
      <c r="CK1283" s="54">
        <v>10</v>
      </c>
      <c r="CL1283" s="54">
        <v>17</v>
      </c>
      <c r="CM1283" s="54">
        <v>6</v>
      </c>
      <c r="CN1283" s="54">
        <v>12</v>
      </c>
      <c r="CO1283" s="54">
        <v>6</v>
      </c>
    </row>
    <row r="1284" spans="1:93">
      <c r="A1284" s="3" t="str">
        <f t="shared" si="1575"/>
        <v>SH168Herceptin SC</v>
      </c>
      <c r="B1284" s="3" t="s">
        <v>558</v>
      </c>
      <c r="C1284" s="3" t="s">
        <v>887</v>
      </c>
      <c r="D1284" s="3" t="s">
        <v>296</v>
      </c>
      <c r="E1284" s="3" t="s">
        <v>296</v>
      </c>
      <c r="F1284" s="3" t="s">
        <v>401</v>
      </c>
      <c r="G1284" s="3" t="s">
        <v>402</v>
      </c>
      <c r="H1284" s="3" t="s">
        <v>401</v>
      </c>
      <c r="I1284" s="3" t="s">
        <v>402</v>
      </c>
      <c r="J1284" s="3" t="s">
        <v>541</v>
      </c>
      <c r="K1284" s="3" t="s">
        <v>541</v>
      </c>
      <c r="L1284" s="3"/>
      <c r="M1284" s="3" t="s">
        <v>545</v>
      </c>
      <c r="N1284" s="3" t="s">
        <v>12</v>
      </c>
      <c r="O1284" s="3" t="s">
        <v>12</v>
      </c>
      <c r="P1284" s="3">
        <v>3444.49</v>
      </c>
      <c r="Q1284" s="54">
        <v>2.2117459905445567</v>
      </c>
      <c r="R1284" s="54">
        <v>2.0492329794489454</v>
      </c>
      <c r="S1284" s="54">
        <v>3.1083403721368681</v>
      </c>
      <c r="T1284" s="54">
        <v>3.1815843381604108</v>
      </c>
      <c r="U1284" s="54">
        <v>2.8646410372496716</v>
      </c>
      <c r="V1284" s="54">
        <v>3.7704790957675018</v>
      </c>
      <c r="W1284" s="54">
        <v>7.3693193421303702</v>
      </c>
      <c r="X1284" s="54">
        <v>9.8167044711775837</v>
      </c>
      <c r="Y1284" s="54">
        <v>17.186023813307955</v>
      </c>
      <c r="Z1284" s="54">
        <v>0</v>
      </c>
      <c r="AA1284" s="54">
        <v>0</v>
      </c>
      <c r="AB1284" s="54">
        <v>10</v>
      </c>
      <c r="AC1284" s="54">
        <v>0</v>
      </c>
      <c r="AD1284" s="54">
        <v>0</v>
      </c>
      <c r="AE1284" s="54">
        <v>0</v>
      </c>
      <c r="AF1284" s="54">
        <f t="shared" si="1576"/>
        <v>10</v>
      </c>
      <c r="AG1284" s="54">
        <f t="shared" si="1577"/>
        <v>0</v>
      </c>
      <c r="AH1284" s="54">
        <f t="shared" si="1578"/>
        <v>10</v>
      </c>
      <c r="AI1284" s="54">
        <v>7618.3369469708186</v>
      </c>
      <c r="AJ1284" s="54">
        <v>7058.5625053820977</v>
      </c>
      <c r="AK1284" s="54">
        <v>10706.647328421721</v>
      </c>
      <c r="AL1284" s="54">
        <v>10958.935436950153</v>
      </c>
      <c r="AM1284" s="54">
        <v>9867.2274063961213</v>
      </c>
      <c r="AN1284" s="54">
        <v>12987.377540580201</v>
      </c>
      <c r="AO1284" s="54">
        <v>25383.546780774639</v>
      </c>
      <c r="AP1284" s="54">
        <v>33813.540383926476</v>
      </c>
      <c r="AQ1284" s="54">
        <v>59197.087164701115</v>
      </c>
      <c r="AR1284" s="54">
        <f t="shared" si="1579"/>
        <v>0</v>
      </c>
      <c r="AS1284" s="54">
        <f t="shared" si="1580"/>
        <v>0</v>
      </c>
      <c r="AT1284" s="54">
        <f t="shared" si="1581"/>
        <v>34444.899999999994</v>
      </c>
      <c r="AU1284" s="54">
        <f t="shared" si="1582"/>
        <v>0</v>
      </c>
      <c r="AV1284" s="54">
        <f t="shared" si="1583"/>
        <v>0</v>
      </c>
      <c r="AW1284" s="54">
        <f t="shared" si="1584"/>
        <v>0</v>
      </c>
      <c r="AX1284" s="54">
        <f t="shared" si="1585"/>
        <v>34444.899999999994</v>
      </c>
      <c r="AY1284" s="54">
        <f t="shared" si="1586"/>
        <v>0</v>
      </c>
      <c r="AZ1284" s="54">
        <f t="shared" si="1587"/>
        <v>34444.899999999994</v>
      </c>
      <c r="BA1284" s="54">
        <f t="shared" si="1572"/>
        <v>3.1815843381604108</v>
      </c>
      <c r="BB1284" s="54">
        <f t="shared" si="1573"/>
        <v>0</v>
      </c>
      <c r="BC1284" s="54"/>
      <c r="BD1284" s="54"/>
      <c r="BE1284" s="54">
        <f t="shared" si="1588"/>
        <v>0</v>
      </c>
      <c r="BF1284" s="54"/>
      <c r="BG1284" s="54"/>
      <c r="BH1284" s="54"/>
      <c r="BI1284" s="54"/>
      <c r="BJ1284" s="54"/>
      <c r="BK1284" s="54"/>
      <c r="BL1284" s="54"/>
      <c r="BM1284" s="54"/>
      <c r="BN1284" s="54"/>
      <c r="BO1284" s="54"/>
      <c r="BP1284" s="54"/>
      <c r="BQ1284" s="54"/>
      <c r="BR1284" s="54"/>
      <c r="BS1284" s="54"/>
      <c r="BT1284" s="54"/>
      <c r="BU1284" s="54"/>
      <c r="BV1284" s="54">
        <f t="shared" si="1589"/>
        <v>11481.633333333333</v>
      </c>
      <c r="BW1284" s="54">
        <f t="shared" si="1590"/>
        <v>41333.879999999997</v>
      </c>
      <c r="BX1284" s="54">
        <f t="shared" si="1591"/>
        <v>20666.939999999999</v>
      </c>
      <c r="BY1284" s="54">
        <f t="shared" si="1592"/>
        <v>12</v>
      </c>
      <c r="BZ1284" s="54">
        <f t="shared" si="1593"/>
        <v>6</v>
      </c>
      <c r="CA1284" s="54">
        <v>0</v>
      </c>
      <c r="CB1284" s="54">
        <f t="shared" si="1594"/>
        <v>14</v>
      </c>
      <c r="CC1284" s="54">
        <f t="shared" si="1595"/>
        <v>3.3333333333333335</v>
      </c>
      <c r="CD1284" s="54">
        <v>14</v>
      </c>
      <c r="CE1284" s="54">
        <v>8</v>
      </c>
      <c r="CF1284" s="54">
        <v>0</v>
      </c>
      <c r="CG1284" s="54">
        <v>0</v>
      </c>
      <c r="CH1284" s="54">
        <v>0</v>
      </c>
      <c r="CI1284" s="54">
        <v>0</v>
      </c>
      <c r="CJ1284" s="54">
        <v>0</v>
      </c>
      <c r="CK1284" s="54">
        <v>2</v>
      </c>
      <c r="CL1284" s="54">
        <v>10</v>
      </c>
      <c r="CM1284" s="54">
        <v>0</v>
      </c>
      <c r="CN1284" s="54">
        <v>0</v>
      </c>
      <c r="CO1284" s="54">
        <v>6</v>
      </c>
    </row>
    <row r="1285" spans="1:93">
      <c r="A1285" s="3" t="str">
        <f t="shared" si="1575"/>
        <v>SH168Itovebi 3mg</v>
      </c>
      <c r="B1285" s="3" t="s">
        <v>558</v>
      </c>
      <c r="C1285" s="3" t="s">
        <v>887</v>
      </c>
      <c r="D1285" s="3" t="s">
        <v>296</v>
      </c>
      <c r="E1285" s="3" t="s">
        <v>296</v>
      </c>
      <c r="F1285" s="3" t="s">
        <v>401</v>
      </c>
      <c r="G1285" s="3" t="s">
        <v>402</v>
      </c>
      <c r="H1285" s="3" t="s">
        <v>401</v>
      </c>
      <c r="I1285" s="3" t="s">
        <v>402</v>
      </c>
      <c r="J1285" s="3" t="s">
        <v>541</v>
      </c>
      <c r="K1285" s="3" t="s">
        <v>541</v>
      </c>
      <c r="L1285" s="3"/>
      <c r="M1285" s="3" t="s">
        <v>545</v>
      </c>
      <c r="N1285" s="3" t="s">
        <v>13</v>
      </c>
      <c r="O1285" s="3" t="s">
        <v>14</v>
      </c>
      <c r="P1285" s="3">
        <v>3566.02</v>
      </c>
      <c r="Q1285" s="54">
        <v>0</v>
      </c>
      <c r="R1285" s="54">
        <v>0</v>
      </c>
      <c r="S1285" s="54">
        <v>0</v>
      </c>
      <c r="T1285" s="54">
        <v>0</v>
      </c>
      <c r="U1285" s="54">
        <v>0</v>
      </c>
      <c r="V1285" s="54">
        <v>0</v>
      </c>
      <c r="W1285" s="54">
        <v>0</v>
      </c>
      <c r="X1285" s="54">
        <v>0</v>
      </c>
      <c r="Y1285" s="54">
        <v>0</v>
      </c>
      <c r="Z1285" s="54">
        <v>6</v>
      </c>
      <c r="AA1285" s="54">
        <v>0</v>
      </c>
      <c r="AB1285" s="54">
        <v>0</v>
      </c>
      <c r="AC1285" s="54">
        <v>0</v>
      </c>
      <c r="AD1285" s="54">
        <v>0</v>
      </c>
      <c r="AE1285" s="54">
        <v>0</v>
      </c>
      <c r="AF1285" s="54">
        <f t="shared" si="1576"/>
        <v>6</v>
      </c>
      <c r="AG1285" s="54">
        <f t="shared" si="1577"/>
        <v>0</v>
      </c>
      <c r="AH1285" s="54">
        <f t="shared" si="1578"/>
        <v>6</v>
      </c>
      <c r="AI1285" s="54">
        <v>0</v>
      </c>
      <c r="AJ1285" s="54">
        <v>0</v>
      </c>
      <c r="AK1285" s="54">
        <v>0</v>
      </c>
      <c r="AL1285" s="54">
        <v>0</v>
      </c>
      <c r="AM1285" s="54">
        <v>0</v>
      </c>
      <c r="AN1285" s="54">
        <v>0</v>
      </c>
      <c r="AO1285" s="54">
        <v>0</v>
      </c>
      <c r="AP1285" s="54">
        <v>0</v>
      </c>
      <c r="AQ1285" s="54">
        <v>0</v>
      </c>
      <c r="AR1285" s="54">
        <f t="shared" si="1579"/>
        <v>21396.12</v>
      </c>
      <c r="AS1285" s="54">
        <f t="shared" si="1580"/>
        <v>0</v>
      </c>
      <c r="AT1285" s="54">
        <f t="shared" si="1581"/>
        <v>0</v>
      </c>
      <c r="AU1285" s="54">
        <f t="shared" si="1582"/>
        <v>0</v>
      </c>
      <c r="AV1285" s="54">
        <f t="shared" si="1583"/>
        <v>0</v>
      </c>
      <c r="AW1285" s="54">
        <f t="shared" si="1584"/>
        <v>0</v>
      </c>
      <c r="AX1285" s="54">
        <f t="shared" si="1585"/>
        <v>21396.12</v>
      </c>
      <c r="AY1285" s="54">
        <f t="shared" si="1586"/>
        <v>0</v>
      </c>
      <c r="AZ1285" s="54">
        <f t="shared" si="1587"/>
        <v>21396.12</v>
      </c>
      <c r="BA1285" s="54">
        <f t="shared" si="1572"/>
        <v>0</v>
      </c>
      <c r="BB1285" s="54">
        <f t="shared" si="1573"/>
        <v>0</v>
      </c>
      <c r="BC1285" s="54"/>
      <c r="BD1285" s="54"/>
      <c r="BE1285" s="54">
        <f t="shared" si="1588"/>
        <v>0</v>
      </c>
      <c r="BF1285" s="54"/>
      <c r="BG1285" s="54"/>
      <c r="BH1285" s="54"/>
      <c r="BI1285" s="54"/>
      <c r="BJ1285" s="54"/>
      <c r="BK1285" s="54"/>
      <c r="BL1285" s="54">
        <v>0</v>
      </c>
      <c r="BM1285" s="54">
        <v>0</v>
      </c>
      <c r="BN1285" s="54">
        <f t="shared" ref="BN1285:BN1286" si="1596">AVERAGE(BP1285:BR1285)</f>
        <v>0</v>
      </c>
      <c r="BO1285" s="54">
        <f t="shared" ref="BO1285:BO1286" si="1597">SUM(BS1285:BU1285)/1</f>
        <v>0</v>
      </c>
      <c r="BP1285" s="54">
        <v>0</v>
      </c>
      <c r="BQ1285" s="54">
        <v>0</v>
      </c>
      <c r="BR1285" s="54">
        <v>0</v>
      </c>
      <c r="BS1285" s="54">
        <v>0</v>
      </c>
      <c r="BT1285" s="54">
        <v>0</v>
      </c>
      <c r="BU1285" s="54">
        <v>0</v>
      </c>
      <c r="BV1285" s="54">
        <f t="shared" si="1589"/>
        <v>1188.6733333333332</v>
      </c>
      <c r="BW1285" s="54">
        <f t="shared" si="1590"/>
        <v>0</v>
      </c>
      <c r="BX1285" s="54">
        <f t="shared" si="1591"/>
        <v>0</v>
      </c>
      <c r="BY1285" s="54">
        <f t="shared" si="1592"/>
        <v>0</v>
      </c>
      <c r="BZ1285" s="54">
        <f t="shared" si="1593"/>
        <v>0</v>
      </c>
      <c r="CA1285" s="54">
        <v>0</v>
      </c>
      <c r="CB1285" s="54">
        <f t="shared" si="1594"/>
        <v>0</v>
      </c>
      <c r="CC1285" s="54">
        <f t="shared" si="1595"/>
        <v>0.33333333333333331</v>
      </c>
      <c r="CD1285" s="54">
        <v>0</v>
      </c>
      <c r="CE1285" s="54">
        <v>0</v>
      </c>
      <c r="CF1285" s="54">
        <v>0</v>
      </c>
      <c r="CG1285" s="54">
        <v>0</v>
      </c>
      <c r="CH1285" s="54">
        <v>0</v>
      </c>
      <c r="CI1285" s="54">
        <v>4</v>
      </c>
      <c r="CJ1285" s="54">
        <v>0</v>
      </c>
      <c r="CK1285" s="54">
        <v>0</v>
      </c>
      <c r="CL1285" s="54">
        <v>0</v>
      </c>
      <c r="CM1285" s="54">
        <v>0</v>
      </c>
      <c r="CN1285" s="54">
        <v>0</v>
      </c>
      <c r="CO1285" s="54">
        <v>0</v>
      </c>
    </row>
    <row r="1286" spans="1:93">
      <c r="A1286" s="3" t="str">
        <f t="shared" si="1575"/>
        <v>SH168Itovebi 9mg</v>
      </c>
      <c r="B1286" s="3" t="s">
        <v>558</v>
      </c>
      <c r="C1286" s="3" t="s">
        <v>887</v>
      </c>
      <c r="D1286" s="3" t="s">
        <v>296</v>
      </c>
      <c r="E1286" s="3" t="s">
        <v>296</v>
      </c>
      <c r="F1286" s="3" t="s">
        <v>401</v>
      </c>
      <c r="G1286" s="3" t="s">
        <v>402</v>
      </c>
      <c r="H1286" s="3" t="s">
        <v>401</v>
      </c>
      <c r="I1286" s="3" t="s">
        <v>402</v>
      </c>
      <c r="J1286" s="3" t="s">
        <v>541</v>
      </c>
      <c r="K1286" s="3" t="s">
        <v>541</v>
      </c>
      <c r="L1286" s="3"/>
      <c r="M1286" s="3" t="s">
        <v>545</v>
      </c>
      <c r="N1286" s="3" t="s">
        <v>13</v>
      </c>
      <c r="O1286" s="3" t="s">
        <v>15</v>
      </c>
      <c r="P1286" s="3">
        <v>10698.05</v>
      </c>
      <c r="Q1286" s="54"/>
      <c r="R1286" s="54"/>
      <c r="S1286" s="54"/>
      <c r="T1286" s="54">
        <v>0</v>
      </c>
      <c r="U1286" s="54">
        <v>0</v>
      </c>
      <c r="V1286" s="54">
        <v>0</v>
      </c>
      <c r="W1286" s="54">
        <v>0</v>
      </c>
      <c r="X1286" s="54">
        <v>0</v>
      </c>
      <c r="Y1286" s="54">
        <v>0</v>
      </c>
      <c r="Z1286" s="54">
        <v>0</v>
      </c>
      <c r="AA1286" s="54">
        <v>0</v>
      </c>
      <c r="AB1286" s="54">
        <v>0</v>
      </c>
      <c r="AC1286" s="54">
        <v>0</v>
      </c>
      <c r="AD1286" s="54">
        <v>0</v>
      </c>
      <c r="AE1286" s="54">
        <v>0</v>
      </c>
      <c r="AF1286" s="54">
        <f t="shared" si="1576"/>
        <v>0</v>
      </c>
      <c r="AG1286" s="54">
        <f t="shared" si="1577"/>
        <v>0</v>
      </c>
      <c r="AH1286" s="54">
        <f t="shared" si="1578"/>
        <v>0</v>
      </c>
      <c r="AI1286" s="54"/>
      <c r="AJ1286" s="54"/>
      <c r="AK1286" s="54"/>
      <c r="AL1286" s="54">
        <v>0</v>
      </c>
      <c r="AM1286" s="54">
        <v>0</v>
      </c>
      <c r="AN1286" s="54">
        <v>0</v>
      </c>
      <c r="AO1286" s="54">
        <v>0</v>
      </c>
      <c r="AP1286" s="54">
        <v>0</v>
      </c>
      <c r="AQ1286" s="54">
        <v>0</v>
      </c>
      <c r="AR1286" s="54">
        <f t="shared" si="1579"/>
        <v>0</v>
      </c>
      <c r="AS1286" s="54">
        <f t="shared" si="1580"/>
        <v>0</v>
      </c>
      <c r="AT1286" s="54">
        <f t="shared" si="1581"/>
        <v>0</v>
      </c>
      <c r="AU1286" s="54">
        <f t="shared" si="1582"/>
        <v>0</v>
      </c>
      <c r="AV1286" s="54">
        <f t="shared" si="1583"/>
        <v>0</v>
      </c>
      <c r="AW1286" s="54">
        <f t="shared" si="1584"/>
        <v>0</v>
      </c>
      <c r="AX1286" s="54">
        <f t="shared" si="1585"/>
        <v>0</v>
      </c>
      <c r="AY1286" s="54">
        <f t="shared" si="1586"/>
        <v>0</v>
      </c>
      <c r="AZ1286" s="54">
        <f t="shared" si="1587"/>
        <v>0</v>
      </c>
      <c r="BA1286" s="54">
        <f t="shared" si="1572"/>
        <v>0</v>
      </c>
      <c r="BB1286" s="54">
        <f t="shared" si="1573"/>
        <v>0</v>
      </c>
      <c r="BC1286" s="54"/>
      <c r="BD1286" s="54"/>
      <c r="BE1286" s="54">
        <f t="shared" si="1588"/>
        <v>0</v>
      </c>
      <c r="BF1286" s="54"/>
      <c r="BG1286" s="54"/>
      <c r="BH1286" s="54"/>
      <c r="BI1286" s="54"/>
      <c r="BJ1286" s="54"/>
      <c r="BK1286" s="54"/>
      <c r="BL1286" s="54">
        <v>0</v>
      </c>
      <c r="BM1286" s="54">
        <v>0</v>
      </c>
      <c r="BN1286" s="54">
        <f t="shared" si="1596"/>
        <v>0</v>
      </c>
      <c r="BO1286" s="54">
        <f t="shared" si="1597"/>
        <v>0</v>
      </c>
      <c r="BP1286" s="54">
        <v>0</v>
      </c>
      <c r="BQ1286" s="54">
        <v>0</v>
      </c>
      <c r="BR1286" s="54">
        <v>0</v>
      </c>
      <c r="BS1286" s="54">
        <v>0</v>
      </c>
      <c r="BT1286" s="54">
        <v>0</v>
      </c>
      <c r="BU1286" s="54">
        <v>0</v>
      </c>
      <c r="BV1286" s="54">
        <f t="shared" si="1589"/>
        <v>0</v>
      </c>
      <c r="BW1286" s="54">
        <f t="shared" si="1590"/>
        <v>0</v>
      </c>
      <c r="BX1286" s="54">
        <f t="shared" si="1591"/>
        <v>0</v>
      </c>
      <c r="BY1286" s="54">
        <f t="shared" si="1592"/>
        <v>0</v>
      </c>
      <c r="BZ1286" s="54">
        <f t="shared" si="1593"/>
        <v>0</v>
      </c>
      <c r="CA1286" s="54">
        <v>0</v>
      </c>
      <c r="CB1286" s="54">
        <f t="shared" si="1594"/>
        <v>0</v>
      </c>
      <c r="CC1286" s="54">
        <f t="shared" si="1595"/>
        <v>0</v>
      </c>
      <c r="CD1286" s="54">
        <v>0</v>
      </c>
      <c r="CE1286" s="54">
        <v>0</v>
      </c>
      <c r="CF1286" s="54">
        <v>0</v>
      </c>
      <c r="CG1286" s="54">
        <v>0</v>
      </c>
      <c r="CH1286" s="54">
        <v>0</v>
      </c>
      <c r="CI1286" s="54">
        <v>0</v>
      </c>
      <c r="CJ1286" s="54">
        <v>0</v>
      </c>
      <c r="CK1286" s="54">
        <v>0</v>
      </c>
      <c r="CL1286" s="54">
        <v>0</v>
      </c>
      <c r="CM1286" s="54">
        <v>0</v>
      </c>
      <c r="CN1286" s="54">
        <v>0</v>
      </c>
      <c r="CO1286" s="54">
        <v>0</v>
      </c>
    </row>
    <row r="1287" spans="1:93">
      <c r="A1287" s="3" t="str">
        <f t="shared" si="1575"/>
        <v>SH168Perjeta</v>
      </c>
      <c r="B1287" s="3" t="s">
        <v>558</v>
      </c>
      <c r="C1287" s="3" t="s">
        <v>887</v>
      </c>
      <c r="D1287" s="3" t="s">
        <v>296</v>
      </c>
      <c r="E1287" s="3" t="s">
        <v>296</v>
      </c>
      <c r="F1287" s="3" t="s">
        <v>401</v>
      </c>
      <c r="G1287" s="3" t="s">
        <v>402</v>
      </c>
      <c r="H1287" s="3" t="s">
        <v>401</v>
      </c>
      <c r="I1287" s="3" t="s">
        <v>402</v>
      </c>
      <c r="J1287" s="3" t="s">
        <v>541</v>
      </c>
      <c r="K1287" s="3" t="s">
        <v>541</v>
      </c>
      <c r="L1287" s="3"/>
      <c r="M1287" s="3" t="s">
        <v>545</v>
      </c>
      <c r="N1287" s="3" t="s">
        <v>16</v>
      </c>
      <c r="O1287" s="3" t="s">
        <v>16</v>
      </c>
      <c r="P1287" s="3">
        <v>3985.87</v>
      </c>
      <c r="Q1287" s="54">
        <v>4.1440628771350045</v>
      </c>
      <c r="R1287" s="54">
        <v>3.5005521599132292</v>
      </c>
      <c r="S1287" s="54">
        <v>5.3131060799441689</v>
      </c>
      <c r="T1287" s="54">
        <v>3.210555337831579</v>
      </c>
      <c r="U1287" s="54">
        <v>3.8967487124776934</v>
      </c>
      <c r="V1287" s="54">
        <v>4.4721309552765733</v>
      </c>
      <c r="W1287" s="54">
        <v>12.957721116992403</v>
      </c>
      <c r="X1287" s="54">
        <v>11.579435005585847</v>
      </c>
      <c r="Y1287" s="54">
        <v>24.537156122578249</v>
      </c>
      <c r="Z1287" s="54">
        <v>5</v>
      </c>
      <c r="AA1287" s="54">
        <v>5</v>
      </c>
      <c r="AB1287" s="54">
        <v>5</v>
      </c>
      <c r="AC1287" s="54">
        <v>13</v>
      </c>
      <c r="AD1287" s="54">
        <v>0</v>
      </c>
      <c r="AE1287" s="54">
        <v>0</v>
      </c>
      <c r="AF1287" s="54">
        <f t="shared" si="1576"/>
        <v>15</v>
      </c>
      <c r="AG1287" s="54">
        <f t="shared" si="1577"/>
        <v>13</v>
      </c>
      <c r="AH1287" s="54">
        <f t="shared" si="1578"/>
        <v>28</v>
      </c>
      <c r="AI1287" s="54">
        <v>16517.695900086099</v>
      </c>
      <c r="AJ1287" s="54">
        <v>13952.745837633342</v>
      </c>
      <c r="AK1287" s="54">
        <v>21177.350130867064</v>
      </c>
      <c r="AL1287" s="54">
        <v>12796.856204402755</v>
      </c>
      <c r="AM1287" s="54">
        <v>15531.933790603463</v>
      </c>
      <c r="AN1287" s="54">
        <v>17825.332610708236</v>
      </c>
      <c r="AO1287" s="54">
        <v>51647.791868586501</v>
      </c>
      <c r="AP1287" s="54">
        <v>46154.122605714452</v>
      </c>
      <c r="AQ1287" s="54">
        <v>97801.914474300953</v>
      </c>
      <c r="AR1287" s="54">
        <f t="shared" si="1579"/>
        <v>19929.349999999999</v>
      </c>
      <c r="AS1287" s="54">
        <f t="shared" si="1580"/>
        <v>19929.349999999999</v>
      </c>
      <c r="AT1287" s="54">
        <f t="shared" si="1581"/>
        <v>19929.349999999999</v>
      </c>
      <c r="AU1287" s="54">
        <f t="shared" si="1582"/>
        <v>51816.31</v>
      </c>
      <c r="AV1287" s="54">
        <f t="shared" si="1583"/>
        <v>0</v>
      </c>
      <c r="AW1287" s="54">
        <f t="shared" si="1584"/>
        <v>0</v>
      </c>
      <c r="AX1287" s="54">
        <f t="shared" si="1585"/>
        <v>59788.049999999996</v>
      </c>
      <c r="AY1287" s="54">
        <f t="shared" si="1586"/>
        <v>51816.31</v>
      </c>
      <c r="AZ1287" s="54">
        <f t="shared" si="1587"/>
        <v>111604.35999999999</v>
      </c>
      <c r="BA1287" s="54">
        <f t="shared" si="1572"/>
        <v>3.210555337831579</v>
      </c>
      <c r="BB1287" s="54">
        <f t="shared" si="1573"/>
        <v>13</v>
      </c>
      <c r="BC1287" s="54"/>
      <c r="BD1287" s="54"/>
      <c r="BE1287" s="54">
        <f t="shared" si="1588"/>
        <v>0</v>
      </c>
      <c r="BF1287" s="54"/>
      <c r="BG1287" s="54"/>
      <c r="BH1287" s="54"/>
      <c r="BI1287" s="54"/>
      <c r="BJ1287" s="54"/>
      <c r="BK1287" s="54"/>
      <c r="BL1287" s="54"/>
      <c r="BM1287" s="54"/>
      <c r="BN1287" s="54"/>
      <c r="BO1287" s="54"/>
      <c r="BP1287" s="54"/>
      <c r="BQ1287" s="54"/>
      <c r="BR1287" s="54"/>
      <c r="BS1287" s="54"/>
      <c r="BT1287" s="54"/>
      <c r="BU1287" s="54"/>
      <c r="BV1287" s="54">
        <f t="shared" si="1589"/>
        <v>30890.4925</v>
      </c>
      <c r="BW1287" s="54">
        <f t="shared" si="1590"/>
        <v>95660.88</v>
      </c>
      <c r="BX1287" s="54">
        <f t="shared" si="1591"/>
        <v>87689.14</v>
      </c>
      <c r="BY1287" s="54">
        <f t="shared" si="1592"/>
        <v>24</v>
      </c>
      <c r="BZ1287" s="54">
        <f t="shared" si="1593"/>
        <v>22</v>
      </c>
      <c r="CA1287" s="54">
        <v>0</v>
      </c>
      <c r="CB1287" s="54">
        <f t="shared" si="1594"/>
        <v>20</v>
      </c>
      <c r="CC1287" s="54">
        <f t="shared" si="1595"/>
        <v>7.75</v>
      </c>
      <c r="CD1287" s="54">
        <v>20</v>
      </c>
      <c r="CE1287" s="54">
        <v>0</v>
      </c>
      <c r="CF1287" s="54">
        <v>0</v>
      </c>
      <c r="CG1287" s="54">
        <v>17</v>
      </c>
      <c r="CH1287" s="54">
        <v>5</v>
      </c>
      <c r="CI1287" s="54">
        <v>5</v>
      </c>
      <c r="CJ1287" s="54">
        <v>7</v>
      </c>
      <c r="CK1287" s="54">
        <v>7</v>
      </c>
      <c r="CL1287" s="54">
        <v>10</v>
      </c>
      <c r="CM1287" s="54">
        <v>7</v>
      </c>
      <c r="CN1287" s="54">
        <v>10</v>
      </c>
      <c r="CO1287" s="54">
        <v>5</v>
      </c>
    </row>
    <row r="1288" spans="1:93">
      <c r="A1288" s="3" t="str">
        <f t="shared" si="1575"/>
        <v>SH168Phesgo 10ml</v>
      </c>
      <c r="B1288" s="3" t="s">
        <v>558</v>
      </c>
      <c r="C1288" s="3" t="s">
        <v>887</v>
      </c>
      <c r="D1288" s="3" t="s">
        <v>296</v>
      </c>
      <c r="E1288" s="3" t="s">
        <v>296</v>
      </c>
      <c r="F1288" s="3" t="s">
        <v>401</v>
      </c>
      <c r="G1288" s="3" t="s">
        <v>402</v>
      </c>
      <c r="H1288" s="3" t="s">
        <v>401</v>
      </c>
      <c r="I1288" s="3" t="s">
        <v>402</v>
      </c>
      <c r="J1288" s="3" t="s">
        <v>541</v>
      </c>
      <c r="K1288" s="3" t="s">
        <v>541</v>
      </c>
      <c r="L1288" s="3"/>
      <c r="M1288" s="3" t="s">
        <v>545</v>
      </c>
      <c r="N1288" s="3" t="s">
        <v>17</v>
      </c>
      <c r="O1288" s="3" t="s">
        <v>18</v>
      </c>
      <c r="P1288" s="3">
        <v>6232.07</v>
      </c>
      <c r="Q1288" s="54">
        <v>17.249922382028764</v>
      </c>
      <c r="R1288" s="54">
        <v>15.843949397729808</v>
      </c>
      <c r="S1288" s="54">
        <v>22.783039425033735</v>
      </c>
      <c r="T1288" s="54">
        <v>20.988953431829231</v>
      </c>
      <c r="U1288" s="54">
        <v>19.145633196729179</v>
      </c>
      <c r="V1288" s="54">
        <v>23.992414792333847</v>
      </c>
      <c r="W1288" s="54">
        <v>55.876911204792307</v>
      </c>
      <c r="X1288" s="54">
        <v>64.127001420892256</v>
      </c>
      <c r="Y1288" s="54">
        <v>120.00391262568456</v>
      </c>
      <c r="Z1288" s="54">
        <v>7</v>
      </c>
      <c r="AA1288" s="54">
        <v>15</v>
      </c>
      <c r="AB1288" s="54">
        <v>25</v>
      </c>
      <c r="AC1288" s="54">
        <v>25</v>
      </c>
      <c r="AD1288" s="54">
        <v>0</v>
      </c>
      <c r="AE1288" s="54">
        <v>0</v>
      </c>
      <c r="AF1288" s="54">
        <f t="shared" si="1576"/>
        <v>47</v>
      </c>
      <c r="AG1288" s="54">
        <f t="shared" si="1577"/>
        <v>25</v>
      </c>
      <c r="AH1288" s="54">
        <f t="shared" si="1578"/>
        <v>72</v>
      </c>
      <c r="AI1288" s="54">
        <v>107502.72377936999</v>
      </c>
      <c r="AJ1288" s="54">
        <v>98740.601723109998</v>
      </c>
      <c r="AK1288" s="54">
        <v>141985.49650956999</v>
      </c>
      <c r="AL1288" s="54">
        <v>130804.62701389998</v>
      </c>
      <c r="AM1288" s="54">
        <v>119316.92627634</v>
      </c>
      <c r="AN1288" s="54">
        <v>149522.40845485998</v>
      </c>
      <c r="AO1288" s="54">
        <v>348228.82201204996</v>
      </c>
      <c r="AP1288" s="54">
        <v>399643.96174509998</v>
      </c>
      <c r="AQ1288" s="54">
        <v>747872.78375714994</v>
      </c>
      <c r="AR1288" s="54">
        <f t="shared" si="1579"/>
        <v>43624.49</v>
      </c>
      <c r="AS1288" s="54">
        <f t="shared" si="1580"/>
        <v>93481.049999999988</v>
      </c>
      <c r="AT1288" s="54">
        <f t="shared" si="1581"/>
        <v>155801.75</v>
      </c>
      <c r="AU1288" s="54">
        <f t="shared" si="1582"/>
        <v>155801.75</v>
      </c>
      <c r="AV1288" s="54">
        <f t="shared" si="1583"/>
        <v>0</v>
      </c>
      <c r="AW1288" s="54">
        <f t="shared" si="1584"/>
        <v>0</v>
      </c>
      <c r="AX1288" s="54">
        <f t="shared" si="1585"/>
        <v>292907.28999999998</v>
      </c>
      <c r="AY1288" s="54">
        <f t="shared" si="1586"/>
        <v>155801.75</v>
      </c>
      <c r="AZ1288" s="54">
        <f t="shared" si="1587"/>
        <v>448709.04</v>
      </c>
      <c r="BA1288" s="54">
        <f t="shared" si="1572"/>
        <v>20.988953431829231</v>
      </c>
      <c r="BB1288" s="54">
        <f t="shared" si="1573"/>
        <v>25</v>
      </c>
      <c r="BC1288" s="54">
        <f>SUM(CJ1288:CL1288)</f>
        <v>72</v>
      </c>
      <c r="BD1288" s="54">
        <f>SUM(CM1288:CO1288)</f>
        <v>45</v>
      </c>
      <c r="BE1288" s="54">
        <f t="shared" si="1588"/>
        <v>72</v>
      </c>
      <c r="BF1288" s="54">
        <f t="shared" ref="BF1288:BK1288" si="1598">Z1288</f>
        <v>7</v>
      </c>
      <c r="BG1288" s="54">
        <f t="shared" si="1598"/>
        <v>15</v>
      </c>
      <c r="BH1288" s="54">
        <f t="shared" si="1598"/>
        <v>25</v>
      </c>
      <c r="BI1288" s="54">
        <f t="shared" si="1598"/>
        <v>25</v>
      </c>
      <c r="BJ1288" s="54">
        <f t="shared" si="1598"/>
        <v>0</v>
      </c>
      <c r="BK1288" s="54">
        <f t="shared" si="1598"/>
        <v>0</v>
      </c>
      <c r="BL1288" s="54">
        <v>0</v>
      </c>
      <c r="BM1288" s="54">
        <v>0</v>
      </c>
      <c r="BN1288" s="54">
        <f t="shared" ref="BN1288:BN1289" si="1599">AVERAGE(BP1288:BR1288)</f>
        <v>0</v>
      </c>
      <c r="BO1288" s="54">
        <f t="shared" ref="BO1288:BO1289" si="1600">SUM(BS1288:BU1288)/1</f>
        <v>0</v>
      </c>
      <c r="BP1288" s="54">
        <v>0</v>
      </c>
      <c r="BQ1288" s="54">
        <v>0</v>
      </c>
      <c r="BR1288" s="54">
        <v>0</v>
      </c>
      <c r="BS1288" s="54">
        <v>0</v>
      </c>
      <c r="BT1288" s="54">
        <v>0</v>
      </c>
      <c r="BU1288" s="54">
        <v>0</v>
      </c>
      <c r="BV1288" s="54">
        <f t="shared" si="1589"/>
        <v>107503.20749999999</v>
      </c>
      <c r="BW1288" s="54">
        <f t="shared" si="1590"/>
        <v>448709.04</v>
      </c>
      <c r="BX1288" s="54">
        <f t="shared" si="1591"/>
        <v>280443.14999999997</v>
      </c>
      <c r="BY1288" s="54">
        <f t="shared" si="1592"/>
        <v>72</v>
      </c>
      <c r="BZ1288" s="54">
        <f t="shared" si="1593"/>
        <v>45</v>
      </c>
      <c r="CA1288" s="54">
        <v>19</v>
      </c>
      <c r="CB1288" s="54">
        <f t="shared" si="1594"/>
        <v>29</v>
      </c>
      <c r="CC1288" s="54">
        <f t="shared" si="1595"/>
        <v>17.25</v>
      </c>
      <c r="CD1288" s="54">
        <v>15</v>
      </c>
      <c r="CE1288" s="54">
        <v>10</v>
      </c>
      <c r="CF1288" s="54">
        <v>15</v>
      </c>
      <c r="CG1288" s="54">
        <v>15</v>
      </c>
      <c r="CH1288" s="54">
        <v>25</v>
      </c>
      <c r="CI1288" s="54">
        <v>10</v>
      </c>
      <c r="CJ1288" s="54">
        <v>20</v>
      </c>
      <c r="CK1288" s="54">
        <v>29</v>
      </c>
      <c r="CL1288" s="54">
        <v>23</v>
      </c>
      <c r="CM1288" s="54">
        <v>11</v>
      </c>
      <c r="CN1288" s="54">
        <v>12</v>
      </c>
      <c r="CO1288" s="54">
        <v>22</v>
      </c>
    </row>
    <row r="1289" spans="1:93">
      <c r="A1289" s="3" t="str">
        <f t="shared" si="1575"/>
        <v>SH168Phesgo 15ml</v>
      </c>
      <c r="B1289" s="3" t="s">
        <v>558</v>
      </c>
      <c r="C1289" s="3" t="s">
        <v>887</v>
      </c>
      <c r="D1289" s="3" t="s">
        <v>296</v>
      </c>
      <c r="E1289" s="3" t="s">
        <v>296</v>
      </c>
      <c r="F1289" s="3" t="s">
        <v>401</v>
      </c>
      <c r="G1289" s="3" t="s">
        <v>402</v>
      </c>
      <c r="H1289" s="3" t="s">
        <v>401</v>
      </c>
      <c r="I1289" s="3" t="s">
        <v>402</v>
      </c>
      <c r="J1289" s="3" t="s">
        <v>541</v>
      </c>
      <c r="K1289" s="3" t="s">
        <v>541</v>
      </c>
      <c r="L1289" s="3"/>
      <c r="M1289" s="3" t="s">
        <v>545</v>
      </c>
      <c r="N1289" s="3" t="s">
        <v>17</v>
      </c>
      <c r="O1289" s="3" t="s">
        <v>19</v>
      </c>
      <c r="P1289" s="3">
        <v>8489.27</v>
      </c>
      <c r="Q1289" s="54">
        <v>1</v>
      </c>
      <c r="R1289" s="54">
        <v>1</v>
      </c>
      <c r="S1289" s="54">
        <v>2</v>
      </c>
      <c r="T1289" s="54">
        <v>1</v>
      </c>
      <c r="U1289" s="54">
        <v>1</v>
      </c>
      <c r="V1289" s="54">
        <v>2</v>
      </c>
      <c r="W1289" s="54">
        <v>4</v>
      </c>
      <c r="X1289" s="54">
        <v>4</v>
      </c>
      <c r="Y1289" s="54">
        <v>8</v>
      </c>
      <c r="Z1289" s="54">
        <v>0</v>
      </c>
      <c r="AA1289" s="54">
        <v>0</v>
      </c>
      <c r="AB1289" s="54">
        <v>2</v>
      </c>
      <c r="AC1289" s="54">
        <v>0</v>
      </c>
      <c r="AD1289" s="54">
        <v>0</v>
      </c>
      <c r="AE1289" s="54">
        <v>0</v>
      </c>
      <c r="AF1289" s="54">
        <f t="shared" si="1576"/>
        <v>2</v>
      </c>
      <c r="AG1289" s="54">
        <f t="shared" si="1577"/>
        <v>0</v>
      </c>
      <c r="AH1289" s="54">
        <f t="shared" si="1578"/>
        <v>2</v>
      </c>
      <c r="AI1289" s="54">
        <v>8489.27</v>
      </c>
      <c r="AJ1289" s="54">
        <v>8489.27</v>
      </c>
      <c r="AK1289" s="54">
        <v>16978.54</v>
      </c>
      <c r="AL1289" s="54">
        <v>8489.27</v>
      </c>
      <c r="AM1289" s="54">
        <v>8489.27</v>
      </c>
      <c r="AN1289" s="54">
        <v>16978.54</v>
      </c>
      <c r="AO1289" s="54">
        <v>33957.08</v>
      </c>
      <c r="AP1289" s="54">
        <v>33957.08</v>
      </c>
      <c r="AQ1289" s="54">
        <v>67914.16</v>
      </c>
      <c r="AR1289" s="54">
        <f t="shared" si="1579"/>
        <v>0</v>
      </c>
      <c r="AS1289" s="54">
        <f t="shared" si="1580"/>
        <v>0</v>
      </c>
      <c r="AT1289" s="54">
        <f t="shared" si="1581"/>
        <v>16978.54</v>
      </c>
      <c r="AU1289" s="54">
        <f t="shared" si="1582"/>
        <v>0</v>
      </c>
      <c r="AV1289" s="54">
        <f t="shared" si="1583"/>
        <v>0</v>
      </c>
      <c r="AW1289" s="54">
        <f t="shared" si="1584"/>
        <v>0</v>
      </c>
      <c r="AX1289" s="54">
        <f t="shared" si="1585"/>
        <v>16978.54</v>
      </c>
      <c r="AY1289" s="54">
        <f t="shared" si="1586"/>
        <v>0</v>
      </c>
      <c r="AZ1289" s="54">
        <f t="shared" si="1587"/>
        <v>16978.54</v>
      </c>
      <c r="BA1289" s="54">
        <f t="shared" si="1572"/>
        <v>1</v>
      </c>
      <c r="BB1289" s="54">
        <f t="shared" si="1573"/>
        <v>0</v>
      </c>
      <c r="BC1289" s="54">
        <f>SUM(CJ1289:CL1289)*2</f>
        <v>0</v>
      </c>
      <c r="BD1289" s="54">
        <f>SUM(CM1289:CO1289)*2</f>
        <v>6</v>
      </c>
      <c r="BE1289" s="54">
        <f t="shared" si="1588"/>
        <v>4</v>
      </c>
      <c r="BF1289" s="54">
        <f t="shared" ref="BF1289:BK1289" si="1601">Z1289*2</f>
        <v>0</v>
      </c>
      <c r="BG1289" s="54">
        <f t="shared" si="1601"/>
        <v>0</v>
      </c>
      <c r="BH1289" s="54">
        <f t="shared" si="1601"/>
        <v>4</v>
      </c>
      <c r="BI1289" s="54">
        <f t="shared" si="1601"/>
        <v>0</v>
      </c>
      <c r="BJ1289" s="54">
        <f t="shared" si="1601"/>
        <v>0</v>
      </c>
      <c r="BK1289" s="54">
        <f t="shared" si="1601"/>
        <v>0</v>
      </c>
      <c r="BL1289" s="54">
        <v>0</v>
      </c>
      <c r="BM1289" s="54">
        <v>0</v>
      </c>
      <c r="BN1289" s="54">
        <f t="shared" si="1599"/>
        <v>0</v>
      </c>
      <c r="BO1289" s="54">
        <f t="shared" si="1600"/>
        <v>0</v>
      </c>
      <c r="BP1289" s="54">
        <v>0</v>
      </c>
      <c r="BQ1289" s="54">
        <v>0</v>
      </c>
      <c r="BR1289" s="54">
        <v>0</v>
      </c>
      <c r="BS1289" s="54">
        <v>0</v>
      </c>
      <c r="BT1289" s="54">
        <v>0</v>
      </c>
      <c r="BU1289" s="54">
        <v>0</v>
      </c>
      <c r="BV1289" s="54">
        <f t="shared" si="1589"/>
        <v>5659.5133333333333</v>
      </c>
      <c r="BW1289" s="54">
        <f t="shared" si="1590"/>
        <v>0</v>
      </c>
      <c r="BX1289" s="54">
        <f t="shared" si="1591"/>
        <v>25467.81</v>
      </c>
      <c r="BY1289" s="54">
        <f t="shared" si="1592"/>
        <v>0</v>
      </c>
      <c r="BZ1289" s="54">
        <f t="shared" si="1593"/>
        <v>3</v>
      </c>
      <c r="CA1289" s="54">
        <v>0</v>
      </c>
      <c r="CB1289" s="54">
        <f t="shared" si="1594"/>
        <v>5</v>
      </c>
      <c r="CC1289" s="54">
        <f t="shared" si="1595"/>
        <v>0.66666666666666663</v>
      </c>
      <c r="CD1289" s="54">
        <v>5</v>
      </c>
      <c r="CE1289" s="54">
        <v>0</v>
      </c>
      <c r="CF1289" s="54">
        <v>0</v>
      </c>
      <c r="CG1289" s="54">
        <v>0</v>
      </c>
      <c r="CH1289" s="54">
        <v>0</v>
      </c>
      <c r="CI1289" s="54">
        <v>0</v>
      </c>
      <c r="CJ1289" s="54">
        <v>0</v>
      </c>
      <c r="CK1289" s="54">
        <v>0</v>
      </c>
      <c r="CL1289" s="54">
        <v>0</v>
      </c>
      <c r="CM1289" s="54">
        <v>0</v>
      </c>
      <c r="CN1289" s="54">
        <v>3</v>
      </c>
      <c r="CO1289" s="54">
        <v>0</v>
      </c>
    </row>
    <row r="1290" spans="1:93">
      <c r="A1290" s="3" t="str">
        <f t="shared" si="1575"/>
        <v>SH172Herceptin IV</v>
      </c>
      <c r="B1290" s="3" t="s">
        <v>556</v>
      </c>
      <c r="C1290" s="3" t="s">
        <v>557</v>
      </c>
      <c r="D1290" s="3" t="s">
        <v>296</v>
      </c>
      <c r="E1290" s="3" t="s">
        <v>296</v>
      </c>
      <c r="F1290" s="3" t="s">
        <v>403</v>
      </c>
      <c r="G1290" s="3" t="s">
        <v>404</v>
      </c>
      <c r="H1290" s="3" t="s">
        <v>403</v>
      </c>
      <c r="I1290" s="3" t="s">
        <v>404</v>
      </c>
      <c r="J1290" s="3" t="s">
        <v>541</v>
      </c>
      <c r="K1290" s="3" t="s">
        <v>541</v>
      </c>
      <c r="L1290" s="3" t="s">
        <v>1047</v>
      </c>
      <c r="M1290" s="3" t="s">
        <v>545</v>
      </c>
      <c r="N1290" s="3" t="s">
        <v>11</v>
      </c>
      <c r="O1290" s="3" t="s">
        <v>11</v>
      </c>
      <c r="P1290" s="3">
        <v>4535.5</v>
      </c>
      <c r="Q1290" s="54">
        <v>20.378638270934889</v>
      </c>
      <c r="R1290" s="54">
        <v>14.599361486732906</v>
      </c>
      <c r="S1290" s="54">
        <v>13.58072089761313</v>
      </c>
      <c r="T1290" s="54">
        <v>9.5899024292186574</v>
      </c>
      <c r="U1290" s="54">
        <v>8.7377291899774079</v>
      </c>
      <c r="V1290" s="54">
        <v>15.21150246115632</v>
      </c>
      <c r="W1290" s="54">
        <v>48.558720655280922</v>
      </c>
      <c r="X1290" s="54">
        <v>33.539134080352383</v>
      </c>
      <c r="Y1290" s="54">
        <v>82.097854735633305</v>
      </c>
      <c r="Z1290" s="54">
        <v>15</v>
      </c>
      <c r="AA1290" s="54">
        <v>6</v>
      </c>
      <c r="AB1290" s="54">
        <v>14</v>
      </c>
      <c r="AC1290" s="54">
        <v>9</v>
      </c>
      <c r="AD1290" s="54">
        <v>0</v>
      </c>
      <c r="AE1290" s="54">
        <v>0</v>
      </c>
      <c r="AF1290" s="54">
        <f t="shared" si="1576"/>
        <v>35</v>
      </c>
      <c r="AG1290" s="54">
        <f t="shared" si="1577"/>
        <v>9</v>
      </c>
      <c r="AH1290" s="54">
        <f t="shared" si="1578"/>
        <v>44</v>
      </c>
      <c r="AI1290" s="54">
        <v>92427.313877825189</v>
      </c>
      <c r="AJ1290" s="54">
        <v>66215.404023077092</v>
      </c>
      <c r="AK1290" s="54">
        <v>61595.359631124353</v>
      </c>
      <c r="AL1290" s="54">
        <v>43495.00246772122</v>
      </c>
      <c r="AM1290" s="54">
        <v>39629.970741142533</v>
      </c>
      <c r="AN1290" s="54">
        <v>68991.769412574489</v>
      </c>
      <c r="AO1290" s="54">
        <v>220238.07753202663</v>
      </c>
      <c r="AP1290" s="54">
        <v>152116.74262143823</v>
      </c>
      <c r="AQ1290" s="54">
        <v>372354.82015346485</v>
      </c>
      <c r="AR1290" s="54">
        <f t="shared" si="1579"/>
        <v>68032.5</v>
      </c>
      <c r="AS1290" s="54">
        <f t="shared" si="1580"/>
        <v>27213</v>
      </c>
      <c r="AT1290" s="54">
        <f t="shared" si="1581"/>
        <v>63497</v>
      </c>
      <c r="AU1290" s="54">
        <f t="shared" si="1582"/>
        <v>40819.5</v>
      </c>
      <c r="AV1290" s="54">
        <f t="shared" si="1583"/>
        <v>0</v>
      </c>
      <c r="AW1290" s="54">
        <f t="shared" si="1584"/>
        <v>0</v>
      </c>
      <c r="AX1290" s="54">
        <f t="shared" si="1585"/>
        <v>158742.5</v>
      </c>
      <c r="AY1290" s="54">
        <f t="shared" si="1586"/>
        <v>40819.5</v>
      </c>
      <c r="AZ1290" s="54">
        <f t="shared" si="1587"/>
        <v>199562</v>
      </c>
      <c r="BA1290" s="54">
        <f t="shared" si="1572"/>
        <v>9.5899024292186574</v>
      </c>
      <c r="BB1290" s="54">
        <f t="shared" si="1573"/>
        <v>9</v>
      </c>
      <c r="BC1290" s="54"/>
      <c r="BD1290" s="54"/>
      <c r="BE1290" s="54">
        <f t="shared" si="1588"/>
        <v>0</v>
      </c>
      <c r="BF1290" s="54"/>
      <c r="BG1290" s="54"/>
      <c r="BH1290" s="54"/>
      <c r="BI1290" s="54"/>
      <c r="BJ1290" s="54"/>
      <c r="BK1290" s="54"/>
      <c r="BL1290" s="54"/>
      <c r="BM1290" s="54"/>
      <c r="BN1290" s="54"/>
      <c r="BO1290" s="54"/>
      <c r="BP1290" s="54"/>
      <c r="BQ1290" s="54"/>
      <c r="BR1290" s="54"/>
      <c r="BS1290" s="54"/>
      <c r="BT1290" s="54"/>
      <c r="BU1290" s="54"/>
      <c r="BV1290" s="54">
        <f t="shared" si="1589"/>
        <v>58961.5</v>
      </c>
      <c r="BW1290" s="54">
        <f t="shared" si="1590"/>
        <v>190491</v>
      </c>
      <c r="BX1290" s="54">
        <f t="shared" si="1591"/>
        <v>176884.5</v>
      </c>
      <c r="BY1290" s="54">
        <f t="shared" si="1592"/>
        <v>42</v>
      </c>
      <c r="BZ1290" s="54">
        <f t="shared" si="1593"/>
        <v>39</v>
      </c>
      <c r="CA1290" s="54">
        <v>0</v>
      </c>
      <c r="CB1290" s="54">
        <f t="shared" si="1594"/>
        <v>24</v>
      </c>
      <c r="CC1290" s="54">
        <f t="shared" si="1595"/>
        <v>13</v>
      </c>
      <c r="CD1290" s="54">
        <v>15</v>
      </c>
      <c r="CE1290" s="54">
        <v>6</v>
      </c>
      <c r="CF1290" s="54">
        <v>12</v>
      </c>
      <c r="CG1290" s="54">
        <v>24</v>
      </c>
      <c r="CH1290" s="54">
        <v>6</v>
      </c>
      <c r="CI1290" s="54">
        <v>12</v>
      </c>
      <c r="CJ1290" s="54">
        <v>12</v>
      </c>
      <c r="CK1290" s="54">
        <v>12</v>
      </c>
      <c r="CL1290" s="54">
        <v>18</v>
      </c>
      <c r="CM1290" s="54">
        <v>6</v>
      </c>
      <c r="CN1290" s="54">
        <v>12</v>
      </c>
      <c r="CO1290" s="54">
        <v>21</v>
      </c>
    </row>
    <row r="1291" spans="1:93">
      <c r="A1291" s="3" t="str">
        <f t="shared" si="1575"/>
        <v>SH172Herceptin SC</v>
      </c>
      <c r="B1291" s="3" t="s">
        <v>556</v>
      </c>
      <c r="C1291" s="3" t="s">
        <v>557</v>
      </c>
      <c r="D1291" s="3" t="s">
        <v>296</v>
      </c>
      <c r="E1291" s="3" t="s">
        <v>296</v>
      </c>
      <c r="F1291" s="3" t="s">
        <v>403</v>
      </c>
      <c r="G1291" s="3" t="s">
        <v>404</v>
      </c>
      <c r="H1291" s="3" t="s">
        <v>403</v>
      </c>
      <c r="I1291" s="3" t="s">
        <v>404</v>
      </c>
      <c r="J1291" s="3" t="s">
        <v>541</v>
      </c>
      <c r="K1291" s="3" t="s">
        <v>541</v>
      </c>
      <c r="L1291" s="3" t="s">
        <v>1047</v>
      </c>
      <c r="M1291" s="3" t="s">
        <v>545</v>
      </c>
      <c r="N1291" s="3" t="s">
        <v>12</v>
      </c>
      <c r="O1291" s="3" t="s">
        <v>12</v>
      </c>
      <c r="P1291" s="3">
        <v>3444.49</v>
      </c>
      <c r="Q1291" s="54">
        <v>7.1699457935257778</v>
      </c>
      <c r="R1291" s="54">
        <v>6.6431179004134693</v>
      </c>
      <c r="S1291" s="54">
        <v>10.076488019567687</v>
      </c>
      <c r="T1291" s="54">
        <v>10.313927250083641</v>
      </c>
      <c r="U1291" s="54">
        <v>9.2864736921858704</v>
      </c>
      <c r="V1291" s="54">
        <v>12.222981684085239</v>
      </c>
      <c r="W1291" s="54">
        <v>23.889551713506933</v>
      </c>
      <c r="X1291" s="54">
        <v>31.82338262635475</v>
      </c>
      <c r="Y1291" s="54">
        <v>55.712934339861683</v>
      </c>
      <c r="Z1291" s="54">
        <v>2</v>
      </c>
      <c r="AA1291" s="54">
        <v>0</v>
      </c>
      <c r="AB1291" s="54">
        <v>2</v>
      </c>
      <c r="AC1291" s="54">
        <v>2</v>
      </c>
      <c r="AD1291" s="54">
        <v>0</v>
      </c>
      <c r="AE1291" s="54">
        <v>0</v>
      </c>
      <c r="AF1291" s="54">
        <f t="shared" si="1576"/>
        <v>4</v>
      </c>
      <c r="AG1291" s="54">
        <f t="shared" si="1577"/>
        <v>2</v>
      </c>
      <c r="AH1291" s="54">
        <f t="shared" si="1578"/>
        <v>6</v>
      </c>
      <c r="AI1291" s="54">
        <v>24696.806586341605</v>
      </c>
      <c r="AJ1291" s="54">
        <v>22882.153176795189</v>
      </c>
      <c r="AK1291" s="54">
        <v>34708.362218520699</v>
      </c>
      <c r="AL1291" s="54">
        <v>35526.219273640592</v>
      </c>
      <c r="AM1291" s="54">
        <v>31987.165767997307</v>
      </c>
      <c r="AN1291" s="54">
        <v>42101.938181014761</v>
      </c>
      <c r="AO1291" s="54">
        <v>82287.3219816575</v>
      </c>
      <c r="AP1291" s="54">
        <v>109615.32322265266</v>
      </c>
      <c r="AQ1291" s="54">
        <v>191902.64520431016</v>
      </c>
      <c r="AR1291" s="54">
        <f t="shared" si="1579"/>
        <v>6888.98</v>
      </c>
      <c r="AS1291" s="54">
        <f t="shared" si="1580"/>
        <v>0</v>
      </c>
      <c r="AT1291" s="54">
        <f t="shared" si="1581"/>
        <v>6888.98</v>
      </c>
      <c r="AU1291" s="54">
        <f t="shared" si="1582"/>
        <v>6888.98</v>
      </c>
      <c r="AV1291" s="54">
        <f t="shared" si="1583"/>
        <v>0</v>
      </c>
      <c r="AW1291" s="54">
        <f t="shared" si="1584"/>
        <v>0</v>
      </c>
      <c r="AX1291" s="54">
        <f t="shared" si="1585"/>
        <v>13777.96</v>
      </c>
      <c r="AY1291" s="54">
        <f t="shared" si="1586"/>
        <v>6888.98</v>
      </c>
      <c r="AZ1291" s="54">
        <f t="shared" si="1587"/>
        <v>20666.939999999999</v>
      </c>
      <c r="BA1291" s="54">
        <f t="shared" si="1572"/>
        <v>10.313927250083641</v>
      </c>
      <c r="BB1291" s="54">
        <f t="shared" si="1573"/>
        <v>2</v>
      </c>
      <c r="BC1291" s="54"/>
      <c r="BD1291" s="54"/>
      <c r="BE1291" s="54">
        <f t="shared" si="1588"/>
        <v>0</v>
      </c>
      <c r="BF1291" s="54"/>
      <c r="BG1291" s="54"/>
      <c r="BH1291" s="54"/>
      <c r="BI1291" s="54"/>
      <c r="BJ1291" s="54"/>
      <c r="BK1291" s="54"/>
      <c r="BL1291" s="54"/>
      <c r="BM1291" s="54"/>
      <c r="BN1291" s="54"/>
      <c r="BO1291" s="54"/>
      <c r="BP1291" s="54"/>
      <c r="BQ1291" s="54"/>
      <c r="BR1291" s="54"/>
      <c r="BS1291" s="54"/>
      <c r="BT1291" s="54"/>
      <c r="BU1291" s="54"/>
      <c r="BV1291" s="54">
        <f t="shared" si="1589"/>
        <v>32435.614166666663</v>
      </c>
      <c r="BW1291" s="54">
        <f t="shared" si="1590"/>
        <v>79223.26999999999</v>
      </c>
      <c r="BX1291" s="54">
        <f t="shared" si="1591"/>
        <v>6888.98</v>
      </c>
      <c r="BY1291" s="54">
        <f t="shared" si="1592"/>
        <v>23</v>
      </c>
      <c r="BZ1291" s="54">
        <f t="shared" si="1593"/>
        <v>2</v>
      </c>
      <c r="CA1291" s="54">
        <v>0</v>
      </c>
      <c r="CB1291" s="54">
        <f t="shared" si="1594"/>
        <v>25</v>
      </c>
      <c r="CC1291" s="54">
        <f t="shared" si="1595"/>
        <v>9.4166666666666661</v>
      </c>
      <c r="CD1291" s="54">
        <v>25</v>
      </c>
      <c r="CE1291" s="54">
        <v>22</v>
      </c>
      <c r="CF1291" s="54">
        <v>11</v>
      </c>
      <c r="CG1291" s="54">
        <v>19</v>
      </c>
      <c r="CH1291" s="54">
        <v>8</v>
      </c>
      <c r="CI1291" s="54">
        <v>3</v>
      </c>
      <c r="CJ1291" s="54">
        <v>5</v>
      </c>
      <c r="CK1291" s="54">
        <v>2</v>
      </c>
      <c r="CL1291" s="54">
        <v>16</v>
      </c>
      <c r="CM1291" s="54">
        <v>2</v>
      </c>
      <c r="CN1291" s="54">
        <v>0</v>
      </c>
      <c r="CO1291" s="54">
        <v>0</v>
      </c>
    </row>
    <row r="1292" spans="1:93">
      <c r="A1292" s="3" t="str">
        <f t="shared" si="1575"/>
        <v>SH172Itovebi 3mg</v>
      </c>
      <c r="B1292" s="3" t="s">
        <v>556</v>
      </c>
      <c r="C1292" s="3" t="s">
        <v>557</v>
      </c>
      <c r="D1292" s="3" t="s">
        <v>296</v>
      </c>
      <c r="E1292" s="3" t="s">
        <v>296</v>
      </c>
      <c r="F1292" s="3" t="s">
        <v>403</v>
      </c>
      <c r="G1292" s="3" t="s">
        <v>404</v>
      </c>
      <c r="H1292" s="3" t="s">
        <v>403</v>
      </c>
      <c r="I1292" s="3" t="s">
        <v>404</v>
      </c>
      <c r="J1292" s="3" t="s">
        <v>541</v>
      </c>
      <c r="K1292" s="3" t="s">
        <v>541</v>
      </c>
      <c r="L1292" s="3" t="s">
        <v>1047</v>
      </c>
      <c r="M1292" s="3" t="s">
        <v>545</v>
      </c>
      <c r="N1292" s="3" t="s">
        <v>13</v>
      </c>
      <c r="O1292" s="3" t="s">
        <v>14</v>
      </c>
      <c r="P1292" s="3">
        <v>3566.02</v>
      </c>
      <c r="Q1292" s="54">
        <v>3.3622365286987779</v>
      </c>
      <c r="R1292" s="54">
        <v>3.8389788988421589</v>
      </c>
      <c r="S1292" s="54">
        <v>7.7702127968138202</v>
      </c>
      <c r="T1292" s="54">
        <v>7.865757779525052</v>
      </c>
      <c r="U1292" s="54">
        <v>9.5626517030267948</v>
      </c>
      <c r="V1292" s="54">
        <v>12.178097727484655</v>
      </c>
      <c r="W1292" s="54">
        <v>14.971428224354757</v>
      </c>
      <c r="X1292" s="54">
        <v>29.606507210036501</v>
      </c>
      <c r="Y1292" s="54">
        <v>44.577935434391257</v>
      </c>
      <c r="Z1292" s="54">
        <v>0</v>
      </c>
      <c r="AA1292" s="54">
        <v>0</v>
      </c>
      <c r="AB1292" s="54">
        <v>0</v>
      </c>
      <c r="AC1292" s="54">
        <v>0</v>
      </c>
      <c r="AD1292" s="54">
        <v>0</v>
      </c>
      <c r="AE1292" s="54">
        <v>0</v>
      </c>
      <c r="AF1292" s="54">
        <f t="shared" si="1576"/>
        <v>0</v>
      </c>
      <c r="AG1292" s="54">
        <f t="shared" si="1577"/>
        <v>0</v>
      </c>
      <c r="AH1292" s="54">
        <f t="shared" si="1578"/>
        <v>0</v>
      </c>
      <c r="AI1292" s="54">
        <v>11989.802706070417</v>
      </c>
      <c r="AJ1292" s="54">
        <v>13689.875532849117</v>
      </c>
      <c r="AK1292" s="54">
        <v>27708.734237694018</v>
      </c>
      <c r="AL1292" s="54">
        <v>28049.449556941927</v>
      </c>
      <c r="AM1292" s="54">
        <v>34100.607226027612</v>
      </c>
      <c r="AN1292" s="54">
        <v>43427.340058164831</v>
      </c>
      <c r="AO1292" s="54">
        <v>53388.41247661355</v>
      </c>
      <c r="AP1292" s="54">
        <v>105577.39684113437</v>
      </c>
      <c r="AQ1292" s="54">
        <v>158965.80931774792</v>
      </c>
      <c r="AR1292" s="54">
        <f t="shared" si="1579"/>
        <v>0</v>
      </c>
      <c r="AS1292" s="54">
        <f t="shared" si="1580"/>
        <v>0</v>
      </c>
      <c r="AT1292" s="54">
        <f t="shared" si="1581"/>
        <v>0</v>
      </c>
      <c r="AU1292" s="54">
        <f t="shared" si="1582"/>
        <v>0</v>
      </c>
      <c r="AV1292" s="54">
        <f t="shared" si="1583"/>
        <v>0</v>
      </c>
      <c r="AW1292" s="54">
        <f t="shared" si="1584"/>
        <v>0</v>
      </c>
      <c r="AX1292" s="54">
        <f t="shared" si="1585"/>
        <v>0</v>
      </c>
      <c r="AY1292" s="54">
        <f t="shared" si="1586"/>
        <v>0</v>
      </c>
      <c r="AZ1292" s="54">
        <f t="shared" si="1587"/>
        <v>0</v>
      </c>
      <c r="BA1292" s="54">
        <f t="shared" si="1572"/>
        <v>7.865757779525052</v>
      </c>
      <c r="BB1292" s="54">
        <f t="shared" si="1573"/>
        <v>0</v>
      </c>
      <c r="BC1292" s="54"/>
      <c r="BD1292" s="54"/>
      <c r="BE1292" s="54">
        <f t="shared" si="1588"/>
        <v>0</v>
      </c>
      <c r="BF1292" s="54"/>
      <c r="BG1292" s="54"/>
      <c r="BH1292" s="54"/>
      <c r="BI1292" s="54"/>
      <c r="BJ1292" s="54"/>
      <c r="BK1292" s="54"/>
      <c r="BL1292" s="54">
        <v>0.33333333333333331</v>
      </c>
      <c r="BM1292" s="54">
        <v>0</v>
      </c>
      <c r="BN1292" s="54">
        <f t="shared" ref="BN1292:BN1293" si="1602">AVERAGE(BP1292:BR1292)</f>
        <v>0</v>
      </c>
      <c r="BO1292" s="54">
        <f t="shared" ref="BO1292:BO1293" si="1603">SUM(BS1292:BU1292)/1</f>
        <v>2</v>
      </c>
      <c r="BP1292" s="54">
        <v>0</v>
      </c>
      <c r="BQ1292" s="54">
        <v>0</v>
      </c>
      <c r="BR1292" s="54">
        <v>0</v>
      </c>
      <c r="BS1292" s="54">
        <v>2</v>
      </c>
      <c r="BT1292" s="54">
        <v>0</v>
      </c>
      <c r="BU1292" s="54">
        <v>0</v>
      </c>
      <c r="BV1292" s="54">
        <f t="shared" si="1589"/>
        <v>297.16833333333329</v>
      </c>
      <c r="BW1292" s="54">
        <f t="shared" si="1590"/>
        <v>3566.02</v>
      </c>
      <c r="BX1292" s="54">
        <f t="shared" si="1591"/>
        <v>0</v>
      </c>
      <c r="BY1292" s="54">
        <f t="shared" si="1592"/>
        <v>1</v>
      </c>
      <c r="BZ1292" s="54">
        <f t="shared" si="1593"/>
        <v>0</v>
      </c>
      <c r="CA1292" s="54">
        <v>0</v>
      </c>
      <c r="CB1292" s="54">
        <f t="shared" si="1594"/>
        <v>1</v>
      </c>
      <c r="CC1292" s="54">
        <f t="shared" si="1595"/>
        <v>8.3333333333333329E-2</v>
      </c>
      <c r="CD1292" s="54">
        <v>0</v>
      </c>
      <c r="CE1292" s="54">
        <v>0</v>
      </c>
      <c r="CF1292" s="54">
        <v>0</v>
      </c>
      <c r="CG1292" s="54">
        <v>0</v>
      </c>
      <c r="CH1292" s="54">
        <v>0</v>
      </c>
      <c r="CI1292" s="54">
        <v>0</v>
      </c>
      <c r="CJ1292" s="54">
        <v>0</v>
      </c>
      <c r="CK1292" s="54">
        <v>1</v>
      </c>
      <c r="CL1292" s="54">
        <v>0</v>
      </c>
      <c r="CM1292" s="54">
        <v>0</v>
      </c>
      <c r="CN1292" s="54">
        <v>0</v>
      </c>
      <c r="CO1292" s="54">
        <v>0</v>
      </c>
    </row>
    <row r="1293" spans="1:93">
      <c r="A1293" s="3" t="str">
        <f t="shared" si="1575"/>
        <v>SH172Itovebi 9mg</v>
      </c>
      <c r="B1293" s="3" t="s">
        <v>556</v>
      </c>
      <c r="C1293" s="3" t="s">
        <v>557</v>
      </c>
      <c r="D1293" s="3" t="s">
        <v>296</v>
      </c>
      <c r="E1293" s="3" t="s">
        <v>296</v>
      </c>
      <c r="F1293" s="3" t="s">
        <v>403</v>
      </c>
      <c r="G1293" s="3" t="s">
        <v>404</v>
      </c>
      <c r="H1293" s="3" t="s">
        <v>403</v>
      </c>
      <c r="I1293" s="3" t="s">
        <v>404</v>
      </c>
      <c r="J1293" s="3" t="s">
        <v>541</v>
      </c>
      <c r="K1293" s="3" t="s">
        <v>541</v>
      </c>
      <c r="L1293" s="3" t="s">
        <v>1047</v>
      </c>
      <c r="M1293" s="3" t="s">
        <v>545</v>
      </c>
      <c r="N1293" s="3" t="s">
        <v>13</v>
      </c>
      <c r="O1293" s="3" t="s">
        <v>15</v>
      </c>
      <c r="P1293" s="3">
        <v>10698.05</v>
      </c>
      <c r="Q1293" s="54"/>
      <c r="R1293" s="54"/>
      <c r="S1293" s="54"/>
      <c r="T1293" s="54"/>
      <c r="U1293" s="54"/>
      <c r="V1293" s="54"/>
      <c r="W1293" s="54">
        <v>0</v>
      </c>
      <c r="X1293" s="54">
        <v>0</v>
      </c>
      <c r="Y1293" s="54">
        <v>0</v>
      </c>
      <c r="Z1293" s="54">
        <v>0</v>
      </c>
      <c r="AA1293" s="54">
        <v>0</v>
      </c>
      <c r="AB1293" s="54">
        <v>0</v>
      </c>
      <c r="AC1293" s="54">
        <v>0</v>
      </c>
      <c r="AD1293" s="54">
        <v>0</v>
      </c>
      <c r="AE1293" s="54">
        <v>0</v>
      </c>
      <c r="AF1293" s="54">
        <f t="shared" si="1576"/>
        <v>0</v>
      </c>
      <c r="AG1293" s="54">
        <f t="shared" si="1577"/>
        <v>0</v>
      </c>
      <c r="AH1293" s="54">
        <f t="shared" si="1578"/>
        <v>0</v>
      </c>
      <c r="AI1293" s="54"/>
      <c r="AJ1293" s="54"/>
      <c r="AK1293" s="54"/>
      <c r="AL1293" s="54"/>
      <c r="AM1293" s="54"/>
      <c r="AN1293" s="54"/>
      <c r="AO1293" s="54">
        <v>0</v>
      </c>
      <c r="AP1293" s="54">
        <v>0</v>
      </c>
      <c r="AQ1293" s="54">
        <v>0</v>
      </c>
      <c r="AR1293" s="54">
        <f t="shared" si="1579"/>
        <v>0</v>
      </c>
      <c r="AS1293" s="54">
        <f t="shared" si="1580"/>
        <v>0</v>
      </c>
      <c r="AT1293" s="54">
        <f t="shared" si="1581"/>
        <v>0</v>
      </c>
      <c r="AU1293" s="54">
        <f t="shared" si="1582"/>
        <v>0</v>
      </c>
      <c r="AV1293" s="54">
        <f t="shared" si="1583"/>
        <v>0</v>
      </c>
      <c r="AW1293" s="54">
        <f t="shared" si="1584"/>
        <v>0</v>
      </c>
      <c r="AX1293" s="54">
        <f t="shared" si="1585"/>
        <v>0</v>
      </c>
      <c r="AY1293" s="54">
        <f t="shared" si="1586"/>
        <v>0</v>
      </c>
      <c r="AZ1293" s="54">
        <f t="shared" si="1587"/>
        <v>0</v>
      </c>
      <c r="BA1293" s="54">
        <f t="shared" si="1572"/>
        <v>0</v>
      </c>
      <c r="BB1293" s="54">
        <f t="shared" si="1573"/>
        <v>0</v>
      </c>
      <c r="BC1293" s="54"/>
      <c r="BD1293" s="54"/>
      <c r="BE1293" s="54">
        <f t="shared" si="1588"/>
        <v>0</v>
      </c>
      <c r="BF1293" s="54"/>
      <c r="BG1293" s="54"/>
      <c r="BH1293" s="54"/>
      <c r="BI1293" s="54"/>
      <c r="BJ1293" s="54"/>
      <c r="BK1293" s="54"/>
      <c r="BL1293" s="54">
        <v>0</v>
      </c>
      <c r="BM1293" s="54">
        <v>0</v>
      </c>
      <c r="BN1293" s="54">
        <f t="shared" si="1602"/>
        <v>0</v>
      </c>
      <c r="BO1293" s="54">
        <f t="shared" si="1603"/>
        <v>0</v>
      </c>
      <c r="BP1293" s="54">
        <v>0</v>
      </c>
      <c r="BQ1293" s="54">
        <v>0</v>
      </c>
      <c r="BR1293" s="54">
        <v>0</v>
      </c>
      <c r="BS1293" s="54">
        <v>0</v>
      </c>
      <c r="BT1293" s="54">
        <v>0</v>
      </c>
      <c r="BU1293" s="54">
        <v>0</v>
      </c>
      <c r="BV1293" s="54">
        <f t="shared" si="1589"/>
        <v>0</v>
      </c>
      <c r="BW1293" s="54">
        <f t="shared" si="1590"/>
        <v>0</v>
      </c>
      <c r="BX1293" s="54">
        <f t="shared" si="1591"/>
        <v>0</v>
      </c>
      <c r="BY1293" s="54">
        <f t="shared" si="1592"/>
        <v>0</v>
      </c>
      <c r="BZ1293" s="54">
        <f t="shared" si="1593"/>
        <v>0</v>
      </c>
      <c r="CA1293" s="54">
        <v>0</v>
      </c>
      <c r="CB1293" s="54">
        <f t="shared" si="1594"/>
        <v>0</v>
      </c>
      <c r="CC1293" s="54">
        <f t="shared" si="1595"/>
        <v>0</v>
      </c>
      <c r="CD1293" s="54">
        <v>0</v>
      </c>
      <c r="CE1293" s="54">
        <v>0</v>
      </c>
      <c r="CF1293" s="54">
        <v>0</v>
      </c>
      <c r="CG1293" s="54">
        <v>0</v>
      </c>
      <c r="CH1293" s="54">
        <v>0</v>
      </c>
      <c r="CI1293" s="54">
        <v>0</v>
      </c>
      <c r="CJ1293" s="54">
        <v>0</v>
      </c>
      <c r="CK1293" s="54">
        <v>0</v>
      </c>
      <c r="CL1293" s="54">
        <v>0</v>
      </c>
      <c r="CM1293" s="54">
        <v>0</v>
      </c>
      <c r="CN1293" s="54">
        <v>0</v>
      </c>
      <c r="CO1293" s="54">
        <v>0</v>
      </c>
    </row>
    <row r="1294" spans="1:93">
      <c r="A1294" s="3" t="str">
        <f t="shared" si="1575"/>
        <v>SH172Perjeta</v>
      </c>
      <c r="B1294" s="3" t="s">
        <v>556</v>
      </c>
      <c r="C1294" s="3" t="s">
        <v>557</v>
      </c>
      <c r="D1294" s="3" t="s">
        <v>296</v>
      </c>
      <c r="E1294" s="3" t="s">
        <v>296</v>
      </c>
      <c r="F1294" s="3" t="s">
        <v>403</v>
      </c>
      <c r="G1294" s="3" t="s">
        <v>404</v>
      </c>
      <c r="H1294" s="3" t="s">
        <v>403</v>
      </c>
      <c r="I1294" s="3" t="s">
        <v>404</v>
      </c>
      <c r="J1294" s="3" t="s">
        <v>541</v>
      </c>
      <c r="K1294" s="3" t="s">
        <v>541</v>
      </c>
      <c r="L1294" s="3" t="s">
        <v>1047</v>
      </c>
      <c r="M1294" s="3" t="s">
        <v>545</v>
      </c>
      <c r="N1294" s="3" t="s">
        <v>16</v>
      </c>
      <c r="O1294" s="3" t="s">
        <v>16</v>
      </c>
      <c r="P1294" s="3">
        <v>3985.87</v>
      </c>
      <c r="Q1294" s="54">
        <v>12.370928137209976</v>
      </c>
      <c r="R1294" s="54">
        <v>10.449908820104744</v>
      </c>
      <c r="S1294" s="54">
        <v>15.860776114913529</v>
      </c>
      <c r="T1294" s="54">
        <v>9.5842052937934827</v>
      </c>
      <c r="U1294" s="54">
        <v>11.632641617676059</v>
      </c>
      <c r="V1294" s="54">
        <v>13.350282635230474</v>
      </c>
      <c r="W1294" s="54">
        <v>38.681613072228245</v>
      </c>
      <c r="X1294" s="54">
        <v>34.567129546700016</v>
      </c>
      <c r="Y1294" s="54">
        <v>73.248742618928262</v>
      </c>
      <c r="Z1294" s="54">
        <v>20</v>
      </c>
      <c r="AA1294" s="54">
        <v>0</v>
      </c>
      <c r="AB1294" s="54">
        <v>10</v>
      </c>
      <c r="AC1294" s="54">
        <v>10</v>
      </c>
      <c r="AD1294" s="54">
        <v>0</v>
      </c>
      <c r="AE1294" s="54">
        <v>0</v>
      </c>
      <c r="AF1294" s="54">
        <f t="shared" si="1576"/>
        <v>30</v>
      </c>
      <c r="AG1294" s="54">
        <f t="shared" si="1577"/>
        <v>10</v>
      </c>
      <c r="AH1294" s="54">
        <f t="shared" si="1578"/>
        <v>40</v>
      </c>
      <c r="AI1294" s="54">
        <v>49308.911334261131</v>
      </c>
      <c r="AJ1294" s="54">
        <v>41651.978068790893</v>
      </c>
      <c r="AK1294" s="54">
        <v>63218.99169315039</v>
      </c>
      <c r="AL1294" s="54">
        <v>38201.396354372635</v>
      </c>
      <c r="AM1294" s="54">
        <v>46366.197244646479</v>
      </c>
      <c r="AN1294" s="54">
        <v>53212.491047286094</v>
      </c>
      <c r="AO1294" s="54">
        <v>154179.88109620241</v>
      </c>
      <c r="AP1294" s="54">
        <v>137780.08464630519</v>
      </c>
      <c r="AQ1294" s="54">
        <v>291959.9657425076</v>
      </c>
      <c r="AR1294" s="54">
        <f t="shared" si="1579"/>
        <v>79717.399999999994</v>
      </c>
      <c r="AS1294" s="54">
        <f t="shared" si="1580"/>
        <v>0</v>
      </c>
      <c r="AT1294" s="54">
        <f t="shared" si="1581"/>
        <v>39858.699999999997</v>
      </c>
      <c r="AU1294" s="54">
        <f t="shared" si="1582"/>
        <v>39858.699999999997</v>
      </c>
      <c r="AV1294" s="54">
        <f t="shared" si="1583"/>
        <v>0</v>
      </c>
      <c r="AW1294" s="54">
        <f t="shared" si="1584"/>
        <v>0</v>
      </c>
      <c r="AX1294" s="54">
        <f t="shared" si="1585"/>
        <v>119576.09999999999</v>
      </c>
      <c r="AY1294" s="54">
        <f t="shared" si="1586"/>
        <v>39858.699999999997</v>
      </c>
      <c r="AZ1294" s="54">
        <f t="shared" si="1587"/>
        <v>159434.79999999999</v>
      </c>
      <c r="BA1294" s="54">
        <f t="shared" si="1572"/>
        <v>9.5842052937934827</v>
      </c>
      <c r="BB1294" s="54">
        <f t="shared" si="1573"/>
        <v>10</v>
      </c>
      <c r="BC1294" s="54"/>
      <c r="BD1294" s="54"/>
      <c r="BE1294" s="54">
        <f t="shared" si="1588"/>
        <v>0</v>
      </c>
      <c r="BF1294" s="54"/>
      <c r="BG1294" s="54"/>
      <c r="BH1294" s="54"/>
      <c r="BI1294" s="54"/>
      <c r="BJ1294" s="54"/>
      <c r="BK1294" s="54"/>
      <c r="BL1294" s="54"/>
      <c r="BM1294" s="54"/>
      <c r="BN1294" s="54"/>
      <c r="BO1294" s="54"/>
      <c r="BP1294" s="54"/>
      <c r="BQ1294" s="54"/>
      <c r="BR1294" s="54"/>
      <c r="BS1294" s="54"/>
      <c r="BT1294" s="54"/>
      <c r="BU1294" s="54"/>
      <c r="BV1294" s="54">
        <f t="shared" si="1589"/>
        <v>96325.191666666666</v>
      </c>
      <c r="BW1294" s="54">
        <f t="shared" si="1590"/>
        <v>239152.19999999998</v>
      </c>
      <c r="BX1294" s="54">
        <f t="shared" si="1591"/>
        <v>318869.59999999998</v>
      </c>
      <c r="BY1294" s="54">
        <f t="shared" si="1592"/>
        <v>60</v>
      </c>
      <c r="BZ1294" s="54">
        <f t="shared" si="1593"/>
        <v>80</v>
      </c>
      <c r="CA1294" s="54">
        <v>0</v>
      </c>
      <c r="CB1294" s="54">
        <f t="shared" si="1594"/>
        <v>50</v>
      </c>
      <c r="CC1294" s="54">
        <f t="shared" si="1595"/>
        <v>24.166666666666668</v>
      </c>
      <c r="CD1294" s="54">
        <v>50</v>
      </c>
      <c r="CE1294" s="54">
        <v>10</v>
      </c>
      <c r="CF1294" s="54">
        <v>20</v>
      </c>
      <c r="CG1294" s="54">
        <v>40</v>
      </c>
      <c r="CH1294" s="54">
        <v>20</v>
      </c>
      <c r="CI1294" s="54">
        <v>10</v>
      </c>
      <c r="CJ1294" s="54">
        <v>20</v>
      </c>
      <c r="CK1294" s="54">
        <v>20</v>
      </c>
      <c r="CL1294" s="54">
        <v>20</v>
      </c>
      <c r="CM1294" s="54">
        <v>20</v>
      </c>
      <c r="CN1294" s="54">
        <v>30</v>
      </c>
      <c r="CO1294" s="54">
        <v>30</v>
      </c>
    </row>
    <row r="1295" spans="1:93">
      <c r="A1295" s="3" t="str">
        <f t="shared" si="1575"/>
        <v>SH172Phesgo 10ml</v>
      </c>
      <c r="B1295" s="3" t="s">
        <v>556</v>
      </c>
      <c r="C1295" s="3" t="s">
        <v>557</v>
      </c>
      <c r="D1295" s="3" t="s">
        <v>296</v>
      </c>
      <c r="E1295" s="3" t="s">
        <v>296</v>
      </c>
      <c r="F1295" s="3" t="s">
        <v>403</v>
      </c>
      <c r="G1295" s="3" t="s">
        <v>404</v>
      </c>
      <c r="H1295" s="3" t="s">
        <v>403</v>
      </c>
      <c r="I1295" s="3" t="s">
        <v>404</v>
      </c>
      <c r="J1295" s="3" t="s">
        <v>541</v>
      </c>
      <c r="K1295" s="3" t="s">
        <v>541</v>
      </c>
      <c r="L1295" s="3" t="s">
        <v>1047</v>
      </c>
      <c r="M1295" s="3" t="s">
        <v>545</v>
      </c>
      <c r="N1295" s="3" t="s">
        <v>17</v>
      </c>
      <c r="O1295" s="3" t="s">
        <v>18</v>
      </c>
      <c r="P1295" s="3">
        <v>6232.07</v>
      </c>
      <c r="Q1295" s="54">
        <v>7.9624151108283456</v>
      </c>
      <c r="R1295" s="54">
        <v>7.2580274401282407</v>
      </c>
      <c r="S1295" s="54">
        <v>11.416940954228693</v>
      </c>
      <c r="T1295" s="54">
        <v>9.8356569166296275</v>
      </c>
      <c r="U1295" s="54">
        <v>8.9121597646287682</v>
      </c>
      <c r="V1295" s="54">
        <v>12.022833889229421</v>
      </c>
      <c r="W1295" s="54">
        <v>26.63738350518528</v>
      </c>
      <c r="X1295" s="54">
        <v>30.770650570487817</v>
      </c>
      <c r="Y1295" s="54">
        <v>57.4080340756731</v>
      </c>
      <c r="Z1295" s="54">
        <v>4</v>
      </c>
      <c r="AA1295" s="54">
        <v>7</v>
      </c>
      <c r="AB1295" s="54">
        <v>10</v>
      </c>
      <c r="AC1295" s="54">
        <v>12</v>
      </c>
      <c r="AD1295" s="54">
        <v>0</v>
      </c>
      <c r="AE1295" s="54">
        <v>0</v>
      </c>
      <c r="AF1295" s="54">
        <f t="shared" si="1576"/>
        <v>21</v>
      </c>
      <c r="AG1295" s="54">
        <f t="shared" si="1577"/>
        <v>12</v>
      </c>
      <c r="AH1295" s="54">
        <f t="shared" si="1578"/>
        <v>33</v>
      </c>
      <c r="AI1295" s="54">
        <v>49622.328339740008</v>
      </c>
      <c r="AJ1295" s="54">
        <v>45232.535068800004</v>
      </c>
      <c r="AK1295" s="54">
        <v>71151.175212620001</v>
      </c>
      <c r="AL1295" s="54">
        <v>61296.502400420002</v>
      </c>
      <c r="AM1295" s="54">
        <v>55541.203504350007</v>
      </c>
      <c r="AN1295" s="54">
        <v>74927.142396049996</v>
      </c>
      <c r="AO1295" s="54">
        <v>166006.03862116003</v>
      </c>
      <c r="AP1295" s="54">
        <v>191764.84830081998</v>
      </c>
      <c r="AQ1295" s="54">
        <v>357770.88692198001</v>
      </c>
      <c r="AR1295" s="54">
        <f t="shared" si="1579"/>
        <v>24928.28</v>
      </c>
      <c r="AS1295" s="54">
        <f t="shared" si="1580"/>
        <v>43624.49</v>
      </c>
      <c r="AT1295" s="54">
        <f t="shared" si="1581"/>
        <v>62320.7</v>
      </c>
      <c r="AU1295" s="54">
        <f t="shared" si="1582"/>
        <v>74784.84</v>
      </c>
      <c r="AV1295" s="54">
        <f t="shared" si="1583"/>
        <v>0</v>
      </c>
      <c r="AW1295" s="54">
        <f t="shared" si="1584"/>
        <v>0</v>
      </c>
      <c r="AX1295" s="54">
        <f t="shared" si="1585"/>
        <v>130873.46999999999</v>
      </c>
      <c r="AY1295" s="54">
        <f t="shared" si="1586"/>
        <v>74784.84</v>
      </c>
      <c r="AZ1295" s="54">
        <f t="shared" si="1587"/>
        <v>205658.31</v>
      </c>
      <c r="BA1295" s="54">
        <f t="shared" si="1572"/>
        <v>9.8356569166296275</v>
      </c>
      <c r="BB1295" s="54">
        <f t="shared" si="1573"/>
        <v>12</v>
      </c>
      <c r="BC1295" s="54">
        <f>SUM(CJ1295:CL1295)</f>
        <v>9</v>
      </c>
      <c r="BD1295" s="54">
        <f>SUM(CM1295:CO1295)</f>
        <v>10</v>
      </c>
      <c r="BE1295" s="54">
        <f t="shared" si="1588"/>
        <v>33</v>
      </c>
      <c r="BF1295" s="54">
        <f t="shared" ref="BF1295:BK1295" si="1604">Z1295</f>
        <v>4</v>
      </c>
      <c r="BG1295" s="54">
        <f t="shared" si="1604"/>
        <v>7</v>
      </c>
      <c r="BH1295" s="54">
        <f t="shared" si="1604"/>
        <v>10</v>
      </c>
      <c r="BI1295" s="54">
        <f t="shared" si="1604"/>
        <v>12</v>
      </c>
      <c r="BJ1295" s="54">
        <f t="shared" si="1604"/>
        <v>0</v>
      </c>
      <c r="BK1295" s="54">
        <f t="shared" si="1604"/>
        <v>0</v>
      </c>
      <c r="BL1295" s="54">
        <v>0.66666666666666663</v>
      </c>
      <c r="BM1295" s="54">
        <v>0.33333333333333331</v>
      </c>
      <c r="BN1295" s="54">
        <f t="shared" ref="BN1295:BN1296" si="1605">AVERAGE(BP1295:BR1295)</f>
        <v>0</v>
      </c>
      <c r="BO1295" s="54">
        <f t="shared" ref="BO1295:BO1296" si="1606">SUM(BS1295:BU1295)/1</f>
        <v>0</v>
      </c>
      <c r="BP1295" s="54">
        <v>0</v>
      </c>
      <c r="BQ1295" s="54">
        <v>0</v>
      </c>
      <c r="BR1295" s="54">
        <v>0</v>
      </c>
      <c r="BS1295" s="54">
        <v>0</v>
      </c>
      <c r="BT1295" s="54">
        <v>0</v>
      </c>
      <c r="BU1295" s="54">
        <v>0</v>
      </c>
      <c r="BV1295" s="54">
        <f t="shared" si="1589"/>
        <v>14541.496666666668</v>
      </c>
      <c r="BW1295" s="54">
        <f t="shared" si="1590"/>
        <v>56088.63</v>
      </c>
      <c r="BX1295" s="54">
        <f t="shared" si="1591"/>
        <v>62320.7</v>
      </c>
      <c r="BY1295" s="54">
        <f t="shared" si="1592"/>
        <v>9</v>
      </c>
      <c r="BZ1295" s="54">
        <f t="shared" si="1593"/>
        <v>10</v>
      </c>
      <c r="CA1295" s="54">
        <v>16.666666666666668</v>
      </c>
      <c r="CB1295" s="54">
        <f t="shared" si="1594"/>
        <v>5</v>
      </c>
      <c r="CC1295" s="54">
        <f t="shared" si="1595"/>
        <v>2.3333333333333335</v>
      </c>
      <c r="CD1295" s="54">
        <v>0</v>
      </c>
      <c r="CE1295" s="54">
        <v>0</v>
      </c>
      <c r="CF1295" s="54">
        <v>4</v>
      </c>
      <c r="CG1295" s="54">
        <v>0</v>
      </c>
      <c r="CH1295" s="54">
        <v>1</v>
      </c>
      <c r="CI1295" s="54">
        <v>4</v>
      </c>
      <c r="CJ1295" s="54">
        <v>5</v>
      </c>
      <c r="CK1295" s="54">
        <v>3</v>
      </c>
      <c r="CL1295" s="54">
        <v>1</v>
      </c>
      <c r="CM1295" s="54">
        <v>2</v>
      </c>
      <c r="CN1295" s="54">
        <v>3</v>
      </c>
      <c r="CO1295" s="54">
        <v>5</v>
      </c>
    </row>
    <row r="1296" spans="1:93">
      <c r="A1296" s="3" t="str">
        <f t="shared" si="1575"/>
        <v>SH172Phesgo 15ml</v>
      </c>
      <c r="B1296" s="3" t="s">
        <v>556</v>
      </c>
      <c r="C1296" s="3" t="s">
        <v>557</v>
      </c>
      <c r="D1296" s="3" t="s">
        <v>296</v>
      </c>
      <c r="E1296" s="3" t="s">
        <v>296</v>
      </c>
      <c r="F1296" s="3" t="s">
        <v>403</v>
      </c>
      <c r="G1296" s="3" t="s">
        <v>404</v>
      </c>
      <c r="H1296" s="3" t="s">
        <v>403</v>
      </c>
      <c r="I1296" s="3" t="s">
        <v>404</v>
      </c>
      <c r="J1296" s="3" t="s">
        <v>541</v>
      </c>
      <c r="K1296" s="3" t="s">
        <v>541</v>
      </c>
      <c r="L1296" s="3" t="s">
        <v>1047</v>
      </c>
      <c r="M1296" s="3" t="s">
        <v>545</v>
      </c>
      <c r="N1296" s="3" t="s">
        <v>17</v>
      </c>
      <c r="O1296" s="3" t="s">
        <v>19</v>
      </c>
      <c r="P1296" s="3">
        <v>8489.27</v>
      </c>
      <c r="Q1296" s="54">
        <v>1</v>
      </c>
      <c r="R1296" s="54">
        <v>1</v>
      </c>
      <c r="S1296" s="54">
        <v>1</v>
      </c>
      <c r="T1296" s="54">
        <v>1</v>
      </c>
      <c r="U1296" s="54">
        <v>1</v>
      </c>
      <c r="V1296" s="54">
        <v>1</v>
      </c>
      <c r="W1296" s="54">
        <v>3</v>
      </c>
      <c r="X1296" s="54">
        <v>3</v>
      </c>
      <c r="Y1296" s="54">
        <v>6</v>
      </c>
      <c r="Z1296" s="54">
        <v>0</v>
      </c>
      <c r="AA1296" s="54">
        <v>2</v>
      </c>
      <c r="AB1296" s="54">
        <v>0</v>
      </c>
      <c r="AC1296" s="54">
        <v>0</v>
      </c>
      <c r="AD1296" s="54">
        <v>0</v>
      </c>
      <c r="AE1296" s="54">
        <v>0</v>
      </c>
      <c r="AF1296" s="54">
        <f t="shared" si="1576"/>
        <v>2</v>
      </c>
      <c r="AG1296" s="54">
        <f t="shared" si="1577"/>
        <v>0</v>
      </c>
      <c r="AH1296" s="54">
        <f t="shared" si="1578"/>
        <v>2</v>
      </c>
      <c r="AI1296" s="54">
        <v>8489.27</v>
      </c>
      <c r="AJ1296" s="54">
        <v>8489.27</v>
      </c>
      <c r="AK1296" s="54">
        <v>8489.27</v>
      </c>
      <c r="AL1296" s="54">
        <v>8489.27</v>
      </c>
      <c r="AM1296" s="54">
        <v>8489.27</v>
      </c>
      <c r="AN1296" s="54">
        <v>8489.27</v>
      </c>
      <c r="AO1296" s="54">
        <v>25467.81</v>
      </c>
      <c r="AP1296" s="54">
        <v>25467.81</v>
      </c>
      <c r="AQ1296" s="54">
        <v>50935.62</v>
      </c>
      <c r="AR1296" s="54">
        <f t="shared" si="1579"/>
        <v>0</v>
      </c>
      <c r="AS1296" s="54">
        <f t="shared" si="1580"/>
        <v>16978.54</v>
      </c>
      <c r="AT1296" s="54">
        <f t="shared" si="1581"/>
        <v>0</v>
      </c>
      <c r="AU1296" s="54">
        <f t="shared" si="1582"/>
        <v>0</v>
      </c>
      <c r="AV1296" s="54">
        <f t="shared" si="1583"/>
        <v>0</v>
      </c>
      <c r="AW1296" s="54">
        <f t="shared" si="1584"/>
        <v>0</v>
      </c>
      <c r="AX1296" s="54">
        <f t="shared" si="1585"/>
        <v>16978.54</v>
      </c>
      <c r="AY1296" s="54">
        <f t="shared" si="1586"/>
        <v>0</v>
      </c>
      <c r="AZ1296" s="54">
        <f t="shared" si="1587"/>
        <v>16978.54</v>
      </c>
      <c r="BA1296" s="54">
        <f t="shared" si="1572"/>
        <v>1</v>
      </c>
      <c r="BB1296" s="54">
        <f t="shared" si="1573"/>
        <v>0</v>
      </c>
      <c r="BC1296" s="54">
        <f>SUM(CJ1296:CL1296)*2</f>
        <v>0</v>
      </c>
      <c r="BD1296" s="54">
        <f>SUM(CM1296:CO1296)*2</f>
        <v>0</v>
      </c>
      <c r="BE1296" s="54">
        <f t="shared" si="1588"/>
        <v>4</v>
      </c>
      <c r="BF1296" s="54">
        <f t="shared" ref="BF1296:BK1296" si="1607">Z1296*2</f>
        <v>0</v>
      </c>
      <c r="BG1296" s="54">
        <f t="shared" si="1607"/>
        <v>4</v>
      </c>
      <c r="BH1296" s="54">
        <f t="shared" si="1607"/>
        <v>0</v>
      </c>
      <c r="BI1296" s="54">
        <f t="shared" si="1607"/>
        <v>0</v>
      </c>
      <c r="BJ1296" s="54">
        <f t="shared" si="1607"/>
        <v>0</v>
      </c>
      <c r="BK1296" s="54">
        <f t="shared" si="1607"/>
        <v>0</v>
      </c>
      <c r="BL1296" s="54">
        <v>0.33333333333333331</v>
      </c>
      <c r="BM1296" s="54">
        <v>0</v>
      </c>
      <c r="BN1296" s="54">
        <f t="shared" si="1605"/>
        <v>0.66666666666666663</v>
      </c>
      <c r="BO1296" s="54">
        <f t="shared" si="1606"/>
        <v>0</v>
      </c>
      <c r="BP1296" s="54">
        <v>0</v>
      </c>
      <c r="BQ1296" s="54">
        <v>2</v>
      </c>
      <c r="BR1296" s="54">
        <v>0</v>
      </c>
      <c r="BS1296" s="54">
        <v>0</v>
      </c>
      <c r="BT1296" s="54">
        <v>0</v>
      </c>
      <c r="BU1296" s="54">
        <v>0</v>
      </c>
      <c r="BV1296" s="54">
        <f t="shared" si="1589"/>
        <v>2122.3175000000001</v>
      </c>
      <c r="BW1296" s="54">
        <f t="shared" si="1590"/>
        <v>0</v>
      </c>
      <c r="BX1296" s="54">
        <f t="shared" si="1591"/>
        <v>0</v>
      </c>
      <c r="BY1296" s="54">
        <f t="shared" si="1592"/>
        <v>0</v>
      </c>
      <c r="BZ1296" s="54">
        <f t="shared" si="1593"/>
        <v>0</v>
      </c>
      <c r="CA1296" s="54">
        <v>0</v>
      </c>
      <c r="CB1296" s="54">
        <f t="shared" si="1594"/>
        <v>2</v>
      </c>
      <c r="CC1296" s="54">
        <f t="shared" si="1595"/>
        <v>0.25</v>
      </c>
      <c r="CD1296" s="54">
        <v>0</v>
      </c>
      <c r="CE1296" s="54">
        <v>0</v>
      </c>
      <c r="CF1296" s="54">
        <v>0</v>
      </c>
      <c r="CG1296" s="54">
        <v>0</v>
      </c>
      <c r="CH1296" s="54">
        <v>2</v>
      </c>
      <c r="CI1296" s="54">
        <v>1</v>
      </c>
      <c r="CJ1296" s="54">
        <v>0</v>
      </c>
      <c r="CK1296" s="54">
        <v>0</v>
      </c>
      <c r="CL1296" s="54">
        <v>0</v>
      </c>
      <c r="CM1296" s="54">
        <v>0</v>
      </c>
      <c r="CN1296" s="54">
        <v>0</v>
      </c>
      <c r="CO1296" s="54">
        <v>0</v>
      </c>
    </row>
    <row r="1297" spans="1:93">
      <c r="A1297" s="3" t="str">
        <f t="shared" si="1575"/>
        <v>SH173Herceptin IV</v>
      </c>
      <c r="B1297" s="3" t="s">
        <v>558</v>
      </c>
      <c r="C1297" s="3" t="s">
        <v>887</v>
      </c>
      <c r="D1297" s="3" t="s">
        <v>296</v>
      </c>
      <c r="E1297" s="3" t="s">
        <v>296</v>
      </c>
      <c r="F1297" s="3" t="s">
        <v>405</v>
      </c>
      <c r="G1297" s="3" t="s">
        <v>406</v>
      </c>
      <c r="H1297" s="3" t="s">
        <v>405</v>
      </c>
      <c r="I1297" s="3" t="s">
        <v>406</v>
      </c>
      <c r="J1297" s="3" t="s">
        <v>541</v>
      </c>
      <c r="K1297" s="3" t="s">
        <v>541</v>
      </c>
      <c r="L1297" s="3" t="s">
        <v>1047</v>
      </c>
      <c r="M1297" s="3" t="s">
        <v>543</v>
      </c>
      <c r="N1297" s="3" t="s">
        <v>11</v>
      </c>
      <c r="O1297" s="3" t="s">
        <v>11</v>
      </c>
      <c r="P1297" s="3">
        <v>4535.5</v>
      </c>
      <c r="Q1297" s="54">
        <v>2.4822376098080742E-7</v>
      </c>
      <c r="R1297" s="54">
        <v>1.7782878168674339E-7</v>
      </c>
      <c r="S1297" s="54">
        <v>1.6542114214001052E-7</v>
      </c>
      <c r="T1297" s="54">
        <v>1.1681063360424579E-7</v>
      </c>
      <c r="U1297" s="54">
        <v>1.0643066396940739E-7</v>
      </c>
      <c r="V1297" s="54">
        <v>1.8528501761878564E-7</v>
      </c>
      <c r="W1297" s="54">
        <v>5.9147368480756133E-7</v>
      </c>
      <c r="X1297" s="54">
        <v>4.0852631519243884E-7</v>
      </c>
      <c r="Y1297" s="54">
        <v>1.0000000000000002E-6</v>
      </c>
      <c r="Z1297" s="54">
        <v>0</v>
      </c>
      <c r="AA1297" s="54">
        <v>0</v>
      </c>
      <c r="AB1297" s="54">
        <v>0</v>
      </c>
      <c r="AC1297" s="54">
        <v>9</v>
      </c>
      <c r="AD1297" s="54">
        <v>0</v>
      </c>
      <c r="AE1297" s="54">
        <v>0</v>
      </c>
      <c r="AF1297" s="54">
        <f t="shared" si="1576"/>
        <v>0</v>
      </c>
      <c r="AG1297" s="54">
        <f t="shared" si="1577"/>
        <v>9</v>
      </c>
      <c r="AH1297" s="54">
        <f t="shared" si="1578"/>
        <v>9</v>
      </c>
      <c r="AI1297" s="54">
        <v>1.1258188679284522E-3</v>
      </c>
      <c r="AJ1297" s="54">
        <v>8.0654243934022462E-4</v>
      </c>
      <c r="AK1297" s="54">
        <v>7.5026759017601764E-4</v>
      </c>
      <c r="AL1297" s="54">
        <v>5.297946287120568E-4</v>
      </c>
      <c r="AM1297" s="54">
        <v>4.8271627643324723E-4</v>
      </c>
      <c r="AN1297" s="54">
        <v>8.4036019741000226E-4</v>
      </c>
      <c r="AO1297" s="54">
        <v>2.6826288974446943E-3</v>
      </c>
      <c r="AP1297" s="54">
        <v>1.8528711025553063E-3</v>
      </c>
      <c r="AQ1297" s="54">
        <v>4.5355000000000005E-3</v>
      </c>
      <c r="AR1297" s="54">
        <f t="shared" si="1579"/>
        <v>0</v>
      </c>
      <c r="AS1297" s="54">
        <f t="shared" si="1580"/>
        <v>0</v>
      </c>
      <c r="AT1297" s="54">
        <f t="shared" si="1581"/>
        <v>0</v>
      </c>
      <c r="AU1297" s="54">
        <f t="shared" si="1582"/>
        <v>40819.5</v>
      </c>
      <c r="AV1297" s="54">
        <f t="shared" si="1583"/>
        <v>0</v>
      </c>
      <c r="AW1297" s="54">
        <f t="shared" si="1584"/>
        <v>0</v>
      </c>
      <c r="AX1297" s="54">
        <f t="shared" si="1585"/>
        <v>0</v>
      </c>
      <c r="AY1297" s="54">
        <f t="shared" si="1586"/>
        <v>40819.5</v>
      </c>
      <c r="AZ1297" s="54">
        <f t="shared" si="1587"/>
        <v>40819.5</v>
      </c>
      <c r="BA1297" s="54">
        <f t="shared" si="1572"/>
        <v>1.1681063360424579E-7</v>
      </c>
      <c r="BB1297" s="54">
        <f t="shared" si="1573"/>
        <v>9</v>
      </c>
      <c r="BC1297" s="54"/>
      <c r="BD1297" s="54"/>
      <c r="BE1297" s="54">
        <f t="shared" si="1588"/>
        <v>0</v>
      </c>
      <c r="BF1297" s="54"/>
      <c r="BG1297" s="54"/>
      <c r="BH1297" s="54"/>
      <c r="BI1297" s="54"/>
      <c r="BJ1297" s="54"/>
      <c r="BK1297" s="54"/>
      <c r="BL1297" s="54"/>
      <c r="BM1297" s="54"/>
      <c r="BN1297" s="54"/>
      <c r="BO1297" s="54"/>
      <c r="BP1297" s="54"/>
      <c r="BQ1297" s="54"/>
      <c r="BR1297" s="54"/>
      <c r="BS1297" s="54"/>
      <c r="BT1297" s="54"/>
      <c r="BU1297" s="54"/>
      <c r="BV1297" s="54">
        <f t="shared" si="1589"/>
        <v>377.95833333333331</v>
      </c>
      <c r="BW1297" s="54">
        <f t="shared" si="1590"/>
        <v>0</v>
      </c>
      <c r="BX1297" s="54">
        <f t="shared" si="1591"/>
        <v>4535.5</v>
      </c>
      <c r="BY1297" s="54">
        <f t="shared" si="1592"/>
        <v>0</v>
      </c>
      <c r="BZ1297" s="54">
        <f t="shared" si="1593"/>
        <v>1</v>
      </c>
      <c r="CA1297" s="54">
        <v>0</v>
      </c>
      <c r="CB1297" s="54">
        <f t="shared" si="1594"/>
        <v>1</v>
      </c>
      <c r="CC1297" s="54">
        <f t="shared" si="1595"/>
        <v>8.3333333333333329E-2</v>
      </c>
      <c r="CD1297" s="54">
        <v>0</v>
      </c>
      <c r="CE1297" s="54">
        <v>0</v>
      </c>
      <c r="CF1297" s="54">
        <v>0</v>
      </c>
      <c r="CG1297" s="54">
        <v>0</v>
      </c>
      <c r="CH1297" s="54">
        <v>0</v>
      </c>
      <c r="CI1297" s="54">
        <v>0</v>
      </c>
      <c r="CJ1297" s="54">
        <v>0</v>
      </c>
      <c r="CK1297" s="54">
        <v>0</v>
      </c>
      <c r="CL1297" s="54">
        <v>0</v>
      </c>
      <c r="CM1297" s="54">
        <v>1</v>
      </c>
      <c r="CN1297" s="54">
        <v>0</v>
      </c>
      <c r="CO1297" s="54">
        <v>0</v>
      </c>
    </row>
    <row r="1298" spans="1:93">
      <c r="A1298" s="3" t="str">
        <f t="shared" si="1575"/>
        <v>SH173Herceptin SC</v>
      </c>
      <c r="B1298" s="3" t="s">
        <v>558</v>
      </c>
      <c r="C1298" s="3" t="s">
        <v>887</v>
      </c>
      <c r="D1298" s="3" t="s">
        <v>296</v>
      </c>
      <c r="E1298" s="3" t="s">
        <v>296</v>
      </c>
      <c r="F1298" s="3" t="s">
        <v>405</v>
      </c>
      <c r="G1298" s="3" t="s">
        <v>406</v>
      </c>
      <c r="H1298" s="3" t="s">
        <v>405</v>
      </c>
      <c r="I1298" s="3" t="s">
        <v>406</v>
      </c>
      <c r="J1298" s="3" t="s">
        <v>541</v>
      </c>
      <c r="K1298" s="3" t="s">
        <v>541</v>
      </c>
      <c r="L1298" s="3" t="s">
        <v>1047</v>
      </c>
      <c r="M1298" s="3" t="s">
        <v>543</v>
      </c>
      <c r="N1298" s="3" t="s">
        <v>12</v>
      </c>
      <c r="O1298" s="3" t="s">
        <v>12</v>
      </c>
      <c r="P1298" s="3">
        <v>3444.49</v>
      </c>
      <c r="Q1298" s="54">
        <v>5.8817860407906366</v>
      </c>
      <c r="R1298" s="54">
        <v>5.4496085827120648</v>
      </c>
      <c r="S1298" s="54">
        <v>8.2661359346962016</v>
      </c>
      <c r="T1298" s="54">
        <v>8.4609165915940352</v>
      </c>
      <c r="U1298" s="54">
        <v>7.6180563847762031</v>
      </c>
      <c r="V1298" s="54">
        <v>10.026988364571617</v>
      </c>
      <c r="W1298" s="54">
        <v>19.597530558198905</v>
      </c>
      <c r="X1298" s="54">
        <v>26.105961340941853</v>
      </c>
      <c r="Y1298" s="54">
        <v>45.703491899140758</v>
      </c>
      <c r="Z1298" s="54">
        <v>6</v>
      </c>
      <c r="AA1298" s="54">
        <v>11</v>
      </c>
      <c r="AB1298" s="54">
        <v>4</v>
      </c>
      <c r="AC1298" s="54">
        <v>7</v>
      </c>
      <c r="AD1298" s="54">
        <v>0</v>
      </c>
      <c r="AE1298" s="54">
        <v>0</v>
      </c>
      <c r="AF1298" s="54">
        <f t="shared" si="1576"/>
        <v>21</v>
      </c>
      <c r="AG1298" s="54">
        <f t="shared" si="1577"/>
        <v>7</v>
      </c>
      <c r="AH1298" s="54">
        <f t="shared" si="1578"/>
        <v>28</v>
      </c>
      <c r="AI1298" s="54">
        <v>20259.753199642939</v>
      </c>
      <c r="AJ1298" s="54">
        <v>18771.122267065879</v>
      </c>
      <c r="AK1298" s="54">
        <v>28472.622565701717</v>
      </c>
      <c r="AL1298" s="54">
        <v>29143.542590579735</v>
      </c>
      <c r="AM1298" s="54">
        <v>26240.31903679778</v>
      </c>
      <c r="AN1298" s="54">
        <v>34537.861151883284</v>
      </c>
      <c r="AO1298" s="54">
        <v>67503.498032410542</v>
      </c>
      <c r="AP1298" s="54">
        <v>89921.722779260803</v>
      </c>
      <c r="AQ1298" s="54">
        <v>157425.22081167134</v>
      </c>
      <c r="AR1298" s="54">
        <f t="shared" si="1579"/>
        <v>20666.939999999999</v>
      </c>
      <c r="AS1298" s="54">
        <f t="shared" si="1580"/>
        <v>37889.39</v>
      </c>
      <c r="AT1298" s="54">
        <f t="shared" si="1581"/>
        <v>13777.96</v>
      </c>
      <c r="AU1298" s="54">
        <f t="shared" si="1582"/>
        <v>24111.43</v>
      </c>
      <c r="AV1298" s="54">
        <f t="shared" si="1583"/>
        <v>0</v>
      </c>
      <c r="AW1298" s="54">
        <f t="shared" si="1584"/>
        <v>0</v>
      </c>
      <c r="AX1298" s="54">
        <f t="shared" si="1585"/>
        <v>72334.290000000008</v>
      </c>
      <c r="AY1298" s="54">
        <f t="shared" si="1586"/>
        <v>24111.43</v>
      </c>
      <c r="AZ1298" s="54">
        <f t="shared" si="1587"/>
        <v>96445.72</v>
      </c>
      <c r="BA1298" s="54">
        <f t="shared" si="1572"/>
        <v>8.4609165915940352</v>
      </c>
      <c r="BB1298" s="54">
        <f t="shared" si="1573"/>
        <v>7</v>
      </c>
      <c r="BC1298" s="54"/>
      <c r="BD1298" s="54"/>
      <c r="BE1298" s="54">
        <f t="shared" si="1588"/>
        <v>0</v>
      </c>
      <c r="BF1298" s="54"/>
      <c r="BG1298" s="54"/>
      <c r="BH1298" s="54"/>
      <c r="BI1298" s="54"/>
      <c r="BJ1298" s="54"/>
      <c r="BK1298" s="54"/>
      <c r="BL1298" s="54"/>
      <c r="BM1298" s="54"/>
      <c r="BN1298" s="54"/>
      <c r="BO1298" s="54"/>
      <c r="BP1298" s="54"/>
      <c r="BQ1298" s="54"/>
      <c r="BR1298" s="54"/>
      <c r="BS1298" s="54"/>
      <c r="BT1298" s="54"/>
      <c r="BU1298" s="54"/>
      <c r="BV1298" s="54">
        <f t="shared" si="1589"/>
        <v>26120.715833333332</v>
      </c>
      <c r="BW1298" s="54">
        <f t="shared" si="1590"/>
        <v>99890.209999999992</v>
      </c>
      <c r="BX1298" s="54">
        <f t="shared" si="1591"/>
        <v>0</v>
      </c>
      <c r="BY1298" s="54">
        <f t="shared" si="1592"/>
        <v>29</v>
      </c>
      <c r="BZ1298" s="54">
        <f t="shared" si="1593"/>
        <v>0</v>
      </c>
      <c r="CA1298" s="54">
        <v>0</v>
      </c>
      <c r="CB1298" s="54">
        <f t="shared" si="1594"/>
        <v>20</v>
      </c>
      <c r="CC1298" s="54">
        <f t="shared" si="1595"/>
        <v>7.583333333333333</v>
      </c>
      <c r="CD1298" s="54">
        <v>15</v>
      </c>
      <c r="CE1298" s="54">
        <v>15</v>
      </c>
      <c r="CF1298" s="54">
        <v>20</v>
      </c>
      <c r="CG1298" s="54">
        <v>5</v>
      </c>
      <c r="CH1298" s="54">
        <v>7</v>
      </c>
      <c r="CI1298" s="54">
        <v>0</v>
      </c>
      <c r="CJ1298" s="54">
        <v>5</v>
      </c>
      <c r="CK1298" s="54">
        <v>4</v>
      </c>
      <c r="CL1298" s="54">
        <v>20</v>
      </c>
      <c r="CM1298" s="54">
        <v>0</v>
      </c>
      <c r="CN1298" s="54">
        <v>0</v>
      </c>
      <c r="CO1298" s="54">
        <v>0</v>
      </c>
    </row>
    <row r="1299" spans="1:93">
      <c r="A1299" s="3" t="str">
        <f t="shared" si="1575"/>
        <v>SH173Itovebi 3mg</v>
      </c>
      <c r="B1299" s="3" t="s">
        <v>558</v>
      </c>
      <c r="C1299" s="3" t="s">
        <v>887</v>
      </c>
      <c r="D1299" s="3" t="s">
        <v>296</v>
      </c>
      <c r="E1299" s="3" t="s">
        <v>296</v>
      </c>
      <c r="F1299" s="3" t="s">
        <v>405</v>
      </c>
      <c r="G1299" s="3" t="s">
        <v>406</v>
      </c>
      <c r="H1299" s="3" t="s">
        <v>405</v>
      </c>
      <c r="I1299" s="3" t="s">
        <v>406</v>
      </c>
      <c r="J1299" s="3" t="s">
        <v>541</v>
      </c>
      <c r="K1299" s="3" t="s">
        <v>541</v>
      </c>
      <c r="L1299" s="3" t="s">
        <v>1047</v>
      </c>
      <c r="M1299" s="3" t="s">
        <v>543</v>
      </c>
      <c r="N1299" s="3" t="s">
        <v>13</v>
      </c>
      <c r="O1299" s="3" t="s">
        <v>14</v>
      </c>
      <c r="P1299" s="3">
        <v>3566.02</v>
      </c>
      <c r="Q1299" s="54">
        <v>7.5423782997919166E-8</v>
      </c>
      <c r="R1299" s="54">
        <v>8.6118364644595899E-8</v>
      </c>
      <c r="S1299" s="54">
        <v>1.7430625086372233E-7</v>
      </c>
      <c r="T1299" s="54">
        <v>1.7644957539816278E-7</v>
      </c>
      <c r="U1299" s="54">
        <v>2.1451535630448561E-7</v>
      </c>
      <c r="V1299" s="54">
        <v>2.7318666979111423E-7</v>
      </c>
      <c r="W1299" s="54">
        <v>3.3584839850623739E-7</v>
      </c>
      <c r="X1299" s="54">
        <v>6.6415160149376262E-7</v>
      </c>
      <c r="Y1299" s="54">
        <v>9.9999999999999995E-7</v>
      </c>
      <c r="Z1299" s="54">
        <v>0</v>
      </c>
      <c r="AA1299" s="54">
        <v>0</v>
      </c>
      <c r="AB1299" s="54">
        <v>0</v>
      </c>
      <c r="AC1299" s="54">
        <v>0</v>
      </c>
      <c r="AD1299" s="54">
        <v>0</v>
      </c>
      <c r="AE1299" s="54">
        <v>0</v>
      </c>
      <c r="AF1299" s="54">
        <f t="shared" si="1576"/>
        <v>0</v>
      </c>
      <c r="AG1299" s="54">
        <f t="shared" si="1577"/>
        <v>0</v>
      </c>
      <c r="AH1299" s="54">
        <f t="shared" si="1578"/>
        <v>0</v>
      </c>
      <c r="AI1299" s="54">
        <v>2.6896271864623972E-4</v>
      </c>
      <c r="AJ1299" s="54">
        <v>3.0709981068992184E-4</v>
      </c>
      <c r="AK1299" s="54">
        <v>6.2157957670505104E-4</v>
      </c>
      <c r="AL1299" s="54">
        <v>6.2922271486135644E-4</v>
      </c>
      <c r="AM1299" s="54">
        <v>7.6496605088892183E-4</v>
      </c>
      <c r="AN1299" s="54">
        <v>9.7418912820850911E-4</v>
      </c>
      <c r="AO1299" s="54">
        <v>1.1976421060412126E-3</v>
      </c>
      <c r="AP1299" s="54">
        <v>2.3683778939587873E-3</v>
      </c>
      <c r="AQ1299" s="54">
        <v>3.5660199999999996E-3</v>
      </c>
      <c r="AR1299" s="54">
        <f t="shared" si="1579"/>
        <v>0</v>
      </c>
      <c r="AS1299" s="54">
        <f t="shared" si="1580"/>
        <v>0</v>
      </c>
      <c r="AT1299" s="54">
        <f t="shared" si="1581"/>
        <v>0</v>
      </c>
      <c r="AU1299" s="54">
        <f t="shared" si="1582"/>
        <v>0</v>
      </c>
      <c r="AV1299" s="54">
        <f t="shared" si="1583"/>
        <v>0</v>
      </c>
      <c r="AW1299" s="54">
        <f t="shared" si="1584"/>
        <v>0</v>
      </c>
      <c r="AX1299" s="54">
        <f t="shared" si="1585"/>
        <v>0</v>
      </c>
      <c r="AY1299" s="54">
        <f t="shared" si="1586"/>
        <v>0</v>
      </c>
      <c r="AZ1299" s="54">
        <f t="shared" si="1587"/>
        <v>0</v>
      </c>
      <c r="BA1299" s="54">
        <f t="shared" si="1572"/>
        <v>1.7644957539816278E-7</v>
      </c>
      <c r="BB1299" s="54">
        <f t="shared" si="1573"/>
        <v>0</v>
      </c>
      <c r="BC1299" s="54"/>
      <c r="BD1299" s="54"/>
      <c r="BE1299" s="54">
        <f t="shared" si="1588"/>
        <v>0</v>
      </c>
      <c r="BF1299" s="54"/>
      <c r="BG1299" s="54"/>
      <c r="BH1299" s="54"/>
      <c r="BI1299" s="54"/>
      <c r="BJ1299" s="54"/>
      <c r="BK1299" s="54"/>
      <c r="BL1299" s="54">
        <v>0</v>
      </c>
      <c r="BM1299" s="54">
        <v>0</v>
      </c>
      <c r="BN1299" s="54">
        <f t="shared" ref="BN1299:BN1300" si="1608">AVERAGE(BP1299:BR1299)</f>
        <v>0</v>
      </c>
      <c r="BO1299" s="54">
        <f t="shared" ref="BO1299:BO1300" si="1609">SUM(BS1299:BU1299)/1</f>
        <v>0</v>
      </c>
      <c r="BP1299" s="54">
        <v>0</v>
      </c>
      <c r="BQ1299" s="54">
        <v>0</v>
      </c>
      <c r="BR1299" s="54">
        <v>0</v>
      </c>
      <c r="BS1299" s="54">
        <v>0</v>
      </c>
      <c r="BT1299" s="54">
        <v>0</v>
      </c>
      <c r="BU1299" s="54">
        <v>0</v>
      </c>
      <c r="BV1299" s="54">
        <f t="shared" si="1589"/>
        <v>0</v>
      </c>
      <c r="BW1299" s="54">
        <f t="shared" si="1590"/>
        <v>0</v>
      </c>
      <c r="BX1299" s="54">
        <f t="shared" si="1591"/>
        <v>0</v>
      </c>
      <c r="BY1299" s="54">
        <f t="shared" si="1592"/>
        <v>0</v>
      </c>
      <c r="BZ1299" s="54">
        <f t="shared" si="1593"/>
        <v>0</v>
      </c>
      <c r="CA1299" s="54">
        <v>0</v>
      </c>
      <c r="CB1299" s="54">
        <f t="shared" si="1594"/>
        <v>0</v>
      </c>
      <c r="CC1299" s="54">
        <f t="shared" si="1595"/>
        <v>0</v>
      </c>
      <c r="CD1299" s="54">
        <v>0</v>
      </c>
      <c r="CE1299" s="54">
        <v>0</v>
      </c>
      <c r="CF1299" s="54">
        <v>0</v>
      </c>
      <c r="CG1299" s="54">
        <v>0</v>
      </c>
      <c r="CH1299" s="54">
        <v>0</v>
      </c>
      <c r="CI1299" s="54">
        <v>0</v>
      </c>
      <c r="CJ1299" s="54">
        <v>0</v>
      </c>
      <c r="CK1299" s="54">
        <v>0</v>
      </c>
      <c r="CL1299" s="54">
        <v>0</v>
      </c>
      <c r="CM1299" s="54">
        <v>0</v>
      </c>
      <c r="CN1299" s="54">
        <v>0</v>
      </c>
      <c r="CO1299" s="54">
        <v>0</v>
      </c>
    </row>
    <row r="1300" spans="1:93">
      <c r="A1300" s="3" t="str">
        <f t="shared" si="1575"/>
        <v>SH173Itovebi 9mg</v>
      </c>
      <c r="B1300" s="3" t="s">
        <v>558</v>
      </c>
      <c r="C1300" s="3" t="s">
        <v>887</v>
      </c>
      <c r="D1300" s="3" t="s">
        <v>296</v>
      </c>
      <c r="E1300" s="3" t="s">
        <v>296</v>
      </c>
      <c r="F1300" s="3" t="s">
        <v>405</v>
      </c>
      <c r="G1300" s="3" t="s">
        <v>406</v>
      </c>
      <c r="H1300" s="3" t="s">
        <v>405</v>
      </c>
      <c r="I1300" s="3" t="s">
        <v>406</v>
      </c>
      <c r="J1300" s="3" t="s">
        <v>541</v>
      </c>
      <c r="K1300" s="3" t="s">
        <v>541</v>
      </c>
      <c r="L1300" s="3" t="s">
        <v>1047</v>
      </c>
      <c r="M1300" s="3" t="s">
        <v>543</v>
      </c>
      <c r="N1300" s="3" t="s">
        <v>13</v>
      </c>
      <c r="O1300" s="3" t="s">
        <v>15</v>
      </c>
      <c r="P1300" s="3">
        <v>10698.05</v>
      </c>
      <c r="Q1300" s="54"/>
      <c r="R1300" s="54"/>
      <c r="S1300" s="54"/>
      <c r="T1300" s="54">
        <v>0</v>
      </c>
      <c r="U1300" s="54">
        <v>0</v>
      </c>
      <c r="V1300" s="54">
        <v>0</v>
      </c>
      <c r="W1300" s="54">
        <v>0</v>
      </c>
      <c r="X1300" s="54">
        <v>0</v>
      </c>
      <c r="Y1300" s="54">
        <v>0</v>
      </c>
      <c r="Z1300" s="54">
        <v>0</v>
      </c>
      <c r="AA1300" s="54">
        <v>0</v>
      </c>
      <c r="AB1300" s="54">
        <v>0</v>
      </c>
      <c r="AC1300" s="54">
        <v>0</v>
      </c>
      <c r="AD1300" s="54">
        <v>0</v>
      </c>
      <c r="AE1300" s="54">
        <v>0</v>
      </c>
      <c r="AF1300" s="54">
        <f t="shared" si="1576"/>
        <v>0</v>
      </c>
      <c r="AG1300" s="54">
        <f t="shared" si="1577"/>
        <v>0</v>
      </c>
      <c r="AH1300" s="54">
        <f t="shared" si="1578"/>
        <v>0</v>
      </c>
      <c r="AI1300" s="54"/>
      <c r="AJ1300" s="54"/>
      <c r="AK1300" s="54"/>
      <c r="AL1300" s="54">
        <v>0</v>
      </c>
      <c r="AM1300" s="54">
        <v>0</v>
      </c>
      <c r="AN1300" s="54">
        <v>0</v>
      </c>
      <c r="AO1300" s="54">
        <v>0</v>
      </c>
      <c r="AP1300" s="54">
        <v>0</v>
      </c>
      <c r="AQ1300" s="54">
        <v>0</v>
      </c>
      <c r="AR1300" s="54">
        <f t="shared" si="1579"/>
        <v>0</v>
      </c>
      <c r="AS1300" s="54">
        <f t="shared" si="1580"/>
        <v>0</v>
      </c>
      <c r="AT1300" s="54">
        <f t="shared" si="1581"/>
        <v>0</v>
      </c>
      <c r="AU1300" s="54">
        <f t="shared" si="1582"/>
        <v>0</v>
      </c>
      <c r="AV1300" s="54">
        <f t="shared" si="1583"/>
        <v>0</v>
      </c>
      <c r="AW1300" s="54">
        <f t="shared" si="1584"/>
        <v>0</v>
      </c>
      <c r="AX1300" s="54">
        <f t="shared" si="1585"/>
        <v>0</v>
      </c>
      <c r="AY1300" s="54">
        <f t="shared" si="1586"/>
        <v>0</v>
      </c>
      <c r="AZ1300" s="54">
        <f t="shared" si="1587"/>
        <v>0</v>
      </c>
      <c r="BA1300" s="54">
        <f t="shared" si="1572"/>
        <v>0</v>
      </c>
      <c r="BB1300" s="54">
        <f t="shared" si="1573"/>
        <v>0</v>
      </c>
      <c r="BC1300" s="54"/>
      <c r="BD1300" s="54"/>
      <c r="BE1300" s="54">
        <f t="shared" si="1588"/>
        <v>0</v>
      </c>
      <c r="BF1300" s="54"/>
      <c r="BG1300" s="54"/>
      <c r="BH1300" s="54"/>
      <c r="BI1300" s="54"/>
      <c r="BJ1300" s="54"/>
      <c r="BK1300" s="54"/>
      <c r="BL1300" s="54">
        <v>0</v>
      </c>
      <c r="BM1300" s="54">
        <v>0</v>
      </c>
      <c r="BN1300" s="54">
        <f t="shared" si="1608"/>
        <v>0</v>
      </c>
      <c r="BO1300" s="54">
        <f t="shared" si="1609"/>
        <v>0</v>
      </c>
      <c r="BP1300" s="54">
        <v>0</v>
      </c>
      <c r="BQ1300" s="54">
        <v>0</v>
      </c>
      <c r="BR1300" s="54">
        <v>0</v>
      </c>
      <c r="BS1300" s="54">
        <v>0</v>
      </c>
      <c r="BT1300" s="54">
        <v>0</v>
      </c>
      <c r="BU1300" s="54">
        <v>0</v>
      </c>
      <c r="BV1300" s="54">
        <f t="shared" si="1589"/>
        <v>0</v>
      </c>
      <c r="BW1300" s="54">
        <f t="shared" si="1590"/>
        <v>0</v>
      </c>
      <c r="BX1300" s="54">
        <f t="shared" si="1591"/>
        <v>0</v>
      </c>
      <c r="BY1300" s="54">
        <f t="shared" si="1592"/>
        <v>0</v>
      </c>
      <c r="BZ1300" s="54">
        <f t="shared" si="1593"/>
        <v>0</v>
      </c>
      <c r="CA1300" s="54">
        <v>0</v>
      </c>
      <c r="CB1300" s="54">
        <f t="shared" si="1594"/>
        <v>0</v>
      </c>
      <c r="CC1300" s="54">
        <f t="shared" si="1595"/>
        <v>0</v>
      </c>
      <c r="CD1300" s="54">
        <v>0</v>
      </c>
      <c r="CE1300" s="54">
        <v>0</v>
      </c>
      <c r="CF1300" s="54">
        <v>0</v>
      </c>
      <c r="CG1300" s="54">
        <v>0</v>
      </c>
      <c r="CH1300" s="54">
        <v>0</v>
      </c>
      <c r="CI1300" s="54">
        <v>0</v>
      </c>
      <c r="CJ1300" s="54">
        <v>0</v>
      </c>
      <c r="CK1300" s="54">
        <v>0</v>
      </c>
      <c r="CL1300" s="54">
        <v>0</v>
      </c>
      <c r="CM1300" s="54">
        <v>0</v>
      </c>
      <c r="CN1300" s="54">
        <v>0</v>
      </c>
      <c r="CO1300" s="54">
        <v>0</v>
      </c>
    </row>
    <row r="1301" spans="1:93">
      <c r="A1301" s="3" t="str">
        <f t="shared" si="1575"/>
        <v>SH173Perjeta</v>
      </c>
      <c r="B1301" s="3" t="s">
        <v>558</v>
      </c>
      <c r="C1301" s="3" t="s">
        <v>887</v>
      </c>
      <c r="D1301" s="3" t="s">
        <v>296</v>
      </c>
      <c r="E1301" s="3" t="s">
        <v>296</v>
      </c>
      <c r="F1301" s="3" t="s">
        <v>405</v>
      </c>
      <c r="G1301" s="3" t="s">
        <v>406</v>
      </c>
      <c r="H1301" s="3" t="s">
        <v>405</v>
      </c>
      <c r="I1301" s="3" t="s">
        <v>406</v>
      </c>
      <c r="J1301" s="3" t="s">
        <v>541</v>
      </c>
      <c r="K1301" s="3" t="s">
        <v>541</v>
      </c>
      <c r="L1301" s="3" t="s">
        <v>1047</v>
      </c>
      <c r="M1301" s="3" t="s">
        <v>543</v>
      </c>
      <c r="N1301" s="3" t="s">
        <v>16</v>
      </c>
      <c r="O1301" s="3" t="s">
        <v>16</v>
      </c>
      <c r="P1301" s="3">
        <v>3985.87</v>
      </c>
      <c r="Q1301" s="54">
        <v>1.7016820489227757E-7</v>
      </c>
      <c r="R1301" s="54">
        <v>1.437436387538705E-7</v>
      </c>
      <c r="S1301" s="54">
        <v>2.1817278135784686E-7</v>
      </c>
      <c r="T1301" s="54">
        <v>1.3183546069258188E-7</v>
      </c>
      <c r="U1301" s="54">
        <v>1.6001271046762174E-7</v>
      </c>
      <c r="V1301" s="54">
        <v>1.836397080028689E-7</v>
      </c>
      <c r="W1301" s="54">
        <v>5.320846250039949E-7</v>
      </c>
      <c r="X1301" s="54">
        <v>4.7548787916307249E-7</v>
      </c>
      <c r="Y1301" s="54">
        <v>1.0075725041670674E-6</v>
      </c>
      <c r="Z1301" s="54">
        <v>0</v>
      </c>
      <c r="AA1301" s="54">
        <v>0</v>
      </c>
      <c r="AB1301" s="54">
        <v>0</v>
      </c>
      <c r="AC1301" s="54">
        <v>0</v>
      </c>
      <c r="AD1301" s="54">
        <v>0</v>
      </c>
      <c r="AE1301" s="54">
        <v>0</v>
      </c>
      <c r="AF1301" s="54">
        <f t="shared" si="1576"/>
        <v>0</v>
      </c>
      <c r="AG1301" s="54">
        <f t="shared" si="1577"/>
        <v>0</v>
      </c>
      <c r="AH1301" s="54">
        <f t="shared" si="1578"/>
        <v>0</v>
      </c>
      <c r="AI1301" s="54">
        <v>6.7826834283398244E-4</v>
      </c>
      <c r="AJ1301" s="54">
        <v>5.7294345739988969E-4</v>
      </c>
      <c r="AK1301" s="54">
        <v>8.6960834403080104E-4</v>
      </c>
      <c r="AL1301" s="54">
        <v>5.2547900771074136E-4</v>
      </c>
      <c r="AM1301" s="54">
        <v>6.3778986227157948E-4</v>
      </c>
      <c r="AN1301" s="54">
        <v>7.31964002937395E-4</v>
      </c>
      <c r="AO1301" s="54">
        <v>2.1208201442646729E-3</v>
      </c>
      <c r="AP1301" s="54">
        <v>1.8952328729197158E-3</v>
      </c>
      <c r="AQ1301" s="54">
        <v>4.0160530171843888E-3</v>
      </c>
      <c r="AR1301" s="54">
        <f t="shared" si="1579"/>
        <v>0</v>
      </c>
      <c r="AS1301" s="54">
        <f t="shared" si="1580"/>
        <v>0</v>
      </c>
      <c r="AT1301" s="54">
        <f t="shared" si="1581"/>
        <v>0</v>
      </c>
      <c r="AU1301" s="54">
        <f t="shared" si="1582"/>
        <v>0</v>
      </c>
      <c r="AV1301" s="54">
        <f t="shared" si="1583"/>
        <v>0</v>
      </c>
      <c r="AW1301" s="54">
        <f t="shared" si="1584"/>
        <v>0</v>
      </c>
      <c r="AX1301" s="54">
        <f t="shared" si="1585"/>
        <v>0</v>
      </c>
      <c r="AY1301" s="54">
        <f t="shared" si="1586"/>
        <v>0</v>
      </c>
      <c r="AZ1301" s="54">
        <f t="shared" si="1587"/>
        <v>0</v>
      </c>
      <c r="BA1301" s="54">
        <f t="shared" si="1572"/>
        <v>1.3183546069258188E-7</v>
      </c>
      <c r="BB1301" s="54">
        <f t="shared" si="1573"/>
        <v>0</v>
      </c>
      <c r="BC1301" s="54"/>
      <c r="BD1301" s="54"/>
      <c r="BE1301" s="54">
        <f t="shared" si="1588"/>
        <v>0</v>
      </c>
      <c r="BF1301" s="54"/>
      <c r="BG1301" s="54"/>
      <c r="BH1301" s="54"/>
      <c r="BI1301" s="54"/>
      <c r="BJ1301" s="54"/>
      <c r="BK1301" s="54"/>
      <c r="BL1301" s="54"/>
      <c r="BM1301" s="54"/>
      <c r="BN1301" s="54"/>
      <c r="BO1301" s="54"/>
      <c r="BP1301" s="54"/>
      <c r="BQ1301" s="54"/>
      <c r="BR1301" s="54"/>
      <c r="BS1301" s="54"/>
      <c r="BT1301" s="54"/>
      <c r="BU1301" s="54"/>
      <c r="BV1301" s="54">
        <f t="shared" si="1589"/>
        <v>9300.3633333333328</v>
      </c>
      <c r="BW1301" s="54">
        <f t="shared" si="1590"/>
        <v>0</v>
      </c>
      <c r="BX1301" s="54">
        <f t="shared" si="1591"/>
        <v>-83703.27</v>
      </c>
      <c r="BY1301" s="54">
        <f t="shared" si="1592"/>
        <v>0</v>
      </c>
      <c r="BZ1301" s="54">
        <f t="shared" si="1593"/>
        <v>-21</v>
      </c>
      <c r="CA1301" s="54">
        <v>0</v>
      </c>
      <c r="CB1301" s="54">
        <f t="shared" si="1594"/>
        <v>49</v>
      </c>
      <c r="CC1301" s="54">
        <f t="shared" si="1595"/>
        <v>2.3333333333333335</v>
      </c>
      <c r="CD1301" s="54">
        <v>0</v>
      </c>
      <c r="CE1301" s="54">
        <v>0</v>
      </c>
      <c r="CF1301" s="54">
        <v>0</v>
      </c>
      <c r="CG1301" s="54">
        <v>0</v>
      </c>
      <c r="CH1301" s="54">
        <v>49</v>
      </c>
      <c r="CI1301" s="54">
        <v>0</v>
      </c>
      <c r="CJ1301" s="54">
        <v>0</v>
      </c>
      <c r="CK1301" s="54">
        <v>0</v>
      </c>
      <c r="CL1301" s="54">
        <v>0</v>
      </c>
      <c r="CM1301" s="54">
        <v>0</v>
      </c>
      <c r="CN1301" s="54">
        <v>-21</v>
      </c>
      <c r="CO1301" s="54">
        <v>0</v>
      </c>
    </row>
    <row r="1302" spans="1:93">
      <c r="A1302" s="3" t="str">
        <f t="shared" si="1575"/>
        <v>SH173Phesgo 10ml</v>
      </c>
      <c r="B1302" s="3" t="s">
        <v>558</v>
      </c>
      <c r="C1302" s="3" t="s">
        <v>887</v>
      </c>
      <c r="D1302" s="3" t="s">
        <v>296</v>
      </c>
      <c r="E1302" s="3" t="s">
        <v>296</v>
      </c>
      <c r="F1302" s="3" t="s">
        <v>405</v>
      </c>
      <c r="G1302" s="3" t="s">
        <v>406</v>
      </c>
      <c r="H1302" s="3" t="s">
        <v>405</v>
      </c>
      <c r="I1302" s="3" t="s">
        <v>406</v>
      </c>
      <c r="J1302" s="3" t="s">
        <v>541</v>
      </c>
      <c r="K1302" s="3" t="s">
        <v>541</v>
      </c>
      <c r="L1302" s="3" t="s">
        <v>1047</v>
      </c>
      <c r="M1302" s="3" t="s">
        <v>543</v>
      </c>
      <c r="N1302" s="3" t="s">
        <v>17</v>
      </c>
      <c r="O1302" s="3" t="s">
        <v>18</v>
      </c>
      <c r="P1302" s="3">
        <v>6232.07</v>
      </c>
      <c r="Q1302" s="54">
        <v>6.7720481239283252</v>
      </c>
      <c r="R1302" s="54">
        <v>6.1575816744292027</v>
      </c>
      <c r="S1302" s="54">
        <v>9.7855736555285819</v>
      </c>
      <c r="T1302" s="54">
        <v>8.4061542978288131</v>
      </c>
      <c r="U1302" s="54">
        <v>7.6005496007297753</v>
      </c>
      <c r="V1302" s="54">
        <v>10.314119080228561</v>
      </c>
      <c r="W1302" s="54">
        <v>22.715203453886112</v>
      </c>
      <c r="X1302" s="54">
        <v>26.320822978787149</v>
      </c>
      <c r="Y1302" s="54">
        <v>49.03602643267326</v>
      </c>
      <c r="Z1302" s="54">
        <v>9</v>
      </c>
      <c r="AA1302" s="54">
        <v>6</v>
      </c>
      <c r="AB1302" s="54">
        <v>11</v>
      </c>
      <c r="AC1302" s="54">
        <v>10</v>
      </c>
      <c r="AD1302" s="54">
        <v>0</v>
      </c>
      <c r="AE1302" s="54">
        <v>0</v>
      </c>
      <c r="AF1302" s="54">
        <f t="shared" si="1576"/>
        <v>26</v>
      </c>
      <c r="AG1302" s="54">
        <f t="shared" si="1577"/>
        <v>10</v>
      </c>
      <c r="AH1302" s="54">
        <f t="shared" si="1578"/>
        <v>36</v>
      </c>
      <c r="AI1302" s="54">
        <v>42203.877951689996</v>
      </c>
      <c r="AJ1302" s="54">
        <v>38374.48002576</v>
      </c>
      <c r="AK1302" s="54">
        <v>60984.380011410009</v>
      </c>
      <c r="AL1302" s="54">
        <v>52387.742014870011</v>
      </c>
      <c r="AM1302" s="54">
        <v>47367.157150220009</v>
      </c>
      <c r="AN1302" s="54">
        <v>64278.312096320005</v>
      </c>
      <c r="AO1302" s="54">
        <v>141562.73798886</v>
      </c>
      <c r="AP1302" s="54">
        <v>164033.21126141003</v>
      </c>
      <c r="AQ1302" s="54">
        <v>305595.94925027003</v>
      </c>
      <c r="AR1302" s="54">
        <f t="shared" si="1579"/>
        <v>56088.63</v>
      </c>
      <c r="AS1302" s="54">
        <f t="shared" si="1580"/>
        <v>37392.42</v>
      </c>
      <c r="AT1302" s="54">
        <f t="shared" si="1581"/>
        <v>68552.76999999999</v>
      </c>
      <c r="AU1302" s="54">
        <f t="shared" si="1582"/>
        <v>62320.7</v>
      </c>
      <c r="AV1302" s="54">
        <f t="shared" si="1583"/>
        <v>0</v>
      </c>
      <c r="AW1302" s="54">
        <f t="shared" si="1584"/>
        <v>0</v>
      </c>
      <c r="AX1302" s="54">
        <f t="shared" si="1585"/>
        <v>162033.81999999998</v>
      </c>
      <c r="AY1302" s="54">
        <f t="shared" si="1586"/>
        <v>62320.7</v>
      </c>
      <c r="AZ1302" s="54">
        <f t="shared" si="1587"/>
        <v>224354.51999999996</v>
      </c>
      <c r="BA1302" s="54">
        <f t="shared" si="1572"/>
        <v>8.4061542978288131</v>
      </c>
      <c r="BB1302" s="54">
        <f t="shared" si="1573"/>
        <v>10</v>
      </c>
      <c r="BC1302" s="54">
        <f>SUM(CJ1302:CL1302)</f>
        <v>15</v>
      </c>
      <c r="BD1302" s="54">
        <f>SUM(CM1302:CO1302)</f>
        <v>31</v>
      </c>
      <c r="BE1302" s="54">
        <f t="shared" si="1588"/>
        <v>36</v>
      </c>
      <c r="BF1302" s="54">
        <f t="shared" ref="BF1302:BK1302" si="1610">Z1302</f>
        <v>9</v>
      </c>
      <c r="BG1302" s="54">
        <f t="shared" si="1610"/>
        <v>6</v>
      </c>
      <c r="BH1302" s="54">
        <f t="shared" si="1610"/>
        <v>11</v>
      </c>
      <c r="BI1302" s="54">
        <f t="shared" si="1610"/>
        <v>10</v>
      </c>
      <c r="BJ1302" s="54">
        <f t="shared" si="1610"/>
        <v>0</v>
      </c>
      <c r="BK1302" s="54">
        <f t="shared" si="1610"/>
        <v>0</v>
      </c>
      <c r="BL1302" s="54">
        <v>0</v>
      </c>
      <c r="BM1302" s="54">
        <v>0</v>
      </c>
      <c r="BN1302" s="54">
        <f t="shared" ref="BN1302:BN1303" si="1611">AVERAGE(BP1302:BR1302)</f>
        <v>0</v>
      </c>
      <c r="BO1302" s="54">
        <f t="shared" ref="BO1302:BO1303" si="1612">SUM(BS1302:BU1302)/1</f>
        <v>0</v>
      </c>
      <c r="BP1302" s="54">
        <v>0</v>
      </c>
      <c r="BQ1302" s="54">
        <v>0</v>
      </c>
      <c r="BR1302" s="54">
        <v>0</v>
      </c>
      <c r="BS1302" s="54">
        <v>0</v>
      </c>
      <c r="BT1302" s="54">
        <v>0</v>
      </c>
      <c r="BU1302" s="54">
        <v>0</v>
      </c>
      <c r="BV1302" s="54">
        <f t="shared" si="1589"/>
        <v>33237.706666666665</v>
      </c>
      <c r="BW1302" s="54">
        <f t="shared" si="1590"/>
        <v>93481.049999999988</v>
      </c>
      <c r="BX1302" s="54">
        <f t="shared" si="1591"/>
        <v>193194.16999999998</v>
      </c>
      <c r="BY1302" s="54">
        <f t="shared" si="1592"/>
        <v>15</v>
      </c>
      <c r="BZ1302" s="54">
        <f t="shared" si="1593"/>
        <v>31</v>
      </c>
      <c r="CA1302" s="54">
        <v>20</v>
      </c>
      <c r="CB1302" s="54">
        <f t="shared" si="1594"/>
        <v>17</v>
      </c>
      <c r="CC1302" s="54">
        <f t="shared" si="1595"/>
        <v>5.333333333333333</v>
      </c>
      <c r="CD1302" s="54">
        <v>0</v>
      </c>
      <c r="CE1302" s="54">
        <v>0</v>
      </c>
      <c r="CF1302" s="54">
        <v>0</v>
      </c>
      <c r="CG1302" s="54">
        <v>0</v>
      </c>
      <c r="CH1302" s="54">
        <v>2</v>
      </c>
      <c r="CI1302" s="54">
        <v>16</v>
      </c>
      <c r="CJ1302" s="54">
        <v>0</v>
      </c>
      <c r="CK1302" s="54">
        <v>8</v>
      </c>
      <c r="CL1302" s="54">
        <v>7</v>
      </c>
      <c r="CM1302" s="54">
        <v>6</v>
      </c>
      <c r="CN1302" s="54">
        <v>8</v>
      </c>
      <c r="CO1302" s="54">
        <v>17</v>
      </c>
    </row>
    <row r="1303" spans="1:93">
      <c r="A1303" s="3" t="str">
        <f t="shared" si="1575"/>
        <v>SH173Phesgo 15ml</v>
      </c>
      <c r="B1303" s="3" t="s">
        <v>558</v>
      </c>
      <c r="C1303" s="3" t="s">
        <v>887</v>
      </c>
      <c r="D1303" s="3" t="s">
        <v>296</v>
      </c>
      <c r="E1303" s="3" t="s">
        <v>296</v>
      </c>
      <c r="F1303" s="3" t="s">
        <v>405</v>
      </c>
      <c r="G1303" s="3" t="s">
        <v>406</v>
      </c>
      <c r="H1303" s="3" t="s">
        <v>405</v>
      </c>
      <c r="I1303" s="3" t="s">
        <v>406</v>
      </c>
      <c r="J1303" s="3" t="s">
        <v>541</v>
      </c>
      <c r="K1303" s="3" t="s">
        <v>541</v>
      </c>
      <c r="L1303" s="3" t="s">
        <v>1047</v>
      </c>
      <c r="M1303" s="3" t="s">
        <v>543</v>
      </c>
      <c r="N1303" s="3" t="s">
        <v>17</v>
      </c>
      <c r="O1303" s="3" t="s">
        <v>19</v>
      </c>
      <c r="P1303" s="3">
        <v>8489.27</v>
      </c>
      <c r="Q1303" s="54">
        <v>1</v>
      </c>
      <c r="R1303" s="54">
        <v>1</v>
      </c>
      <c r="S1303" s="54">
        <v>1</v>
      </c>
      <c r="T1303" s="54">
        <v>1</v>
      </c>
      <c r="U1303" s="54">
        <v>1</v>
      </c>
      <c r="V1303" s="54">
        <v>1</v>
      </c>
      <c r="W1303" s="54">
        <v>3</v>
      </c>
      <c r="X1303" s="54">
        <v>3</v>
      </c>
      <c r="Y1303" s="54">
        <v>6</v>
      </c>
      <c r="Z1303" s="54">
        <v>0</v>
      </c>
      <c r="AA1303" s="54">
        <v>0</v>
      </c>
      <c r="AB1303" s="54">
        <v>1</v>
      </c>
      <c r="AC1303" s="54">
        <v>1</v>
      </c>
      <c r="AD1303" s="54">
        <v>0</v>
      </c>
      <c r="AE1303" s="54">
        <v>0</v>
      </c>
      <c r="AF1303" s="54">
        <f t="shared" si="1576"/>
        <v>1</v>
      </c>
      <c r="AG1303" s="54">
        <f t="shared" si="1577"/>
        <v>1</v>
      </c>
      <c r="AH1303" s="54">
        <f t="shared" si="1578"/>
        <v>2</v>
      </c>
      <c r="AI1303" s="54">
        <v>8489.27</v>
      </c>
      <c r="AJ1303" s="54">
        <v>8489.27</v>
      </c>
      <c r="AK1303" s="54">
        <v>8489.27</v>
      </c>
      <c r="AL1303" s="54">
        <v>8489.27</v>
      </c>
      <c r="AM1303" s="54">
        <v>8489.27</v>
      </c>
      <c r="AN1303" s="54">
        <v>8489.27</v>
      </c>
      <c r="AO1303" s="54">
        <v>25467.81</v>
      </c>
      <c r="AP1303" s="54">
        <v>25467.81</v>
      </c>
      <c r="AQ1303" s="54">
        <v>50935.62</v>
      </c>
      <c r="AR1303" s="54">
        <f t="shared" si="1579"/>
        <v>0</v>
      </c>
      <c r="AS1303" s="54">
        <f t="shared" si="1580"/>
        <v>0</v>
      </c>
      <c r="AT1303" s="54">
        <f t="shared" si="1581"/>
        <v>8489.27</v>
      </c>
      <c r="AU1303" s="54">
        <f t="shared" si="1582"/>
        <v>8489.27</v>
      </c>
      <c r="AV1303" s="54">
        <f t="shared" si="1583"/>
        <v>0</v>
      </c>
      <c r="AW1303" s="54">
        <f t="shared" si="1584"/>
        <v>0</v>
      </c>
      <c r="AX1303" s="54">
        <f t="shared" si="1585"/>
        <v>8489.27</v>
      </c>
      <c r="AY1303" s="54">
        <f t="shared" si="1586"/>
        <v>8489.27</v>
      </c>
      <c r="AZ1303" s="54">
        <f t="shared" si="1587"/>
        <v>16978.54</v>
      </c>
      <c r="BA1303" s="54">
        <f t="shared" si="1572"/>
        <v>1</v>
      </c>
      <c r="BB1303" s="54">
        <f t="shared" si="1573"/>
        <v>1</v>
      </c>
      <c r="BC1303" s="54">
        <f>SUM(CJ1303:CL1303)*2</f>
        <v>0</v>
      </c>
      <c r="BD1303" s="54">
        <f>SUM(CM1303:CO1303)*2</f>
        <v>10</v>
      </c>
      <c r="BE1303" s="54">
        <f t="shared" si="1588"/>
        <v>4</v>
      </c>
      <c r="BF1303" s="54">
        <f t="shared" ref="BF1303:BK1303" si="1613">Z1303*2</f>
        <v>0</v>
      </c>
      <c r="BG1303" s="54">
        <f t="shared" si="1613"/>
        <v>0</v>
      </c>
      <c r="BH1303" s="54">
        <f t="shared" si="1613"/>
        <v>2</v>
      </c>
      <c r="BI1303" s="54">
        <f t="shared" si="1613"/>
        <v>2</v>
      </c>
      <c r="BJ1303" s="54">
        <f t="shared" si="1613"/>
        <v>0</v>
      </c>
      <c r="BK1303" s="54">
        <f t="shared" si="1613"/>
        <v>0</v>
      </c>
      <c r="BL1303" s="54">
        <v>0</v>
      </c>
      <c r="BM1303" s="54">
        <v>0</v>
      </c>
      <c r="BN1303" s="54">
        <f t="shared" si="1611"/>
        <v>0.33333333333333331</v>
      </c>
      <c r="BO1303" s="54">
        <f t="shared" si="1612"/>
        <v>0</v>
      </c>
      <c r="BP1303" s="54">
        <v>0</v>
      </c>
      <c r="BQ1303" s="54">
        <v>0</v>
      </c>
      <c r="BR1303" s="54">
        <v>1</v>
      </c>
      <c r="BS1303" s="54">
        <v>0</v>
      </c>
      <c r="BT1303" s="54">
        <v>0</v>
      </c>
      <c r="BU1303" s="54">
        <v>0</v>
      </c>
      <c r="BV1303" s="54">
        <f t="shared" si="1589"/>
        <v>8489.27</v>
      </c>
      <c r="BW1303" s="54">
        <f t="shared" si="1590"/>
        <v>0</v>
      </c>
      <c r="BX1303" s="54">
        <f t="shared" si="1591"/>
        <v>42446.350000000006</v>
      </c>
      <c r="BY1303" s="54">
        <f t="shared" si="1592"/>
        <v>0</v>
      </c>
      <c r="BZ1303" s="54">
        <f t="shared" si="1593"/>
        <v>5</v>
      </c>
      <c r="CA1303" s="54">
        <v>0</v>
      </c>
      <c r="CB1303" s="54">
        <f t="shared" si="1594"/>
        <v>5</v>
      </c>
      <c r="CC1303" s="54">
        <f t="shared" si="1595"/>
        <v>1</v>
      </c>
      <c r="CD1303" s="54">
        <v>0</v>
      </c>
      <c r="CE1303" s="54">
        <v>0</v>
      </c>
      <c r="CF1303" s="54">
        <v>0</v>
      </c>
      <c r="CG1303" s="54">
        <v>0</v>
      </c>
      <c r="CH1303" s="54">
        <v>2</v>
      </c>
      <c r="CI1303" s="54">
        <v>5</v>
      </c>
      <c r="CJ1303" s="54">
        <v>0</v>
      </c>
      <c r="CK1303" s="54">
        <v>0</v>
      </c>
      <c r="CL1303" s="54">
        <v>0</v>
      </c>
      <c r="CM1303" s="54">
        <v>5</v>
      </c>
      <c r="CN1303" s="54">
        <v>0</v>
      </c>
      <c r="CO1303" s="54">
        <v>0</v>
      </c>
    </row>
    <row r="1304" spans="1:93">
      <c r="A1304" s="3" t="str">
        <f t="shared" si="1575"/>
        <v>SH175Herceptin IV</v>
      </c>
      <c r="B1304" s="3" t="s">
        <v>556</v>
      </c>
      <c r="C1304" s="3" t="s">
        <v>557</v>
      </c>
      <c r="D1304" s="3" t="s">
        <v>296</v>
      </c>
      <c r="E1304" s="3" t="s">
        <v>296</v>
      </c>
      <c r="F1304" s="3" t="s">
        <v>407</v>
      </c>
      <c r="G1304" s="3" t="s">
        <v>408</v>
      </c>
      <c r="H1304" s="3" t="s">
        <v>407</v>
      </c>
      <c r="I1304" s="3" t="s">
        <v>408</v>
      </c>
      <c r="J1304" s="3" t="s">
        <v>541</v>
      </c>
      <c r="K1304" s="3" t="s">
        <v>541</v>
      </c>
      <c r="L1304" s="3"/>
      <c r="M1304" s="3" t="s">
        <v>543</v>
      </c>
      <c r="N1304" s="3" t="s">
        <v>11</v>
      </c>
      <c r="O1304" s="3" t="s">
        <v>11</v>
      </c>
      <c r="P1304" s="3">
        <v>4535.5</v>
      </c>
      <c r="Q1304" s="54">
        <v>8.9718829492574823</v>
      </c>
      <c r="R1304" s="54">
        <v>6.4275031850229869</v>
      </c>
      <c r="S1304" s="54">
        <v>5.9790372958187996</v>
      </c>
      <c r="T1304" s="54">
        <v>4.2220427560394906</v>
      </c>
      <c r="U1304" s="54">
        <v>3.8468656488494273</v>
      </c>
      <c r="V1304" s="54">
        <v>6.6970038797187827</v>
      </c>
      <c r="W1304" s="54">
        <v>21.378423430099268</v>
      </c>
      <c r="X1304" s="54">
        <v>14.765912284607701</v>
      </c>
      <c r="Y1304" s="54">
        <v>36.144335714706969</v>
      </c>
      <c r="Z1304" s="54">
        <v>0</v>
      </c>
      <c r="AA1304" s="54">
        <v>0</v>
      </c>
      <c r="AB1304" s="54">
        <v>0</v>
      </c>
      <c r="AC1304" s="54">
        <v>0</v>
      </c>
      <c r="AD1304" s="54">
        <v>0</v>
      </c>
      <c r="AE1304" s="54">
        <v>0</v>
      </c>
      <c r="AF1304" s="54">
        <f t="shared" si="1576"/>
        <v>0</v>
      </c>
      <c r="AG1304" s="54">
        <f t="shared" si="1577"/>
        <v>0</v>
      </c>
      <c r="AH1304" s="54">
        <f t="shared" si="1578"/>
        <v>0</v>
      </c>
      <c r="AI1304" s="54">
        <v>40691.975116357316</v>
      </c>
      <c r="AJ1304" s="54">
        <v>29151.940695671758</v>
      </c>
      <c r="AK1304" s="54">
        <v>27117.923655186165</v>
      </c>
      <c r="AL1304" s="54">
        <v>19149.074920017109</v>
      </c>
      <c r="AM1304" s="54">
        <v>17447.459150356575</v>
      </c>
      <c r="AN1304" s="54">
        <v>30374.261096464539</v>
      </c>
      <c r="AO1304" s="54">
        <v>96961.839467215235</v>
      </c>
      <c r="AP1304" s="54">
        <v>66970.79516683823</v>
      </c>
      <c r="AQ1304" s="54">
        <v>163932.63463405345</v>
      </c>
      <c r="AR1304" s="54">
        <f t="shared" si="1579"/>
        <v>0</v>
      </c>
      <c r="AS1304" s="54">
        <f t="shared" si="1580"/>
        <v>0</v>
      </c>
      <c r="AT1304" s="54">
        <f t="shared" si="1581"/>
        <v>0</v>
      </c>
      <c r="AU1304" s="54">
        <f t="shared" si="1582"/>
        <v>0</v>
      </c>
      <c r="AV1304" s="54">
        <f t="shared" si="1583"/>
        <v>0</v>
      </c>
      <c r="AW1304" s="54">
        <f t="shared" si="1584"/>
        <v>0</v>
      </c>
      <c r="AX1304" s="54">
        <f t="shared" si="1585"/>
        <v>0</v>
      </c>
      <c r="AY1304" s="54">
        <f t="shared" si="1586"/>
        <v>0</v>
      </c>
      <c r="AZ1304" s="54">
        <f t="shared" si="1587"/>
        <v>0</v>
      </c>
      <c r="BA1304" s="54">
        <f t="shared" si="1572"/>
        <v>4.2220427560394906</v>
      </c>
      <c r="BB1304" s="54">
        <f t="shared" si="1573"/>
        <v>0</v>
      </c>
      <c r="BC1304" s="54"/>
      <c r="BD1304" s="54"/>
      <c r="BE1304" s="54">
        <f t="shared" si="1588"/>
        <v>0</v>
      </c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>
        <f t="shared" si="1589"/>
        <v>24189.333333333332</v>
      </c>
      <c r="BW1304" s="54">
        <f t="shared" si="1590"/>
        <v>86174.5</v>
      </c>
      <c r="BX1304" s="54">
        <f t="shared" si="1591"/>
        <v>0</v>
      </c>
      <c r="BY1304" s="54">
        <f t="shared" si="1592"/>
        <v>19</v>
      </c>
      <c r="BZ1304" s="54">
        <f t="shared" si="1593"/>
        <v>0</v>
      </c>
      <c r="CA1304" s="54">
        <v>0</v>
      </c>
      <c r="CB1304" s="54">
        <f t="shared" si="1594"/>
        <v>9</v>
      </c>
      <c r="CC1304" s="54">
        <f t="shared" si="1595"/>
        <v>5.333333333333333</v>
      </c>
      <c r="CD1304" s="54">
        <v>0</v>
      </c>
      <c r="CE1304" s="54">
        <v>6</v>
      </c>
      <c r="CF1304" s="54">
        <v>9</v>
      </c>
      <c r="CG1304" s="54">
        <v>9</v>
      </c>
      <c r="CH1304" s="54">
        <v>9</v>
      </c>
      <c r="CI1304" s="54">
        <v>12</v>
      </c>
      <c r="CJ1304" s="54">
        <v>0</v>
      </c>
      <c r="CK1304" s="54">
        <v>3</v>
      </c>
      <c r="CL1304" s="54">
        <v>16</v>
      </c>
      <c r="CM1304" s="54">
        <v>0</v>
      </c>
      <c r="CN1304" s="54">
        <v>0</v>
      </c>
      <c r="CO1304" s="54">
        <v>0</v>
      </c>
    </row>
    <row r="1305" spans="1:93">
      <c r="A1305" s="3" t="str">
        <f t="shared" si="1575"/>
        <v>SH175Herceptin SC</v>
      </c>
      <c r="B1305" s="3" t="s">
        <v>556</v>
      </c>
      <c r="C1305" s="3" t="s">
        <v>557</v>
      </c>
      <c r="D1305" s="3" t="s">
        <v>296</v>
      </c>
      <c r="E1305" s="3" t="s">
        <v>296</v>
      </c>
      <c r="F1305" s="3" t="s">
        <v>407</v>
      </c>
      <c r="G1305" s="3" t="s">
        <v>408</v>
      </c>
      <c r="H1305" s="3" t="s">
        <v>407</v>
      </c>
      <c r="I1305" s="3" t="s">
        <v>408</v>
      </c>
      <c r="J1305" s="3" t="s">
        <v>541</v>
      </c>
      <c r="K1305" s="3" t="s">
        <v>541</v>
      </c>
      <c r="L1305" s="3"/>
      <c r="M1305" s="3" t="s">
        <v>543</v>
      </c>
      <c r="N1305" s="3" t="s">
        <v>12</v>
      </c>
      <c r="O1305" s="3" t="s">
        <v>12</v>
      </c>
      <c r="P1305" s="3">
        <v>3444.49</v>
      </c>
      <c r="Q1305" s="54">
        <v>1.2869445629604544E-7</v>
      </c>
      <c r="R1305" s="54">
        <v>1.1923834167284972E-7</v>
      </c>
      <c r="S1305" s="54">
        <v>1.8086442832285226E-7</v>
      </c>
      <c r="T1305" s="54">
        <v>1.8512626147397511E-7</v>
      </c>
      <c r="U1305" s="54">
        <v>1.6668434004097236E-7</v>
      </c>
      <c r="V1305" s="54">
        <v>2.193921721933052E-7</v>
      </c>
      <c r="W1305" s="54">
        <v>4.2879722629174739E-7</v>
      </c>
      <c r="X1305" s="54">
        <v>5.7120277370825267E-7</v>
      </c>
      <c r="Y1305" s="54">
        <v>1.0000000000000002E-6</v>
      </c>
      <c r="Z1305" s="54">
        <v>0</v>
      </c>
      <c r="AA1305" s="54">
        <v>0</v>
      </c>
      <c r="AB1305" s="54">
        <v>0</v>
      </c>
      <c r="AC1305" s="54">
        <v>0</v>
      </c>
      <c r="AD1305" s="54">
        <v>0</v>
      </c>
      <c r="AE1305" s="54">
        <v>0</v>
      </c>
      <c r="AF1305" s="54">
        <f t="shared" si="1576"/>
        <v>0</v>
      </c>
      <c r="AG1305" s="54">
        <f t="shared" si="1577"/>
        <v>0</v>
      </c>
      <c r="AH1305" s="54">
        <f t="shared" si="1578"/>
        <v>0</v>
      </c>
      <c r="AI1305" s="54">
        <v>4.4328676776716558E-4</v>
      </c>
      <c r="AJ1305" s="54">
        <v>4.1071527550871412E-4</v>
      </c>
      <c r="AK1305" s="54">
        <v>6.2298571471378138E-4</v>
      </c>
      <c r="AL1305" s="54">
        <v>6.3766555638449256E-4</v>
      </c>
      <c r="AM1305" s="54">
        <v>5.7414254242772885E-4</v>
      </c>
      <c r="AN1305" s="54">
        <v>7.5569414319811776E-4</v>
      </c>
      <c r="AO1305" s="54">
        <v>1.476987757989661E-3</v>
      </c>
      <c r="AP1305" s="54">
        <v>1.9675022420103392E-3</v>
      </c>
      <c r="AQ1305" s="54">
        <v>3.4444900000000001E-3</v>
      </c>
      <c r="AR1305" s="54">
        <f t="shared" si="1579"/>
        <v>0</v>
      </c>
      <c r="AS1305" s="54">
        <f t="shared" si="1580"/>
        <v>0</v>
      </c>
      <c r="AT1305" s="54">
        <f t="shared" si="1581"/>
        <v>0</v>
      </c>
      <c r="AU1305" s="54">
        <f t="shared" si="1582"/>
        <v>0</v>
      </c>
      <c r="AV1305" s="54">
        <f t="shared" si="1583"/>
        <v>0</v>
      </c>
      <c r="AW1305" s="54">
        <f t="shared" si="1584"/>
        <v>0</v>
      </c>
      <c r="AX1305" s="54">
        <f t="shared" si="1585"/>
        <v>0</v>
      </c>
      <c r="AY1305" s="54">
        <f t="shared" si="1586"/>
        <v>0</v>
      </c>
      <c r="AZ1305" s="54">
        <f t="shared" si="1587"/>
        <v>0</v>
      </c>
      <c r="BA1305" s="54">
        <f t="shared" si="1572"/>
        <v>1.8512626147397511E-7</v>
      </c>
      <c r="BB1305" s="54">
        <f t="shared" si="1573"/>
        <v>0</v>
      </c>
      <c r="BC1305" s="54"/>
      <c r="BD1305" s="54"/>
      <c r="BE1305" s="54">
        <f t="shared" si="1588"/>
        <v>0</v>
      </c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>
        <f t="shared" si="1589"/>
        <v>0</v>
      </c>
      <c r="BW1305" s="54">
        <f t="shared" si="1590"/>
        <v>0</v>
      </c>
      <c r="BX1305" s="54">
        <f t="shared" si="1591"/>
        <v>0</v>
      </c>
      <c r="BY1305" s="54">
        <f t="shared" si="1592"/>
        <v>0</v>
      </c>
      <c r="BZ1305" s="54">
        <f t="shared" si="1593"/>
        <v>0</v>
      </c>
      <c r="CA1305" s="54">
        <v>0</v>
      </c>
      <c r="CB1305" s="54">
        <f t="shared" si="1594"/>
        <v>0</v>
      </c>
      <c r="CC1305" s="54">
        <f t="shared" si="1595"/>
        <v>0</v>
      </c>
      <c r="CD1305" s="54">
        <v>0</v>
      </c>
      <c r="CE1305" s="54">
        <v>0</v>
      </c>
      <c r="CF1305" s="54">
        <v>0</v>
      </c>
      <c r="CG1305" s="54">
        <v>0</v>
      </c>
      <c r="CH1305" s="54">
        <v>0</v>
      </c>
      <c r="CI1305" s="54">
        <v>0</v>
      </c>
      <c r="CJ1305" s="54">
        <v>0</v>
      </c>
      <c r="CK1305" s="54">
        <v>0</v>
      </c>
      <c r="CL1305" s="54">
        <v>0</v>
      </c>
      <c r="CM1305" s="54">
        <v>0</v>
      </c>
      <c r="CN1305" s="54">
        <v>0</v>
      </c>
      <c r="CO1305" s="54">
        <v>0</v>
      </c>
    </row>
    <row r="1306" spans="1:93">
      <c r="A1306" s="3" t="str">
        <f t="shared" si="1575"/>
        <v>SH175Itovebi 3mg</v>
      </c>
      <c r="B1306" s="3" t="s">
        <v>556</v>
      </c>
      <c r="C1306" s="3" t="s">
        <v>557</v>
      </c>
      <c r="D1306" s="3" t="s">
        <v>296</v>
      </c>
      <c r="E1306" s="3" t="s">
        <v>296</v>
      </c>
      <c r="F1306" s="3" t="s">
        <v>407</v>
      </c>
      <c r="G1306" s="3" t="s">
        <v>408</v>
      </c>
      <c r="H1306" s="3" t="s">
        <v>407</v>
      </c>
      <c r="I1306" s="3" t="s">
        <v>408</v>
      </c>
      <c r="J1306" s="3" t="s">
        <v>541</v>
      </c>
      <c r="K1306" s="3" t="s">
        <v>541</v>
      </c>
      <c r="L1306" s="3"/>
      <c r="M1306" s="3" t="s">
        <v>543</v>
      </c>
      <c r="N1306" s="3" t="s">
        <v>13</v>
      </c>
      <c r="O1306" s="3" t="s">
        <v>14</v>
      </c>
      <c r="P1306" s="3">
        <v>3566.02</v>
      </c>
      <c r="Q1306" s="54">
        <v>7.5423782997919166E-8</v>
      </c>
      <c r="R1306" s="54">
        <v>8.6118364644595899E-8</v>
      </c>
      <c r="S1306" s="54">
        <v>1.7430625086372233E-7</v>
      </c>
      <c r="T1306" s="54">
        <v>1.7644957539816278E-7</v>
      </c>
      <c r="U1306" s="54">
        <v>2.1451535630448561E-7</v>
      </c>
      <c r="V1306" s="54">
        <v>2.7318666979111423E-7</v>
      </c>
      <c r="W1306" s="54">
        <v>3.3584839850623739E-7</v>
      </c>
      <c r="X1306" s="54">
        <v>6.6415160149376262E-7</v>
      </c>
      <c r="Y1306" s="54">
        <v>9.9999999999999995E-7</v>
      </c>
      <c r="Z1306" s="54">
        <v>0</v>
      </c>
      <c r="AA1306" s="54">
        <v>0</v>
      </c>
      <c r="AB1306" s="54">
        <v>0</v>
      </c>
      <c r="AC1306" s="54">
        <v>0</v>
      </c>
      <c r="AD1306" s="54">
        <v>0</v>
      </c>
      <c r="AE1306" s="54">
        <v>0</v>
      </c>
      <c r="AF1306" s="54">
        <f t="shared" si="1576"/>
        <v>0</v>
      </c>
      <c r="AG1306" s="54">
        <f t="shared" si="1577"/>
        <v>0</v>
      </c>
      <c r="AH1306" s="54">
        <f t="shared" si="1578"/>
        <v>0</v>
      </c>
      <c r="AI1306" s="54">
        <v>2.6896271864623972E-4</v>
      </c>
      <c r="AJ1306" s="54">
        <v>3.0709981068992184E-4</v>
      </c>
      <c r="AK1306" s="54">
        <v>6.2157957670505104E-4</v>
      </c>
      <c r="AL1306" s="54">
        <v>6.2922271486135634E-4</v>
      </c>
      <c r="AM1306" s="54">
        <v>7.6496605088892172E-4</v>
      </c>
      <c r="AN1306" s="54">
        <v>9.74189128208509E-4</v>
      </c>
      <c r="AO1306" s="54">
        <v>1.1976421060412126E-3</v>
      </c>
      <c r="AP1306" s="54">
        <v>2.3683778939587868E-3</v>
      </c>
      <c r="AQ1306" s="54">
        <v>3.5660199999999996E-3</v>
      </c>
      <c r="AR1306" s="54">
        <f t="shared" si="1579"/>
        <v>0</v>
      </c>
      <c r="AS1306" s="54">
        <f t="shared" si="1580"/>
        <v>0</v>
      </c>
      <c r="AT1306" s="54">
        <f t="shared" si="1581"/>
        <v>0</v>
      </c>
      <c r="AU1306" s="54">
        <f t="shared" si="1582"/>
        <v>0</v>
      </c>
      <c r="AV1306" s="54">
        <f t="shared" si="1583"/>
        <v>0</v>
      </c>
      <c r="AW1306" s="54">
        <f t="shared" si="1584"/>
        <v>0</v>
      </c>
      <c r="AX1306" s="54">
        <f t="shared" si="1585"/>
        <v>0</v>
      </c>
      <c r="AY1306" s="54">
        <f t="shared" si="1586"/>
        <v>0</v>
      </c>
      <c r="AZ1306" s="54">
        <f t="shared" si="1587"/>
        <v>0</v>
      </c>
      <c r="BA1306" s="54">
        <f t="shared" si="1572"/>
        <v>1.7644957539816278E-7</v>
      </c>
      <c r="BB1306" s="54">
        <f t="shared" si="1573"/>
        <v>0</v>
      </c>
      <c r="BC1306" s="54"/>
      <c r="BD1306" s="54"/>
      <c r="BE1306" s="54">
        <f t="shared" si="1588"/>
        <v>0</v>
      </c>
      <c r="BF1306" s="54"/>
      <c r="BG1306" s="54"/>
      <c r="BH1306" s="54"/>
      <c r="BI1306" s="54"/>
      <c r="BJ1306" s="54"/>
      <c r="BK1306" s="54"/>
      <c r="BL1306" s="54">
        <v>0</v>
      </c>
      <c r="BM1306" s="54">
        <v>0</v>
      </c>
      <c r="BN1306" s="54">
        <f t="shared" ref="BN1306:BN1307" si="1614">AVERAGE(BP1306:BR1306)</f>
        <v>0</v>
      </c>
      <c r="BO1306" s="54">
        <f t="shared" ref="BO1306:BO1307" si="1615">SUM(BS1306:BU1306)/1</f>
        <v>0</v>
      </c>
      <c r="BP1306" s="54">
        <v>0</v>
      </c>
      <c r="BQ1306" s="54">
        <v>0</v>
      </c>
      <c r="BR1306" s="54">
        <v>0</v>
      </c>
      <c r="BS1306" s="54">
        <v>0</v>
      </c>
      <c r="BT1306" s="54">
        <v>0</v>
      </c>
      <c r="BU1306" s="54">
        <v>0</v>
      </c>
      <c r="BV1306" s="54">
        <f t="shared" si="1589"/>
        <v>0</v>
      </c>
      <c r="BW1306" s="54">
        <f t="shared" si="1590"/>
        <v>0</v>
      </c>
      <c r="BX1306" s="54">
        <f t="shared" si="1591"/>
        <v>0</v>
      </c>
      <c r="BY1306" s="54">
        <f t="shared" si="1592"/>
        <v>0</v>
      </c>
      <c r="BZ1306" s="54">
        <f t="shared" si="1593"/>
        <v>0</v>
      </c>
      <c r="CA1306" s="54">
        <v>0</v>
      </c>
      <c r="CB1306" s="54">
        <f t="shared" si="1594"/>
        <v>0</v>
      </c>
      <c r="CC1306" s="54">
        <f t="shared" si="1595"/>
        <v>0</v>
      </c>
      <c r="CD1306" s="54">
        <v>0</v>
      </c>
      <c r="CE1306" s="54">
        <v>0</v>
      </c>
      <c r="CF1306" s="54">
        <v>0</v>
      </c>
      <c r="CG1306" s="54">
        <v>0</v>
      </c>
      <c r="CH1306" s="54">
        <v>0</v>
      </c>
      <c r="CI1306" s="54">
        <v>0</v>
      </c>
      <c r="CJ1306" s="54">
        <v>0</v>
      </c>
      <c r="CK1306" s="54">
        <v>0</v>
      </c>
      <c r="CL1306" s="54">
        <v>0</v>
      </c>
      <c r="CM1306" s="54">
        <v>0</v>
      </c>
      <c r="CN1306" s="54">
        <v>0</v>
      </c>
      <c r="CO1306" s="54">
        <v>0</v>
      </c>
    </row>
    <row r="1307" spans="1:93">
      <c r="A1307" s="3" t="str">
        <f t="shared" si="1575"/>
        <v>SH175Itovebi 9mg</v>
      </c>
      <c r="B1307" s="3" t="s">
        <v>556</v>
      </c>
      <c r="C1307" s="3" t="s">
        <v>557</v>
      </c>
      <c r="D1307" s="3" t="s">
        <v>296</v>
      </c>
      <c r="E1307" s="3" t="s">
        <v>296</v>
      </c>
      <c r="F1307" s="3" t="s">
        <v>407</v>
      </c>
      <c r="G1307" s="3" t="s">
        <v>408</v>
      </c>
      <c r="H1307" s="3" t="s">
        <v>407</v>
      </c>
      <c r="I1307" s="3" t="s">
        <v>408</v>
      </c>
      <c r="J1307" s="3" t="s">
        <v>541</v>
      </c>
      <c r="K1307" s="3" t="s">
        <v>541</v>
      </c>
      <c r="L1307" s="3"/>
      <c r="M1307" s="3" t="s">
        <v>543</v>
      </c>
      <c r="N1307" s="3" t="s">
        <v>13</v>
      </c>
      <c r="O1307" s="3" t="s">
        <v>15</v>
      </c>
      <c r="P1307" s="3">
        <v>10698.05</v>
      </c>
      <c r="Q1307" s="54"/>
      <c r="R1307" s="54"/>
      <c r="S1307" s="54"/>
      <c r="T1307" s="54"/>
      <c r="U1307" s="54"/>
      <c r="V1307" s="54"/>
      <c r="W1307" s="54">
        <v>0</v>
      </c>
      <c r="X1307" s="54">
        <v>0</v>
      </c>
      <c r="Y1307" s="54">
        <v>0</v>
      </c>
      <c r="Z1307" s="54">
        <v>0</v>
      </c>
      <c r="AA1307" s="54">
        <v>0</v>
      </c>
      <c r="AB1307" s="54">
        <v>0</v>
      </c>
      <c r="AC1307" s="54">
        <v>0</v>
      </c>
      <c r="AD1307" s="54">
        <v>0</v>
      </c>
      <c r="AE1307" s="54">
        <v>0</v>
      </c>
      <c r="AF1307" s="54">
        <f t="shared" si="1576"/>
        <v>0</v>
      </c>
      <c r="AG1307" s="54">
        <f t="shared" si="1577"/>
        <v>0</v>
      </c>
      <c r="AH1307" s="54">
        <f t="shared" si="1578"/>
        <v>0</v>
      </c>
      <c r="AI1307" s="54"/>
      <c r="AJ1307" s="54"/>
      <c r="AK1307" s="54"/>
      <c r="AL1307" s="54"/>
      <c r="AM1307" s="54"/>
      <c r="AN1307" s="54"/>
      <c r="AO1307" s="54">
        <v>0</v>
      </c>
      <c r="AP1307" s="54">
        <v>0</v>
      </c>
      <c r="AQ1307" s="54">
        <v>0</v>
      </c>
      <c r="AR1307" s="54">
        <f t="shared" si="1579"/>
        <v>0</v>
      </c>
      <c r="AS1307" s="54">
        <f t="shared" si="1580"/>
        <v>0</v>
      </c>
      <c r="AT1307" s="54">
        <f t="shared" si="1581"/>
        <v>0</v>
      </c>
      <c r="AU1307" s="54">
        <f t="shared" si="1582"/>
        <v>0</v>
      </c>
      <c r="AV1307" s="54">
        <f t="shared" si="1583"/>
        <v>0</v>
      </c>
      <c r="AW1307" s="54">
        <f t="shared" si="1584"/>
        <v>0</v>
      </c>
      <c r="AX1307" s="54">
        <f t="shared" si="1585"/>
        <v>0</v>
      </c>
      <c r="AY1307" s="54">
        <f t="shared" si="1586"/>
        <v>0</v>
      </c>
      <c r="AZ1307" s="54">
        <f t="shared" si="1587"/>
        <v>0</v>
      </c>
      <c r="BA1307" s="54">
        <f t="shared" si="1572"/>
        <v>0</v>
      </c>
      <c r="BB1307" s="54">
        <f t="shared" si="1573"/>
        <v>0</v>
      </c>
      <c r="BC1307" s="54"/>
      <c r="BD1307" s="54"/>
      <c r="BE1307" s="54">
        <f t="shared" si="1588"/>
        <v>0</v>
      </c>
      <c r="BF1307" s="54"/>
      <c r="BG1307" s="54"/>
      <c r="BH1307" s="54"/>
      <c r="BI1307" s="54"/>
      <c r="BJ1307" s="54"/>
      <c r="BK1307" s="54"/>
      <c r="BL1307" s="54">
        <v>0</v>
      </c>
      <c r="BM1307" s="54">
        <v>0</v>
      </c>
      <c r="BN1307" s="54">
        <f t="shared" si="1614"/>
        <v>0</v>
      </c>
      <c r="BO1307" s="54">
        <f t="shared" si="1615"/>
        <v>0</v>
      </c>
      <c r="BP1307" s="54">
        <v>0</v>
      </c>
      <c r="BQ1307" s="54">
        <v>0</v>
      </c>
      <c r="BR1307" s="54">
        <v>0</v>
      </c>
      <c r="BS1307" s="54">
        <v>0</v>
      </c>
      <c r="BT1307" s="54">
        <v>0</v>
      </c>
      <c r="BU1307" s="54">
        <v>0</v>
      </c>
      <c r="BV1307" s="54">
        <f t="shared" si="1589"/>
        <v>0</v>
      </c>
      <c r="BW1307" s="54">
        <f t="shared" si="1590"/>
        <v>0</v>
      </c>
      <c r="BX1307" s="54">
        <f t="shared" si="1591"/>
        <v>0</v>
      </c>
      <c r="BY1307" s="54">
        <f t="shared" si="1592"/>
        <v>0</v>
      </c>
      <c r="BZ1307" s="54">
        <f t="shared" si="1593"/>
        <v>0</v>
      </c>
      <c r="CA1307" s="54">
        <v>0</v>
      </c>
      <c r="CB1307" s="54">
        <f t="shared" si="1594"/>
        <v>0</v>
      </c>
      <c r="CC1307" s="54">
        <f t="shared" si="1595"/>
        <v>0</v>
      </c>
      <c r="CD1307" s="54">
        <v>0</v>
      </c>
      <c r="CE1307" s="54">
        <v>0</v>
      </c>
      <c r="CF1307" s="54">
        <v>0</v>
      </c>
      <c r="CG1307" s="54">
        <v>0</v>
      </c>
      <c r="CH1307" s="54">
        <v>0</v>
      </c>
      <c r="CI1307" s="54">
        <v>0</v>
      </c>
      <c r="CJ1307" s="54">
        <v>0</v>
      </c>
      <c r="CK1307" s="54">
        <v>0</v>
      </c>
      <c r="CL1307" s="54">
        <v>0</v>
      </c>
      <c r="CM1307" s="54">
        <v>0</v>
      </c>
      <c r="CN1307" s="54">
        <v>0</v>
      </c>
      <c r="CO1307" s="54">
        <v>0</v>
      </c>
    </row>
    <row r="1308" spans="1:93">
      <c r="A1308" s="3" t="str">
        <f t="shared" si="1575"/>
        <v>SH175Perjeta</v>
      </c>
      <c r="B1308" s="3" t="s">
        <v>556</v>
      </c>
      <c r="C1308" s="3" t="s">
        <v>557</v>
      </c>
      <c r="D1308" s="3" t="s">
        <v>296</v>
      </c>
      <c r="E1308" s="3" t="s">
        <v>296</v>
      </c>
      <c r="F1308" s="3" t="s">
        <v>407</v>
      </c>
      <c r="G1308" s="3" t="s">
        <v>408</v>
      </c>
      <c r="H1308" s="3" t="s">
        <v>407</v>
      </c>
      <c r="I1308" s="3" t="s">
        <v>408</v>
      </c>
      <c r="J1308" s="3" t="s">
        <v>541</v>
      </c>
      <c r="K1308" s="3" t="s">
        <v>541</v>
      </c>
      <c r="L1308" s="3"/>
      <c r="M1308" s="3" t="s">
        <v>543</v>
      </c>
      <c r="N1308" s="3" t="s">
        <v>16</v>
      </c>
      <c r="O1308" s="3" t="s">
        <v>16</v>
      </c>
      <c r="P1308" s="3">
        <v>3985.87</v>
      </c>
      <c r="Q1308" s="54">
        <v>1.5331779969744501</v>
      </c>
      <c r="R1308" s="54">
        <v>1.2950984837736828</v>
      </c>
      <c r="S1308" s="54">
        <v>1.9656886439409584</v>
      </c>
      <c r="T1308" s="54">
        <v>1.187808425685692</v>
      </c>
      <c r="U1308" s="54">
        <v>1.4416792319135181</v>
      </c>
      <c r="V1308" s="54">
        <v>1.6545532689790312</v>
      </c>
      <c r="W1308" s="54">
        <v>4.7939651246890911</v>
      </c>
      <c r="X1308" s="54">
        <v>4.2840409265782409</v>
      </c>
      <c r="Y1308" s="54">
        <v>9.078006051267332</v>
      </c>
      <c r="Z1308" s="54">
        <v>0</v>
      </c>
      <c r="AA1308" s="54">
        <v>0</v>
      </c>
      <c r="AB1308" s="54">
        <v>0</v>
      </c>
      <c r="AC1308" s="54">
        <v>0</v>
      </c>
      <c r="AD1308" s="54">
        <v>0</v>
      </c>
      <c r="AE1308" s="54">
        <v>0</v>
      </c>
      <c r="AF1308" s="54">
        <f t="shared" si="1576"/>
        <v>0</v>
      </c>
      <c r="AG1308" s="54">
        <f t="shared" si="1577"/>
        <v>0</v>
      </c>
      <c r="AH1308" s="54">
        <f t="shared" si="1578"/>
        <v>0</v>
      </c>
      <c r="AI1308" s="54">
        <v>6111.0481828005513</v>
      </c>
      <c r="AJ1308" s="54">
        <v>5162.0941935190085</v>
      </c>
      <c r="AK1308" s="54">
        <v>7834.9793952249474</v>
      </c>
      <c r="AL1308" s="54">
        <v>4734.4499696878293</v>
      </c>
      <c r="AM1308" s="54">
        <v>5746.3460001071344</v>
      </c>
      <c r="AN1308" s="54">
        <v>6594.8342382254505</v>
      </c>
      <c r="AO1308" s="54">
        <v>19108.121771544509</v>
      </c>
      <c r="AP1308" s="54">
        <v>17075.630208020411</v>
      </c>
      <c r="AQ1308" s="54">
        <v>36183.75197956492</v>
      </c>
      <c r="AR1308" s="54">
        <f t="shared" si="1579"/>
        <v>0</v>
      </c>
      <c r="AS1308" s="54">
        <f t="shared" si="1580"/>
        <v>0</v>
      </c>
      <c r="AT1308" s="54">
        <f t="shared" si="1581"/>
        <v>0</v>
      </c>
      <c r="AU1308" s="54">
        <f t="shared" si="1582"/>
        <v>0</v>
      </c>
      <c r="AV1308" s="54">
        <f t="shared" si="1583"/>
        <v>0</v>
      </c>
      <c r="AW1308" s="54">
        <f t="shared" si="1584"/>
        <v>0</v>
      </c>
      <c r="AX1308" s="54">
        <f t="shared" si="1585"/>
        <v>0</v>
      </c>
      <c r="AY1308" s="54">
        <f t="shared" si="1586"/>
        <v>0</v>
      </c>
      <c r="AZ1308" s="54">
        <f t="shared" si="1587"/>
        <v>0</v>
      </c>
      <c r="BA1308" s="54">
        <f t="shared" si="1572"/>
        <v>1.187808425685692</v>
      </c>
      <c r="BB1308" s="54">
        <f t="shared" si="1573"/>
        <v>0</v>
      </c>
      <c r="BC1308" s="54"/>
      <c r="BD1308" s="54"/>
      <c r="BE1308" s="54">
        <f t="shared" si="1588"/>
        <v>0</v>
      </c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>
        <f t="shared" si="1589"/>
        <v>10961.1425</v>
      </c>
      <c r="BW1308" s="54">
        <f t="shared" si="1590"/>
        <v>15943.48</v>
      </c>
      <c r="BX1308" s="54">
        <f t="shared" si="1591"/>
        <v>15943.48</v>
      </c>
      <c r="BY1308" s="54">
        <f t="shared" si="1592"/>
        <v>4</v>
      </c>
      <c r="BZ1308" s="54">
        <f t="shared" si="1593"/>
        <v>4</v>
      </c>
      <c r="CA1308" s="54">
        <v>0</v>
      </c>
      <c r="CB1308" s="54">
        <f t="shared" si="1594"/>
        <v>10</v>
      </c>
      <c r="CC1308" s="54">
        <f t="shared" si="1595"/>
        <v>2.75</v>
      </c>
      <c r="CD1308" s="54">
        <v>5</v>
      </c>
      <c r="CE1308" s="54">
        <v>5</v>
      </c>
      <c r="CF1308" s="54">
        <v>0</v>
      </c>
      <c r="CG1308" s="54">
        <v>10</v>
      </c>
      <c r="CH1308" s="54">
        <v>0</v>
      </c>
      <c r="CI1308" s="54">
        <v>5</v>
      </c>
      <c r="CJ1308" s="54">
        <v>4</v>
      </c>
      <c r="CK1308" s="54">
        <v>0</v>
      </c>
      <c r="CL1308" s="54">
        <v>0</v>
      </c>
      <c r="CM1308" s="54">
        <v>0</v>
      </c>
      <c r="CN1308" s="54">
        <v>4</v>
      </c>
      <c r="CO1308" s="54">
        <v>0</v>
      </c>
    </row>
    <row r="1309" spans="1:93">
      <c r="A1309" s="3" t="str">
        <f t="shared" si="1575"/>
        <v>SH175Phesgo 10ml</v>
      </c>
      <c r="B1309" s="3" t="s">
        <v>556</v>
      </c>
      <c r="C1309" s="3" t="s">
        <v>557</v>
      </c>
      <c r="D1309" s="3" t="s">
        <v>296</v>
      </c>
      <c r="E1309" s="3" t="s">
        <v>296</v>
      </c>
      <c r="F1309" s="3" t="s">
        <v>407</v>
      </c>
      <c r="G1309" s="3" t="s">
        <v>408</v>
      </c>
      <c r="H1309" s="3" t="s">
        <v>407</v>
      </c>
      <c r="I1309" s="3" t="s">
        <v>408</v>
      </c>
      <c r="J1309" s="3" t="s">
        <v>541</v>
      </c>
      <c r="K1309" s="3" t="s">
        <v>541</v>
      </c>
      <c r="L1309" s="3"/>
      <c r="M1309" s="3" t="s">
        <v>543</v>
      </c>
      <c r="N1309" s="3" t="s">
        <v>17</v>
      </c>
      <c r="O1309" s="3" t="s">
        <v>18</v>
      </c>
      <c r="P1309" s="3">
        <v>6232.07</v>
      </c>
      <c r="Q1309" s="54">
        <v>0.25223246122395931</v>
      </c>
      <c r="R1309" s="54">
        <v>0.2331787518240328</v>
      </c>
      <c r="S1309" s="54">
        <v>0.34567749772387024</v>
      </c>
      <c r="T1309" s="54">
        <v>0.30290371302312075</v>
      </c>
      <c r="U1309" s="54">
        <v>0.2779230850231143</v>
      </c>
      <c r="V1309" s="54">
        <v>0.36206692132309165</v>
      </c>
      <c r="W1309" s="54">
        <v>0.8310887107718623</v>
      </c>
      <c r="X1309" s="54">
        <v>0.94289371936932675</v>
      </c>
      <c r="Y1309" s="54">
        <v>1.7739824301411891</v>
      </c>
      <c r="Z1309" s="54">
        <v>2</v>
      </c>
      <c r="AA1309" s="54">
        <v>0</v>
      </c>
      <c r="AB1309" s="54">
        <v>0</v>
      </c>
      <c r="AC1309" s="54">
        <v>0</v>
      </c>
      <c r="AD1309" s="54">
        <v>0</v>
      </c>
      <c r="AE1309" s="54">
        <v>0</v>
      </c>
      <c r="AF1309" s="54">
        <f t="shared" si="1576"/>
        <v>2</v>
      </c>
      <c r="AG1309" s="54">
        <f t="shared" si="1577"/>
        <v>0</v>
      </c>
      <c r="AH1309" s="54">
        <f t="shared" si="1578"/>
        <v>2</v>
      </c>
      <c r="AI1309" s="54">
        <v>1571.9303546200001</v>
      </c>
      <c r="AJ1309" s="54">
        <v>1453.18630388</v>
      </c>
      <c r="AK1309" s="54">
        <v>2154.2863632399999</v>
      </c>
      <c r="AL1309" s="54">
        <v>1887.7171428199999</v>
      </c>
      <c r="AM1309" s="54">
        <v>1732.0361204799999</v>
      </c>
      <c r="AN1309" s="54">
        <v>2256.4263983699998</v>
      </c>
      <c r="AO1309" s="54">
        <v>5179.4030217399995</v>
      </c>
      <c r="AP1309" s="54">
        <v>5876.1796616699994</v>
      </c>
      <c r="AQ1309" s="54">
        <v>11055.582683409999</v>
      </c>
      <c r="AR1309" s="54">
        <f t="shared" si="1579"/>
        <v>12464.14</v>
      </c>
      <c r="AS1309" s="54">
        <f t="shared" si="1580"/>
        <v>0</v>
      </c>
      <c r="AT1309" s="54">
        <f t="shared" si="1581"/>
        <v>0</v>
      </c>
      <c r="AU1309" s="54">
        <f t="shared" si="1582"/>
        <v>0</v>
      </c>
      <c r="AV1309" s="54">
        <f t="shared" si="1583"/>
        <v>0</v>
      </c>
      <c r="AW1309" s="54">
        <f t="shared" si="1584"/>
        <v>0</v>
      </c>
      <c r="AX1309" s="54">
        <f t="shared" si="1585"/>
        <v>12464.14</v>
      </c>
      <c r="AY1309" s="54">
        <f t="shared" si="1586"/>
        <v>0</v>
      </c>
      <c r="AZ1309" s="54">
        <f t="shared" si="1587"/>
        <v>12464.14</v>
      </c>
      <c r="BA1309" s="54">
        <f t="shared" si="1572"/>
        <v>0.30290371302312075</v>
      </c>
      <c r="BB1309" s="54">
        <f t="shared" si="1573"/>
        <v>0</v>
      </c>
      <c r="BC1309" s="54">
        <f>SUM(CJ1309:CL1309)</f>
        <v>0</v>
      </c>
      <c r="BD1309" s="54">
        <f>SUM(CM1309:CO1309)</f>
        <v>0</v>
      </c>
      <c r="BE1309" s="54">
        <f t="shared" si="1588"/>
        <v>2</v>
      </c>
      <c r="BF1309" s="54">
        <f t="shared" ref="BF1309:BK1309" si="1616">Z1309</f>
        <v>2</v>
      </c>
      <c r="BG1309" s="54">
        <f t="shared" si="1616"/>
        <v>0</v>
      </c>
      <c r="BH1309" s="54">
        <f t="shared" si="1616"/>
        <v>0</v>
      </c>
      <c r="BI1309" s="54">
        <f t="shared" si="1616"/>
        <v>0</v>
      </c>
      <c r="BJ1309" s="54">
        <f t="shared" si="1616"/>
        <v>0</v>
      </c>
      <c r="BK1309" s="54">
        <f t="shared" si="1616"/>
        <v>0</v>
      </c>
      <c r="BL1309" s="54">
        <v>0</v>
      </c>
      <c r="BM1309" s="54">
        <v>0</v>
      </c>
      <c r="BN1309" s="54">
        <f t="shared" ref="BN1309:BN1310" si="1617">AVERAGE(BP1309:BR1309)</f>
        <v>0</v>
      </c>
      <c r="BO1309" s="54">
        <f t="shared" ref="BO1309:BO1310" si="1618">SUM(BS1309:BU1309)/1</f>
        <v>0</v>
      </c>
      <c r="BP1309" s="54">
        <v>0</v>
      </c>
      <c r="BQ1309" s="54">
        <v>0</v>
      </c>
      <c r="BR1309" s="54">
        <v>0</v>
      </c>
      <c r="BS1309" s="54">
        <v>0</v>
      </c>
      <c r="BT1309" s="54">
        <v>0</v>
      </c>
      <c r="BU1309" s="54">
        <v>0</v>
      </c>
      <c r="BV1309" s="54">
        <f t="shared" si="1589"/>
        <v>0</v>
      </c>
      <c r="BW1309" s="54">
        <f t="shared" si="1590"/>
        <v>0</v>
      </c>
      <c r="BX1309" s="54">
        <f t="shared" si="1591"/>
        <v>0</v>
      </c>
      <c r="BY1309" s="54">
        <f t="shared" si="1592"/>
        <v>0</v>
      </c>
      <c r="BZ1309" s="54">
        <f t="shared" si="1593"/>
        <v>0</v>
      </c>
      <c r="CA1309" s="54">
        <v>3.3333333333333335</v>
      </c>
      <c r="CB1309" s="54">
        <f t="shared" si="1594"/>
        <v>0</v>
      </c>
      <c r="CC1309" s="54">
        <f t="shared" si="1595"/>
        <v>0</v>
      </c>
      <c r="CD1309" s="54">
        <v>0</v>
      </c>
      <c r="CE1309" s="54">
        <v>0</v>
      </c>
      <c r="CF1309" s="54">
        <v>0</v>
      </c>
      <c r="CG1309" s="54">
        <v>0</v>
      </c>
      <c r="CH1309" s="54">
        <v>0</v>
      </c>
      <c r="CI1309" s="54">
        <v>0</v>
      </c>
      <c r="CJ1309" s="54">
        <v>0</v>
      </c>
      <c r="CK1309" s="54">
        <v>0</v>
      </c>
      <c r="CL1309" s="54">
        <v>0</v>
      </c>
      <c r="CM1309" s="54">
        <v>0</v>
      </c>
      <c r="CN1309" s="54">
        <v>0</v>
      </c>
      <c r="CO1309" s="54">
        <v>0</v>
      </c>
    </row>
    <row r="1310" spans="1:93">
      <c r="A1310" s="3" t="str">
        <f t="shared" si="1575"/>
        <v>SH175Phesgo 15ml</v>
      </c>
      <c r="B1310" s="3" t="s">
        <v>556</v>
      </c>
      <c r="C1310" s="3" t="s">
        <v>557</v>
      </c>
      <c r="D1310" s="3" t="s">
        <v>296</v>
      </c>
      <c r="E1310" s="3" t="s">
        <v>296</v>
      </c>
      <c r="F1310" s="3" t="s">
        <v>407</v>
      </c>
      <c r="G1310" s="3" t="s">
        <v>408</v>
      </c>
      <c r="H1310" s="3" t="s">
        <v>407</v>
      </c>
      <c r="I1310" s="3" t="s">
        <v>408</v>
      </c>
      <c r="J1310" s="3" t="s">
        <v>541</v>
      </c>
      <c r="K1310" s="3" t="s">
        <v>541</v>
      </c>
      <c r="L1310" s="3"/>
      <c r="M1310" s="3" t="s">
        <v>543</v>
      </c>
      <c r="N1310" s="3" t="s">
        <v>17</v>
      </c>
      <c r="O1310" s="3" t="s">
        <v>19</v>
      </c>
      <c r="P1310" s="3">
        <v>8489.27</v>
      </c>
      <c r="Q1310" s="54">
        <v>1.1779575864591419E-6</v>
      </c>
      <c r="R1310" s="54">
        <v>1.1779575864591419E-6</v>
      </c>
      <c r="S1310" s="54">
        <v>1.1779575864591419E-6</v>
      </c>
      <c r="T1310" s="54">
        <v>1.1779575864591419E-6</v>
      </c>
      <c r="U1310" s="54">
        <v>1.1779575864591419E-6</v>
      </c>
      <c r="V1310" s="54">
        <v>1.1779575864591419E-6</v>
      </c>
      <c r="W1310" s="54">
        <v>3.5338727593774257E-6</v>
      </c>
      <c r="X1310" s="54">
        <v>3.5338727593774257E-6</v>
      </c>
      <c r="Y1310" s="54">
        <v>7.0677455187548515E-6</v>
      </c>
      <c r="Z1310" s="54">
        <v>0</v>
      </c>
      <c r="AA1310" s="54">
        <v>0</v>
      </c>
      <c r="AB1310" s="54">
        <v>0</v>
      </c>
      <c r="AC1310" s="54">
        <v>0</v>
      </c>
      <c r="AD1310" s="54">
        <v>0</v>
      </c>
      <c r="AE1310" s="54">
        <v>0</v>
      </c>
      <c r="AF1310" s="54">
        <f t="shared" si="1576"/>
        <v>0</v>
      </c>
      <c r="AG1310" s="54">
        <f t="shared" si="1577"/>
        <v>0</v>
      </c>
      <c r="AH1310" s="54">
        <f t="shared" si="1578"/>
        <v>0</v>
      </c>
      <c r="AI1310" s="54">
        <v>0.01</v>
      </c>
      <c r="AJ1310" s="54">
        <v>0.01</v>
      </c>
      <c r="AK1310" s="54">
        <v>0.01</v>
      </c>
      <c r="AL1310" s="54">
        <v>0.01</v>
      </c>
      <c r="AM1310" s="54">
        <v>0.01</v>
      </c>
      <c r="AN1310" s="54">
        <v>0.01</v>
      </c>
      <c r="AO1310" s="54">
        <v>0.03</v>
      </c>
      <c r="AP1310" s="54">
        <v>0.03</v>
      </c>
      <c r="AQ1310" s="54">
        <v>0.06</v>
      </c>
      <c r="AR1310" s="54">
        <f t="shared" si="1579"/>
        <v>0</v>
      </c>
      <c r="AS1310" s="54">
        <f t="shared" si="1580"/>
        <v>0</v>
      </c>
      <c r="AT1310" s="54">
        <f t="shared" si="1581"/>
        <v>0</v>
      </c>
      <c r="AU1310" s="54">
        <f t="shared" si="1582"/>
        <v>0</v>
      </c>
      <c r="AV1310" s="54">
        <f t="shared" si="1583"/>
        <v>0</v>
      </c>
      <c r="AW1310" s="54">
        <f t="shared" si="1584"/>
        <v>0</v>
      </c>
      <c r="AX1310" s="54">
        <f t="shared" si="1585"/>
        <v>0</v>
      </c>
      <c r="AY1310" s="54">
        <f t="shared" si="1586"/>
        <v>0</v>
      </c>
      <c r="AZ1310" s="54">
        <f t="shared" si="1587"/>
        <v>0</v>
      </c>
      <c r="BA1310" s="54">
        <f t="shared" si="1572"/>
        <v>1.1779575864591419E-6</v>
      </c>
      <c r="BB1310" s="54">
        <f t="shared" si="1573"/>
        <v>0</v>
      </c>
      <c r="BC1310" s="54">
        <f>SUM(CJ1310:CL1310)*2</f>
        <v>0</v>
      </c>
      <c r="BD1310" s="54">
        <f>SUM(CM1310:CO1310)*2</f>
        <v>0</v>
      </c>
      <c r="BE1310" s="54">
        <f t="shared" si="1588"/>
        <v>0</v>
      </c>
      <c r="BF1310" s="54">
        <f t="shared" ref="BF1310:BK1310" si="1619">Z1310*2</f>
        <v>0</v>
      </c>
      <c r="BG1310" s="54">
        <f t="shared" si="1619"/>
        <v>0</v>
      </c>
      <c r="BH1310" s="54">
        <f t="shared" si="1619"/>
        <v>0</v>
      </c>
      <c r="BI1310" s="54">
        <f t="shared" si="1619"/>
        <v>0</v>
      </c>
      <c r="BJ1310" s="54">
        <f t="shared" si="1619"/>
        <v>0</v>
      </c>
      <c r="BK1310" s="54">
        <f t="shared" si="1619"/>
        <v>0</v>
      </c>
      <c r="BL1310" s="54">
        <v>0</v>
      </c>
      <c r="BM1310" s="54">
        <v>0</v>
      </c>
      <c r="BN1310" s="54">
        <f t="shared" si="1617"/>
        <v>0</v>
      </c>
      <c r="BO1310" s="54">
        <f t="shared" si="1618"/>
        <v>0</v>
      </c>
      <c r="BP1310" s="54">
        <v>0</v>
      </c>
      <c r="BQ1310" s="54">
        <v>0</v>
      </c>
      <c r="BR1310" s="54">
        <v>0</v>
      </c>
      <c r="BS1310" s="54">
        <v>0</v>
      </c>
      <c r="BT1310" s="54">
        <v>0</v>
      </c>
      <c r="BU1310" s="54">
        <v>0</v>
      </c>
      <c r="BV1310" s="54">
        <f t="shared" si="1589"/>
        <v>0</v>
      </c>
      <c r="BW1310" s="54">
        <f t="shared" si="1590"/>
        <v>0</v>
      </c>
      <c r="BX1310" s="54">
        <f t="shared" si="1591"/>
        <v>0</v>
      </c>
      <c r="BY1310" s="54">
        <f t="shared" si="1592"/>
        <v>0</v>
      </c>
      <c r="BZ1310" s="54">
        <f t="shared" si="1593"/>
        <v>0</v>
      </c>
      <c r="CA1310" s="54">
        <v>0</v>
      </c>
      <c r="CB1310" s="54">
        <f t="shared" si="1594"/>
        <v>0</v>
      </c>
      <c r="CC1310" s="54">
        <f t="shared" si="1595"/>
        <v>0</v>
      </c>
      <c r="CD1310" s="54">
        <v>0</v>
      </c>
      <c r="CE1310" s="54">
        <v>0</v>
      </c>
      <c r="CF1310" s="54">
        <v>0</v>
      </c>
      <c r="CG1310" s="54">
        <v>0</v>
      </c>
      <c r="CH1310" s="54">
        <v>0</v>
      </c>
      <c r="CI1310" s="54">
        <v>0</v>
      </c>
      <c r="CJ1310" s="54">
        <v>0</v>
      </c>
      <c r="CK1310" s="54">
        <v>0</v>
      </c>
      <c r="CL1310" s="54">
        <v>0</v>
      </c>
      <c r="CM1310" s="54">
        <v>0</v>
      </c>
      <c r="CN1310" s="54">
        <v>0</v>
      </c>
      <c r="CO1310" s="54">
        <v>0</v>
      </c>
    </row>
    <row r="1311" spans="1:93">
      <c r="A1311" s="3" t="str">
        <f t="shared" si="1575"/>
        <v>SH179Herceptin IV</v>
      </c>
      <c r="B1311" s="3" t="s">
        <v>556</v>
      </c>
      <c r="C1311" s="3" t="s">
        <v>557</v>
      </c>
      <c r="D1311" s="3" t="s">
        <v>296</v>
      </c>
      <c r="E1311" s="3" t="s">
        <v>296</v>
      </c>
      <c r="F1311" s="3" t="s">
        <v>409</v>
      </c>
      <c r="G1311" s="3" t="s">
        <v>410</v>
      </c>
      <c r="H1311" s="3" t="s">
        <v>409</v>
      </c>
      <c r="I1311" s="3" t="s">
        <v>410</v>
      </c>
      <c r="J1311" s="3" t="s">
        <v>541</v>
      </c>
      <c r="K1311" s="3" t="s">
        <v>541</v>
      </c>
      <c r="L1311" s="3"/>
      <c r="M1311" s="3" t="s">
        <v>543</v>
      </c>
      <c r="N1311" s="3" t="s">
        <v>11</v>
      </c>
      <c r="O1311" s="3" t="s">
        <v>11</v>
      </c>
      <c r="P1311" s="3">
        <v>4535.5</v>
      </c>
      <c r="Q1311" s="54">
        <v>4.0501283965303028</v>
      </c>
      <c r="R1311" s="54">
        <v>2.9015328572253609</v>
      </c>
      <c r="S1311" s="54">
        <v>2.6990843363280375</v>
      </c>
      <c r="T1311" s="54">
        <v>1.9059338328768312</v>
      </c>
      <c r="U1311" s="54">
        <v>1.7365696688376284</v>
      </c>
      <c r="V1311" s="54">
        <v>3.0231920922650271</v>
      </c>
      <c r="W1311" s="54">
        <v>9.6507455900837016</v>
      </c>
      <c r="X1311" s="54">
        <v>6.6656955939794873</v>
      </c>
      <c r="Y1311" s="54">
        <v>16.316441184063187</v>
      </c>
      <c r="Z1311" s="54">
        <v>1</v>
      </c>
      <c r="AA1311" s="54">
        <v>2</v>
      </c>
      <c r="AB1311" s="54">
        <v>1</v>
      </c>
      <c r="AC1311" s="54">
        <v>1</v>
      </c>
      <c r="AD1311" s="54">
        <v>0</v>
      </c>
      <c r="AE1311" s="54">
        <v>0</v>
      </c>
      <c r="AF1311" s="54">
        <f t="shared" si="1576"/>
        <v>4</v>
      </c>
      <c r="AG1311" s="54">
        <f t="shared" si="1577"/>
        <v>1</v>
      </c>
      <c r="AH1311" s="54">
        <f t="shared" si="1578"/>
        <v>5</v>
      </c>
      <c r="AI1311" s="54">
        <v>18369.357342463187</v>
      </c>
      <c r="AJ1311" s="54">
        <v>13159.902273945623</v>
      </c>
      <c r="AK1311" s="54">
        <v>12241.697007415813</v>
      </c>
      <c r="AL1311" s="54">
        <v>8644.3628990128673</v>
      </c>
      <c r="AM1311" s="54">
        <v>7876.2117330130632</v>
      </c>
      <c r="AN1311" s="54">
        <v>13711.687734468029</v>
      </c>
      <c r="AO1311" s="54">
        <v>43770.956623824619</v>
      </c>
      <c r="AP1311" s="54">
        <v>30232.26236649396</v>
      </c>
      <c r="AQ1311" s="54">
        <v>74003.218990318579</v>
      </c>
      <c r="AR1311" s="54">
        <f t="shared" si="1579"/>
        <v>4535.5</v>
      </c>
      <c r="AS1311" s="54">
        <f t="shared" si="1580"/>
        <v>9071</v>
      </c>
      <c r="AT1311" s="54">
        <f t="shared" si="1581"/>
        <v>4535.5</v>
      </c>
      <c r="AU1311" s="54">
        <f t="shared" si="1582"/>
        <v>4535.5</v>
      </c>
      <c r="AV1311" s="54">
        <f t="shared" si="1583"/>
        <v>0</v>
      </c>
      <c r="AW1311" s="54">
        <f t="shared" si="1584"/>
        <v>0</v>
      </c>
      <c r="AX1311" s="54">
        <f t="shared" si="1585"/>
        <v>18142</v>
      </c>
      <c r="AY1311" s="54">
        <f t="shared" si="1586"/>
        <v>4535.5</v>
      </c>
      <c r="AZ1311" s="54">
        <f t="shared" si="1587"/>
        <v>22677.5</v>
      </c>
      <c r="BA1311" s="54">
        <f t="shared" si="1572"/>
        <v>1.9059338328768312</v>
      </c>
      <c r="BB1311" s="54">
        <f t="shared" si="1573"/>
        <v>1</v>
      </c>
      <c r="BC1311" s="54"/>
      <c r="BD1311" s="54"/>
      <c r="BE1311" s="54">
        <f t="shared" si="1588"/>
        <v>0</v>
      </c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>
        <f t="shared" si="1589"/>
        <v>7181.208333333333</v>
      </c>
      <c r="BW1311" s="54">
        <f t="shared" si="1590"/>
        <v>27213</v>
      </c>
      <c r="BX1311" s="54">
        <f t="shared" si="1591"/>
        <v>36284</v>
      </c>
      <c r="BY1311" s="54">
        <f t="shared" si="1592"/>
        <v>6</v>
      </c>
      <c r="BZ1311" s="54">
        <f t="shared" si="1593"/>
        <v>8</v>
      </c>
      <c r="CA1311" s="54">
        <v>0</v>
      </c>
      <c r="CB1311" s="54">
        <f t="shared" si="1594"/>
        <v>3</v>
      </c>
      <c r="CC1311" s="54">
        <f t="shared" si="1595"/>
        <v>1.5833333333333333</v>
      </c>
      <c r="CD1311" s="54">
        <v>1</v>
      </c>
      <c r="CE1311" s="54">
        <v>2</v>
      </c>
      <c r="CF1311" s="54">
        <v>1</v>
      </c>
      <c r="CG1311" s="54">
        <v>0</v>
      </c>
      <c r="CH1311" s="54">
        <v>1</v>
      </c>
      <c r="CI1311" s="54">
        <v>0</v>
      </c>
      <c r="CJ1311" s="54">
        <v>2</v>
      </c>
      <c r="CK1311" s="54">
        <v>2</v>
      </c>
      <c r="CL1311" s="54">
        <v>2</v>
      </c>
      <c r="CM1311" s="54">
        <v>3</v>
      </c>
      <c r="CN1311" s="54">
        <v>2</v>
      </c>
      <c r="CO1311" s="54">
        <v>3</v>
      </c>
    </row>
    <row r="1312" spans="1:93">
      <c r="A1312" s="3" t="str">
        <f t="shared" si="1575"/>
        <v>SH179Herceptin SC</v>
      </c>
      <c r="B1312" s="3" t="s">
        <v>556</v>
      </c>
      <c r="C1312" s="3" t="s">
        <v>557</v>
      </c>
      <c r="D1312" s="3" t="s">
        <v>296</v>
      </c>
      <c r="E1312" s="3" t="s">
        <v>296</v>
      </c>
      <c r="F1312" s="3" t="s">
        <v>409</v>
      </c>
      <c r="G1312" s="3" t="s">
        <v>410</v>
      </c>
      <c r="H1312" s="3" t="s">
        <v>409</v>
      </c>
      <c r="I1312" s="3" t="s">
        <v>410</v>
      </c>
      <c r="J1312" s="3" t="s">
        <v>541</v>
      </c>
      <c r="K1312" s="3" t="s">
        <v>541</v>
      </c>
      <c r="L1312" s="3"/>
      <c r="M1312" s="3" t="s">
        <v>543</v>
      </c>
      <c r="N1312" s="3" t="s">
        <v>12</v>
      </c>
      <c r="O1312" s="3" t="s">
        <v>12</v>
      </c>
      <c r="P1312" s="3">
        <v>3444.49</v>
      </c>
      <c r="Q1312" s="54">
        <v>1.2869445629604544E-7</v>
      </c>
      <c r="R1312" s="54">
        <v>1.1923834167284972E-7</v>
      </c>
      <c r="S1312" s="54">
        <v>1.8086442832285226E-7</v>
      </c>
      <c r="T1312" s="54">
        <v>1.8512626147397511E-7</v>
      </c>
      <c r="U1312" s="54">
        <v>1.6668434004097236E-7</v>
      </c>
      <c r="V1312" s="54">
        <v>2.193921721933052E-7</v>
      </c>
      <c r="W1312" s="54">
        <v>4.2879722629174739E-7</v>
      </c>
      <c r="X1312" s="54">
        <v>5.7120277370825267E-7</v>
      </c>
      <c r="Y1312" s="54">
        <v>1.0000000000000002E-6</v>
      </c>
      <c r="Z1312" s="54">
        <v>0</v>
      </c>
      <c r="AA1312" s="54">
        <v>0</v>
      </c>
      <c r="AB1312" s="54">
        <v>0</v>
      </c>
      <c r="AC1312" s="54">
        <v>0</v>
      </c>
      <c r="AD1312" s="54">
        <v>0</v>
      </c>
      <c r="AE1312" s="54">
        <v>0</v>
      </c>
      <c r="AF1312" s="54">
        <f t="shared" si="1576"/>
        <v>0</v>
      </c>
      <c r="AG1312" s="54">
        <f t="shared" si="1577"/>
        <v>0</v>
      </c>
      <c r="AH1312" s="54">
        <f t="shared" si="1578"/>
        <v>0</v>
      </c>
      <c r="AI1312" s="54">
        <v>4.4328676776716558E-4</v>
      </c>
      <c r="AJ1312" s="54">
        <v>4.1071527550871412E-4</v>
      </c>
      <c r="AK1312" s="54">
        <v>6.2298571471378138E-4</v>
      </c>
      <c r="AL1312" s="54">
        <v>6.3766555638449256E-4</v>
      </c>
      <c r="AM1312" s="54">
        <v>5.7414254242772885E-4</v>
      </c>
      <c r="AN1312" s="54">
        <v>7.5569414319811776E-4</v>
      </c>
      <c r="AO1312" s="54">
        <v>1.476987757989661E-3</v>
      </c>
      <c r="AP1312" s="54">
        <v>1.9675022420103392E-3</v>
      </c>
      <c r="AQ1312" s="54">
        <v>3.4444900000000001E-3</v>
      </c>
      <c r="AR1312" s="54">
        <f t="shared" si="1579"/>
        <v>0</v>
      </c>
      <c r="AS1312" s="54">
        <f t="shared" si="1580"/>
        <v>0</v>
      </c>
      <c r="AT1312" s="54">
        <f t="shared" si="1581"/>
        <v>0</v>
      </c>
      <c r="AU1312" s="54">
        <f t="shared" si="1582"/>
        <v>0</v>
      </c>
      <c r="AV1312" s="54">
        <f t="shared" si="1583"/>
        <v>0</v>
      </c>
      <c r="AW1312" s="54">
        <f t="shared" si="1584"/>
        <v>0</v>
      </c>
      <c r="AX1312" s="54">
        <f t="shared" si="1585"/>
        <v>0</v>
      </c>
      <c r="AY1312" s="54">
        <f t="shared" si="1586"/>
        <v>0</v>
      </c>
      <c r="AZ1312" s="54">
        <f t="shared" si="1587"/>
        <v>0</v>
      </c>
      <c r="BA1312" s="54">
        <f t="shared" si="1572"/>
        <v>1.8512626147397511E-7</v>
      </c>
      <c r="BB1312" s="54">
        <f t="shared" si="1573"/>
        <v>0</v>
      </c>
      <c r="BC1312" s="54"/>
      <c r="BD1312" s="54"/>
      <c r="BE1312" s="54">
        <f t="shared" si="1588"/>
        <v>0</v>
      </c>
      <c r="BF1312" s="54"/>
      <c r="BG1312" s="54"/>
      <c r="BH1312" s="54"/>
      <c r="BI1312" s="54"/>
      <c r="BJ1312" s="54"/>
      <c r="BK1312" s="54"/>
      <c r="BL1312" s="54"/>
      <c r="BM1312" s="54"/>
      <c r="BN1312" s="54"/>
      <c r="BO1312" s="54"/>
      <c r="BP1312" s="54"/>
      <c r="BQ1312" s="54"/>
      <c r="BR1312" s="54"/>
      <c r="BS1312" s="54"/>
      <c r="BT1312" s="54"/>
      <c r="BU1312" s="54"/>
      <c r="BV1312" s="54">
        <f t="shared" si="1589"/>
        <v>0</v>
      </c>
      <c r="BW1312" s="54">
        <f t="shared" si="1590"/>
        <v>0</v>
      </c>
      <c r="BX1312" s="54">
        <f t="shared" si="1591"/>
        <v>0</v>
      </c>
      <c r="BY1312" s="54">
        <f t="shared" si="1592"/>
        <v>0</v>
      </c>
      <c r="BZ1312" s="54">
        <f t="shared" si="1593"/>
        <v>0</v>
      </c>
      <c r="CA1312" s="54">
        <v>0</v>
      </c>
      <c r="CB1312" s="54">
        <f t="shared" si="1594"/>
        <v>0</v>
      </c>
      <c r="CC1312" s="54">
        <f t="shared" si="1595"/>
        <v>0</v>
      </c>
      <c r="CD1312" s="54">
        <v>0</v>
      </c>
      <c r="CE1312" s="54">
        <v>0</v>
      </c>
      <c r="CF1312" s="54">
        <v>0</v>
      </c>
      <c r="CG1312" s="54">
        <v>0</v>
      </c>
      <c r="CH1312" s="54">
        <v>0</v>
      </c>
      <c r="CI1312" s="54">
        <v>0</v>
      </c>
      <c r="CJ1312" s="54">
        <v>0</v>
      </c>
      <c r="CK1312" s="54">
        <v>0</v>
      </c>
      <c r="CL1312" s="54">
        <v>0</v>
      </c>
      <c r="CM1312" s="54">
        <v>0</v>
      </c>
      <c r="CN1312" s="54">
        <v>0</v>
      </c>
      <c r="CO1312" s="54">
        <v>0</v>
      </c>
    </row>
    <row r="1313" spans="1:93">
      <c r="A1313" s="3" t="str">
        <f t="shared" si="1575"/>
        <v>SH179Itovebi 3mg</v>
      </c>
      <c r="B1313" s="3" t="s">
        <v>556</v>
      </c>
      <c r="C1313" s="3" t="s">
        <v>557</v>
      </c>
      <c r="D1313" s="3" t="s">
        <v>296</v>
      </c>
      <c r="E1313" s="3" t="s">
        <v>296</v>
      </c>
      <c r="F1313" s="3" t="s">
        <v>409</v>
      </c>
      <c r="G1313" s="3" t="s">
        <v>410</v>
      </c>
      <c r="H1313" s="3" t="s">
        <v>409</v>
      </c>
      <c r="I1313" s="3" t="s">
        <v>410</v>
      </c>
      <c r="J1313" s="3" t="s">
        <v>541</v>
      </c>
      <c r="K1313" s="3" t="s">
        <v>541</v>
      </c>
      <c r="L1313" s="3"/>
      <c r="M1313" s="3" t="s">
        <v>543</v>
      </c>
      <c r="N1313" s="3" t="s">
        <v>13</v>
      </c>
      <c r="O1313" s="3" t="s">
        <v>14</v>
      </c>
      <c r="P1313" s="3">
        <v>3566.02</v>
      </c>
      <c r="Q1313" s="54">
        <v>0.75423790540297464</v>
      </c>
      <c r="R1313" s="54">
        <v>0.86118373256432368</v>
      </c>
      <c r="S1313" s="54">
        <v>1.7430626829434741</v>
      </c>
      <c r="T1313" s="54">
        <v>1.7644959304312031</v>
      </c>
      <c r="U1313" s="54">
        <v>2.1451537775602123</v>
      </c>
      <c r="V1313" s="54">
        <v>2.7318669710978116</v>
      </c>
      <c r="W1313" s="54">
        <v>3.3584843209107724</v>
      </c>
      <c r="X1313" s="54">
        <v>6.6415166790892268</v>
      </c>
      <c r="Y1313" s="54">
        <v>10.000000999999999</v>
      </c>
      <c r="Z1313" s="54">
        <v>0</v>
      </c>
      <c r="AA1313" s="54">
        <v>0</v>
      </c>
      <c r="AB1313" s="54">
        <v>0</v>
      </c>
      <c r="AC1313" s="54">
        <v>0</v>
      </c>
      <c r="AD1313" s="54">
        <v>0</v>
      </c>
      <c r="AE1313" s="54">
        <v>0</v>
      </c>
      <c r="AF1313" s="54">
        <f t="shared" si="1576"/>
        <v>0</v>
      </c>
      <c r="AG1313" s="54">
        <f t="shared" si="1577"/>
        <v>0</v>
      </c>
      <c r="AH1313" s="54">
        <f t="shared" si="1578"/>
        <v>0</v>
      </c>
      <c r="AI1313" s="54">
        <v>2689.6274554251158</v>
      </c>
      <c r="AJ1313" s="54">
        <v>3070.9984139990297</v>
      </c>
      <c r="AK1313" s="54">
        <v>6215.7963886300877</v>
      </c>
      <c r="AL1313" s="54">
        <v>6292.2277778362786</v>
      </c>
      <c r="AM1313" s="54">
        <v>7649.6612738552685</v>
      </c>
      <c r="AN1313" s="54">
        <v>9741.8922562742191</v>
      </c>
      <c r="AO1313" s="54">
        <v>11976.422258054234</v>
      </c>
      <c r="AP1313" s="54">
        <v>23683.781307965764</v>
      </c>
      <c r="AQ1313" s="54">
        <v>35660.203566019998</v>
      </c>
      <c r="AR1313" s="54">
        <f t="shared" si="1579"/>
        <v>0</v>
      </c>
      <c r="AS1313" s="54">
        <f t="shared" si="1580"/>
        <v>0</v>
      </c>
      <c r="AT1313" s="54">
        <f t="shared" si="1581"/>
        <v>0</v>
      </c>
      <c r="AU1313" s="54">
        <f t="shared" si="1582"/>
        <v>0</v>
      </c>
      <c r="AV1313" s="54">
        <f t="shared" si="1583"/>
        <v>0</v>
      </c>
      <c r="AW1313" s="54">
        <f t="shared" si="1584"/>
        <v>0</v>
      </c>
      <c r="AX1313" s="54">
        <f t="shared" si="1585"/>
        <v>0</v>
      </c>
      <c r="AY1313" s="54">
        <f t="shared" si="1586"/>
        <v>0</v>
      </c>
      <c r="AZ1313" s="54">
        <f t="shared" si="1587"/>
        <v>0</v>
      </c>
      <c r="BA1313" s="54">
        <f t="shared" si="1572"/>
        <v>1.7644959304312031</v>
      </c>
      <c r="BB1313" s="54">
        <f t="shared" si="1573"/>
        <v>0</v>
      </c>
      <c r="BC1313" s="54"/>
      <c r="BD1313" s="54"/>
      <c r="BE1313" s="54">
        <f t="shared" si="1588"/>
        <v>0</v>
      </c>
      <c r="BF1313" s="54"/>
      <c r="BG1313" s="54"/>
      <c r="BH1313" s="54"/>
      <c r="BI1313" s="54"/>
      <c r="BJ1313" s="54"/>
      <c r="BK1313" s="54"/>
      <c r="BL1313" s="54">
        <v>0</v>
      </c>
      <c r="BM1313" s="54">
        <v>0</v>
      </c>
      <c r="BN1313" s="54">
        <f t="shared" ref="BN1313:BN1314" si="1620">AVERAGE(BP1313:BR1313)</f>
        <v>0</v>
      </c>
      <c r="BO1313" s="54">
        <f t="shared" ref="BO1313:BO1314" si="1621">SUM(BS1313:BU1313)/1</f>
        <v>0</v>
      </c>
      <c r="BP1313" s="54">
        <v>0</v>
      </c>
      <c r="BQ1313" s="54">
        <v>0</v>
      </c>
      <c r="BR1313" s="54">
        <v>0</v>
      </c>
      <c r="BS1313" s="54">
        <v>0</v>
      </c>
      <c r="BT1313" s="54">
        <v>0</v>
      </c>
      <c r="BU1313" s="54">
        <v>0</v>
      </c>
      <c r="BV1313" s="54">
        <f t="shared" si="1589"/>
        <v>3268.8516666666665</v>
      </c>
      <c r="BW1313" s="54">
        <f t="shared" si="1590"/>
        <v>17830.099999999999</v>
      </c>
      <c r="BX1313" s="54">
        <f t="shared" si="1591"/>
        <v>21396.12</v>
      </c>
      <c r="BY1313" s="54">
        <f t="shared" si="1592"/>
        <v>5</v>
      </c>
      <c r="BZ1313" s="54">
        <f t="shared" si="1593"/>
        <v>6</v>
      </c>
      <c r="CA1313" s="54">
        <v>0</v>
      </c>
      <c r="CB1313" s="54">
        <f t="shared" si="1594"/>
        <v>3</v>
      </c>
      <c r="CC1313" s="54">
        <f t="shared" si="1595"/>
        <v>0.91666666666666663</v>
      </c>
      <c r="CD1313" s="54">
        <v>0</v>
      </c>
      <c r="CE1313" s="54">
        <v>0</v>
      </c>
      <c r="CF1313" s="54">
        <v>0</v>
      </c>
      <c r="CG1313" s="54">
        <v>0</v>
      </c>
      <c r="CH1313" s="54">
        <v>0</v>
      </c>
      <c r="CI1313" s="54">
        <v>0</v>
      </c>
      <c r="CJ1313" s="54">
        <v>0</v>
      </c>
      <c r="CK1313" s="54">
        <v>1</v>
      </c>
      <c r="CL1313" s="54">
        <v>4</v>
      </c>
      <c r="CM1313" s="54">
        <v>3</v>
      </c>
      <c r="CN1313" s="54">
        <v>3</v>
      </c>
      <c r="CO1313" s="54">
        <v>0</v>
      </c>
    </row>
    <row r="1314" spans="1:93">
      <c r="A1314" s="3" t="str">
        <f t="shared" si="1575"/>
        <v>SH179Itovebi 9mg</v>
      </c>
      <c r="B1314" s="3" t="s">
        <v>556</v>
      </c>
      <c r="C1314" s="3" t="s">
        <v>557</v>
      </c>
      <c r="D1314" s="3" t="s">
        <v>296</v>
      </c>
      <c r="E1314" s="3" t="s">
        <v>296</v>
      </c>
      <c r="F1314" s="3" t="s">
        <v>409</v>
      </c>
      <c r="G1314" s="3" t="s">
        <v>410</v>
      </c>
      <c r="H1314" s="3" t="s">
        <v>409</v>
      </c>
      <c r="I1314" s="3" t="s">
        <v>410</v>
      </c>
      <c r="J1314" s="3" t="s">
        <v>541</v>
      </c>
      <c r="K1314" s="3" t="s">
        <v>541</v>
      </c>
      <c r="L1314" s="3"/>
      <c r="M1314" s="3" t="s">
        <v>543</v>
      </c>
      <c r="N1314" s="3" t="s">
        <v>13</v>
      </c>
      <c r="O1314" s="3" t="s">
        <v>15</v>
      </c>
      <c r="P1314" s="3">
        <v>10698.05</v>
      </c>
      <c r="Q1314" s="54"/>
      <c r="R1314" s="54"/>
      <c r="S1314" s="54"/>
      <c r="T1314" s="54"/>
      <c r="U1314" s="54"/>
      <c r="V1314" s="54"/>
      <c r="W1314" s="54">
        <v>0</v>
      </c>
      <c r="X1314" s="54">
        <v>0</v>
      </c>
      <c r="Y1314" s="54">
        <v>0</v>
      </c>
      <c r="Z1314" s="54">
        <v>0</v>
      </c>
      <c r="AA1314" s="54">
        <v>0</v>
      </c>
      <c r="AB1314" s="54">
        <v>0</v>
      </c>
      <c r="AC1314" s="54">
        <v>0</v>
      </c>
      <c r="AD1314" s="54">
        <v>0</v>
      </c>
      <c r="AE1314" s="54">
        <v>0</v>
      </c>
      <c r="AF1314" s="54">
        <f t="shared" si="1576"/>
        <v>0</v>
      </c>
      <c r="AG1314" s="54">
        <f t="shared" si="1577"/>
        <v>0</v>
      </c>
      <c r="AH1314" s="54">
        <f t="shared" si="1578"/>
        <v>0</v>
      </c>
      <c r="AI1314" s="54"/>
      <c r="AJ1314" s="54"/>
      <c r="AK1314" s="54"/>
      <c r="AL1314" s="54"/>
      <c r="AM1314" s="54"/>
      <c r="AN1314" s="54"/>
      <c r="AO1314" s="54">
        <v>0</v>
      </c>
      <c r="AP1314" s="54">
        <v>0</v>
      </c>
      <c r="AQ1314" s="54">
        <v>0</v>
      </c>
      <c r="AR1314" s="54">
        <f t="shared" si="1579"/>
        <v>0</v>
      </c>
      <c r="AS1314" s="54">
        <f t="shared" si="1580"/>
        <v>0</v>
      </c>
      <c r="AT1314" s="54">
        <f t="shared" si="1581"/>
        <v>0</v>
      </c>
      <c r="AU1314" s="54">
        <f t="shared" si="1582"/>
        <v>0</v>
      </c>
      <c r="AV1314" s="54">
        <f t="shared" si="1583"/>
        <v>0</v>
      </c>
      <c r="AW1314" s="54">
        <f t="shared" si="1584"/>
        <v>0</v>
      </c>
      <c r="AX1314" s="54">
        <f t="shared" si="1585"/>
        <v>0</v>
      </c>
      <c r="AY1314" s="54">
        <f t="shared" si="1586"/>
        <v>0</v>
      </c>
      <c r="AZ1314" s="54">
        <f t="shared" si="1587"/>
        <v>0</v>
      </c>
      <c r="BA1314" s="54">
        <f t="shared" si="1572"/>
        <v>0</v>
      </c>
      <c r="BB1314" s="54">
        <f t="shared" si="1573"/>
        <v>0</v>
      </c>
      <c r="BC1314" s="54"/>
      <c r="BD1314" s="54"/>
      <c r="BE1314" s="54">
        <f t="shared" si="1588"/>
        <v>0</v>
      </c>
      <c r="BF1314" s="54"/>
      <c r="BG1314" s="54"/>
      <c r="BH1314" s="54"/>
      <c r="BI1314" s="54"/>
      <c r="BJ1314" s="54"/>
      <c r="BK1314" s="54"/>
      <c r="BL1314" s="54">
        <v>0</v>
      </c>
      <c r="BM1314" s="54">
        <v>0</v>
      </c>
      <c r="BN1314" s="54">
        <f t="shared" si="1620"/>
        <v>0</v>
      </c>
      <c r="BO1314" s="54">
        <f t="shared" si="1621"/>
        <v>0</v>
      </c>
      <c r="BP1314" s="54">
        <v>0</v>
      </c>
      <c r="BQ1314" s="54">
        <v>0</v>
      </c>
      <c r="BR1314" s="54">
        <v>0</v>
      </c>
      <c r="BS1314" s="54">
        <v>0</v>
      </c>
      <c r="BT1314" s="54">
        <v>0</v>
      </c>
      <c r="BU1314" s="54">
        <v>0</v>
      </c>
      <c r="BV1314" s="54">
        <f t="shared" si="1589"/>
        <v>891.50416666666661</v>
      </c>
      <c r="BW1314" s="54">
        <f t="shared" si="1590"/>
        <v>0</v>
      </c>
      <c r="BX1314" s="54">
        <f t="shared" si="1591"/>
        <v>10698.05</v>
      </c>
      <c r="BY1314" s="54">
        <f t="shared" si="1592"/>
        <v>0</v>
      </c>
      <c r="BZ1314" s="54">
        <f t="shared" si="1593"/>
        <v>1</v>
      </c>
      <c r="CA1314" s="54">
        <v>0</v>
      </c>
      <c r="CB1314" s="54">
        <f t="shared" si="1594"/>
        <v>1</v>
      </c>
      <c r="CC1314" s="54">
        <f t="shared" si="1595"/>
        <v>8.3333333333333329E-2</v>
      </c>
      <c r="CD1314" s="54">
        <v>0</v>
      </c>
      <c r="CE1314" s="54">
        <v>0</v>
      </c>
      <c r="CF1314" s="54">
        <v>0</v>
      </c>
      <c r="CG1314" s="54">
        <v>0</v>
      </c>
      <c r="CH1314" s="54">
        <v>0</v>
      </c>
      <c r="CI1314" s="54">
        <v>0</v>
      </c>
      <c r="CJ1314" s="54">
        <v>0</v>
      </c>
      <c r="CK1314" s="54">
        <v>0</v>
      </c>
      <c r="CL1314" s="54">
        <v>0</v>
      </c>
      <c r="CM1314" s="54">
        <v>0</v>
      </c>
      <c r="CN1314" s="54">
        <v>0</v>
      </c>
      <c r="CO1314" s="54">
        <v>1</v>
      </c>
    </row>
    <row r="1315" spans="1:93">
      <c r="A1315" s="3" t="str">
        <f t="shared" si="1575"/>
        <v>SH179Perjeta</v>
      </c>
      <c r="B1315" s="3" t="s">
        <v>556</v>
      </c>
      <c r="C1315" s="3" t="s">
        <v>557</v>
      </c>
      <c r="D1315" s="3" t="s">
        <v>296</v>
      </c>
      <c r="E1315" s="3" t="s">
        <v>296</v>
      </c>
      <c r="F1315" s="3" t="s">
        <v>409</v>
      </c>
      <c r="G1315" s="3" t="s">
        <v>410</v>
      </c>
      <c r="H1315" s="3" t="s">
        <v>409</v>
      </c>
      <c r="I1315" s="3" t="s">
        <v>410</v>
      </c>
      <c r="J1315" s="3" t="s">
        <v>541</v>
      </c>
      <c r="K1315" s="3" t="s">
        <v>541</v>
      </c>
      <c r="L1315" s="3"/>
      <c r="M1315" s="3" t="s">
        <v>543</v>
      </c>
      <c r="N1315" s="3" t="s">
        <v>16</v>
      </c>
      <c r="O1315" s="3" t="s">
        <v>16</v>
      </c>
      <c r="P1315" s="3">
        <v>3985.87</v>
      </c>
      <c r="Q1315" s="54">
        <v>1.7019376786268344E-7</v>
      </c>
      <c r="R1315" s="54">
        <v>1.4376523217895139E-7</v>
      </c>
      <c r="S1315" s="54">
        <v>2.1820555566111193E-7</v>
      </c>
      <c r="T1315" s="54">
        <v>1.3185526524997413E-7</v>
      </c>
      <c r="U1315" s="54">
        <v>1.600367478615922E-7</v>
      </c>
      <c r="V1315" s="54">
        <v>1.8366729468643289E-7</v>
      </c>
      <c r="W1315" s="54">
        <v>5.3216455570274684E-7</v>
      </c>
      <c r="X1315" s="54">
        <v>4.7555930779799925E-7</v>
      </c>
      <c r="Y1315" s="54">
        <v>1.0077238635007461E-6</v>
      </c>
      <c r="Z1315" s="54">
        <v>0</v>
      </c>
      <c r="AA1315" s="54">
        <v>0</v>
      </c>
      <c r="AB1315" s="54">
        <v>0</v>
      </c>
      <c r="AC1315" s="54">
        <v>0</v>
      </c>
      <c r="AD1315" s="54">
        <v>0</v>
      </c>
      <c r="AE1315" s="54">
        <v>0</v>
      </c>
      <c r="AF1315" s="54">
        <f t="shared" si="1576"/>
        <v>0</v>
      </c>
      <c r="AG1315" s="54">
        <f t="shared" si="1577"/>
        <v>0</v>
      </c>
      <c r="AH1315" s="54">
        <f t="shared" si="1578"/>
        <v>0</v>
      </c>
      <c r="AI1315" s="54">
        <v>6.7837023351083401E-4</v>
      </c>
      <c r="AJ1315" s="54">
        <v>5.7302952598511697E-4</v>
      </c>
      <c r="AK1315" s="54">
        <v>8.6973897814295617E-4</v>
      </c>
      <c r="AL1315" s="54">
        <v>5.2555794610191443E-4</v>
      </c>
      <c r="AM1315" s="54">
        <v>6.3788567219908463E-4</v>
      </c>
      <c r="AN1315" s="54">
        <v>7.3207395987181232E-4</v>
      </c>
      <c r="AO1315" s="54">
        <v>2.1211387376389073E-3</v>
      </c>
      <c r="AP1315" s="54">
        <v>1.8955175781728115E-3</v>
      </c>
      <c r="AQ1315" s="54">
        <v>4.0166563158117192E-3</v>
      </c>
      <c r="AR1315" s="54">
        <f t="shared" si="1579"/>
        <v>0</v>
      </c>
      <c r="AS1315" s="54">
        <f t="shared" si="1580"/>
        <v>0</v>
      </c>
      <c r="AT1315" s="54">
        <f t="shared" si="1581"/>
        <v>0</v>
      </c>
      <c r="AU1315" s="54">
        <f t="shared" si="1582"/>
        <v>0</v>
      </c>
      <c r="AV1315" s="54">
        <f t="shared" si="1583"/>
        <v>0</v>
      </c>
      <c r="AW1315" s="54">
        <f t="shared" si="1584"/>
        <v>0</v>
      </c>
      <c r="AX1315" s="54">
        <f t="shared" si="1585"/>
        <v>0</v>
      </c>
      <c r="AY1315" s="54">
        <f t="shared" si="1586"/>
        <v>0</v>
      </c>
      <c r="AZ1315" s="54">
        <f t="shared" si="1587"/>
        <v>0</v>
      </c>
      <c r="BA1315" s="54">
        <f t="shared" si="1572"/>
        <v>1.3185526524997413E-7</v>
      </c>
      <c r="BB1315" s="54">
        <f t="shared" si="1573"/>
        <v>0</v>
      </c>
      <c r="BC1315" s="54"/>
      <c r="BD1315" s="54"/>
      <c r="BE1315" s="54">
        <f t="shared" si="1588"/>
        <v>0</v>
      </c>
      <c r="BF1315" s="54"/>
      <c r="BG1315" s="54"/>
      <c r="BH1315" s="54"/>
      <c r="BI1315" s="54"/>
      <c r="BJ1315" s="54"/>
      <c r="BK1315" s="54"/>
      <c r="BL1315" s="54"/>
      <c r="BM1315" s="54"/>
      <c r="BN1315" s="54"/>
      <c r="BO1315" s="54"/>
      <c r="BP1315" s="54"/>
      <c r="BQ1315" s="54"/>
      <c r="BR1315" s="54"/>
      <c r="BS1315" s="54"/>
      <c r="BT1315" s="54"/>
      <c r="BU1315" s="54"/>
      <c r="BV1315" s="54">
        <f t="shared" si="1589"/>
        <v>0</v>
      </c>
      <c r="BW1315" s="54">
        <f t="shared" si="1590"/>
        <v>0</v>
      </c>
      <c r="BX1315" s="54">
        <f t="shared" si="1591"/>
        <v>0</v>
      </c>
      <c r="BY1315" s="54">
        <f t="shared" si="1592"/>
        <v>0</v>
      </c>
      <c r="BZ1315" s="54">
        <f t="shared" si="1593"/>
        <v>0</v>
      </c>
      <c r="CA1315" s="54">
        <v>0</v>
      </c>
      <c r="CB1315" s="54">
        <f t="shared" si="1594"/>
        <v>0</v>
      </c>
      <c r="CC1315" s="54">
        <f t="shared" si="1595"/>
        <v>0</v>
      </c>
      <c r="CD1315" s="54">
        <v>0</v>
      </c>
      <c r="CE1315" s="54">
        <v>0</v>
      </c>
      <c r="CF1315" s="54">
        <v>0</v>
      </c>
      <c r="CG1315" s="54">
        <v>0</v>
      </c>
      <c r="CH1315" s="54">
        <v>0</v>
      </c>
      <c r="CI1315" s="54">
        <v>0</v>
      </c>
      <c r="CJ1315" s="54">
        <v>0</v>
      </c>
      <c r="CK1315" s="54">
        <v>0</v>
      </c>
      <c r="CL1315" s="54">
        <v>0</v>
      </c>
      <c r="CM1315" s="54">
        <v>0</v>
      </c>
      <c r="CN1315" s="54">
        <v>0</v>
      </c>
      <c r="CO1315" s="54">
        <v>0</v>
      </c>
    </row>
    <row r="1316" spans="1:93">
      <c r="A1316" s="3" t="str">
        <f t="shared" si="1575"/>
        <v>SH179Phesgo 10ml</v>
      </c>
      <c r="B1316" s="3" t="s">
        <v>556</v>
      </c>
      <c r="C1316" s="3" t="s">
        <v>557</v>
      </c>
      <c r="D1316" s="3" t="s">
        <v>296</v>
      </c>
      <c r="E1316" s="3" t="s">
        <v>296</v>
      </c>
      <c r="F1316" s="3" t="s">
        <v>409</v>
      </c>
      <c r="G1316" s="3" t="s">
        <v>410</v>
      </c>
      <c r="H1316" s="3" t="s">
        <v>409</v>
      </c>
      <c r="I1316" s="3" t="s">
        <v>410</v>
      </c>
      <c r="J1316" s="3" t="s">
        <v>541</v>
      </c>
      <c r="K1316" s="3" t="s">
        <v>541</v>
      </c>
      <c r="L1316" s="3"/>
      <c r="M1316" s="3" t="s">
        <v>543</v>
      </c>
      <c r="N1316" s="3" t="s">
        <v>17</v>
      </c>
      <c r="O1316" s="3" t="s">
        <v>18</v>
      </c>
      <c r="P1316" s="3">
        <v>6232.07</v>
      </c>
      <c r="Q1316" s="54">
        <v>3.6896290290240645</v>
      </c>
      <c r="R1316" s="54">
        <v>3.4109117869231249</v>
      </c>
      <c r="S1316" s="54">
        <v>5.0565409671232828</v>
      </c>
      <c r="T1316" s="54">
        <v>4.4308469858233304</v>
      </c>
      <c r="U1316" s="54">
        <v>4.0654309087237461</v>
      </c>
      <c r="V1316" s="54">
        <v>3.9340940415287382</v>
      </c>
      <c r="W1316" s="54">
        <v>12.157081783070472</v>
      </c>
      <c r="X1316" s="54">
        <v>12.430371936075815</v>
      </c>
      <c r="Y1316" s="54">
        <v>24.587453719146289</v>
      </c>
      <c r="Z1316" s="54">
        <v>10</v>
      </c>
      <c r="AA1316" s="54">
        <v>0</v>
      </c>
      <c r="AB1316" s="54">
        <v>7</v>
      </c>
      <c r="AC1316" s="54">
        <v>4</v>
      </c>
      <c r="AD1316" s="54">
        <v>0</v>
      </c>
      <c r="AE1316" s="54">
        <v>0</v>
      </c>
      <c r="AF1316" s="54">
        <f t="shared" si="1576"/>
        <v>17</v>
      </c>
      <c r="AG1316" s="54">
        <f t="shared" si="1577"/>
        <v>4</v>
      </c>
      <c r="AH1316" s="54">
        <f t="shared" si="1578"/>
        <v>21</v>
      </c>
      <c r="AI1316" s="54">
        <v>22994.02638291</v>
      </c>
      <c r="AJ1316" s="54">
        <v>21257.041019929999</v>
      </c>
      <c r="AK1316" s="54">
        <v>31512.717264979994</v>
      </c>
      <c r="AL1316" s="54">
        <v>27613.348574940002</v>
      </c>
      <c r="AM1316" s="54">
        <v>25336.050003329994</v>
      </c>
      <c r="AN1316" s="54">
        <v>24517.549453390002</v>
      </c>
      <c r="AO1316" s="54">
        <v>75763.784667819986</v>
      </c>
      <c r="AP1316" s="54">
        <v>77466.948031659995</v>
      </c>
      <c r="AQ1316" s="54">
        <v>153230.73269947997</v>
      </c>
      <c r="AR1316" s="54">
        <f t="shared" si="1579"/>
        <v>62320.7</v>
      </c>
      <c r="AS1316" s="54">
        <f t="shared" si="1580"/>
        <v>0</v>
      </c>
      <c r="AT1316" s="54">
        <f t="shared" si="1581"/>
        <v>43624.49</v>
      </c>
      <c r="AU1316" s="54">
        <f t="shared" si="1582"/>
        <v>24928.28</v>
      </c>
      <c r="AV1316" s="54">
        <f t="shared" si="1583"/>
        <v>0</v>
      </c>
      <c r="AW1316" s="54">
        <f t="shared" si="1584"/>
        <v>0</v>
      </c>
      <c r="AX1316" s="54">
        <f t="shared" si="1585"/>
        <v>105945.19</v>
      </c>
      <c r="AY1316" s="54">
        <f t="shared" si="1586"/>
        <v>24928.28</v>
      </c>
      <c r="AZ1316" s="54">
        <f t="shared" si="1587"/>
        <v>130873.47</v>
      </c>
      <c r="BA1316" s="54">
        <f t="shared" si="1572"/>
        <v>4.4308469858233304</v>
      </c>
      <c r="BB1316" s="54">
        <f t="shared" si="1573"/>
        <v>4</v>
      </c>
      <c r="BC1316" s="54">
        <f>SUM(CJ1316:CL1316)</f>
        <v>14</v>
      </c>
      <c r="BD1316" s="54">
        <f>SUM(CM1316:CO1316)</f>
        <v>9</v>
      </c>
      <c r="BE1316" s="54">
        <f t="shared" si="1588"/>
        <v>21</v>
      </c>
      <c r="BF1316" s="54">
        <f t="shared" ref="BF1316:BK1316" si="1622">Z1316</f>
        <v>10</v>
      </c>
      <c r="BG1316" s="54">
        <f t="shared" si="1622"/>
        <v>0</v>
      </c>
      <c r="BH1316" s="54">
        <f t="shared" si="1622"/>
        <v>7</v>
      </c>
      <c r="BI1316" s="54">
        <f t="shared" si="1622"/>
        <v>4</v>
      </c>
      <c r="BJ1316" s="54">
        <f t="shared" si="1622"/>
        <v>0</v>
      </c>
      <c r="BK1316" s="54">
        <f t="shared" si="1622"/>
        <v>0</v>
      </c>
      <c r="BL1316" s="54">
        <v>0</v>
      </c>
      <c r="BM1316" s="54">
        <v>0</v>
      </c>
      <c r="BN1316" s="54">
        <f t="shared" ref="BN1316:BN1317" si="1623">AVERAGE(BP1316:BR1316)</f>
        <v>0</v>
      </c>
      <c r="BO1316" s="54">
        <f t="shared" ref="BO1316:BO1317" si="1624">SUM(BS1316:BU1316)/1</f>
        <v>0</v>
      </c>
      <c r="BP1316" s="54">
        <v>0</v>
      </c>
      <c r="BQ1316" s="54">
        <v>0</v>
      </c>
      <c r="BR1316" s="54">
        <v>0</v>
      </c>
      <c r="BS1316" s="54">
        <v>0</v>
      </c>
      <c r="BT1316" s="54">
        <v>0</v>
      </c>
      <c r="BU1316" s="54">
        <v>0</v>
      </c>
      <c r="BV1316" s="54">
        <f t="shared" si="1589"/>
        <v>19734.888333333332</v>
      </c>
      <c r="BW1316" s="54">
        <f t="shared" si="1590"/>
        <v>87248.98</v>
      </c>
      <c r="BX1316" s="54">
        <f t="shared" si="1591"/>
        <v>56088.63</v>
      </c>
      <c r="BY1316" s="54">
        <f t="shared" si="1592"/>
        <v>14</v>
      </c>
      <c r="BZ1316" s="54">
        <f t="shared" si="1593"/>
        <v>9</v>
      </c>
      <c r="CA1316" s="54">
        <v>1.6666666666666667</v>
      </c>
      <c r="CB1316" s="54">
        <f t="shared" si="1594"/>
        <v>6</v>
      </c>
      <c r="CC1316" s="54">
        <f t="shared" si="1595"/>
        <v>3.1666666666666665</v>
      </c>
      <c r="CD1316" s="54">
        <v>0</v>
      </c>
      <c r="CE1316" s="54">
        <v>0</v>
      </c>
      <c r="CF1316" s="54">
        <v>1</v>
      </c>
      <c r="CG1316" s="54">
        <v>6</v>
      </c>
      <c r="CH1316" s="54">
        <v>4</v>
      </c>
      <c r="CI1316" s="54">
        <v>4</v>
      </c>
      <c r="CJ1316" s="54">
        <v>6</v>
      </c>
      <c r="CK1316" s="54">
        <v>4</v>
      </c>
      <c r="CL1316" s="54">
        <v>4</v>
      </c>
      <c r="CM1316" s="54">
        <v>0</v>
      </c>
      <c r="CN1316" s="54">
        <v>6</v>
      </c>
      <c r="CO1316" s="54">
        <v>3</v>
      </c>
    </row>
    <row r="1317" spans="1:93">
      <c r="A1317" s="3" t="str">
        <f t="shared" si="1575"/>
        <v>SH179Phesgo 15ml</v>
      </c>
      <c r="B1317" s="3" t="s">
        <v>556</v>
      </c>
      <c r="C1317" s="3" t="s">
        <v>557</v>
      </c>
      <c r="D1317" s="3" t="s">
        <v>296</v>
      </c>
      <c r="E1317" s="3" t="s">
        <v>296</v>
      </c>
      <c r="F1317" s="3" t="s">
        <v>409</v>
      </c>
      <c r="G1317" s="3" t="s">
        <v>410</v>
      </c>
      <c r="H1317" s="3" t="s">
        <v>409</v>
      </c>
      <c r="I1317" s="3" t="s">
        <v>410</v>
      </c>
      <c r="J1317" s="3" t="s">
        <v>541</v>
      </c>
      <c r="K1317" s="3" t="s">
        <v>541</v>
      </c>
      <c r="L1317" s="3"/>
      <c r="M1317" s="3" t="s">
        <v>543</v>
      </c>
      <c r="N1317" s="3" t="s">
        <v>17</v>
      </c>
      <c r="O1317" s="3" t="s">
        <v>19</v>
      </c>
      <c r="P1317" s="3">
        <v>8489.27</v>
      </c>
      <c r="Q1317" s="54">
        <v>1.1779575864591419E-6</v>
      </c>
      <c r="R1317" s="54">
        <v>1.1779575864591419E-6</v>
      </c>
      <c r="S1317" s="54">
        <v>1.1779575864591419E-6</v>
      </c>
      <c r="T1317" s="54">
        <v>1.1779575864591419E-6</v>
      </c>
      <c r="U1317" s="54">
        <v>1.1779575864591419E-6</v>
      </c>
      <c r="V1317" s="54">
        <v>1</v>
      </c>
      <c r="W1317" s="54">
        <v>3.5338727593774257E-6</v>
      </c>
      <c r="X1317" s="54">
        <v>1.0000023559151729</v>
      </c>
      <c r="Y1317" s="54">
        <v>1.0000058897879323</v>
      </c>
      <c r="Z1317" s="54">
        <v>0</v>
      </c>
      <c r="AA1317" s="54">
        <v>2</v>
      </c>
      <c r="AB1317" s="54">
        <v>0</v>
      </c>
      <c r="AC1317" s="54">
        <v>0</v>
      </c>
      <c r="AD1317" s="54">
        <v>0</v>
      </c>
      <c r="AE1317" s="54">
        <v>0</v>
      </c>
      <c r="AF1317" s="54">
        <f t="shared" si="1576"/>
        <v>2</v>
      </c>
      <c r="AG1317" s="54">
        <f t="shared" si="1577"/>
        <v>0</v>
      </c>
      <c r="AH1317" s="54">
        <f t="shared" si="1578"/>
        <v>2</v>
      </c>
      <c r="AI1317" s="54">
        <v>0.01</v>
      </c>
      <c r="AJ1317" s="54">
        <v>0.01</v>
      </c>
      <c r="AK1317" s="54">
        <v>0.01</v>
      </c>
      <c r="AL1317" s="54">
        <v>0.01</v>
      </c>
      <c r="AM1317" s="54">
        <v>0.01</v>
      </c>
      <c r="AN1317" s="54">
        <v>8489.27</v>
      </c>
      <c r="AO1317" s="54">
        <v>0.03</v>
      </c>
      <c r="AP1317" s="54">
        <v>8489.2900000000009</v>
      </c>
      <c r="AQ1317" s="54">
        <v>8489.3200000000015</v>
      </c>
      <c r="AR1317" s="54">
        <f t="shared" si="1579"/>
        <v>0</v>
      </c>
      <c r="AS1317" s="54">
        <f t="shared" si="1580"/>
        <v>16978.54</v>
      </c>
      <c r="AT1317" s="54">
        <f t="shared" si="1581"/>
        <v>0</v>
      </c>
      <c r="AU1317" s="54">
        <f t="shared" si="1582"/>
        <v>0</v>
      </c>
      <c r="AV1317" s="54">
        <f t="shared" si="1583"/>
        <v>0</v>
      </c>
      <c r="AW1317" s="54">
        <f t="shared" si="1584"/>
        <v>0</v>
      </c>
      <c r="AX1317" s="54">
        <f t="shared" si="1585"/>
        <v>16978.54</v>
      </c>
      <c r="AY1317" s="54">
        <f t="shared" si="1586"/>
        <v>0</v>
      </c>
      <c r="AZ1317" s="54">
        <f t="shared" si="1587"/>
        <v>16978.54</v>
      </c>
      <c r="BA1317" s="54">
        <f t="shared" si="1572"/>
        <v>1.1779575864591419E-6</v>
      </c>
      <c r="BB1317" s="54">
        <f t="shared" si="1573"/>
        <v>0</v>
      </c>
      <c r="BC1317" s="54">
        <f>SUM(CJ1317:CL1317)*2</f>
        <v>2</v>
      </c>
      <c r="BD1317" s="54">
        <f>SUM(CM1317:CO1317)*2</f>
        <v>0</v>
      </c>
      <c r="BE1317" s="54">
        <f t="shared" si="1588"/>
        <v>4</v>
      </c>
      <c r="BF1317" s="54">
        <f t="shared" ref="BF1317:BK1317" si="1625">Z1317*2</f>
        <v>0</v>
      </c>
      <c r="BG1317" s="54">
        <f t="shared" si="1625"/>
        <v>4</v>
      </c>
      <c r="BH1317" s="54">
        <f t="shared" si="1625"/>
        <v>0</v>
      </c>
      <c r="BI1317" s="54">
        <f t="shared" si="1625"/>
        <v>0</v>
      </c>
      <c r="BJ1317" s="54">
        <f t="shared" si="1625"/>
        <v>0</v>
      </c>
      <c r="BK1317" s="54">
        <f t="shared" si="1625"/>
        <v>0</v>
      </c>
      <c r="BL1317" s="54">
        <v>0.33333333333333331</v>
      </c>
      <c r="BM1317" s="54">
        <v>0</v>
      </c>
      <c r="BN1317" s="54">
        <f t="shared" si="1623"/>
        <v>0.33333333333333331</v>
      </c>
      <c r="BO1317" s="54">
        <f t="shared" si="1624"/>
        <v>1</v>
      </c>
      <c r="BP1317" s="54">
        <v>0</v>
      </c>
      <c r="BQ1317" s="54">
        <v>0</v>
      </c>
      <c r="BR1317" s="54">
        <v>1</v>
      </c>
      <c r="BS1317" s="54">
        <v>1</v>
      </c>
      <c r="BT1317" s="54">
        <v>0</v>
      </c>
      <c r="BU1317" s="54">
        <v>0</v>
      </c>
      <c r="BV1317" s="54">
        <f t="shared" si="1589"/>
        <v>2829.7566666666667</v>
      </c>
      <c r="BW1317" s="54">
        <f t="shared" si="1590"/>
        <v>8489.27</v>
      </c>
      <c r="BX1317" s="54">
        <f t="shared" si="1591"/>
        <v>0</v>
      </c>
      <c r="BY1317" s="54">
        <f t="shared" si="1592"/>
        <v>1</v>
      </c>
      <c r="BZ1317" s="54">
        <f t="shared" si="1593"/>
        <v>0</v>
      </c>
      <c r="CA1317" s="54">
        <v>0</v>
      </c>
      <c r="CB1317" s="54">
        <f t="shared" si="1594"/>
        <v>1</v>
      </c>
      <c r="CC1317" s="54">
        <f t="shared" si="1595"/>
        <v>0.33333333333333331</v>
      </c>
      <c r="CD1317" s="54">
        <v>0</v>
      </c>
      <c r="CE1317" s="54">
        <v>0</v>
      </c>
      <c r="CF1317" s="54">
        <v>0</v>
      </c>
      <c r="CG1317" s="54">
        <v>1</v>
      </c>
      <c r="CH1317" s="54">
        <v>1</v>
      </c>
      <c r="CI1317" s="54">
        <v>1</v>
      </c>
      <c r="CJ1317" s="54">
        <v>0</v>
      </c>
      <c r="CK1317" s="54">
        <v>0</v>
      </c>
      <c r="CL1317" s="54">
        <v>1</v>
      </c>
      <c r="CM1317" s="54">
        <v>0</v>
      </c>
      <c r="CN1317" s="54">
        <v>0</v>
      </c>
      <c r="CO1317" s="54">
        <v>0</v>
      </c>
    </row>
    <row r="1318" spans="1:93">
      <c r="A1318" s="3" t="str">
        <f t="shared" si="1575"/>
        <v>SH181Herceptin IV</v>
      </c>
      <c r="B1318" s="3" t="s">
        <v>558</v>
      </c>
      <c r="C1318" s="3" t="s">
        <v>887</v>
      </c>
      <c r="D1318" s="3" t="s">
        <v>296</v>
      </c>
      <c r="E1318" s="3" t="s">
        <v>296</v>
      </c>
      <c r="F1318" s="3" t="s">
        <v>411</v>
      </c>
      <c r="G1318" s="3" t="s">
        <v>412</v>
      </c>
      <c r="H1318" s="3" t="s">
        <v>411</v>
      </c>
      <c r="I1318" s="3" t="s">
        <v>412</v>
      </c>
      <c r="J1318" s="3" t="s">
        <v>541</v>
      </c>
      <c r="K1318" s="3" t="s">
        <v>541</v>
      </c>
      <c r="L1318" s="3"/>
      <c r="M1318" s="3" t="s">
        <v>543</v>
      </c>
      <c r="N1318" s="3" t="s">
        <v>11</v>
      </c>
      <c r="O1318" s="3" t="s">
        <v>11</v>
      </c>
      <c r="P1318" s="3">
        <v>4535.5</v>
      </c>
      <c r="Q1318" s="54">
        <v>4.4225163732005655</v>
      </c>
      <c r="R1318" s="54">
        <v>3.1683135229618071</v>
      </c>
      <c r="S1318" s="54">
        <v>2.9472509267325937</v>
      </c>
      <c r="T1318" s="54">
        <v>2.0811744114966189</v>
      </c>
      <c r="U1318" s="54">
        <v>1.896238104504852</v>
      </c>
      <c r="V1318" s="54">
        <v>3.3011586839633478</v>
      </c>
      <c r="W1318" s="54">
        <v>10.538080822894965</v>
      </c>
      <c r="X1318" s="54">
        <v>7.2785711999648193</v>
      </c>
      <c r="Y1318" s="54">
        <v>17.816652022859785</v>
      </c>
      <c r="Z1318" s="54">
        <v>7</v>
      </c>
      <c r="AA1318" s="54">
        <v>8</v>
      </c>
      <c r="AB1318" s="54">
        <v>3</v>
      </c>
      <c r="AC1318" s="54">
        <v>6</v>
      </c>
      <c r="AD1318" s="54">
        <v>0</v>
      </c>
      <c r="AE1318" s="54">
        <v>0</v>
      </c>
      <c r="AF1318" s="54">
        <f t="shared" si="1576"/>
        <v>18</v>
      </c>
      <c r="AG1318" s="54">
        <f t="shared" si="1577"/>
        <v>6</v>
      </c>
      <c r="AH1318" s="54">
        <f t="shared" si="1578"/>
        <v>24</v>
      </c>
      <c r="AI1318" s="54">
        <v>20058.323010651169</v>
      </c>
      <c r="AJ1318" s="54">
        <v>14369.885983393278</v>
      </c>
      <c r="AK1318" s="54">
        <v>13367.25657819568</v>
      </c>
      <c r="AL1318" s="54">
        <v>9439.1665433429152</v>
      </c>
      <c r="AM1318" s="54">
        <v>8600.3879229817558</v>
      </c>
      <c r="AN1318" s="54">
        <v>14972.405211115763</v>
      </c>
      <c r="AO1318" s="54">
        <v>47795.465572240129</v>
      </c>
      <c r="AP1318" s="54">
        <v>33011.959677440434</v>
      </c>
      <c r="AQ1318" s="54">
        <v>80807.425249680557</v>
      </c>
      <c r="AR1318" s="54">
        <f t="shared" si="1579"/>
        <v>31748.5</v>
      </c>
      <c r="AS1318" s="54">
        <f t="shared" si="1580"/>
        <v>36284</v>
      </c>
      <c r="AT1318" s="54">
        <f t="shared" si="1581"/>
        <v>13606.5</v>
      </c>
      <c r="AU1318" s="54">
        <f t="shared" si="1582"/>
        <v>27213</v>
      </c>
      <c r="AV1318" s="54">
        <f t="shared" si="1583"/>
        <v>0</v>
      </c>
      <c r="AW1318" s="54">
        <f t="shared" si="1584"/>
        <v>0</v>
      </c>
      <c r="AX1318" s="54">
        <f t="shared" si="1585"/>
        <v>81639</v>
      </c>
      <c r="AY1318" s="54">
        <f t="shared" si="1586"/>
        <v>27213</v>
      </c>
      <c r="AZ1318" s="54">
        <f t="shared" si="1587"/>
        <v>108852</v>
      </c>
      <c r="BA1318" s="54">
        <f t="shared" si="1572"/>
        <v>2.0811744114966189</v>
      </c>
      <c r="BB1318" s="54">
        <f t="shared" si="1573"/>
        <v>6</v>
      </c>
      <c r="BC1318" s="54"/>
      <c r="BD1318" s="54"/>
      <c r="BE1318" s="54">
        <f t="shared" si="1588"/>
        <v>0</v>
      </c>
      <c r="BF1318" s="54"/>
      <c r="BG1318" s="54"/>
      <c r="BH1318" s="54"/>
      <c r="BI1318" s="54"/>
      <c r="BJ1318" s="54"/>
      <c r="BK1318" s="54"/>
      <c r="BL1318" s="54"/>
      <c r="BM1318" s="54"/>
      <c r="BN1318" s="54"/>
      <c r="BO1318" s="54"/>
      <c r="BP1318" s="54"/>
      <c r="BQ1318" s="54"/>
      <c r="BR1318" s="54"/>
      <c r="BS1318" s="54"/>
      <c r="BT1318" s="54"/>
      <c r="BU1318" s="54"/>
      <c r="BV1318" s="54">
        <f t="shared" si="1589"/>
        <v>14362.416666666666</v>
      </c>
      <c r="BW1318" s="54">
        <f t="shared" si="1590"/>
        <v>18142</v>
      </c>
      <c r="BX1318" s="54">
        <f t="shared" si="1591"/>
        <v>36284</v>
      </c>
      <c r="BY1318" s="54">
        <f t="shared" si="1592"/>
        <v>4</v>
      </c>
      <c r="BZ1318" s="54">
        <f t="shared" si="1593"/>
        <v>8</v>
      </c>
      <c r="CA1318" s="54">
        <v>0</v>
      </c>
      <c r="CB1318" s="54">
        <f t="shared" si="1594"/>
        <v>20</v>
      </c>
      <c r="CC1318" s="54">
        <f t="shared" si="1595"/>
        <v>3.1666666666666665</v>
      </c>
      <c r="CD1318" s="54">
        <v>6</v>
      </c>
      <c r="CE1318" s="54">
        <v>20</v>
      </c>
      <c r="CF1318" s="54">
        <v>0</v>
      </c>
      <c r="CG1318" s="54">
        <v>0</v>
      </c>
      <c r="CH1318" s="54">
        <v>0</v>
      </c>
      <c r="CI1318" s="54">
        <v>0</v>
      </c>
      <c r="CJ1318" s="54">
        <v>0</v>
      </c>
      <c r="CK1318" s="54">
        <v>0</v>
      </c>
      <c r="CL1318" s="54">
        <v>4</v>
      </c>
      <c r="CM1318" s="54">
        <v>3</v>
      </c>
      <c r="CN1318" s="54">
        <v>2</v>
      </c>
      <c r="CO1318" s="54">
        <v>3</v>
      </c>
    </row>
    <row r="1319" spans="1:93">
      <c r="A1319" s="3" t="str">
        <f t="shared" si="1575"/>
        <v>SH181Herceptin SC</v>
      </c>
      <c r="B1319" s="3" t="s">
        <v>558</v>
      </c>
      <c r="C1319" s="3" t="s">
        <v>887</v>
      </c>
      <c r="D1319" s="3" t="s">
        <v>296</v>
      </c>
      <c r="E1319" s="3" t="s">
        <v>296</v>
      </c>
      <c r="F1319" s="3" t="s">
        <v>411</v>
      </c>
      <c r="G1319" s="3" t="s">
        <v>412</v>
      </c>
      <c r="H1319" s="3" t="s">
        <v>411</v>
      </c>
      <c r="I1319" s="3" t="s">
        <v>412</v>
      </c>
      <c r="J1319" s="3" t="s">
        <v>541</v>
      </c>
      <c r="K1319" s="3" t="s">
        <v>541</v>
      </c>
      <c r="L1319" s="3"/>
      <c r="M1319" s="3" t="s">
        <v>543</v>
      </c>
      <c r="N1319" s="3" t="s">
        <v>12</v>
      </c>
      <c r="O1319" s="3" t="s">
        <v>12</v>
      </c>
      <c r="P1319" s="3">
        <v>3444.49</v>
      </c>
      <c r="Q1319" s="54">
        <v>1.2869445629604544E-7</v>
      </c>
      <c r="R1319" s="54">
        <v>1.1923834167284972E-7</v>
      </c>
      <c r="S1319" s="54">
        <v>1.8086442832285226E-7</v>
      </c>
      <c r="T1319" s="54">
        <v>1.8512626147397511E-7</v>
      </c>
      <c r="U1319" s="54">
        <v>1.6668434004097236E-7</v>
      </c>
      <c r="V1319" s="54">
        <v>2.193921721933052E-7</v>
      </c>
      <c r="W1319" s="54">
        <v>4.2879722629174739E-7</v>
      </c>
      <c r="X1319" s="54">
        <v>5.7120277370825267E-7</v>
      </c>
      <c r="Y1319" s="54">
        <v>1.0000000000000002E-6</v>
      </c>
      <c r="Z1319" s="54">
        <v>0</v>
      </c>
      <c r="AA1319" s="54">
        <v>0</v>
      </c>
      <c r="AB1319" s="54">
        <v>0</v>
      </c>
      <c r="AC1319" s="54">
        <v>0</v>
      </c>
      <c r="AD1319" s="54">
        <v>0</v>
      </c>
      <c r="AE1319" s="54">
        <v>0</v>
      </c>
      <c r="AF1319" s="54">
        <f t="shared" si="1576"/>
        <v>0</v>
      </c>
      <c r="AG1319" s="54">
        <f t="shared" si="1577"/>
        <v>0</v>
      </c>
      <c r="AH1319" s="54">
        <f t="shared" si="1578"/>
        <v>0</v>
      </c>
      <c r="AI1319" s="54">
        <v>4.4328676776716558E-4</v>
      </c>
      <c r="AJ1319" s="54">
        <v>4.1071527550871412E-4</v>
      </c>
      <c r="AK1319" s="54">
        <v>6.2298571471378138E-4</v>
      </c>
      <c r="AL1319" s="54">
        <v>6.3766555638449245E-4</v>
      </c>
      <c r="AM1319" s="54">
        <v>5.7414254242772885E-4</v>
      </c>
      <c r="AN1319" s="54">
        <v>7.5569414319811776E-4</v>
      </c>
      <c r="AO1319" s="54">
        <v>1.476987757989661E-3</v>
      </c>
      <c r="AP1319" s="54">
        <v>1.9675022420103392E-3</v>
      </c>
      <c r="AQ1319" s="54">
        <v>3.4444900000000001E-3</v>
      </c>
      <c r="AR1319" s="54">
        <f t="shared" si="1579"/>
        <v>0</v>
      </c>
      <c r="AS1319" s="54">
        <f t="shared" si="1580"/>
        <v>0</v>
      </c>
      <c r="AT1319" s="54">
        <f t="shared" si="1581"/>
        <v>0</v>
      </c>
      <c r="AU1319" s="54">
        <f t="shared" si="1582"/>
        <v>0</v>
      </c>
      <c r="AV1319" s="54">
        <f t="shared" si="1583"/>
        <v>0</v>
      </c>
      <c r="AW1319" s="54">
        <f t="shared" si="1584"/>
        <v>0</v>
      </c>
      <c r="AX1319" s="54">
        <f t="shared" si="1585"/>
        <v>0</v>
      </c>
      <c r="AY1319" s="54">
        <f t="shared" si="1586"/>
        <v>0</v>
      </c>
      <c r="AZ1319" s="54">
        <f t="shared" si="1587"/>
        <v>0</v>
      </c>
      <c r="BA1319" s="54">
        <f t="shared" si="1572"/>
        <v>1.8512626147397511E-7</v>
      </c>
      <c r="BB1319" s="54">
        <f t="shared" si="1573"/>
        <v>0</v>
      </c>
      <c r="BC1319" s="54"/>
      <c r="BD1319" s="54"/>
      <c r="BE1319" s="54">
        <f t="shared" si="1588"/>
        <v>0</v>
      </c>
      <c r="BF1319" s="54"/>
      <c r="BG1319" s="54"/>
      <c r="BH1319" s="54"/>
      <c r="BI1319" s="54"/>
      <c r="BJ1319" s="54"/>
      <c r="BK1319" s="54"/>
      <c r="BL1319" s="54"/>
      <c r="BM1319" s="54"/>
      <c r="BN1319" s="54"/>
      <c r="BO1319" s="54"/>
      <c r="BP1319" s="54"/>
      <c r="BQ1319" s="54"/>
      <c r="BR1319" s="54"/>
      <c r="BS1319" s="54"/>
      <c r="BT1319" s="54"/>
      <c r="BU1319" s="54"/>
      <c r="BV1319" s="54">
        <f t="shared" si="1589"/>
        <v>0</v>
      </c>
      <c r="BW1319" s="54">
        <f t="shared" si="1590"/>
        <v>0</v>
      </c>
      <c r="BX1319" s="54">
        <f t="shared" si="1591"/>
        <v>0</v>
      </c>
      <c r="BY1319" s="54">
        <f t="shared" si="1592"/>
        <v>0</v>
      </c>
      <c r="BZ1319" s="54">
        <f t="shared" si="1593"/>
        <v>0</v>
      </c>
      <c r="CA1319" s="54">
        <v>0</v>
      </c>
      <c r="CB1319" s="54">
        <f t="shared" si="1594"/>
        <v>0</v>
      </c>
      <c r="CC1319" s="54">
        <f t="shared" si="1595"/>
        <v>0</v>
      </c>
      <c r="CD1319" s="54">
        <v>0</v>
      </c>
      <c r="CE1319" s="54">
        <v>0</v>
      </c>
      <c r="CF1319" s="54">
        <v>0</v>
      </c>
      <c r="CG1319" s="54">
        <v>0</v>
      </c>
      <c r="CH1319" s="54">
        <v>0</v>
      </c>
      <c r="CI1319" s="54">
        <v>0</v>
      </c>
      <c r="CJ1319" s="54">
        <v>0</v>
      </c>
      <c r="CK1319" s="54">
        <v>0</v>
      </c>
      <c r="CL1319" s="54">
        <v>0</v>
      </c>
      <c r="CM1319" s="54">
        <v>0</v>
      </c>
      <c r="CN1319" s="54">
        <v>0</v>
      </c>
      <c r="CO1319" s="54">
        <v>0</v>
      </c>
    </row>
    <row r="1320" spans="1:93">
      <c r="A1320" s="3" t="str">
        <f t="shared" si="1575"/>
        <v>SH181Itovebi 3mg</v>
      </c>
      <c r="B1320" s="3" t="s">
        <v>558</v>
      </c>
      <c r="C1320" s="3" t="s">
        <v>887</v>
      </c>
      <c r="D1320" s="3" t="s">
        <v>296</v>
      </c>
      <c r="E1320" s="3" t="s">
        <v>296</v>
      </c>
      <c r="F1320" s="3" t="s">
        <v>411</v>
      </c>
      <c r="G1320" s="3" t="s">
        <v>412</v>
      </c>
      <c r="H1320" s="3" t="s">
        <v>411</v>
      </c>
      <c r="I1320" s="3" t="s">
        <v>412</v>
      </c>
      <c r="J1320" s="3" t="s">
        <v>541</v>
      </c>
      <c r="K1320" s="3" t="s">
        <v>541</v>
      </c>
      <c r="L1320" s="3"/>
      <c r="M1320" s="3" t="s">
        <v>543</v>
      </c>
      <c r="N1320" s="3" t="s">
        <v>13</v>
      </c>
      <c r="O1320" s="3" t="s">
        <v>14</v>
      </c>
      <c r="P1320" s="3">
        <v>3566.02</v>
      </c>
      <c r="Q1320" s="54">
        <v>7.5423782997919166E-8</v>
      </c>
      <c r="R1320" s="54">
        <v>8.6118364644595899E-8</v>
      </c>
      <c r="S1320" s="54">
        <v>1.7430625086372233E-7</v>
      </c>
      <c r="T1320" s="54">
        <v>1.7644957539816278E-7</v>
      </c>
      <c r="U1320" s="54">
        <v>2.1451535630448561E-7</v>
      </c>
      <c r="V1320" s="54">
        <v>2.7318666979111423E-7</v>
      </c>
      <c r="W1320" s="54">
        <v>3.3584839850623739E-7</v>
      </c>
      <c r="X1320" s="54">
        <v>6.6415160149376262E-7</v>
      </c>
      <c r="Y1320" s="54">
        <v>9.9999999999999995E-7</v>
      </c>
      <c r="Z1320" s="54">
        <v>0</v>
      </c>
      <c r="AA1320" s="54">
        <v>0</v>
      </c>
      <c r="AB1320" s="54">
        <v>0</v>
      </c>
      <c r="AC1320" s="54">
        <v>0</v>
      </c>
      <c r="AD1320" s="54">
        <v>0</v>
      </c>
      <c r="AE1320" s="54">
        <v>0</v>
      </c>
      <c r="AF1320" s="54">
        <f t="shared" si="1576"/>
        <v>0</v>
      </c>
      <c r="AG1320" s="54">
        <f t="shared" si="1577"/>
        <v>0</v>
      </c>
      <c r="AH1320" s="54">
        <f t="shared" si="1578"/>
        <v>0</v>
      </c>
      <c r="AI1320" s="54">
        <v>2.6896271864623972E-4</v>
      </c>
      <c r="AJ1320" s="54">
        <v>3.0709981068992184E-4</v>
      </c>
      <c r="AK1320" s="54">
        <v>6.2157957670505104E-4</v>
      </c>
      <c r="AL1320" s="54">
        <v>6.2922271486135644E-4</v>
      </c>
      <c r="AM1320" s="54">
        <v>7.6496605088892183E-4</v>
      </c>
      <c r="AN1320" s="54">
        <v>9.7418912820850911E-4</v>
      </c>
      <c r="AO1320" s="54">
        <v>1.1976421060412126E-3</v>
      </c>
      <c r="AP1320" s="54">
        <v>2.3683778939587873E-3</v>
      </c>
      <c r="AQ1320" s="54">
        <v>3.5660199999999996E-3</v>
      </c>
      <c r="AR1320" s="54">
        <f t="shared" si="1579"/>
        <v>0</v>
      </c>
      <c r="AS1320" s="54">
        <f t="shared" si="1580"/>
        <v>0</v>
      </c>
      <c r="AT1320" s="54">
        <f t="shared" si="1581"/>
        <v>0</v>
      </c>
      <c r="AU1320" s="54">
        <f t="shared" si="1582"/>
        <v>0</v>
      </c>
      <c r="AV1320" s="54">
        <f t="shared" si="1583"/>
        <v>0</v>
      </c>
      <c r="AW1320" s="54">
        <f t="shared" si="1584"/>
        <v>0</v>
      </c>
      <c r="AX1320" s="54">
        <f t="shared" si="1585"/>
        <v>0</v>
      </c>
      <c r="AY1320" s="54">
        <f t="shared" si="1586"/>
        <v>0</v>
      </c>
      <c r="AZ1320" s="54">
        <f t="shared" si="1587"/>
        <v>0</v>
      </c>
      <c r="BA1320" s="54">
        <f t="shared" si="1572"/>
        <v>1.7644957539816278E-7</v>
      </c>
      <c r="BB1320" s="54">
        <f t="shared" si="1573"/>
        <v>0</v>
      </c>
      <c r="BC1320" s="54"/>
      <c r="BD1320" s="54"/>
      <c r="BE1320" s="54">
        <f t="shared" si="1588"/>
        <v>0</v>
      </c>
      <c r="BF1320" s="54"/>
      <c r="BG1320" s="54"/>
      <c r="BH1320" s="54"/>
      <c r="BI1320" s="54"/>
      <c r="BJ1320" s="54"/>
      <c r="BK1320" s="54"/>
      <c r="BL1320" s="54">
        <v>0</v>
      </c>
      <c r="BM1320" s="54">
        <v>0</v>
      </c>
      <c r="BN1320" s="54">
        <f t="shared" ref="BN1320:BN1321" si="1626">AVERAGE(BP1320:BR1320)</f>
        <v>0</v>
      </c>
      <c r="BO1320" s="54">
        <f t="shared" ref="BO1320:BO1321" si="1627">SUM(BS1320:BU1320)/1</f>
        <v>0</v>
      </c>
      <c r="BP1320" s="54">
        <v>0</v>
      </c>
      <c r="BQ1320" s="54">
        <v>0</v>
      </c>
      <c r="BR1320" s="54">
        <v>0</v>
      </c>
      <c r="BS1320" s="54">
        <v>0</v>
      </c>
      <c r="BT1320" s="54">
        <v>0</v>
      </c>
      <c r="BU1320" s="54">
        <v>0</v>
      </c>
      <c r="BV1320" s="54">
        <f t="shared" si="1589"/>
        <v>0</v>
      </c>
      <c r="BW1320" s="54">
        <f t="shared" si="1590"/>
        <v>0</v>
      </c>
      <c r="BX1320" s="54">
        <f t="shared" si="1591"/>
        <v>0</v>
      </c>
      <c r="BY1320" s="54">
        <f t="shared" si="1592"/>
        <v>0</v>
      </c>
      <c r="BZ1320" s="54">
        <f t="shared" si="1593"/>
        <v>0</v>
      </c>
      <c r="CA1320" s="54">
        <v>0</v>
      </c>
      <c r="CB1320" s="54">
        <f t="shared" si="1594"/>
        <v>0</v>
      </c>
      <c r="CC1320" s="54">
        <f t="shared" si="1595"/>
        <v>0</v>
      </c>
      <c r="CD1320" s="54">
        <v>0</v>
      </c>
      <c r="CE1320" s="54">
        <v>0</v>
      </c>
      <c r="CF1320" s="54">
        <v>0</v>
      </c>
      <c r="CG1320" s="54">
        <v>0</v>
      </c>
      <c r="CH1320" s="54">
        <v>0</v>
      </c>
      <c r="CI1320" s="54">
        <v>0</v>
      </c>
      <c r="CJ1320" s="54">
        <v>0</v>
      </c>
      <c r="CK1320" s="54">
        <v>0</v>
      </c>
      <c r="CL1320" s="54">
        <v>0</v>
      </c>
      <c r="CM1320" s="54">
        <v>0</v>
      </c>
      <c r="CN1320" s="54">
        <v>0</v>
      </c>
      <c r="CO1320" s="54">
        <v>0</v>
      </c>
    </row>
    <row r="1321" spans="1:93">
      <c r="A1321" s="3" t="str">
        <f t="shared" si="1575"/>
        <v>SH181Itovebi 9mg</v>
      </c>
      <c r="B1321" s="3" t="s">
        <v>558</v>
      </c>
      <c r="C1321" s="3" t="s">
        <v>887</v>
      </c>
      <c r="D1321" s="3" t="s">
        <v>296</v>
      </c>
      <c r="E1321" s="3" t="s">
        <v>296</v>
      </c>
      <c r="F1321" s="3" t="s">
        <v>411</v>
      </c>
      <c r="G1321" s="3" t="s">
        <v>412</v>
      </c>
      <c r="H1321" s="3" t="s">
        <v>411</v>
      </c>
      <c r="I1321" s="3" t="s">
        <v>412</v>
      </c>
      <c r="J1321" s="3" t="s">
        <v>541</v>
      </c>
      <c r="K1321" s="3" t="s">
        <v>541</v>
      </c>
      <c r="L1321" s="3"/>
      <c r="M1321" s="3" t="s">
        <v>543</v>
      </c>
      <c r="N1321" s="3" t="s">
        <v>13</v>
      </c>
      <c r="O1321" s="3" t="s">
        <v>15</v>
      </c>
      <c r="P1321" s="3">
        <v>10698.05</v>
      </c>
      <c r="Q1321" s="54"/>
      <c r="R1321" s="54"/>
      <c r="S1321" s="54"/>
      <c r="T1321" s="54">
        <v>0</v>
      </c>
      <c r="U1321" s="54">
        <v>0</v>
      </c>
      <c r="V1321" s="54">
        <v>0</v>
      </c>
      <c r="W1321" s="54">
        <v>0</v>
      </c>
      <c r="X1321" s="54">
        <v>0</v>
      </c>
      <c r="Y1321" s="54">
        <v>0</v>
      </c>
      <c r="Z1321" s="54">
        <v>0</v>
      </c>
      <c r="AA1321" s="54">
        <v>0</v>
      </c>
      <c r="AB1321" s="54">
        <v>0</v>
      </c>
      <c r="AC1321" s="54">
        <v>0</v>
      </c>
      <c r="AD1321" s="54">
        <v>0</v>
      </c>
      <c r="AE1321" s="54">
        <v>0</v>
      </c>
      <c r="AF1321" s="54">
        <f t="shared" si="1576"/>
        <v>0</v>
      </c>
      <c r="AG1321" s="54">
        <f t="shared" si="1577"/>
        <v>0</v>
      </c>
      <c r="AH1321" s="54">
        <f t="shared" si="1578"/>
        <v>0</v>
      </c>
      <c r="AI1321" s="54"/>
      <c r="AJ1321" s="54"/>
      <c r="AK1321" s="54"/>
      <c r="AL1321" s="54">
        <v>0</v>
      </c>
      <c r="AM1321" s="54">
        <v>0</v>
      </c>
      <c r="AN1321" s="54">
        <v>0</v>
      </c>
      <c r="AO1321" s="54">
        <v>0</v>
      </c>
      <c r="AP1321" s="54">
        <v>0</v>
      </c>
      <c r="AQ1321" s="54">
        <v>0</v>
      </c>
      <c r="AR1321" s="54">
        <f t="shared" si="1579"/>
        <v>0</v>
      </c>
      <c r="AS1321" s="54">
        <f t="shared" si="1580"/>
        <v>0</v>
      </c>
      <c r="AT1321" s="54">
        <f t="shared" si="1581"/>
        <v>0</v>
      </c>
      <c r="AU1321" s="54">
        <f t="shared" si="1582"/>
        <v>0</v>
      </c>
      <c r="AV1321" s="54">
        <f t="shared" si="1583"/>
        <v>0</v>
      </c>
      <c r="AW1321" s="54">
        <f t="shared" si="1584"/>
        <v>0</v>
      </c>
      <c r="AX1321" s="54">
        <f t="shared" si="1585"/>
        <v>0</v>
      </c>
      <c r="AY1321" s="54">
        <f t="shared" si="1586"/>
        <v>0</v>
      </c>
      <c r="AZ1321" s="54">
        <f t="shared" si="1587"/>
        <v>0</v>
      </c>
      <c r="BA1321" s="54">
        <f t="shared" si="1572"/>
        <v>0</v>
      </c>
      <c r="BB1321" s="54">
        <f t="shared" si="1573"/>
        <v>0</v>
      </c>
      <c r="BC1321" s="54"/>
      <c r="BD1321" s="54"/>
      <c r="BE1321" s="54">
        <f t="shared" si="1588"/>
        <v>0</v>
      </c>
      <c r="BF1321" s="54"/>
      <c r="BG1321" s="54"/>
      <c r="BH1321" s="54"/>
      <c r="BI1321" s="54"/>
      <c r="BJ1321" s="54"/>
      <c r="BK1321" s="54"/>
      <c r="BL1321" s="54">
        <v>0</v>
      </c>
      <c r="BM1321" s="54">
        <v>0</v>
      </c>
      <c r="BN1321" s="54">
        <f t="shared" si="1626"/>
        <v>0</v>
      </c>
      <c r="BO1321" s="54">
        <f t="shared" si="1627"/>
        <v>0</v>
      </c>
      <c r="BP1321" s="54">
        <v>0</v>
      </c>
      <c r="BQ1321" s="54">
        <v>0</v>
      </c>
      <c r="BR1321" s="54">
        <v>0</v>
      </c>
      <c r="BS1321" s="54">
        <v>0</v>
      </c>
      <c r="BT1321" s="54">
        <v>0</v>
      </c>
      <c r="BU1321" s="54">
        <v>0</v>
      </c>
      <c r="BV1321" s="54">
        <f t="shared" si="1589"/>
        <v>0</v>
      </c>
      <c r="BW1321" s="54">
        <f t="shared" si="1590"/>
        <v>0</v>
      </c>
      <c r="BX1321" s="54">
        <f t="shared" si="1591"/>
        <v>0</v>
      </c>
      <c r="BY1321" s="54">
        <f t="shared" si="1592"/>
        <v>0</v>
      </c>
      <c r="BZ1321" s="54">
        <f t="shared" si="1593"/>
        <v>0</v>
      </c>
      <c r="CA1321" s="54">
        <v>0</v>
      </c>
      <c r="CB1321" s="54">
        <f t="shared" si="1594"/>
        <v>0</v>
      </c>
      <c r="CC1321" s="54">
        <f t="shared" si="1595"/>
        <v>0</v>
      </c>
      <c r="CD1321" s="54">
        <v>0</v>
      </c>
      <c r="CE1321" s="54">
        <v>0</v>
      </c>
      <c r="CF1321" s="54">
        <v>0</v>
      </c>
      <c r="CG1321" s="54">
        <v>0</v>
      </c>
      <c r="CH1321" s="54">
        <v>0</v>
      </c>
      <c r="CI1321" s="54">
        <v>0</v>
      </c>
      <c r="CJ1321" s="54">
        <v>0</v>
      </c>
      <c r="CK1321" s="54">
        <v>0</v>
      </c>
      <c r="CL1321" s="54">
        <v>0</v>
      </c>
      <c r="CM1321" s="54">
        <v>0</v>
      </c>
      <c r="CN1321" s="54">
        <v>0</v>
      </c>
      <c r="CO1321" s="54">
        <v>0</v>
      </c>
    </row>
    <row r="1322" spans="1:93">
      <c r="A1322" s="3" t="str">
        <f t="shared" si="1575"/>
        <v>SH181Perjeta</v>
      </c>
      <c r="B1322" s="3" t="s">
        <v>558</v>
      </c>
      <c r="C1322" s="3" t="s">
        <v>887</v>
      </c>
      <c r="D1322" s="3" t="s">
        <v>296</v>
      </c>
      <c r="E1322" s="3" t="s">
        <v>296</v>
      </c>
      <c r="F1322" s="3" t="s">
        <v>411</v>
      </c>
      <c r="G1322" s="3" t="s">
        <v>412</v>
      </c>
      <c r="H1322" s="3" t="s">
        <v>411</v>
      </c>
      <c r="I1322" s="3" t="s">
        <v>412</v>
      </c>
      <c r="J1322" s="3" t="s">
        <v>541</v>
      </c>
      <c r="K1322" s="3" t="s">
        <v>541</v>
      </c>
      <c r="L1322" s="3"/>
      <c r="M1322" s="3" t="s">
        <v>543</v>
      </c>
      <c r="N1322" s="3" t="s">
        <v>16</v>
      </c>
      <c r="O1322" s="3" t="s">
        <v>16</v>
      </c>
      <c r="P1322" s="3">
        <v>3985.87</v>
      </c>
      <c r="Q1322" s="54">
        <v>0.37014843554133559</v>
      </c>
      <c r="R1322" s="54">
        <v>0.31266994346826199</v>
      </c>
      <c r="S1322" s="54">
        <v>0.47456758298902219</v>
      </c>
      <c r="T1322" s="54">
        <v>0.28676737558065968</v>
      </c>
      <c r="U1322" s="54">
        <v>0.34805829023002599</v>
      </c>
      <c r="V1322" s="54">
        <v>0.39945153481262546</v>
      </c>
      <c r="W1322" s="54">
        <v>1.1573859619986198</v>
      </c>
      <c r="X1322" s="54">
        <v>1.0342772006233112</v>
      </c>
      <c r="Y1322" s="54">
        <v>2.1916631626219312</v>
      </c>
      <c r="Z1322" s="54">
        <v>2</v>
      </c>
      <c r="AA1322" s="54">
        <v>0</v>
      </c>
      <c r="AB1322" s="54">
        <v>2</v>
      </c>
      <c r="AC1322" s="54">
        <v>0</v>
      </c>
      <c r="AD1322" s="54">
        <v>0</v>
      </c>
      <c r="AE1322" s="54">
        <v>0</v>
      </c>
      <c r="AF1322" s="54">
        <f t="shared" si="1576"/>
        <v>4</v>
      </c>
      <c r="AG1322" s="54">
        <f t="shared" si="1577"/>
        <v>0</v>
      </c>
      <c r="AH1322" s="54">
        <f t="shared" si="1578"/>
        <v>4</v>
      </c>
      <c r="AI1322" s="54">
        <v>1475.3635447711431</v>
      </c>
      <c r="AJ1322" s="54">
        <v>1246.2617475718414</v>
      </c>
      <c r="AK1322" s="54">
        <v>1891.5646920084539</v>
      </c>
      <c r="AL1322" s="54">
        <v>1143.017479305684</v>
      </c>
      <c r="AM1322" s="54">
        <v>1387.3150972791536</v>
      </c>
      <c r="AN1322" s="54">
        <v>1592.1618890635993</v>
      </c>
      <c r="AO1322" s="54">
        <v>4613.1899843514384</v>
      </c>
      <c r="AP1322" s="54">
        <v>4122.4944656484367</v>
      </c>
      <c r="AQ1322" s="54">
        <v>8735.6844499998751</v>
      </c>
      <c r="AR1322" s="54">
        <f t="shared" si="1579"/>
        <v>7971.74</v>
      </c>
      <c r="AS1322" s="54">
        <f t="shared" si="1580"/>
        <v>0</v>
      </c>
      <c r="AT1322" s="54">
        <f t="shared" si="1581"/>
        <v>7971.74</v>
      </c>
      <c r="AU1322" s="54">
        <f t="shared" si="1582"/>
        <v>0</v>
      </c>
      <c r="AV1322" s="54">
        <f t="shared" si="1583"/>
        <v>0</v>
      </c>
      <c r="AW1322" s="54">
        <f t="shared" si="1584"/>
        <v>0</v>
      </c>
      <c r="AX1322" s="54">
        <f t="shared" si="1585"/>
        <v>15943.48</v>
      </c>
      <c r="AY1322" s="54">
        <f t="shared" si="1586"/>
        <v>0</v>
      </c>
      <c r="AZ1322" s="54">
        <f t="shared" si="1587"/>
        <v>15943.48</v>
      </c>
      <c r="BA1322" s="54">
        <f t="shared" si="1572"/>
        <v>0.28676737558065968</v>
      </c>
      <c r="BB1322" s="54">
        <f t="shared" si="1573"/>
        <v>0</v>
      </c>
      <c r="BC1322" s="54"/>
      <c r="BD1322" s="54"/>
      <c r="BE1322" s="54">
        <f t="shared" si="1588"/>
        <v>0</v>
      </c>
      <c r="BF1322" s="54"/>
      <c r="BG1322" s="54"/>
      <c r="BH1322" s="54"/>
      <c r="BI1322" s="54"/>
      <c r="BJ1322" s="54"/>
      <c r="BK1322" s="54"/>
      <c r="BL1322" s="54"/>
      <c r="BM1322" s="54"/>
      <c r="BN1322" s="54"/>
      <c r="BO1322" s="54"/>
      <c r="BP1322" s="54"/>
      <c r="BQ1322" s="54"/>
      <c r="BR1322" s="54"/>
      <c r="BS1322" s="54"/>
      <c r="BT1322" s="54"/>
      <c r="BU1322" s="54"/>
      <c r="BV1322" s="54">
        <f t="shared" si="1589"/>
        <v>3653.7141666666666</v>
      </c>
      <c r="BW1322" s="54">
        <f t="shared" si="1590"/>
        <v>15943.48</v>
      </c>
      <c r="BX1322" s="54">
        <f t="shared" si="1591"/>
        <v>7971.74</v>
      </c>
      <c r="BY1322" s="54">
        <f t="shared" si="1592"/>
        <v>4</v>
      </c>
      <c r="BZ1322" s="54">
        <f t="shared" si="1593"/>
        <v>2</v>
      </c>
      <c r="CA1322" s="54">
        <v>0</v>
      </c>
      <c r="CB1322" s="54">
        <f t="shared" si="1594"/>
        <v>5</v>
      </c>
      <c r="CC1322" s="54">
        <f t="shared" si="1595"/>
        <v>0.91666666666666663</v>
      </c>
      <c r="CD1322" s="54">
        <v>5</v>
      </c>
      <c r="CE1322" s="54">
        <v>0</v>
      </c>
      <c r="CF1322" s="54">
        <v>0</v>
      </c>
      <c r="CG1322" s="54">
        <v>0</v>
      </c>
      <c r="CH1322" s="54">
        <v>0</v>
      </c>
      <c r="CI1322" s="54">
        <v>0</v>
      </c>
      <c r="CJ1322" s="54">
        <v>0</v>
      </c>
      <c r="CK1322" s="54">
        <v>2</v>
      </c>
      <c r="CL1322" s="54">
        <v>2</v>
      </c>
      <c r="CM1322" s="54">
        <v>0</v>
      </c>
      <c r="CN1322" s="54">
        <v>0</v>
      </c>
      <c r="CO1322" s="54">
        <v>2</v>
      </c>
    </row>
    <row r="1323" spans="1:93">
      <c r="A1323" s="3" t="str">
        <f t="shared" si="1575"/>
        <v>SH181Phesgo 10ml</v>
      </c>
      <c r="B1323" s="3" t="s">
        <v>558</v>
      </c>
      <c r="C1323" s="3" t="s">
        <v>887</v>
      </c>
      <c r="D1323" s="3" t="s">
        <v>296</v>
      </c>
      <c r="E1323" s="3" t="s">
        <v>296</v>
      </c>
      <c r="F1323" s="3" t="s">
        <v>411</v>
      </c>
      <c r="G1323" s="3" t="s">
        <v>412</v>
      </c>
      <c r="H1323" s="3" t="s">
        <v>411</v>
      </c>
      <c r="I1323" s="3" t="s">
        <v>412</v>
      </c>
      <c r="J1323" s="3" t="s">
        <v>541</v>
      </c>
      <c r="K1323" s="3" t="s">
        <v>541</v>
      </c>
      <c r="L1323" s="3"/>
      <c r="M1323" s="3" t="s">
        <v>543</v>
      </c>
      <c r="N1323" s="3" t="s">
        <v>17</v>
      </c>
      <c r="O1323" s="3" t="s">
        <v>18</v>
      </c>
      <c r="P1323" s="3">
        <v>6232.07</v>
      </c>
      <c r="Q1323" s="54">
        <v>0.14401263802396314</v>
      </c>
      <c r="R1323" s="54">
        <v>0.13313393582389157</v>
      </c>
      <c r="S1323" s="54">
        <v>0.19736501712432628</v>
      </c>
      <c r="T1323" s="54">
        <v>0.17294335422419838</v>
      </c>
      <c r="U1323" s="54">
        <v>0.15868068192430443</v>
      </c>
      <c r="V1323" s="54">
        <v>0.20672254712318699</v>
      </c>
      <c r="W1323" s="54">
        <v>0.47451159097218099</v>
      </c>
      <c r="X1323" s="54">
        <v>0.53834658327168983</v>
      </c>
      <c r="Y1323" s="54">
        <v>1.0128581742438709</v>
      </c>
      <c r="Z1323" s="54">
        <v>0</v>
      </c>
      <c r="AA1323" s="54">
        <v>0</v>
      </c>
      <c r="AB1323" s="54">
        <v>0</v>
      </c>
      <c r="AC1323" s="54">
        <v>0</v>
      </c>
      <c r="AD1323" s="54">
        <v>0</v>
      </c>
      <c r="AE1323" s="54">
        <v>0</v>
      </c>
      <c r="AF1323" s="54">
        <f t="shared" si="1576"/>
        <v>0</v>
      </c>
      <c r="AG1323" s="54">
        <f t="shared" si="1577"/>
        <v>0</v>
      </c>
      <c r="AH1323" s="54">
        <f t="shared" si="1578"/>
        <v>0</v>
      </c>
      <c r="AI1323" s="54">
        <v>897.49684104999994</v>
      </c>
      <c r="AJ1323" s="54">
        <v>829.70000742999991</v>
      </c>
      <c r="AK1323" s="54">
        <v>1229.9926022699999</v>
      </c>
      <c r="AL1323" s="54">
        <v>1077.79508956</v>
      </c>
      <c r="AM1323" s="54">
        <v>988.9091173999999</v>
      </c>
      <c r="AN1323" s="54">
        <v>1288.30938425</v>
      </c>
      <c r="AO1323" s="54">
        <v>2957.1894507500001</v>
      </c>
      <c r="AP1323" s="54">
        <v>3355.0135912099995</v>
      </c>
      <c r="AQ1323" s="54">
        <v>6312.2030419599996</v>
      </c>
      <c r="AR1323" s="54">
        <f t="shared" si="1579"/>
        <v>0</v>
      </c>
      <c r="AS1323" s="54">
        <f t="shared" si="1580"/>
        <v>0</v>
      </c>
      <c r="AT1323" s="54">
        <f t="shared" si="1581"/>
        <v>0</v>
      </c>
      <c r="AU1323" s="54">
        <f t="shared" si="1582"/>
        <v>0</v>
      </c>
      <c r="AV1323" s="54">
        <f t="shared" si="1583"/>
        <v>0</v>
      </c>
      <c r="AW1323" s="54">
        <f t="shared" si="1584"/>
        <v>0</v>
      </c>
      <c r="AX1323" s="54">
        <f t="shared" si="1585"/>
        <v>0</v>
      </c>
      <c r="AY1323" s="54">
        <f t="shared" si="1586"/>
        <v>0</v>
      </c>
      <c r="AZ1323" s="54">
        <f t="shared" si="1587"/>
        <v>0</v>
      </c>
      <c r="BA1323" s="54">
        <f t="shared" si="1572"/>
        <v>0.17294335422419838</v>
      </c>
      <c r="BB1323" s="54">
        <f t="shared" si="1573"/>
        <v>0</v>
      </c>
      <c r="BC1323" s="54">
        <f>SUM(CJ1323:CL1323)</f>
        <v>0</v>
      </c>
      <c r="BD1323" s="54">
        <f>SUM(CM1323:CO1323)</f>
        <v>0</v>
      </c>
      <c r="BE1323" s="54">
        <f t="shared" si="1588"/>
        <v>0</v>
      </c>
      <c r="BF1323" s="54">
        <f t="shared" ref="BF1323:BK1323" si="1628">Z1323</f>
        <v>0</v>
      </c>
      <c r="BG1323" s="54">
        <f t="shared" si="1628"/>
        <v>0</v>
      </c>
      <c r="BH1323" s="54">
        <f t="shared" si="1628"/>
        <v>0</v>
      </c>
      <c r="BI1323" s="54">
        <f t="shared" si="1628"/>
        <v>0</v>
      </c>
      <c r="BJ1323" s="54">
        <f t="shared" si="1628"/>
        <v>0</v>
      </c>
      <c r="BK1323" s="54">
        <f t="shared" si="1628"/>
        <v>0</v>
      </c>
      <c r="BL1323" s="54">
        <v>0</v>
      </c>
      <c r="BM1323" s="54">
        <v>0</v>
      </c>
      <c r="BN1323" s="54">
        <f t="shared" ref="BN1323:BN1324" si="1629">AVERAGE(BP1323:BR1323)</f>
        <v>0</v>
      </c>
      <c r="BO1323" s="54">
        <f t="shared" ref="BO1323:BO1324" si="1630">SUM(BS1323:BU1323)/1</f>
        <v>0</v>
      </c>
      <c r="BP1323" s="54">
        <v>0</v>
      </c>
      <c r="BQ1323" s="54">
        <v>0</v>
      </c>
      <c r="BR1323" s="54">
        <v>0</v>
      </c>
      <c r="BS1323" s="54">
        <v>0</v>
      </c>
      <c r="BT1323" s="54">
        <v>0</v>
      </c>
      <c r="BU1323" s="54">
        <v>0</v>
      </c>
      <c r="BV1323" s="54">
        <f t="shared" si="1589"/>
        <v>0</v>
      </c>
      <c r="BW1323" s="54">
        <f t="shared" si="1590"/>
        <v>0</v>
      </c>
      <c r="BX1323" s="54">
        <f t="shared" si="1591"/>
        <v>0</v>
      </c>
      <c r="BY1323" s="54">
        <f t="shared" si="1592"/>
        <v>0</v>
      </c>
      <c r="BZ1323" s="54">
        <f t="shared" si="1593"/>
        <v>0</v>
      </c>
      <c r="CA1323" s="54">
        <v>2.6666666666666665</v>
      </c>
      <c r="CB1323" s="54">
        <f t="shared" si="1594"/>
        <v>0</v>
      </c>
      <c r="CC1323" s="54">
        <f t="shared" si="1595"/>
        <v>0</v>
      </c>
      <c r="CD1323" s="54">
        <v>0</v>
      </c>
      <c r="CE1323" s="54">
        <v>0</v>
      </c>
      <c r="CF1323" s="54">
        <v>0</v>
      </c>
      <c r="CG1323" s="54">
        <v>0</v>
      </c>
      <c r="CH1323" s="54">
        <v>0</v>
      </c>
      <c r="CI1323" s="54">
        <v>0</v>
      </c>
      <c r="CJ1323" s="54">
        <v>0</v>
      </c>
      <c r="CK1323" s="54">
        <v>0</v>
      </c>
      <c r="CL1323" s="54">
        <v>0</v>
      </c>
      <c r="CM1323" s="54">
        <v>0</v>
      </c>
      <c r="CN1323" s="54">
        <v>0</v>
      </c>
      <c r="CO1323" s="54">
        <v>0</v>
      </c>
    </row>
    <row r="1324" spans="1:93">
      <c r="A1324" s="3" t="str">
        <f t="shared" si="1575"/>
        <v>SH181Phesgo 15ml</v>
      </c>
      <c r="B1324" s="3" t="s">
        <v>558</v>
      </c>
      <c r="C1324" s="3" t="s">
        <v>887</v>
      </c>
      <c r="D1324" s="3" t="s">
        <v>296</v>
      </c>
      <c r="E1324" s="3" t="s">
        <v>296</v>
      </c>
      <c r="F1324" s="3" t="s">
        <v>411</v>
      </c>
      <c r="G1324" s="3" t="s">
        <v>412</v>
      </c>
      <c r="H1324" s="3" t="s">
        <v>411</v>
      </c>
      <c r="I1324" s="3" t="s">
        <v>412</v>
      </c>
      <c r="J1324" s="3" t="s">
        <v>541</v>
      </c>
      <c r="K1324" s="3" t="s">
        <v>541</v>
      </c>
      <c r="L1324" s="3"/>
      <c r="M1324" s="3" t="s">
        <v>543</v>
      </c>
      <c r="N1324" s="3" t="s">
        <v>17</v>
      </c>
      <c r="O1324" s="3" t="s">
        <v>19</v>
      </c>
      <c r="P1324" s="3">
        <v>8489.27</v>
      </c>
      <c r="Q1324" s="54">
        <v>1.1779575864591419E-6</v>
      </c>
      <c r="R1324" s="54">
        <v>1.1779575864591419E-6</v>
      </c>
      <c r="S1324" s="54">
        <v>1.1779575864591419E-6</v>
      </c>
      <c r="T1324" s="54">
        <v>1.1779575864591419E-6</v>
      </c>
      <c r="U1324" s="54">
        <v>1.1779575864591419E-6</v>
      </c>
      <c r="V1324" s="54">
        <v>1.1779575864591419E-6</v>
      </c>
      <c r="W1324" s="54">
        <v>3.5338727593774257E-6</v>
      </c>
      <c r="X1324" s="54">
        <v>3.5338727593774257E-6</v>
      </c>
      <c r="Y1324" s="54">
        <v>7.0677455187548515E-6</v>
      </c>
      <c r="Z1324" s="54">
        <v>0</v>
      </c>
      <c r="AA1324" s="54">
        <v>0</v>
      </c>
      <c r="AB1324" s="54">
        <v>0</v>
      </c>
      <c r="AC1324" s="54">
        <v>0</v>
      </c>
      <c r="AD1324" s="54">
        <v>0</v>
      </c>
      <c r="AE1324" s="54">
        <v>0</v>
      </c>
      <c r="AF1324" s="54">
        <f t="shared" si="1576"/>
        <v>0</v>
      </c>
      <c r="AG1324" s="54">
        <f t="shared" si="1577"/>
        <v>0</v>
      </c>
      <c r="AH1324" s="54">
        <f t="shared" si="1578"/>
        <v>0</v>
      </c>
      <c r="AI1324" s="54">
        <v>0.01</v>
      </c>
      <c r="AJ1324" s="54">
        <v>0.01</v>
      </c>
      <c r="AK1324" s="54">
        <v>0.01</v>
      </c>
      <c r="AL1324" s="54">
        <v>0.01</v>
      </c>
      <c r="AM1324" s="54">
        <v>0.01</v>
      </c>
      <c r="AN1324" s="54">
        <v>0.01</v>
      </c>
      <c r="AO1324" s="54">
        <v>0.03</v>
      </c>
      <c r="AP1324" s="54">
        <v>0.03</v>
      </c>
      <c r="AQ1324" s="54">
        <v>0.06</v>
      </c>
      <c r="AR1324" s="54">
        <f t="shared" si="1579"/>
        <v>0</v>
      </c>
      <c r="AS1324" s="54">
        <f t="shared" si="1580"/>
        <v>0</v>
      </c>
      <c r="AT1324" s="54">
        <f t="shared" si="1581"/>
        <v>0</v>
      </c>
      <c r="AU1324" s="54">
        <f t="shared" si="1582"/>
        <v>0</v>
      </c>
      <c r="AV1324" s="54">
        <f t="shared" si="1583"/>
        <v>0</v>
      </c>
      <c r="AW1324" s="54">
        <f t="shared" si="1584"/>
        <v>0</v>
      </c>
      <c r="AX1324" s="54">
        <f t="shared" si="1585"/>
        <v>0</v>
      </c>
      <c r="AY1324" s="54">
        <f t="shared" si="1586"/>
        <v>0</v>
      </c>
      <c r="AZ1324" s="54">
        <f t="shared" si="1587"/>
        <v>0</v>
      </c>
      <c r="BA1324" s="54">
        <f t="shared" si="1572"/>
        <v>1.1779575864591419E-6</v>
      </c>
      <c r="BB1324" s="54">
        <f t="shared" si="1573"/>
        <v>0</v>
      </c>
      <c r="BC1324" s="54">
        <f>SUM(CJ1324:CL1324)*2</f>
        <v>0</v>
      </c>
      <c r="BD1324" s="54">
        <f>SUM(CM1324:CO1324)*2</f>
        <v>0</v>
      </c>
      <c r="BE1324" s="54">
        <f t="shared" si="1588"/>
        <v>0</v>
      </c>
      <c r="BF1324" s="54">
        <f t="shared" ref="BF1324:BK1324" si="1631">Z1324*2</f>
        <v>0</v>
      </c>
      <c r="BG1324" s="54">
        <f t="shared" si="1631"/>
        <v>0</v>
      </c>
      <c r="BH1324" s="54">
        <f t="shared" si="1631"/>
        <v>0</v>
      </c>
      <c r="BI1324" s="54">
        <f t="shared" si="1631"/>
        <v>0</v>
      </c>
      <c r="BJ1324" s="54">
        <f t="shared" si="1631"/>
        <v>0</v>
      </c>
      <c r="BK1324" s="54">
        <f t="shared" si="1631"/>
        <v>0</v>
      </c>
      <c r="BL1324" s="54">
        <v>0</v>
      </c>
      <c r="BM1324" s="54">
        <v>0</v>
      </c>
      <c r="BN1324" s="54">
        <f t="shared" si="1629"/>
        <v>0</v>
      </c>
      <c r="BO1324" s="54">
        <f t="shared" si="1630"/>
        <v>0</v>
      </c>
      <c r="BP1324" s="54">
        <v>0</v>
      </c>
      <c r="BQ1324" s="54">
        <v>0</v>
      </c>
      <c r="BR1324" s="54">
        <v>0</v>
      </c>
      <c r="BS1324" s="54">
        <v>0</v>
      </c>
      <c r="BT1324" s="54">
        <v>0</v>
      </c>
      <c r="BU1324" s="54">
        <v>0</v>
      </c>
      <c r="BV1324" s="54">
        <f t="shared" si="1589"/>
        <v>0</v>
      </c>
      <c r="BW1324" s="54">
        <f t="shared" si="1590"/>
        <v>0</v>
      </c>
      <c r="BX1324" s="54">
        <f t="shared" si="1591"/>
        <v>0</v>
      </c>
      <c r="BY1324" s="54">
        <f t="shared" si="1592"/>
        <v>0</v>
      </c>
      <c r="BZ1324" s="54">
        <f t="shared" si="1593"/>
        <v>0</v>
      </c>
      <c r="CA1324" s="54">
        <v>0</v>
      </c>
      <c r="CB1324" s="54">
        <f t="shared" si="1594"/>
        <v>0</v>
      </c>
      <c r="CC1324" s="54">
        <f t="shared" si="1595"/>
        <v>0</v>
      </c>
      <c r="CD1324" s="54">
        <v>0</v>
      </c>
      <c r="CE1324" s="54">
        <v>0</v>
      </c>
      <c r="CF1324" s="54">
        <v>0</v>
      </c>
      <c r="CG1324" s="54">
        <v>0</v>
      </c>
      <c r="CH1324" s="54">
        <v>0</v>
      </c>
      <c r="CI1324" s="54">
        <v>0</v>
      </c>
      <c r="CJ1324" s="54">
        <v>0</v>
      </c>
      <c r="CK1324" s="54">
        <v>0</v>
      </c>
      <c r="CL1324" s="54">
        <v>0</v>
      </c>
      <c r="CM1324" s="54">
        <v>0</v>
      </c>
      <c r="CN1324" s="54">
        <v>0</v>
      </c>
      <c r="CO1324" s="54">
        <v>0</v>
      </c>
    </row>
    <row r="1325" spans="1:93">
      <c r="A1325" s="3" t="str">
        <f t="shared" si="1575"/>
        <v>SH193Herceptin IV</v>
      </c>
      <c r="B1325" s="3" t="s">
        <v>556</v>
      </c>
      <c r="C1325" s="3" t="s">
        <v>557</v>
      </c>
      <c r="D1325" s="3" t="s">
        <v>296</v>
      </c>
      <c r="E1325" s="3" t="s">
        <v>296</v>
      </c>
      <c r="F1325" s="3" t="s">
        <v>413</v>
      </c>
      <c r="G1325" s="3" t="s">
        <v>414</v>
      </c>
      <c r="H1325" s="3" t="s">
        <v>413</v>
      </c>
      <c r="I1325" s="3" t="s">
        <v>414</v>
      </c>
      <c r="J1325" s="3" t="s">
        <v>541</v>
      </c>
      <c r="K1325" s="3" t="s">
        <v>541</v>
      </c>
      <c r="L1325" s="3"/>
      <c r="M1325" s="3" t="s">
        <v>543</v>
      </c>
      <c r="N1325" s="3" t="s">
        <v>11</v>
      </c>
      <c r="O1325" s="3" t="s">
        <v>11</v>
      </c>
      <c r="P1325" s="3">
        <v>4535.5</v>
      </c>
      <c r="Q1325" s="54">
        <v>8.1950281745892237</v>
      </c>
      <c r="R1325" s="54">
        <v>5.8709604206199142</v>
      </c>
      <c r="S1325" s="54">
        <v>5.4613261645605791</v>
      </c>
      <c r="T1325" s="54">
        <v>3.8564657537052973</v>
      </c>
      <c r="U1325" s="54">
        <v>3.5137743720552606</v>
      </c>
      <c r="V1325" s="54">
        <v>6.1171256680484047</v>
      </c>
      <c r="W1325" s="54">
        <v>19.527314759769716</v>
      </c>
      <c r="X1325" s="54">
        <v>13.487365793808962</v>
      </c>
      <c r="Y1325" s="54">
        <v>33.014680553578678</v>
      </c>
      <c r="Z1325" s="54">
        <v>6</v>
      </c>
      <c r="AA1325" s="54">
        <v>10</v>
      </c>
      <c r="AB1325" s="54">
        <v>10</v>
      </c>
      <c r="AC1325" s="54">
        <v>10</v>
      </c>
      <c r="AD1325" s="54">
        <v>0</v>
      </c>
      <c r="AE1325" s="54">
        <v>0</v>
      </c>
      <c r="AF1325" s="54">
        <f t="shared" si="1576"/>
        <v>26</v>
      </c>
      <c r="AG1325" s="54">
        <f t="shared" si="1577"/>
        <v>10</v>
      </c>
      <c r="AH1325" s="54">
        <f t="shared" si="1578"/>
        <v>36</v>
      </c>
      <c r="AI1325" s="54">
        <v>37168.550285849429</v>
      </c>
      <c r="AJ1325" s="54">
        <v>26627.740987721623</v>
      </c>
      <c r="AK1325" s="54">
        <v>24769.844819364505</v>
      </c>
      <c r="AL1325" s="54">
        <v>17491.000425930375</v>
      </c>
      <c r="AM1325" s="54">
        <v>15936.723664456635</v>
      </c>
      <c r="AN1325" s="54">
        <v>27744.223467433541</v>
      </c>
      <c r="AO1325" s="54">
        <v>88566.136092935558</v>
      </c>
      <c r="AP1325" s="54">
        <v>61171.947557820553</v>
      </c>
      <c r="AQ1325" s="54">
        <v>149738.0836507561</v>
      </c>
      <c r="AR1325" s="54">
        <f t="shared" si="1579"/>
        <v>27213</v>
      </c>
      <c r="AS1325" s="54">
        <f t="shared" si="1580"/>
        <v>45355</v>
      </c>
      <c r="AT1325" s="54">
        <f t="shared" si="1581"/>
        <v>45355</v>
      </c>
      <c r="AU1325" s="54">
        <f t="shared" si="1582"/>
        <v>45355</v>
      </c>
      <c r="AV1325" s="54">
        <f t="shared" si="1583"/>
        <v>0</v>
      </c>
      <c r="AW1325" s="54">
        <f t="shared" si="1584"/>
        <v>0</v>
      </c>
      <c r="AX1325" s="54">
        <f t="shared" si="1585"/>
        <v>117923</v>
      </c>
      <c r="AY1325" s="54">
        <f t="shared" si="1586"/>
        <v>45355</v>
      </c>
      <c r="AZ1325" s="54">
        <f t="shared" si="1587"/>
        <v>163278</v>
      </c>
      <c r="BA1325" s="54">
        <f t="shared" si="1572"/>
        <v>3.8564657537052973</v>
      </c>
      <c r="BB1325" s="54">
        <f t="shared" si="1573"/>
        <v>10</v>
      </c>
      <c r="BC1325" s="54"/>
      <c r="BD1325" s="54"/>
      <c r="BE1325" s="54">
        <f t="shared" si="1588"/>
        <v>0</v>
      </c>
      <c r="BF1325" s="54"/>
      <c r="BG1325" s="54"/>
      <c r="BH1325" s="54"/>
      <c r="BI1325" s="54"/>
      <c r="BJ1325" s="54"/>
      <c r="BK1325" s="54"/>
      <c r="BL1325" s="54"/>
      <c r="BM1325" s="54"/>
      <c r="BN1325" s="54"/>
      <c r="BO1325" s="54"/>
      <c r="BP1325" s="54"/>
      <c r="BQ1325" s="54"/>
      <c r="BR1325" s="54"/>
      <c r="BS1325" s="54"/>
      <c r="BT1325" s="54"/>
      <c r="BU1325" s="54"/>
      <c r="BV1325" s="54">
        <f t="shared" si="1589"/>
        <v>22677.5</v>
      </c>
      <c r="BW1325" s="54">
        <f t="shared" si="1590"/>
        <v>90710</v>
      </c>
      <c r="BX1325" s="54">
        <f t="shared" si="1591"/>
        <v>81639</v>
      </c>
      <c r="BY1325" s="54">
        <f t="shared" si="1592"/>
        <v>20</v>
      </c>
      <c r="BZ1325" s="54">
        <f t="shared" si="1593"/>
        <v>18</v>
      </c>
      <c r="CA1325" s="54">
        <v>0</v>
      </c>
      <c r="CB1325" s="54">
        <f t="shared" si="1594"/>
        <v>12</v>
      </c>
      <c r="CC1325" s="54">
        <f t="shared" si="1595"/>
        <v>5</v>
      </c>
      <c r="CD1325" s="54">
        <v>0</v>
      </c>
      <c r="CE1325" s="54">
        <v>0</v>
      </c>
      <c r="CF1325" s="54">
        <v>2</v>
      </c>
      <c r="CG1325" s="54">
        <v>8</v>
      </c>
      <c r="CH1325" s="54">
        <v>4</v>
      </c>
      <c r="CI1325" s="54">
        <v>8</v>
      </c>
      <c r="CJ1325" s="54">
        <v>4</v>
      </c>
      <c r="CK1325" s="54">
        <v>4</v>
      </c>
      <c r="CL1325" s="54">
        <v>12</v>
      </c>
      <c r="CM1325" s="54">
        <v>6</v>
      </c>
      <c r="CN1325" s="54">
        <v>12</v>
      </c>
      <c r="CO1325" s="54">
        <v>0</v>
      </c>
    </row>
    <row r="1326" spans="1:93">
      <c r="A1326" s="3" t="str">
        <f t="shared" si="1575"/>
        <v>SH193Herceptin SC</v>
      </c>
      <c r="B1326" s="3" t="s">
        <v>556</v>
      </c>
      <c r="C1326" s="3" t="s">
        <v>557</v>
      </c>
      <c r="D1326" s="3" t="s">
        <v>296</v>
      </c>
      <c r="E1326" s="3" t="s">
        <v>296</v>
      </c>
      <c r="F1326" s="3" t="s">
        <v>413</v>
      </c>
      <c r="G1326" s="3" t="s">
        <v>414</v>
      </c>
      <c r="H1326" s="3" t="s">
        <v>413</v>
      </c>
      <c r="I1326" s="3" t="s">
        <v>414</v>
      </c>
      <c r="J1326" s="3" t="s">
        <v>541</v>
      </c>
      <c r="K1326" s="3" t="s">
        <v>541</v>
      </c>
      <c r="L1326" s="3"/>
      <c r="M1326" s="3" t="s">
        <v>543</v>
      </c>
      <c r="N1326" s="3" t="s">
        <v>12</v>
      </c>
      <c r="O1326" s="3" t="s">
        <v>12</v>
      </c>
      <c r="P1326" s="3">
        <v>3444.49</v>
      </c>
      <c r="Q1326" s="54">
        <v>1.2869445629604544E-7</v>
      </c>
      <c r="R1326" s="54">
        <v>1.1923834167284972E-7</v>
      </c>
      <c r="S1326" s="54">
        <v>1.8086442832285226E-7</v>
      </c>
      <c r="T1326" s="54">
        <v>1.8512626147397511E-7</v>
      </c>
      <c r="U1326" s="54">
        <v>1.6668434004097236E-7</v>
      </c>
      <c r="V1326" s="54">
        <v>2.193921721933052E-7</v>
      </c>
      <c r="W1326" s="54">
        <v>4.2879722629174739E-7</v>
      </c>
      <c r="X1326" s="54">
        <v>5.7120277370825267E-7</v>
      </c>
      <c r="Y1326" s="54">
        <v>1.0000000000000002E-6</v>
      </c>
      <c r="Z1326" s="54">
        <v>0</v>
      </c>
      <c r="AA1326" s="54">
        <v>0</v>
      </c>
      <c r="AB1326" s="54">
        <v>0</v>
      </c>
      <c r="AC1326" s="54">
        <v>0</v>
      </c>
      <c r="AD1326" s="54">
        <v>0</v>
      </c>
      <c r="AE1326" s="54">
        <v>0</v>
      </c>
      <c r="AF1326" s="54">
        <f t="shared" si="1576"/>
        <v>0</v>
      </c>
      <c r="AG1326" s="54">
        <f t="shared" si="1577"/>
        <v>0</v>
      </c>
      <c r="AH1326" s="54">
        <f t="shared" si="1578"/>
        <v>0</v>
      </c>
      <c r="AI1326" s="54">
        <v>4.4328676776716558E-4</v>
      </c>
      <c r="AJ1326" s="54">
        <v>4.1071527550871412E-4</v>
      </c>
      <c r="AK1326" s="54">
        <v>6.2298571471378138E-4</v>
      </c>
      <c r="AL1326" s="54">
        <v>6.3766555638449256E-4</v>
      </c>
      <c r="AM1326" s="54">
        <v>5.7414254242772885E-4</v>
      </c>
      <c r="AN1326" s="54">
        <v>7.5569414319811776E-4</v>
      </c>
      <c r="AO1326" s="54">
        <v>1.476987757989661E-3</v>
      </c>
      <c r="AP1326" s="54">
        <v>1.9675022420103392E-3</v>
      </c>
      <c r="AQ1326" s="54">
        <v>3.4444900000000001E-3</v>
      </c>
      <c r="AR1326" s="54">
        <f t="shared" si="1579"/>
        <v>0</v>
      </c>
      <c r="AS1326" s="54">
        <f t="shared" si="1580"/>
        <v>0</v>
      </c>
      <c r="AT1326" s="54">
        <f t="shared" si="1581"/>
        <v>0</v>
      </c>
      <c r="AU1326" s="54">
        <f t="shared" si="1582"/>
        <v>0</v>
      </c>
      <c r="AV1326" s="54">
        <f t="shared" si="1583"/>
        <v>0</v>
      </c>
      <c r="AW1326" s="54">
        <f t="shared" si="1584"/>
        <v>0</v>
      </c>
      <c r="AX1326" s="54">
        <f t="shared" si="1585"/>
        <v>0</v>
      </c>
      <c r="AY1326" s="54">
        <f t="shared" si="1586"/>
        <v>0</v>
      </c>
      <c r="AZ1326" s="54">
        <f t="shared" si="1587"/>
        <v>0</v>
      </c>
      <c r="BA1326" s="54">
        <f t="shared" si="1572"/>
        <v>1.8512626147397511E-7</v>
      </c>
      <c r="BB1326" s="54">
        <f t="shared" si="1573"/>
        <v>0</v>
      </c>
      <c r="BC1326" s="54"/>
      <c r="BD1326" s="54"/>
      <c r="BE1326" s="54">
        <f t="shared" si="1588"/>
        <v>0</v>
      </c>
      <c r="BF1326" s="54"/>
      <c r="BG1326" s="54"/>
      <c r="BH1326" s="54"/>
      <c r="BI1326" s="54"/>
      <c r="BJ1326" s="54"/>
      <c r="BK1326" s="54"/>
      <c r="BL1326" s="54"/>
      <c r="BM1326" s="54"/>
      <c r="BN1326" s="54"/>
      <c r="BO1326" s="54"/>
      <c r="BP1326" s="54"/>
      <c r="BQ1326" s="54"/>
      <c r="BR1326" s="54"/>
      <c r="BS1326" s="54"/>
      <c r="BT1326" s="54"/>
      <c r="BU1326" s="54"/>
      <c r="BV1326" s="54">
        <f t="shared" si="1589"/>
        <v>0</v>
      </c>
      <c r="BW1326" s="54">
        <f t="shared" si="1590"/>
        <v>0</v>
      </c>
      <c r="BX1326" s="54">
        <f t="shared" si="1591"/>
        <v>0</v>
      </c>
      <c r="BY1326" s="54">
        <f t="shared" si="1592"/>
        <v>0</v>
      </c>
      <c r="BZ1326" s="54">
        <f t="shared" si="1593"/>
        <v>0</v>
      </c>
      <c r="CA1326" s="54">
        <v>0</v>
      </c>
      <c r="CB1326" s="54">
        <f t="shared" si="1594"/>
        <v>0</v>
      </c>
      <c r="CC1326" s="54">
        <f t="shared" si="1595"/>
        <v>0</v>
      </c>
      <c r="CD1326" s="54">
        <v>0</v>
      </c>
      <c r="CE1326" s="54">
        <v>0</v>
      </c>
      <c r="CF1326" s="54">
        <v>0</v>
      </c>
      <c r="CG1326" s="54">
        <v>0</v>
      </c>
      <c r="CH1326" s="54">
        <v>0</v>
      </c>
      <c r="CI1326" s="54">
        <v>0</v>
      </c>
      <c r="CJ1326" s="54">
        <v>0</v>
      </c>
      <c r="CK1326" s="54">
        <v>0</v>
      </c>
      <c r="CL1326" s="54">
        <v>0</v>
      </c>
      <c r="CM1326" s="54">
        <v>0</v>
      </c>
      <c r="CN1326" s="54">
        <v>0</v>
      </c>
      <c r="CO1326" s="54">
        <v>0</v>
      </c>
    </row>
    <row r="1327" spans="1:93">
      <c r="A1327" s="3" t="str">
        <f t="shared" si="1575"/>
        <v>SH193Itovebi 3mg</v>
      </c>
      <c r="B1327" s="3" t="s">
        <v>556</v>
      </c>
      <c r="C1327" s="3" t="s">
        <v>557</v>
      </c>
      <c r="D1327" s="3" t="s">
        <v>296</v>
      </c>
      <c r="E1327" s="3" t="s">
        <v>296</v>
      </c>
      <c r="F1327" s="3" t="s">
        <v>413</v>
      </c>
      <c r="G1327" s="3" t="s">
        <v>414</v>
      </c>
      <c r="H1327" s="3" t="s">
        <v>413</v>
      </c>
      <c r="I1327" s="3" t="s">
        <v>414</v>
      </c>
      <c r="J1327" s="3" t="s">
        <v>541</v>
      </c>
      <c r="K1327" s="3" t="s">
        <v>541</v>
      </c>
      <c r="L1327" s="3"/>
      <c r="M1327" s="3" t="s">
        <v>543</v>
      </c>
      <c r="N1327" s="3" t="s">
        <v>13</v>
      </c>
      <c r="O1327" s="3" t="s">
        <v>14</v>
      </c>
      <c r="P1327" s="3">
        <v>3566.02</v>
      </c>
      <c r="Q1327" s="54">
        <v>7.5423782997919166E-8</v>
      </c>
      <c r="R1327" s="54">
        <v>8.6118364644595899E-8</v>
      </c>
      <c r="S1327" s="54">
        <v>1.7430625086372233E-7</v>
      </c>
      <c r="T1327" s="54">
        <v>1.7644957539816278E-7</v>
      </c>
      <c r="U1327" s="54">
        <v>2.1451535630448561E-7</v>
      </c>
      <c r="V1327" s="54">
        <v>2.7318666979111423E-7</v>
      </c>
      <c r="W1327" s="54">
        <v>3.3584839850623739E-7</v>
      </c>
      <c r="X1327" s="54">
        <v>6.6415160149376262E-7</v>
      </c>
      <c r="Y1327" s="54">
        <v>9.9999999999999995E-7</v>
      </c>
      <c r="Z1327" s="54">
        <v>0</v>
      </c>
      <c r="AA1327" s="54">
        <v>0</v>
      </c>
      <c r="AB1327" s="54">
        <v>0</v>
      </c>
      <c r="AC1327" s="54">
        <v>0</v>
      </c>
      <c r="AD1327" s="54">
        <v>0</v>
      </c>
      <c r="AE1327" s="54">
        <v>0</v>
      </c>
      <c r="AF1327" s="54">
        <f t="shared" si="1576"/>
        <v>0</v>
      </c>
      <c r="AG1327" s="54">
        <f t="shared" si="1577"/>
        <v>0</v>
      </c>
      <c r="AH1327" s="54">
        <f t="shared" si="1578"/>
        <v>0</v>
      </c>
      <c r="AI1327" s="54">
        <v>2.6896271864623972E-4</v>
      </c>
      <c r="AJ1327" s="54">
        <v>3.0709981068992184E-4</v>
      </c>
      <c r="AK1327" s="54">
        <v>6.2157957670505104E-4</v>
      </c>
      <c r="AL1327" s="54">
        <v>6.2922271486135634E-4</v>
      </c>
      <c r="AM1327" s="54">
        <v>7.6496605088892172E-4</v>
      </c>
      <c r="AN1327" s="54">
        <v>9.74189128208509E-4</v>
      </c>
      <c r="AO1327" s="54">
        <v>1.1976421060412126E-3</v>
      </c>
      <c r="AP1327" s="54">
        <v>2.3683778939587868E-3</v>
      </c>
      <c r="AQ1327" s="54">
        <v>3.5660199999999996E-3</v>
      </c>
      <c r="AR1327" s="54">
        <f t="shared" si="1579"/>
        <v>0</v>
      </c>
      <c r="AS1327" s="54">
        <f t="shared" si="1580"/>
        <v>0</v>
      </c>
      <c r="AT1327" s="54">
        <f t="shared" si="1581"/>
        <v>0</v>
      </c>
      <c r="AU1327" s="54">
        <f t="shared" si="1582"/>
        <v>0</v>
      </c>
      <c r="AV1327" s="54">
        <f t="shared" si="1583"/>
        <v>0</v>
      </c>
      <c r="AW1327" s="54">
        <f t="shared" si="1584"/>
        <v>0</v>
      </c>
      <c r="AX1327" s="54">
        <f t="shared" si="1585"/>
        <v>0</v>
      </c>
      <c r="AY1327" s="54">
        <f t="shared" si="1586"/>
        <v>0</v>
      </c>
      <c r="AZ1327" s="54">
        <f t="shared" si="1587"/>
        <v>0</v>
      </c>
      <c r="BA1327" s="54">
        <f t="shared" si="1572"/>
        <v>1.7644957539816278E-7</v>
      </c>
      <c r="BB1327" s="54">
        <f t="shared" si="1573"/>
        <v>0</v>
      </c>
      <c r="BC1327" s="54"/>
      <c r="BD1327" s="54"/>
      <c r="BE1327" s="54">
        <f t="shared" si="1588"/>
        <v>0</v>
      </c>
      <c r="BF1327" s="54"/>
      <c r="BG1327" s="54"/>
      <c r="BH1327" s="54"/>
      <c r="BI1327" s="54"/>
      <c r="BJ1327" s="54"/>
      <c r="BK1327" s="54"/>
      <c r="BL1327" s="54">
        <v>0</v>
      </c>
      <c r="BM1327" s="54">
        <v>0</v>
      </c>
      <c r="BN1327" s="54">
        <f t="shared" ref="BN1327:BN1328" si="1632">AVERAGE(BP1327:BR1327)</f>
        <v>0</v>
      </c>
      <c r="BO1327" s="54">
        <f t="shared" ref="BO1327:BO1328" si="1633">SUM(BS1327:BU1327)/1</f>
        <v>0</v>
      </c>
      <c r="BP1327" s="54">
        <v>0</v>
      </c>
      <c r="BQ1327" s="54">
        <v>0</v>
      </c>
      <c r="BR1327" s="54">
        <v>0</v>
      </c>
      <c r="BS1327" s="54">
        <v>0</v>
      </c>
      <c r="BT1327" s="54">
        <v>0</v>
      </c>
      <c r="BU1327" s="54">
        <v>0</v>
      </c>
      <c r="BV1327" s="54">
        <f t="shared" si="1589"/>
        <v>0</v>
      </c>
      <c r="BW1327" s="54">
        <f t="shared" si="1590"/>
        <v>0</v>
      </c>
      <c r="BX1327" s="54">
        <f t="shared" si="1591"/>
        <v>0</v>
      </c>
      <c r="BY1327" s="54">
        <f t="shared" si="1592"/>
        <v>0</v>
      </c>
      <c r="BZ1327" s="54">
        <f t="shared" si="1593"/>
        <v>0</v>
      </c>
      <c r="CA1327" s="54">
        <v>0</v>
      </c>
      <c r="CB1327" s="54">
        <f t="shared" si="1594"/>
        <v>0</v>
      </c>
      <c r="CC1327" s="54">
        <f t="shared" si="1595"/>
        <v>0</v>
      </c>
      <c r="CD1327" s="54">
        <v>0</v>
      </c>
      <c r="CE1327" s="54">
        <v>0</v>
      </c>
      <c r="CF1327" s="54">
        <v>0</v>
      </c>
      <c r="CG1327" s="54">
        <v>0</v>
      </c>
      <c r="CH1327" s="54">
        <v>0</v>
      </c>
      <c r="CI1327" s="54">
        <v>0</v>
      </c>
      <c r="CJ1327" s="54">
        <v>0</v>
      </c>
      <c r="CK1327" s="54">
        <v>0</v>
      </c>
      <c r="CL1327" s="54">
        <v>0</v>
      </c>
      <c r="CM1327" s="54">
        <v>0</v>
      </c>
      <c r="CN1327" s="54">
        <v>0</v>
      </c>
      <c r="CO1327" s="54">
        <v>0</v>
      </c>
    </row>
    <row r="1328" spans="1:93">
      <c r="A1328" s="3" t="str">
        <f t="shared" si="1575"/>
        <v>SH193Itovebi 9mg</v>
      </c>
      <c r="B1328" s="3" t="s">
        <v>556</v>
      </c>
      <c r="C1328" s="3" t="s">
        <v>557</v>
      </c>
      <c r="D1328" s="3" t="s">
        <v>296</v>
      </c>
      <c r="E1328" s="3" t="s">
        <v>296</v>
      </c>
      <c r="F1328" s="3" t="s">
        <v>413</v>
      </c>
      <c r="G1328" s="3" t="s">
        <v>414</v>
      </c>
      <c r="H1328" s="3" t="s">
        <v>413</v>
      </c>
      <c r="I1328" s="3" t="s">
        <v>414</v>
      </c>
      <c r="J1328" s="3" t="s">
        <v>541</v>
      </c>
      <c r="K1328" s="3" t="s">
        <v>541</v>
      </c>
      <c r="L1328" s="3"/>
      <c r="M1328" s="3" t="s">
        <v>543</v>
      </c>
      <c r="N1328" s="3" t="s">
        <v>13</v>
      </c>
      <c r="O1328" s="3" t="s">
        <v>15</v>
      </c>
      <c r="P1328" s="3">
        <v>10698.05</v>
      </c>
      <c r="Q1328" s="54"/>
      <c r="R1328" s="54"/>
      <c r="S1328" s="54"/>
      <c r="T1328" s="54"/>
      <c r="U1328" s="54"/>
      <c r="V1328" s="54"/>
      <c r="W1328" s="54">
        <v>0</v>
      </c>
      <c r="X1328" s="54">
        <v>0</v>
      </c>
      <c r="Y1328" s="54">
        <v>0</v>
      </c>
      <c r="Z1328" s="54">
        <v>0</v>
      </c>
      <c r="AA1328" s="54">
        <v>0</v>
      </c>
      <c r="AB1328" s="54">
        <v>0</v>
      </c>
      <c r="AC1328" s="54">
        <v>0</v>
      </c>
      <c r="AD1328" s="54">
        <v>0</v>
      </c>
      <c r="AE1328" s="54">
        <v>0</v>
      </c>
      <c r="AF1328" s="54">
        <f t="shared" si="1576"/>
        <v>0</v>
      </c>
      <c r="AG1328" s="54">
        <f t="shared" si="1577"/>
        <v>0</v>
      </c>
      <c r="AH1328" s="54">
        <f t="shared" si="1578"/>
        <v>0</v>
      </c>
      <c r="AI1328" s="54"/>
      <c r="AJ1328" s="54"/>
      <c r="AK1328" s="54"/>
      <c r="AL1328" s="54"/>
      <c r="AM1328" s="54"/>
      <c r="AN1328" s="54"/>
      <c r="AO1328" s="54">
        <v>0</v>
      </c>
      <c r="AP1328" s="54">
        <v>0</v>
      </c>
      <c r="AQ1328" s="54">
        <v>0</v>
      </c>
      <c r="AR1328" s="54">
        <f t="shared" si="1579"/>
        <v>0</v>
      </c>
      <c r="AS1328" s="54">
        <f t="shared" si="1580"/>
        <v>0</v>
      </c>
      <c r="AT1328" s="54">
        <f t="shared" si="1581"/>
        <v>0</v>
      </c>
      <c r="AU1328" s="54">
        <f t="shared" si="1582"/>
        <v>0</v>
      </c>
      <c r="AV1328" s="54">
        <f t="shared" si="1583"/>
        <v>0</v>
      </c>
      <c r="AW1328" s="54">
        <f t="shared" si="1584"/>
        <v>0</v>
      </c>
      <c r="AX1328" s="54">
        <f t="shared" si="1585"/>
        <v>0</v>
      </c>
      <c r="AY1328" s="54">
        <f t="shared" si="1586"/>
        <v>0</v>
      </c>
      <c r="AZ1328" s="54">
        <f t="shared" si="1587"/>
        <v>0</v>
      </c>
      <c r="BA1328" s="54">
        <f t="shared" si="1572"/>
        <v>0</v>
      </c>
      <c r="BB1328" s="54">
        <f t="shared" si="1573"/>
        <v>0</v>
      </c>
      <c r="BC1328" s="54"/>
      <c r="BD1328" s="54"/>
      <c r="BE1328" s="54">
        <f t="shared" si="1588"/>
        <v>0</v>
      </c>
      <c r="BF1328" s="54"/>
      <c r="BG1328" s="54"/>
      <c r="BH1328" s="54"/>
      <c r="BI1328" s="54"/>
      <c r="BJ1328" s="54"/>
      <c r="BK1328" s="54"/>
      <c r="BL1328" s="54">
        <v>0</v>
      </c>
      <c r="BM1328" s="54">
        <v>0</v>
      </c>
      <c r="BN1328" s="54">
        <f t="shared" si="1632"/>
        <v>0</v>
      </c>
      <c r="BO1328" s="54">
        <f t="shared" si="1633"/>
        <v>0</v>
      </c>
      <c r="BP1328" s="54">
        <v>0</v>
      </c>
      <c r="BQ1328" s="54">
        <v>0</v>
      </c>
      <c r="BR1328" s="54">
        <v>0</v>
      </c>
      <c r="BS1328" s="54">
        <v>0</v>
      </c>
      <c r="BT1328" s="54">
        <v>0</v>
      </c>
      <c r="BU1328" s="54">
        <v>0</v>
      </c>
      <c r="BV1328" s="54">
        <f t="shared" si="1589"/>
        <v>0</v>
      </c>
      <c r="BW1328" s="54">
        <f t="shared" si="1590"/>
        <v>0</v>
      </c>
      <c r="BX1328" s="54">
        <f t="shared" si="1591"/>
        <v>0</v>
      </c>
      <c r="BY1328" s="54">
        <f t="shared" si="1592"/>
        <v>0</v>
      </c>
      <c r="BZ1328" s="54">
        <f t="shared" si="1593"/>
        <v>0</v>
      </c>
      <c r="CA1328" s="54">
        <v>0</v>
      </c>
      <c r="CB1328" s="54">
        <f t="shared" si="1594"/>
        <v>0</v>
      </c>
      <c r="CC1328" s="54">
        <f t="shared" si="1595"/>
        <v>0</v>
      </c>
      <c r="CD1328" s="54">
        <v>0</v>
      </c>
      <c r="CE1328" s="54">
        <v>0</v>
      </c>
      <c r="CF1328" s="54">
        <v>0</v>
      </c>
      <c r="CG1328" s="54">
        <v>0</v>
      </c>
      <c r="CH1328" s="54">
        <v>0</v>
      </c>
      <c r="CI1328" s="54">
        <v>0</v>
      </c>
      <c r="CJ1328" s="54">
        <v>0</v>
      </c>
      <c r="CK1328" s="54">
        <v>0</v>
      </c>
      <c r="CL1328" s="54">
        <v>0</v>
      </c>
      <c r="CM1328" s="54">
        <v>0</v>
      </c>
      <c r="CN1328" s="54">
        <v>0</v>
      </c>
      <c r="CO1328" s="54">
        <v>0</v>
      </c>
    </row>
    <row r="1329" spans="1:93">
      <c r="A1329" s="3" t="str">
        <f t="shared" si="1575"/>
        <v>SH193Perjeta</v>
      </c>
      <c r="B1329" s="3" t="s">
        <v>556</v>
      </c>
      <c r="C1329" s="3" t="s">
        <v>557</v>
      </c>
      <c r="D1329" s="3" t="s">
        <v>296</v>
      </c>
      <c r="E1329" s="3" t="s">
        <v>296</v>
      </c>
      <c r="F1329" s="3" t="s">
        <v>413</v>
      </c>
      <c r="G1329" s="3" t="s">
        <v>414</v>
      </c>
      <c r="H1329" s="3" t="s">
        <v>413</v>
      </c>
      <c r="I1329" s="3" t="s">
        <v>414</v>
      </c>
      <c r="J1329" s="3" t="s">
        <v>541</v>
      </c>
      <c r="K1329" s="3" t="s">
        <v>541</v>
      </c>
      <c r="L1329" s="3"/>
      <c r="M1329" s="3" t="s">
        <v>543</v>
      </c>
      <c r="N1329" s="3" t="s">
        <v>16</v>
      </c>
      <c r="O1329" s="3" t="s">
        <v>16</v>
      </c>
      <c r="P1329" s="3">
        <v>3985.87</v>
      </c>
      <c r="Q1329" s="54">
        <v>1.7224033842935405</v>
      </c>
      <c r="R1329" s="54">
        <v>1.4549400107797124</v>
      </c>
      <c r="S1329" s="54">
        <v>2.2082946529839278</v>
      </c>
      <c r="T1329" s="54">
        <v>1.3344081746090388</v>
      </c>
      <c r="U1329" s="54">
        <v>1.6196118082921696</v>
      </c>
      <c r="V1329" s="54">
        <v>1.8587588366172692</v>
      </c>
      <c r="W1329" s="54">
        <v>5.3856380480571806</v>
      </c>
      <c r="X1329" s="54">
        <v>4.8127788195184777</v>
      </c>
      <c r="Y1329" s="54">
        <v>10.198416867575659</v>
      </c>
      <c r="Z1329" s="54">
        <v>4</v>
      </c>
      <c r="AA1329" s="54">
        <v>4</v>
      </c>
      <c r="AB1329" s="54">
        <v>4</v>
      </c>
      <c r="AC1329" s="54">
        <v>4</v>
      </c>
      <c r="AD1329" s="54">
        <v>0</v>
      </c>
      <c r="AE1329" s="54">
        <v>0</v>
      </c>
      <c r="AF1329" s="54">
        <f t="shared" si="1576"/>
        <v>12</v>
      </c>
      <c r="AG1329" s="54">
        <f t="shared" si="1577"/>
        <v>4</v>
      </c>
      <c r="AH1329" s="54">
        <f t="shared" si="1578"/>
        <v>16</v>
      </c>
      <c r="AI1329" s="54">
        <v>6865.2759773540938</v>
      </c>
      <c r="AJ1329" s="54">
        <v>5799.2017407665317</v>
      </c>
      <c r="AK1329" s="54">
        <v>8801.9754084890483</v>
      </c>
      <c r="AL1329" s="54">
        <v>5318.7775109289296</v>
      </c>
      <c r="AM1329" s="54">
        <v>6455.562118317509</v>
      </c>
      <c r="AN1329" s="54">
        <v>7408.7710841076741</v>
      </c>
      <c r="AO1329" s="54">
        <v>21466.453126609675</v>
      </c>
      <c r="AP1329" s="54">
        <v>19183.110713354112</v>
      </c>
      <c r="AQ1329" s="54">
        <v>40649.563839963783</v>
      </c>
      <c r="AR1329" s="54">
        <f t="shared" si="1579"/>
        <v>15943.48</v>
      </c>
      <c r="AS1329" s="54">
        <f t="shared" si="1580"/>
        <v>15943.48</v>
      </c>
      <c r="AT1329" s="54">
        <f t="shared" si="1581"/>
        <v>15943.48</v>
      </c>
      <c r="AU1329" s="54">
        <f t="shared" si="1582"/>
        <v>15943.48</v>
      </c>
      <c r="AV1329" s="54">
        <f t="shared" si="1583"/>
        <v>0</v>
      </c>
      <c r="AW1329" s="54">
        <f t="shared" si="1584"/>
        <v>0</v>
      </c>
      <c r="AX1329" s="54">
        <f t="shared" si="1585"/>
        <v>47830.44</v>
      </c>
      <c r="AY1329" s="54">
        <f t="shared" si="1586"/>
        <v>15943.48</v>
      </c>
      <c r="AZ1329" s="54">
        <f t="shared" si="1587"/>
        <v>63773.919999999998</v>
      </c>
      <c r="BA1329" s="54">
        <f t="shared" si="1572"/>
        <v>1.3344081746090388</v>
      </c>
      <c r="BB1329" s="54">
        <f t="shared" si="1573"/>
        <v>4</v>
      </c>
      <c r="BC1329" s="54"/>
      <c r="BD1329" s="54"/>
      <c r="BE1329" s="54">
        <f t="shared" si="1588"/>
        <v>0</v>
      </c>
      <c r="BF1329" s="54"/>
      <c r="BG1329" s="54"/>
      <c r="BH1329" s="54"/>
      <c r="BI1329" s="54"/>
      <c r="BJ1329" s="54"/>
      <c r="BK1329" s="54"/>
      <c r="BL1329" s="54"/>
      <c r="BM1329" s="54"/>
      <c r="BN1329" s="54"/>
      <c r="BO1329" s="54"/>
      <c r="BP1329" s="54"/>
      <c r="BQ1329" s="54"/>
      <c r="BR1329" s="54"/>
      <c r="BS1329" s="54"/>
      <c r="BT1329" s="54"/>
      <c r="BU1329" s="54"/>
      <c r="BV1329" s="54">
        <f t="shared" si="1589"/>
        <v>10628.986666666666</v>
      </c>
      <c r="BW1329" s="54">
        <f t="shared" si="1590"/>
        <v>47830.44</v>
      </c>
      <c r="BX1329" s="54">
        <f t="shared" si="1591"/>
        <v>31886.959999999999</v>
      </c>
      <c r="BY1329" s="54">
        <f t="shared" si="1592"/>
        <v>12</v>
      </c>
      <c r="BZ1329" s="54">
        <f t="shared" si="1593"/>
        <v>8</v>
      </c>
      <c r="CA1329" s="54">
        <v>0</v>
      </c>
      <c r="CB1329" s="54">
        <f t="shared" si="1594"/>
        <v>8</v>
      </c>
      <c r="CC1329" s="54">
        <f t="shared" si="1595"/>
        <v>2.6666666666666665</v>
      </c>
      <c r="CD1329" s="54">
        <v>0</v>
      </c>
      <c r="CE1329" s="54">
        <v>2</v>
      </c>
      <c r="CF1329" s="54">
        <v>0</v>
      </c>
      <c r="CG1329" s="54">
        <v>2</v>
      </c>
      <c r="CH1329" s="54">
        <v>8</v>
      </c>
      <c r="CI1329" s="54">
        <v>0</v>
      </c>
      <c r="CJ1329" s="54">
        <v>4</v>
      </c>
      <c r="CK1329" s="54">
        <v>4</v>
      </c>
      <c r="CL1329" s="54">
        <v>4</v>
      </c>
      <c r="CM1329" s="54">
        <v>0</v>
      </c>
      <c r="CN1329" s="54">
        <v>8</v>
      </c>
      <c r="CO1329" s="54">
        <v>0</v>
      </c>
    </row>
    <row r="1330" spans="1:93">
      <c r="A1330" s="3" t="str">
        <f t="shared" si="1575"/>
        <v>SH193Phesgo 10ml</v>
      </c>
      <c r="B1330" s="3" t="s">
        <v>556</v>
      </c>
      <c r="C1330" s="3" t="s">
        <v>557</v>
      </c>
      <c r="D1330" s="3" t="s">
        <v>296</v>
      </c>
      <c r="E1330" s="3" t="s">
        <v>296</v>
      </c>
      <c r="F1330" s="3" t="s">
        <v>413</v>
      </c>
      <c r="G1330" s="3" t="s">
        <v>414</v>
      </c>
      <c r="H1330" s="3" t="s">
        <v>413</v>
      </c>
      <c r="I1330" s="3" t="s">
        <v>414</v>
      </c>
      <c r="J1330" s="3" t="s">
        <v>541</v>
      </c>
      <c r="K1330" s="3" t="s">
        <v>541</v>
      </c>
      <c r="L1330" s="3"/>
      <c r="M1330" s="3" t="s">
        <v>543</v>
      </c>
      <c r="N1330" s="3" t="s">
        <v>17</v>
      </c>
      <c r="O1330" s="3" t="s">
        <v>18</v>
      </c>
      <c r="P1330" s="3">
        <v>6232.07</v>
      </c>
      <c r="Q1330" s="54">
        <v>1.8018094223909552E-2</v>
      </c>
      <c r="R1330" s="54">
        <v>1.6657115024381948E-2</v>
      </c>
      <c r="S1330" s="54">
        <v>2.4692739723719409E-2</v>
      </c>
      <c r="T1330" s="54">
        <v>2.1637469323996683E-2</v>
      </c>
      <c r="U1330" s="54">
        <v>1.9853138823857884E-2</v>
      </c>
      <c r="V1330" s="54">
        <v>2.5863412824310383E-2</v>
      </c>
      <c r="W1330" s="54">
        <v>5.9367948972010906E-2</v>
      </c>
      <c r="X1330" s="54">
        <v>6.7354020972164946E-2</v>
      </c>
      <c r="Y1330" s="54">
        <v>0.12672196994417584</v>
      </c>
      <c r="Z1330" s="54">
        <v>0</v>
      </c>
      <c r="AA1330" s="54">
        <v>0</v>
      </c>
      <c r="AB1330" s="54">
        <v>0</v>
      </c>
      <c r="AC1330" s="54">
        <v>0</v>
      </c>
      <c r="AD1330" s="54">
        <v>0</v>
      </c>
      <c r="AE1330" s="54">
        <v>0</v>
      </c>
      <c r="AF1330" s="54">
        <f t="shared" si="1576"/>
        <v>0</v>
      </c>
      <c r="AG1330" s="54">
        <f t="shared" si="1577"/>
        <v>0</v>
      </c>
      <c r="AH1330" s="54">
        <f t="shared" si="1578"/>
        <v>0</v>
      </c>
      <c r="AI1330" s="54">
        <v>112.29002447000001</v>
      </c>
      <c r="AJ1330" s="54">
        <v>103.80830683000001</v>
      </c>
      <c r="AK1330" s="54">
        <v>153.88688245</v>
      </c>
      <c r="AL1330" s="54">
        <v>134.84622345</v>
      </c>
      <c r="AM1330" s="54">
        <v>123.72615087</v>
      </c>
      <c r="AN1330" s="54">
        <v>161.18259916</v>
      </c>
      <c r="AO1330" s="54">
        <v>369.98521375000001</v>
      </c>
      <c r="AP1330" s="54">
        <v>419.75497347999999</v>
      </c>
      <c r="AQ1330" s="54">
        <v>789.74018722999995</v>
      </c>
      <c r="AR1330" s="54">
        <f t="shared" si="1579"/>
        <v>0</v>
      </c>
      <c r="AS1330" s="54">
        <f t="shared" si="1580"/>
        <v>0</v>
      </c>
      <c r="AT1330" s="54">
        <f t="shared" si="1581"/>
        <v>0</v>
      </c>
      <c r="AU1330" s="54">
        <f t="shared" si="1582"/>
        <v>0</v>
      </c>
      <c r="AV1330" s="54">
        <f t="shared" si="1583"/>
        <v>0</v>
      </c>
      <c r="AW1330" s="54">
        <f t="shared" si="1584"/>
        <v>0</v>
      </c>
      <c r="AX1330" s="54">
        <f t="shared" si="1585"/>
        <v>0</v>
      </c>
      <c r="AY1330" s="54">
        <f t="shared" si="1586"/>
        <v>0</v>
      </c>
      <c r="AZ1330" s="54">
        <f t="shared" si="1587"/>
        <v>0</v>
      </c>
      <c r="BA1330" s="54">
        <f t="shared" si="1572"/>
        <v>2.1637469323996683E-2</v>
      </c>
      <c r="BB1330" s="54">
        <f t="shared" si="1573"/>
        <v>0</v>
      </c>
      <c r="BC1330" s="54">
        <f>SUM(CJ1330:CL1330)</f>
        <v>0</v>
      </c>
      <c r="BD1330" s="54">
        <f>SUM(CM1330:CO1330)</f>
        <v>0</v>
      </c>
      <c r="BE1330" s="54">
        <f t="shared" si="1588"/>
        <v>0</v>
      </c>
      <c r="BF1330" s="54">
        <f t="shared" ref="BF1330:BK1330" si="1634">Z1330</f>
        <v>0</v>
      </c>
      <c r="BG1330" s="54">
        <f t="shared" si="1634"/>
        <v>0</v>
      </c>
      <c r="BH1330" s="54">
        <f t="shared" si="1634"/>
        <v>0</v>
      </c>
      <c r="BI1330" s="54">
        <f t="shared" si="1634"/>
        <v>0</v>
      </c>
      <c r="BJ1330" s="54">
        <f t="shared" si="1634"/>
        <v>0</v>
      </c>
      <c r="BK1330" s="54">
        <f t="shared" si="1634"/>
        <v>0</v>
      </c>
      <c r="BL1330" s="54">
        <v>0</v>
      </c>
      <c r="BM1330" s="54">
        <v>0</v>
      </c>
      <c r="BN1330" s="54">
        <f t="shared" ref="BN1330:BN1331" si="1635">AVERAGE(BP1330:BR1330)</f>
        <v>0</v>
      </c>
      <c r="BO1330" s="54">
        <f t="shared" ref="BO1330:BO1331" si="1636">SUM(BS1330:BU1330)/1</f>
        <v>0</v>
      </c>
      <c r="BP1330" s="54">
        <v>0</v>
      </c>
      <c r="BQ1330" s="54">
        <v>0</v>
      </c>
      <c r="BR1330" s="54">
        <v>0</v>
      </c>
      <c r="BS1330" s="54">
        <v>0</v>
      </c>
      <c r="BT1330" s="54">
        <v>0</v>
      </c>
      <c r="BU1330" s="54">
        <v>0</v>
      </c>
      <c r="BV1330" s="54">
        <f t="shared" si="1589"/>
        <v>0</v>
      </c>
      <c r="BW1330" s="54">
        <f t="shared" si="1590"/>
        <v>0</v>
      </c>
      <c r="BX1330" s="54">
        <f t="shared" si="1591"/>
        <v>0</v>
      </c>
      <c r="BY1330" s="54">
        <f t="shared" si="1592"/>
        <v>0</v>
      </c>
      <c r="BZ1330" s="54">
        <f t="shared" si="1593"/>
        <v>0</v>
      </c>
      <c r="CA1330" s="54">
        <v>0.66666666666666663</v>
      </c>
      <c r="CB1330" s="54">
        <f t="shared" si="1594"/>
        <v>0</v>
      </c>
      <c r="CC1330" s="54">
        <f t="shared" si="1595"/>
        <v>0</v>
      </c>
      <c r="CD1330" s="54">
        <v>0</v>
      </c>
      <c r="CE1330" s="54">
        <v>0</v>
      </c>
      <c r="CF1330" s="54">
        <v>0</v>
      </c>
      <c r="CG1330" s="54">
        <v>0</v>
      </c>
      <c r="CH1330" s="54">
        <v>0</v>
      </c>
      <c r="CI1330" s="54">
        <v>0</v>
      </c>
      <c r="CJ1330" s="54">
        <v>0</v>
      </c>
      <c r="CK1330" s="54">
        <v>0</v>
      </c>
      <c r="CL1330" s="54">
        <v>0</v>
      </c>
      <c r="CM1330" s="54">
        <v>0</v>
      </c>
      <c r="CN1330" s="54">
        <v>0</v>
      </c>
      <c r="CO1330" s="54">
        <v>0</v>
      </c>
    </row>
    <row r="1331" spans="1:93">
      <c r="A1331" s="3" t="str">
        <f t="shared" si="1575"/>
        <v>SH193Phesgo 15ml</v>
      </c>
      <c r="B1331" s="3" t="s">
        <v>556</v>
      </c>
      <c r="C1331" s="3" t="s">
        <v>557</v>
      </c>
      <c r="D1331" s="3" t="s">
        <v>296</v>
      </c>
      <c r="E1331" s="3" t="s">
        <v>296</v>
      </c>
      <c r="F1331" s="3" t="s">
        <v>413</v>
      </c>
      <c r="G1331" s="3" t="s">
        <v>414</v>
      </c>
      <c r="H1331" s="3" t="s">
        <v>413</v>
      </c>
      <c r="I1331" s="3" t="s">
        <v>414</v>
      </c>
      <c r="J1331" s="3" t="s">
        <v>541</v>
      </c>
      <c r="K1331" s="3" t="s">
        <v>541</v>
      </c>
      <c r="L1331" s="3"/>
      <c r="M1331" s="3" t="s">
        <v>543</v>
      </c>
      <c r="N1331" s="3" t="s">
        <v>17</v>
      </c>
      <c r="O1331" s="3" t="s">
        <v>19</v>
      </c>
      <c r="P1331" s="3">
        <v>8489.27</v>
      </c>
      <c r="Q1331" s="54">
        <v>1.1779575864591419E-6</v>
      </c>
      <c r="R1331" s="54">
        <v>1.1779575864591419E-6</v>
      </c>
      <c r="S1331" s="54">
        <v>1.1779575864591419E-6</v>
      </c>
      <c r="T1331" s="54">
        <v>1.1779575864591419E-6</v>
      </c>
      <c r="U1331" s="54">
        <v>1.1779575864591419E-6</v>
      </c>
      <c r="V1331" s="54">
        <v>1.1779575864591419E-6</v>
      </c>
      <c r="W1331" s="54">
        <v>3.5338727593774257E-6</v>
      </c>
      <c r="X1331" s="54">
        <v>3.5338727593774257E-6</v>
      </c>
      <c r="Y1331" s="54">
        <v>7.0677455187548515E-6</v>
      </c>
      <c r="Z1331" s="54">
        <v>0</v>
      </c>
      <c r="AA1331" s="54">
        <v>0</v>
      </c>
      <c r="AB1331" s="54">
        <v>0</v>
      </c>
      <c r="AC1331" s="54">
        <v>0</v>
      </c>
      <c r="AD1331" s="54">
        <v>0</v>
      </c>
      <c r="AE1331" s="54">
        <v>0</v>
      </c>
      <c r="AF1331" s="54">
        <f t="shared" si="1576"/>
        <v>0</v>
      </c>
      <c r="AG1331" s="54">
        <f t="shared" si="1577"/>
        <v>0</v>
      </c>
      <c r="AH1331" s="54">
        <f t="shared" si="1578"/>
        <v>0</v>
      </c>
      <c r="AI1331" s="54">
        <v>0.01</v>
      </c>
      <c r="AJ1331" s="54">
        <v>0.01</v>
      </c>
      <c r="AK1331" s="54">
        <v>0.01</v>
      </c>
      <c r="AL1331" s="54">
        <v>0.01</v>
      </c>
      <c r="AM1331" s="54">
        <v>0.01</v>
      </c>
      <c r="AN1331" s="54">
        <v>0.01</v>
      </c>
      <c r="AO1331" s="54">
        <v>0.03</v>
      </c>
      <c r="AP1331" s="54">
        <v>0.03</v>
      </c>
      <c r="AQ1331" s="54">
        <v>0.06</v>
      </c>
      <c r="AR1331" s="54">
        <f t="shared" si="1579"/>
        <v>0</v>
      </c>
      <c r="AS1331" s="54">
        <f t="shared" si="1580"/>
        <v>0</v>
      </c>
      <c r="AT1331" s="54">
        <f t="shared" si="1581"/>
        <v>0</v>
      </c>
      <c r="AU1331" s="54">
        <f t="shared" si="1582"/>
        <v>0</v>
      </c>
      <c r="AV1331" s="54">
        <f t="shared" si="1583"/>
        <v>0</v>
      </c>
      <c r="AW1331" s="54">
        <f t="shared" si="1584"/>
        <v>0</v>
      </c>
      <c r="AX1331" s="54">
        <f t="shared" si="1585"/>
        <v>0</v>
      </c>
      <c r="AY1331" s="54">
        <f t="shared" si="1586"/>
        <v>0</v>
      </c>
      <c r="AZ1331" s="54">
        <f t="shared" si="1587"/>
        <v>0</v>
      </c>
      <c r="BA1331" s="54">
        <f t="shared" si="1572"/>
        <v>1.1779575864591419E-6</v>
      </c>
      <c r="BB1331" s="54">
        <f t="shared" si="1573"/>
        <v>0</v>
      </c>
      <c r="BC1331" s="54">
        <f>SUM(CJ1331:CL1331)*2</f>
        <v>0</v>
      </c>
      <c r="BD1331" s="54">
        <f>SUM(CM1331:CO1331)*2</f>
        <v>0</v>
      </c>
      <c r="BE1331" s="54">
        <f t="shared" si="1588"/>
        <v>0</v>
      </c>
      <c r="BF1331" s="54">
        <f t="shared" ref="BF1331:BK1331" si="1637">Z1331*2</f>
        <v>0</v>
      </c>
      <c r="BG1331" s="54">
        <f t="shared" si="1637"/>
        <v>0</v>
      </c>
      <c r="BH1331" s="54">
        <f t="shared" si="1637"/>
        <v>0</v>
      </c>
      <c r="BI1331" s="54">
        <f t="shared" si="1637"/>
        <v>0</v>
      </c>
      <c r="BJ1331" s="54">
        <f t="shared" si="1637"/>
        <v>0</v>
      </c>
      <c r="BK1331" s="54">
        <f t="shared" si="1637"/>
        <v>0</v>
      </c>
      <c r="BL1331" s="54">
        <v>0</v>
      </c>
      <c r="BM1331" s="54">
        <v>0</v>
      </c>
      <c r="BN1331" s="54">
        <f t="shared" si="1635"/>
        <v>0</v>
      </c>
      <c r="BO1331" s="54">
        <f t="shared" si="1636"/>
        <v>0</v>
      </c>
      <c r="BP1331" s="54">
        <v>0</v>
      </c>
      <c r="BQ1331" s="54">
        <v>0</v>
      </c>
      <c r="BR1331" s="54">
        <v>0</v>
      </c>
      <c r="BS1331" s="54">
        <v>0</v>
      </c>
      <c r="BT1331" s="54">
        <v>0</v>
      </c>
      <c r="BU1331" s="54">
        <v>0</v>
      </c>
      <c r="BV1331" s="54">
        <f t="shared" si="1589"/>
        <v>0</v>
      </c>
      <c r="BW1331" s="54">
        <f t="shared" si="1590"/>
        <v>0</v>
      </c>
      <c r="BX1331" s="54">
        <f t="shared" si="1591"/>
        <v>0</v>
      </c>
      <c r="BY1331" s="54">
        <f t="shared" si="1592"/>
        <v>0</v>
      </c>
      <c r="BZ1331" s="54">
        <f t="shared" si="1593"/>
        <v>0</v>
      </c>
      <c r="CA1331" s="54">
        <v>0</v>
      </c>
      <c r="CB1331" s="54">
        <f t="shared" si="1594"/>
        <v>0</v>
      </c>
      <c r="CC1331" s="54">
        <f t="shared" si="1595"/>
        <v>0</v>
      </c>
      <c r="CD1331" s="54">
        <v>0</v>
      </c>
      <c r="CE1331" s="54">
        <v>0</v>
      </c>
      <c r="CF1331" s="54">
        <v>0</v>
      </c>
      <c r="CG1331" s="54">
        <v>0</v>
      </c>
      <c r="CH1331" s="54">
        <v>0</v>
      </c>
      <c r="CI1331" s="54">
        <v>0</v>
      </c>
      <c r="CJ1331" s="54">
        <v>0</v>
      </c>
      <c r="CK1331" s="54">
        <v>0</v>
      </c>
      <c r="CL1331" s="54">
        <v>0</v>
      </c>
      <c r="CM1331" s="54">
        <v>0</v>
      </c>
      <c r="CN1331" s="54">
        <v>0</v>
      </c>
      <c r="CO1331" s="54">
        <v>0</v>
      </c>
    </row>
    <row r="1332" spans="1:93">
      <c r="A1332" s="3" t="str">
        <f t="shared" si="1575"/>
        <v>SH195Herceptin IV</v>
      </c>
      <c r="B1332" s="3" t="s">
        <v>556</v>
      </c>
      <c r="C1332" s="3" t="s">
        <v>557</v>
      </c>
      <c r="D1332" s="3" t="s">
        <v>296</v>
      </c>
      <c r="E1332" s="3" t="s">
        <v>296</v>
      </c>
      <c r="F1332" s="3" t="s">
        <v>415</v>
      </c>
      <c r="G1332" s="3" t="s">
        <v>416</v>
      </c>
      <c r="H1332" s="3" t="s">
        <v>415</v>
      </c>
      <c r="I1332" s="3" t="s">
        <v>416</v>
      </c>
      <c r="J1332" s="3" t="s">
        <v>541</v>
      </c>
      <c r="K1332" s="3" t="s">
        <v>541</v>
      </c>
      <c r="L1332" s="3"/>
      <c r="M1332" s="3" t="s">
        <v>543</v>
      </c>
      <c r="N1332" s="3" t="s">
        <v>11</v>
      </c>
      <c r="O1332" s="3" t="s">
        <v>11</v>
      </c>
      <c r="P1332" s="3">
        <v>4535.5</v>
      </c>
      <c r="Q1332" s="54">
        <v>18.459476322696826</v>
      </c>
      <c r="R1332" s="54">
        <v>13.224463975849089</v>
      </c>
      <c r="S1332" s="54">
        <v>12.301754048610571</v>
      </c>
      <c r="T1332" s="54">
        <v>8.6867716319208892</v>
      </c>
      <c r="U1332" s="54">
        <v>7.9148519617510917</v>
      </c>
      <c r="V1332" s="54">
        <v>13.778956463192463</v>
      </c>
      <c r="W1332" s="54">
        <v>43.985694347156482</v>
      </c>
      <c r="X1332" s="54">
        <v>30.380580056864446</v>
      </c>
      <c r="Y1332" s="54">
        <v>74.366274404020928</v>
      </c>
      <c r="Z1332" s="54">
        <v>6</v>
      </c>
      <c r="AA1332" s="54">
        <v>0</v>
      </c>
      <c r="AB1332" s="54">
        <v>0</v>
      </c>
      <c r="AC1332" s="54">
        <v>6</v>
      </c>
      <c r="AD1332" s="54">
        <v>0</v>
      </c>
      <c r="AE1332" s="54">
        <v>0</v>
      </c>
      <c r="AF1332" s="54">
        <f t="shared" si="1576"/>
        <v>6</v>
      </c>
      <c r="AG1332" s="54">
        <f t="shared" si="1577"/>
        <v>6</v>
      </c>
      <c r="AH1332" s="54">
        <f t="shared" si="1578"/>
        <v>12</v>
      </c>
      <c r="AI1332" s="54">
        <v>83722.954861591468</v>
      </c>
      <c r="AJ1332" s="54">
        <v>59979.556362463547</v>
      </c>
      <c r="AK1332" s="54">
        <v>55794.605487473244</v>
      </c>
      <c r="AL1332" s="54">
        <v>39398.852736577202</v>
      </c>
      <c r="AM1332" s="54">
        <v>35897.811072522083</v>
      </c>
      <c r="AN1332" s="54">
        <v>62494.457038809422</v>
      </c>
      <c r="AO1332" s="54">
        <v>199497.11671152827</v>
      </c>
      <c r="AP1332" s="54">
        <v>137791.12084790872</v>
      </c>
      <c r="AQ1332" s="54">
        <v>337288.237559437</v>
      </c>
      <c r="AR1332" s="54">
        <f t="shared" si="1579"/>
        <v>27213</v>
      </c>
      <c r="AS1332" s="54">
        <f t="shared" si="1580"/>
        <v>0</v>
      </c>
      <c r="AT1332" s="54">
        <f t="shared" si="1581"/>
        <v>0</v>
      </c>
      <c r="AU1332" s="54">
        <f t="shared" si="1582"/>
        <v>27213</v>
      </c>
      <c r="AV1332" s="54">
        <f t="shared" si="1583"/>
        <v>0</v>
      </c>
      <c r="AW1332" s="54">
        <f t="shared" si="1584"/>
        <v>0</v>
      </c>
      <c r="AX1332" s="54">
        <f t="shared" si="1585"/>
        <v>27213</v>
      </c>
      <c r="AY1332" s="54">
        <f t="shared" si="1586"/>
        <v>27213</v>
      </c>
      <c r="AZ1332" s="54">
        <f t="shared" si="1587"/>
        <v>54426</v>
      </c>
      <c r="BA1332" s="54">
        <f t="shared" si="1572"/>
        <v>8.6867716319208892</v>
      </c>
      <c r="BB1332" s="54">
        <f t="shared" si="1573"/>
        <v>6</v>
      </c>
      <c r="BC1332" s="54"/>
      <c r="BD1332" s="54"/>
      <c r="BE1332" s="54">
        <f t="shared" si="1588"/>
        <v>0</v>
      </c>
      <c r="BF1332" s="54"/>
      <c r="BG1332" s="54"/>
      <c r="BH1332" s="54"/>
      <c r="BI1332" s="54"/>
      <c r="BJ1332" s="54"/>
      <c r="BK1332" s="54"/>
      <c r="BL1332" s="54"/>
      <c r="BM1332" s="54"/>
      <c r="BN1332" s="54"/>
      <c r="BO1332" s="54"/>
      <c r="BP1332" s="54"/>
      <c r="BQ1332" s="54"/>
      <c r="BR1332" s="54"/>
      <c r="BS1332" s="54"/>
      <c r="BT1332" s="54"/>
      <c r="BU1332" s="54"/>
      <c r="BV1332" s="54">
        <f t="shared" si="1589"/>
        <v>55559.875</v>
      </c>
      <c r="BW1332" s="54">
        <f t="shared" si="1590"/>
        <v>149671.5</v>
      </c>
      <c r="BX1332" s="54">
        <f t="shared" si="1591"/>
        <v>27213</v>
      </c>
      <c r="BY1332" s="54">
        <f t="shared" si="1592"/>
        <v>33</v>
      </c>
      <c r="BZ1332" s="54">
        <f t="shared" si="1593"/>
        <v>6</v>
      </c>
      <c r="CA1332" s="54">
        <v>0</v>
      </c>
      <c r="CB1332" s="54">
        <f t="shared" si="1594"/>
        <v>39</v>
      </c>
      <c r="CC1332" s="54">
        <f t="shared" si="1595"/>
        <v>12.25</v>
      </c>
      <c r="CD1332" s="54">
        <v>24</v>
      </c>
      <c r="CE1332" s="54">
        <v>6</v>
      </c>
      <c r="CF1332" s="54">
        <v>15</v>
      </c>
      <c r="CG1332" s="54">
        <v>39</v>
      </c>
      <c r="CH1332" s="54">
        <v>0</v>
      </c>
      <c r="CI1332" s="54">
        <v>24</v>
      </c>
      <c r="CJ1332" s="54">
        <v>12</v>
      </c>
      <c r="CK1332" s="54">
        <v>9</v>
      </c>
      <c r="CL1332" s="54">
        <v>12</v>
      </c>
      <c r="CM1332" s="54">
        <v>0</v>
      </c>
      <c r="CN1332" s="54">
        <v>0</v>
      </c>
      <c r="CO1332" s="54">
        <v>6</v>
      </c>
    </row>
    <row r="1333" spans="1:93">
      <c r="A1333" s="3" t="str">
        <f t="shared" si="1575"/>
        <v>SH195Herceptin SC</v>
      </c>
      <c r="B1333" s="3" t="s">
        <v>556</v>
      </c>
      <c r="C1333" s="3" t="s">
        <v>557</v>
      </c>
      <c r="D1333" s="3" t="s">
        <v>296</v>
      </c>
      <c r="E1333" s="3" t="s">
        <v>296</v>
      </c>
      <c r="F1333" s="3" t="s">
        <v>415</v>
      </c>
      <c r="G1333" s="3" t="s">
        <v>416</v>
      </c>
      <c r="H1333" s="3" t="s">
        <v>415</v>
      </c>
      <c r="I1333" s="3" t="s">
        <v>416</v>
      </c>
      <c r="J1333" s="3" t="s">
        <v>541</v>
      </c>
      <c r="K1333" s="3" t="s">
        <v>541</v>
      </c>
      <c r="L1333" s="3"/>
      <c r="M1333" s="3" t="s">
        <v>543</v>
      </c>
      <c r="N1333" s="3" t="s">
        <v>12</v>
      </c>
      <c r="O1333" s="3" t="s">
        <v>12</v>
      </c>
      <c r="P1333" s="3">
        <v>3444.49</v>
      </c>
      <c r="Q1333" s="54">
        <v>1.2869445629604544E-7</v>
      </c>
      <c r="R1333" s="54">
        <v>1.1923834167284972E-7</v>
      </c>
      <c r="S1333" s="54">
        <v>1.8086442832285226E-7</v>
      </c>
      <c r="T1333" s="54">
        <v>1.8512626147397511E-7</v>
      </c>
      <c r="U1333" s="54">
        <v>1.6668434004097236E-7</v>
      </c>
      <c r="V1333" s="54">
        <v>2.193921721933052E-7</v>
      </c>
      <c r="W1333" s="54">
        <v>4.2879722629174739E-7</v>
      </c>
      <c r="X1333" s="54">
        <v>5.7120277370825267E-7</v>
      </c>
      <c r="Y1333" s="54">
        <v>1.0000000000000002E-6</v>
      </c>
      <c r="Z1333" s="54">
        <v>0</v>
      </c>
      <c r="AA1333" s="54">
        <v>0</v>
      </c>
      <c r="AB1333" s="54">
        <v>0</v>
      </c>
      <c r="AC1333" s="54">
        <v>0</v>
      </c>
      <c r="AD1333" s="54">
        <v>0</v>
      </c>
      <c r="AE1333" s="54">
        <v>0</v>
      </c>
      <c r="AF1333" s="54">
        <f t="shared" si="1576"/>
        <v>0</v>
      </c>
      <c r="AG1333" s="54">
        <f t="shared" si="1577"/>
        <v>0</v>
      </c>
      <c r="AH1333" s="54">
        <f t="shared" si="1578"/>
        <v>0</v>
      </c>
      <c r="AI1333" s="54">
        <v>4.4328676776716558E-4</v>
      </c>
      <c r="AJ1333" s="54">
        <v>4.1071527550871412E-4</v>
      </c>
      <c r="AK1333" s="54">
        <v>6.2298571471378138E-4</v>
      </c>
      <c r="AL1333" s="54">
        <v>6.3766555638449256E-4</v>
      </c>
      <c r="AM1333" s="54">
        <v>5.7414254242772885E-4</v>
      </c>
      <c r="AN1333" s="54">
        <v>7.5569414319811776E-4</v>
      </c>
      <c r="AO1333" s="54">
        <v>1.476987757989661E-3</v>
      </c>
      <c r="AP1333" s="54">
        <v>1.9675022420103392E-3</v>
      </c>
      <c r="AQ1333" s="54">
        <v>3.4444900000000001E-3</v>
      </c>
      <c r="AR1333" s="54">
        <f t="shared" si="1579"/>
        <v>0</v>
      </c>
      <c r="AS1333" s="54">
        <f t="shared" si="1580"/>
        <v>0</v>
      </c>
      <c r="AT1333" s="54">
        <f t="shared" si="1581"/>
        <v>0</v>
      </c>
      <c r="AU1333" s="54">
        <f t="shared" si="1582"/>
        <v>0</v>
      </c>
      <c r="AV1333" s="54">
        <f t="shared" si="1583"/>
        <v>0</v>
      </c>
      <c r="AW1333" s="54">
        <f t="shared" si="1584"/>
        <v>0</v>
      </c>
      <c r="AX1333" s="54">
        <f t="shared" si="1585"/>
        <v>0</v>
      </c>
      <c r="AY1333" s="54">
        <f t="shared" si="1586"/>
        <v>0</v>
      </c>
      <c r="AZ1333" s="54">
        <f t="shared" si="1587"/>
        <v>0</v>
      </c>
      <c r="BA1333" s="54">
        <f t="shared" si="1572"/>
        <v>1.8512626147397511E-7</v>
      </c>
      <c r="BB1333" s="54">
        <f t="shared" si="1573"/>
        <v>0</v>
      </c>
      <c r="BC1333" s="54"/>
      <c r="BD1333" s="54"/>
      <c r="BE1333" s="54">
        <f t="shared" si="1588"/>
        <v>0</v>
      </c>
      <c r="BF1333" s="54"/>
      <c r="BG1333" s="54"/>
      <c r="BH1333" s="54"/>
      <c r="BI1333" s="54"/>
      <c r="BJ1333" s="54"/>
      <c r="BK1333" s="54"/>
      <c r="BL1333" s="54"/>
      <c r="BM1333" s="54"/>
      <c r="BN1333" s="54"/>
      <c r="BO1333" s="54"/>
      <c r="BP1333" s="54"/>
      <c r="BQ1333" s="54"/>
      <c r="BR1333" s="54"/>
      <c r="BS1333" s="54"/>
      <c r="BT1333" s="54"/>
      <c r="BU1333" s="54"/>
      <c r="BV1333" s="54">
        <f t="shared" si="1589"/>
        <v>0</v>
      </c>
      <c r="BW1333" s="54">
        <f t="shared" si="1590"/>
        <v>0</v>
      </c>
      <c r="BX1333" s="54">
        <f t="shared" si="1591"/>
        <v>0</v>
      </c>
      <c r="BY1333" s="54">
        <f t="shared" si="1592"/>
        <v>0</v>
      </c>
      <c r="BZ1333" s="54">
        <f t="shared" si="1593"/>
        <v>0</v>
      </c>
      <c r="CA1333" s="54">
        <v>0</v>
      </c>
      <c r="CB1333" s="54">
        <f t="shared" si="1594"/>
        <v>0</v>
      </c>
      <c r="CC1333" s="54">
        <f t="shared" si="1595"/>
        <v>0</v>
      </c>
      <c r="CD1333" s="54">
        <v>0</v>
      </c>
      <c r="CE1333" s="54">
        <v>0</v>
      </c>
      <c r="CF1333" s="54">
        <v>0</v>
      </c>
      <c r="CG1333" s="54">
        <v>0</v>
      </c>
      <c r="CH1333" s="54">
        <v>0</v>
      </c>
      <c r="CI1333" s="54">
        <v>0</v>
      </c>
      <c r="CJ1333" s="54">
        <v>0</v>
      </c>
      <c r="CK1333" s="54">
        <v>0</v>
      </c>
      <c r="CL1333" s="54">
        <v>0</v>
      </c>
      <c r="CM1333" s="54">
        <v>0</v>
      </c>
      <c r="CN1333" s="54">
        <v>0</v>
      </c>
      <c r="CO1333" s="54">
        <v>0</v>
      </c>
    </row>
    <row r="1334" spans="1:93">
      <c r="A1334" s="3" t="str">
        <f t="shared" si="1575"/>
        <v>SH195Itovebi 3mg</v>
      </c>
      <c r="B1334" s="3" t="s">
        <v>556</v>
      </c>
      <c r="C1334" s="3" t="s">
        <v>557</v>
      </c>
      <c r="D1334" s="3" t="s">
        <v>296</v>
      </c>
      <c r="E1334" s="3" t="s">
        <v>296</v>
      </c>
      <c r="F1334" s="3" t="s">
        <v>415</v>
      </c>
      <c r="G1334" s="3" t="s">
        <v>416</v>
      </c>
      <c r="H1334" s="3" t="s">
        <v>415</v>
      </c>
      <c r="I1334" s="3" t="s">
        <v>416</v>
      </c>
      <c r="J1334" s="3" t="s">
        <v>541</v>
      </c>
      <c r="K1334" s="3" t="s">
        <v>541</v>
      </c>
      <c r="L1334" s="3"/>
      <c r="M1334" s="3" t="s">
        <v>543</v>
      </c>
      <c r="N1334" s="3" t="s">
        <v>13</v>
      </c>
      <c r="O1334" s="3" t="s">
        <v>14</v>
      </c>
      <c r="P1334" s="3">
        <v>3566.02</v>
      </c>
      <c r="Q1334" s="54">
        <v>7.5423782997919166E-8</v>
      </c>
      <c r="R1334" s="54">
        <v>8.6118364644595899E-8</v>
      </c>
      <c r="S1334" s="54">
        <v>1.7430625086372233E-7</v>
      </c>
      <c r="T1334" s="54">
        <v>1.7644957539816278E-7</v>
      </c>
      <c r="U1334" s="54">
        <v>2.1451535630448561E-7</v>
      </c>
      <c r="V1334" s="54">
        <v>2.7318666979111423E-7</v>
      </c>
      <c r="W1334" s="54">
        <v>3.3584839850623739E-7</v>
      </c>
      <c r="X1334" s="54">
        <v>6.6415160149376262E-7</v>
      </c>
      <c r="Y1334" s="54">
        <v>9.9999999999999995E-7</v>
      </c>
      <c r="Z1334" s="54">
        <v>0</v>
      </c>
      <c r="AA1334" s="54">
        <v>0</v>
      </c>
      <c r="AB1334" s="54">
        <v>0</v>
      </c>
      <c r="AC1334" s="54">
        <v>0</v>
      </c>
      <c r="AD1334" s="54">
        <v>0</v>
      </c>
      <c r="AE1334" s="54">
        <v>0</v>
      </c>
      <c r="AF1334" s="54">
        <f t="shared" si="1576"/>
        <v>0</v>
      </c>
      <c r="AG1334" s="54">
        <f t="shared" si="1577"/>
        <v>0</v>
      </c>
      <c r="AH1334" s="54">
        <f t="shared" si="1578"/>
        <v>0</v>
      </c>
      <c r="AI1334" s="54">
        <v>2.6896271864623972E-4</v>
      </c>
      <c r="AJ1334" s="54">
        <v>3.0709981068992184E-4</v>
      </c>
      <c r="AK1334" s="54">
        <v>6.2157957670505104E-4</v>
      </c>
      <c r="AL1334" s="54">
        <v>6.2922271486135634E-4</v>
      </c>
      <c r="AM1334" s="54">
        <v>7.6496605088892172E-4</v>
      </c>
      <c r="AN1334" s="54">
        <v>9.74189128208509E-4</v>
      </c>
      <c r="AO1334" s="54">
        <v>1.1976421060412126E-3</v>
      </c>
      <c r="AP1334" s="54">
        <v>2.3683778939587868E-3</v>
      </c>
      <c r="AQ1334" s="54">
        <v>3.5660199999999996E-3</v>
      </c>
      <c r="AR1334" s="54">
        <f t="shared" si="1579"/>
        <v>0</v>
      </c>
      <c r="AS1334" s="54">
        <f t="shared" si="1580"/>
        <v>0</v>
      </c>
      <c r="AT1334" s="54">
        <f t="shared" si="1581"/>
        <v>0</v>
      </c>
      <c r="AU1334" s="54">
        <f t="shared" si="1582"/>
        <v>0</v>
      </c>
      <c r="AV1334" s="54">
        <f t="shared" si="1583"/>
        <v>0</v>
      </c>
      <c r="AW1334" s="54">
        <f t="shared" si="1584"/>
        <v>0</v>
      </c>
      <c r="AX1334" s="54">
        <f t="shared" si="1585"/>
        <v>0</v>
      </c>
      <c r="AY1334" s="54">
        <f t="shared" si="1586"/>
        <v>0</v>
      </c>
      <c r="AZ1334" s="54">
        <f t="shared" si="1587"/>
        <v>0</v>
      </c>
      <c r="BA1334" s="54">
        <f t="shared" si="1572"/>
        <v>1.7644957539816278E-7</v>
      </c>
      <c r="BB1334" s="54">
        <f t="shared" si="1573"/>
        <v>0</v>
      </c>
      <c r="BC1334" s="54"/>
      <c r="BD1334" s="54"/>
      <c r="BE1334" s="54">
        <f t="shared" si="1588"/>
        <v>0</v>
      </c>
      <c r="BF1334" s="54"/>
      <c r="BG1334" s="54"/>
      <c r="BH1334" s="54"/>
      <c r="BI1334" s="54"/>
      <c r="BJ1334" s="54"/>
      <c r="BK1334" s="54"/>
      <c r="BL1334" s="54">
        <v>0</v>
      </c>
      <c r="BM1334" s="54">
        <v>0</v>
      </c>
      <c r="BN1334" s="54">
        <f t="shared" ref="BN1334:BN1335" si="1638">AVERAGE(BP1334:BR1334)</f>
        <v>0</v>
      </c>
      <c r="BO1334" s="54">
        <f t="shared" ref="BO1334:BO1335" si="1639">SUM(BS1334:BU1334)/1</f>
        <v>0</v>
      </c>
      <c r="BP1334" s="54">
        <v>0</v>
      </c>
      <c r="BQ1334" s="54">
        <v>0</v>
      </c>
      <c r="BR1334" s="54">
        <v>0</v>
      </c>
      <c r="BS1334" s="54">
        <v>0</v>
      </c>
      <c r="BT1334" s="54">
        <v>0</v>
      </c>
      <c r="BU1334" s="54">
        <v>0</v>
      </c>
      <c r="BV1334" s="54">
        <f t="shared" si="1589"/>
        <v>0</v>
      </c>
      <c r="BW1334" s="54">
        <f t="shared" si="1590"/>
        <v>0</v>
      </c>
      <c r="BX1334" s="54">
        <f t="shared" si="1591"/>
        <v>0</v>
      </c>
      <c r="BY1334" s="54">
        <f t="shared" si="1592"/>
        <v>0</v>
      </c>
      <c r="BZ1334" s="54">
        <f t="shared" si="1593"/>
        <v>0</v>
      </c>
      <c r="CA1334" s="54">
        <v>0</v>
      </c>
      <c r="CB1334" s="54">
        <f t="shared" si="1594"/>
        <v>0</v>
      </c>
      <c r="CC1334" s="54">
        <f t="shared" si="1595"/>
        <v>0</v>
      </c>
      <c r="CD1334" s="54">
        <v>0</v>
      </c>
      <c r="CE1334" s="54">
        <v>0</v>
      </c>
      <c r="CF1334" s="54">
        <v>0</v>
      </c>
      <c r="CG1334" s="54">
        <v>0</v>
      </c>
      <c r="CH1334" s="54">
        <v>0</v>
      </c>
      <c r="CI1334" s="54">
        <v>0</v>
      </c>
      <c r="CJ1334" s="54">
        <v>0</v>
      </c>
      <c r="CK1334" s="54">
        <v>0</v>
      </c>
      <c r="CL1334" s="54">
        <v>0</v>
      </c>
      <c r="CM1334" s="54">
        <v>0</v>
      </c>
      <c r="CN1334" s="54">
        <v>0</v>
      </c>
      <c r="CO1334" s="54">
        <v>0</v>
      </c>
    </row>
    <row r="1335" spans="1:93">
      <c r="A1335" s="3" t="str">
        <f t="shared" si="1575"/>
        <v>SH195Itovebi 9mg</v>
      </c>
      <c r="B1335" s="3" t="s">
        <v>556</v>
      </c>
      <c r="C1335" s="3" t="s">
        <v>557</v>
      </c>
      <c r="D1335" s="3" t="s">
        <v>296</v>
      </c>
      <c r="E1335" s="3" t="s">
        <v>296</v>
      </c>
      <c r="F1335" s="3" t="s">
        <v>415</v>
      </c>
      <c r="G1335" s="3" t="s">
        <v>416</v>
      </c>
      <c r="H1335" s="3" t="s">
        <v>415</v>
      </c>
      <c r="I1335" s="3" t="s">
        <v>416</v>
      </c>
      <c r="J1335" s="3" t="s">
        <v>541</v>
      </c>
      <c r="K1335" s="3" t="s">
        <v>541</v>
      </c>
      <c r="L1335" s="3"/>
      <c r="M1335" s="3" t="s">
        <v>543</v>
      </c>
      <c r="N1335" s="3" t="s">
        <v>13</v>
      </c>
      <c r="O1335" s="3" t="s">
        <v>15</v>
      </c>
      <c r="P1335" s="3">
        <v>10698.05</v>
      </c>
      <c r="Q1335" s="54"/>
      <c r="R1335" s="54"/>
      <c r="S1335" s="54"/>
      <c r="T1335" s="54"/>
      <c r="U1335" s="54"/>
      <c r="V1335" s="54"/>
      <c r="W1335" s="54">
        <v>0</v>
      </c>
      <c r="X1335" s="54">
        <v>0</v>
      </c>
      <c r="Y1335" s="54">
        <v>0</v>
      </c>
      <c r="Z1335" s="54">
        <v>0</v>
      </c>
      <c r="AA1335" s="54">
        <v>0</v>
      </c>
      <c r="AB1335" s="54">
        <v>0</v>
      </c>
      <c r="AC1335" s="54">
        <v>0</v>
      </c>
      <c r="AD1335" s="54">
        <v>0</v>
      </c>
      <c r="AE1335" s="54">
        <v>0</v>
      </c>
      <c r="AF1335" s="54">
        <f t="shared" si="1576"/>
        <v>0</v>
      </c>
      <c r="AG1335" s="54">
        <f t="shared" si="1577"/>
        <v>0</v>
      </c>
      <c r="AH1335" s="54">
        <f t="shared" si="1578"/>
        <v>0</v>
      </c>
      <c r="AI1335" s="54"/>
      <c r="AJ1335" s="54"/>
      <c r="AK1335" s="54"/>
      <c r="AL1335" s="54"/>
      <c r="AM1335" s="54"/>
      <c r="AN1335" s="54"/>
      <c r="AO1335" s="54">
        <v>0</v>
      </c>
      <c r="AP1335" s="54">
        <v>0</v>
      </c>
      <c r="AQ1335" s="54">
        <v>0</v>
      </c>
      <c r="AR1335" s="54">
        <f t="shared" si="1579"/>
        <v>0</v>
      </c>
      <c r="AS1335" s="54">
        <f t="shared" si="1580"/>
        <v>0</v>
      </c>
      <c r="AT1335" s="54">
        <f t="shared" si="1581"/>
        <v>0</v>
      </c>
      <c r="AU1335" s="54">
        <f t="shared" si="1582"/>
        <v>0</v>
      </c>
      <c r="AV1335" s="54">
        <f t="shared" si="1583"/>
        <v>0</v>
      </c>
      <c r="AW1335" s="54">
        <f t="shared" si="1584"/>
        <v>0</v>
      </c>
      <c r="AX1335" s="54">
        <f t="shared" si="1585"/>
        <v>0</v>
      </c>
      <c r="AY1335" s="54">
        <f t="shared" si="1586"/>
        <v>0</v>
      </c>
      <c r="AZ1335" s="54">
        <f t="shared" si="1587"/>
        <v>0</v>
      </c>
      <c r="BA1335" s="54">
        <f t="shared" si="1572"/>
        <v>0</v>
      </c>
      <c r="BB1335" s="54">
        <f t="shared" si="1573"/>
        <v>0</v>
      </c>
      <c r="BC1335" s="54"/>
      <c r="BD1335" s="54"/>
      <c r="BE1335" s="54">
        <f t="shared" si="1588"/>
        <v>0</v>
      </c>
      <c r="BF1335" s="54"/>
      <c r="BG1335" s="54"/>
      <c r="BH1335" s="54"/>
      <c r="BI1335" s="54"/>
      <c r="BJ1335" s="54"/>
      <c r="BK1335" s="54"/>
      <c r="BL1335" s="54">
        <v>0</v>
      </c>
      <c r="BM1335" s="54">
        <v>0</v>
      </c>
      <c r="BN1335" s="54">
        <f t="shared" si="1638"/>
        <v>0</v>
      </c>
      <c r="BO1335" s="54">
        <f t="shared" si="1639"/>
        <v>0</v>
      </c>
      <c r="BP1335" s="54">
        <v>0</v>
      </c>
      <c r="BQ1335" s="54">
        <v>0</v>
      </c>
      <c r="BR1335" s="54">
        <v>0</v>
      </c>
      <c r="BS1335" s="54">
        <v>0</v>
      </c>
      <c r="BT1335" s="54">
        <v>0</v>
      </c>
      <c r="BU1335" s="54">
        <v>0</v>
      </c>
      <c r="BV1335" s="54">
        <f t="shared" si="1589"/>
        <v>0</v>
      </c>
      <c r="BW1335" s="54">
        <f t="shared" si="1590"/>
        <v>0</v>
      </c>
      <c r="BX1335" s="54">
        <f t="shared" si="1591"/>
        <v>0</v>
      </c>
      <c r="BY1335" s="54">
        <f t="shared" si="1592"/>
        <v>0</v>
      </c>
      <c r="BZ1335" s="54">
        <f t="shared" si="1593"/>
        <v>0</v>
      </c>
      <c r="CA1335" s="54">
        <v>0</v>
      </c>
      <c r="CB1335" s="54">
        <f t="shared" si="1594"/>
        <v>0</v>
      </c>
      <c r="CC1335" s="54">
        <f t="shared" si="1595"/>
        <v>0</v>
      </c>
      <c r="CD1335" s="54">
        <v>0</v>
      </c>
      <c r="CE1335" s="54">
        <v>0</v>
      </c>
      <c r="CF1335" s="54">
        <v>0</v>
      </c>
      <c r="CG1335" s="54">
        <v>0</v>
      </c>
      <c r="CH1335" s="54">
        <v>0</v>
      </c>
      <c r="CI1335" s="54">
        <v>0</v>
      </c>
      <c r="CJ1335" s="54">
        <v>0</v>
      </c>
      <c r="CK1335" s="54">
        <v>0</v>
      </c>
      <c r="CL1335" s="54">
        <v>0</v>
      </c>
      <c r="CM1335" s="54">
        <v>0</v>
      </c>
      <c r="CN1335" s="54">
        <v>0</v>
      </c>
      <c r="CO1335" s="54">
        <v>0</v>
      </c>
    </row>
    <row r="1336" spans="1:93">
      <c r="A1336" s="3" t="str">
        <f t="shared" si="1575"/>
        <v>SH195Perjeta</v>
      </c>
      <c r="B1336" s="3" t="s">
        <v>556</v>
      </c>
      <c r="C1336" s="3" t="s">
        <v>557</v>
      </c>
      <c r="D1336" s="3" t="s">
        <v>296</v>
      </c>
      <c r="E1336" s="3" t="s">
        <v>296</v>
      </c>
      <c r="F1336" s="3" t="s">
        <v>415</v>
      </c>
      <c r="G1336" s="3" t="s">
        <v>416</v>
      </c>
      <c r="H1336" s="3" t="s">
        <v>415</v>
      </c>
      <c r="I1336" s="3" t="s">
        <v>416</v>
      </c>
      <c r="J1336" s="3" t="s">
        <v>541</v>
      </c>
      <c r="K1336" s="3" t="s">
        <v>541</v>
      </c>
      <c r="L1336" s="3"/>
      <c r="M1336" s="3" t="s">
        <v>543</v>
      </c>
      <c r="N1336" s="3" t="s">
        <v>16</v>
      </c>
      <c r="O1336" s="3" t="s">
        <v>16</v>
      </c>
      <c r="P1336" s="3">
        <v>3985.87</v>
      </c>
      <c r="Q1336" s="54">
        <v>1.7019376786268344E-7</v>
      </c>
      <c r="R1336" s="54">
        <v>1.4376523217895139E-7</v>
      </c>
      <c r="S1336" s="54">
        <v>2.1820555566111193E-7</v>
      </c>
      <c r="T1336" s="54">
        <v>1.3185526524997413E-7</v>
      </c>
      <c r="U1336" s="54">
        <v>1.600367478615922E-7</v>
      </c>
      <c r="V1336" s="54">
        <v>1.8366729468643289E-7</v>
      </c>
      <c r="W1336" s="54">
        <v>5.3216455570274684E-7</v>
      </c>
      <c r="X1336" s="54">
        <v>4.7555930779799925E-7</v>
      </c>
      <c r="Y1336" s="54">
        <v>1.0077238635007461E-6</v>
      </c>
      <c r="Z1336" s="54">
        <v>0</v>
      </c>
      <c r="AA1336" s="54">
        <v>0</v>
      </c>
      <c r="AB1336" s="54">
        <v>0</v>
      </c>
      <c r="AC1336" s="54">
        <v>0</v>
      </c>
      <c r="AD1336" s="54">
        <v>0</v>
      </c>
      <c r="AE1336" s="54">
        <v>0</v>
      </c>
      <c r="AF1336" s="54">
        <f t="shared" si="1576"/>
        <v>0</v>
      </c>
      <c r="AG1336" s="54">
        <f t="shared" si="1577"/>
        <v>0</v>
      </c>
      <c r="AH1336" s="54">
        <f t="shared" si="1578"/>
        <v>0</v>
      </c>
      <c r="AI1336" s="54">
        <v>6.7837023351083401E-4</v>
      </c>
      <c r="AJ1336" s="54">
        <v>5.7302952598511697E-4</v>
      </c>
      <c r="AK1336" s="54">
        <v>8.6973897814295617E-4</v>
      </c>
      <c r="AL1336" s="54">
        <v>5.2555794610191443E-4</v>
      </c>
      <c r="AM1336" s="54">
        <v>6.3788567219908463E-4</v>
      </c>
      <c r="AN1336" s="54">
        <v>7.3207395987181232E-4</v>
      </c>
      <c r="AO1336" s="54">
        <v>2.1211387376389073E-3</v>
      </c>
      <c r="AP1336" s="54">
        <v>1.8955175781728115E-3</v>
      </c>
      <c r="AQ1336" s="54">
        <v>4.0166563158117192E-3</v>
      </c>
      <c r="AR1336" s="54">
        <f t="shared" si="1579"/>
        <v>0</v>
      </c>
      <c r="AS1336" s="54">
        <f t="shared" si="1580"/>
        <v>0</v>
      </c>
      <c r="AT1336" s="54">
        <f t="shared" si="1581"/>
        <v>0</v>
      </c>
      <c r="AU1336" s="54">
        <f t="shared" si="1582"/>
        <v>0</v>
      </c>
      <c r="AV1336" s="54">
        <f t="shared" si="1583"/>
        <v>0</v>
      </c>
      <c r="AW1336" s="54">
        <f t="shared" si="1584"/>
        <v>0</v>
      </c>
      <c r="AX1336" s="54">
        <f t="shared" si="1585"/>
        <v>0</v>
      </c>
      <c r="AY1336" s="54">
        <f t="shared" si="1586"/>
        <v>0</v>
      </c>
      <c r="AZ1336" s="54">
        <f t="shared" si="1587"/>
        <v>0</v>
      </c>
      <c r="BA1336" s="54">
        <f t="shared" si="1572"/>
        <v>1.3185526524997413E-7</v>
      </c>
      <c r="BB1336" s="54">
        <f t="shared" si="1573"/>
        <v>0</v>
      </c>
      <c r="BC1336" s="54"/>
      <c r="BD1336" s="54"/>
      <c r="BE1336" s="54">
        <f t="shared" si="1588"/>
        <v>0</v>
      </c>
      <c r="BF1336" s="54"/>
      <c r="BG1336" s="54"/>
      <c r="BH1336" s="54"/>
      <c r="BI1336" s="54"/>
      <c r="BJ1336" s="54"/>
      <c r="BK1336" s="54"/>
      <c r="BL1336" s="54"/>
      <c r="BM1336" s="54"/>
      <c r="BN1336" s="54"/>
      <c r="BO1336" s="54"/>
      <c r="BP1336" s="54"/>
      <c r="BQ1336" s="54"/>
      <c r="BR1336" s="54"/>
      <c r="BS1336" s="54"/>
      <c r="BT1336" s="54"/>
      <c r="BU1336" s="54"/>
      <c r="BV1336" s="54">
        <f t="shared" si="1589"/>
        <v>-332.15583333333331</v>
      </c>
      <c r="BW1336" s="54">
        <f t="shared" si="1590"/>
        <v>0</v>
      </c>
      <c r="BX1336" s="54">
        <f t="shared" si="1591"/>
        <v>0</v>
      </c>
      <c r="BY1336" s="54">
        <f t="shared" si="1592"/>
        <v>0</v>
      </c>
      <c r="BZ1336" s="54">
        <f t="shared" si="1593"/>
        <v>0</v>
      </c>
      <c r="CA1336" s="54">
        <v>0</v>
      </c>
      <c r="CB1336" s="54">
        <f t="shared" si="1594"/>
        <v>0</v>
      </c>
      <c r="CC1336" s="54">
        <f t="shared" si="1595"/>
        <v>-8.3333333333333329E-2</v>
      </c>
      <c r="CD1336" s="54">
        <v>0</v>
      </c>
      <c r="CE1336" s="54">
        <v>0</v>
      </c>
      <c r="CF1336" s="54">
        <v>0</v>
      </c>
      <c r="CG1336" s="54">
        <v>0</v>
      </c>
      <c r="CH1336" s="54">
        <v>0</v>
      </c>
      <c r="CI1336" s="54">
        <v>-1</v>
      </c>
      <c r="CJ1336" s="54">
        <v>0</v>
      </c>
      <c r="CK1336" s="54">
        <v>0</v>
      </c>
      <c r="CL1336" s="54">
        <v>0</v>
      </c>
      <c r="CM1336" s="54">
        <v>0</v>
      </c>
      <c r="CN1336" s="54">
        <v>0</v>
      </c>
      <c r="CO1336" s="54">
        <v>0</v>
      </c>
    </row>
    <row r="1337" spans="1:93">
      <c r="A1337" s="3" t="str">
        <f t="shared" si="1575"/>
        <v>SH195Phesgo 10ml</v>
      </c>
      <c r="B1337" s="3" t="s">
        <v>556</v>
      </c>
      <c r="C1337" s="3" t="s">
        <v>557</v>
      </c>
      <c r="D1337" s="3" t="s">
        <v>296</v>
      </c>
      <c r="E1337" s="3" t="s">
        <v>296</v>
      </c>
      <c r="F1337" s="3" t="s">
        <v>415</v>
      </c>
      <c r="G1337" s="3" t="s">
        <v>416</v>
      </c>
      <c r="H1337" s="3" t="s">
        <v>415</v>
      </c>
      <c r="I1337" s="3" t="s">
        <v>416</v>
      </c>
      <c r="J1337" s="3" t="s">
        <v>541</v>
      </c>
      <c r="K1337" s="3" t="s">
        <v>541</v>
      </c>
      <c r="L1337" s="3"/>
      <c r="M1337" s="3" t="s">
        <v>543</v>
      </c>
      <c r="N1337" s="3" t="s">
        <v>17</v>
      </c>
      <c r="O1337" s="3" t="s">
        <v>18</v>
      </c>
      <c r="P1337" s="3">
        <v>6232.07</v>
      </c>
      <c r="Q1337" s="54">
        <v>0.29701980932338695</v>
      </c>
      <c r="R1337" s="54">
        <v>0.2745828298237985</v>
      </c>
      <c r="S1337" s="54">
        <v>0.40705740482375841</v>
      </c>
      <c r="T1337" s="54">
        <v>0.35668849712374862</v>
      </c>
      <c r="U1337" s="54">
        <v>0.32727218632332439</v>
      </c>
      <c r="V1337" s="54">
        <v>0.42635701492441519</v>
      </c>
      <c r="W1337" s="54">
        <v>0.97866004397094386</v>
      </c>
      <c r="X1337" s="54">
        <v>1.1103176983714882</v>
      </c>
      <c r="Y1337" s="54">
        <v>2.0889777423424318</v>
      </c>
      <c r="Z1337" s="54">
        <v>0</v>
      </c>
      <c r="AA1337" s="54">
        <v>0</v>
      </c>
      <c r="AB1337" s="54">
        <v>0</v>
      </c>
      <c r="AC1337" s="54">
        <v>0</v>
      </c>
      <c r="AD1337" s="54">
        <v>0</v>
      </c>
      <c r="AE1337" s="54">
        <v>0</v>
      </c>
      <c r="AF1337" s="54">
        <f t="shared" si="1576"/>
        <v>0</v>
      </c>
      <c r="AG1337" s="54">
        <f t="shared" si="1577"/>
        <v>0</v>
      </c>
      <c r="AH1337" s="54">
        <f t="shared" si="1578"/>
        <v>0</v>
      </c>
      <c r="AI1337" s="54">
        <v>1851.0482430900001</v>
      </c>
      <c r="AJ1337" s="54">
        <v>1711.2194162599999</v>
      </c>
      <c r="AK1337" s="54">
        <v>2536.81024088</v>
      </c>
      <c r="AL1337" s="54">
        <v>2222.9076822699999</v>
      </c>
      <c r="AM1337" s="54">
        <v>2039.58317422</v>
      </c>
      <c r="AN1337" s="54">
        <v>2657.0867619999999</v>
      </c>
      <c r="AO1337" s="54">
        <v>6099.0779002300005</v>
      </c>
      <c r="AP1337" s="54">
        <v>6919.5776184899996</v>
      </c>
      <c r="AQ1337" s="54">
        <v>13018.655518719999</v>
      </c>
      <c r="AR1337" s="54">
        <f t="shared" si="1579"/>
        <v>0</v>
      </c>
      <c r="AS1337" s="54">
        <f t="shared" si="1580"/>
        <v>0</v>
      </c>
      <c r="AT1337" s="54">
        <f t="shared" si="1581"/>
        <v>0</v>
      </c>
      <c r="AU1337" s="54">
        <f t="shared" si="1582"/>
        <v>0</v>
      </c>
      <c r="AV1337" s="54">
        <f t="shared" si="1583"/>
        <v>0</v>
      </c>
      <c r="AW1337" s="54">
        <f t="shared" si="1584"/>
        <v>0</v>
      </c>
      <c r="AX1337" s="54">
        <f t="shared" si="1585"/>
        <v>0</v>
      </c>
      <c r="AY1337" s="54">
        <f t="shared" si="1586"/>
        <v>0</v>
      </c>
      <c r="AZ1337" s="54">
        <f t="shared" si="1587"/>
        <v>0</v>
      </c>
      <c r="BA1337" s="54">
        <f t="shared" si="1572"/>
        <v>0.35668849712374862</v>
      </c>
      <c r="BB1337" s="54">
        <f t="shared" si="1573"/>
        <v>0</v>
      </c>
      <c r="BC1337" s="54">
        <f>SUM(CJ1337:CL1337)</f>
        <v>1</v>
      </c>
      <c r="BD1337" s="54">
        <f>SUM(CM1337:CO1337)</f>
        <v>0</v>
      </c>
      <c r="BE1337" s="54">
        <f t="shared" si="1588"/>
        <v>0</v>
      </c>
      <c r="BF1337" s="54">
        <f t="shared" ref="BF1337:BK1337" si="1640">Z1337</f>
        <v>0</v>
      </c>
      <c r="BG1337" s="54">
        <f t="shared" si="1640"/>
        <v>0</v>
      </c>
      <c r="BH1337" s="54">
        <f t="shared" si="1640"/>
        <v>0</v>
      </c>
      <c r="BI1337" s="54">
        <f t="shared" si="1640"/>
        <v>0</v>
      </c>
      <c r="BJ1337" s="54">
        <f t="shared" si="1640"/>
        <v>0</v>
      </c>
      <c r="BK1337" s="54">
        <f t="shared" si="1640"/>
        <v>0</v>
      </c>
      <c r="BL1337" s="54">
        <v>0</v>
      </c>
      <c r="BM1337" s="54">
        <v>0</v>
      </c>
      <c r="BN1337" s="54">
        <f t="shared" ref="BN1337:BN1338" si="1641">AVERAGE(BP1337:BR1337)</f>
        <v>0</v>
      </c>
      <c r="BO1337" s="54">
        <f t="shared" ref="BO1337:BO1338" si="1642">SUM(BS1337:BU1337)/1</f>
        <v>0</v>
      </c>
      <c r="BP1337" s="54">
        <v>0</v>
      </c>
      <c r="BQ1337" s="54">
        <v>0</v>
      </c>
      <c r="BR1337" s="54">
        <v>0</v>
      </c>
      <c r="BS1337" s="54">
        <v>0</v>
      </c>
      <c r="BT1337" s="54">
        <v>0</v>
      </c>
      <c r="BU1337" s="54">
        <v>0</v>
      </c>
      <c r="BV1337" s="54">
        <f t="shared" si="1589"/>
        <v>519.33916666666664</v>
      </c>
      <c r="BW1337" s="54">
        <f t="shared" si="1590"/>
        <v>6232.07</v>
      </c>
      <c r="BX1337" s="54">
        <f t="shared" si="1591"/>
        <v>0</v>
      </c>
      <c r="BY1337" s="54">
        <f t="shared" si="1592"/>
        <v>1</v>
      </c>
      <c r="BZ1337" s="54">
        <f t="shared" si="1593"/>
        <v>0</v>
      </c>
      <c r="CA1337" s="54">
        <v>0</v>
      </c>
      <c r="CB1337" s="54">
        <f t="shared" si="1594"/>
        <v>0</v>
      </c>
      <c r="CC1337" s="54">
        <f t="shared" si="1595"/>
        <v>8.3333333333333329E-2</v>
      </c>
      <c r="CD1337" s="54">
        <v>0</v>
      </c>
      <c r="CE1337" s="54">
        <v>0</v>
      </c>
      <c r="CF1337" s="54">
        <v>0</v>
      </c>
      <c r="CG1337" s="54">
        <v>0</v>
      </c>
      <c r="CH1337" s="54">
        <v>0</v>
      </c>
      <c r="CI1337" s="54">
        <v>0</v>
      </c>
      <c r="CJ1337" s="54">
        <v>0</v>
      </c>
      <c r="CK1337" s="54">
        <v>0</v>
      </c>
      <c r="CL1337" s="54">
        <v>1</v>
      </c>
      <c r="CM1337" s="54">
        <v>0</v>
      </c>
      <c r="CN1337" s="54">
        <v>0</v>
      </c>
      <c r="CO1337" s="54">
        <v>0</v>
      </c>
    </row>
    <row r="1338" spans="1:93">
      <c r="A1338" s="3" t="str">
        <f t="shared" si="1575"/>
        <v>SH195Phesgo 15ml</v>
      </c>
      <c r="B1338" s="3" t="s">
        <v>556</v>
      </c>
      <c r="C1338" s="3" t="s">
        <v>557</v>
      </c>
      <c r="D1338" s="3" t="s">
        <v>296</v>
      </c>
      <c r="E1338" s="3" t="s">
        <v>296</v>
      </c>
      <c r="F1338" s="3" t="s">
        <v>415</v>
      </c>
      <c r="G1338" s="3" t="s">
        <v>416</v>
      </c>
      <c r="H1338" s="3" t="s">
        <v>415</v>
      </c>
      <c r="I1338" s="3" t="s">
        <v>416</v>
      </c>
      <c r="J1338" s="3" t="s">
        <v>541</v>
      </c>
      <c r="K1338" s="3" t="s">
        <v>541</v>
      </c>
      <c r="L1338" s="3"/>
      <c r="M1338" s="3" t="s">
        <v>543</v>
      </c>
      <c r="N1338" s="3" t="s">
        <v>17</v>
      </c>
      <c r="O1338" s="3" t="s">
        <v>19</v>
      </c>
      <c r="P1338" s="3">
        <v>8489.27</v>
      </c>
      <c r="Q1338" s="54">
        <v>1.1779575864591419E-6</v>
      </c>
      <c r="R1338" s="54">
        <v>1.1779575864591419E-6</v>
      </c>
      <c r="S1338" s="54">
        <v>1.1779575864591419E-6</v>
      </c>
      <c r="T1338" s="54">
        <v>1.1779575864591419E-6</v>
      </c>
      <c r="U1338" s="54">
        <v>1.1779575864591419E-6</v>
      </c>
      <c r="V1338" s="54">
        <v>1.1779575864591419E-6</v>
      </c>
      <c r="W1338" s="54">
        <v>3.5338727593774257E-6</v>
      </c>
      <c r="X1338" s="54">
        <v>3.5338727593774257E-6</v>
      </c>
      <c r="Y1338" s="54">
        <v>7.0677455187548515E-6</v>
      </c>
      <c r="Z1338" s="54">
        <v>0</v>
      </c>
      <c r="AA1338" s="54">
        <v>0</v>
      </c>
      <c r="AB1338" s="54">
        <v>0</v>
      </c>
      <c r="AC1338" s="54">
        <v>0</v>
      </c>
      <c r="AD1338" s="54">
        <v>0</v>
      </c>
      <c r="AE1338" s="54">
        <v>0</v>
      </c>
      <c r="AF1338" s="54">
        <f t="shared" si="1576"/>
        <v>0</v>
      </c>
      <c r="AG1338" s="54">
        <f t="shared" si="1577"/>
        <v>0</v>
      </c>
      <c r="AH1338" s="54">
        <f t="shared" si="1578"/>
        <v>0</v>
      </c>
      <c r="AI1338" s="54">
        <v>0.01</v>
      </c>
      <c r="AJ1338" s="54">
        <v>0.01</v>
      </c>
      <c r="AK1338" s="54">
        <v>0.01</v>
      </c>
      <c r="AL1338" s="54">
        <v>0.01</v>
      </c>
      <c r="AM1338" s="54">
        <v>0.01</v>
      </c>
      <c r="AN1338" s="54">
        <v>0.01</v>
      </c>
      <c r="AO1338" s="54">
        <v>0.03</v>
      </c>
      <c r="AP1338" s="54">
        <v>0.03</v>
      </c>
      <c r="AQ1338" s="54">
        <v>0.06</v>
      </c>
      <c r="AR1338" s="54">
        <f t="shared" si="1579"/>
        <v>0</v>
      </c>
      <c r="AS1338" s="54">
        <f t="shared" si="1580"/>
        <v>0</v>
      </c>
      <c r="AT1338" s="54">
        <f t="shared" si="1581"/>
        <v>0</v>
      </c>
      <c r="AU1338" s="54">
        <f t="shared" si="1582"/>
        <v>0</v>
      </c>
      <c r="AV1338" s="54">
        <f t="shared" si="1583"/>
        <v>0</v>
      </c>
      <c r="AW1338" s="54">
        <f t="shared" si="1584"/>
        <v>0</v>
      </c>
      <c r="AX1338" s="54">
        <f t="shared" si="1585"/>
        <v>0</v>
      </c>
      <c r="AY1338" s="54">
        <f t="shared" si="1586"/>
        <v>0</v>
      </c>
      <c r="AZ1338" s="54">
        <f t="shared" si="1587"/>
        <v>0</v>
      </c>
      <c r="BA1338" s="54">
        <f t="shared" si="1572"/>
        <v>1.1779575864591419E-6</v>
      </c>
      <c r="BB1338" s="54">
        <f t="shared" si="1573"/>
        <v>0</v>
      </c>
      <c r="BC1338" s="54">
        <f>SUM(CJ1338:CL1338)*2</f>
        <v>0</v>
      </c>
      <c r="BD1338" s="54">
        <f>SUM(CM1338:CO1338)*2</f>
        <v>0</v>
      </c>
      <c r="BE1338" s="54">
        <f t="shared" si="1588"/>
        <v>0</v>
      </c>
      <c r="BF1338" s="54">
        <f t="shared" ref="BF1338:BK1338" si="1643">Z1338*2</f>
        <v>0</v>
      </c>
      <c r="BG1338" s="54">
        <f t="shared" si="1643"/>
        <v>0</v>
      </c>
      <c r="BH1338" s="54">
        <f t="shared" si="1643"/>
        <v>0</v>
      </c>
      <c r="BI1338" s="54">
        <f t="shared" si="1643"/>
        <v>0</v>
      </c>
      <c r="BJ1338" s="54">
        <f t="shared" si="1643"/>
        <v>0</v>
      </c>
      <c r="BK1338" s="54">
        <f t="shared" si="1643"/>
        <v>0</v>
      </c>
      <c r="BL1338" s="54">
        <v>0</v>
      </c>
      <c r="BM1338" s="54">
        <v>0</v>
      </c>
      <c r="BN1338" s="54">
        <f t="shared" si="1641"/>
        <v>0</v>
      </c>
      <c r="BO1338" s="54">
        <f t="shared" si="1642"/>
        <v>0</v>
      </c>
      <c r="BP1338" s="54">
        <v>0</v>
      </c>
      <c r="BQ1338" s="54">
        <v>0</v>
      </c>
      <c r="BR1338" s="54">
        <v>0</v>
      </c>
      <c r="BS1338" s="54">
        <v>0</v>
      </c>
      <c r="BT1338" s="54">
        <v>0</v>
      </c>
      <c r="BU1338" s="54">
        <v>0</v>
      </c>
      <c r="BV1338" s="54">
        <f t="shared" si="1589"/>
        <v>0</v>
      </c>
      <c r="BW1338" s="54">
        <f t="shared" si="1590"/>
        <v>0</v>
      </c>
      <c r="BX1338" s="54">
        <f t="shared" si="1591"/>
        <v>0</v>
      </c>
      <c r="BY1338" s="54">
        <f t="shared" si="1592"/>
        <v>0</v>
      </c>
      <c r="BZ1338" s="54">
        <f t="shared" si="1593"/>
        <v>0</v>
      </c>
      <c r="CA1338" s="54">
        <v>0</v>
      </c>
      <c r="CB1338" s="54">
        <f t="shared" si="1594"/>
        <v>0</v>
      </c>
      <c r="CC1338" s="54">
        <f t="shared" si="1595"/>
        <v>0</v>
      </c>
      <c r="CD1338" s="54">
        <v>0</v>
      </c>
      <c r="CE1338" s="54">
        <v>0</v>
      </c>
      <c r="CF1338" s="54">
        <v>0</v>
      </c>
      <c r="CG1338" s="54">
        <v>0</v>
      </c>
      <c r="CH1338" s="54">
        <v>0</v>
      </c>
      <c r="CI1338" s="54">
        <v>0</v>
      </c>
      <c r="CJ1338" s="54">
        <v>0</v>
      </c>
      <c r="CK1338" s="54">
        <v>0</v>
      </c>
      <c r="CL1338" s="54">
        <v>0</v>
      </c>
      <c r="CM1338" s="54">
        <v>0</v>
      </c>
      <c r="CN1338" s="54">
        <v>0</v>
      </c>
      <c r="CO1338" s="54">
        <v>0</v>
      </c>
    </row>
    <row r="1339" spans="1:93">
      <c r="A1339" s="3" t="str">
        <f t="shared" si="1575"/>
        <v>SH202Herceptin IV</v>
      </c>
      <c r="B1339" s="3" t="s">
        <v>558</v>
      </c>
      <c r="C1339" s="3" t="s">
        <v>887</v>
      </c>
      <c r="D1339" s="3" t="s">
        <v>296</v>
      </c>
      <c r="E1339" s="3" t="s">
        <v>296</v>
      </c>
      <c r="F1339" s="3" t="s">
        <v>417</v>
      </c>
      <c r="G1339" s="3" t="s">
        <v>418</v>
      </c>
      <c r="H1339" s="3" t="s">
        <v>417</v>
      </c>
      <c r="I1339" s="3" t="s">
        <v>418</v>
      </c>
      <c r="J1339" s="3" t="s">
        <v>541</v>
      </c>
      <c r="K1339" s="3" t="s">
        <v>541</v>
      </c>
      <c r="L1339" s="3"/>
      <c r="M1339" s="3" t="s">
        <v>545</v>
      </c>
      <c r="N1339" s="3" t="s">
        <v>11</v>
      </c>
      <c r="O1339" s="3" t="s">
        <v>11</v>
      </c>
      <c r="P1339" s="3">
        <v>4535.5</v>
      </c>
      <c r="Q1339" s="54">
        <v>7.0223206309983262</v>
      </c>
      <c r="R1339" s="54">
        <v>5.0308266923756344</v>
      </c>
      <c r="S1339" s="54">
        <v>4.6798110489628755</v>
      </c>
      <c r="T1339" s="54">
        <v>3.3046059693798027</v>
      </c>
      <c r="U1339" s="54">
        <v>3.0109536831206407</v>
      </c>
      <c r="V1339" s="54">
        <v>5.2417657225808041</v>
      </c>
      <c r="W1339" s="54">
        <v>16.732958372336835</v>
      </c>
      <c r="X1339" s="54">
        <v>11.557325375081248</v>
      </c>
      <c r="Y1339" s="54">
        <v>28.290283747418083</v>
      </c>
      <c r="Z1339" s="54">
        <v>3</v>
      </c>
      <c r="AA1339" s="54">
        <v>6</v>
      </c>
      <c r="AB1339" s="54">
        <v>12</v>
      </c>
      <c r="AC1339" s="54">
        <v>9</v>
      </c>
      <c r="AD1339" s="54">
        <v>0</v>
      </c>
      <c r="AE1339" s="54">
        <v>0</v>
      </c>
      <c r="AF1339" s="54">
        <f t="shared" si="1576"/>
        <v>21</v>
      </c>
      <c r="AG1339" s="54">
        <f t="shared" si="1577"/>
        <v>9</v>
      </c>
      <c r="AH1339" s="54">
        <f t="shared" si="1578"/>
        <v>30</v>
      </c>
      <c r="AI1339" s="54">
        <v>31849.735221892908</v>
      </c>
      <c r="AJ1339" s="54">
        <v>22817.314463269689</v>
      </c>
      <c r="AK1339" s="54">
        <v>21225.283012571123</v>
      </c>
      <c r="AL1339" s="54">
        <v>14988.040374122094</v>
      </c>
      <c r="AM1339" s="54">
        <v>13656.180429793665</v>
      </c>
      <c r="AN1339" s="54">
        <v>23774.028434765238</v>
      </c>
      <c r="AO1339" s="54">
        <v>75892.332697733713</v>
      </c>
      <c r="AP1339" s="54">
        <v>52418.249238680997</v>
      </c>
      <c r="AQ1339" s="54">
        <v>128310.5819364147</v>
      </c>
      <c r="AR1339" s="54">
        <f t="shared" si="1579"/>
        <v>13606.5</v>
      </c>
      <c r="AS1339" s="54">
        <f t="shared" si="1580"/>
        <v>27213</v>
      </c>
      <c r="AT1339" s="54">
        <f t="shared" si="1581"/>
        <v>54426</v>
      </c>
      <c r="AU1339" s="54">
        <f t="shared" si="1582"/>
        <v>40819.5</v>
      </c>
      <c r="AV1339" s="54">
        <f t="shared" si="1583"/>
        <v>0</v>
      </c>
      <c r="AW1339" s="54">
        <f t="shared" si="1584"/>
        <v>0</v>
      </c>
      <c r="AX1339" s="54">
        <f t="shared" si="1585"/>
        <v>95245.5</v>
      </c>
      <c r="AY1339" s="54">
        <f t="shared" si="1586"/>
        <v>40819.5</v>
      </c>
      <c r="AZ1339" s="54">
        <f t="shared" si="1587"/>
        <v>136065</v>
      </c>
      <c r="BA1339" s="54">
        <f t="shared" si="1572"/>
        <v>3.3046059693798027</v>
      </c>
      <c r="BB1339" s="54">
        <f t="shared" si="1573"/>
        <v>9</v>
      </c>
      <c r="BC1339" s="54"/>
      <c r="BD1339" s="54"/>
      <c r="BE1339" s="54">
        <f t="shared" si="1588"/>
        <v>0</v>
      </c>
      <c r="BF1339" s="54"/>
      <c r="BG1339" s="54"/>
      <c r="BH1339" s="54"/>
      <c r="BI1339" s="54"/>
      <c r="BJ1339" s="54"/>
      <c r="BK1339" s="54"/>
      <c r="BL1339" s="54"/>
      <c r="BM1339" s="54"/>
      <c r="BN1339" s="54"/>
      <c r="BO1339" s="54"/>
      <c r="BP1339" s="54"/>
      <c r="BQ1339" s="54"/>
      <c r="BR1339" s="54"/>
      <c r="BS1339" s="54"/>
      <c r="BT1339" s="54"/>
      <c r="BU1339" s="54"/>
      <c r="BV1339" s="54">
        <f t="shared" si="1589"/>
        <v>31748.5</v>
      </c>
      <c r="BW1339" s="54">
        <f t="shared" si="1590"/>
        <v>122458.5</v>
      </c>
      <c r="BX1339" s="54">
        <f t="shared" si="1591"/>
        <v>95245.5</v>
      </c>
      <c r="BY1339" s="54">
        <f t="shared" si="1592"/>
        <v>27</v>
      </c>
      <c r="BZ1339" s="54">
        <f t="shared" si="1593"/>
        <v>21</v>
      </c>
      <c r="CA1339" s="54">
        <v>0</v>
      </c>
      <c r="CB1339" s="54">
        <f t="shared" si="1594"/>
        <v>12</v>
      </c>
      <c r="CC1339" s="54">
        <f t="shared" si="1595"/>
        <v>7</v>
      </c>
      <c r="CD1339" s="54">
        <v>12</v>
      </c>
      <c r="CE1339" s="54">
        <v>0</v>
      </c>
      <c r="CF1339" s="54">
        <v>6</v>
      </c>
      <c r="CG1339" s="54">
        <v>6</v>
      </c>
      <c r="CH1339" s="54">
        <v>6</v>
      </c>
      <c r="CI1339" s="54">
        <v>6</v>
      </c>
      <c r="CJ1339" s="54">
        <v>12</v>
      </c>
      <c r="CK1339" s="54">
        <v>6</v>
      </c>
      <c r="CL1339" s="54">
        <v>9</v>
      </c>
      <c r="CM1339" s="54">
        <v>0</v>
      </c>
      <c r="CN1339" s="54">
        <v>12</v>
      </c>
      <c r="CO1339" s="54">
        <v>9</v>
      </c>
    </row>
    <row r="1340" spans="1:93">
      <c r="A1340" s="3" t="str">
        <f t="shared" si="1575"/>
        <v>SH202Herceptin SC</v>
      </c>
      <c r="B1340" s="3" t="s">
        <v>558</v>
      </c>
      <c r="C1340" s="3" t="s">
        <v>887</v>
      </c>
      <c r="D1340" s="3" t="s">
        <v>296</v>
      </c>
      <c r="E1340" s="3" t="s">
        <v>296</v>
      </c>
      <c r="F1340" s="3" t="s">
        <v>417</v>
      </c>
      <c r="G1340" s="3" t="s">
        <v>418</v>
      </c>
      <c r="H1340" s="3" t="s">
        <v>417</v>
      </c>
      <c r="I1340" s="3" t="s">
        <v>418</v>
      </c>
      <c r="J1340" s="3" t="s">
        <v>541</v>
      </c>
      <c r="K1340" s="3" t="s">
        <v>541</v>
      </c>
      <c r="L1340" s="3"/>
      <c r="M1340" s="3" t="s">
        <v>545</v>
      </c>
      <c r="N1340" s="3" t="s">
        <v>12</v>
      </c>
      <c r="O1340" s="3" t="s">
        <v>12</v>
      </c>
      <c r="P1340" s="3">
        <v>3444.49</v>
      </c>
      <c r="Q1340" s="54">
        <v>1.2869445629604544E-7</v>
      </c>
      <c r="R1340" s="54">
        <v>1.1923834167284972E-7</v>
      </c>
      <c r="S1340" s="54">
        <v>1.8086442832285226E-7</v>
      </c>
      <c r="T1340" s="54">
        <v>1.8512626147397511E-7</v>
      </c>
      <c r="U1340" s="54">
        <v>1.6668434004097236E-7</v>
      </c>
      <c r="V1340" s="54">
        <v>2.193921721933052E-7</v>
      </c>
      <c r="W1340" s="54">
        <v>4.2879722629174739E-7</v>
      </c>
      <c r="X1340" s="54">
        <v>5.7120277370825267E-7</v>
      </c>
      <c r="Y1340" s="54">
        <v>1.0000000000000002E-6</v>
      </c>
      <c r="Z1340" s="54">
        <v>0</v>
      </c>
      <c r="AA1340" s="54">
        <v>0</v>
      </c>
      <c r="AB1340" s="54">
        <v>0</v>
      </c>
      <c r="AC1340" s="54">
        <v>0</v>
      </c>
      <c r="AD1340" s="54">
        <v>0</v>
      </c>
      <c r="AE1340" s="54">
        <v>0</v>
      </c>
      <c r="AF1340" s="54">
        <f t="shared" si="1576"/>
        <v>0</v>
      </c>
      <c r="AG1340" s="54">
        <f t="shared" si="1577"/>
        <v>0</v>
      </c>
      <c r="AH1340" s="54">
        <f t="shared" si="1578"/>
        <v>0</v>
      </c>
      <c r="AI1340" s="54">
        <v>4.4328676776716558E-4</v>
      </c>
      <c r="AJ1340" s="54">
        <v>4.1071527550871412E-4</v>
      </c>
      <c r="AK1340" s="54">
        <v>6.2298571471378138E-4</v>
      </c>
      <c r="AL1340" s="54">
        <v>6.3766555638449245E-4</v>
      </c>
      <c r="AM1340" s="54">
        <v>5.7414254242772885E-4</v>
      </c>
      <c r="AN1340" s="54">
        <v>7.5569414319811776E-4</v>
      </c>
      <c r="AO1340" s="54">
        <v>1.476987757989661E-3</v>
      </c>
      <c r="AP1340" s="54">
        <v>1.9675022420103392E-3</v>
      </c>
      <c r="AQ1340" s="54">
        <v>3.4444900000000001E-3</v>
      </c>
      <c r="AR1340" s="54">
        <f t="shared" si="1579"/>
        <v>0</v>
      </c>
      <c r="AS1340" s="54">
        <f t="shared" si="1580"/>
        <v>0</v>
      </c>
      <c r="AT1340" s="54">
        <f t="shared" si="1581"/>
        <v>0</v>
      </c>
      <c r="AU1340" s="54">
        <f t="shared" si="1582"/>
        <v>0</v>
      </c>
      <c r="AV1340" s="54">
        <f t="shared" si="1583"/>
        <v>0</v>
      </c>
      <c r="AW1340" s="54">
        <f t="shared" si="1584"/>
        <v>0</v>
      </c>
      <c r="AX1340" s="54">
        <f t="shared" si="1585"/>
        <v>0</v>
      </c>
      <c r="AY1340" s="54">
        <f t="shared" si="1586"/>
        <v>0</v>
      </c>
      <c r="AZ1340" s="54">
        <f t="shared" si="1587"/>
        <v>0</v>
      </c>
      <c r="BA1340" s="54">
        <f t="shared" si="1572"/>
        <v>1.8512626147397511E-7</v>
      </c>
      <c r="BB1340" s="54">
        <f t="shared" si="1573"/>
        <v>0</v>
      </c>
      <c r="BC1340" s="54"/>
      <c r="BD1340" s="54"/>
      <c r="BE1340" s="54">
        <f t="shared" si="1588"/>
        <v>0</v>
      </c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>
        <f t="shared" si="1589"/>
        <v>0</v>
      </c>
      <c r="BW1340" s="54">
        <f t="shared" si="1590"/>
        <v>0</v>
      </c>
      <c r="BX1340" s="54">
        <f t="shared" si="1591"/>
        <v>0</v>
      </c>
      <c r="BY1340" s="54">
        <f t="shared" si="1592"/>
        <v>0</v>
      </c>
      <c r="BZ1340" s="54">
        <f t="shared" si="1593"/>
        <v>0</v>
      </c>
      <c r="CA1340" s="54">
        <v>0</v>
      </c>
      <c r="CB1340" s="54">
        <f t="shared" si="1594"/>
        <v>0</v>
      </c>
      <c r="CC1340" s="54">
        <f t="shared" si="1595"/>
        <v>0</v>
      </c>
      <c r="CD1340" s="54">
        <v>0</v>
      </c>
      <c r="CE1340" s="54">
        <v>0</v>
      </c>
      <c r="CF1340" s="54">
        <v>0</v>
      </c>
      <c r="CG1340" s="54">
        <v>0</v>
      </c>
      <c r="CH1340" s="54">
        <v>0</v>
      </c>
      <c r="CI1340" s="54">
        <v>0</v>
      </c>
      <c r="CJ1340" s="54">
        <v>0</v>
      </c>
      <c r="CK1340" s="54">
        <v>0</v>
      </c>
      <c r="CL1340" s="54">
        <v>0</v>
      </c>
      <c r="CM1340" s="54">
        <v>0</v>
      </c>
      <c r="CN1340" s="54">
        <v>0</v>
      </c>
      <c r="CO1340" s="54">
        <v>0</v>
      </c>
    </row>
    <row r="1341" spans="1:93">
      <c r="A1341" s="3" t="str">
        <f t="shared" si="1575"/>
        <v>SH202Itovebi 3mg</v>
      </c>
      <c r="B1341" s="3" t="s">
        <v>558</v>
      </c>
      <c r="C1341" s="3" t="s">
        <v>887</v>
      </c>
      <c r="D1341" s="3" t="s">
        <v>296</v>
      </c>
      <c r="E1341" s="3" t="s">
        <v>296</v>
      </c>
      <c r="F1341" s="3" t="s">
        <v>417</v>
      </c>
      <c r="G1341" s="3" t="s">
        <v>418</v>
      </c>
      <c r="H1341" s="3" t="s">
        <v>417</v>
      </c>
      <c r="I1341" s="3" t="s">
        <v>418</v>
      </c>
      <c r="J1341" s="3" t="s">
        <v>541</v>
      </c>
      <c r="K1341" s="3" t="s">
        <v>541</v>
      </c>
      <c r="L1341" s="3"/>
      <c r="M1341" s="3" t="s">
        <v>545</v>
      </c>
      <c r="N1341" s="3" t="s">
        <v>13</v>
      </c>
      <c r="O1341" s="3" t="s">
        <v>14</v>
      </c>
      <c r="P1341" s="3">
        <v>3566.02</v>
      </c>
      <c r="Q1341" s="54">
        <v>7.5423782997919166E-8</v>
      </c>
      <c r="R1341" s="54">
        <v>8.6118364644595899E-8</v>
      </c>
      <c r="S1341" s="54">
        <v>1.7430625086372233E-7</v>
      </c>
      <c r="T1341" s="54">
        <v>1.7644957539816278E-7</v>
      </c>
      <c r="U1341" s="54">
        <v>2.1451535630448561E-7</v>
      </c>
      <c r="V1341" s="54">
        <v>2.7318666979111423E-7</v>
      </c>
      <c r="W1341" s="54">
        <v>3.3584839850623739E-7</v>
      </c>
      <c r="X1341" s="54">
        <v>6.6415160149376262E-7</v>
      </c>
      <c r="Y1341" s="54">
        <v>9.9999999999999995E-7</v>
      </c>
      <c r="Z1341" s="54">
        <v>0</v>
      </c>
      <c r="AA1341" s="54">
        <v>0</v>
      </c>
      <c r="AB1341" s="54">
        <v>0</v>
      </c>
      <c r="AC1341" s="54">
        <v>0</v>
      </c>
      <c r="AD1341" s="54">
        <v>0</v>
      </c>
      <c r="AE1341" s="54">
        <v>0</v>
      </c>
      <c r="AF1341" s="54">
        <f t="shared" si="1576"/>
        <v>0</v>
      </c>
      <c r="AG1341" s="54">
        <f t="shared" si="1577"/>
        <v>0</v>
      </c>
      <c r="AH1341" s="54">
        <f t="shared" si="1578"/>
        <v>0</v>
      </c>
      <c r="AI1341" s="54">
        <v>2.6896271864623972E-4</v>
      </c>
      <c r="AJ1341" s="54">
        <v>3.0709981068992184E-4</v>
      </c>
      <c r="AK1341" s="54">
        <v>6.2157957670505104E-4</v>
      </c>
      <c r="AL1341" s="54">
        <v>6.2922271486135644E-4</v>
      </c>
      <c r="AM1341" s="54">
        <v>7.6496605088892183E-4</v>
      </c>
      <c r="AN1341" s="54">
        <v>9.7418912820850911E-4</v>
      </c>
      <c r="AO1341" s="54">
        <v>1.1976421060412126E-3</v>
      </c>
      <c r="AP1341" s="54">
        <v>2.3683778939587873E-3</v>
      </c>
      <c r="AQ1341" s="54">
        <v>3.5660199999999996E-3</v>
      </c>
      <c r="AR1341" s="54">
        <f t="shared" si="1579"/>
        <v>0</v>
      </c>
      <c r="AS1341" s="54">
        <f t="shared" si="1580"/>
        <v>0</v>
      </c>
      <c r="AT1341" s="54">
        <f t="shared" si="1581"/>
        <v>0</v>
      </c>
      <c r="AU1341" s="54">
        <f t="shared" si="1582"/>
        <v>0</v>
      </c>
      <c r="AV1341" s="54">
        <f t="shared" si="1583"/>
        <v>0</v>
      </c>
      <c r="AW1341" s="54">
        <f t="shared" si="1584"/>
        <v>0</v>
      </c>
      <c r="AX1341" s="54">
        <f t="shared" si="1585"/>
        <v>0</v>
      </c>
      <c r="AY1341" s="54">
        <f t="shared" si="1586"/>
        <v>0</v>
      </c>
      <c r="AZ1341" s="54">
        <f t="shared" si="1587"/>
        <v>0</v>
      </c>
      <c r="BA1341" s="54">
        <f t="shared" si="1572"/>
        <v>1.7644957539816278E-7</v>
      </c>
      <c r="BB1341" s="54">
        <f t="shared" si="1573"/>
        <v>0</v>
      </c>
      <c r="BC1341" s="54"/>
      <c r="BD1341" s="54"/>
      <c r="BE1341" s="54">
        <f t="shared" si="1588"/>
        <v>0</v>
      </c>
      <c r="BF1341" s="54"/>
      <c r="BG1341" s="54"/>
      <c r="BH1341" s="54"/>
      <c r="BI1341" s="54"/>
      <c r="BJ1341" s="54"/>
      <c r="BK1341" s="54"/>
      <c r="BL1341" s="54">
        <v>0</v>
      </c>
      <c r="BM1341" s="54">
        <v>0</v>
      </c>
      <c r="BN1341" s="54">
        <f t="shared" ref="BN1341:BN1342" si="1644">AVERAGE(BP1341:BR1341)</f>
        <v>0</v>
      </c>
      <c r="BO1341" s="54">
        <f t="shared" ref="BO1341:BO1342" si="1645">SUM(BS1341:BU1341)/1</f>
        <v>0</v>
      </c>
      <c r="BP1341" s="54">
        <v>0</v>
      </c>
      <c r="BQ1341" s="54">
        <v>0</v>
      </c>
      <c r="BR1341" s="54">
        <v>0</v>
      </c>
      <c r="BS1341" s="54">
        <v>0</v>
      </c>
      <c r="BT1341" s="54">
        <v>0</v>
      </c>
      <c r="BU1341" s="54">
        <v>0</v>
      </c>
      <c r="BV1341" s="54">
        <f t="shared" si="1589"/>
        <v>0</v>
      </c>
      <c r="BW1341" s="54">
        <f t="shared" si="1590"/>
        <v>0</v>
      </c>
      <c r="BX1341" s="54">
        <f t="shared" si="1591"/>
        <v>0</v>
      </c>
      <c r="BY1341" s="54">
        <f t="shared" si="1592"/>
        <v>0</v>
      </c>
      <c r="BZ1341" s="54">
        <f t="shared" si="1593"/>
        <v>0</v>
      </c>
      <c r="CA1341" s="54">
        <v>0</v>
      </c>
      <c r="CB1341" s="54">
        <f t="shared" si="1594"/>
        <v>0</v>
      </c>
      <c r="CC1341" s="54">
        <f t="shared" si="1595"/>
        <v>0</v>
      </c>
      <c r="CD1341" s="54">
        <v>0</v>
      </c>
      <c r="CE1341" s="54">
        <v>0</v>
      </c>
      <c r="CF1341" s="54">
        <v>0</v>
      </c>
      <c r="CG1341" s="54">
        <v>0</v>
      </c>
      <c r="CH1341" s="54">
        <v>0</v>
      </c>
      <c r="CI1341" s="54">
        <v>0</v>
      </c>
      <c r="CJ1341" s="54">
        <v>0</v>
      </c>
      <c r="CK1341" s="54">
        <v>0</v>
      </c>
      <c r="CL1341" s="54">
        <v>0</v>
      </c>
      <c r="CM1341" s="54">
        <v>0</v>
      </c>
      <c r="CN1341" s="54">
        <v>0</v>
      </c>
      <c r="CO1341" s="54">
        <v>0</v>
      </c>
    </row>
    <row r="1342" spans="1:93">
      <c r="A1342" s="3" t="str">
        <f t="shared" si="1575"/>
        <v>SH202Itovebi 9mg</v>
      </c>
      <c r="B1342" s="3" t="s">
        <v>558</v>
      </c>
      <c r="C1342" s="3" t="s">
        <v>887</v>
      </c>
      <c r="D1342" s="3" t="s">
        <v>296</v>
      </c>
      <c r="E1342" s="3" t="s">
        <v>296</v>
      </c>
      <c r="F1342" s="3" t="s">
        <v>417</v>
      </c>
      <c r="G1342" s="3" t="s">
        <v>418</v>
      </c>
      <c r="H1342" s="3" t="s">
        <v>417</v>
      </c>
      <c r="I1342" s="3" t="s">
        <v>418</v>
      </c>
      <c r="J1342" s="3" t="s">
        <v>541</v>
      </c>
      <c r="K1342" s="3" t="s">
        <v>541</v>
      </c>
      <c r="L1342" s="3"/>
      <c r="M1342" s="3" t="s">
        <v>545</v>
      </c>
      <c r="N1342" s="3" t="s">
        <v>13</v>
      </c>
      <c r="O1342" s="3" t="s">
        <v>15</v>
      </c>
      <c r="P1342" s="3">
        <v>10698.05</v>
      </c>
      <c r="Q1342" s="54"/>
      <c r="R1342" s="54"/>
      <c r="S1342" s="54"/>
      <c r="T1342" s="54">
        <v>0</v>
      </c>
      <c r="U1342" s="54">
        <v>0</v>
      </c>
      <c r="V1342" s="54">
        <v>0</v>
      </c>
      <c r="W1342" s="54">
        <v>0</v>
      </c>
      <c r="X1342" s="54">
        <v>0</v>
      </c>
      <c r="Y1342" s="54">
        <v>0</v>
      </c>
      <c r="Z1342" s="54">
        <v>0</v>
      </c>
      <c r="AA1342" s="54">
        <v>0</v>
      </c>
      <c r="AB1342" s="54">
        <v>0</v>
      </c>
      <c r="AC1342" s="54">
        <v>0</v>
      </c>
      <c r="AD1342" s="54">
        <v>0</v>
      </c>
      <c r="AE1342" s="54">
        <v>0</v>
      </c>
      <c r="AF1342" s="54">
        <f t="shared" si="1576"/>
        <v>0</v>
      </c>
      <c r="AG1342" s="54">
        <f t="shared" si="1577"/>
        <v>0</v>
      </c>
      <c r="AH1342" s="54">
        <f t="shared" si="1578"/>
        <v>0</v>
      </c>
      <c r="AI1342" s="54"/>
      <c r="AJ1342" s="54"/>
      <c r="AK1342" s="54"/>
      <c r="AL1342" s="54">
        <v>0</v>
      </c>
      <c r="AM1342" s="54">
        <v>0</v>
      </c>
      <c r="AN1342" s="54">
        <v>0</v>
      </c>
      <c r="AO1342" s="54">
        <v>0</v>
      </c>
      <c r="AP1342" s="54">
        <v>0</v>
      </c>
      <c r="AQ1342" s="54">
        <v>0</v>
      </c>
      <c r="AR1342" s="54">
        <f t="shared" si="1579"/>
        <v>0</v>
      </c>
      <c r="AS1342" s="54">
        <f t="shared" si="1580"/>
        <v>0</v>
      </c>
      <c r="AT1342" s="54">
        <f t="shared" si="1581"/>
        <v>0</v>
      </c>
      <c r="AU1342" s="54">
        <f t="shared" si="1582"/>
        <v>0</v>
      </c>
      <c r="AV1342" s="54">
        <f t="shared" si="1583"/>
        <v>0</v>
      </c>
      <c r="AW1342" s="54">
        <f t="shared" si="1584"/>
        <v>0</v>
      </c>
      <c r="AX1342" s="54">
        <f t="shared" si="1585"/>
        <v>0</v>
      </c>
      <c r="AY1342" s="54">
        <f t="shared" si="1586"/>
        <v>0</v>
      </c>
      <c r="AZ1342" s="54">
        <f t="shared" si="1587"/>
        <v>0</v>
      </c>
      <c r="BA1342" s="54">
        <f t="shared" si="1572"/>
        <v>0</v>
      </c>
      <c r="BB1342" s="54">
        <f t="shared" si="1573"/>
        <v>0</v>
      </c>
      <c r="BC1342" s="54"/>
      <c r="BD1342" s="54"/>
      <c r="BE1342" s="54">
        <f t="shared" si="1588"/>
        <v>0</v>
      </c>
      <c r="BF1342" s="54"/>
      <c r="BG1342" s="54"/>
      <c r="BH1342" s="54"/>
      <c r="BI1342" s="54"/>
      <c r="BJ1342" s="54"/>
      <c r="BK1342" s="54"/>
      <c r="BL1342" s="54">
        <v>0</v>
      </c>
      <c r="BM1342" s="54">
        <v>0</v>
      </c>
      <c r="BN1342" s="54">
        <f t="shared" si="1644"/>
        <v>0</v>
      </c>
      <c r="BO1342" s="54">
        <f t="shared" si="1645"/>
        <v>0</v>
      </c>
      <c r="BP1342" s="54">
        <v>0</v>
      </c>
      <c r="BQ1342" s="54">
        <v>0</v>
      </c>
      <c r="BR1342" s="54">
        <v>0</v>
      </c>
      <c r="BS1342" s="54">
        <v>0</v>
      </c>
      <c r="BT1342" s="54">
        <v>0</v>
      </c>
      <c r="BU1342" s="54">
        <v>0</v>
      </c>
      <c r="BV1342" s="54">
        <f t="shared" si="1589"/>
        <v>0</v>
      </c>
      <c r="BW1342" s="54">
        <f t="shared" si="1590"/>
        <v>0</v>
      </c>
      <c r="BX1342" s="54">
        <f t="shared" si="1591"/>
        <v>0</v>
      </c>
      <c r="BY1342" s="54">
        <f t="shared" si="1592"/>
        <v>0</v>
      </c>
      <c r="BZ1342" s="54">
        <f t="shared" si="1593"/>
        <v>0</v>
      </c>
      <c r="CA1342" s="54">
        <v>0</v>
      </c>
      <c r="CB1342" s="54">
        <f t="shared" si="1594"/>
        <v>0</v>
      </c>
      <c r="CC1342" s="54">
        <f t="shared" si="1595"/>
        <v>0</v>
      </c>
      <c r="CD1342" s="54">
        <v>0</v>
      </c>
      <c r="CE1342" s="54">
        <v>0</v>
      </c>
      <c r="CF1342" s="54">
        <v>0</v>
      </c>
      <c r="CG1342" s="54">
        <v>0</v>
      </c>
      <c r="CH1342" s="54">
        <v>0</v>
      </c>
      <c r="CI1342" s="54">
        <v>0</v>
      </c>
      <c r="CJ1342" s="54">
        <v>0</v>
      </c>
      <c r="CK1342" s="54">
        <v>0</v>
      </c>
      <c r="CL1342" s="54">
        <v>0</v>
      </c>
      <c r="CM1342" s="54">
        <v>0</v>
      </c>
      <c r="CN1342" s="54">
        <v>0</v>
      </c>
      <c r="CO1342" s="54">
        <v>0</v>
      </c>
    </row>
    <row r="1343" spans="1:93">
      <c r="A1343" s="3" t="str">
        <f t="shared" si="1575"/>
        <v>SH202Perjeta</v>
      </c>
      <c r="B1343" s="3" t="s">
        <v>558</v>
      </c>
      <c r="C1343" s="3" t="s">
        <v>887</v>
      </c>
      <c r="D1343" s="3" t="s">
        <v>296</v>
      </c>
      <c r="E1343" s="3" t="s">
        <v>296</v>
      </c>
      <c r="F1343" s="3" t="s">
        <v>417</v>
      </c>
      <c r="G1343" s="3" t="s">
        <v>418</v>
      </c>
      <c r="H1343" s="3" t="s">
        <v>417</v>
      </c>
      <c r="I1343" s="3" t="s">
        <v>418</v>
      </c>
      <c r="J1343" s="3" t="s">
        <v>541</v>
      </c>
      <c r="K1343" s="3" t="s">
        <v>541</v>
      </c>
      <c r="L1343" s="3"/>
      <c r="M1343" s="3" t="s">
        <v>545</v>
      </c>
      <c r="N1343" s="3" t="s">
        <v>16</v>
      </c>
      <c r="O1343" s="3" t="s">
        <v>16</v>
      </c>
      <c r="P1343" s="3">
        <v>3985.87</v>
      </c>
      <c r="Q1343" s="54">
        <v>2.9189701379888362</v>
      </c>
      <c r="R1343" s="54">
        <v>2.4656979211481587</v>
      </c>
      <c r="S1343" s="54">
        <v>3.7424137729410982</v>
      </c>
      <c r="T1343" s="54">
        <v>2.2614317000831874</v>
      </c>
      <c r="U1343" s="54">
        <v>2.7447684709920668</v>
      </c>
      <c r="V1343" s="54">
        <v>3.1500527619051697</v>
      </c>
      <c r="W1343" s="54">
        <v>9.127081832078094</v>
      </c>
      <c r="X1343" s="54">
        <v>8.1562529329804239</v>
      </c>
      <c r="Y1343" s="54">
        <v>17.28333476505852</v>
      </c>
      <c r="Z1343" s="54">
        <v>0</v>
      </c>
      <c r="AA1343" s="54">
        <v>12</v>
      </c>
      <c r="AB1343" s="54">
        <v>10</v>
      </c>
      <c r="AC1343" s="54">
        <v>10</v>
      </c>
      <c r="AD1343" s="54">
        <v>0</v>
      </c>
      <c r="AE1343" s="54">
        <v>0</v>
      </c>
      <c r="AF1343" s="54">
        <f t="shared" si="1576"/>
        <v>22</v>
      </c>
      <c r="AG1343" s="54">
        <f t="shared" si="1577"/>
        <v>10</v>
      </c>
      <c r="AH1343" s="54">
        <f t="shared" si="1578"/>
        <v>32</v>
      </c>
      <c r="AI1343" s="54">
        <v>11634.635503905563</v>
      </c>
      <c r="AJ1343" s="54">
        <v>9827.9513729668106</v>
      </c>
      <c r="AK1343" s="54">
        <v>14916.774785152737</v>
      </c>
      <c r="AL1343" s="54">
        <v>9013.7727704105746</v>
      </c>
      <c r="AM1343" s="54">
        <v>10940.290305473149</v>
      </c>
      <c r="AN1343" s="54">
        <v>12555.700802094958</v>
      </c>
      <c r="AO1343" s="54">
        <v>36379.361662025112</v>
      </c>
      <c r="AP1343" s="54">
        <v>32509.763877978679</v>
      </c>
      <c r="AQ1343" s="54">
        <v>68889.125540003792</v>
      </c>
      <c r="AR1343" s="54">
        <f t="shared" si="1579"/>
        <v>0</v>
      </c>
      <c r="AS1343" s="54">
        <f t="shared" si="1580"/>
        <v>47830.44</v>
      </c>
      <c r="AT1343" s="54">
        <f t="shared" si="1581"/>
        <v>39858.699999999997</v>
      </c>
      <c r="AU1343" s="54">
        <f t="shared" si="1582"/>
        <v>39858.699999999997</v>
      </c>
      <c r="AV1343" s="54">
        <f t="shared" si="1583"/>
        <v>0</v>
      </c>
      <c r="AW1343" s="54">
        <f t="shared" si="1584"/>
        <v>0</v>
      </c>
      <c r="AX1343" s="54">
        <f t="shared" si="1585"/>
        <v>87689.14</v>
      </c>
      <c r="AY1343" s="54">
        <f t="shared" si="1586"/>
        <v>39858.699999999997</v>
      </c>
      <c r="AZ1343" s="54">
        <f t="shared" si="1587"/>
        <v>127547.84</v>
      </c>
      <c r="BA1343" s="54">
        <f t="shared" si="1572"/>
        <v>2.2614317000831874</v>
      </c>
      <c r="BB1343" s="54">
        <f t="shared" si="1573"/>
        <v>10</v>
      </c>
      <c r="BC1343" s="54"/>
      <c r="BD1343" s="54"/>
      <c r="BE1343" s="54">
        <f t="shared" si="1588"/>
        <v>0</v>
      </c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>
        <f t="shared" si="1589"/>
        <v>34212.050833333335</v>
      </c>
      <c r="BW1343" s="54">
        <f t="shared" si="1590"/>
        <v>123561.97</v>
      </c>
      <c r="BX1343" s="54">
        <f t="shared" si="1591"/>
        <v>87689.14</v>
      </c>
      <c r="BY1343" s="54">
        <f t="shared" si="1592"/>
        <v>31</v>
      </c>
      <c r="BZ1343" s="54">
        <f t="shared" si="1593"/>
        <v>22</v>
      </c>
      <c r="CA1343" s="54">
        <v>0</v>
      </c>
      <c r="CB1343" s="54">
        <f t="shared" si="1594"/>
        <v>20</v>
      </c>
      <c r="CC1343" s="54">
        <f t="shared" si="1595"/>
        <v>8.5833333333333339</v>
      </c>
      <c r="CD1343" s="54">
        <v>0</v>
      </c>
      <c r="CE1343" s="54">
        <v>0</v>
      </c>
      <c r="CF1343" s="54">
        <v>20</v>
      </c>
      <c r="CG1343" s="54">
        <v>10</v>
      </c>
      <c r="CH1343" s="54">
        <v>10</v>
      </c>
      <c r="CI1343" s="54">
        <v>10</v>
      </c>
      <c r="CJ1343" s="54">
        <v>15</v>
      </c>
      <c r="CK1343" s="54">
        <v>6</v>
      </c>
      <c r="CL1343" s="54">
        <v>10</v>
      </c>
      <c r="CM1343" s="54">
        <v>0</v>
      </c>
      <c r="CN1343" s="54">
        <v>6</v>
      </c>
      <c r="CO1343" s="54">
        <v>16</v>
      </c>
    </row>
    <row r="1344" spans="1:93">
      <c r="A1344" s="3" t="str">
        <f t="shared" si="1575"/>
        <v>SH202Phesgo 10ml</v>
      </c>
      <c r="B1344" s="3" t="s">
        <v>558</v>
      </c>
      <c r="C1344" s="3" t="s">
        <v>887</v>
      </c>
      <c r="D1344" s="3" t="s">
        <v>296</v>
      </c>
      <c r="E1344" s="3" t="s">
        <v>296</v>
      </c>
      <c r="F1344" s="3" t="s">
        <v>417</v>
      </c>
      <c r="G1344" s="3" t="s">
        <v>418</v>
      </c>
      <c r="H1344" s="3" t="s">
        <v>417</v>
      </c>
      <c r="I1344" s="3" t="s">
        <v>418</v>
      </c>
      <c r="J1344" s="3" t="s">
        <v>541</v>
      </c>
      <c r="K1344" s="3" t="s">
        <v>541</v>
      </c>
      <c r="L1344" s="3"/>
      <c r="M1344" s="3" t="s">
        <v>545</v>
      </c>
      <c r="N1344" s="3" t="s">
        <v>17</v>
      </c>
      <c r="O1344" s="3" t="s">
        <v>18</v>
      </c>
      <c r="P1344" s="3">
        <v>6232.07</v>
      </c>
      <c r="Q1344" s="54">
        <v>4.4162962357242455</v>
      </c>
      <c r="R1344" s="54">
        <v>4.0826860039232553</v>
      </c>
      <c r="S1344" s="54">
        <v>6.0524196592239816</v>
      </c>
      <c r="T1344" s="54">
        <v>3.9413050280292108</v>
      </c>
      <c r="U1344" s="54">
        <v>3.5039207413283222</v>
      </c>
      <c r="V1344" s="54">
        <v>4.9771900202292336</v>
      </c>
      <c r="W1344" s="54">
        <v>14.551401898871482</v>
      </c>
      <c r="X1344" s="54">
        <v>12.422415789586767</v>
      </c>
      <c r="Y1344" s="54">
        <v>26.973817688458247</v>
      </c>
      <c r="Z1344" s="54">
        <v>1</v>
      </c>
      <c r="AA1344" s="54">
        <v>2</v>
      </c>
      <c r="AB1344" s="54">
        <v>1</v>
      </c>
      <c r="AC1344" s="54">
        <v>0</v>
      </c>
      <c r="AD1344" s="54">
        <v>0</v>
      </c>
      <c r="AE1344" s="54">
        <v>0</v>
      </c>
      <c r="AF1344" s="54">
        <f t="shared" si="1576"/>
        <v>4</v>
      </c>
      <c r="AG1344" s="54">
        <f t="shared" si="1577"/>
        <v>0</v>
      </c>
      <c r="AH1344" s="54">
        <f t="shared" si="1578"/>
        <v>4</v>
      </c>
      <c r="AI1344" s="54">
        <v>27522.667281769998</v>
      </c>
      <c r="AJ1344" s="54">
        <v>25443.584964469999</v>
      </c>
      <c r="AK1344" s="54">
        <v>37719.10298566</v>
      </c>
      <c r="AL1344" s="54">
        <v>24562.488826030003</v>
      </c>
      <c r="AM1344" s="54">
        <v>21836.679334409997</v>
      </c>
      <c r="AN1344" s="54">
        <v>31018.196609369999</v>
      </c>
      <c r="AO1344" s="54">
        <v>90685.355231900001</v>
      </c>
      <c r="AP1344" s="54">
        <v>77417.364769809996</v>
      </c>
      <c r="AQ1344" s="54">
        <v>168102.72000171</v>
      </c>
      <c r="AR1344" s="54">
        <f t="shared" si="1579"/>
        <v>6232.07</v>
      </c>
      <c r="AS1344" s="54">
        <f t="shared" si="1580"/>
        <v>12464.14</v>
      </c>
      <c r="AT1344" s="54">
        <f t="shared" si="1581"/>
        <v>6232.07</v>
      </c>
      <c r="AU1344" s="54">
        <f t="shared" si="1582"/>
        <v>0</v>
      </c>
      <c r="AV1344" s="54">
        <f t="shared" si="1583"/>
        <v>0</v>
      </c>
      <c r="AW1344" s="54">
        <f t="shared" si="1584"/>
        <v>0</v>
      </c>
      <c r="AX1344" s="54">
        <f t="shared" si="1585"/>
        <v>24928.28</v>
      </c>
      <c r="AY1344" s="54">
        <f t="shared" si="1586"/>
        <v>0</v>
      </c>
      <c r="AZ1344" s="54">
        <f t="shared" si="1587"/>
        <v>24928.28</v>
      </c>
      <c r="BA1344" s="54">
        <f t="shared" si="1572"/>
        <v>3.9413050280292108</v>
      </c>
      <c r="BB1344" s="54">
        <f t="shared" si="1573"/>
        <v>0</v>
      </c>
      <c r="BC1344" s="54">
        <f>SUM(CJ1344:CL1344)</f>
        <v>8</v>
      </c>
      <c r="BD1344" s="54">
        <f>SUM(CM1344:CO1344)</f>
        <v>6</v>
      </c>
      <c r="BE1344" s="54">
        <f t="shared" si="1588"/>
        <v>4</v>
      </c>
      <c r="BF1344" s="54">
        <f t="shared" ref="BF1344:BK1344" si="1646">Z1344</f>
        <v>1</v>
      </c>
      <c r="BG1344" s="54">
        <f t="shared" si="1646"/>
        <v>2</v>
      </c>
      <c r="BH1344" s="54">
        <f t="shared" si="1646"/>
        <v>1</v>
      </c>
      <c r="BI1344" s="54">
        <f t="shared" si="1646"/>
        <v>0</v>
      </c>
      <c r="BJ1344" s="54">
        <f t="shared" si="1646"/>
        <v>0</v>
      </c>
      <c r="BK1344" s="54">
        <f t="shared" si="1646"/>
        <v>0</v>
      </c>
      <c r="BL1344" s="54">
        <v>0</v>
      </c>
      <c r="BM1344" s="54">
        <v>0</v>
      </c>
      <c r="BN1344" s="54">
        <f t="shared" ref="BN1344:BN1345" si="1647">AVERAGE(BP1344:BR1344)</f>
        <v>0</v>
      </c>
      <c r="BO1344" s="54">
        <f t="shared" ref="BO1344:BO1345" si="1648">SUM(BS1344:BU1344)/1</f>
        <v>0</v>
      </c>
      <c r="BP1344" s="54">
        <v>0</v>
      </c>
      <c r="BQ1344" s="54">
        <v>0</v>
      </c>
      <c r="BR1344" s="54">
        <v>0</v>
      </c>
      <c r="BS1344" s="54">
        <v>0</v>
      </c>
      <c r="BT1344" s="54">
        <v>0</v>
      </c>
      <c r="BU1344" s="54">
        <v>0</v>
      </c>
      <c r="BV1344" s="54">
        <f t="shared" si="1589"/>
        <v>9348.1049999999996</v>
      </c>
      <c r="BW1344" s="54">
        <f t="shared" si="1590"/>
        <v>49856.56</v>
      </c>
      <c r="BX1344" s="54">
        <f t="shared" si="1591"/>
        <v>37392.42</v>
      </c>
      <c r="BY1344" s="54">
        <f t="shared" si="1592"/>
        <v>8</v>
      </c>
      <c r="BZ1344" s="54">
        <f t="shared" si="1593"/>
        <v>6</v>
      </c>
      <c r="CA1344" s="54">
        <v>16.666666666666668</v>
      </c>
      <c r="CB1344" s="54">
        <f t="shared" si="1594"/>
        <v>4</v>
      </c>
      <c r="CC1344" s="54">
        <f t="shared" si="1595"/>
        <v>1.5</v>
      </c>
      <c r="CD1344" s="54">
        <v>0</v>
      </c>
      <c r="CE1344" s="54">
        <v>0</v>
      </c>
      <c r="CF1344" s="54">
        <v>0</v>
      </c>
      <c r="CG1344" s="54">
        <v>0</v>
      </c>
      <c r="CH1344" s="54">
        <v>0</v>
      </c>
      <c r="CI1344" s="54">
        <v>4</v>
      </c>
      <c r="CJ1344" s="54">
        <v>0</v>
      </c>
      <c r="CK1344" s="54">
        <v>4</v>
      </c>
      <c r="CL1344" s="54">
        <v>4</v>
      </c>
      <c r="CM1344" s="54">
        <v>2</v>
      </c>
      <c r="CN1344" s="54">
        <v>2</v>
      </c>
      <c r="CO1344" s="54">
        <v>2</v>
      </c>
    </row>
    <row r="1345" spans="1:93">
      <c r="A1345" s="3" t="str">
        <f t="shared" si="1575"/>
        <v>SH202Phesgo 15ml</v>
      </c>
      <c r="B1345" s="3" t="s">
        <v>558</v>
      </c>
      <c r="C1345" s="3" t="s">
        <v>887</v>
      </c>
      <c r="D1345" s="3" t="s">
        <v>296</v>
      </c>
      <c r="E1345" s="3" t="s">
        <v>296</v>
      </c>
      <c r="F1345" s="3" t="s">
        <v>417</v>
      </c>
      <c r="G1345" s="3" t="s">
        <v>418</v>
      </c>
      <c r="H1345" s="3" t="s">
        <v>417</v>
      </c>
      <c r="I1345" s="3" t="s">
        <v>418</v>
      </c>
      <c r="J1345" s="3" t="s">
        <v>541</v>
      </c>
      <c r="K1345" s="3" t="s">
        <v>541</v>
      </c>
      <c r="L1345" s="3"/>
      <c r="M1345" s="3" t="s">
        <v>545</v>
      </c>
      <c r="N1345" s="3" t="s">
        <v>17</v>
      </c>
      <c r="O1345" s="3" t="s">
        <v>19</v>
      </c>
      <c r="P1345" s="3">
        <v>8489.27</v>
      </c>
      <c r="Q1345" s="54">
        <v>1.1779575864591419E-6</v>
      </c>
      <c r="R1345" s="54">
        <v>1.1779575864591419E-6</v>
      </c>
      <c r="S1345" s="54">
        <v>1.1779575864591419E-6</v>
      </c>
      <c r="T1345" s="54">
        <v>1</v>
      </c>
      <c r="U1345" s="54">
        <v>1</v>
      </c>
      <c r="V1345" s="54">
        <v>1</v>
      </c>
      <c r="W1345" s="54">
        <v>3.5338727593774257E-6</v>
      </c>
      <c r="X1345" s="54">
        <v>3</v>
      </c>
      <c r="Y1345" s="54">
        <v>3.0000035338727593</v>
      </c>
      <c r="Z1345" s="54">
        <v>0</v>
      </c>
      <c r="AA1345" s="54">
        <v>0</v>
      </c>
      <c r="AB1345" s="54">
        <v>0</v>
      </c>
      <c r="AC1345" s="54">
        <v>1</v>
      </c>
      <c r="AD1345" s="54">
        <v>0</v>
      </c>
      <c r="AE1345" s="54">
        <v>0</v>
      </c>
      <c r="AF1345" s="54">
        <f t="shared" si="1576"/>
        <v>0</v>
      </c>
      <c r="AG1345" s="54">
        <f t="shared" si="1577"/>
        <v>1</v>
      </c>
      <c r="AH1345" s="54">
        <f t="shared" si="1578"/>
        <v>1</v>
      </c>
      <c r="AI1345" s="54">
        <v>0.01</v>
      </c>
      <c r="AJ1345" s="54">
        <v>0.01</v>
      </c>
      <c r="AK1345" s="54">
        <v>0.01</v>
      </c>
      <c r="AL1345" s="54">
        <v>8489.27</v>
      </c>
      <c r="AM1345" s="54">
        <v>8489.27</v>
      </c>
      <c r="AN1345" s="54">
        <v>8489.27</v>
      </c>
      <c r="AO1345" s="54">
        <v>0.03</v>
      </c>
      <c r="AP1345" s="54">
        <v>25467.81</v>
      </c>
      <c r="AQ1345" s="54">
        <v>25467.84</v>
      </c>
      <c r="AR1345" s="54">
        <f t="shared" si="1579"/>
        <v>0</v>
      </c>
      <c r="AS1345" s="54">
        <f t="shared" si="1580"/>
        <v>0</v>
      </c>
      <c r="AT1345" s="54">
        <f t="shared" si="1581"/>
        <v>0</v>
      </c>
      <c r="AU1345" s="54">
        <f t="shared" si="1582"/>
        <v>8489.27</v>
      </c>
      <c r="AV1345" s="54">
        <f t="shared" si="1583"/>
        <v>0</v>
      </c>
      <c r="AW1345" s="54">
        <f t="shared" si="1584"/>
        <v>0</v>
      </c>
      <c r="AX1345" s="54">
        <f t="shared" si="1585"/>
        <v>0</v>
      </c>
      <c r="AY1345" s="54">
        <f t="shared" si="1586"/>
        <v>8489.27</v>
      </c>
      <c r="AZ1345" s="54">
        <f t="shared" si="1587"/>
        <v>8489.27</v>
      </c>
      <c r="BA1345" s="54">
        <f t="shared" si="1572"/>
        <v>1</v>
      </c>
      <c r="BB1345" s="54">
        <f t="shared" si="1573"/>
        <v>1</v>
      </c>
      <c r="BC1345" s="54">
        <f>SUM(CJ1345:CL1345)*2</f>
        <v>0</v>
      </c>
      <c r="BD1345" s="54">
        <f>SUM(CM1345:CO1345)*2</f>
        <v>0</v>
      </c>
      <c r="BE1345" s="54">
        <f t="shared" si="1588"/>
        <v>2</v>
      </c>
      <c r="BF1345" s="54">
        <f t="shared" ref="BF1345:BK1345" si="1649">Z1345*2</f>
        <v>0</v>
      </c>
      <c r="BG1345" s="54">
        <f t="shared" si="1649"/>
        <v>0</v>
      </c>
      <c r="BH1345" s="54">
        <f t="shared" si="1649"/>
        <v>0</v>
      </c>
      <c r="BI1345" s="54">
        <f t="shared" si="1649"/>
        <v>2</v>
      </c>
      <c r="BJ1345" s="54">
        <f t="shared" si="1649"/>
        <v>0</v>
      </c>
      <c r="BK1345" s="54">
        <f t="shared" si="1649"/>
        <v>0</v>
      </c>
      <c r="BL1345" s="54">
        <v>0</v>
      </c>
      <c r="BM1345" s="54">
        <v>0</v>
      </c>
      <c r="BN1345" s="54">
        <f t="shared" si="1647"/>
        <v>0</v>
      </c>
      <c r="BO1345" s="54">
        <f t="shared" si="1648"/>
        <v>0</v>
      </c>
      <c r="BP1345" s="54">
        <v>0</v>
      </c>
      <c r="BQ1345" s="54">
        <v>0</v>
      </c>
      <c r="BR1345" s="54">
        <v>0</v>
      </c>
      <c r="BS1345" s="54">
        <v>0</v>
      </c>
      <c r="BT1345" s="54">
        <v>0</v>
      </c>
      <c r="BU1345" s="54">
        <v>0</v>
      </c>
      <c r="BV1345" s="54">
        <f t="shared" si="1589"/>
        <v>0</v>
      </c>
      <c r="BW1345" s="54">
        <f t="shared" si="1590"/>
        <v>0</v>
      </c>
      <c r="BX1345" s="54">
        <f t="shared" si="1591"/>
        <v>0</v>
      </c>
      <c r="BY1345" s="54">
        <f t="shared" si="1592"/>
        <v>0</v>
      </c>
      <c r="BZ1345" s="54">
        <f t="shared" si="1593"/>
        <v>0</v>
      </c>
      <c r="CA1345" s="54">
        <v>0</v>
      </c>
      <c r="CB1345" s="54">
        <f t="shared" si="1594"/>
        <v>0</v>
      </c>
      <c r="CC1345" s="54">
        <f t="shared" si="1595"/>
        <v>0</v>
      </c>
      <c r="CD1345" s="54">
        <v>0</v>
      </c>
      <c r="CE1345" s="54">
        <v>0</v>
      </c>
      <c r="CF1345" s="54">
        <v>0</v>
      </c>
      <c r="CG1345" s="54">
        <v>0</v>
      </c>
      <c r="CH1345" s="54">
        <v>0</v>
      </c>
      <c r="CI1345" s="54">
        <v>0</v>
      </c>
      <c r="CJ1345" s="54">
        <v>0</v>
      </c>
      <c r="CK1345" s="54">
        <v>0</v>
      </c>
      <c r="CL1345" s="54">
        <v>0</v>
      </c>
      <c r="CM1345" s="54">
        <v>0</v>
      </c>
      <c r="CN1345" s="54">
        <v>0</v>
      </c>
      <c r="CO1345" s="54">
        <v>0</v>
      </c>
    </row>
    <row r="1346" spans="1:93">
      <c r="A1346" s="3" t="str">
        <f t="shared" si="1575"/>
        <v>SH206Herceptin IV</v>
      </c>
      <c r="B1346" s="3" t="s">
        <v>556</v>
      </c>
      <c r="C1346" s="3" t="s">
        <v>557</v>
      </c>
      <c r="D1346" s="3" t="s">
        <v>296</v>
      </c>
      <c r="E1346" s="3" t="s">
        <v>296</v>
      </c>
      <c r="F1346" s="3" t="s">
        <v>419</v>
      </c>
      <c r="G1346" s="3" t="s">
        <v>420</v>
      </c>
      <c r="H1346" s="3" t="s">
        <v>419</v>
      </c>
      <c r="I1346" s="3" t="s">
        <v>420</v>
      </c>
      <c r="J1346" s="3" t="s">
        <v>541</v>
      </c>
      <c r="K1346" s="3" t="s">
        <v>541</v>
      </c>
      <c r="L1346" s="3"/>
      <c r="M1346" s="3" t="s">
        <v>543</v>
      </c>
      <c r="N1346" s="3" t="s">
        <v>11</v>
      </c>
      <c r="O1346" s="3" t="s">
        <v>11</v>
      </c>
      <c r="P1346" s="3">
        <v>4535.5</v>
      </c>
      <c r="Q1346" s="54">
        <v>13.217858822154328</v>
      </c>
      <c r="R1346" s="54">
        <v>9.4693421836953728</v>
      </c>
      <c r="S1346" s="54">
        <v>8.8086381995285432</v>
      </c>
      <c r="T1346" s="54">
        <v>6.2201396748101709</v>
      </c>
      <c r="U1346" s="54">
        <v>5.667408652326988</v>
      </c>
      <c r="V1346" s="54">
        <v>9.8663850514087059</v>
      </c>
      <c r="W1346" s="54">
        <v>31.495839205378246</v>
      </c>
      <c r="X1346" s="54">
        <v>21.753933378545867</v>
      </c>
      <c r="Y1346" s="54">
        <v>53.249772583924113</v>
      </c>
      <c r="Z1346" s="54">
        <v>12</v>
      </c>
      <c r="AA1346" s="54">
        <v>0</v>
      </c>
      <c r="AB1346" s="54">
        <v>0</v>
      </c>
      <c r="AC1346" s="54">
        <v>10</v>
      </c>
      <c r="AD1346" s="54">
        <v>0</v>
      </c>
      <c r="AE1346" s="54">
        <v>0</v>
      </c>
      <c r="AF1346" s="54">
        <f t="shared" si="1576"/>
        <v>12</v>
      </c>
      <c r="AG1346" s="54">
        <f t="shared" si="1577"/>
        <v>10</v>
      </c>
      <c r="AH1346" s="54">
        <f t="shared" si="1578"/>
        <v>22</v>
      </c>
      <c r="AI1346" s="54">
        <v>59949.598687880956</v>
      </c>
      <c r="AJ1346" s="54">
        <v>42948.201474150359</v>
      </c>
      <c r="AK1346" s="54">
        <v>39951.578553961706</v>
      </c>
      <c r="AL1346" s="54">
        <v>28211.443495101532</v>
      </c>
      <c r="AM1346" s="54">
        <v>25704.531942629055</v>
      </c>
      <c r="AN1346" s="54">
        <v>44748.989400664184</v>
      </c>
      <c r="AO1346" s="54">
        <v>142849.37871599302</v>
      </c>
      <c r="AP1346" s="54">
        <v>98664.964838394779</v>
      </c>
      <c r="AQ1346" s="54">
        <v>241514.3435543878</v>
      </c>
      <c r="AR1346" s="54">
        <f t="shared" si="1579"/>
        <v>54426</v>
      </c>
      <c r="AS1346" s="54">
        <f t="shared" si="1580"/>
        <v>0</v>
      </c>
      <c r="AT1346" s="54">
        <f t="shared" si="1581"/>
        <v>0</v>
      </c>
      <c r="AU1346" s="54">
        <f t="shared" si="1582"/>
        <v>45355</v>
      </c>
      <c r="AV1346" s="54">
        <f t="shared" si="1583"/>
        <v>0</v>
      </c>
      <c r="AW1346" s="54">
        <f t="shared" si="1584"/>
        <v>0</v>
      </c>
      <c r="AX1346" s="54">
        <f t="shared" si="1585"/>
        <v>54426</v>
      </c>
      <c r="AY1346" s="54">
        <f t="shared" si="1586"/>
        <v>45355</v>
      </c>
      <c r="AZ1346" s="54">
        <f t="shared" si="1587"/>
        <v>99781</v>
      </c>
      <c r="BA1346" s="54">
        <f t="shared" ref="BA1346:BA1409" si="1650">T1346</f>
        <v>6.2201396748101709</v>
      </c>
      <c r="BB1346" s="54">
        <f t="shared" ref="BB1346:BB1409" si="1651">AC1346</f>
        <v>10</v>
      </c>
      <c r="BC1346" s="54"/>
      <c r="BD1346" s="54"/>
      <c r="BE1346" s="54">
        <f t="shared" si="1588"/>
        <v>0</v>
      </c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>
        <f t="shared" si="1589"/>
        <v>34772.166666666672</v>
      </c>
      <c r="BW1346" s="54">
        <f t="shared" si="1590"/>
        <v>117923</v>
      </c>
      <c r="BX1346" s="54">
        <f t="shared" si="1591"/>
        <v>68032.5</v>
      </c>
      <c r="BY1346" s="54">
        <f t="shared" si="1592"/>
        <v>26</v>
      </c>
      <c r="BZ1346" s="54">
        <f t="shared" si="1593"/>
        <v>15</v>
      </c>
      <c r="CA1346" s="54">
        <v>0</v>
      </c>
      <c r="CB1346" s="54">
        <f t="shared" si="1594"/>
        <v>21</v>
      </c>
      <c r="CC1346" s="54">
        <f t="shared" si="1595"/>
        <v>7.666666666666667</v>
      </c>
      <c r="CD1346" s="54">
        <v>21</v>
      </c>
      <c r="CE1346" s="54">
        <v>5</v>
      </c>
      <c r="CF1346" s="54">
        <v>5</v>
      </c>
      <c r="CG1346" s="54">
        <v>10</v>
      </c>
      <c r="CH1346" s="54">
        <v>5</v>
      </c>
      <c r="CI1346" s="54">
        <v>5</v>
      </c>
      <c r="CJ1346" s="54">
        <v>12</v>
      </c>
      <c r="CK1346" s="54">
        <v>7</v>
      </c>
      <c r="CL1346" s="54">
        <v>7</v>
      </c>
      <c r="CM1346" s="54">
        <v>9</v>
      </c>
      <c r="CN1346" s="54">
        <v>6</v>
      </c>
      <c r="CO1346" s="54">
        <v>0</v>
      </c>
    </row>
    <row r="1347" spans="1:93">
      <c r="A1347" s="3" t="str">
        <f t="shared" ref="A1347:A1410" si="1652">F1347&amp;O1347</f>
        <v>SH206Herceptin SC</v>
      </c>
      <c r="B1347" s="3" t="s">
        <v>556</v>
      </c>
      <c r="C1347" s="3" t="s">
        <v>557</v>
      </c>
      <c r="D1347" s="3" t="s">
        <v>296</v>
      </c>
      <c r="E1347" s="3" t="s">
        <v>296</v>
      </c>
      <c r="F1347" s="3" t="s">
        <v>419</v>
      </c>
      <c r="G1347" s="3" t="s">
        <v>420</v>
      </c>
      <c r="H1347" s="3" t="s">
        <v>419</v>
      </c>
      <c r="I1347" s="3" t="s">
        <v>420</v>
      </c>
      <c r="J1347" s="3" t="s">
        <v>541</v>
      </c>
      <c r="K1347" s="3" t="s">
        <v>541</v>
      </c>
      <c r="L1347" s="3"/>
      <c r="M1347" s="3" t="s">
        <v>543</v>
      </c>
      <c r="N1347" s="3" t="s">
        <v>12</v>
      </c>
      <c r="O1347" s="3" t="s">
        <v>12</v>
      </c>
      <c r="P1347" s="3">
        <v>3444.49</v>
      </c>
      <c r="Q1347" s="54">
        <v>1.2869445629604544E-7</v>
      </c>
      <c r="R1347" s="54">
        <v>1.1923834167284972E-7</v>
      </c>
      <c r="S1347" s="54">
        <v>1.8086442832285226E-7</v>
      </c>
      <c r="T1347" s="54">
        <v>1.8512626147397511E-7</v>
      </c>
      <c r="U1347" s="54">
        <v>1.6668434004097236E-7</v>
      </c>
      <c r="V1347" s="54">
        <v>2.193921721933052E-7</v>
      </c>
      <c r="W1347" s="54">
        <v>4.2879722629174739E-7</v>
      </c>
      <c r="X1347" s="54">
        <v>5.7120277370825267E-7</v>
      </c>
      <c r="Y1347" s="54">
        <v>1.0000000000000002E-6</v>
      </c>
      <c r="Z1347" s="54">
        <v>0</v>
      </c>
      <c r="AA1347" s="54">
        <v>0</v>
      </c>
      <c r="AB1347" s="54">
        <v>0</v>
      </c>
      <c r="AC1347" s="54">
        <v>0</v>
      </c>
      <c r="AD1347" s="54">
        <v>0</v>
      </c>
      <c r="AE1347" s="54">
        <v>0</v>
      </c>
      <c r="AF1347" s="54">
        <f t="shared" ref="AF1347:AF1410" si="1653">SUM(Z1347:AB1347)</f>
        <v>0</v>
      </c>
      <c r="AG1347" s="54">
        <f t="shared" ref="AG1347:AG1410" si="1654">SUM(AC1347:AE1347)</f>
        <v>0</v>
      </c>
      <c r="AH1347" s="54">
        <f t="shared" ref="AH1347:AH1410" si="1655">SUM(AF1347:AG1347)</f>
        <v>0</v>
      </c>
      <c r="AI1347" s="54">
        <v>4.4328676776716558E-4</v>
      </c>
      <c r="AJ1347" s="54">
        <v>4.1071527550871412E-4</v>
      </c>
      <c r="AK1347" s="54">
        <v>6.2298571471378138E-4</v>
      </c>
      <c r="AL1347" s="54">
        <v>6.3766555638449256E-4</v>
      </c>
      <c r="AM1347" s="54">
        <v>5.7414254242772885E-4</v>
      </c>
      <c r="AN1347" s="54">
        <v>7.5569414319811776E-4</v>
      </c>
      <c r="AO1347" s="54">
        <v>1.476987757989661E-3</v>
      </c>
      <c r="AP1347" s="54">
        <v>1.9675022420103392E-3</v>
      </c>
      <c r="AQ1347" s="54">
        <v>3.4444900000000001E-3</v>
      </c>
      <c r="AR1347" s="54">
        <f t="shared" ref="AR1347:AR1410" si="1656">Z1347*$P1347</f>
        <v>0</v>
      </c>
      <c r="AS1347" s="54">
        <f t="shared" ref="AS1347:AS1410" si="1657">AA1347*$P1347</f>
        <v>0</v>
      </c>
      <c r="AT1347" s="54">
        <f t="shared" ref="AT1347:AT1410" si="1658">AB1347*$P1347</f>
        <v>0</v>
      </c>
      <c r="AU1347" s="54">
        <f t="shared" ref="AU1347:AU1410" si="1659">AC1347*$P1347</f>
        <v>0</v>
      </c>
      <c r="AV1347" s="54">
        <f t="shared" ref="AV1347:AV1410" si="1660">AD1347*$P1347</f>
        <v>0</v>
      </c>
      <c r="AW1347" s="54">
        <f t="shared" ref="AW1347:AW1410" si="1661">AE1347*$P1347</f>
        <v>0</v>
      </c>
      <c r="AX1347" s="54">
        <f t="shared" ref="AX1347:AX1410" si="1662">SUM(AR1347:AT1347)</f>
        <v>0</v>
      </c>
      <c r="AY1347" s="54">
        <f t="shared" ref="AY1347:AY1410" si="1663">SUM(AU1347:AW1347)</f>
        <v>0</v>
      </c>
      <c r="AZ1347" s="54">
        <f t="shared" ref="AZ1347:AZ1410" si="1664">SUM(AR1347:AW1347)</f>
        <v>0</v>
      </c>
      <c r="BA1347" s="54">
        <f t="shared" si="1650"/>
        <v>1.8512626147397511E-7</v>
      </c>
      <c r="BB1347" s="54">
        <f t="shared" si="1651"/>
        <v>0</v>
      </c>
      <c r="BC1347" s="54"/>
      <c r="BD1347" s="54"/>
      <c r="BE1347" s="54">
        <f t="shared" ref="BE1347:BE1410" si="1665">SUM(BF1347:BK1347)</f>
        <v>0</v>
      </c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>
        <f t="shared" ref="BV1347:BV1410" si="1666">CC1347*P1347</f>
        <v>0</v>
      </c>
      <c r="BW1347" s="54">
        <f t="shared" ref="BW1347:BW1410" si="1667">BY1347*P1347</f>
        <v>0</v>
      </c>
      <c r="BX1347" s="54">
        <f t="shared" ref="BX1347:BX1410" si="1668">BZ1347*P1347</f>
        <v>0</v>
      </c>
      <c r="BY1347" s="54">
        <f t="shared" ref="BY1347:BY1410" si="1669">SUM(CJ1347:CL1347)</f>
        <v>0</v>
      </c>
      <c r="BZ1347" s="54">
        <f t="shared" ref="BZ1347:BZ1410" si="1670">SUM(CM1347:CO1347)</f>
        <v>0</v>
      </c>
      <c r="CA1347" s="54">
        <v>0</v>
      </c>
      <c r="CB1347" s="54">
        <f t="shared" ref="CB1347:CB1410" si="1671">MAX(CD1347:CH1347,CJ1347:CK1347,CM1347:CO1347)</f>
        <v>0</v>
      </c>
      <c r="CC1347" s="54">
        <f t="shared" ref="CC1347:CC1410" si="1672">SUM(CD1347:CO1347)/12</f>
        <v>0</v>
      </c>
      <c r="CD1347" s="54">
        <v>0</v>
      </c>
      <c r="CE1347" s="54">
        <v>0</v>
      </c>
      <c r="CF1347" s="54">
        <v>0</v>
      </c>
      <c r="CG1347" s="54">
        <v>0</v>
      </c>
      <c r="CH1347" s="54">
        <v>0</v>
      </c>
      <c r="CI1347" s="54">
        <v>0</v>
      </c>
      <c r="CJ1347" s="54">
        <v>0</v>
      </c>
      <c r="CK1347" s="54">
        <v>0</v>
      </c>
      <c r="CL1347" s="54">
        <v>0</v>
      </c>
      <c r="CM1347" s="54">
        <v>0</v>
      </c>
      <c r="CN1347" s="54">
        <v>0</v>
      </c>
      <c r="CO1347" s="54">
        <v>0</v>
      </c>
    </row>
    <row r="1348" spans="1:93">
      <c r="A1348" s="3" t="str">
        <f t="shared" si="1652"/>
        <v>SH206Itovebi 3mg</v>
      </c>
      <c r="B1348" s="3" t="s">
        <v>556</v>
      </c>
      <c r="C1348" s="3" t="s">
        <v>557</v>
      </c>
      <c r="D1348" s="3" t="s">
        <v>296</v>
      </c>
      <c r="E1348" s="3" t="s">
        <v>296</v>
      </c>
      <c r="F1348" s="3" t="s">
        <v>419</v>
      </c>
      <c r="G1348" s="3" t="s">
        <v>420</v>
      </c>
      <c r="H1348" s="3" t="s">
        <v>419</v>
      </c>
      <c r="I1348" s="3" t="s">
        <v>420</v>
      </c>
      <c r="J1348" s="3" t="s">
        <v>541</v>
      </c>
      <c r="K1348" s="3" t="s">
        <v>541</v>
      </c>
      <c r="L1348" s="3"/>
      <c r="M1348" s="3" t="s">
        <v>543</v>
      </c>
      <c r="N1348" s="3" t="s">
        <v>13</v>
      </c>
      <c r="O1348" s="3" t="s">
        <v>14</v>
      </c>
      <c r="P1348" s="3">
        <v>3566.02</v>
      </c>
      <c r="Q1348" s="54">
        <v>7.5423782997919166E-8</v>
      </c>
      <c r="R1348" s="54">
        <v>8.6118364644595899E-8</v>
      </c>
      <c r="S1348" s="54">
        <v>1.7430625086372233E-7</v>
      </c>
      <c r="T1348" s="54">
        <v>1.7644957539816278E-7</v>
      </c>
      <c r="U1348" s="54">
        <v>2.1451535630448561E-7</v>
      </c>
      <c r="V1348" s="54">
        <v>2.7318666979111423E-7</v>
      </c>
      <c r="W1348" s="54">
        <v>3.3584839850623739E-7</v>
      </c>
      <c r="X1348" s="54">
        <v>6.6415160149376262E-7</v>
      </c>
      <c r="Y1348" s="54">
        <v>9.9999999999999995E-7</v>
      </c>
      <c r="Z1348" s="54">
        <v>0</v>
      </c>
      <c r="AA1348" s="54">
        <v>0</v>
      </c>
      <c r="AB1348" s="54">
        <v>0</v>
      </c>
      <c r="AC1348" s="54">
        <v>0</v>
      </c>
      <c r="AD1348" s="54">
        <v>0</v>
      </c>
      <c r="AE1348" s="54">
        <v>0</v>
      </c>
      <c r="AF1348" s="54">
        <f t="shared" si="1653"/>
        <v>0</v>
      </c>
      <c r="AG1348" s="54">
        <f t="shared" si="1654"/>
        <v>0</v>
      </c>
      <c r="AH1348" s="54">
        <f t="shared" si="1655"/>
        <v>0</v>
      </c>
      <c r="AI1348" s="54">
        <v>2.6896271864623972E-4</v>
      </c>
      <c r="AJ1348" s="54">
        <v>3.0709981068992184E-4</v>
      </c>
      <c r="AK1348" s="54">
        <v>6.2157957670505104E-4</v>
      </c>
      <c r="AL1348" s="54">
        <v>6.2922271486135634E-4</v>
      </c>
      <c r="AM1348" s="54">
        <v>7.6496605088892172E-4</v>
      </c>
      <c r="AN1348" s="54">
        <v>9.74189128208509E-4</v>
      </c>
      <c r="AO1348" s="54">
        <v>1.1976421060412126E-3</v>
      </c>
      <c r="AP1348" s="54">
        <v>2.3683778939587868E-3</v>
      </c>
      <c r="AQ1348" s="54">
        <v>3.5660199999999996E-3</v>
      </c>
      <c r="AR1348" s="54">
        <f t="shared" si="1656"/>
        <v>0</v>
      </c>
      <c r="AS1348" s="54">
        <f t="shared" si="1657"/>
        <v>0</v>
      </c>
      <c r="AT1348" s="54">
        <f t="shared" si="1658"/>
        <v>0</v>
      </c>
      <c r="AU1348" s="54">
        <f t="shared" si="1659"/>
        <v>0</v>
      </c>
      <c r="AV1348" s="54">
        <f t="shared" si="1660"/>
        <v>0</v>
      </c>
      <c r="AW1348" s="54">
        <f t="shared" si="1661"/>
        <v>0</v>
      </c>
      <c r="AX1348" s="54">
        <f t="shared" si="1662"/>
        <v>0</v>
      </c>
      <c r="AY1348" s="54">
        <f t="shared" si="1663"/>
        <v>0</v>
      </c>
      <c r="AZ1348" s="54">
        <f t="shared" si="1664"/>
        <v>0</v>
      </c>
      <c r="BA1348" s="54">
        <f t="shared" si="1650"/>
        <v>1.7644957539816278E-7</v>
      </c>
      <c r="BB1348" s="54">
        <f t="shared" si="1651"/>
        <v>0</v>
      </c>
      <c r="BC1348" s="54"/>
      <c r="BD1348" s="54"/>
      <c r="BE1348" s="54">
        <f t="shared" si="1665"/>
        <v>0</v>
      </c>
      <c r="BF1348" s="54"/>
      <c r="BG1348" s="54"/>
      <c r="BH1348" s="54"/>
      <c r="BI1348" s="54"/>
      <c r="BJ1348" s="54"/>
      <c r="BK1348" s="54"/>
      <c r="BL1348" s="54">
        <v>0</v>
      </c>
      <c r="BM1348" s="54">
        <v>0</v>
      </c>
      <c r="BN1348" s="54">
        <f t="shared" ref="BN1348:BN1349" si="1673">AVERAGE(BP1348:BR1348)</f>
        <v>0</v>
      </c>
      <c r="BO1348" s="54">
        <f t="shared" ref="BO1348:BO1349" si="1674">SUM(BS1348:BU1348)/1</f>
        <v>0</v>
      </c>
      <c r="BP1348" s="54">
        <v>0</v>
      </c>
      <c r="BQ1348" s="54">
        <v>0</v>
      </c>
      <c r="BR1348" s="54">
        <v>0</v>
      </c>
      <c r="BS1348" s="54">
        <v>0</v>
      </c>
      <c r="BT1348" s="54">
        <v>0</v>
      </c>
      <c r="BU1348" s="54">
        <v>0</v>
      </c>
      <c r="BV1348" s="54">
        <f t="shared" si="1666"/>
        <v>0</v>
      </c>
      <c r="BW1348" s="54">
        <f t="shared" si="1667"/>
        <v>0</v>
      </c>
      <c r="BX1348" s="54">
        <f t="shared" si="1668"/>
        <v>0</v>
      </c>
      <c r="BY1348" s="54">
        <f t="shared" si="1669"/>
        <v>0</v>
      </c>
      <c r="BZ1348" s="54">
        <f t="shared" si="1670"/>
        <v>0</v>
      </c>
      <c r="CA1348" s="54">
        <v>0</v>
      </c>
      <c r="CB1348" s="54">
        <f t="shared" si="1671"/>
        <v>0</v>
      </c>
      <c r="CC1348" s="54">
        <f t="shared" si="1672"/>
        <v>0</v>
      </c>
      <c r="CD1348" s="54">
        <v>0</v>
      </c>
      <c r="CE1348" s="54">
        <v>0</v>
      </c>
      <c r="CF1348" s="54">
        <v>0</v>
      </c>
      <c r="CG1348" s="54">
        <v>0</v>
      </c>
      <c r="CH1348" s="54">
        <v>0</v>
      </c>
      <c r="CI1348" s="54">
        <v>0</v>
      </c>
      <c r="CJ1348" s="54">
        <v>0</v>
      </c>
      <c r="CK1348" s="54">
        <v>0</v>
      </c>
      <c r="CL1348" s="54">
        <v>0</v>
      </c>
      <c r="CM1348" s="54">
        <v>0</v>
      </c>
      <c r="CN1348" s="54">
        <v>0</v>
      </c>
      <c r="CO1348" s="54">
        <v>0</v>
      </c>
    </row>
    <row r="1349" spans="1:93">
      <c r="A1349" s="3" t="str">
        <f t="shared" si="1652"/>
        <v>SH206Itovebi 9mg</v>
      </c>
      <c r="B1349" s="3" t="s">
        <v>556</v>
      </c>
      <c r="C1349" s="3" t="s">
        <v>557</v>
      </c>
      <c r="D1349" s="3" t="s">
        <v>296</v>
      </c>
      <c r="E1349" s="3" t="s">
        <v>296</v>
      </c>
      <c r="F1349" s="3" t="s">
        <v>419</v>
      </c>
      <c r="G1349" s="3" t="s">
        <v>420</v>
      </c>
      <c r="H1349" s="3" t="s">
        <v>419</v>
      </c>
      <c r="I1349" s="3" t="s">
        <v>420</v>
      </c>
      <c r="J1349" s="3" t="s">
        <v>541</v>
      </c>
      <c r="K1349" s="3" t="s">
        <v>541</v>
      </c>
      <c r="L1349" s="3"/>
      <c r="M1349" s="3" t="s">
        <v>543</v>
      </c>
      <c r="N1349" s="3" t="s">
        <v>13</v>
      </c>
      <c r="O1349" s="3" t="s">
        <v>15</v>
      </c>
      <c r="P1349" s="3">
        <v>10698.05</v>
      </c>
      <c r="Q1349" s="54"/>
      <c r="R1349" s="54"/>
      <c r="S1349" s="54"/>
      <c r="T1349" s="54"/>
      <c r="U1349" s="54"/>
      <c r="V1349" s="54"/>
      <c r="W1349" s="54">
        <v>0</v>
      </c>
      <c r="X1349" s="54">
        <v>0</v>
      </c>
      <c r="Y1349" s="54">
        <v>0</v>
      </c>
      <c r="Z1349" s="54">
        <v>0</v>
      </c>
      <c r="AA1349" s="54">
        <v>0</v>
      </c>
      <c r="AB1349" s="54">
        <v>0</v>
      </c>
      <c r="AC1349" s="54">
        <v>0</v>
      </c>
      <c r="AD1349" s="54">
        <v>0</v>
      </c>
      <c r="AE1349" s="54">
        <v>0</v>
      </c>
      <c r="AF1349" s="54">
        <f t="shared" si="1653"/>
        <v>0</v>
      </c>
      <c r="AG1349" s="54">
        <f t="shared" si="1654"/>
        <v>0</v>
      </c>
      <c r="AH1349" s="54">
        <f t="shared" si="1655"/>
        <v>0</v>
      </c>
      <c r="AI1349" s="54"/>
      <c r="AJ1349" s="54"/>
      <c r="AK1349" s="54"/>
      <c r="AL1349" s="54"/>
      <c r="AM1349" s="54"/>
      <c r="AN1349" s="54"/>
      <c r="AO1349" s="54">
        <v>0</v>
      </c>
      <c r="AP1349" s="54">
        <v>0</v>
      </c>
      <c r="AQ1349" s="54">
        <v>0</v>
      </c>
      <c r="AR1349" s="54">
        <f t="shared" si="1656"/>
        <v>0</v>
      </c>
      <c r="AS1349" s="54">
        <f t="shared" si="1657"/>
        <v>0</v>
      </c>
      <c r="AT1349" s="54">
        <f t="shared" si="1658"/>
        <v>0</v>
      </c>
      <c r="AU1349" s="54">
        <f t="shared" si="1659"/>
        <v>0</v>
      </c>
      <c r="AV1349" s="54">
        <f t="shared" si="1660"/>
        <v>0</v>
      </c>
      <c r="AW1349" s="54">
        <f t="shared" si="1661"/>
        <v>0</v>
      </c>
      <c r="AX1349" s="54">
        <f t="shared" si="1662"/>
        <v>0</v>
      </c>
      <c r="AY1349" s="54">
        <f t="shared" si="1663"/>
        <v>0</v>
      </c>
      <c r="AZ1349" s="54">
        <f t="shared" si="1664"/>
        <v>0</v>
      </c>
      <c r="BA1349" s="54">
        <f t="shared" si="1650"/>
        <v>0</v>
      </c>
      <c r="BB1349" s="54">
        <f t="shared" si="1651"/>
        <v>0</v>
      </c>
      <c r="BC1349" s="54"/>
      <c r="BD1349" s="54"/>
      <c r="BE1349" s="54">
        <f t="shared" si="1665"/>
        <v>0</v>
      </c>
      <c r="BF1349" s="54"/>
      <c r="BG1349" s="54"/>
      <c r="BH1349" s="54"/>
      <c r="BI1349" s="54"/>
      <c r="BJ1349" s="54"/>
      <c r="BK1349" s="54"/>
      <c r="BL1349" s="54">
        <v>0</v>
      </c>
      <c r="BM1349" s="54">
        <v>0</v>
      </c>
      <c r="BN1349" s="54">
        <f t="shared" si="1673"/>
        <v>0</v>
      </c>
      <c r="BO1349" s="54">
        <f t="shared" si="1674"/>
        <v>0</v>
      </c>
      <c r="BP1349" s="54">
        <v>0</v>
      </c>
      <c r="BQ1349" s="54">
        <v>0</v>
      </c>
      <c r="BR1349" s="54">
        <v>0</v>
      </c>
      <c r="BS1349" s="54">
        <v>0</v>
      </c>
      <c r="BT1349" s="54">
        <v>0</v>
      </c>
      <c r="BU1349" s="54">
        <v>0</v>
      </c>
      <c r="BV1349" s="54">
        <f t="shared" si="1666"/>
        <v>0</v>
      </c>
      <c r="BW1349" s="54">
        <f t="shared" si="1667"/>
        <v>0</v>
      </c>
      <c r="BX1349" s="54">
        <f t="shared" si="1668"/>
        <v>0</v>
      </c>
      <c r="BY1349" s="54">
        <f t="shared" si="1669"/>
        <v>0</v>
      </c>
      <c r="BZ1349" s="54">
        <f t="shared" si="1670"/>
        <v>0</v>
      </c>
      <c r="CA1349" s="54">
        <v>0</v>
      </c>
      <c r="CB1349" s="54">
        <f t="shared" si="1671"/>
        <v>0</v>
      </c>
      <c r="CC1349" s="54">
        <f t="shared" si="1672"/>
        <v>0</v>
      </c>
      <c r="CD1349" s="54">
        <v>0</v>
      </c>
      <c r="CE1349" s="54">
        <v>0</v>
      </c>
      <c r="CF1349" s="54">
        <v>0</v>
      </c>
      <c r="CG1349" s="54">
        <v>0</v>
      </c>
      <c r="CH1349" s="54">
        <v>0</v>
      </c>
      <c r="CI1349" s="54">
        <v>0</v>
      </c>
      <c r="CJ1349" s="54">
        <v>0</v>
      </c>
      <c r="CK1349" s="54">
        <v>0</v>
      </c>
      <c r="CL1349" s="54">
        <v>0</v>
      </c>
      <c r="CM1349" s="54">
        <v>0</v>
      </c>
      <c r="CN1349" s="54">
        <v>0</v>
      </c>
      <c r="CO1349" s="54">
        <v>0</v>
      </c>
    </row>
    <row r="1350" spans="1:93">
      <c r="A1350" s="3" t="str">
        <f t="shared" si="1652"/>
        <v>SH206Perjeta</v>
      </c>
      <c r="B1350" s="3" t="s">
        <v>556</v>
      </c>
      <c r="C1350" s="3" t="s">
        <v>557</v>
      </c>
      <c r="D1350" s="3" t="s">
        <v>296</v>
      </c>
      <c r="E1350" s="3" t="s">
        <v>296</v>
      </c>
      <c r="F1350" s="3" t="s">
        <v>419</v>
      </c>
      <c r="G1350" s="3" t="s">
        <v>420</v>
      </c>
      <c r="H1350" s="3" t="s">
        <v>419</v>
      </c>
      <c r="I1350" s="3" t="s">
        <v>420</v>
      </c>
      <c r="J1350" s="3" t="s">
        <v>541</v>
      </c>
      <c r="K1350" s="3" t="s">
        <v>541</v>
      </c>
      <c r="L1350" s="3"/>
      <c r="M1350" s="3" t="s">
        <v>543</v>
      </c>
      <c r="N1350" s="3" t="s">
        <v>16</v>
      </c>
      <c r="O1350" s="3" t="s">
        <v>16</v>
      </c>
      <c r="P1350" s="3">
        <v>3985.87</v>
      </c>
      <c r="Q1350" s="54">
        <v>5.1755649011105422</v>
      </c>
      <c r="R1350" s="54">
        <v>4.3718774136648753</v>
      </c>
      <c r="S1350" s="54">
        <v>6.6355955878369812</v>
      </c>
      <c r="T1350" s="54">
        <v>4.0096972493433745</v>
      </c>
      <c r="U1350" s="54">
        <v>4.8666915688041623</v>
      </c>
      <c r="V1350" s="54">
        <v>5.5852926684599993</v>
      </c>
      <c r="W1350" s="54">
        <v>16.183037902612398</v>
      </c>
      <c r="X1350" s="54">
        <v>14.461681486607535</v>
      </c>
      <c r="Y1350" s="54">
        <v>30.644719389219933</v>
      </c>
      <c r="Z1350" s="54">
        <v>10</v>
      </c>
      <c r="AA1350" s="54">
        <v>5</v>
      </c>
      <c r="AB1350" s="54">
        <v>10</v>
      </c>
      <c r="AC1350" s="54">
        <v>10</v>
      </c>
      <c r="AD1350" s="54">
        <v>0</v>
      </c>
      <c r="AE1350" s="54">
        <v>0</v>
      </c>
      <c r="AF1350" s="54">
        <f t="shared" si="1653"/>
        <v>25</v>
      </c>
      <c r="AG1350" s="54">
        <f t="shared" si="1654"/>
        <v>10</v>
      </c>
      <c r="AH1350" s="54">
        <f t="shared" si="1655"/>
        <v>35</v>
      </c>
      <c r="AI1350" s="54">
        <v>20629.128872389476</v>
      </c>
      <c r="AJ1350" s="54">
        <v>17425.735026804417</v>
      </c>
      <c r="AK1350" s="54">
        <v>26448.621385691786</v>
      </c>
      <c r="AL1350" s="54">
        <v>15982.131975240276</v>
      </c>
      <c r="AM1350" s="54">
        <v>19397.999923349445</v>
      </c>
      <c r="AN1350" s="54">
        <v>22262.250488434656</v>
      </c>
      <c r="AO1350" s="54">
        <v>64503.485284885683</v>
      </c>
      <c r="AP1350" s="54">
        <v>57642.38238702438</v>
      </c>
      <c r="AQ1350" s="54">
        <v>122145.86767191006</v>
      </c>
      <c r="AR1350" s="54">
        <f t="shared" si="1656"/>
        <v>39858.699999999997</v>
      </c>
      <c r="AS1350" s="54">
        <f t="shared" si="1657"/>
        <v>19929.349999999999</v>
      </c>
      <c r="AT1350" s="54">
        <f t="shared" si="1658"/>
        <v>39858.699999999997</v>
      </c>
      <c r="AU1350" s="54">
        <f t="shared" si="1659"/>
        <v>39858.699999999997</v>
      </c>
      <c r="AV1350" s="54">
        <f t="shared" si="1660"/>
        <v>0</v>
      </c>
      <c r="AW1350" s="54">
        <f t="shared" si="1661"/>
        <v>0</v>
      </c>
      <c r="AX1350" s="54">
        <f t="shared" si="1662"/>
        <v>99646.75</v>
      </c>
      <c r="AY1350" s="54">
        <f t="shared" si="1663"/>
        <v>39858.699999999997</v>
      </c>
      <c r="AZ1350" s="54">
        <f t="shared" si="1664"/>
        <v>139505.45000000001</v>
      </c>
      <c r="BA1350" s="54">
        <f t="shared" si="1650"/>
        <v>4.0096972493433745</v>
      </c>
      <c r="BB1350" s="54">
        <f t="shared" si="1651"/>
        <v>10</v>
      </c>
      <c r="BC1350" s="54"/>
      <c r="BD1350" s="54"/>
      <c r="BE1350" s="54">
        <f t="shared" si="1665"/>
        <v>0</v>
      </c>
      <c r="BF1350" s="54"/>
      <c r="BG1350" s="54"/>
      <c r="BH1350" s="54"/>
      <c r="BI1350" s="54"/>
      <c r="BJ1350" s="54"/>
      <c r="BK1350" s="54"/>
      <c r="BL1350" s="54"/>
      <c r="BM1350" s="54"/>
      <c r="BN1350" s="54"/>
      <c r="BO1350" s="54"/>
      <c r="BP1350" s="54"/>
      <c r="BQ1350" s="54"/>
      <c r="BR1350" s="54"/>
      <c r="BS1350" s="54"/>
      <c r="BT1350" s="54"/>
      <c r="BU1350" s="54"/>
      <c r="BV1350" s="54">
        <f t="shared" si="1666"/>
        <v>39194.388333333336</v>
      </c>
      <c r="BW1350" s="54">
        <f t="shared" si="1667"/>
        <v>135519.57999999999</v>
      </c>
      <c r="BX1350" s="54">
        <f t="shared" si="1668"/>
        <v>87689.14</v>
      </c>
      <c r="BY1350" s="54">
        <f t="shared" si="1669"/>
        <v>34</v>
      </c>
      <c r="BZ1350" s="54">
        <f t="shared" si="1670"/>
        <v>22</v>
      </c>
      <c r="CA1350" s="54">
        <v>0</v>
      </c>
      <c r="CB1350" s="54">
        <f t="shared" si="1671"/>
        <v>20</v>
      </c>
      <c r="CC1350" s="54">
        <f t="shared" si="1672"/>
        <v>9.8333333333333339</v>
      </c>
      <c r="CD1350" s="54">
        <v>10</v>
      </c>
      <c r="CE1350" s="54">
        <v>5</v>
      </c>
      <c r="CF1350" s="54">
        <v>20</v>
      </c>
      <c r="CG1350" s="54">
        <v>10</v>
      </c>
      <c r="CH1350" s="54">
        <v>10</v>
      </c>
      <c r="CI1350" s="54">
        <v>7</v>
      </c>
      <c r="CJ1350" s="54">
        <v>15</v>
      </c>
      <c r="CK1350" s="54">
        <v>6</v>
      </c>
      <c r="CL1350" s="54">
        <v>13</v>
      </c>
      <c r="CM1350" s="54">
        <v>10</v>
      </c>
      <c r="CN1350" s="54">
        <v>0</v>
      </c>
      <c r="CO1350" s="54">
        <v>12</v>
      </c>
    </row>
    <row r="1351" spans="1:93">
      <c r="A1351" s="3" t="str">
        <f t="shared" si="1652"/>
        <v>SH206Phesgo 10ml</v>
      </c>
      <c r="B1351" s="3" t="s">
        <v>556</v>
      </c>
      <c r="C1351" s="3" t="s">
        <v>557</v>
      </c>
      <c r="D1351" s="3" t="s">
        <v>296</v>
      </c>
      <c r="E1351" s="3" t="s">
        <v>296</v>
      </c>
      <c r="F1351" s="3" t="s">
        <v>419</v>
      </c>
      <c r="G1351" s="3" t="s">
        <v>420</v>
      </c>
      <c r="H1351" s="3" t="s">
        <v>419</v>
      </c>
      <c r="I1351" s="3" t="s">
        <v>420</v>
      </c>
      <c r="J1351" s="3" t="s">
        <v>541</v>
      </c>
      <c r="K1351" s="3" t="s">
        <v>541</v>
      </c>
      <c r="L1351" s="3"/>
      <c r="M1351" s="3" t="s">
        <v>543</v>
      </c>
      <c r="N1351" s="3" t="s">
        <v>17</v>
      </c>
      <c r="O1351" s="3" t="s">
        <v>18</v>
      </c>
      <c r="P1351" s="3">
        <v>6232.07</v>
      </c>
      <c r="Q1351" s="54">
        <v>0.6666117259241312</v>
      </c>
      <c r="R1351" s="54">
        <v>0.61625549382307965</v>
      </c>
      <c r="S1351" s="54">
        <v>0.91357360792321018</v>
      </c>
      <c r="T1351" s="54">
        <v>0.80052860562381367</v>
      </c>
      <c r="U1351" s="54">
        <v>0.73450837442454919</v>
      </c>
      <c r="V1351" s="54">
        <v>0.95688851322433799</v>
      </c>
      <c r="W1351" s="54">
        <v>2.196440827670421</v>
      </c>
      <c r="X1351" s="54">
        <v>2.4919254932727006</v>
      </c>
      <c r="Y1351" s="54">
        <v>4.6883663209431212</v>
      </c>
      <c r="Z1351" s="54">
        <v>0</v>
      </c>
      <c r="AA1351" s="54">
        <v>0</v>
      </c>
      <c r="AB1351" s="54">
        <v>0</v>
      </c>
      <c r="AC1351" s="54">
        <v>0</v>
      </c>
      <c r="AD1351" s="54">
        <v>0</v>
      </c>
      <c r="AE1351" s="54">
        <v>0</v>
      </c>
      <c r="AF1351" s="54">
        <f t="shared" si="1653"/>
        <v>0</v>
      </c>
      <c r="AG1351" s="54">
        <f t="shared" si="1654"/>
        <v>0</v>
      </c>
      <c r="AH1351" s="54">
        <f t="shared" si="1655"/>
        <v>0</v>
      </c>
      <c r="AI1351" s="54">
        <v>4154.37093878</v>
      </c>
      <c r="AJ1351" s="54">
        <v>3840.5473753899996</v>
      </c>
      <c r="AK1351" s="54">
        <v>5693.4546747300001</v>
      </c>
      <c r="AL1351" s="54">
        <v>4988.9503072500002</v>
      </c>
      <c r="AM1351" s="54">
        <v>4577.5076049999998</v>
      </c>
      <c r="AN1351" s="54">
        <v>5963.3961966099996</v>
      </c>
      <c r="AO1351" s="54">
        <v>13688.372988899999</v>
      </c>
      <c r="AP1351" s="54">
        <v>15529.85410886</v>
      </c>
      <c r="AQ1351" s="54">
        <v>29218.227097759998</v>
      </c>
      <c r="AR1351" s="54">
        <f t="shared" si="1656"/>
        <v>0</v>
      </c>
      <c r="AS1351" s="54">
        <f t="shared" si="1657"/>
        <v>0</v>
      </c>
      <c r="AT1351" s="54">
        <f t="shared" si="1658"/>
        <v>0</v>
      </c>
      <c r="AU1351" s="54">
        <f t="shared" si="1659"/>
        <v>0</v>
      </c>
      <c r="AV1351" s="54">
        <f t="shared" si="1660"/>
        <v>0</v>
      </c>
      <c r="AW1351" s="54">
        <f t="shared" si="1661"/>
        <v>0</v>
      </c>
      <c r="AX1351" s="54">
        <f t="shared" si="1662"/>
        <v>0</v>
      </c>
      <c r="AY1351" s="54">
        <f t="shared" si="1663"/>
        <v>0</v>
      </c>
      <c r="AZ1351" s="54">
        <f t="shared" si="1664"/>
        <v>0</v>
      </c>
      <c r="BA1351" s="54">
        <f t="shared" si="1650"/>
        <v>0.80052860562381367</v>
      </c>
      <c r="BB1351" s="54">
        <f t="shared" si="1651"/>
        <v>0</v>
      </c>
      <c r="BC1351" s="54">
        <f>SUM(CJ1351:CL1351)</f>
        <v>0</v>
      </c>
      <c r="BD1351" s="54">
        <f>SUM(CM1351:CO1351)</f>
        <v>0</v>
      </c>
      <c r="BE1351" s="54">
        <f t="shared" si="1665"/>
        <v>0</v>
      </c>
      <c r="BF1351" s="54">
        <f t="shared" ref="BF1351:BK1351" si="1675">Z1351</f>
        <v>0</v>
      </c>
      <c r="BG1351" s="54">
        <f t="shared" si="1675"/>
        <v>0</v>
      </c>
      <c r="BH1351" s="54">
        <f t="shared" si="1675"/>
        <v>0</v>
      </c>
      <c r="BI1351" s="54">
        <f t="shared" si="1675"/>
        <v>0</v>
      </c>
      <c r="BJ1351" s="54">
        <f t="shared" si="1675"/>
        <v>0</v>
      </c>
      <c r="BK1351" s="54">
        <f t="shared" si="1675"/>
        <v>0</v>
      </c>
      <c r="BL1351" s="54">
        <v>0</v>
      </c>
      <c r="BM1351" s="54">
        <v>0</v>
      </c>
      <c r="BN1351" s="54">
        <f t="shared" ref="BN1351:BN1352" si="1676">AVERAGE(BP1351:BR1351)</f>
        <v>0</v>
      </c>
      <c r="BO1351" s="54">
        <f t="shared" ref="BO1351:BO1352" si="1677">SUM(BS1351:BU1351)/1</f>
        <v>0</v>
      </c>
      <c r="BP1351" s="54">
        <v>0</v>
      </c>
      <c r="BQ1351" s="54">
        <v>0</v>
      </c>
      <c r="BR1351" s="54">
        <v>0</v>
      </c>
      <c r="BS1351" s="54">
        <v>0</v>
      </c>
      <c r="BT1351" s="54">
        <v>0</v>
      </c>
      <c r="BU1351" s="54">
        <v>0</v>
      </c>
      <c r="BV1351" s="54">
        <f t="shared" si="1666"/>
        <v>0</v>
      </c>
      <c r="BW1351" s="54">
        <f t="shared" si="1667"/>
        <v>0</v>
      </c>
      <c r="BX1351" s="54">
        <f t="shared" si="1668"/>
        <v>0</v>
      </c>
      <c r="BY1351" s="54">
        <f t="shared" si="1669"/>
        <v>0</v>
      </c>
      <c r="BZ1351" s="54">
        <f t="shared" si="1670"/>
        <v>0</v>
      </c>
      <c r="CA1351" s="54">
        <v>8</v>
      </c>
      <c r="CB1351" s="54">
        <f t="shared" si="1671"/>
        <v>0</v>
      </c>
      <c r="CC1351" s="54">
        <f t="shared" si="1672"/>
        <v>0</v>
      </c>
      <c r="CD1351" s="54">
        <v>0</v>
      </c>
      <c r="CE1351" s="54">
        <v>0</v>
      </c>
      <c r="CF1351" s="54">
        <v>0</v>
      </c>
      <c r="CG1351" s="54">
        <v>0</v>
      </c>
      <c r="CH1351" s="54">
        <v>0</v>
      </c>
      <c r="CI1351" s="54">
        <v>0</v>
      </c>
      <c r="CJ1351" s="54">
        <v>0</v>
      </c>
      <c r="CK1351" s="54">
        <v>0</v>
      </c>
      <c r="CL1351" s="54">
        <v>0</v>
      </c>
      <c r="CM1351" s="54">
        <v>0</v>
      </c>
      <c r="CN1351" s="54">
        <v>0</v>
      </c>
      <c r="CO1351" s="54">
        <v>0</v>
      </c>
    </row>
    <row r="1352" spans="1:93">
      <c r="A1352" s="3" t="str">
        <f t="shared" si="1652"/>
        <v>SH206Phesgo 15ml</v>
      </c>
      <c r="B1352" s="3" t="s">
        <v>556</v>
      </c>
      <c r="C1352" s="3" t="s">
        <v>557</v>
      </c>
      <c r="D1352" s="3" t="s">
        <v>296</v>
      </c>
      <c r="E1352" s="3" t="s">
        <v>296</v>
      </c>
      <c r="F1352" s="3" t="s">
        <v>419</v>
      </c>
      <c r="G1352" s="3" t="s">
        <v>420</v>
      </c>
      <c r="H1352" s="3" t="s">
        <v>419</v>
      </c>
      <c r="I1352" s="3" t="s">
        <v>420</v>
      </c>
      <c r="J1352" s="3" t="s">
        <v>541</v>
      </c>
      <c r="K1352" s="3" t="s">
        <v>541</v>
      </c>
      <c r="L1352" s="3"/>
      <c r="M1352" s="3" t="s">
        <v>543</v>
      </c>
      <c r="N1352" s="3" t="s">
        <v>17</v>
      </c>
      <c r="O1352" s="3" t="s">
        <v>19</v>
      </c>
      <c r="P1352" s="3">
        <v>8489.27</v>
      </c>
      <c r="Q1352" s="54">
        <v>1.1779575864591419E-6</v>
      </c>
      <c r="R1352" s="54">
        <v>1.1779575864591419E-6</v>
      </c>
      <c r="S1352" s="54">
        <v>1.1779575864591419E-6</v>
      </c>
      <c r="T1352" s="54">
        <v>1.1779575864591419E-6</v>
      </c>
      <c r="U1352" s="54">
        <v>1.1779575864591419E-6</v>
      </c>
      <c r="V1352" s="54">
        <v>1.1779575864591419E-6</v>
      </c>
      <c r="W1352" s="54">
        <v>3.5338727593774257E-6</v>
      </c>
      <c r="X1352" s="54">
        <v>3.5338727593774257E-6</v>
      </c>
      <c r="Y1352" s="54">
        <v>7.0677455187548515E-6</v>
      </c>
      <c r="Z1352" s="54">
        <v>0</v>
      </c>
      <c r="AA1352" s="54">
        <v>0</v>
      </c>
      <c r="AB1352" s="54">
        <v>0</v>
      </c>
      <c r="AC1352" s="54">
        <v>0</v>
      </c>
      <c r="AD1352" s="54">
        <v>0</v>
      </c>
      <c r="AE1352" s="54">
        <v>0</v>
      </c>
      <c r="AF1352" s="54">
        <f t="shared" si="1653"/>
        <v>0</v>
      </c>
      <c r="AG1352" s="54">
        <f t="shared" si="1654"/>
        <v>0</v>
      </c>
      <c r="AH1352" s="54">
        <f t="shared" si="1655"/>
        <v>0</v>
      </c>
      <c r="AI1352" s="54">
        <v>0.01</v>
      </c>
      <c r="AJ1352" s="54">
        <v>0.01</v>
      </c>
      <c r="AK1352" s="54">
        <v>0.01</v>
      </c>
      <c r="AL1352" s="54">
        <v>0.01</v>
      </c>
      <c r="AM1352" s="54">
        <v>0.01</v>
      </c>
      <c r="AN1352" s="54">
        <v>0.01</v>
      </c>
      <c r="AO1352" s="54">
        <v>0.03</v>
      </c>
      <c r="AP1352" s="54">
        <v>0.03</v>
      </c>
      <c r="AQ1352" s="54">
        <v>0.06</v>
      </c>
      <c r="AR1352" s="54">
        <f t="shared" si="1656"/>
        <v>0</v>
      </c>
      <c r="AS1352" s="54">
        <f t="shared" si="1657"/>
        <v>0</v>
      </c>
      <c r="AT1352" s="54">
        <f t="shared" si="1658"/>
        <v>0</v>
      </c>
      <c r="AU1352" s="54">
        <f t="shared" si="1659"/>
        <v>0</v>
      </c>
      <c r="AV1352" s="54">
        <f t="shared" si="1660"/>
        <v>0</v>
      </c>
      <c r="AW1352" s="54">
        <f t="shared" si="1661"/>
        <v>0</v>
      </c>
      <c r="AX1352" s="54">
        <f t="shared" si="1662"/>
        <v>0</v>
      </c>
      <c r="AY1352" s="54">
        <f t="shared" si="1663"/>
        <v>0</v>
      </c>
      <c r="AZ1352" s="54">
        <f t="shared" si="1664"/>
        <v>0</v>
      </c>
      <c r="BA1352" s="54">
        <f t="shared" si="1650"/>
        <v>1.1779575864591419E-6</v>
      </c>
      <c r="BB1352" s="54">
        <f t="shared" si="1651"/>
        <v>0</v>
      </c>
      <c r="BC1352" s="54">
        <f>SUM(CJ1352:CL1352)*2</f>
        <v>0</v>
      </c>
      <c r="BD1352" s="54">
        <f>SUM(CM1352:CO1352)*2</f>
        <v>0</v>
      </c>
      <c r="BE1352" s="54">
        <f t="shared" si="1665"/>
        <v>0</v>
      </c>
      <c r="BF1352" s="54">
        <f t="shared" ref="BF1352:BK1352" si="1678">Z1352*2</f>
        <v>0</v>
      </c>
      <c r="BG1352" s="54">
        <f t="shared" si="1678"/>
        <v>0</v>
      </c>
      <c r="BH1352" s="54">
        <f t="shared" si="1678"/>
        <v>0</v>
      </c>
      <c r="BI1352" s="54">
        <f t="shared" si="1678"/>
        <v>0</v>
      </c>
      <c r="BJ1352" s="54">
        <f t="shared" si="1678"/>
        <v>0</v>
      </c>
      <c r="BK1352" s="54">
        <f t="shared" si="1678"/>
        <v>0</v>
      </c>
      <c r="BL1352" s="54">
        <v>0</v>
      </c>
      <c r="BM1352" s="54">
        <v>0</v>
      </c>
      <c r="BN1352" s="54">
        <f t="shared" si="1676"/>
        <v>0</v>
      </c>
      <c r="BO1352" s="54">
        <f t="shared" si="1677"/>
        <v>0</v>
      </c>
      <c r="BP1352" s="54">
        <v>0</v>
      </c>
      <c r="BQ1352" s="54">
        <v>0</v>
      </c>
      <c r="BR1352" s="54">
        <v>0</v>
      </c>
      <c r="BS1352" s="54">
        <v>0</v>
      </c>
      <c r="BT1352" s="54">
        <v>0</v>
      </c>
      <c r="BU1352" s="54">
        <v>0</v>
      </c>
      <c r="BV1352" s="54">
        <f t="shared" si="1666"/>
        <v>0</v>
      </c>
      <c r="BW1352" s="54">
        <f t="shared" si="1667"/>
        <v>0</v>
      </c>
      <c r="BX1352" s="54">
        <f t="shared" si="1668"/>
        <v>0</v>
      </c>
      <c r="BY1352" s="54">
        <f t="shared" si="1669"/>
        <v>0</v>
      </c>
      <c r="BZ1352" s="54">
        <f t="shared" si="1670"/>
        <v>0</v>
      </c>
      <c r="CA1352" s="54">
        <v>0</v>
      </c>
      <c r="CB1352" s="54">
        <f t="shared" si="1671"/>
        <v>0</v>
      </c>
      <c r="CC1352" s="54">
        <f t="shared" si="1672"/>
        <v>0</v>
      </c>
      <c r="CD1352" s="54">
        <v>0</v>
      </c>
      <c r="CE1352" s="54">
        <v>0</v>
      </c>
      <c r="CF1352" s="54">
        <v>0</v>
      </c>
      <c r="CG1352" s="54">
        <v>0</v>
      </c>
      <c r="CH1352" s="54">
        <v>0</v>
      </c>
      <c r="CI1352" s="54">
        <v>0</v>
      </c>
      <c r="CJ1352" s="54">
        <v>0</v>
      </c>
      <c r="CK1352" s="54">
        <v>0</v>
      </c>
      <c r="CL1352" s="54">
        <v>0</v>
      </c>
      <c r="CM1352" s="54">
        <v>0</v>
      </c>
      <c r="CN1352" s="54">
        <v>0</v>
      </c>
      <c r="CO1352" s="54">
        <v>0</v>
      </c>
    </row>
    <row r="1353" spans="1:93">
      <c r="A1353" s="3" t="str">
        <f t="shared" si="1652"/>
        <v>SH222Herceptin IV</v>
      </c>
      <c r="B1353" s="3" t="s">
        <v>556</v>
      </c>
      <c r="C1353" s="3" t="s">
        <v>557</v>
      </c>
      <c r="D1353" s="3" t="s">
        <v>296</v>
      </c>
      <c r="E1353" s="3" t="s">
        <v>296</v>
      </c>
      <c r="F1353" s="3" t="s">
        <v>421</v>
      </c>
      <c r="G1353" s="3" t="s">
        <v>422</v>
      </c>
      <c r="H1353" s="3" t="s">
        <v>421</v>
      </c>
      <c r="I1353" s="3" t="s">
        <v>422</v>
      </c>
      <c r="J1353" s="3" t="s">
        <v>541</v>
      </c>
      <c r="K1353" s="3" t="s">
        <v>541</v>
      </c>
      <c r="L1353" s="3"/>
      <c r="M1353" s="3" t="s">
        <v>543</v>
      </c>
      <c r="N1353" s="3" t="s">
        <v>11</v>
      </c>
      <c r="O1353" s="3" t="s">
        <v>11</v>
      </c>
      <c r="P1353" s="3">
        <v>4535.5</v>
      </c>
      <c r="Q1353" s="54">
        <v>3.977623079594105</v>
      </c>
      <c r="R1353" s="54">
        <v>2.849589674487218</v>
      </c>
      <c r="S1353" s="54">
        <v>2.6507653829312408</v>
      </c>
      <c r="T1353" s="54">
        <v>1.87181384380919</v>
      </c>
      <c r="U1353" s="54">
        <v>1.7054816336215779</v>
      </c>
      <c r="V1353" s="54">
        <v>2.9690709683528898</v>
      </c>
      <c r="W1353" s="54">
        <v>9.4779781370125633</v>
      </c>
      <c r="X1353" s="54">
        <v>6.5463664457836579</v>
      </c>
      <c r="Y1353" s="54">
        <v>16.024344582796221</v>
      </c>
      <c r="Z1353" s="54">
        <v>0</v>
      </c>
      <c r="AA1353" s="54">
        <v>10</v>
      </c>
      <c r="AB1353" s="54">
        <v>0</v>
      </c>
      <c r="AC1353" s="54">
        <v>15</v>
      </c>
      <c r="AD1353" s="54">
        <v>0</v>
      </c>
      <c r="AE1353" s="54">
        <v>0</v>
      </c>
      <c r="AF1353" s="54">
        <f t="shared" si="1653"/>
        <v>10</v>
      </c>
      <c r="AG1353" s="54">
        <f t="shared" si="1654"/>
        <v>15</v>
      </c>
      <c r="AH1353" s="54">
        <f t="shared" si="1655"/>
        <v>25</v>
      </c>
      <c r="AI1353" s="54">
        <v>18040.509477499065</v>
      </c>
      <c r="AJ1353" s="54">
        <v>12924.313968636778</v>
      </c>
      <c r="AK1353" s="54">
        <v>12022.546394284644</v>
      </c>
      <c r="AL1353" s="54">
        <v>8489.6116885965821</v>
      </c>
      <c r="AM1353" s="54">
        <v>7735.2119492906677</v>
      </c>
      <c r="AN1353" s="54">
        <v>13466.221376964531</v>
      </c>
      <c r="AO1353" s="54">
        <v>42987.369840420492</v>
      </c>
      <c r="AP1353" s="54">
        <v>29691.045014851781</v>
      </c>
      <c r="AQ1353" s="54">
        <v>72678.414855272276</v>
      </c>
      <c r="AR1353" s="54">
        <f t="shared" si="1656"/>
        <v>0</v>
      </c>
      <c r="AS1353" s="54">
        <f t="shared" si="1657"/>
        <v>45355</v>
      </c>
      <c r="AT1353" s="54">
        <f t="shared" si="1658"/>
        <v>0</v>
      </c>
      <c r="AU1353" s="54">
        <f t="shared" si="1659"/>
        <v>68032.5</v>
      </c>
      <c r="AV1353" s="54">
        <f t="shared" si="1660"/>
        <v>0</v>
      </c>
      <c r="AW1353" s="54">
        <f t="shared" si="1661"/>
        <v>0</v>
      </c>
      <c r="AX1353" s="54">
        <f t="shared" si="1662"/>
        <v>45355</v>
      </c>
      <c r="AY1353" s="54">
        <f t="shared" si="1663"/>
        <v>68032.5</v>
      </c>
      <c r="AZ1353" s="54">
        <f t="shared" si="1664"/>
        <v>113387.5</v>
      </c>
      <c r="BA1353" s="54">
        <f t="shared" si="1650"/>
        <v>1.87181384380919</v>
      </c>
      <c r="BB1353" s="54">
        <f t="shared" si="1651"/>
        <v>15</v>
      </c>
      <c r="BC1353" s="54"/>
      <c r="BD1353" s="54"/>
      <c r="BE1353" s="54">
        <f t="shared" si="1665"/>
        <v>0</v>
      </c>
      <c r="BF1353" s="54"/>
      <c r="BG1353" s="54"/>
      <c r="BH1353" s="54"/>
      <c r="BI1353" s="54"/>
      <c r="BJ1353" s="54"/>
      <c r="BK1353" s="54"/>
      <c r="BL1353" s="54"/>
      <c r="BM1353" s="54"/>
      <c r="BN1353" s="54"/>
      <c r="BO1353" s="54"/>
      <c r="BP1353" s="54"/>
      <c r="BQ1353" s="54"/>
      <c r="BR1353" s="54"/>
      <c r="BS1353" s="54"/>
      <c r="BT1353" s="54"/>
      <c r="BU1353" s="54"/>
      <c r="BV1353" s="54">
        <f t="shared" si="1666"/>
        <v>3401.625</v>
      </c>
      <c r="BW1353" s="54">
        <f t="shared" si="1667"/>
        <v>276665.5</v>
      </c>
      <c r="BX1353" s="54">
        <f t="shared" si="1668"/>
        <v>-72568</v>
      </c>
      <c r="BY1353" s="54">
        <f t="shared" si="1669"/>
        <v>61</v>
      </c>
      <c r="BZ1353" s="54">
        <f t="shared" si="1670"/>
        <v>-16</v>
      </c>
      <c r="CA1353" s="54">
        <v>0</v>
      </c>
      <c r="CB1353" s="54">
        <f t="shared" si="1671"/>
        <v>20</v>
      </c>
      <c r="CC1353" s="54">
        <f t="shared" si="1672"/>
        <v>0.75</v>
      </c>
      <c r="CD1353" s="54">
        <v>0</v>
      </c>
      <c r="CE1353" s="54">
        <v>0</v>
      </c>
      <c r="CF1353" s="54">
        <v>0</v>
      </c>
      <c r="CG1353" s="54">
        <v>-36</v>
      </c>
      <c r="CH1353" s="54">
        <v>0</v>
      </c>
      <c r="CI1353" s="54">
        <v>0</v>
      </c>
      <c r="CJ1353" s="54">
        <v>10</v>
      </c>
      <c r="CK1353" s="54">
        <v>0</v>
      </c>
      <c r="CL1353" s="54">
        <v>51</v>
      </c>
      <c r="CM1353" s="54">
        <v>-36</v>
      </c>
      <c r="CN1353" s="54">
        <v>0</v>
      </c>
      <c r="CO1353" s="54">
        <v>20</v>
      </c>
    </row>
    <row r="1354" spans="1:93">
      <c r="A1354" s="3" t="str">
        <f t="shared" si="1652"/>
        <v>SH222Herceptin SC</v>
      </c>
      <c r="B1354" s="3" t="s">
        <v>556</v>
      </c>
      <c r="C1354" s="3" t="s">
        <v>557</v>
      </c>
      <c r="D1354" s="3" t="s">
        <v>296</v>
      </c>
      <c r="E1354" s="3" t="s">
        <v>296</v>
      </c>
      <c r="F1354" s="3" t="s">
        <v>421</v>
      </c>
      <c r="G1354" s="3" t="s">
        <v>422</v>
      </c>
      <c r="H1354" s="3" t="s">
        <v>421</v>
      </c>
      <c r="I1354" s="3" t="s">
        <v>422</v>
      </c>
      <c r="J1354" s="3" t="s">
        <v>541</v>
      </c>
      <c r="K1354" s="3" t="s">
        <v>541</v>
      </c>
      <c r="L1354" s="3"/>
      <c r="M1354" s="3" t="s">
        <v>543</v>
      </c>
      <c r="N1354" s="3" t="s">
        <v>12</v>
      </c>
      <c r="O1354" s="3" t="s">
        <v>12</v>
      </c>
      <c r="P1354" s="3">
        <v>3444.49</v>
      </c>
      <c r="Q1354" s="54">
        <v>1.2869445629604544E-7</v>
      </c>
      <c r="R1354" s="54">
        <v>1.1923834167284972E-7</v>
      </c>
      <c r="S1354" s="54">
        <v>1.8086442832285226E-7</v>
      </c>
      <c r="T1354" s="54">
        <v>1.8512626147397511E-7</v>
      </c>
      <c r="U1354" s="54">
        <v>1.6668434004097236E-7</v>
      </c>
      <c r="V1354" s="54">
        <v>2.193921721933052E-7</v>
      </c>
      <c r="W1354" s="54">
        <v>4.2879722629174739E-7</v>
      </c>
      <c r="X1354" s="54">
        <v>5.7120277370825267E-7</v>
      </c>
      <c r="Y1354" s="54">
        <v>1.0000000000000002E-6</v>
      </c>
      <c r="Z1354" s="54">
        <v>0</v>
      </c>
      <c r="AA1354" s="54">
        <v>0</v>
      </c>
      <c r="AB1354" s="54">
        <v>0</v>
      </c>
      <c r="AC1354" s="54">
        <v>0</v>
      </c>
      <c r="AD1354" s="54">
        <v>0</v>
      </c>
      <c r="AE1354" s="54">
        <v>0</v>
      </c>
      <c r="AF1354" s="54">
        <f t="shared" si="1653"/>
        <v>0</v>
      </c>
      <c r="AG1354" s="54">
        <f t="shared" si="1654"/>
        <v>0</v>
      </c>
      <c r="AH1354" s="54">
        <f t="shared" si="1655"/>
        <v>0</v>
      </c>
      <c r="AI1354" s="54">
        <v>4.4328676776716558E-4</v>
      </c>
      <c r="AJ1354" s="54">
        <v>4.1071527550871412E-4</v>
      </c>
      <c r="AK1354" s="54">
        <v>6.2298571471378138E-4</v>
      </c>
      <c r="AL1354" s="54">
        <v>6.3766555638449256E-4</v>
      </c>
      <c r="AM1354" s="54">
        <v>5.7414254242772885E-4</v>
      </c>
      <c r="AN1354" s="54">
        <v>7.5569414319811776E-4</v>
      </c>
      <c r="AO1354" s="54">
        <v>1.476987757989661E-3</v>
      </c>
      <c r="AP1354" s="54">
        <v>1.9675022420103392E-3</v>
      </c>
      <c r="AQ1354" s="54">
        <v>3.4444900000000001E-3</v>
      </c>
      <c r="AR1354" s="54">
        <f t="shared" si="1656"/>
        <v>0</v>
      </c>
      <c r="AS1354" s="54">
        <f t="shared" si="1657"/>
        <v>0</v>
      </c>
      <c r="AT1354" s="54">
        <f t="shared" si="1658"/>
        <v>0</v>
      </c>
      <c r="AU1354" s="54">
        <f t="shared" si="1659"/>
        <v>0</v>
      </c>
      <c r="AV1354" s="54">
        <f t="shared" si="1660"/>
        <v>0</v>
      </c>
      <c r="AW1354" s="54">
        <f t="shared" si="1661"/>
        <v>0</v>
      </c>
      <c r="AX1354" s="54">
        <f t="shared" si="1662"/>
        <v>0</v>
      </c>
      <c r="AY1354" s="54">
        <f t="shared" si="1663"/>
        <v>0</v>
      </c>
      <c r="AZ1354" s="54">
        <f t="shared" si="1664"/>
        <v>0</v>
      </c>
      <c r="BA1354" s="54">
        <f t="shared" si="1650"/>
        <v>1.8512626147397511E-7</v>
      </c>
      <c r="BB1354" s="54">
        <f t="shared" si="1651"/>
        <v>0</v>
      </c>
      <c r="BC1354" s="54"/>
      <c r="BD1354" s="54"/>
      <c r="BE1354" s="54">
        <f t="shared" si="1665"/>
        <v>0</v>
      </c>
      <c r="BF1354" s="54"/>
      <c r="BG1354" s="54"/>
      <c r="BH1354" s="54"/>
      <c r="BI1354" s="54"/>
      <c r="BJ1354" s="54"/>
      <c r="BK1354" s="54"/>
      <c r="BL1354" s="54"/>
      <c r="BM1354" s="54"/>
      <c r="BN1354" s="54"/>
      <c r="BO1354" s="54"/>
      <c r="BP1354" s="54"/>
      <c r="BQ1354" s="54"/>
      <c r="BR1354" s="54"/>
      <c r="BS1354" s="54"/>
      <c r="BT1354" s="54"/>
      <c r="BU1354" s="54"/>
      <c r="BV1354" s="54">
        <f t="shared" si="1666"/>
        <v>0</v>
      </c>
      <c r="BW1354" s="54">
        <f t="shared" si="1667"/>
        <v>0</v>
      </c>
      <c r="BX1354" s="54">
        <f t="shared" si="1668"/>
        <v>0</v>
      </c>
      <c r="BY1354" s="54">
        <f t="shared" si="1669"/>
        <v>0</v>
      </c>
      <c r="BZ1354" s="54">
        <f t="shared" si="1670"/>
        <v>0</v>
      </c>
      <c r="CA1354" s="54">
        <v>0</v>
      </c>
      <c r="CB1354" s="54">
        <f t="shared" si="1671"/>
        <v>0</v>
      </c>
      <c r="CC1354" s="54">
        <f t="shared" si="1672"/>
        <v>0</v>
      </c>
      <c r="CD1354" s="54">
        <v>0</v>
      </c>
      <c r="CE1354" s="54">
        <v>0</v>
      </c>
      <c r="CF1354" s="54">
        <v>0</v>
      </c>
      <c r="CG1354" s="54">
        <v>0</v>
      </c>
      <c r="CH1354" s="54">
        <v>0</v>
      </c>
      <c r="CI1354" s="54">
        <v>0</v>
      </c>
      <c r="CJ1354" s="54">
        <v>0</v>
      </c>
      <c r="CK1354" s="54">
        <v>0</v>
      </c>
      <c r="CL1354" s="54">
        <v>0</v>
      </c>
      <c r="CM1354" s="54">
        <v>0</v>
      </c>
      <c r="CN1354" s="54">
        <v>0</v>
      </c>
      <c r="CO1354" s="54">
        <v>0</v>
      </c>
    </row>
    <row r="1355" spans="1:93">
      <c r="A1355" s="3" t="str">
        <f t="shared" si="1652"/>
        <v>SH222Itovebi 3mg</v>
      </c>
      <c r="B1355" s="3" t="s">
        <v>556</v>
      </c>
      <c r="C1355" s="3" t="s">
        <v>557</v>
      </c>
      <c r="D1355" s="3" t="s">
        <v>296</v>
      </c>
      <c r="E1355" s="3" t="s">
        <v>296</v>
      </c>
      <c r="F1355" s="3" t="s">
        <v>421</v>
      </c>
      <c r="G1355" s="3" t="s">
        <v>422</v>
      </c>
      <c r="H1355" s="3" t="s">
        <v>421</v>
      </c>
      <c r="I1355" s="3" t="s">
        <v>422</v>
      </c>
      <c r="J1355" s="3" t="s">
        <v>541</v>
      </c>
      <c r="K1355" s="3" t="s">
        <v>541</v>
      </c>
      <c r="L1355" s="3"/>
      <c r="M1355" s="3" t="s">
        <v>543</v>
      </c>
      <c r="N1355" s="3" t="s">
        <v>13</v>
      </c>
      <c r="O1355" s="3" t="s">
        <v>14</v>
      </c>
      <c r="P1355" s="3">
        <v>3566.02</v>
      </c>
      <c r="Q1355" s="54">
        <v>7.5423782997919166E-8</v>
      </c>
      <c r="R1355" s="54">
        <v>8.6118364644595899E-8</v>
      </c>
      <c r="S1355" s="54">
        <v>1.7430625086372233E-7</v>
      </c>
      <c r="T1355" s="54">
        <v>1.7644957539816278E-7</v>
      </c>
      <c r="U1355" s="54">
        <v>2.1451535630448561E-7</v>
      </c>
      <c r="V1355" s="54">
        <v>2.7318666979111423E-7</v>
      </c>
      <c r="W1355" s="54">
        <v>3.3584839850623739E-7</v>
      </c>
      <c r="X1355" s="54">
        <v>6.6415160149376262E-7</v>
      </c>
      <c r="Y1355" s="54">
        <v>9.9999999999999995E-7</v>
      </c>
      <c r="Z1355" s="54">
        <v>0</v>
      </c>
      <c r="AA1355" s="54">
        <v>0</v>
      </c>
      <c r="AB1355" s="54">
        <v>0</v>
      </c>
      <c r="AC1355" s="54">
        <v>0</v>
      </c>
      <c r="AD1355" s="54">
        <v>0</v>
      </c>
      <c r="AE1355" s="54">
        <v>0</v>
      </c>
      <c r="AF1355" s="54">
        <f t="shared" si="1653"/>
        <v>0</v>
      </c>
      <c r="AG1355" s="54">
        <f t="shared" si="1654"/>
        <v>0</v>
      </c>
      <c r="AH1355" s="54">
        <f t="shared" si="1655"/>
        <v>0</v>
      </c>
      <c r="AI1355" s="54">
        <v>2.6896271864623972E-4</v>
      </c>
      <c r="AJ1355" s="54">
        <v>3.0709981068992184E-4</v>
      </c>
      <c r="AK1355" s="54">
        <v>6.2157957670505104E-4</v>
      </c>
      <c r="AL1355" s="54">
        <v>6.2922271486135634E-4</v>
      </c>
      <c r="AM1355" s="54">
        <v>7.6496605088892172E-4</v>
      </c>
      <c r="AN1355" s="54">
        <v>9.74189128208509E-4</v>
      </c>
      <c r="AO1355" s="54">
        <v>1.1976421060412126E-3</v>
      </c>
      <c r="AP1355" s="54">
        <v>2.3683778939587868E-3</v>
      </c>
      <c r="AQ1355" s="54">
        <v>3.5660199999999996E-3</v>
      </c>
      <c r="AR1355" s="54">
        <f t="shared" si="1656"/>
        <v>0</v>
      </c>
      <c r="AS1355" s="54">
        <f t="shared" si="1657"/>
        <v>0</v>
      </c>
      <c r="AT1355" s="54">
        <f t="shared" si="1658"/>
        <v>0</v>
      </c>
      <c r="AU1355" s="54">
        <f t="shared" si="1659"/>
        <v>0</v>
      </c>
      <c r="AV1355" s="54">
        <f t="shared" si="1660"/>
        <v>0</v>
      </c>
      <c r="AW1355" s="54">
        <f t="shared" si="1661"/>
        <v>0</v>
      </c>
      <c r="AX1355" s="54">
        <f t="shared" si="1662"/>
        <v>0</v>
      </c>
      <c r="AY1355" s="54">
        <f t="shared" si="1663"/>
        <v>0</v>
      </c>
      <c r="AZ1355" s="54">
        <f t="shared" si="1664"/>
        <v>0</v>
      </c>
      <c r="BA1355" s="54">
        <f t="shared" si="1650"/>
        <v>1.7644957539816278E-7</v>
      </c>
      <c r="BB1355" s="54">
        <f t="shared" si="1651"/>
        <v>0</v>
      </c>
      <c r="BC1355" s="54"/>
      <c r="BD1355" s="54"/>
      <c r="BE1355" s="54">
        <f t="shared" si="1665"/>
        <v>0</v>
      </c>
      <c r="BF1355" s="54"/>
      <c r="BG1355" s="54"/>
      <c r="BH1355" s="54"/>
      <c r="BI1355" s="54"/>
      <c r="BJ1355" s="54"/>
      <c r="BK1355" s="54"/>
      <c r="BL1355" s="54">
        <v>0</v>
      </c>
      <c r="BM1355" s="54">
        <v>0</v>
      </c>
      <c r="BN1355" s="54">
        <f t="shared" ref="BN1355:BN1356" si="1679">AVERAGE(BP1355:BR1355)</f>
        <v>0</v>
      </c>
      <c r="BO1355" s="54">
        <f t="shared" ref="BO1355:BO1356" si="1680">SUM(BS1355:BU1355)/1</f>
        <v>0</v>
      </c>
      <c r="BP1355" s="54">
        <v>0</v>
      </c>
      <c r="BQ1355" s="54">
        <v>0</v>
      </c>
      <c r="BR1355" s="54">
        <v>0</v>
      </c>
      <c r="BS1355" s="54">
        <v>0</v>
      </c>
      <c r="BT1355" s="54">
        <v>0</v>
      </c>
      <c r="BU1355" s="54">
        <v>0</v>
      </c>
      <c r="BV1355" s="54">
        <f t="shared" si="1666"/>
        <v>0</v>
      </c>
      <c r="BW1355" s="54">
        <f t="shared" si="1667"/>
        <v>0</v>
      </c>
      <c r="BX1355" s="54">
        <f t="shared" si="1668"/>
        <v>0</v>
      </c>
      <c r="BY1355" s="54">
        <f t="shared" si="1669"/>
        <v>0</v>
      </c>
      <c r="BZ1355" s="54">
        <f t="shared" si="1670"/>
        <v>0</v>
      </c>
      <c r="CA1355" s="54">
        <v>0</v>
      </c>
      <c r="CB1355" s="54">
        <f t="shared" si="1671"/>
        <v>0</v>
      </c>
      <c r="CC1355" s="54">
        <f t="shared" si="1672"/>
        <v>0</v>
      </c>
      <c r="CD1355" s="54">
        <v>0</v>
      </c>
      <c r="CE1355" s="54">
        <v>0</v>
      </c>
      <c r="CF1355" s="54">
        <v>0</v>
      </c>
      <c r="CG1355" s="54">
        <v>0</v>
      </c>
      <c r="CH1355" s="54">
        <v>0</v>
      </c>
      <c r="CI1355" s="54">
        <v>0</v>
      </c>
      <c r="CJ1355" s="54">
        <v>0</v>
      </c>
      <c r="CK1355" s="54">
        <v>0</v>
      </c>
      <c r="CL1355" s="54">
        <v>0</v>
      </c>
      <c r="CM1355" s="54">
        <v>0</v>
      </c>
      <c r="CN1355" s="54">
        <v>0</v>
      </c>
      <c r="CO1355" s="54">
        <v>0</v>
      </c>
    </row>
    <row r="1356" spans="1:93">
      <c r="A1356" s="3" t="str">
        <f t="shared" si="1652"/>
        <v>SH222Itovebi 9mg</v>
      </c>
      <c r="B1356" s="3" t="s">
        <v>556</v>
      </c>
      <c r="C1356" s="3" t="s">
        <v>557</v>
      </c>
      <c r="D1356" s="3" t="s">
        <v>296</v>
      </c>
      <c r="E1356" s="3" t="s">
        <v>296</v>
      </c>
      <c r="F1356" s="3" t="s">
        <v>421</v>
      </c>
      <c r="G1356" s="3" t="s">
        <v>422</v>
      </c>
      <c r="H1356" s="3" t="s">
        <v>421</v>
      </c>
      <c r="I1356" s="3" t="s">
        <v>422</v>
      </c>
      <c r="J1356" s="3" t="s">
        <v>541</v>
      </c>
      <c r="K1356" s="3" t="s">
        <v>541</v>
      </c>
      <c r="L1356" s="3"/>
      <c r="M1356" s="3" t="s">
        <v>543</v>
      </c>
      <c r="N1356" s="3" t="s">
        <v>13</v>
      </c>
      <c r="O1356" s="3" t="s">
        <v>15</v>
      </c>
      <c r="P1356" s="3">
        <v>10698.05</v>
      </c>
      <c r="Q1356" s="54"/>
      <c r="R1356" s="54"/>
      <c r="S1356" s="54"/>
      <c r="T1356" s="54"/>
      <c r="U1356" s="54"/>
      <c r="V1356" s="54"/>
      <c r="W1356" s="54">
        <v>0</v>
      </c>
      <c r="X1356" s="54">
        <v>0</v>
      </c>
      <c r="Y1356" s="54">
        <v>0</v>
      </c>
      <c r="Z1356" s="54">
        <v>0</v>
      </c>
      <c r="AA1356" s="54">
        <v>0</v>
      </c>
      <c r="AB1356" s="54">
        <v>0</v>
      </c>
      <c r="AC1356" s="54">
        <v>0</v>
      </c>
      <c r="AD1356" s="54">
        <v>0</v>
      </c>
      <c r="AE1356" s="54">
        <v>0</v>
      </c>
      <c r="AF1356" s="54">
        <f t="shared" si="1653"/>
        <v>0</v>
      </c>
      <c r="AG1356" s="54">
        <f t="shared" si="1654"/>
        <v>0</v>
      </c>
      <c r="AH1356" s="54">
        <f t="shared" si="1655"/>
        <v>0</v>
      </c>
      <c r="AI1356" s="54"/>
      <c r="AJ1356" s="54"/>
      <c r="AK1356" s="54"/>
      <c r="AL1356" s="54"/>
      <c r="AM1356" s="54"/>
      <c r="AN1356" s="54"/>
      <c r="AO1356" s="54">
        <v>0</v>
      </c>
      <c r="AP1356" s="54">
        <v>0</v>
      </c>
      <c r="AQ1356" s="54">
        <v>0</v>
      </c>
      <c r="AR1356" s="54">
        <f t="shared" si="1656"/>
        <v>0</v>
      </c>
      <c r="AS1356" s="54">
        <f t="shared" si="1657"/>
        <v>0</v>
      </c>
      <c r="AT1356" s="54">
        <f t="shared" si="1658"/>
        <v>0</v>
      </c>
      <c r="AU1356" s="54">
        <f t="shared" si="1659"/>
        <v>0</v>
      </c>
      <c r="AV1356" s="54">
        <f t="shared" si="1660"/>
        <v>0</v>
      </c>
      <c r="AW1356" s="54">
        <f t="shared" si="1661"/>
        <v>0</v>
      </c>
      <c r="AX1356" s="54">
        <f t="shared" si="1662"/>
        <v>0</v>
      </c>
      <c r="AY1356" s="54">
        <f t="shared" si="1663"/>
        <v>0</v>
      </c>
      <c r="AZ1356" s="54">
        <f t="shared" si="1664"/>
        <v>0</v>
      </c>
      <c r="BA1356" s="54">
        <f t="shared" si="1650"/>
        <v>0</v>
      </c>
      <c r="BB1356" s="54">
        <f t="shared" si="1651"/>
        <v>0</v>
      </c>
      <c r="BC1356" s="54"/>
      <c r="BD1356" s="54"/>
      <c r="BE1356" s="54">
        <f t="shared" si="1665"/>
        <v>0</v>
      </c>
      <c r="BF1356" s="54"/>
      <c r="BG1356" s="54"/>
      <c r="BH1356" s="54"/>
      <c r="BI1356" s="54"/>
      <c r="BJ1356" s="54"/>
      <c r="BK1356" s="54"/>
      <c r="BL1356" s="54">
        <v>0</v>
      </c>
      <c r="BM1356" s="54">
        <v>0</v>
      </c>
      <c r="BN1356" s="54">
        <f t="shared" si="1679"/>
        <v>0</v>
      </c>
      <c r="BO1356" s="54">
        <f t="shared" si="1680"/>
        <v>0</v>
      </c>
      <c r="BP1356" s="54">
        <v>0</v>
      </c>
      <c r="BQ1356" s="54">
        <v>0</v>
      </c>
      <c r="BR1356" s="54">
        <v>0</v>
      </c>
      <c r="BS1356" s="54">
        <v>0</v>
      </c>
      <c r="BT1356" s="54">
        <v>0</v>
      </c>
      <c r="BU1356" s="54">
        <v>0</v>
      </c>
      <c r="BV1356" s="54">
        <f t="shared" si="1666"/>
        <v>0</v>
      </c>
      <c r="BW1356" s="54">
        <f t="shared" si="1667"/>
        <v>0</v>
      </c>
      <c r="BX1356" s="54">
        <f t="shared" si="1668"/>
        <v>0</v>
      </c>
      <c r="BY1356" s="54">
        <f t="shared" si="1669"/>
        <v>0</v>
      </c>
      <c r="BZ1356" s="54">
        <f t="shared" si="1670"/>
        <v>0</v>
      </c>
      <c r="CA1356" s="54">
        <v>0</v>
      </c>
      <c r="CB1356" s="54">
        <f t="shared" si="1671"/>
        <v>0</v>
      </c>
      <c r="CC1356" s="54">
        <f t="shared" si="1672"/>
        <v>0</v>
      </c>
      <c r="CD1356" s="54">
        <v>0</v>
      </c>
      <c r="CE1356" s="54">
        <v>0</v>
      </c>
      <c r="CF1356" s="54">
        <v>0</v>
      </c>
      <c r="CG1356" s="54">
        <v>0</v>
      </c>
      <c r="CH1356" s="54">
        <v>0</v>
      </c>
      <c r="CI1356" s="54">
        <v>0</v>
      </c>
      <c r="CJ1356" s="54">
        <v>0</v>
      </c>
      <c r="CK1356" s="54">
        <v>0</v>
      </c>
      <c r="CL1356" s="54">
        <v>0</v>
      </c>
      <c r="CM1356" s="54">
        <v>0</v>
      </c>
      <c r="CN1356" s="54">
        <v>0</v>
      </c>
      <c r="CO1356" s="54">
        <v>0</v>
      </c>
    </row>
    <row r="1357" spans="1:93">
      <c r="A1357" s="3" t="str">
        <f t="shared" si="1652"/>
        <v>SH222Perjeta</v>
      </c>
      <c r="B1357" s="3" t="s">
        <v>556</v>
      </c>
      <c r="C1357" s="3" t="s">
        <v>557</v>
      </c>
      <c r="D1357" s="3" t="s">
        <v>296</v>
      </c>
      <c r="E1357" s="3" t="s">
        <v>296</v>
      </c>
      <c r="F1357" s="3" t="s">
        <v>421</v>
      </c>
      <c r="G1357" s="3" t="s">
        <v>422</v>
      </c>
      <c r="H1357" s="3" t="s">
        <v>421</v>
      </c>
      <c r="I1357" s="3" t="s">
        <v>422</v>
      </c>
      <c r="J1357" s="3" t="s">
        <v>541</v>
      </c>
      <c r="K1357" s="3" t="s">
        <v>541</v>
      </c>
      <c r="L1357" s="3"/>
      <c r="M1357" s="3" t="s">
        <v>543</v>
      </c>
      <c r="N1357" s="3" t="s">
        <v>16</v>
      </c>
      <c r="O1357" s="3" t="s">
        <v>16</v>
      </c>
      <c r="P1357" s="3">
        <v>3985.87</v>
      </c>
      <c r="Q1357" s="54">
        <v>0.7933444865021918</v>
      </c>
      <c r="R1357" s="54">
        <v>0.67015000450487283</v>
      </c>
      <c r="S1357" s="54">
        <v>1.0171475529442504</v>
      </c>
      <c r="T1357" s="54">
        <v>0.61463265674187473</v>
      </c>
      <c r="U1357" s="54">
        <v>0.74599835909487333</v>
      </c>
      <c r="V1357" s="54">
        <v>0.85615024228042513</v>
      </c>
      <c r="W1357" s="54">
        <v>2.480642043951315</v>
      </c>
      <c r="X1357" s="54">
        <v>2.2167812581171731</v>
      </c>
      <c r="Y1357" s="54">
        <v>4.6974233020684881</v>
      </c>
      <c r="Z1357" s="54">
        <v>0</v>
      </c>
      <c r="AA1357" s="54">
        <v>0</v>
      </c>
      <c r="AB1357" s="54">
        <v>0</v>
      </c>
      <c r="AC1357" s="54">
        <v>2</v>
      </c>
      <c r="AD1357" s="54">
        <v>0</v>
      </c>
      <c r="AE1357" s="54">
        <v>0</v>
      </c>
      <c r="AF1357" s="54">
        <f t="shared" si="1653"/>
        <v>0</v>
      </c>
      <c r="AG1357" s="54">
        <f t="shared" si="1654"/>
        <v>2</v>
      </c>
      <c r="AH1357" s="54">
        <f t="shared" si="1655"/>
        <v>2</v>
      </c>
      <c r="AI1357" s="54">
        <v>3162.1679884144914</v>
      </c>
      <c r="AJ1357" s="54">
        <v>2671.1307984558371</v>
      </c>
      <c r="AK1357" s="54">
        <v>4054.2179168538996</v>
      </c>
      <c r="AL1357" s="54">
        <v>2449.8458675277361</v>
      </c>
      <c r="AM1357" s="54">
        <v>2973.4524795654825</v>
      </c>
      <c r="AN1357" s="54">
        <v>3412.5035661982779</v>
      </c>
      <c r="AO1357" s="54">
        <v>9887.5167037242281</v>
      </c>
      <c r="AP1357" s="54">
        <v>8835.801913291496</v>
      </c>
      <c r="AQ1357" s="54">
        <v>18723.318617015724</v>
      </c>
      <c r="AR1357" s="54">
        <f t="shared" si="1656"/>
        <v>0</v>
      </c>
      <c r="AS1357" s="54">
        <f t="shared" si="1657"/>
        <v>0</v>
      </c>
      <c r="AT1357" s="54">
        <f t="shared" si="1658"/>
        <v>0</v>
      </c>
      <c r="AU1357" s="54">
        <f t="shared" si="1659"/>
        <v>7971.74</v>
      </c>
      <c r="AV1357" s="54">
        <f t="shared" si="1660"/>
        <v>0</v>
      </c>
      <c r="AW1357" s="54">
        <f t="shared" si="1661"/>
        <v>0</v>
      </c>
      <c r="AX1357" s="54">
        <f t="shared" si="1662"/>
        <v>0</v>
      </c>
      <c r="AY1357" s="54">
        <f t="shared" si="1663"/>
        <v>7971.74</v>
      </c>
      <c r="AZ1357" s="54">
        <f t="shared" si="1664"/>
        <v>7971.74</v>
      </c>
      <c r="BA1357" s="54">
        <f t="shared" si="1650"/>
        <v>0.61463265674187473</v>
      </c>
      <c r="BB1357" s="54">
        <f t="shared" si="1651"/>
        <v>2</v>
      </c>
      <c r="BC1357" s="54"/>
      <c r="BD1357" s="54"/>
      <c r="BE1357" s="54">
        <f t="shared" si="1665"/>
        <v>0</v>
      </c>
      <c r="BF1357" s="54"/>
      <c r="BG1357" s="54"/>
      <c r="BH1357" s="54"/>
      <c r="BI1357" s="54"/>
      <c r="BJ1357" s="54"/>
      <c r="BK1357" s="54"/>
      <c r="BL1357" s="54"/>
      <c r="BM1357" s="54"/>
      <c r="BN1357" s="54"/>
      <c r="BO1357" s="54"/>
      <c r="BP1357" s="54"/>
      <c r="BQ1357" s="54"/>
      <c r="BR1357" s="54"/>
      <c r="BS1357" s="54"/>
      <c r="BT1357" s="54"/>
      <c r="BU1357" s="54"/>
      <c r="BV1357" s="54">
        <f t="shared" si="1666"/>
        <v>7307.4283333333333</v>
      </c>
      <c r="BW1357" s="54">
        <f t="shared" si="1667"/>
        <v>0</v>
      </c>
      <c r="BX1357" s="54">
        <f t="shared" si="1668"/>
        <v>31886.959999999999</v>
      </c>
      <c r="BY1357" s="54">
        <f t="shared" si="1669"/>
        <v>0</v>
      </c>
      <c r="BZ1357" s="54">
        <f t="shared" si="1670"/>
        <v>8</v>
      </c>
      <c r="CA1357" s="54">
        <v>0</v>
      </c>
      <c r="CB1357" s="54">
        <f t="shared" si="1671"/>
        <v>5</v>
      </c>
      <c r="CC1357" s="54">
        <f t="shared" si="1672"/>
        <v>1.8333333333333333</v>
      </c>
      <c r="CD1357" s="54">
        <v>0</v>
      </c>
      <c r="CE1357" s="54">
        <v>0</v>
      </c>
      <c r="CF1357" s="54">
        <v>0</v>
      </c>
      <c r="CG1357" s="54">
        <v>4</v>
      </c>
      <c r="CH1357" s="54">
        <v>0</v>
      </c>
      <c r="CI1357" s="54">
        <v>10</v>
      </c>
      <c r="CJ1357" s="54">
        <v>0</v>
      </c>
      <c r="CK1357" s="54">
        <v>0</v>
      </c>
      <c r="CL1357" s="54">
        <v>0</v>
      </c>
      <c r="CM1357" s="54">
        <v>5</v>
      </c>
      <c r="CN1357" s="54">
        <v>0</v>
      </c>
      <c r="CO1357" s="54">
        <v>3</v>
      </c>
    </row>
    <row r="1358" spans="1:93">
      <c r="A1358" s="3" t="str">
        <f t="shared" si="1652"/>
        <v>SH222Phesgo 10ml</v>
      </c>
      <c r="B1358" s="3" t="s">
        <v>556</v>
      </c>
      <c r="C1358" s="3" t="s">
        <v>557</v>
      </c>
      <c r="D1358" s="3" t="s">
        <v>296</v>
      </c>
      <c r="E1358" s="3" t="s">
        <v>296</v>
      </c>
      <c r="F1358" s="3" t="s">
        <v>421</v>
      </c>
      <c r="G1358" s="3" t="s">
        <v>422</v>
      </c>
      <c r="H1358" s="3" t="s">
        <v>421</v>
      </c>
      <c r="I1358" s="3" t="s">
        <v>422</v>
      </c>
      <c r="J1358" s="3" t="s">
        <v>541</v>
      </c>
      <c r="K1358" s="3" t="s">
        <v>541</v>
      </c>
      <c r="L1358" s="3"/>
      <c r="M1358" s="3" t="s">
        <v>543</v>
      </c>
      <c r="N1358" s="3" t="s">
        <v>17</v>
      </c>
      <c r="O1358" s="3" t="s">
        <v>18</v>
      </c>
      <c r="P1358" s="3">
        <v>6232.07</v>
      </c>
      <c r="Q1358" s="54">
        <v>0.32429842032422612</v>
      </c>
      <c r="R1358" s="54">
        <v>0.29980079392400921</v>
      </c>
      <c r="S1358" s="54">
        <v>0.44444203862440568</v>
      </c>
      <c r="T1358" s="54">
        <v>0.38944717262322154</v>
      </c>
      <c r="U1358" s="54">
        <v>0.35732922232420367</v>
      </c>
      <c r="V1358" s="54">
        <v>0.46551415462438644</v>
      </c>
      <c r="W1358" s="54">
        <v>1.068541252872641</v>
      </c>
      <c r="X1358" s="54">
        <v>1.2122905495718117</v>
      </c>
      <c r="Y1358" s="54">
        <v>2.2808318024444527</v>
      </c>
      <c r="Z1358" s="54">
        <v>0</v>
      </c>
      <c r="AA1358" s="54">
        <v>0</v>
      </c>
      <c r="AB1358" s="54">
        <v>0</v>
      </c>
      <c r="AC1358" s="54">
        <v>0</v>
      </c>
      <c r="AD1358" s="54">
        <v>0</v>
      </c>
      <c r="AE1358" s="54">
        <v>0</v>
      </c>
      <c r="AF1358" s="54">
        <f t="shared" si="1653"/>
        <v>0</v>
      </c>
      <c r="AG1358" s="54">
        <f t="shared" si="1654"/>
        <v>0</v>
      </c>
      <c r="AH1358" s="54">
        <f t="shared" si="1655"/>
        <v>0</v>
      </c>
      <c r="AI1358" s="54">
        <v>2021.0504563499999</v>
      </c>
      <c r="AJ1358" s="54">
        <v>1868.3795337900001</v>
      </c>
      <c r="AK1358" s="54">
        <v>2769.7938956499997</v>
      </c>
      <c r="AL1358" s="54">
        <v>2427.0620410900001</v>
      </c>
      <c r="AM1358" s="54">
        <v>2226.9007265699997</v>
      </c>
      <c r="AN1358" s="54">
        <v>2901.11679761</v>
      </c>
      <c r="AO1358" s="54">
        <v>6659.2238857899993</v>
      </c>
      <c r="AP1358" s="54">
        <v>7555.0795652699999</v>
      </c>
      <c r="AQ1358" s="54">
        <v>14214.303451059999</v>
      </c>
      <c r="AR1358" s="54">
        <f t="shared" si="1656"/>
        <v>0</v>
      </c>
      <c r="AS1358" s="54">
        <f t="shared" si="1657"/>
        <v>0</v>
      </c>
      <c r="AT1358" s="54">
        <f t="shared" si="1658"/>
        <v>0</v>
      </c>
      <c r="AU1358" s="54">
        <f t="shared" si="1659"/>
        <v>0</v>
      </c>
      <c r="AV1358" s="54">
        <f t="shared" si="1660"/>
        <v>0</v>
      </c>
      <c r="AW1358" s="54">
        <f t="shared" si="1661"/>
        <v>0</v>
      </c>
      <c r="AX1358" s="54">
        <f t="shared" si="1662"/>
        <v>0</v>
      </c>
      <c r="AY1358" s="54">
        <f t="shared" si="1663"/>
        <v>0</v>
      </c>
      <c r="AZ1358" s="54">
        <f t="shared" si="1664"/>
        <v>0</v>
      </c>
      <c r="BA1358" s="54">
        <f t="shared" si="1650"/>
        <v>0.38944717262322154</v>
      </c>
      <c r="BB1358" s="54">
        <f t="shared" si="1651"/>
        <v>0</v>
      </c>
      <c r="BC1358" s="54">
        <f>SUM(CJ1358:CL1358)</f>
        <v>0</v>
      </c>
      <c r="BD1358" s="54">
        <f>SUM(CM1358:CO1358)</f>
        <v>0</v>
      </c>
      <c r="BE1358" s="54">
        <f t="shared" si="1665"/>
        <v>0</v>
      </c>
      <c r="BF1358" s="54">
        <f t="shared" ref="BF1358:BK1358" si="1681">Z1358</f>
        <v>0</v>
      </c>
      <c r="BG1358" s="54">
        <f t="shared" si="1681"/>
        <v>0</v>
      </c>
      <c r="BH1358" s="54">
        <f t="shared" si="1681"/>
        <v>0</v>
      </c>
      <c r="BI1358" s="54">
        <f t="shared" si="1681"/>
        <v>0</v>
      </c>
      <c r="BJ1358" s="54">
        <f t="shared" si="1681"/>
        <v>0</v>
      </c>
      <c r="BK1358" s="54">
        <f t="shared" si="1681"/>
        <v>0</v>
      </c>
      <c r="BL1358" s="54">
        <v>0</v>
      </c>
      <c r="BM1358" s="54">
        <v>0</v>
      </c>
      <c r="BN1358" s="54">
        <f t="shared" ref="BN1358:BN1359" si="1682">AVERAGE(BP1358:BR1358)</f>
        <v>0</v>
      </c>
      <c r="BO1358" s="54">
        <f t="shared" ref="BO1358:BO1359" si="1683">SUM(BS1358:BU1358)/1</f>
        <v>0</v>
      </c>
      <c r="BP1358" s="54">
        <v>0</v>
      </c>
      <c r="BQ1358" s="54">
        <v>0</v>
      </c>
      <c r="BR1358" s="54">
        <v>0</v>
      </c>
      <c r="BS1358" s="54">
        <v>0</v>
      </c>
      <c r="BT1358" s="54">
        <v>0</v>
      </c>
      <c r="BU1358" s="54">
        <v>0</v>
      </c>
      <c r="BV1358" s="54">
        <f t="shared" si="1666"/>
        <v>0</v>
      </c>
      <c r="BW1358" s="54">
        <f t="shared" si="1667"/>
        <v>0</v>
      </c>
      <c r="BX1358" s="54">
        <f t="shared" si="1668"/>
        <v>0</v>
      </c>
      <c r="BY1358" s="54">
        <f t="shared" si="1669"/>
        <v>0</v>
      </c>
      <c r="BZ1358" s="54">
        <f t="shared" si="1670"/>
        <v>0</v>
      </c>
      <c r="CA1358" s="54">
        <v>2</v>
      </c>
      <c r="CB1358" s="54">
        <f t="shared" si="1671"/>
        <v>0</v>
      </c>
      <c r="CC1358" s="54">
        <f t="shared" si="1672"/>
        <v>0</v>
      </c>
      <c r="CD1358" s="54">
        <v>0</v>
      </c>
      <c r="CE1358" s="54">
        <v>0</v>
      </c>
      <c r="CF1358" s="54">
        <v>0</v>
      </c>
      <c r="CG1358" s="54">
        <v>0</v>
      </c>
      <c r="CH1358" s="54">
        <v>0</v>
      </c>
      <c r="CI1358" s="54">
        <v>0</v>
      </c>
      <c r="CJ1358" s="54">
        <v>0</v>
      </c>
      <c r="CK1358" s="54">
        <v>0</v>
      </c>
      <c r="CL1358" s="54">
        <v>0</v>
      </c>
      <c r="CM1358" s="54">
        <v>0</v>
      </c>
      <c r="CN1358" s="54">
        <v>0</v>
      </c>
      <c r="CO1358" s="54">
        <v>0</v>
      </c>
    </row>
    <row r="1359" spans="1:93">
      <c r="A1359" s="3" t="str">
        <f t="shared" si="1652"/>
        <v>SH222Phesgo 15ml</v>
      </c>
      <c r="B1359" s="3" t="s">
        <v>556</v>
      </c>
      <c r="C1359" s="3" t="s">
        <v>557</v>
      </c>
      <c r="D1359" s="3" t="s">
        <v>296</v>
      </c>
      <c r="E1359" s="3" t="s">
        <v>296</v>
      </c>
      <c r="F1359" s="3" t="s">
        <v>421</v>
      </c>
      <c r="G1359" s="3" t="s">
        <v>422</v>
      </c>
      <c r="H1359" s="3" t="s">
        <v>421</v>
      </c>
      <c r="I1359" s="3" t="s">
        <v>422</v>
      </c>
      <c r="J1359" s="3" t="s">
        <v>541</v>
      </c>
      <c r="K1359" s="3" t="s">
        <v>541</v>
      </c>
      <c r="L1359" s="3"/>
      <c r="M1359" s="3" t="s">
        <v>543</v>
      </c>
      <c r="N1359" s="3" t="s">
        <v>17</v>
      </c>
      <c r="O1359" s="3" t="s">
        <v>19</v>
      </c>
      <c r="P1359" s="3">
        <v>8489.27</v>
      </c>
      <c r="Q1359" s="54">
        <v>1.1779575864591419E-6</v>
      </c>
      <c r="R1359" s="54">
        <v>1.1779575864591419E-6</v>
      </c>
      <c r="S1359" s="54">
        <v>1.1779575864591419E-6</v>
      </c>
      <c r="T1359" s="54">
        <v>1.1779575864591419E-6</v>
      </c>
      <c r="U1359" s="54">
        <v>1.1779575864591419E-6</v>
      </c>
      <c r="V1359" s="54">
        <v>1.1779575864591419E-6</v>
      </c>
      <c r="W1359" s="54">
        <v>3.5338727593774257E-6</v>
      </c>
      <c r="X1359" s="54">
        <v>3.5338727593774257E-6</v>
      </c>
      <c r="Y1359" s="54">
        <v>7.0677455187548515E-6</v>
      </c>
      <c r="Z1359" s="54">
        <v>0</v>
      </c>
      <c r="AA1359" s="54">
        <v>0</v>
      </c>
      <c r="AB1359" s="54">
        <v>0</v>
      </c>
      <c r="AC1359" s="54">
        <v>0</v>
      </c>
      <c r="AD1359" s="54">
        <v>0</v>
      </c>
      <c r="AE1359" s="54">
        <v>0</v>
      </c>
      <c r="AF1359" s="54">
        <f t="shared" si="1653"/>
        <v>0</v>
      </c>
      <c r="AG1359" s="54">
        <f t="shared" si="1654"/>
        <v>0</v>
      </c>
      <c r="AH1359" s="54">
        <f t="shared" si="1655"/>
        <v>0</v>
      </c>
      <c r="AI1359" s="54">
        <v>0.01</v>
      </c>
      <c r="AJ1359" s="54">
        <v>0.01</v>
      </c>
      <c r="AK1359" s="54">
        <v>0.01</v>
      </c>
      <c r="AL1359" s="54">
        <v>0.01</v>
      </c>
      <c r="AM1359" s="54">
        <v>0.01</v>
      </c>
      <c r="AN1359" s="54">
        <v>0.01</v>
      </c>
      <c r="AO1359" s="54">
        <v>0.03</v>
      </c>
      <c r="AP1359" s="54">
        <v>0.03</v>
      </c>
      <c r="AQ1359" s="54">
        <v>0.06</v>
      </c>
      <c r="AR1359" s="54">
        <f t="shared" si="1656"/>
        <v>0</v>
      </c>
      <c r="AS1359" s="54">
        <f t="shared" si="1657"/>
        <v>0</v>
      </c>
      <c r="AT1359" s="54">
        <f t="shared" si="1658"/>
        <v>0</v>
      </c>
      <c r="AU1359" s="54">
        <f t="shared" si="1659"/>
        <v>0</v>
      </c>
      <c r="AV1359" s="54">
        <f t="shared" si="1660"/>
        <v>0</v>
      </c>
      <c r="AW1359" s="54">
        <f t="shared" si="1661"/>
        <v>0</v>
      </c>
      <c r="AX1359" s="54">
        <f t="shared" si="1662"/>
        <v>0</v>
      </c>
      <c r="AY1359" s="54">
        <f t="shared" si="1663"/>
        <v>0</v>
      </c>
      <c r="AZ1359" s="54">
        <f t="shared" si="1664"/>
        <v>0</v>
      </c>
      <c r="BA1359" s="54">
        <f t="shared" si="1650"/>
        <v>1.1779575864591419E-6</v>
      </c>
      <c r="BB1359" s="54">
        <f t="shared" si="1651"/>
        <v>0</v>
      </c>
      <c r="BC1359" s="54">
        <f>SUM(CJ1359:CL1359)*2</f>
        <v>0</v>
      </c>
      <c r="BD1359" s="54">
        <f>SUM(CM1359:CO1359)*2</f>
        <v>0</v>
      </c>
      <c r="BE1359" s="54">
        <f t="shared" si="1665"/>
        <v>0</v>
      </c>
      <c r="BF1359" s="54">
        <f t="shared" ref="BF1359:BK1359" si="1684">Z1359*2</f>
        <v>0</v>
      </c>
      <c r="BG1359" s="54">
        <f t="shared" si="1684"/>
        <v>0</v>
      </c>
      <c r="BH1359" s="54">
        <f t="shared" si="1684"/>
        <v>0</v>
      </c>
      <c r="BI1359" s="54">
        <f t="shared" si="1684"/>
        <v>0</v>
      </c>
      <c r="BJ1359" s="54">
        <f t="shared" si="1684"/>
        <v>0</v>
      </c>
      <c r="BK1359" s="54">
        <f t="shared" si="1684"/>
        <v>0</v>
      </c>
      <c r="BL1359" s="54">
        <v>0</v>
      </c>
      <c r="BM1359" s="54">
        <v>0</v>
      </c>
      <c r="BN1359" s="54">
        <f t="shared" si="1682"/>
        <v>0</v>
      </c>
      <c r="BO1359" s="54">
        <f t="shared" si="1683"/>
        <v>0</v>
      </c>
      <c r="BP1359" s="54">
        <v>0</v>
      </c>
      <c r="BQ1359" s="54">
        <v>0</v>
      </c>
      <c r="BR1359" s="54">
        <v>0</v>
      </c>
      <c r="BS1359" s="54">
        <v>0</v>
      </c>
      <c r="BT1359" s="54">
        <v>0</v>
      </c>
      <c r="BU1359" s="54">
        <v>0</v>
      </c>
      <c r="BV1359" s="54">
        <f t="shared" si="1666"/>
        <v>0</v>
      </c>
      <c r="BW1359" s="54">
        <f t="shared" si="1667"/>
        <v>0</v>
      </c>
      <c r="BX1359" s="54">
        <f t="shared" si="1668"/>
        <v>0</v>
      </c>
      <c r="BY1359" s="54">
        <f t="shared" si="1669"/>
        <v>0</v>
      </c>
      <c r="BZ1359" s="54">
        <f t="shared" si="1670"/>
        <v>0</v>
      </c>
      <c r="CA1359" s="54">
        <v>0</v>
      </c>
      <c r="CB1359" s="54">
        <f t="shared" si="1671"/>
        <v>0</v>
      </c>
      <c r="CC1359" s="54">
        <f t="shared" si="1672"/>
        <v>0</v>
      </c>
      <c r="CD1359" s="54">
        <v>0</v>
      </c>
      <c r="CE1359" s="54">
        <v>0</v>
      </c>
      <c r="CF1359" s="54">
        <v>0</v>
      </c>
      <c r="CG1359" s="54">
        <v>0</v>
      </c>
      <c r="CH1359" s="54">
        <v>0</v>
      </c>
      <c r="CI1359" s="54">
        <v>0</v>
      </c>
      <c r="CJ1359" s="54">
        <v>0</v>
      </c>
      <c r="CK1359" s="54">
        <v>0</v>
      </c>
      <c r="CL1359" s="54">
        <v>0</v>
      </c>
      <c r="CM1359" s="54">
        <v>0</v>
      </c>
      <c r="CN1359" s="54">
        <v>0</v>
      </c>
      <c r="CO1359" s="54">
        <v>0</v>
      </c>
    </row>
    <row r="1360" spans="1:93">
      <c r="A1360" s="3" t="str">
        <f t="shared" si="1652"/>
        <v>SH229Herceptin IV</v>
      </c>
      <c r="B1360" s="3" t="s">
        <v>556</v>
      </c>
      <c r="C1360" s="3" t="s">
        <v>557</v>
      </c>
      <c r="D1360" s="3" t="s">
        <v>296</v>
      </c>
      <c r="E1360" s="3" t="s">
        <v>296</v>
      </c>
      <c r="F1360" s="3" t="s">
        <v>423</v>
      </c>
      <c r="G1360" s="3" t="s">
        <v>424</v>
      </c>
      <c r="H1360" s="3" t="s">
        <v>423</v>
      </c>
      <c r="I1360" s="3" t="s">
        <v>424</v>
      </c>
      <c r="J1360" s="3" t="s">
        <v>541</v>
      </c>
      <c r="K1360" s="3" t="s">
        <v>541</v>
      </c>
      <c r="L1360" s="3"/>
      <c r="M1360" s="3" t="s">
        <v>543</v>
      </c>
      <c r="N1360" s="3" t="s">
        <v>11</v>
      </c>
      <c r="O1360" s="3" t="s">
        <v>11</v>
      </c>
      <c r="P1360" s="3">
        <v>4535.5</v>
      </c>
      <c r="Q1360" s="54">
        <v>17.017444808314419</v>
      </c>
      <c r="R1360" s="54">
        <v>12.191385166861336</v>
      </c>
      <c r="S1360" s="54">
        <v>11.340756200666952</v>
      </c>
      <c r="T1360" s="54">
        <v>8.0081717500774943</v>
      </c>
      <c r="U1360" s="54">
        <v>7.2965534921199096</v>
      </c>
      <c r="V1360" s="54">
        <v>12.702561385245646</v>
      </c>
      <c r="W1360" s="54">
        <v>40.549586175842705</v>
      </c>
      <c r="X1360" s="54">
        <v>28.007286627443051</v>
      </c>
      <c r="Y1360" s="54">
        <v>68.556872803285756</v>
      </c>
      <c r="Z1360" s="54">
        <v>12</v>
      </c>
      <c r="AA1360" s="54">
        <v>12</v>
      </c>
      <c r="AB1360" s="54">
        <v>0</v>
      </c>
      <c r="AC1360" s="54">
        <v>0</v>
      </c>
      <c r="AD1360" s="54">
        <v>0</v>
      </c>
      <c r="AE1360" s="54">
        <v>0</v>
      </c>
      <c r="AF1360" s="54">
        <f t="shared" si="1653"/>
        <v>24</v>
      </c>
      <c r="AG1360" s="54">
        <f t="shared" si="1654"/>
        <v>0</v>
      </c>
      <c r="AH1360" s="54">
        <f t="shared" si="1655"/>
        <v>24</v>
      </c>
      <c r="AI1360" s="54">
        <v>77182.620928110045</v>
      </c>
      <c r="AJ1360" s="54">
        <v>55294.027424299587</v>
      </c>
      <c r="AK1360" s="54">
        <v>51435.999748124959</v>
      </c>
      <c r="AL1360" s="54">
        <v>36321.062972476473</v>
      </c>
      <c r="AM1360" s="54">
        <v>33093.518363509851</v>
      </c>
      <c r="AN1360" s="54">
        <v>57612.467162781621</v>
      </c>
      <c r="AO1360" s="54">
        <v>183912.64810053457</v>
      </c>
      <c r="AP1360" s="54">
        <v>127027.04849876795</v>
      </c>
      <c r="AQ1360" s="54">
        <v>310939.69659930252</v>
      </c>
      <c r="AR1360" s="54">
        <f t="shared" si="1656"/>
        <v>54426</v>
      </c>
      <c r="AS1360" s="54">
        <f t="shared" si="1657"/>
        <v>54426</v>
      </c>
      <c r="AT1360" s="54">
        <f t="shared" si="1658"/>
        <v>0</v>
      </c>
      <c r="AU1360" s="54">
        <f t="shared" si="1659"/>
        <v>0</v>
      </c>
      <c r="AV1360" s="54">
        <f t="shared" si="1660"/>
        <v>0</v>
      </c>
      <c r="AW1360" s="54">
        <f t="shared" si="1661"/>
        <v>0</v>
      </c>
      <c r="AX1360" s="54">
        <f t="shared" si="1662"/>
        <v>108852</v>
      </c>
      <c r="AY1360" s="54">
        <f t="shared" si="1663"/>
        <v>0</v>
      </c>
      <c r="AZ1360" s="54">
        <f t="shared" si="1664"/>
        <v>108852</v>
      </c>
      <c r="BA1360" s="54">
        <f t="shared" si="1650"/>
        <v>8.0081717500774943</v>
      </c>
      <c r="BB1360" s="54">
        <f t="shared" si="1651"/>
        <v>0</v>
      </c>
      <c r="BC1360" s="54"/>
      <c r="BD1360" s="54"/>
      <c r="BE1360" s="54">
        <f t="shared" si="1665"/>
        <v>0</v>
      </c>
      <c r="BF1360" s="54"/>
      <c r="BG1360" s="54"/>
      <c r="BH1360" s="54"/>
      <c r="BI1360" s="54"/>
      <c r="BJ1360" s="54"/>
      <c r="BK1360" s="54"/>
      <c r="BL1360" s="54"/>
      <c r="BM1360" s="54"/>
      <c r="BN1360" s="54"/>
      <c r="BO1360" s="54"/>
      <c r="BP1360" s="54"/>
      <c r="BQ1360" s="54"/>
      <c r="BR1360" s="54"/>
      <c r="BS1360" s="54"/>
      <c r="BT1360" s="54"/>
      <c r="BU1360" s="54"/>
      <c r="BV1360" s="54">
        <f t="shared" si="1666"/>
        <v>45355</v>
      </c>
      <c r="BW1360" s="54">
        <f t="shared" si="1667"/>
        <v>0</v>
      </c>
      <c r="BX1360" s="54">
        <f t="shared" si="1668"/>
        <v>0</v>
      </c>
      <c r="BY1360" s="54">
        <f t="shared" si="1669"/>
        <v>0</v>
      </c>
      <c r="BZ1360" s="54">
        <f t="shared" si="1670"/>
        <v>0</v>
      </c>
      <c r="CA1360" s="54">
        <v>0</v>
      </c>
      <c r="CB1360" s="54">
        <f t="shared" si="1671"/>
        <v>24</v>
      </c>
      <c r="CC1360" s="54">
        <f t="shared" si="1672"/>
        <v>10</v>
      </c>
      <c r="CD1360" s="54">
        <v>0</v>
      </c>
      <c r="CE1360" s="54">
        <v>0</v>
      </c>
      <c r="CF1360" s="54">
        <v>24</v>
      </c>
      <c r="CG1360" s="54">
        <v>24</v>
      </c>
      <c r="CH1360" s="54">
        <v>18</v>
      </c>
      <c r="CI1360" s="54">
        <v>54</v>
      </c>
      <c r="CJ1360" s="54">
        <v>0</v>
      </c>
      <c r="CK1360" s="54">
        <v>0</v>
      </c>
      <c r="CL1360" s="54">
        <v>0</v>
      </c>
      <c r="CM1360" s="54">
        <v>0</v>
      </c>
      <c r="CN1360" s="54">
        <v>0</v>
      </c>
      <c r="CO1360" s="54">
        <v>0</v>
      </c>
    </row>
    <row r="1361" spans="1:93">
      <c r="A1361" s="3" t="str">
        <f t="shared" si="1652"/>
        <v>SH229Herceptin SC</v>
      </c>
      <c r="B1361" s="3" t="s">
        <v>556</v>
      </c>
      <c r="C1361" s="3" t="s">
        <v>557</v>
      </c>
      <c r="D1361" s="3" t="s">
        <v>296</v>
      </c>
      <c r="E1361" s="3" t="s">
        <v>296</v>
      </c>
      <c r="F1361" s="3" t="s">
        <v>423</v>
      </c>
      <c r="G1361" s="3" t="s">
        <v>424</v>
      </c>
      <c r="H1361" s="3" t="s">
        <v>423</v>
      </c>
      <c r="I1361" s="3" t="s">
        <v>424</v>
      </c>
      <c r="J1361" s="3" t="s">
        <v>541</v>
      </c>
      <c r="K1361" s="3" t="s">
        <v>541</v>
      </c>
      <c r="L1361" s="3"/>
      <c r="M1361" s="3" t="s">
        <v>543</v>
      </c>
      <c r="N1361" s="3" t="s">
        <v>12</v>
      </c>
      <c r="O1361" s="3" t="s">
        <v>12</v>
      </c>
      <c r="P1361" s="3">
        <v>3444.49</v>
      </c>
      <c r="Q1361" s="54">
        <v>2.0160915928105339</v>
      </c>
      <c r="R1361" s="54">
        <v>1.8679547286349518</v>
      </c>
      <c r="S1361" s="54">
        <v>2.833371878438796</v>
      </c>
      <c r="T1361" s="54">
        <v>2.9001365723753758</v>
      </c>
      <c r="U1361" s="54">
        <v>2.6112305555472699</v>
      </c>
      <c r="V1361" s="54">
        <v>3.436936808450195</v>
      </c>
      <c r="W1361" s="54">
        <v>6.7174181998842819</v>
      </c>
      <c r="X1361" s="54">
        <v>8.9483039363728416</v>
      </c>
      <c r="Y1361" s="54">
        <v>15.665722136257124</v>
      </c>
      <c r="Z1361" s="54">
        <v>20</v>
      </c>
      <c r="AA1361" s="54">
        <v>0</v>
      </c>
      <c r="AB1361" s="54">
        <v>5</v>
      </c>
      <c r="AC1361" s="54">
        <v>35</v>
      </c>
      <c r="AD1361" s="54">
        <v>0</v>
      </c>
      <c r="AE1361" s="54">
        <v>0</v>
      </c>
      <c r="AF1361" s="54">
        <f t="shared" si="1653"/>
        <v>25</v>
      </c>
      <c r="AG1361" s="54">
        <f t="shared" si="1654"/>
        <v>35</v>
      </c>
      <c r="AH1361" s="54">
        <f t="shared" si="1655"/>
        <v>60</v>
      </c>
      <c r="AI1361" s="54">
        <v>6944.4073305199545</v>
      </c>
      <c r="AJ1361" s="54">
        <v>6434.151383235805</v>
      </c>
      <c r="AK1361" s="54">
        <v>9759.5211015636469</v>
      </c>
      <c r="AL1361" s="54">
        <v>9989.491422181256</v>
      </c>
      <c r="AM1361" s="54">
        <v>8994.3575362770152</v>
      </c>
      <c r="AN1361" s="54">
        <v>11838.494467338611</v>
      </c>
      <c r="AO1361" s="54">
        <v>23138.079815319405</v>
      </c>
      <c r="AP1361" s="54">
        <v>30822.343425796884</v>
      </c>
      <c r="AQ1361" s="54">
        <v>53960.423241116288</v>
      </c>
      <c r="AR1361" s="54">
        <f t="shared" si="1656"/>
        <v>68889.799999999988</v>
      </c>
      <c r="AS1361" s="54">
        <f t="shared" si="1657"/>
        <v>0</v>
      </c>
      <c r="AT1361" s="54">
        <f t="shared" si="1658"/>
        <v>17222.449999999997</v>
      </c>
      <c r="AU1361" s="54">
        <f t="shared" si="1659"/>
        <v>120557.15</v>
      </c>
      <c r="AV1361" s="54">
        <f t="shared" si="1660"/>
        <v>0</v>
      </c>
      <c r="AW1361" s="54">
        <f t="shared" si="1661"/>
        <v>0</v>
      </c>
      <c r="AX1361" s="54">
        <f t="shared" si="1662"/>
        <v>86112.249999999985</v>
      </c>
      <c r="AY1361" s="54">
        <f t="shared" si="1663"/>
        <v>120557.15</v>
      </c>
      <c r="AZ1361" s="54">
        <f t="shared" si="1664"/>
        <v>206669.39999999997</v>
      </c>
      <c r="BA1361" s="54">
        <f t="shared" si="1650"/>
        <v>2.9001365723753758</v>
      </c>
      <c r="BB1361" s="54">
        <f t="shared" si="1651"/>
        <v>35</v>
      </c>
      <c r="BC1361" s="54"/>
      <c r="BD1361" s="54"/>
      <c r="BE1361" s="54">
        <f t="shared" si="1665"/>
        <v>0</v>
      </c>
      <c r="BF1361" s="54"/>
      <c r="BG1361" s="54"/>
      <c r="BH1361" s="54"/>
      <c r="BI1361" s="54"/>
      <c r="BJ1361" s="54"/>
      <c r="BK1361" s="54"/>
      <c r="BL1361" s="54"/>
      <c r="BM1361" s="54"/>
      <c r="BN1361" s="54"/>
      <c r="BO1361" s="54"/>
      <c r="BP1361" s="54"/>
      <c r="BQ1361" s="54"/>
      <c r="BR1361" s="54"/>
      <c r="BS1361" s="54"/>
      <c r="BT1361" s="54"/>
      <c r="BU1361" s="54"/>
      <c r="BV1361" s="54">
        <f t="shared" si="1666"/>
        <v>5740.8166666666666</v>
      </c>
      <c r="BW1361" s="54">
        <f t="shared" si="1667"/>
        <v>0</v>
      </c>
      <c r="BX1361" s="54">
        <f t="shared" si="1668"/>
        <v>68889.799999999988</v>
      </c>
      <c r="BY1361" s="54">
        <f t="shared" si="1669"/>
        <v>0</v>
      </c>
      <c r="BZ1361" s="54">
        <f t="shared" si="1670"/>
        <v>20</v>
      </c>
      <c r="CA1361" s="54">
        <v>0</v>
      </c>
      <c r="CB1361" s="54">
        <f t="shared" si="1671"/>
        <v>10</v>
      </c>
      <c r="CC1361" s="54">
        <f t="shared" si="1672"/>
        <v>1.6666666666666667</v>
      </c>
      <c r="CD1361" s="54">
        <v>0</v>
      </c>
      <c r="CE1361" s="54">
        <v>0</v>
      </c>
      <c r="CF1361" s="54">
        <v>0</v>
      </c>
      <c r="CG1361" s="54">
        <v>0</v>
      </c>
      <c r="CH1361" s="54">
        <v>0</v>
      </c>
      <c r="CI1361" s="54">
        <v>0</v>
      </c>
      <c r="CJ1361" s="54">
        <v>0</v>
      </c>
      <c r="CK1361" s="54">
        <v>0</v>
      </c>
      <c r="CL1361" s="54">
        <v>0</v>
      </c>
      <c r="CM1361" s="54">
        <v>10</v>
      </c>
      <c r="CN1361" s="54">
        <v>0</v>
      </c>
      <c r="CO1361" s="54">
        <v>10</v>
      </c>
    </row>
    <row r="1362" spans="1:93">
      <c r="A1362" s="3" t="str">
        <f t="shared" si="1652"/>
        <v>SH229Itovebi 3mg</v>
      </c>
      <c r="B1362" s="3" t="s">
        <v>556</v>
      </c>
      <c r="C1362" s="3" t="s">
        <v>557</v>
      </c>
      <c r="D1362" s="3" t="s">
        <v>296</v>
      </c>
      <c r="E1362" s="3" t="s">
        <v>296</v>
      </c>
      <c r="F1362" s="3" t="s">
        <v>423</v>
      </c>
      <c r="G1362" s="3" t="s">
        <v>424</v>
      </c>
      <c r="H1362" s="3" t="s">
        <v>423</v>
      </c>
      <c r="I1362" s="3" t="s">
        <v>424</v>
      </c>
      <c r="J1362" s="3" t="s">
        <v>541</v>
      </c>
      <c r="K1362" s="3" t="s">
        <v>541</v>
      </c>
      <c r="L1362" s="3"/>
      <c r="M1362" s="3" t="s">
        <v>543</v>
      </c>
      <c r="N1362" s="3" t="s">
        <v>13</v>
      </c>
      <c r="O1362" s="3" t="s">
        <v>14</v>
      </c>
      <c r="P1362" s="3">
        <v>3566.02</v>
      </c>
      <c r="Q1362" s="54">
        <v>7.5423782997919166E-8</v>
      </c>
      <c r="R1362" s="54">
        <v>8.6118364644595899E-8</v>
      </c>
      <c r="S1362" s="54">
        <v>1.7430625086372233E-7</v>
      </c>
      <c r="T1362" s="54">
        <v>1.7644957539816278E-7</v>
      </c>
      <c r="U1362" s="54">
        <v>2.1451535630448561E-7</v>
      </c>
      <c r="V1362" s="54">
        <v>2.7318666979111423E-7</v>
      </c>
      <c r="W1362" s="54">
        <v>3.3584839850623739E-7</v>
      </c>
      <c r="X1362" s="54">
        <v>6.6415160149376262E-7</v>
      </c>
      <c r="Y1362" s="54">
        <v>9.9999999999999995E-7</v>
      </c>
      <c r="Z1362" s="54">
        <v>0</v>
      </c>
      <c r="AA1362" s="54">
        <v>0</v>
      </c>
      <c r="AB1362" s="54">
        <v>0</v>
      </c>
      <c r="AC1362" s="54">
        <v>0</v>
      </c>
      <c r="AD1362" s="54">
        <v>0</v>
      </c>
      <c r="AE1362" s="54">
        <v>0</v>
      </c>
      <c r="AF1362" s="54">
        <f t="shared" si="1653"/>
        <v>0</v>
      </c>
      <c r="AG1362" s="54">
        <f t="shared" si="1654"/>
        <v>0</v>
      </c>
      <c r="AH1362" s="54">
        <f t="shared" si="1655"/>
        <v>0</v>
      </c>
      <c r="AI1362" s="54">
        <v>2.6896271864623972E-4</v>
      </c>
      <c r="AJ1362" s="54">
        <v>3.0709981068992184E-4</v>
      </c>
      <c r="AK1362" s="54">
        <v>6.2157957670505104E-4</v>
      </c>
      <c r="AL1362" s="54">
        <v>6.2922271486135634E-4</v>
      </c>
      <c r="AM1362" s="54">
        <v>7.6496605088892172E-4</v>
      </c>
      <c r="AN1362" s="54">
        <v>9.74189128208509E-4</v>
      </c>
      <c r="AO1362" s="54">
        <v>1.1976421060412126E-3</v>
      </c>
      <c r="AP1362" s="54">
        <v>2.3683778939587868E-3</v>
      </c>
      <c r="AQ1362" s="54">
        <v>3.5660199999999996E-3</v>
      </c>
      <c r="AR1362" s="54">
        <f t="shared" si="1656"/>
        <v>0</v>
      </c>
      <c r="AS1362" s="54">
        <f t="shared" si="1657"/>
        <v>0</v>
      </c>
      <c r="AT1362" s="54">
        <f t="shared" si="1658"/>
        <v>0</v>
      </c>
      <c r="AU1362" s="54">
        <f t="shared" si="1659"/>
        <v>0</v>
      </c>
      <c r="AV1362" s="54">
        <f t="shared" si="1660"/>
        <v>0</v>
      </c>
      <c r="AW1362" s="54">
        <f t="shared" si="1661"/>
        <v>0</v>
      </c>
      <c r="AX1362" s="54">
        <f t="shared" si="1662"/>
        <v>0</v>
      </c>
      <c r="AY1362" s="54">
        <f t="shared" si="1663"/>
        <v>0</v>
      </c>
      <c r="AZ1362" s="54">
        <f t="shared" si="1664"/>
        <v>0</v>
      </c>
      <c r="BA1362" s="54">
        <f t="shared" si="1650"/>
        <v>1.7644957539816278E-7</v>
      </c>
      <c r="BB1362" s="54">
        <f t="shared" si="1651"/>
        <v>0</v>
      </c>
      <c r="BC1362" s="54"/>
      <c r="BD1362" s="54"/>
      <c r="BE1362" s="54">
        <f t="shared" si="1665"/>
        <v>0</v>
      </c>
      <c r="BF1362" s="54"/>
      <c r="BG1362" s="54"/>
      <c r="BH1362" s="54"/>
      <c r="BI1362" s="54"/>
      <c r="BJ1362" s="54"/>
      <c r="BK1362" s="54"/>
      <c r="BL1362" s="54">
        <v>0</v>
      </c>
      <c r="BM1362" s="54">
        <v>0</v>
      </c>
      <c r="BN1362" s="54">
        <f t="shared" ref="BN1362:BN1363" si="1685">AVERAGE(BP1362:BR1362)</f>
        <v>0</v>
      </c>
      <c r="BO1362" s="54">
        <f t="shared" ref="BO1362:BO1363" si="1686">SUM(BS1362:BU1362)/1</f>
        <v>0</v>
      </c>
      <c r="BP1362" s="54">
        <v>0</v>
      </c>
      <c r="BQ1362" s="54">
        <v>0</v>
      </c>
      <c r="BR1362" s="54">
        <v>0</v>
      </c>
      <c r="BS1362" s="54">
        <v>0</v>
      </c>
      <c r="BT1362" s="54">
        <v>0</v>
      </c>
      <c r="BU1362" s="54">
        <v>0</v>
      </c>
      <c r="BV1362" s="54">
        <f t="shared" si="1666"/>
        <v>0</v>
      </c>
      <c r="BW1362" s="54">
        <f t="shared" si="1667"/>
        <v>0</v>
      </c>
      <c r="BX1362" s="54">
        <f t="shared" si="1668"/>
        <v>0</v>
      </c>
      <c r="BY1362" s="54">
        <f t="shared" si="1669"/>
        <v>0</v>
      </c>
      <c r="BZ1362" s="54">
        <f t="shared" si="1670"/>
        <v>0</v>
      </c>
      <c r="CA1362" s="54">
        <v>0</v>
      </c>
      <c r="CB1362" s="54">
        <f t="shared" si="1671"/>
        <v>0</v>
      </c>
      <c r="CC1362" s="54">
        <f t="shared" si="1672"/>
        <v>0</v>
      </c>
      <c r="CD1362" s="54">
        <v>0</v>
      </c>
      <c r="CE1362" s="54">
        <v>0</v>
      </c>
      <c r="CF1362" s="54">
        <v>0</v>
      </c>
      <c r="CG1362" s="54">
        <v>0</v>
      </c>
      <c r="CH1362" s="54">
        <v>0</v>
      </c>
      <c r="CI1362" s="54">
        <v>0</v>
      </c>
      <c r="CJ1362" s="54">
        <v>0</v>
      </c>
      <c r="CK1362" s="54">
        <v>0</v>
      </c>
      <c r="CL1362" s="54">
        <v>0</v>
      </c>
      <c r="CM1362" s="54">
        <v>0</v>
      </c>
      <c r="CN1362" s="54">
        <v>0</v>
      </c>
      <c r="CO1362" s="54">
        <v>0</v>
      </c>
    </row>
    <row r="1363" spans="1:93">
      <c r="A1363" s="3" t="str">
        <f t="shared" si="1652"/>
        <v>SH229Itovebi 9mg</v>
      </c>
      <c r="B1363" s="3" t="s">
        <v>556</v>
      </c>
      <c r="C1363" s="3" t="s">
        <v>557</v>
      </c>
      <c r="D1363" s="3" t="s">
        <v>296</v>
      </c>
      <c r="E1363" s="3" t="s">
        <v>296</v>
      </c>
      <c r="F1363" s="3" t="s">
        <v>423</v>
      </c>
      <c r="G1363" s="3" t="s">
        <v>424</v>
      </c>
      <c r="H1363" s="3" t="s">
        <v>423</v>
      </c>
      <c r="I1363" s="3" t="s">
        <v>424</v>
      </c>
      <c r="J1363" s="3" t="s">
        <v>541</v>
      </c>
      <c r="K1363" s="3" t="s">
        <v>541</v>
      </c>
      <c r="L1363" s="3"/>
      <c r="M1363" s="3" t="s">
        <v>543</v>
      </c>
      <c r="N1363" s="3" t="s">
        <v>13</v>
      </c>
      <c r="O1363" s="3" t="s">
        <v>15</v>
      </c>
      <c r="P1363" s="3">
        <v>10698.05</v>
      </c>
      <c r="Q1363" s="54"/>
      <c r="R1363" s="54"/>
      <c r="S1363" s="54"/>
      <c r="T1363" s="54"/>
      <c r="U1363" s="54"/>
      <c r="V1363" s="54"/>
      <c r="W1363" s="54">
        <v>0</v>
      </c>
      <c r="X1363" s="54">
        <v>0</v>
      </c>
      <c r="Y1363" s="54">
        <v>0</v>
      </c>
      <c r="Z1363" s="54">
        <v>0</v>
      </c>
      <c r="AA1363" s="54">
        <v>0</v>
      </c>
      <c r="AB1363" s="54">
        <v>0</v>
      </c>
      <c r="AC1363" s="54">
        <v>0</v>
      </c>
      <c r="AD1363" s="54">
        <v>0</v>
      </c>
      <c r="AE1363" s="54">
        <v>0</v>
      </c>
      <c r="AF1363" s="54">
        <f t="shared" si="1653"/>
        <v>0</v>
      </c>
      <c r="AG1363" s="54">
        <f t="shared" si="1654"/>
        <v>0</v>
      </c>
      <c r="AH1363" s="54">
        <f t="shared" si="1655"/>
        <v>0</v>
      </c>
      <c r="AI1363" s="54"/>
      <c r="AJ1363" s="54"/>
      <c r="AK1363" s="54"/>
      <c r="AL1363" s="54"/>
      <c r="AM1363" s="54"/>
      <c r="AN1363" s="54"/>
      <c r="AO1363" s="54">
        <v>0</v>
      </c>
      <c r="AP1363" s="54">
        <v>0</v>
      </c>
      <c r="AQ1363" s="54">
        <v>0</v>
      </c>
      <c r="AR1363" s="54">
        <f t="shared" si="1656"/>
        <v>0</v>
      </c>
      <c r="AS1363" s="54">
        <f t="shared" si="1657"/>
        <v>0</v>
      </c>
      <c r="AT1363" s="54">
        <f t="shared" si="1658"/>
        <v>0</v>
      </c>
      <c r="AU1363" s="54">
        <f t="shared" si="1659"/>
        <v>0</v>
      </c>
      <c r="AV1363" s="54">
        <f t="shared" si="1660"/>
        <v>0</v>
      </c>
      <c r="AW1363" s="54">
        <f t="shared" si="1661"/>
        <v>0</v>
      </c>
      <c r="AX1363" s="54">
        <f t="shared" si="1662"/>
        <v>0</v>
      </c>
      <c r="AY1363" s="54">
        <f t="shared" si="1663"/>
        <v>0</v>
      </c>
      <c r="AZ1363" s="54">
        <f t="shared" si="1664"/>
        <v>0</v>
      </c>
      <c r="BA1363" s="54">
        <f t="shared" si="1650"/>
        <v>0</v>
      </c>
      <c r="BB1363" s="54">
        <f t="shared" si="1651"/>
        <v>0</v>
      </c>
      <c r="BC1363" s="54"/>
      <c r="BD1363" s="54"/>
      <c r="BE1363" s="54">
        <f t="shared" si="1665"/>
        <v>0</v>
      </c>
      <c r="BF1363" s="54"/>
      <c r="BG1363" s="54"/>
      <c r="BH1363" s="54"/>
      <c r="BI1363" s="54"/>
      <c r="BJ1363" s="54"/>
      <c r="BK1363" s="54"/>
      <c r="BL1363" s="54">
        <v>0</v>
      </c>
      <c r="BM1363" s="54">
        <v>0</v>
      </c>
      <c r="BN1363" s="54">
        <f t="shared" si="1685"/>
        <v>0</v>
      </c>
      <c r="BO1363" s="54">
        <f t="shared" si="1686"/>
        <v>0</v>
      </c>
      <c r="BP1363" s="54">
        <v>0</v>
      </c>
      <c r="BQ1363" s="54">
        <v>0</v>
      </c>
      <c r="BR1363" s="54">
        <v>0</v>
      </c>
      <c r="BS1363" s="54">
        <v>0</v>
      </c>
      <c r="BT1363" s="54">
        <v>0</v>
      </c>
      <c r="BU1363" s="54">
        <v>0</v>
      </c>
      <c r="BV1363" s="54">
        <f t="shared" si="1666"/>
        <v>0</v>
      </c>
      <c r="BW1363" s="54">
        <f t="shared" si="1667"/>
        <v>0</v>
      </c>
      <c r="BX1363" s="54">
        <f t="shared" si="1668"/>
        <v>0</v>
      </c>
      <c r="BY1363" s="54">
        <f t="shared" si="1669"/>
        <v>0</v>
      </c>
      <c r="BZ1363" s="54">
        <f t="shared" si="1670"/>
        <v>0</v>
      </c>
      <c r="CA1363" s="54">
        <v>0</v>
      </c>
      <c r="CB1363" s="54">
        <f t="shared" si="1671"/>
        <v>0</v>
      </c>
      <c r="CC1363" s="54">
        <f t="shared" si="1672"/>
        <v>0</v>
      </c>
      <c r="CD1363" s="54">
        <v>0</v>
      </c>
      <c r="CE1363" s="54">
        <v>0</v>
      </c>
      <c r="CF1363" s="54">
        <v>0</v>
      </c>
      <c r="CG1363" s="54">
        <v>0</v>
      </c>
      <c r="CH1363" s="54">
        <v>0</v>
      </c>
      <c r="CI1363" s="54">
        <v>0</v>
      </c>
      <c r="CJ1363" s="54">
        <v>0</v>
      </c>
      <c r="CK1363" s="54">
        <v>0</v>
      </c>
      <c r="CL1363" s="54">
        <v>0</v>
      </c>
      <c r="CM1363" s="54">
        <v>0</v>
      </c>
      <c r="CN1363" s="54">
        <v>0</v>
      </c>
      <c r="CO1363" s="54">
        <v>0</v>
      </c>
    </row>
    <row r="1364" spans="1:93">
      <c r="A1364" s="3" t="str">
        <f t="shared" si="1652"/>
        <v>SH229Perjeta</v>
      </c>
      <c r="B1364" s="3" t="s">
        <v>556</v>
      </c>
      <c r="C1364" s="3" t="s">
        <v>557</v>
      </c>
      <c r="D1364" s="3" t="s">
        <v>296</v>
      </c>
      <c r="E1364" s="3" t="s">
        <v>296</v>
      </c>
      <c r="F1364" s="3" t="s">
        <v>423</v>
      </c>
      <c r="G1364" s="3" t="s">
        <v>424</v>
      </c>
      <c r="H1364" s="3" t="s">
        <v>423</v>
      </c>
      <c r="I1364" s="3" t="s">
        <v>424</v>
      </c>
      <c r="J1364" s="3" t="s">
        <v>541</v>
      </c>
      <c r="K1364" s="3" t="s">
        <v>541</v>
      </c>
      <c r="L1364" s="3"/>
      <c r="M1364" s="3" t="s">
        <v>543</v>
      </c>
      <c r="N1364" s="3" t="s">
        <v>16</v>
      </c>
      <c r="O1364" s="3" t="s">
        <v>16</v>
      </c>
      <c r="P1364" s="3">
        <v>3985.87</v>
      </c>
      <c r="Q1364" s="54">
        <v>0.24728594272259408</v>
      </c>
      <c r="R1364" s="54">
        <v>0.2088861502777713</v>
      </c>
      <c r="S1364" s="54">
        <v>0.31704549007047739</v>
      </c>
      <c r="T1364" s="54">
        <v>0.19158136035030876</v>
      </c>
      <c r="U1364" s="54">
        <v>0.23252812698254549</v>
      </c>
      <c r="V1364" s="54">
        <v>0.26686253371209046</v>
      </c>
      <c r="W1364" s="54">
        <v>0.77321758307084276</v>
      </c>
      <c r="X1364" s="54">
        <v>0.69097202104494471</v>
      </c>
      <c r="Y1364" s="54">
        <v>1.4641896041157874</v>
      </c>
      <c r="Z1364" s="54">
        <v>0</v>
      </c>
      <c r="AA1364" s="54">
        <v>10</v>
      </c>
      <c r="AB1364" s="54">
        <v>0</v>
      </c>
      <c r="AC1364" s="54">
        <v>0</v>
      </c>
      <c r="AD1364" s="54">
        <v>0</v>
      </c>
      <c r="AE1364" s="54">
        <v>0</v>
      </c>
      <c r="AF1364" s="54">
        <f t="shared" si="1653"/>
        <v>10</v>
      </c>
      <c r="AG1364" s="54">
        <f t="shared" si="1654"/>
        <v>0</v>
      </c>
      <c r="AH1364" s="54">
        <f t="shared" si="1655"/>
        <v>10</v>
      </c>
      <c r="AI1364" s="54">
        <v>985.64962051970599</v>
      </c>
      <c r="AJ1364" s="54">
        <v>832.59303980766015</v>
      </c>
      <c r="AK1364" s="54">
        <v>1263.7021075072137</v>
      </c>
      <c r="AL1364" s="54">
        <v>763.61839677948501</v>
      </c>
      <c r="AM1364" s="54">
        <v>926.82688549591842</v>
      </c>
      <c r="AN1364" s="54">
        <v>1063.6793672470098</v>
      </c>
      <c r="AO1364" s="54">
        <v>3081.9447678345796</v>
      </c>
      <c r="AP1364" s="54">
        <v>2754.1246495224132</v>
      </c>
      <c r="AQ1364" s="54">
        <v>5836.0694173569927</v>
      </c>
      <c r="AR1364" s="54">
        <f t="shared" si="1656"/>
        <v>0</v>
      </c>
      <c r="AS1364" s="54">
        <f t="shared" si="1657"/>
        <v>39858.699999999997</v>
      </c>
      <c r="AT1364" s="54">
        <f t="shared" si="1658"/>
        <v>0</v>
      </c>
      <c r="AU1364" s="54">
        <f t="shared" si="1659"/>
        <v>0</v>
      </c>
      <c r="AV1364" s="54">
        <f t="shared" si="1660"/>
        <v>0</v>
      </c>
      <c r="AW1364" s="54">
        <f t="shared" si="1661"/>
        <v>0</v>
      </c>
      <c r="AX1364" s="54">
        <f t="shared" si="1662"/>
        <v>39858.699999999997</v>
      </c>
      <c r="AY1364" s="54">
        <f t="shared" si="1663"/>
        <v>0</v>
      </c>
      <c r="AZ1364" s="54">
        <f t="shared" si="1664"/>
        <v>39858.699999999997</v>
      </c>
      <c r="BA1364" s="54">
        <f t="shared" si="1650"/>
        <v>0.19158136035030876</v>
      </c>
      <c r="BB1364" s="54">
        <f t="shared" si="1651"/>
        <v>0</v>
      </c>
      <c r="BC1364" s="54"/>
      <c r="BD1364" s="54"/>
      <c r="BE1364" s="54">
        <f t="shared" si="1665"/>
        <v>0</v>
      </c>
      <c r="BF1364" s="54"/>
      <c r="BG1364" s="54"/>
      <c r="BH1364" s="54"/>
      <c r="BI1364" s="54"/>
      <c r="BJ1364" s="54"/>
      <c r="BK1364" s="54"/>
      <c r="BL1364" s="54"/>
      <c r="BM1364" s="54"/>
      <c r="BN1364" s="54"/>
      <c r="BO1364" s="54"/>
      <c r="BP1364" s="54"/>
      <c r="BQ1364" s="54"/>
      <c r="BR1364" s="54"/>
      <c r="BS1364" s="54"/>
      <c r="BT1364" s="54"/>
      <c r="BU1364" s="54"/>
      <c r="BV1364" s="54">
        <f t="shared" si="1666"/>
        <v>6643.1166666666668</v>
      </c>
      <c r="BW1364" s="54">
        <f t="shared" si="1667"/>
        <v>0</v>
      </c>
      <c r="BX1364" s="54">
        <f t="shared" si="1668"/>
        <v>19929.349999999999</v>
      </c>
      <c r="BY1364" s="54">
        <f t="shared" si="1669"/>
        <v>0</v>
      </c>
      <c r="BZ1364" s="54">
        <f t="shared" si="1670"/>
        <v>5</v>
      </c>
      <c r="CA1364" s="54">
        <v>0</v>
      </c>
      <c r="CB1364" s="54">
        <f t="shared" si="1671"/>
        <v>6</v>
      </c>
      <c r="CC1364" s="54">
        <f t="shared" si="1672"/>
        <v>1.6666666666666667</v>
      </c>
      <c r="CD1364" s="54">
        <v>0</v>
      </c>
      <c r="CE1364" s="54">
        <v>0</v>
      </c>
      <c r="CF1364" s="54">
        <v>6</v>
      </c>
      <c r="CG1364" s="54">
        <v>4</v>
      </c>
      <c r="CH1364" s="54">
        <v>0</v>
      </c>
      <c r="CI1364" s="54">
        <v>5</v>
      </c>
      <c r="CJ1364" s="54">
        <v>0</v>
      </c>
      <c r="CK1364" s="54">
        <v>0</v>
      </c>
      <c r="CL1364" s="54">
        <v>0</v>
      </c>
      <c r="CM1364" s="54">
        <v>0</v>
      </c>
      <c r="CN1364" s="54">
        <v>5</v>
      </c>
      <c r="CO1364" s="54">
        <v>0</v>
      </c>
    </row>
    <row r="1365" spans="1:93">
      <c r="A1365" s="3" t="str">
        <f t="shared" si="1652"/>
        <v>SH229Phesgo 10ml</v>
      </c>
      <c r="B1365" s="3" t="s">
        <v>556</v>
      </c>
      <c r="C1365" s="3" t="s">
        <v>557</v>
      </c>
      <c r="D1365" s="3" t="s">
        <v>296</v>
      </c>
      <c r="E1365" s="3" t="s">
        <v>296</v>
      </c>
      <c r="F1365" s="3" t="s">
        <v>423</v>
      </c>
      <c r="G1365" s="3" t="s">
        <v>424</v>
      </c>
      <c r="H1365" s="3" t="s">
        <v>423</v>
      </c>
      <c r="I1365" s="3" t="s">
        <v>424</v>
      </c>
      <c r="J1365" s="3" t="s">
        <v>541</v>
      </c>
      <c r="K1365" s="3" t="s">
        <v>541</v>
      </c>
      <c r="L1365" s="3"/>
      <c r="M1365" s="3" t="s">
        <v>543</v>
      </c>
      <c r="N1365" s="3" t="s">
        <v>17</v>
      </c>
      <c r="O1365" s="3" t="s">
        <v>18</v>
      </c>
      <c r="P1365" s="3">
        <v>6232.07</v>
      </c>
      <c r="Q1365" s="54">
        <v>3.140578677023846</v>
      </c>
      <c r="R1365" s="54">
        <v>2.903337113124532</v>
      </c>
      <c r="S1365" s="54">
        <v>4.3040815999242623</v>
      </c>
      <c r="T1365" s="54">
        <v>3.7714966134237899</v>
      </c>
      <c r="U1365" s="54">
        <v>3.4604577952237379</v>
      </c>
      <c r="V1365" s="54">
        <v>4.5081496060233599</v>
      </c>
      <c r="W1365" s="54">
        <v>10.34799739007264</v>
      </c>
      <c r="X1365" s="54">
        <v>11.740104014670887</v>
      </c>
      <c r="Y1365" s="54">
        <v>22.088101404743526</v>
      </c>
      <c r="Z1365" s="54">
        <v>30</v>
      </c>
      <c r="AA1365" s="54">
        <v>0</v>
      </c>
      <c r="AB1365" s="54">
        <v>0</v>
      </c>
      <c r="AC1365" s="54">
        <v>0</v>
      </c>
      <c r="AD1365" s="54">
        <v>0</v>
      </c>
      <c r="AE1365" s="54">
        <v>0</v>
      </c>
      <c r="AF1365" s="54">
        <f t="shared" si="1653"/>
        <v>30</v>
      </c>
      <c r="AG1365" s="54">
        <f t="shared" si="1654"/>
        <v>0</v>
      </c>
      <c r="AH1365" s="54">
        <f t="shared" si="1655"/>
        <v>30</v>
      </c>
      <c r="AI1365" s="54">
        <v>19572.306155719998</v>
      </c>
      <c r="AJ1365" s="54">
        <v>18093.800122590001</v>
      </c>
      <c r="AK1365" s="54">
        <v>26823.337816439995</v>
      </c>
      <c r="AL1365" s="54">
        <v>23504.230899619997</v>
      </c>
      <c r="AM1365" s="54">
        <v>21565.815211879999</v>
      </c>
      <c r="AN1365" s="54">
        <v>28095.103915209998</v>
      </c>
      <c r="AO1365" s="54">
        <v>64489.444094749997</v>
      </c>
      <c r="AP1365" s="54">
        <v>73165.150026709991</v>
      </c>
      <c r="AQ1365" s="54">
        <v>137654.59412145999</v>
      </c>
      <c r="AR1365" s="54">
        <f t="shared" si="1656"/>
        <v>186962.09999999998</v>
      </c>
      <c r="AS1365" s="54">
        <f t="shared" si="1657"/>
        <v>0</v>
      </c>
      <c r="AT1365" s="54">
        <f t="shared" si="1658"/>
        <v>0</v>
      </c>
      <c r="AU1365" s="54">
        <f t="shared" si="1659"/>
        <v>0</v>
      </c>
      <c r="AV1365" s="54">
        <f t="shared" si="1660"/>
        <v>0</v>
      </c>
      <c r="AW1365" s="54">
        <f t="shared" si="1661"/>
        <v>0</v>
      </c>
      <c r="AX1365" s="54">
        <f t="shared" si="1662"/>
        <v>186962.09999999998</v>
      </c>
      <c r="AY1365" s="54">
        <f t="shared" si="1663"/>
        <v>0</v>
      </c>
      <c r="AZ1365" s="54">
        <f t="shared" si="1664"/>
        <v>186962.09999999998</v>
      </c>
      <c r="BA1365" s="54">
        <f t="shared" si="1650"/>
        <v>3.7714966134237899</v>
      </c>
      <c r="BB1365" s="54">
        <f t="shared" si="1651"/>
        <v>0</v>
      </c>
      <c r="BC1365" s="54">
        <f>SUM(CJ1365:CL1365)</f>
        <v>10</v>
      </c>
      <c r="BD1365" s="54">
        <f>SUM(CM1365:CO1365)</f>
        <v>13</v>
      </c>
      <c r="BE1365" s="54">
        <f t="shared" si="1665"/>
        <v>30</v>
      </c>
      <c r="BF1365" s="54">
        <f t="shared" ref="BF1365:BK1365" si="1687">Z1365</f>
        <v>30</v>
      </c>
      <c r="BG1365" s="54">
        <f t="shared" si="1687"/>
        <v>0</v>
      </c>
      <c r="BH1365" s="54">
        <f t="shared" si="1687"/>
        <v>0</v>
      </c>
      <c r="BI1365" s="54">
        <f t="shared" si="1687"/>
        <v>0</v>
      </c>
      <c r="BJ1365" s="54">
        <f t="shared" si="1687"/>
        <v>0</v>
      </c>
      <c r="BK1365" s="54">
        <f t="shared" si="1687"/>
        <v>0</v>
      </c>
      <c r="BL1365" s="54">
        <v>0</v>
      </c>
      <c r="BM1365" s="54">
        <v>0</v>
      </c>
      <c r="BN1365" s="54">
        <f t="shared" ref="BN1365:BN1366" si="1688">AVERAGE(BP1365:BR1365)</f>
        <v>0</v>
      </c>
      <c r="BO1365" s="54">
        <f t="shared" ref="BO1365:BO1366" si="1689">SUM(BS1365:BU1365)/1</f>
        <v>0</v>
      </c>
      <c r="BP1365" s="54">
        <v>0</v>
      </c>
      <c r="BQ1365" s="54">
        <v>0</v>
      </c>
      <c r="BR1365" s="54">
        <v>0</v>
      </c>
      <c r="BS1365" s="54">
        <v>0</v>
      </c>
      <c r="BT1365" s="54">
        <v>0</v>
      </c>
      <c r="BU1365" s="54">
        <v>0</v>
      </c>
      <c r="BV1365" s="54">
        <f t="shared" si="1666"/>
        <v>17138.192499999997</v>
      </c>
      <c r="BW1365" s="54">
        <f t="shared" si="1667"/>
        <v>62320.7</v>
      </c>
      <c r="BX1365" s="54">
        <f t="shared" si="1668"/>
        <v>81016.91</v>
      </c>
      <c r="BY1365" s="54">
        <f t="shared" si="1669"/>
        <v>10</v>
      </c>
      <c r="BZ1365" s="54">
        <f t="shared" si="1670"/>
        <v>13</v>
      </c>
      <c r="CA1365" s="54">
        <v>6.666666666666667</v>
      </c>
      <c r="CB1365" s="54">
        <f t="shared" si="1671"/>
        <v>10</v>
      </c>
      <c r="CC1365" s="54">
        <f t="shared" si="1672"/>
        <v>2.75</v>
      </c>
      <c r="CD1365" s="54">
        <v>0</v>
      </c>
      <c r="CE1365" s="54">
        <v>10</v>
      </c>
      <c r="CF1365" s="54">
        <v>0</v>
      </c>
      <c r="CG1365" s="54">
        <v>0</v>
      </c>
      <c r="CH1365" s="54">
        <v>0</v>
      </c>
      <c r="CI1365" s="54">
        <v>0</v>
      </c>
      <c r="CJ1365" s="54">
        <v>5</v>
      </c>
      <c r="CK1365" s="54">
        <v>0</v>
      </c>
      <c r="CL1365" s="54">
        <v>5</v>
      </c>
      <c r="CM1365" s="54">
        <v>0</v>
      </c>
      <c r="CN1365" s="54">
        <v>3</v>
      </c>
      <c r="CO1365" s="54">
        <v>10</v>
      </c>
    </row>
    <row r="1366" spans="1:93">
      <c r="A1366" s="3" t="str">
        <f t="shared" si="1652"/>
        <v>SH229Phesgo 15ml</v>
      </c>
      <c r="B1366" s="3" t="s">
        <v>556</v>
      </c>
      <c r="C1366" s="3" t="s">
        <v>557</v>
      </c>
      <c r="D1366" s="3" t="s">
        <v>296</v>
      </c>
      <c r="E1366" s="3" t="s">
        <v>296</v>
      </c>
      <c r="F1366" s="3" t="s">
        <v>423</v>
      </c>
      <c r="G1366" s="3" t="s">
        <v>424</v>
      </c>
      <c r="H1366" s="3" t="s">
        <v>423</v>
      </c>
      <c r="I1366" s="3" t="s">
        <v>424</v>
      </c>
      <c r="J1366" s="3" t="s">
        <v>541</v>
      </c>
      <c r="K1366" s="3" t="s">
        <v>541</v>
      </c>
      <c r="L1366" s="3"/>
      <c r="M1366" s="3" t="s">
        <v>543</v>
      </c>
      <c r="N1366" s="3" t="s">
        <v>17</v>
      </c>
      <c r="O1366" s="3" t="s">
        <v>19</v>
      </c>
      <c r="P1366" s="3">
        <v>8489.27</v>
      </c>
      <c r="Q1366" s="54">
        <v>1.1779575864591419E-6</v>
      </c>
      <c r="R1366" s="54">
        <v>1.1779575864591419E-6</v>
      </c>
      <c r="S1366" s="54">
        <v>1.1779575864591419E-6</v>
      </c>
      <c r="T1366" s="54">
        <v>1.1779575864591419E-6</v>
      </c>
      <c r="U1366" s="54">
        <v>1.1779575864591419E-6</v>
      </c>
      <c r="V1366" s="54">
        <v>1.1779575864591419E-6</v>
      </c>
      <c r="W1366" s="54">
        <v>3.5338727593774257E-6</v>
      </c>
      <c r="X1366" s="54">
        <v>3.5338727593774257E-6</v>
      </c>
      <c r="Y1366" s="54">
        <v>7.0677455187548515E-6</v>
      </c>
      <c r="Z1366" s="54">
        <v>0</v>
      </c>
      <c r="AA1366" s="54">
        <v>0</v>
      </c>
      <c r="AB1366" s="54">
        <v>0</v>
      </c>
      <c r="AC1366" s="54">
        <v>0</v>
      </c>
      <c r="AD1366" s="54">
        <v>0</v>
      </c>
      <c r="AE1366" s="54">
        <v>0</v>
      </c>
      <c r="AF1366" s="54">
        <f t="shared" si="1653"/>
        <v>0</v>
      </c>
      <c r="AG1366" s="54">
        <f t="shared" si="1654"/>
        <v>0</v>
      </c>
      <c r="AH1366" s="54">
        <f t="shared" si="1655"/>
        <v>0</v>
      </c>
      <c r="AI1366" s="54">
        <v>0.01</v>
      </c>
      <c r="AJ1366" s="54">
        <v>0.01</v>
      </c>
      <c r="AK1366" s="54">
        <v>0.01</v>
      </c>
      <c r="AL1366" s="54">
        <v>0.01</v>
      </c>
      <c r="AM1366" s="54">
        <v>0.01</v>
      </c>
      <c r="AN1366" s="54">
        <v>0.01</v>
      </c>
      <c r="AO1366" s="54">
        <v>0.03</v>
      </c>
      <c r="AP1366" s="54">
        <v>0.03</v>
      </c>
      <c r="AQ1366" s="54">
        <v>0.06</v>
      </c>
      <c r="AR1366" s="54">
        <f t="shared" si="1656"/>
        <v>0</v>
      </c>
      <c r="AS1366" s="54">
        <f t="shared" si="1657"/>
        <v>0</v>
      </c>
      <c r="AT1366" s="54">
        <f t="shared" si="1658"/>
        <v>0</v>
      </c>
      <c r="AU1366" s="54">
        <f t="shared" si="1659"/>
        <v>0</v>
      </c>
      <c r="AV1366" s="54">
        <f t="shared" si="1660"/>
        <v>0</v>
      </c>
      <c r="AW1366" s="54">
        <f t="shared" si="1661"/>
        <v>0</v>
      </c>
      <c r="AX1366" s="54">
        <f t="shared" si="1662"/>
        <v>0</v>
      </c>
      <c r="AY1366" s="54">
        <f t="shared" si="1663"/>
        <v>0</v>
      </c>
      <c r="AZ1366" s="54">
        <f t="shared" si="1664"/>
        <v>0</v>
      </c>
      <c r="BA1366" s="54">
        <f t="shared" si="1650"/>
        <v>1.1779575864591419E-6</v>
      </c>
      <c r="BB1366" s="54">
        <f t="shared" si="1651"/>
        <v>0</v>
      </c>
      <c r="BC1366" s="54">
        <f>SUM(CJ1366:CL1366)*2</f>
        <v>0</v>
      </c>
      <c r="BD1366" s="54">
        <f>SUM(CM1366:CO1366)*2</f>
        <v>0</v>
      </c>
      <c r="BE1366" s="54">
        <f t="shared" si="1665"/>
        <v>0</v>
      </c>
      <c r="BF1366" s="54">
        <f t="shared" ref="BF1366:BK1366" si="1690">Z1366*2</f>
        <v>0</v>
      </c>
      <c r="BG1366" s="54">
        <f t="shared" si="1690"/>
        <v>0</v>
      </c>
      <c r="BH1366" s="54">
        <f t="shared" si="1690"/>
        <v>0</v>
      </c>
      <c r="BI1366" s="54">
        <f t="shared" si="1690"/>
        <v>0</v>
      </c>
      <c r="BJ1366" s="54">
        <f t="shared" si="1690"/>
        <v>0</v>
      </c>
      <c r="BK1366" s="54">
        <f t="shared" si="1690"/>
        <v>0</v>
      </c>
      <c r="BL1366" s="54">
        <v>0</v>
      </c>
      <c r="BM1366" s="54">
        <v>0</v>
      </c>
      <c r="BN1366" s="54">
        <f t="shared" si="1688"/>
        <v>0</v>
      </c>
      <c r="BO1366" s="54">
        <f t="shared" si="1689"/>
        <v>0</v>
      </c>
      <c r="BP1366" s="54">
        <v>0</v>
      </c>
      <c r="BQ1366" s="54">
        <v>0</v>
      </c>
      <c r="BR1366" s="54">
        <v>0</v>
      </c>
      <c r="BS1366" s="54">
        <v>0</v>
      </c>
      <c r="BT1366" s="54">
        <v>0</v>
      </c>
      <c r="BU1366" s="54">
        <v>0</v>
      </c>
      <c r="BV1366" s="54">
        <f t="shared" si="1666"/>
        <v>0</v>
      </c>
      <c r="BW1366" s="54">
        <f t="shared" si="1667"/>
        <v>0</v>
      </c>
      <c r="BX1366" s="54">
        <f t="shared" si="1668"/>
        <v>0</v>
      </c>
      <c r="BY1366" s="54">
        <f t="shared" si="1669"/>
        <v>0</v>
      </c>
      <c r="BZ1366" s="54">
        <f t="shared" si="1670"/>
        <v>0</v>
      </c>
      <c r="CA1366" s="54">
        <v>0</v>
      </c>
      <c r="CB1366" s="54">
        <f t="shared" si="1671"/>
        <v>0</v>
      </c>
      <c r="CC1366" s="54">
        <f t="shared" si="1672"/>
        <v>0</v>
      </c>
      <c r="CD1366" s="54">
        <v>0</v>
      </c>
      <c r="CE1366" s="54">
        <v>0</v>
      </c>
      <c r="CF1366" s="54">
        <v>0</v>
      </c>
      <c r="CG1366" s="54">
        <v>0</v>
      </c>
      <c r="CH1366" s="54">
        <v>0</v>
      </c>
      <c r="CI1366" s="54">
        <v>0</v>
      </c>
      <c r="CJ1366" s="54">
        <v>0</v>
      </c>
      <c r="CK1366" s="54">
        <v>0</v>
      </c>
      <c r="CL1366" s="54">
        <v>0</v>
      </c>
      <c r="CM1366" s="54">
        <v>0</v>
      </c>
      <c r="CN1366" s="54">
        <v>0</v>
      </c>
      <c r="CO1366" s="54">
        <v>0</v>
      </c>
    </row>
    <row r="1367" spans="1:93">
      <c r="A1367" s="3" t="str">
        <f t="shared" si="1652"/>
        <v>SH268Herceptin IV</v>
      </c>
      <c r="B1367" s="3" t="s">
        <v>558</v>
      </c>
      <c r="C1367" s="3" t="s">
        <v>887</v>
      </c>
      <c r="D1367" s="3" t="s">
        <v>296</v>
      </c>
      <c r="E1367" s="3" t="s">
        <v>296</v>
      </c>
      <c r="F1367" s="3" t="s">
        <v>425</v>
      </c>
      <c r="G1367" s="3" t="s">
        <v>426</v>
      </c>
      <c r="H1367" s="3" t="s">
        <v>345</v>
      </c>
      <c r="I1367" s="3" t="s">
        <v>346</v>
      </c>
      <c r="J1367" s="3" t="s">
        <v>541</v>
      </c>
      <c r="K1367" s="3" t="s">
        <v>544</v>
      </c>
      <c r="L1367" s="3" t="s">
        <v>939</v>
      </c>
      <c r="M1367" s="3" t="s">
        <v>542</v>
      </c>
      <c r="N1367" s="3" t="s">
        <v>11</v>
      </c>
      <c r="O1367" s="3" t="s">
        <v>11</v>
      </c>
      <c r="P1367" s="3">
        <v>4535.5</v>
      </c>
      <c r="Q1367" s="54">
        <v>2.3523988750709055</v>
      </c>
      <c r="R1367" s="54">
        <v>1.6852706781260536</v>
      </c>
      <c r="S1367" s="54">
        <v>1.567684363275734</v>
      </c>
      <c r="T1367" s="54">
        <v>1.1070060416504357</v>
      </c>
      <c r="U1367" s="54">
        <v>1.0086358099055708</v>
      </c>
      <c r="V1367" s="54">
        <v>1.7559328941423344</v>
      </c>
      <c r="W1367" s="54">
        <v>5.6053539164726933</v>
      </c>
      <c r="X1367" s="54">
        <v>3.8715747456983407</v>
      </c>
      <c r="Y1367" s="54">
        <v>9.4769286621710336</v>
      </c>
      <c r="Z1367" s="54">
        <v>3</v>
      </c>
      <c r="AA1367" s="54">
        <v>2</v>
      </c>
      <c r="AB1367" s="54">
        <v>5</v>
      </c>
      <c r="AC1367" s="54">
        <v>3</v>
      </c>
      <c r="AD1367" s="54">
        <v>0</v>
      </c>
      <c r="AE1367" s="54">
        <v>0</v>
      </c>
      <c r="AF1367" s="54">
        <f t="shared" si="1653"/>
        <v>10</v>
      </c>
      <c r="AG1367" s="54">
        <f t="shared" si="1654"/>
        <v>3</v>
      </c>
      <c r="AH1367" s="54">
        <f t="shared" si="1655"/>
        <v>13</v>
      </c>
      <c r="AI1367" s="54">
        <v>10669.305097884093</v>
      </c>
      <c r="AJ1367" s="54">
        <v>7643.5451606407169</v>
      </c>
      <c r="AK1367" s="54">
        <v>7110.2324296370916</v>
      </c>
      <c r="AL1367" s="54">
        <v>5020.8259019055513</v>
      </c>
      <c r="AM1367" s="54">
        <v>4574.6677158267166</v>
      </c>
      <c r="AN1367" s="54">
        <v>7964.033641382558</v>
      </c>
      <c r="AO1367" s="54">
        <v>25423.0826881619</v>
      </c>
      <c r="AP1367" s="54">
        <v>17559.527259114824</v>
      </c>
      <c r="AQ1367" s="54">
        <v>42982.609947276724</v>
      </c>
      <c r="AR1367" s="54">
        <f t="shared" si="1656"/>
        <v>13606.5</v>
      </c>
      <c r="AS1367" s="54">
        <f t="shared" si="1657"/>
        <v>9071</v>
      </c>
      <c r="AT1367" s="54">
        <f t="shared" si="1658"/>
        <v>22677.5</v>
      </c>
      <c r="AU1367" s="54">
        <f t="shared" si="1659"/>
        <v>13606.5</v>
      </c>
      <c r="AV1367" s="54">
        <f t="shared" si="1660"/>
        <v>0</v>
      </c>
      <c r="AW1367" s="54">
        <f t="shared" si="1661"/>
        <v>0</v>
      </c>
      <c r="AX1367" s="54">
        <f t="shared" si="1662"/>
        <v>45355</v>
      </c>
      <c r="AY1367" s="54">
        <f t="shared" si="1663"/>
        <v>13606.5</v>
      </c>
      <c r="AZ1367" s="54">
        <f t="shared" si="1664"/>
        <v>58961.5</v>
      </c>
      <c r="BA1367" s="54">
        <f t="shared" si="1650"/>
        <v>1.1070060416504357</v>
      </c>
      <c r="BB1367" s="54">
        <f t="shared" si="1651"/>
        <v>3</v>
      </c>
      <c r="BC1367" s="54"/>
      <c r="BD1367" s="54"/>
      <c r="BE1367" s="54">
        <f t="shared" si="1665"/>
        <v>0</v>
      </c>
      <c r="BF1367" s="54"/>
      <c r="BG1367" s="54"/>
      <c r="BH1367" s="54"/>
      <c r="BI1367" s="54"/>
      <c r="BJ1367" s="54"/>
      <c r="BK1367" s="54"/>
      <c r="BL1367" s="54"/>
      <c r="BM1367" s="54"/>
      <c r="BN1367" s="54"/>
      <c r="BO1367" s="54"/>
      <c r="BP1367" s="54"/>
      <c r="BQ1367" s="54"/>
      <c r="BR1367" s="54"/>
      <c r="BS1367" s="54"/>
      <c r="BT1367" s="54"/>
      <c r="BU1367" s="54"/>
      <c r="BV1367" s="54">
        <f t="shared" si="1666"/>
        <v>10204.875</v>
      </c>
      <c r="BW1367" s="54">
        <f t="shared" si="1667"/>
        <v>63497</v>
      </c>
      <c r="BX1367" s="54">
        <f t="shared" si="1668"/>
        <v>36284</v>
      </c>
      <c r="BY1367" s="54">
        <f t="shared" si="1669"/>
        <v>14</v>
      </c>
      <c r="BZ1367" s="54">
        <f t="shared" si="1670"/>
        <v>8</v>
      </c>
      <c r="CA1367" s="54">
        <v>0</v>
      </c>
      <c r="CB1367" s="54">
        <f t="shared" si="1671"/>
        <v>5</v>
      </c>
      <c r="CC1367" s="54">
        <f t="shared" si="1672"/>
        <v>2.25</v>
      </c>
      <c r="CD1367" s="54">
        <v>0</v>
      </c>
      <c r="CE1367" s="54">
        <v>0</v>
      </c>
      <c r="CF1367" s="54">
        <v>0</v>
      </c>
      <c r="CG1367" s="54">
        <v>5</v>
      </c>
      <c r="CH1367" s="54">
        <v>0</v>
      </c>
      <c r="CI1367" s="54">
        <v>0</v>
      </c>
      <c r="CJ1367" s="54">
        <v>5</v>
      </c>
      <c r="CK1367" s="54">
        <v>4</v>
      </c>
      <c r="CL1367" s="54">
        <v>5</v>
      </c>
      <c r="CM1367" s="54">
        <v>5</v>
      </c>
      <c r="CN1367" s="54">
        <v>0</v>
      </c>
      <c r="CO1367" s="54">
        <v>3</v>
      </c>
    </row>
    <row r="1368" spans="1:93">
      <c r="A1368" s="3" t="str">
        <f t="shared" si="1652"/>
        <v>SH268Herceptin SC</v>
      </c>
      <c r="B1368" s="3" t="s">
        <v>558</v>
      </c>
      <c r="C1368" s="3" t="s">
        <v>887</v>
      </c>
      <c r="D1368" s="3" t="s">
        <v>296</v>
      </c>
      <c r="E1368" s="3" t="s">
        <v>296</v>
      </c>
      <c r="F1368" s="3" t="s">
        <v>425</v>
      </c>
      <c r="G1368" s="3" t="s">
        <v>426</v>
      </c>
      <c r="H1368" s="3" t="s">
        <v>345</v>
      </c>
      <c r="I1368" s="3" t="s">
        <v>346</v>
      </c>
      <c r="J1368" s="3" t="s">
        <v>541</v>
      </c>
      <c r="K1368" s="3" t="s">
        <v>544</v>
      </c>
      <c r="L1368" s="3" t="s">
        <v>939</v>
      </c>
      <c r="M1368" s="3" t="s">
        <v>542</v>
      </c>
      <c r="N1368" s="3" t="s">
        <v>12</v>
      </c>
      <c r="O1368" s="3" t="s">
        <v>12</v>
      </c>
      <c r="P1368" s="3">
        <v>3444.49</v>
      </c>
      <c r="Q1368" s="54">
        <v>1.2869445629604544E-7</v>
      </c>
      <c r="R1368" s="54">
        <v>1.1923834167284972E-7</v>
      </c>
      <c r="S1368" s="54">
        <v>1.8086442832285226E-7</v>
      </c>
      <c r="T1368" s="54">
        <v>1.8512626147397511E-7</v>
      </c>
      <c r="U1368" s="54">
        <v>1.6668434004097236E-7</v>
      </c>
      <c r="V1368" s="54">
        <v>2.193921721933052E-7</v>
      </c>
      <c r="W1368" s="54">
        <v>4.2879722629174739E-7</v>
      </c>
      <c r="X1368" s="54">
        <v>5.7120277370825267E-7</v>
      </c>
      <c r="Y1368" s="54">
        <v>1.0000000000000002E-6</v>
      </c>
      <c r="Z1368" s="54">
        <v>0</v>
      </c>
      <c r="AA1368" s="54">
        <v>0</v>
      </c>
      <c r="AB1368" s="54">
        <v>0</v>
      </c>
      <c r="AC1368" s="54">
        <v>0</v>
      </c>
      <c r="AD1368" s="54">
        <v>0</v>
      </c>
      <c r="AE1368" s="54">
        <v>0</v>
      </c>
      <c r="AF1368" s="54">
        <f t="shared" si="1653"/>
        <v>0</v>
      </c>
      <c r="AG1368" s="54">
        <f t="shared" si="1654"/>
        <v>0</v>
      </c>
      <c r="AH1368" s="54">
        <f t="shared" si="1655"/>
        <v>0</v>
      </c>
      <c r="AI1368" s="54">
        <v>4.4328676776716558E-4</v>
      </c>
      <c r="AJ1368" s="54">
        <v>4.1071527550871412E-4</v>
      </c>
      <c r="AK1368" s="54">
        <v>6.2298571471378138E-4</v>
      </c>
      <c r="AL1368" s="54">
        <v>6.3766555638449245E-4</v>
      </c>
      <c r="AM1368" s="54">
        <v>5.7414254242772885E-4</v>
      </c>
      <c r="AN1368" s="54">
        <v>7.5569414319811776E-4</v>
      </c>
      <c r="AO1368" s="54">
        <v>1.476987757989661E-3</v>
      </c>
      <c r="AP1368" s="54">
        <v>1.9675022420103392E-3</v>
      </c>
      <c r="AQ1368" s="54">
        <v>3.4444900000000001E-3</v>
      </c>
      <c r="AR1368" s="54">
        <f t="shared" si="1656"/>
        <v>0</v>
      </c>
      <c r="AS1368" s="54">
        <f t="shared" si="1657"/>
        <v>0</v>
      </c>
      <c r="AT1368" s="54">
        <f t="shared" si="1658"/>
        <v>0</v>
      </c>
      <c r="AU1368" s="54">
        <f t="shared" si="1659"/>
        <v>0</v>
      </c>
      <c r="AV1368" s="54">
        <f t="shared" si="1660"/>
        <v>0</v>
      </c>
      <c r="AW1368" s="54">
        <f t="shared" si="1661"/>
        <v>0</v>
      </c>
      <c r="AX1368" s="54">
        <f t="shared" si="1662"/>
        <v>0</v>
      </c>
      <c r="AY1368" s="54">
        <f t="shared" si="1663"/>
        <v>0</v>
      </c>
      <c r="AZ1368" s="54">
        <f t="shared" si="1664"/>
        <v>0</v>
      </c>
      <c r="BA1368" s="54">
        <f t="shared" si="1650"/>
        <v>1.8512626147397511E-7</v>
      </c>
      <c r="BB1368" s="54">
        <f t="shared" si="1651"/>
        <v>0</v>
      </c>
      <c r="BC1368" s="54"/>
      <c r="BD1368" s="54"/>
      <c r="BE1368" s="54">
        <f t="shared" si="1665"/>
        <v>0</v>
      </c>
      <c r="BF1368" s="54"/>
      <c r="BG1368" s="54"/>
      <c r="BH1368" s="54"/>
      <c r="BI1368" s="54"/>
      <c r="BJ1368" s="54"/>
      <c r="BK1368" s="54"/>
      <c r="BL1368" s="54"/>
      <c r="BM1368" s="54"/>
      <c r="BN1368" s="54"/>
      <c r="BO1368" s="54"/>
      <c r="BP1368" s="54"/>
      <c r="BQ1368" s="54"/>
      <c r="BR1368" s="54"/>
      <c r="BS1368" s="54"/>
      <c r="BT1368" s="54"/>
      <c r="BU1368" s="54"/>
      <c r="BV1368" s="54">
        <f t="shared" si="1666"/>
        <v>0</v>
      </c>
      <c r="BW1368" s="54">
        <f t="shared" si="1667"/>
        <v>0</v>
      </c>
      <c r="BX1368" s="54">
        <f t="shared" si="1668"/>
        <v>0</v>
      </c>
      <c r="BY1368" s="54">
        <f t="shared" si="1669"/>
        <v>0</v>
      </c>
      <c r="BZ1368" s="54">
        <f t="shared" si="1670"/>
        <v>0</v>
      </c>
      <c r="CA1368" s="54">
        <v>0</v>
      </c>
      <c r="CB1368" s="54">
        <f t="shared" si="1671"/>
        <v>0</v>
      </c>
      <c r="CC1368" s="54">
        <f t="shared" si="1672"/>
        <v>0</v>
      </c>
      <c r="CD1368" s="54">
        <v>0</v>
      </c>
      <c r="CE1368" s="54">
        <v>0</v>
      </c>
      <c r="CF1368" s="54">
        <v>0</v>
      </c>
      <c r="CG1368" s="54">
        <v>0</v>
      </c>
      <c r="CH1368" s="54">
        <v>0</v>
      </c>
      <c r="CI1368" s="54">
        <v>0</v>
      </c>
      <c r="CJ1368" s="54">
        <v>0</v>
      </c>
      <c r="CK1368" s="54">
        <v>0</v>
      </c>
      <c r="CL1368" s="54">
        <v>0</v>
      </c>
      <c r="CM1368" s="54">
        <v>0</v>
      </c>
      <c r="CN1368" s="54">
        <v>0</v>
      </c>
      <c r="CO1368" s="54">
        <v>0</v>
      </c>
    </row>
    <row r="1369" spans="1:93">
      <c r="A1369" s="3" t="str">
        <f t="shared" si="1652"/>
        <v>SH268Itovebi 3mg</v>
      </c>
      <c r="B1369" s="3" t="s">
        <v>558</v>
      </c>
      <c r="C1369" s="3" t="s">
        <v>887</v>
      </c>
      <c r="D1369" s="3" t="s">
        <v>296</v>
      </c>
      <c r="E1369" s="3" t="s">
        <v>296</v>
      </c>
      <c r="F1369" s="3" t="s">
        <v>425</v>
      </c>
      <c r="G1369" s="3" t="s">
        <v>426</v>
      </c>
      <c r="H1369" s="3" t="s">
        <v>345</v>
      </c>
      <c r="I1369" s="3" t="s">
        <v>346</v>
      </c>
      <c r="J1369" s="3" t="s">
        <v>541</v>
      </c>
      <c r="K1369" s="3" t="s">
        <v>544</v>
      </c>
      <c r="L1369" s="3" t="s">
        <v>939</v>
      </c>
      <c r="M1369" s="3" t="s">
        <v>542</v>
      </c>
      <c r="N1369" s="3" t="s">
        <v>13</v>
      </c>
      <c r="O1369" s="3" t="s">
        <v>14</v>
      </c>
      <c r="P1369" s="3">
        <v>3566.02</v>
      </c>
      <c r="Q1369" s="54">
        <v>7.5423782997919166E-8</v>
      </c>
      <c r="R1369" s="54">
        <v>8.6118364644595899E-8</v>
      </c>
      <c r="S1369" s="54">
        <v>1.7430625086372233E-7</v>
      </c>
      <c r="T1369" s="54">
        <v>1.7644957539816278E-7</v>
      </c>
      <c r="U1369" s="54">
        <v>2.1451535630448561E-7</v>
      </c>
      <c r="V1369" s="54">
        <v>2.7318666979111423E-7</v>
      </c>
      <c r="W1369" s="54">
        <v>3.3584839850623739E-7</v>
      </c>
      <c r="X1369" s="54">
        <v>6.6415160149376262E-7</v>
      </c>
      <c r="Y1369" s="54">
        <v>9.9999999999999995E-7</v>
      </c>
      <c r="Z1369" s="54">
        <v>0</v>
      </c>
      <c r="AA1369" s="54">
        <v>0</v>
      </c>
      <c r="AB1369" s="54">
        <v>0</v>
      </c>
      <c r="AC1369" s="54">
        <v>0</v>
      </c>
      <c r="AD1369" s="54">
        <v>0</v>
      </c>
      <c r="AE1369" s="54">
        <v>0</v>
      </c>
      <c r="AF1369" s="54">
        <f t="shared" si="1653"/>
        <v>0</v>
      </c>
      <c r="AG1369" s="54">
        <f t="shared" si="1654"/>
        <v>0</v>
      </c>
      <c r="AH1369" s="54">
        <f t="shared" si="1655"/>
        <v>0</v>
      </c>
      <c r="AI1369" s="54">
        <v>2.6896271864623972E-4</v>
      </c>
      <c r="AJ1369" s="54">
        <v>3.0709981068992184E-4</v>
      </c>
      <c r="AK1369" s="54">
        <v>6.2157957670505104E-4</v>
      </c>
      <c r="AL1369" s="54">
        <v>6.2922271486135644E-4</v>
      </c>
      <c r="AM1369" s="54">
        <v>7.6496605088892183E-4</v>
      </c>
      <c r="AN1369" s="54">
        <v>9.7418912820850911E-4</v>
      </c>
      <c r="AO1369" s="54">
        <v>1.1976421060412126E-3</v>
      </c>
      <c r="AP1369" s="54">
        <v>2.3683778939587873E-3</v>
      </c>
      <c r="AQ1369" s="54">
        <v>3.5660199999999996E-3</v>
      </c>
      <c r="AR1369" s="54">
        <f t="shared" si="1656"/>
        <v>0</v>
      </c>
      <c r="AS1369" s="54">
        <f t="shared" si="1657"/>
        <v>0</v>
      </c>
      <c r="AT1369" s="54">
        <f t="shared" si="1658"/>
        <v>0</v>
      </c>
      <c r="AU1369" s="54">
        <f t="shared" si="1659"/>
        <v>0</v>
      </c>
      <c r="AV1369" s="54">
        <f t="shared" si="1660"/>
        <v>0</v>
      </c>
      <c r="AW1369" s="54">
        <f t="shared" si="1661"/>
        <v>0</v>
      </c>
      <c r="AX1369" s="54">
        <f t="shared" si="1662"/>
        <v>0</v>
      </c>
      <c r="AY1369" s="54">
        <f t="shared" si="1663"/>
        <v>0</v>
      </c>
      <c r="AZ1369" s="54">
        <f t="shared" si="1664"/>
        <v>0</v>
      </c>
      <c r="BA1369" s="54">
        <f t="shared" si="1650"/>
        <v>1.7644957539816278E-7</v>
      </c>
      <c r="BB1369" s="54">
        <f t="shared" si="1651"/>
        <v>0</v>
      </c>
      <c r="BC1369" s="54"/>
      <c r="BD1369" s="54"/>
      <c r="BE1369" s="54">
        <f t="shared" si="1665"/>
        <v>0</v>
      </c>
      <c r="BF1369" s="54"/>
      <c r="BG1369" s="54"/>
      <c r="BH1369" s="54"/>
      <c r="BI1369" s="54"/>
      <c r="BJ1369" s="54"/>
      <c r="BK1369" s="54"/>
      <c r="BL1369" s="54">
        <v>0</v>
      </c>
      <c r="BM1369" s="54">
        <v>0</v>
      </c>
      <c r="BN1369" s="54">
        <f t="shared" ref="BN1369:BN1370" si="1691">AVERAGE(BP1369:BR1369)</f>
        <v>0</v>
      </c>
      <c r="BO1369" s="54">
        <f t="shared" ref="BO1369:BO1370" si="1692">SUM(BS1369:BU1369)/1</f>
        <v>0</v>
      </c>
      <c r="BP1369" s="54">
        <v>0</v>
      </c>
      <c r="BQ1369" s="54">
        <v>0</v>
      </c>
      <c r="BR1369" s="54">
        <v>0</v>
      </c>
      <c r="BS1369" s="54">
        <v>0</v>
      </c>
      <c r="BT1369" s="54">
        <v>0</v>
      </c>
      <c r="BU1369" s="54">
        <v>0</v>
      </c>
      <c r="BV1369" s="54">
        <f t="shared" si="1666"/>
        <v>0</v>
      </c>
      <c r="BW1369" s="54">
        <f t="shared" si="1667"/>
        <v>0</v>
      </c>
      <c r="BX1369" s="54">
        <f t="shared" si="1668"/>
        <v>0</v>
      </c>
      <c r="BY1369" s="54">
        <f t="shared" si="1669"/>
        <v>0</v>
      </c>
      <c r="BZ1369" s="54">
        <f t="shared" si="1670"/>
        <v>0</v>
      </c>
      <c r="CA1369" s="54">
        <v>0</v>
      </c>
      <c r="CB1369" s="54">
        <f t="shared" si="1671"/>
        <v>0</v>
      </c>
      <c r="CC1369" s="54">
        <f t="shared" si="1672"/>
        <v>0</v>
      </c>
      <c r="CD1369" s="54">
        <v>0</v>
      </c>
      <c r="CE1369" s="54">
        <v>0</v>
      </c>
      <c r="CF1369" s="54">
        <v>0</v>
      </c>
      <c r="CG1369" s="54">
        <v>0</v>
      </c>
      <c r="CH1369" s="54">
        <v>0</v>
      </c>
      <c r="CI1369" s="54">
        <v>0</v>
      </c>
      <c r="CJ1369" s="54">
        <v>0</v>
      </c>
      <c r="CK1369" s="54">
        <v>0</v>
      </c>
      <c r="CL1369" s="54">
        <v>0</v>
      </c>
      <c r="CM1369" s="54">
        <v>0</v>
      </c>
      <c r="CN1369" s="54">
        <v>0</v>
      </c>
      <c r="CO1369" s="54">
        <v>0</v>
      </c>
    </row>
    <row r="1370" spans="1:93">
      <c r="A1370" s="3" t="str">
        <f t="shared" si="1652"/>
        <v>SH268Itovebi 9mg</v>
      </c>
      <c r="B1370" s="3" t="s">
        <v>558</v>
      </c>
      <c r="C1370" s="3" t="s">
        <v>887</v>
      </c>
      <c r="D1370" s="3" t="s">
        <v>296</v>
      </c>
      <c r="E1370" s="3" t="s">
        <v>296</v>
      </c>
      <c r="F1370" s="3" t="s">
        <v>425</v>
      </c>
      <c r="G1370" s="3" t="s">
        <v>426</v>
      </c>
      <c r="H1370" s="3" t="s">
        <v>345</v>
      </c>
      <c r="I1370" s="3" t="s">
        <v>346</v>
      </c>
      <c r="J1370" s="3" t="s">
        <v>541</v>
      </c>
      <c r="K1370" s="3" t="s">
        <v>544</v>
      </c>
      <c r="L1370" s="3" t="s">
        <v>939</v>
      </c>
      <c r="M1370" s="3" t="s">
        <v>542</v>
      </c>
      <c r="N1370" s="3" t="s">
        <v>13</v>
      </c>
      <c r="O1370" s="3" t="s">
        <v>15</v>
      </c>
      <c r="P1370" s="3">
        <v>10698.05</v>
      </c>
      <c r="Q1370" s="54"/>
      <c r="R1370" s="54"/>
      <c r="S1370" s="54"/>
      <c r="T1370" s="54">
        <v>0</v>
      </c>
      <c r="U1370" s="54">
        <v>0</v>
      </c>
      <c r="V1370" s="54">
        <v>0</v>
      </c>
      <c r="W1370" s="54">
        <v>0</v>
      </c>
      <c r="X1370" s="54">
        <v>0</v>
      </c>
      <c r="Y1370" s="54">
        <v>0</v>
      </c>
      <c r="Z1370" s="54">
        <v>0</v>
      </c>
      <c r="AA1370" s="54">
        <v>0</v>
      </c>
      <c r="AB1370" s="54">
        <v>0</v>
      </c>
      <c r="AC1370" s="54">
        <v>0</v>
      </c>
      <c r="AD1370" s="54">
        <v>0</v>
      </c>
      <c r="AE1370" s="54">
        <v>0</v>
      </c>
      <c r="AF1370" s="54">
        <f t="shared" si="1653"/>
        <v>0</v>
      </c>
      <c r="AG1370" s="54">
        <f t="shared" si="1654"/>
        <v>0</v>
      </c>
      <c r="AH1370" s="54">
        <f t="shared" si="1655"/>
        <v>0</v>
      </c>
      <c r="AI1370" s="54"/>
      <c r="AJ1370" s="54"/>
      <c r="AK1370" s="54"/>
      <c r="AL1370" s="54">
        <v>0</v>
      </c>
      <c r="AM1370" s="54">
        <v>0</v>
      </c>
      <c r="AN1370" s="54">
        <v>0</v>
      </c>
      <c r="AO1370" s="54">
        <v>0</v>
      </c>
      <c r="AP1370" s="54">
        <v>0</v>
      </c>
      <c r="AQ1370" s="54">
        <v>0</v>
      </c>
      <c r="AR1370" s="54">
        <f t="shared" si="1656"/>
        <v>0</v>
      </c>
      <c r="AS1370" s="54">
        <f t="shared" si="1657"/>
        <v>0</v>
      </c>
      <c r="AT1370" s="54">
        <f t="shared" si="1658"/>
        <v>0</v>
      </c>
      <c r="AU1370" s="54">
        <f t="shared" si="1659"/>
        <v>0</v>
      </c>
      <c r="AV1370" s="54">
        <f t="shared" si="1660"/>
        <v>0</v>
      </c>
      <c r="AW1370" s="54">
        <f t="shared" si="1661"/>
        <v>0</v>
      </c>
      <c r="AX1370" s="54">
        <f t="shared" si="1662"/>
        <v>0</v>
      </c>
      <c r="AY1370" s="54">
        <f t="shared" si="1663"/>
        <v>0</v>
      </c>
      <c r="AZ1370" s="54">
        <f t="shared" si="1664"/>
        <v>0</v>
      </c>
      <c r="BA1370" s="54">
        <f t="shared" si="1650"/>
        <v>0</v>
      </c>
      <c r="BB1370" s="54">
        <f t="shared" si="1651"/>
        <v>0</v>
      </c>
      <c r="BC1370" s="54"/>
      <c r="BD1370" s="54"/>
      <c r="BE1370" s="54">
        <f t="shared" si="1665"/>
        <v>0</v>
      </c>
      <c r="BF1370" s="54"/>
      <c r="BG1370" s="54"/>
      <c r="BH1370" s="54"/>
      <c r="BI1370" s="54"/>
      <c r="BJ1370" s="54"/>
      <c r="BK1370" s="54"/>
      <c r="BL1370" s="54">
        <v>0</v>
      </c>
      <c r="BM1370" s="54">
        <v>0</v>
      </c>
      <c r="BN1370" s="54">
        <f t="shared" si="1691"/>
        <v>0</v>
      </c>
      <c r="BO1370" s="54">
        <f t="shared" si="1692"/>
        <v>0</v>
      </c>
      <c r="BP1370" s="54">
        <v>0</v>
      </c>
      <c r="BQ1370" s="54">
        <v>0</v>
      </c>
      <c r="BR1370" s="54">
        <v>0</v>
      </c>
      <c r="BS1370" s="54">
        <v>0</v>
      </c>
      <c r="BT1370" s="54">
        <v>0</v>
      </c>
      <c r="BU1370" s="54">
        <v>0</v>
      </c>
      <c r="BV1370" s="54">
        <f t="shared" si="1666"/>
        <v>0</v>
      </c>
      <c r="BW1370" s="54">
        <f t="shared" si="1667"/>
        <v>0</v>
      </c>
      <c r="BX1370" s="54">
        <f t="shared" si="1668"/>
        <v>0</v>
      </c>
      <c r="BY1370" s="54">
        <f t="shared" si="1669"/>
        <v>0</v>
      </c>
      <c r="BZ1370" s="54">
        <f t="shared" si="1670"/>
        <v>0</v>
      </c>
      <c r="CA1370" s="54">
        <v>0</v>
      </c>
      <c r="CB1370" s="54">
        <f t="shared" si="1671"/>
        <v>0</v>
      </c>
      <c r="CC1370" s="54">
        <f t="shared" si="1672"/>
        <v>0</v>
      </c>
      <c r="CD1370" s="54">
        <v>0</v>
      </c>
      <c r="CE1370" s="54">
        <v>0</v>
      </c>
      <c r="CF1370" s="54">
        <v>0</v>
      </c>
      <c r="CG1370" s="54">
        <v>0</v>
      </c>
      <c r="CH1370" s="54">
        <v>0</v>
      </c>
      <c r="CI1370" s="54">
        <v>0</v>
      </c>
      <c r="CJ1370" s="54">
        <v>0</v>
      </c>
      <c r="CK1370" s="54">
        <v>0</v>
      </c>
      <c r="CL1370" s="54">
        <v>0</v>
      </c>
      <c r="CM1370" s="54">
        <v>0</v>
      </c>
      <c r="CN1370" s="54">
        <v>0</v>
      </c>
      <c r="CO1370" s="54">
        <v>0</v>
      </c>
    </row>
    <row r="1371" spans="1:93">
      <c r="A1371" s="3" t="str">
        <f t="shared" si="1652"/>
        <v>SH268Perjeta</v>
      </c>
      <c r="B1371" s="3" t="s">
        <v>558</v>
      </c>
      <c r="C1371" s="3" t="s">
        <v>887</v>
      </c>
      <c r="D1371" s="3" t="s">
        <v>296</v>
      </c>
      <c r="E1371" s="3" t="s">
        <v>296</v>
      </c>
      <c r="F1371" s="3" t="s">
        <v>425</v>
      </c>
      <c r="G1371" s="3" t="s">
        <v>426</v>
      </c>
      <c r="H1371" s="3" t="s">
        <v>345</v>
      </c>
      <c r="I1371" s="3" t="s">
        <v>346</v>
      </c>
      <c r="J1371" s="3" t="s">
        <v>541</v>
      </c>
      <c r="K1371" s="3" t="s">
        <v>544</v>
      </c>
      <c r="L1371" s="3" t="s">
        <v>939</v>
      </c>
      <c r="M1371" s="3" t="s">
        <v>542</v>
      </c>
      <c r="N1371" s="3" t="s">
        <v>16</v>
      </c>
      <c r="O1371" s="3" t="s">
        <v>16</v>
      </c>
      <c r="P1371" s="3">
        <v>3985.87</v>
      </c>
      <c r="Q1371" s="54">
        <v>1.7016820489227757E-7</v>
      </c>
      <c r="R1371" s="54">
        <v>1.437436387538705E-7</v>
      </c>
      <c r="S1371" s="54">
        <v>2.1817278135784686E-7</v>
      </c>
      <c r="T1371" s="54">
        <v>1.3183546069258188E-7</v>
      </c>
      <c r="U1371" s="54">
        <v>1.6001271046762174E-7</v>
      </c>
      <c r="V1371" s="54">
        <v>1.836397080028689E-7</v>
      </c>
      <c r="W1371" s="54">
        <v>5.320846250039949E-7</v>
      </c>
      <c r="X1371" s="54">
        <v>4.7548787916307249E-7</v>
      </c>
      <c r="Y1371" s="54">
        <v>1.0075725041670674E-6</v>
      </c>
      <c r="Z1371" s="54">
        <v>0</v>
      </c>
      <c r="AA1371" s="54">
        <v>0</v>
      </c>
      <c r="AB1371" s="54">
        <v>0</v>
      </c>
      <c r="AC1371" s="54">
        <v>0</v>
      </c>
      <c r="AD1371" s="54">
        <v>0</v>
      </c>
      <c r="AE1371" s="54">
        <v>0</v>
      </c>
      <c r="AF1371" s="54">
        <f t="shared" si="1653"/>
        <v>0</v>
      </c>
      <c r="AG1371" s="54">
        <f t="shared" si="1654"/>
        <v>0</v>
      </c>
      <c r="AH1371" s="54">
        <f t="shared" si="1655"/>
        <v>0</v>
      </c>
      <c r="AI1371" s="54">
        <v>6.7826834283398244E-4</v>
      </c>
      <c r="AJ1371" s="54">
        <v>5.7294345739988969E-4</v>
      </c>
      <c r="AK1371" s="54">
        <v>8.6960834403080104E-4</v>
      </c>
      <c r="AL1371" s="54">
        <v>5.2547900771074136E-4</v>
      </c>
      <c r="AM1371" s="54">
        <v>6.3778986227157948E-4</v>
      </c>
      <c r="AN1371" s="54">
        <v>7.31964002937395E-4</v>
      </c>
      <c r="AO1371" s="54">
        <v>2.1208201442646729E-3</v>
      </c>
      <c r="AP1371" s="54">
        <v>1.8952328729197158E-3</v>
      </c>
      <c r="AQ1371" s="54">
        <v>4.0160530171843888E-3</v>
      </c>
      <c r="AR1371" s="54">
        <f t="shared" si="1656"/>
        <v>0</v>
      </c>
      <c r="AS1371" s="54">
        <f t="shared" si="1657"/>
        <v>0</v>
      </c>
      <c r="AT1371" s="54">
        <f t="shared" si="1658"/>
        <v>0</v>
      </c>
      <c r="AU1371" s="54">
        <f t="shared" si="1659"/>
        <v>0</v>
      </c>
      <c r="AV1371" s="54">
        <f t="shared" si="1660"/>
        <v>0</v>
      </c>
      <c r="AW1371" s="54">
        <f t="shared" si="1661"/>
        <v>0</v>
      </c>
      <c r="AX1371" s="54">
        <f t="shared" si="1662"/>
        <v>0</v>
      </c>
      <c r="AY1371" s="54">
        <f t="shared" si="1663"/>
        <v>0</v>
      </c>
      <c r="AZ1371" s="54">
        <f t="shared" si="1664"/>
        <v>0</v>
      </c>
      <c r="BA1371" s="54">
        <f t="shared" si="1650"/>
        <v>1.3183546069258188E-7</v>
      </c>
      <c r="BB1371" s="54">
        <f t="shared" si="1651"/>
        <v>0</v>
      </c>
      <c r="BC1371" s="54"/>
      <c r="BD1371" s="54"/>
      <c r="BE1371" s="54">
        <f t="shared" si="1665"/>
        <v>0</v>
      </c>
      <c r="BF1371" s="54"/>
      <c r="BG1371" s="54"/>
      <c r="BH1371" s="54"/>
      <c r="BI1371" s="54"/>
      <c r="BJ1371" s="54"/>
      <c r="BK1371" s="54"/>
      <c r="BL1371" s="54"/>
      <c r="BM1371" s="54"/>
      <c r="BN1371" s="54"/>
      <c r="BO1371" s="54"/>
      <c r="BP1371" s="54"/>
      <c r="BQ1371" s="54"/>
      <c r="BR1371" s="54"/>
      <c r="BS1371" s="54"/>
      <c r="BT1371" s="54"/>
      <c r="BU1371" s="54"/>
      <c r="BV1371" s="54">
        <f t="shared" si="1666"/>
        <v>0</v>
      </c>
      <c r="BW1371" s="54">
        <f t="shared" si="1667"/>
        <v>0</v>
      </c>
      <c r="BX1371" s="54">
        <f t="shared" si="1668"/>
        <v>0</v>
      </c>
      <c r="BY1371" s="54">
        <f t="shared" si="1669"/>
        <v>0</v>
      </c>
      <c r="BZ1371" s="54">
        <f t="shared" si="1670"/>
        <v>0</v>
      </c>
      <c r="CA1371" s="54">
        <v>0</v>
      </c>
      <c r="CB1371" s="54">
        <f t="shared" si="1671"/>
        <v>0</v>
      </c>
      <c r="CC1371" s="54">
        <f t="shared" si="1672"/>
        <v>0</v>
      </c>
      <c r="CD1371" s="54">
        <v>0</v>
      </c>
      <c r="CE1371" s="54">
        <v>0</v>
      </c>
      <c r="CF1371" s="54">
        <v>0</v>
      </c>
      <c r="CG1371" s="54">
        <v>0</v>
      </c>
      <c r="CH1371" s="54">
        <v>0</v>
      </c>
      <c r="CI1371" s="54">
        <v>0</v>
      </c>
      <c r="CJ1371" s="54">
        <v>0</v>
      </c>
      <c r="CK1371" s="54">
        <v>0</v>
      </c>
      <c r="CL1371" s="54">
        <v>0</v>
      </c>
      <c r="CM1371" s="54">
        <v>0</v>
      </c>
      <c r="CN1371" s="54">
        <v>0</v>
      </c>
      <c r="CO1371" s="54">
        <v>0</v>
      </c>
    </row>
    <row r="1372" spans="1:93">
      <c r="A1372" s="3" t="str">
        <f t="shared" si="1652"/>
        <v>SH268Phesgo 10ml</v>
      </c>
      <c r="B1372" s="3" t="s">
        <v>558</v>
      </c>
      <c r="C1372" s="3" t="s">
        <v>887</v>
      </c>
      <c r="D1372" s="3" t="s">
        <v>296</v>
      </c>
      <c r="E1372" s="3" t="s">
        <v>296</v>
      </c>
      <c r="F1372" s="3" t="s">
        <v>425</v>
      </c>
      <c r="G1372" s="3" t="s">
        <v>426</v>
      </c>
      <c r="H1372" s="3" t="s">
        <v>345</v>
      </c>
      <c r="I1372" s="3" t="s">
        <v>346</v>
      </c>
      <c r="J1372" s="3" t="s">
        <v>541</v>
      </c>
      <c r="K1372" s="3" t="s">
        <v>544</v>
      </c>
      <c r="L1372" s="3" t="s">
        <v>939</v>
      </c>
      <c r="M1372" s="3" t="s">
        <v>542</v>
      </c>
      <c r="N1372" s="3" t="s">
        <v>17</v>
      </c>
      <c r="O1372" s="3" t="s">
        <v>18</v>
      </c>
      <c r="P1372" s="3">
        <v>6232.07</v>
      </c>
      <c r="Q1372" s="54">
        <v>0.85310678902355086</v>
      </c>
      <c r="R1372" s="54">
        <v>0.78866257902430503</v>
      </c>
      <c r="S1372" s="54">
        <v>1.1691602889232631</v>
      </c>
      <c r="T1372" s="54">
        <v>1.0244891019244007</v>
      </c>
      <c r="U1372" s="54">
        <v>0.93999863332408007</v>
      </c>
      <c r="V1372" s="54">
        <v>1.2245932460241944</v>
      </c>
      <c r="W1372" s="54">
        <v>2.8109296569711191</v>
      </c>
      <c r="X1372" s="54">
        <v>3.1890809812726753</v>
      </c>
      <c r="Y1372" s="54">
        <v>6.0000106382437943</v>
      </c>
      <c r="Z1372" s="54">
        <v>0</v>
      </c>
      <c r="AA1372" s="54">
        <v>0</v>
      </c>
      <c r="AB1372" s="54">
        <v>0</v>
      </c>
      <c r="AC1372" s="54">
        <v>0</v>
      </c>
      <c r="AD1372" s="54">
        <v>0</v>
      </c>
      <c r="AE1372" s="54">
        <v>0</v>
      </c>
      <c r="AF1372" s="54">
        <f t="shared" si="1653"/>
        <v>0</v>
      </c>
      <c r="AG1372" s="54">
        <f t="shared" si="1654"/>
        <v>0</v>
      </c>
      <c r="AH1372" s="54">
        <f t="shared" si="1655"/>
        <v>0</v>
      </c>
      <c r="AI1372" s="54">
        <v>5316.6212266700004</v>
      </c>
      <c r="AJ1372" s="54">
        <v>4915.0003988600001</v>
      </c>
      <c r="AK1372" s="54">
        <v>7286.2887617899996</v>
      </c>
      <c r="AL1372" s="54">
        <v>6384.6877974299996</v>
      </c>
      <c r="AM1372" s="54">
        <v>5858.1372827799996</v>
      </c>
      <c r="AN1372" s="54">
        <v>7631.7508307500011</v>
      </c>
      <c r="AO1372" s="54">
        <v>17517.91038732</v>
      </c>
      <c r="AP1372" s="54">
        <v>19874.57591096</v>
      </c>
      <c r="AQ1372" s="54">
        <v>37392.486298279997</v>
      </c>
      <c r="AR1372" s="54">
        <f t="shared" si="1656"/>
        <v>0</v>
      </c>
      <c r="AS1372" s="54">
        <f t="shared" si="1657"/>
        <v>0</v>
      </c>
      <c r="AT1372" s="54">
        <f t="shared" si="1658"/>
        <v>0</v>
      </c>
      <c r="AU1372" s="54">
        <f t="shared" si="1659"/>
        <v>0</v>
      </c>
      <c r="AV1372" s="54">
        <f t="shared" si="1660"/>
        <v>0</v>
      </c>
      <c r="AW1372" s="54">
        <f t="shared" si="1661"/>
        <v>0</v>
      </c>
      <c r="AX1372" s="54">
        <f t="shared" si="1662"/>
        <v>0</v>
      </c>
      <c r="AY1372" s="54">
        <f t="shared" si="1663"/>
        <v>0</v>
      </c>
      <c r="AZ1372" s="54">
        <f t="shared" si="1664"/>
        <v>0</v>
      </c>
      <c r="BA1372" s="54">
        <f t="shared" si="1650"/>
        <v>1.0244891019244007</v>
      </c>
      <c r="BB1372" s="54">
        <f t="shared" si="1651"/>
        <v>0</v>
      </c>
      <c r="BC1372" s="54">
        <f>SUM(CJ1372:CL1372)</f>
        <v>0</v>
      </c>
      <c r="BD1372" s="54">
        <f>SUM(CM1372:CO1372)</f>
        <v>0</v>
      </c>
      <c r="BE1372" s="54">
        <f t="shared" si="1665"/>
        <v>0</v>
      </c>
      <c r="BF1372" s="54">
        <f t="shared" ref="BF1372:BK1372" si="1693">Z1372</f>
        <v>0</v>
      </c>
      <c r="BG1372" s="54">
        <f t="shared" si="1693"/>
        <v>0</v>
      </c>
      <c r="BH1372" s="54">
        <f t="shared" si="1693"/>
        <v>0</v>
      </c>
      <c r="BI1372" s="54">
        <f t="shared" si="1693"/>
        <v>0</v>
      </c>
      <c r="BJ1372" s="54">
        <f t="shared" si="1693"/>
        <v>0</v>
      </c>
      <c r="BK1372" s="54">
        <f t="shared" si="1693"/>
        <v>0</v>
      </c>
      <c r="BL1372" s="54">
        <v>0</v>
      </c>
      <c r="BM1372" s="54">
        <v>0</v>
      </c>
      <c r="BN1372" s="54">
        <f t="shared" ref="BN1372:BN1373" si="1694">AVERAGE(BP1372:BR1372)</f>
        <v>0</v>
      </c>
      <c r="BO1372" s="54">
        <f t="shared" ref="BO1372:BO1373" si="1695">SUM(BS1372:BU1372)/1</f>
        <v>0</v>
      </c>
      <c r="BP1372" s="54">
        <v>0</v>
      </c>
      <c r="BQ1372" s="54">
        <v>0</v>
      </c>
      <c r="BR1372" s="54">
        <v>0</v>
      </c>
      <c r="BS1372" s="54">
        <v>0</v>
      </c>
      <c r="BT1372" s="54">
        <v>0</v>
      </c>
      <c r="BU1372" s="54">
        <v>0</v>
      </c>
      <c r="BV1372" s="54">
        <f t="shared" si="1666"/>
        <v>0</v>
      </c>
      <c r="BW1372" s="54">
        <f t="shared" si="1667"/>
        <v>0</v>
      </c>
      <c r="BX1372" s="54">
        <f t="shared" si="1668"/>
        <v>0</v>
      </c>
      <c r="BY1372" s="54">
        <f t="shared" si="1669"/>
        <v>0</v>
      </c>
      <c r="BZ1372" s="54">
        <f t="shared" si="1670"/>
        <v>0</v>
      </c>
      <c r="CA1372" s="54">
        <v>0</v>
      </c>
      <c r="CB1372" s="54">
        <f t="shared" si="1671"/>
        <v>0</v>
      </c>
      <c r="CC1372" s="54">
        <f t="shared" si="1672"/>
        <v>0</v>
      </c>
      <c r="CD1372" s="54">
        <v>0</v>
      </c>
      <c r="CE1372" s="54">
        <v>0</v>
      </c>
      <c r="CF1372" s="54">
        <v>0</v>
      </c>
      <c r="CG1372" s="54">
        <v>0</v>
      </c>
      <c r="CH1372" s="54">
        <v>0</v>
      </c>
      <c r="CI1372" s="54">
        <v>0</v>
      </c>
      <c r="CJ1372" s="54">
        <v>0</v>
      </c>
      <c r="CK1372" s="54">
        <v>0</v>
      </c>
      <c r="CL1372" s="54">
        <v>0</v>
      </c>
      <c r="CM1372" s="54">
        <v>0</v>
      </c>
      <c r="CN1372" s="54">
        <v>0</v>
      </c>
      <c r="CO1372" s="54">
        <v>0</v>
      </c>
    </row>
    <row r="1373" spans="1:93">
      <c r="A1373" s="3" t="str">
        <f t="shared" si="1652"/>
        <v>SH268Phesgo 15ml</v>
      </c>
      <c r="B1373" s="3" t="s">
        <v>558</v>
      </c>
      <c r="C1373" s="3" t="s">
        <v>887</v>
      </c>
      <c r="D1373" s="3" t="s">
        <v>296</v>
      </c>
      <c r="E1373" s="3" t="s">
        <v>296</v>
      </c>
      <c r="F1373" s="3" t="s">
        <v>425</v>
      </c>
      <c r="G1373" s="3" t="s">
        <v>426</v>
      </c>
      <c r="H1373" s="3" t="s">
        <v>345</v>
      </c>
      <c r="I1373" s="3" t="s">
        <v>346</v>
      </c>
      <c r="J1373" s="3" t="s">
        <v>541</v>
      </c>
      <c r="K1373" s="3" t="s">
        <v>544</v>
      </c>
      <c r="L1373" s="3" t="s">
        <v>939</v>
      </c>
      <c r="M1373" s="3" t="s">
        <v>542</v>
      </c>
      <c r="N1373" s="3" t="s">
        <v>17</v>
      </c>
      <c r="O1373" s="3" t="s">
        <v>19</v>
      </c>
      <c r="P1373" s="3">
        <v>8489.27</v>
      </c>
      <c r="Q1373" s="54">
        <v>1.1779575864591419E-6</v>
      </c>
      <c r="R1373" s="54">
        <v>1.1779575864591419E-6</v>
      </c>
      <c r="S1373" s="54">
        <v>1.1779575864591419E-6</v>
      </c>
      <c r="T1373" s="54">
        <v>1.1779575864591419E-6</v>
      </c>
      <c r="U1373" s="54">
        <v>1.1779575864591419E-6</v>
      </c>
      <c r="V1373" s="54">
        <v>1.1779575864591419E-6</v>
      </c>
      <c r="W1373" s="54">
        <v>3.5338727593774257E-6</v>
      </c>
      <c r="X1373" s="54">
        <v>3.5338727593774257E-6</v>
      </c>
      <c r="Y1373" s="54">
        <v>7.0677455187548515E-6</v>
      </c>
      <c r="Z1373" s="54">
        <v>0</v>
      </c>
      <c r="AA1373" s="54">
        <v>0</v>
      </c>
      <c r="AB1373" s="54">
        <v>0</v>
      </c>
      <c r="AC1373" s="54">
        <v>0</v>
      </c>
      <c r="AD1373" s="54">
        <v>0</v>
      </c>
      <c r="AE1373" s="54">
        <v>0</v>
      </c>
      <c r="AF1373" s="54">
        <f t="shared" si="1653"/>
        <v>0</v>
      </c>
      <c r="AG1373" s="54">
        <f t="shared" si="1654"/>
        <v>0</v>
      </c>
      <c r="AH1373" s="54">
        <f t="shared" si="1655"/>
        <v>0</v>
      </c>
      <c r="AI1373" s="54">
        <v>0.01</v>
      </c>
      <c r="AJ1373" s="54">
        <v>0.01</v>
      </c>
      <c r="AK1373" s="54">
        <v>0.01</v>
      </c>
      <c r="AL1373" s="54">
        <v>0.01</v>
      </c>
      <c r="AM1373" s="54">
        <v>0.01</v>
      </c>
      <c r="AN1373" s="54">
        <v>0.01</v>
      </c>
      <c r="AO1373" s="54">
        <v>0.03</v>
      </c>
      <c r="AP1373" s="54">
        <v>0.03</v>
      </c>
      <c r="AQ1373" s="54">
        <v>0.06</v>
      </c>
      <c r="AR1373" s="54">
        <f t="shared" si="1656"/>
        <v>0</v>
      </c>
      <c r="AS1373" s="54">
        <f t="shared" si="1657"/>
        <v>0</v>
      </c>
      <c r="AT1373" s="54">
        <f t="shared" si="1658"/>
        <v>0</v>
      </c>
      <c r="AU1373" s="54">
        <f t="shared" si="1659"/>
        <v>0</v>
      </c>
      <c r="AV1373" s="54">
        <f t="shared" si="1660"/>
        <v>0</v>
      </c>
      <c r="AW1373" s="54">
        <f t="shared" si="1661"/>
        <v>0</v>
      </c>
      <c r="AX1373" s="54">
        <f t="shared" si="1662"/>
        <v>0</v>
      </c>
      <c r="AY1373" s="54">
        <f t="shared" si="1663"/>
        <v>0</v>
      </c>
      <c r="AZ1373" s="54">
        <f t="shared" si="1664"/>
        <v>0</v>
      </c>
      <c r="BA1373" s="54">
        <f t="shared" si="1650"/>
        <v>1.1779575864591419E-6</v>
      </c>
      <c r="BB1373" s="54">
        <f t="shared" si="1651"/>
        <v>0</v>
      </c>
      <c r="BC1373" s="54">
        <f>SUM(CJ1373:CL1373)*2</f>
        <v>0</v>
      </c>
      <c r="BD1373" s="54">
        <f>SUM(CM1373:CO1373)*2</f>
        <v>0</v>
      </c>
      <c r="BE1373" s="54">
        <f t="shared" si="1665"/>
        <v>0</v>
      </c>
      <c r="BF1373" s="54">
        <f t="shared" ref="BF1373:BK1373" si="1696">Z1373*2</f>
        <v>0</v>
      </c>
      <c r="BG1373" s="54">
        <f t="shared" si="1696"/>
        <v>0</v>
      </c>
      <c r="BH1373" s="54">
        <f t="shared" si="1696"/>
        <v>0</v>
      </c>
      <c r="BI1373" s="54">
        <f t="shared" si="1696"/>
        <v>0</v>
      </c>
      <c r="BJ1373" s="54">
        <f t="shared" si="1696"/>
        <v>0</v>
      </c>
      <c r="BK1373" s="54">
        <f t="shared" si="1696"/>
        <v>0</v>
      </c>
      <c r="BL1373" s="54">
        <v>0</v>
      </c>
      <c r="BM1373" s="54">
        <v>0</v>
      </c>
      <c r="BN1373" s="54">
        <f t="shared" si="1694"/>
        <v>0</v>
      </c>
      <c r="BO1373" s="54">
        <f t="shared" si="1695"/>
        <v>0</v>
      </c>
      <c r="BP1373" s="54">
        <v>0</v>
      </c>
      <c r="BQ1373" s="54">
        <v>0</v>
      </c>
      <c r="BR1373" s="54">
        <v>0</v>
      </c>
      <c r="BS1373" s="54">
        <v>0</v>
      </c>
      <c r="BT1373" s="54">
        <v>0</v>
      </c>
      <c r="BU1373" s="54">
        <v>0</v>
      </c>
      <c r="BV1373" s="54">
        <f t="shared" si="1666"/>
        <v>0</v>
      </c>
      <c r="BW1373" s="54">
        <f t="shared" si="1667"/>
        <v>0</v>
      </c>
      <c r="BX1373" s="54">
        <f t="shared" si="1668"/>
        <v>0</v>
      </c>
      <c r="BY1373" s="54">
        <f t="shared" si="1669"/>
        <v>0</v>
      </c>
      <c r="BZ1373" s="54">
        <f t="shared" si="1670"/>
        <v>0</v>
      </c>
      <c r="CA1373" s="54">
        <v>0</v>
      </c>
      <c r="CB1373" s="54">
        <f t="shared" si="1671"/>
        <v>0</v>
      </c>
      <c r="CC1373" s="54">
        <f t="shared" si="1672"/>
        <v>0</v>
      </c>
      <c r="CD1373" s="54">
        <v>0</v>
      </c>
      <c r="CE1373" s="54">
        <v>0</v>
      </c>
      <c r="CF1373" s="54">
        <v>0</v>
      </c>
      <c r="CG1373" s="54">
        <v>0</v>
      </c>
      <c r="CH1373" s="54">
        <v>0</v>
      </c>
      <c r="CI1373" s="54">
        <v>0</v>
      </c>
      <c r="CJ1373" s="54">
        <v>0</v>
      </c>
      <c r="CK1373" s="54">
        <v>0</v>
      </c>
      <c r="CL1373" s="54">
        <v>0</v>
      </c>
      <c r="CM1373" s="54">
        <v>0</v>
      </c>
      <c r="CN1373" s="54">
        <v>0</v>
      </c>
      <c r="CO1373" s="54">
        <v>0</v>
      </c>
    </row>
    <row r="1374" spans="1:93">
      <c r="A1374" s="3" t="str">
        <f t="shared" si="1652"/>
        <v>SH269Herceptin IV</v>
      </c>
      <c r="B1374" s="3" t="s">
        <v>556</v>
      </c>
      <c r="C1374" s="3" t="s">
        <v>557</v>
      </c>
      <c r="D1374" s="3" t="s">
        <v>296</v>
      </c>
      <c r="E1374" s="3" t="s">
        <v>296</v>
      </c>
      <c r="F1374" s="3" t="s">
        <v>427</v>
      </c>
      <c r="G1374" s="3" t="s">
        <v>428</v>
      </c>
      <c r="H1374" s="3" t="s">
        <v>427</v>
      </c>
      <c r="I1374" s="3" t="s">
        <v>428</v>
      </c>
      <c r="J1374" s="3" t="s">
        <v>541</v>
      </c>
      <c r="K1374" s="3" t="s">
        <v>541</v>
      </c>
      <c r="L1374" s="3"/>
      <c r="M1374" s="3" t="s">
        <v>543</v>
      </c>
      <c r="N1374" s="3" t="s">
        <v>11</v>
      </c>
      <c r="O1374" s="3" t="s">
        <v>11</v>
      </c>
      <c r="P1374" s="3">
        <v>4535.5</v>
      </c>
      <c r="Q1374" s="54">
        <v>2.4822376098080742E-7</v>
      </c>
      <c r="R1374" s="54">
        <v>1.7782878168674339E-7</v>
      </c>
      <c r="S1374" s="54">
        <v>1.6542114214001052E-7</v>
      </c>
      <c r="T1374" s="54">
        <v>1.1681063360424579E-7</v>
      </c>
      <c r="U1374" s="54">
        <v>1.0643066396940739E-7</v>
      </c>
      <c r="V1374" s="54">
        <v>1.8528501761878564E-7</v>
      </c>
      <c r="W1374" s="54">
        <v>5.9147368480756133E-7</v>
      </c>
      <c r="X1374" s="54">
        <v>4.0852631519243884E-7</v>
      </c>
      <c r="Y1374" s="54">
        <v>1.0000000000000002E-6</v>
      </c>
      <c r="Z1374" s="54">
        <v>0</v>
      </c>
      <c r="AA1374" s="54">
        <v>0</v>
      </c>
      <c r="AB1374" s="54">
        <v>0</v>
      </c>
      <c r="AC1374" s="54">
        <v>0</v>
      </c>
      <c r="AD1374" s="54">
        <v>0</v>
      </c>
      <c r="AE1374" s="54">
        <v>0</v>
      </c>
      <c r="AF1374" s="54">
        <f t="shared" si="1653"/>
        <v>0</v>
      </c>
      <c r="AG1374" s="54">
        <f t="shared" si="1654"/>
        <v>0</v>
      </c>
      <c r="AH1374" s="54">
        <f t="shared" si="1655"/>
        <v>0</v>
      </c>
      <c r="AI1374" s="54">
        <v>1.1258188679284522E-3</v>
      </c>
      <c r="AJ1374" s="54">
        <v>8.0654243934022462E-4</v>
      </c>
      <c r="AK1374" s="54">
        <v>7.5026759017601764E-4</v>
      </c>
      <c r="AL1374" s="54">
        <v>5.297946287120568E-4</v>
      </c>
      <c r="AM1374" s="54">
        <v>4.8271627643324723E-4</v>
      </c>
      <c r="AN1374" s="54">
        <v>8.4036019741000226E-4</v>
      </c>
      <c r="AO1374" s="54">
        <v>2.6826288974446943E-3</v>
      </c>
      <c r="AP1374" s="54">
        <v>1.8528711025553063E-3</v>
      </c>
      <c r="AQ1374" s="54">
        <v>4.5355000000000005E-3</v>
      </c>
      <c r="AR1374" s="54">
        <f t="shared" si="1656"/>
        <v>0</v>
      </c>
      <c r="AS1374" s="54">
        <f t="shared" si="1657"/>
        <v>0</v>
      </c>
      <c r="AT1374" s="54">
        <f t="shared" si="1658"/>
        <v>0</v>
      </c>
      <c r="AU1374" s="54">
        <f t="shared" si="1659"/>
        <v>0</v>
      </c>
      <c r="AV1374" s="54">
        <f t="shared" si="1660"/>
        <v>0</v>
      </c>
      <c r="AW1374" s="54">
        <f t="shared" si="1661"/>
        <v>0</v>
      </c>
      <c r="AX1374" s="54">
        <f t="shared" si="1662"/>
        <v>0</v>
      </c>
      <c r="AY1374" s="54">
        <f t="shared" si="1663"/>
        <v>0</v>
      </c>
      <c r="AZ1374" s="54">
        <f t="shared" si="1664"/>
        <v>0</v>
      </c>
      <c r="BA1374" s="54">
        <f t="shared" si="1650"/>
        <v>1.1681063360424579E-7</v>
      </c>
      <c r="BB1374" s="54">
        <f t="shared" si="1651"/>
        <v>0</v>
      </c>
      <c r="BC1374" s="54"/>
      <c r="BD1374" s="54"/>
      <c r="BE1374" s="54">
        <f t="shared" si="1665"/>
        <v>0</v>
      </c>
      <c r="BF1374" s="54"/>
      <c r="BG1374" s="54"/>
      <c r="BH1374" s="54"/>
      <c r="BI1374" s="54"/>
      <c r="BJ1374" s="54"/>
      <c r="BK1374" s="54"/>
      <c r="BL1374" s="54"/>
      <c r="BM1374" s="54"/>
      <c r="BN1374" s="54"/>
      <c r="BO1374" s="54"/>
      <c r="BP1374" s="54"/>
      <c r="BQ1374" s="54"/>
      <c r="BR1374" s="54"/>
      <c r="BS1374" s="54"/>
      <c r="BT1374" s="54"/>
      <c r="BU1374" s="54"/>
      <c r="BV1374" s="54">
        <f t="shared" si="1666"/>
        <v>0</v>
      </c>
      <c r="BW1374" s="54">
        <f t="shared" si="1667"/>
        <v>0</v>
      </c>
      <c r="BX1374" s="54">
        <f t="shared" si="1668"/>
        <v>0</v>
      </c>
      <c r="BY1374" s="54">
        <f t="shared" si="1669"/>
        <v>0</v>
      </c>
      <c r="BZ1374" s="54">
        <f t="shared" si="1670"/>
        <v>0</v>
      </c>
      <c r="CA1374" s="54">
        <v>0</v>
      </c>
      <c r="CB1374" s="54">
        <f t="shared" si="1671"/>
        <v>0</v>
      </c>
      <c r="CC1374" s="54">
        <f t="shared" si="1672"/>
        <v>0</v>
      </c>
      <c r="CD1374" s="54">
        <v>0</v>
      </c>
      <c r="CE1374" s="54">
        <v>0</v>
      </c>
      <c r="CF1374" s="54">
        <v>0</v>
      </c>
      <c r="CG1374" s="54">
        <v>0</v>
      </c>
      <c r="CH1374" s="54">
        <v>0</v>
      </c>
      <c r="CI1374" s="54">
        <v>0</v>
      </c>
      <c r="CJ1374" s="54">
        <v>0</v>
      </c>
      <c r="CK1374" s="54">
        <v>0</v>
      </c>
      <c r="CL1374" s="54">
        <v>0</v>
      </c>
      <c r="CM1374" s="54">
        <v>0</v>
      </c>
      <c r="CN1374" s="54">
        <v>0</v>
      </c>
      <c r="CO1374" s="54">
        <v>0</v>
      </c>
    </row>
    <row r="1375" spans="1:93">
      <c r="A1375" s="3" t="str">
        <f t="shared" si="1652"/>
        <v>SH269Herceptin SC</v>
      </c>
      <c r="B1375" s="3" t="s">
        <v>556</v>
      </c>
      <c r="C1375" s="3" t="s">
        <v>557</v>
      </c>
      <c r="D1375" s="3" t="s">
        <v>296</v>
      </c>
      <c r="E1375" s="3" t="s">
        <v>296</v>
      </c>
      <c r="F1375" s="3" t="s">
        <v>427</v>
      </c>
      <c r="G1375" s="3" t="s">
        <v>428</v>
      </c>
      <c r="H1375" s="3" t="s">
        <v>427</v>
      </c>
      <c r="I1375" s="3" t="s">
        <v>428</v>
      </c>
      <c r="J1375" s="3" t="s">
        <v>541</v>
      </c>
      <c r="K1375" s="3" t="s">
        <v>541</v>
      </c>
      <c r="L1375" s="3"/>
      <c r="M1375" s="3" t="s">
        <v>543</v>
      </c>
      <c r="N1375" s="3" t="s">
        <v>12</v>
      </c>
      <c r="O1375" s="3" t="s">
        <v>12</v>
      </c>
      <c r="P1375" s="3">
        <v>3444.49</v>
      </c>
      <c r="Q1375" s="54">
        <v>1.2869445629604544E-7</v>
      </c>
      <c r="R1375" s="54">
        <v>1.1923834167284972E-7</v>
      </c>
      <c r="S1375" s="54">
        <v>1.8086442832285226E-7</v>
      </c>
      <c r="T1375" s="54">
        <v>1.8512626147397511E-7</v>
      </c>
      <c r="U1375" s="54">
        <v>1.6668434004097236E-7</v>
      </c>
      <c r="V1375" s="54">
        <v>2.193921721933052E-7</v>
      </c>
      <c r="W1375" s="54">
        <v>4.2879722629174739E-7</v>
      </c>
      <c r="X1375" s="54">
        <v>5.7120277370825267E-7</v>
      </c>
      <c r="Y1375" s="54">
        <v>1.0000000000000002E-6</v>
      </c>
      <c r="Z1375" s="54">
        <v>0</v>
      </c>
      <c r="AA1375" s="54">
        <v>0</v>
      </c>
      <c r="AB1375" s="54">
        <v>0</v>
      </c>
      <c r="AC1375" s="54">
        <v>0</v>
      </c>
      <c r="AD1375" s="54">
        <v>0</v>
      </c>
      <c r="AE1375" s="54">
        <v>0</v>
      </c>
      <c r="AF1375" s="54">
        <f t="shared" si="1653"/>
        <v>0</v>
      </c>
      <c r="AG1375" s="54">
        <f t="shared" si="1654"/>
        <v>0</v>
      </c>
      <c r="AH1375" s="54">
        <f t="shared" si="1655"/>
        <v>0</v>
      </c>
      <c r="AI1375" s="54">
        <v>4.4328676776716558E-4</v>
      </c>
      <c r="AJ1375" s="54">
        <v>4.1071527550871412E-4</v>
      </c>
      <c r="AK1375" s="54">
        <v>6.2298571471378138E-4</v>
      </c>
      <c r="AL1375" s="54">
        <v>6.3766555638449256E-4</v>
      </c>
      <c r="AM1375" s="54">
        <v>5.7414254242772885E-4</v>
      </c>
      <c r="AN1375" s="54">
        <v>7.5569414319811776E-4</v>
      </c>
      <c r="AO1375" s="54">
        <v>1.476987757989661E-3</v>
      </c>
      <c r="AP1375" s="54">
        <v>1.9675022420103392E-3</v>
      </c>
      <c r="AQ1375" s="54">
        <v>3.4444900000000001E-3</v>
      </c>
      <c r="AR1375" s="54">
        <f t="shared" si="1656"/>
        <v>0</v>
      </c>
      <c r="AS1375" s="54">
        <f t="shared" si="1657"/>
        <v>0</v>
      </c>
      <c r="AT1375" s="54">
        <f t="shared" si="1658"/>
        <v>0</v>
      </c>
      <c r="AU1375" s="54">
        <f t="shared" si="1659"/>
        <v>0</v>
      </c>
      <c r="AV1375" s="54">
        <f t="shared" si="1660"/>
        <v>0</v>
      </c>
      <c r="AW1375" s="54">
        <f t="shared" si="1661"/>
        <v>0</v>
      </c>
      <c r="AX1375" s="54">
        <f t="shared" si="1662"/>
        <v>0</v>
      </c>
      <c r="AY1375" s="54">
        <f t="shared" si="1663"/>
        <v>0</v>
      </c>
      <c r="AZ1375" s="54">
        <f t="shared" si="1664"/>
        <v>0</v>
      </c>
      <c r="BA1375" s="54">
        <f t="shared" si="1650"/>
        <v>1.8512626147397511E-7</v>
      </c>
      <c r="BB1375" s="54">
        <f t="shared" si="1651"/>
        <v>0</v>
      </c>
      <c r="BC1375" s="54"/>
      <c r="BD1375" s="54"/>
      <c r="BE1375" s="54">
        <f t="shared" si="1665"/>
        <v>0</v>
      </c>
      <c r="BF1375" s="54"/>
      <c r="BG1375" s="54"/>
      <c r="BH1375" s="54"/>
      <c r="BI1375" s="54"/>
      <c r="BJ1375" s="54"/>
      <c r="BK1375" s="54"/>
      <c r="BL1375" s="54"/>
      <c r="BM1375" s="54"/>
      <c r="BN1375" s="54"/>
      <c r="BO1375" s="54"/>
      <c r="BP1375" s="54"/>
      <c r="BQ1375" s="54"/>
      <c r="BR1375" s="54"/>
      <c r="BS1375" s="54"/>
      <c r="BT1375" s="54"/>
      <c r="BU1375" s="54"/>
      <c r="BV1375" s="54">
        <f t="shared" si="1666"/>
        <v>0</v>
      </c>
      <c r="BW1375" s="54">
        <f t="shared" si="1667"/>
        <v>0</v>
      </c>
      <c r="BX1375" s="54">
        <f t="shared" si="1668"/>
        <v>0</v>
      </c>
      <c r="BY1375" s="54">
        <f t="shared" si="1669"/>
        <v>0</v>
      </c>
      <c r="BZ1375" s="54">
        <f t="shared" si="1670"/>
        <v>0</v>
      </c>
      <c r="CA1375" s="54">
        <v>0</v>
      </c>
      <c r="CB1375" s="54">
        <f t="shared" si="1671"/>
        <v>0</v>
      </c>
      <c r="CC1375" s="54">
        <f t="shared" si="1672"/>
        <v>0</v>
      </c>
      <c r="CD1375" s="54">
        <v>0</v>
      </c>
      <c r="CE1375" s="54">
        <v>0</v>
      </c>
      <c r="CF1375" s="54">
        <v>0</v>
      </c>
      <c r="CG1375" s="54">
        <v>0</v>
      </c>
      <c r="CH1375" s="54">
        <v>0</v>
      </c>
      <c r="CI1375" s="54">
        <v>0</v>
      </c>
      <c r="CJ1375" s="54">
        <v>0</v>
      </c>
      <c r="CK1375" s="54">
        <v>0</v>
      </c>
      <c r="CL1375" s="54">
        <v>0</v>
      </c>
      <c r="CM1375" s="54">
        <v>0</v>
      </c>
      <c r="CN1375" s="54">
        <v>0</v>
      </c>
      <c r="CO1375" s="54">
        <v>0</v>
      </c>
    </row>
    <row r="1376" spans="1:93">
      <c r="A1376" s="3" t="str">
        <f t="shared" si="1652"/>
        <v>SH269Itovebi 3mg</v>
      </c>
      <c r="B1376" s="3" t="s">
        <v>556</v>
      </c>
      <c r="C1376" s="3" t="s">
        <v>557</v>
      </c>
      <c r="D1376" s="3" t="s">
        <v>296</v>
      </c>
      <c r="E1376" s="3" t="s">
        <v>296</v>
      </c>
      <c r="F1376" s="3" t="s">
        <v>427</v>
      </c>
      <c r="G1376" s="3" t="s">
        <v>428</v>
      </c>
      <c r="H1376" s="3" t="s">
        <v>427</v>
      </c>
      <c r="I1376" s="3" t="s">
        <v>428</v>
      </c>
      <c r="J1376" s="3" t="s">
        <v>541</v>
      </c>
      <c r="K1376" s="3" t="s">
        <v>541</v>
      </c>
      <c r="L1376" s="3"/>
      <c r="M1376" s="3" t="s">
        <v>543</v>
      </c>
      <c r="N1376" s="3" t="s">
        <v>13</v>
      </c>
      <c r="O1376" s="3" t="s">
        <v>14</v>
      </c>
      <c r="P1376" s="3">
        <v>3566.02</v>
      </c>
      <c r="Q1376" s="54">
        <v>7.5423782997919166E-8</v>
      </c>
      <c r="R1376" s="54">
        <v>8.6118364644595899E-8</v>
      </c>
      <c r="S1376" s="54">
        <v>1.7430625086372233E-7</v>
      </c>
      <c r="T1376" s="54">
        <v>1.7644957539816278E-7</v>
      </c>
      <c r="U1376" s="54">
        <v>2.1451535630448561E-7</v>
      </c>
      <c r="V1376" s="54">
        <v>2.7318666979111423E-7</v>
      </c>
      <c r="W1376" s="54">
        <v>3.3584839850623739E-7</v>
      </c>
      <c r="X1376" s="54">
        <v>6.6415160149376262E-7</v>
      </c>
      <c r="Y1376" s="54">
        <v>9.9999999999999995E-7</v>
      </c>
      <c r="Z1376" s="54">
        <v>0</v>
      </c>
      <c r="AA1376" s="54">
        <v>0</v>
      </c>
      <c r="AB1376" s="54">
        <v>0</v>
      </c>
      <c r="AC1376" s="54">
        <v>0</v>
      </c>
      <c r="AD1376" s="54">
        <v>0</v>
      </c>
      <c r="AE1376" s="54">
        <v>0</v>
      </c>
      <c r="AF1376" s="54">
        <f t="shared" si="1653"/>
        <v>0</v>
      </c>
      <c r="AG1376" s="54">
        <f t="shared" si="1654"/>
        <v>0</v>
      </c>
      <c r="AH1376" s="54">
        <f t="shared" si="1655"/>
        <v>0</v>
      </c>
      <c r="AI1376" s="54">
        <v>2.6896271864623972E-4</v>
      </c>
      <c r="AJ1376" s="54">
        <v>3.0709981068992184E-4</v>
      </c>
      <c r="AK1376" s="54">
        <v>6.2157957670505104E-4</v>
      </c>
      <c r="AL1376" s="54">
        <v>6.2922271486135634E-4</v>
      </c>
      <c r="AM1376" s="54">
        <v>7.6496605088892172E-4</v>
      </c>
      <c r="AN1376" s="54">
        <v>9.74189128208509E-4</v>
      </c>
      <c r="AO1376" s="54">
        <v>1.1976421060412126E-3</v>
      </c>
      <c r="AP1376" s="54">
        <v>2.3683778939587868E-3</v>
      </c>
      <c r="AQ1376" s="54">
        <v>3.5660199999999996E-3</v>
      </c>
      <c r="AR1376" s="54">
        <f t="shared" si="1656"/>
        <v>0</v>
      </c>
      <c r="AS1376" s="54">
        <f t="shared" si="1657"/>
        <v>0</v>
      </c>
      <c r="AT1376" s="54">
        <f t="shared" si="1658"/>
        <v>0</v>
      </c>
      <c r="AU1376" s="54">
        <f t="shared" si="1659"/>
        <v>0</v>
      </c>
      <c r="AV1376" s="54">
        <f t="shared" si="1660"/>
        <v>0</v>
      </c>
      <c r="AW1376" s="54">
        <f t="shared" si="1661"/>
        <v>0</v>
      </c>
      <c r="AX1376" s="54">
        <f t="shared" si="1662"/>
        <v>0</v>
      </c>
      <c r="AY1376" s="54">
        <f t="shared" si="1663"/>
        <v>0</v>
      </c>
      <c r="AZ1376" s="54">
        <f t="shared" si="1664"/>
        <v>0</v>
      </c>
      <c r="BA1376" s="54">
        <f t="shared" si="1650"/>
        <v>1.7644957539816278E-7</v>
      </c>
      <c r="BB1376" s="54">
        <f t="shared" si="1651"/>
        <v>0</v>
      </c>
      <c r="BC1376" s="54"/>
      <c r="BD1376" s="54"/>
      <c r="BE1376" s="54">
        <f t="shared" si="1665"/>
        <v>0</v>
      </c>
      <c r="BF1376" s="54"/>
      <c r="BG1376" s="54"/>
      <c r="BH1376" s="54"/>
      <c r="BI1376" s="54"/>
      <c r="BJ1376" s="54"/>
      <c r="BK1376" s="54"/>
      <c r="BL1376" s="54">
        <v>0</v>
      </c>
      <c r="BM1376" s="54">
        <v>0</v>
      </c>
      <c r="BN1376" s="54">
        <f t="shared" ref="BN1376:BN1377" si="1697">AVERAGE(BP1376:BR1376)</f>
        <v>0</v>
      </c>
      <c r="BO1376" s="54">
        <f t="shared" ref="BO1376:BO1377" si="1698">SUM(BS1376:BU1376)/1</f>
        <v>0</v>
      </c>
      <c r="BP1376" s="54">
        <v>0</v>
      </c>
      <c r="BQ1376" s="54">
        <v>0</v>
      </c>
      <c r="BR1376" s="54">
        <v>0</v>
      </c>
      <c r="BS1376" s="54">
        <v>0</v>
      </c>
      <c r="BT1376" s="54">
        <v>0</v>
      </c>
      <c r="BU1376" s="54">
        <v>0</v>
      </c>
      <c r="BV1376" s="54">
        <f t="shared" si="1666"/>
        <v>0</v>
      </c>
      <c r="BW1376" s="54">
        <f t="shared" si="1667"/>
        <v>0</v>
      </c>
      <c r="BX1376" s="54">
        <f t="shared" si="1668"/>
        <v>0</v>
      </c>
      <c r="BY1376" s="54">
        <f t="shared" si="1669"/>
        <v>0</v>
      </c>
      <c r="BZ1376" s="54">
        <f t="shared" si="1670"/>
        <v>0</v>
      </c>
      <c r="CA1376" s="54">
        <v>0</v>
      </c>
      <c r="CB1376" s="54">
        <f t="shared" si="1671"/>
        <v>0</v>
      </c>
      <c r="CC1376" s="54">
        <f t="shared" si="1672"/>
        <v>0</v>
      </c>
      <c r="CD1376" s="54">
        <v>0</v>
      </c>
      <c r="CE1376" s="54">
        <v>0</v>
      </c>
      <c r="CF1376" s="54">
        <v>0</v>
      </c>
      <c r="CG1376" s="54">
        <v>0</v>
      </c>
      <c r="CH1376" s="54">
        <v>0</v>
      </c>
      <c r="CI1376" s="54">
        <v>0</v>
      </c>
      <c r="CJ1376" s="54">
        <v>0</v>
      </c>
      <c r="CK1376" s="54">
        <v>0</v>
      </c>
      <c r="CL1376" s="54">
        <v>0</v>
      </c>
      <c r="CM1376" s="54">
        <v>0</v>
      </c>
      <c r="CN1376" s="54">
        <v>0</v>
      </c>
      <c r="CO1376" s="54">
        <v>0</v>
      </c>
    </row>
    <row r="1377" spans="1:93">
      <c r="A1377" s="3" t="str">
        <f t="shared" si="1652"/>
        <v>SH269Itovebi 9mg</v>
      </c>
      <c r="B1377" s="3" t="s">
        <v>556</v>
      </c>
      <c r="C1377" s="3" t="s">
        <v>557</v>
      </c>
      <c r="D1377" s="3" t="s">
        <v>296</v>
      </c>
      <c r="E1377" s="3" t="s">
        <v>296</v>
      </c>
      <c r="F1377" s="3" t="s">
        <v>427</v>
      </c>
      <c r="G1377" s="3" t="s">
        <v>428</v>
      </c>
      <c r="H1377" s="3" t="s">
        <v>427</v>
      </c>
      <c r="I1377" s="3" t="s">
        <v>428</v>
      </c>
      <c r="J1377" s="3" t="s">
        <v>541</v>
      </c>
      <c r="K1377" s="3" t="s">
        <v>541</v>
      </c>
      <c r="L1377" s="3"/>
      <c r="M1377" s="3" t="s">
        <v>543</v>
      </c>
      <c r="N1377" s="3" t="s">
        <v>13</v>
      </c>
      <c r="O1377" s="3" t="s">
        <v>15</v>
      </c>
      <c r="P1377" s="3">
        <v>10698.05</v>
      </c>
      <c r="Q1377" s="54"/>
      <c r="R1377" s="54"/>
      <c r="S1377" s="54"/>
      <c r="T1377" s="54"/>
      <c r="U1377" s="54"/>
      <c r="V1377" s="54"/>
      <c r="W1377" s="54">
        <v>0</v>
      </c>
      <c r="X1377" s="54">
        <v>0</v>
      </c>
      <c r="Y1377" s="54">
        <v>0</v>
      </c>
      <c r="Z1377" s="54">
        <v>0</v>
      </c>
      <c r="AA1377" s="54">
        <v>0</v>
      </c>
      <c r="AB1377" s="54">
        <v>0</v>
      </c>
      <c r="AC1377" s="54">
        <v>0</v>
      </c>
      <c r="AD1377" s="54">
        <v>0</v>
      </c>
      <c r="AE1377" s="54">
        <v>0</v>
      </c>
      <c r="AF1377" s="54">
        <f t="shared" si="1653"/>
        <v>0</v>
      </c>
      <c r="AG1377" s="54">
        <f t="shared" si="1654"/>
        <v>0</v>
      </c>
      <c r="AH1377" s="54">
        <f t="shared" si="1655"/>
        <v>0</v>
      </c>
      <c r="AI1377" s="54"/>
      <c r="AJ1377" s="54"/>
      <c r="AK1377" s="54"/>
      <c r="AL1377" s="54"/>
      <c r="AM1377" s="54"/>
      <c r="AN1377" s="54"/>
      <c r="AO1377" s="54">
        <v>0</v>
      </c>
      <c r="AP1377" s="54">
        <v>0</v>
      </c>
      <c r="AQ1377" s="54">
        <v>0</v>
      </c>
      <c r="AR1377" s="54">
        <f t="shared" si="1656"/>
        <v>0</v>
      </c>
      <c r="AS1377" s="54">
        <f t="shared" si="1657"/>
        <v>0</v>
      </c>
      <c r="AT1377" s="54">
        <f t="shared" si="1658"/>
        <v>0</v>
      </c>
      <c r="AU1377" s="54">
        <f t="shared" si="1659"/>
        <v>0</v>
      </c>
      <c r="AV1377" s="54">
        <f t="shared" si="1660"/>
        <v>0</v>
      </c>
      <c r="AW1377" s="54">
        <f t="shared" si="1661"/>
        <v>0</v>
      </c>
      <c r="AX1377" s="54">
        <f t="shared" si="1662"/>
        <v>0</v>
      </c>
      <c r="AY1377" s="54">
        <f t="shared" si="1663"/>
        <v>0</v>
      </c>
      <c r="AZ1377" s="54">
        <f t="shared" si="1664"/>
        <v>0</v>
      </c>
      <c r="BA1377" s="54">
        <f t="shared" si="1650"/>
        <v>0</v>
      </c>
      <c r="BB1377" s="54">
        <f t="shared" si="1651"/>
        <v>0</v>
      </c>
      <c r="BC1377" s="54"/>
      <c r="BD1377" s="54"/>
      <c r="BE1377" s="54">
        <f t="shared" si="1665"/>
        <v>0</v>
      </c>
      <c r="BF1377" s="54"/>
      <c r="BG1377" s="54"/>
      <c r="BH1377" s="54"/>
      <c r="BI1377" s="54"/>
      <c r="BJ1377" s="54"/>
      <c r="BK1377" s="54"/>
      <c r="BL1377" s="54">
        <v>0</v>
      </c>
      <c r="BM1377" s="54">
        <v>0</v>
      </c>
      <c r="BN1377" s="54">
        <f t="shared" si="1697"/>
        <v>0</v>
      </c>
      <c r="BO1377" s="54">
        <f t="shared" si="1698"/>
        <v>0</v>
      </c>
      <c r="BP1377" s="54">
        <v>0</v>
      </c>
      <c r="BQ1377" s="54">
        <v>0</v>
      </c>
      <c r="BR1377" s="54">
        <v>0</v>
      </c>
      <c r="BS1377" s="54">
        <v>0</v>
      </c>
      <c r="BT1377" s="54">
        <v>0</v>
      </c>
      <c r="BU1377" s="54">
        <v>0</v>
      </c>
      <c r="BV1377" s="54">
        <f t="shared" si="1666"/>
        <v>0</v>
      </c>
      <c r="BW1377" s="54">
        <f t="shared" si="1667"/>
        <v>0</v>
      </c>
      <c r="BX1377" s="54">
        <f t="shared" si="1668"/>
        <v>0</v>
      </c>
      <c r="BY1377" s="54">
        <f t="shared" si="1669"/>
        <v>0</v>
      </c>
      <c r="BZ1377" s="54">
        <f t="shared" si="1670"/>
        <v>0</v>
      </c>
      <c r="CA1377" s="54">
        <v>0</v>
      </c>
      <c r="CB1377" s="54">
        <f t="shared" si="1671"/>
        <v>0</v>
      </c>
      <c r="CC1377" s="54">
        <f t="shared" si="1672"/>
        <v>0</v>
      </c>
      <c r="CD1377" s="54">
        <v>0</v>
      </c>
      <c r="CE1377" s="54">
        <v>0</v>
      </c>
      <c r="CF1377" s="54">
        <v>0</v>
      </c>
      <c r="CG1377" s="54">
        <v>0</v>
      </c>
      <c r="CH1377" s="54">
        <v>0</v>
      </c>
      <c r="CI1377" s="54">
        <v>0</v>
      </c>
      <c r="CJ1377" s="54">
        <v>0</v>
      </c>
      <c r="CK1377" s="54">
        <v>0</v>
      </c>
      <c r="CL1377" s="54">
        <v>0</v>
      </c>
      <c r="CM1377" s="54">
        <v>0</v>
      </c>
      <c r="CN1377" s="54">
        <v>0</v>
      </c>
      <c r="CO1377" s="54">
        <v>0</v>
      </c>
    </row>
    <row r="1378" spans="1:93">
      <c r="A1378" s="3" t="str">
        <f t="shared" si="1652"/>
        <v>SH269Perjeta</v>
      </c>
      <c r="B1378" s="3" t="s">
        <v>556</v>
      </c>
      <c r="C1378" s="3" t="s">
        <v>557</v>
      </c>
      <c r="D1378" s="3" t="s">
        <v>296</v>
      </c>
      <c r="E1378" s="3" t="s">
        <v>296</v>
      </c>
      <c r="F1378" s="3" t="s">
        <v>427</v>
      </c>
      <c r="G1378" s="3" t="s">
        <v>428</v>
      </c>
      <c r="H1378" s="3" t="s">
        <v>427</v>
      </c>
      <c r="I1378" s="3" t="s">
        <v>428</v>
      </c>
      <c r="J1378" s="3" t="s">
        <v>541</v>
      </c>
      <c r="K1378" s="3" t="s">
        <v>541</v>
      </c>
      <c r="L1378" s="3"/>
      <c r="M1378" s="3" t="s">
        <v>543</v>
      </c>
      <c r="N1378" s="3" t="s">
        <v>16</v>
      </c>
      <c r="O1378" s="3" t="s">
        <v>16</v>
      </c>
      <c r="P1378" s="3">
        <v>3985.87</v>
      </c>
      <c r="Q1378" s="54">
        <v>1.7019376786268344E-7</v>
      </c>
      <c r="R1378" s="54">
        <v>1.4376523217895139E-7</v>
      </c>
      <c r="S1378" s="54">
        <v>2.1820555566111193E-7</v>
      </c>
      <c r="T1378" s="54">
        <v>1.3185526524997413E-7</v>
      </c>
      <c r="U1378" s="54">
        <v>1.600367478615922E-7</v>
      </c>
      <c r="V1378" s="54">
        <v>1.8366729468643289E-7</v>
      </c>
      <c r="W1378" s="54">
        <v>5.3216455570274684E-7</v>
      </c>
      <c r="X1378" s="54">
        <v>4.7555930779799925E-7</v>
      </c>
      <c r="Y1378" s="54">
        <v>1.0077238635007461E-6</v>
      </c>
      <c r="Z1378" s="54">
        <v>0</v>
      </c>
      <c r="AA1378" s="54">
        <v>0</v>
      </c>
      <c r="AB1378" s="54">
        <v>0</v>
      </c>
      <c r="AC1378" s="54">
        <v>0</v>
      </c>
      <c r="AD1378" s="54">
        <v>0</v>
      </c>
      <c r="AE1378" s="54">
        <v>0</v>
      </c>
      <c r="AF1378" s="54">
        <f t="shared" si="1653"/>
        <v>0</v>
      </c>
      <c r="AG1378" s="54">
        <f t="shared" si="1654"/>
        <v>0</v>
      </c>
      <c r="AH1378" s="54">
        <f t="shared" si="1655"/>
        <v>0</v>
      </c>
      <c r="AI1378" s="54">
        <v>6.7837023351083401E-4</v>
      </c>
      <c r="AJ1378" s="54">
        <v>5.7302952598511697E-4</v>
      </c>
      <c r="AK1378" s="54">
        <v>8.6973897814295617E-4</v>
      </c>
      <c r="AL1378" s="54">
        <v>5.2555794610191443E-4</v>
      </c>
      <c r="AM1378" s="54">
        <v>6.3788567219908463E-4</v>
      </c>
      <c r="AN1378" s="54">
        <v>7.3207395987181232E-4</v>
      </c>
      <c r="AO1378" s="54">
        <v>2.1211387376389073E-3</v>
      </c>
      <c r="AP1378" s="54">
        <v>1.8955175781728115E-3</v>
      </c>
      <c r="AQ1378" s="54">
        <v>4.0166563158117192E-3</v>
      </c>
      <c r="AR1378" s="54">
        <f t="shared" si="1656"/>
        <v>0</v>
      </c>
      <c r="AS1378" s="54">
        <f t="shared" si="1657"/>
        <v>0</v>
      </c>
      <c r="AT1378" s="54">
        <f t="shared" si="1658"/>
        <v>0</v>
      </c>
      <c r="AU1378" s="54">
        <f t="shared" si="1659"/>
        <v>0</v>
      </c>
      <c r="AV1378" s="54">
        <f t="shared" si="1660"/>
        <v>0</v>
      </c>
      <c r="AW1378" s="54">
        <f t="shared" si="1661"/>
        <v>0</v>
      </c>
      <c r="AX1378" s="54">
        <f t="shared" si="1662"/>
        <v>0</v>
      </c>
      <c r="AY1378" s="54">
        <f t="shared" si="1663"/>
        <v>0</v>
      </c>
      <c r="AZ1378" s="54">
        <f t="shared" si="1664"/>
        <v>0</v>
      </c>
      <c r="BA1378" s="54">
        <f t="shared" si="1650"/>
        <v>1.3185526524997413E-7</v>
      </c>
      <c r="BB1378" s="54">
        <f t="shared" si="1651"/>
        <v>0</v>
      </c>
      <c r="BC1378" s="54"/>
      <c r="BD1378" s="54"/>
      <c r="BE1378" s="54">
        <f t="shared" si="1665"/>
        <v>0</v>
      </c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>
        <f t="shared" si="1666"/>
        <v>0</v>
      </c>
      <c r="BW1378" s="54">
        <f t="shared" si="1667"/>
        <v>0</v>
      </c>
      <c r="BX1378" s="54">
        <f t="shared" si="1668"/>
        <v>0</v>
      </c>
      <c r="BY1378" s="54">
        <f t="shared" si="1669"/>
        <v>0</v>
      </c>
      <c r="BZ1378" s="54">
        <f t="shared" si="1670"/>
        <v>0</v>
      </c>
      <c r="CA1378" s="54">
        <v>0</v>
      </c>
      <c r="CB1378" s="54">
        <f t="shared" si="1671"/>
        <v>0</v>
      </c>
      <c r="CC1378" s="54">
        <f t="shared" si="1672"/>
        <v>0</v>
      </c>
      <c r="CD1378" s="54">
        <v>0</v>
      </c>
      <c r="CE1378" s="54">
        <v>0</v>
      </c>
      <c r="CF1378" s="54">
        <v>0</v>
      </c>
      <c r="CG1378" s="54">
        <v>0</v>
      </c>
      <c r="CH1378" s="54">
        <v>0</v>
      </c>
      <c r="CI1378" s="54">
        <v>0</v>
      </c>
      <c r="CJ1378" s="54">
        <v>0</v>
      </c>
      <c r="CK1378" s="54">
        <v>0</v>
      </c>
      <c r="CL1378" s="54">
        <v>0</v>
      </c>
      <c r="CM1378" s="54">
        <v>0</v>
      </c>
      <c r="CN1378" s="54">
        <v>0</v>
      </c>
      <c r="CO1378" s="54">
        <v>0</v>
      </c>
    </row>
    <row r="1379" spans="1:93">
      <c r="A1379" s="3" t="str">
        <f t="shared" si="1652"/>
        <v>SH269Phesgo 10ml</v>
      </c>
      <c r="B1379" s="3" t="s">
        <v>556</v>
      </c>
      <c r="C1379" s="3" t="s">
        <v>557</v>
      </c>
      <c r="D1379" s="3" t="s">
        <v>296</v>
      </c>
      <c r="E1379" s="3" t="s">
        <v>296</v>
      </c>
      <c r="F1379" s="3" t="s">
        <v>427</v>
      </c>
      <c r="G1379" s="3" t="s">
        <v>428</v>
      </c>
      <c r="H1379" s="3" t="s">
        <v>427</v>
      </c>
      <c r="I1379" s="3" t="s">
        <v>428</v>
      </c>
      <c r="J1379" s="3" t="s">
        <v>541</v>
      </c>
      <c r="K1379" s="3" t="s">
        <v>541</v>
      </c>
      <c r="L1379" s="3"/>
      <c r="M1379" s="3" t="s">
        <v>543</v>
      </c>
      <c r="N1379" s="3" t="s">
        <v>17</v>
      </c>
      <c r="O1379" s="3" t="s">
        <v>18</v>
      </c>
      <c r="P1379" s="3">
        <v>6232.07</v>
      </c>
      <c r="Q1379" s="54">
        <v>1.3688951515407721E-6</v>
      </c>
      <c r="R1379" s="54">
        <v>1.2654877779580292E-6</v>
      </c>
      <c r="S1379" s="54">
        <v>1.8760355506336405E-6</v>
      </c>
      <c r="T1379" s="54">
        <v>1.6438957276147923E-6</v>
      </c>
      <c r="U1379" s="54">
        <v>1.5083220670144609E-6</v>
      </c>
      <c r="V1379" s="54">
        <v>1.9649834406779579E-6</v>
      </c>
      <c r="W1379" s="54">
        <v>4.5104184801324422E-6</v>
      </c>
      <c r="X1379" s="54">
        <v>5.1172012353072115E-6</v>
      </c>
      <c r="Y1379" s="54">
        <v>9.6276197154396546E-6</v>
      </c>
      <c r="Z1379" s="54">
        <v>0</v>
      </c>
      <c r="AA1379" s="54">
        <v>0</v>
      </c>
      <c r="AB1379" s="54">
        <v>0</v>
      </c>
      <c r="AC1379" s="54">
        <v>0</v>
      </c>
      <c r="AD1379" s="54">
        <v>0</v>
      </c>
      <c r="AE1379" s="54">
        <v>0</v>
      </c>
      <c r="AF1379" s="54">
        <f t="shared" si="1653"/>
        <v>0</v>
      </c>
      <c r="AG1379" s="54">
        <f t="shared" si="1654"/>
        <v>0</v>
      </c>
      <c r="AH1379" s="54">
        <f t="shared" si="1655"/>
        <v>0</v>
      </c>
      <c r="AI1379" s="54">
        <v>8.5310504070626996E-3</v>
      </c>
      <c r="AJ1379" s="54">
        <v>7.8866084163788947E-3</v>
      </c>
      <c r="AK1379" s="54">
        <v>1.1691584874037391E-2</v>
      </c>
      <c r="AL1379" s="54">
        <v>1.0244873247196319E-2</v>
      </c>
      <c r="AM1379" s="54">
        <v>9.3999687041788106E-3</v>
      </c>
      <c r="AN1379" s="54">
        <v>1.224591435114588E-2</v>
      </c>
      <c r="AO1379" s="54">
        <v>2.8109243697478983E-2</v>
      </c>
      <c r="AP1379" s="54">
        <v>3.1890756302521008E-2</v>
      </c>
      <c r="AQ1379" s="54">
        <v>5.9999999999999991E-2</v>
      </c>
      <c r="AR1379" s="54">
        <f t="shared" si="1656"/>
        <v>0</v>
      </c>
      <c r="AS1379" s="54">
        <f t="shared" si="1657"/>
        <v>0</v>
      </c>
      <c r="AT1379" s="54">
        <f t="shared" si="1658"/>
        <v>0</v>
      </c>
      <c r="AU1379" s="54">
        <f t="shared" si="1659"/>
        <v>0</v>
      </c>
      <c r="AV1379" s="54">
        <f t="shared" si="1660"/>
        <v>0</v>
      </c>
      <c r="AW1379" s="54">
        <f t="shared" si="1661"/>
        <v>0</v>
      </c>
      <c r="AX1379" s="54">
        <f t="shared" si="1662"/>
        <v>0</v>
      </c>
      <c r="AY1379" s="54">
        <f t="shared" si="1663"/>
        <v>0</v>
      </c>
      <c r="AZ1379" s="54">
        <f t="shared" si="1664"/>
        <v>0</v>
      </c>
      <c r="BA1379" s="54">
        <f t="shared" si="1650"/>
        <v>1.6438957276147923E-6</v>
      </c>
      <c r="BB1379" s="54">
        <f t="shared" si="1651"/>
        <v>0</v>
      </c>
      <c r="BC1379" s="54">
        <f>SUM(CJ1379:CL1379)</f>
        <v>0</v>
      </c>
      <c r="BD1379" s="54">
        <f>SUM(CM1379:CO1379)</f>
        <v>0</v>
      </c>
      <c r="BE1379" s="54">
        <f t="shared" si="1665"/>
        <v>0</v>
      </c>
      <c r="BF1379" s="54">
        <f t="shared" ref="BF1379:BK1379" si="1699">Z1379</f>
        <v>0</v>
      </c>
      <c r="BG1379" s="54">
        <f t="shared" si="1699"/>
        <v>0</v>
      </c>
      <c r="BH1379" s="54">
        <f t="shared" si="1699"/>
        <v>0</v>
      </c>
      <c r="BI1379" s="54">
        <f t="shared" si="1699"/>
        <v>0</v>
      </c>
      <c r="BJ1379" s="54">
        <f t="shared" si="1699"/>
        <v>0</v>
      </c>
      <c r="BK1379" s="54">
        <f t="shared" si="1699"/>
        <v>0</v>
      </c>
      <c r="BL1379" s="54">
        <v>0</v>
      </c>
      <c r="BM1379" s="54">
        <v>0</v>
      </c>
      <c r="BN1379" s="54">
        <f t="shared" ref="BN1379:BN1380" si="1700">AVERAGE(BP1379:BR1379)</f>
        <v>0</v>
      </c>
      <c r="BO1379" s="54">
        <f t="shared" ref="BO1379:BO1380" si="1701">SUM(BS1379:BU1379)/1</f>
        <v>0</v>
      </c>
      <c r="BP1379" s="54">
        <v>0</v>
      </c>
      <c r="BQ1379" s="54">
        <v>0</v>
      </c>
      <c r="BR1379" s="54">
        <v>0</v>
      </c>
      <c r="BS1379" s="54">
        <v>0</v>
      </c>
      <c r="BT1379" s="54">
        <v>0</v>
      </c>
      <c r="BU1379" s="54">
        <v>0</v>
      </c>
      <c r="BV1379" s="54">
        <f t="shared" si="1666"/>
        <v>0</v>
      </c>
      <c r="BW1379" s="54">
        <f t="shared" si="1667"/>
        <v>0</v>
      </c>
      <c r="BX1379" s="54">
        <f t="shared" si="1668"/>
        <v>0</v>
      </c>
      <c r="BY1379" s="54">
        <f t="shared" si="1669"/>
        <v>0</v>
      </c>
      <c r="BZ1379" s="54">
        <f t="shared" si="1670"/>
        <v>0</v>
      </c>
      <c r="CA1379" s="54">
        <v>0</v>
      </c>
      <c r="CB1379" s="54">
        <f t="shared" si="1671"/>
        <v>0</v>
      </c>
      <c r="CC1379" s="54">
        <f t="shared" si="1672"/>
        <v>0</v>
      </c>
      <c r="CD1379" s="54">
        <v>0</v>
      </c>
      <c r="CE1379" s="54">
        <v>0</v>
      </c>
      <c r="CF1379" s="54">
        <v>0</v>
      </c>
      <c r="CG1379" s="54">
        <v>0</v>
      </c>
      <c r="CH1379" s="54">
        <v>0</v>
      </c>
      <c r="CI1379" s="54">
        <v>0</v>
      </c>
      <c r="CJ1379" s="54">
        <v>0</v>
      </c>
      <c r="CK1379" s="54">
        <v>0</v>
      </c>
      <c r="CL1379" s="54">
        <v>0</v>
      </c>
      <c r="CM1379" s="54">
        <v>0</v>
      </c>
      <c r="CN1379" s="54">
        <v>0</v>
      </c>
      <c r="CO1379" s="54">
        <v>0</v>
      </c>
    </row>
    <row r="1380" spans="1:93">
      <c r="A1380" s="3" t="str">
        <f t="shared" si="1652"/>
        <v>SH269Phesgo 15ml</v>
      </c>
      <c r="B1380" s="3" t="s">
        <v>556</v>
      </c>
      <c r="C1380" s="3" t="s">
        <v>557</v>
      </c>
      <c r="D1380" s="3" t="s">
        <v>296</v>
      </c>
      <c r="E1380" s="3" t="s">
        <v>296</v>
      </c>
      <c r="F1380" s="3" t="s">
        <v>427</v>
      </c>
      <c r="G1380" s="3" t="s">
        <v>428</v>
      </c>
      <c r="H1380" s="3" t="s">
        <v>427</v>
      </c>
      <c r="I1380" s="3" t="s">
        <v>428</v>
      </c>
      <c r="J1380" s="3" t="s">
        <v>541</v>
      </c>
      <c r="K1380" s="3" t="s">
        <v>541</v>
      </c>
      <c r="L1380" s="3"/>
      <c r="M1380" s="3" t="s">
        <v>543</v>
      </c>
      <c r="N1380" s="3" t="s">
        <v>17</v>
      </c>
      <c r="O1380" s="3" t="s">
        <v>19</v>
      </c>
      <c r="P1380" s="3">
        <v>8489.27</v>
      </c>
      <c r="Q1380" s="54">
        <v>1.1779575864591419E-6</v>
      </c>
      <c r="R1380" s="54">
        <v>1.1779575864591419E-6</v>
      </c>
      <c r="S1380" s="54">
        <v>1.1779575864591419E-6</v>
      </c>
      <c r="T1380" s="54">
        <v>1.1779575864591419E-6</v>
      </c>
      <c r="U1380" s="54">
        <v>1.1779575864591419E-6</v>
      </c>
      <c r="V1380" s="54">
        <v>1.1779575864591419E-6</v>
      </c>
      <c r="W1380" s="54">
        <v>3.5338727593774257E-6</v>
      </c>
      <c r="X1380" s="54">
        <v>3.5338727593774257E-6</v>
      </c>
      <c r="Y1380" s="54">
        <v>7.0677455187548515E-6</v>
      </c>
      <c r="Z1380" s="54">
        <v>0</v>
      </c>
      <c r="AA1380" s="54">
        <v>0</v>
      </c>
      <c r="AB1380" s="54">
        <v>0</v>
      </c>
      <c r="AC1380" s="54">
        <v>0</v>
      </c>
      <c r="AD1380" s="54">
        <v>0</v>
      </c>
      <c r="AE1380" s="54">
        <v>0</v>
      </c>
      <c r="AF1380" s="54">
        <f t="shared" si="1653"/>
        <v>0</v>
      </c>
      <c r="AG1380" s="54">
        <f t="shared" si="1654"/>
        <v>0</v>
      </c>
      <c r="AH1380" s="54">
        <f t="shared" si="1655"/>
        <v>0</v>
      </c>
      <c r="AI1380" s="54">
        <v>0.01</v>
      </c>
      <c r="AJ1380" s="54">
        <v>0.01</v>
      </c>
      <c r="AK1380" s="54">
        <v>0.01</v>
      </c>
      <c r="AL1380" s="54">
        <v>0.01</v>
      </c>
      <c r="AM1380" s="54">
        <v>0.01</v>
      </c>
      <c r="AN1380" s="54">
        <v>0.01</v>
      </c>
      <c r="AO1380" s="54">
        <v>0.03</v>
      </c>
      <c r="AP1380" s="54">
        <v>0.03</v>
      </c>
      <c r="AQ1380" s="54">
        <v>0.06</v>
      </c>
      <c r="AR1380" s="54">
        <f t="shared" si="1656"/>
        <v>0</v>
      </c>
      <c r="AS1380" s="54">
        <f t="shared" si="1657"/>
        <v>0</v>
      </c>
      <c r="AT1380" s="54">
        <f t="shared" si="1658"/>
        <v>0</v>
      </c>
      <c r="AU1380" s="54">
        <f t="shared" si="1659"/>
        <v>0</v>
      </c>
      <c r="AV1380" s="54">
        <f t="shared" si="1660"/>
        <v>0</v>
      </c>
      <c r="AW1380" s="54">
        <f t="shared" si="1661"/>
        <v>0</v>
      </c>
      <c r="AX1380" s="54">
        <f t="shared" si="1662"/>
        <v>0</v>
      </c>
      <c r="AY1380" s="54">
        <f t="shared" si="1663"/>
        <v>0</v>
      </c>
      <c r="AZ1380" s="54">
        <f t="shared" si="1664"/>
        <v>0</v>
      </c>
      <c r="BA1380" s="54">
        <f t="shared" si="1650"/>
        <v>1.1779575864591419E-6</v>
      </c>
      <c r="BB1380" s="54">
        <f t="shared" si="1651"/>
        <v>0</v>
      </c>
      <c r="BC1380" s="54">
        <f>SUM(CJ1380:CL1380)*2</f>
        <v>0</v>
      </c>
      <c r="BD1380" s="54">
        <f>SUM(CM1380:CO1380)*2</f>
        <v>0</v>
      </c>
      <c r="BE1380" s="54">
        <f t="shared" si="1665"/>
        <v>0</v>
      </c>
      <c r="BF1380" s="54">
        <f t="shared" ref="BF1380:BK1380" si="1702">Z1380*2</f>
        <v>0</v>
      </c>
      <c r="BG1380" s="54">
        <f t="shared" si="1702"/>
        <v>0</v>
      </c>
      <c r="BH1380" s="54">
        <f t="shared" si="1702"/>
        <v>0</v>
      </c>
      <c r="BI1380" s="54">
        <f t="shared" si="1702"/>
        <v>0</v>
      </c>
      <c r="BJ1380" s="54">
        <f t="shared" si="1702"/>
        <v>0</v>
      </c>
      <c r="BK1380" s="54">
        <f t="shared" si="1702"/>
        <v>0</v>
      </c>
      <c r="BL1380" s="54">
        <v>0</v>
      </c>
      <c r="BM1380" s="54">
        <v>0</v>
      </c>
      <c r="BN1380" s="54">
        <f t="shared" si="1700"/>
        <v>0</v>
      </c>
      <c r="BO1380" s="54">
        <f t="shared" si="1701"/>
        <v>0</v>
      </c>
      <c r="BP1380" s="54">
        <v>0</v>
      </c>
      <c r="BQ1380" s="54">
        <v>0</v>
      </c>
      <c r="BR1380" s="54">
        <v>0</v>
      </c>
      <c r="BS1380" s="54">
        <v>0</v>
      </c>
      <c r="BT1380" s="54">
        <v>0</v>
      </c>
      <c r="BU1380" s="54">
        <v>0</v>
      </c>
      <c r="BV1380" s="54">
        <f t="shared" si="1666"/>
        <v>0</v>
      </c>
      <c r="BW1380" s="54">
        <f t="shared" si="1667"/>
        <v>0</v>
      </c>
      <c r="BX1380" s="54">
        <f t="shared" si="1668"/>
        <v>0</v>
      </c>
      <c r="BY1380" s="54">
        <f t="shared" si="1669"/>
        <v>0</v>
      </c>
      <c r="BZ1380" s="54">
        <f t="shared" si="1670"/>
        <v>0</v>
      </c>
      <c r="CA1380" s="54">
        <v>0</v>
      </c>
      <c r="CB1380" s="54">
        <f t="shared" si="1671"/>
        <v>0</v>
      </c>
      <c r="CC1380" s="54">
        <f t="shared" si="1672"/>
        <v>0</v>
      </c>
      <c r="CD1380" s="54">
        <v>0</v>
      </c>
      <c r="CE1380" s="54">
        <v>0</v>
      </c>
      <c r="CF1380" s="54">
        <v>0</v>
      </c>
      <c r="CG1380" s="54">
        <v>0</v>
      </c>
      <c r="CH1380" s="54">
        <v>0</v>
      </c>
      <c r="CI1380" s="54">
        <v>0</v>
      </c>
      <c r="CJ1380" s="54">
        <v>0</v>
      </c>
      <c r="CK1380" s="54">
        <v>0</v>
      </c>
      <c r="CL1380" s="54">
        <v>0</v>
      </c>
      <c r="CM1380" s="54">
        <v>0</v>
      </c>
      <c r="CN1380" s="54">
        <v>0</v>
      </c>
      <c r="CO1380" s="54">
        <v>0</v>
      </c>
    </row>
    <row r="1381" spans="1:93">
      <c r="A1381" s="3" t="str">
        <f t="shared" si="1652"/>
        <v>SH287Herceptin IV</v>
      </c>
      <c r="B1381" s="3" t="s">
        <v>558</v>
      </c>
      <c r="C1381" s="3" t="s">
        <v>887</v>
      </c>
      <c r="D1381" s="3" t="s">
        <v>296</v>
      </c>
      <c r="E1381" s="3" t="s">
        <v>296</v>
      </c>
      <c r="F1381" s="3" t="s">
        <v>429</v>
      </c>
      <c r="G1381" s="3" t="s">
        <v>430</v>
      </c>
      <c r="H1381" s="3" t="s">
        <v>345</v>
      </c>
      <c r="I1381" s="3" t="s">
        <v>346</v>
      </c>
      <c r="J1381" s="3" t="s">
        <v>559</v>
      </c>
      <c r="K1381" s="3" t="s">
        <v>544</v>
      </c>
      <c r="L1381" s="3" t="s">
        <v>939</v>
      </c>
      <c r="M1381" s="3" t="s">
        <v>542</v>
      </c>
      <c r="N1381" s="3" t="s">
        <v>11</v>
      </c>
      <c r="O1381" s="3" t="s">
        <v>11</v>
      </c>
      <c r="P1381" s="3">
        <v>4535.5</v>
      </c>
      <c r="Q1381" s="54">
        <v>0</v>
      </c>
      <c r="R1381" s="54">
        <v>0</v>
      </c>
      <c r="S1381" s="54">
        <v>0</v>
      </c>
      <c r="T1381" s="54">
        <v>0</v>
      </c>
      <c r="U1381" s="54">
        <v>0</v>
      </c>
      <c r="V1381" s="54">
        <v>0</v>
      </c>
      <c r="W1381" s="54">
        <v>0</v>
      </c>
      <c r="X1381" s="54">
        <v>0</v>
      </c>
      <c r="Y1381" s="54">
        <v>0</v>
      </c>
      <c r="Z1381" s="54">
        <v>0</v>
      </c>
      <c r="AA1381" s="54">
        <v>0</v>
      </c>
      <c r="AB1381" s="54">
        <v>0</v>
      </c>
      <c r="AC1381" s="54">
        <v>0</v>
      </c>
      <c r="AD1381" s="54">
        <v>0</v>
      </c>
      <c r="AE1381" s="54">
        <v>0</v>
      </c>
      <c r="AF1381" s="54">
        <f t="shared" si="1653"/>
        <v>0</v>
      </c>
      <c r="AG1381" s="54">
        <f t="shared" si="1654"/>
        <v>0</v>
      </c>
      <c r="AH1381" s="54">
        <f t="shared" si="1655"/>
        <v>0</v>
      </c>
      <c r="AI1381" s="54">
        <v>0</v>
      </c>
      <c r="AJ1381" s="54">
        <v>0</v>
      </c>
      <c r="AK1381" s="54">
        <v>0</v>
      </c>
      <c r="AL1381" s="54">
        <v>0</v>
      </c>
      <c r="AM1381" s="54">
        <v>0</v>
      </c>
      <c r="AN1381" s="54">
        <v>0</v>
      </c>
      <c r="AO1381" s="54">
        <v>0</v>
      </c>
      <c r="AP1381" s="54">
        <v>0</v>
      </c>
      <c r="AQ1381" s="54">
        <v>0</v>
      </c>
      <c r="AR1381" s="54">
        <f t="shared" si="1656"/>
        <v>0</v>
      </c>
      <c r="AS1381" s="54">
        <f t="shared" si="1657"/>
        <v>0</v>
      </c>
      <c r="AT1381" s="54">
        <f t="shared" si="1658"/>
        <v>0</v>
      </c>
      <c r="AU1381" s="54">
        <f t="shared" si="1659"/>
        <v>0</v>
      </c>
      <c r="AV1381" s="54">
        <f t="shared" si="1660"/>
        <v>0</v>
      </c>
      <c r="AW1381" s="54">
        <f t="shared" si="1661"/>
        <v>0</v>
      </c>
      <c r="AX1381" s="54">
        <f t="shared" si="1662"/>
        <v>0</v>
      </c>
      <c r="AY1381" s="54">
        <f t="shared" si="1663"/>
        <v>0</v>
      </c>
      <c r="AZ1381" s="54">
        <f t="shared" si="1664"/>
        <v>0</v>
      </c>
      <c r="BA1381" s="54">
        <f t="shared" si="1650"/>
        <v>0</v>
      </c>
      <c r="BB1381" s="54">
        <f t="shared" si="1651"/>
        <v>0</v>
      </c>
      <c r="BC1381" s="54"/>
      <c r="BD1381" s="54"/>
      <c r="BE1381" s="54">
        <f t="shared" si="1665"/>
        <v>0</v>
      </c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>
        <f t="shared" si="1666"/>
        <v>0</v>
      </c>
      <c r="BW1381" s="54">
        <f t="shared" si="1667"/>
        <v>0</v>
      </c>
      <c r="BX1381" s="54">
        <f t="shared" si="1668"/>
        <v>0</v>
      </c>
      <c r="BY1381" s="54">
        <f t="shared" si="1669"/>
        <v>0</v>
      </c>
      <c r="BZ1381" s="54">
        <f t="shared" si="1670"/>
        <v>0</v>
      </c>
      <c r="CA1381" s="54"/>
      <c r="CB1381" s="54">
        <f t="shared" si="1671"/>
        <v>0</v>
      </c>
      <c r="CC1381" s="54">
        <f t="shared" si="1672"/>
        <v>0</v>
      </c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</row>
    <row r="1382" spans="1:93">
      <c r="A1382" s="3" t="str">
        <f t="shared" si="1652"/>
        <v>SH287Herceptin SC</v>
      </c>
      <c r="B1382" s="3" t="s">
        <v>558</v>
      </c>
      <c r="C1382" s="3" t="s">
        <v>887</v>
      </c>
      <c r="D1382" s="3" t="s">
        <v>296</v>
      </c>
      <c r="E1382" s="3" t="s">
        <v>296</v>
      </c>
      <c r="F1382" s="3" t="s">
        <v>429</v>
      </c>
      <c r="G1382" s="3" t="s">
        <v>430</v>
      </c>
      <c r="H1382" s="3" t="s">
        <v>345</v>
      </c>
      <c r="I1382" s="3" t="s">
        <v>346</v>
      </c>
      <c r="J1382" s="3" t="s">
        <v>559</v>
      </c>
      <c r="K1382" s="3" t="s">
        <v>544</v>
      </c>
      <c r="L1382" s="3" t="s">
        <v>939</v>
      </c>
      <c r="M1382" s="3" t="s">
        <v>542</v>
      </c>
      <c r="N1382" s="3" t="s">
        <v>12</v>
      </c>
      <c r="O1382" s="3" t="s">
        <v>12</v>
      </c>
      <c r="P1382" s="3">
        <v>3444.49</v>
      </c>
      <c r="Q1382" s="54">
        <v>0</v>
      </c>
      <c r="R1382" s="54">
        <v>0</v>
      </c>
      <c r="S1382" s="54">
        <v>0</v>
      </c>
      <c r="T1382" s="54">
        <v>0</v>
      </c>
      <c r="U1382" s="54">
        <v>0</v>
      </c>
      <c r="V1382" s="54">
        <v>0</v>
      </c>
      <c r="W1382" s="54">
        <v>0</v>
      </c>
      <c r="X1382" s="54">
        <v>0</v>
      </c>
      <c r="Y1382" s="54">
        <v>0</v>
      </c>
      <c r="Z1382" s="54">
        <v>0</v>
      </c>
      <c r="AA1382" s="54">
        <v>0</v>
      </c>
      <c r="AB1382" s="54">
        <v>0</v>
      </c>
      <c r="AC1382" s="54">
        <v>0</v>
      </c>
      <c r="AD1382" s="54">
        <v>0</v>
      </c>
      <c r="AE1382" s="54">
        <v>0</v>
      </c>
      <c r="AF1382" s="54">
        <f t="shared" si="1653"/>
        <v>0</v>
      </c>
      <c r="AG1382" s="54">
        <f t="shared" si="1654"/>
        <v>0</v>
      </c>
      <c r="AH1382" s="54">
        <f t="shared" si="1655"/>
        <v>0</v>
      </c>
      <c r="AI1382" s="54">
        <v>0</v>
      </c>
      <c r="AJ1382" s="54">
        <v>0</v>
      </c>
      <c r="AK1382" s="54">
        <v>0</v>
      </c>
      <c r="AL1382" s="54">
        <v>0</v>
      </c>
      <c r="AM1382" s="54">
        <v>0</v>
      </c>
      <c r="AN1382" s="54">
        <v>0</v>
      </c>
      <c r="AO1382" s="54">
        <v>0</v>
      </c>
      <c r="AP1382" s="54">
        <v>0</v>
      </c>
      <c r="AQ1382" s="54">
        <v>0</v>
      </c>
      <c r="AR1382" s="54">
        <f t="shared" si="1656"/>
        <v>0</v>
      </c>
      <c r="AS1382" s="54">
        <f t="shared" si="1657"/>
        <v>0</v>
      </c>
      <c r="AT1382" s="54">
        <f t="shared" si="1658"/>
        <v>0</v>
      </c>
      <c r="AU1382" s="54">
        <f t="shared" si="1659"/>
        <v>0</v>
      </c>
      <c r="AV1382" s="54">
        <f t="shared" si="1660"/>
        <v>0</v>
      </c>
      <c r="AW1382" s="54">
        <f t="shared" si="1661"/>
        <v>0</v>
      </c>
      <c r="AX1382" s="54">
        <f t="shared" si="1662"/>
        <v>0</v>
      </c>
      <c r="AY1382" s="54">
        <f t="shared" si="1663"/>
        <v>0</v>
      </c>
      <c r="AZ1382" s="54">
        <f t="shared" si="1664"/>
        <v>0</v>
      </c>
      <c r="BA1382" s="54">
        <f t="shared" si="1650"/>
        <v>0</v>
      </c>
      <c r="BB1382" s="54">
        <f t="shared" si="1651"/>
        <v>0</v>
      </c>
      <c r="BC1382" s="54"/>
      <c r="BD1382" s="54"/>
      <c r="BE1382" s="54">
        <f t="shared" si="1665"/>
        <v>0</v>
      </c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>
        <f t="shared" si="1666"/>
        <v>0</v>
      </c>
      <c r="BW1382" s="54">
        <f t="shared" si="1667"/>
        <v>0</v>
      </c>
      <c r="BX1382" s="54">
        <f t="shared" si="1668"/>
        <v>0</v>
      </c>
      <c r="BY1382" s="54">
        <f t="shared" si="1669"/>
        <v>0</v>
      </c>
      <c r="BZ1382" s="54">
        <f t="shared" si="1670"/>
        <v>0</v>
      </c>
      <c r="CA1382" s="54"/>
      <c r="CB1382" s="54">
        <f t="shared" si="1671"/>
        <v>0</v>
      </c>
      <c r="CC1382" s="54">
        <f t="shared" si="1672"/>
        <v>0</v>
      </c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</row>
    <row r="1383" spans="1:93">
      <c r="A1383" s="3" t="str">
        <f t="shared" si="1652"/>
        <v>SH287Itovebi 3mg</v>
      </c>
      <c r="B1383" s="3" t="s">
        <v>558</v>
      </c>
      <c r="C1383" s="3" t="s">
        <v>887</v>
      </c>
      <c r="D1383" s="3" t="s">
        <v>296</v>
      </c>
      <c r="E1383" s="3" t="s">
        <v>296</v>
      </c>
      <c r="F1383" s="3" t="s">
        <v>429</v>
      </c>
      <c r="G1383" s="3" t="s">
        <v>430</v>
      </c>
      <c r="H1383" s="3" t="s">
        <v>345</v>
      </c>
      <c r="I1383" s="3" t="s">
        <v>346</v>
      </c>
      <c r="J1383" s="3" t="s">
        <v>559</v>
      </c>
      <c r="K1383" s="3" t="s">
        <v>544</v>
      </c>
      <c r="L1383" s="3" t="s">
        <v>939</v>
      </c>
      <c r="M1383" s="3" t="s">
        <v>542</v>
      </c>
      <c r="N1383" s="3" t="s">
        <v>13</v>
      </c>
      <c r="O1383" s="3" t="s">
        <v>14</v>
      </c>
      <c r="P1383" s="3">
        <v>3566.02</v>
      </c>
      <c r="Q1383" s="54">
        <v>0</v>
      </c>
      <c r="R1383" s="54">
        <v>0</v>
      </c>
      <c r="S1383" s="54">
        <v>0</v>
      </c>
      <c r="T1383" s="54">
        <v>0</v>
      </c>
      <c r="U1383" s="54">
        <v>0</v>
      </c>
      <c r="V1383" s="54">
        <v>0</v>
      </c>
      <c r="W1383" s="54">
        <v>0</v>
      </c>
      <c r="X1383" s="54">
        <v>0</v>
      </c>
      <c r="Y1383" s="54">
        <v>0</v>
      </c>
      <c r="Z1383" s="54">
        <v>0</v>
      </c>
      <c r="AA1383" s="54">
        <v>0</v>
      </c>
      <c r="AB1383" s="54">
        <v>0</v>
      </c>
      <c r="AC1383" s="54">
        <v>0</v>
      </c>
      <c r="AD1383" s="54">
        <v>0</v>
      </c>
      <c r="AE1383" s="54">
        <v>0</v>
      </c>
      <c r="AF1383" s="54">
        <f t="shared" si="1653"/>
        <v>0</v>
      </c>
      <c r="AG1383" s="54">
        <f t="shared" si="1654"/>
        <v>0</v>
      </c>
      <c r="AH1383" s="54">
        <f t="shared" si="1655"/>
        <v>0</v>
      </c>
      <c r="AI1383" s="54">
        <v>0</v>
      </c>
      <c r="AJ1383" s="54">
        <v>0</v>
      </c>
      <c r="AK1383" s="54">
        <v>0</v>
      </c>
      <c r="AL1383" s="54">
        <v>0</v>
      </c>
      <c r="AM1383" s="54">
        <v>0</v>
      </c>
      <c r="AN1383" s="54">
        <v>0</v>
      </c>
      <c r="AO1383" s="54">
        <v>0</v>
      </c>
      <c r="AP1383" s="54">
        <v>0</v>
      </c>
      <c r="AQ1383" s="54">
        <v>0</v>
      </c>
      <c r="AR1383" s="54">
        <f t="shared" si="1656"/>
        <v>0</v>
      </c>
      <c r="AS1383" s="54">
        <f t="shared" si="1657"/>
        <v>0</v>
      </c>
      <c r="AT1383" s="54">
        <f t="shared" si="1658"/>
        <v>0</v>
      </c>
      <c r="AU1383" s="54">
        <f t="shared" si="1659"/>
        <v>0</v>
      </c>
      <c r="AV1383" s="54">
        <f t="shared" si="1660"/>
        <v>0</v>
      </c>
      <c r="AW1383" s="54">
        <f t="shared" si="1661"/>
        <v>0</v>
      </c>
      <c r="AX1383" s="54">
        <f t="shared" si="1662"/>
        <v>0</v>
      </c>
      <c r="AY1383" s="54">
        <f t="shared" si="1663"/>
        <v>0</v>
      </c>
      <c r="AZ1383" s="54">
        <f t="shared" si="1664"/>
        <v>0</v>
      </c>
      <c r="BA1383" s="54">
        <f t="shared" si="1650"/>
        <v>0</v>
      </c>
      <c r="BB1383" s="54">
        <f t="shared" si="1651"/>
        <v>0</v>
      </c>
      <c r="BC1383" s="54"/>
      <c r="BD1383" s="54"/>
      <c r="BE1383" s="54">
        <f t="shared" si="1665"/>
        <v>0</v>
      </c>
      <c r="BF1383" s="54"/>
      <c r="BG1383" s="54"/>
      <c r="BH1383" s="54"/>
      <c r="BI1383" s="54"/>
      <c r="BJ1383" s="54"/>
      <c r="BK1383" s="54"/>
      <c r="BL1383" s="54">
        <v>0</v>
      </c>
      <c r="BM1383" s="54">
        <v>0</v>
      </c>
      <c r="BN1383" s="54">
        <f t="shared" ref="BN1383:BN1384" si="1703">AVERAGE(BP1383:BR1383)</f>
        <v>0</v>
      </c>
      <c r="BO1383" s="54">
        <f t="shared" ref="BO1383:BO1384" si="1704">SUM(BS1383:BU1383)/1</f>
        <v>0</v>
      </c>
      <c r="BP1383" s="54">
        <v>0</v>
      </c>
      <c r="BQ1383" s="54">
        <v>0</v>
      </c>
      <c r="BR1383" s="54">
        <v>0</v>
      </c>
      <c r="BS1383" s="54">
        <v>0</v>
      </c>
      <c r="BT1383" s="54">
        <v>0</v>
      </c>
      <c r="BU1383" s="54">
        <v>0</v>
      </c>
      <c r="BV1383" s="54">
        <f t="shared" si="1666"/>
        <v>0</v>
      </c>
      <c r="BW1383" s="54">
        <f t="shared" si="1667"/>
        <v>0</v>
      </c>
      <c r="BX1383" s="54">
        <f t="shared" si="1668"/>
        <v>0</v>
      </c>
      <c r="BY1383" s="54">
        <f t="shared" si="1669"/>
        <v>0</v>
      </c>
      <c r="BZ1383" s="54">
        <f t="shared" si="1670"/>
        <v>0</v>
      </c>
      <c r="CA1383" s="54"/>
      <c r="CB1383" s="54">
        <f t="shared" si="1671"/>
        <v>0</v>
      </c>
      <c r="CC1383" s="54">
        <f t="shared" si="1672"/>
        <v>0</v>
      </c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</row>
    <row r="1384" spans="1:93">
      <c r="A1384" s="3" t="str">
        <f t="shared" si="1652"/>
        <v>SH287Itovebi 9mg</v>
      </c>
      <c r="B1384" s="3" t="s">
        <v>558</v>
      </c>
      <c r="C1384" s="3" t="s">
        <v>887</v>
      </c>
      <c r="D1384" s="3" t="s">
        <v>296</v>
      </c>
      <c r="E1384" s="3" t="s">
        <v>296</v>
      </c>
      <c r="F1384" s="3" t="s">
        <v>429</v>
      </c>
      <c r="G1384" s="3" t="s">
        <v>430</v>
      </c>
      <c r="H1384" s="3" t="s">
        <v>345</v>
      </c>
      <c r="I1384" s="3" t="s">
        <v>346</v>
      </c>
      <c r="J1384" s="3" t="s">
        <v>559</v>
      </c>
      <c r="K1384" s="3" t="s">
        <v>544</v>
      </c>
      <c r="L1384" s="3" t="s">
        <v>939</v>
      </c>
      <c r="M1384" s="3" t="s">
        <v>542</v>
      </c>
      <c r="N1384" s="3" t="s">
        <v>13</v>
      </c>
      <c r="O1384" s="3" t="s">
        <v>15</v>
      </c>
      <c r="P1384" s="3">
        <v>10698.05</v>
      </c>
      <c r="Q1384" s="54">
        <v>0</v>
      </c>
      <c r="R1384" s="54">
        <v>0</v>
      </c>
      <c r="S1384" s="54">
        <v>0</v>
      </c>
      <c r="T1384" s="54">
        <v>0</v>
      </c>
      <c r="U1384" s="54">
        <v>0</v>
      </c>
      <c r="V1384" s="54">
        <v>0</v>
      </c>
      <c r="W1384" s="54">
        <v>0</v>
      </c>
      <c r="X1384" s="54">
        <v>0</v>
      </c>
      <c r="Y1384" s="54">
        <v>0</v>
      </c>
      <c r="Z1384" s="54">
        <v>0</v>
      </c>
      <c r="AA1384" s="54">
        <v>0</v>
      </c>
      <c r="AB1384" s="54">
        <v>0</v>
      </c>
      <c r="AC1384" s="54">
        <v>0</v>
      </c>
      <c r="AD1384" s="54">
        <v>0</v>
      </c>
      <c r="AE1384" s="54">
        <v>0</v>
      </c>
      <c r="AF1384" s="54">
        <f t="shared" si="1653"/>
        <v>0</v>
      </c>
      <c r="AG1384" s="54">
        <f t="shared" si="1654"/>
        <v>0</v>
      </c>
      <c r="AH1384" s="54">
        <f t="shared" si="1655"/>
        <v>0</v>
      </c>
      <c r="AI1384" s="54">
        <v>0</v>
      </c>
      <c r="AJ1384" s="54">
        <v>0</v>
      </c>
      <c r="AK1384" s="54">
        <v>0</v>
      </c>
      <c r="AL1384" s="54">
        <v>0</v>
      </c>
      <c r="AM1384" s="54">
        <v>0</v>
      </c>
      <c r="AN1384" s="54">
        <v>0</v>
      </c>
      <c r="AO1384" s="54">
        <v>0</v>
      </c>
      <c r="AP1384" s="54">
        <v>0</v>
      </c>
      <c r="AQ1384" s="54">
        <v>0</v>
      </c>
      <c r="AR1384" s="54">
        <f t="shared" si="1656"/>
        <v>0</v>
      </c>
      <c r="AS1384" s="54">
        <f t="shared" si="1657"/>
        <v>0</v>
      </c>
      <c r="AT1384" s="54">
        <f t="shared" si="1658"/>
        <v>0</v>
      </c>
      <c r="AU1384" s="54">
        <f t="shared" si="1659"/>
        <v>0</v>
      </c>
      <c r="AV1384" s="54">
        <f t="shared" si="1660"/>
        <v>0</v>
      </c>
      <c r="AW1384" s="54">
        <f t="shared" si="1661"/>
        <v>0</v>
      </c>
      <c r="AX1384" s="54">
        <f t="shared" si="1662"/>
        <v>0</v>
      </c>
      <c r="AY1384" s="54">
        <f t="shared" si="1663"/>
        <v>0</v>
      </c>
      <c r="AZ1384" s="54">
        <f t="shared" si="1664"/>
        <v>0</v>
      </c>
      <c r="BA1384" s="54">
        <f t="shared" si="1650"/>
        <v>0</v>
      </c>
      <c r="BB1384" s="54">
        <f t="shared" si="1651"/>
        <v>0</v>
      </c>
      <c r="BC1384" s="54"/>
      <c r="BD1384" s="54"/>
      <c r="BE1384" s="54">
        <f t="shared" si="1665"/>
        <v>0</v>
      </c>
      <c r="BF1384" s="54"/>
      <c r="BG1384" s="54"/>
      <c r="BH1384" s="54"/>
      <c r="BI1384" s="54"/>
      <c r="BJ1384" s="54"/>
      <c r="BK1384" s="54"/>
      <c r="BL1384" s="54">
        <v>0</v>
      </c>
      <c r="BM1384" s="54">
        <v>0</v>
      </c>
      <c r="BN1384" s="54">
        <f t="shared" si="1703"/>
        <v>0</v>
      </c>
      <c r="BO1384" s="54">
        <f t="shared" si="1704"/>
        <v>0</v>
      </c>
      <c r="BP1384" s="54">
        <v>0</v>
      </c>
      <c r="BQ1384" s="54">
        <v>0</v>
      </c>
      <c r="BR1384" s="54">
        <v>0</v>
      </c>
      <c r="BS1384" s="54">
        <v>0</v>
      </c>
      <c r="BT1384" s="54">
        <v>0</v>
      </c>
      <c r="BU1384" s="54">
        <v>0</v>
      </c>
      <c r="BV1384" s="54">
        <f t="shared" si="1666"/>
        <v>0</v>
      </c>
      <c r="BW1384" s="54">
        <f t="shared" si="1667"/>
        <v>0</v>
      </c>
      <c r="BX1384" s="54">
        <f t="shared" si="1668"/>
        <v>0</v>
      </c>
      <c r="BY1384" s="54">
        <f t="shared" si="1669"/>
        <v>0</v>
      </c>
      <c r="BZ1384" s="54">
        <f t="shared" si="1670"/>
        <v>0</v>
      </c>
      <c r="CA1384" s="54"/>
      <c r="CB1384" s="54">
        <f t="shared" si="1671"/>
        <v>0</v>
      </c>
      <c r="CC1384" s="54">
        <f t="shared" si="1672"/>
        <v>0</v>
      </c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</row>
    <row r="1385" spans="1:93">
      <c r="A1385" s="3" t="str">
        <f t="shared" si="1652"/>
        <v>SH287Perjeta</v>
      </c>
      <c r="B1385" s="3" t="s">
        <v>558</v>
      </c>
      <c r="C1385" s="3" t="s">
        <v>887</v>
      </c>
      <c r="D1385" s="3" t="s">
        <v>296</v>
      </c>
      <c r="E1385" s="3" t="s">
        <v>296</v>
      </c>
      <c r="F1385" s="3" t="s">
        <v>429</v>
      </c>
      <c r="G1385" s="3" t="s">
        <v>430</v>
      </c>
      <c r="H1385" s="3" t="s">
        <v>345</v>
      </c>
      <c r="I1385" s="3" t="s">
        <v>346</v>
      </c>
      <c r="J1385" s="3" t="s">
        <v>559</v>
      </c>
      <c r="K1385" s="3" t="s">
        <v>544</v>
      </c>
      <c r="L1385" s="3" t="s">
        <v>939</v>
      </c>
      <c r="M1385" s="3" t="s">
        <v>542</v>
      </c>
      <c r="N1385" s="3" t="s">
        <v>16</v>
      </c>
      <c r="O1385" s="3" t="s">
        <v>16</v>
      </c>
      <c r="P1385" s="3">
        <v>3985.87</v>
      </c>
      <c r="Q1385" s="54">
        <v>0</v>
      </c>
      <c r="R1385" s="54">
        <v>0</v>
      </c>
      <c r="S1385" s="54">
        <v>0</v>
      </c>
      <c r="T1385" s="54">
        <v>0</v>
      </c>
      <c r="U1385" s="54">
        <v>0</v>
      </c>
      <c r="V1385" s="54">
        <v>0</v>
      </c>
      <c r="W1385" s="54">
        <v>0</v>
      </c>
      <c r="X1385" s="54">
        <v>0</v>
      </c>
      <c r="Y1385" s="54">
        <v>0</v>
      </c>
      <c r="Z1385" s="54">
        <v>0</v>
      </c>
      <c r="AA1385" s="54">
        <v>0</v>
      </c>
      <c r="AB1385" s="54">
        <v>0</v>
      </c>
      <c r="AC1385" s="54">
        <v>0</v>
      </c>
      <c r="AD1385" s="54">
        <v>0</v>
      </c>
      <c r="AE1385" s="54">
        <v>0</v>
      </c>
      <c r="AF1385" s="54">
        <f t="shared" si="1653"/>
        <v>0</v>
      </c>
      <c r="AG1385" s="54">
        <f t="shared" si="1654"/>
        <v>0</v>
      </c>
      <c r="AH1385" s="54">
        <f t="shared" si="1655"/>
        <v>0</v>
      </c>
      <c r="AI1385" s="54">
        <v>0</v>
      </c>
      <c r="AJ1385" s="54">
        <v>0</v>
      </c>
      <c r="AK1385" s="54">
        <v>0</v>
      </c>
      <c r="AL1385" s="54">
        <v>0</v>
      </c>
      <c r="AM1385" s="54">
        <v>0</v>
      </c>
      <c r="AN1385" s="54">
        <v>0</v>
      </c>
      <c r="AO1385" s="54">
        <v>0</v>
      </c>
      <c r="AP1385" s="54">
        <v>0</v>
      </c>
      <c r="AQ1385" s="54">
        <v>0</v>
      </c>
      <c r="AR1385" s="54">
        <f t="shared" si="1656"/>
        <v>0</v>
      </c>
      <c r="AS1385" s="54">
        <f t="shared" si="1657"/>
        <v>0</v>
      </c>
      <c r="AT1385" s="54">
        <f t="shared" si="1658"/>
        <v>0</v>
      </c>
      <c r="AU1385" s="54">
        <f t="shared" si="1659"/>
        <v>0</v>
      </c>
      <c r="AV1385" s="54">
        <f t="shared" si="1660"/>
        <v>0</v>
      </c>
      <c r="AW1385" s="54">
        <f t="shared" si="1661"/>
        <v>0</v>
      </c>
      <c r="AX1385" s="54">
        <f t="shared" si="1662"/>
        <v>0</v>
      </c>
      <c r="AY1385" s="54">
        <f t="shared" si="1663"/>
        <v>0</v>
      </c>
      <c r="AZ1385" s="54">
        <f t="shared" si="1664"/>
        <v>0</v>
      </c>
      <c r="BA1385" s="54">
        <f t="shared" si="1650"/>
        <v>0</v>
      </c>
      <c r="BB1385" s="54">
        <f t="shared" si="1651"/>
        <v>0</v>
      </c>
      <c r="BC1385" s="54"/>
      <c r="BD1385" s="54"/>
      <c r="BE1385" s="54">
        <f t="shared" si="1665"/>
        <v>0</v>
      </c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>
        <f t="shared" si="1666"/>
        <v>0</v>
      </c>
      <c r="BW1385" s="54">
        <f t="shared" si="1667"/>
        <v>0</v>
      </c>
      <c r="BX1385" s="54">
        <f t="shared" si="1668"/>
        <v>0</v>
      </c>
      <c r="BY1385" s="54">
        <f t="shared" si="1669"/>
        <v>0</v>
      </c>
      <c r="BZ1385" s="54">
        <f t="shared" si="1670"/>
        <v>0</v>
      </c>
      <c r="CA1385" s="54"/>
      <c r="CB1385" s="54">
        <f t="shared" si="1671"/>
        <v>0</v>
      </c>
      <c r="CC1385" s="54">
        <f t="shared" si="1672"/>
        <v>0</v>
      </c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</row>
    <row r="1386" spans="1:93">
      <c r="A1386" s="3" t="str">
        <f t="shared" si="1652"/>
        <v>SH287Phesgo 10ml</v>
      </c>
      <c r="B1386" s="3" t="s">
        <v>558</v>
      </c>
      <c r="C1386" s="3" t="s">
        <v>887</v>
      </c>
      <c r="D1386" s="3" t="s">
        <v>296</v>
      </c>
      <c r="E1386" s="3" t="s">
        <v>296</v>
      </c>
      <c r="F1386" s="3" t="s">
        <v>429</v>
      </c>
      <c r="G1386" s="3" t="s">
        <v>430</v>
      </c>
      <c r="H1386" s="3" t="s">
        <v>345</v>
      </c>
      <c r="I1386" s="3" t="s">
        <v>346</v>
      </c>
      <c r="J1386" s="3" t="s">
        <v>559</v>
      </c>
      <c r="K1386" s="3" t="s">
        <v>544</v>
      </c>
      <c r="L1386" s="3" t="s">
        <v>939</v>
      </c>
      <c r="M1386" s="3" t="s">
        <v>542</v>
      </c>
      <c r="N1386" s="3" t="s">
        <v>17</v>
      </c>
      <c r="O1386" s="3" t="s">
        <v>18</v>
      </c>
      <c r="P1386" s="3">
        <v>6232.07</v>
      </c>
      <c r="Q1386" s="54">
        <v>0</v>
      </c>
      <c r="R1386" s="54">
        <v>0</v>
      </c>
      <c r="S1386" s="54">
        <v>0</v>
      </c>
      <c r="T1386" s="54">
        <v>0</v>
      </c>
      <c r="U1386" s="54">
        <v>0</v>
      </c>
      <c r="V1386" s="54">
        <v>0</v>
      </c>
      <c r="W1386" s="54">
        <v>0</v>
      </c>
      <c r="X1386" s="54">
        <v>0</v>
      </c>
      <c r="Y1386" s="54">
        <v>0</v>
      </c>
      <c r="Z1386" s="54">
        <v>0</v>
      </c>
      <c r="AA1386" s="54">
        <v>0</v>
      </c>
      <c r="AB1386" s="54">
        <v>0</v>
      </c>
      <c r="AC1386" s="54">
        <v>0</v>
      </c>
      <c r="AD1386" s="54">
        <v>0</v>
      </c>
      <c r="AE1386" s="54">
        <v>0</v>
      </c>
      <c r="AF1386" s="54">
        <f t="shared" si="1653"/>
        <v>0</v>
      </c>
      <c r="AG1386" s="54">
        <f t="shared" si="1654"/>
        <v>0</v>
      </c>
      <c r="AH1386" s="54">
        <f t="shared" si="1655"/>
        <v>0</v>
      </c>
      <c r="AI1386" s="54">
        <v>0</v>
      </c>
      <c r="AJ1386" s="54">
        <v>0</v>
      </c>
      <c r="AK1386" s="54">
        <v>0</v>
      </c>
      <c r="AL1386" s="54">
        <v>0</v>
      </c>
      <c r="AM1386" s="54">
        <v>0</v>
      </c>
      <c r="AN1386" s="54">
        <v>0</v>
      </c>
      <c r="AO1386" s="54">
        <v>0</v>
      </c>
      <c r="AP1386" s="54">
        <v>0</v>
      </c>
      <c r="AQ1386" s="54">
        <v>0</v>
      </c>
      <c r="AR1386" s="54">
        <f t="shared" si="1656"/>
        <v>0</v>
      </c>
      <c r="AS1386" s="54">
        <f t="shared" si="1657"/>
        <v>0</v>
      </c>
      <c r="AT1386" s="54">
        <f t="shared" si="1658"/>
        <v>0</v>
      </c>
      <c r="AU1386" s="54">
        <f t="shared" si="1659"/>
        <v>0</v>
      </c>
      <c r="AV1386" s="54">
        <f t="shared" si="1660"/>
        <v>0</v>
      </c>
      <c r="AW1386" s="54">
        <f t="shared" si="1661"/>
        <v>0</v>
      </c>
      <c r="AX1386" s="54">
        <f t="shared" si="1662"/>
        <v>0</v>
      </c>
      <c r="AY1386" s="54">
        <f t="shared" si="1663"/>
        <v>0</v>
      </c>
      <c r="AZ1386" s="54">
        <f t="shared" si="1664"/>
        <v>0</v>
      </c>
      <c r="BA1386" s="54">
        <f t="shared" si="1650"/>
        <v>0</v>
      </c>
      <c r="BB1386" s="54">
        <f t="shared" si="1651"/>
        <v>0</v>
      </c>
      <c r="BC1386" s="54">
        <f>SUM(CJ1386:CL1386)</f>
        <v>0</v>
      </c>
      <c r="BD1386" s="54">
        <f>SUM(CM1386:CO1386)</f>
        <v>0</v>
      </c>
      <c r="BE1386" s="54">
        <f t="shared" si="1665"/>
        <v>0</v>
      </c>
      <c r="BF1386" s="54">
        <f t="shared" ref="BF1386:BK1386" si="1705">Z1386</f>
        <v>0</v>
      </c>
      <c r="BG1386" s="54">
        <f t="shared" si="1705"/>
        <v>0</v>
      </c>
      <c r="BH1386" s="54">
        <f t="shared" si="1705"/>
        <v>0</v>
      </c>
      <c r="BI1386" s="54">
        <f t="shared" si="1705"/>
        <v>0</v>
      </c>
      <c r="BJ1386" s="54">
        <f t="shared" si="1705"/>
        <v>0</v>
      </c>
      <c r="BK1386" s="54">
        <f t="shared" si="1705"/>
        <v>0</v>
      </c>
      <c r="BL1386" s="54">
        <v>0</v>
      </c>
      <c r="BM1386" s="54">
        <v>0</v>
      </c>
      <c r="BN1386" s="54">
        <f t="shared" ref="BN1386:BN1387" si="1706">AVERAGE(BP1386:BR1386)</f>
        <v>0</v>
      </c>
      <c r="BO1386" s="54">
        <f t="shared" ref="BO1386:BO1387" si="1707">SUM(BS1386:BU1386)/1</f>
        <v>0</v>
      </c>
      <c r="BP1386" s="54">
        <v>0</v>
      </c>
      <c r="BQ1386" s="54">
        <v>0</v>
      </c>
      <c r="BR1386" s="54">
        <v>0</v>
      </c>
      <c r="BS1386" s="54">
        <v>0</v>
      </c>
      <c r="BT1386" s="54">
        <v>0</v>
      </c>
      <c r="BU1386" s="54">
        <v>0</v>
      </c>
      <c r="BV1386" s="54">
        <f t="shared" si="1666"/>
        <v>0</v>
      </c>
      <c r="BW1386" s="54">
        <f t="shared" si="1667"/>
        <v>0</v>
      </c>
      <c r="BX1386" s="54">
        <f t="shared" si="1668"/>
        <v>0</v>
      </c>
      <c r="BY1386" s="54">
        <f t="shared" si="1669"/>
        <v>0</v>
      </c>
      <c r="BZ1386" s="54">
        <f t="shared" si="1670"/>
        <v>0</v>
      </c>
      <c r="CA1386" s="54"/>
      <c r="CB1386" s="54">
        <f t="shared" si="1671"/>
        <v>0</v>
      </c>
      <c r="CC1386" s="54">
        <f t="shared" si="1672"/>
        <v>0</v>
      </c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</row>
    <row r="1387" spans="1:93">
      <c r="A1387" s="3" t="str">
        <f t="shared" si="1652"/>
        <v>SH287Phesgo 15ml</v>
      </c>
      <c r="B1387" s="3" t="s">
        <v>558</v>
      </c>
      <c r="C1387" s="3" t="s">
        <v>887</v>
      </c>
      <c r="D1387" s="3" t="s">
        <v>296</v>
      </c>
      <c r="E1387" s="3" t="s">
        <v>296</v>
      </c>
      <c r="F1387" s="3" t="s">
        <v>429</v>
      </c>
      <c r="G1387" s="3" t="s">
        <v>430</v>
      </c>
      <c r="H1387" s="3" t="s">
        <v>345</v>
      </c>
      <c r="I1387" s="3" t="s">
        <v>346</v>
      </c>
      <c r="J1387" s="3" t="s">
        <v>559</v>
      </c>
      <c r="K1387" s="3" t="s">
        <v>544</v>
      </c>
      <c r="L1387" s="3" t="s">
        <v>939</v>
      </c>
      <c r="M1387" s="3" t="s">
        <v>542</v>
      </c>
      <c r="N1387" s="3" t="s">
        <v>17</v>
      </c>
      <c r="O1387" s="3" t="s">
        <v>19</v>
      </c>
      <c r="P1387" s="3">
        <v>8489.27</v>
      </c>
      <c r="Q1387" s="54">
        <v>0</v>
      </c>
      <c r="R1387" s="54">
        <v>0</v>
      </c>
      <c r="S1387" s="54">
        <v>0</v>
      </c>
      <c r="T1387" s="54">
        <v>0</v>
      </c>
      <c r="U1387" s="54">
        <v>0</v>
      </c>
      <c r="V1387" s="54">
        <v>0</v>
      </c>
      <c r="W1387" s="54">
        <v>0</v>
      </c>
      <c r="X1387" s="54">
        <v>0</v>
      </c>
      <c r="Y1387" s="54">
        <v>0</v>
      </c>
      <c r="Z1387" s="54">
        <v>0</v>
      </c>
      <c r="AA1387" s="54">
        <v>0</v>
      </c>
      <c r="AB1387" s="54">
        <v>0</v>
      </c>
      <c r="AC1387" s="54">
        <v>0</v>
      </c>
      <c r="AD1387" s="54">
        <v>0</v>
      </c>
      <c r="AE1387" s="54">
        <v>0</v>
      </c>
      <c r="AF1387" s="54">
        <f t="shared" si="1653"/>
        <v>0</v>
      </c>
      <c r="AG1387" s="54">
        <f t="shared" si="1654"/>
        <v>0</v>
      </c>
      <c r="AH1387" s="54">
        <f t="shared" si="1655"/>
        <v>0</v>
      </c>
      <c r="AI1387" s="54">
        <v>0</v>
      </c>
      <c r="AJ1387" s="54">
        <v>0</v>
      </c>
      <c r="AK1387" s="54">
        <v>0</v>
      </c>
      <c r="AL1387" s="54">
        <v>0</v>
      </c>
      <c r="AM1387" s="54">
        <v>0</v>
      </c>
      <c r="AN1387" s="54">
        <v>0</v>
      </c>
      <c r="AO1387" s="54">
        <v>0</v>
      </c>
      <c r="AP1387" s="54">
        <v>0</v>
      </c>
      <c r="AQ1387" s="54">
        <v>0</v>
      </c>
      <c r="AR1387" s="54">
        <f t="shared" si="1656"/>
        <v>0</v>
      </c>
      <c r="AS1387" s="54">
        <f t="shared" si="1657"/>
        <v>0</v>
      </c>
      <c r="AT1387" s="54">
        <f t="shared" si="1658"/>
        <v>0</v>
      </c>
      <c r="AU1387" s="54">
        <f t="shared" si="1659"/>
        <v>0</v>
      </c>
      <c r="AV1387" s="54">
        <f t="shared" si="1660"/>
        <v>0</v>
      </c>
      <c r="AW1387" s="54">
        <f t="shared" si="1661"/>
        <v>0</v>
      </c>
      <c r="AX1387" s="54">
        <f t="shared" si="1662"/>
        <v>0</v>
      </c>
      <c r="AY1387" s="54">
        <f t="shared" si="1663"/>
        <v>0</v>
      </c>
      <c r="AZ1387" s="54">
        <f t="shared" si="1664"/>
        <v>0</v>
      </c>
      <c r="BA1387" s="54">
        <f t="shared" si="1650"/>
        <v>0</v>
      </c>
      <c r="BB1387" s="54">
        <f t="shared" si="1651"/>
        <v>0</v>
      </c>
      <c r="BC1387" s="54">
        <f>SUM(CJ1387:CL1387)*2</f>
        <v>0</v>
      </c>
      <c r="BD1387" s="54">
        <f>SUM(CM1387:CO1387)*2</f>
        <v>0</v>
      </c>
      <c r="BE1387" s="54">
        <f t="shared" si="1665"/>
        <v>0</v>
      </c>
      <c r="BF1387" s="54">
        <f t="shared" ref="BF1387:BK1387" si="1708">Z1387*2</f>
        <v>0</v>
      </c>
      <c r="BG1387" s="54">
        <f t="shared" si="1708"/>
        <v>0</v>
      </c>
      <c r="BH1387" s="54">
        <f t="shared" si="1708"/>
        <v>0</v>
      </c>
      <c r="BI1387" s="54">
        <f t="shared" si="1708"/>
        <v>0</v>
      </c>
      <c r="BJ1387" s="54">
        <f t="shared" si="1708"/>
        <v>0</v>
      </c>
      <c r="BK1387" s="54">
        <f t="shared" si="1708"/>
        <v>0</v>
      </c>
      <c r="BL1387" s="54">
        <v>0</v>
      </c>
      <c r="BM1387" s="54">
        <v>0</v>
      </c>
      <c r="BN1387" s="54">
        <f t="shared" si="1706"/>
        <v>0</v>
      </c>
      <c r="BO1387" s="54">
        <f t="shared" si="1707"/>
        <v>0</v>
      </c>
      <c r="BP1387" s="54">
        <v>0</v>
      </c>
      <c r="BQ1387" s="54">
        <v>0</v>
      </c>
      <c r="BR1387" s="54">
        <v>0</v>
      </c>
      <c r="BS1387" s="54">
        <v>0</v>
      </c>
      <c r="BT1387" s="54">
        <v>0</v>
      </c>
      <c r="BU1387" s="54">
        <v>0</v>
      </c>
      <c r="BV1387" s="54">
        <f t="shared" si="1666"/>
        <v>0</v>
      </c>
      <c r="BW1387" s="54">
        <f t="shared" si="1667"/>
        <v>0</v>
      </c>
      <c r="BX1387" s="54">
        <f t="shared" si="1668"/>
        <v>0</v>
      </c>
      <c r="BY1387" s="54">
        <f t="shared" si="1669"/>
        <v>0</v>
      </c>
      <c r="BZ1387" s="54">
        <f t="shared" si="1670"/>
        <v>0</v>
      </c>
      <c r="CA1387" s="54">
        <v>0</v>
      </c>
      <c r="CB1387" s="54">
        <f t="shared" si="1671"/>
        <v>0</v>
      </c>
      <c r="CC1387" s="54">
        <f t="shared" si="1672"/>
        <v>0</v>
      </c>
      <c r="CD1387" s="54">
        <v>0</v>
      </c>
      <c r="CE1387" s="54">
        <v>0</v>
      </c>
      <c r="CF1387" s="54">
        <v>0</v>
      </c>
      <c r="CG1387" s="54">
        <v>0</v>
      </c>
      <c r="CH1387" s="54">
        <v>0</v>
      </c>
      <c r="CI1387" s="54">
        <v>0</v>
      </c>
      <c r="CJ1387" s="54">
        <v>0</v>
      </c>
      <c r="CK1387" s="54">
        <v>0</v>
      </c>
      <c r="CL1387" s="54">
        <v>0</v>
      </c>
      <c r="CM1387" s="54">
        <v>0</v>
      </c>
      <c r="CN1387" s="54">
        <v>0</v>
      </c>
      <c r="CO1387" s="54">
        <v>0</v>
      </c>
    </row>
    <row r="1388" spans="1:93">
      <c r="A1388" s="3" t="str">
        <f t="shared" si="1652"/>
        <v>SH312Herceptin IV</v>
      </c>
      <c r="B1388" s="3" t="s">
        <v>556</v>
      </c>
      <c r="C1388" s="3" t="s">
        <v>557</v>
      </c>
      <c r="D1388" s="3" t="s">
        <v>296</v>
      </c>
      <c r="E1388" s="3" t="s">
        <v>296</v>
      </c>
      <c r="F1388" s="3" t="s">
        <v>431</v>
      </c>
      <c r="G1388" s="3" t="s">
        <v>432</v>
      </c>
      <c r="H1388" s="3" t="s">
        <v>431</v>
      </c>
      <c r="I1388" s="3" t="s">
        <v>432</v>
      </c>
      <c r="J1388" s="3" t="s">
        <v>541</v>
      </c>
      <c r="K1388" s="3" t="s">
        <v>541</v>
      </c>
      <c r="L1388" s="3" t="s">
        <v>939</v>
      </c>
      <c r="M1388" s="3" t="s">
        <v>542</v>
      </c>
      <c r="N1388" s="3" t="s">
        <v>11</v>
      </c>
      <c r="O1388" s="3" t="s">
        <v>11</v>
      </c>
      <c r="P1388" s="3">
        <v>4535.5</v>
      </c>
      <c r="Q1388" s="54">
        <v>26.669619691124495</v>
      </c>
      <c r="R1388" s="54">
        <v>19.106252999237043</v>
      </c>
      <c r="S1388" s="54">
        <v>17.773153272327708</v>
      </c>
      <c r="T1388" s="54">
        <v>12.550350384649098</v>
      </c>
      <c r="U1388" s="54">
        <v>11.435107260974226</v>
      </c>
      <c r="V1388" s="54">
        <v>19.907364769718352</v>
      </c>
      <c r="W1388" s="54">
        <v>63.549025962689242</v>
      </c>
      <c r="X1388" s="54">
        <v>43.892822415341676</v>
      </c>
      <c r="Y1388" s="54">
        <v>107.44184837803093</v>
      </c>
      <c r="Z1388" s="54">
        <v>0</v>
      </c>
      <c r="AA1388" s="54">
        <v>0</v>
      </c>
      <c r="AB1388" s="54">
        <v>0</v>
      </c>
      <c r="AC1388" s="54">
        <v>0</v>
      </c>
      <c r="AD1388" s="54">
        <v>0</v>
      </c>
      <c r="AE1388" s="54">
        <v>0</v>
      </c>
      <c r="AF1388" s="54">
        <f t="shared" si="1653"/>
        <v>0</v>
      </c>
      <c r="AG1388" s="54">
        <f t="shared" si="1654"/>
        <v>0</v>
      </c>
      <c r="AH1388" s="54">
        <f t="shared" si="1655"/>
        <v>0</v>
      </c>
      <c r="AI1388" s="54">
        <v>120960.06010909515</v>
      </c>
      <c r="AJ1388" s="54">
        <v>86656.410478039601</v>
      </c>
      <c r="AK1388" s="54">
        <v>80610.136666642327</v>
      </c>
      <c r="AL1388" s="54">
        <v>56922.114169575987</v>
      </c>
      <c r="AM1388" s="54">
        <v>51863.928982148602</v>
      </c>
      <c r="AN1388" s="54">
        <v>90289.852913057592</v>
      </c>
      <c r="AO1388" s="54">
        <v>288226.6072537771</v>
      </c>
      <c r="AP1388" s="54">
        <v>199075.89606478217</v>
      </c>
      <c r="AQ1388" s="54">
        <v>487302.50331855926</v>
      </c>
      <c r="AR1388" s="54">
        <f t="shared" si="1656"/>
        <v>0</v>
      </c>
      <c r="AS1388" s="54">
        <f t="shared" si="1657"/>
        <v>0</v>
      </c>
      <c r="AT1388" s="54">
        <f t="shared" si="1658"/>
        <v>0</v>
      </c>
      <c r="AU1388" s="54">
        <f t="shared" si="1659"/>
        <v>0</v>
      </c>
      <c r="AV1388" s="54">
        <f t="shared" si="1660"/>
        <v>0</v>
      </c>
      <c r="AW1388" s="54">
        <f t="shared" si="1661"/>
        <v>0</v>
      </c>
      <c r="AX1388" s="54">
        <f t="shared" si="1662"/>
        <v>0</v>
      </c>
      <c r="AY1388" s="54">
        <f t="shared" si="1663"/>
        <v>0</v>
      </c>
      <c r="AZ1388" s="54">
        <f t="shared" si="1664"/>
        <v>0</v>
      </c>
      <c r="BA1388" s="54">
        <f t="shared" si="1650"/>
        <v>12.550350384649098</v>
      </c>
      <c r="BB1388" s="54">
        <f t="shared" si="1651"/>
        <v>0</v>
      </c>
      <c r="BC1388" s="54"/>
      <c r="BD1388" s="54"/>
      <c r="BE1388" s="54">
        <f t="shared" si="1665"/>
        <v>0</v>
      </c>
      <c r="BF1388" s="54"/>
      <c r="BG1388" s="54"/>
      <c r="BH1388" s="54"/>
      <c r="BI1388" s="54"/>
      <c r="BJ1388" s="54"/>
      <c r="BK1388" s="54"/>
      <c r="BL1388" s="54"/>
      <c r="BM1388" s="54"/>
      <c r="BN1388" s="54"/>
      <c r="BO1388" s="54"/>
      <c r="BP1388" s="54"/>
      <c r="BQ1388" s="54"/>
      <c r="BR1388" s="54"/>
      <c r="BS1388" s="54"/>
      <c r="BT1388" s="54"/>
      <c r="BU1388" s="54"/>
      <c r="BV1388" s="54">
        <f t="shared" si="1666"/>
        <v>0</v>
      </c>
      <c r="BW1388" s="54">
        <f t="shared" si="1667"/>
        <v>0</v>
      </c>
      <c r="BX1388" s="54">
        <f t="shared" si="1668"/>
        <v>0</v>
      </c>
      <c r="BY1388" s="54">
        <f t="shared" si="1669"/>
        <v>0</v>
      </c>
      <c r="BZ1388" s="54">
        <f t="shared" si="1670"/>
        <v>0</v>
      </c>
      <c r="CA1388" s="54">
        <v>0</v>
      </c>
      <c r="CB1388" s="54">
        <f t="shared" si="1671"/>
        <v>0</v>
      </c>
      <c r="CC1388" s="54">
        <f t="shared" si="1672"/>
        <v>0</v>
      </c>
      <c r="CD1388" s="54">
        <v>0</v>
      </c>
      <c r="CE1388" s="54">
        <v>0</v>
      </c>
      <c r="CF1388" s="54">
        <v>0</v>
      </c>
      <c r="CG1388" s="54">
        <v>0</v>
      </c>
      <c r="CH1388" s="54">
        <v>0</v>
      </c>
      <c r="CI1388" s="54">
        <v>0</v>
      </c>
      <c r="CJ1388" s="54">
        <v>0</v>
      </c>
      <c r="CK1388" s="54">
        <v>0</v>
      </c>
      <c r="CL1388" s="54">
        <v>0</v>
      </c>
      <c r="CM1388" s="54">
        <v>0</v>
      </c>
      <c r="CN1388" s="54">
        <v>0</v>
      </c>
      <c r="CO1388" s="54">
        <v>0</v>
      </c>
    </row>
    <row r="1389" spans="1:93">
      <c r="A1389" s="3" t="str">
        <f t="shared" si="1652"/>
        <v>SH312Herceptin SC</v>
      </c>
      <c r="B1389" s="3" t="s">
        <v>556</v>
      </c>
      <c r="C1389" s="3" t="s">
        <v>557</v>
      </c>
      <c r="D1389" s="3" t="s">
        <v>296</v>
      </c>
      <c r="E1389" s="3" t="s">
        <v>296</v>
      </c>
      <c r="F1389" s="3" t="s">
        <v>431</v>
      </c>
      <c r="G1389" s="3" t="s">
        <v>432</v>
      </c>
      <c r="H1389" s="3" t="s">
        <v>431</v>
      </c>
      <c r="I1389" s="3" t="s">
        <v>432</v>
      </c>
      <c r="J1389" s="3" t="s">
        <v>541</v>
      </c>
      <c r="K1389" s="3" t="s">
        <v>541</v>
      </c>
      <c r="L1389" s="3" t="s">
        <v>939</v>
      </c>
      <c r="M1389" s="3" t="s">
        <v>542</v>
      </c>
      <c r="N1389" s="3" t="s">
        <v>12</v>
      </c>
      <c r="O1389" s="3" t="s">
        <v>12</v>
      </c>
      <c r="P1389" s="3">
        <v>3444.49</v>
      </c>
      <c r="Q1389" s="54">
        <v>27.513147926342985</v>
      </c>
      <c r="R1389" s="54">
        <v>25.491557502603548</v>
      </c>
      <c r="S1389" s="54">
        <v>38.666387925934302</v>
      </c>
      <c r="T1389" s="54">
        <v>39.577510668117554</v>
      </c>
      <c r="U1389" s="54">
        <v>35.634875320523406</v>
      </c>
      <c r="V1389" s="54">
        <v>46.903102597913524</v>
      </c>
      <c r="W1389" s="54">
        <v>91.671093354880838</v>
      </c>
      <c r="X1389" s="54">
        <v>122.11548858655448</v>
      </c>
      <c r="Y1389" s="54">
        <v>213.78658194143532</v>
      </c>
      <c r="Z1389" s="54">
        <v>35</v>
      </c>
      <c r="AA1389" s="54">
        <v>10</v>
      </c>
      <c r="AB1389" s="54">
        <v>15</v>
      </c>
      <c r="AC1389" s="54">
        <v>23</v>
      </c>
      <c r="AD1389" s="54">
        <v>0</v>
      </c>
      <c r="AE1389" s="54">
        <v>0</v>
      </c>
      <c r="AF1389" s="54">
        <f t="shared" si="1653"/>
        <v>60</v>
      </c>
      <c r="AG1389" s="54">
        <f t="shared" si="1654"/>
        <v>23</v>
      </c>
      <c r="AH1389" s="54">
        <f t="shared" si="1655"/>
        <v>83</v>
      </c>
      <c r="AI1389" s="54">
        <v>94768.762900809146</v>
      </c>
      <c r="AJ1389" s="54">
        <v>87805.414902142889</v>
      </c>
      <c r="AK1389" s="54">
        <v>133185.98654700146</v>
      </c>
      <c r="AL1389" s="54">
        <v>136324.33972122424</v>
      </c>
      <c r="AM1389" s="54">
        <v>122743.97169278965</v>
      </c>
      <c r="AN1389" s="54">
        <v>161557.26786748716</v>
      </c>
      <c r="AO1389" s="54">
        <v>315760.16434995353</v>
      </c>
      <c r="AP1389" s="54">
        <v>420625.57928150106</v>
      </c>
      <c r="AQ1389" s="54">
        <v>736385.74363145465</v>
      </c>
      <c r="AR1389" s="54">
        <f t="shared" si="1656"/>
        <v>120557.15</v>
      </c>
      <c r="AS1389" s="54">
        <f t="shared" si="1657"/>
        <v>34444.899999999994</v>
      </c>
      <c r="AT1389" s="54">
        <f t="shared" si="1658"/>
        <v>51667.35</v>
      </c>
      <c r="AU1389" s="54">
        <f t="shared" si="1659"/>
        <v>79223.26999999999</v>
      </c>
      <c r="AV1389" s="54">
        <f t="shared" si="1660"/>
        <v>0</v>
      </c>
      <c r="AW1389" s="54">
        <f t="shared" si="1661"/>
        <v>0</v>
      </c>
      <c r="AX1389" s="54">
        <f t="shared" si="1662"/>
        <v>206669.4</v>
      </c>
      <c r="AY1389" s="54">
        <f t="shared" si="1663"/>
        <v>79223.26999999999</v>
      </c>
      <c r="AZ1389" s="54">
        <f t="shared" si="1664"/>
        <v>285892.67</v>
      </c>
      <c r="BA1389" s="54">
        <f t="shared" si="1650"/>
        <v>39.577510668117554</v>
      </c>
      <c r="BB1389" s="54">
        <f t="shared" si="1651"/>
        <v>23</v>
      </c>
      <c r="BC1389" s="54"/>
      <c r="BD1389" s="54"/>
      <c r="BE1389" s="54">
        <f t="shared" si="1665"/>
        <v>0</v>
      </c>
      <c r="BF1389" s="54"/>
      <c r="BG1389" s="54"/>
      <c r="BH1389" s="54"/>
      <c r="BI1389" s="54"/>
      <c r="BJ1389" s="54"/>
      <c r="BK1389" s="54"/>
      <c r="BL1389" s="54"/>
      <c r="BM1389" s="54"/>
      <c r="BN1389" s="54"/>
      <c r="BO1389" s="54"/>
      <c r="BP1389" s="54"/>
      <c r="BQ1389" s="54"/>
      <c r="BR1389" s="54"/>
      <c r="BS1389" s="54"/>
      <c r="BT1389" s="54"/>
      <c r="BU1389" s="54"/>
      <c r="BV1389" s="54">
        <f t="shared" si="1666"/>
        <v>120270.10916666665</v>
      </c>
      <c r="BW1389" s="54">
        <f t="shared" si="1667"/>
        <v>306559.61</v>
      </c>
      <c r="BX1389" s="54">
        <f t="shared" si="1668"/>
        <v>275559.19999999995</v>
      </c>
      <c r="BY1389" s="54">
        <f t="shared" si="1669"/>
        <v>89</v>
      </c>
      <c r="BZ1389" s="54">
        <f t="shared" si="1670"/>
        <v>80</v>
      </c>
      <c r="CA1389" s="54">
        <v>0</v>
      </c>
      <c r="CB1389" s="54">
        <f t="shared" si="1671"/>
        <v>105</v>
      </c>
      <c r="CC1389" s="54">
        <f t="shared" si="1672"/>
        <v>34.916666666666664</v>
      </c>
      <c r="CD1389" s="54">
        <v>105</v>
      </c>
      <c r="CE1389" s="54">
        <v>105</v>
      </c>
      <c r="CF1389" s="54">
        <v>0</v>
      </c>
      <c r="CG1389" s="54">
        <v>0</v>
      </c>
      <c r="CH1389" s="54">
        <v>5</v>
      </c>
      <c r="CI1389" s="54">
        <v>35</v>
      </c>
      <c r="CJ1389" s="54">
        <v>30</v>
      </c>
      <c r="CK1389" s="54">
        <v>29</v>
      </c>
      <c r="CL1389" s="54">
        <v>30</v>
      </c>
      <c r="CM1389" s="54">
        <v>50</v>
      </c>
      <c r="CN1389" s="54">
        <v>30</v>
      </c>
      <c r="CO1389" s="54">
        <v>0</v>
      </c>
    </row>
    <row r="1390" spans="1:93">
      <c r="A1390" s="3" t="str">
        <f t="shared" si="1652"/>
        <v>SH312Itovebi 3mg</v>
      </c>
      <c r="B1390" s="3" t="s">
        <v>556</v>
      </c>
      <c r="C1390" s="3" t="s">
        <v>557</v>
      </c>
      <c r="D1390" s="3" t="s">
        <v>296</v>
      </c>
      <c r="E1390" s="3" t="s">
        <v>296</v>
      </c>
      <c r="F1390" s="3" t="s">
        <v>431</v>
      </c>
      <c r="G1390" s="3" t="s">
        <v>432</v>
      </c>
      <c r="H1390" s="3" t="s">
        <v>431</v>
      </c>
      <c r="I1390" s="3" t="s">
        <v>432</v>
      </c>
      <c r="J1390" s="3" t="s">
        <v>541</v>
      </c>
      <c r="K1390" s="3" t="s">
        <v>541</v>
      </c>
      <c r="L1390" s="3" t="s">
        <v>939</v>
      </c>
      <c r="M1390" s="3" t="s">
        <v>542</v>
      </c>
      <c r="N1390" s="3" t="s">
        <v>13</v>
      </c>
      <c r="O1390" s="3" t="s">
        <v>14</v>
      </c>
      <c r="P1390" s="3">
        <v>3566.02</v>
      </c>
      <c r="Q1390" s="54">
        <v>4.4803227140664132</v>
      </c>
      <c r="R1390" s="54">
        <v>5.1156021334289434</v>
      </c>
      <c r="S1390" s="54">
        <v>10.354137964281621</v>
      </c>
      <c r="T1390" s="54">
        <v>10.481455704304476</v>
      </c>
      <c r="U1390" s="54">
        <v>12.742638795955806</v>
      </c>
      <c r="V1390" s="54">
        <v>16.227831503480239</v>
      </c>
      <c r="W1390" s="54">
        <v>19.950062811776981</v>
      </c>
      <c r="X1390" s="54">
        <v>39.451926003740525</v>
      </c>
      <c r="Y1390" s="54">
        <v>59.401988815517505</v>
      </c>
      <c r="Z1390" s="54">
        <v>0</v>
      </c>
      <c r="AA1390" s="54">
        <v>0</v>
      </c>
      <c r="AB1390" s="54">
        <v>0</v>
      </c>
      <c r="AC1390" s="54">
        <v>0</v>
      </c>
      <c r="AD1390" s="54">
        <v>0</v>
      </c>
      <c r="AE1390" s="54">
        <v>0</v>
      </c>
      <c r="AF1390" s="54">
        <f t="shared" si="1653"/>
        <v>0</v>
      </c>
      <c r="AG1390" s="54">
        <f t="shared" si="1654"/>
        <v>0</v>
      </c>
      <c r="AH1390" s="54">
        <f t="shared" si="1655"/>
        <v>0</v>
      </c>
      <c r="AI1390" s="54">
        <v>15976.920404815113</v>
      </c>
      <c r="AJ1390" s="54">
        <v>18242.33951985028</v>
      </c>
      <c r="AK1390" s="54">
        <v>36923.063063387548</v>
      </c>
      <c r="AL1390" s="54">
        <v>37377.080670663854</v>
      </c>
      <c r="AM1390" s="54">
        <v>45440.504799154325</v>
      </c>
      <c r="AN1390" s="54">
        <v>57868.771698040604</v>
      </c>
      <c r="AO1390" s="54">
        <v>71142.32298805294</v>
      </c>
      <c r="AP1390" s="54">
        <v>140686.35716785878</v>
      </c>
      <c r="AQ1390" s="54">
        <v>211828.68015591172</v>
      </c>
      <c r="AR1390" s="54">
        <f t="shared" si="1656"/>
        <v>0</v>
      </c>
      <c r="AS1390" s="54">
        <f t="shared" si="1657"/>
        <v>0</v>
      </c>
      <c r="AT1390" s="54">
        <f t="shared" si="1658"/>
        <v>0</v>
      </c>
      <c r="AU1390" s="54">
        <f t="shared" si="1659"/>
        <v>0</v>
      </c>
      <c r="AV1390" s="54">
        <f t="shared" si="1660"/>
        <v>0</v>
      </c>
      <c r="AW1390" s="54">
        <f t="shared" si="1661"/>
        <v>0</v>
      </c>
      <c r="AX1390" s="54">
        <f t="shared" si="1662"/>
        <v>0</v>
      </c>
      <c r="AY1390" s="54">
        <f t="shared" si="1663"/>
        <v>0</v>
      </c>
      <c r="AZ1390" s="54">
        <f t="shared" si="1664"/>
        <v>0</v>
      </c>
      <c r="BA1390" s="54">
        <f t="shared" si="1650"/>
        <v>10.481455704304476</v>
      </c>
      <c r="BB1390" s="54">
        <f t="shared" si="1651"/>
        <v>0</v>
      </c>
      <c r="BC1390" s="54"/>
      <c r="BD1390" s="54"/>
      <c r="BE1390" s="54">
        <f t="shared" si="1665"/>
        <v>0</v>
      </c>
      <c r="BF1390" s="54"/>
      <c r="BG1390" s="54"/>
      <c r="BH1390" s="54"/>
      <c r="BI1390" s="54"/>
      <c r="BJ1390" s="54"/>
      <c r="BK1390" s="54"/>
      <c r="BL1390" s="54">
        <v>2</v>
      </c>
      <c r="BM1390" s="54">
        <v>3</v>
      </c>
      <c r="BN1390" s="54">
        <f t="shared" ref="BN1390:BN1391" si="1709">AVERAGE(BP1390:BR1390)</f>
        <v>0.33333333333333331</v>
      </c>
      <c r="BO1390" s="54">
        <f t="shared" ref="BO1390:BO1391" si="1710">SUM(BS1390:BU1390)/1</f>
        <v>0</v>
      </c>
      <c r="BP1390" s="54">
        <v>1</v>
      </c>
      <c r="BQ1390" s="54">
        <v>0</v>
      </c>
      <c r="BR1390" s="54">
        <v>0</v>
      </c>
      <c r="BS1390" s="54">
        <v>0</v>
      </c>
      <c r="BT1390" s="54">
        <v>0</v>
      </c>
      <c r="BU1390" s="54">
        <v>0</v>
      </c>
      <c r="BV1390" s="54">
        <f t="shared" si="1666"/>
        <v>1188.6733333333332</v>
      </c>
      <c r="BW1390" s="54">
        <f t="shared" si="1667"/>
        <v>10698.06</v>
      </c>
      <c r="BX1390" s="54">
        <f t="shared" si="1668"/>
        <v>0</v>
      </c>
      <c r="BY1390" s="54">
        <f t="shared" si="1669"/>
        <v>3</v>
      </c>
      <c r="BZ1390" s="54">
        <f t="shared" si="1670"/>
        <v>0</v>
      </c>
      <c r="CA1390" s="54">
        <v>0</v>
      </c>
      <c r="CB1390" s="54">
        <f t="shared" si="1671"/>
        <v>1</v>
      </c>
      <c r="CC1390" s="54">
        <f t="shared" si="1672"/>
        <v>0.33333333333333331</v>
      </c>
      <c r="CD1390" s="54">
        <v>0</v>
      </c>
      <c r="CE1390" s="54">
        <v>0</v>
      </c>
      <c r="CF1390" s="54">
        <v>0</v>
      </c>
      <c r="CG1390" s="54">
        <v>0</v>
      </c>
      <c r="CH1390" s="54">
        <v>1</v>
      </c>
      <c r="CI1390" s="54">
        <v>0</v>
      </c>
      <c r="CJ1390" s="54">
        <v>0</v>
      </c>
      <c r="CK1390" s="54">
        <v>1</v>
      </c>
      <c r="CL1390" s="54">
        <v>2</v>
      </c>
      <c r="CM1390" s="54">
        <v>0</v>
      </c>
      <c r="CN1390" s="54">
        <v>0</v>
      </c>
      <c r="CO1390" s="54">
        <v>0</v>
      </c>
    </row>
    <row r="1391" spans="1:93">
      <c r="A1391" s="3" t="str">
        <f t="shared" si="1652"/>
        <v>SH312Itovebi 9mg</v>
      </c>
      <c r="B1391" s="3" t="s">
        <v>556</v>
      </c>
      <c r="C1391" s="3" t="s">
        <v>557</v>
      </c>
      <c r="D1391" s="3" t="s">
        <v>296</v>
      </c>
      <c r="E1391" s="3" t="s">
        <v>296</v>
      </c>
      <c r="F1391" s="3" t="s">
        <v>431</v>
      </c>
      <c r="G1391" s="3" t="s">
        <v>432</v>
      </c>
      <c r="H1391" s="3" t="s">
        <v>431</v>
      </c>
      <c r="I1391" s="3" t="s">
        <v>432</v>
      </c>
      <c r="J1391" s="3" t="s">
        <v>541</v>
      </c>
      <c r="K1391" s="3" t="s">
        <v>541</v>
      </c>
      <c r="L1391" s="3" t="s">
        <v>939</v>
      </c>
      <c r="M1391" s="3" t="s">
        <v>542</v>
      </c>
      <c r="N1391" s="3" t="s">
        <v>13</v>
      </c>
      <c r="O1391" s="3" t="s">
        <v>15</v>
      </c>
      <c r="P1391" s="3">
        <v>10698.05</v>
      </c>
      <c r="Q1391" s="54"/>
      <c r="R1391" s="54"/>
      <c r="S1391" s="54"/>
      <c r="T1391" s="54"/>
      <c r="U1391" s="54"/>
      <c r="V1391" s="54"/>
      <c r="W1391" s="54">
        <v>0</v>
      </c>
      <c r="X1391" s="54">
        <v>0</v>
      </c>
      <c r="Y1391" s="54">
        <v>0</v>
      </c>
      <c r="Z1391" s="54">
        <v>0</v>
      </c>
      <c r="AA1391" s="54">
        <v>0</v>
      </c>
      <c r="AB1391" s="54">
        <v>0</v>
      </c>
      <c r="AC1391" s="54">
        <v>0</v>
      </c>
      <c r="AD1391" s="54">
        <v>0</v>
      </c>
      <c r="AE1391" s="54">
        <v>0</v>
      </c>
      <c r="AF1391" s="54">
        <f t="shared" si="1653"/>
        <v>0</v>
      </c>
      <c r="AG1391" s="54">
        <f t="shared" si="1654"/>
        <v>0</v>
      </c>
      <c r="AH1391" s="54">
        <f t="shared" si="1655"/>
        <v>0</v>
      </c>
      <c r="AI1391" s="54"/>
      <c r="AJ1391" s="54"/>
      <c r="AK1391" s="54"/>
      <c r="AL1391" s="54"/>
      <c r="AM1391" s="54"/>
      <c r="AN1391" s="54"/>
      <c r="AO1391" s="54">
        <v>0</v>
      </c>
      <c r="AP1391" s="54">
        <v>0</v>
      </c>
      <c r="AQ1391" s="54">
        <v>0</v>
      </c>
      <c r="AR1391" s="54">
        <f t="shared" si="1656"/>
        <v>0</v>
      </c>
      <c r="AS1391" s="54">
        <f t="shared" si="1657"/>
        <v>0</v>
      </c>
      <c r="AT1391" s="54">
        <f t="shared" si="1658"/>
        <v>0</v>
      </c>
      <c r="AU1391" s="54">
        <f t="shared" si="1659"/>
        <v>0</v>
      </c>
      <c r="AV1391" s="54">
        <f t="shared" si="1660"/>
        <v>0</v>
      </c>
      <c r="AW1391" s="54">
        <f t="shared" si="1661"/>
        <v>0</v>
      </c>
      <c r="AX1391" s="54">
        <f t="shared" si="1662"/>
        <v>0</v>
      </c>
      <c r="AY1391" s="54">
        <f t="shared" si="1663"/>
        <v>0</v>
      </c>
      <c r="AZ1391" s="54">
        <f t="shared" si="1664"/>
        <v>0</v>
      </c>
      <c r="BA1391" s="54">
        <f t="shared" si="1650"/>
        <v>0</v>
      </c>
      <c r="BB1391" s="54">
        <f t="shared" si="1651"/>
        <v>0</v>
      </c>
      <c r="BC1391" s="54"/>
      <c r="BD1391" s="54"/>
      <c r="BE1391" s="54">
        <f t="shared" si="1665"/>
        <v>0</v>
      </c>
      <c r="BF1391" s="54"/>
      <c r="BG1391" s="54"/>
      <c r="BH1391" s="54"/>
      <c r="BI1391" s="54"/>
      <c r="BJ1391" s="54"/>
      <c r="BK1391" s="54"/>
      <c r="BL1391" s="54">
        <v>0</v>
      </c>
      <c r="BM1391" s="54">
        <v>0</v>
      </c>
      <c r="BN1391" s="54">
        <f t="shared" si="1709"/>
        <v>1</v>
      </c>
      <c r="BO1391" s="54">
        <f t="shared" si="1710"/>
        <v>0</v>
      </c>
      <c r="BP1391" s="54">
        <v>1</v>
      </c>
      <c r="BQ1391" s="54">
        <v>1</v>
      </c>
      <c r="BR1391" s="54">
        <v>1</v>
      </c>
      <c r="BS1391" s="54">
        <v>0</v>
      </c>
      <c r="BT1391" s="54">
        <v>0</v>
      </c>
      <c r="BU1391" s="54">
        <v>0</v>
      </c>
      <c r="BV1391" s="54">
        <f t="shared" si="1666"/>
        <v>0</v>
      </c>
      <c r="BW1391" s="54">
        <f t="shared" si="1667"/>
        <v>0</v>
      </c>
      <c r="BX1391" s="54">
        <f t="shared" si="1668"/>
        <v>0</v>
      </c>
      <c r="BY1391" s="54">
        <f t="shared" si="1669"/>
        <v>0</v>
      </c>
      <c r="BZ1391" s="54">
        <f t="shared" si="1670"/>
        <v>0</v>
      </c>
      <c r="CA1391" s="54">
        <v>0</v>
      </c>
      <c r="CB1391" s="54">
        <f t="shared" si="1671"/>
        <v>0</v>
      </c>
      <c r="CC1391" s="54">
        <f t="shared" si="1672"/>
        <v>0</v>
      </c>
      <c r="CD1391" s="54">
        <v>0</v>
      </c>
      <c r="CE1391" s="54">
        <v>0</v>
      </c>
      <c r="CF1391" s="54">
        <v>0</v>
      </c>
      <c r="CG1391" s="54">
        <v>0</v>
      </c>
      <c r="CH1391" s="54">
        <v>0</v>
      </c>
      <c r="CI1391" s="54">
        <v>0</v>
      </c>
      <c r="CJ1391" s="54">
        <v>0</v>
      </c>
      <c r="CK1391" s="54">
        <v>0</v>
      </c>
      <c r="CL1391" s="54">
        <v>0</v>
      </c>
      <c r="CM1391" s="54">
        <v>0</v>
      </c>
      <c r="CN1391" s="54">
        <v>0</v>
      </c>
      <c r="CO1391" s="54">
        <v>0</v>
      </c>
    </row>
    <row r="1392" spans="1:93">
      <c r="A1392" s="3" t="str">
        <f t="shared" si="1652"/>
        <v>SH312Perjeta</v>
      </c>
      <c r="B1392" s="3" t="s">
        <v>556</v>
      </c>
      <c r="C1392" s="3" t="s">
        <v>557</v>
      </c>
      <c r="D1392" s="3" t="s">
        <v>296</v>
      </c>
      <c r="E1392" s="3" t="s">
        <v>296</v>
      </c>
      <c r="F1392" s="3" t="s">
        <v>431</v>
      </c>
      <c r="G1392" s="3" t="s">
        <v>432</v>
      </c>
      <c r="H1392" s="3" t="s">
        <v>431</v>
      </c>
      <c r="I1392" s="3" t="s">
        <v>432</v>
      </c>
      <c r="J1392" s="3" t="s">
        <v>541</v>
      </c>
      <c r="K1392" s="3" t="s">
        <v>541</v>
      </c>
      <c r="L1392" s="3" t="s">
        <v>939</v>
      </c>
      <c r="M1392" s="3" t="s">
        <v>542</v>
      </c>
      <c r="N1392" s="3" t="s">
        <v>16</v>
      </c>
      <c r="O1392" s="3" t="s">
        <v>16</v>
      </c>
      <c r="P1392" s="3">
        <v>3985.87</v>
      </c>
      <c r="Q1392" s="54">
        <v>10.324969308980972</v>
      </c>
      <c r="R1392" s="54">
        <v>8.7216566657354022</v>
      </c>
      <c r="S1392" s="54">
        <v>13.237650787941122</v>
      </c>
      <c r="T1392" s="54">
        <v>7.9991270187515955</v>
      </c>
      <c r="U1392" s="54">
        <v>9.7087838804605511</v>
      </c>
      <c r="V1392" s="54">
        <v>11.142353827144913</v>
      </c>
      <c r="W1392" s="54">
        <v>32.284276762657498</v>
      </c>
      <c r="X1392" s="54">
        <v>28.850264726357057</v>
      </c>
      <c r="Y1392" s="54">
        <v>61.134541489014552</v>
      </c>
      <c r="Z1392" s="54">
        <v>0</v>
      </c>
      <c r="AA1392" s="54">
        <v>0</v>
      </c>
      <c r="AB1392" s="54">
        <v>0</v>
      </c>
      <c r="AC1392" s="54">
        <v>0</v>
      </c>
      <c r="AD1392" s="54">
        <v>0</v>
      </c>
      <c r="AE1392" s="54">
        <v>0</v>
      </c>
      <c r="AF1392" s="54">
        <f t="shared" si="1653"/>
        <v>0</v>
      </c>
      <c r="AG1392" s="54">
        <f t="shared" si="1654"/>
        <v>0</v>
      </c>
      <c r="AH1392" s="54">
        <f t="shared" si="1655"/>
        <v>0</v>
      </c>
      <c r="AI1392" s="54">
        <v>41153.985419587989</v>
      </c>
      <c r="AJ1392" s="54">
        <v>34763.389654254774</v>
      </c>
      <c r="AK1392" s="54">
        <v>52763.555146130879</v>
      </c>
      <c r="AL1392" s="54">
        <v>31883.480410231423</v>
      </c>
      <c r="AM1392" s="54">
        <v>38697.950405611293</v>
      </c>
      <c r="AN1392" s="54">
        <v>44411.973849002097</v>
      </c>
      <c r="AO1392" s="54">
        <v>128680.93021997364</v>
      </c>
      <c r="AP1392" s="54">
        <v>114993.40466484481</v>
      </c>
      <c r="AQ1392" s="54">
        <v>243674.33488481847</v>
      </c>
      <c r="AR1392" s="54">
        <f t="shared" si="1656"/>
        <v>0</v>
      </c>
      <c r="AS1392" s="54">
        <f t="shared" si="1657"/>
        <v>0</v>
      </c>
      <c r="AT1392" s="54">
        <f t="shared" si="1658"/>
        <v>0</v>
      </c>
      <c r="AU1392" s="54">
        <f t="shared" si="1659"/>
        <v>0</v>
      </c>
      <c r="AV1392" s="54">
        <f t="shared" si="1660"/>
        <v>0</v>
      </c>
      <c r="AW1392" s="54">
        <f t="shared" si="1661"/>
        <v>0</v>
      </c>
      <c r="AX1392" s="54">
        <f t="shared" si="1662"/>
        <v>0</v>
      </c>
      <c r="AY1392" s="54">
        <f t="shared" si="1663"/>
        <v>0</v>
      </c>
      <c r="AZ1392" s="54">
        <f t="shared" si="1664"/>
        <v>0</v>
      </c>
      <c r="BA1392" s="54">
        <f t="shared" si="1650"/>
        <v>7.9991270187515955</v>
      </c>
      <c r="BB1392" s="54">
        <f t="shared" si="1651"/>
        <v>0</v>
      </c>
      <c r="BC1392" s="54"/>
      <c r="BD1392" s="54"/>
      <c r="BE1392" s="54">
        <f t="shared" si="1665"/>
        <v>0</v>
      </c>
      <c r="BF1392" s="54"/>
      <c r="BG1392" s="54"/>
      <c r="BH1392" s="54"/>
      <c r="BI1392" s="54"/>
      <c r="BJ1392" s="54"/>
      <c r="BK1392" s="54"/>
      <c r="BL1392" s="54"/>
      <c r="BM1392" s="54"/>
      <c r="BN1392" s="54"/>
      <c r="BO1392" s="54"/>
      <c r="BP1392" s="54"/>
      <c r="BQ1392" s="54"/>
      <c r="BR1392" s="54"/>
      <c r="BS1392" s="54"/>
      <c r="BT1392" s="54"/>
      <c r="BU1392" s="54"/>
      <c r="BV1392" s="54">
        <f t="shared" si="1666"/>
        <v>12954.077499999999</v>
      </c>
      <c r="BW1392" s="54">
        <f t="shared" si="1667"/>
        <v>-243138.07</v>
      </c>
      <c r="BX1392" s="54">
        <f t="shared" si="1668"/>
        <v>0</v>
      </c>
      <c r="BY1392" s="54">
        <f t="shared" si="1669"/>
        <v>-61</v>
      </c>
      <c r="BZ1392" s="54">
        <f t="shared" si="1670"/>
        <v>0</v>
      </c>
      <c r="CA1392" s="54">
        <v>0</v>
      </c>
      <c r="CB1392" s="54">
        <f t="shared" si="1671"/>
        <v>105</v>
      </c>
      <c r="CC1392" s="54">
        <f t="shared" si="1672"/>
        <v>3.25</v>
      </c>
      <c r="CD1392" s="54">
        <v>105</v>
      </c>
      <c r="CE1392" s="54">
        <v>0</v>
      </c>
      <c r="CF1392" s="54">
        <v>0</v>
      </c>
      <c r="CG1392" s="54">
        <v>0</v>
      </c>
      <c r="CH1392" s="54">
        <v>0</v>
      </c>
      <c r="CI1392" s="54">
        <v>-5</v>
      </c>
      <c r="CJ1392" s="54">
        <v>-54</v>
      </c>
      <c r="CK1392" s="54">
        <v>0</v>
      </c>
      <c r="CL1392" s="54">
        <v>-7</v>
      </c>
      <c r="CM1392" s="54">
        <v>0</v>
      </c>
      <c r="CN1392" s="54">
        <v>0</v>
      </c>
      <c r="CO1392" s="54">
        <v>0</v>
      </c>
    </row>
    <row r="1393" spans="1:93">
      <c r="A1393" s="3" t="str">
        <f t="shared" si="1652"/>
        <v>SH312Phesgo 10ml</v>
      </c>
      <c r="B1393" s="3" t="s">
        <v>556</v>
      </c>
      <c r="C1393" s="3" t="s">
        <v>557</v>
      </c>
      <c r="D1393" s="3" t="s">
        <v>296</v>
      </c>
      <c r="E1393" s="3" t="s">
        <v>296</v>
      </c>
      <c r="F1393" s="3" t="s">
        <v>431</v>
      </c>
      <c r="G1393" s="3" t="s">
        <v>432</v>
      </c>
      <c r="H1393" s="3" t="s">
        <v>431</v>
      </c>
      <c r="I1393" s="3" t="s">
        <v>432</v>
      </c>
      <c r="J1393" s="3" t="s">
        <v>541</v>
      </c>
      <c r="K1393" s="3" t="s">
        <v>541</v>
      </c>
      <c r="L1393" s="3" t="s">
        <v>939</v>
      </c>
      <c r="M1393" s="3" t="s">
        <v>542</v>
      </c>
      <c r="N1393" s="3" t="s">
        <v>17</v>
      </c>
      <c r="O1393" s="3" t="s">
        <v>18</v>
      </c>
      <c r="P1393" s="3">
        <v>6232.07</v>
      </c>
      <c r="Q1393" s="54">
        <v>57.715683338338629</v>
      </c>
      <c r="R1393" s="54">
        <v>53.047094328439833</v>
      </c>
      <c r="S1393" s="54">
        <v>77.887445012949158</v>
      </c>
      <c r="T1393" s="54">
        <v>68.769093055544957</v>
      </c>
      <c r="U1393" s="54">
        <v>61.286084114449935</v>
      </c>
      <c r="V1393" s="54">
        <v>79.178841737660207</v>
      </c>
      <c r="W1393" s="54">
        <v>188.65022267972762</v>
      </c>
      <c r="X1393" s="54">
        <v>209.2340189076551</v>
      </c>
      <c r="Y1393" s="54">
        <v>397.88424158738269</v>
      </c>
      <c r="Z1393" s="54">
        <v>170</v>
      </c>
      <c r="AA1393" s="54">
        <v>30</v>
      </c>
      <c r="AB1393" s="54">
        <v>90</v>
      </c>
      <c r="AC1393" s="54">
        <v>70</v>
      </c>
      <c r="AD1393" s="54">
        <v>0</v>
      </c>
      <c r="AE1393" s="54">
        <v>0</v>
      </c>
      <c r="AF1393" s="54">
        <f t="shared" si="1653"/>
        <v>290</v>
      </c>
      <c r="AG1393" s="54">
        <f t="shared" si="1654"/>
        <v>70</v>
      </c>
      <c r="AH1393" s="54">
        <f t="shared" si="1655"/>
        <v>360</v>
      </c>
      <c r="AI1393" s="54">
        <v>359688.17866236001</v>
      </c>
      <c r="AJ1393" s="54">
        <v>330593.20515143999</v>
      </c>
      <c r="AK1393" s="54">
        <v>485400.00944185001</v>
      </c>
      <c r="AL1393" s="54">
        <v>428573.80175867002</v>
      </c>
      <c r="AM1393" s="54">
        <v>381939.16622714</v>
      </c>
      <c r="AN1393" s="54">
        <v>493448.08422802004</v>
      </c>
      <c r="AO1393" s="54">
        <v>1175681.3932556501</v>
      </c>
      <c r="AP1393" s="54">
        <v>1303961.0522138299</v>
      </c>
      <c r="AQ1393" s="54">
        <v>2479642.44546948</v>
      </c>
      <c r="AR1393" s="54">
        <f t="shared" si="1656"/>
        <v>1059451.8999999999</v>
      </c>
      <c r="AS1393" s="54">
        <f t="shared" si="1657"/>
        <v>186962.09999999998</v>
      </c>
      <c r="AT1393" s="54">
        <f t="shared" si="1658"/>
        <v>560886.29999999993</v>
      </c>
      <c r="AU1393" s="54">
        <f t="shared" si="1659"/>
        <v>436244.89999999997</v>
      </c>
      <c r="AV1393" s="54">
        <f t="shared" si="1660"/>
        <v>0</v>
      </c>
      <c r="AW1393" s="54">
        <f t="shared" si="1661"/>
        <v>0</v>
      </c>
      <c r="AX1393" s="54">
        <f t="shared" si="1662"/>
        <v>1807300.2999999998</v>
      </c>
      <c r="AY1393" s="54">
        <f t="shared" si="1663"/>
        <v>436244.89999999997</v>
      </c>
      <c r="AZ1393" s="54">
        <f t="shared" si="1664"/>
        <v>2243545.1999999997</v>
      </c>
      <c r="BA1393" s="54">
        <f t="shared" si="1650"/>
        <v>68.769093055544957</v>
      </c>
      <c r="BB1393" s="54">
        <f t="shared" si="1651"/>
        <v>70</v>
      </c>
      <c r="BC1393" s="54">
        <f>SUM(CJ1393:CL1393)</f>
        <v>320</v>
      </c>
      <c r="BD1393" s="54">
        <f>SUM(CM1393:CO1393)</f>
        <v>20</v>
      </c>
      <c r="BE1393" s="54">
        <f t="shared" si="1665"/>
        <v>360</v>
      </c>
      <c r="BF1393" s="54">
        <f t="shared" ref="BF1393:BK1393" si="1711">Z1393</f>
        <v>170</v>
      </c>
      <c r="BG1393" s="54">
        <f t="shared" si="1711"/>
        <v>30</v>
      </c>
      <c r="BH1393" s="54">
        <f t="shared" si="1711"/>
        <v>90</v>
      </c>
      <c r="BI1393" s="54">
        <f t="shared" si="1711"/>
        <v>70</v>
      </c>
      <c r="BJ1393" s="54">
        <f t="shared" si="1711"/>
        <v>0</v>
      </c>
      <c r="BK1393" s="54">
        <f t="shared" si="1711"/>
        <v>0</v>
      </c>
      <c r="BL1393" s="54">
        <v>0</v>
      </c>
      <c r="BM1393" s="54">
        <v>0</v>
      </c>
      <c r="BN1393" s="54">
        <f t="shared" ref="BN1393:BN1394" si="1712">AVERAGE(BP1393:BR1393)</f>
        <v>0</v>
      </c>
      <c r="BO1393" s="54">
        <f t="shared" ref="BO1393:BO1394" si="1713">SUM(BS1393:BU1393)/1</f>
        <v>0</v>
      </c>
      <c r="BP1393" s="54">
        <v>0</v>
      </c>
      <c r="BQ1393" s="54">
        <v>0</v>
      </c>
      <c r="BR1393" s="54">
        <v>0</v>
      </c>
      <c r="BS1393" s="54">
        <v>0</v>
      </c>
      <c r="BT1393" s="54">
        <v>0</v>
      </c>
      <c r="BU1393" s="54">
        <v>0</v>
      </c>
      <c r="BV1393" s="54">
        <f t="shared" si="1666"/>
        <v>537516.03749999998</v>
      </c>
      <c r="BW1393" s="54">
        <f t="shared" si="1667"/>
        <v>1994262.4</v>
      </c>
      <c r="BX1393" s="54">
        <f t="shared" si="1668"/>
        <v>124641.4</v>
      </c>
      <c r="BY1393" s="54">
        <f t="shared" si="1669"/>
        <v>320</v>
      </c>
      <c r="BZ1393" s="54">
        <f t="shared" si="1670"/>
        <v>20</v>
      </c>
      <c r="CA1393" s="54">
        <v>105</v>
      </c>
      <c r="CB1393" s="54">
        <f t="shared" si="1671"/>
        <v>165</v>
      </c>
      <c r="CC1393" s="54">
        <f t="shared" si="1672"/>
        <v>86.25</v>
      </c>
      <c r="CD1393" s="54">
        <v>0</v>
      </c>
      <c r="CE1393" s="54">
        <v>105</v>
      </c>
      <c r="CF1393" s="54">
        <v>165</v>
      </c>
      <c r="CG1393" s="54">
        <v>80</v>
      </c>
      <c r="CH1393" s="54">
        <v>135</v>
      </c>
      <c r="CI1393" s="54">
        <v>210</v>
      </c>
      <c r="CJ1393" s="54">
        <v>0</v>
      </c>
      <c r="CK1393" s="54">
        <v>105</v>
      </c>
      <c r="CL1393" s="54">
        <v>215</v>
      </c>
      <c r="CM1393" s="54">
        <v>0</v>
      </c>
      <c r="CN1393" s="54">
        <v>0</v>
      </c>
      <c r="CO1393" s="54">
        <v>20</v>
      </c>
    </row>
    <row r="1394" spans="1:93">
      <c r="A1394" s="3" t="str">
        <f t="shared" si="1652"/>
        <v>SH312Phesgo 15ml</v>
      </c>
      <c r="B1394" s="3" t="s">
        <v>556</v>
      </c>
      <c r="C1394" s="3" t="s">
        <v>557</v>
      </c>
      <c r="D1394" s="3" t="s">
        <v>296</v>
      </c>
      <c r="E1394" s="3" t="s">
        <v>296</v>
      </c>
      <c r="F1394" s="3" t="s">
        <v>431</v>
      </c>
      <c r="G1394" s="3" t="s">
        <v>432</v>
      </c>
      <c r="H1394" s="3" t="s">
        <v>431</v>
      </c>
      <c r="I1394" s="3" t="s">
        <v>432</v>
      </c>
      <c r="J1394" s="3" t="s">
        <v>541</v>
      </c>
      <c r="K1394" s="3" t="s">
        <v>541</v>
      </c>
      <c r="L1394" s="3" t="s">
        <v>939</v>
      </c>
      <c r="M1394" s="3" t="s">
        <v>542</v>
      </c>
      <c r="N1394" s="3" t="s">
        <v>17</v>
      </c>
      <c r="O1394" s="3" t="s">
        <v>19</v>
      </c>
      <c r="P1394" s="3">
        <v>8489.27</v>
      </c>
      <c r="Q1394" s="54">
        <v>3</v>
      </c>
      <c r="R1394" s="54">
        <v>3</v>
      </c>
      <c r="S1394" s="54">
        <v>5</v>
      </c>
      <c r="T1394" s="54">
        <v>4</v>
      </c>
      <c r="U1394" s="54">
        <v>5</v>
      </c>
      <c r="V1394" s="54">
        <v>7</v>
      </c>
      <c r="W1394" s="54">
        <v>11</v>
      </c>
      <c r="X1394" s="54">
        <v>16</v>
      </c>
      <c r="Y1394" s="54">
        <v>27</v>
      </c>
      <c r="Z1394" s="54">
        <v>10</v>
      </c>
      <c r="AA1394" s="54">
        <v>2</v>
      </c>
      <c r="AB1394" s="54">
        <v>7</v>
      </c>
      <c r="AC1394" s="54">
        <v>0</v>
      </c>
      <c r="AD1394" s="54">
        <v>0</v>
      </c>
      <c r="AE1394" s="54">
        <v>0</v>
      </c>
      <c r="AF1394" s="54">
        <f t="shared" si="1653"/>
        <v>19</v>
      </c>
      <c r="AG1394" s="54">
        <f t="shared" si="1654"/>
        <v>0</v>
      </c>
      <c r="AH1394" s="54">
        <f t="shared" si="1655"/>
        <v>19</v>
      </c>
      <c r="AI1394" s="54">
        <v>25467.81</v>
      </c>
      <c r="AJ1394" s="54">
        <v>25467.81</v>
      </c>
      <c r="AK1394" s="54">
        <v>42446.350000000006</v>
      </c>
      <c r="AL1394" s="54">
        <v>33957.08</v>
      </c>
      <c r="AM1394" s="54">
        <v>42446.350000000006</v>
      </c>
      <c r="AN1394" s="54">
        <v>59424.89</v>
      </c>
      <c r="AO1394" s="54">
        <v>93381.97</v>
      </c>
      <c r="AP1394" s="54">
        <v>135828.32</v>
      </c>
      <c r="AQ1394" s="54">
        <v>229210.29</v>
      </c>
      <c r="AR1394" s="54">
        <f t="shared" si="1656"/>
        <v>84892.700000000012</v>
      </c>
      <c r="AS1394" s="54">
        <f t="shared" si="1657"/>
        <v>16978.54</v>
      </c>
      <c r="AT1394" s="54">
        <f t="shared" si="1658"/>
        <v>59424.89</v>
      </c>
      <c r="AU1394" s="54">
        <f t="shared" si="1659"/>
        <v>0</v>
      </c>
      <c r="AV1394" s="54">
        <f t="shared" si="1660"/>
        <v>0</v>
      </c>
      <c r="AW1394" s="54">
        <f t="shared" si="1661"/>
        <v>0</v>
      </c>
      <c r="AX1394" s="54">
        <f t="shared" si="1662"/>
        <v>161296.13</v>
      </c>
      <c r="AY1394" s="54">
        <f t="shared" si="1663"/>
        <v>0</v>
      </c>
      <c r="AZ1394" s="54">
        <f t="shared" si="1664"/>
        <v>161296.13</v>
      </c>
      <c r="BA1394" s="54">
        <f t="shared" si="1650"/>
        <v>4</v>
      </c>
      <c r="BB1394" s="54">
        <f t="shared" si="1651"/>
        <v>0</v>
      </c>
      <c r="BC1394" s="54">
        <f>SUM(CJ1394:CL1394)*2</f>
        <v>26</v>
      </c>
      <c r="BD1394" s="54">
        <f>SUM(CM1394:CO1394)*2</f>
        <v>40</v>
      </c>
      <c r="BE1394" s="54">
        <f t="shared" si="1665"/>
        <v>38</v>
      </c>
      <c r="BF1394" s="54">
        <f t="shared" ref="BF1394:BK1394" si="1714">Z1394*2</f>
        <v>20</v>
      </c>
      <c r="BG1394" s="54">
        <f t="shared" si="1714"/>
        <v>4</v>
      </c>
      <c r="BH1394" s="54">
        <f t="shared" si="1714"/>
        <v>14</v>
      </c>
      <c r="BI1394" s="54">
        <f t="shared" si="1714"/>
        <v>0</v>
      </c>
      <c r="BJ1394" s="54">
        <f t="shared" si="1714"/>
        <v>0</v>
      </c>
      <c r="BK1394" s="54">
        <f t="shared" si="1714"/>
        <v>0</v>
      </c>
      <c r="BL1394" s="54">
        <v>6.333333333333333</v>
      </c>
      <c r="BM1394" s="54">
        <v>7.333333333333333</v>
      </c>
      <c r="BN1394" s="54">
        <f t="shared" si="1712"/>
        <v>5.333333333333333</v>
      </c>
      <c r="BO1394" s="54">
        <f t="shared" si="1713"/>
        <v>6</v>
      </c>
      <c r="BP1394" s="54">
        <v>6</v>
      </c>
      <c r="BQ1394" s="54">
        <v>4</v>
      </c>
      <c r="BR1394" s="54">
        <v>6</v>
      </c>
      <c r="BS1394" s="54">
        <v>6</v>
      </c>
      <c r="BT1394" s="54">
        <v>0</v>
      </c>
      <c r="BU1394" s="54">
        <v>0</v>
      </c>
      <c r="BV1394" s="54">
        <f t="shared" si="1666"/>
        <v>58717.450833333336</v>
      </c>
      <c r="BW1394" s="54">
        <f t="shared" si="1667"/>
        <v>110360.51000000001</v>
      </c>
      <c r="BX1394" s="54">
        <f t="shared" si="1668"/>
        <v>169785.40000000002</v>
      </c>
      <c r="BY1394" s="54">
        <f t="shared" si="1669"/>
        <v>13</v>
      </c>
      <c r="BZ1394" s="54">
        <f t="shared" si="1670"/>
        <v>20</v>
      </c>
      <c r="CA1394" s="54">
        <v>0</v>
      </c>
      <c r="CB1394" s="54">
        <f t="shared" si="1671"/>
        <v>20</v>
      </c>
      <c r="CC1394" s="54">
        <f t="shared" si="1672"/>
        <v>6.916666666666667</v>
      </c>
      <c r="CD1394" s="54">
        <v>0</v>
      </c>
      <c r="CE1394" s="54">
        <v>10</v>
      </c>
      <c r="CF1394" s="54">
        <v>20</v>
      </c>
      <c r="CG1394" s="54">
        <v>15</v>
      </c>
      <c r="CH1394" s="54">
        <v>5</v>
      </c>
      <c r="CI1394" s="54">
        <v>0</v>
      </c>
      <c r="CJ1394" s="54">
        <v>5</v>
      </c>
      <c r="CK1394" s="54">
        <v>0</v>
      </c>
      <c r="CL1394" s="54">
        <v>8</v>
      </c>
      <c r="CM1394" s="54">
        <v>0</v>
      </c>
      <c r="CN1394" s="54">
        <v>4</v>
      </c>
      <c r="CO1394" s="54">
        <v>16</v>
      </c>
    </row>
    <row r="1395" spans="1:93">
      <c r="A1395" s="3" t="str">
        <f t="shared" si="1652"/>
        <v>SH313Herceptin IV</v>
      </c>
      <c r="B1395" s="3" t="s">
        <v>556</v>
      </c>
      <c r="C1395" s="3" t="s">
        <v>557</v>
      </c>
      <c r="D1395" s="3" t="s">
        <v>296</v>
      </c>
      <c r="E1395" s="3" t="s">
        <v>296</v>
      </c>
      <c r="F1395" s="3" t="s">
        <v>433</v>
      </c>
      <c r="G1395" s="3" t="s">
        <v>434</v>
      </c>
      <c r="H1395" s="3" t="s">
        <v>433</v>
      </c>
      <c r="I1395" s="3" t="s">
        <v>434</v>
      </c>
      <c r="J1395" s="3" t="s">
        <v>541</v>
      </c>
      <c r="K1395" s="3" t="s">
        <v>541</v>
      </c>
      <c r="L1395" s="3"/>
      <c r="M1395" s="3" t="s">
        <v>543</v>
      </c>
      <c r="N1395" s="3" t="s">
        <v>11</v>
      </c>
      <c r="O1395" s="3" t="s">
        <v>11</v>
      </c>
      <c r="P1395" s="3">
        <v>4535.5</v>
      </c>
      <c r="Q1395" s="54">
        <v>2.4822376098080742E-7</v>
      </c>
      <c r="R1395" s="54">
        <v>1.7782878168674339E-7</v>
      </c>
      <c r="S1395" s="54">
        <v>1.6542114214001052E-7</v>
      </c>
      <c r="T1395" s="54">
        <v>1.1681063360424579E-7</v>
      </c>
      <c r="U1395" s="54">
        <v>1.0643066396940739E-7</v>
      </c>
      <c r="V1395" s="54">
        <v>1.8528501761878564E-7</v>
      </c>
      <c r="W1395" s="54">
        <v>5.9147368480756133E-7</v>
      </c>
      <c r="X1395" s="54">
        <v>4.0852631519243884E-7</v>
      </c>
      <c r="Y1395" s="54">
        <v>1.0000000000000002E-6</v>
      </c>
      <c r="Z1395" s="54">
        <v>0</v>
      </c>
      <c r="AA1395" s="54">
        <v>0</v>
      </c>
      <c r="AB1395" s="54">
        <v>0</v>
      </c>
      <c r="AC1395" s="54">
        <v>0</v>
      </c>
      <c r="AD1395" s="54">
        <v>0</v>
      </c>
      <c r="AE1395" s="54">
        <v>0</v>
      </c>
      <c r="AF1395" s="54">
        <f t="shared" si="1653"/>
        <v>0</v>
      </c>
      <c r="AG1395" s="54">
        <f t="shared" si="1654"/>
        <v>0</v>
      </c>
      <c r="AH1395" s="54">
        <f t="shared" si="1655"/>
        <v>0</v>
      </c>
      <c r="AI1395" s="54">
        <v>1.1258188679284522E-3</v>
      </c>
      <c r="AJ1395" s="54">
        <v>8.0654243934022462E-4</v>
      </c>
      <c r="AK1395" s="54">
        <v>7.5026759017601764E-4</v>
      </c>
      <c r="AL1395" s="54">
        <v>5.297946287120568E-4</v>
      </c>
      <c r="AM1395" s="54">
        <v>4.8271627643324723E-4</v>
      </c>
      <c r="AN1395" s="54">
        <v>8.4036019741000226E-4</v>
      </c>
      <c r="AO1395" s="54">
        <v>2.6826288974446943E-3</v>
      </c>
      <c r="AP1395" s="54">
        <v>1.8528711025553063E-3</v>
      </c>
      <c r="AQ1395" s="54">
        <v>4.5355000000000005E-3</v>
      </c>
      <c r="AR1395" s="54">
        <f t="shared" si="1656"/>
        <v>0</v>
      </c>
      <c r="AS1395" s="54">
        <f t="shared" si="1657"/>
        <v>0</v>
      </c>
      <c r="AT1395" s="54">
        <f t="shared" si="1658"/>
        <v>0</v>
      </c>
      <c r="AU1395" s="54">
        <f t="shared" si="1659"/>
        <v>0</v>
      </c>
      <c r="AV1395" s="54">
        <f t="shared" si="1660"/>
        <v>0</v>
      </c>
      <c r="AW1395" s="54">
        <f t="shared" si="1661"/>
        <v>0</v>
      </c>
      <c r="AX1395" s="54">
        <f t="shared" si="1662"/>
        <v>0</v>
      </c>
      <c r="AY1395" s="54">
        <f t="shared" si="1663"/>
        <v>0</v>
      </c>
      <c r="AZ1395" s="54">
        <f t="shared" si="1664"/>
        <v>0</v>
      </c>
      <c r="BA1395" s="54">
        <f t="shared" si="1650"/>
        <v>1.1681063360424579E-7</v>
      </c>
      <c r="BB1395" s="54">
        <f t="shared" si="1651"/>
        <v>0</v>
      </c>
      <c r="BC1395" s="54"/>
      <c r="BD1395" s="54"/>
      <c r="BE1395" s="54">
        <f t="shared" si="1665"/>
        <v>0</v>
      </c>
      <c r="BF1395" s="54"/>
      <c r="BG1395" s="54"/>
      <c r="BH1395" s="54"/>
      <c r="BI1395" s="54"/>
      <c r="BJ1395" s="54"/>
      <c r="BK1395" s="54"/>
      <c r="BL1395" s="54"/>
      <c r="BM1395" s="54"/>
      <c r="BN1395" s="54"/>
      <c r="BO1395" s="54"/>
      <c r="BP1395" s="54"/>
      <c r="BQ1395" s="54"/>
      <c r="BR1395" s="54"/>
      <c r="BS1395" s="54"/>
      <c r="BT1395" s="54"/>
      <c r="BU1395" s="54"/>
      <c r="BV1395" s="54">
        <f t="shared" si="1666"/>
        <v>0</v>
      </c>
      <c r="BW1395" s="54">
        <f t="shared" si="1667"/>
        <v>0</v>
      </c>
      <c r="BX1395" s="54">
        <f t="shared" si="1668"/>
        <v>0</v>
      </c>
      <c r="BY1395" s="54">
        <f t="shared" si="1669"/>
        <v>0</v>
      </c>
      <c r="BZ1395" s="54">
        <f t="shared" si="1670"/>
        <v>0</v>
      </c>
      <c r="CA1395" s="54">
        <v>0</v>
      </c>
      <c r="CB1395" s="54">
        <f t="shared" si="1671"/>
        <v>0</v>
      </c>
      <c r="CC1395" s="54">
        <f t="shared" si="1672"/>
        <v>0</v>
      </c>
      <c r="CD1395" s="54">
        <v>0</v>
      </c>
      <c r="CE1395" s="54">
        <v>0</v>
      </c>
      <c r="CF1395" s="54">
        <v>0</v>
      </c>
      <c r="CG1395" s="54">
        <v>0</v>
      </c>
      <c r="CH1395" s="54">
        <v>0</v>
      </c>
      <c r="CI1395" s="54">
        <v>0</v>
      </c>
      <c r="CJ1395" s="54">
        <v>0</v>
      </c>
      <c r="CK1395" s="54">
        <v>0</v>
      </c>
      <c r="CL1395" s="54">
        <v>0</v>
      </c>
      <c r="CM1395" s="54">
        <v>0</v>
      </c>
      <c r="CN1395" s="54">
        <v>0</v>
      </c>
      <c r="CO1395" s="54">
        <v>0</v>
      </c>
    </row>
    <row r="1396" spans="1:93">
      <c r="A1396" s="3" t="str">
        <f t="shared" si="1652"/>
        <v>SH313Herceptin SC</v>
      </c>
      <c r="B1396" s="3" t="s">
        <v>556</v>
      </c>
      <c r="C1396" s="3" t="s">
        <v>557</v>
      </c>
      <c r="D1396" s="3" t="s">
        <v>296</v>
      </c>
      <c r="E1396" s="3" t="s">
        <v>296</v>
      </c>
      <c r="F1396" s="3" t="s">
        <v>433</v>
      </c>
      <c r="G1396" s="3" t="s">
        <v>434</v>
      </c>
      <c r="H1396" s="3" t="s">
        <v>433</v>
      </c>
      <c r="I1396" s="3" t="s">
        <v>434</v>
      </c>
      <c r="J1396" s="3" t="s">
        <v>541</v>
      </c>
      <c r="K1396" s="3" t="s">
        <v>541</v>
      </c>
      <c r="L1396" s="3"/>
      <c r="M1396" s="3" t="s">
        <v>543</v>
      </c>
      <c r="N1396" s="3" t="s">
        <v>12</v>
      </c>
      <c r="O1396" s="3" t="s">
        <v>12</v>
      </c>
      <c r="P1396" s="3">
        <v>3444.49</v>
      </c>
      <c r="Q1396" s="54">
        <v>7.2307080460132838</v>
      </c>
      <c r="R1396" s="54">
        <v>6.6994155097390058</v>
      </c>
      <c r="S1396" s="54">
        <v>10.161881985835208</v>
      </c>
      <c r="T1396" s="54">
        <v>10.401333413219941</v>
      </c>
      <c r="U1396" s="54">
        <v>9.3651726217806655</v>
      </c>
      <c r="V1396" s="54">
        <v>12.326566274628332</v>
      </c>
      <c r="W1396" s="54">
        <v>24.092005541587497</v>
      </c>
      <c r="X1396" s="54">
        <v>32.093072309628937</v>
      </c>
      <c r="Y1396" s="54">
        <v>56.185077851216434</v>
      </c>
      <c r="Z1396" s="54">
        <v>0</v>
      </c>
      <c r="AA1396" s="54">
        <v>0</v>
      </c>
      <c r="AB1396" s="54">
        <v>0</v>
      </c>
      <c r="AC1396" s="54">
        <v>5</v>
      </c>
      <c r="AD1396" s="54">
        <v>0</v>
      </c>
      <c r="AE1396" s="54">
        <v>0</v>
      </c>
      <c r="AF1396" s="54">
        <f t="shared" si="1653"/>
        <v>0</v>
      </c>
      <c r="AG1396" s="54">
        <f t="shared" si="1654"/>
        <v>5</v>
      </c>
      <c r="AH1396" s="54">
        <f t="shared" si="1655"/>
        <v>5</v>
      </c>
      <c r="AI1396" s="54">
        <v>24906.101557412294</v>
      </c>
      <c r="AJ1396" s="54">
        <v>23076.069729140909</v>
      </c>
      <c r="AK1396" s="54">
        <v>35002.500881389518</v>
      </c>
      <c r="AL1396" s="54">
        <v>35827.288928501956</v>
      </c>
      <c r="AM1396" s="54">
        <v>32258.243443997282</v>
      </c>
      <c r="AN1396" s="54">
        <v>42458.734267294545</v>
      </c>
      <c r="AO1396" s="54">
        <v>82984.672167942714</v>
      </c>
      <c r="AP1396" s="54">
        <v>110544.26663979379</v>
      </c>
      <c r="AQ1396" s="54">
        <v>193528.9388077365</v>
      </c>
      <c r="AR1396" s="54">
        <f t="shared" si="1656"/>
        <v>0</v>
      </c>
      <c r="AS1396" s="54">
        <f t="shared" si="1657"/>
        <v>0</v>
      </c>
      <c r="AT1396" s="54">
        <f t="shared" si="1658"/>
        <v>0</v>
      </c>
      <c r="AU1396" s="54">
        <f t="shared" si="1659"/>
        <v>17222.449999999997</v>
      </c>
      <c r="AV1396" s="54">
        <f t="shared" si="1660"/>
        <v>0</v>
      </c>
      <c r="AW1396" s="54">
        <f t="shared" si="1661"/>
        <v>0</v>
      </c>
      <c r="AX1396" s="54">
        <f t="shared" si="1662"/>
        <v>0</v>
      </c>
      <c r="AY1396" s="54">
        <f t="shared" si="1663"/>
        <v>17222.449999999997</v>
      </c>
      <c r="AZ1396" s="54">
        <f t="shared" si="1664"/>
        <v>17222.449999999997</v>
      </c>
      <c r="BA1396" s="54">
        <f t="shared" si="1650"/>
        <v>10.401333413219941</v>
      </c>
      <c r="BB1396" s="54">
        <f t="shared" si="1651"/>
        <v>5</v>
      </c>
      <c r="BC1396" s="54"/>
      <c r="BD1396" s="54"/>
      <c r="BE1396" s="54">
        <f t="shared" si="1665"/>
        <v>0</v>
      </c>
      <c r="BF1396" s="54"/>
      <c r="BG1396" s="54"/>
      <c r="BH1396" s="54"/>
      <c r="BI1396" s="54"/>
      <c r="BJ1396" s="54"/>
      <c r="BK1396" s="54"/>
      <c r="BL1396" s="54"/>
      <c r="BM1396" s="54"/>
      <c r="BN1396" s="54"/>
      <c r="BO1396" s="54"/>
      <c r="BP1396" s="54"/>
      <c r="BQ1396" s="54"/>
      <c r="BR1396" s="54"/>
      <c r="BS1396" s="54"/>
      <c r="BT1396" s="54"/>
      <c r="BU1396" s="54"/>
      <c r="BV1396" s="54">
        <f t="shared" si="1666"/>
        <v>33009.695833333331</v>
      </c>
      <c r="BW1396" s="54">
        <f t="shared" si="1667"/>
        <v>34444.899999999994</v>
      </c>
      <c r="BX1396" s="54">
        <f t="shared" si="1668"/>
        <v>34444.899999999994</v>
      </c>
      <c r="BY1396" s="54">
        <f t="shared" si="1669"/>
        <v>10</v>
      </c>
      <c r="BZ1396" s="54">
        <f t="shared" si="1670"/>
        <v>10</v>
      </c>
      <c r="CA1396" s="54">
        <v>0</v>
      </c>
      <c r="CB1396" s="54">
        <f t="shared" si="1671"/>
        <v>30</v>
      </c>
      <c r="CC1396" s="54">
        <f t="shared" si="1672"/>
        <v>9.5833333333333339</v>
      </c>
      <c r="CD1396" s="54">
        <v>25</v>
      </c>
      <c r="CE1396" s="54">
        <v>5</v>
      </c>
      <c r="CF1396" s="54">
        <v>30</v>
      </c>
      <c r="CG1396" s="54">
        <v>20</v>
      </c>
      <c r="CH1396" s="54">
        <v>0</v>
      </c>
      <c r="CI1396" s="54">
        <v>15</v>
      </c>
      <c r="CJ1396" s="54">
        <v>5</v>
      </c>
      <c r="CK1396" s="54">
        <v>5</v>
      </c>
      <c r="CL1396" s="54">
        <v>0</v>
      </c>
      <c r="CM1396" s="54">
        <v>5</v>
      </c>
      <c r="CN1396" s="54">
        <v>5</v>
      </c>
      <c r="CO1396" s="54">
        <v>0</v>
      </c>
    </row>
    <row r="1397" spans="1:93">
      <c r="A1397" s="3" t="str">
        <f t="shared" si="1652"/>
        <v>SH313Itovebi 3mg</v>
      </c>
      <c r="B1397" s="3" t="s">
        <v>556</v>
      </c>
      <c r="C1397" s="3" t="s">
        <v>557</v>
      </c>
      <c r="D1397" s="3" t="s">
        <v>296</v>
      </c>
      <c r="E1397" s="3" t="s">
        <v>296</v>
      </c>
      <c r="F1397" s="3" t="s">
        <v>433</v>
      </c>
      <c r="G1397" s="3" t="s">
        <v>434</v>
      </c>
      <c r="H1397" s="3" t="s">
        <v>433</v>
      </c>
      <c r="I1397" s="3" t="s">
        <v>434</v>
      </c>
      <c r="J1397" s="3" t="s">
        <v>541</v>
      </c>
      <c r="K1397" s="3" t="s">
        <v>541</v>
      </c>
      <c r="L1397" s="3"/>
      <c r="M1397" s="3" t="s">
        <v>543</v>
      </c>
      <c r="N1397" s="3" t="s">
        <v>13</v>
      </c>
      <c r="O1397" s="3" t="s">
        <v>14</v>
      </c>
      <c r="P1397" s="3">
        <v>3566.02</v>
      </c>
      <c r="Q1397" s="54">
        <v>1.5084757353821665</v>
      </c>
      <c r="R1397" s="54">
        <v>1.7223673790102829</v>
      </c>
      <c r="S1397" s="54">
        <v>3.4861251915806979</v>
      </c>
      <c r="T1397" s="54">
        <v>3.5289916844128313</v>
      </c>
      <c r="U1397" s="54">
        <v>4.2903073406050689</v>
      </c>
      <c r="V1397" s="54">
        <v>5.4637336690089544</v>
      </c>
      <c r="W1397" s="54">
        <v>6.7169683059731469</v>
      </c>
      <c r="X1397" s="54">
        <v>13.283032694026854</v>
      </c>
      <c r="Y1397" s="54">
        <v>20.000001000000001</v>
      </c>
      <c r="Z1397" s="54">
        <v>0</v>
      </c>
      <c r="AA1397" s="54">
        <v>0</v>
      </c>
      <c r="AB1397" s="54">
        <v>2</v>
      </c>
      <c r="AC1397" s="54">
        <v>0</v>
      </c>
      <c r="AD1397" s="54">
        <v>0</v>
      </c>
      <c r="AE1397" s="54">
        <v>0</v>
      </c>
      <c r="AF1397" s="54">
        <f t="shared" si="1653"/>
        <v>2</v>
      </c>
      <c r="AG1397" s="54">
        <f t="shared" si="1654"/>
        <v>0</v>
      </c>
      <c r="AH1397" s="54">
        <f t="shared" si="1655"/>
        <v>2</v>
      </c>
      <c r="AI1397" s="54">
        <v>5379.2546418875136</v>
      </c>
      <c r="AJ1397" s="54">
        <v>6141.9965208982485</v>
      </c>
      <c r="AK1397" s="54">
        <v>12431.592155680601</v>
      </c>
      <c r="AL1397" s="54">
        <v>12584.454926449844</v>
      </c>
      <c r="AM1397" s="54">
        <v>15299.321782744488</v>
      </c>
      <c r="AN1397" s="54">
        <v>19483.783538359312</v>
      </c>
      <c r="AO1397" s="54">
        <v>23952.843318466363</v>
      </c>
      <c r="AP1397" s="54">
        <v>47367.560247553643</v>
      </c>
      <c r="AQ1397" s="54">
        <v>71320.403566020002</v>
      </c>
      <c r="AR1397" s="54">
        <f t="shared" si="1656"/>
        <v>0</v>
      </c>
      <c r="AS1397" s="54">
        <f t="shared" si="1657"/>
        <v>0</v>
      </c>
      <c r="AT1397" s="54">
        <f t="shared" si="1658"/>
        <v>7132.04</v>
      </c>
      <c r="AU1397" s="54">
        <f t="shared" si="1659"/>
        <v>0</v>
      </c>
      <c r="AV1397" s="54">
        <f t="shared" si="1660"/>
        <v>0</v>
      </c>
      <c r="AW1397" s="54">
        <f t="shared" si="1661"/>
        <v>0</v>
      </c>
      <c r="AX1397" s="54">
        <f t="shared" si="1662"/>
        <v>7132.04</v>
      </c>
      <c r="AY1397" s="54">
        <f t="shared" si="1663"/>
        <v>0</v>
      </c>
      <c r="AZ1397" s="54">
        <f t="shared" si="1664"/>
        <v>7132.04</v>
      </c>
      <c r="BA1397" s="54">
        <f t="shared" si="1650"/>
        <v>3.5289916844128313</v>
      </c>
      <c r="BB1397" s="54">
        <f t="shared" si="1651"/>
        <v>0</v>
      </c>
      <c r="BC1397" s="54"/>
      <c r="BD1397" s="54"/>
      <c r="BE1397" s="54">
        <f t="shared" si="1665"/>
        <v>0</v>
      </c>
      <c r="BF1397" s="54"/>
      <c r="BG1397" s="54"/>
      <c r="BH1397" s="54"/>
      <c r="BI1397" s="54"/>
      <c r="BJ1397" s="54"/>
      <c r="BK1397" s="54"/>
      <c r="BL1397" s="54">
        <v>0</v>
      </c>
      <c r="BM1397" s="54">
        <v>0</v>
      </c>
      <c r="BN1397" s="54">
        <f t="shared" ref="BN1397:BN1398" si="1715">AVERAGE(BP1397:BR1397)</f>
        <v>0</v>
      </c>
      <c r="BO1397" s="54">
        <f t="shared" ref="BO1397:BO1398" si="1716">SUM(BS1397:BU1397)/1</f>
        <v>0</v>
      </c>
      <c r="BP1397" s="54">
        <v>0</v>
      </c>
      <c r="BQ1397" s="54">
        <v>0</v>
      </c>
      <c r="BR1397" s="54">
        <v>0</v>
      </c>
      <c r="BS1397" s="54">
        <v>0</v>
      </c>
      <c r="BT1397" s="54">
        <v>0</v>
      </c>
      <c r="BU1397" s="54">
        <v>0</v>
      </c>
      <c r="BV1397" s="54">
        <f t="shared" si="1666"/>
        <v>0</v>
      </c>
      <c r="BW1397" s="54">
        <f t="shared" si="1667"/>
        <v>0</v>
      </c>
      <c r="BX1397" s="54">
        <f t="shared" si="1668"/>
        <v>0</v>
      </c>
      <c r="BY1397" s="54">
        <f t="shared" si="1669"/>
        <v>0</v>
      </c>
      <c r="BZ1397" s="54">
        <f t="shared" si="1670"/>
        <v>0</v>
      </c>
      <c r="CA1397" s="54">
        <v>0</v>
      </c>
      <c r="CB1397" s="54">
        <f t="shared" si="1671"/>
        <v>0</v>
      </c>
      <c r="CC1397" s="54">
        <f t="shared" si="1672"/>
        <v>0</v>
      </c>
      <c r="CD1397" s="54">
        <v>0</v>
      </c>
      <c r="CE1397" s="54">
        <v>0</v>
      </c>
      <c r="CF1397" s="54">
        <v>0</v>
      </c>
      <c r="CG1397" s="54">
        <v>0</v>
      </c>
      <c r="CH1397" s="54">
        <v>0</v>
      </c>
      <c r="CI1397" s="54">
        <v>0</v>
      </c>
      <c r="CJ1397" s="54">
        <v>0</v>
      </c>
      <c r="CK1397" s="54">
        <v>0</v>
      </c>
      <c r="CL1397" s="54">
        <v>0</v>
      </c>
      <c r="CM1397" s="54">
        <v>0</v>
      </c>
      <c r="CN1397" s="54">
        <v>0</v>
      </c>
      <c r="CO1397" s="54">
        <v>0</v>
      </c>
    </row>
    <row r="1398" spans="1:93">
      <c r="A1398" s="3" t="str">
        <f t="shared" si="1652"/>
        <v>SH313Itovebi 9mg</v>
      </c>
      <c r="B1398" s="3" t="s">
        <v>556</v>
      </c>
      <c r="C1398" s="3" t="s">
        <v>557</v>
      </c>
      <c r="D1398" s="3" t="s">
        <v>296</v>
      </c>
      <c r="E1398" s="3" t="s">
        <v>296</v>
      </c>
      <c r="F1398" s="3" t="s">
        <v>433</v>
      </c>
      <c r="G1398" s="3" t="s">
        <v>434</v>
      </c>
      <c r="H1398" s="3" t="s">
        <v>433</v>
      </c>
      <c r="I1398" s="3" t="s">
        <v>434</v>
      </c>
      <c r="J1398" s="3" t="s">
        <v>541</v>
      </c>
      <c r="K1398" s="3" t="s">
        <v>541</v>
      </c>
      <c r="L1398" s="3"/>
      <c r="M1398" s="3" t="s">
        <v>543</v>
      </c>
      <c r="N1398" s="3" t="s">
        <v>13</v>
      </c>
      <c r="O1398" s="3" t="s">
        <v>15</v>
      </c>
      <c r="P1398" s="3">
        <v>10698.05</v>
      </c>
      <c r="Q1398" s="54"/>
      <c r="R1398" s="54"/>
      <c r="S1398" s="54"/>
      <c r="T1398" s="54"/>
      <c r="U1398" s="54"/>
      <c r="V1398" s="54"/>
      <c r="W1398" s="54">
        <v>0</v>
      </c>
      <c r="X1398" s="54">
        <v>0</v>
      </c>
      <c r="Y1398" s="54">
        <v>0</v>
      </c>
      <c r="Z1398" s="54">
        <v>0</v>
      </c>
      <c r="AA1398" s="54">
        <v>1</v>
      </c>
      <c r="AB1398" s="54">
        <v>0</v>
      </c>
      <c r="AC1398" s="54">
        <v>1</v>
      </c>
      <c r="AD1398" s="54">
        <v>0</v>
      </c>
      <c r="AE1398" s="54">
        <v>0</v>
      </c>
      <c r="AF1398" s="54">
        <f t="shared" si="1653"/>
        <v>1</v>
      </c>
      <c r="AG1398" s="54">
        <f t="shared" si="1654"/>
        <v>1</v>
      </c>
      <c r="AH1398" s="54">
        <f t="shared" si="1655"/>
        <v>2</v>
      </c>
      <c r="AI1398" s="54"/>
      <c r="AJ1398" s="54"/>
      <c r="AK1398" s="54"/>
      <c r="AL1398" s="54"/>
      <c r="AM1398" s="54"/>
      <c r="AN1398" s="54"/>
      <c r="AO1398" s="54">
        <v>0</v>
      </c>
      <c r="AP1398" s="54">
        <v>0</v>
      </c>
      <c r="AQ1398" s="54">
        <v>0</v>
      </c>
      <c r="AR1398" s="54">
        <f t="shared" si="1656"/>
        <v>0</v>
      </c>
      <c r="AS1398" s="54">
        <f t="shared" si="1657"/>
        <v>10698.05</v>
      </c>
      <c r="AT1398" s="54">
        <f t="shared" si="1658"/>
        <v>0</v>
      </c>
      <c r="AU1398" s="54">
        <f t="shared" si="1659"/>
        <v>10698.05</v>
      </c>
      <c r="AV1398" s="54">
        <f t="shared" si="1660"/>
        <v>0</v>
      </c>
      <c r="AW1398" s="54">
        <f t="shared" si="1661"/>
        <v>0</v>
      </c>
      <c r="AX1398" s="54">
        <f t="shared" si="1662"/>
        <v>10698.05</v>
      </c>
      <c r="AY1398" s="54">
        <f t="shared" si="1663"/>
        <v>10698.05</v>
      </c>
      <c r="AZ1398" s="54">
        <f t="shared" si="1664"/>
        <v>21396.1</v>
      </c>
      <c r="BA1398" s="54">
        <f t="shared" si="1650"/>
        <v>0</v>
      </c>
      <c r="BB1398" s="54">
        <f t="shared" si="1651"/>
        <v>1</v>
      </c>
      <c r="BC1398" s="54"/>
      <c r="BD1398" s="54"/>
      <c r="BE1398" s="54">
        <f t="shared" si="1665"/>
        <v>0</v>
      </c>
      <c r="BF1398" s="54"/>
      <c r="BG1398" s="54"/>
      <c r="BH1398" s="54"/>
      <c r="BI1398" s="54"/>
      <c r="BJ1398" s="54"/>
      <c r="BK1398" s="54"/>
      <c r="BL1398" s="54">
        <v>0</v>
      </c>
      <c r="BM1398" s="54">
        <v>0</v>
      </c>
      <c r="BN1398" s="54">
        <f t="shared" si="1715"/>
        <v>0</v>
      </c>
      <c r="BO1398" s="54">
        <f t="shared" si="1716"/>
        <v>0</v>
      </c>
      <c r="BP1398" s="54">
        <v>0</v>
      </c>
      <c r="BQ1398" s="54">
        <v>0</v>
      </c>
      <c r="BR1398" s="54">
        <v>0</v>
      </c>
      <c r="BS1398" s="54">
        <v>0</v>
      </c>
      <c r="BT1398" s="54">
        <v>0</v>
      </c>
      <c r="BU1398" s="54">
        <v>0</v>
      </c>
      <c r="BV1398" s="54">
        <f t="shared" si="1666"/>
        <v>0</v>
      </c>
      <c r="BW1398" s="54">
        <f t="shared" si="1667"/>
        <v>0</v>
      </c>
      <c r="BX1398" s="54">
        <f t="shared" si="1668"/>
        <v>0</v>
      </c>
      <c r="BY1398" s="54">
        <f t="shared" si="1669"/>
        <v>0</v>
      </c>
      <c r="BZ1398" s="54">
        <f t="shared" si="1670"/>
        <v>0</v>
      </c>
      <c r="CA1398" s="54">
        <v>0</v>
      </c>
      <c r="CB1398" s="54">
        <f t="shared" si="1671"/>
        <v>0</v>
      </c>
      <c r="CC1398" s="54">
        <f t="shared" si="1672"/>
        <v>0</v>
      </c>
      <c r="CD1398" s="54">
        <v>0</v>
      </c>
      <c r="CE1398" s="54">
        <v>0</v>
      </c>
      <c r="CF1398" s="54">
        <v>0</v>
      </c>
      <c r="CG1398" s="54">
        <v>0</v>
      </c>
      <c r="CH1398" s="54">
        <v>0</v>
      </c>
      <c r="CI1398" s="54">
        <v>0</v>
      </c>
      <c r="CJ1398" s="54">
        <v>0</v>
      </c>
      <c r="CK1398" s="54">
        <v>0</v>
      </c>
      <c r="CL1398" s="54">
        <v>0</v>
      </c>
      <c r="CM1398" s="54">
        <v>0</v>
      </c>
      <c r="CN1398" s="54">
        <v>0</v>
      </c>
      <c r="CO1398" s="54">
        <v>0</v>
      </c>
    </row>
    <row r="1399" spans="1:93">
      <c r="A1399" s="3" t="str">
        <f t="shared" si="1652"/>
        <v>SH313Perjeta</v>
      </c>
      <c r="B1399" s="3" t="s">
        <v>556</v>
      </c>
      <c r="C1399" s="3" t="s">
        <v>557</v>
      </c>
      <c r="D1399" s="3" t="s">
        <v>296</v>
      </c>
      <c r="E1399" s="3" t="s">
        <v>296</v>
      </c>
      <c r="F1399" s="3" t="s">
        <v>433</v>
      </c>
      <c r="G1399" s="3" t="s">
        <v>434</v>
      </c>
      <c r="H1399" s="3" t="s">
        <v>433</v>
      </c>
      <c r="I1399" s="3" t="s">
        <v>434</v>
      </c>
      <c r="J1399" s="3" t="s">
        <v>541</v>
      </c>
      <c r="K1399" s="3" t="s">
        <v>541</v>
      </c>
      <c r="L1399" s="3"/>
      <c r="M1399" s="3" t="s">
        <v>543</v>
      </c>
      <c r="N1399" s="3" t="s">
        <v>16</v>
      </c>
      <c r="O1399" s="3" t="s">
        <v>16</v>
      </c>
      <c r="P1399" s="3">
        <v>3985.87</v>
      </c>
      <c r="Q1399" s="54">
        <v>9.5147917451194566</v>
      </c>
      <c r="R1399" s="54">
        <v>8.037287507936961</v>
      </c>
      <c r="S1399" s="54">
        <v>12.198921534063842</v>
      </c>
      <c r="T1399" s="54">
        <v>7.371453168386358</v>
      </c>
      <c r="U1399" s="54">
        <v>8.94695702781436</v>
      </c>
      <c r="V1399" s="54">
        <v>10.268037903367096</v>
      </c>
      <c r="W1399" s="54">
        <v>29.751000787120262</v>
      </c>
      <c r="X1399" s="54">
        <v>26.586448099567811</v>
      </c>
      <c r="Y1399" s="54">
        <v>56.337448886688072</v>
      </c>
      <c r="Z1399" s="54">
        <v>10</v>
      </c>
      <c r="AA1399" s="54">
        <v>0</v>
      </c>
      <c r="AB1399" s="54">
        <v>10</v>
      </c>
      <c r="AC1399" s="54">
        <v>15</v>
      </c>
      <c r="AD1399" s="54">
        <v>0</v>
      </c>
      <c r="AE1399" s="54">
        <v>0</v>
      </c>
      <c r="AF1399" s="54">
        <f t="shared" si="1653"/>
        <v>20</v>
      </c>
      <c r="AG1399" s="54">
        <f t="shared" si="1654"/>
        <v>15</v>
      </c>
      <c r="AH1399" s="54">
        <f t="shared" si="1655"/>
        <v>35</v>
      </c>
      <c r="AI1399" s="54">
        <v>37924.722973119286</v>
      </c>
      <c r="AJ1399" s="54">
        <v>32035.583159260699</v>
      </c>
      <c r="AK1399" s="54">
        <v>48623.315374979051</v>
      </c>
      <c r="AL1399" s="54">
        <v>29381.654040276131</v>
      </c>
      <c r="AM1399" s="54">
        <v>35661.407608454421</v>
      </c>
      <c r="AN1399" s="54">
        <v>40927.064237893806</v>
      </c>
      <c r="AO1399" s="54">
        <v>118583.62150735903</v>
      </c>
      <c r="AP1399" s="54">
        <v>105970.12588662436</v>
      </c>
      <c r="AQ1399" s="54">
        <v>224553.74739398339</v>
      </c>
      <c r="AR1399" s="54">
        <f t="shared" si="1656"/>
        <v>39858.699999999997</v>
      </c>
      <c r="AS1399" s="54">
        <f t="shared" si="1657"/>
        <v>0</v>
      </c>
      <c r="AT1399" s="54">
        <f t="shared" si="1658"/>
        <v>39858.699999999997</v>
      </c>
      <c r="AU1399" s="54">
        <f t="shared" si="1659"/>
        <v>59788.049999999996</v>
      </c>
      <c r="AV1399" s="54">
        <f t="shared" si="1660"/>
        <v>0</v>
      </c>
      <c r="AW1399" s="54">
        <f t="shared" si="1661"/>
        <v>0</v>
      </c>
      <c r="AX1399" s="54">
        <f t="shared" si="1662"/>
        <v>79717.399999999994</v>
      </c>
      <c r="AY1399" s="54">
        <f t="shared" si="1663"/>
        <v>59788.049999999996</v>
      </c>
      <c r="AZ1399" s="54">
        <f t="shared" si="1664"/>
        <v>139505.44999999998</v>
      </c>
      <c r="BA1399" s="54">
        <f t="shared" si="1650"/>
        <v>7.371453168386358</v>
      </c>
      <c r="BB1399" s="54">
        <f t="shared" si="1651"/>
        <v>15</v>
      </c>
      <c r="BC1399" s="54"/>
      <c r="BD1399" s="54"/>
      <c r="BE1399" s="54">
        <f t="shared" si="1665"/>
        <v>0</v>
      </c>
      <c r="BF1399" s="54"/>
      <c r="BG1399" s="54"/>
      <c r="BH1399" s="54"/>
      <c r="BI1399" s="54"/>
      <c r="BJ1399" s="54"/>
      <c r="BK1399" s="54"/>
      <c r="BL1399" s="54"/>
      <c r="BM1399" s="54"/>
      <c r="BN1399" s="54"/>
      <c r="BO1399" s="54"/>
      <c r="BP1399" s="54"/>
      <c r="BQ1399" s="54"/>
      <c r="BR1399" s="54"/>
      <c r="BS1399" s="54"/>
      <c r="BT1399" s="54"/>
      <c r="BU1399" s="54"/>
      <c r="BV1399" s="54">
        <f t="shared" si="1666"/>
        <v>77724.464999999997</v>
      </c>
      <c r="BW1399" s="54">
        <f t="shared" si="1667"/>
        <v>207265.24</v>
      </c>
      <c r="BX1399" s="54">
        <f t="shared" si="1668"/>
        <v>207265.24</v>
      </c>
      <c r="BY1399" s="54">
        <f t="shared" si="1669"/>
        <v>52</v>
      </c>
      <c r="BZ1399" s="54">
        <f t="shared" si="1670"/>
        <v>52</v>
      </c>
      <c r="CA1399" s="54">
        <v>0</v>
      </c>
      <c r="CB1399" s="54">
        <f t="shared" si="1671"/>
        <v>30</v>
      </c>
      <c r="CC1399" s="54">
        <f t="shared" si="1672"/>
        <v>19.5</v>
      </c>
      <c r="CD1399" s="54">
        <v>25</v>
      </c>
      <c r="CE1399" s="54">
        <v>25</v>
      </c>
      <c r="CF1399" s="54">
        <v>25</v>
      </c>
      <c r="CG1399" s="54">
        <v>20</v>
      </c>
      <c r="CH1399" s="54">
        <v>30</v>
      </c>
      <c r="CI1399" s="54">
        <v>5</v>
      </c>
      <c r="CJ1399" s="54">
        <v>20</v>
      </c>
      <c r="CK1399" s="54">
        <v>20</v>
      </c>
      <c r="CL1399" s="54">
        <v>12</v>
      </c>
      <c r="CM1399" s="54">
        <v>15</v>
      </c>
      <c r="CN1399" s="54">
        <v>17</v>
      </c>
      <c r="CO1399" s="54">
        <v>20</v>
      </c>
    </row>
    <row r="1400" spans="1:93">
      <c r="A1400" s="3" t="str">
        <f t="shared" si="1652"/>
        <v>SH313Phesgo 10ml</v>
      </c>
      <c r="B1400" s="3" t="s">
        <v>556</v>
      </c>
      <c r="C1400" s="3" t="s">
        <v>557</v>
      </c>
      <c r="D1400" s="3" t="s">
        <v>296</v>
      </c>
      <c r="E1400" s="3" t="s">
        <v>296</v>
      </c>
      <c r="F1400" s="3" t="s">
        <v>433</v>
      </c>
      <c r="G1400" s="3" t="s">
        <v>434</v>
      </c>
      <c r="H1400" s="3" t="s">
        <v>433</v>
      </c>
      <c r="I1400" s="3" t="s">
        <v>434</v>
      </c>
      <c r="J1400" s="3" t="s">
        <v>541</v>
      </c>
      <c r="K1400" s="3" t="s">
        <v>541</v>
      </c>
      <c r="L1400" s="3"/>
      <c r="M1400" s="3" t="s">
        <v>543</v>
      </c>
      <c r="N1400" s="3" t="s">
        <v>17</v>
      </c>
      <c r="O1400" s="3" t="s">
        <v>18</v>
      </c>
      <c r="P1400" s="3">
        <v>6232.07</v>
      </c>
      <c r="Q1400" s="54">
        <v>16.475163861928699</v>
      </c>
      <c r="R1400" s="54">
        <v>15.127716721429637</v>
      </c>
      <c r="S1400" s="54">
        <v>21.721252826534357</v>
      </c>
      <c r="T1400" s="54">
        <v>20.058551845128505</v>
      </c>
      <c r="U1400" s="54">
        <v>18.291962723128911</v>
      </c>
      <c r="V1400" s="54">
        <v>22.880286036034573</v>
      </c>
      <c r="W1400" s="54">
        <v>53.324133409892696</v>
      </c>
      <c r="X1400" s="54">
        <v>61.230800604291986</v>
      </c>
      <c r="Y1400" s="54">
        <v>114.55493401418468</v>
      </c>
      <c r="Z1400" s="54">
        <v>10</v>
      </c>
      <c r="AA1400" s="54">
        <v>14</v>
      </c>
      <c r="AB1400" s="54">
        <v>15</v>
      </c>
      <c r="AC1400" s="54">
        <v>15</v>
      </c>
      <c r="AD1400" s="54">
        <v>0</v>
      </c>
      <c r="AE1400" s="54">
        <v>0</v>
      </c>
      <c r="AF1400" s="54">
        <f t="shared" si="1653"/>
        <v>39</v>
      </c>
      <c r="AG1400" s="54">
        <f t="shared" si="1654"/>
        <v>15</v>
      </c>
      <c r="AH1400" s="54">
        <f t="shared" si="1655"/>
        <v>54</v>
      </c>
      <c r="AI1400" s="54">
        <v>102674.37444900998</v>
      </c>
      <c r="AJ1400" s="54">
        <v>94276.989548119993</v>
      </c>
      <c r="AK1400" s="54">
        <v>135368.36810265997</v>
      </c>
      <c r="AL1400" s="54">
        <v>125006.29919747</v>
      </c>
      <c r="AM1400" s="54">
        <v>113996.79212792999</v>
      </c>
      <c r="AN1400" s="54">
        <v>142591.54419658997</v>
      </c>
      <c r="AO1400" s="54">
        <v>332319.73209978989</v>
      </c>
      <c r="AP1400" s="54">
        <v>381594.63552198996</v>
      </c>
      <c r="AQ1400" s="54">
        <v>713914.36762177991</v>
      </c>
      <c r="AR1400" s="54">
        <f t="shared" si="1656"/>
        <v>62320.7</v>
      </c>
      <c r="AS1400" s="54">
        <f t="shared" si="1657"/>
        <v>87248.98</v>
      </c>
      <c r="AT1400" s="54">
        <f t="shared" si="1658"/>
        <v>93481.049999999988</v>
      </c>
      <c r="AU1400" s="54">
        <f t="shared" si="1659"/>
        <v>93481.049999999988</v>
      </c>
      <c r="AV1400" s="54">
        <f t="shared" si="1660"/>
        <v>0</v>
      </c>
      <c r="AW1400" s="54">
        <f t="shared" si="1661"/>
        <v>0</v>
      </c>
      <c r="AX1400" s="54">
        <f t="shared" si="1662"/>
        <v>243050.72999999998</v>
      </c>
      <c r="AY1400" s="54">
        <f t="shared" si="1663"/>
        <v>93481.049999999988</v>
      </c>
      <c r="AZ1400" s="54">
        <f t="shared" si="1664"/>
        <v>336531.77999999997</v>
      </c>
      <c r="BA1400" s="54">
        <f t="shared" si="1650"/>
        <v>20.058551845128505</v>
      </c>
      <c r="BB1400" s="54">
        <f t="shared" si="1651"/>
        <v>15</v>
      </c>
      <c r="BC1400" s="54">
        <f>SUM(CJ1400:CL1400)</f>
        <v>55</v>
      </c>
      <c r="BD1400" s="54">
        <f>SUM(CM1400:CO1400)</f>
        <v>35</v>
      </c>
      <c r="BE1400" s="54">
        <f t="shared" si="1665"/>
        <v>54</v>
      </c>
      <c r="BF1400" s="54">
        <f t="shared" ref="BF1400:BK1400" si="1717">Z1400</f>
        <v>10</v>
      </c>
      <c r="BG1400" s="54">
        <f t="shared" si="1717"/>
        <v>14</v>
      </c>
      <c r="BH1400" s="54">
        <f t="shared" si="1717"/>
        <v>15</v>
      </c>
      <c r="BI1400" s="54">
        <f t="shared" si="1717"/>
        <v>15</v>
      </c>
      <c r="BJ1400" s="54">
        <f t="shared" si="1717"/>
        <v>0</v>
      </c>
      <c r="BK1400" s="54">
        <f t="shared" si="1717"/>
        <v>0</v>
      </c>
      <c r="BL1400" s="54">
        <v>0</v>
      </c>
      <c r="BM1400" s="54">
        <v>0.33333333333333331</v>
      </c>
      <c r="BN1400" s="54">
        <f t="shared" ref="BN1400:BN1401" si="1718">AVERAGE(BP1400:BR1400)</f>
        <v>0</v>
      </c>
      <c r="BO1400" s="54">
        <f t="shared" ref="BO1400:BO1401" si="1719">SUM(BS1400:BU1400)/1</f>
        <v>0</v>
      </c>
      <c r="BP1400" s="54">
        <v>0</v>
      </c>
      <c r="BQ1400" s="54">
        <v>0</v>
      </c>
      <c r="BR1400" s="54">
        <v>0</v>
      </c>
      <c r="BS1400" s="54">
        <v>0</v>
      </c>
      <c r="BT1400" s="54">
        <v>0</v>
      </c>
      <c r="BU1400" s="54">
        <v>0</v>
      </c>
      <c r="BV1400" s="54">
        <f t="shared" si="1666"/>
        <v>55049.951666666668</v>
      </c>
      <c r="BW1400" s="54">
        <f t="shared" si="1667"/>
        <v>342763.85</v>
      </c>
      <c r="BX1400" s="54">
        <f t="shared" si="1668"/>
        <v>218122.44999999998</v>
      </c>
      <c r="BY1400" s="54">
        <f t="shared" si="1669"/>
        <v>55</v>
      </c>
      <c r="BZ1400" s="54">
        <f t="shared" si="1670"/>
        <v>35</v>
      </c>
      <c r="CA1400" s="54">
        <v>24.666666666666668</v>
      </c>
      <c r="CB1400" s="54">
        <f t="shared" si="1671"/>
        <v>15</v>
      </c>
      <c r="CC1400" s="54">
        <f t="shared" si="1672"/>
        <v>8.8333333333333339</v>
      </c>
      <c r="CD1400" s="54">
        <v>0</v>
      </c>
      <c r="CE1400" s="54">
        <v>0</v>
      </c>
      <c r="CF1400" s="54">
        <v>0</v>
      </c>
      <c r="CG1400" s="54">
        <v>0</v>
      </c>
      <c r="CH1400" s="54">
        <v>11</v>
      </c>
      <c r="CI1400" s="54">
        <v>5</v>
      </c>
      <c r="CJ1400" s="54">
        <v>15</v>
      </c>
      <c r="CK1400" s="54">
        <v>15</v>
      </c>
      <c r="CL1400" s="54">
        <v>25</v>
      </c>
      <c r="CM1400" s="54">
        <v>15</v>
      </c>
      <c r="CN1400" s="54">
        <v>5</v>
      </c>
      <c r="CO1400" s="54">
        <v>15</v>
      </c>
    </row>
    <row r="1401" spans="1:93">
      <c r="A1401" s="3" t="str">
        <f t="shared" si="1652"/>
        <v>SH313Phesgo 15ml</v>
      </c>
      <c r="B1401" s="3" t="s">
        <v>556</v>
      </c>
      <c r="C1401" s="3" t="s">
        <v>557</v>
      </c>
      <c r="D1401" s="3" t="s">
        <v>296</v>
      </c>
      <c r="E1401" s="3" t="s">
        <v>296</v>
      </c>
      <c r="F1401" s="3" t="s">
        <v>433</v>
      </c>
      <c r="G1401" s="3" t="s">
        <v>434</v>
      </c>
      <c r="H1401" s="3" t="s">
        <v>433</v>
      </c>
      <c r="I1401" s="3" t="s">
        <v>434</v>
      </c>
      <c r="J1401" s="3" t="s">
        <v>541</v>
      </c>
      <c r="K1401" s="3" t="s">
        <v>541</v>
      </c>
      <c r="L1401" s="3"/>
      <c r="M1401" s="3" t="s">
        <v>543</v>
      </c>
      <c r="N1401" s="3" t="s">
        <v>17</v>
      </c>
      <c r="O1401" s="3" t="s">
        <v>19</v>
      </c>
      <c r="P1401" s="3">
        <v>8489.27</v>
      </c>
      <c r="Q1401" s="54">
        <v>1</v>
      </c>
      <c r="R1401" s="54">
        <v>1</v>
      </c>
      <c r="S1401" s="54">
        <v>2</v>
      </c>
      <c r="T1401" s="54">
        <v>1</v>
      </c>
      <c r="U1401" s="54">
        <v>1</v>
      </c>
      <c r="V1401" s="54">
        <v>2</v>
      </c>
      <c r="W1401" s="54">
        <v>4</v>
      </c>
      <c r="X1401" s="54">
        <v>4</v>
      </c>
      <c r="Y1401" s="54">
        <v>8</v>
      </c>
      <c r="Z1401" s="54">
        <v>0</v>
      </c>
      <c r="AA1401" s="54">
        <v>5</v>
      </c>
      <c r="AB1401" s="54">
        <v>0</v>
      </c>
      <c r="AC1401" s="54">
        <v>0</v>
      </c>
      <c r="AD1401" s="54">
        <v>0</v>
      </c>
      <c r="AE1401" s="54">
        <v>0</v>
      </c>
      <c r="AF1401" s="54">
        <f t="shared" si="1653"/>
        <v>5</v>
      </c>
      <c r="AG1401" s="54">
        <f t="shared" si="1654"/>
        <v>0</v>
      </c>
      <c r="AH1401" s="54">
        <f t="shared" si="1655"/>
        <v>5</v>
      </c>
      <c r="AI1401" s="54">
        <v>8489.27</v>
      </c>
      <c r="AJ1401" s="54">
        <v>8489.27</v>
      </c>
      <c r="AK1401" s="54">
        <v>16978.54</v>
      </c>
      <c r="AL1401" s="54">
        <v>8489.27</v>
      </c>
      <c r="AM1401" s="54">
        <v>8489.27</v>
      </c>
      <c r="AN1401" s="54">
        <v>16978.54</v>
      </c>
      <c r="AO1401" s="54">
        <v>33957.08</v>
      </c>
      <c r="AP1401" s="54">
        <v>33957.08</v>
      </c>
      <c r="AQ1401" s="54">
        <v>67914.16</v>
      </c>
      <c r="AR1401" s="54">
        <f t="shared" si="1656"/>
        <v>0</v>
      </c>
      <c r="AS1401" s="54">
        <f t="shared" si="1657"/>
        <v>42446.350000000006</v>
      </c>
      <c r="AT1401" s="54">
        <f t="shared" si="1658"/>
        <v>0</v>
      </c>
      <c r="AU1401" s="54">
        <f t="shared" si="1659"/>
        <v>0</v>
      </c>
      <c r="AV1401" s="54">
        <f t="shared" si="1660"/>
        <v>0</v>
      </c>
      <c r="AW1401" s="54">
        <f t="shared" si="1661"/>
        <v>0</v>
      </c>
      <c r="AX1401" s="54">
        <f t="shared" si="1662"/>
        <v>42446.350000000006</v>
      </c>
      <c r="AY1401" s="54">
        <f t="shared" si="1663"/>
        <v>0</v>
      </c>
      <c r="AZ1401" s="54">
        <f t="shared" si="1664"/>
        <v>42446.350000000006</v>
      </c>
      <c r="BA1401" s="54">
        <f t="shared" si="1650"/>
        <v>1</v>
      </c>
      <c r="BB1401" s="54">
        <f t="shared" si="1651"/>
        <v>0</v>
      </c>
      <c r="BC1401" s="54">
        <f>SUM(CJ1401:CL1401)*2</f>
        <v>10</v>
      </c>
      <c r="BD1401" s="54">
        <f>SUM(CM1401:CO1401)*2</f>
        <v>10</v>
      </c>
      <c r="BE1401" s="54">
        <f t="shared" si="1665"/>
        <v>10</v>
      </c>
      <c r="BF1401" s="54">
        <f t="shared" ref="BF1401:BK1401" si="1720">Z1401*2</f>
        <v>0</v>
      </c>
      <c r="BG1401" s="54">
        <f t="shared" si="1720"/>
        <v>10</v>
      </c>
      <c r="BH1401" s="54">
        <f t="shared" si="1720"/>
        <v>0</v>
      </c>
      <c r="BI1401" s="54">
        <f t="shared" si="1720"/>
        <v>0</v>
      </c>
      <c r="BJ1401" s="54">
        <f t="shared" si="1720"/>
        <v>0</v>
      </c>
      <c r="BK1401" s="54">
        <f t="shared" si="1720"/>
        <v>0</v>
      </c>
      <c r="BL1401" s="54">
        <v>2.3333333333333335</v>
      </c>
      <c r="BM1401" s="54">
        <v>0</v>
      </c>
      <c r="BN1401" s="54">
        <f t="shared" si="1718"/>
        <v>0.66666666666666663</v>
      </c>
      <c r="BO1401" s="54">
        <f t="shared" si="1719"/>
        <v>0</v>
      </c>
      <c r="BP1401" s="54">
        <v>0</v>
      </c>
      <c r="BQ1401" s="54">
        <v>0</v>
      </c>
      <c r="BR1401" s="54">
        <v>2</v>
      </c>
      <c r="BS1401" s="54">
        <v>0</v>
      </c>
      <c r="BT1401" s="54">
        <v>0</v>
      </c>
      <c r="BU1401" s="54">
        <v>0</v>
      </c>
      <c r="BV1401" s="54">
        <f t="shared" si="1666"/>
        <v>14856.2225</v>
      </c>
      <c r="BW1401" s="54">
        <f t="shared" si="1667"/>
        <v>42446.350000000006</v>
      </c>
      <c r="BX1401" s="54">
        <f t="shared" si="1668"/>
        <v>42446.350000000006</v>
      </c>
      <c r="BY1401" s="54">
        <f t="shared" si="1669"/>
        <v>5</v>
      </c>
      <c r="BZ1401" s="54">
        <f t="shared" si="1670"/>
        <v>5</v>
      </c>
      <c r="CA1401" s="54">
        <v>0</v>
      </c>
      <c r="CB1401" s="54">
        <f t="shared" si="1671"/>
        <v>6</v>
      </c>
      <c r="CC1401" s="54">
        <f t="shared" si="1672"/>
        <v>1.75</v>
      </c>
      <c r="CD1401" s="54">
        <v>0</v>
      </c>
      <c r="CE1401" s="54">
        <v>0</v>
      </c>
      <c r="CF1401" s="54">
        <v>0</v>
      </c>
      <c r="CG1401" s="54">
        <v>0</v>
      </c>
      <c r="CH1401" s="54">
        <v>6</v>
      </c>
      <c r="CI1401" s="54">
        <v>5</v>
      </c>
      <c r="CJ1401" s="54">
        <v>5</v>
      </c>
      <c r="CK1401" s="54">
        <v>0</v>
      </c>
      <c r="CL1401" s="54">
        <v>0</v>
      </c>
      <c r="CM1401" s="54">
        <v>0</v>
      </c>
      <c r="CN1401" s="54">
        <v>0</v>
      </c>
      <c r="CO1401" s="54">
        <v>5</v>
      </c>
    </row>
    <row r="1402" spans="1:93">
      <c r="A1402" s="3" t="str">
        <f t="shared" si="1652"/>
        <v>SH314Herceptin IV</v>
      </c>
      <c r="B1402" s="3" t="s">
        <v>556</v>
      </c>
      <c r="C1402" s="3" t="s">
        <v>557</v>
      </c>
      <c r="D1402" s="3" t="s">
        <v>296</v>
      </c>
      <c r="E1402" s="3" t="s">
        <v>296</v>
      </c>
      <c r="F1402" s="3" t="s">
        <v>435</v>
      </c>
      <c r="G1402" s="3" t="s">
        <v>436</v>
      </c>
      <c r="H1402" s="3" t="s">
        <v>431</v>
      </c>
      <c r="I1402" s="3" t="s">
        <v>432</v>
      </c>
      <c r="J1402" s="3" t="s">
        <v>541</v>
      </c>
      <c r="K1402" s="3" t="s">
        <v>541</v>
      </c>
      <c r="L1402" s="3" t="s">
        <v>939</v>
      </c>
      <c r="M1402" s="3" t="s">
        <v>542</v>
      </c>
      <c r="N1402" s="3" t="s">
        <v>11</v>
      </c>
      <c r="O1402" s="3" t="s">
        <v>11</v>
      </c>
      <c r="P1402" s="3">
        <v>4535.5</v>
      </c>
      <c r="Q1402" s="54">
        <v>2.4822376098080742E-7</v>
      </c>
      <c r="R1402" s="54">
        <v>1.7782878168674339E-7</v>
      </c>
      <c r="S1402" s="54">
        <v>1.6542114214001052E-7</v>
      </c>
      <c r="T1402" s="54">
        <v>1.1681063360424579E-7</v>
      </c>
      <c r="U1402" s="54">
        <v>1.0643066396940739E-7</v>
      </c>
      <c r="V1402" s="54">
        <v>1.8528501761878564E-7</v>
      </c>
      <c r="W1402" s="54">
        <v>5.9147368480756133E-7</v>
      </c>
      <c r="X1402" s="54">
        <v>4.0852631519243884E-7</v>
      </c>
      <c r="Y1402" s="54">
        <v>1.0000000000000002E-6</v>
      </c>
      <c r="Z1402" s="54">
        <v>0</v>
      </c>
      <c r="AA1402" s="54">
        <v>0</v>
      </c>
      <c r="AB1402" s="54">
        <v>0</v>
      </c>
      <c r="AC1402" s="54">
        <v>0</v>
      </c>
      <c r="AD1402" s="54">
        <v>0</v>
      </c>
      <c r="AE1402" s="54">
        <v>0</v>
      </c>
      <c r="AF1402" s="54">
        <f t="shared" si="1653"/>
        <v>0</v>
      </c>
      <c r="AG1402" s="54">
        <f t="shared" si="1654"/>
        <v>0</v>
      </c>
      <c r="AH1402" s="54">
        <f t="shared" si="1655"/>
        <v>0</v>
      </c>
      <c r="AI1402" s="54">
        <v>1.1258188679284522E-3</v>
      </c>
      <c r="AJ1402" s="54">
        <v>8.0654243934022462E-4</v>
      </c>
      <c r="AK1402" s="54">
        <v>7.5026759017601764E-4</v>
      </c>
      <c r="AL1402" s="54">
        <v>5.297946287120568E-4</v>
      </c>
      <c r="AM1402" s="54">
        <v>4.8271627643324723E-4</v>
      </c>
      <c r="AN1402" s="54">
        <v>8.4036019741000226E-4</v>
      </c>
      <c r="AO1402" s="54">
        <v>2.6826288974446943E-3</v>
      </c>
      <c r="AP1402" s="54">
        <v>1.8528711025553063E-3</v>
      </c>
      <c r="AQ1402" s="54">
        <v>4.5355000000000005E-3</v>
      </c>
      <c r="AR1402" s="54">
        <f t="shared" si="1656"/>
        <v>0</v>
      </c>
      <c r="AS1402" s="54">
        <f t="shared" si="1657"/>
        <v>0</v>
      </c>
      <c r="AT1402" s="54">
        <f t="shared" si="1658"/>
        <v>0</v>
      </c>
      <c r="AU1402" s="54">
        <f t="shared" si="1659"/>
        <v>0</v>
      </c>
      <c r="AV1402" s="54">
        <f t="shared" si="1660"/>
        <v>0</v>
      </c>
      <c r="AW1402" s="54">
        <f t="shared" si="1661"/>
        <v>0</v>
      </c>
      <c r="AX1402" s="54">
        <f t="shared" si="1662"/>
        <v>0</v>
      </c>
      <c r="AY1402" s="54">
        <f t="shared" si="1663"/>
        <v>0</v>
      </c>
      <c r="AZ1402" s="54">
        <f t="shared" si="1664"/>
        <v>0</v>
      </c>
      <c r="BA1402" s="54">
        <f t="shared" si="1650"/>
        <v>1.1681063360424579E-7</v>
      </c>
      <c r="BB1402" s="54">
        <f t="shared" si="1651"/>
        <v>0</v>
      </c>
      <c r="BC1402" s="54"/>
      <c r="BD1402" s="54"/>
      <c r="BE1402" s="54">
        <f t="shared" si="1665"/>
        <v>0</v>
      </c>
      <c r="BF1402" s="54"/>
      <c r="BG1402" s="54"/>
      <c r="BH1402" s="54"/>
      <c r="BI1402" s="54"/>
      <c r="BJ1402" s="54"/>
      <c r="BK1402" s="54"/>
      <c r="BL1402" s="54"/>
      <c r="BM1402" s="54"/>
      <c r="BN1402" s="54"/>
      <c r="BO1402" s="54"/>
      <c r="BP1402" s="54"/>
      <c r="BQ1402" s="54"/>
      <c r="BR1402" s="54"/>
      <c r="BS1402" s="54"/>
      <c r="BT1402" s="54"/>
      <c r="BU1402" s="54"/>
      <c r="BV1402" s="54">
        <f t="shared" si="1666"/>
        <v>0</v>
      </c>
      <c r="BW1402" s="54">
        <f t="shared" si="1667"/>
        <v>0</v>
      </c>
      <c r="BX1402" s="54">
        <f t="shared" si="1668"/>
        <v>0</v>
      </c>
      <c r="BY1402" s="54">
        <f t="shared" si="1669"/>
        <v>0</v>
      </c>
      <c r="BZ1402" s="54">
        <f t="shared" si="1670"/>
        <v>0</v>
      </c>
      <c r="CA1402" s="54">
        <v>0</v>
      </c>
      <c r="CB1402" s="54">
        <f t="shared" si="1671"/>
        <v>0</v>
      </c>
      <c r="CC1402" s="54">
        <f t="shared" si="1672"/>
        <v>0</v>
      </c>
      <c r="CD1402" s="54">
        <v>0</v>
      </c>
      <c r="CE1402" s="54">
        <v>0</v>
      </c>
      <c r="CF1402" s="54">
        <v>0</v>
      </c>
      <c r="CG1402" s="54">
        <v>0</v>
      </c>
      <c r="CH1402" s="54">
        <v>0</v>
      </c>
      <c r="CI1402" s="54">
        <v>0</v>
      </c>
      <c r="CJ1402" s="54">
        <v>0</v>
      </c>
      <c r="CK1402" s="54">
        <v>0</v>
      </c>
      <c r="CL1402" s="54">
        <v>0</v>
      </c>
      <c r="CM1402" s="54">
        <v>0</v>
      </c>
      <c r="CN1402" s="54">
        <v>0</v>
      </c>
      <c r="CO1402" s="54">
        <v>0</v>
      </c>
    </row>
    <row r="1403" spans="1:93">
      <c r="A1403" s="3" t="str">
        <f t="shared" si="1652"/>
        <v>SH314Herceptin SC</v>
      </c>
      <c r="B1403" s="3" t="s">
        <v>556</v>
      </c>
      <c r="C1403" s="3" t="s">
        <v>557</v>
      </c>
      <c r="D1403" s="3" t="s">
        <v>296</v>
      </c>
      <c r="E1403" s="3" t="s">
        <v>296</v>
      </c>
      <c r="F1403" s="3" t="s">
        <v>435</v>
      </c>
      <c r="G1403" s="3" t="s">
        <v>436</v>
      </c>
      <c r="H1403" s="3" t="s">
        <v>431</v>
      </c>
      <c r="I1403" s="3" t="s">
        <v>432</v>
      </c>
      <c r="J1403" s="3" t="s">
        <v>541</v>
      </c>
      <c r="K1403" s="3" t="s">
        <v>541</v>
      </c>
      <c r="L1403" s="3" t="s">
        <v>939</v>
      </c>
      <c r="M1403" s="3" t="s">
        <v>542</v>
      </c>
      <c r="N1403" s="3" t="s">
        <v>12</v>
      </c>
      <c r="O1403" s="3" t="s">
        <v>12</v>
      </c>
      <c r="P1403" s="3">
        <v>3444.49</v>
      </c>
      <c r="Q1403" s="54">
        <v>6.3703144402400591</v>
      </c>
      <c r="R1403" s="54">
        <v>5.902241259262178</v>
      </c>
      <c r="S1403" s="54">
        <v>8.9527032681223027</v>
      </c>
      <c r="T1403" s="54">
        <v>9.163661984184154</v>
      </c>
      <c r="U1403" s="54">
        <v>8.2507956355344483</v>
      </c>
      <c r="V1403" s="54">
        <v>10.859808284077513</v>
      </c>
      <c r="W1403" s="54">
        <v>21.225258967624541</v>
      </c>
      <c r="X1403" s="54">
        <v>28.274265903796117</v>
      </c>
      <c r="Y1403" s="54">
        <v>49.499524871420661</v>
      </c>
      <c r="Z1403" s="54">
        <v>2</v>
      </c>
      <c r="AA1403" s="54">
        <v>3</v>
      </c>
      <c r="AB1403" s="54">
        <v>5</v>
      </c>
      <c r="AC1403" s="54">
        <v>4</v>
      </c>
      <c r="AD1403" s="54">
        <v>0</v>
      </c>
      <c r="AE1403" s="54">
        <v>0</v>
      </c>
      <c r="AF1403" s="54">
        <f t="shared" si="1653"/>
        <v>10</v>
      </c>
      <c r="AG1403" s="54">
        <f t="shared" si="1654"/>
        <v>4</v>
      </c>
      <c r="AH1403" s="54">
        <f t="shared" si="1655"/>
        <v>14</v>
      </c>
      <c r="AI1403" s="54">
        <v>21942.48438626248</v>
      </c>
      <c r="AJ1403" s="54">
        <v>20330.210995115976</v>
      </c>
      <c r="AK1403" s="54">
        <v>30837.496880014587</v>
      </c>
      <c r="AL1403" s="54">
        <v>31564.14206790247</v>
      </c>
      <c r="AM1403" s="54">
        <v>28419.78305864205</v>
      </c>
      <c r="AN1403" s="54">
        <v>37406.501036422145</v>
      </c>
      <c r="AO1403" s="54">
        <v>73110.192261393036</v>
      </c>
      <c r="AP1403" s="54">
        <v>97390.426162966673</v>
      </c>
      <c r="AQ1403" s="54">
        <v>170500.61842435971</v>
      </c>
      <c r="AR1403" s="54">
        <f t="shared" si="1656"/>
        <v>6888.98</v>
      </c>
      <c r="AS1403" s="54">
        <f t="shared" si="1657"/>
        <v>10333.469999999999</v>
      </c>
      <c r="AT1403" s="54">
        <f t="shared" si="1658"/>
        <v>17222.449999999997</v>
      </c>
      <c r="AU1403" s="54">
        <f t="shared" si="1659"/>
        <v>13777.96</v>
      </c>
      <c r="AV1403" s="54">
        <f t="shared" si="1660"/>
        <v>0</v>
      </c>
      <c r="AW1403" s="54">
        <f t="shared" si="1661"/>
        <v>0</v>
      </c>
      <c r="AX1403" s="54">
        <f t="shared" si="1662"/>
        <v>34444.899999999994</v>
      </c>
      <c r="AY1403" s="54">
        <f t="shared" si="1663"/>
        <v>13777.96</v>
      </c>
      <c r="AZ1403" s="54">
        <f t="shared" si="1664"/>
        <v>48222.859999999993</v>
      </c>
      <c r="BA1403" s="54">
        <f t="shared" si="1650"/>
        <v>9.163661984184154</v>
      </c>
      <c r="BB1403" s="54">
        <f t="shared" si="1651"/>
        <v>4</v>
      </c>
      <c r="BC1403" s="54"/>
      <c r="BD1403" s="54"/>
      <c r="BE1403" s="54">
        <f t="shared" si="1665"/>
        <v>0</v>
      </c>
      <c r="BF1403" s="54"/>
      <c r="BG1403" s="54"/>
      <c r="BH1403" s="54"/>
      <c r="BI1403" s="54"/>
      <c r="BJ1403" s="54"/>
      <c r="BK1403" s="54"/>
      <c r="BL1403" s="54"/>
      <c r="BM1403" s="54"/>
      <c r="BN1403" s="54"/>
      <c r="BO1403" s="54"/>
      <c r="BP1403" s="54"/>
      <c r="BQ1403" s="54"/>
      <c r="BR1403" s="54"/>
      <c r="BS1403" s="54"/>
      <c r="BT1403" s="54"/>
      <c r="BU1403" s="54"/>
      <c r="BV1403" s="54">
        <f t="shared" si="1666"/>
        <v>42482.043333333335</v>
      </c>
      <c r="BW1403" s="54">
        <f t="shared" si="1667"/>
        <v>20666.939999999999</v>
      </c>
      <c r="BX1403" s="54">
        <f t="shared" si="1668"/>
        <v>6888.98</v>
      </c>
      <c r="BY1403" s="54">
        <f t="shared" si="1669"/>
        <v>6</v>
      </c>
      <c r="BZ1403" s="54">
        <f t="shared" si="1670"/>
        <v>2</v>
      </c>
      <c r="CA1403" s="54">
        <v>0</v>
      </c>
      <c r="CB1403" s="54">
        <f t="shared" si="1671"/>
        <v>40</v>
      </c>
      <c r="CC1403" s="54">
        <f t="shared" si="1672"/>
        <v>12.333333333333334</v>
      </c>
      <c r="CD1403" s="54">
        <v>40</v>
      </c>
      <c r="CE1403" s="54">
        <v>40</v>
      </c>
      <c r="CF1403" s="54">
        <v>30</v>
      </c>
      <c r="CG1403" s="54">
        <v>30</v>
      </c>
      <c r="CH1403" s="54">
        <v>0</v>
      </c>
      <c r="CI1403" s="54">
        <v>0</v>
      </c>
      <c r="CJ1403" s="54">
        <v>0</v>
      </c>
      <c r="CK1403" s="54">
        <v>1</v>
      </c>
      <c r="CL1403" s="54">
        <v>5</v>
      </c>
      <c r="CM1403" s="54">
        <v>0</v>
      </c>
      <c r="CN1403" s="54">
        <v>0</v>
      </c>
      <c r="CO1403" s="54">
        <v>2</v>
      </c>
    </row>
    <row r="1404" spans="1:93">
      <c r="A1404" s="3" t="str">
        <f t="shared" si="1652"/>
        <v>SH314Itovebi 3mg</v>
      </c>
      <c r="B1404" s="3" t="s">
        <v>556</v>
      </c>
      <c r="C1404" s="3" t="s">
        <v>557</v>
      </c>
      <c r="D1404" s="3" t="s">
        <v>296</v>
      </c>
      <c r="E1404" s="3" t="s">
        <v>296</v>
      </c>
      <c r="F1404" s="3" t="s">
        <v>435</v>
      </c>
      <c r="G1404" s="3" t="s">
        <v>436</v>
      </c>
      <c r="H1404" s="3" t="s">
        <v>431</v>
      </c>
      <c r="I1404" s="3" t="s">
        <v>432</v>
      </c>
      <c r="J1404" s="3" t="s">
        <v>541</v>
      </c>
      <c r="K1404" s="3" t="s">
        <v>541</v>
      </c>
      <c r="L1404" s="3" t="s">
        <v>939</v>
      </c>
      <c r="M1404" s="3" t="s">
        <v>542</v>
      </c>
      <c r="N1404" s="3" t="s">
        <v>13</v>
      </c>
      <c r="O1404" s="3" t="s">
        <v>14</v>
      </c>
      <c r="P1404" s="3">
        <v>3566.02</v>
      </c>
      <c r="Q1404" s="54">
        <v>7.5423782997919166E-8</v>
      </c>
      <c r="R1404" s="54">
        <v>8.6118364644595899E-8</v>
      </c>
      <c r="S1404" s="54">
        <v>1.7430625086372233E-7</v>
      </c>
      <c r="T1404" s="54">
        <v>1.7644957539816278E-7</v>
      </c>
      <c r="U1404" s="54">
        <v>2.1451535630448561E-7</v>
      </c>
      <c r="V1404" s="54">
        <v>2.7318666979111423E-7</v>
      </c>
      <c r="W1404" s="54">
        <v>3.3584839850623739E-7</v>
      </c>
      <c r="X1404" s="54">
        <v>6.6415160149376262E-7</v>
      </c>
      <c r="Y1404" s="54">
        <v>9.9999999999999995E-7</v>
      </c>
      <c r="Z1404" s="54">
        <v>0</v>
      </c>
      <c r="AA1404" s="54">
        <v>0</v>
      </c>
      <c r="AB1404" s="54">
        <v>0</v>
      </c>
      <c r="AC1404" s="54">
        <v>0</v>
      </c>
      <c r="AD1404" s="54">
        <v>0</v>
      </c>
      <c r="AE1404" s="54">
        <v>0</v>
      </c>
      <c r="AF1404" s="54">
        <f t="shared" si="1653"/>
        <v>0</v>
      </c>
      <c r="AG1404" s="54">
        <f t="shared" si="1654"/>
        <v>0</v>
      </c>
      <c r="AH1404" s="54">
        <f t="shared" si="1655"/>
        <v>0</v>
      </c>
      <c r="AI1404" s="54">
        <v>2.6896271864623972E-4</v>
      </c>
      <c r="AJ1404" s="54">
        <v>3.0709981068992184E-4</v>
      </c>
      <c r="AK1404" s="54">
        <v>6.2157957670505104E-4</v>
      </c>
      <c r="AL1404" s="54">
        <v>6.2922271486135634E-4</v>
      </c>
      <c r="AM1404" s="54">
        <v>7.6496605088892172E-4</v>
      </c>
      <c r="AN1404" s="54">
        <v>9.74189128208509E-4</v>
      </c>
      <c r="AO1404" s="54">
        <v>1.1976421060412126E-3</v>
      </c>
      <c r="AP1404" s="54">
        <v>2.3683778939587868E-3</v>
      </c>
      <c r="AQ1404" s="54">
        <v>3.5660199999999996E-3</v>
      </c>
      <c r="AR1404" s="54">
        <f t="shared" si="1656"/>
        <v>0</v>
      </c>
      <c r="AS1404" s="54">
        <f t="shared" si="1657"/>
        <v>0</v>
      </c>
      <c r="AT1404" s="54">
        <f t="shared" si="1658"/>
        <v>0</v>
      </c>
      <c r="AU1404" s="54">
        <f t="shared" si="1659"/>
        <v>0</v>
      </c>
      <c r="AV1404" s="54">
        <f t="shared" si="1660"/>
        <v>0</v>
      </c>
      <c r="AW1404" s="54">
        <f t="shared" si="1661"/>
        <v>0</v>
      </c>
      <c r="AX1404" s="54">
        <f t="shared" si="1662"/>
        <v>0</v>
      </c>
      <c r="AY1404" s="54">
        <f t="shared" si="1663"/>
        <v>0</v>
      </c>
      <c r="AZ1404" s="54">
        <f t="shared" si="1664"/>
        <v>0</v>
      </c>
      <c r="BA1404" s="54">
        <f t="shared" si="1650"/>
        <v>1.7644957539816278E-7</v>
      </c>
      <c r="BB1404" s="54">
        <f t="shared" si="1651"/>
        <v>0</v>
      </c>
      <c r="BC1404" s="54"/>
      <c r="BD1404" s="54"/>
      <c r="BE1404" s="54">
        <f t="shared" si="1665"/>
        <v>0</v>
      </c>
      <c r="BF1404" s="54"/>
      <c r="BG1404" s="54"/>
      <c r="BH1404" s="54"/>
      <c r="BI1404" s="54"/>
      <c r="BJ1404" s="54"/>
      <c r="BK1404" s="54"/>
      <c r="BL1404" s="54">
        <v>0</v>
      </c>
      <c r="BM1404" s="54">
        <v>0</v>
      </c>
      <c r="BN1404" s="54">
        <f t="shared" ref="BN1404:BN1405" si="1721">AVERAGE(BP1404:BR1404)</f>
        <v>0</v>
      </c>
      <c r="BO1404" s="54">
        <f t="shared" ref="BO1404:BO1405" si="1722">SUM(BS1404:BU1404)/1</f>
        <v>0</v>
      </c>
      <c r="BP1404" s="54">
        <v>0</v>
      </c>
      <c r="BQ1404" s="54">
        <v>0</v>
      </c>
      <c r="BR1404" s="54">
        <v>0</v>
      </c>
      <c r="BS1404" s="54">
        <v>0</v>
      </c>
      <c r="BT1404" s="54">
        <v>0</v>
      </c>
      <c r="BU1404" s="54">
        <v>0</v>
      </c>
      <c r="BV1404" s="54">
        <f t="shared" si="1666"/>
        <v>0</v>
      </c>
      <c r="BW1404" s="54">
        <f t="shared" si="1667"/>
        <v>0</v>
      </c>
      <c r="BX1404" s="54">
        <f t="shared" si="1668"/>
        <v>0</v>
      </c>
      <c r="BY1404" s="54">
        <f t="shared" si="1669"/>
        <v>0</v>
      </c>
      <c r="BZ1404" s="54">
        <f t="shared" si="1670"/>
        <v>0</v>
      </c>
      <c r="CA1404" s="54">
        <v>0</v>
      </c>
      <c r="CB1404" s="54">
        <f t="shared" si="1671"/>
        <v>0</v>
      </c>
      <c r="CC1404" s="54">
        <f t="shared" si="1672"/>
        <v>0</v>
      </c>
      <c r="CD1404" s="54">
        <v>0</v>
      </c>
      <c r="CE1404" s="54">
        <v>0</v>
      </c>
      <c r="CF1404" s="54">
        <v>0</v>
      </c>
      <c r="CG1404" s="54">
        <v>0</v>
      </c>
      <c r="CH1404" s="54">
        <v>0</v>
      </c>
      <c r="CI1404" s="54">
        <v>0</v>
      </c>
      <c r="CJ1404" s="54">
        <v>0</v>
      </c>
      <c r="CK1404" s="54">
        <v>0</v>
      </c>
      <c r="CL1404" s="54">
        <v>0</v>
      </c>
      <c r="CM1404" s="54">
        <v>0</v>
      </c>
      <c r="CN1404" s="54">
        <v>0</v>
      </c>
      <c r="CO1404" s="54">
        <v>0</v>
      </c>
    </row>
    <row r="1405" spans="1:93">
      <c r="A1405" s="3" t="str">
        <f t="shared" si="1652"/>
        <v>SH314Itovebi 9mg</v>
      </c>
      <c r="B1405" s="3" t="s">
        <v>556</v>
      </c>
      <c r="C1405" s="3" t="s">
        <v>557</v>
      </c>
      <c r="D1405" s="3" t="s">
        <v>296</v>
      </c>
      <c r="E1405" s="3" t="s">
        <v>296</v>
      </c>
      <c r="F1405" s="3" t="s">
        <v>435</v>
      </c>
      <c r="G1405" s="3" t="s">
        <v>436</v>
      </c>
      <c r="H1405" s="3" t="s">
        <v>431</v>
      </c>
      <c r="I1405" s="3" t="s">
        <v>432</v>
      </c>
      <c r="J1405" s="3" t="s">
        <v>541</v>
      </c>
      <c r="K1405" s="3" t="s">
        <v>541</v>
      </c>
      <c r="L1405" s="3" t="s">
        <v>939</v>
      </c>
      <c r="M1405" s="3" t="s">
        <v>542</v>
      </c>
      <c r="N1405" s="3" t="s">
        <v>13</v>
      </c>
      <c r="O1405" s="3" t="s">
        <v>15</v>
      </c>
      <c r="P1405" s="3">
        <v>10698.05</v>
      </c>
      <c r="Q1405" s="54"/>
      <c r="R1405" s="54"/>
      <c r="S1405" s="54"/>
      <c r="T1405" s="54"/>
      <c r="U1405" s="54"/>
      <c r="V1405" s="54"/>
      <c r="W1405" s="54">
        <v>0</v>
      </c>
      <c r="X1405" s="54">
        <v>0</v>
      </c>
      <c r="Y1405" s="54">
        <v>0</v>
      </c>
      <c r="Z1405" s="54">
        <v>0</v>
      </c>
      <c r="AA1405" s="54">
        <v>0</v>
      </c>
      <c r="AB1405" s="54">
        <v>0</v>
      </c>
      <c r="AC1405" s="54">
        <v>0</v>
      </c>
      <c r="AD1405" s="54">
        <v>0</v>
      </c>
      <c r="AE1405" s="54">
        <v>0</v>
      </c>
      <c r="AF1405" s="54">
        <f t="shared" si="1653"/>
        <v>0</v>
      </c>
      <c r="AG1405" s="54">
        <f t="shared" si="1654"/>
        <v>0</v>
      </c>
      <c r="AH1405" s="54">
        <f t="shared" si="1655"/>
        <v>0</v>
      </c>
      <c r="AI1405" s="54"/>
      <c r="AJ1405" s="54"/>
      <c r="AK1405" s="54"/>
      <c r="AL1405" s="54"/>
      <c r="AM1405" s="54"/>
      <c r="AN1405" s="54"/>
      <c r="AO1405" s="54">
        <v>0</v>
      </c>
      <c r="AP1405" s="54">
        <v>0</v>
      </c>
      <c r="AQ1405" s="54">
        <v>0</v>
      </c>
      <c r="AR1405" s="54">
        <f t="shared" si="1656"/>
        <v>0</v>
      </c>
      <c r="AS1405" s="54">
        <f t="shared" si="1657"/>
        <v>0</v>
      </c>
      <c r="AT1405" s="54">
        <f t="shared" si="1658"/>
        <v>0</v>
      </c>
      <c r="AU1405" s="54">
        <f t="shared" si="1659"/>
        <v>0</v>
      </c>
      <c r="AV1405" s="54">
        <f t="shared" si="1660"/>
        <v>0</v>
      </c>
      <c r="AW1405" s="54">
        <f t="shared" si="1661"/>
        <v>0</v>
      </c>
      <c r="AX1405" s="54">
        <f t="shared" si="1662"/>
        <v>0</v>
      </c>
      <c r="AY1405" s="54">
        <f t="shared" si="1663"/>
        <v>0</v>
      </c>
      <c r="AZ1405" s="54">
        <f t="shared" si="1664"/>
        <v>0</v>
      </c>
      <c r="BA1405" s="54">
        <f t="shared" si="1650"/>
        <v>0</v>
      </c>
      <c r="BB1405" s="54">
        <f t="shared" si="1651"/>
        <v>0</v>
      </c>
      <c r="BC1405" s="54"/>
      <c r="BD1405" s="54"/>
      <c r="BE1405" s="54">
        <f t="shared" si="1665"/>
        <v>0</v>
      </c>
      <c r="BF1405" s="54"/>
      <c r="BG1405" s="54"/>
      <c r="BH1405" s="54"/>
      <c r="BI1405" s="54"/>
      <c r="BJ1405" s="54"/>
      <c r="BK1405" s="54"/>
      <c r="BL1405" s="54">
        <v>0</v>
      </c>
      <c r="BM1405" s="54">
        <v>0</v>
      </c>
      <c r="BN1405" s="54">
        <f t="shared" si="1721"/>
        <v>0</v>
      </c>
      <c r="BO1405" s="54">
        <f t="shared" si="1722"/>
        <v>0</v>
      </c>
      <c r="BP1405" s="54">
        <v>0</v>
      </c>
      <c r="BQ1405" s="54">
        <v>0</v>
      </c>
      <c r="BR1405" s="54">
        <v>0</v>
      </c>
      <c r="BS1405" s="54">
        <v>0</v>
      </c>
      <c r="BT1405" s="54">
        <v>0</v>
      </c>
      <c r="BU1405" s="54">
        <v>0</v>
      </c>
      <c r="BV1405" s="54">
        <f t="shared" si="1666"/>
        <v>0</v>
      </c>
      <c r="BW1405" s="54">
        <f t="shared" si="1667"/>
        <v>0</v>
      </c>
      <c r="BX1405" s="54">
        <f t="shared" si="1668"/>
        <v>0</v>
      </c>
      <c r="BY1405" s="54">
        <f t="shared" si="1669"/>
        <v>0</v>
      </c>
      <c r="BZ1405" s="54">
        <f t="shared" si="1670"/>
        <v>0</v>
      </c>
      <c r="CA1405" s="54">
        <v>0</v>
      </c>
      <c r="CB1405" s="54">
        <f t="shared" si="1671"/>
        <v>0</v>
      </c>
      <c r="CC1405" s="54">
        <f t="shared" si="1672"/>
        <v>0</v>
      </c>
      <c r="CD1405" s="54">
        <v>0</v>
      </c>
      <c r="CE1405" s="54">
        <v>0</v>
      </c>
      <c r="CF1405" s="54">
        <v>0</v>
      </c>
      <c r="CG1405" s="54">
        <v>0</v>
      </c>
      <c r="CH1405" s="54">
        <v>0</v>
      </c>
      <c r="CI1405" s="54">
        <v>0</v>
      </c>
      <c r="CJ1405" s="54">
        <v>0</v>
      </c>
      <c r="CK1405" s="54">
        <v>0</v>
      </c>
      <c r="CL1405" s="54">
        <v>0</v>
      </c>
      <c r="CM1405" s="54">
        <v>0</v>
      </c>
      <c r="CN1405" s="54">
        <v>0</v>
      </c>
      <c r="CO1405" s="54">
        <v>0</v>
      </c>
    </row>
    <row r="1406" spans="1:93">
      <c r="A1406" s="3" t="str">
        <f t="shared" si="1652"/>
        <v>SH314Perjeta</v>
      </c>
      <c r="B1406" s="3" t="s">
        <v>556</v>
      </c>
      <c r="C1406" s="3" t="s">
        <v>557</v>
      </c>
      <c r="D1406" s="3" t="s">
        <v>296</v>
      </c>
      <c r="E1406" s="3" t="s">
        <v>296</v>
      </c>
      <c r="F1406" s="3" t="s">
        <v>435</v>
      </c>
      <c r="G1406" s="3" t="s">
        <v>436</v>
      </c>
      <c r="H1406" s="3" t="s">
        <v>431</v>
      </c>
      <c r="I1406" s="3" t="s">
        <v>432</v>
      </c>
      <c r="J1406" s="3" t="s">
        <v>541</v>
      </c>
      <c r="K1406" s="3" t="s">
        <v>541</v>
      </c>
      <c r="L1406" s="3" t="s">
        <v>939</v>
      </c>
      <c r="M1406" s="3" t="s">
        <v>542</v>
      </c>
      <c r="N1406" s="3" t="s">
        <v>16</v>
      </c>
      <c r="O1406" s="3" t="s">
        <v>16</v>
      </c>
      <c r="P1406" s="3">
        <v>3985.87</v>
      </c>
      <c r="Q1406" s="54">
        <v>5.5594957650782435</v>
      </c>
      <c r="R1406" s="54">
        <v>4.696189581449512</v>
      </c>
      <c r="S1406" s="54">
        <v>7.1278336325056646</v>
      </c>
      <c r="T1406" s="54">
        <v>4.3071423705240584</v>
      </c>
      <c r="U1406" s="54">
        <v>5.2277097637985648</v>
      </c>
      <c r="V1406" s="54">
        <v>5.9996177287551937</v>
      </c>
      <c r="W1406" s="54">
        <v>17.383518979033418</v>
      </c>
      <c r="X1406" s="54">
        <v>15.534469863077817</v>
      </c>
      <c r="Y1406" s="54">
        <v>32.917988842111235</v>
      </c>
      <c r="Z1406" s="54">
        <v>0</v>
      </c>
      <c r="AA1406" s="54">
        <v>0</v>
      </c>
      <c r="AB1406" s="54">
        <v>10</v>
      </c>
      <c r="AC1406" s="54">
        <v>0</v>
      </c>
      <c r="AD1406" s="54">
        <v>0</v>
      </c>
      <c r="AE1406" s="54">
        <v>0</v>
      </c>
      <c r="AF1406" s="54">
        <f t="shared" si="1653"/>
        <v>10</v>
      </c>
      <c r="AG1406" s="54">
        <f t="shared" si="1654"/>
        <v>0</v>
      </c>
      <c r="AH1406" s="54">
        <f t="shared" si="1655"/>
        <v>10</v>
      </c>
      <c r="AI1406" s="54">
        <v>22159.427385152416</v>
      </c>
      <c r="AJ1406" s="54">
        <v>18718.401167012162</v>
      </c>
      <c r="AK1406" s="54">
        <v>28410.618240795349</v>
      </c>
      <c r="AL1406" s="54">
        <v>17167.709560400726</v>
      </c>
      <c r="AM1406" s="54">
        <v>20836.971516231781</v>
      </c>
      <c r="AN1406" s="54">
        <v>23913.696316513462</v>
      </c>
      <c r="AO1406" s="54">
        <v>69288.44679295992</v>
      </c>
      <c r="AP1406" s="54">
        <v>61918.377393145973</v>
      </c>
      <c r="AQ1406" s="54">
        <v>131206.82418610589</v>
      </c>
      <c r="AR1406" s="54">
        <f t="shared" si="1656"/>
        <v>0</v>
      </c>
      <c r="AS1406" s="54">
        <f t="shared" si="1657"/>
        <v>0</v>
      </c>
      <c r="AT1406" s="54">
        <f t="shared" si="1658"/>
        <v>39858.699999999997</v>
      </c>
      <c r="AU1406" s="54">
        <f t="shared" si="1659"/>
        <v>0</v>
      </c>
      <c r="AV1406" s="54">
        <f t="shared" si="1660"/>
        <v>0</v>
      </c>
      <c r="AW1406" s="54">
        <f t="shared" si="1661"/>
        <v>0</v>
      </c>
      <c r="AX1406" s="54">
        <f t="shared" si="1662"/>
        <v>39858.699999999997</v>
      </c>
      <c r="AY1406" s="54">
        <f t="shared" si="1663"/>
        <v>0</v>
      </c>
      <c r="AZ1406" s="54">
        <f t="shared" si="1664"/>
        <v>39858.699999999997</v>
      </c>
      <c r="BA1406" s="54">
        <f t="shared" si="1650"/>
        <v>4.3071423705240584</v>
      </c>
      <c r="BB1406" s="54">
        <f t="shared" si="1651"/>
        <v>0</v>
      </c>
      <c r="BC1406" s="54"/>
      <c r="BD1406" s="54"/>
      <c r="BE1406" s="54">
        <f t="shared" si="1665"/>
        <v>0</v>
      </c>
      <c r="BF1406" s="54"/>
      <c r="BG1406" s="54"/>
      <c r="BH1406" s="54"/>
      <c r="BI1406" s="54"/>
      <c r="BJ1406" s="54"/>
      <c r="BK1406" s="54"/>
      <c r="BL1406" s="54"/>
      <c r="BM1406" s="54"/>
      <c r="BN1406" s="54"/>
      <c r="BO1406" s="54"/>
      <c r="BP1406" s="54"/>
      <c r="BQ1406" s="54"/>
      <c r="BR1406" s="54"/>
      <c r="BS1406" s="54"/>
      <c r="BT1406" s="54"/>
      <c r="BU1406" s="54"/>
      <c r="BV1406" s="54">
        <f t="shared" si="1666"/>
        <v>47830.44</v>
      </c>
      <c r="BW1406" s="54">
        <f t="shared" si="1667"/>
        <v>0</v>
      </c>
      <c r="BX1406" s="54">
        <f t="shared" si="1668"/>
        <v>31886.959999999999</v>
      </c>
      <c r="BY1406" s="54">
        <f t="shared" si="1669"/>
        <v>0</v>
      </c>
      <c r="BZ1406" s="54">
        <f t="shared" si="1670"/>
        <v>8</v>
      </c>
      <c r="CA1406" s="54">
        <v>0</v>
      </c>
      <c r="CB1406" s="54">
        <f t="shared" si="1671"/>
        <v>50</v>
      </c>
      <c r="CC1406" s="54">
        <f t="shared" si="1672"/>
        <v>12</v>
      </c>
      <c r="CD1406" s="54">
        <v>50</v>
      </c>
      <c r="CE1406" s="54">
        <v>20</v>
      </c>
      <c r="CF1406" s="54">
        <v>26</v>
      </c>
      <c r="CG1406" s="54">
        <v>30</v>
      </c>
      <c r="CH1406" s="54">
        <v>0</v>
      </c>
      <c r="CI1406" s="54">
        <v>10</v>
      </c>
      <c r="CJ1406" s="54">
        <v>0</v>
      </c>
      <c r="CK1406" s="54">
        <v>0</v>
      </c>
      <c r="CL1406" s="54">
        <v>0</v>
      </c>
      <c r="CM1406" s="54">
        <v>0</v>
      </c>
      <c r="CN1406" s="54">
        <v>4</v>
      </c>
      <c r="CO1406" s="54">
        <v>4</v>
      </c>
    </row>
    <row r="1407" spans="1:93">
      <c r="A1407" s="3" t="str">
        <f t="shared" si="1652"/>
        <v>SH314Phesgo 10ml</v>
      </c>
      <c r="B1407" s="3" t="s">
        <v>556</v>
      </c>
      <c r="C1407" s="3" t="s">
        <v>557</v>
      </c>
      <c r="D1407" s="3" t="s">
        <v>296</v>
      </c>
      <c r="E1407" s="3" t="s">
        <v>296</v>
      </c>
      <c r="F1407" s="3" t="s">
        <v>435</v>
      </c>
      <c r="G1407" s="3" t="s">
        <v>436</v>
      </c>
      <c r="H1407" s="3" t="s">
        <v>431</v>
      </c>
      <c r="I1407" s="3" t="s">
        <v>432</v>
      </c>
      <c r="J1407" s="3" t="s">
        <v>541</v>
      </c>
      <c r="K1407" s="3" t="s">
        <v>541</v>
      </c>
      <c r="L1407" s="3" t="s">
        <v>939</v>
      </c>
      <c r="M1407" s="3" t="s">
        <v>542</v>
      </c>
      <c r="N1407" s="3" t="s">
        <v>17</v>
      </c>
      <c r="O1407" s="3" t="s">
        <v>18</v>
      </c>
      <c r="P1407" s="3">
        <v>6232.07</v>
      </c>
      <c r="Q1407" s="54">
        <v>3.3240439666242518</v>
      </c>
      <c r="R1407" s="54">
        <v>3.072943296123118</v>
      </c>
      <c r="S1407" s="54">
        <v>4.555516054323844</v>
      </c>
      <c r="T1407" s="54">
        <v>3.991818677824543</v>
      </c>
      <c r="U1407" s="54">
        <v>3.6626096872243092</v>
      </c>
      <c r="V1407" s="54">
        <v>4.7715052440232535</v>
      </c>
      <c r="W1407" s="54">
        <v>10.952503317071214</v>
      </c>
      <c r="X1407" s="54">
        <v>12.425933609072107</v>
      </c>
      <c r="Y1407" s="54">
        <v>23.378436926143323</v>
      </c>
      <c r="Z1407" s="54">
        <v>0</v>
      </c>
      <c r="AA1407" s="54">
        <v>0</v>
      </c>
      <c r="AB1407" s="54">
        <v>0</v>
      </c>
      <c r="AC1407" s="54">
        <v>0</v>
      </c>
      <c r="AD1407" s="54">
        <v>0</v>
      </c>
      <c r="AE1407" s="54">
        <v>0</v>
      </c>
      <c r="AF1407" s="54">
        <f t="shared" si="1653"/>
        <v>0</v>
      </c>
      <c r="AG1407" s="54">
        <f t="shared" si="1654"/>
        <v>0</v>
      </c>
      <c r="AH1407" s="54">
        <f t="shared" si="1655"/>
        <v>0</v>
      </c>
      <c r="AI1407" s="54">
        <v>20715.67468308</v>
      </c>
      <c r="AJ1407" s="54">
        <v>19150.797727469999</v>
      </c>
      <c r="AK1407" s="54">
        <v>28390.294936669998</v>
      </c>
      <c r="AL1407" s="54">
        <v>24877.293427509998</v>
      </c>
      <c r="AM1407" s="54">
        <v>22825.639953459999</v>
      </c>
      <c r="AN1407" s="54">
        <v>29736.354686119997</v>
      </c>
      <c r="AO1407" s="54">
        <v>68256.767347219997</v>
      </c>
      <c r="AP1407" s="54">
        <v>77439.28806708999</v>
      </c>
      <c r="AQ1407" s="54">
        <v>145696.05541430999</v>
      </c>
      <c r="AR1407" s="54">
        <f t="shared" si="1656"/>
        <v>0</v>
      </c>
      <c r="AS1407" s="54">
        <f t="shared" si="1657"/>
        <v>0</v>
      </c>
      <c r="AT1407" s="54">
        <f t="shared" si="1658"/>
        <v>0</v>
      </c>
      <c r="AU1407" s="54">
        <f t="shared" si="1659"/>
        <v>0</v>
      </c>
      <c r="AV1407" s="54">
        <f t="shared" si="1660"/>
        <v>0</v>
      </c>
      <c r="AW1407" s="54">
        <f t="shared" si="1661"/>
        <v>0</v>
      </c>
      <c r="AX1407" s="54">
        <f t="shared" si="1662"/>
        <v>0</v>
      </c>
      <c r="AY1407" s="54">
        <f t="shared" si="1663"/>
        <v>0</v>
      </c>
      <c r="AZ1407" s="54">
        <f t="shared" si="1664"/>
        <v>0</v>
      </c>
      <c r="BA1407" s="54">
        <f t="shared" si="1650"/>
        <v>3.991818677824543</v>
      </c>
      <c r="BB1407" s="54">
        <f t="shared" si="1651"/>
        <v>0</v>
      </c>
      <c r="BC1407" s="54">
        <f>SUM(CJ1407:CL1407)</f>
        <v>0</v>
      </c>
      <c r="BD1407" s="54">
        <f>SUM(CM1407:CO1407)</f>
        <v>0</v>
      </c>
      <c r="BE1407" s="54">
        <f t="shared" si="1665"/>
        <v>0</v>
      </c>
      <c r="BF1407" s="54">
        <f t="shared" ref="BF1407:BK1407" si="1723">Z1407</f>
        <v>0</v>
      </c>
      <c r="BG1407" s="54">
        <f t="shared" si="1723"/>
        <v>0</v>
      </c>
      <c r="BH1407" s="54">
        <f t="shared" si="1723"/>
        <v>0</v>
      </c>
      <c r="BI1407" s="54">
        <f t="shared" si="1723"/>
        <v>0</v>
      </c>
      <c r="BJ1407" s="54">
        <f t="shared" si="1723"/>
        <v>0</v>
      </c>
      <c r="BK1407" s="54">
        <f t="shared" si="1723"/>
        <v>0</v>
      </c>
      <c r="BL1407" s="54">
        <v>0</v>
      </c>
      <c r="BM1407" s="54">
        <v>0</v>
      </c>
      <c r="BN1407" s="54">
        <f t="shared" ref="BN1407:BN1408" si="1724">AVERAGE(BP1407:BR1407)</f>
        <v>0</v>
      </c>
      <c r="BO1407" s="54">
        <f t="shared" ref="BO1407:BO1408" si="1725">SUM(BS1407:BU1407)/1</f>
        <v>0</v>
      </c>
      <c r="BP1407" s="54">
        <v>0</v>
      </c>
      <c r="BQ1407" s="54">
        <v>0</v>
      </c>
      <c r="BR1407" s="54">
        <v>0</v>
      </c>
      <c r="BS1407" s="54">
        <v>0</v>
      </c>
      <c r="BT1407" s="54">
        <v>0</v>
      </c>
      <c r="BU1407" s="54">
        <v>0</v>
      </c>
      <c r="BV1407" s="54">
        <f t="shared" si="1666"/>
        <v>4154.7133333333331</v>
      </c>
      <c r="BW1407" s="54">
        <f t="shared" si="1667"/>
        <v>0</v>
      </c>
      <c r="BX1407" s="54">
        <f t="shared" si="1668"/>
        <v>0</v>
      </c>
      <c r="BY1407" s="54">
        <f t="shared" si="1669"/>
        <v>0</v>
      </c>
      <c r="BZ1407" s="54">
        <f t="shared" si="1670"/>
        <v>0</v>
      </c>
      <c r="CA1407" s="54">
        <v>38.333333333333336</v>
      </c>
      <c r="CB1407" s="54">
        <f t="shared" si="1671"/>
        <v>5</v>
      </c>
      <c r="CC1407" s="54">
        <f t="shared" si="1672"/>
        <v>0.66666666666666663</v>
      </c>
      <c r="CD1407" s="54">
        <v>5</v>
      </c>
      <c r="CE1407" s="54">
        <v>2</v>
      </c>
      <c r="CF1407" s="54">
        <v>1</v>
      </c>
      <c r="CG1407" s="54">
        <v>0</v>
      </c>
      <c r="CH1407" s="54">
        <v>0</v>
      </c>
      <c r="CI1407" s="54">
        <v>0</v>
      </c>
      <c r="CJ1407" s="54">
        <v>0</v>
      </c>
      <c r="CK1407" s="54">
        <v>0</v>
      </c>
      <c r="CL1407" s="54">
        <v>0</v>
      </c>
      <c r="CM1407" s="54">
        <v>0</v>
      </c>
      <c r="CN1407" s="54">
        <v>0</v>
      </c>
      <c r="CO1407" s="54">
        <v>0</v>
      </c>
    </row>
    <row r="1408" spans="1:93">
      <c r="A1408" s="3" t="str">
        <f t="shared" si="1652"/>
        <v>SH314Phesgo 15ml</v>
      </c>
      <c r="B1408" s="3" t="s">
        <v>556</v>
      </c>
      <c r="C1408" s="3" t="s">
        <v>557</v>
      </c>
      <c r="D1408" s="3" t="s">
        <v>296</v>
      </c>
      <c r="E1408" s="3" t="s">
        <v>296</v>
      </c>
      <c r="F1408" s="3" t="s">
        <v>435</v>
      </c>
      <c r="G1408" s="3" t="s">
        <v>436</v>
      </c>
      <c r="H1408" s="3" t="s">
        <v>431</v>
      </c>
      <c r="I1408" s="3" t="s">
        <v>432</v>
      </c>
      <c r="J1408" s="3" t="s">
        <v>541</v>
      </c>
      <c r="K1408" s="3" t="s">
        <v>541</v>
      </c>
      <c r="L1408" s="3" t="s">
        <v>939</v>
      </c>
      <c r="M1408" s="3" t="s">
        <v>542</v>
      </c>
      <c r="N1408" s="3" t="s">
        <v>17</v>
      </c>
      <c r="O1408" s="3" t="s">
        <v>19</v>
      </c>
      <c r="P1408" s="3">
        <v>8489.27</v>
      </c>
      <c r="Q1408" s="54">
        <v>1.1779575864591419E-6</v>
      </c>
      <c r="R1408" s="54">
        <v>1.1779575864591419E-6</v>
      </c>
      <c r="S1408" s="54">
        <v>1.1779575864591419E-6</v>
      </c>
      <c r="T1408" s="54">
        <v>1.1779575864591419E-6</v>
      </c>
      <c r="U1408" s="54">
        <v>1.1779575864591419E-6</v>
      </c>
      <c r="V1408" s="54">
        <v>1.1779575864591419E-6</v>
      </c>
      <c r="W1408" s="54">
        <v>3.5338727593774257E-6</v>
      </c>
      <c r="X1408" s="54">
        <v>3.5338727593774257E-6</v>
      </c>
      <c r="Y1408" s="54">
        <v>7.0677455187548515E-6</v>
      </c>
      <c r="Z1408" s="54">
        <v>0</v>
      </c>
      <c r="AA1408" s="54">
        <v>0</v>
      </c>
      <c r="AB1408" s="54">
        <v>0</v>
      </c>
      <c r="AC1408" s="54">
        <v>0</v>
      </c>
      <c r="AD1408" s="54">
        <v>0</v>
      </c>
      <c r="AE1408" s="54">
        <v>0</v>
      </c>
      <c r="AF1408" s="54">
        <f t="shared" si="1653"/>
        <v>0</v>
      </c>
      <c r="AG1408" s="54">
        <f t="shared" si="1654"/>
        <v>0</v>
      </c>
      <c r="AH1408" s="54">
        <f t="shared" si="1655"/>
        <v>0</v>
      </c>
      <c r="AI1408" s="54">
        <v>0.01</v>
      </c>
      <c r="AJ1408" s="54">
        <v>0.01</v>
      </c>
      <c r="AK1408" s="54">
        <v>0.01</v>
      </c>
      <c r="AL1408" s="54">
        <v>0.01</v>
      </c>
      <c r="AM1408" s="54">
        <v>0.01</v>
      </c>
      <c r="AN1408" s="54">
        <v>0.01</v>
      </c>
      <c r="AO1408" s="54">
        <v>0.03</v>
      </c>
      <c r="AP1408" s="54">
        <v>0.03</v>
      </c>
      <c r="AQ1408" s="54">
        <v>0.06</v>
      </c>
      <c r="AR1408" s="54">
        <f t="shared" si="1656"/>
        <v>0</v>
      </c>
      <c r="AS1408" s="54">
        <f t="shared" si="1657"/>
        <v>0</v>
      </c>
      <c r="AT1408" s="54">
        <f t="shared" si="1658"/>
        <v>0</v>
      </c>
      <c r="AU1408" s="54">
        <f t="shared" si="1659"/>
        <v>0</v>
      </c>
      <c r="AV1408" s="54">
        <f t="shared" si="1660"/>
        <v>0</v>
      </c>
      <c r="AW1408" s="54">
        <f t="shared" si="1661"/>
        <v>0</v>
      </c>
      <c r="AX1408" s="54">
        <f t="shared" si="1662"/>
        <v>0</v>
      </c>
      <c r="AY1408" s="54">
        <f t="shared" si="1663"/>
        <v>0</v>
      </c>
      <c r="AZ1408" s="54">
        <f t="shared" si="1664"/>
        <v>0</v>
      </c>
      <c r="BA1408" s="54">
        <f t="shared" si="1650"/>
        <v>1.1779575864591419E-6</v>
      </c>
      <c r="BB1408" s="54">
        <f t="shared" si="1651"/>
        <v>0</v>
      </c>
      <c r="BC1408" s="54">
        <f>SUM(CJ1408:CL1408)*2</f>
        <v>0</v>
      </c>
      <c r="BD1408" s="54">
        <f>SUM(CM1408:CO1408)*2</f>
        <v>0</v>
      </c>
      <c r="BE1408" s="54">
        <f t="shared" si="1665"/>
        <v>0</v>
      </c>
      <c r="BF1408" s="54">
        <f t="shared" ref="BF1408:BK1408" si="1726">Z1408*2</f>
        <v>0</v>
      </c>
      <c r="BG1408" s="54">
        <f t="shared" si="1726"/>
        <v>0</v>
      </c>
      <c r="BH1408" s="54">
        <f t="shared" si="1726"/>
        <v>0</v>
      </c>
      <c r="BI1408" s="54">
        <f t="shared" si="1726"/>
        <v>0</v>
      </c>
      <c r="BJ1408" s="54">
        <f t="shared" si="1726"/>
        <v>0</v>
      </c>
      <c r="BK1408" s="54">
        <f t="shared" si="1726"/>
        <v>0</v>
      </c>
      <c r="BL1408" s="54">
        <v>0</v>
      </c>
      <c r="BM1408" s="54">
        <v>0</v>
      </c>
      <c r="BN1408" s="54">
        <f t="shared" si="1724"/>
        <v>0</v>
      </c>
      <c r="BO1408" s="54">
        <f t="shared" si="1725"/>
        <v>0</v>
      </c>
      <c r="BP1408" s="54">
        <v>0</v>
      </c>
      <c r="BQ1408" s="54">
        <v>0</v>
      </c>
      <c r="BR1408" s="54">
        <v>0</v>
      </c>
      <c r="BS1408" s="54">
        <v>0</v>
      </c>
      <c r="BT1408" s="54">
        <v>0</v>
      </c>
      <c r="BU1408" s="54">
        <v>0</v>
      </c>
      <c r="BV1408" s="54">
        <f t="shared" si="1666"/>
        <v>1414.8783333333333</v>
      </c>
      <c r="BW1408" s="54">
        <f t="shared" si="1667"/>
        <v>0</v>
      </c>
      <c r="BX1408" s="54">
        <f t="shared" si="1668"/>
        <v>0</v>
      </c>
      <c r="BY1408" s="54">
        <f t="shared" si="1669"/>
        <v>0</v>
      </c>
      <c r="BZ1408" s="54">
        <f t="shared" si="1670"/>
        <v>0</v>
      </c>
      <c r="CA1408" s="54">
        <v>0</v>
      </c>
      <c r="CB1408" s="54">
        <f t="shared" si="1671"/>
        <v>1</v>
      </c>
      <c r="CC1408" s="54">
        <f t="shared" si="1672"/>
        <v>0.16666666666666666</v>
      </c>
      <c r="CD1408" s="54">
        <v>1</v>
      </c>
      <c r="CE1408" s="54">
        <v>1</v>
      </c>
      <c r="CF1408" s="54">
        <v>0</v>
      </c>
      <c r="CG1408" s="54">
        <v>0</v>
      </c>
      <c r="CH1408" s="54">
        <v>0</v>
      </c>
      <c r="CI1408" s="54">
        <v>0</v>
      </c>
      <c r="CJ1408" s="54">
        <v>0</v>
      </c>
      <c r="CK1408" s="54">
        <v>0</v>
      </c>
      <c r="CL1408" s="54">
        <v>0</v>
      </c>
      <c r="CM1408" s="54">
        <v>0</v>
      </c>
      <c r="CN1408" s="54">
        <v>0</v>
      </c>
      <c r="CO1408" s="54">
        <v>0</v>
      </c>
    </row>
    <row r="1409" spans="1:93">
      <c r="A1409" s="3" t="str">
        <f t="shared" si="1652"/>
        <v>SH316Herceptin IV</v>
      </c>
      <c r="B1409" s="3" t="s">
        <v>558</v>
      </c>
      <c r="C1409" s="3" t="s">
        <v>887</v>
      </c>
      <c r="D1409" s="3" t="s">
        <v>296</v>
      </c>
      <c r="E1409" s="3" t="s">
        <v>296</v>
      </c>
      <c r="F1409" s="3" t="s">
        <v>437</v>
      </c>
      <c r="G1409" s="3" t="s">
        <v>438</v>
      </c>
      <c r="H1409" s="3" t="s">
        <v>437</v>
      </c>
      <c r="I1409" s="3" t="s">
        <v>438</v>
      </c>
      <c r="J1409" s="3" t="s">
        <v>541</v>
      </c>
      <c r="K1409" s="3" t="s">
        <v>541</v>
      </c>
      <c r="L1409" s="3"/>
      <c r="M1409" s="3" t="s">
        <v>545</v>
      </c>
      <c r="N1409" s="3" t="s">
        <v>11</v>
      </c>
      <c r="O1409" s="3" t="s">
        <v>11</v>
      </c>
      <c r="P1409" s="3">
        <v>4535.5</v>
      </c>
      <c r="Q1409" s="54">
        <v>38.860643858900517</v>
      </c>
      <c r="R1409" s="54">
        <v>27.839965544334113</v>
      </c>
      <c r="S1409" s="54">
        <v>25.897488886781264</v>
      </c>
      <c r="T1409" s="54">
        <v>18.287276018584269</v>
      </c>
      <c r="U1409" s="54">
        <v>16.66224100319408</v>
      </c>
      <c r="V1409" s="54">
        <v>29.007275748394051</v>
      </c>
      <c r="W1409" s="54">
        <v>92.598098290015898</v>
      </c>
      <c r="X1409" s="54">
        <v>63.956792770172399</v>
      </c>
      <c r="Y1409" s="54">
        <v>156.55489106018831</v>
      </c>
      <c r="Z1409" s="54">
        <v>5</v>
      </c>
      <c r="AA1409" s="54">
        <v>12</v>
      </c>
      <c r="AB1409" s="54">
        <v>15</v>
      </c>
      <c r="AC1409" s="54">
        <v>34</v>
      </c>
      <c r="AD1409" s="54">
        <v>0</v>
      </c>
      <c r="AE1409" s="54">
        <v>0</v>
      </c>
      <c r="AF1409" s="54">
        <f t="shared" si="1653"/>
        <v>32</v>
      </c>
      <c r="AG1409" s="54">
        <f t="shared" si="1654"/>
        <v>34</v>
      </c>
      <c r="AH1409" s="54">
        <f t="shared" si="1655"/>
        <v>66</v>
      </c>
      <c r="AI1409" s="54">
        <v>176252.45022204332</v>
      </c>
      <c r="AJ1409" s="54">
        <v>126268.16372632737</v>
      </c>
      <c r="AK1409" s="54">
        <v>117458.06084599643</v>
      </c>
      <c r="AL1409" s="54">
        <v>82941.940382288944</v>
      </c>
      <c r="AM1409" s="54">
        <v>75571.59406998675</v>
      </c>
      <c r="AN1409" s="54">
        <v>131562.49915684122</v>
      </c>
      <c r="AO1409" s="54">
        <v>419978.67479436711</v>
      </c>
      <c r="AP1409" s="54">
        <v>290076.03360911692</v>
      </c>
      <c r="AQ1409" s="54">
        <v>710054.70840348396</v>
      </c>
      <c r="AR1409" s="54">
        <f t="shared" si="1656"/>
        <v>22677.5</v>
      </c>
      <c r="AS1409" s="54">
        <f t="shared" si="1657"/>
        <v>54426</v>
      </c>
      <c r="AT1409" s="54">
        <f t="shared" si="1658"/>
        <v>68032.5</v>
      </c>
      <c r="AU1409" s="54">
        <f t="shared" si="1659"/>
        <v>154207</v>
      </c>
      <c r="AV1409" s="54">
        <f t="shared" si="1660"/>
        <v>0</v>
      </c>
      <c r="AW1409" s="54">
        <f t="shared" si="1661"/>
        <v>0</v>
      </c>
      <c r="AX1409" s="54">
        <f t="shared" si="1662"/>
        <v>145136</v>
      </c>
      <c r="AY1409" s="54">
        <f t="shared" si="1663"/>
        <v>154207</v>
      </c>
      <c r="AZ1409" s="54">
        <f t="shared" si="1664"/>
        <v>299343</v>
      </c>
      <c r="BA1409" s="54">
        <f t="shared" si="1650"/>
        <v>18.287276018584269</v>
      </c>
      <c r="BB1409" s="54">
        <f t="shared" si="1651"/>
        <v>34</v>
      </c>
      <c r="BC1409" s="54"/>
      <c r="BD1409" s="54"/>
      <c r="BE1409" s="54">
        <f t="shared" si="1665"/>
        <v>0</v>
      </c>
      <c r="BF1409" s="54"/>
      <c r="BG1409" s="54"/>
      <c r="BH1409" s="54"/>
      <c r="BI1409" s="54"/>
      <c r="BJ1409" s="54"/>
      <c r="BK1409" s="54"/>
      <c r="BL1409" s="54"/>
      <c r="BM1409" s="54"/>
      <c r="BN1409" s="54"/>
      <c r="BO1409" s="54"/>
      <c r="BP1409" s="54"/>
      <c r="BQ1409" s="54"/>
      <c r="BR1409" s="54"/>
      <c r="BS1409" s="54"/>
      <c r="BT1409" s="54"/>
      <c r="BU1409" s="54"/>
      <c r="BV1409" s="54">
        <f t="shared" si="1666"/>
        <v>179530.20833333334</v>
      </c>
      <c r="BW1409" s="54">
        <f t="shared" si="1667"/>
        <v>507976</v>
      </c>
      <c r="BX1409" s="54">
        <f t="shared" si="1668"/>
        <v>439943.5</v>
      </c>
      <c r="BY1409" s="54">
        <f t="shared" si="1669"/>
        <v>112</v>
      </c>
      <c r="BZ1409" s="54">
        <f t="shared" si="1670"/>
        <v>97</v>
      </c>
      <c r="CA1409" s="54">
        <v>0</v>
      </c>
      <c r="CB1409" s="54">
        <f t="shared" si="1671"/>
        <v>70</v>
      </c>
      <c r="CC1409" s="54">
        <f t="shared" si="1672"/>
        <v>39.583333333333336</v>
      </c>
      <c r="CD1409" s="54">
        <v>70</v>
      </c>
      <c r="CE1409" s="54">
        <v>50</v>
      </c>
      <c r="CF1409" s="54">
        <v>20</v>
      </c>
      <c r="CG1409" s="54">
        <v>35</v>
      </c>
      <c r="CH1409" s="54">
        <v>25</v>
      </c>
      <c r="CI1409" s="54">
        <v>66</v>
      </c>
      <c r="CJ1409" s="54">
        <v>30</v>
      </c>
      <c r="CK1409" s="54">
        <v>35</v>
      </c>
      <c r="CL1409" s="54">
        <v>47</v>
      </c>
      <c r="CM1409" s="54">
        <v>25</v>
      </c>
      <c r="CN1409" s="54">
        <v>42</v>
      </c>
      <c r="CO1409" s="54">
        <v>30</v>
      </c>
    </row>
    <row r="1410" spans="1:93">
      <c r="A1410" s="3" t="str">
        <f t="shared" si="1652"/>
        <v>SH316Herceptin SC</v>
      </c>
      <c r="B1410" s="3" t="s">
        <v>558</v>
      </c>
      <c r="C1410" s="3" t="s">
        <v>887</v>
      </c>
      <c r="D1410" s="3" t="s">
        <v>296</v>
      </c>
      <c r="E1410" s="3" t="s">
        <v>296</v>
      </c>
      <c r="F1410" s="3" t="s">
        <v>437</v>
      </c>
      <c r="G1410" s="3" t="s">
        <v>438</v>
      </c>
      <c r="H1410" s="3" t="s">
        <v>437</v>
      </c>
      <c r="I1410" s="3" t="s">
        <v>438</v>
      </c>
      <c r="J1410" s="3" t="s">
        <v>541</v>
      </c>
      <c r="K1410" s="3" t="s">
        <v>541</v>
      </c>
      <c r="L1410" s="3"/>
      <c r="M1410" s="3" t="s">
        <v>545</v>
      </c>
      <c r="N1410" s="3" t="s">
        <v>12</v>
      </c>
      <c r="O1410" s="3" t="s">
        <v>12</v>
      </c>
      <c r="P1410" s="3">
        <v>3444.49</v>
      </c>
      <c r="Q1410" s="54">
        <v>9.1143378731259883</v>
      </c>
      <c r="R1410" s="54">
        <v>8.4446413988306812</v>
      </c>
      <c r="S1410" s="54">
        <v>12.809094940128414</v>
      </c>
      <c r="T1410" s="54">
        <v>13.110924470445305</v>
      </c>
      <c r="U1410" s="54">
        <v>11.804839439219327</v>
      </c>
      <c r="V1410" s="54">
        <v>15.537688581464286</v>
      </c>
      <c r="W1410" s="54">
        <v>30.368074212085084</v>
      </c>
      <c r="X1410" s="54">
        <v>40.453452491128921</v>
      </c>
      <c r="Y1410" s="54">
        <v>70.821526703214005</v>
      </c>
      <c r="Z1410" s="54">
        <v>35</v>
      </c>
      <c r="AA1410" s="54">
        <v>40</v>
      </c>
      <c r="AB1410" s="54">
        <v>30</v>
      </c>
      <c r="AC1410" s="54">
        <v>2</v>
      </c>
      <c r="AD1410" s="54">
        <v>0</v>
      </c>
      <c r="AE1410" s="54">
        <v>0</v>
      </c>
      <c r="AF1410" s="54">
        <f t="shared" si="1653"/>
        <v>105</v>
      </c>
      <c r="AG1410" s="54">
        <f t="shared" si="1654"/>
        <v>2</v>
      </c>
      <c r="AH1410" s="54">
        <f t="shared" si="1655"/>
        <v>107</v>
      </c>
      <c r="AI1410" s="54">
        <v>31394.245660603734</v>
      </c>
      <c r="AJ1410" s="54">
        <v>29087.482851858291</v>
      </c>
      <c r="AK1410" s="54">
        <v>44120.799430322921</v>
      </c>
      <c r="AL1410" s="54">
        <v>45160.448229204143</v>
      </c>
      <c r="AM1410" s="54">
        <v>40661.651399996575</v>
      </c>
      <c r="AN1410" s="54">
        <v>53519.412941967916</v>
      </c>
      <c r="AO1410" s="54">
        <v>104602.52794278495</v>
      </c>
      <c r="AP1410" s="54">
        <v>139341.51257116863</v>
      </c>
      <c r="AQ1410" s="54">
        <v>243944.04051395357</v>
      </c>
      <c r="AR1410" s="54">
        <f t="shared" si="1656"/>
        <v>120557.15</v>
      </c>
      <c r="AS1410" s="54">
        <f t="shared" si="1657"/>
        <v>137779.59999999998</v>
      </c>
      <c r="AT1410" s="54">
        <f t="shared" si="1658"/>
        <v>103334.7</v>
      </c>
      <c r="AU1410" s="54">
        <f t="shared" si="1659"/>
        <v>6888.98</v>
      </c>
      <c r="AV1410" s="54">
        <f t="shared" si="1660"/>
        <v>0</v>
      </c>
      <c r="AW1410" s="54">
        <f t="shared" si="1661"/>
        <v>0</v>
      </c>
      <c r="AX1410" s="54">
        <f t="shared" si="1662"/>
        <v>361671.44999999995</v>
      </c>
      <c r="AY1410" s="54">
        <f t="shared" si="1663"/>
        <v>6888.98</v>
      </c>
      <c r="AZ1410" s="54">
        <f t="shared" si="1664"/>
        <v>368560.42999999993</v>
      </c>
      <c r="BA1410" s="54">
        <f t="shared" ref="BA1410:BA1473" si="1727">T1410</f>
        <v>13.110924470445305</v>
      </c>
      <c r="BB1410" s="54">
        <f t="shared" ref="BB1410:BB1473" si="1728">AC1410</f>
        <v>2</v>
      </c>
      <c r="BC1410" s="54"/>
      <c r="BD1410" s="54"/>
      <c r="BE1410" s="54">
        <f t="shared" si="1665"/>
        <v>0</v>
      </c>
      <c r="BF1410" s="54"/>
      <c r="BG1410" s="54"/>
      <c r="BH1410" s="54"/>
      <c r="BI1410" s="54"/>
      <c r="BJ1410" s="54"/>
      <c r="BK1410" s="54"/>
      <c r="BL1410" s="54"/>
      <c r="BM1410" s="54"/>
      <c r="BN1410" s="54"/>
      <c r="BO1410" s="54"/>
      <c r="BP1410" s="54"/>
      <c r="BQ1410" s="54"/>
      <c r="BR1410" s="54"/>
      <c r="BS1410" s="54"/>
      <c r="BT1410" s="54"/>
      <c r="BU1410" s="54"/>
      <c r="BV1410" s="54">
        <f t="shared" si="1666"/>
        <v>47935.819166666661</v>
      </c>
      <c r="BW1410" s="54">
        <f t="shared" si="1667"/>
        <v>86112.25</v>
      </c>
      <c r="BX1410" s="54">
        <f t="shared" si="1668"/>
        <v>241114.3</v>
      </c>
      <c r="BY1410" s="54">
        <f t="shared" si="1669"/>
        <v>25</v>
      </c>
      <c r="BZ1410" s="54">
        <f t="shared" si="1670"/>
        <v>70</v>
      </c>
      <c r="CA1410" s="54">
        <v>0</v>
      </c>
      <c r="CB1410" s="54">
        <f t="shared" si="1671"/>
        <v>30</v>
      </c>
      <c r="CC1410" s="54">
        <f t="shared" si="1672"/>
        <v>13.916666666666666</v>
      </c>
      <c r="CD1410" s="54">
        <v>0</v>
      </c>
      <c r="CE1410" s="54">
        <v>2</v>
      </c>
      <c r="CF1410" s="54">
        <v>20</v>
      </c>
      <c r="CG1410" s="54">
        <v>20</v>
      </c>
      <c r="CH1410" s="54">
        <v>30</v>
      </c>
      <c r="CI1410" s="54">
        <v>0</v>
      </c>
      <c r="CJ1410" s="54">
        <v>15</v>
      </c>
      <c r="CK1410" s="54">
        <v>5</v>
      </c>
      <c r="CL1410" s="54">
        <v>5</v>
      </c>
      <c r="CM1410" s="54">
        <v>15</v>
      </c>
      <c r="CN1410" s="54">
        <v>25</v>
      </c>
      <c r="CO1410" s="54">
        <v>30</v>
      </c>
    </row>
    <row r="1411" spans="1:93">
      <c r="A1411" s="3" t="str">
        <f t="shared" ref="A1411:A1474" si="1729">F1411&amp;O1411</f>
        <v>SH316Itovebi 3mg</v>
      </c>
      <c r="B1411" s="3" t="s">
        <v>558</v>
      </c>
      <c r="C1411" s="3" t="s">
        <v>887</v>
      </c>
      <c r="D1411" s="3" t="s">
        <v>296</v>
      </c>
      <c r="E1411" s="3" t="s">
        <v>296</v>
      </c>
      <c r="F1411" s="3" t="s">
        <v>437</v>
      </c>
      <c r="G1411" s="3" t="s">
        <v>438</v>
      </c>
      <c r="H1411" s="3" t="s">
        <v>437</v>
      </c>
      <c r="I1411" s="3" t="s">
        <v>438</v>
      </c>
      <c r="J1411" s="3" t="s">
        <v>541</v>
      </c>
      <c r="K1411" s="3" t="s">
        <v>541</v>
      </c>
      <c r="L1411" s="3"/>
      <c r="M1411" s="3" t="s">
        <v>545</v>
      </c>
      <c r="N1411" s="3" t="s">
        <v>13</v>
      </c>
      <c r="O1411" s="3" t="s">
        <v>14</v>
      </c>
      <c r="P1411" s="3">
        <v>3566.02</v>
      </c>
      <c r="Q1411" s="54">
        <v>0.44058755323424548</v>
      </c>
      <c r="R1411" s="54">
        <v>0.50305988455052486</v>
      </c>
      <c r="S1411" s="54">
        <v>1.0182088663412803</v>
      </c>
      <c r="T1411" s="54">
        <v>1.0307290831068872</v>
      </c>
      <c r="U1411" s="54">
        <v>1.253090102467721</v>
      </c>
      <c r="V1411" s="54">
        <v>1.5958182105874932</v>
      </c>
      <c r="W1411" s="54">
        <v>1.9618563041260506</v>
      </c>
      <c r="X1411" s="54">
        <v>3.8796373961621016</v>
      </c>
      <c r="Y1411" s="54">
        <v>5.8414937002881526</v>
      </c>
      <c r="Z1411" s="54">
        <v>0</v>
      </c>
      <c r="AA1411" s="54">
        <v>0</v>
      </c>
      <c r="AB1411" s="54">
        <v>0</v>
      </c>
      <c r="AC1411" s="54">
        <v>0</v>
      </c>
      <c r="AD1411" s="54">
        <v>0</v>
      </c>
      <c r="AE1411" s="54">
        <v>0</v>
      </c>
      <c r="AF1411" s="54">
        <f t="shared" ref="AF1411:AF1474" si="1730">SUM(Z1411:AB1411)</f>
        <v>0</v>
      </c>
      <c r="AG1411" s="54">
        <f t="shared" ref="AG1411:AG1474" si="1731">SUM(AC1411:AE1411)</f>
        <v>0</v>
      </c>
      <c r="AH1411" s="54">
        <f t="shared" ref="AH1411:AH1474" si="1732">SUM(AF1411:AG1411)</f>
        <v>0</v>
      </c>
      <c r="AI1411" s="54">
        <v>1571.1440265843839</v>
      </c>
      <c r="AJ1411" s="54">
        <v>1793.9216095048628</v>
      </c>
      <c r="AK1411" s="54">
        <v>3630.9531815503324</v>
      </c>
      <c r="AL1411" s="54">
        <v>3675.6005249408217</v>
      </c>
      <c r="AM1411" s="54">
        <v>4468.5443672019428</v>
      </c>
      <c r="AN1411" s="54">
        <v>5690.7196553192125</v>
      </c>
      <c r="AO1411" s="54">
        <v>6996.0188176395786</v>
      </c>
      <c r="AP1411" s="54">
        <v>13834.864547461977</v>
      </c>
      <c r="AQ1411" s="54">
        <v>20830.883365101556</v>
      </c>
      <c r="AR1411" s="54">
        <f t="shared" ref="AR1411:AR1474" si="1733">Z1411*$P1411</f>
        <v>0</v>
      </c>
      <c r="AS1411" s="54">
        <f t="shared" ref="AS1411:AS1474" si="1734">AA1411*$P1411</f>
        <v>0</v>
      </c>
      <c r="AT1411" s="54">
        <f t="shared" ref="AT1411:AT1474" si="1735">AB1411*$P1411</f>
        <v>0</v>
      </c>
      <c r="AU1411" s="54">
        <f t="shared" ref="AU1411:AU1474" si="1736">AC1411*$P1411</f>
        <v>0</v>
      </c>
      <c r="AV1411" s="54">
        <f t="shared" ref="AV1411:AV1474" si="1737">AD1411*$P1411</f>
        <v>0</v>
      </c>
      <c r="AW1411" s="54">
        <f t="shared" ref="AW1411:AW1474" si="1738">AE1411*$P1411</f>
        <v>0</v>
      </c>
      <c r="AX1411" s="54">
        <f t="shared" ref="AX1411:AX1474" si="1739">SUM(AR1411:AT1411)</f>
        <v>0</v>
      </c>
      <c r="AY1411" s="54">
        <f t="shared" ref="AY1411:AY1474" si="1740">SUM(AU1411:AW1411)</f>
        <v>0</v>
      </c>
      <c r="AZ1411" s="54">
        <f t="shared" ref="AZ1411:AZ1474" si="1741">SUM(AR1411:AW1411)</f>
        <v>0</v>
      </c>
      <c r="BA1411" s="54">
        <f t="shared" si="1727"/>
        <v>1.0307290831068872</v>
      </c>
      <c r="BB1411" s="54">
        <f t="shared" si="1728"/>
        <v>0</v>
      </c>
      <c r="BC1411" s="54"/>
      <c r="BD1411" s="54"/>
      <c r="BE1411" s="54">
        <f t="shared" ref="BE1411:BE1474" si="1742">SUM(BF1411:BK1411)</f>
        <v>0</v>
      </c>
      <c r="BF1411" s="54"/>
      <c r="BG1411" s="54"/>
      <c r="BH1411" s="54"/>
      <c r="BI1411" s="54"/>
      <c r="BJ1411" s="54"/>
      <c r="BK1411" s="54"/>
      <c r="BL1411" s="54">
        <v>4</v>
      </c>
      <c r="BM1411" s="54">
        <v>1.3333333333333333</v>
      </c>
      <c r="BN1411" s="54">
        <f t="shared" ref="BN1411:BN1412" si="1743">AVERAGE(BP1411:BR1411)</f>
        <v>0.33333333333333331</v>
      </c>
      <c r="BO1411" s="54">
        <f t="shared" ref="BO1411:BO1412" si="1744">SUM(BS1411:BU1411)/1</f>
        <v>0</v>
      </c>
      <c r="BP1411" s="54">
        <v>1</v>
      </c>
      <c r="BQ1411" s="54">
        <v>0</v>
      </c>
      <c r="BR1411" s="54">
        <v>0</v>
      </c>
      <c r="BS1411" s="54">
        <v>0</v>
      </c>
      <c r="BT1411" s="54">
        <v>0</v>
      </c>
      <c r="BU1411" s="54">
        <v>0</v>
      </c>
      <c r="BV1411" s="54">
        <f t="shared" ref="BV1411:BV1474" si="1745">CC1411*P1411</f>
        <v>594.33666666666659</v>
      </c>
      <c r="BW1411" s="54">
        <f t="shared" ref="BW1411:BW1474" si="1746">BY1411*P1411</f>
        <v>3566.02</v>
      </c>
      <c r="BX1411" s="54">
        <f t="shared" ref="BX1411:BX1474" si="1747">BZ1411*P1411</f>
        <v>3566.02</v>
      </c>
      <c r="BY1411" s="54">
        <f t="shared" ref="BY1411:BY1474" si="1748">SUM(CJ1411:CL1411)</f>
        <v>1</v>
      </c>
      <c r="BZ1411" s="54">
        <f t="shared" ref="BZ1411:BZ1474" si="1749">SUM(CM1411:CO1411)</f>
        <v>1</v>
      </c>
      <c r="CA1411" s="54">
        <v>0</v>
      </c>
      <c r="CB1411" s="54">
        <f t="shared" ref="CB1411:CB1474" si="1750">MAX(CD1411:CH1411,CJ1411:CK1411,CM1411:CO1411)</f>
        <v>1</v>
      </c>
      <c r="CC1411" s="54">
        <f t="shared" ref="CC1411:CC1474" si="1751">SUM(CD1411:CO1411)/12</f>
        <v>0.16666666666666666</v>
      </c>
      <c r="CD1411" s="54">
        <v>0</v>
      </c>
      <c r="CE1411" s="54">
        <v>0</v>
      </c>
      <c r="CF1411" s="54">
        <v>0</v>
      </c>
      <c r="CG1411" s="54">
        <v>0</v>
      </c>
      <c r="CH1411" s="54">
        <v>0</v>
      </c>
      <c r="CI1411" s="54">
        <v>0</v>
      </c>
      <c r="CJ1411" s="54">
        <v>0</v>
      </c>
      <c r="CK1411" s="54">
        <v>1</v>
      </c>
      <c r="CL1411" s="54">
        <v>0</v>
      </c>
      <c r="CM1411" s="54">
        <v>0</v>
      </c>
      <c r="CN1411" s="54">
        <v>1</v>
      </c>
      <c r="CO1411" s="54">
        <v>0</v>
      </c>
    </row>
    <row r="1412" spans="1:93">
      <c r="A1412" s="3" t="str">
        <f t="shared" si="1729"/>
        <v>SH316Itovebi 9mg</v>
      </c>
      <c r="B1412" s="3" t="s">
        <v>558</v>
      </c>
      <c r="C1412" s="3" t="s">
        <v>887</v>
      </c>
      <c r="D1412" s="3" t="s">
        <v>296</v>
      </c>
      <c r="E1412" s="3" t="s">
        <v>296</v>
      </c>
      <c r="F1412" s="3" t="s">
        <v>437</v>
      </c>
      <c r="G1412" s="3" t="s">
        <v>438</v>
      </c>
      <c r="H1412" s="3" t="s">
        <v>437</v>
      </c>
      <c r="I1412" s="3" t="s">
        <v>438</v>
      </c>
      <c r="J1412" s="3" t="s">
        <v>541</v>
      </c>
      <c r="K1412" s="3" t="s">
        <v>541</v>
      </c>
      <c r="L1412" s="3"/>
      <c r="M1412" s="3" t="s">
        <v>545</v>
      </c>
      <c r="N1412" s="3" t="s">
        <v>13</v>
      </c>
      <c r="O1412" s="3" t="s">
        <v>15</v>
      </c>
      <c r="P1412" s="3">
        <v>10698.05</v>
      </c>
      <c r="Q1412" s="54"/>
      <c r="R1412" s="54"/>
      <c r="S1412" s="54"/>
      <c r="T1412" s="54">
        <v>0</v>
      </c>
      <c r="U1412" s="54">
        <v>0</v>
      </c>
      <c r="V1412" s="54">
        <v>0</v>
      </c>
      <c r="W1412" s="54">
        <v>0</v>
      </c>
      <c r="X1412" s="54">
        <v>0</v>
      </c>
      <c r="Y1412" s="54">
        <v>0</v>
      </c>
      <c r="Z1412" s="54">
        <v>1</v>
      </c>
      <c r="AA1412" s="54">
        <v>0</v>
      </c>
      <c r="AB1412" s="54">
        <v>0</v>
      </c>
      <c r="AC1412" s="54">
        <v>0</v>
      </c>
      <c r="AD1412" s="54">
        <v>0</v>
      </c>
      <c r="AE1412" s="54">
        <v>0</v>
      </c>
      <c r="AF1412" s="54">
        <f t="shared" si="1730"/>
        <v>1</v>
      </c>
      <c r="AG1412" s="54">
        <f t="shared" si="1731"/>
        <v>0</v>
      </c>
      <c r="AH1412" s="54">
        <f t="shared" si="1732"/>
        <v>1</v>
      </c>
      <c r="AI1412" s="54"/>
      <c r="AJ1412" s="54"/>
      <c r="AK1412" s="54"/>
      <c r="AL1412" s="54">
        <v>0</v>
      </c>
      <c r="AM1412" s="54">
        <v>0</v>
      </c>
      <c r="AN1412" s="54">
        <v>0</v>
      </c>
      <c r="AO1412" s="54">
        <v>0</v>
      </c>
      <c r="AP1412" s="54">
        <v>0</v>
      </c>
      <c r="AQ1412" s="54">
        <v>0</v>
      </c>
      <c r="AR1412" s="54">
        <f t="shared" si="1733"/>
        <v>10698.05</v>
      </c>
      <c r="AS1412" s="54">
        <f t="shared" si="1734"/>
        <v>0</v>
      </c>
      <c r="AT1412" s="54">
        <f t="shared" si="1735"/>
        <v>0</v>
      </c>
      <c r="AU1412" s="54">
        <f t="shared" si="1736"/>
        <v>0</v>
      </c>
      <c r="AV1412" s="54">
        <f t="shared" si="1737"/>
        <v>0</v>
      </c>
      <c r="AW1412" s="54">
        <f t="shared" si="1738"/>
        <v>0</v>
      </c>
      <c r="AX1412" s="54">
        <f t="shared" si="1739"/>
        <v>10698.05</v>
      </c>
      <c r="AY1412" s="54">
        <f t="shared" si="1740"/>
        <v>0</v>
      </c>
      <c r="AZ1412" s="54">
        <f t="shared" si="1741"/>
        <v>10698.05</v>
      </c>
      <c r="BA1412" s="54">
        <f t="shared" si="1727"/>
        <v>0</v>
      </c>
      <c r="BB1412" s="54">
        <f t="shared" si="1728"/>
        <v>0</v>
      </c>
      <c r="BC1412" s="54"/>
      <c r="BD1412" s="54"/>
      <c r="BE1412" s="54">
        <f t="shared" si="1742"/>
        <v>0</v>
      </c>
      <c r="BF1412" s="54"/>
      <c r="BG1412" s="54"/>
      <c r="BH1412" s="54"/>
      <c r="BI1412" s="54"/>
      <c r="BJ1412" s="54"/>
      <c r="BK1412" s="54"/>
      <c r="BL1412" s="54">
        <v>0.33333333333333331</v>
      </c>
      <c r="BM1412" s="54">
        <v>0.33333333333333331</v>
      </c>
      <c r="BN1412" s="54">
        <f t="shared" si="1743"/>
        <v>0.33333333333333331</v>
      </c>
      <c r="BO1412" s="54">
        <f t="shared" si="1744"/>
        <v>0</v>
      </c>
      <c r="BP1412" s="54">
        <v>1</v>
      </c>
      <c r="BQ1412" s="54">
        <v>0</v>
      </c>
      <c r="BR1412" s="54">
        <v>0</v>
      </c>
      <c r="BS1412" s="54">
        <v>0</v>
      </c>
      <c r="BT1412" s="54">
        <v>0</v>
      </c>
      <c r="BU1412" s="54">
        <v>0</v>
      </c>
      <c r="BV1412" s="54">
        <f t="shared" si="1745"/>
        <v>0</v>
      </c>
      <c r="BW1412" s="54">
        <f t="shared" si="1746"/>
        <v>0</v>
      </c>
      <c r="BX1412" s="54">
        <f t="shared" si="1747"/>
        <v>0</v>
      </c>
      <c r="BY1412" s="54">
        <f t="shared" si="1748"/>
        <v>0</v>
      </c>
      <c r="BZ1412" s="54">
        <f t="shared" si="1749"/>
        <v>0</v>
      </c>
      <c r="CA1412" s="54">
        <v>0</v>
      </c>
      <c r="CB1412" s="54">
        <f t="shared" si="1750"/>
        <v>0</v>
      </c>
      <c r="CC1412" s="54">
        <f t="shared" si="1751"/>
        <v>0</v>
      </c>
      <c r="CD1412" s="54">
        <v>0</v>
      </c>
      <c r="CE1412" s="54">
        <v>0</v>
      </c>
      <c r="CF1412" s="54">
        <v>0</v>
      </c>
      <c r="CG1412" s="54">
        <v>0</v>
      </c>
      <c r="CH1412" s="54">
        <v>0</v>
      </c>
      <c r="CI1412" s="54">
        <v>0</v>
      </c>
      <c r="CJ1412" s="54">
        <v>0</v>
      </c>
      <c r="CK1412" s="54">
        <v>0</v>
      </c>
      <c r="CL1412" s="54">
        <v>0</v>
      </c>
      <c r="CM1412" s="54">
        <v>0</v>
      </c>
      <c r="CN1412" s="54">
        <v>0</v>
      </c>
      <c r="CO1412" s="54">
        <v>0</v>
      </c>
    </row>
    <row r="1413" spans="1:93">
      <c r="A1413" s="3" t="str">
        <f t="shared" si="1729"/>
        <v>SH316Perjeta</v>
      </c>
      <c r="B1413" s="3" t="s">
        <v>558</v>
      </c>
      <c r="C1413" s="3" t="s">
        <v>887</v>
      </c>
      <c r="D1413" s="3" t="s">
        <v>296</v>
      </c>
      <c r="E1413" s="3" t="s">
        <v>296</v>
      </c>
      <c r="F1413" s="3" t="s">
        <v>437</v>
      </c>
      <c r="G1413" s="3" t="s">
        <v>438</v>
      </c>
      <c r="H1413" s="3" t="s">
        <v>437</v>
      </c>
      <c r="I1413" s="3" t="s">
        <v>438</v>
      </c>
      <c r="J1413" s="3" t="s">
        <v>541</v>
      </c>
      <c r="K1413" s="3" t="s">
        <v>541</v>
      </c>
      <c r="L1413" s="3"/>
      <c r="M1413" s="3" t="s">
        <v>545</v>
      </c>
      <c r="N1413" s="3" t="s">
        <v>16</v>
      </c>
      <c r="O1413" s="3" t="s">
        <v>16</v>
      </c>
      <c r="P1413" s="3">
        <v>3985.87</v>
      </c>
      <c r="Q1413" s="54">
        <v>24.231882103889525</v>
      </c>
      <c r="R1413" s="54">
        <v>20.469034798086099</v>
      </c>
      <c r="S1413" s="54">
        <v>31.067713968585966</v>
      </c>
      <c r="T1413" s="54">
        <v>18.773315159767435</v>
      </c>
      <c r="U1413" s="54">
        <v>22.78574389163801</v>
      </c>
      <c r="V1413" s="54">
        <v>26.15021858363718</v>
      </c>
      <c r="W1413" s="54">
        <v>75.768630870561594</v>
      </c>
      <c r="X1413" s="54">
        <v>67.709277635042625</v>
      </c>
      <c r="Y1413" s="54">
        <v>143.4779085056042</v>
      </c>
      <c r="Z1413" s="54">
        <v>65</v>
      </c>
      <c r="AA1413" s="54">
        <v>45</v>
      </c>
      <c r="AB1413" s="54">
        <v>50</v>
      </c>
      <c r="AC1413" s="54">
        <v>30</v>
      </c>
      <c r="AD1413" s="54">
        <v>0</v>
      </c>
      <c r="AE1413" s="54">
        <v>0</v>
      </c>
      <c r="AF1413" s="54">
        <f t="shared" si="1730"/>
        <v>160</v>
      </c>
      <c r="AG1413" s="54">
        <f t="shared" si="1731"/>
        <v>30</v>
      </c>
      <c r="AH1413" s="54">
        <f t="shared" si="1732"/>
        <v>190</v>
      </c>
      <c r="AI1413" s="54">
        <v>96585.131921430133</v>
      </c>
      <c r="AJ1413" s="54">
        <v>81586.911730647436</v>
      </c>
      <c r="AK1413" s="54">
        <v>123831.86907596774</v>
      </c>
      <c r="AL1413" s="54">
        <v>74827.993695862227</v>
      </c>
      <c r="AM1413" s="54">
        <v>90821.013005363187</v>
      </c>
      <c r="AN1413" s="54">
        <v>104231.37174596192</v>
      </c>
      <c r="AO1413" s="54">
        <v>302003.91272804531</v>
      </c>
      <c r="AP1413" s="54">
        <v>269880.37844718737</v>
      </c>
      <c r="AQ1413" s="54">
        <v>571884.29117523273</v>
      </c>
      <c r="AR1413" s="54">
        <f t="shared" si="1733"/>
        <v>259081.55</v>
      </c>
      <c r="AS1413" s="54">
        <f t="shared" si="1734"/>
        <v>179364.15</v>
      </c>
      <c r="AT1413" s="54">
        <f t="shared" si="1735"/>
        <v>199293.5</v>
      </c>
      <c r="AU1413" s="54">
        <f t="shared" si="1736"/>
        <v>119576.09999999999</v>
      </c>
      <c r="AV1413" s="54">
        <f t="shared" si="1737"/>
        <v>0</v>
      </c>
      <c r="AW1413" s="54">
        <f t="shared" si="1738"/>
        <v>0</v>
      </c>
      <c r="AX1413" s="54">
        <f t="shared" si="1739"/>
        <v>637739.19999999995</v>
      </c>
      <c r="AY1413" s="54">
        <f t="shared" si="1740"/>
        <v>119576.09999999999</v>
      </c>
      <c r="AZ1413" s="54">
        <f t="shared" si="1741"/>
        <v>757315.29999999993</v>
      </c>
      <c r="BA1413" s="54">
        <f t="shared" si="1727"/>
        <v>18.773315159767435</v>
      </c>
      <c r="BB1413" s="54">
        <f t="shared" si="1728"/>
        <v>30</v>
      </c>
      <c r="BC1413" s="54"/>
      <c r="BD1413" s="54"/>
      <c r="BE1413" s="54">
        <f t="shared" si="1742"/>
        <v>0</v>
      </c>
      <c r="BF1413" s="54"/>
      <c r="BG1413" s="54"/>
      <c r="BH1413" s="54"/>
      <c r="BI1413" s="54"/>
      <c r="BJ1413" s="54"/>
      <c r="BK1413" s="54"/>
      <c r="BL1413" s="54"/>
      <c r="BM1413" s="54"/>
      <c r="BN1413" s="54"/>
      <c r="BO1413" s="54"/>
      <c r="BP1413" s="54"/>
      <c r="BQ1413" s="54"/>
      <c r="BR1413" s="54"/>
      <c r="BS1413" s="54"/>
      <c r="BT1413" s="54"/>
      <c r="BU1413" s="54"/>
      <c r="BV1413" s="54">
        <f t="shared" si="1745"/>
        <v>201286.435</v>
      </c>
      <c r="BW1413" s="54">
        <f t="shared" si="1746"/>
        <v>677597.9</v>
      </c>
      <c r="BX1413" s="54">
        <f t="shared" si="1747"/>
        <v>621795.72</v>
      </c>
      <c r="BY1413" s="54">
        <f t="shared" si="1748"/>
        <v>170</v>
      </c>
      <c r="BZ1413" s="54">
        <f t="shared" si="1749"/>
        <v>156</v>
      </c>
      <c r="CA1413" s="54">
        <v>0</v>
      </c>
      <c r="CB1413" s="54">
        <f t="shared" si="1750"/>
        <v>70</v>
      </c>
      <c r="CC1413" s="54">
        <f t="shared" si="1751"/>
        <v>50.5</v>
      </c>
      <c r="CD1413" s="54">
        <v>70</v>
      </c>
      <c r="CE1413" s="54">
        <v>20</v>
      </c>
      <c r="CF1413" s="54">
        <v>40</v>
      </c>
      <c r="CG1413" s="54">
        <v>40</v>
      </c>
      <c r="CH1413" s="54">
        <v>50</v>
      </c>
      <c r="CI1413" s="54">
        <v>60</v>
      </c>
      <c r="CJ1413" s="54">
        <v>50</v>
      </c>
      <c r="CK1413" s="54">
        <v>60</v>
      </c>
      <c r="CL1413" s="54">
        <v>60</v>
      </c>
      <c r="CM1413" s="54">
        <v>40</v>
      </c>
      <c r="CN1413" s="54">
        <v>60</v>
      </c>
      <c r="CO1413" s="54">
        <v>56</v>
      </c>
    </row>
    <row r="1414" spans="1:93">
      <c r="A1414" s="3" t="str">
        <f t="shared" si="1729"/>
        <v>SH316Phesgo 10ml</v>
      </c>
      <c r="B1414" s="3" t="s">
        <v>558</v>
      </c>
      <c r="C1414" s="3" t="s">
        <v>887</v>
      </c>
      <c r="D1414" s="3" t="s">
        <v>296</v>
      </c>
      <c r="E1414" s="3" t="s">
        <v>296</v>
      </c>
      <c r="F1414" s="3" t="s">
        <v>437</v>
      </c>
      <c r="G1414" s="3" t="s">
        <v>438</v>
      </c>
      <c r="H1414" s="3" t="s">
        <v>437</v>
      </c>
      <c r="I1414" s="3" t="s">
        <v>438</v>
      </c>
      <c r="J1414" s="3" t="s">
        <v>541</v>
      </c>
      <c r="K1414" s="3" t="s">
        <v>541</v>
      </c>
      <c r="L1414" s="3"/>
      <c r="M1414" s="3" t="s">
        <v>545</v>
      </c>
      <c r="N1414" s="3" t="s">
        <v>17</v>
      </c>
      <c r="O1414" s="3" t="s">
        <v>18</v>
      </c>
      <c r="P1414" s="3">
        <v>6232.07</v>
      </c>
      <c r="Q1414" s="54">
        <v>4.596267063428364</v>
      </c>
      <c r="R1414" s="54">
        <v>5.5083518121234203</v>
      </c>
      <c r="S1414" s="54">
        <v>6.8037217472284501</v>
      </c>
      <c r="T1414" s="54">
        <v>5.7932754476297603</v>
      </c>
      <c r="U1414" s="54">
        <v>5.2031573805284612</v>
      </c>
      <c r="V1414" s="54">
        <v>7.1908895548284919</v>
      </c>
      <c r="W1414" s="54">
        <v>16.908340622780234</v>
      </c>
      <c r="X1414" s="54">
        <v>18.187322382986714</v>
      </c>
      <c r="Y1414" s="54">
        <v>35.095663005766951</v>
      </c>
      <c r="Z1414" s="54">
        <v>0</v>
      </c>
      <c r="AA1414" s="54">
        <v>0</v>
      </c>
      <c r="AB1414" s="54">
        <v>0</v>
      </c>
      <c r="AC1414" s="54">
        <v>0</v>
      </c>
      <c r="AD1414" s="54">
        <v>0</v>
      </c>
      <c r="AE1414" s="54">
        <v>0</v>
      </c>
      <c r="AF1414" s="54">
        <f t="shared" si="1730"/>
        <v>0</v>
      </c>
      <c r="AG1414" s="54">
        <f t="shared" si="1731"/>
        <v>0</v>
      </c>
      <c r="AH1414" s="54">
        <f t="shared" si="1732"/>
        <v>0</v>
      </c>
      <c r="AI1414" s="54">
        <v>28644.258077980005</v>
      </c>
      <c r="AJ1414" s="54">
        <v>34328.434077780003</v>
      </c>
      <c r="AK1414" s="54">
        <v>42401.270189250004</v>
      </c>
      <c r="AL1414" s="54">
        <v>36104.098118909998</v>
      </c>
      <c r="AM1414" s="54">
        <v>32426.441016470006</v>
      </c>
      <c r="AN1414" s="54">
        <v>44814.127067959998</v>
      </c>
      <c r="AO1414" s="54">
        <v>105373.96234501002</v>
      </c>
      <c r="AP1414" s="54">
        <v>113344.66620334001</v>
      </c>
      <c r="AQ1414" s="54">
        <v>218718.62854835001</v>
      </c>
      <c r="AR1414" s="54">
        <f t="shared" si="1733"/>
        <v>0</v>
      </c>
      <c r="AS1414" s="54">
        <f t="shared" si="1734"/>
        <v>0</v>
      </c>
      <c r="AT1414" s="54">
        <f t="shared" si="1735"/>
        <v>0</v>
      </c>
      <c r="AU1414" s="54">
        <f t="shared" si="1736"/>
        <v>0</v>
      </c>
      <c r="AV1414" s="54">
        <f t="shared" si="1737"/>
        <v>0</v>
      </c>
      <c r="AW1414" s="54">
        <f t="shared" si="1738"/>
        <v>0</v>
      </c>
      <c r="AX1414" s="54">
        <f t="shared" si="1739"/>
        <v>0</v>
      </c>
      <c r="AY1414" s="54">
        <f t="shared" si="1740"/>
        <v>0</v>
      </c>
      <c r="AZ1414" s="54">
        <f t="shared" si="1741"/>
        <v>0</v>
      </c>
      <c r="BA1414" s="54">
        <f t="shared" si="1727"/>
        <v>5.7932754476297603</v>
      </c>
      <c r="BB1414" s="54">
        <f t="shared" si="1728"/>
        <v>0</v>
      </c>
      <c r="BC1414" s="54">
        <f>SUM(CJ1414:CL1414)</f>
        <v>0</v>
      </c>
      <c r="BD1414" s="54">
        <f>SUM(CM1414:CO1414)</f>
        <v>0</v>
      </c>
      <c r="BE1414" s="54">
        <f t="shared" si="1742"/>
        <v>0</v>
      </c>
      <c r="BF1414" s="54">
        <f t="shared" ref="BF1414:BK1414" si="1752">Z1414</f>
        <v>0</v>
      </c>
      <c r="BG1414" s="54">
        <f t="shared" si="1752"/>
        <v>0</v>
      </c>
      <c r="BH1414" s="54">
        <f t="shared" si="1752"/>
        <v>0</v>
      </c>
      <c r="BI1414" s="54">
        <f t="shared" si="1752"/>
        <v>0</v>
      </c>
      <c r="BJ1414" s="54">
        <f t="shared" si="1752"/>
        <v>0</v>
      </c>
      <c r="BK1414" s="54">
        <f t="shared" si="1752"/>
        <v>0</v>
      </c>
      <c r="BL1414" s="54">
        <v>0</v>
      </c>
      <c r="BM1414" s="54">
        <v>0</v>
      </c>
      <c r="BN1414" s="54">
        <f t="shared" ref="BN1414:BN1415" si="1753">AVERAGE(BP1414:BR1414)</f>
        <v>0</v>
      </c>
      <c r="BO1414" s="54">
        <f t="shared" ref="BO1414:BO1415" si="1754">SUM(BS1414:BU1414)/1</f>
        <v>0</v>
      </c>
      <c r="BP1414" s="54">
        <v>0</v>
      </c>
      <c r="BQ1414" s="54">
        <v>0</v>
      </c>
      <c r="BR1414" s="54">
        <v>0</v>
      </c>
      <c r="BS1414" s="54">
        <v>0</v>
      </c>
      <c r="BT1414" s="54">
        <v>0</v>
      </c>
      <c r="BU1414" s="54">
        <v>0</v>
      </c>
      <c r="BV1414" s="54">
        <f t="shared" si="1745"/>
        <v>0</v>
      </c>
      <c r="BW1414" s="54">
        <f t="shared" si="1746"/>
        <v>0</v>
      </c>
      <c r="BX1414" s="54">
        <f t="shared" si="1747"/>
        <v>0</v>
      </c>
      <c r="BY1414" s="54">
        <f t="shared" si="1748"/>
        <v>0</v>
      </c>
      <c r="BZ1414" s="54">
        <f t="shared" si="1749"/>
        <v>0</v>
      </c>
      <c r="CA1414" s="54">
        <v>51.666666666666664</v>
      </c>
      <c r="CB1414" s="54">
        <f t="shared" si="1750"/>
        <v>0</v>
      </c>
      <c r="CC1414" s="54">
        <f t="shared" si="1751"/>
        <v>0</v>
      </c>
      <c r="CD1414" s="54">
        <v>0</v>
      </c>
      <c r="CE1414" s="54">
        <v>0</v>
      </c>
      <c r="CF1414" s="54">
        <v>0</v>
      </c>
      <c r="CG1414" s="54">
        <v>0</v>
      </c>
      <c r="CH1414" s="54">
        <v>0</v>
      </c>
      <c r="CI1414" s="54">
        <v>0</v>
      </c>
      <c r="CJ1414" s="54">
        <v>0</v>
      </c>
      <c r="CK1414" s="54">
        <v>0</v>
      </c>
      <c r="CL1414" s="54">
        <v>0</v>
      </c>
      <c r="CM1414" s="54">
        <v>0</v>
      </c>
      <c r="CN1414" s="54">
        <v>0</v>
      </c>
      <c r="CO1414" s="54">
        <v>0</v>
      </c>
    </row>
    <row r="1415" spans="1:93">
      <c r="A1415" s="3" t="str">
        <f t="shared" si="1729"/>
        <v>SH316Phesgo 15ml</v>
      </c>
      <c r="B1415" s="3" t="s">
        <v>558</v>
      </c>
      <c r="C1415" s="3" t="s">
        <v>887</v>
      </c>
      <c r="D1415" s="3" t="s">
        <v>296</v>
      </c>
      <c r="E1415" s="3" t="s">
        <v>296</v>
      </c>
      <c r="F1415" s="3" t="s">
        <v>437</v>
      </c>
      <c r="G1415" s="3" t="s">
        <v>438</v>
      </c>
      <c r="H1415" s="3" t="s">
        <v>437</v>
      </c>
      <c r="I1415" s="3" t="s">
        <v>438</v>
      </c>
      <c r="J1415" s="3" t="s">
        <v>541</v>
      </c>
      <c r="K1415" s="3" t="s">
        <v>541</v>
      </c>
      <c r="L1415" s="3"/>
      <c r="M1415" s="3" t="s">
        <v>545</v>
      </c>
      <c r="N1415" s="3" t="s">
        <v>17</v>
      </c>
      <c r="O1415" s="3" t="s">
        <v>19</v>
      </c>
      <c r="P1415" s="3">
        <v>8489.27</v>
      </c>
      <c r="Q1415" s="54">
        <v>1</v>
      </c>
      <c r="R1415" s="54">
        <v>1.1779575864591419E-6</v>
      </c>
      <c r="S1415" s="54">
        <v>1</v>
      </c>
      <c r="T1415" s="54">
        <v>1</v>
      </c>
      <c r="U1415" s="54">
        <v>1</v>
      </c>
      <c r="V1415" s="54">
        <v>1</v>
      </c>
      <c r="W1415" s="54">
        <v>2.0000011779575866</v>
      </c>
      <c r="X1415" s="54">
        <v>3</v>
      </c>
      <c r="Y1415" s="54">
        <v>5.0000011779575866</v>
      </c>
      <c r="Z1415" s="54">
        <v>0</v>
      </c>
      <c r="AA1415" s="54">
        <v>0</v>
      </c>
      <c r="AB1415" s="54">
        <v>0</v>
      </c>
      <c r="AC1415" s="54">
        <v>0</v>
      </c>
      <c r="AD1415" s="54">
        <v>0</v>
      </c>
      <c r="AE1415" s="54">
        <v>0</v>
      </c>
      <c r="AF1415" s="54">
        <f t="shared" si="1730"/>
        <v>0</v>
      </c>
      <c r="AG1415" s="54">
        <f t="shared" si="1731"/>
        <v>0</v>
      </c>
      <c r="AH1415" s="54">
        <f t="shared" si="1732"/>
        <v>0</v>
      </c>
      <c r="AI1415" s="54">
        <v>8489.27</v>
      </c>
      <c r="AJ1415" s="54">
        <v>0.01</v>
      </c>
      <c r="AK1415" s="54">
        <v>8489.27</v>
      </c>
      <c r="AL1415" s="54">
        <v>8489.27</v>
      </c>
      <c r="AM1415" s="54">
        <v>8489.27</v>
      </c>
      <c r="AN1415" s="54">
        <v>8489.27</v>
      </c>
      <c r="AO1415" s="54">
        <v>16978.550000000003</v>
      </c>
      <c r="AP1415" s="54">
        <v>25467.81</v>
      </c>
      <c r="AQ1415" s="54">
        <v>42446.36</v>
      </c>
      <c r="AR1415" s="54">
        <f t="shared" si="1733"/>
        <v>0</v>
      </c>
      <c r="AS1415" s="54">
        <f t="shared" si="1734"/>
        <v>0</v>
      </c>
      <c r="AT1415" s="54">
        <f t="shared" si="1735"/>
        <v>0</v>
      </c>
      <c r="AU1415" s="54">
        <f t="shared" si="1736"/>
        <v>0</v>
      </c>
      <c r="AV1415" s="54">
        <f t="shared" si="1737"/>
        <v>0</v>
      </c>
      <c r="AW1415" s="54">
        <f t="shared" si="1738"/>
        <v>0</v>
      </c>
      <c r="AX1415" s="54">
        <f t="shared" si="1739"/>
        <v>0</v>
      </c>
      <c r="AY1415" s="54">
        <f t="shared" si="1740"/>
        <v>0</v>
      </c>
      <c r="AZ1415" s="54">
        <f t="shared" si="1741"/>
        <v>0</v>
      </c>
      <c r="BA1415" s="54">
        <f t="shared" si="1727"/>
        <v>1</v>
      </c>
      <c r="BB1415" s="54">
        <f t="shared" si="1728"/>
        <v>0</v>
      </c>
      <c r="BC1415" s="54">
        <f>SUM(CJ1415:CL1415)*2</f>
        <v>0</v>
      </c>
      <c r="BD1415" s="54">
        <f>SUM(CM1415:CO1415)*2</f>
        <v>0</v>
      </c>
      <c r="BE1415" s="54">
        <f t="shared" si="1742"/>
        <v>0</v>
      </c>
      <c r="BF1415" s="54">
        <f t="shared" ref="BF1415:BK1415" si="1755">Z1415*2</f>
        <v>0</v>
      </c>
      <c r="BG1415" s="54">
        <f t="shared" si="1755"/>
        <v>0</v>
      </c>
      <c r="BH1415" s="54">
        <f t="shared" si="1755"/>
        <v>0</v>
      </c>
      <c r="BI1415" s="54">
        <f t="shared" si="1755"/>
        <v>0</v>
      </c>
      <c r="BJ1415" s="54">
        <f t="shared" si="1755"/>
        <v>0</v>
      </c>
      <c r="BK1415" s="54">
        <f t="shared" si="1755"/>
        <v>0</v>
      </c>
      <c r="BL1415" s="54">
        <v>0</v>
      </c>
      <c r="BM1415" s="54">
        <v>0.33333333333333331</v>
      </c>
      <c r="BN1415" s="54">
        <f t="shared" si="1753"/>
        <v>0</v>
      </c>
      <c r="BO1415" s="54">
        <f t="shared" si="1754"/>
        <v>0</v>
      </c>
      <c r="BP1415" s="54">
        <v>0</v>
      </c>
      <c r="BQ1415" s="54">
        <v>0</v>
      </c>
      <c r="BR1415" s="54">
        <v>0</v>
      </c>
      <c r="BS1415" s="54">
        <v>0</v>
      </c>
      <c r="BT1415" s="54">
        <v>0</v>
      </c>
      <c r="BU1415" s="54">
        <v>0</v>
      </c>
      <c r="BV1415" s="54">
        <f t="shared" si="1745"/>
        <v>0</v>
      </c>
      <c r="BW1415" s="54">
        <f t="shared" si="1746"/>
        <v>0</v>
      </c>
      <c r="BX1415" s="54">
        <f t="shared" si="1747"/>
        <v>0</v>
      </c>
      <c r="BY1415" s="54">
        <f t="shared" si="1748"/>
        <v>0</v>
      </c>
      <c r="BZ1415" s="54">
        <f t="shared" si="1749"/>
        <v>0</v>
      </c>
      <c r="CA1415" s="54">
        <v>0</v>
      </c>
      <c r="CB1415" s="54">
        <f t="shared" si="1750"/>
        <v>0</v>
      </c>
      <c r="CC1415" s="54">
        <f t="shared" si="1751"/>
        <v>0</v>
      </c>
      <c r="CD1415" s="54">
        <v>0</v>
      </c>
      <c r="CE1415" s="54">
        <v>0</v>
      </c>
      <c r="CF1415" s="54">
        <v>0</v>
      </c>
      <c r="CG1415" s="54">
        <v>0</v>
      </c>
      <c r="CH1415" s="54">
        <v>0</v>
      </c>
      <c r="CI1415" s="54">
        <v>0</v>
      </c>
      <c r="CJ1415" s="54">
        <v>0</v>
      </c>
      <c r="CK1415" s="54">
        <v>0</v>
      </c>
      <c r="CL1415" s="54">
        <v>0</v>
      </c>
      <c r="CM1415" s="54">
        <v>0</v>
      </c>
      <c r="CN1415" s="54">
        <v>0</v>
      </c>
      <c r="CO1415" s="54">
        <v>0</v>
      </c>
    </row>
    <row r="1416" spans="1:93">
      <c r="A1416" s="3" t="str">
        <f t="shared" si="1729"/>
        <v>SH317Herceptin IV</v>
      </c>
      <c r="B1416" s="3" t="s">
        <v>556</v>
      </c>
      <c r="C1416" s="3" t="s">
        <v>557</v>
      </c>
      <c r="D1416" s="3" t="s">
        <v>296</v>
      </c>
      <c r="E1416" s="3" t="s">
        <v>296</v>
      </c>
      <c r="F1416" s="3" t="s">
        <v>439</v>
      </c>
      <c r="G1416" s="3" t="s">
        <v>440</v>
      </c>
      <c r="H1416" s="3" t="s">
        <v>439</v>
      </c>
      <c r="I1416" s="3" t="s">
        <v>440</v>
      </c>
      <c r="J1416" s="3" t="s">
        <v>541</v>
      </c>
      <c r="K1416" s="3" t="s">
        <v>541</v>
      </c>
      <c r="L1416" s="3"/>
      <c r="M1416" s="3" t="s">
        <v>543</v>
      </c>
      <c r="N1416" s="3" t="s">
        <v>11</v>
      </c>
      <c r="O1416" s="3" t="s">
        <v>11</v>
      </c>
      <c r="P1416" s="3">
        <v>4535.5</v>
      </c>
      <c r="Q1416" s="54">
        <v>3.0939180194396925</v>
      </c>
      <c r="R1416" s="54">
        <v>2.2164988148663287</v>
      </c>
      <c r="S1416" s="54">
        <v>2.0618471432428471</v>
      </c>
      <c r="T1416" s="54">
        <v>1.4559545900937632</v>
      </c>
      <c r="U1416" s="54">
        <v>1.3265762623802189</v>
      </c>
      <c r="V1416" s="54">
        <v>2.3094350535897559</v>
      </c>
      <c r="W1416" s="54">
        <v>7.3722639775488688</v>
      </c>
      <c r="X1416" s="54">
        <v>5.0919659060637379</v>
      </c>
      <c r="Y1416" s="54">
        <v>12.464229883612607</v>
      </c>
      <c r="Z1416" s="54">
        <v>0</v>
      </c>
      <c r="AA1416" s="54">
        <v>0</v>
      </c>
      <c r="AB1416" s="54">
        <v>0</v>
      </c>
      <c r="AC1416" s="54">
        <v>0</v>
      </c>
      <c r="AD1416" s="54">
        <v>0</v>
      </c>
      <c r="AE1416" s="54">
        <v>0</v>
      </c>
      <c r="AF1416" s="54">
        <f t="shared" si="1730"/>
        <v>0</v>
      </c>
      <c r="AG1416" s="54">
        <f t="shared" si="1731"/>
        <v>0</v>
      </c>
      <c r="AH1416" s="54">
        <f t="shared" si="1732"/>
        <v>0</v>
      </c>
      <c r="AI1416" s="54">
        <v>14032.465177168726</v>
      </c>
      <c r="AJ1416" s="54">
        <v>10052.930374826235</v>
      </c>
      <c r="AK1416" s="54">
        <v>9351.5077181779343</v>
      </c>
      <c r="AL1416" s="54">
        <v>6603.4820433702625</v>
      </c>
      <c r="AM1416" s="54">
        <v>6016.6866380254833</v>
      </c>
      <c r="AN1416" s="54">
        <v>10474.442685556338</v>
      </c>
      <c r="AO1416" s="54">
        <v>33436.903270172894</v>
      </c>
      <c r="AP1416" s="54">
        <v>23094.611366952086</v>
      </c>
      <c r="AQ1416" s="54">
        <v>56531.514637124979</v>
      </c>
      <c r="AR1416" s="54">
        <f t="shared" si="1733"/>
        <v>0</v>
      </c>
      <c r="AS1416" s="54">
        <f t="shared" si="1734"/>
        <v>0</v>
      </c>
      <c r="AT1416" s="54">
        <f t="shared" si="1735"/>
        <v>0</v>
      </c>
      <c r="AU1416" s="54">
        <f t="shared" si="1736"/>
        <v>0</v>
      </c>
      <c r="AV1416" s="54">
        <f t="shared" si="1737"/>
        <v>0</v>
      </c>
      <c r="AW1416" s="54">
        <f t="shared" si="1738"/>
        <v>0</v>
      </c>
      <c r="AX1416" s="54">
        <f t="shared" si="1739"/>
        <v>0</v>
      </c>
      <c r="AY1416" s="54">
        <f t="shared" si="1740"/>
        <v>0</v>
      </c>
      <c r="AZ1416" s="54">
        <f t="shared" si="1741"/>
        <v>0</v>
      </c>
      <c r="BA1416" s="54">
        <f t="shared" si="1727"/>
        <v>1.4559545900937632</v>
      </c>
      <c r="BB1416" s="54">
        <f t="shared" si="1728"/>
        <v>0</v>
      </c>
      <c r="BC1416" s="54"/>
      <c r="BD1416" s="54"/>
      <c r="BE1416" s="54">
        <f t="shared" si="1742"/>
        <v>0</v>
      </c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>
        <f t="shared" si="1745"/>
        <v>15118.333333333334</v>
      </c>
      <c r="BW1416" s="54">
        <f t="shared" si="1746"/>
        <v>0</v>
      </c>
      <c r="BX1416" s="54">
        <f t="shared" si="1747"/>
        <v>0</v>
      </c>
      <c r="BY1416" s="54">
        <f t="shared" si="1748"/>
        <v>0</v>
      </c>
      <c r="BZ1416" s="54">
        <f t="shared" si="1749"/>
        <v>0</v>
      </c>
      <c r="CA1416" s="54">
        <v>0</v>
      </c>
      <c r="CB1416" s="54">
        <f t="shared" si="1750"/>
        <v>17</v>
      </c>
      <c r="CC1416" s="54">
        <f t="shared" si="1751"/>
        <v>3.3333333333333335</v>
      </c>
      <c r="CD1416" s="54">
        <v>17</v>
      </c>
      <c r="CE1416" s="54">
        <v>13</v>
      </c>
      <c r="CF1416" s="54">
        <v>10</v>
      </c>
      <c r="CG1416" s="54">
        <v>0</v>
      </c>
      <c r="CH1416" s="54">
        <v>0</v>
      </c>
      <c r="CI1416" s="54">
        <v>0</v>
      </c>
      <c r="CJ1416" s="54">
        <v>0</v>
      </c>
      <c r="CK1416" s="54">
        <v>0</v>
      </c>
      <c r="CL1416" s="54">
        <v>0</v>
      </c>
      <c r="CM1416" s="54">
        <v>0</v>
      </c>
      <c r="CN1416" s="54">
        <v>0</v>
      </c>
      <c r="CO1416" s="54">
        <v>0</v>
      </c>
    </row>
    <row r="1417" spans="1:93">
      <c r="A1417" s="3" t="str">
        <f t="shared" si="1729"/>
        <v>SH317Herceptin SC</v>
      </c>
      <c r="B1417" s="3" t="s">
        <v>556</v>
      </c>
      <c r="C1417" s="3" t="s">
        <v>557</v>
      </c>
      <c r="D1417" s="3" t="s">
        <v>296</v>
      </c>
      <c r="E1417" s="3" t="s">
        <v>296</v>
      </c>
      <c r="F1417" s="3" t="s">
        <v>439</v>
      </c>
      <c r="G1417" s="3" t="s">
        <v>440</v>
      </c>
      <c r="H1417" s="3" t="s">
        <v>439</v>
      </c>
      <c r="I1417" s="3" t="s">
        <v>440</v>
      </c>
      <c r="J1417" s="3" t="s">
        <v>541</v>
      </c>
      <c r="K1417" s="3" t="s">
        <v>541</v>
      </c>
      <c r="L1417" s="3"/>
      <c r="M1417" s="3" t="s">
        <v>543</v>
      </c>
      <c r="N1417" s="3" t="s">
        <v>12</v>
      </c>
      <c r="O1417" s="3" t="s">
        <v>12</v>
      </c>
      <c r="P1417" s="3">
        <v>3444.49</v>
      </c>
      <c r="Q1417" s="54">
        <v>1.2869445629604544E-7</v>
      </c>
      <c r="R1417" s="54">
        <v>1.1923834167284972E-7</v>
      </c>
      <c r="S1417" s="54">
        <v>1.8086442832285226E-7</v>
      </c>
      <c r="T1417" s="54">
        <v>1.8512626147397511E-7</v>
      </c>
      <c r="U1417" s="54">
        <v>1.6668434004097236E-7</v>
      </c>
      <c r="V1417" s="54">
        <v>2.193921721933052E-7</v>
      </c>
      <c r="W1417" s="54">
        <v>4.2879722629174739E-7</v>
      </c>
      <c r="X1417" s="54">
        <v>5.7120277370825267E-7</v>
      </c>
      <c r="Y1417" s="54">
        <v>1.0000000000000002E-6</v>
      </c>
      <c r="Z1417" s="54">
        <v>0</v>
      </c>
      <c r="AA1417" s="54">
        <v>0</v>
      </c>
      <c r="AB1417" s="54">
        <v>0</v>
      </c>
      <c r="AC1417" s="54">
        <v>0</v>
      </c>
      <c r="AD1417" s="54">
        <v>0</v>
      </c>
      <c r="AE1417" s="54">
        <v>0</v>
      </c>
      <c r="AF1417" s="54">
        <f t="shared" si="1730"/>
        <v>0</v>
      </c>
      <c r="AG1417" s="54">
        <f t="shared" si="1731"/>
        <v>0</v>
      </c>
      <c r="AH1417" s="54">
        <f t="shared" si="1732"/>
        <v>0</v>
      </c>
      <c r="AI1417" s="54">
        <v>4.4328676776716558E-4</v>
      </c>
      <c r="AJ1417" s="54">
        <v>4.1071527550871412E-4</v>
      </c>
      <c r="AK1417" s="54">
        <v>6.2298571471378138E-4</v>
      </c>
      <c r="AL1417" s="54">
        <v>6.3766555638449256E-4</v>
      </c>
      <c r="AM1417" s="54">
        <v>5.7414254242772885E-4</v>
      </c>
      <c r="AN1417" s="54">
        <v>7.5569414319811776E-4</v>
      </c>
      <c r="AO1417" s="54">
        <v>1.476987757989661E-3</v>
      </c>
      <c r="AP1417" s="54">
        <v>1.9675022420103392E-3</v>
      </c>
      <c r="AQ1417" s="54">
        <v>3.4444900000000001E-3</v>
      </c>
      <c r="AR1417" s="54">
        <f t="shared" si="1733"/>
        <v>0</v>
      </c>
      <c r="AS1417" s="54">
        <f t="shared" si="1734"/>
        <v>0</v>
      </c>
      <c r="AT1417" s="54">
        <f t="shared" si="1735"/>
        <v>0</v>
      </c>
      <c r="AU1417" s="54">
        <f t="shared" si="1736"/>
        <v>0</v>
      </c>
      <c r="AV1417" s="54">
        <f t="shared" si="1737"/>
        <v>0</v>
      </c>
      <c r="AW1417" s="54">
        <f t="shared" si="1738"/>
        <v>0</v>
      </c>
      <c r="AX1417" s="54">
        <f t="shared" si="1739"/>
        <v>0</v>
      </c>
      <c r="AY1417" s="54">
        <f t="shared" si="1740"/>
        <v>0</v>
      </c>
      <c r="AZ1417" s="54">
        <f t="shared" si="1741"/>
        <v>0</v>
      </c>
      <c r="BA1417" s="54">
        <f t="shared" si="1727"/>
        <v>1.8512626147397511E-7</v>
      </c>
      <c r="BB1417" s="54">
        <f t="shared" si="1728"/>
        <v>0</v>
      </c>
      <c r="BC1417" s="54"/>
      <c r="BD1417" s="54"/>
      <c r="BE1417" s="54">
        <f t="shared" si="1742"/>
        <v>0</v>
      </c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>
        <f t="shared" si="1745"/>
        <v>0</v>
      </c>
      <c r="BW1417" s="54">
        <f t="shared" si="1746"/>
        <v>0</v>
      </c>
      <c r="BX1417" s="54">
        <f t="shared" si="1747"/>
        <v>0</v>
      </c>
      <c r="BY1417" s="54">
        <f t="shared" si="1748"/>
        <v>0</v>
      </c>
      <c r="BZ1417" s="54">
        <f t="shared" si="1749"/>
        <v>0</v>
      </c>
      <c r="CA1417" s="54">
        <v>0</v>
      </c>
      <c r="CB1417" s="54">
        <f t="shared" si="1750"/>
        <v>0</v>
      </c>
      <c r="CC1417" s="54">
        <f t="shared" si="1751"/>
        <v>0</v>
      </c>
      <c r="CD1417" s="54">
        <v>0</v>
      </c>
      <c r="CE1417" s="54">
        <v>0</v>
      </c>
      <c r="CF1417" s="54">
        <v>0</v>
      </c>
      <c r="CG1417" s="54">
        <v>0</v>
      </c>
      <c r="CH1417" s="54">
        <v>0</v>
      </c>
      <c r="CI1417" s="54">
        <v>0</v>
      </c>
      <c r="CJ1417" s="54">
        <v>0</v>
      </c>
      <c r="CK1417" s="54">
        <v>0</v>
      </c>
      <c r="CL1417" s="54">
        <v>0</v>
      </c>
      <c r="CM1417" s="54">
        <v>0</v>
      </c>
      <c r="CN1417" s="54">
        <v>0</v>
      </c>
      <c r="CO1417" s="54">
        <v>0</v>
      </c>
    </row>
    <row r="1418" spans="1:93">
      <c r="A1418" s="3" t="str">
        <f t="shared" si="1729"/>
        <v>SH317Itovebi 3mg</v>
      </c>
      <c r="B1418" s="3" t="s">
        <v>556</v>
      </c>
      <c r="C1418" s="3" t="s">
        <v>557</v>
      </c>
      <c r="D1418" s="3" t="s">
        <v>296</v>
      </c>
      <c r="E1418" s="3" t="s">
        <v>296</v>
      </c>
      <c r="F1418" s="3" t="s">
        <v>439</v>
      </c>
      <c r="G1418" s="3" t="s">
        <v>440</v>
      </c>
      <c r="H1418" s="3" t="s">
        <v>439</v>
      </c>
      <c r="I1418" s="3" t="s">
        <v>440</v>
      </c>
      <c r="J1418" s="3" t="s">
        <v>541</v>
      </c>
      <c r="K1418" s="3" t="s">
        <v>541</v>
      </c>
      <c r="L1418" s="3"/>
      <c r="M1418" s="3" t="s">
        <v>543</v>
      </c>
      <c r="N1418" s="3" t="s">
        <v>13</v>
      </c>
      <c r="O1418" s="3" t="s">
        <v>14</v>
      </c>
      <c r="P1418" s="3">
        <v>3566.02</v>
      </c>
      <c r="Q1418" s="54">
        <v>7.5423782997919166E-8</v>
      </c>
      <c r="R1418" s="54">
        <v>8.6118364644595899E-8</v>
      </c>
      <c r="S1418" s="54">
        <v>1.7430625086372233E-7</v>
      </c>
      <c r="T1418" s="54">
        <v>1.7644957539816278E-7</v>
      </c>
      <c r="U1418" s="54">
        <v>2.1451535630448561E-7</v>
      </c>
      <c r="V1418" s="54">
        <v>2.7318666979111423E-7</v>
      </c>
      <c r="W1418" s="54">
        <v>3.3584839850623739E-7</v>
      </c>
      <c r="X1418" s="54">
        <v>6.6415160149376262E-7</v>
      </c>
      <c r="Y1418" s="54">
        <v>9.9999999999999995E-7</v>
      </c>
      <c r="Z1418" s="54">
        <v>0</v>
      </c>
      <c r="AA1418" s="54">
        <v>0</v>
      </c>
      <c r="AB1418" s="54">
        <v>0</v>
      </c>
      <c r="AC1418" s="54">
        <v>0</v>
      </c>
      <c r="AD1418" s="54">
        <v>0</v>
      </c>
      <c r="AE1418" s="54">
        <v>0</v>
      </c>
      <c r="AF1418" s="54">
        <f t="shared" si="1730"/>
        <v>0</v>
      </c>
      <c r="AG1418" s="54">
        <f t="shared" si="1731"/>
        <v>0</v>
      </c>
      <c r="AH1418" s="54">
        <f t="shared" si="1732"/>
        <v>0</v>
      </c>
      <c r="AI1418" s="54">
        <v>2.6896271864623972E-4</v>
      </c>
      <c r="AJ1418" s="54">
        <v>3.0709981068992184E-4</v>
      </c>
      <c r="AK1418" s="54">
        <v>6.2157957670505104E-4</v>
      </c>
      <c r="AL1418" s="54">
        <v>6.2922271486135634E-4</v>
      </c>
      <c r="AM1418" s="54">
        <v>7.6496605088892172E-4</v>
      </c>
      <c r="AN1418" s="54">
        <v>9.74189128208509E-4</v>
      </c>
      <c r="AO1418" s="54">
        <v>1.1976421060412126E-3</v>
      </c>
      <c r="AP1418" s="54">
        <v>2.3683778939587868E-3</v>
      </c>
      <c r="AQ1418" s="54">
        <v>3.5660199999999996E-3</v>
      </c>
      <c r="AR1418" s="54">
        <f t="shared" si="1733"/>
        <v>0</v>
      </c>
      <c r="AS1418" s="54">
        <f t="shared" si="1734"/>
        <v>0</v>
      </c>
      <c r="AT1418" s="54">
        <f t="shared" si="1735"/>
        <v>0</v>
      </c>
      <c r="AU1418" s="54">
        <f t="shared" si="1736"/>
        <v>0</v>
      </c>
      <c r="AV1418" s="54">
        <f t="shared" si="1737"/>
        <v>0</v>
      </c>
      <c r="AW1418" s="54">
        <f t="shared" si="1738"/>
        <v>0</v>
      </c>
      <c r="AX1418" s="54">
        <f t="shared" si="1739"/>
        <v>0</v>
      </c>
      <c r="AY1418" s="54">
        <f t="shared" si="1740"/>
        <v>0</v>
      </c>
      <c r="AZ1418" s="54">
        <f t="shared" si="1741"/>
        <v>0</v>
      </c>
      <c r="BA1418" s="54">
        <f t="shared" si="1727"/>
        <v>1.7644957539816278E-7</v>
      </c>
      <c r="BB1418" s="54">
        <f t="shared" si="1728"/>
        <v>0</v>
      </c>
      <c r="BC1418" s="54"/>
      <c r="BD1418" s="54"/>
      <c r="BE1418" s="54">
        <f t="shared" si="1742"/>
        <v>0</v>
      </c>
      <c r="BF1418" s="54"/>
      <c r="BG1418" s="54"/>
      <c r="BH1418" s="54"/>
      <c r="BI1418" s="54"/>
      <c r="BJ1418" s="54"/>
      <c r="BK1418" s="54"/>
      <c r="BL1418" s="54">
        <v>0</v>
      </c>
      <c r="BM1418" s="54">
        <v>0</v>
      </c>
      <c r="BN1418" s="54">
        <f t="shared" ref="BN1418:BN1419" si="1756">AVERAGE(BP1418:BR1418)</f>
        <v>0</v>
      </c>
      <c r="BO1418" s="54">
        <f t="shared" ref="BO1418:BO1419" si="1757">SUM(BS1418:BU1418)/1</f>
        <v>0</v>
      </c>
      <c r="BP1418" s="54">
        <v>0</v>
      </c>
      <c r="BQ1418" s="54">
        <v>0</v>
      </c>
      <c r="BR1418" s="54">
        <v>0</v>
      </c>
      <c r="BS1418" s="54">
        <v>0</v>
      </c>
      <c r="BT1418" s="54">
        <v>0</v>
      </c>
      <c r="BU1418" s="54">
        <v>0</v>
      </c>
      <c r="BV1418" s="54">
        <f t="shared" si="1745"/>
        <v>0</v>
      </c>
      <c r="BW1418" s="54">
        <f t="shared" si="1746"/>
        <v>0</v>
      </c>
      <c r="BX1418" s="54">
        <f t="shared" si="1747"/>
        <v>0</v>
      </c>
      <c r="BY1418" s="54">
        <f t="shared" si="1748"/>
        <v>0</v>
      </c>
      <c r="BZ1418" s="54">
        <f t="shared" si="1749"/>
        <v>0</v>
      </c>
      <c r="CA1418" s="54">
        <v>0</v>
      </c>
      <c r="CB1418" s="54">
        <f t="shared" si="1750"/>
        <v>0</v>
      </c>
      <c r="CC1418" s="54">
        <f t="shared" si="1751"/>
        <v>0</v>
      </c>
      <c r="CD1418" s="54">
        <v>0</v>
      </c>
      <c r="CE1418" s="54">
        <v>0</v>
      </c>
      <c r="CF1418" s="54">
        <v>0</v>
      </c>
      <c r="CG1418" s="54">
        <v>0</v>
      </c>
      <c r="CH1418" s="54">
        <v>0</v>
      </c>
      <c r="CI1418" s="54">
        <v>0</v>
      </c>
      <c r="CJ1418" s="54">
        <v>0</v>
      </c>
      <c r="CK1418" s="54">
        <v>0</v>
      </c>
      <c r="CL1418" s="54">
        <v>0</v>
      </c>
      <c r="CM1418" s="54">
        <v>0</v>
      </c>
      <c r="CN1418" s="54">
        <v>0</v>
      </c>
      <c r="CO1418" s="54">
        <v>0</v>
      </c>
    </row>
    <row r="1419" spans="1:93">
      <c r="A1419" s="3" t="str">
        <f t="shared" si="1729"/>
        <v>SH317Itovebi 9mg</v>
      </c>
      <c r="B1419" s="3" t="s">
        <v>556</v>
      </c>
      <c r="C1419" s="3" t="s">
        <v>557</v>
      </c>
      <c r="D1419" s="3" t="s">
        <v>296</v>
      </c>
      <c r="E1419" s="3" t="s">
        <v>296</v>
      </c>
      <c r="F1419" s="3" t="s">
        <v>439</v>
      </c>
      <c r="G1419" s="3" t="s">
        <v>440</v>
      </c>
      <c r="H1419" s="3" t="s">
        <v>439</v>
      </c>
      <c r="I1419" s="3" t="s">
        <v>440</v>
      </c>
      <c r="J1419" s="3" t="s">
        <v>541</v>
      </c>
      <c r="K1419" s="3" t="s">
        <v>541</v>
      </c>
      <c r="L1419" s="3"/>
      <c r="M1419" s="3" t="s">
        <v>543</v>
      </c>
      <c r="N1419" s="3" t="s">
        <v>13</v>
      </c>
      <c r="O1419" s="3" t="s">
        <v>15</v>
      </c>
      <c r="P1419" s="3">
        <v>10698.05</v>
      </c>
      <c r="Q1419" s="54"/>
      <c r="R1419" s="54"/>
      <c r="S1419" s="54"/>
      <c r="T1419" s="54"/>
      <c r="U1419" s="54"/>
      <c r="V1419" s="54"/>
      <c r="W1419" s="54">
        <v>0</v>
      </c>
      <c r="X1419" s="54">
        <v>0</v>
      </c>
      <c r="Y1419" s="54">
        <v>0</v>
      </c>
      <c r="Z1419" s="54">
        <v>0</v>
      </c>
      <c r="AA1419" s="54">
        <v>0</v>
      </c>
      <c r="AB1419" s="54">
        <v>0</v>
      </c>
      <c r="AC1419" s="54">
        <v>0</v>
      </c>
      <c r="AD1419" s="54">
        <v>0</v>
      </c>
      <c r="AE1419" s="54">
        <v>0</v>
      </c>
      <c r="AF1419" s="54">
        <f t="shared" si="1730"/>
        <v>0</v>
      </c>
      <c r="AG1419" s="54">
        <f t="shared" si="1731"/>
        <v>0</v>
      </c>
      <c r="AH1419" s="54">
        <f t="shared" si="1732"/>
        <v>0</v>
      </c>
      <c r="AI1419" s="54"/>
      <c r="AJ1419" s="54"/>
      <c r="AK1419" s="54"/>
      <c r="AL1419" s="54"/>
      <c r="AM1419" s="54"/>
      <c r="AN1419" s="54"/>
      <c r="AO1419" s="54">
        <v>0</v>
      </c>
      <c r="AP1419" s="54">
        <v>0</v>
      </c>
      <c r="AQ1419" s="54">
        <v>0</v>
      </c>
      <c r="AR1419" s="54">
        <f t="shared" si="1733"/>
        <v>0</v>
      </c>
      <c r="AS1419" s="54">
        <f t="shared" si="1734"/>
        <v>0</v>
      </c>
      <c r="AT1419" s="54">
        <f t="shared" si="1735"/>
        <v>0</v>
      </c>
      <c r="AU1419" s="54">
        <f t="shared" si="1736"/>
        <v>0</v>
      </c>
      <c r="AV1419" s="54">
        <f t="shared" si="1737"/>
        <v>0</v>
      </c>
      <c r="AW1419" s="54">
        <f t="shared" si="1738"/>
        <v>0</v>
      </c>
      <c r="AX1419" s="54">
        <f t="shared" si="1739"/>
        <v>0</v>
      </c>
      <c r="AY1419" s="54">
        <f t="shared" si="1740"/>
        <v>0</v>
      </c>
      <c r="AZ1419" s="54">
        <f t="shared" si="1741"/>
        <v>0</v>
      </c>
      <c r="BA1419" s="54">
        <f t="shared" si="1727"/>
        <v>0</v>
      </c>
      <c r="BB1419" s="54">
        <f t="shared" si="1728"/>
        <v>0</v>
      </c>
      <c r="BC1419" s="54"/>
      <c r="BD1419" s="54"/>
      <c r="BE1419" s="54">
        <f t="shared" si="1742"/>
        <v>0</v>
      </c>
      <c r="BF1419" s="54"/>
      <c r="BG1419" s="54"/>
      <c r="BH1419" s="54"/>
      <c r="BI1419" s="54"/>
      <c r="BJ1419" s="54"/>
      <c r="BK1419" s="54"/>
      <c r="BL1419" s="54">
        <v>0</v>
      </c>
      <c r="BM1419" s="54">
        <v>0</v>
      </c>
      <c r="BN1419" s="54">
        <f t="shared" si="1756"/>
        <v>0</v>
      </c>
      <c r="BO1419" s="54">
        <f t="shared" si="1757"/>
        <v>0</v>
      </c>
      <c r="BP1419" s="54">
        <v>0</v>
      </c>
      <c r="BQ1419" s="54">
        <v>0</v>
      </c>
      <c r="BR1419" s="54">
        <v>0</v>
      </c>
      <c r="BS1419" s="54">
        <v>0</v>
      </c>
      <c r="BT1419" s="54">
        <v>0</v>
      </c>
      <c r="BU1419" s="54">
        <v>0</v>
      </c>
      <c r="BV1419" s="54">
        <f t="shared" si="1745"/>
        <v>0</v>
      </c>
      <c r="BW1419" s="54">
        <f t="shared" si="1746"/>
        <v>0</v>
      </c>
      <c r="BX1419" s="54">
        <f t="shared" si="1747"/>
        <v>0</v>
      </c>
      <c r="BY1419" s="54">
        <f t="shared" si="1748"/>
        <v>0</v>
      </c>
      <c r="BZ1419" s="54">
        <f t="shared" si="1749"/>
        <v>0</v>
      </c>
      <c r="CA1419" s="54">
        <v>0</v>
      </c>
      <c r="CB1419" s="54">
        <f t="shared" si="1750"/>
        <v>0</v>
      </c>
      <c r="CC1419" s="54">
        <f t="shared" si="1751"/>
        <v>0</v>
      </c>
      <c r="CD1419" s="54">
        <v>0</v>
      </c>
      <c r="CE1419" s="54">
        <v>0</v>
      </c>
      <c r="CF1419" s="54">
        <v>0</v>
      </c>
      <c r="CG1419" s="54">
        <v>0</v>
      </c>
      <c r="CH1419" s="54">
        <v>0</v>
      </c>
      <c r="CI1419" s="54">
        <v>0</v>
      </c>
      <c r="CJ1419" s="54">
        <v>0</v>
      </c>
      <c r="CK1419" s="54">
        <v>0</v>
      </c>
      <c r="CL1419" s="54">
        <v>0</v>
      </c>
      <c r="CM1419" s="54">
        <v>0</v>
      </c>
      <c r="CN1419" s="54">
        <v>0</v>
      </c>
      <c r="CO1419" s="54">
        <v>0</v>
      </c>
    </row>
    <row r="1420" spans="1:93">
      <c r="A1420" s="3" t="str">
        <f t="shared" si="1729"/>
        <v>SH317Perjeta</v>
      </c>
      <c r="B1420" s="3" t="s">
        <v>556</v>
      </c>
      <c r="C1420" s="3" t="s">
        <v>557</v>
      </c>
      <c r="D1420" s="3" t="s">
        <v>296</v>
      </c>
      <c r="E1420" s="3" t="s">
        <v>296</v>
      </c>
      <c r="F1420" s="3" t="s">
        <v>439</v>
      </c>
      <c r="G1420" s="3" t="s">
        <v>440</v>
      </c>
      <c r="H1420" s="3" t="s">
        <v>439</v>
      </c>
      <c r="I1420" s="3" t="s">
        <v>440</v>
      </c>
      <c r="J1420" s="3" t="s">
        <v>541</v>
      </c>
      <c r="K1420" s="3" t="s">
        <v>541</v>
      </c>
      <c r="L1420" s="3"/>
      <c r="M1420" s="3" t="s">
        <v>543</v>
      </c>
      <c r="N1420" s="3" t="s">
        <v>16</v>
      </c>
      <c r="O1420" s="3" t="s">
        <v>16</v>
      </c>
      <c r="P1420" s="3">
        <v>3985.87</v>
      </c>
      <c r="Q1420" s="54">
        <v>1.7019376786268344E-7</v>
      </c>
      <c r="R1420" s="54">
        <v>1.4376523217895139E-7</v>
      </c>
      <c r="S1420" s="54">
        <v>2.1820555566111193E-7</v>
      </c>
      <c r="T1420" s="54">
        <v>1.3185526524997413E-7</v>
      </c>
      <c r="U1420" s="54">
        <v>1.600367478615922E-7</v>
      </c>
      <c r="V1420" s="54">
        <v>1.8366729468643289E-7</v>
      </c>
      <c r="W1420" s="54">
        <v>5.3216455570274684E-7</v>
      </c>
      <c r="X1420" s="54">
        <v>4.7555930779799925E-7</v>
      </c>
      <c r="Y1420" s="54">
        <v>1.0077238635007461E-6</v>
      </c>
      <c r="Z1420" s="54">
        <v>0</v>
      </c>
      <c r="AA1420" s="54">
        <v>0</v>
      </c>
      <c r="AB1420" s="54">
        <v>0</v>
      </c>
      <c r="AC1420" s="54">
        <v>0</v>
      </c>
      <c r="AD1420" s="54">
        <v>0</v>
      </c>
      <c r="AE1420" s="54">
        <v>0</v>
      </c>
      <c r="AF1420" s="54">
        <f t="shared" si="1730"/>
        <v>0</v>
      </c>
      <c r="AG1420" s="54">
        <f t="shared" si="1731"/>
        <v>0</v>
      </c>
      <c r="AH1420" s="54">
        <f t="shared" si="1732"/>
        <v>0</v>
      </c>
      <c r="AI1420" s="54">
        <v>6.7837023351083401E-4</v>
      </c>
      <c r="AJ1420" s="54">
        <v>5.7302952598511697E-4</v>
      </c>
      <c r="AK1420" s="54">
        <v>8.6973897814295617E-4</v>
      </c>
      <c r="AL1420" s="54">
        <v>5.2555794610191443E-4</v>
      </c>
      <c r="AM1420" s="54">
        <v>6.3788567219908463E-4</v>
      </c>
      <c r="AN1420" s="54">
        <v>7.3207395987181232E-4</v>
      </c>
      <c r="AO1420" s="54">
        <v>2.1211387376389073E-3</v>
      </c>
      <c r="AP1420" s="54">
        <v>1.8955175781728115E-3</v>
      </c>
      <c r="AQ1420" s="54">
        <v>4.0166563158117192E-3</v>
      </c>
      <c r="AR1420" s="54">
        <f t="shared" si="1733"/>
        <v>0</v>
      </c>
      <c r="AS1420" s="54">
        <f t="shared" si="1734"/>
        <v>0</v>
      </c>
      <c r="AT1420" s="54">
        <f t="shared" si="1735"/>
        <v>0</v>
      </c>
      <c r="AU1420" s="54">
        <f t="shared" si="1736"/>
        <v>0</v>
      </c>
      <c r="AV1420" s="54">
        <f t="shared" si="1737"/>
        <v>0</v>
      </c>
      <c r="AW1420" s="54">
        <f t="shared" si="1738"/>
        <v>0</v>
      </c>
      <c r="AX1420" s="54">
        <f t="shared" si="1739"/>
        <v>0</v>
      </c>
      <c r="AY1420" s="54">
        <f t="shared" si="1740"/>
        <v>0</v>
      </c>
      <c r="AZ1420" s="54">
        <f t="shared" si="1741"/>
        <v>0</v>
      </c>
      <c r="BA1420" s="54">
        <f t="shared" si="1727"/>
        <v>1.3185526524997413E-7</v>
      </c>
      <c r="BB1420" s="54">
        <f t="shared" si="1728"/>
        <v>0</v>
      </c>
      <c r="BC1420" s="54"/>
      <c r="BD1420" s="54"/>
      <c r="BE1420" s="54">
        <f t="shared" si="1742"/>
        <v>0</v>
      </c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>
        <f t="shared" si="1745"/>
        <v>0</v>
      </c>
      <c r="BW1420" s="54">
        <f t="shared" si="1746"/>
        <v>0</v>
      </c>
      <c r="BX1420" s="54">
        <f t="shared" si="1747"/>
        <v>0</v>
      </c>
      <c r="BY1420" s="54">
        <f t="shared" si="1748"/>
        <v>0</v>
      </c>
      <c r="BZ1420" s="54">
        <f t="shared" si="1749"/>
        <v>0</v>
      </c>
      <c r="CA1420" s="54">
        <v>0</v>
      </c>
      <c r="CB1420" s="54">
        <f t="shared" si="1750"/>
        <v>0</v>
      </c>
      <c r="CC1420" s="54">
        <f t="shared" si="1751"/>
        <v>0</v>
      </c>
      <c r="CD1420" s="54">
        <v>0</v>
      </c>
      <c r="CE1420" s="54">
        <v>0</v>
      </c>
      <c r="CF1420" s="54">
        <v>0</v>
      </c>
      <c r="CG1420" s="54">
        <v>0</v>
      </c>
      <c r="CH1420" s="54">
        <v>0</v>
      </c>
      <c r="CI1420" s="54">
        <v>0</v>
      </c>
      <c r="CJ1420" s="54">
        <v>0</v>
      </c>
      <c r="CK1420" s="54">
        <v>0</v>
      </c>
      <c r="CL1420" s="54">
        <v>0</v>
      </c>
      <c r="CM1420" s="54">
        <v>0</v>
      </c>
      <c r="CN1420" s="54">
        <v>0</v>
      </c>
      <c r="CO1420" s="54">
        <v>0</v>
      </c>
    </row>
    <row r="1421" spans="1:93">
      <c r="A1421" s="3" t="str">
        <f t="shared" si="1729"/>
        <v>SH317Phesgo 10ml</v>
      </c>
      <c r="B1421" s="3" t="s">
        <v>556</v>
      </c>
      <c r="C1421" s="3" t="s">
        <v>557</v>
      </c>
      <c r="D1421" s="3" t="s">
        <v>296</v>
      </c>
      <c r="E1421" s="3" t="s">
        <v>296</v>
      </c>
      <c r="F1421" s="3" t="s">
        <v>439</v>
      </c>
      <c r="G1421" s="3" t="s">
        <v>440</v>
      </c>
      <c r="H1421" s="3" t="s">
        <v>439</v>
      </c>
      <c r="I1421" s="3" t="s">
        <v>440</v>
      </c>
      <c r="J1421" s="3" t="s">
        <v>541</v>
      </c>
      <c r="K1421" s="3" t="s">
        <v>541</v>
      </c>
      <c r="L1421" s="3"/>
      <c r="M1421" s="3" t="s">
        <v>543</v>
      </c>
      <c r="N1421" s="3" t="s">
        <v>17</v>
      </c>
      <c r="O1421" s="3" t="s">
        <v>18</v>
      </c>
      <c r="P1421" s="3">
        <v>6232.07</v>
      </c>
      <c r="Q1421" s="54">
        <v>1.3688951515407721E-6</v>
      </c>
      <c r="R1421" s="54">
        <v>1.2654877779580292E-6</v>
      </c>
      <c r="S1421" s="54">
        <v>1.8760355506336405E-6</v>
      </c>
      <c r="T1421" s="54">
        <v>1.6438957276147923E-6</v>
      </c>
      <c r="U1421" s="54">
        <v>1.5083220670144609E-6</v>
      </c>
      <c r="V1421" s="54">
        <v>1.9649834406779579E-6</v>
      </c>
      <c r="W1421" s="54">
        <v>4.5104184801324422E-6</v>
      </c>
      <c r="X1421" s="54">
        <v>5.1172012353072115E-6</v>
      </c>
      <c r="Y1421" s="54">
        <v>9.6276197154396546E-6</v>
      </c>
      <c r="Z1421" s="54">
        <v>0</v>
      </c>
      <c r="AA1421" s="54">
        <v>0</v>
      </c>
      <c r="AB1421" s="54">
        <v>0</v>
      </c>
      <c r="AC1421" s="54">
        <v>0</v>
      </c>
      <c r="AD1421" s="54">
        <v>0</v>
      </c>
      <c r="AE1421" s="54">
        <v>0</v>
      </c>
      <c r="AF1421" s="54">
        <f t="shared" si="1730"/>
        <v>0</v>
      </c>
      <c r="AG1421" s="54">
        <f t="shared" si="1731"/>
        <v>0</v>
      </c>
      <c r="AH1421" s="54">
        <f t="shared" si="1732"/>
        <v>0</v>
      </c>
      <c r="AI1421" s="54">
        <v>8.5310504070626996E-3</v>
      </c>
      <c r="AJ1421" s="54">
        <v>7.8866084163788947E-3</v>
      </c>
      <c r="AK1421" s="54">
        <v>1.1691584874037391E-2</v>
      </c>
      <c r="AL1421" s="54">
        <v>1.0244873247196319E-2</v>
      </c>
      <c r="AM1421" s="54">
        <v>9.3999687041788106E-3</v>
      </c>
      <c r="AN1421" s="54">
        <v>1.224591435114588E-2</v>
      </c>
      <c r="AO1421" s="54">
        <v>2.8109243697478983E-2</v>
      </c>
      <c r="AP1421" s="54">
        <v>3.1890756302521008E-2</v>
      </c>
      <c r="AQ1421" s="54">
        <v>5.9999999999999991E-2</v>
      </c>
      <c r="AR1421" s="54">
        <f t="shared" si="1733"/>
        <v>0</v>
      </c>
      <c r="AS1421" s="54">
        <f t="shared" si="1734"/>
        <v>0</v>
      </c>
      <c r="AT1421" s="54">
        <f t="shared" si="1735"/>
        <v>0</v>
      </c>
      <c r="AU1421" s="54">
        <f t="shared" si="1736"/>
        <v>0</v>
      </c>
      <c r="AV1421" s="54">
        <f t="shared" si="1737"/>
        <v>0</v>
      </c>
      <c r="AW1421" s="54">
        <f t="shared" si="1738"/>
        <v>0</v>
      </c>
      <c r="AX1421" s="54">
        <f t="shared" si="1739"/>
        <v>0</v>
      </c>
      <c r="AY1421" s="54">
        <f t="shared" si="1740"/>
        <v>0</v>
      </c>
      <c r="AZ1421" s="54">
        <f t="shared" si="1741"/>
        <v>0</v>
      </c>
      <c r="BA1421" s="54">
        <f t="shared" si="1727"/>
        <v>1.6438957276147923E-6</v>
      </c>
      <c r="BB1421" s="54">
        <f t="shared" si="1728"/>
        <v>0</v>
      </c>
      <c r="BC1421" s="54">
        <f>SUM(CJ1421:CL1421)</f>
        <v>0</v>
      </c>
      <c r="BD1421" s="54">
        <f>SUM(CM1421:CO1421)</f>
        <v>0</v>
      </c>
      <c r="BE1421" s="54">
        <f t="shared" si="1742"/>
        <v>0</v>
      </c>
      <c r="BF1421" s="54">
        <f t="shared" ref="BF1421:BK1421" si="1758">Z1421</f>
        <v>0</v>
      </c>
      <c r="BG1421" s="54">
        <f t="shared" si="1758"/>
        <v>0</v>
      </c>
      <c r="BH1421" s="54">
        <f t="shared" si="1758"/>
        <v>0</v>
      </c>
      <c r="BI1421" s="54">
        <f t="shared" si="1758"/>
        <v>0</v>
      </c>
      <c r="BJ1421" s="54">
        <f t="shared" si="1758"/>
        <v>0</v>
      </c>
      <c r="BK1421" s="54">
        <f t="shared" si="1758"/>
        <v>0</v>
      </c>
      <c r="BL1421" s="54">
        <v>0</v>
      </c>
      <c r="BM1421" s="54">
        <v>0</v>
      </c>
      <c r="BN1421" s="54">
        <f t="shared" ref="BN1421:BN1422" si="1759">AVERAGE(BP1421:BR1421)</f>
        <v>0</v>
      </c>
      <c r="BO1421" s="54">
        <f t="shared" ref="BO1421:BO1422" si="1760">SUM(BS1421:BU1421)/1</f>
        <v>0</v>
      </c>
      <c r="BP1421" s="54">
        <v>0</v>
      </c>
      <c r="BQ1421" s="54">
        <v>0</v>
      </c>
      <c r="BR1421" s="54">
        <v>0</v>
      </c>
      <c r="BS1421" s="54">
        <v>0</v>
      </c>
      <c r="BT1421" s="54">
        <v>0</v>
      </c>
      <c r="BU1421" s="54">
        <v>0</v>
      </c>
      <c r="BV1421" s="54">
        <f t="shared" si="1745"/>
        <v>0</v>
      </c>
      <c r="BW1421" s="54">
        <f t="shared" si="1746"/>
        <v>0</v>
      </c>
      <c r="BX1421" s="54">
        <f t="shared" si="1747"/>
        <v>0</v>
      </c>
      <c r="BY1421" s="54">
        <f t="shared" si="1748"/>
        <v>0</v>
      </c>
      <c r="BZ1421" s="54">
        <f t="shared" si="1749"/>
        <v>0</v>
      </c>
      <c r="CA1421" s="54">
        <v>0</v>
      </c>
      <c r="CB1421" s="54">
        <f t="shared" si="1750"/>
        <v>0</v>
      </c>
      <c r="CC1421" s="54">
        <f t="shared" si="1751"/>
        <v>0</v>
      </c>
      <c r="CD1421" s="54">
        <v>0</v>
      </c>
      <c r="CE1421" s="54">
        <v>0</v>
      </c>
      <c r="CF1421" s="54">
        <v>0</v>
      </c>
      <c r="CG1421" s="54">
        <v>0</v>
      </c>
      <c r="CH1421" s="54">
        <v>0</v>
      </c>
      <c r="CI1421" s="54">
        <v>0</v>
      </c>
      <c r="CJ1421" s="54">
        <v>0</v>
      </c>
      <c r="CK1421" s="54">
        <v>0</v>
      </c>
      <c r="CL1421" s="54">
        <v>0</v>
      </c>
      <c r="CM1421" s="54">
        <v>0</v>
      </c>
      <c r="CN1421" s="54">
        <v>0</v>
      </c>
      <c r="CO1421" s="54">
        <v>0</v>
      </c>
    </row>
    <row r="1422" spans="1:93">
      <c r="A1422" s="3" t="str">
        <f t="shared" si="1729"/>
        <v>SH317Phesgo 15ml</v>
      </c>
      <c r="B1422" s="3" t="s">
        <v>556</v>
      </c>
      <c r="C1422" s="3" t="s">
        <v>557</v>
      </c>
      <c r="D1422" s="3" t="s">
        <v>296</v>
      </c>
      <c r="E1422" s="3" t="s">
        <v>296</v>
      </c>
      <c r="F1422" s="3" t="s">
        <v>439</v>
      </c>
      <c r="G1422" s="3" t="s">
        <v>440</v>
      </c>
      <c r="H1422" s="3" t="s">
        <v>439</v>
      </c>
      <c r="I1422" s="3" t="s">
        <v>440</v>
      </c>
      <c r="J1422" s="3" t="s">
        <v>541</v>
      </c>
      <c r="K1422" s="3" t="s">
        <v>541</v>
      </c>
      <c r="L1422" s="3"/>
      <c r="M1422" s="3" t="s">
        <v>543</v>
      </c>
      <c r="N1422" s="3" t="s">
        <v>17</v>
      </c>
      <c r="O1422" s="3" t="s">
        <v>19</v>
      </c>
      <c r="P1422" s="3">
        <v>8489.27</v>
      </c>
      <c r="Q1422" s="54">
        <v>1.1779575864591419E-6</v>
      </c>
      <c r="R1422" s="54">
        <v>1.1779575864591419E-6</v>
      </c>
      <c r="S1422" s="54">
        <v>1.1779575864591419E-6</v>
      </c>
      <c r="T1422" s="54">
        <v>1.1779575864591419E-6</v>
      </c>
      <c r="U1422" s="54">
        <v>1.1779575864591419E-6</v>
      </c>
      <c r="V1422" s="54">
        <v>1.1779575864591419E-6</v>
      </c>
      <c r="W1422" s="54">
        <v>3.5338727593774257E-6</v>
      </c>
      <c r="X1422" s="54">
        <v>3.5338727593774257E-6</v>
      </c>
      <c r="Y1422" s="54">
        <v>7.0677455187548515E-6</v>
      </c>
      <c r="Z1422" s="54">
        <v>0</v>
      </c>
      <c r="AA1422" s="54">
        <v>0</v>
      </c>
      <c r="AB1422" s="54">
        <v>0</v>
      </c>
      <c r="AC1422" s="54">
        <v>0</v>
      </c>
      <c r="AD1422" s="54">
        <v>0</v>
      </c>
      <c r="AE1422" s="54">
        <v>0</v>
      </c>
      <c r="AF1422" s="54">
        <f t="shared" si="1730"/>
        <v>0</v>
      </c>
      <c r="AG1422" s="54">
        <f t="shared" si="1731"/>
        <v>0</v>
      </c>
      <c r="AH1422" s="54">
        <f t="shared" si="1732"/>
        <v>0</v>
      </c>
      <c r="AI1422" s="54">
        <v>0.01</v>
      </c>
      <c r="AJ1422" s="54">
        <v>0.01</v>
      </c>
      <c r="AK1422" s="54">
        <v>0.01</v>
      </c>
      <c r="AL1422" s="54">
        <v>0.01</v>
      </c>
      <c r="AM1422" s="54">
        <v>0.01</v>
      </c>
      <c r="AN1422" s="54">
        <v>0.01</v>
      </c>
      <c r="AO1422" s="54">
        <v>0.03</v>
      </c>
      <c r="AP1422" s="54">
        <v>0.03</v>
      </c>
      <c r="AQ1422" s="54">
        <v>0.06</v>
      </c>
      <c r="AR1422" s="54">
        <f t="shared" si="1733"/>
        <v>0</v>
      </c>
      <c r="AS1422" s="54">
        <f t="shared" si="1734"/>
        <v>0</v>
      </c>
      <c r="AT1422" s="54">
        <f t="shared" si="1735"/>
        <v>0</v>
      </c>
      <c r="AU1422" s="54">
        <f t="shared" si="1736"/>
        <v>0</v>
      </c>
      <c r="AV1422" s="54">
        <f t="shared" si="1737"/>
        <v>0</v>
      </c>
      <c r="AW1422" s="54">
        <f t="shared" si="1738"/>
        <v>0</v>
      </c>
      <c r="AX1422" s="54">
        <f t="shared" si="1739"/>
        <v>0</v>
      </c>
      <c r="AY1422" s="54">
        <f t="shared" si="1740"/>
        <v>0</v>
      </c>
      <c r="AZ1422" s="54">
        <f t="shared" si="1741"/>
        <v>0</v>
      </c>
      <c r="BA1422" s="54">
        <f t="shared" si="1727"/>
        <v>1.1779575864591419E-6</v>
      </c>
      <c r="BB1422" s="54">
        <f t="shared" si="1728"/>
        <v>0</v>
      </c>
      <c r="BC1422" s="54">
        <f>SUM(CJ1422:CL1422)*2</f>
        <v>0</v>
      </c>
      <c r="BD1422" s="54">
        <f>SUM(CM1422:CO1422)*2</f>
        <v>0</v>
      </c>
      <c r="BE1422" s="54">
        <f t="shared" si="1742"/>
        <v>0</v>
      </c>
      <c r="BF1422" s="54">
        <f t="shared" ref="BF1422:BK1422" si="1761">Z1422*2</f>
        <v>0</v>
      </c>
      <c r="BG1422" s="54">
        <f t="shared" si="1761"/>
        <v>0</v>
      </c>
      <c r="BH1422" s="54">
        <f t="shared" si="1761"/>
        <v>0</v>
      </c>
      <c r="BI1422" s="54">
        <f t="shared" si="1761"/>
        <v>0</v>
      </c>
      <c r="BJ1422" s="54">
        <f t="shared" si="1761"/>
        <v>0</v>
      </c>
      <c r="BK1422" s="54">
        <f t="shared" si="1761"/>
        <v>0</v>
      </c>
      <c r="BL1422" s="54">
        <v>0</v>
      </c>
      <c r="BM1422" s="54">
        <v>0</v>
      </c>
      <c r="BN1422" s="54">
        <f t="shared" si="1759"/>
        <v>0</v>
      </c>
      <c r="BO1422" s="54">
        <f t="shared" si="1760"/>
        <v>0</v>
      </c>
      <c r="BP1422" s="54">
        <v>0</v>
      </c>
      <c r="BQ1422" s="54">
        <v>0</v>
      </c>
      <c r="BR1422" s="54">
        <v>0</v>
      </c>
      <c r="BS1422" s="54">
        <v>0</v>
      </c>
      <c r="BT1422" s="54">
        <v>0</v>
      </c>
      <c r="BU1422" s="54">
        <v>0</v>
      </c>
      <c r="BV1422" s="54">
        <f t="shared" si="1745"/>
        <v>0</v>
      </c>
      <c r="BW1422" s="54">
        <f t="shared" si="1746"/>
        <v>0</v>
      </c>
      <c r="BX1422" s="54">
        <f t="shared" si="1747"/>
        <v>0</v>
      </c>
      <c r="BY1422" s="54">
        <f t="shared" si="1748"/>
        <v>0</v>
      </c>
      <c r="BZ1422" s="54">
        <f t="shared" si="1749"/>
        <v>0</v>
      </c>
      <c r="CA1422" s="54">
        <v>0</v>
      </c>
      <c r="CB1422" s="54">
        <f t="shared" si="1750"/>
        <v>0</v>
      </c>
      <c r="CC1422" s="54">
        <f t="shared" si="1751"/>
        <v>0</v>
      </c>
      <c r="CD1422" s="54">
        <v>0</v>
      </c>
      <c r="CE1422" s="54">
        <v>0</v>
      </c>
      <c r="CF1422" s="54">
        <v>0</v>
      </c>
      <c r="CG1422" s="54">
        <v>0</v>
      </c>
      <c r="CH1422" s="54">
        <v>0</v>
      </c>
      <c r="CI1422" s="54">
        <v>0</v>
      </c>
      <c r="CJ1422" s="54">
        <v>0</v>
      </c>
      <c r="CK1422" s="54">
        <v>0</v>
      </c>
      <c r="CL1422" s="54">
        <v>0</v>
      </c>
      <c r="CM1422" s="54">
        <v>0</v>
      </c>
      <c r="CN1422" s="54">
        <v>0</v>
      </c>
      <c r="CO1422" s="54">
        <v>0</v>
      </c>
    </row>
    <row r="1423" spans="1:93">
      <c r="A1423" s="3" t="str">
        <f t="shared" si="1729"/>
        <v>SH369Herceptin IV</v>
      </c>
      <c r="B1423" s="3" t="s">
        <v>558</v>
      </c>
      <c r="C1423" s="3" t="s">
        <v>887</v>
      </c>
      <c r="D1423" s="3" t="s">
        <v>296</v>
      </c>
      <c r="E1423" s="3" t="s">
        <v>296</v>
      </c>
      <c r="F1423" s="3" t="s">
        <v>441</v>
      </c>
      <c r="G1423" s="3" t="s">
        <v>442</v>
      </c>
      <c r="H1423" s="3" t="s">
        <v>441</v>
      </c>
      <c r="I1423" s="3" t="s">
        <v>442</v>
      </c>
      <c r="J1423" s="3" t="s">
        <v>541</v>
      </c>
      <c r="K1423" s="3" t="s">
        <v>541</v>
      </c>
      <c r="L1423" s="3"/>
      <c r="M1423" s="3" t="s">
        <v>545</v>
      </c>
      <c r="N1423" s="3" t="s">
        <v>11</v>
      </c>
      <c r="O1423" s="3" t="s">
        <v>11</v>
      </c>
      <c r="P1423" s="3">
        <v>4535.5</v>
      </c>
      <c r="Q1423" s="54">
        <v>2.4195158319345338</v>
      </c>
      <c r="R1423" s="54">
        <v>1.7333536119371467</v>
      </c>
      <c r="S1423" s="54">
        <v>1.6124124087193838</v>
      </c>
      <c r="T1423" s="54">
        <v>1.1385903437569349</v>
      </c>
      <c r="U1423" s="54">
        <v>1.0374134831403032</v>
      </c>
      <c r="V1423" s="54">
        <v>1.8060319116008532</v>
      </c>
      <c r="W1423" s="54">
        <v>5.7652818525910643</v>
      </c>
      <c r="X1423" s="54">
        <v>3.9820357384980918</v>
      </c>
      <c r="Y1423" s="54">
        <v>9.747317591089157</v>
      </c>
      <c r="Z1423" s="54">
        <v>7</v>
      </c>
      <c r="AA1423" s="54">
        <v>13</v>
      </c>
      <c r="AB1423" s="54">
        <v>11</v>
      </c>
      <c r="AC1423" s="54">
        <v>2</v>
      </c>
      <c r="AD1423" s="54">
        <v>0</v>
      </c>
      <c r="AE1423" s="54">
        <v>0</v>
      </c>
      <c r="AF1423" s="54">
        <f t="shared" si="1730"/>
        <v>31</v>
      </c>
      <c r="AG1423" s="54">
        <f t="shared" si="1731"/>
        <v>2</v>
      </c>
      <c r="AH1423" s="54">
        <f t="shared" si="1732"/>
        <v>33</v>
      </c>
      <c r="AI1423" s="54">
        <v>10973.714055739079</v>
      </c>
      <c r="AJ1423" s="54">
        <v>7861.6253069409286</v>
      </c>
      <c r="AK1423" s="54">
        <v>7313.0964797467659</v>
      </c>
      <c r="AL1423" s="54">
        <v>5164.0765041095783</v>
      </c>
      <c r="AM1423" s="54">
        <v>4705.1888527828451</v>
      </c>
      <c r="AN1423" s="54">
        <v>8191.2577350656693</v>
      </c>
      <c r="AO1423" s="54">
        <v>26148.435842426778</v>
      </c>
      <c r="AP1423" s="54">
        <v>18060.523091958094</v>
      </c>
      <c r="AQ1423" s="54">
        <v>44208.958934384871</v>
      </c>
      <c r="AR1423" s="54">
        <f t="shared" si="1733"/>
        <v>31748.5</v>
      </c>
      <c r="AS1423" s="54">
        <f t="shared" si="1734"/>
        <v>58961.5</v>
      </c>
      <c r="AT1423" s="54">
        <f t="shared" si="1735"/>
        <v>49890.5</v>
      </c>
      <c r="AU1423" s="54">
        <f t="shared" si="1736"/>
        <v>9071</v>
      </c>
      <c r="AV1423" s="54">
        <f t="shared" si="1737"/>
        <v>0</v>
      </c>
      <c r="AW1423" s="54">
        <f t="shared" si="1738"/>
        <v>0</v>
      </c>
      <c r="AX1423" s="54">
        <f t="shared" si="1739"/>
        <v>140600.5</v>
      </c>
      <c r="AY1423" s="54">
        <f t="shared" si="1740"/>
        <v>9071</v>
      </c>
      <c r="AZ1423" s="54">
        <f t="shared" si="1741"/>
        <v>149671.5</v>
      </c>
      <c r="BA1423" s="54">
        <f t="shared" si="1727"/>
        <v>1.1385903437569349</v>
      </c>
      <c r="BB1423" s="54">
        <f t="shared" si="1728"/>
        <v>2</v>
      </c>
      <c r="BC1423" s="54"/>
      <c r="BD1423" s="54"/>
      <c r="BE1423" s="54">
        <f t="shared" si="1742"/>
        <v>0</v>
      </c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>
        <f t="shared" si="1745"/>
        <v>32882.375</v>
      </c>
      <c r="BW1423" s="54">
        <f t="shared" si="1746"/>
        <v>136065</v>
      </c>
      <c r="BX1423" s="54">
        <f t="shared" si="1747"/>
        <v>99781</v>
      </c>
      <c r="BY1423" s="54">
        <f t="shared" si="1748"/>
        <v>30</v>
      </c>
      <c r="BZ1423" s="54">
        <f t="shared" si="1749"/>
        <v>22</v>
      </c>
      <c r="CA1423" s="54">
        <v>0</v>
      </c>
      <c r="CB1423" s="54">
        <f t="shared" si="1750"/>
        <v>12</v>
      </c>
      <c r="CC1423" s="54">
        <f t="shared" si="1751"/>
        <v>7.25</v>
      </c>
      <c r="CD1423" s="54">
        <v>8</v>
      </c>
      <c r="CE1423" s="54">
        <v>3</v>
      </c>
      <c r="CF1423" s="54">
        <v>11</v>
      </c>
      <c r="CG1423" s="54">
        <v>2</v>
      </c>
      <c r="CH1423" s="54">
        <v>5</v>
      </c>
      <c r="CI1423" s="54">
        <v>6</v>
      </c>
      <c r="CJ1423" s="54">
        <v>11</v>
      </c>
      <c r="CK1423" s="54">
        <v>12</v>
      </c>
      <c r="CL1423" s="54">
        <v>7</v>
      </c>
      <c r="CM1423" s="54">
        <v>5</v>
      </c>
      <c r="CN1423" s="54">
        <v>9</v>
      </c>
      <c r="CO1423" s="54">
        <v>8</v>
      </c>
    </row>
    <row r="1424" spans="1:93">
      <c r="A1424" s="3" t="str">
        <f t="shared" si="1729"/>
        <v>SH369Herceptin SC</v>
      </c>
      <c r="B1424" s="3" t="s">
        <v>558</v>
      </c>
      <c r="C1424" s="3" t="s">
        <v>887</v>
      </c>
      <c r="D1424" s="3" t="s">
        <v>296</v>
      </c>
      <c r="E1424" s="3" t="s">
        <v>296</v>
      </c>
      <c r="F1424" s="3" t="s">
        <v>441</v>
      </c>
      <c r="G1424" s="3" t="s">
        <v>442</v>
      </c>
      <c r="H1424" s="3" t="s">
        <v>441</v>
      </c>
      <c r="I1424" s="3" t="s">
        <v>442</v>
      </c>
      <c r="J1424" s="3" t="s">
        <v>541</v>
      </c>
      <c r="K1424" s="3" t="s">
        <v>541</v>
      </c>
      <c r="L1424" s="3"/>
      <c r="M1424" s="3" t="s">
        <v>545</v>
      </c>
      <c r="N1424" s="3" t="s">
        <v>12</v>
      </c>
      <c r="O1424" s="3" t="s">
        <v>12</v>
      </c>
      <c r="P1424" s="3">
        <v>3444.49</v>
      </c>
      <c r="Q1424" s="54">
        <v>6.9755065855657561</v>
      </c>
      <c r="R1424" s="54">
        <v>6.4629655505717469</v>
      </c>
      <c r="S1424" s="54">
        <v>9.8032273275116122</v>
      </c>
      <c r="T1424" s="54">
        <v>10.034227528047472</v>
      </c>
      <c r="U1424" s="54">
        <v>9.0346371174825233</v>
      </c>
      <c r="V1424" s="54">
        <v>11.891510994347332</v>
      </c>
      <c r="W1424" s="54">
        <v>23.241699463649113</v>
      </c>
      <c r="X1424" s="54">
        <v>30.960375639877327</v>
      </c>
      <c r="Y1424" s="54">
        <v>54.20207510352644</v>
      </c>
      <c r="Z1424" s="54">
        <v>-3</v>
      </c>
      <c r="AA1424" s="54">
        <v>0</v>
      </c>
      <c r="AB1424" s="54">
        <v>-6</v>
      </c>
      <c r="AC1424" s="54">
        <v>1</v>
      </c>
      <c r="AD1424" s="54">
        <v>0</v>
      </c>
      <c r="AE1424" s="54">
        <v>0</v>
      </c>
      <c r="AF1424" s="54">
        <f t="shared" si="1730"/>
        <v>-9</v>
      </c>
      <c r="AG1424" s="54">
        <f t="shared" si="1731"/>
        <v>1</v>
      </c>
      <c r="AH1424" s="54">
        <f t="shared" si="1732"/>
        <v>-8</v>
      </c>
      <c r="AI1424" s="54">
        <v>24027.06267891539</v>
      </c>
      <c r="AJ1424" s="54">
        <v>22261.620209288874</v>
      </c>
      <c r="AK1424" s="54">
        <v>33767.118497340474</v>
      </c>
      <c r="AL1424" s="54">
        <v>34562.796378084233</v>
      </c>
      <c r="AM1424" s="54">
        <v>31119.717204797376</v>
      </c>
      <c r="AN1424" s="54">
        <v>40960.190704919441</v>
      </c>
      <c r="AO1424" s="54">
        <v>80055.801385544735</v>
      </c>
      <c r="AP1424" s="54">
        <v>106642.70428780105</v>
      </c>
      <c r="AQ1424" s="54">
        <v>186698.50567334579</v>
      </c>
      <c r="AR1424" s="54">
        <f t="shared" si="1733"/>
        <v>-10333.469999999999</v>
      </c>
      <c r="AS1424" s="54">
        <f t="shared" si="1734"/>
        <v>0</v>
      </c>
      <c r="AT1424" s="54">
        <f t="shared" si="1735"/>
        <v>-20666.939999999999</v>
      </c>
      <c r="AU1424" s="54">
        <f t="shared" si="1736"/>
        <v>3444.49</v>
      </c>
      <c r="AV1424" s="54">
        <f t="shared" si="1737"/>
        <v>0</v>
      </c>
      <c r="AW1424" s="54">
        <f t="shared" si="1738"/>
        <v>0</v>
      </c>
      <c r="AX1424" s="54">
        <f t="shared" si="1739"/>
        <v>-31000.409999999996</v>
      </c>
      <c r="AY1424" s="54">
        <f t="shared" si="1740"/>
        <v>3444.49</v>
      </c>
      <c r="AZ1424" s="54">
        <f t="shared" si="1741"/>
        <v>-27555.919999999998</v>
      </c>
      <c r="BA1424" s="54">
        <f t="shared" si="1727"/>
        <v>10.034227528047472</v>
      </c>
      <c r="BB1424" s="54">
        <f t="shared" si="1728"/>
        <v>1</v>
      </c>
      <c r="BC1424" s="54"/>
      <c r="BD1424" s="54"/>
      <c r="BE1424" s="54">
        <f t="shared" si="1742"/>
        <v>0</v>
      </c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>
        <f t="shared" si="1745"/>
        <v>31861.532499999998</v>
      </c>
      <c r="BW1424" s="54">
        <f t="shared" si="1746"/>
        <v>65445.31</v>
      </c>
      <c r="BX1424" s="54">
        <f t="shared" si="1747"/>
        <v>0</v>
      </c>
      <c r="BY1424" s="54">
        <f t="shared" si="1748"/>
        <v>19</v>
      </c>
      <c r="BZ1424" s="54">
        <f t="shared" si="1749"/>
        <v>0</v>
      </c>
      <c r="CA1424" s="54">
        <v>0</v>
      </c>
      <c r="CB1424" s="54">
        <f t="shared" si="1750"/>
        <v>22</v>
      </c>
      <c r="CC1424" s="54">
        <f t="shared" si="1751"/>
        <v>9.25</v>
      </c>
      <c r="CD1424" s="54">
        <v>19</v>
      </c>
      <c r="CE1424" s="54">
        <v>22</v>
      </c>
      <c r="CF1424" s="54">
        <v>13</v>
      </c>
      <c r="CG1424" s="54">
        <v>16</v>
      </c>
      <c r="CH1424" s="54">
        <v>9</v>
      </c>
      <c r="CI1424" s="54">
        <v>13</v>
      </c>
      <c r="CJ1424" s="54">
        <v>1</v>
      </c>
      <c r="CK1424" s="54">
        <v>17</v>
      </c>
      <c r="CL1424" s="54">
        <v>1</v>
      </c>
      <c r="CM1424" s="54">
        <v>3</v>
      </c>
      <c r="CN1424" s="54">
        <v>-3</v>
      </c>
      <c r="CO1424" s="54">
        <v>0</v>
      </c>
    </row>
    <row r="1425" spans="1:93">
      <c r="A1425" s="3" t="str">
        <f t="shared" si="1729"/>
        <v>SH369Itovebi 3mg</v>
      </c>
      <c r="B1425" s="3" t="s">
        <v>558</v>
      </c>
      <c r="C1425" s="3" t="s">
        <v>887</v>
      </c>
      <c r="D1425" s="3" t="s">
        <v>296</v>
      </c>
      <c r="E1425" s="3" t="s">
        <v>296</v>
      </c>
      <c r="F1425" s="3" t="s">
        <v>441</v>
      </c>
      <c r="G1425" s="3" t="s">
        <v>442</v>
      </c>
      <c r="H1425" s="3" t="s">
        <v>441</v>
      </c>
      <c r="I1425" s="3" t="s">
        <v>442</v>
      </c>
      <c r="J1425" s="3" t="s">
        <v>541</v>
      </c>
      <c r="K1425" s="3" t="s">
        <v>541</v>
      </c>
      <c r="L1425" s="3"/>
      <c r="M1425" s="3" t="s">
        <v>545</v>
      </c>
      <c r="N1425" s="3" t="s">
        <v>13</v>
      </c>
      <c r="O1425" s="3" t="s">
        <v>14</v>
      </c>
      <c r="P1425" s="3">
        <v>3566.02</v>
      </c>
      <c r="Q1425" s="54">
        <v>0.44058755323424564</v>
      </c>
      <c r="R1425" s="54">
        <v>0.50305988455052508</v>
      </c>
      <c r="S1425" s="54">
        <v>1.0182088663412807</v>
      </c>
      <c r="T1425" s="54">
        <v>1.0307290831068876</v>
      </c>
      <c r="U1425" s="54">
        <v>1.2530901024677217</v>
      </c>
      <c r="V1425" s="54">
        <v>1.5958182105874941</v>
      </c>
      <c r="W1425" s="54">
        <v>1.9618563041260515</v>
      </c>
      <c r="X1425" s="54">
        <v>3.8796373961621033</v>
      </c>
      <c r="Y1425" s="54">
        <v>5.8414937002881544</v>
      </c>
      <c r="Z1425" s="54">
        <v>0</v>
      </c>
      <c r="AA1425" s="54">
        <v>0</v>
      </c>
      <c r="AB1425" s="54">
        <v>0</v>
      </c>
      <c r="AC1425" s="54">
        <v>0</v>
      </c>
      <c r="AD1425" s="54">
        <v>0</v>
      </c>
      <c r="AE1425" s="54">
        <v>0</v>
      </c>
      <c r="AF1425" s="54">
        <f t="shared" si="1730"/>
        <v>0</v>
      </c>
      <c r="AG1425" s="54">
        <f t="shared" si="1731"/>
        <v>0</v>
      </c>
      <c r="AH1425" s="54">
        <f t="shared" si="1732"/>
        <v>0</v>
      </c>
      <c r="AI1425" s="54">
        <v>1571.1440265843846</v>
      </c>
      <c r="AJ1425" s="54">
        <v>1793.9216095048635</v>
      </c>
      <c r="AK1425" s="54">
        <v>3630.9531815503337</v>
      </c>
      <c r="AL1425" s="54">
        <v>3675.6005249408231</v>
      </c>
      <c r="AM1425" s="54">
        <v>4468.5443672019446</v>
      </c>
      <c r="AN1425" s="54">
        <v>5690.7196553192152</v>
      </c>
      <c r="AO1425" s="54">
        <v>6996.0188176395823</v>
      </c>
      <c r="AP1425" s="54">
        <v>13834.864547461983</v>
      </c>
      <c r="AQ1425" s="54">
        <v>20830.883365101567</v>
      </c>
      <c r="AR1425" s="54">
        <f t="shared" si="1733"/>
        <v>0</v>
      </c>
      <c r="AS1425" s="54">
        <f t="shared" si="1734"/>
        <v>0</v>
      </c>
      <c r="AT1425" s="54">
        <f t="shared" si="1735"/>
        <v>0</v>
      </c>
      <c r="AU1425" s="54">
        <f t="shared" si="1736"/>
        <v>0</v>
      </c>
      <c r="AV1425" s="54">
        <f t="shared" si="1737"/>
        <v>0</v>
      </c>
      <c r="AW1425" s="54">
        <f t="shared" si="1738"/>
        <v>0</v>
      </c>
      <c r="AX1425" s="54">
        <f t="shared" si="1739"/>
        <v>0</v>
      </c>
      <c r="AY1425" s="54">
        <f t="shared" si="1740"/>
        <v>0</v>
      </c>
      <c r="AZ1425" s="54">
        <f t="shared" si="1741"/>
        <v>0</v>
      </c>
      <c r="BA1425" s="54">
        <f t="shared" si="1727"/>
        <v>1.0307290831068876</v>
      </c>
      <c r="BB1425" s="54">
        <f t="shared" si="1728"/>
        <v>0</v>
      </c>
      <c r="BC1425" s="54"/>
      <c r="BD1425" s="54"/>
      <c r="BE1425" s="54">
        <f t="shared" si="1742"/>
        <v>0</v>
      </c>
      <c r="BF1425" s="54"/>
      <c r="BG1425" s="54"/>
      <c r="BH1425" s="54"/>
      <c r="BI1425" s="54"/>
      <c r="BJ1425" s="54"/>
      <c r="BK1425" s="54"/>
      <c r="BL1425" s="54">
        <v>0</v>
      </c>
      <c r="BM1425" s="54">
        <v>0</v>
      </c>
      <c r="BN1425" s="54">
        <f t="shared" ref="BN1425:BN1426" si="1762">AVERAGE(BP1425:BR1425)</f>
        <v>0</v>
      </c>
      <c r="BO1425" s="54">
        <f t="shared" ref="BO1425:BO1426" si="1763">SUM(BS1425:BU1425)/1</f>
        <v>1</v>
      </c>
      <c r="BP1425" s="54">
        <v>0</v>
      </c>
      <c r="BQ1425" s="54">
        <v>0</v>
      </c>
      <c r="BR1425" s="54">
        <v>0</v>
      </c>
      <c r="BS1425" s="54">
        <v>1</v>
      </c>
      <c r="BT1425" s="54">
        <v>0</v>
      </c>
      <c r="BU1425" s="54">
        <v>0</v>
      </c>
      <c r="BV1425" s="54">
        <f t="shared" si="1745"/>
        <v>0</v>
      </c>
      <c r="BW1425" s="54">
        <f t="shared" si="1746"/>
        <v>0</v>
      </c>
      <c r="BX1425" s="54">
        <f t="shared" si="1747"/>
        <v>0</v>
      </c>
      <c r="BY1425" s="54">
        <f t="shared" si="1748"/>
        <v>0</v>
      </c>
      <c r="BZ1425" s="54">
        <f t="shared" si="1749"/>
        <v>0</v>
      </c>
      <c r="CA1425" s="54">
        <v>0</v>
      </c>
      <c r="CB1425" s="54">
        <f t="shared" si="1750"/>
        <v>0</v>
      </c>
      <c r="CC1425" s="54">
        <f t="shared" si="1751"/>
        <v>0</v>
      </c>
      <c r="CD1425" s="54">
        <v>0</v>
      </c>
      <c r="CE1425" s="54">
        <v>0</v>
      </c>
      <c r="CF1425" s="54">
        <v>0</v>
      </c>
      <c r="CG1425" s="54">
        <v>0</v>
      </c>
      <c r="CH1425" s="54">
        <v>0</v>
      </c>
      <c r="CI1425" s="54">
        <v>0</v>
      </c>
      <c r="CJ1425" s="54">
        <v>0</v>
      </c>
      <c r="CK1425" s="54">
        <v>0</v>
      </c>
      <c r="CL1425" s="54">
        <v>0</v>
      </c>
      <c r="CM1425" s="54">
        <v>0</v>
      </c>
      <c r="CN1425" s="54">
        <v>0</v>
      </c>
      <c r="CO1425" s="54">
        <v>0</v>
      </c>
    </row>
    <row r="1426" spans="1:93">
      <c r="A1426" s="3" t="str">
        <f t="shared" si="1729"/>
        <v>SH369Itovebi 9mg</v>
      </c>
      <c r="B1426" s="3" t="s">
        <v>558</v>
      </c>
      <c r="C1426" s="3" t="s">
        <v>887</v>
      </c>
      <c r="D1426" s="3" t="s">
        <v>296</v>
      </c>
      <c r="E1426" s="3" t="s">
        <v>296</v>
      </c>
      <c r="F1426" s="3" t="s">
        <v>441</v>
      </c>
      <c r="G1426" s="3" t="s">
        <v>442</v>
      </c>
      <c r="H1426" s="3" t="s">
        <v>441</v>
      </c>
      <c r="I1426" s="3" t="s">
        <v>442</v>
      </c>
      <c r="J1426" s="3" t="s">
        <v>541</v>
      </c>
      <c r="K1426" s="3" t="s">
        <v>541</v>
      </c>
      <c r="L1426" s="3"/>
      <c r="M1426" s="3" t="s">
        <v>545</v>
      </c>
      <c r="N1426" s="3" t="s">
        <v>13</v>
      </c>
      <c r="O1426" s="3" t="s">
        <v>15</v>
      </c>
      <c r="P1426" s="3">
        <v>10698.05</v>
      </c>
      <c r="Q1426" s="54"/>
      <c r="R1426" s="54"/>
      <c r="S1426" s="54"/>
      <c r="T1426" s="54">
        <v>0</v>
      </c>
      <c r="U1426" s="54">
        <v>0</v>
      </c>
      <c r="V1426" s="54">
        <v>0</v>
      </c>
      <c r="W1426" s="54">
        <v>0</v>
      </c>
      <c r="X1426" s="54">
        <v>0</v>
      </c>
      <c r="Y1426" s="54">
        <v>0</v>
      </c>
      <c r="Z1426" s="54">
        <v>0</v>
      </c>
      <c r="AA1426" s="54">
        <v>0</v>
      </c>
      <c r="AB1426" s="54">
        <v>0</v>
      </c>
      <c r="AC1426" s="54">
        <v>0</v>
      </c>
      <c r="AD1426" s="54">
        <v>0</v>
      </c>
      <c r="AE1426" s="54">
        <v>0</v>
      </c>
      <c r="AF1426" s="54">
        <f t="shared" si="1730"/>
        <v>0</v>
      </c>
      <c r="AG1426" s="54">
        <f t="shared" si="1731"/>
        <v>0</v>
      </c>
      <c r="AH1426" s="54">
        <f t="shared" si="1732"/>
        <v>0</v>
      </c>
      <c r="AI1426" s="54"/>
      <c r="AJ1426" s="54"/>
      <c r="AK1426" s="54"/>
      <c r="AL1426" s="54">
        <v>0</v>
      </c>
      <c r="AM1426" s="54">
        <v>0</v>
      </c>
      <c r="AN1426" s="54">
        <v>0</v>
      </c>
      <c r="AO1426" s="54">
        <v>0</v>
      </c>
      <c r="AP1426" s="54">
        <v>0</v>
      </c>
      <c r="AQ1426" s="54">
        <v>0</v>
      </c>
      <c r="AR1426" s="54">
        <f t="shared" si="1733"/>
        <v>0</v>
      </c>
      <c r="AS1426" s="54">
        <f t="shared" si="1734"/>
        <v>0</v>
      </c>
      <c r="AT1426" s="54">
        <f t="shared" si="1735"/>
        <v>0</v>
      </c>
      <c r="AU1426" s="54">
        <f t="shared" si="1736"/>
        <v>0</v>
      </c>
      <c r="AV1426" s="54">
        <f t="shared" si="1737"/>
        <v>0</v>
      </c>
      <c r="AW1426" s="54">
        <f t="shared" si="1738"/>
        <v>0</v>
      </c>
      <c r="AX1426" s="54">
        <f t="shared" si="1739"/>
        <v>0</v>
      </c>
      <c r="AY1426" s="54">
        <f t="shared" si="1740"/>
        <v>0</v>
      </c>
      <c r="AZ1426" s="54">
        <f t="shared" si="1741"/>
        <v>0</v>
      </c>
      <c r="BA1426" s="54">
        <f t="shared" si="1727"/>
        <v>0</v>
      </c>
      <c r="BB1426" s="54">
        <f t="shared" si="1728"/>
        <v>0</v>
      </c>
      <c r="BC1426" s="54"/>
      <c r="BD1426" s="54"/>
      <c r="BE1426" s="54">
        <f t="shared" si="1742"/>
        <v>0</v>
      </c>
      <c r="BF1426" s="54"/>
      <c r="BG1426" s="54"/>
      <c r="BH1426" s="54"/>
      <c r="BI1426" s="54"/>
      <c r="BJ1426" s="54"/>
      <c r="BK1426" s="54"/>
      <c r="BL1426" s="54">
        <v>0</v>
      </c>
      <c r="BM1426" s="54">
        <v>0</v>
      </c>
      <c r="BN1426" s="54">
        <f t="shared" si="1762"/>
        <v>0.33333333333333331</v>
      </c>
      <c r="BO1426" s="54">
        <f t="shared" si="1763"/>
        <v>0</v>
      </c>
      <c r="BP1426" s="54">
        <v>1</v>
      </c>
      <c r="BQ1426" s="54">
        <v>0</v>
      </c>
      <c r="BR1426" s="54">
        <v>0</v>
      </c>
      <c r="BS1426" s="54">
        <v>0</v>
      </c>
      <c r="BT1426" s="54">
        <v>0</v>
      </c>
      <c r="BU1426" s="54">
        <v>0</v>
      </c>
      <c r="BV1426" s="54">
        <f t="shared" si="1745"/>
        <v>0</v>
      </c>
      <c r="BW1426" s="54">
        <f t="shared" si="1746"/>
        <v>0</v>
      </c>
      <c r="BX1426" s="54">
        <f t="shared" si="1747"/>
        <v>0</v>
      </c>
      <c r="BY1426" s="54">
        <f t="shared" si="1748"/>
        <v>0</v>
      </c>
      <c r="BZ1426" s="54">
        <f t="shared" si="1749"/>
        <v>0</v>
      </c>
      <c r="CA1426" s="54">
        <v>0</v>
      </c>
      <c r="CB1426" s="54">
        <f t="shared" si="1750"/>
        <v>0</v>
      </c>
      <c r="CC1426" s="54">
        <f t="shared" si="1751"/>
        <v>0</v>
      </c>
      <c r="CD1426" s="54">
        <v>0</v>
      </c>
      <c r="CE1426" s="54">
        <v>0</v>
      </c>
      <c r="CF1426" s="54">
        <v>0</v>
      </c>
      <c r="CG1426" s="54">
        <v>0</v>
      </c>
      <c r="CH1426" s="54">
        <v>0</v>
      </c>
      <c r="CI1426" s="54">
        <v>0</v>
      </c>
      <c r="CJ1426" s="54">
        <v>0</v>
      </c>
      <c r="CK1426" s="54">
        <v>0</v>
      </c>
      <c r="CL1426" s="54">
        <v>0</v>
      </c>
      <c r="CM1426" s="54">
        <v>0</v>
      </c>
      <c r="CN1426" s="54">
        <v>0</v>
      </c>
      <c r="CO1426" s="54">
        <v>0</v>
      </c>
    </row>
    <row r="1427" spans="1:93">
      <c r="A1427" s="3" t="str">
        <f t="shared" si="1729"/>
        <v>SH369Perjeta</v>
      </c>
      <c r="B1427" s="3" t="s">
        <v>558</v>
      </c>
      <c r="C1427" s="3" t="s">
        <v>887</v>
      </c>
      <c r="D1427" s="3" t="s">
        <v>296</v>
      </c>
      <c r="E1427" s="3" t="s">
        <v>296</v>
      </c>
      <c r="F1427" s="3" t="s">
        <v>441</v>
      </c>
      <c r="G1427" s="3" t="s">
        <v>442</v>
      </c>
      <c r="H1427" s="3" t="s">
        <v>441</v>
      </c>
      <c r="I1427" s="3" t="s">
        <v>442</v>
      </c>
      <c r="J1427" s="3" t="s">
        <v>541</v>
      </c>
      <c r="K1427" s="3" t="s">
        <v>541</v>
      </c>
      <c r="L1427" s="3"/>
      <c r="M1427" s="3" t="s">
        <v>545</v>
      </c>
      <c r="N1427" s="3" t="s">
        <v>16</v>
      </c>
      <c r="O1427" s="3" t="s">
        <v>16</v>
      </c>
      <c r="P1427" s="3">
        <v>3985.87</v>
      </c>
      <c r="Q1427" s="54">
        <v>19.547633452614154</v>
      </c>
      <c r="R1427" s="54">
        <v>16.512179600674372</v>
      </c>
      <c r="S1427" s="54">
        <v>25.062035308066296</v>
      </c>
      <c r="T1427" s="54">
        <v>15.144258372511409</v>
      </c>
      <c r="U1427" s="54">
        <v>18.38104723476631</v>
      </c>
      <c r="V1427" s="54">
        <v>21.095137611973957</v>
      </c>
      <c r="W1427" s="54">
        <v>61.121848361354822</v>
      </c>
      <c r="X1427" s="54">
        <v>54.620443219251669</v>
      </c>
      <c r="Y1427" s="54">
        <v>115.74229158060649</v>
      </c>
      <c r="Z1427" s="54">
        <v>12</v>
      </c>
      <c r="AA1427" s="54">
        <v>18</v>
      </c>
      <c r="AB1427" s="54">
        <v>24</v>
      </c>
      <c r="AC1427" s="54">
        <v>8</v>
      </c>
      <c r="AD1427" s="54">
        <v>0</v>
      </c>
      <c r="AE1427" s="54">
        <v>0</v>
      </c>
      <c r="AF1427" s="54">
        <f t="shared" si="1730"/>
        <v>54</v>
      </c>
      <c r="AG1427" s="54">
        <f t="shared" si="1731"/>
        <v>8</v>
      </c>
      <c r="AH1427" s="54">
        <f t="shared" si="1732"/>
        <v>62</v>
      </c>
      <c r="AI1427" s="54">
        <v>77914.325749771175</v>
      </c>
      <c r="AJ1427" s="54">
        <v>65815.401304939965</v>
      </c>
      <c r="AK1427" s="54">
        <v>99894.01467336221</v>
      </c>
      <c r="AL1427" s="54">
        <v>60363.045119242051</v>
      </c>
      <c r="AM1427" s="54">
        <v>73264.464741637988</v>
      </c>
      <c r="AN1427" s="54">
        <v>84082.476153438634</v>
      </c>
      <c r="AO1427" s="54">
        <v>243623.74172807334</v>
      </c>
      <c r="AP1427" s="54">
        <v>217709.98601431865</v>
      </c>
      <c r="AQ1427" s="54">
        <v>461333.72774239199</v>
      </c>
      <c r="AR1427" s="54">
        <f t="shared" si="1733"/>
        <v>47830.44</v>
      </c>
      <c r="AS1427" s="54">
        <f t="shared" si="1734"/>
        <v>71745.66</v>
      </c>
      <c r="AT1427" s="54">
        <f t="shared" si="1735"/>
        <v>95660.88</v>
      </c>
      <c r="AU1427" s="54">
        <f t="shared" si="1736"/>
        <v>31886.959999999999</v>
      </c>
      <c r="AV1427" s="54">
        <f t="shared" si="1737"/>
        <v>0</v>
      </c>
      <c r="AW1427" s="54">
        <f t="shared" si="1738"/>
        <v>0</v>
      </c>
      <c r="AX1427" s="54">
        <f t="shared" si="1739"/>
        <v>215236.98</v>
      </c>
      <c r="AY1427" s="54">
        <f t="shared" si="1740"/>
        <v>31886.959999999999</v>
      </c>
      <c r="AZ1427" s="54">
        <f t="shared" si="1741"/>
        <v>247123.94</v>
      </c>
      <c r="BA1427" s="54">
        <f t="shared" si="1727"/>
        <v>15.144258372511409</v>
      </c>
      <c r="BB1427" s="54">
        <f t="shared" si="1728"/>
        <v>8</v>
      </c>
      <c r="BC1427" s="54"/>
      <c r="BD1427" s="54"/>
      <c r="BE1427" s="54">
        <f t="shared" si="1742"/>
        <v>0</v>
      </c>
      <c r="BF1427" s="54"/>
      <c r="BG1427" s="54"/>
      <c r="BH1427" s="54"/>
      <c r="BI1427" s="54"/>
      <c r="BJ1427" s="54"/>
      <c r="BK1427" s="54"/>
      <c r="BL1427" s="54"/>
      <c r="BM1427" s="54"/>
      <c r="BN1427" s="54"/>
      <c r="BO1427" s="54"/>
      <c r="BP1427" s="54"/>
      <c r="BQ1427" s="54"/>
      <c r="BR1427" s="54"/>
      <c r="BS1427" s="54"/>
      <c r="BT1427" s="54"/>
      <c r="BU1427" s="54"/>
      <c r="BV1427" s="54">
        <f t="shared" si="1745"/>
        <v>91010.698333333319</v>
      </c>
      <c r="BW1427" s="54">
        <f t="shared" si="1746"/>
        <v>215236.97999999998</v>
      </c>
      <c r="BX1427" s="54">
        <f t="shared" si="1747"/>
        <v>191321.76</v>
      </c>
      <c r="BY1427" s="54">
        <f t="shared" si="1748"/>
        <v>54</v>
      </c>
      <c r="BZ1427" s="54">
        <f t="shared" si="1749"/>
        <v>48</v>
      </c>
      <c r="CA1427" s="54">
        <v>0</v>
      </c>
      <c r="CB1427" s="54">
        <f t="shared" si="1750"/>
        <v>38</v>
      </c>
      <c r="CC1427" s="54">
        <f t="shared" si="1751"/>
        <v>22.833333333333332</v>
      </c>
      <c r="CD1427" s="54">
        <v>36</v>
      </c>
      <c r="CE1427" s="54">
        <v>30</v>
      </c>
      <c r="CF1427" s="54">
        <v>38</v>
      </c>
      <c r="CG1427" s="54">
        <v>22</v>
      </c>
      <c r="CH1427" s="54">
        <v>23</v>
      </c>
      <c r="CI1427" s="54">
        <v>23</v>
      </c>
      <c r="CJ1427" s="54">
        <v>19</v>
      </c>
      <c r="CK1427" s="54">
        <v>15</v>
      </c>
      <c r="CL1427" s="54">
        <v>20</v>
      </c>
      <c r="CM1427" s="54">
        <v>13</v>
      </c>
      <c r="CN1427" s="54">
        <v>14</v>
      </c>
      <c r="CO1427" s="54">
        <v>21</v>
      </c>
    </row>
    <row r="1428" spans="1:93">
      <c r="A1428" s="3" t="str">
        <f t="shared" si="1729"/>
        <v>SH369Phesgo 10ml</v>
      </c>
      <c r="B1428" s="3" t="s">
        <v>558</v>
      </c>
      <c r="C1428" s="3" t="s">
        <v>887</v>
      </c>
      <c r="D1428" s="3" t="s">
        <v>296</v>
      </c>
      <c r="E1428" s="3" t="s">
        <v>296</v>
      </c>
      <c r="F1428" s="3" t="s">
        <v>441</v>
      </c>
      <c r="G1428" s="3" t="s">
        <v>442</v>
      </c>
      <c r="H1428" s="3" t="s">
        <v>441</v>
      </c>
      <c r="I1428" s="3" t="s">
        <v>442</v>
      </c>
      <c r="J1428" s="3" t="s">
        <v>541</v>
      </c>
      <c r="K1428" s="3" t="s">
        <v>541</v>
      </c>
      <c r="L1428" s="3"/>
      <c r="M1428" s="3" t="s">
        <v>545</v>
      </c>
      <c r="N1428" s="3" t="s">
        <v>17</v>
      </c>
      <c r="O1428" s="3" t="s">
        <v>18</v>
      </c>
      <c r="P1428" s="3">
        <v>6232.07</v>
      </c>
      <c r="Q1428" s="54">
        <v>27.108284832734547</v>
      </c>
      <c r="R1428" s="54">
        <v>24.85470276263424</v>
      </c>
      <c r="S1428" s="54">
        <v>36.798327974738726</v>
      </c>
      <c r="T1428" s="54">
        <v>33.101439344134448</v>
      </c>
      <c r="U1428" s="54">
        <v>28.784658495540008</v>
      </c>
      <c r="V1428" s="54">
        <v>38.736790999539487</v>
      </c>
      <c r="W1428" s="54">
        <v>88.761315570107513</v>
      </c>
      <c r="X1428" s="54">
        <v>100.62288883921394</v>
      </c>
      <c r="Y1428" s="54">
        <v>189.38420440932146</v>
      </c>
      <c r="Z1428" s="54">
        <v>22</v>
      </c>
      <c r="AA1428" s="54">
        <v>27</v>
      </c>
      <c r="AB1428" s="54">
        <v>23</v>
      </c>
      <c r="AC1428" s="54">
        <v>15</v>
      </c>
      <c r="AD1428" s="54">
        <v>0</v>
      </c>
      <c r="AE1428" s="54">
        <v>0</v>
      </c>
      <c r="AF1428" s="54">
        <f t="shared" si="1730"/>
        <v>72</v>
      </c>
      <c r="AG1428" s="54">
        <f t="shared" si="1731"/>
        <v>15</v>
      </c>
      <c r="AH1428" s="54">
        <f t="shared" si="1732"/>
        <v>87</v>
      </c>
      <c r="AI1428" s="54">
        <v>168940.72865753999</v>
      </c>
      <c r="AJ1428" s="54">
        <v>154896.24744592997</v>
      </c>
      <c r="AK1428" s="54">
        <v>229329.75582152995</v>
      </c>
      <c r="AL1428" s="54">
        <v>206290.48709339995</v>
      </c>
      <c r="AM1428" s="54">
        <v>179388.0066703</v>
      </c>
      <c r="AN1428" s="54">
        <v>241410.39308450004</v>
      </c>
      <c r="AO1428" s="54">
        <v>553166.73192499997</v>
      </c>
      <c r="AP1428" s="54">
        <v>627088.8868482</v>
      </c>
      <c r="AQ1428" s="54">
        <v>1180255.6187732001</v>
      </c>
      <c r="AR1428" s="54">
        <f t="shared" si="1733"/>
        <v>137105.53999999998</v>
      </c>
      <c r="AS1428" s="54">
        <f t="shared" si="1734"/>
        <v>168265.88999999998</v>
      </c>
      <c r="AT1428" s="54">
        <f t="shared" si="1735"/>
        <v>143337.60999999999</v>
      </c>
      <c r="AU1428" s="54">
        <f t="shared" si="1736"/>
        <v>93481.049999999988</v>
      </c>
      <c r="AV1428" s="54">
        <f t="shared" si="1737"/>
        <v>0</v>
      </c>
      <c r="AW1428" s="54">
        <f t="shared" si="1738"/>
        <v>0</v>
      </c>
      <c r="AX1428" s="54">
        <f t="shared" si="1739"/>
        <v>448709.03999999992</v>
      </c>
      <c r="AY1428" s="54">
        <f t="shared" si="1740"/>
        <v>93481.049999999988</v>
      </c>
      <c r="AZ1428" s="54">
        <f t="shared" si="1741"/>
        <v>542190.08999999985</v>
      </c>
      <c r="BA1428" s="54">
        <f t="shared" si="1727"/>
        <v>33.101439344134448</v>
      </c>
      <c r="BB1428" s="54">
        <f t="shared" si="1728"/>
        <v>15</v>
      </c>
      <c r="BC1428" s="54">
        <f>SUM(CJ1428:CL1428)</f>
        <v>91</v>
      </c>
      <c r="BD1428" s="54">
        <f>SUM(CM1428:CO1428)</f>
        <v>79</v>
      </c>
      <c r="BE1428" s="54">
        <f t="shared" si="1742"/>
        <v>87</v>
      </c>
      <c r="BF1428" s="54">
        <f t="shared" ref="BF1428:BK1428" si="1764">Z1428</f>
        <v>22</v>
      </c>
      <c r="BG1428" s="54">
        <f t="shared" si="1764"/>
        <v>27</v>
      </c>
      <c r="BH1428" s="54">
        <f t="shared" si="1764"/>
        <v>23</v>
      </c>
      <c r="BI1428" s="54">
        <f t="shared" si="1764"/>
        <v>15</v>
      </c>
      <c r="BJ1428" s="54">
        <f t="shared" si="1764"/>
        <v>0</v>
      </c>
      <c r="BK1428" s="54">
        <f t="shared" si="1764"/>
        <v>0</v>
      </c>
      <c r="BL1428" s="54">
        <v>0</v>
      </c>
      <c r="BM1428" s="54">
        <v>0</v>
      </c>
      <c r="BN1428" s="54">
        <f t="shared" ref="BN1428:BN1429" si="1765">AVERAGE(BP1428:BR1428)</f>
        <v>0</v>
      </c>
      <c r="BO1428" s="54">
        <f t="shared" ref="BO1428:BO1429" si="1766">SUM(BS1428:BU1428)/1</f>
        <v>0</v>
      </c>
      <c r="BP1428" s="54">
        <v>0</v>
      </c>
      <c r="BQ1428" s="54">
        <v>0</v>
      </c>
      <c r="BR1428" s="54">
        <v>0</v>
      </c>
      <c r="BS1428" s="54">
        <v>0</v>
      </c>
      <c r="BT1428" s="54">
        <v>0</v>
      </c>
      <c r="BU1428" s="54">
        <v>0</v>
      </c>
      <c r="BV1428" s="54">
        <f t="shared" si="1745"/>
        <v>126718.75666666665</v>
      </c>
      <c r="BW1428" s="54">
        <f t="shared" si="1746"/>
        <v>567118.37</v>
      </c>
      <c r="BX1428" s="54">
        <f t="shared" si="1747"/>
        <v>492333.52999999997</v>
      </c>
      <c r="BY1428" s="54">
        <f t="shared" si="1748"/>
        <v>91</v>
      </c>
      <c r="BZ1428" s="54">
        <f t="shared" si="1749"/>
        <v>79</v>
      </c>
      <c r="CA1428" s="54">
        <v>39.333333333333336</v>
      </c>
      <c r="CB1428" s="54">
        <f t="shared" si="1750"/>
        <v>31</v>
      </c>
      <c r="CC1428" s="54">
        <f t="shared" si="1751"/>
        <v>20.333333333333332</v>
      </c>
      <c r="CD1428" s="54">
        <v>0</v>
      </c>
      <c r="CE1428" s="54">
        <v>0</v>
      </c>
      <c r="CF1428" s="54">
        <v>5</v>
      </c>
      <c r="CG1428" s="54">
        <v>21</v>
      </c>
      <c r="CH1428" s="54">
        <v>20</v>
      </c>
      <c r="CI1428" s="54">
        <v>28</v>
      </c>
      <c r="CJ1428" s="54">
        <v>29</v>
      </c>
      <c r="CK1428" s="54">
        <v>25</v>
      </c>
      <c r="CL1428" s="54">
        <v>37</v>
      </c>
      <c r="CM1428" s="54">
        <v>23</v>
      </c>
      <c r="CN1428" s="54">
        <v>31</v>
      </c>
      <c r="CO1428" s="54">
        <v>25</v>
      </c>
    </row>
    <row r="1429" spans="1:93">
      <c r="A1429" s="3" t="str">
        <f t="shared" si="1729"/>
        <v>SH369Phesgo 15ml</v>
      </c>
      <c r="B1429" s="3" t="s">
        <v>558</v>
      </c>
      <c r="C1429" s="3" t="s">
        <v>887</v>
      </c>
      <c r="D1429" s="3" t="s">
        <v>296</v>
      </c>
      <c r="E1429" s="3" t="s">
        <v>296</v>
      </c>
      <c r="F1429" s="3" t="s">
        <v>441</v>
      </c>
      <c r="G1429" s="3" t="s">
        <v>442</v>
      </c>
      <c r="H1429" s="3" t="s">
        <v>441</v>
      </c>
      <c r="I1429" s="3" t="s">
        <v>442</v>
      </c>
      <c r="J1429" s="3" t="s">
        <v>541</v>
      </c>
      <c r="K1429" s="3" t="s">
        <v>541</v>
      </c>
      <c r="L1429" s="3"/>
      <c r="M1429" s="3" t="s">
        <v>545</v>
      </c>
      <c r="N1429" s="3" t="s">
        <v>17</v>
      </c>
      <c r="O1429" s="3" t="s">
        <v>19</v>
      </c>
      <c r="P1429" s="3">
        <v>8489.27</v>
      </c>
      <c r="Q1429" s="54">
        <v>2</v>
      </c>
      <c r="R1429" s="54">
        <v>2</v>
      </c>
      <c r="S1429" s="54">
        <v>3</v>
      </c>
      <c r="T1429" s="54">
        <v>2</v>
      </c>
      <c r="U1429" s="54">
        <v>3</v>
      </c>
      <c r="V1429" s="54">
        <v>3</v>
      </c>
      <c r="W1429" s="54">
        <v>7</v>
      </c>
      <c r="X1429" s="54">
        <v>8</v>
      </c>
      <c r="Y1429" s="54">
        <v>15</v>
      </c>
      <c r="Z1429" s="54">
        <v>1</v>
      </c>
      <c r="AA1429" s="54">
        <v>2</v>
      </c>
      <c r="AB1429" s="54">
        <v>1</v>
      </c>
      <c r="AC1429" s="54">
        <v>0</v>
      </c>
      <c r="AD1429" s="54">
        <v>0</v>
      </c>
      <c r="AE1429" s="54">
        <v>0</v>
      </c>
      <c r="AF1429" s="54">
        <f t="shared" si="1730"/>
        <v>4</v>
      </c>
      <c r="AG1429" s="54">
        <f t="shared" si="1731"/>
        <v>0</v>
      </c>
      <c r="AH1429" s="54">
        <f t="shared" si="1732"/>
        <v>4</v>
      </c>
      <c r="AI1429" s="54">
        <v>16978.54</v>
      </c>
      <c r="AJ1429" s="54">
        <v>16978.54</v>
      </c>
      <c r="AK1429" s="54">
        <v>25467.81</v>
      </c>
      <c r="AL1429" s="54">
        <v>16978.54</v>
      </c>
      <c r="AM1429" s="54">
        <v>25467.81</v>
      </c>
      <c r="AN1429" s="54">
        <v>25467.81</v>
      </c>
      <c r="AO1429" s="54">
        <v>59424.89</v>
      </c>
      <c r="AP1429" s="54">
        <v>67914.16</v>
      </c>
      <c r="AQ1429" s="54">
        <v>127339.05</v>
      </c>
      <c r="AR1429" s="54">
        <f t="shared" si="1733"/>
        <v>8489.27</v>
      </c>
      <c r="AS1429" s="54">
        <f t="shared" si="1734"/>
        <v>16978.54</v>
      </c>
      <c r="AT1429" s="54">
        <f t="shared" si="1735"/>
        <v>8489.27</v>
      </c>
      <c r="AU1429" s="54">
        <f t="shared" si="1736"/>
        <v>0</v>
      </c>
      <c r="AV1429" s="54">
        <f t="shared" si="1737"/>
        <v>0</v>
      </c>
      <c r="AW1429" s="54">
        <f t="shared" si="1738"/>
        <v>0</v>
      </c>
      <c r="AX1429" s="54">
        <f t="shared" si="1739"/>
        <v>33957.08</v>
      </c>
      <c r="AY1429" s="54">
        <f t="shared" si="1740"/>
        <v>0</v>
      </c>
      <c r="AZ1429" s="54">
        <f t="shared" si="1741"/>
        <v>33957.08</v>
      </c>
      <c r="BA1429" s="54">
        <f t="shared" si="1727"/>
        <v>2</v>
      </c>
      <c r="BB1429" s="54">
        <f t="shared" si="1728"/>
        <v>0</v>
      </c>
      <c r="BC1429" s="54">
        <f>SUM(CJ1429:CL1429)*2</f>
        <v>12</v>
      </c>
      <c r="BD1429" s="54">
        <f>SUM(CM1429:CO1429)*2</f>
        <v>10</v>
      </c>
      <c r="BE1429" s="54">
        <f t="shared" si="1742"/>
        <v>8</v>
      </c>
      <c r="BF1429" s="54">
        <f t="shared" ref="BF1429:BK1429" si="1767">Z1429*2</f>
        <v>2</v>
      </c>
      <c r="BG1429" s="54">
        <f t="shared" si="1767"/>
        <v>4</v>
      </c>
      <c r="BH1429" s="54">
        <f t="shared" si="1767"/>
        <v>2</v>
      </c>
      <c r="BI1429" s="54">
        <f t="shared" si="1767"/>
        <v>0</v>
      </c>
      <c r="BJ1429" s="54">
        <f t="shared" si="1767"/>
        <v>0</v>
      </c>
      <c r="BK1429" s="54">
        <f t="shared" si="1767"/>
        <v>0</v>
      </c>
      <c r="BL1429" s="54">
        <v>0</v>
      </c>
      <c r="BM1429" s="54">
        <v>0</v>
      </c>
      <c r="BN1429" s="54">
        <f t="shared" si="1765"/>
        <v>0</v>
      </c>
      <c r="BO1429" s="54">
        <f t="shared" si="1766"/>
        <v>1</v>
      </c>
      <c r="BP1429" s="54">
        <v>0</v>
      </c>
      <c r="BQ1429" s="54">
        <v>0</v>
      </c>
      <c r="BR1429" s="54">
        <v>0</v>
      </c>
      <c r="BS1429" s="54">
        <v>1</v>
      </c>
      <c r="BT1429" s="54">
        <v>0</v>
      </c>
      <c r="BU1429" s="54">
        <v>0</v>
      </c>
      <c r="BV1429" s="54">
        <f t="shared" si="1745"/>
        <v>11319.026666666667</v>
      </c>
      <c r="BW1429" s="54">
        <f t="shared" si="1746"/>
        <v>50935.62</v>
      </c>
      <c r="BX1429" s="54">
        <f t="shared" si="1747"/>
        <v>42446.350000000006</v>
      </c>
      <c r="BY1429" s="54">
        <f t="shared" si="1748"/>
        <v>6</v>
      </c>
      <c r="BZ1429" s="54">
        <f t="shared" si="1749"/>
        <v>5</v>
      </c>
      <c r="CA1429" s="54">
        <v>0</v>
      </c>
      <c r="CB1429" s="54">
        <f t="shared" si="1750"/>
        <v>4</v>
      </c>
      <c r="CC1429" s="54">
        <f t="shared" si="1751"/>
        <v>1.3333333333333333</v>
      </c>
      <c r="CD1429" s="54">
        <v>0</v>
      </c>
      <c r="CE1429" s="54">
        <v>0</v>
      </c>
      <c r="CF1429" s="54">
        <v>2</v>
      </c>
      <c r="CG1429" s="54">
        <v>1</v>
      </c>
      <c r="CH1429" s="54">
        <v>1</v>
      </c>
      <c r="CI1429" s="54">
        <v>1</v>
      </c>
      <c r="CJ1429" s="54">
        <v>3</v>
      </c>
      <c r="CK1429" s="54">
        <v>3</v>
      </c>
      <c r="CL1429" s="54">
        <v>0</v>
      </c>
      <c r="CM1429" s="54">
        <v>0</v>
      </c>
      <c r="CN1429" s="54">
        <v>1</v>
      </c>
      <c r="CO1429" s="54">
        <v>4</v>
      </c>
    </row>
    <row r="1430" spans="1:93">
      <c r="A1430" s="3" t="str">
        <f t="shared" si="1729"/>
        <v>SH437Herceptin IV</v>
      </c>
      <c r="B1430" s="3" t="s">
        <v>556</v>
      </c>
      <c r="C1430" s="3" t="s">
        <v>557</v>
      </c>
      <c r="D1430" s="3" t="s">
        <v>296</v>
      </c>
      <c r="E1430" s="3" t="s">
        <v>296</v>
      </c>
      <c r="F1430" s="3" t="s">
        <v>443</v>
      </c>
      <c r="G1430" s="3" t="s">
        <v>444</v>
      </c>
      <c r="H1430" s="3" t="s">
        <v>443</v>
      </c>
      <c r="I1430" s="3" t="s">
        <v>444</v>
      </c>
      <c r="J1430" s="3" t="s">
        <v>541</v>
      </c>
      <c r="K1430" s="3" t="s">
        <v>541</v>
      </c>
      <c r="L1430" s="3"/>
      <c r="M1430" s="3" t="s">
        <v>543</v>
      </c>
      <c r="N1430" s="3" t="s">
        <v>11</v>
      </c>
      <c r="O1430" s="3" t="s">
        <v>11</v>
      </c>
      <c r="P1430" s="3">
        <v>4535.5</v>
      </c>
      <c r="Q1430" s="54">
        <v>3.6766802622365291</v>
      </c>
      <c r="R1430" s="54">
        <v>2.6339926891034873</v>
      </c>
      <c r="S1430" s="54">
        <v>2.4502112362636623</v>
      </c>
      <c r="T1430" s="54">
        <v>1.7301943588925011</v>
      </c>
      <c r="U1430" s="54">
        <v>1.5764466704027771</v>
      </c>
      <c r="V1430" s="54">
        <v>2.7444341527796343</v>
      </c>
      <c r="W1430" s="54">
        <v>8.7608841876036792</v>
      </c>
      <c r="X1430" s="54">
        <v>6.0510751820749125</v>
      </c>
      <c r="Y1430" s="54">
        <v>14.811959369678592</v>
      </c>
      <c r="Z1430" s="54">
        <v>0</v>
      </c>
      <c r="AA1430" s="54">
        <v>0</v>
      </c>
      <c r="AB1430" s="54">
        <v>0</v>
      </c>
      <c r="AC1430" s="54">
        <v>0</v>
      </c>
      <c r="AD1430" s="54">
        <v>0</v>
      </c>
      <c r="AE1430" s="54">
        <v>0</v>
      </c>
      <c r="AF1430" s="54">
        <f t="shared" si="1730"/>
        <v>0</v>
      </c>
      <c r="AG1430" s="54">
        <f t="shared" si="1731"/>
        <v>0</v>
      </c>
      <c r="AH1430" s="54">
        <f t="shared" si="1732"/>
        <v>0</v>
      </c>
      <c r="AI1430" s="54">
        <v>16675.583329373778</v>
      </c>
      <c r="AJ1430" s="54">
        <v>11946.473841428866</v>
      </c>
      <c r="AK1430" s="54">
        <v>11112.93306207384</v>
      </c>
      <c r="AL1430" s="54">
        <v>7847.2965147569384</v>
      </c>
      <c r="AM1430" s="54">
        <v>7149.9738736117961</v>
      </c>
      <c r="AN1430" s="54">
        <v>12447.381099932032</v>
      </c>
      <c r="AO1430" s="54">
        <v>39734.990232876487</v>
      </c>
      <c r="AP1430" s="54">
        <v>27444.651488300769</v>
      </c>
      <c r="AQ1430" s="54">
        <v>67179.641721177264</v>
      </c>
      <c r="AR1430" s="54">
        <f t="shared" si="1733"/>
        <v>0</v>
      </c>
      <c r="AS1430" s="54">
        <f t="shared" si="1734"/>
        <v>0</v>
      </c>
      <c r="AT1430" s="54">
        <f t="shared" si="1735"/>
        <v>0</v>
      </c>
      <c r="AU1430" s="54">
        <f t="shared" si="1736"/>
        <v>0</v>
      </c>
      <c r="AV1430" s="54">
        <f t="shared" si="1737"/>
        <v>0</v>
      </c>
      <c r="AW1430" s="54">
        <f t="shared" si="1738"/>
        <v>0</v>
      </c>
      <c r="AX1430" s="54">
        <f t="shared" si="1739"/>
        <v>0</v>
      </c>
      <c r="AY1430" s="54">
        <f t="shared" si="1740"/>
        <v>0</v>
      </c>
      <c r="AZ1430" s="54">
        <f t="shared" si="1741"/>
        <v>0</v>
      </c>
      <c r="BA1430" s="54">
        <f t="shared" si="1727"/>
        <v>1.7301943588925011</v>
      </c>
      <c r="BB1430" s="54">
        <f t="shared" si="1728"/>
        <v>0</v>
      </c>
      <c r="BC1430" s="54"/>
      <c r="BD1430" s="54"/>
      <c r="BE1430" s="54">
        <f t="shared" si="1742"/>
        <v>0</v>
      </c>
      <c r="BF1430" s="54"/>
      <c r="BG1430" s="54"/>
      <c r="BH1430" s="54"/>
      <c r="BI1430" s="54"/>
      <c r="BJ1430" s="54"/>
      <c r="BK1430" s="54"/>
      <c r="BL1430" s="54"/>
      <c r="BM1430" s="54"/>
      <c r="BN1430" s="54"/>
      <c r="BO1430" s="54"/>
      <c r="BP1430" s="54"/>
      <c r="BQ1430" s="54"/>
      <c r="BR1430" s="54"/>
      <c r="BS1430" s="54"/>
      <c r="BT1430" s="54"/>
      <c r="BU1430" s="54"/>
      <c r="BV1430" s="54">
        <f t="shared" si="1745"/>
        <v>0</v>
      </c>
      <c r="BW1430" s="54">
        <f t="shared" si="1746"/>
        <v>0</v>
      </c>
      <c r="BX1430" s="54">
        <f t="shared" si="1747"/>
        <v>0</v>
      </c>
      <c r="BY1430" s="54">
        <f t="shared" si="1748"/>
        <v>0</v>
      </c>
      <c r="BZ1430" s="54">
        <f t="shared" si="1749"/>
        <v>0</v>
      </c>
      <c r="CA1430" s="54">
        <v>0</v>
      </c>
      <c r="CB1430" s="54">
        <f t="shared" si="1750"/>
        <v>0</v>
      </c>
      <c r="CC1430" s="54">
        <f t="shared" si="1751"/>
        <v>0</v>
      </c>
      <c r="CD1430" s="54">
        <v>0</v>
      </c>
      <c r="CE1430" s="54">
        <v>0</v>
      </c>
      <c r="CF1430" s="54">
        <v>0</v>
      </c>
      <c r="CG1430" s="54">
        <v>0</v>
      </c>
      <c r="CH1430" s="54">
        <v>0</v>
      </c>
      <c r="CI1430" s="54">
        <v>0</v>
      </c>
      <c r="CJ1430" s="54">
        <v>0</v>
      </c>
      <c r="CK1430" s="54">
        <v>0</v>
      </c>
      <c r="CL1430" s="54">
        <v>0</v>
      </c>
      <c r="CM1430" s="54">
        <v>0</v>
      </c>
      <c r="CN1430" s="54">
        <v>0</v>
      </c>
      <c r="CO1430" s="54">
        <v>0</v>
      </c>
    </row>
    <row r="1431" spans="1:93">
      <c r="A1431" s="3" t="str">
        <f t="shared" si="1729"/>
        <v>SH437Herceptin SC</v>
      </c>
      <c r="B1431" s="3" t="s">
        <v>556</v>
      </c>
      <c r="C1431" s="3" t="s">
        <v>557</v>
      </c>
      <c r="D1431" s="3" t="s">
        <v>296</v>
      </c>
      <c r="E1431" s="3" t="s">
        <v>296</v>
      </c>
      <c r="F1431" s="3" t="s">
        <v>443</v>
      </c>
      <c r="G1431" s="3" t="s">
        <v>444</v>
      </c>
      <c r="H1431" s="3" t="s">
        <v>443</v>
      </c>
      <c r="I1431" s="3" t="s">
        <v>444</v>
      </c>
      <c r="J1431" s="3" t="s">
        <v>541</v>
      </c>
      <c r="K1431" s="3" t="s">
        <v>541</v>
      </c>
      <c r="L1431" s="3"/>
      <c r="M1431" s="3" t="s">
        <v>543</v>
      </c>
      <c r="N1431" s="3" t="s">
        <v>12</v>
      </c>
      <c r="O1431" s="3" t="s">
        <v>12</v>
      </c>
      <c r="P1431" s="3">
        <v>3444.49</v>
      </c>
      <c r="Q1431" s="54">
        <v>1.2869445629604544E-7</v>
      </c>
      <c r="R1431" s="54">
        <v>1.1923834167284972E-7</v>
      </c>
      <c r="S1431" s="54">
        <v>1.8086442832285226E-7</v>
      </c>
      <c r="T1431" s="54">
        <v>1.8512626147397511E-7</v>
      </c>
      <c r="U1431" s="54">
        <v>1.6668434004097236E-7</v>
      </c>
      <c r="V1431" s="54">
        <v>2.193921721933052E-7</v>
      </c>
      <c r="W1431" s="54">
        <v>4.2879722629174739E-7</v>
      </c>
      <c r="X1431" s="54">
        <v>5.7120277370825267E-7</v>
      </c>
      <c r="Y1431" s="54">
        <v>1.0000000000000002E-6</v>
      </c>
      <c r="Z1431" s="54">
        <v>0</v>
      </c>
      <c r="AA1431" s="54">
        <v>0</v>
      </c>
      <c r="AB1431" s="54">
        <v>0</v>
      </c>
      <c r="AC1431" s="54">
        <v>0</v>
      </c>
      <c r="AD1431" s="54">
        <v>0</v>
      </c>
      <c r="AE1431" s="54">
        <v>0</v>
      </c>
      <c r="AF1431" s="54">
        <f t="shared" si="1730"/>
        <v>0</v>
      </c>
      <c r="AG1431" s="54">
        <f t="shared" si="1731"/>
        <v>0</v>
      </c>
      <c r="AH1431" s="54">
        <f t="shared" si="1732"/>
        <v>0</v>
      </c>
      <c r="AI1431" s="54">
        <v>4.4328676776716558E-4</v>
      </c>
      <c r="AJ1431" s="54">
        <v>4.1071527550871412E-4</v>
      </c>
      <c r="AK1431" s="54">
        <v>6.2298571471378138E-4</v>
      </c>
      <c r="AL1431" s="54">
        <v>6.3766555638449256E-4</v>
      </c>
      <c r="AM1431" s="54">
        <v>5.7414254242772885E-4</v>
      </c>
      <c r="AN1431" s="54">
        <v>7.5569414319811776E-4</v>
      </c>
      <c r="AO1431" s="54">
        <v>1.476987757989661E-3</v>
      </c>
      <c r="AP1431" s="54">
        <v>1.9675022420103392E-3</v>
      </c>
      <c r="AQ1431" s="54">
        <v>3.4444900000000001E-3</v>
      </c>
      <c r="AR1431" s="54">
        <f t="shared" si="1733"/>
        <v>0</v>
      </c>
      <c r="AS1431" s="54">
        <f t="shared" si="1734"/>
        <v>0</v>
      </c>
      <c r="AT1431" s="54">
        <f t="shared" si="1735"/>
        <v>0</v>
      </c>
      <c r="AU1431" s="54">
        <f t="shared" si="1736"/>
        <v>0</v>
      </c>
      <c r="AV1431" s="54">
        <f t="shared" si="1737"/>
        <v>0</v>
      </c>
      <c r="AW1431" s="54">
        <f t="shared" si="1738"/>
        <v>0</v>
      </c>
      <c r="AX1431" s="54">
        <f t="shared" si="1739"/>
        <v>0</v>
      </c>
      <c r="AY1431" s="54">
        <f t="shared" si="1740"/>
        <v>0</v>
      </c>
      <c r="AZ1431" s="54">
        <f t="shared" si="1741"/>
        <v>0</v>
      </c>
      <c r="BA1431" s="54">
        <f t="shared" si="1727"/>
        <v>1.8512626147397511E-7</v>
      </c>
      <c r="BB1431" s="54">
        <f t="shared" si="1728"/>
        <v>0</v>
      </c>
      <c r="BC1431" s="54"/>
      <c r="BD1431" s="54"/>
      <c r="BE1431" s="54">
        <f t="shared" si="1742"/>
        <v>0</v>
      </c>
      <c r="BF1431" s="54"/>
      <c r="BG1431" s="54"/>
      <c r="BH1431" s="54"/>
      <c r="BI1431" s="54"/>
      <c r="BJ1431" s="54"/>
      <c r="BK1431" s="54"/>
      <c r="BL1431" s="54"/>
      <c r="BM1431" s="54"/>
      <c r="BN1431" s="54"/>
      <c r="BO1431" s="54"/>
      <c r="BP1431" s="54"/>
      <c r="BQ1431" s="54"/>
      <c r="BR1431" s="54"/>
      <c r="BS1431" s="54"/>
      <c r="BT1431" s="54"/>
      <c r="BU1431" s="54"/>
      <c r="BV1431" s="54">
        <f t="shared" si="1745"/>
        <v>0</v>
      </c>
      <c r="BW1431" s="54">
        <f t="shared" si="1746"/>
        <v>0</v>
      </c>
      <c r="BX1431" s="54">
        <f t="shared" si="1747"/>
        <v>0</v>
      </c>
      <c r="BY1431" s="54">
        <f t="shared" si="1748"/>
        <v>0</v>
      </c>
      <c r="BZ1431" s="54">
        <f t="shared" si="1749"/>
        <v>0</v>
      </c>
      <c r="CA1431" s="54">
        <v>0</v>
      </c>
      <c r="CB1431" s="54">
        <f t="shared" si="1750"/>
        <v>0</v>
      </c>
      <c r="CC1431" s="54">
        <f t="shared" si="1751"/>
        <v>0</v>
      </c>
      <c r="CD1431" s="54">
        <v>0</v>
      </c>
      <c r="CE1431" s="54">
        <v>0</v>
      </c>
      <c r="CF1431" s="54">
        <v>0</v>
      </c>
      <c r="CG1431" s="54">
        <v>0</v>
      </c>
      <c r="CH1431" s="54">
        <v>0</v>
      </c>
      <c r="CI1431" s="54">
        <v>0</v>
      </c>
      <c r="CJ1431" s="54">
        <v>0</v>
      </c>
      <c r="CK1431" s="54">
        <v>0</v>
      </c>
      <c r="CL1431" s="54">
        <v>0</v>
      </c>
      <c r="CM1431" s="54">
        <v>0</v>
      </c>
      <c r="CN1431" s="54">
        <v>0</v>
      </c>
      <c r="CO1431" s="54">
        <v>0</v>
      </c>
    </row>
    <row r="1432" spans="1:93">
      <c r="A1432" s="3" t="str">
        <f t="shared" si="1729"/>
        <v>SH437Itovebi 3mg</v>
      </c>
      <c r="B1432" s="3" t="s">
        <v>556</v>
      </c>
      <c r="C1432" s="3" t="s">
        <v>557</v>
      </c>
      <c r="D1432" s="3" t="s">
        <v>296</v>
      </c>
      <c r="E1432" s="3" t="s">
        <v>296</v>
      </c>
      <c r="F1432" s="3" t="s">
        <v>443</v>
      </c>
      <c r="G1432" s="3" t="s">
        <v>444</v>
      </c>
      <c r="H1432" s="3" t="s">
        <v>443</v>
      </c>
      <c r="I1432" s="3" t="s">
        <v>444</v>
      </c>
      <c r="J1432" s="3" t="s">
        <v>541</v>
      </c>
      <c r="K1432" s="3" t="s">
        <v>541</v>
      </c>
      <c r="L1432" s="3"/>
      <c r="M1432" s="3" t="s">
        <v>543</v>
      </c>
      <c r="N1432" s="3" t="s">
        <v>13</v>
      </c>
      <c r="O1432" s="3" t="s">
        <v>14</v>
      </c>
      <c r="P1432" s="3">
        <v>3566.02</v>
      </c>
      <c r="Q1432" s="54">
        <v>7.5423782997919166E-8</v>
      </c>
      <c r="R1432" s="54">
        <v>8.6118364644595899E-8</v>
      </c>
      <c r="S1432" s="54">
        <v>1.7430625086372233E-7</v>
      </c>
      <c r="T1432" s="54">
        <v>1.7644957539816278E-7</v>
      </c>
      <c r="U1432" s="54">
        <v>2.1451535630448561E-7</v>
      </c>
      <c r="V1432" s="54">
        <v>2.7318666979111423E-7</v>
      </c>
      <c r="W1432" s="54">
        <v>3.3584839850623739E-7</v>
      </c>
      <c r="X1432" s="54">
        <v>6.6415160149376262E-7</v>
      </c>
      <c r="Y1432" s="54">
        <v>9.9999999999999995E-7</v>
      </c>
      <c r="Z1432" s="54">
        <v>0</v>
      </c>
      <c r="AA1432" s="54">
        <v>0</v>
      </c>
      <c r="AB1432" s="54">
        <v>0</v>
      </c>
      <c r="AC1432" s="54">
        <v>0</v>
      </c>
      <c r="AD1432" s="54">
        <v>0</v>
      </c>
      <c r="AE1432" s="54">
        <v>0</v>
      </c>
      <c r="AF1432" s="54">
        <f t="shared" si="1730"/>
        <v>0</v>
      </c>
      <c r="AG1432" s="54">
        <f t="shared" si="1731"/>
        <v>0</v>
      </c>
      <c r="AH1432" s="54">
        <f t="shared" si="1732"/>
        <v>0</v>
      </c>
      <c r="AI1432" s="54">
        <v>2.6896271864623972E-4</v>
      </c>
      <c r="AJ1432" s="54">
        <v>3.0709981068992184E-4</v>
      </c>
      <c r="AK1432" s="54">
        <v>6.2157957670505104E-4</v>
      </c>
      <c r="AL1432" s="54">
        <v>6.2922271486135634E-4</v>
      </c>
      <c r="AM1432" s="54">
        <v>7.6496605088892172E-4</v>
      </c>
      <c r="AN1432" s="54">
        <v>9.74189128208509E-4</v>
      </c>
      <c r="AO1432" s="54">
        <v>1.1976421060412126E-3</v>
      </c>
      <c r="AP1432" s="54">
        <v>2.3683778939587868E-3</v>
      </c>
      <c r="AQ1432" s="54">
        <v>3.5660199999999996E-3</v>
      </c>
      <c r="AR1432" s="54">
        <f t="shared" si="1733"/>
        <v>0</v>
      </c>
      <c r="AS1432" s="54">
        <f t="shared" si="1734"/>
        <v>0</v>
      </c>
      <c r="AT1432" s="54">
        <f t="shared" si="1735"/>
        <v>0</v>
      </c>
      <c r="AU1432" s="54">
        <f t="shared" si="1736"/>
        <v>0</v>
      </c>
      <c r="AV1432" s="54">
        <f t="shared" si="1737"/>
        <v>0</v>
      </c>
      <c r="AW1432" s="54">
        <f t="shared" si="1738"/>
        <v>0</v>
      </c>
      <c r="AX1432" s="54">
        <f t="shared" si="1739"/>
        <v>0</v>
      </c>
      <c r="AY1432" s="54">
        <f t="shared" si="1740"/>
        <v>0</v>
      </c>
      <c r="AZ1432" s="54">
        <f t="shared" si="1741"/>
        <v>0</v>
      </c>
      <c r="BA1432" s="54">
        <f t="shared" si="1727"/>
        <v>1.7644957539816278E-7</v>
      </c>
      <c r="BB1432" s="54">
        <f t="shared" si="1728"/>
        <v>0</v>
      </c>
      <c r="BC1432" s="54"/>
      <c r="BD1432" s="54"/>
      <c r="BE1432" s="54">
        <f t="shared" si="1742"/>
        <v>0</v>
      </c>
      <c r="BF1432" s="54"/>
      <c r="BG1432" s="54"/>
      <c r="BH1432" s="54"/>
      <c r="BI1432" s="54"/>
      <c r="BJ1432" s="54"/>
      <c r="BK1432" s="54"/>
      <c r="BL1432" s="54">
        <v>0</v>
      </c>
      <c r="BM1432" s="54">
        <v>0</v>
      </c>
      <c r="BN1432" s="54">
        <f t="shared" ref="BN1432:BN1433" si="1768">AVERAGE(BP1432:BR1432)</f>
        <v>0</v>
      </c>
      <c r="BO1432" s="54">
        <f t="shared" ref="BO1432:BO1433" si="1769">SUM(BS1432:BU1432)/1</f>
        <v>0</v>
      </c>
      <c r="BP1432" s="54">
        <v>0</v>
      </c>
      <c r="BQ1432" s="54">
        <v>0</v>
      </c>
      <c r="BR1432" s="54">
        <v>0</v>
      </c>
      <c r="BS1432" s="54">
        <v>0</v>
      </c>
      <c r="BT1432" s="54">
        <v>0</v>
      </c>
      <c r="BU1432" s="54">
        <v>0</v>
      </c>
      <c r="BV1432" s="54">
        <f t="shared" si="1745"/>
        <v>0</v>
      </c>
      <c r="BW1432" s="54">
        <f t="shared" si="1746"/>
        <v>0</v>
      </c>
      <c r="BX1432" s="54">
        <f t="shared" si="1747"/>
        <v>0</v>
      </c>
      <c r="BY1432" s="54">
        <f t="shared" si="1748"/>
        <v>0</v>
      </c>
      <c r="BZ1432" s="54">
        <f t="shared" si="1749"/>
        <v>0</v>
      </c>
      <c r="CA1432" s="54">
        <v>0</v>
      </c>
      <c r="CB1432" s="54">
        <f t="shared" si="1750"/>
        <v>0</v>
      </c>
      <c r="CC1432" s="54">
        <f t="shared" si="1751"/>
        <v>0</v>
      </c>
      <c r="CD1432" s="54">
        <v>0</v>
      </c>
      <c r="CE1432" s="54">
        <v>0</v>
      </c>
      <c r="CF1432" s="54">
        <v>0</v>
      </c>
      <c r="CG1432" s="54">
        <v>0</v>
      </c>
      <c r="CH1432" s="54">
        <v>0</v>
      </c>
      <c r="CI1432" s="54">
        <v>0</v>
      </c>
      <c r="CJ1432" s="54">
        <v>0</v>
      </c>
      <c r="CK1432" s="54">
        <v>0</v>
      </c>
      <c r="CL1432" s="54">
        <v>0</v>
      </c>
      <c r="CM1432" s="54">
        <v>0</v>
      </c>
      <c r="CN1432" s="54">
        <v>0</v>
      </c>
      <c r="CO1432" s="54">
        <v>0</v>
      </c>
    </row>
    <row r="1433" spans="1:93">
      <c r="A1433" s="3" t="str">
        <f t="shared" si="1729"/>
        <v>SH437Itovebi 9mg</v>
      </c>
      <c r="B1433" s="3" t="s">
        <v>556</v>
      </c>
      <c r="C1433" s="3" t="s">
        <v>557</v>
      </c>
      <c r="D1433" s="3" t="s">
        <v>296</v>
      </c>
      <c r="E1433" s="3" t="s">
        <v>296</v>
      </c>
      <c r="F1433" s="3" t="s">
        <v>443</v>
      </c>
      <c r="G1433" s="3" t="s">
        <v>444</v>
      </c>
      <c r="H1433" s="3" t="s">
        <v>443</v>
      </c>
      <c r="I1433" s="3" t="s">
        <v>444</v>
      </c>
      <c r="J1433" s="3" t="s">
        <v>541</v>
      </c>
      <c r="K1433" s="3" t="s">
        <v>541</v>
      </c>
      <c r="L1433" s="3"/>
      <c r="M1433" s="3" t="s">
        <v>543</v>
      </c>
      <c r="N1433" s="3" t="s">
        <v>13</v>
      </c>
      <c r="O1433" s="3" t="s">
        <v>15</v>
      </c>
      <c r="P1433" s="3">
        <v>10698.05</v>
      </c>
      <c r="Q1433" s="54"/>
      <c r="R1433" s="54"/>
      <c r="S1433" s="54"/>
      <c r="T1433" s="54"/>
      <c r="U1433" s="54"/>
      <c r="V1433" s="54"/>
      <c r="W1433" s="54">
        <v>0</v>
      </c>
      <c r="X1433" s="54">
        <v>0</v>
      </c>
      <c r="Y1433" s="54">
        <v>0</v>
      </c>
      <c r="Z1433" s="54">
        <v>0</v>
      </c>
      <c r="AA1433" s="54">
        <v>0</v>
      </c>
      <c r="AB1433" s="54">
        <v>0</v>
      </c>
      <c r="AC1433" s="54">
        <v>0</v>
      </c>
      <c r="AD1433" s="54">
        <v>0</v>
      </c>
      <c r="AE1433" s="54">
        <v>0</v>
      </c>
      <c r="AF1433" s="54">
        <f t="shared" si="1730"/>
        <v>0</v>
      </c>
      <c r="AG1433" s="54">
        <f t="shared" si="1731"/>
        <v>0</v>
      </c>
      <c r="AH1433" s="54">
        <f t="shared" si="1732"/>
        <v>0</v>
      </c>
      <c r="AI1433" s="54"/>
      <c r="AJ1433" s="54"/>
      <c r="AK1433" s="54"/>
      <c r="AL1433" s="54"/>
      <c r="AM1433" s="54"/>
      <c r="AN1433" s="54"/>
      <c r="AO1433" s="54">
        <v>0</v>
      </c>
      <c r="AP1433" s="54">
        <v>0</v>
      </c>
      <c r="AQ1433" s="54">
        <v>0</v>
      </c>
      <c r="AR1433" s="54">
        <f t="shared" si="1733"/>
        <v>0</v>
      </c>
      <c r="AS1433" s="54">
        <f t="shared" si="1734"/>
        <v>0</v>
      </c>
      <c r="AT1433" s="54">
        <f t="shared" si="1735"/>
        <v>0</v>
      </c>
      <c r="AU1433" s="54">
        <f t="shared" si="1736"/>
        <v>0</v>
      </c>
      <c r="AV1433" s="54">
        <f t="shared" si="1737"/>
        <v>0</v>
      </c>
      <c r="AW1433" s="54">
        <f t="shared" si="1738"/>
        <v>0</v>
      </c>
      <c r="AX1433" s="54">
        <f t="shared" si="1739"/>
        <v>0</v>
      </c>
      <c r="AY1433" s="54">
        <f t="shared" si="1740"/>
        <v>0</v>
      </c>
      <c r="AZ1433" s="54">
        <f t="shared" si="1741"/>
        <v>0</v>
      </c>
      <c r="BA1433" s="54">
        <f t="shared" si="1727"/>
        <v>0</v>
      </c>
      <c r="BB1433" s="54">
        <f t="shared" si="1728"/>
        <v>0</v>
      </c>
      <c r="BC1433" s="54"/>
      <c r="BD1433" s="54"/>
      <c r="BE1433" s="54">
        <f t="shared" si="1742"/>
        <v>0</v>
      </c>
      <c r="BF1433" s="54"/>
      <c r="BG1433" s="54"/>
      <c r="BH1433" s="54"/>
      <c r="BI1433" s="54"/>
      <c r="BJ1433" s="54"/>
      <c r="BK1433" s="54"/>
      <c r="BL1433" s="54">
        <v>0</v>
      </c>
      <c r="BM1433" s="54">
        <v>0</v>
      </c>
      <c r="BN1433" s="54">
        <f t="shared" si="1768"/>
        <v>0</v>
      </c>
      <c r="BO1433" s="54">
        <f t="shared" si="1769"/>
        <v>0</v>
      </c>
      <c r="BP1433" s="54">
        <v>0</v>
      </c>
      <c r="BQ1433" s="54">
        <v>0</v>
      </c>
      <c r="BR1433" s="54">
        <v>0</v>
      </c>
      <c r="BS1433" s="54">
        <v>0</v>
      </c>
      <c r="BT1433" s="54">
        <v>0</v>
      </c>
      <c r="BU1433" s="54">
        <v>0</v>
      </c>
      <c r="BV1433" s="54">
        <f t="shared" si="1745"/>
        <v>0</v>
      </c>
      <c r="BW1433" s="54">
        <f t="shared" si="1746"/>
        <v>0</v>
      </c>
      <c r="BX1433" s="54">
        <f t="shared" si="1747"/>
        <v>0</v>
      </c>
      <c r="BY1433" s="54">
        <f t="shared" si="1748"/>
        <v>0</v>
      </c>
      <c r="BZ1433" s="54">
        <f t="shared" si="1749"/>
        <v>0</v>
      </c>
      <c r="CA1433" s="54">
        <v>0</v>
      </c>
      <c r="CB1433" s="54">
        <f t="shared" si="1750"/>
        <v>0</v>
      </c>
      <c r="CC1433" s="54">
        <f t="shared" si="1751"/>
        <v>0</v>
      </c>
      <c r="CD1433" s="54">
        <v>0</v>
      </c>
      <c r="CE1433" s="54">
        <v>0</v>
      </c>
      <c r="CF1433" s="54">
        <v>0</v>
      </c>
      <c r="CG1433" s="54">
        <v>0</v>
      </c>
      <c r="CH1433" s="54">
        <v>0</v>
      </c>
      <c r="CI1433" s="54">
        <v>0</v>
      </c>
      <c r="CJ1433" s="54">
        <v>0</v>
      </c>
      <c r="CK1433" s="54">
        <v>0</v>
      </c>
      <c r="CL1433" s="54">
        <v>0</v>
      </c>
      <c r="CM1433" s="54">
        <v>0</v>
      </c>
      <c r="CN1433" s="54">
        <v>0</v>
      </c>
      <c r="CO1433" s="54">
        <v>0</v>
      </c>
    </row>
    <row r="1434" spans="1:93">
      <c r="A1434" s="3" t="str">
        <f t="shared" si="1729"/>
        <v>SH437Perjeta</v>
      </c>
      <c r="B1434" s="3" t="s">
        <v>556</v>
      </c>
      <c r="C1434" s="3" t="s">
        <v>557</v>
      </c>
      <c r="D1434" s="3" t="s">
        <v>296</v>
      </c>
      <c r="E1434" s="3" t="s">
        <v>296</v>
      </c>
      <c r="F1434" s="3" t="s">
        <v>443</v>
      </c>
      <c r="G1434" s="3" t="s">
        <v>444</v>
      </c>
      <c r="H1434" s="3" t="s">
        <v>443</v>
      </c>
      <c r="I1434" s="3" t="s">
        <v>444</v>
      </c>
      <c r="J1434" s="3" t="s">
        <v>541</v>
      </c>
      <c r="K1434" s="3" t="s">
        <v>541</v>
      </c>
      <c r="L1434" s="3"/>
      <c r="M1434" s="3" t="s">
        <v>543</v>
      </c>
      <c r="N1434" s="3" t="s">
        <v>16</v>
      </c>
      <c r="O1434" s="3" t="s">
        <v>16</v>
      </c>
      <c r="P1434" s="3">
        <v>3985.87</v>
      </c>
      <c r="Q1434" s="54">
        <v>0.72896383450286339</v>
      </c>
      <c r="R1434" s="54">
        <v>0.61576670070503292</v>
      </c>
      <c r="S1434" s="54">
        <v>0.93460507139655602</v>
      </c>
      <c r="T1434" s="54">
        <v>0.56475463798159431</v>
      </c>
      <c r="U1434" s="54">
        <v>0.6854598899101827</v>
      </c>
      <c r="V1434" s="54">
        <v>0.7866728440691948</v>
      </c>
      <c r="W1434" s="54">
        <v>2.2793356066044526</v>
      </c>
      <c r="X1434" s="54">
        <v>2.0368873719609719</v>
      </c>
      <c r="Y1434" s="54">
        <v>4.316222978565424</v>
      </c>
      <c r="Z1434" s="54">
        <v>0</v>
      </c>
      <c r="AA1434" s="54">
        <v>0</v>
      </c>
      <c r="AB1434" s="54">
        <v>0</v>
      </c>
      <c r="AC1434" s="54">
        <v>0</v>
      </c>
      <c r="AD1434" s="54">
        <v>0</v>
      </c>
      <c r="AE1434" s="54">
        <v>0</v>
      </c>
      <c r="AF1434" s="54">
        <f t="shared" si="1730"/>
        <v>0</v>
      </c>
      <c r="AG1434" s="54">
        <f t="shared" si="1731"/>
        <v>0</v>
      </c>
      <c r="AH1434" s="54">
        <f t="shared" si="1732"/>
        <v>0</v>
      </c>
      <c r="AI1434" s="54">
        <v>2905.5550790299276</v>
      </c>
      <c r="AJ1434" s="54">
        <v>2454.3660193391697</v>
      </c>
      <c r="AK1434" s="54">
        <v>3725.2143159273901</v>
      </c>
      <c r="AL1434" s="54">
        <v>2251.0385688916972</v>
      </c>
      <c r="AM1434" s="54">
        <v>2732.1540113962997</v>
      </c>
      <c r="AN1434" s="54">
        <v>3135.5756889900813</v>
      </c>
      <c r="AO1434" s="54">
        <v>9085.1354142964883</v>
      </c>
      <c r="AP1434" s="54">
        <v>8118.7682692780782</v>
      </c>
      <c r="AQ1434" s="54">
        <v>17203.903683574565</v>
      </c>
      <c r="AR1434" s="54">
        <f t="shared" si="1733"/>
        <v>0</v>
      </c>
      <c r="AS1434" s="54">
        <f t="shared" si="1734"/>
        <v>0</v>
      </c>
      <c r="AT1434" s="54">
        <f t="shared" si="1735"/>
        <v>0</v>
      </c>
      <c r="AU1434" s="54">
        <f t="shared" si="1736"/>
        <v>0</v>
      </c>
      <c r="AV1434" s="54">
        <f t="shared" si="1737"/>
        <v>0</v>
      </c>
      <c r="AW1434" s="54">
        <f t="shared" si="1738"/>
        <v>0</v>
      </c>
      <c r="AX1434" s="54">
        <f t="shared" si="1739"/>
        <v>0</v>
      </c>
      <c r="AY1434" s="54">
        <f t="shared" si="1740"/>
        <v>0</v>
      </c>
      <c r="AZ1434" s="54">
        <f t="shared" si="1741"/>
        <v>0</v>
      </c>
      <c r="BA1434" s="54">
        <f t="shared" si="1727"/>
        <v>0.56475463798159431</v>
      </c>
      <c r="BB1434" s="54">
        <f t="shared" si="1728"/>
        <v>0</v>
      </c>
      <c r="BC1434" s="54"/>
      <c r="BD1434" s="54"/>
      <c r="BE1434" s="54">
        <f t="shared" si="1742"/>
        <v>0</v>
      </c>
      <c r="BF1434" s="54"/>
      <c r="BG1434" s="54"/>
      <c r="BH1434" s="54"/>
      <c r="BI1434" s="54"/>
      <c r="BJ1434" s="54"/>
      <c r="BK1434" s="54"/>
      <c r="BL1434" s="54"/>
      <c r="BM1434" s="54"/>
      <c r="BN1434" s="54"/>
      <c r="BO1434" s="54"/>
      <c r="BP1434" s="54"/>
      <c r="BQ1434" s="54"/>
      <c r="BR1434" s="54"/>
      <c r="BS1434" s="54"/>
      <c r="BT1434" s="54"/>
      <c r="BU1434" s="54"/>
      <c r="BV1434" s="54">
        <f t="shared" si="1745"/>
        <v>6643.1166666666668</v>
      </c>
      <c r="BW1434" s="54">
        <f t="shared" si="1746"/>
        <v>0</v>
      </c>
      <c r="BX1434" s="54">
        <f t="shared" si="1747"/>
        <v>0</v>
      </c>
      <c r="BY1434" s="54">
        <f t="shared" si="1748"/>
        <v>0</v>
      </c>
      <c r="BZ1434" s="54">
        <f t="shared" si="1749"/>
        <v>0</v>
      </c>
      <c r="CA1434" s="54">
        <v>0</v>
      </c>
      <c r="CB1434" s="54">
        <f t="shared" si="1750"/>
        <v>10</v>
      </c>
      <c r="CC1434" s="54">
        <f t="shared" si="1751"/>
        <v>1.6666666666666667</v>
      </c>
      <c r="CD1434" s="54">
        <v>10</v>
      </c>
      <c r="CE1434" s="54">
        <v>0</v>
      </c>
      <c r="CF1434" s="54">
        <v>0</v>
      </c>
      <c r="CG1434" s="54">
        <v>0</v>
      </c>
      <c r="CH1434" s="54">
        <v>0</v>
      </c>
      <c r="CI1434" s="54">
        <v>10</v>
      </c>
      <c r="CJ1434" s="54">
        <v>0</v>
      </c>
      <c r="CK1434" s="54">
        <v>0</v>
      </c>
      <c r="CL1434" s="54">
        <v>0</v>
      </c>
      <c r="CM1434" s="54">
        <v>0</v>
      </c>
      <c r="CN1434" s="54">
        <v>0</v>
      </c>
      <c r="CO1434" s="54">
        <v>0</v>
      </c>
    </row>
    <row r="1435" spans="1:93">
      <c r="A1435" s="3" t="str">
        <f t="shared" si="1729"/>
        <v>SH437Phesgo 10ml</v>
      </c>
      <c r="B1435" s="3" t="s">
        <v>556</v>
      </c>
      <c r="C1435" s="3" t="s">
        <v>557</v>
      </c>
      <c r="D1435" s="3" t="s">
        <v>296</v>
      </c>
      <c r="E1435" s="3" t="s">
        <v>296</v>
      </c>
      <c r="F1435" s="3" t="s">
        <v>443</v>
      </c>
      <c r="G1435" s="3" t="s">
        <v>444</v>
      </c>
      <c r="H1435" s="3" t="s">
        <v>443</v>
      </c>
      <c r="I1435" s="3" t="s">
        <v>444</v>
      </c>
      <c r="J1435" s="3" t="s">
        <v>541</v>
      </c>
      <c r="K1435" s="3" t="s">
        <v>541</v>
      </c>
      <c r="L1435" s="3"/>
      <c r="M1435" s="3" t="s">
        <v>543</v>
      </c>
      <c r="N1435" s="3" t="s">
        <v>17</v>
      </c>
      <c r="O1435" s="3" t="s">
        <v>18</v>
      </c>
      <c r="P1435" s="3">
        <v>6232.07</v>
      </c>
      <c r="Q1435" s="54">
        <v>1.5203639794241721</v>
      </c>
      <c r="R1435" s="54">
        <v>1.4055146574236173</v>
      </c>
      <c r="S1435" s="54">
        <v>2.0836190839239612</v>
      </c>
      <c r="T1435" s="54">
        <v>1.8257931633245457</v>
      </c>
      <c r="U1435" s="54">
        <v>1.6752183787232817</v>
      </c>
      <c r="V1435" s="54">
        <v>2.1824089914233959</v>
      </c>
      <c r="W1435" s="54">
        <v>5.0094977207717513</v>
      </c>
      <c r="X1435" s="54">
        <v>5.6834205334712227</v>
      </c>
      <c r="Y1435" s="54">
        <v>10.692918254242974</v>
      </c>
      <c r="Z1435" s="54">
        <v>0</v>
      </c>
      <c r="AA1435" s="54">
        <v>4</v>
      </c>
      <c r="AB1435" s="54">
        <v>0</v>
      </c>
      <c r="AC1435" s="54">
        <v>4</v>
      </c>
      <c r="AD1435" s="54">
        <v>0</v>
      </c>
      <c r="AE1435" s="54">
        <v>0</v>
      </c>
      <c r="AF1435" s="54">
        <f t="shared" si="1730"/>
        <v>4</v>
      </c>
      <c r="AG1435" s="54">
        <f t="shared" si="1731"/>
        <v>4</v>
      </c>
      <c r="AH1435" s="54">
        <f t="shared" si="1732"/>
        <v>8</v>
      </c>
      <c r="AI1435" s="54">
        <v>9475.0147452500005</v>
      </c>
      <c r="AJ1435" s="54">
        <v>8759.2657310900013</v>
      </c>
      <c r="AK1435" s="54">
        <v>12985.259984350001</v>
      </c>
      <c r="AL1435" s="54">
        <v>11378.47079936</v>
      </c>
      <c r="AM1435" s="54">
        <v>10440.078201490001</v>
      </c>
      <c r="AN1435" s="54">
        <v>13600.925603180003</v>
      </c>
      <c r="AO1435" s="54">
        <v>31219.540460690005</v>
      </c>
      <c r="AP1435" s="54">
        <v>35419.474604030009</v>
      </c>
      <c r="AQ1435" s="54">
        <v>66639.015064720006</v>
      </c>
      <c r="AR1435" s="54">
        <f t="shared" si="1733"/>
        <v>0</v>
      </c>
      <c r="AS1435" s="54">
        <f t="shared" si="1734"/>
        <v>24928.28</v>
      </c>
      <c r="AT1435" s="54">
        <f t="shared" si="1735"/>
        <v>0</v>
      </c>
      <c r="AU1435" s="54">
        <f t="shared" si="1736"/>
        <v>24928.28</v>
      </c>
      <c r="AV1435" s="54">
        <f t="shared" si="1737"/>
        <v>0</v>
      </c>
      <c r="AW1435" s="54">
        <f t="shared" si="1738"/>
        <v>0</v>
      </c>
      <c r="AX1435" s="54">
        <f t="shared" si="1739"/>
        <v>24928.28</v>
      </c>
      <c r="AY1435" s="54">
        <f t="shared" si="1740"/>
        <v>24928.28</v>
      </c>
      <c r="AZ1435" s="54">
        <f t="shared" si="1741"/>
        <v>49856.56</v>
      </c>
      <c r="BA1435" s="54">
        <f t="shared" si="1727"/>
        <v>1.8257931633245457</v>
      </c>
      <c r="BB1435" s="54">
        <f t="shared" si="1728"/>
        <v>4</v>
      </c>
      <c r="BC1435" s="54">
        <f>SUM(CJ1435:CL1435)</f>
        <v>8</v>
      </c>
      <c r="BD1435" s="54">
        <f>SUM(CM1435:CO1435)</f>
        <v>4</v>
      </c>
      <c r="BE1435" s="54">
        <f t="shared" si="1742"/>
        <v>8</v>
      </c>
      <c r="BF1435" s="54">
        <f t="shared" ref="BF1435:BK1435" si="1770">Z1435</f>
        <v>0</v>
      </c>
      <c r="BG1435" s="54">
        <f t="shared" si="1770"/>
        <v>4</v>
      </c>
      <c r="BH1435" s="54">
        <f t="shared" si="1770"/>
        <v>0</v>
      </c>
      <c r="BI1435" s="54">
        <f t="shared" si="1770"/>
        <v>4</v>
      </c>
      <c r="BJ1435" s="54">
        <f t="shared" si="1770"/>
        <v>0</v>
      </c>
      <c r="BK1435" s="54">
        <f t="shared" si="1770"/>
        <v>0</v>
      </c>
      <c r="BL1435" s="54">
        <v>0</v>
      </c>
      <c r="BM1435" s="54">
        <v>0</v>
      </c>
      <c r="BN1435" s="54">
        <f t="shared" ref="BN1435:BN1436" si="1771">AVERAGE(BP1435:BR1435)</f>
        <v>0</v>
      </c>
      <c r="BO1435" s="54">
        <f t="shared" ref="BO1435:BO1436" si="1772">SUM(BS1435:BU1435)/1</f>
        <v>0</v>
      </c>
      <c r="BP1435" s="54">
        <v>0</v>
      </c>
      <c r="BQ1435" s="54">
        <v>0</v>
      </c>
      <c r="BR1435" s="54">
        <v>0</v>
      </c>
      <c r="BS1435" s="54">
        <v>0</v>
      </c>
      <c r="BT1435" s="54">
        <v>0</v>
      </c>
      <c r="BU1435" s="54">
        <v>0</v>
      </c>
      <c r="BV1435" s="54">
        <f t="shared" si="1745"/>
        <v>7270.7483333333339</v>
      </c>
      <c r="BW1435" s="54">
        <f t="shared" si="1746"/>
        <v>49856.56</v>
      </c>
      <c r="BX1435" s="54">
        <f t="shared" si="1747"/>
        <v>24928.28</v>
      </c>
      <c r="BY1435" s="54">
        <f t="shared" si="1748"/>
        <v>8</v>
      </c>
      <c r="BZ1435" s="54">
        <f t="shared" si="1749"/>
        <v>4</v>
      </c>
      <c r="CA1435" s="54">
        <v>3.3333333333333335</v>
      </c>
      <c r="CB1435" s="54">
        <f t="shared" si="1750"/>
        <v>4</v>
      </c>
      <c r="CC1435" s="54">
        <f t="shared" si="1751"/>
        <v>1.1666666666666667</v>
      </c>
      <c r="CD1435" s="54">
        <v>0</v>
      </c>
      <c r="CE1435" s="54">
        <v>0</v>
      </c>
      <c r="CF1435" s="54">
        <v>0</v>
      </c>
      <c r="CG1435" s="54">
        <v>2</v>
      </c>
      <c r="CH1435" s="54">
        <v>0</v>
      </c>
      <c r="CI1435" s="54">
        <v>0</v>
      </c>
      <c r="CJ1435" s="54">
        <v>4</v>
      </c>
      <c r="CK1435" s="54">
        <v>0</v>
      </c>
      <c r="CL1435" s="54">
        <v>4</v>
      </c>
      <c r="CM1435" s="54">
        <v>0</v>
      </c>
      <c r="CN1435" s="54">
        <v>0</v>
      </c>
      <c r="CO1435" s="54">
        <v>4</v>
      </c>
    </row>
    <row r="1436" spans="1:93">
      <c r="A1436" s="3" t="str">
        <f t="shared" si="1729"/>
        <v>SH437Phesgo 15ml</v>
      </c>
      <c r="B1436" s="3" t="s">
        <v>556</v>
      </c>
      <c r="C1436" s="3" t="s">
        <v>557</v>
      </c>
      <c r="D1436" s="3" t="s">
        <v>296</v>
      </c>
      <c r="E1436" s="3" t="s">
        <v>296</v>
      </c>
      <c r="F1436" s="3" t="s">
        <v>443</v>
      </c>
      <c r="G1436" s="3" t="s">
        <v>444</v>
      </c>
      <c r="H1436" s="3" t="s">
        <v>443</v>
      </c>
      <c r="I1436" s="3" t="s">
        <v>444</v>
      </c>
      <c r="J1436" s="3" t="s">
        <v>541</v>
      </c>
      <c r="K1436" s="3" t="s">
        <v>541</v>
      </c>
      <c r="L1436" s="3"/>
      <c r="M1436" s="3" t="s">
        <v>543</v>
      </c>
      <c r="N1436" s="3" t="s">
        <v>17</v>
      </c>
      <c r="O1436" s="3" t="s">
        <v>19</v>
      </c>
      <c r="P1436" s="3">
        <v>8489.27</v>
      </c>
      <c r="Q1436" s="54">
        <v>1.1779575864591419E-6</v>
      </c>
      <c r="R1436" s="54">
        <v>1.1779575864591419E-6</v>
      </c>
      <c r="S1436" s="54">
        <v>1.1779575864591419E-6</v>
      </c>
      <c r="T1436" s="54">
        <v>1.1779575864591419E-6</v>
      </c>
      <c r="U1436" s="54">
        <v>1.1779575864591419E-6</v>
      </c>
      <c r="V1436" s="54">
        <v>1.1779575864591419E-6</v>
      </c>
      <c r="W1436" s="54">
        <v>3.5338727593774257E-6</v>
      </c>
      <c r="X1436" s="54">
        <v>3.5338727593774257E-6</v>
      </c>
      <c r="Y1436" s="54">
        <v>7.0677455187548515E-6</v>
      </c>
      <c r="Z1436" s="54">
        <v>0</v>
      </c>
      <c r="AA1436" s="54">
        <v>0</v>
      </c>
      <c r="AB1436" s="54">
        <v>0</v>
      </c>
      <c r="AC1436" s="54">
        <v>0</v>
      </c>
      <c r="AD1436" s="54">
        <v>0</v>
      </c>
      <c r="AE1436" s="54">
        <v>0</v>
      </c>
      <c r="AF1436" s="54">
        <f t="shared" si="1730"/>
        <v>0</v>
      </c>
      <c r="AG1436" s="54">
        <f t="shared" si="1731"/>
        <v>0</v>
      </c>
      <c r="AH1436" s="54">
        <f t="shared" si="1732"/>
        <v>0</v>
      </c>
      <c r="AI1436" s="54">
        <v>0.01</v>
      </c>
      <c r="AJ1436" s="54">
        <v>0.01</v>
      </c>
      <c r="AK1436" s="54">
        <v>0.01</v>
      </c>
      <c r="AL1436" s="54">
        <v>0.01</v>
      </c>
      <c r="AM1436" s="54">
        <v>0.01</v>
      </c>
      <c r="AN1436" s="54">
        <v>0.01</v>
      </c>
      <c r="AO1436" s="54">
        <v>0.03</v>
      </c>
      <c r="AP1436" s="54">
        <v>0.03</v>
      </c>
      <c r="AQ1436" s="54">
        <v>0.06</v>
      </c>
      <c r="AR1436" s="54">
        <f t="shared" si="1733"/>
        <v>0</v>
      </c>
      <c r="AS1436" s="54">
        <f t="shared" si="1734"/>
        <v>0</v>
      </c>
      <c r="AT1436" s="54">
        <f t="shared" si="1735"/>
        <v>0</v>
      </c>
      <c r="AU1436" s="54">
        <f t="shared" si="1736"/>
        <v>0</v>
      </c>
      <c r="AV1436" s="54">
        <f t="shared" si="1737"/>
        <v>0</v>
      </c>
      <c r="AW1436" s="54">
        <f t="shared" si="1738"/>
        <v>0</v>
      </c>
      <c r="AX1436" s="54">
        <f t="shared" si="1739"/>
        <v>0</v>
      </c>
      <c r="AY1436" s="54">
        <f t="shared" si="1740"/>
        <v>0</v>
      </c>
      <c r="AZ1436" s="54">
        <f t="shared" si="1741"/>
        <v>0</v>
      </c>
      <c r="BA1436" s="54">
        <f t="shared" si="1727"/>
        <v>1.1779575864591419E-6</v>
      </c>
      <c r="BB1436" s="54">
        <f t="shared" si="1728"/>
        <v>0</v>
      </c>
      <c r="BC1436" s="54">
        <f>SUM(CJ1436:CL1436)*2</f>
        <v>0</v>
      </c>
      <c r="BD1436" s="54">
        <f>SUM(CM1436:CO1436)*2</f>
        <v>0</v>
      </c>
      <c r="BE1436" s="54">
        <f t="shared" si="1742"/>
        <v>0</v>
      </c>
      <c r="BF1436" s="54">
        <f t="shared" ref="BF1436:BK1436" si="1773">Z1436*2</f>
        <v>0</v>
      </c>
      <c r="BG1436" s="54">
        <f t="shared" si="1773"/>
        <v>0</v>
      </c>
      <c r="BH1436" s="54">
        <f t="shared" si="1773"/>
        <v>0</v>
      </c>
      <c r="BI1436" s="54">
        <f t="shared" si="1773"/>
        <v>0</v>
      </c>
      <c r="BJ1436" s="54">
        <f t="shared" si="1773"/>
        <v>0</v>
      </c>
      <c r="BK1436" s="54">
        <f t="shared" si="1773"/>
        <v>0</v>
      </c>
      <c r="BL1436" s="54">
        <v>0</v>
      </c>
      <c r="BM1436" s="54">
        <v>0</v>
      </c>
      <c r="BN1436" s="54">
        <f t="shared" si="1771"/>
        <v>0</v>
      </c>
      <c r="BO1436" s="54">
        <f t="shared" si="1772"/>
        <v>0</v>
      </c>
      <c r="BP1436" s="54">
        <v>0</v>
      </c>
      <c r="BQ1436" s="54">
        <v>0</v>
      </c>
      <c r="BR1436" s="54">
        <v>0</v>
      </c>
      <c r="BS1436" s="54">
        <v>0</v>
      </c>
      <c r="BT1436" s="54">
        <v>0</v>
      </c>
      <c r="BU1436" s="54">
        <v>0</v>
      </c>
      <c r="BV1436" s="54">
        <f t="shared" si="1745"/>
        <v>0</v>
      </c>
      <c r="BW1436" s="54">
        <f t="shared" si="1746"/>
        <v>0</v>
      </c>
      <c r="BX1436" s="54">
        <f t="shared" si="1747"/>
        <v>0</v>
      </c>
      <c r="BY1436" s="54">
        <f t="shared" si="1748"/>
        <v>0</v>
      </c>
      <c r="BZ1436" s="54">
        <f t="shared" si="1749"/>
        <v>0</v>
      </c>
      <c r="CA1436" s="54">
        <v>0</v>
      </c>
      <c r="CB1436" s="54">
        <f t="shared" si="1750"/>
        <v>0</v>
      </c>
      <c r="CC1436" s="54">
        <f t="shared" si="1751"/>
        <v>0</v>
      </c>
      <c r="CD1436" s="54">
        <v>0</v>
      </c>
      <c r="CE1436" s="54">
        <v>0</v>
      </c>
      <c r="CF1436" s="54">
        <v>0</v>
      </c>
      <c r="CG1436" s="54">
        <v>0</v>
      </c>
      <c r="CH1436" s="54">
        <v>0</v>
      </c>
      <c r="CI1436" s="54">
        <v>0</v>
      </c>
      <c r="CJ1436" s="54">
        <v>0</v>
      </c>
      <c r="CK1436" s="54">
        <v>0</v>
      </c>
      <c r="CL1436" s="54">
        <v>0</v>
      </c>
      <c r="CM1436" s="54">
        <v>0</v>
      </c>
      <c r="CN1436" s="54">
        <v>0</v>
      </c>
      <c r="CO1436" s="54">
        <v>0</v>
      </c>
    </row>
    <row r="1437" spans="1:93">
      <c r="A1437" s="3" t="str">
        <f t="shared" si="1729"/>
        <v>SH463Herceptin IV</v>
      </c>
      <c r="B1437" s="3" t="s">
        <v>556</v>
      </c>
      <c r="C1437" s="3" t="s">
        <v>557</v>
      </c>
      <c r="D1437" s="3" t="s">
        <v>296</v>
      </c>
      <c r="E1437" s="3" t="s">
        <v>296</v>
      </c>
      <c r="F1437" s="3" t="s">
        <v>445</v>
      </c>
      <c r="G1437" s="3" t="s">
        <v>446</v>
      </c>
      <c r="H1437" s="3" t="s">
        <v>445</v>
      </c>
      <c r="I1437" s="3" t="s">
        <v>446</v>
      </c>
      <c r="J1437" s="3" t="s">
        <v>541</v>
      </c>
      <c r="K1437" s="3" t="s">
        <v>541</v>
      </c>
      <c r="L1437" s="3"/>
      <c r="M1437" s="3" t="s">
        <v>543</v>
      </c>
      <c r="N1437" s="3" t="s">
        <v>11</v>
      </c>
      <c r="O1437" s="3" t="s">
        <v>11</v>
      </c>
      <c r="P1437" s="3">
        <v>4535.5</v>
      </c>
      <c r="Q1437" s="54">
        <v>0.97042584389455588</v>
      </c>
      <c r="R1437" s="54">
        <v>0.69521807604245323</v>
      </c>
      <c r="S1437" s="54">
        <v>0.64671065664673821</v>
      </c>
      <c r="T1437" s="54">
        <v>0.4566688428350042</v>
      </c>
      <c r="U1437" s="54">
        <v>0.41608855852746457</v>
      </c>
      <c r="V1437" s="54">
        <v>0.7243680817390814</v>
      </c>
      <c r="W1437" s="54">
        <v>2.312354576583747</v>
      </c>
      <c r="X1437" s="54">
        <v>1.5971254831015502</v>
      </c>
      <c r="Y1437" s="54">
        <v>3.909480059685297</v>
      </c>
      <c r="Z1437" s="54">
        <v>0</v>
      </c>
      <c r="AA1437" s="54">
        <v>0</v>
      </c>
      <c r="AB1437" s="54">
        <v>0</v>
      </c>
      <c r="AC1437" s="54">
        <v>0</v>
      </c>
      <c r="AD1437" s="54">
        <v>0</v>
      </c>
      <c r="AE1437" s="54">
        <v>0</v>
      </c>
      <c r="AF1437" s="54">
        <f t="shared" si="1730"/>
        <v>0</v>
      </c>
      <c r="AG1437" s="54">
        <f t="shared" si="1731"/>
        <v>0</v>
      </c>
      <c r="AH1437" s="54">
        <f t="shared" si="1732"/>
        <v>0</v>
      </c>
      <c r="AI1437" s="54">
        <v>4401.3664149837587</v>
      </c>
      <c r="AJ1437" s="54">
        <v>3153.1615838905464</v>
      </c>
      <c r="AK1437" s="54">
        <v>2933.1561832212815</v>
      </c>
      <c r="AL1437" s="54">
        <v>2071.2215366781616</v>
      </c>
      <c r="AM1437" s="54">
        <v>1887.1696572013154</v>
      </c>
      <c r="AN1437" s="54">
        <v>3285.3714347276036</v>
      </c>
      <c r="AO1437" s="54">
        <v>10487.684182095587</v>
      </c>
      <c r="AP1437" s="54">
        <v>7243.7626286070808</v>
      </c>
      <c r="AQ1437" s="54">
        <v>17731.44681070267</v>
      </c>
      <c r="AR1437" s="54">
        <f t="shared" si="1733"/>
        <v>0</v>
      </c>
      <c r="AS1437" s="54">
        <f t="shared" si="1734"/>
        <v>0</v>
      </c>
      <c r="AT1437" s="54">
        <f t="shared" si="1735"/>
        <v>0</v>
      </c>
      <c r="AU1437" s="54">
        <f t="shared" si="1736"/>
        <v>0</v>
      </c>
      <c r="AV1437" s="54">
        <f t="shared" si="1737"/>
        <v>0</v>
      </c>
      <c r="AW1437" s="54">
        <f t="shared" si="1738"/>
        <v>0</v>
      </c>
      <c r="AX1437" s="54">
        <f t="shared" si="1739"/>
        <v>0</v>
      </c>
      <c r="AY1437" s="54">
        <f t="shared" si="1740"/>
        <v>0</v>
      </c>
      <c r="AZ1437" s="54">
        <f t="shared" si="1741"/>
        <v>0</v>
      </c>
      <c r="BA1437" s="54">
        <f t="shared" si="1727"/>
        <v>0.4566688428350042</v>
      </c>
      <c r="BB1437" s="54">
        <f t="shared" si="1728"/>
        <v>0</v>
      </c>
      <c r="BC1437" s="54"/>
      <c r="BD1437" s="54"/>
      <c r="BE1437" s="54">
        <f t="shared" si="1742"/>
        <v>0</v>
      </c>
      <c r="BF1437" s="54"/>
      <c r="BG1437" s="54"/>
      <c r="BH1437" s="54"/>
      <c r="BI1437" s="54"/>
      <c r="BJ1437" s="54"/>
      <c r="BK1437" s="54"/>
      <c r="BL1437" s="54"/>
      <c r="BM1437" s="54"/>
      <c r="BN1437" s="54"/>
      <c r="BO1437" s="54"/>
      <c r="BP1437" s="54"/>
      <c r="BQ1437" s="54"/>
      <c r="BR1437" s="54"/>
      <c r="BS1437" s="54"/>
      <c r="BT1437" s="54"/>
      <c r="BU1437" s="54"/>
      <c r="BV1437" s="54">
        <f t="shared" si="1745"/>
        <v>4535.5</v>
      </c>
      <c r="BW1437" s="54">
        <f t="shared" si="1746"/>
        <v>0</v>
      </c>
      <c r="BX1437" s="54">
        <f t="shared" si="1747"/>
        <v>0</v>
      </c>
      <c r="BY1437" s="54">
        <f t="shared" si="1748"/>
        <v>0</v>
      </c>
      <c r="BZ1437" s="54">
        <f t="shared" si="1749"/>
        <v>0</v>
      </c>
      <c r="CA1437" s="54">
        <v>0</v>
      </c>
      <c r="CB1437" s="54">
        <f t="shared" si="1750"/>
        <v>12</v>
      </c>
      <c r="CC1437" s="54">
        <f t="shared" si="1751"/>
        <v>1</v>
      </c>
      <c r="CD1437" s="54">
        <v>0</v>
      </c>
      <c r="CE1437" s="54">
        <v>12</v>
      </c>
      <c r="CF1437" s="54">
        <v>0</v>
      </c>
      <c r="CG1437" s="54">
        <v>0</v>
      </c>
      <c r="CH1437" s="54">
        <v>0</v>
      </c>
      <c r="CI1437" s="54">
        <v>0</v>
      </c>
      <c r="CJ1437" s="54">
        <v>0</v>
      </c>
      <c r="CK1437" s="54">
        <v>0</v>
      </c>
      <c r="CL1437" s="54">
        <v>0</v>
      </c>
      <c r="CM1437" s="54">
        <v>0</v>
      </c>
      <c r="CN1437" s="54">
        <v>0</v>
      </c>
      <c r="CO1437" s="54">
        <v>0</v>
      </c>
    </row>
    <row r="1438" spans="1:93">
      <c r="A1438" s="3" t="str">
        <f t="shared" si="1729"/>
        <v>SH463Herceptin SC</v>
      </c>
      <c r="B1438" s="3" t="s">
        <v>556</v>
      </c>
      <c r="C1438" s="3" t="s">
        <v>557</v>
      </c>
      <c r="D1438" s="3" t="s">
        <v>296</v>
      </c>
      <c r="E1438" s="3" t="s">
        <v>296</v>
      </c>
      <c r="F1438" s="3" t="s">
        <v>445</v>
      </c>
      <c r="G1438" s="3" t="s">
        <v>446</v>
      </c>
      <c r="H1438" s="3" t="s">
        <v>445</v>
      </c>
      <c r="I1438" s="3" t="s">
        <v>446</v>
      </c>
      <c r="J1438" s="3" t="s">
        <v>541</v>
      </c>
      <c r="K1438" s="3" t="s">
        <v>541</v>
      </c>
      <c r="L1438" s="3"/>
      <c r="M1438" s="3" t="s">
        <v>543</v>
      </c>
      <c r="N1438" s="3" t="s">
        <v>12</v>
      </c>
      <c r="O1438" s="3" t="s">
        <v>12</v>
      </c>
      <c r="P1438" s="3">
        <v>3444.49</v>
      </c>
      <c r="Q1438" s="54">
        <v>1.2869445629604544E-7</v>
      </c>
      <c r="R1438" s="54">
        <v>1.1923834167284972E-7</v>
      </c>
      <c r="S1438" s="54">
        <v>1.8086442832285226E-7</v>
      </c>
      <c r="T1438" s="54">
        <v>1.8512626147397511E-7</v>
      </c>
      <c r="U1438" s="54">
        <v>1.6668434004097236E-7</v>
      </c>
      <c r="V1438" s="54">
        <v>2.193921721933052E-7</v>
      </c>
      <c r="W1438" s="54">
        <v>4.2879722629174739E-7</v>
      </c>
      <c r="X1438" s="54">
        <v>5.7120277370825267E-7</v>
      </c>
      <c r="Y1438" s="54">
        <v>1.0000000000000002E-6</v>
      </c>
      <c r="Z1438" s="54">
        <v>0</v>
      </c>
      <c r="AA1438" s="54">
        <v>0</v>
      </c>
      <c r="AB1438" s="54">
        <v>0</v>
      </c>
      <c r="AC1438" s="54">
        <v>0</v>
      </c>
      <c r="AD1438" s="54">
        <v>0</v>
      </c>
      <c r="AE1438" s="54">
        <v>0</v>
      </c>
      <c r="AF1438" s="54">
        <f t="shared" si="1730"/>
        <v>0</v>
      </c>
      <c r="AG1438" s="54">
        <f t="shared" si="1731"/>
        <v>0</v>
      </c>
      <c r="AH1438" s="54">
        <f t="shared" si="1732"/>
        <v>0</v>
      </c>
      <c r="AI1438" s="54">
        <v>4.4328676776716558E-4</v>
      </c>
      <c r="AJ1438" s="54">
        <v>4.1071527550871412E-4</v>
      </c>
      <c r="AK1438" s="54">
        <v>6.2298571471378138E-4</v>
      </c>
      <c r="AL1438" s="54">
        <v>6.3766555638449256E-4</v>
      </c>
      <c r="AM1438" s="54">
        <v>5.7414254242772885E-4</v>
      </c>
      <c r="AN1438" s="54">
        <v>7.5569414319811776E-4</v>
      </c>
      <c r="AO1438" s="54">
        <v>1.476987757989661E-3</v>
      </c>
      <c r="AP1438" s="54">
        <v>1.9675022420103392E-3</v>
      </c>
      <c r="AQ1438" s="54">
        <v>3.4444900000000001E-3</v>
      </c>
      <c r="AR1438" s="54">
        <f t="shared" si="1733"/>
        <v>0</v>
      </c>
      <c r="AS1438" s="54">
        <f t="shared" si="1734"/>
        <v>0</v>
      </c>
      <c r="AT1438" s="54">
        <f t="shared" si="1735"/>
        <v>0</v>
      </c>
      <c r="AU1438" s="54">
        <f t="shared" si="1736"/>
        <v>0</v>
      </c>
      <c r="AV1438" s="54">
        <f t="shared" si="1737"/>
        <v>0</v>
      </c>
      <c r="AW1438" s="54">
        <f t="shared" si="1738"/>
        <v>0</v>
      </c>
      <c r="AX1438" s="54">
        <f t="shared" si="1739"/>
        <v>0</v>
      </c>
      <c r="AY1438" s="54">
        <f t="shared" si="1740"/>
        <v>0</v>
      </c>
      <c r="AZ1438" s="54">
        <f t="shared" si="1741"/>
        <v>0</v>
      </c>
      <c r="BA1438" s="54">
        <f t="shared" si="1727"/>
        <v>1.8512626147397511E-7</v>
      </c>
      <c r="BB1438" s="54">
        <f t="shared" si="1728"/>
        <v>0</v>
      </c>
      <c r="BC1438" s="54"/>
      <c r="BD1438" s="54"/>
      <c r="BE1438" s="54">
        <f t="shared" si="1742"/>
        <v>0</v>
      </c>
      <c r="BF1438" s="54"/>
      <c r="BG1438" s="54"/>
      <c r="BH1438" s="54"/>
      <c r="BI1438" s="54"/>
      <c r="BJ1438" s="54"/>
      <c r="BK1438" s="54"/>
      <c r="BL1438" s="54"/>
      <c r="BM1438" s="54"/>
      <c r="BN1438" s="54"/>
      <c r="BO1438" s="54"/>
      <c r="BP1438" s="54"/>
      <c r="BQ1438" s="54"/>
      <c r="BR1438" s="54"/>
      <c r="BS1438" s="54"/>
      <c r="BT1438" s="54"/>
      <c r="BU1438" s="54"/>
      <c r="BV1438" s="54">
        <f t="shared" si="1745"/>
        <v>0</v>
      </c>
      <c r="BW1438" s="54">
        <f t="shared" si="1746"/>
        <v>0</v>
      </c>
      <c r="BX1438" s="54">
        <f t="shared" si="1747"/>
        <v>0</v>
      </c>
      <c r="BY1438" s="54">
        <f t="shared" si="1748"/>
        <v>0</v>
      </c>
      <c r="BZ1438" s="54">
        <f t="shared" si="1749"/>
        <v>0</v>
      </c>
      <c r="CA1438" s="54">
        <v>0</v>
      </c>
      <c r="CB1438" s="54">
        <f t="shared" si="1750"/>
        <v>0</v>
      </c>
      <c r="CC1438" s="54">
        <f t="shared" si="1751"/>
        <v>0</v>
      </c>
      <c r="CD1438" s="54">
        <v>0</v>
      </c>
      <c r="CE1438" s="54">
        <v>0</v>
      </c>
      <c r="CF1438" s="54">
        <v>0</v>
      </c>
      <c r="CG1438" s="54">
        <v>0</v>
      </c>
      <c r="CH1438" s="54">
        <v>0</v>
      </c>
      <c r="CI1438" s="54">
        <v>0</v>
      </c>
      <c r="CJ1438" s="54">
        <v>0</v>
      </c>
      <c r="CK1438" s="54">
        <v>0</v>
      </c>
      <c r="CL1438" s="54">
        <v>0</v>
      </c>
      <c r="CM1438" s="54">
        <v>0</v>
      </c>
      <c r="CN1438" s="54">
        <v>0</v>
      </c>
      <c r="CO1438" s="54">
        <v>0</v>
      </c>
    </row>
    <row r="1439" spans="1:93">
      <c r="A1439" s="3" t="str">
        <f t="shared" si="1729"/>
        <v>SH463Itovebi 3mg</v>
      </c>
      <c r="B1439" s="3" t="s">
        <v>556</v>
      </c>
      <c r="C1439" s="3" t="s">
        <v>557</v>
      </c>
      <c r="D1439" s="3" t="s">
        <v>296</v>
      </c>
      <c r="E1439" s="3" t="s">
        <v>296</v>
      </c>
      <c r="F1439" s="3" t="s">
        <v>445</v>
      </c>
      <c r="G1439" s="3" t="s">
        <v>446</v>
      </c>
      <c r="H1439" s="3" t="s">
        <v>445</v>
      </c>
      <c r="I1439" s="3" t="s">
        <v>446</v>
      </c>
      <c r="J1439" s="3" t="s">
        <v>541</v>
      </c>
      <c r="K1439" s="3" t="s">
        <v>541</v>
      </c>
      <c r="L1439" s="3"/>
      <c r="M1439" s="3" t="s">
        <v>543</v>
      </c>
      <c r="N1439" s="3" t="s">
        <v>13</v>
      </c>
      <c r="O1439" s="3" t="s">
        <v>14</v>
      </c>
      <c r="P1439" s="3">
        <v>3566.02</v>
      </c>
      <c r="Q1439" s="54">
        <v>7.5423782997919166E-8</v>
      </c>
      <c r="R1439" s="54">
        <v>8.6118364644595899E-8</v>
      </c>
      <c r="S1439" s="54">
        <v>1.7430625086372233E-7</v>
      </c>
      <c r="T1439" s="54">
        <v>1.7644957539816278E-7</v>
      </c>
      <c r="U1439" s="54">
        <v>2.1451535630448561E-7</v>
      </c>
      <c r="V1439" s="54">
        <v>2.7318666979111423E-7</v>
      </c>
      <c r="W1439" s="54">
        <v>3.3584839850623739E-7</v>
      </c>
      <c r="X1439" s="54">
        <v>6.6415160149376262E-7</v>
      </c>
      <c r="Y1439" s="54">
        <v>9.9999999999999995E-7</v>
      </c>
      <c r="Z1439" s="54">
        <v>0</v>
      </c>
      <c r="AA1439" s="54">
        <v>0</v>
      </c>
      <c r="AB1439" s="54">
        <v>0</v>
      </c>
      <c r="AC1439" s="54">
        <v>0</v>
      </c>
      <c r="AD1439" s="54">
        <v>0</v>
      </c>
      <c r="AE1439" s="54">
        <v>0</v>
      </c>
      <c r="AF1439" s="54">
        <f t="shared" si="1730"/>
        <v>0</v>
      </c>
      <c r="AG1439" s="54">
        <f t="shared" si="1731"/>
        <v>0</v>
      </c>
      <c r="AH1439" s="54">
        <f t="shared" si="1732"/>
        <v>0</v>
      </c>
      <c r="AI1439" s="54">
        <v>2.6896271864623972E-4</v>
      </c>
      <c r="AJ1439" s="54">
        <v>3.0709981068992184E-4</v>
      </c>
      <c r="AK1439" s="54">
        <v>6.2157957670505104E-4</v>
      </c>
      <c r="AL1439" s="54">
        <v>6.2922271486135634E-4</v>
      </c>
      <c r="AM1439" s="54">
        <v>7.6496605088892172E-4</v>
      </c>
      <c r="AN1439" s="54">
        <v>9.74189128208509E-4</v>
      </c>
      <c r="AO1439" s="54">
        <v>1.1976421060412126E-3</v>
      </c>
      <c r="AP1439" s="54">
        <v>2.3683778939587868E-3</v>
      </c>
      <c r="AQ1439" s="54">
        <v>3.5660199999999996E-3</v>
      </c>
      <c r="AR1439" s="54">
        <f t="shared" si="1733"/>
        <v>0</v>
      </c>
      <c r="AS1439" s="54">
        <f t="shared" si="1734"/>
        <v>0</v>
      </c>
      <c r="AT1439" s="54">
        <f t="shared" si="1735"/>
        <v>0</v>
      </c>
      <c r="AU1439" s="54">
        <f t="shared" si="1736"/>
        <v>0</v>
      </c>
      <c r="AV1439" s="54">
        <f t="shared" si="1737"/>
        <v>0</v>
      </c>
      <c r="AW1439" s="54">
        <f t="shared" si="1738"/>
        <v>0</v>
      </c>
      <c r="AX1439" s="54">
        <f t="shared" si="1739"/>
        <v>0</v>
      </c>
      <c r="AY1439" s="54">
        <f t="shared" si="1740"/>
        <v>0</v>
      </c>
      <c r="AZ1439" s="54">
        <f t="shared" si="1741"/>
        <v>0</v>
      </c>
      <c r="BA1439" s="54">
        <f t="shared" si="1727"/>
        <v>1.7644957539816278E-7</v>
      </c>
      <c r="BB1439" s="54">
        <f t="shared" si="1728"/>
        <v>0</v>
      </c>
      <c r="BC1439" s="54"/>
      <c r="BD1439" s="54"/>
      <c r="BE1439" s="54">
        <f t="shared" si="1742"/>
        <v>0</v>
      </c>
      <c r="BF1439" s="54"/>
      <c r="BG1439" s="54"/>
      <c r="BH1439" s="54"/>
      <c r="BI1439" s="54"/>
      <c r="BJ1439" s="54"/>
      <c r="BK1439" s="54"/>
      <c r="BL1439" s="54">
        <v>0</v>
      </c>
      <c r="BM1439" s="54">
        <v>0.33333333333333331</v>
      </c>
      <c r="BN1439" s="54">
        <f t="shared" ref="BN1439:BN1440" si="1774">AVERAGE(BP1439:BR1439)</f>
        <v>0</v>
      </c>
      <c r="BO1439" s="54">
        <f t="shared" ref="BO1439:BO1440" si="1775">SUM(BS1439:BU1439)/1</f>
        <v>0</v>
      </c>
      <c r="BP1439" s="54">
        <v>0</v>
      </c>
      <c r="BQ1439" s="54">
        <v>0</v>
      </c>
      <c r="BR1439" s="54">
        <v>0</v>
      </c>
      <c r="BS1439" s="54">
        <v>0</v>
      </c>
      <c r="BT1439" s="54">
        <v>0</v>
      </c>
      <c r="BU1439" s="54">
        <v>0</v>
      </c>
      <c r="BV1439" s="54">
        <f t="shared" si="1745"/>
        <v>0</v>
      </c>
      <c r="BW1439" s="54">
        <f t="shared" si="1746"/>
        <v>0</v>
      </c>
      <c r="BX1439" s="54">
        <f t="shared" si="1747"/>
        <v>0</v>
      </c>
      <c r="BY1439" s="54">
        <f t="shared" si="1748"/>
        <v>0</v>
      </c>
      <c r="BZ1439" s="54">
        <f t="shared" si="1749"/>
        <v>0</v>
      </c>
      <c r="CA1439" s="54">
        <v>0</v>
      </c>
      <c r="CB1439" s="54">
        <f t="shared" si="1750"/>
        <v>0</v>
      </c>
      <c r="CC1439" s="54">
        <f t="shared" si="1751"/>
        <v>0</v>
      </c>
      <c r="CD1439" s="54">
        <v>0</v>
      </c>
      <c r="CE1439" s="54">
        <v>0</v>
      </c>
      <c r="CF1439" s="54">
        <v>0</v>
      </c>
      <c r="CG1439" s="54">
        <v>0</v>
      </c>
      <c r="CH1439" s="54">
        <v>0</v>
      </c>
      <c r="CI1439" s="54">
        <v>0</v>
      </c>
      <c r="CJ1439" s="54">
        <v>0</v>
      </c>
      <c r="CK1439" s="54">
        <v>0</v>
      </c>
      <c r="CL1439" s="54">
        <v>0</v>
      </c>
      <c r="CM1439" s="54">
        <v>0</v>
      </c>
      <c r="CN1439" s="54">
        <v>0</v>
      </c>
      <c r="CO1439" s="54">
        <v>0</v>
      </c>
    </row>
    <row r="1440" spans="1:93">
      <c r="A1440" s="3" t="str">
        <f t="shared" si="1729"/>
        <v>SH463Itovebi 9mg</v>
      </c>
      <c r="B1440" s="3" t="s">
        <v>556</v>
      </c>
      <c r="C1440" s="3" t="s">
        <v>557</v>
      </c>
      <c r="D1440" s="3" t="s">
        <v>296</v>
      </c>
      <c r="E1440" s="3" t="s">
        <v>296</v>
      </c>
      <c r="F1440" s="3" t="s">
        <v>445</v>
      </c>
      <c r="G1440" s="3" t="s">
        <v>446</v>
      </c>
      <c r="H1440" s="3" t="s">
        <v>445</v>
      </c>
      <c r="I1440" s="3" t="s">
        <v>446</v>
      </c>
      <c r="J1440" s="3" t="s">
        <v>541</v>
      </c>
      <c r="K1440" s="3" t="s">
        <v>541</v>
      </c>
      <c r="L1440" s="3"/>
      <c r="M1440" s="3" t="s">
        <v>543</v>
      </c>
      <c r="N1440" s="3" t="s">
        <v>13</v>
      </c>
      <c r="O1440" s="3" t="s">
        <v>15</v>
      </c>
      <c r="P1440" s="3">
        <v>10698.05</v>
      </c>
      <c r="Q1440" s="54"/>
      <c r="R1440" s="54"/>
      <c r="S1440" s="54"/>
      <c r="T1440" s="54"/>
      <c r="U1440" s="54"/>
      <c r="V1440" s="54"/>
      <c r="W1440" s="54">
        <v>0</v>
      </c>
      <c r="X1440" s="54">
        <v>0</v>
      </c>
      <c r="Y1440" s="54">
        <v>0</v>
      </c>
      <c r="Z1440" s="54">
        <v>0</v>
      </c>
      <c r="AA1440" s="54">
        <v>0</v>
      </c>
      <c r="AB1440" s="54">
        <v>0</v>
      </c>
      <c r="AC1440" s="54">
        <v>0</v>
      </c>
      <c r="AD1440" s="54">
        <v>0</v>
      </c>
      <c r="AE1440" s="54">
        <v>0</v>
      </c>
      <c r="AF1440" s="54">
        <f t="shared" si="1730"/>
        <v>0</v>
      </c>
      <c r="AG1440" s="54">
        <f t="shared" si="1731"/>
        <v>0</v>
      </c>
      <c r="AH1440" s="54">
        <f t="shared" si="1732"/>
        <v>0</v>
      </c>
      <c r="AI1440" s="54"/>
      <c r="AJ1440" s="54"/>
      <c r="AK1440" s="54"/>
      <c r="AL1440" s="54"/>
      <c r="AM1440" s="54"/>
      <c r="AN1440" s="54"/>
      <c r="AO1440" s="54">
        <v>0</v>
      </c>
      <c r="AP1440" s="54">
        <v>0</v>
      </c>
      <c r="AQ1440" s="54">
        <v>0</v>
      </c>
      <c r="AR1440" s="54">
        <f t="shared" si="1733"/>
        <v>0</v>
      </c>
      <c r="AS1440" s="54">
        <f t="shared" si="1734"/>
        <v>0</v>
      </c>
      <c r="AT1440" s="54">
        <f t="shared" si="1735"/>
        <v>0</v>
      </c>
      <c r="AU1440" s="54">
        <f t="shared" si="1736"/>
        <v>0</v>
      </c>
      <c r="AV1440" s="54">
        <f t="shared" si="1737"/>
        <v>0</v>
      </c>
      <c r="AW1440" s="54">
        <f t="shared" si="1738"/>
        <v>0</v>
      </c>
      <c r="AX1440" s="54">
        <f t="shared" si="1739"/>
        <v>0</v>
      </c>
      <c r="AY1440" s="54">
        <f t="shared" si="1740"/>
        <v>0</v>
      </c>
      <c r="AZ1440" s="54">
        <f t="shared" si="1741"/>
        <v>0</v>
      </c>
      <c r="BA1440" s="54">
        <f t="shared" si="1727"/>
        <v>0</v>
      </c>
      <c r="BB1440" s="54">
        <f t="shared" si="1728"/>
        <v>0</v>
      </c>
      <c r="BC1440" s="54"/>
      <c r="BD1440" s="54"/>
      <c r="BE1440" s="54">
        <f t="shared" si="1742"/>
        <v>0</v>
      </c>
      <c r="BF1440" s="54"/>
      <c r="BG1440" s="54"/>
      <c r="BH1440" s="54"/>
      <c r="BI1440" s="54"/>
      <c r="BJ1440" s="54"/>
      <c r="BK1440" s="54"/>
      <c r="BL1440" s="54">
        <v>0</v>
      </c>
      <c r="BM1440" s="54">
        <v>0</v>
      </c>
      <c r="BN1440" s="54">
        <f t="shared" si="1774"/>
        <v>0</v>
      </c>
      <c r="BO1440" s="54">
        <f t="shared" si="1775"/>
        <v>0</v>
      </c>
      <c r="BP1440" s="54">
        <v>0</v>
      </c>
      <c r="BQ1440" s="54">
        <v>0</v>
      </c>
      <c r="BR1440" s="54">
        <v>0</v>
      </c>
      <c r="BS1440" s="54">
        <v>0</v>
      </c>
      <c r="BT1440" s="54">
        <v>0</v>
      </c>
      <c r="BU1440" s="54">
        <v>0</v>
      </c>
      <c r="BV1440" s="54">
        <f t="shared" si="1745"/>
        <v>0</v>
      </c>
      <c r="BW1440" s="54">
        <f t="shared" si="1746"/>
        <v>0</v>
      </c>
      <c r="BX1440" s="54">
        <f t="shared" si="1747"/>
        <v>0</v>
      </c>
      <c r="BY1440" s="54">
        <f t="shared" si="1748"/>
        <v>0</v>
      </c>
      <c r="BZ1440" s="54">
        <f t="shared" si="1749"/>
        <v>0</v>
      </c>
      <c r="CA1440" s="54">
        <v>0</v>
      </c>
      <c r="CB1440" s="54">
        <f t="shared" si="1750"/>
        <v>0</v>
      </c>
      <c r="CC1440" s="54">
        <f t="shared" si="1751"/>
        <v>0</v>
      </c>
      <c r="CD1440" s="54">
        <v>0</v>
      </c>
      <c r="CE1440" s="54">
        <v>0</v>
      </c>
      <c r="CF1440" s="54">
        <v>0</v>
      </c>
      <c r="CG1440" s="54">
        <v>0</v>
      </c>
      <c r="CH1440" s="54">
        <v>0</v>
      </c>
      <c r="CI1440" s="54">
        <v>0</v>
      </c>
      <c r="CJ1440" s="54">
        <v>0</v>
      </c>
      <c r="CK1440" s="54">
        <v>0</v>
      </c>
      <c r="CL1440" s="54">
        <v>0</v>
      </c>
      <c r="CM1440" s="54">
        <v>0</v>
      </c>
      <c r="CN1440" s="54">
        <v>0</v>
      </c>
      <c r="CO1440" s="54">
        <v>0</v>
      </c>
    </row>
    <row r="1441" spans="1:93">
      <c r="A1441" s="3" t="str">
        <f t="shared" si="1729"/>
        <v>SH463Perjeta</v>
      </c>
      <c r="B1441" s="3" t="s">
        <v>556</v>
      </c>
      <c r="C1441" s="3" t="s">
        <v>557</v>
      </c>
      <c r="D1441" s="3" t="s">
        <v>296</v>
      </c>
      <c r="E1441" s="3" t="s">
        <v>296</v>
      </c>
      <c r="F1441" s="3" t="s">
        <v>445</v>
      </c>
      <c r="G1441" s="3" t="s">
        <v>446</v>
      </c>
      <c r="H1441" s="3" t="s">
        <v>445</v>
      </c>
      <c r="I1441" s="3" t="s">
        <v>446</v>
      </c>
      <c r="J1441" s="3" t="s">
        <v>541</v>
      </c>
      <c r="K1441" s="3" t="s">
        <v>541</v>
      </c>
      <c r="L1441" s="3"/>
      <c r="M1441" s="3" t="s">
        <v>543</v>
      </c>
      <c r="N1441" s="3" t="s">
        <v>16</v>
      </c>
      <c r="O1441" s="3" t="s">
        <v>16</v>
      </c>
      <c r="P1441" s="3">
        <v>3985.87</v>
      </c>
      <c r="Q1441" s="54">
        <v>2.0745591190815631</v>
      </c>
      <c r="R1441" s="54">
        <v>1.7524112496549045</v>
      </c>
      <c r="S1441" s="54">
        <v>2.6597937810287688</v>
      </c>
      <c r="T1441" s="54">
        <v>1.6072359543972978</v>
      </c>
      <c r="U1441" s="54">
        <v>1.9507511869194496</v>
      </c>
      <c r="V1441" s="54">
        <v>2.2387932640177723</v>
      </c>
      <c r="W1441" s="54">
        <v>6.4867641497652357</v>
      </c>
      <c r="X1441" s="54">
        <v>5.7967804053345198</v>
      </c>
      <c r="Y1441" s="54">
        <v>12.283544555099756</v>
      </c>
      <c r="Z1441" s="54">
        <v>0</v>
      </c>
      <c r="AA1441" s="54">
        <v>0</v>
      </c>
      <c r="AB1441" s="54">
        <v>0</v>
      </c>
      <c r="AC1441" s="54">
        <v>0</v>
      </c>
      <c r="AD1441" s="54">
        <v>0</v>
      </c>
      <c r="AE1441" s="54">
        <v>0</v>
      </c>
      <c r="AF1441" s="54">
        <f t="shared" si="1730"/>
        <v>0</v>
      </c>
      <c r="AG1441" s="54">
        <f t="shared" si="1731"/>
        <v>0</v>
      </c>
      <c r="AH1441" s="54">
        <f t="shared" si="1732"/>
        <v>0</v>
      </c>
      <c r="AI1441" s="54">
        <v>8268.9229559736305</v>
      </c>
      <c r="AJ1441" s="54">
        <v>6984.8834276619937</v>
      </c>
      <c r="AK1441" s="54">
        <v>10601.592237989138</v>
      </c>
      <c r="AL1441" s="54">
        <v>6406.2335735535571</v>
      </c>
      <c r="AM1441" s="54">
        <v>7775.4406334066261</v>
      </c>
      <c r="AN1441" s="54">
        <v>8923.5389072505186</v>
      </c>
      <c r="AO1441" s="54">
        <v>25855.398621624761</v>
      </c>
      <c r="AP1441" s="54">
        <v>23105.213114210703</v>
      </c>
      <c r="AQ1441" s="54">
        <v>48960.611735835468</v>
      </c>
      <c r="AR1441" s="54">
        <f t="shared" si="1733"/>
        <v>0</v>
      </c>
      <c r="AS1441" s="54">
        <f t="shared" si="1734"/>
        <v>0</v>
      </c>
      <c r="AT1441" s="54">
        <f t="shared" si="1735"/>
        <v>0</v>
      </c>
      <c r="AU1441" s="54">
        <f t="shared" si="1736"/>
        <v>0</v>
      </c>
      <c r="AV1441" s="54">
        <f t="shared" si="1737"/>
        <v>0</v>
      </c>
      <c r="AW1441" s="54">
        <f t="shared" si="1738"/>
        <v>0</v>
      </c>
      <c r="AX1441" s="54">
        <f t="shared" si="1739"/>
        <v>0</v>
      </c>
      <c r="AY1441" s="54">
        <f t="shared" si="1740"/>
        <v>0</v>
      </c>
      <c r="AZ1441" s="54">
        <f t="shared" si="1741"/>
        <v>0</v>
      </c>
      <c r="BA1441" s="54">
        <f t="shared" si="1727"/>
        <v>1.6072359543972978</v>
      </c>
      <c r="BB1441" s="54">
        <f t="shared" si="1728"/>
        <v>0</v>
      </c>
      <c r="BC1441" s="54"/>
      <c r="BD1441" s="54"/>
      <c r="BE1441" s="54">
        <f t="shared" si="1742"/>
        <v>0</v>
      </c>
      <c r="BF1441" s="54"/>
      <c r="BG1441" s="54"/>
      <c r="BH1441" s="54"/>
      <c r="BI1441" s="54"/>
      <c r="BJ1441" s="54"/>
      <c r="BK1441" s="54"/>
      <c r="BL1441" s="54"/>
      <c r="BM1441" s="54"/>
      <c r="BN1441" s="54"/>
      <c r="BO1441" s="54"/>
      <c r="BP1441" s="54"/>
      <c r="BQ1441" s="54"/>
      <c r="BR1441" s="54"/>
      <c r="BS1441" s="54"/>
      <c r="BT1441" s="54"/>
      <c r="BU1441" s="54"/>
      <c r="BV1441" s="54">
        <f t="shared" si="1745"/>
        <v>31222.648333333331</v>
      </c>
      <c r="BW1441" s="54">
        <f t="shared" si="1746"/>
        <v>87689.14</v>
      </c>
      <c r="BX1441" s="54">
        <f t="shared" si="1747"/>
        <v>0</v>
      </c>
      <c r="BY1441" s="54">
        <f t="shared" si="1748"/>
        <v>22</v>
      </c>
      <c r="BZ1441" s="54">
        <f t="shared" si="1749"/>
        <v>0</v>
      </c>
      <c r="CA1441" s="54">
        <v>0</v>
      </c>
      <c r="CB1441" s="54">
        <f t="shared" si="1750"/>
        <v>36</v>
      </c>
      <c r="CC1441" s="54">
        <f t="shared" si="1751"/>
        <v>7.833333333333333</v>
      </c>
      <c r="CD1441" s="54">
        <v>0</v>
      </c>
      <c r="CE1441" s="54">
        <v>12</v>
      </c>
      <c r="CF1441" s="54">
        <v>36</v>
      </c>
      <c r="CG1441" s="54">
        <v>0</v>
      </c>
      <c r="CH1441" s="54">
        <v>12</v>
      </c>
      <c r="CI1441" s="54">
        <v>12</v>
      </c>
      <c r="CJ1441" s="54">
        <v>22</v>
      </c>
      <c r="CK1441" s="54">
        <v>0</v>
      </c>
      <c r="CL1441" s="54">
        <v>0</v>
      </c>
      <c r="CM1441" s="54">
        <v>0</v>
      </c>
      <c r="CN1441" s="54">
        <v>0</v>
      </c>
      <c r="CO1441" s="54">
        <v>0</v>
      </c>
    </row>
    <row r="1442" spans="1:93">
      <c r="A1442" s="3" t="str">
        <f t="shared" si="1729"/>
        <v>SH463Phesgo 10ml</v>
      </c>
      <c r="B1442" s="3" t="s">
        <v>556</v>
      </c>
      <c r="C1442" s="3" t="s">
        <v>557</v>
      </c>
      <c r="D1442" s="3" t="s">
        <v>296</v>
      </c>
      <c r="E1442" s="3" t="s">
        <v>296</v>
      </c>
      <c r="F1442" s="3" t="s">
        <v>445</v>
      </c>
      <c r="G1442" s="3" t="s">
        <v>446</v>
      </c>
      <c r="H1442" s="3" t="s">
        <v>445</v>
      </c>
      <c r="I1442" s="3" t="s">
        <v>446</v>
      </c>
      <c r="J1442" s="3" t="s">
        <v>541</v>
      </c>
      <c r="K1442" s="3" t="s">
        <v>541</v>
      </c>
      <c r="L1442" s="3"/>
      <c r="M1442" s="3" t="s">
        <v>543</v>
      </c>
      <c r="N1442" s="3" t="s">
        <v>17</v>
      </c>
      <c r="O1442" s="3" t="s">
        <v>18</v>
      </c>
      <c r="P1442" s="3">
        <v>6232.07</v>
      </c>
      <c r="Q1442" s="54">
        <v>5.4331293088283665</v>
      </c>
      <c r="R1442" s="54">
        <v>4.9198057978296141</v>
      </c>
      <c r="S1442" s="54">
        <v>7.9506199019282526</v>
      </c>
      <c r="T1442" s="54">
        <v>6.798256923628907</v>
      </c>
      <c r="U1442" s="54">
        <v>6.1252570682293381</v>
      </c>
      <c r="V1442" s="54">
        <v>8.3921652351289389</v>
      </c>
      <c r="W1442" s="54">
        <v>18.303555008586233</v>
      </c>
      <c r="X1442" s="54">
        <v>21.315679226987186</v>
      </c>
      <c r="Y1442" s="54">
        <v>39.619234235573416</v>
      </c>
      <c r="Z1442" s="54">
        <v>2</v>
      </c>
      <c r="AA1442" s="54">
        <v>0</v>
      </c>
      <c r="AB1442" s="54">
        <v>0</v>
      </c>
      <c r="AC1442" s="54">
        <v>0</v>
      </c>
      <c r="AD1442" s="54">
        <v>0</v>
      </c>
      <c r="AE1442" s="54">
        <v>0</v>
      </c>
      <c r="AF1442" s="54">
        <f t="shared" si="1730"/>
        <v>2</v>
      </c>
      <c r="AG1442" s="54">
        <f t="shared" si="1731"/>
        <v>0</v>
      </c>
      <c r="AH1442" s="54">
        <f t="shared" si="1732"/>
        <v>2</v>
      </c>
      <c r="AI1442" s="54">
        <v>33859.642171669999</v>
      </c>
      <c r="AJ1442" s="54">
        <v>30660.574118480003</v>
      </c>
      <c r="AK1442" s="54">
        <v>49548.819772210001</v>
      </c>
      <c r="AL1442" s="54">
        <v>42367.213026040001</v>
      </c>
      <c r="AM1442" s="54">
        <v>38173.030817200008</v>
      </c>
      <c r="AN1442" s="54">
        <v>52300.561196890005</v>
      </c>
      <c r="AO1442" s="54">
        <v>114069.03606236</v>
      </c>
      <c r="AP1442" s="54">
        <v>132840.80504013001</v>
      </c>
      <c r="AQ1442" s="54">
        <v>246909.84110249003</v>
      </c>
      <c r="AR1442" s="54">
        <f t="shared" si="1733"/>
        <v>12464.14</v>
      </c>
      <c r="AS1442" s="54">
        <f t="shared" si="1734"/>
        <v>0</v>
      </c>
      <c r="AT1442" s="54">
        <f t="shared" si="1735"/>
        <v>0</v>
      </c>
      <c r="AU1442" s="54">
        <f t="shared" si="1736"/>
        <v>0</v>
      </c>
      <c r="AV1442" s="54">
        <f t="shared" si="1737"/>
        <v>0</v>
      </c>
      <c r="AW1442" s="54">
        <f t="shared" si="1738"/>
        <v>0</v>
      </c>
      <c r="AX1442" s="54">
        <f t="shared" si="1739"/>
        <v>12464.14</v>
      </c>
      <c r="AY1442" s="54">
        <f t="shared" si="1740"/>
        <v>0</v>
      </c>
      <c r="AZ1442" s="54">
        <f t="shared" si="1741"/>
        <v>12464.14</v>
      </c>
      <c r="BA1442" s="54">
        <f t="shared" si="1727"/>
        <v>6.798256923628907</v>
      </c>
      <c r="BB1442" s="54">
        <f t="shared" si="1728"/>
        <v>0</v>
      </c>
      <c r="BC1442" s="54">
        <f>SUM(CJ1442:CL1442)</f>
        <v>11</v>
      </c>
      <c r="BD1442" s="54">
        <f>SUM(CM1442:CO1442)</f>
        <v>-3</v>
      </c>
      <c r="BE1442" s="54">
        <f t="shared" si="1742"/>
        <v>2</v>
      </c>
      <c r="BF1442" s="54">
        <f t="shared" ref="BF1442:BK1442" si="1776">Z1442</f>
        <v>2</v>
      </c>
      <c r="BG1442" s="54">
        <f t="shared" si="1776"/>
        <v>0</v>
      </c>
      <c r="BH1442" s="54">
        <f t="shared" si="1776"/>
        <v>0</v>
      </c>
      <c r="BI1442" s="54">
        <f t="shared" si="1776"/>
        <v>0</v>
      </c>
      <c r="BJ1442" s="54">
        <f t="shared" si="1776"/>
        <v>0</v>
      </c>
      <c r="BK1442" s="54">
        <f t="shared" si="1776"/>
        <v>0</v>
      </c>
      <c r="BL1442" s="54">
        <v>0.33333333333333331</v>
      </c>
      <c r="BM1442" s="54">
        <v>0</v>
      </c>
      <c r="BN1442" s="54">
        <f t="shared" ref="BN1442:BN1443" si="1777">AVERAGE(BP1442:BR1442)</f>
        <v>0</v>
      </c>
      <c r="BO1442" s="54">
        <f t="shared" ref="BO1442:BO1443" si="1778">SUM(BS1442:BU1442)/1</f>
        <v>0</v>
      </c>
      <c r="BP1442" s="54">
        <v>0</v>
      </c>
      <c r="BQ1442" s="54">
        <v>0</v>
      </c>
      <c r="BR1442" s="54">
        <v>0</v>
      </c>
      <c r="BS1442" s="54">
        <v>0</v>
      </c>
      <c r="BT1442" s="54">
        <v>0</v>
      </c>
      <c r="BU1442" s="54">
        <v>0</v>
      </c>
      <c r="BV1442" s="54">
        <f t="shared" si="1745"/>
        <v>4154.7133333333331</v>
      </c>
      <c r="BW1442" s="54">
        <f t="shared" si="1746"/>
        <v>68552.76999999999</v>
      </c>
      <c r="BX1442" s="54">
        <f t="shared" si="1747"/>
        <v>-18696.21</v>
      </c>
      <c r="BY1442" s="54">
        <f t="shared" si="1748"/>
        <v>11</v>
      </c>
      <c r="BZ1442" s="54">
        <f t="shared" si="1749"/>
        <v>-3</v>
      </c>
      <c r="CA1442" s="54">
        <v>20</v>
      </c>
      <c r="CB1442" s="54">
        <f t="shared" si="1750"/>
        <v>6</v>
      </c>
      <c r="CC1442" s="54">
        <f t="shared" si="1751"/>
        <v>0.66666666666666663</v>
      </c>
      <c r="CD1442" s="54">
        <v>0</v>
      </c>
      <c r="CE1442" s="54">
        <v>0</v>
      </c>
      <c r="CF1442" s="54">
        <v>0</v>
      </c>
      <c r="CG1442" s="54">
        <v>0</v>
      </c>
      <c r="CH1442" s="54">
        <v>0</v>
      </c>
      <c r="CI1442" s="54">
        <v>0</v>
      </c>
      <c r="CJ1442" s="54">
        <v>5</v>
      </c>
      <c r="CK1442" s="54">
        <v>6</v>
      </c>
      <c r="CL1442" s="54">
        <v>0</v>
      </c>
      <c r="CM1442" s="54">
        <v>0</v>
      </c>
      <c r="CN1442" s="54">
        <v>-5</v>
      </c>
      <c r="CO1442" s="54">
        <v>2</v>
      </c>
    </row>
    <row r="1443" spans="1:93">
      <c r="A1443" s="3" t="str">
        <f t="shared" si="1729"/>
        <v>SH463Phesgo 15ml</v>
      </c>
      <c r="B1443" s="3" t="s">
        <v>556</v>
      </c>
      <c r="C1443" s="3" t="s">
        <v>557</v>
      </c>
      <c r="D1443" s="3" t="s">
        <v>296</v>
      </c>
      <c r="E1443" s="3" t="s">
        <v>296</v>
      </c>
      <c r="F1443" s="3" t="s">
        <v>445</v>
      </c>
      <c r="G1443" s="3" t="s">
        <v>446</v>
      </c>
      <c r="H1443" s="3" t="s">
        <v>445</v>
      </c>
      <c r="I1443" s="3" t="s">
        <v>446</v>
      </c>
      <c r="J1443" s="3" t="s">
        <v>541</v>
      </c>
      <c r="K1443" s="3" t="s">
        <v>541</v>
      </c>
      <c r="L1443" s="3"/>
      <c r="M1443" s="3" t="s">
        <v>543</v>
      </c>
      <c r="N1443" s="3" t="s">
        <v>17</v>
      </c>
      <c r="O1443" s="3" t="s">
        <v>19</v>
      </c>
      <c r="P1443" s="3">
        <v>8489.27</v>
      </c>
      <c r="Q1443" s="54">
        <v>1</v>
      </c>
      <c r="R1443" s="54">
        <v>1</v>
      </c>
      <c r="S1443" s="54">
        <v>1</v>
      </c>
      <c r="T1443" s="54">
        <v>1</v>
      </c>
      <c r="U1443" s="54">
        <v>1</v>
      </c>
      <c r="V1443" s="54">
        <v>1</v>
      </c>
      <c r="W1443" s="54">
        <v>3</v>
      </c>
      <c r="X1443" s="54">
        <v>3</v>
      </c>
      <c r="Y1443" s="54">
        <v>6</v>
      </c>
      <c r="Z1443" s="54">
        <v>0</v>
      </c>
      <c r="AA1443" s="54">
        <v>0</v>
      </c>
      <c r="AB1443" s="54">
        <v>0</v>
      </c>
      <c r="AC1443" s="54">
        <v>0</v>
      </c>
      <c r="AD1443" s="54">
        <v>0</v>
      </c>
      <c r="AE1443" s="54">
        <v>0</v>
      </c>
      <c r="AF1443" s="54">
        <f t="shared" si="1730"/>
        <v>0</v>
      </c>
      <c r="AG1443" s="54">
        <f t="shared" si="1731"/>
        <v>0</v>
      </c>
      <c r="AH1443" s="54">
        <f t="shared" si="1732"/>
        <v>0</v>
      </c>
      <c r="AI1443" s="54">
        <v>8489.27</v>
      </c>
      <c r="AJ1443" s="54">
        <v>8489.27</v>
      </c>
      <c r="AK1443" s="54">
        <v>8489.27</v>
      </c>
      <c r="AL1443" s="54">
        <v>8489.27</v>
      </c>
      <c r="AM1443" s="54">
        <v>8489.27</v>
      </c>
      <c r="AN1443" s="54">
        <v>8489.27</v>
      </c>
      <c r="AO1443" s="54">
        <v>25467.81</v>
      </c>
      <c r="AP1443" s="54">
        <v>25467.81</v>
      </c>
      <c r="AQ1443" s="54">
        <v>50935.62</v>
      </c>
      <c r="AR1443" s="54">
        <f t="shared" si="1733"/>
        <v>0</v>
      </c>
      <c r="AS1443" s="54">
        <f t="shared" si="1734"/>
        <v>0</v>
      </c>
      <c r="AT1443" s="54">
        <f t="shared" si="1735"/>
        <v>0</v>
      </c>
      <c r="AU1443" s="54">
        <f t="shared" si="1736"/>
        <v>0</v>
      </c>
      <c r="AV1443" s="54">
        <f t="shared" si="1737"/>
        <v>0</v>
      </c>
      <c r="AW1443" s="54">
        <f t="shared" si="1738"/>
        <v>0</v>
      </c>
      <c r="AX1443" s="54">
        <f t="shared" si="1739"/>
        <v>0</v>
      </c>
      <c r="AY1443" s="54">
        <f t="shared" si="1740"/>
        <v>0</v>
      </c>
      <c r="AZ1443" s="54">
        <f t="shared" si="1741"/>
        <v>0</v>
      </c>
      <c r="BA1443" s="54">
        <f t="shared" si="1727"/>
        <v>1</v>
      </c>
      <c r="BB1443" s="54">
        <f t="shared" si="1728"/>
        <v>0</v>
      </c>
      <c r="BC1443" s="54">
        <f>SUM(CJ1443:CL1443)*2</f>
        <v>4</v>
      </c>
      <c r="BD1443" s="54">
        <f>SUM(CM1443:CO1443)*2</f>
        <v>-4</v>
      </c>
      <c r="BE1443" s="54">
        <f t="shared" si="1742"/>
        <v>0</v>
      </c>
      <c r="BF1443" s="54">
        <f t="shared" ref="BF1443:BK1443" si="1779">Z1443*2</f>
        <v>0</v>
      </c>
      <c r="BG1443" s="54">
        <f t="shared" si="1779"/>
        <v>0</v>
      </c>
      <c r="BH1443" s="54">
        <f t="shared" si="1779"/>
        <v>0</v>
      </c>
      <c r="BI1443" s="54">
        <f t="shared" si="1779"/>
        <v>0</v>
      </c>
      <c r="BJ1443" s="54">
        <f t="shared" si="1779"/>
        <v>0</v>
      </c>
      <c r="BK1443" s="54">
        <f t="shared" si="1779"/>
        <v>0</v>
      </c>
      <c r="BL1443" s="54">
        <v>0</v>
      </c>
      <c r="BM1443" s="54">
        <v>0.33333333333333331</v>
      </c>
      <c r="BN1443" s="54">
        <f t="shared" si="1777"/>
        <v>0</v>
      </c>
      <c r="BO1443" s="54">
        <f t="shared" si="1778"/>
        <v>0</v>
      </c>
      <c r="BP1443" s="54">
        <v>0</v>
      </c>
      <c r="BQ1443" s="54">
        <v>0</v>
      </c>
      <c r="BR1443" s="54">
        <v>0</v>
      </c>
      <c r="BS1443" s="54">
        <v>0</v>
      </c>
      <c r="BT1443" s="54">
        <v>0</v>
      </c>
      <c r="BU1443" s="54">
        <v>0</v>
      </c>
      <c r="BV1443" s="54">
        <f t="shared" si="1745"/>
        <v>0</v>
      </c>
      <c r="BW1443" s="54">
        <f t="shared" si="1746"/>
        <v>16978.54</v>
      </c>
      <c r="BX1443" s="54">
        <f t="shared" si="1747"/>
        <v>-16978.54</v>
      </c>
      <c r="BY1443" s="54">
        <f t="shared" si="1748"/>
        <v>2</v>
      </c>
      <c r="BZ1443" s="54">
        <f t="shared" si="1749"/>
        <v>-2</v>
      </c>
      <c r="CA1443" s="54">
        <v>0</v>
      </c>
      <c r="CB1443" s="54">
        <f t="shared" si="1750"/>
        <v>2</v>
      </c>
      <c r="CC1443" s="54">
        <f t="shared" si="1751"/>
        <v>0</v>
      </c>
      <c r="CD1443" s="54">
        <v>0</v>
      </c>
      <c r="CE1443" s="54">
        <v>0</v>
      </c>
      <c r="CF1443" s="54">
        <v>0</v>
      </c>
      <c r="CG1443" s="54">
        <v>0</v>
      </c>
      <c r="CH1443" s="54">
        <v>0</v>
      </c>
      <c r="CI1443" s="54">
        <v>0</v>
      </c>
      <c r="CJ1443" s="54">
        <v>2</v>
      </c>
      <c r="CK1443" s="54">
        <v>0</v>
      </c>
      <c r="CL1443" s="54">
        <v>0</v>
      </c>
      <c r="CM1443" s="54">
        <v>0</v>
      </c>
      <c r="CN1443" s="54">
        <v>-2</v>
      </c>
      <c r="CO1443" s="54">
        <v>0</v>
      </c>
    </row>
    <row r="1444" spans="1:93">
      <c r="A1444" s="3" t="str">
        <f t="shared" si="1729"/>
        <v>SH477Herceptin IV</v>
      </c>
      <c r="B1444" s="3" t="s">
        <v>558</v>
      </c>
      <c r="C1444" s="3" t="s">
        <v>887</v>
      </c>
      <c r="D1444" s="3" t="s">
        <v>296</v>
      </c>
      <c r="E1444" s="3" t="s">
        <v>296</v>
      </c>
      <c r="F1444" s="3" t="s">
        <v>447</v>
      </c>
      <c r="G1444" s="3" t="s">
        <v>448</v>
      </c>
      <c r="H1444" s="3" t="s">
        <v>447</v>
      </c>
      <c r="I1444" s="3" t="s">
        <v>448</v>
      </c>
      <c r="J1444" s="3" t="s">
        <v>541</v>
      </c>
      <c r="K1444" s="3" t="s">
        <v>541</v>
      </c>
      <c r="L1444" s="3"/>
      <c r="M1444" s="3" t="s">
        <v>543</v>
      </c>
      <c r="N1444" s="3" t="s">
        <v>11</v>
      </c>
      <c r="O1444" s="3" t="s">
        <v>11</v>
      </c>
      <c r="P1444" s="3">
        <v>4535.5</v>
      </c>
      <c r="Q1444" s="54">
        <v>7.5637596162594578</v>
      </c>
      <c r="R1444" s="54">
        <v>5.4187163719383342</v>
      </c>
      <c r="S1444" s="54">
        <v>5.0406365194461378</v>
      </c>
      <c r="T1444" s="54">
        <v>3.5593995905725895</v>
      </c>
      <c r="U1444" s="54">
        <v>3.243105957635247</v>
      </c>
      <c r="V1444" s="54">
        <v>5.6459193440037057</v>
      </c>
      <c r="W1444" s="54">
        <v>18.02311250764393</v>
      </c>
      <c r="X1444" s="54">
        <v>12.448424892211541</v>
      </c>
      <c r="Y1444" s="54">
        <v>30.471537399855471</v>
      </c>
      <c r="Z1444" s="54">
        <v>9</v>
      </c>
      <c r="AA1444" s="54">
        <v>6</v>
      </c>
      <c r="AB1444" s="54">
        <v>6</v>
      </c>
      <c r="AC1444" s="54">
        <v>3</v>
      </c>
      <c r="AD1444" s="54">
        <v>0</v>
      </c>
      <c r="AE1444" s="54">
        <v>0</v>
      </c>
      <c r="AF1444" s="54">
        <f t="shared" si="1730"/>
        <v>21</v>
      </c>
      <c r="AG1444" s="54">
        <f t="shared" si="1731"/>
        <v>3</v>
      </c>
      <c r="AH1444" s="54">
        <f t="shared" si="1732"/>
        <v>24</v>
      </c>
      <c r="AI1444" s="54">
        <v>34305.431739544772</v>
      </c>
      <c r="AJ1444" s="54">
        <v>24576.588104926315</v>
      </c>
      <c r="AK1444" s="54">
        <v>22861.806933947955</v>
      </c>
      <c r="AL1444" s="54">
        <v>16143.656843041979</v>
      </c>
      <c r="AM1444" s="54">
        <v>14709.107070854663</v>
      </c>
      <c r="AN1444" s="54">
        <v>25607.067184728807</v>
      </c>
      <c r="AO1444" s="54">
        <v>81743.826778419039</v>
      </c>
      <c r="AP1444" s="54">
        <v>56459.831098625451</v>
      </c>
      <c r="AQ1444" s="54">
        <v>138203.65787704449</v>
      </c>
      <c r="AR1444" s="54">
        <f t="shared" si="1733"/>
        <v>40819.5</v>
      </c>
      <c r="AS1444" s="54">
        <f t="shared" si="1734"/>
        <v>27213</v>
      </c>
      <c r="AT1444" s="54">
        <f t="shared" si="1735"/>
        <v>27213</v>
      </c>
      <c r="AU1444" s="54">
        <f t="shared" si="1736"/>
        <v>13606.5</v>
      </c>
      <c r="AV1444" s="54">
        <f t="shared" si="1737"/>
        <v>0</v>
      </c>
      <c r="AW1444" s="54">
        <f t="shared" si="1738"/>
        <v>0</v>
      </c>
      <c r="AX1444" s="54">
        <f t="shared" si="1739"/>
        <v>95245.5</v>
      </c>
      <c r="AY1444" s="54">
        <f t="shared" si="1740"/>
        <v>13606.5</v>
      </c>
      <c r="AZ1444" s="54">
        <f t="shared" si="1741"/>
        <v>108852</v>
      </c>
      <c r="BA1444" s="54">
        <f t="shared" si="1727"/>
        <v>3.5593995905725895</v>
      </c>
      <c r="BB1444" s="54">
        <f t="shared" si="1728"/>
        <v>3</v>
      </c>
      <c r="BC1444" s="54"/>
      <c r="BD1444" s="54"/>
      <c r="BE1444" s="54">
        <f t="shared" si="1742"/>
        <v>0</v>
      </c>
      <c r="BF1444" s="54"/>
      <c r="BG1444" s="54"/>
      <c r="BH1444" s="54"/>
      <c r="BI1444" s="54"/>
      <c r="BJ1444" s="54"/>
      <c r="BK1444" s="54"/>
      <c r="BL1444" s="54"/>
      <c r="BM1444" s="54"/>
      <c r="BN1444" s="54"/>
      <c r="BO1444" s="54"/>
      <c r="BP1444" s="54"/>
      <c r="BQ1444" s="54"/>
      <c r="BR1444" s="54"/>
      <c r="BS1444" s="54"/>
      <c r="BT1444" s="54"/>
      <c r="BU1444" s="54"/>
      <c r="BV1444" s="54">
        <f t="shared" si="1745"/>
        <v>25701.166666666668</v>
      </c>
      <c r="BW1444" s="54">
        <f t="shared" si="1746"/>
        <v>72568</v>
      </c>
      <c r="BX1444" s="54">
        <f t="shared" si="1747"/>
        <v>63497</v>
      </c>
      <c r="BY1444" s="54">
        <f t="shared" si="1748"/>
        <v>16</v>
      </c>
      <c r="BZ1444" s="54">
        <f t="shared" si="1749"/>
        <v>14</v>
      </c>
      <c r="CA1444" s="54">
        <v>0</v>
      </c>
      <c r="CB1444" s="54">
        <f t="shared" si="1750"/>
        <v>11</v>
      </c>
      <c r="CC1444" s="54">
        <f t="shared" si="1751"/>
        <v>5.666666666666667</v>
      </c>
      <c r="CD1444" s="54">
        <v>8</v>
      </c>
      <c r="CE1444" s="54">
        <v>2</v>
      </c>
      <c r="CF1444" s="54">
        <v>8</v>
      </c>
      <c r="CG1444" s="54">
        <v>7</v>
      </c>
      <c r="CH1444" s="54">
        <v>11</v>
      </c>
      <c r="CI1444" s="54">
        <v>2</v>
      </c>
      <c r="CJ1444" s="54">
        <v>10</v>
      </c>
      <c r="CK1444" s="54">
        <v>0</v>
      </c>
      <c r="CL1444" s="54">
        <v>6</v>
      </c>
      <c r="CM1444" s="54">
        <v>4</v>
      </c>
      <c r="CN1444" s="54">
        <v>4</v>
      </c>
      <c r="CO1444" s="54">
        <v>6</v>
      </c>
    </row>
    <row r="1445" spans="1:93">
      <c r="A1445" s="3" t="str">
        <f t="shared" si="1729"/>
        <v>SH477Herceptin SC</v>
      </c>
      <c r="B1445" s="3" t="s">
        <v>558</v>
      </c>
      <c r="C1445" s="3" t="s">
        <v>887</v>
      </c>
      <c r="D1445" s="3" t="s">
        <v>296</v>
      </c>
      <c r="E1445" s="3" t="s">
        <v>296</v>
      </c>
      <c r="F1445" s="3" t="s">
        <v>447</v>
      </c>
      <c r="G1445" s="3" t="s">
        <v>448</v>
      </c>
      <c r="H1445" s="3" t="s">
        <v>447</v>
      </c>
      <c r="I1445" s="3" t="s">
        <v>448</v>
      </c>
      <c r="J1445" s="3" t="s">
        <v>541</v>
      </c>
      <c r="K1445" s="3" t="s">
        <v>541</v>
      </c>
      <c r="L1445" s="3"/>
      <c r="M1445" s="3" t="s">
        <v>543</v>
      </c>
      <c r="N1445" s="3" t="s">
        <v>12</v>
      </c>
      <c r="O1445" s="3" t="s">
        <v>12</v>
      </c>
      <c r="P1445" s="3">
        <v>3444.49</v>
      </c>
      <c r="Q1445" s="54">
        <v>0.75345193084508166</v>
      </c>
      <c r="R1445" s="54">
        <v>0.69809035563666955</v>
      </c>
      <c r="S1445" s="54">
        <v>1.0588851817172822</v>
      </c>
      <c r="T1445" s="54">
        <v>1.0838364228901451</v>
      </c>
      <c r="U1445" s="54">
        <v>0.97586672697546417</v>
      </c>
      <c r="V1445" s="54">
        <v>1.2844489227343809</v>
      </c>
      <c r="W1445" s="54">
        <v>2.5104274681990333</v>
      </c>
      <c r="X1445" s="54">
        <v>3.3441520725999903</v>
      </c>
      <c r="Y1445" s="54">
        <v>5.8545795407990235</v>
      </c>
      <c r="Z1445" s="54">
        <v>2</v>
      </c>
      <c r="AA1445" s="54">
        <v>1</v>
      </c>
      <c r="AB1445" s="54">
        <v>1</v>
      </c>
      <c r="AC1445" s="54">
        <v>1</v>
      </c>
      <c r="AD1445" s="54">
        <v>0</v>
      </c>
      <c r="AE1445" s="54">
        <v>0</v>
      </c>
      <c r="AF1445" s="54">
        <f t="shared" si="1730"/>
        <v>4</v>
      </c>
      <c r="AG1445" s="54">
        <f t="shared" si="1731"/>
        <v>1</v>
      </c>
      <c r="AH1445" s="54">
        <f t="shared" si="1732"/>
        <v>5</v>
      </c>
      <c r="AI1445" s="54">
        <v>2595.2576412765752</v>
      </c>
      <c r="AJ1445" s="54">
        <v>2404.565249086952</v>
      </c>
      <c r="AK1445" s="54">
        <v>3647.3194195733613</v>
      </c>
      <c r="AL1445" s="54">
        <v>3733.263720280876</v>
      </c>
      <c r="AM1445" s="54">
        <v>3361.3631823997162</v>
      </c>
      <c r="AN1445" s="54">
        <v>4424.2714698693471</v>
      </c>
      <c r="AO1445" s="54">
        <v>8647.1423099368876</v>
      </c>
      <c r="AP1445" s="54">
        <v>11518.898372549938</v>
      </c>
      <c r="AQ1445" s="54">
        <v>20166.040682486826</v>
      </c>
      <c r="AR1445" s="54">
        <f t="shared" si="1733"/>
        <v>6888.98</v>
      </c>
      <c r="AS1445" s="54">
        <f t="shared" si="1734"/>
        <v>3444.49</v>
      </c>
      <c r="AT1445" s="54">
        <f t="shared" si="1735"/>
        <v>3444.49</v>
      </c>
      <c r="AU1445" s="54">
        <f t="shared" si="1736"/>
        <v>3444.49</v>
      </c>
      <c r="AV1445" s="54">
        <f t="shared" si="1737"/>
        <v>0</v>
      </c>
      <c r="AW1445" s="54">
        <f t="shared" si="1738"/>
        <v>0</v>
      </c>
      <c r="AX1445" s="54">
        <f t="shared" si="1739"/>
        <v>13777.96</v>
      </c>
      <c r="AY1445" s="54">
        <f t="shared" si="1740"/>
        <v>3444.49</v>
      </c>
      <c r="AZ1445" s="54">
        <f t="shared" si="1741"/>
        <v>17222.449999999997</v>
      </c>
      <c r="BA1445" s="54">
        <f t="shared" si="1727"/>
        <v>1.0838364228901451</v>
      </c>
      <c r="BB1445" s="54">
        <f t="shared" si="1728"/>
        <v>1</v>
      </c>
      <c r="BC1445" s="54"/>
      <c r="BD1445" s="54"/>
      <c r="BE1445" s="54">
        <f t="shared" si="1742"/>
        <v>0</v>
      </c>
      <c r="BF1445" s="54"/>
      <c r="BG1445" s="54"/>
      <c r="BH1445" s="54"/>
      <c r="BI1445" s="54"/>
      <c r="BJ1445" s="54"/>
      <c r="BK1445" s="54"/>
      <c r="BL1445" s="54"/>
      <c r="BM1445" s="54"/>
      <c r="BN1445" s="54"/>
      <c r="BO1445" s="54"/>
      <c r="BP1445" s="54"/>
      <c r="BQ1445" s="54"/>
      <c r="BR1445" s="54"/>
      <c r="BS1445" s="54"/>
      <c r="BT1445" s="54"/>
      <c r="BU1445" s="54"/>
      <c r="BV1445" s="54">
        <f t="shared" si="1745"/>
        <v>3444.49</v>
      </c>
      <c r="BW1445" s="54">
        <f t="shared" si="1746"/>
        <v>0</v>
      </c>
      <c r="BX1445" s="54">
        <f t="shared" si="1747"/>
        <v>6888.98</v>
      </c>
      <c r="BY1445" s="54">
        <f t="shared" si="1748"/>
        <v>0</v>
      </c>
      <c r="BZ1445" s="54">
        <f t="shared" si="1749"/>
        <v>2</v>
      </c>
      <c r="CA1445" s="54">
        <v>0</v>
      </c>
      <c r="CB1445" s="54">
        <f t="shared" si="1750"/>
        <v>5</v>
      </c>
      <c r="CC1445" s="54">
        <f t="shared" si="1751"/>
        <v>1</v>
      </c>
      <c r="CD1445" s="54">
        <v>0</v>
      </c>
      <c r="CE1445" s="54">
        <v>4</v>
      </c>
      <c r="CF1445" s="54">
        <v>2</v>
      </c>
      <c r="CG1445" s="54">
        <v>5</v>
      </c>
      <c r="CH1445" s="54">
        <v>-1</v>
      </c>
      <c r="CI1445" s="54">
        <v>0</v>
      </c>
      <c r="CJ1445" s="54">
        <v>0</v>
      </c>
      <c r="CK1445" s="54">
        <v>0</v>
      </c>
      <c r="CL1445" s="54">
        <v>0</v>
      </c>
      <c r="CM1445" s="54">
        <v>1</v>
      </c>
      <c r="CN1445" s="54">
        <v>1</v>
      </c>
      <c r="CO1445" s="54">
        <v>0</v>
      </c>
    </row>
    <row r="1446" spans="1:93">
      <c r="A1446" s="3" t="str">
        <f t="shared" si="1729"/>
        <v>SH477Itovebi 3mg</v>
      </c>
      <c r="B1446" s="3" t="s">
        <v>558</v>
      </c>
      <c r="C1446" s="3" t="s">
        <v>887</v>
      </c>
      <c r="D1446" s="3" t="s">
        <v>296</v>
      </c>
      <c r="E1446" s="3" t="s">
        <v>296</v>
      </c>
      <c r="F1446" s="3" t="s">
        <v>447</v>
      </c>
      <c r="G1446" s="3" t="s">
        <v>448</v>
      </c>
      <c r="H1446" s="3" t="s">
        <v>447</v>
      </c>
      <c r="I1446" s="3" t="s">
        <v>448</v>
      </c>
      <c r="J1446" s="3" t="s">
        <v>541</v>
      </c>
      <c r="K1446" s="3" t="s">
        <v>541</v>
      </c>
      <c r="L1446" s="3"/>
      <c r="M1446" s="3" t="s">
        <v>543</v>
      </c>
      <c r="N1446" s="3" t="s">
        <v>13</v>
      </c>
      <c r="O1446" s="3" t="s">
        <v>14</v>
      </c>
      <c r="P1446" s="3">
        <v>3566.02</v>
      </c>
      <c r="Q1446" s="54">
        <v>0</v>
      </c>
      <c r="R1446" s="54">
        <v>0</v>
      </c>
      <c r="S1446" s="54">
        <v>0</v>
      </c>
      <c r="T1446" s="54">
        <v>0</v>
      </c>
      <c r="U1446" s="54">
        <v>0</v>
      </c>
      <c r="V1446" s="54">
        <v>0</v>
      </c>
      <c r="W1446" s="54">
        <v>0</v>
      </c>
      <c r="X1446" s="54">
        <v>0</v>
      </c>
      <c r="Y1446" s="54">
        <v>0</v>
      </c>
      <c r="Z1446" s="54">
        <v>0</v>
      </c>
      <c r="AA1446" s="54">
        <v>0</v>
      </c>
      <c r="AB1446" s="54">
        <v>0</v>
      </c>
      <c r="AC1446" s="54">
        <v>4</v>
      </c>
      <c r="AD1446" s="54">
        <v>0</v>
      </c>
      <c r="AE1446" s="54">
        <v>0</v>
      </c>
      <c r="AF1446" s="54">
        <f t="shared" si="1730"/>
        <v>0</v>
      </c>
      <c r="AG1446" s="54">
        <f t="shared" si="1731"/>
        <v>4</v>
      </c>
      <c r="AH1446" s="54">
        <f t="shared" si="1732"/>
        <v>4</v>
      </c>
      <c r="AI1446" s="54">
        <v>0</v>
      </c>
      <c r="AJ1446" s="54">
        <v>0</v>
      </c>
      <c r="AK1446" s="54">
        <v>0</v>
      </c>
      <c r="AL1446" s="54">
        <v>0</v>
      </c>
      <c r="AM1446" s="54">
        <v>0</v>
      </c>
      <c r="AN1446" s="54">
        <v>0</v>
      </c>
      <c r="AO1446" s="54">
        <v>0</v>
      </c>
      <c r="AP1446" s="54">
        <v>0</v>
      </c>
      <c r="AQ1446" s="54">
        <v>0</v>
      </c>
      <c r="AR1446" s="54">
        <f t="shared" si="1733"/>
        <v>0</v>
      </c>
      <c r="AS1446" s="54">
        <f t="shared" si="1734"/>
        <v>0</v>
      </c>
      <c r="AT1446" s="54">
        <f t="shared" si="1735"/>
        <v>0</v>
      </c>
      <c r="AU1446" s="54">
        <f t="shared" si="1736"/>
        <v>14264.08</v>
      </c>
      <c r="AV1446" s="54">
        <f t="shared" si="1737"/>
        <v>0</v>
      </c>
      <c r="AW1446" s="54">
        <f t="shared" si="1738"/>
        <v>0</v>
      </c>
      <c r="AX1446" s="54">
        <f t="shared" si="1739"/>
        <v>0</v>
      </c>
      <c r="AY1446" s="54">
        <f t="shared" si="1740"/>
        <v>14264.08</v>
      </c>
      <c r="AZ1446" s="54">
        <f t="shared" si="1741"/>
        <v>14264.08</v>
      </c>
      <c r="BA1446" s="54">
        <f t="shared" si="1727"/>
        <v>0</v>
      </c>
      <c r="BB1446" s="54">
        <f t="shared" si="1728"/>
        <v>4</v>
      </c>
      <c r="BC1446" s="54"/>
      <c r="BD1446" s="54"/>
      <c r="BE1446" s="54">
        <f t="shared" si="1742"/>
        <v>0</v>
      </c>
      <c r="BF1446" s="54"/>
      <c r="BG1446" s="54"/>
      <c r="BH1446" s="54"/>
      <c r="BI1446" s="54"/>
      <c r="BJ1446" s="54"/>
      <c r="BK1446" s="54"/>
      <c r="BL1446" s="54">
        <v>0</v>
      </c>
      <c r="BM1446" s="54">
        <v>0</v>
      </c>
      <c r="BN1446" s="54">
        <f t="shared" ref="BN1446:BN1447" si="1780">AVERAGE(BP1446:BR1446)</f>
        <v>0.33333333333333331</v>
      </c>
      <c r="BO1446" s="54">
        <f t="shared" ref="BO1446:BO1447" si="1781">SUM(BS1446:BU1446)/1</f>
        <v>2</v>
      </c>
      <c r="BP1446" s="54">
        <v>0</v>
      </c>
      <c r="BQ1446" s="54">
        <v>0</v>
      </c>
      <c r="BR1446" s="54">
        <v>1</v>
      </c>
      <c r="BS1446" s="54">
        <v>2</v>
      </c>
      <c r="BT1446" s="54">
        <v>0</v>
      </c>
      <c r="BU1446" s="54">
        <v>0</v>
      </c>
      <c r="BV1446" s="54">
        <f t="shared" si="1745"/>
        <v>0</v>
      </c>
      <c r="BW1446" s="54">
        <f t="shared" si="1746"/>
        <v>0</v>
      </c>
      <c r="BX1446" s="54">
        <f t="shared" si="1747"/>
        <v>0</v>
      </c>
      <c r="BY1446" s="54">
        <f t="shared" si="1748"/>
        <v>0</v>
      </c>
      <c r="BZ1446" s="54">
        <f t="shared" si="1749"/>
        <v>0</v>
      </c>
      <c r="CA1446" s="54">
        <v>0</v>
      </c>
      <c r="CB1446" s="54">
        <f t="shared" si="1750"/>
        <v>0</v>
      </c>
      <c r="CC1446" s="54">
        <f t="shared" si="1751"/>
        <v>0</v>
      </c>
      <c r="CD1446" s="54">
        <v>0</v>
      </c>
      <c r="CE1446" s="54">
        <v>0</v>
      </c>
      <c r="CF1446" s="54">
        <v>0</v>
      </c>
      <c r="CG1446" s="54">
        <v>0</v>
      </c>
      <c r="CH1446" s="54">
        <v>0</v>
      </c>
      <c r="CI1446" s="54">
        <v>0</v>
      </c>
      <c r="CJ1446" s="54">
        <v>0</v>
      </c>
      <c r="CK1446" s="54">
        <v>0</v>
      </c>
      <c r="CL1446" s="54">
        <v>0</v>
      </c>
      <c r="CM1446" s="54">
        <v>0</v>
      </c>
      <c r="CN1446" s="54">
        <v>0</v>
      </c>
      <c r="CO1446" s="54">
        <v>0</v>
      </c>
    </row>
    <row r="1447" spans="1:93">
      <c r="A1447" s="3" t="str">
        <f t="shared" si="1729"/>
        <v>SH477Itovebi 9mg</v>
      </c>
      <c r="B1447" s="3" t="s">
        <v>558</v>
      </c>
      <c r="C1447" s="3" t="s">
        <v>887</v>
      </c>
      <c r="D1447" s="3" t="s">
        <v>296</v>
      </c>
      <c r="E1447" s="3" t="s">
        <v>296</v>
      </c>
      <c r="F1447" s="3" t="s">
        <v>447</v>
      </c>
      <c r="G1447" s="3" t="s">
        <v>448</v>
      </c>
      <c r="H1447" s="3" t="s">
        <v>447</v>
      </c>
      <c r="I1447" s="3" t="s">
        <v>448</v>
      </c>
      <c r="J1447" s="3" t="s">
        <v>541</v>
      </c>
      <c r="K1447" s="3" t="s">
        <v>541</v>
      </c>
      <c r="L1447" s="3"/>
      <c r="M1447" s="3" t="s">
        <v>543</v>
      </c>
      <c r="N1447" s="3" t="s">
        <v>13</v>
      </c>
      <c r="O1447" s="3" t="s">
        <v>15</v>
      </c>
      <c r="P1447" s="3">
        <v>10698.05</v>
      </c>
      <c r="Q1447" s="54"/>
      <c r="R1447" s="54"/>
      <c r="S1447" s="54"/>
      <c r="T1447" s="54">
        <v>0</v>
      </c>
      <c r="U1447" s="54">
        <v>0</v>
      </c>
      <c r="V1447" s="54">
        <v>0</v>
      </c>
      <c r="W1447" s="54">
        <v>0</v>
      </c>
      <c r="X1447" s="54">
        <v>0</v>
      </c>
      <c r="Y1447" s="54">
        <v>0</v>
      </c>
      <c r="Z1447" s="54">
        <v>0</v>
      </c>
      <c r="AA1447" s="54">
        <v>0</v>
      </c>
      <c r="AB1447" s="54">
        <v>1</v>
      </c>
      <c r="AC1447" s="54">
        <v>3</v>
      </c>
      <c r="AD1447" s="54">
        <v>0</v>
      </c>
      <c r="AE1447" s="54">
        <v>0</v>
      </c>
      <c r="AF1447" s="54">
        <f t="shared" si="1730"/>
        <v>1</v>
      </c>
      <c r="AG1447" s="54">
        <f t="shared" si="1731"/>
        <v>3</v>
      </c>
      <c r="AH1447" s="54">
        <f t="shared" si="1732"/>
        <v>4</v>
      </c>
      <c r="AI1447" s="54"/>
      <c r="AJ1447" s="54"/>
      <c r="AK1447" s="54"/>
      <c r="AL1447" s="54">
        <v>0</v>
      </c>
      <c r="AM1447" s="54">
        <v>0</v>
      </c>
      <c r="AN1447" s="54">
        <v>0</v>
      </c>
      <c r="AO1447" s="54">
        <v>0</v>
      </c>
      <c r="AP1447" s="54">
        <v>0</v>
      </c>
      <c r="AQ1447" s="54">
        <v>0</v>
      </c>
      <c r="AR1447" s="54">
        <f t="shared" si="1733"/>
        <v>0</v>
      </c>
      <c r="AS1447" s="54">
        <f t="shared" si="1734"/>
        <v>0</v>
      </c>
      <c r="AT1447" s="54">
        <f t="shared" si="1735"/>
        <v>10698.05</v>
      </c>
      <c r="AU1447" s="54">
        <f t="shared" si="1736"/>
        <v>32094.149999999998</v>
      </c>
      <c r="AV1447" s="54">
        <f t="shared" si="1737"/>
        <v>0</v>
      </c>
      <c r="AW1447" s="54">
        <f t="shared" si="1738"/>
        <v>0</v>
      </c>
      <c r="AX1447" s="54">
        <f t="shared" si="1739"/>
        <v>10698.05</v>
      </c>
      <c r="AY1447" s="54">
        <f t="shared" si="1740"/>
        <v>32094.149999999998</v>
      </c>
      <c r="AZ1447" s="54">
        <f t="shared" si="1741"/>
        <v>42792.2</v>
      </c>
      <c r="BA1447" s="54">
        <f t="shared" si="1727"/>
        <v>0</v>
      </c>
      <c r="BB1447" s="54">
        <f t="shared" si="1728"/>
        <v>3</v>
      </c>
      <c r="BC1447" s="54"/>
      <c r="BD1447" s="54"/>
      <c r="BE1447" s="54">
        <f t="shared" si="1742"/>
        <v>0</v>
      </c>
      <c r="BF1447" s="54"/>
      <c r="BG1447" s="54"/>
      <c r="BH1447" s="54"/>
      <c r="BI1447" s="54"/>
      <c r="BJ1447" s="54"/>
      <c r="BK1447" s="54"/>
      <c r="BL1447" s="54">
        <v>0</v>
      </c>
      <c r="BM1447" s="54">
        <v>0</v>
      </c>
      <c r="BN1447" s="54">
        <f t="shared" si="1780"/>
        <v>0.33333333333333331</v>
      </c>
      <c r="BO1447" s="54">
        <f t="shared" si="1781"/>
        <v>0</v>
      </c>
      <c r="BP1447" s="54">
        <v>0</v>
      </c>
      <c r="BQ1447" s="54">
        <v>0</v>
      </c>
      <c r="BR1447" s="54">
        <v>1</v>
      </c>
      <c r="BS1447" s="54">
        <v>0</v>
      </c>
      <c r="BT1447" s="54">
        <v>0</v>
      </c>
      <c r="BU1447" s="54">
        <v>0</v>
      </c>
      <c r="BV1447" s="54">
        <f t="shared" si="1745"/>
        <v>0</v>
      </c>
      <c r="BW1447" s="54">
        <f t="shared" si="1746"/>
        <v>0</v>
      </c>
      <c r="BX1447" s="54">
        <f t="shared" si="1747"/>
        <v>0</v>
      </c>
      <c r="BY1447" s="54">
        <f t="shared" si="1748"/>
        <v>0</v>
      </c>
      <c r="BZ1447" s="54">
        <f t="shared" si="1749"/>
        <v>0</v>
      </c>
      <c r="CA1447" s="54">
        <v>0</v>
      </c>
      <c r="CB1447" s="54">
        <f t="shared" si="1750"/>
        <v>0</v>
      </c>
      <c r="CC1447" s="54">
        <f t="shared" si="1751"/>
        <v>0</v>
      </c>
      <c r="CD1447" s="54">
        <v>0</v>
      </c>
      <c r="CE1447" s="54">
        <v>0</v>
      </c>
      <c r="CF1447" s="54">
        <v>0</v>
      </c>
      <c r="CG1447" s="54">
        <v>0</v>
      </c>
      <c r="CH1447" s="54">
        <v>0</v>
      </c>
      <c r="CI1447" s="54">
        <v>0</v>
      </c>
      <c r="CJ1447" s="54">
        <v>0</v>
      </c>
      <c r="CK1447" s="54">
        <v>0</v>
      </c>
      <c r="CL1447" s="54">
        <v>0</v>
      </c>
      <c r="CM1447" s="54">
        <v>0</v>
      </c>
      <c r="CN1447" s="54">
        <v>0</v>
      </c>
      <c r="CO1447" s="54">
        <v>0</v>
      </c>
    </row>
    <row r="1448" spans="1:93">
      <c r="A1448" s="3" t="str">
        <f t="shared" si="1729"/>
        <v>SH477Perjeta</v>
      </c>
      <c r="B1448" s="3" t="s">
        <v>558</v>
      </c>
      <c r="C1448" s="3" t="s">
        <v>887</v>
      </c>
      <c r="D1448" s="3" t="s">
        <v>296</v>
      </c>
      <c r="E1448" s="3" t="s">
        <v>296</v>
      </c>
      <c r="F1448" s="3" t="s">
        <v>447</v>
      </c>
      <c r="G1448" s="3" t="s">
        <v>448</v>
      </c>
      <c r="H1448" s="3" t="s">
        <v>447</v>
      </c>
      <c r="I1448" s="3" t="s">
        <v>448</v>
      </c>
      <c r="J1448" s="3" t="s">
        <v>541</v>
      </c>
      <c r="K1448" s="3" t="s">
        <v>541</v>
      </c>
      <c r="L1448" s="3"/>
      <c r="M1448" s="3" t="s">
        <v>543</v>
      </c>
      <c r="N1448" s="3" t="s">
        <v>16</v>
      </c>
      <c r="O1448" s="3" t="s">
        <v>16</v>
      </c>
      <c r="P1448" s="3">
        <v>3985.87</v>
      </c>
      <c r="Q1448" s="54">
        <v>1.7162715522635326</v>
      </c>
      <c r="R1448" s="54">
        <v>1.4497603601582649</v>
      </c>
      <c r="S1448" s="54">
        <v>2.2004330266028256</v>
      </c>
      <c r="T1448" s="54">
        <v>1.329657622641488</v>
      </c>
      <c r="U1448" s="54">
        <v>1.6138459188072634</v>
      </c>
      <c r="V1448" s="54">
        <v>1.8521415731618187</v>
      </c>
      <c r="W1448" s="54">
        <v>5.3664649390246231</v>
      </c>
      <c r="X1448" s="54">
        <v>4.7956451146105703</v>
      </c>
      <c r="Y1448" s="54">
        <v>10.162110053635192</v>
      </c>
      <c r="Z1448" s="54">
        <v>7</v>
      </c>
      <c r="AA1448" s="54">
        <v>8</v>
      </c>
      <c r="AB1448" s="54">
        <v>10</v>
      </c>
      <c r="AC1448" s="54">
        <v>4</v>
      </c>
      <c r="AD1448" s="54">
        <v>0</v>
      </c>
      <c r="AE1448" s="54">
        <v>0</v>
      </c>
      <c r="AF1448" s="54">
        <f t="shared" si="1730"/>
        <v>25</v>
      </c>
      <c r="AG1448" s="54">
        <f t="shared" si="1731"/>
        <v>4</v>
      </c>
      <c r="AH1448" s="54">
        <f t="shared" si="1732"/>
        <v>29</v>
      </c>
      <c r="AI1448" s="54">
        <v>6840.8352920206471</v>
      </c>
      <c r="AJ1448" s="54">
        <v>5778.5563267440239</v>
      </c>
      <c r="AK1448" s="54">
        <v>8770.6399877454041</v>
      </c>
      <c r="AL1448" s="54">
        <v>5299.842428358028</v>
      </c>
      <c r="AM1448" s="54">
        <v>6432.5800323963067</v>
      </c>
      <c r="AN1448" s="54">
        <v>7382.3955322184984</v>
      </c>
      <c r="AO1448" s="54">
        <v>21390.031606510078</v>
      </c>
      <c r="AP1448" s="54">
        <v>19114.817992972832</v>
      </c>
      <c r="AQ1448" s="54">
        <v>40504.849599482914</v>
      </c>
      <c r="AR1448" s="54">
        <f t="shared" si="1733"/>
        <v>27901.09</v>
      </c>
      <c r="AS1448" s="54">
        <f t="shared" si="1734"/>
        <v>31886.959999999999</v>
      </c>
      <c r="AT1448" s="54">
        <f t="shared" si="1735"/>
        <v>39858.699999999997</v>
      </c>
      <c r="AU1448" s="54">
        <f t="shared" si="1736"/>
        <v>15943.48</v>
      </c>
      <c r="AV1448" s="54">
        <f t="shared" si="1737"/>
        <v>0</v>
      </c>
      <c r="AW1448" s="54">
        <f t="shared" si="1738"/>
        <v>0</v>
      </c>
      <c r="AX1448" s="54">
        <f t="shared" si="1739"/>
        <v>99646.75</v>
      </c>
      <c r="AY1448" s="54">
        <f t="shared" si="1740"/>
        <v>15943.48</v>
      </c>
      <c r="AZ1448" s="54">
        <f t="shared" si="1741"/>
        <v>115590.23</v>
      </c>
      <c r="BA1448" s="54">
        <f t="shared" si="1727"/>
        <v>1.329657622641488</v>
      </c>
      <c r="BB1448" s="54">
        <f t="shared" si="1728"/>
        <v>4</v>
      </c>
      <c r="BC1448" s="54"/>
      <c r="BD1448" s="54"/>
      <c r="BE1448" s="54">
        <f t="shared" si="1742"/>
        <v>0</v>
      </c>
      <c r="BF1448" s="54"/>
      <c r="BG1448" s="54"/>
      <c r="BH1448" s="54"/>
      <c r="BI1448" s="54"/>
      <c r="BJ1448" s="54"/>
      <c r="BK1448" s="54"/>
      <c r="BL1448" s="54"/>
      <c r="BM1448" s="54"/>
      <c r="BN1448" s="54"/>
      <c r="BO1448" s="54"/>
      <c r="BP1448" s="54"/>
      <c r="BQ1448" s="54"/>
      <c r="BR1448" s="54"/>
      <c r="BS1448" s="54"/>
      <c r="BT1448" s="54"/>
      <c r="BU1448" s="54"/>
      <c r="BV1448" s="54">
        <f t="shared" si="1745"/>
        <v>13950.545</v>
      </c>
      <c r="BW1448" s="54">
        <f t="shared" si="1746"/>
        <v>19929.349999999999</v>
      </c>
      <c r="BX1448" s="54">
        <f t="shared" si="1747"/>
        <v>59788.049999999996</v>
      </c>
      <c r="BY1448" s="54">
        <f t="shared" si="1748"/>
        <v>5</v>
      </c>
      <c r="BZ1448" s="54">
        <f t="shared" si="1749"/>
        <v>15</v>
      </c>
      <c r="CA1448" s="54">
        <v>0</v>
      </c>
      <c r="CB1448" s="54">
        <f t="shared" si="1750"/>
        <v>9</v>
      </c>
      <c r="CC1448" s="54">
        <f t="shared" si="1751"/>
        <v>3.5</v>
      </c>
      <c r="CD1448" s="54">
        <v>3</v>
      </c>
      <c r="CE1448" s="54">
        <v>0</v>
      </c>
      <c r="CF1448" s="54">
        <v>9</v>
      </c>
      <c r="CG1448" s="54">
        <v>4</v>
      </c>
      <c r="CH1448" s="54">
        <v>3</v>
      </c>
      <c r="CI1448" s="54">
        <v>3</v>
      </c>
      <c r="CJ1448" s="54">
        <v>2</v>
      </c>
      <c r="CK1448" s="54">
        <v>0</v>
      </c>
      <c r="CL1448" s="54">
        <v>3</v>
      </c>
      <c r="CM1448" s="54">
        <v>7</v>
      </c>
      <c r="CN1448" s="54">
        <v>6</v>
      </c>
      <c r="CO1448" s="54">
        <v>2</v>
      </c>
    </row>
    <row r="1449" spans="1:93">
      <c r="A1449" s="3" t="str">
        <f t="shared" si="1729"/>
        <v>SH477Phesgo 10ml</v>
      </c>
      <c r="B1449" s="3" t="s">
        <v>558</v>
      </c>
      <c r="C1449" s="3" t="s">
        <v>887</v>
      </c>
      <c r="D1449" s="3" t="s">
        <v>296</v>
      </c>
      <c r="E1449" s="3" t="s">
        <v>296</v>
      </c>
      <c r="F1449" s="3" t="s">
        <v>447</v>
      </c>
      <c r="G1449" s="3" t="s">
        <v>448</v>
      </c>
      <c r="H1449" s="3" t="s">
        <v>447</v>
      </c>
      <c r="I1449" s="3" t="s">
        <v>448</v>
      </c>
      <c r="J1449" s="3" t="s">
        <v>541</v>
      </c>
      <c r="K1449" s="3" t="s">
        <v>541</v>
      </c>
      <c r="L1449" s="3"/>
      <c r="M1449" s="3" t="s">
        <v>543</v>
      </c>
      <c r="N1449" s="3" t="s">
        <v>17</v>
      </c>
      <c r="O1449" s="3" t="s">
        <v>18</v>
      </c>
      <c r="P1449" s="3">
        <v>6232.07</v>
      </c>
      <c r="Q1449" s="54">
        <v>2.7969330985242462</v>
      </c>
      <c r="R1449" s="54">
        <v>2.5856507811240892</v>
      </c>
      <c r="S1449" s="54">
        <v>3.8331241848246247</v>
      </c>
      <c r="T1449" s="54">
        <v>3.3588152640246336</v>
      </c>
      <c r="U1449" s="54">
        <v>3.0818106734231159</v>
      </c>
      <c r="V1449" s="54">
        <v>4.0148628335240133</v>
      </c>
      <c r="W1449" s="54">
        <v>9.2157080644729596</v>
      </c>
      <c r="X1449" s="54">
        <v>10.455488770971762</v>
      </c>
      <c r="Y1449" s="54">
        <v>19.671196835444722</v>
      </c>
      <c r="Z1449" s="54">
        <v>2</v>
      </c>
      <c r="AA1449" s="54">
        <v>1</v>
      </c>
      <c r="AB1449" s="54">
        <v>0</v>
      </c>
      <c r="AC1449" s="54">
        <v>0</v>
      </c>
      <c r="AD1449" s="54">
        <v>0</v>
      </c>
      <c r="AE1449" s="54">
        <v>0</v>
      </c>
      <c r="AF1449" s="54">
        <f t="shared" si="1730"/>
        <v>3</v>
      </c>
      <c r="AG1449" s="54">
        <f t="shared" si="1731"/>
        <v>0</v>
      </c>
      <c r="AH1449" s="54">
        <f t="shared" si="1732"/>
        <v>3</v>
      </c>
      <c r="AI1449" s="54">
        <v>17430.682855319999</v>
      </c>
      <c r="AJ1449" s="54">
        <v>16113.956663520003</v>
      </c>
      <c r="AK1449" s="54">
        <v>23888.298238519998</v>
      </c>
      <c r="AL1449" s="54">
        <v>20932.371842469998</v>
      </c>
      <c r="AM1449" s="54">
        <v>19206.059843519997</v>
      </c>
      <c r="AN1449" s="54">
        <v>25020.906218919998</v>
      </c>
      <c r="AO1449" s="54">
        <v>57432.937757360007</v>
      </c>
      <c r="AP1449" s="54">
        <v>65159.337904909997</v>
      </c>
      <c r="AQ1449" s="54">
        <v>122592.27566227</v>
      </c>
      <c r="AR1449" s="54">
        <f t="shared" si="1733"/>
        <v>12464.14</v>
      </c>
      <c r="AS1449" s="54">
        <f t="shared" si="1734"/>
        <v>6232.07</v>
      </c>
      <c r="AT1449" s="54">
        <f t="shared" si="1735"/>
        <v>0</v>
      </c>
      <c r="AU1449" s="54">
        <f t="shared" si="1736"/>
        <v>0</v>
      </c>
      <c r="AV1449" s="54">
        <f t="shared" si="1737"/>
        <v>0</v>
      </c>
      <c r="AW1449" s="54">
        <f t="shared" si="1738"/>
        <v>0</v>
      </c>
      <c r="AX1449" s="54">
        <f t="shared" si="1739"/>
        <v>18696.21</v>
      </c>
      <c r="AY1449" s="54">
        <f t="shared" si="1740"/>
        <v>0</v>
      </c>
      <c r="AZ1449" s="54">
        <f t="shared" si="1741"/>
        <v>18696.21</v>
      </c>
      <c r="BA1449" s="54">
        <f t="shared" si="1727"/>
        <v>3.3588152640246336</v>
      </c>
      <c r="BB1449" s="54">
        <f t="shared" si="1728"/>
        <v>0</v>
      </c>
      <c r="BC1449" s="54">
        <f>SUM(CJ1449:CL1449)</f>
        <v>6</v>
      </c>
      <c r="BD1449" s="54">
        <f>SUM(CM1449:CO1449)</f>
        <v>4</v>
      </c>
      <c r="BE1449" s="54">
        <f t="shared" si="1742"/>
        <v>3</v>
      </c>
      <c r="BF1449" s="54">
        <f t="shared" ref="BF1449:BK1449" si="1782">Z1449</f>
        <v>2</v>
      </c>
      <c r="BG1449" s="54">
        <f t="shared" si="1782"/>
        <v>1</v>
      </c>
      <c r="BH1449" s="54">
        <f t="shared" si="1782"/>
        <v>0</v>
      </c>
      <c r="BI1449" s="54">
        <f t="shared" si="1782"/>
        <v>0</v>
      </c>
      <c r="BJ1449" s="54">
        <f t="shared" si="1782"/>
        <v>0</v>
      </c>
      <c r="BK1449" s="54">
        <f t="shared" si="1782"/>
        <v>0</v>
      </c>
      <c r="BL1449" s="54">
        <v>0</v>
      </c>
      <c r="BM1449" s="54">
        <v>0</v>
      </c>
      <c r="BN1449" s="54">
        <f t="shared" ref="BN1449:BN1450" si="1783">AVERAGE(BP1449:BR1449)</f>
        <v>0</v>
      </c>
      <c r="BO1449" s="54">
        <f t="shared" ref="BO1449:BO1450" si="1784">SUM(BS1449:BU1449)/1</f>
        <v>0</v>
      </c>
      <c r="BP1449" s="54">
        <v>0</v>
      </c>
      <c r="BQ1449" s="54">
        <v>0</v>
      </c>
      <c r="BR1449" s="54">
        <v>0</v>
      </c>
      <c r="BS1449" s="54">
        <v>0</v>
      </c>
      <c r="BT1449" s="54">
        <v>0</v>
      </c>
      <c r="BU1449" s="54">
        <v>0</v>
      </c>
      <c r="BV1449" s="54">
        <f t="shared" si="1745"/>
        <v>10386.783333333333</v>
      </c>
      <c r="BW1449" s="54">
        <f t="shared" si="1746"/>
        <v>37392.42</v>
      </c>
      <c r="BX1449" s="54">
        <f t="shared" si="1747"/>
        <v>24928.28</v>
      </c>
      <c r="BY1449" s="54">
        <f t="shared" si="1748"/>
        <v>6</v>
      </c>
      <c r="BZ1449" s="54">
        <f t="shared" si="1749"/>
        <v>4</v>
      </c>
      <c r="CA1449" s="54">
        <v>10.333333333333334</v>
      </c>
      <c r="CB1449" s="54">
        <f t="shared" si="1750"/>
        <v>4</v>
      </c>
      <c r="CC1449" s="54">
        <f t="shared" si="1751"/>
        <v>1.6666666666666667</v>
      </c>
      <c r="CD1449" s="54">
        <v>0</v>
      </c>
      <c r="CE1449" s="54">
        <v>4</v>
      </c>
      <c r="CF1449" s="54">
        <v>0</v>
      </c>
      <c r="CG1449" s="54">
        <v>1</v>
      </c>
      <c r="CH1449" s="54">
        <v>1</v>
      </c>
      <c r="CI1449" s="54">
        <v>4</v>
      </c>
      <c r="CJ1449" s="54">
        <v>3</v>
      </c>
      <c r="CK1449" s="54">
        <v>3</v>
      </c>
      <c r="CL1449" s="54">
        <v>0</v>
      </c>
      <c r="CM1449" s="54">
        <v>2</v>
      </c>
      <c r="CN1449" s="54">
        <v>1</v>
      </c>
      <c r="CO1449" s="54">
        <v>1</v>
      </c>
    </row>
    <row r="1450" spans="1:93">
      <c r="A1450" s="3" t="str">
        <f t="shared" si="1729"/>
        <v>SH477Phesgo 15ml</v>
      </c>
      <c r="B1450" s="3" t="s">
        <v>558</v>
      </c>
      <c r="C1450" s="3" t="s">
        <v>887</v>
      </c>
      <c r="D1450" s="3" t="s">
        <v>296</v>
      </c>
      <c r="E1450" s="3" t="s">
        <v>296</v>
      </c>
      <c r="F1450" s="3" t="s">
        <v>447</v>
      </c>
      <c r="G1450" s="3" t="s">
        <v>448</v>
      </c>
      <c r="H1450" s="3" t="s">
        <v>447</v>
      </c>
      <c r="I1450" s="3" t="s">
        <v>448</v>
      </c>
      <c r="J1450" s="3" t="s">
        <v>541</v>
      </c>
      <c r="K1450" s="3" t="s">
        <v>541</v>
      </c>
      <c r="L1450" s="3"/>
      <c r="M1450" s="3" t="s">
        <v>543</v>
      </c>
      <c r="N1450" s="3" t="s">
        <v>17</v>
      </c>
      <c r="O1450" s="3" t="s">
        <v>19</v>
      </c>
      <c r="P1450" s="3">
        <v>8489.27</v>
      </c>
      <c r="Q1450" s="54">
        <v>1.1779575864591419E-6</v>
      </c>
      <c r="R1450" s="54">
        <v>1.1779575864591419E-6</v>
      </c>
      <c r="S1450" s="54">
        <v>1.1779575864591419E-6</v>
      </c>
      <c r="T1450" s="54">
        <v>1.1779575864591419E-6</v>
      </c>
      <c r="U1450" s="54">
        <v>1.1779575864591419E-6</v>
      </c>
      <c r="V1450" s="54">
        <v>1.1779575864591419E-6</v>
      </c>
      <c r="W1450" s="54">
        <v>3.5338727593774257E-6</v>
      </c>
      <c r="X1450" s="54">
        <v>3.5338727593774257E-6</v>
      </c>
      <c r="Y1450" s="54">
        <v>7.0677455187548515E-6</v>
      </c>
      <c r="Z1450" s="54">
        <v>0</v>
      </c>
      <c r="AA1450" s="54">
        <v>0</v>
      </c>
      <c r="AB1450" s="54">
        <v>0</v>
      </c>
      <c r="AC1450" s="54">
        <v>0</v>
      </c>
      <c r="AD1450" s="54">
        <v>0</v>
      </c>
      <c r="AE1450" s="54">
        <v>0</v>
      </c>
      <c r="AF1450" s="54">
        <f t="shared" si="1730"/>
        <v>0</v>
      </c>
      <c r="AG1450" s="54">
        <f t="shared" si="1731"/>
        <v>0</v>
      </c>
      <c r="AH1450" s="54">
        <f t="shared" si="1732"/>
        <v>0</v>
      </c>
      <c r="AI1450" s="54">
        <v>0.01</v>
      </c>
      <c r="AJ1450" s="54">
        <v>0.01</v>
      </c>
      <c r="AK1450" s="54">
        <v>0.01</v>
      </c>
      <c r="AL1450" s="54">
        <v>0.01</v>
      </c>
      <c r="AM1450" s="54">
        <v>0.01</v>
      </c>
      <c r="AN1450" s="54">
        <v>0.01</v>
      </c>
      <c r="AO1450" s="54">
        <v>0.03</v>
      </c>
      <c r="AP1450" s="54">
        <v>0.03</v>
      </c>
      <c r="AQ1450" s="54">
        <v>0.06</v>
      </c>
      <c r="AR1450" s="54">
        <f t="shared" si="1733"/>
        <v>0</v>
      </c>
      <c r="AS1450" s="54">
        <f t="shared" si="1734"/>
        <v>0</v>
      </c>
      <c r="AT1450" s="54">
        <f t="shared" si="1735"/>
        <v>0</v>
      </c>
      <c r="AU1450" s="54">
        <f t="shared" si="1736"/>
        <v>0</v>
      </c>
      <c r="AV1450" s="54">
        <f t="shared" si="1737"/>
        <v>0</v>
      </c>
      <c r="AW1450" s="54">
        <f t="shared" si="1738"/>
        <v>0</v>
      </c>
      <c r="AX1450" s="54">
        <f t="shared" si="1739"/>
        <v>0</v>
      </c>
      <c r="AY1450" s="54">
        <f t="shared" si="1740"/>
        <v>0</v>
      </c>
      <c r="AZ1450" s="54">
        <f t="shared" si="1741"/>
        <v>0</v>
      </c>
      <c r="BA1450" s="54">
        <f t="shared" si="1727"/>
        <v>1.1779575864591419E-6</v>
      </c>
      <c r="BB1450" s="54">
        <f t="shared" si="1728"/>
        <v>0</v>
      </c>
      <c r="BC1450" s="54">
        <f>SUM(CJ1450:CL1450)*2</f>
        <v>0</v>
      </c>
      <c r="BD1450" s="54">
        <f>SUM(CM1450:CO1450)*2</f>
        <v>-4</v>
      </c>
      <c r="BE1450" s="54">
        <f t="shared" si="1742"/>
        <v>0</v>
      </c>
      <c r="BF1450" s="54">
        <f t="shared" ref="BF1450:BK1450" si="1785">Z1450*2</f>
        <v>0</v>
      </c>
      <c r="BG1450" s="54">
        <f t="shared" si="1785"/>
        <v>0</v>
      </c>
      <c r="BH1450" s="54">
        <f t="shared" si="1785"/>
        <v>0</v>
      </c>
      <c r="BI1450" s="54">
        <f t="shared" si="1785"/>
        <v>0</v>
      </c>
      <c r="BJ1450" s="54">
        <f t="shared" si="1785"/>
        <v>0</v>
      </c>
      <c r="BK1450" s="54">
        <f t="shared" si="1785"/>
        <v>0</v>
      </c>
      <c r="BL1450" s="54">
        <v>0</v>
      </c>
      <c r="BM1450" s="54">
        <v>0</v>
      </c>
      <c r="BN1450" s="54">
        <f t="shared" si="1783"/>
        <v>0</v>
      </c>
      <c r="BO1450" s="54">
        <f t="shared" si="1784"/>
        <v>0</v>
      </c>
      <c r="BP1450" s="54">
        <v>0</v>
      </c>
      <c r="BQ1450" s="54">
        <v>0</v>
      </c>
      <c r="BR1450" s="54">
        <v>0</v>
      </c>
      <c r="BS1450" s="54">
        <v>0</v>
      </c>
      <c r="BT1450" s="54">
        <v>0</v>
      </c>
      <c r="BU1450" s="54">
        <v>0</v>
      </c>
      <c r="BV1450" s="54">
        <f t="shared" si="1745"/>
        <v>707.43916666666667</v>
      </c>
      <c r="BW1450" s="54">
        <f t="shared" si="1746"/>
        <v>0</v>
      </c>
      <c r="BX1450" s="54">
        <f t="shared" si="1747"/>
        <v>-16978.54</v>
      </c>
      <c r="BY1450" s="54">
        <f t="shared" si="1748"/>
        <v>0</v>
      </c>
      <c r="BZ1450" s="54">
        <f t="shared" si="1749"/>
        <v>-2</v>
      </c>
      <c r="CA1450" s="54">
        <v>0</v>
      </c>
      <c r="CB1450" s="54">
        <f t="shared" si="1750"/>
        <v>2</v>
      </c>
      <c r="CC1450" s="54">
        <f t="shared" si="1751"/>
        <v>8.3333333333333329E-2</v>
      </c>
      <c r="CD1450" s="54">
        <v>0</v>
      </c>
      <c r="CE1450" s="54">
        <v>2</v>
      </c>
      <c r="CF1450" s="54">
        <v>1</v>
      </c>
      <c r="CG1450" s="54">
        <v>0</v>
      </c>
      <c r="CH1450" s="54">
        <v>0</v>
      </c>
      <c r="CI1450" s="54">
        <v>0</v>
      </c>
      <c r="CJ1450" s="54">
        <v>0</v>
      </c>
      <c r="CK1450" s="54">
        <v>0</v>
      </c>
      <c r="CL1450" s="54">
        <v>0</v>
      </c>
      <c r="CM1450" s="54">
        <v>0</v>
      </c>
      <c r="CN1450" s="54">
        <v>0</v>
      </c>
      <c r="CO1450" s="54">
        <v>-2</v>
      </c>
    </row>
    <row r="1451" spans="1:93">
      <c r="A1451" s="3" t="str">
        <f t="shared" si="1729"/>
        <v>SH577Herceptin IV</v>
      </c>
      <c r="B1451" s="3" t="s">
        <v>558</v>
      </c>
      <c r="C1451" s="3" t="s">
        <v>887</v>
      </c>
      <c r="D1451" s="3" t="s">
        <v>296</v>
      </c>
      <c r="E1451" s="3" t="s">
        <v>296</v>
      </c>
      <c r="F1451" s="3" t="s">
        <v>449</v>
      </c>
      <c r="G1451" s="3" t="s">
        <v>450</v>
      </c>
      <c r="H1451" s="3" t="s">
        <v>345</v>
      </c>
      <c r="I1451" s="3" t="s">
        <v>346</v>
      </c>
      <c r="J1451" s="3" t="s">
        <v>559</v>
      </c>
      <c r="K1451" s="3" t="s">
        <v>544</v>
      </c>
      <c r="L1451" s="3" t="s">
        <v>939</v>
      </c>
      <c r="M1451" s="3" t="s">
        <v>542</v>
      </c>
      <c r="N1451" s="3" t="s">
        <v>11</v>
      </c>
      <c r="O1451" s="3" t="s">
        <v>11</v>
      </c>
      <c r="P1451" s="3">
        <v>4535.5</v>
      </c>
      <c r="Q1451" s="54">
        <v>0</v>
      </c>
      <c r="R1451" s="54">
        <v>0</v>
      </c>
      <c r="S1451" s="54">
        <v>0</v>
      </c>
      <c r="T1451" s="54">
        <v>0</v>
      </c>
      <c r="U1451" s="54">
        <v>0</v>
      </c>
      <c r="V1451" s="54">
        <v>0</v>
      </c>
      <c r="W1451" s="54">
        <v>0</v>
      </c>
      <c r="X1451" s="54">
        <v>0</v>
      </c>
      <c r="Y1451" s="54">
        <v>0</v>
      </c>
      <c r="Z1451" s="54">
        <v>0</v>
      </c>
      <c r="AA1451" s="54">
        <v>0</v>
      </c>
      <c r="AB1451" s="54">
        <v>0</v>
      </c>
      <c r="AC1451" s="54">
        <v>0</v>
      </c>
      <c r="AD1451" s="54">
        <v>0</v>
      </c>
      <c r="AE1451" s="54">
        <v>0</v>
      </c>
      <c r="AF1451" s="54">
        <f t="shared" si="1730"/>
        <v>0</v>
      </c>
      <c r="AG1451" s="54">
        <f t="shared" si="1731"/>
        <v>0</v>
      </c>
      <c r="AH1451" s="54">
        <f t="shared" si="1732"/>
        <v>0</v>
      </c>
      <c r="AI1451" s="54">
        <v>0</v>
      </c>
      <c r="AJ1451" s="54">
        <v>0</v>
      </c>
      <c r="AK1451" s="54">
        <v>0</v>
      </c>
      <c r="AL1451" s="54">
        <v>0</v>
      </c>
      <c r="AM1451" s="54">
        <v>0</v>
      </c>
      <c r="AN1451" s="54">
        <v>0</v>
      </c>
      <c r="AO1451" s="54">
        <v>0</v>
      </c>
      <c r="AP1451" s="54">
        <v>0</v>
      </c>
      <c r="AQ1451" s="54">
        <v>0</v>
      </c>
      <c r="AR1451" s="54">
        <f t="shared" si="1733"/>
        <v>0</v>
      </c>
      <c r="AS1451" s="54">
        <f t="shared" si="1734"/>
        <v>0</v>
      </c>
      <c r="AT1451" s="54">
        <f t="shared" si="1735"/>
        <v>0</v>
      </c>
      <c r="AU1451" s="54">
        <f t="shared" si="1736"/>
        <v>0</v>
      </c>
      <c r="AV1451" s="54">
        <f t="shared" si="1737"/>
        <v>0</v>
      </c>
      <c r="AW1451" s="54">
        <f t="shared" si="1738"/>
        <v>0</v>
      </c>
      <c r="AX1451" s="54">
        <f t="shared" si="1739"/>
        <v>0</v>
      </c>
      <c r="AY1451" s="54">
        <f t="shared" si="1740"/>
        <v>0</v>
      </c>
      <c r="AZ1451" s="54">
        <f t="shared" si="1741"/>
        <v>0</v>
      </c>
      <c r="BA1451" s="54">
        <f t="shared" si="1727"/>
        <v>0</v>
      </c>
      <c r="BB1451" s="54">
        <f t="shared" si="1728"/>
        <v>0</v>
      </c>
      <c r="BC1451" s="54"/>
      <c r="BD1451" s="54"/>
      <c r="BE1451" s="54">
        <f t="shared" si="1742"/>
        <v>0</v>
      </c>
      <c r="BF1451" s="54"/>
      <c r="BG1451" s="54"/>
      <c r="BH1451" s="54"/>
      <c r="BI1451" s="54"/>
      <c r="BJ1451" s="54"/>
      <c r="BK1451" s="54"/>
      <c r="BL1451" s="54"/>
      <c r="BM1451" s="54"/>
      <c r="BN1451" s="54"/>
      <c r="BO1451" s="54"/>
      <c r="BP1451" s="54"/>
      <c r="BQ1451" s="54"/>
      <c r="BR1451" s="54"/>
      <c r="BS1451" s="54"/>
      <c r="BT1451" s="54"/>
      <c r="BU1451" s="54"/>
      <c r="BV1451" s="54">
        <f t="shared" si="1745"/>
        <v>0</v>
      </c>
      <c r="BW1451" s="54">
        <f t="shared" si="1746"/>
        <v>0</v>
      </c>
      <c r="BX1451" s="54">
        <f t="shared" si="1747"/>
        <v>0</v>
      </c>
      <c r="BY1451" s="54">
        <f t="shared" si="1748"/>
        <v>0</v>
      </c>
      <c r="BZ1451" s="54">
        <f t="shared" si="1749"/>
        <v>0</v>
      </c>
      <c r="CA1451" s="54"/>
      <c r="CB1451" s="54">
        <f t="shared" si="1750"/>
        <v>0</v>
      </c>
      <c r="CC1451" s="54">
        <f t="shared" si="1751"/>
        <v>0</v>
      </c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</row>
    <row r="1452" spans="1:93">
      <c r="A1452" s="3" t="str">
        <f t="shared" si="1729"/>
        <v>SH577Herceptin SC</v>
      </c>
      <c r="B1452" s="3" t="s">
        <v>558</v>
      </c>
      <c r="C1452" s="3" t="s">
        <v>887</v>
      </c>
      <c r="D1452" s="3" t="s">
        <v>296</v>
      </c>
      <c r="E1452" s="3" t="s">
        <v>296</v>
      </c>
      <c r="F1452" s="3" t="s">
        <v>449</v>
      </c>
      <c r="G1452" s="3" t="s">
        <v>450</v>
      </c>
      <c r="H1452" s="3" t="s">
        <v>345</v>
      </c>
      <c r="I1452" s="3" t="s">
        <v>346</v>
      </c>
      <c r="J1452" s="3" t="s">
        <v>559</v>
      </c>
      <c r="K1452" s="3" t="s">
        <v>544</v>
      </c>
      <c r="L1452" s="3" t="s">
        <v>939</v>
      </c>
      <c r="M1452" s="3" t="s">
        <v>542</v>
      </c>
      <c r="N1452" s="3" t="s">
        <v>12</v>
      </c>
      <c r="O1452" s="3" t="s">
        <v>12</v>
      </c>
      <c r="P1452" s="3">
        <v>3444.49</v>
      </c>
      <c r="Q1452" s="54">
        <v>0</v>
      </c>
      <c r="R1452" s="54">
        <v>0</v>
      </c>
      <c r="S1452" s="54">
        <v>0</v>
      </c>
      <c r="T1452" s="54">
        <v>0</v>
      </c>
      <c r="U1452" s="54">
        <v>0</v>
      </c>
      <c r="V1452" s="54">
        <v>0</v>
      </c>
      <c r="W1452" s="54">
        <v>0</v>
      </c>
      <c r="X1452" s="54">
        <v>0</v>
      </c>
      <c r="Y1452" s="54">
        <v>0</v>
      </c>
      <c r="Z1452" s="54">
        <v>0</v>
      </c>
      <c r="AA1452" s="54">
        <v>0</v>
      </c>
      <c r="AB1452" s="54">
        <v>0</v>
      </c>
      <c r="AC1452" s="54">
        <v>0</v>
      </c>
      <c r="AD1452" s="54">
        <v>0</v>
      </c>
      <c r="AE1452" s="54">
        <v>0</v>
      </c>
      <c r="AF1452" s="54">
        <f t="shared" si="1730"/>
        <v>0</v>
      </c>
      <c r="AG1452" s="54">
        <f t="shared" si="1731"/>
        <v>0</v>
      </c>
      <c r="AH1452" s="54">
        <f t="shared" si="1732"/>
        <v>0</v>
      </c>
      <c r="AI1452" s="54">
        <v>0</v>
      </c>
      <c r="AJ1452" s="54">
        <v>0</v>
      </c>
      <c r="AK1452" s="54">
        <v>0</v>
      </c>
      <c r="AL1452" s="54">
        <v>0</v>
      </c>
      <c r="AM1452" s="54">
        <v>0</v>
      </c>
      <c r="AN1452" s="54">
        <v>0</v>
      </c>
      <c r="AO1452" s="54">
        <v>0</v>
      </c>
      <c r="AP1452" s="54">
        <v>0</v>
      </c>
      <c r="AQ1452" s="54">
        <v>0</v>
      </c>
      <c r="AR1452" s="54">
        <f t="shared" si="1733"/>
        <v>0</v>
      </c>
      <c r="AS1452" s="54">
        <f t="shared" si="1734"/>
        <v>0</v>
      </c>
      <c r="AT1452" s="54">
        <f t="shared" si="1735"/>
        <v>0</v>
      </c>
      <c r="AU1452" s="54">
        <f t="shared" si="1736"/>
        <v>0</v>
      </c>
      <c r="AV1452" s="54">
        <f t="shared" si="1737"/>
        <v>0</v>
      </c>
      <c r="AW1452" s="54">
        <f t="shared" si="1738"/>
        <v>0</v>
      </c>
      <c r="AX1452" s="54">
        <f t="shared" si="1739"/>
        <v>0</v>
      </c>
      <c r="AY1452" s="54">
        <f t="shared" si="1740"/>
        <v>0</v>
      </c>
      <c r="AZ1452" s="54">
        <f t="shared" si="1741"/>
        <v>0</v>
      </c>
      <c r="BA1452" s="54">
        <f t="shared" si="1727"/>
        <v>0</v>
      </c>
      <c r="BB1452" s="54">
        <f t="shared" si="1728"/>
        <v>0</v>
      </c>
      <c r="BC1452" s="54"/>
      <c r="BD1452" s="54"/>
      <c r="BE1452" s="54">
        <f t="shared" si="1742"/>
        <v>0</v>
      </c>
      <c r="BF1452" s="54"/>
      <c r="BG1452" s="54"/>
      <c r="BH1452" s="54"/>
      <c r="BI1452" s="54"/>
      <c r="BJ1452" s="54"/>
      <c r="BK1452" s="54"/>
      <c r="BL1452" s="54"/>
      <c r="BM1452" s="54"/>
      <c r="BN1452" s="54"/>
      <c r="BO1452" s="54"/>
      <c r="BP1452" s="54"/>
      <c r="BQ1452" s="54"/>
      <c r="BR1452" s="54"/>
      <c r="BS1452" s="54"/>
      <c r="BT1452" s="54"/>
      <c r="BU1452" s="54"/>
      <c r="BV1452" s="54">
        <f t="shared" si="1745"/>
        <v>0</v>
      </c>
      <c r="BW1452" s="54">
        <f t="shared" si="1746"/>
        <v>0</v>
      </c>
      <c r="BX1452" s="54">
        <f t="shared" si="1747"/>
        <v>0</v>
      </c>
      <c r="BY1452" s="54">
        <f t="shared" si="1748"/>
        <v>0</v>
      </c>
      <c r="BZ1452" s="54">
        <f t="shared" si="1749"/>
        <v>0</v>
      </c>
      <c r="CA1452" s="54"/>
      <c r="CB1452" s="54">
        <f t="shared" si="1750"/>
        <v>0</v>
      </c>
      <c r="CC1452" s="54">
        <f t="shared" si="1751"/>
        <v>0</v>
      </c>
      <c r="CD1452" s="54"/>
      <c r="CE1452" s="54"/>
      <c r="CF1452" s="54"/>
      <c r="CG1452" s="54"/>
      <c r="CH1452" s="54"/>
      <c r="CI1452" s="54"/>
      <c r="CJ1452" s="54"/>
      <c r="CK1452" s="54"/>
      <c r="CL1452" s="54"/>
      <c r="CM1452" s="54"/>
      <c r="CN1452" s="54"/>
      <c r="CO1452" s="54"/>
    </row>
    <row r="1453" spans="1:93">
      <c r="A1453" s="3" t="str">
        <f t="shared" si="1729"/>
        <v>SH577Itovebi 3mg</v>
      </c>
      <c r="B1453" s="3" t="s">
        <v>558</v>
      </c>
      <c r="C1453" s="3" t="s">
        <v>887</v>
      </c>
      <c r="D1453" s="3" t="s">
        <v>296</v>
      </c>
      <c r="E1453" s="3" t="s">
        <v>296</v>
      </c>
      <c r="F1453" s="3" t="s">
        <v>449</v>
      </c>
      <c r="G1453" s="3" t="s">
        <v>450</v>
      </c>
      <c r="H1453" s="3" t="s">
        <v>345</v>
      </c>
      <c r="I1453" s="3" t="s">
        <v>346</v>
      </c>
      <c r="J1453" s="3" t="s">
        <v>559</v>
      </c>
      <c r="K1453" s="3" t="s">
        <v>544</v>
      </c>
      <c r="L1453" s="3" t="s">
        <v>939</v>
      </c>
      <c r="M1453" s="3" t="s">
        <v>542</v>
      </c>
      <c r="N1453" s="3" t="s">
        <v>13</v>
      </c>
      <c r="O1453" s="3" t="s">
        <v>14</v>
      </c>
      <c r="P1453" s="3">
        <v>3566.02</v>
      </c>
      <c r="Q1453" s="54">
        <v>0</v>
      </c>
      <c r="R1453" s="54">
        <v>0</v>
      </c>
      <c r="S1453" s="54">
        <v>0</v>
      </c>
      <c r="T1453" s="54">
        <v>0</v>
      </c>
      <c r="U1453" s="54">
        <v>0</v>
      </c>
      <c r="V1453" s="54">
        <v>0</v>
      </c>
      <c r="W1453" s="54">
        <v>0</v>
      </c>
      <c r="X1453" s="54">
        <v>0</v>
      </c>
      <c r="Y1453" s="54">
        <v>0</v>
      </c>
      <c r="Z1453" s="54">
        <v>0</v>
      </c>
      <c r="AA1453" s="54">
        <v>0</v>
      </c>
      <c r="AB1453" s="54">
        <v>0</v>
      </c>
      <c r="AC1453" s="54">
        <v>0</v>
      </c>
      <c r="AD1453" s="54">
        <v>0</v>
      </c>
      <c r="AE1453" s="54">
        <v>0</v>
      </c>
      <c r="AF1453" s="54">
        <f t="shared" si="1730"/>
        <v>0</v>
      </c>
      <c r="AG1453" s="54">
        <f t="shared" si="1731"/>
        <v>0</v>
      </c>
      <c r="AH1453" s="54">
        <f t="shared" si="1732"/>
        <v>0</v>
      </c>
      <c r="AI1453" s="54">
        <v>0</v>
      </c>
      <c r="AJ1453" s="54">
        <v>0</v>
      </c>
      <c r="AK1453" s="54">
        <v>0</v>
      </c>
      <c r="AL1453" s="54">
        <v>0</v>
      </c>
      <c r="AM1453" s="54">
        <v>0</v>
      </c>
      <c r="AN1453" s="54">
        <v>0</v>
      </c>
      <c r="AO1453" s="54">
        <v>0</v>
      </c>
      <c r="AP1453" s="54">
        <v>0</v>
      </c>
      <c r="AQ1453" s="54">
        <v>0</v>
      </c>
      <c r="AR1453" s="54">
        <f t="shared" si="1733"/>
        <v>0</v>
      </c>
      <c r="AS1453" s="54">
        <f t="shared" si="1734"/>
        <v>0</v>
      </c>
      <c r="AT1453" s="54">
        <f t="shared" si="1735"/>
        <v>0</v>
      </c>
      <c r="AU1453" s="54">
        <f t="shared" si="1736"/>
        <v>0</v>
      </c>
      <c r="AV1453" s="54">
        <f t="shared" si="1737"/>
        <v>0</v>
      </c>
      <c r="AW1453" s="54">
        <f t="shared" si="1738"/>
        <v>0</v>
      </c>
      <c r="AX1453" s="54">
        <f t="shared" si="1739"/>
        <v>0</v>
      </c>
      <c r="AY1453" s="54">
        <f t="shared" si="1740"/>
        <v>0</v>
      </c>
      <c r="AZ1453" s="54">
        <f t="shared" si="1741"/>
        <v>0</v>
      </c>
      <c r="BA1453" s="54">
        <f t="shared" si="1727"/>
        <v>0</v>
      </c>
      <c r="BB1453" s="54">
        <f t="shared" si="1728"/>
        <v>0</v>
      </c>
      <c r="BC1453" s="54"/>
      <c r="BD1453" s="54"/>
      <c r="BE1453" s="54">
        <f t="shared" si="1742"/>
        <v>0</v>
      </c>
      <c r="BF1453" s="54"/>
      <c r="BG1453" s="54"/>
      <c r="BH1453" s="54"/>
      <c r="BI1453" s="54"/>
      <c r="BJ1453" s="54"/>
      <c r="BK1453" s="54"/>
      <c r="BL1453" s="54">
        <v>0</v>
      </c>
      <c r="BM1453" s="54">
        <v>0</v>
      </c>
      <c r="BN1453" s="54">
        <f t="shared" ref="BN1453:BN1454" si="1786">AVERAGE(BP1453:BR1453)</f>
        <v>0</v>
      </c>
      <c r="BO1453" s="54">
        <f t="shared" ref="BO1453:BO1454" si="1787">SUM(BS1453:BU1453)/1</f>
        <v>0</v>
      </c>
      <c r="BP1453" s="54">
        <v>0</v>
      </c>
      <c r="BQ1453" s="54">
        <v>0</v>
      </c>
      <c r="BR1453" s="54">
        <v>0</v>
      </c>
      <c r="BS1453" s="54">
        <v>0</v>
      </c>
      <c r="BT1453" s="54">
        <v>0</v>
      </c>
      <c r="BU1453" s="54">
        <v>0</v>
      </c>
      <c r="BV1453" s="54">
        <f t="shared" si="1745"/>
        <v>0</v>
      </c>
      <c r="BW1453" s="54">
        <f t="shared" si="1746"/>
        <v>0</v>
      </c>
      <c r="BX1453" s="54">
        <f t="shared" si="1747"/>
        <v>0</v>
      </c>
      <c r="BY1453" s="54">
        <f t="shared" si="1748"/>
        <v>0</v>
      </c>
      <c r="BZ1453" s="54">
        <f t="shared" si="1749"/>
        <v>0</v>
      </c>
      <c r="CA1453" s="54"/>
      <c r="CB1453" s="54">
        <f t="shared" si="1750"/>
        <v>0</v>
      </c>
      <c r="CC1453" s="54">
        <f t="shared" si="1751"/>
        <v>0</v>
      </c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</row>
    <row r="1454" spans="1:93">
      <c r="A1454" s="3" t="str">
        <f t="shared" si="1729"/>
        <v>SH577Itovebi 9mg</v>
      </c>
      <c r="B1454" s="3" t="s">
        <v>558</v>
      </c>
      <c r="C1454" s="3" t="s">
        <v>887</v>
      </c>
      <c r="D1454" s="3" t="s">
        <v>296</v>
      </c>
      <c r="E1454" s="3" t="s">
        <v>296</v>
      </c>
      <c r="F1454" s="3" t="s">
        <v>449</v>
      </c>
      <c r="G1454" s="3" t="s">
        <v>450</v>
      </c>
      <c r="H1454" s="3" t="s">
        <v>345</v>
      </c>
      <c r="I1454" s="3" t="s">
        <v>346</v>
      </c>
      <c r="J1454" s="3" t="s">
        <v>559</v>
      </c>
      <c r="K1454" s="3" t="s">
        <v>544</v>
      </c>
      <c r="L1454" s="3" t="s">
        <v>939</v>
      </c>
      <c r="M1454" s="3" t="s">
        <v>542</v>
      </c>
      <c r="N1454" s="3" t="s">
        <v>13</v>
      </c>
      <c r="O1454" s="3" t="s">
        <v>15</v>
      </c>
      <c r="P1454" s="3">
        <v>10698.05</v>
      </c>
      <c r="Q1454" s="54">
        <v>0</v>
      </c>
      <c r="R1454" s="54">
        <v>0</v>
      </c>
      <c r="S1454" s="54">
        <v>0</v>
      </c>
      <c r="T1454" s="54">
        <v>0</v>
      </c>
      <c r="U1454" s="54">
        <v>0</v>
      </c>
      <c r="V1454" s="54">
        <v>0</v>
      </c>
      <c r="W1454" s="54">
        <v>0</v>
      </c>
      <c r="X1454" s="54">
        <v>0</v>
      </c>
      <c r="Y1454" s="54">
        <v>0</v>
      </c>
      <c r="Z1454" s="54">
        <v>0</v>
      </c>
      <c r="AA1454" s="54">
        <v>0</v>
      </c>
      <c r="AB1454" s="54">
        <v>0</v>
      </c>
      <c r="AC1454" s="54">
        <v>0</v>
      </c>
      <c r="AD1454" s="54">
        <v>0</v>
      </c>
      <c r="AE1454" s="54">
        <v>0</v>
      </c>
      <c r="AF1454" s="54">
        <f t="shared" si="1730"/>
        <v>0</v>
      </c>
      <c r="AG1454" s="54">
        <f t="shared" si="1731"/>
        <v>0</v>
      </c>
      <c r="AH1454" s="54">
        <f t="shared" si="1732"/>
        <v>0</v>
      </c>
      <c r="AI1454" s="54">
        <v>0</v>
      </c>
      <c r="AJ1454" s="54">
        <v>0</v>
      </c>
      <c r="AK1454" s="54">
        <v>0</v>
      </c>
      <c r="AL1454" s="54">
        <v>0</v>
      </c>
      <c r="AM1454" s="54">
        <v>0</v>
      </c>
      <c r="AN1454" s="54">
        <v>0</v>
      </c>
      <c r="AO1454" s="54">
        <v>0</v>
      </c>
      <c r="AP1454" s="54">
        <v>0</v>
      </c>
      <c r="AQ1454" s="54">
        <v>0</v>
      </c>
      <c r="AR1454" s="54">
        <f t="shared" si="1733"/>
        <v>0</v>
      </c>
      <c r="AS1454" s="54">
        <f t="shared" si="1734"/>
        <v>0</v>
      </c>
      <c r="AT1454" s="54">
        <f t="shared" si="1735"/>
        <v>0</v>
      </c>
      <c r="AU1454" s="54">
        <f t="shared" si="1736"/>
        <v>0</v>
      </c>
      <c r="AV1454" s="54">
        <f t="shared" si="1737"/>
        <v>0</v>
      </c>
      <c r="AW1454" s="54">
        <f t="shared" si="1738"/>
        <v>0</v>
      </c>
      <c r="AX1454" s="54">
        <f t="shared" si="1739"/>
        <v>0</v>
      </c>
      <c r="AY1454" s="54">
        <f t="shared" si="1740"/>
        <v>0</v>
      </c>
      <c r="AZ1454" s="54">
        <f t="shared" si="1741"/>
        <v>0</v>
      </c>
      <c r="BA1454" s="54">
        <f t="shared" si="1727"/>
        <v>0</v>
      </c>
      <c r="BB1454" s="54">
        <f t="shared" si="1728"/>
        <v>0</v>
      </c>
      <c r="BC1454" s="54"/>
      <c r="BD1454" s="54"/>
      <c r="BE1454" s="54">
        <f t="shared" si="1742"/>
        <v>0</v>
      </c>
      <c r="BF1454" s="54"/>
      <c r="BG1454" s="54"/>
      <c r="BH1454" s="54"/>
      <c r="BI1454" s="54"/>
      <c r="BJ1454" s="54"/>
      <c r="BK1454" s="54"/>
      <c r="BL1454" s="54">
        <v>0</v>
      </c>
      <c r="BM1454" s="54">
        <v>0</v>
      </c>
      <c r="BN1454" s="54">
        <f t="shared" si="1786"/>
        <v>0</v>
      </c>
      <c r="BO1454" s="54">
        <f t="shared" si="1787"/>
        <v>0</v>
      </c>
      <c r="BP1454" s="54">
        <v>0</v>
      </c>
      <c r="BQ1454" s="54">
        <v>0</v>
      </c>
      <c r="BR1454" s="54">
        <v>0</v>
      </c>
      <c r="BS1454" s="54">
        <v>0</v>
      </c>
      <c r="BT1454" s="54">
        <v>0</v>
      </c>
      <c r="BU1454" s="54">
        <v>0</v>
      </c>
      <c r="BV1454" s="54">
        <f t="shared" si="1745"/>
        <v>0</v>
      </c>
      <c r="BW1454" s="54">
        <f t="shared" si="1746"/>
        <v>0</v>
      </c>
      <c r="BX1454" s="54">
        <f t="shared" si="1747"/>
        <v>0</v>
      </c>
      <c r="BY1454" s="54">
        <f t="shared" si="1748"/>
        <v>0</v>
      </c>
      <c r="BZ1454" s="54">
        <f t="shared" si="1749"/>
        <v>0</v>
      </c>
      <c r="CA1454" s="54"/>
      <c r="CB1454" s="54">
        <f t="shared" si="1750"/>
        <v>0</v>
      </c>
      <c r="CC1454" s="54">
        <f t="shared" si="1751"/>
        <v>0</v>
      </c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</row>
    <row r="1455" spans="1:93">
      <c r="A1455" s="3" t="str">
        <f t="shared" si="1729"/>
        <v>SH577Perjeta</v>
      </c>
      <c r="B1455" s="3" t="s">
        <v>558</v>
      </c>
      <c r="C1455" s="3" t="s">
        <v>887</v>
      </c>
      <c r="D1455" s="3" t="s">
        <v>296</v>
      </c>
      <c r="E1455" s="3" t="s">
        <v>296</v>
      </c>
      <c r="F1455" s="3" t="s">
        <v>449</v>
      </c>
      <c r="G1455" s="3" t="s">
        <v>450</v>
      </c>
      <c r="H1455" s="3" t="s">
        <v>345</v>
      </c>
      <c r="I1455" s="3" t="s">
        <v>346</v>
      </c>
      <c r="J1455" s="3" t="s">
        <v>559</v>
      </c>
      <c r="K1455" s="3" t="s">
        <v>544</v>
      </c>
      <c r="L1455" s="3" t="s">
        <v>939</v>
      </c>
      <c r="M1455" s="3" t="s">
        <v>542</v>
      </c>
      <c r="N1455" s="3" t="s">
        <v>16</v>
      </c>
      <c r="O1455" s="3" t="s">
        <v>16</v>
      </c>
      <c r="P1455" s="3">
        <v>3985.87</v>
      </c>
      <c r="Q1455" s="54">
        <v>0</v>
      </c>
      <c r="R1455" s="54">
        <v>0</v>
      </c>
      <c r="S1455" s="54">
        <v>0</v>
      </c>
      <c r="T1455" s="54">
        <v>0</v>
      </c>
      <c r="U1455" s="54">
        <v>0</v>
      </c>
      <c r="V1455" s="54">
        <v>0</v>
      </c>
      <c r="W1455" s="54">
        <v>0</v>
      </c>
      <c r="X1455" s="54">
        <v>0</v>
      </c>
      <c r="Y1455" s="54">
        <v>0</v>
      </c>
      <c r="Z1455" s="54">
        <v>0</v>
      </c>
      <c r="AA1455" s="54">
        <v>0</v>
      </c>
      <c r="AB1455" s="54">
        <v>0</v>
      </c>
      <c r="AC1455" s="54">
        <v>0</v>
      </c>
      <c r="AD1455" s="54">
        <v>0</v>
      </c>
      <c r="AE1455" s="54">
        <v>0</v>
      </c>
      <c r="AF1455" s="54">
        <f t="shared" si="1730"/>
        <v>0</v>
      </c>
      <c r="AG1455" s="54">
        <f t="shared" si="1731"/>
        <v>0</v>
      </c>
      <c r="AH1455" s="54">
        <f t="shared" si="1732"/>
        <v>0</v>
      </c>
      <c r="AI1455" s="54">
        <v>0</v>
      </c>
      <c r="AJ1455" s="54">
        <v>0</v>
      </c>
      <c r="AK1455" s="54">
        <v>0</v>
      </c>
      <c r="AL1455" s="54">
        <v>0</v>
      </c>
      <c r="AM1455" s="54">
        <v>0</v>
      </c>
      <c r="AN1455" s="54">
        <v>0</v>
      </c>
      <c r="AO1455" s="54">
        <v>0</v>
      </c>
      <c r="AP1455" s="54">
        <v>0</v>
      </c>
      <c r="AQ1455" s="54">
        <v>0</v>
      </c>
      <c r="AR1455" s="54">
        <f t="shared" si="1733"/>
        <v>0</v>
      </c>
      <c r="AS1455" s="54">
        <f t="shared" si="1734"/>
        <v>0</v>
      </c>
      <c r="AT1455" s="54">
        <f t="shared" si="1735"/>
        <v>0</v>
      </c>
      <c r="AU1455" s="54">
        <f t="shared" si="1736"/>
        <v>0</v>
      </c>
      <c r="AV1455" s="54">
        <f t="shared" si="1737"/>
        <v>0</v>
      </c>
      <c r="AW1455" s="54">
        <f t="shared" si="1738"/>
        <v>0</v>
      </c>
      <c r="AX1455" s="54">
        <f t="shared" si="1739"/>
        <v>0</v>
      </c>
      <c r="AY1455" s="54">
        <f t="shared" si="1740"/>
        <v>0</v>
      </c>
      <c r="AZ1455" s="54">
        <f t="shared" si="1741"/>
        <v>0</v>
      </c>
      <c r="BA1455" s="54">
        <f t="shared" si="1727"/>
        <v>0</v>
      </c>
      <c r="BB1455" s="54">
        <f t="shared" si="1728"/>
        <v>0</v>
      </c>
      <c r="BC1455" s="54"/>
      <c r="BD1455" s="54"/>
      <c r="BE1455" s="54">
        <f t="shared" si="1742"/>
        <v>0</v>
      </c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>
        <f t="shared" si="1745"/>
        <v>0</v>
      </c>
      <c r="BW1455" s="54">
        <f t="shared" si="1746"/>
        <v>0</v>
      </c>
      <c r="BX1455" s="54">
        <f t="shared" si="1747"/>
        <v>0</v>
      </c>
      <c r="BY1455" s="54">
        <f t="shared" si="1748"/>
        <v>0</v>
      </c>
      <c r="BZ1455" s="54">
        <f t="shared" si="1749"/>
        <v>0</v>
      </c>
      <c r="CA1455" s="54"/>
      <c r="CB1455" s="54">
        <f t="shared" si="1750"/>
        <v>0</v>
      </c>
      <c r="CC1455" s="54">
        <f t="shared" si="1751"/>
        <v>0</v>
      </c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</row>
    <row r="1456" spans="1:93">
      <c r="A1456" s="3" t="str">
        <f t="shared" si="1729"/>
        <v>SH577Phesgo 10ml</v>
      </c>
      <c r="B1456" s="3" t="s">
        <v>558</v>
      </c>
      <c r="C1456" s="3" t="s">
        <v>887</v>
      </c>
      <c r="D1456" s="3" t="s">
        <v>296</v>
      </c>
      <c r="E1456" s="3" t="s">
        <v>296</v>
      </c>
      <c r="F1456" s="3" t="s">
        <v>449</v>
      </c>
      <c r="G1456" s="3" t="s">
        <v>450</v>
      </c>
      <c r="H1456" s="3" t="s">
        <v>345</v>
      </c>
      <c r="I1456" s="3" t="s">
        <v>346</v>
      </c>
      <c r="J1456" s="3" t="s">
        <v>559</v>
      </c>
      <c r="K1456" s="3" t="s">
        <v>544</v>
      </c>
      <c r="L1456" s="3" t="s">
        <v>939</v>
      </c>
      <c r="M1456" s="3" t="s">
        <v>542</v>
      </c>
      <c r="N1456" s="3" t="s">
        <v>17</v>
      </c>
      <c r="O1456" s="3" t="s">
        <v>18</v>
      </c>
      <c r="P1456" s="3">
        <v>6232.07</v>
      </c>
      <c r="Q1456" s="54">
        <v>0</v>
      </c>
      <c r="R1456" s="54">
        <v>0</v>
      </c>
      <c r="S1456" s="54">
        <v>0</v>
      </c>
      <c r="T1456" s="54">
        <v>0</v>
      </c>
      <c r="U1456" s="54">
        <v>0</v>
      </c>
      <c r="V1456" s="54">
        <v>0</v>
      </c>
      <c r="W1456" s="54">
        <v>0</v>
      </c>
      <c r="X1456" s="54">
        <v>0</v>
      </c>
      <c r="Y1456" s="54">
        <v>0</v>
      </c>
      <c r="Z1456" s="54">
        <v>0</v>
      </c>
      <c r="AA1456" s="54">
        <v>0</v>
      </c>
      <c r="AB1456" s="54">
        <v>0</v>
      </c>
      <c r="AC1456" s="54">
        <v>0</v>
      </c>
      <c r="AD1456" s="54">
        <v>0</v>
      </c>
      <c r="AE1456" s="54">
        <v>0</v>
      </c>
      <c r="AF1456" s="54">
        <f t="shared" si="1730"/>
        <v>0</v>
      </c>
      <c r="AG1456" s="54">
        <f t="shared" si="1731"/>
        <v>0</v>
      </c>
      <c r="AH1456" s="54">
        <f t="shared" si="1732"/>
        <v>0</v>
      </c>
      <c r="AI1456" s="54">
        <v>0</v>
      </c>
      <c r="AJ1456" s="54">
        <v>0</v>
      </c>
      <c r="AK1456" s="54">
        <v>0</v>
      </c>
      <c r="AL1456" s="54">
        <v>0</v>
      </c>
      <c r="AM1456" s="54">
        <v>0</v>
      </c>
      <c r="AN1456" s="54">
        <v>0</v>
      </c>
      <c r="AO1456" s="54">
        <v>0</v>
      </c>
      <c r="AP1456" s="54">
        <v>0</v>
      </c>
      <c r="AQ1456" s="54">
        <v>0</v>
      </c>
      <c r="AR1456" s="54">
        <f t="shared" si="1733"/>
        <v>0</v>
      </c>
      <c r="AS1456" s="54">
        <f t="shared" si="1734"/>
        <v>0</v>
      </c>
      <c r="AT1456" s="54">
        <f t="shared" si="1735"/>
        <v>0</v>
      </c>
      <c r="AU1456" s="54">
        <f t="shared" si="1736"/>
        <v>0</v>
      </c>
      <c r="AV1456" s="54">
        <f t="shared" si="1737"/>
        <v>0</v>
      </c>
      <c r="AW1456" s="54">
        <f t="shared" si="1738"/>
        <v>0</v>
      </c>
      <c r="AX1456" s="54">
        <f t="shared" si="1739"/>
        <v>0</v>
      </c>
      <c r="AY1456" s="54">
        <f t="shared" si="1740"/>
        <v>0</v>
      </c>
      <c r="AZ1456" s="54">
        <f t="shared" si="1741"/>
        <v>0</v>
      </c>
      <c r="BA1456" s="54">
        <f t="shared" si="1727"/>
        <v>0</v>
      </c>
      <c r="BB1456" s="54">
        <f t="shared" si="1728"/>
        <v>0</v>
      </c>
      <c r="BC1456" s="54">
        <f>SUM(CJ1456:CL1456)</f>
        <v>0</v>
      </c>
      <c r="BD1456" s="54">
        <f>SUM(CM1456:CO1456)</f>
        <v>0</v>
      </c>
      <c r="BE1456" s="54">
        <f t="shared" si="1742"/>
        <v>0</v>
      </c>
      <c r="BF1456" s="54">
        <f t="shared" ref="BF1456:BK1456" si="1788">Z1456</f>
        <v>0</v>
      </c>
      <c r="BG1456" s="54">
        <f t="shared" si="1788"/>
        <v>0</v>
      </c>
      <c r="BH1456" s="54">
        <f t="shared" si="1788"/>
        <v>0</v>
      </c>
      <c r="BI1456" s="54">
        <f t="shared" si="1788"/>
        <v>0</v>
      </c>
      <c r="BJ1456" s="54">
        <f t="shared" si="1788"/>
        <v>0</v>
      </c>
      <c r="BK1456" s="54">
        <f t="shared" si="1788"/>
        <v>0</v>
      </c>
      <c r="BL1456" s="54">
        <v>0</v>
      </c>
      <c r="BM1456" s="54">
        <v>0</v>
      </c>
      <c r="BN1456" s="54">
        <f t="shared" ref="BN1456:BN1457" si="1789">AVERAGE(BP1456:BR1456)</f>
        <v>0</v>
      </c>
      <c r="BO1456" s="54">
        <f t="shared" ref="BO1456:BO1457" si="1790">SUM(BS1456:BU1456)/1</f>
        <v>0</v>
      </c>
      <c r="BP1456" s="54">
        <v>0</v>
      </c>
      <c r="BQ1456" s="54">
        <v>0</v>
      </c>
      <c r="BR1456" s="54">
        <v>0</v>
      </c>
      <c r="BS1456" s="54">
        <v>0</v>
      </c>
      <c r="BT1456" s="54">
        <v>0</v>
      </c>
      <c r="BU1456" s="54">
        <v>0</v>
      </c>
      <c r="BV1456" s="54">
        <f t="shared" si="1745"/>
        <v>0</v>
      </c>
      <c r="BW1456" s="54">
        <f t="shared" si="1746"/>
        <v>0</v>
      </c>
      <c r="BX1456" s="54">
        <f t="shared" si="1747"/>
        <v>0</v>
      </c>
      <c r="BY1456" s="54">
        <f t="shared" si="1748"/>
        <v>0</v>
      </c>
      <c r="BZ1456" s="54">
        <f t="shared" si="1749"/>
        <v>0</v>
      </c>
      <c r="CA1456" s="54"/>
      <c r="CB1456" s="54">
        <f t="shared" si="1750"/>
        <v>0</v>
      </c>
      <c r="CC1456" s="54">
        <f t="shared" si="1751"/>
        <v>0</v>
      </c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</row>
    <row r="1457" spans="1:93">
      <c r="A1457" s="3" t="str">
        <f t="shared" si="1729"/>
        <v>SH577Phesgo 15ml</v>
      </c>
      <c r="B1457" s="3" t="s">
        <v>558</v>
      </c>
      <c r="C1457" s="3" t="s">
        <v>887</v>
      </c>
      <c r="D1457" s="3" t="s">
        <v>296</v>
      </c>
      <c r="E1457" s="3" t="s">
        <v>296</v>
      </c>
      <c r="F1457" s="3" t="s">
        <v>449</v>
      </c>
      <c r="G1457" s="3" t="s">
        <v>450</v>
      </c>
      <c r="H1457" s="3" t="s">
        <v>345</v>
      </c>
      <c r="I1457" s="3" t="s">
        <v>346</v>
      </c>
      <c r="J1457" s="3" t="s">
        <v>559</v>
      </c>
      <c r="K1457" s="3" t="s">
        <v>544</v>
      </c>
      <c r="L1457" s="3" t="s">
        <v>939</v>
      </c>
      <c r="M1457" s="3" t="s">
        <v>542</v>
      </c>
      <c r="N1457" s="3" t="s">
        <v>17</v>
      </c>
      <c r="O1457" s="3" t="s">
        <v>19</v>
      </c>
      <c r="P1457" s="3">
        <v>8489.27</v>
      </c>
      <c r="Q1457" s="54">
        <v>0</v>
      </c>
      <c r="R1457" s="54">
        <v>0</v>
      </c>
      <c r="S1457" s="54">
        <v>0</v>
      </c>
      <c r="T1457" s="54">
        <v>0</v>
      </c>
      <c r="U1457" s="54">
        <v>0</v>
      </c>
      <c r="V1457" s="54">
        <v>0</v>
      </c>
      <c r="W1457" s="54">
        <v>0</v>
      </c>
      <c r="X1457" s="54">
        <v>0</v>
      </c>
      <c r="Y1457" s="54">
        <v>0</v>
      </c>
      <c r="Z1457" s="54">
        <v>0</v>
      </c>
      <c r="AA1457" s="54">
        <v>0</v>
      </c>
      <c r="AB1457" s="54">
        <v>0</v>
      </c>
      <c r="AC1457" s="54">
        <v>0</v>
      </c>
      <c r="AD1457" s="54">
        <v>0</v>
      </c>
      <c r="AE1457" s="54">
        <v>0</v>
      </c>
      <c r="AF1457" s="54">
        <f t="shared" si="1730"/>
        <v>0</v>
      </c>
      <c r="AG1457" s="54">
        <f t="shared" si="1731"/>
        <v>0</v>
      </c>
      <c r="AH1457" s="54">
        <f t="shared" si="1732"/>
        <v>0</v>
      </c>
      <c r="AI1457" s="54">
        <v>0</v>
      </c>
      <c r="AJ1457" s="54">
        <v>0</v>
      </c>
      <c r="AK1457" s="54">
        <v>0</v>
      </c>
      <c r="AL1457" s="54">
        <v>0</v>
      </c>
      <c r="AM1457" s="54">
        <v>0</v>
      </c>
      <c r="AN1457" s="54">
        <v>0</v>
      </c>
      <c r="AO1457" s="54">
        <v>0</v>
      </c>
      <c r="AP1457" s="54">
        <v>0</v>
      </c>
      <c r="AQ1457" s="54">
        <v>0</v>
      </c>
      <c r="AR1457" s="54">
        <f t="shared" si="1733"/>
        <v>0</v>
      </c>
      <c r="AS1457" s="54">
        <f t="shared" si="1734"/>
        <v>0</v>
      </c>
      <c r="AT1457" s="54">
        <f t="shared" si="1735"/>
        <v>0</v>
      </c>
      <c r="AU1457" s="54">
        <f t="shared" si="1736"/>
        <v>0</v>
      </c>
      <c r="AV1457" s="54">
        <f t="shared" si="1737"/>
        <v>0</v>
      </c>
      <c r="AW1457" s="54">
        <f t="shared" si="1738"/>
        <v>0</v>
      </c>
      <c r="AX1457" s="54">
        <f t="shared" si="1739"/>
        <v>0</v>
      </c>
      <c r="AY1457" s="54">
        <f t="shared" si="1740"/>
        <v>0</v>
      </c>
      <c r="AZ1457" s="54">
        <f t="shared" si="1741"/>
        <v>0</v>
      </c>
      <c r="BA1457" s="54">
        <f t="shared" si="1727"/>
        <v>0</v>
      </c>
      <c r="BB1457" s="54">
        <f t="shared" si="1728"/>
        <v>0</v>
      </c>
      <c r="BC1457" s="54">
        <f>SUM(CJ1457:CL1457)*2</f>
        <v>0</v>
      </c>
      <c r="BD1457" s="54">
        <f>SUM(CM1457:CO1457)*2</f>
        <v>0</v>
      </c>
      <c r="BE1457" s="54">
        <f t="shared" si="1742"/>
        <v>0</v>
      </c>
      <c r="BF1457" s="54">
        <f t="shared" ref="BF1457:BK1457" si="1791">Z1457*2</f>
        <v>0</v>
      </c>
      <c r="BG1457" s="54">
        <f t="shared" si="1791"/>
        <v>0</v>
      </c>
      <c r="BH1457" s="54">
        <f t="shared" si="1791"/>
        <v>0</v>
      </c>
      <c r="BI1457" s="54">
        <f t="shared" si="1791"/>
        <v>0</v>
      </c>
      <c r="BJ1457" s="54">
        <f t="shared" si="1791"/>
        <v>0</v>
      </c>
      <c r="BK1457" s="54">
        <f t="shared" si="1791"/>
        <v>0</v>
      </c>
      <c r="BL1457" s="54">
        <v>0</v>
      </c>
      <c r="BM1457" s="54">
        <v>0</v>
      </c>
      <c r="BN1457" s="54">
        <f t="shared" si="1789"/>
        <v>0</v>
      </c>
      <c r="BO1457" s="54">
        <f t="shared" si="1790"/>
        <v>0</v>
      </c>
      <c r="BP1457" s="54">
        <v>0</v>
      </c>
      <c r="BQ1457" s="54">
        <v>0</v>
      </c>
      <c r="BR1457" s="54">
        <v>0</v>
      </c>
      <c r="BS1457" s="54">
        <v>0</v>
      </c>
      <c r="BT1457" s="54">
        <v>0</v>
      </c>
      <c r="BU1457" s="54">
        <v>0</v>
      </c>
      <c r="BV1457" s="54">
        <f t="shared" si="1745"/>
        <v>0</v>
      </c>
      <c r="BW1457" s="54">
        <f t="shared" si="1746"/>
        <v>0</v>
      </c>
      <c r="BX1457" s="54">
        <f t="shared" si="1747"/>
        <v>0</v>
      </c>
      <c r="BY1457" s="54">
        <f t="shared" si="1748"/>
        <v>0</v>
      </c>
      <c r="BZ1457" s="54">
        <f t="shared" si="1749"/>
        <v>0</v>
      </c>
      <c r="CA1457" s="54">
        <v>0</v>
      </c>
      <c r="CB1457" s="54">
        <f t="shared" si="1750"/>
        <v>0</v>
      </c>
      <c r="CC1457" s="54">
        <f t="shared" si="1751"/>
        <v>0</v>
      </c>
      <c r="CD1457" s="54">
        <v>0</v>
      </c>
      <c r="CE1457" s="54">
        <v>0</v>
      </c>
      <c r="CF1457" s="54">
        <v>0</v>
      </c>
      <c r="CG1457" s="54">
        <v>0</v>
      </c>
      <c r="CH1457" s="54">
        <v>0</v>
      </c>
      <c r="CI1457" s="54">
        <v>0</v>
      </c>
      <c r="CJ1457" s="54">
        <v>0</v>
      </c>
      <c r="CK1457" s="54">
        <v>0</v>
      </c>
      <c r="CL1457" s="54">
        <v>0</v>
      </c>
      <c r="CM1457" s="54">
        <v>0</v>
      </c>
      <c r="CN1457" s="54">
        <v>0</v>
      </c>
      <c r="CO1457" s="54">
        <v>0</v>
      </c>
    </row>
    <row r="1458" spans="1:93">
      <c r="A1458" s="3" t="str">
        <f t="shared" si="1729"/>
        <v>SH579Herceptin IV</v>
      </c>
      <c r="B1458" s="3" t="s">
        <v>556</v>
      </c>
      <c r="C1458" s="3" t="s">
        <v>557</v>
      </c>
      <c r="D1458" s="3" t="s">
        <v>296</v>
      </c>
      <c r="E1458" s="3" t="s">
        <v>296</v>
      </c>
      <c r="F1458" s="3" t="s">
        <v>451</v>
      </c>
      <c r="G1458" s="3" t="s">
        <v>452</v>
      </c>
      <c r="H1458" s="3" t="s">
        <v>333</v>
      </c>
      <c r="I1458" s="3" t="s">
        <v>334</v>
      </c>
      <c r="J1458" s="3" t="s">
        <v>541</v>
      </c>
      <c r="K1458" s="3" t="s">
        <v>541</v>
      </c>
      <c r="L1458" s="3" t="s">
        <v>1047</v>
      </c>
      <c r="M1458" s="3" t="s">
        <v>545</v>
      </c>
      <c r="N1458" s="3" t="s">
        <v>11</v>
      </c>
      <c r="O1458" s="3" t="s">
        <v>11</v>
      </c>
      <c r="P1458" s="3">
        <v>4535.5</v>
      </c>
      <c r="Q1458" s="54">
        <v>2.4822378580318354</v>
      </c>
      <c r="R1458" s="54">
        <v>1.7782879946962156</v>
      </c>
      <c r="S1458" s="54">
        <v>1.6542115868212472</v>
      </c>
      <c r="T1458" s="54">
        <v>1.1681064528530916</v>
      </c>
      <c r="U1458" s="54">
        <v>1.0643067461247377</v>
      </c>
      <c r="V1458" s="54">
        <v>1.852850361472874</v>
      </c>
      <c r="W1458" s="54">
        <v>5.9147374395492989</v>
      </c>
      <c r="X1458" s="54">
        <v>4.085263560450703</v>
      </c>
      <c r="Y1458" s="54">
        <v>10.000001000000001</v>
      </c>
      <c r="Z1458" s="54">
        <v>0</v>
      </c>
      <c r="AA1458" s="54">
        <v>0</v>
      </c>
      <c r="AB1458" s="54">
        <v>0</v>
      </c>
      <c r="AC1458" s="54">
        <v>0</v>
      </c>
      <c r="AD1458" s="54">
        <v>0</v>
      </c>
      <c r="AE1458" s="54">
        <v>0</v>
      </c>
      <c r="AF1458" s="54">
        <f t="shared" si="1730"/>
        <v>0</v>
      </c>
      <c r="AG1458" s="54">
        <f t="shared" si="1731"/>
        <v>0</v>
      </c>
      <c r="AH1458" s="54">
        <f t="shared" si="1732"/>
        <v>0</v>
      </c>
      <c r="AI1458" s="54">
        <v>11258.18980510339</v>
      </c>
      <c r="AJ1458" s="54">
        <v>8065.425199944686</v>
      </c>
      <c r="AK1458" s="54">
        <v>7502.676652027767</v>
      </c>
      <c r="AL1458" s="54">
        <v>5297.9468169151969</v>
      </c>
      <c r="AM1458" s="54">
        <v>4827.1632470487484</v>
      </c>
      <c r="AN1458" s="54">
        <v>8403.6028144602205</v>
      </c>
      <c r="AO1458" s="54">
        <v>26826.291657075843</v>
      </c>
      <c r="AP1458" s="54">
        <v>18528.712878424165</v>
      </c>
      <c r="AQ1458" s="54">
        <v>45355.004535500004</v>
      </c>
      <c r="AR1458" s="54">
        <f t="shared" si="1733"/>
        <v>0</v>
      </c>
      <c r="AS1458" s="54">
        <f t="shared" si="1734"/>
        <v>0</v>
      </c>
      <c r="AT1458" s="54">
        <f t="shared" si="1735"/>
        <v>0</v>
      </c>
      <c r="AU1458" s="54">
        <f t="shared" si="1736"/>
        <v>0</v>
      </c>
      <c r="AV1458" s="54">
        <f t="shared" si="1737"/>
        <v>0</v>
      </c>
      <c r="AW1458" s="54">
        <f t="shared" si="1738"/>
        <v>0</v>
      </c>
      <c r="AX1458" s="54">
        <f t="shared" si="1739"/>
        <v>0</v>
      </c>
      <c r="AY1458" s="54">
        <f t="shared" si="1740"/>
        <v>0</v>
      </c>
      <c r="AZ1458" s="54">
        <f t="shared" si="1741"/>
        <v>0</v>
      </c>
      <c r="BA1458" s="54">
        <f t="shared" si="1727"/>
        <v>1.1681064528530916</v>
      </c>
      <c r="BB1458" s="54">
        <f t="shared" si="1728"/>
        <v>0</v>
      </c>
      <c r="BC1458" s="54"/>
      <c r="BD1458" s="54"/>
      <c r="BE1458" s="54">
        <f t="shared" si="1742"/>
        <v>0</v>
      </c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>
        <f t="shared" si="1745"/>
        <v>0</v>
      </c>
      <c r="BW1458" s="54">
        <f t="shared" si="1746"/>
        <v>0</v>
      </c>
      <c r="BX1458" s="54">
        <f t="shared" si="1747"/>
        <v>0</v>
      </c>
      <c r="BY1458" s="54">
        <f t="shared" si="1748"/>
        <v>0</v>
      </c>
      <c r="BZ1458" s="54">
        <f t="shared" si="1749"/>
        <v>0</v>
      </c>
      <c r="CA1458" s="54">
        <v>0</v>
      </c>
      <c r="CB1458" s="54">
        <f t="shared" si="1750"/>
        <v>0</v>
      </c>
      <c r="CC1458" s="54">
        <f t="shared" si="1751"/>
        <v>0</v>
      </c>
      <c r="CD1458" s="54">
        <v>0</v>
      </c>
      <c r="CE1458" s="54">
        <v>0</v>
      </c>
      <c r="CF1458" s="54">
        <v>0</v>
      </c>
      <c r="CG1458" s="54">
        <v>0</v>
      </c>
      <c r="CH1458" s="54">
        <v>0</v>
      </c>
      <c r="CI1458" s="54">
        <v>0</v>
      </c>
      <c r="CJ1458" s="54">
        <v>0</v>
      </c>
      <c r="CK1458" s="54">
        <v>0</v>
      </c>
      <c r="CL1458" s="54">
        <v>0</v>
      </c>
      <c r="CM1458" s="54">
        <v>0</v>
      </c>
      <c r="CN1458" s="54">
        <v>0</v>
      </c>
      <c r="CO1458" s="54">
        <v>0</v>
      </c>
    </row>
    <row r="1459" spans="1:93">
      <c r="A1459" s="3" t="str">
        <f t="shared" si="1729"/>
        <v>SH579Herceptin SC</v>
      </c>
      <c r="B1459" s="3" t="s">
        <v>556</v>
      </c>
      <c r="C1459" s="3" t="s">
        <v>557</v>
      </c>
      <c r="D1459" s="3" t="s">
        <v>296</v>
      </c>
      <c r="E1459" s="3" t="s">
        <v>296</v>
      </c>
      <c r="F1459" s="3" t="s">
        <v>451</v>
      </c>
      <c r="G1459" s="3" t="s">
        <v>452</v>
      </c>
      <c r="H1459" s="3" t="s">
        <v>333</v>
      </c>
      <c r="I1459" s="3" t="s">
        <v>334</v>
      </c>
      <c r="J1459" s="3" t="s">
        <v>541</v>
      </c>
      <c r="K1459" s="3" t="s">
        <v>541</v>
      </c>
      <c r="L1459" s="3" t="s">
        <v>1047</v>
      </c>
      <c r="M1459" s="3" t="s">
        <v>545</v>
      </c>
      <c r="N1459" s="3" t="s">
        <v>12</v>
      </c>
      <c r="O1459" s="3" t="s">
        <v>12</v>
      </c>
      <c r="P1459" s="3">
        <v>3444.49</v>
      </c>
      <c r="Q1459" s="54">
        <v>1.2869445629604544E-7</v>
      </c>
      <c r="R1459" s="54">
        <v>1.1923834167284972E-7</v>
      </c>
      <c r="S1459" s="54">
        <v>1.8086442832285226E-7</v>
      </c>
      <c r="T1459" s="54">
        <v>1.8512626147397511E-7</v>
      </c>
      <c r="U1459" s="54">
        <v>1.6668434004097236E-7</v>
      </c>
      <c r="V1459" s="54">
        <v>2.193921721933052E-7</v>
      </c>
      <c r="W1459" s="54">
        <v>4.2879722629174739E-7</v>
      </c>
      <c r="X1459" s="54">
        <v>5.7120277370825267E-7</v>
      </c>
      <c r="Y1459" s="54">
        <v>1.0000000000000002E-6</v>
      </c>
      <c r="Z1459" s="54">
        <v>0</v>
      </c>
      <c r="AA1459" s="54">
        <v>0</v>
      </c>
      <c r="AB1459" s="54">
        <v>0</v>
      </c>
      <c r="AC1459" s="54">
        <v>0</v>
      </c>
      <c r="AD1459" s="54">
        <v>0</v>
      </c>
      <c r="AE1459" s="54">
        <v>0</v>
      </c>
      <c r="AF1459" s="54">
        <f t="shared" si="1730"/>
        <v>0</v>
      </c>
      <c r="AG1459" s="54">
        <f t="shared" si="1731"/>
        <v>0</v>
      </c>
      <c r="AH1459" s="54">
        <f t="shared" si="1732"/>
        <v>0</v>
      </c>
      <c r="AI1459" s="54">
        <v>4.4328676776716558E-4</v>
      </c>
      <c r="AJ1459" s="54">
        <v>4.1071527550871412E-4</v>
      </c>
      <c r="AK1459" s="54">
        <v>6.2298571471378138E-4</v>
      </c>
      <c r="AL1459" s="54">
        <v>6.3766555638449256E-4</v>
      </c>
      <c r="AM1459" s="54">
        <v>5.7414254242772885E-4</v>
      </c>
      <c r="AN1459" s="54">
        <v>7.5569414319811776E-4</v>
      </c>
      <c r="AO1459" s="54">
        <v>1.476987757989661E-3</v>
      </c>
      <c r="AP1459" s="54">
        <v>1.9675022420103392E-3</v>
      </c>
      <c r="AQ1459" s="54">
        <v>3.4444900000000001E-3</v>
      </c>
      <c r="AR1459" s="54">
        <f t="shared" si="1733"/>
        <v>0</v>
      </c>
      <c r="AS1459" s="54">
        <f t="shared" si="1734"/>
        <v>0</v>
      </c>
      <c r="AT1459" s="54">
        <f t="shared" si="1735"/>
        <v>0</v>
      </c>
      <c r="AU1459" s="54">
        <f t="shared" si="1736"/>
        <v>0</v>
      </c>
      <c r="AV1459" s="54">
        <f t="shared" si="1737"/>
        <v>0</v>
      </c>
      <c r="AW1459" s="54">
        <f t="shared" si="1738"/>
        <v>0</v>
      </c>
      <c r="AX1459" s="54">
        <f t="shared" si="1739"/>
        <v>0</v>
      </c>
      <c r="AY1459" s="54">
        <f t="shared" si="1740"/>
        <v>0</v>
      </c>
      <c r="AZ1459" s="54">
        <f t="shared" si="1741"/>
        <v>0</v>
      </c>
      <c r="BA1459" s="54">
        <f t="shared" si="1727"/>
        <v>1.8512626147397511E-7</v>
      </c>
      <c r="BB1459" s="54">
        <f t="shared" si="1728"/>
        <v>0</v>
      </c>
      <c r="BC1459" s="54"/>
      <c r="BD1459" s="54"/>
      <c r="BE1459" s="54">
        <f t="shared" si="1742"/>
        <v>0</v>
      </c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>
        <f t="shared" si="1745"/>
        <v>0</v>
      </c>
      <c r="BW1459" s="54">
        <f t="shared" si="1746"/>
        <v>0</v>
      </c>
      <c r="BX1459" s="54">
        <f t="shared" si="1747"/>
        <v>0</v>
      </c>
      <c r="BY1459" s="54">
        <f t="shared" si="1748"/>
        <v>0</v>
      </c>
      <c r="BZ1459" s="54">
        <f t="shared" si="1749"/>
        <v>0</v>
      </c>
      <c r="CA1459" s="54">
        <v>0</v>
      </c>
      <c r="CB1459" s="54">
        <f t="shared" si="1750"/>
        <v>0</v>
      </c>
      <c r="CC1459" s="54">
        <f t="shared" si="1751"/>
        <v>0</v>
      </c>
      <c r="CD1459" s="54">
        <v>0</v>
      </c>
      <c r="CE1459" s="54">
        <v>0</v>
      </c>
      <c r="CF1459" s="54">
        <v>0</v>
      </c>
      <c r="CG1459" s="54">
        <v>0</v>
      </c>
      <c r="CH1459" s="54">
        <v>0</v>
      </c>
      <c r="CI1459" s="54">
        <v>0</v>
      </c>
      <c r="CJ1459" s="54">
        <v>0</v>
      </c>
      <c r="CK1459" s="54">
        <v>0</v>
      </c>
      <c r="CL1459" s="54">
        <v>0</v>
      </c>
      <c r="CM1459" s="54">
        <v>0</v>
      </c>
      <c r="CN1459" s="54">
        <v>0</v>
      </c>
      <c r="CO1459" s="54">
        <v>0</v>
      </c>
    </row>
    <row r="1460" spans="1:93">
      <c r="A1460" s="3" t="str">
        <f t="shared" si="1729"/>
        <v>SH579Itovebi 3mg</v>
      </c>
      <c r="B1460" s="3" t="s">
        <v>556</v>
      </c>
      <c r="C1460" s="3" t="s">
        <v>557</v>
      </c>
      <c r="D1460" s="3" t="s">
        <v>296</v>
      </c>
      <c r="E1460" s="3" t="s">
        <v>296</v>
      </c>
      <c r="F1460" s="3" t="s">
        <v>451</v>
      </c>
      <c r="G1460" s="3" t="s">
        <v>452</v>
      </c>
      <c r="H1460" s="3" t="s">
        <v>333</v>
      </c>
      <c r="I1460" s="3" t="s">
        <v>334</v>
      </c>
      <c r="J1460" s="3" t="s">
        <v>541</v>
      </c>
      <c r="K1460" s="3" t="s">
        <v>541</v>
      </c>
      <c r="L1460" s="3" t="s">
        <v>1047</v>
      </c>
      <c r="M1460" s="3" t="s">
        <v>545</v>
      </c>
      <c r="N1460" s="3" t="s">
        <v>13</v>
      </c>
      <c r="O1460" s="3" t="s">
        <v>14</v>
      </c>
      <c r="P1460" s="3">
        <v>3566.02</v>
      </c>
      <c r="Q1460" s="54">
        <v>7.5423782997919166E-8</v>
      </c>
      <c r="R1460" s="54">
        <v>8.6118364644595899E-8</v>
      </c>
      <c r="S1460" s="54">
        <v>1.7430625086372233E-7</v>
      </c>
      <c r="T1460" s="54">
        <v>1.7644957539816278E-7</v>
      </c>
      <c r="U1460" s="54">
        <v>2.1451535630448561E-7</v>
      </c>
      <c r="V1460" s="54">
        <v>2.7318666979111423E-7</v>
      </c>
      <c r="W1460" s="54">
        <v>3.3584839850623739E-7</v>
      </c>
      <c r="X1460" s="54">
        <v>6.6415160149376262E-7</v>
      </c>
      <c r="Y1460" s="54">
        <v>9.9999999999999995E-7</v>
      </c>
      <c r="Z1460" s="54">
        <v>0</v>
      </c>
      <c r="AA1460" s="54">
        <v>0</v>
      </c>
      <c r="AB1460" s="54">
        <v>0</v>
      </c>
      <c r="AC1460" s="54">
        <v>0</v>
      </c>
      <c r="AD1460" s="54">
        <v>0</v>
      </c>
      <c r="AE1460" s="54">
        <v>0</v>
      </c>
      <c r="AF1460" s="54">
        <f t="shared" si="1730"/>
        <v>0</v>
      </c>
      <c r="AG1460" s="54">
        <f t="shared" si="1731"/>
        <v>0</v>
      </c>
      <c r="AH1460" s="54">
        <f t="shared" si="1732"/>
        <v>0</v>
      </c>
      <c r="AI1460" s="54">
        <v>2.6896271864623972E-4</v>
      </c>
      <c r="AJ1460" s="54">
        <v>3.0709981068992184E-4</v>
      </c>
      <c r="AK1460" s="54">
        <v>6.2157957670505104E-4</v>
      </c>
      <c r="AL1460" s="54">
        <v>6.2922271486135634E-4</v>
      </c>
      <c r="AM1460" s="54">
        <v>7.6496605088892172E-4</v>
      </c>
      <c r="AN1460" s="54">
        <v>9.74189128208509E-4</v>
      </c>
      <c r="AO1460" s="54">
        <v>1.1976421060412126E-3</v>
      </c>
      <c r="AP1460" s="54">
        <v>2.3683778939587868E-3</v>
      </c>
      <c r="AQ1460" s="54">
        <v>3.5660199999999996E-3</v>
      </c>
      <c r="AR1460" s="54">
        <f t="shared" si="1733"/>
        <v>0</v>
      </c>
      <c r="AS1460" s="54">
        <f t="shared" si="1734"/>
        <v>0</v>
      </c>
      <c r="AT1460" s="54">
        <f t="shared" si="1735"/>
        <v>0</v>
      </c>
      <c r="AU1460" s="54">
        <f t="shared" si="1736"/>
        <v>0</v>
      </c>
      <c r="AV1460" s="54">
        <f t="shared" si="1737"/>
        <v>0</v>
      </c>
      <c r="AW1460" s="54">
        <f t="shared" si="1738"/>
        <v>0</v>
      </c>
      <c r="AX1460" s="54">
        <f t="shared" si="1739"/>
        <v>0</v>
      </c>
      <c r="AY1460" s="54">
        <f t="shared" si="1740"/>
        <v>0</v>
      </c>
      <c r="AZ1460" s="54">
        <f t="shared" si="1741"/>
        <v>0</v>
      </c>
      <c r="BA1460" s="54">
        <f t="shared" si="1727"/>
        <v>1.7644957539816278E-7</v>
      </c>
      <c r="BB1460" s="54">
        <f t="shared" si="1728"/>
        <v>0</v>
      </c>
      <c r="BC1460" s="54"/>
      <c r="BD1460" s="54"/>
      <c r="BE1460" s="54">
        <f t="shared" si="1742"/>
        <v>0</v>
      </c>
      <c r="BF1460" s="54"/>
      <c r="BG1460" s="54"/>
      <c r="BH1460" s="54"/>
      <c r="BI1460" s="54"/>
      <c r="BJ1460" s="54"/>
      <c r="BK1460" s="54"/>
      <c r="BL1460" s="54">
        <v>0</v>
      </c>
      <c r="BM1460" s="54">
        <v>0</v>
      </c>
      <c r="BN1460" s="54">
        <f t="shared" ref="BN1460:BN1461" si="1792">AVERAGE(BP1460:BR1460)</f>
        <v>0</v>
      </c>
      <c r="BO1460" s="54">
        <f t="shared" ref="BO1460:BO1461" si="1793">SUM(BS1460:BU1460)/1</f>
        <v>0</v>
      </c>
      <c r="BP1460" s="54">
        <v>0</v>
      </c>
      <c r="BQ1460" s="54">
        <v>0</v>
      </c>
      <c r="BR1460" s="54">
        <v>0</v>
      </c>
      <c r="BS1460" s="54">
        <v>0</v>
      </c>
      <c r="BT1460" s="54">
        <v>0</v>
      </c>
      <c r="BU1460" s="54">
        <v>0</v>
      </c>
      <c r="BV1460" s="54">
        <f t="shared" si="1745"/>
        <v>0</v>
      </c>
      <c r="BW1460" s="54">
        <f t="shared" si="1746"/>
        <v>0</v>
      </c>
      <c r="BX1460" s="54">
        <f t="shared" si="1747"/>
        <v>0</v>
      </c>
      <c r="BY1460" s="54">
        <f t="shared" si="1748"/>
        <v>0</v>
      </c>
      <c r="BZ1460" s="54">
        <f t="shared" si="1749"/>
        <v>0</v>
      </c>
      <c r="CA1460" s="54">
        <v>0</v>
      </c>
      <c r="CB1460" s="54">
        <f t="shared" si="1750"/>
        <v>0</v>
      </c>
      <c r="CC1460" s="54">
        <f t="shared" si="1751"/>
        <v>0</v>
      </c>
      <c r="CD1460" s="54">
        <v>0</v>
      </c>
      <c r="CE1460" s="54">
        <v>0</v>
      </c>
      <c r="CF1460" s="54">
        <v>0</v>
      </c>
      <c r="CG1460" s="54">
        <v>0</v>
      </c>
      <c r="CH1460" s="54">
        <v>0</v>
      </c>
      <c r="CI1460" s="54">
        <v>0</v>
      </c>
      <c r="CJ1460" s="54">
        <v>0</v>
      </c>
      <c r="CK1460" s="54">
        <v>0</v>
      </c>
      <c r="CL1460" s="54">
        <v>0</v>
      </c>
      <c r="CM1460" s="54">
        <v>0</v>
      </c>
      <c r="CN1460" s="54">
        <v>0</v>
      </c>
      <c r="CO1460" s="54">
        <v>0</v>
      </c>
    </row>
    <row r="1461" spans="1:93">
      <c r="A1461" s="3" t="str">
        <f t="shared" si="1729"/>
        <v>SH579Itovebi 9mg</v>
      </c>
      <c r="B1461" s="3" t="s">
        <v>556</v>
      </c>
      <c r="C1461" s="3" t="s">
        <v>557</v>
      </c>
      <c r="D1461" s="3" t="s">
        <v>296</v>
      </c>
      <c r="E1461" s="3" t="s">
        <v>296</v>
      </c>
      <c r="F1461" s="3" t="s">
        <v>451</v>
      </c>
      <c r="G1461" s="3" t="s">
        <v>452</v>
      </c>
      <c r="H1461" s="3" t="s">
        <v>333</v>
      </c>
      <c r="I1461" s="3" t="s">
        <v>334</v>
      </c>
      <c r="J1461" s="3" t="s">
        <v>541</v>
      </c>
      <c r="K1461" s="3" t="s">
        <v>541</v>
      </c>
      <c r="L1461" s="3" t="s">
        <v>1047</v>
      </c>
      <c r="M1461" s="3" t="s">
        <v>545</v>
      </c>
      <c r="N1461" s="3" t="s">
        <v>13</v>
      </c>
      <c r="O1461" s="3" t="s">
        <v>15</v>
      </c>
      <c r="P1461" s="3">
        <v>10698.05</v>
      </c>
      <c r="Q1461" s="54"/>
      <c r="R1461" s="54"/>
      <c r="S1461" s="54"/>
      <c r="T1461" s="54"/>
      <c r="U1461" s="54"/>
      <c r="V1461" s="54"/>
      <c r="W1461" s="54">
        <v>0</v>
      </c>
      <c r="X1461" s="54">
        <v>0</v>
      </c>
      <c r="Y1461" s="54">
        <v>0</v>
      </c>
      <c r="Z1461" s="54">
        <v>0</v>
      </c>
      <c r="AA1461" s="54">
        <v>0</v>
      </c>
      <c r="AB1461" s="54">
        <v>0</v>
      </c>
      <c r="AC1461" s="54">
        <v>0</v>
      </c>
      <c r="AD1461" s="54">
        <v>0</v>
      </c>
      <c r="AE1461" s="54">
        <v>0</v>
      </c>
      <c r="AF1461" s="54">
        <f t="shared" si="1730"/>
        <v>0</v>
      </c>
      <c r="AG1461" s="54">
        <f t="shared" si="1731"/>
        <v>0</v>
      </c>
      <c r="AH1461" s="54">
        <f t="shared" si="1732"/>
        <v>0</v>
      </c>
      <c r="AI1461" s="54"/>
      <c r="AJ1461" s="54"/>
      <c r="AK1461" s="54"/>
      <c r="AL1461" s="54"/>
      <c r="AM1461" s="54"/>
      <c r="AN1461" s="54"/>
      <c r="AO1461" s="54">
        <v>0</v>
      </c>
      <c r="AP1461" s="54">
        <v>0</v>
      </c>
      <c r="AQ1461" s="54">
        <v>0</v>
      </c>
      <c r="AR1461" s="54">
        <f t="shared" si="1733"/>
        <v>0</v>
      </c>
      <c r="AS1461" s="54">
        <f t="shared" si="1734"/>
        <v>0</v>
      </c>
      <c r="AT1461" s="54">
        <f t="shared" si="1735"/>
        <v>0</v>
      </c>
      <c r="AU1461" s="54">
        <f t="shared" si="1736"/>
        <v>0</v>
      </c>
      <c r="AV1461" s="54">
        <f t="shared" si="1737"/>
        <v>0</v>
      </c>
      <c r="AW1461" s="54">
        <f t="shared" si="1738"/>
        <v>0</v>
      </c>
      <c r="AX1461" s="54">
        <f t="shared" si="1739"/>
        <v>0</v>
      </c>
      <c r="AY1461" s="54">
        <f t="shared" si="1740"/>
        <v>0</v>
      </c>
      <c r="AZ1461" s="54">
        <f t="shared" si="1741"/>
        <v>0</v>
      </c>
      <c r="BA1461" s="54">
        <f t="shared" si="1727"/>
        <v>0</v>
      </c>
      <c r="BB1461" s="54">
        <f t="shared" si="1728"/>
        <v>0</v>
      </c>
      <c r="BC1461" s="54"/>
      <c r="BD1461" s="54"/>
      <c r="BE1461" s="54">
        <f t="shared" si="1742"/>
        <v>0</v>
      </c>
      <c r="BF1461" s="54"/>
      <c r="BG1461" s="54"/>
      <c r="BH1461" s="54"/>
      <c r="BI1461" s="54"/>
      <c r="BJ1461" s="54"/>
      <c r="BK1461" s="54"/>
      <c r="BL1461" s="54">
        <v>0</v>
      </c>
      <c r="BM1461" s="54">
        <v>0</v>
      </c>
      <c r="BN1461" s="54">
        <f t="shared" si="1792"/>
        <v>0</v>
      </c>
      <c r="BO1461" s="54">
        <f t="shared" si="1793"/>
        <v>0</v>
      </c>
      <c r="BP1461" s="54">
        <v>0</v>
      </c>
      <c r="BQ1461" s="54">
        <v>0</v>
      </c>
      <c r="BR1461" s="54">
        <v>0</v>
      </c>
      <c r="BS1461" s="54">
        <v>0</v>
      </c>
      <c r="BT1461" s="54">
        <v>0</v>
      </c>
      <c r="BU1461" s="54">
        <v>0</v>
      </c>
      <c r="BV1461" s="54">
        <f t="shared" si="1745"/>
        <v>0</v>
      </c>
      <c r="BW1461" s="54">
        <f t="shared" si="1746"/>
        <v>0</v>
      </c>
      <c r="BX1461" s="54">
        <f t="shared" si="1747"/>
        <v>0</v>
      </c>
      <c r="BY1461" s="54">
        <f t="shared" si="1748"/>
        <v>0</v>
      </c>
      <c r="BZ1461" s="54">
        <f t="shared" si="1749"/>
        <v>0</v>
      </c>
      <c r="CA1461" s="54">
        <v>0</v>
      </c>
      <c r="CB1461" s="54">
        <f t="shared" si="1750"/>
        <v>0</v>
      </c>
      <c r="CC1461" s="54">
        <f t="shared" si="1751"/>
        <v>0</v>
      </c>
      <c r="CD1461" s="54">
        <v>0</v>
      </c>
      <c r="CE1461" s="54">
        <v>0</v>
      </c>
      <c r="CF1461" s="54">
        <v>0</v>
      </c>
      <c r="CG1461" s="54">
        <v>0</v>
      </c>
      <c r="CH1461" s="54">
        <v>0</v>
      </c>
      <c r="CI1461" s="54">
        <v>0</v>
      </c>
      <c r="CJ1461" s="54">
        <v>0</v>
      </c>
      <c r="CK1461" s="54">
        <v>0</v>
      </c>
      <c r="CL1461" s="54">
        <v>0</v>
      </c>
      <c r="CM1461" s="54">
        <v>0</v>
      </c>
      <c r="CN1461" s="54">
        <v>0</v>
      </c>
      <c r="CO1461" s="54">
        <v>0</v>
      </c>
    </row>
    <row r="1462" spans="1:93">
      <c r="A1462" s="3" t="str">
        <f t="shared" si="1729"/>
        <v>SH579Perjeta</v>
      </c>
      <c r="B1462" s="3" t="s">
        <v>556</v>
      </c>
      <c r="C1462" s="3" t="s">
        <v>557</v>
      </c>
      <c r="D1462" s="3" t="s">
        <v>296</v>
      </c>
      <c r="E1462" s="3" t="s">
        <v>296</v>
      </c>
      <c r="F1462" s="3" t="s">
        <v>451</v>
      </c>
      <c r="G1462" s="3" t="s">
        <v>452</v>
      </c>
      <c r="H1462" s="3" t="s">
        <v>333</v>
      </c>
      <c r="I1462" s="3" t="s">
        <v>334</v>
      </c>
      <c r="J1462" s="3" t="s">
        <v>541</v>
      </c>
      <c r="K1462" s="3" t="s">
        <v>541</v>
      </c>
      <c r="L1462" s="3" t="s">
        <v>1047</v>
      </c>
      <c r="M1462" s="3" t="s">
        <v>545</v>
      </c>
      <c r="N1462" s="3" t="s">
        <v>16</v>
      </c>
      <c r="O1462" s="3" t="s">
        <v>16</v>
      </c>
      <c r="P1462" s="3">
        <v>3985.87</v>
      </c>
      <c r="Q1462" s="54">
        <v>1.6888930705905585</v>
      </c>
      <c r="R1462" s="54">
        <v>1.4266333454393829</v>
      </c>
      <c r="S1462" s="54">
        <v>2.1653310549993239</v>
      </c>
      <c r="T1462" s="54">
        <v>1.3084465230315174</v>
      </c>
      <c r="U1462" s="54">
        <v>1.5881013617453026</v>
      </c>
      <c r="V1462" s="54">
        <v>1.8225956519177788</v>
      </c>
      <c r="W1462" s="54">
        <v>5.2808574710292646</v>
      </c>
      <c r="X1462" s="54">
        <v>4.7191435366945989</v>
      </c>
      <c r="Y1462" s="54">
        <v>10.000001007723863</v>
      </c>
      <c r="Z1462" s="54">
        <v>0</v>
      </c>
      <c r="AA1462" s="54">
        <v>0</v>
      </c>
      <c r="AB1462" s="54">
        <v>0</v>
      </c>
      <c r="AC1462" s="54">
        <v>0</v>
      </c>
      <c r="AD1462" s="54">
        <v>0</v>
      </c>
      <c r="AE1462" s="54">
        <v>0</v>
      </c>
      <c r="AF1462" s="54">
        <f t="shared" si="1730"/>
        <v>0</v>
      </c>
      <c r="AG1462" s="54">
        <f t="shared" si="1731"/>
        <v>0</v>
      </c>
      <c r="AH1462" s="54">
        <f t="shared" si="1732"/>
        <v>0</v>
      </c>
      <c r="AI1462" s="54">
        <v>6731.7082232747898</v>
      </c>
      <c r="AJ1462" s="54">
        <v>5686.3750525864725</v>
      </c>
      <c r="AK1462" s="54">
        <v>8630.7280921901547</v>
      </c>
      <c r="AL1462" s="54">
        <v>5215.2977427556352</v>
      </c>
      <c r="AM1462" s="54">
        <v>6329.9655747397492</v>
      </c>
      <c r="AN1462" s="54">
        <v>7264.6293311095169</v>
      </c>
      <c r="AO1462" s="54">
        <v>21048.811368051418</v>
      </c>
      <c r="AP1462" s="54">
        <v>18809.892648604902</v>
      </c>
      <c r="AQ1462" s="54">
        <v>39858.704016656324</v>
      </c>
      <c r="AR1462" s="54">
        <f t="shared" si="1733"/>
        <v>0</v>
      </c>
      <c r="AS1462" s="54">
        <f t="shared" si="1734"/>
        <v>0</v>
      </c>
      <c r="AT1462" s="54">
        <f t="shared" si="1735"/>
        <v>0</v>
      </c>
      <c r="AU1462" s="54">
        <f t="shared" si="1736"/>
        <v>0</v>
      </c>
      <c r="AV1462" s="54">
        <f t="shared" si="1737"/>
        <v>0</v>
      </c>
      <c r="AW1462" s="54">
        <f t="shared" si="1738"/>
        <v>0</v>
      </c>
      <c r="AX1462" s="54">
        <f t="shared" si="1739"/>
        <v>0</v>
      </c>
      <c r="AY1462" s="54">
        <f t="shared" si="1740"/>
        <v>0</v>
      </c>
      <c r="AZ1462" s="54">
        <f t="shared" si="1741"/>
        <v>0</v>
      </c>
      <c r="BA1462" s="54">
        <f t="shared" si="1727"/>
        <v>1.3084465230315174</v>
      </c>
      <c r="BB1462" s="54">
        <f t="shared" si="1728"/>
        <v>0</v>
      </c>
      <c r="BC1462" s="54"/>
      <c r="BD1462" s="54"/>
      <c r="BE1462" s="54">
        <f t="shared" si="1742"/>
        <v>0</v>
      </c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>
        <f t="shared" si="1745"/>
        <v>0</v>
      </c>
      <c r="BW1462" s="54">
        <f t="shared" si="1746"/>
        <v>0</v>
      </c>
      <c r="BX1462" s="54">
        <f t="shared" si="1747"/>
        <v>0</v>
      </c>
      <c r="BY1462" s="54">
        <f t="shared" si="1748"/>
        <v>0</v>
      </c>
      <c r="BZ1462" s="54">
        <f t="shared" si="1749"/>
        <v>0</v>
      </c>
      <c r="CA1462" s="54">
        <v>0</v>
      </c>
      <c r="CB1462" s="54">
        <f t="shared" si="1750"/>
        <v>0</v>
      </c>
      <c r="CC1462" s="54">
        <f t="shared" si="1751"/>
        <v>0</v>
      </c>
      <c r="CD1462" s="54">
        <v>0</v>
      </c>
      <c r="CE1462" s="54">
        <v>0</v>
      </c>
      <c r="CF1462" s="54">
        <v>0</v>
      </c>
      <c r="CG1462" s="54">
        <v>0</v>
      </c>
      <c r="CH1462" s="54">
        <v>0</v>
      </c>
      <c r="CI1462" s="54">
        <v>0</v>
      </c>
      <c r="CJ1462" s="54">
        <v>0</v>
      </c>
      <c r="CK1462" s="54">
        <v>0</v>
      </c>
      <c r="CL1462" s="54">
        <v>0</v>
      </c>
      <c r="CM1462" s="54">
        <v>0</v>
      </c>
      <c r="CN1462" s="54">
        <v>0</v>
      </c>
      <c r="CO1462" s="54">
        <v>0</v>
      </c>
    </row>
    <row r="1463" spans="1:93">
      <c r="A1463" s="3" t="str">
        <f t="shared" si="1729"/>
        <v>SH579Phesgo 10ml</v>
      </c>
      <c r="B1463" s="3" t="s">
        <v>556</v>
      </c>
      <c r="C1463" s="3" t="s">
        <v>557</v>
      </c>
      <c r="D1463" s="3" t="s">
        <v>296</v>
      </c>
      <c r="E1463" s="3" t="s">
        <v>296</v>
      </c>
      <c r="F1463" s="3" t="s">
        <v>451</v>
      </c>
      <c r="G1463" s="3" t="s">
        <v>452</v>
      </c>
      <c r="H1463" s="3" t="s">
        <v>333</v>
      </c>
      <c r="I1463" s="3" t="s">
        <v>334</v>
      </c>
      <c r="J1463" s="3" t="s">
        <v>541</v>
      </c>
      <c r="K1463" s="3" t="s">
        <v>541</v>
      </c>
      <c r="L1463" s="3" t="s">
        <v>1047</v>
      </c>
      <c r="M1463" s="3" t="s">
        <v>545</v>
      </c>
      <c r="N1463" s="3" t="s">
        <v>17</v>
      </c>
      <c r="O1463" s="3" t="s">
        <v>18</v>
      </c>
      <c r="P1463" s="3">
        <v>6232.07</v>
      </c>
      <c r="Q1463" s="54">
        <v>2.1327643501244373</v>
      </c>
      <c r="R1463" s="54">
        <v>1.9716538416240514</v>
      </c>
      <c r="S1463" s="54">
        <v>2.9228980202244195</v>
      </c>
      <c r="T1463" s="54">
        <v>2.5612200891244803</v>
      </c>
      <c r="U1463" s="54">
        <v>2.3499939391245608</v>
      </c>
      <c r="V1463" s="54">
        <v>3.0614803988241466</v>
      </c>
      <c r="W1463" s="54">
        <v>7.0273162119729085</v>
      </c>
      <c r="X1463" s="54">
        <v>7.9726944270731881</v>
      </c>
      <c r="Y1463" s="54">
        <v>15.000010639046096</v>
      </c>
      <c r="Z1463" s="54">
        <v>0</v>
      </c>
      <c r="AA1463" s="54">
        <v>0</v>
      </c>
      <c r="AB1463" s="54">
        <v>0</v>
      </c>
      <c r="AC1463" s="54">
        <v>0</v>
      </c>
      <c r="AD1463" s="54">
        <v>0</v>
      </c>
      <c r="AE1463" s="54">
        <v>0</v>
      </c>
      <c r="AF1463" s="54">
        <f t="shared" si="1730"/>
        <v>0</v>
      </c>
      <c r="AG1463" s="54">
        <f t="shared" si="1731"/>
        <v>0</v>
      </c>
      <c r="AH1463" s="54">
        <f t="shared" si="1732"/>
        <v>0</v>
      </c>
      <c r="AI1463" s="54">
        <v>13291.536723480001</v>
      </c>
      <c r="AJ1463" s="54">
        <v>12287.484756770002</v>
      </c>
      <c r="AK1463" s="54">
        <v>18215.705064899998</v>
      </c>
      <c r="AL1463" s="54">
        <v>15961.702880829998</v>
      </c>
      <c r="AM1463" s="54">
        <v>14645.326728200002</v>
      </c>
      <c r="AN1463" s="54">
        <v>19079.360149099997</v>
      </c>
      <c r="AO1463" s="54">
        <v>43794.726545149999</v>
      </c>
      <c r="AP1463" s="54">
        <v>49686.389758129997</v>
      </c>
      <c r="AQ1463" s="54">
        <v>93481.116303279996</v>
      </c>
      <c r="AR1463" s="54">
        <f t="shared" si="1733"/>
        <v>0</v>
      </c>
      <c r="AS1463" s="54">
        <f t="shared" si="1734"/>
        <v>0</v>
      </c>
      <c r="AT1463" s="54">
        <f t="shared" si="1735"/>
        <v>0</v>
      </c>
      <c r="AU1463" s="54">
        <f t="shared" si="1736"/>
        <v>0</v>
      </c>
      <c r="AV1463" s="54">
        <f t="shared" si="1737"/>
        <v>0</v>
      </c>
      <c r="AW1463" s="54">
        <f t="shared" si="1738"/>
        <v>0</v>
      </c>
      <c r="AX1463" s="54">
        <f t="shared" si="1739"/>
        <v>0</v>
      </c>
      <c r="AY1463" s="54">
        <f t="shared" si="1740"/>
        <v>0</v>
      </c>
      <c r="AZ1463" s="54">
        <f t="shared" si="1741"/>
        <v>0</v>
      </c>
      <c r="BA1463" s="54">
        <f t="shared" si="1727"/>
        <v>2.5612200891244803</v>
      </c>
      <c r="BB1463" s="54">
        <f t="shared" si="1728"/>
        <v>0</v>
      </c>
      <c r="BC1463" s="54">
        <f>SUM(CJ1463:CL1463)</f>
        <v>0</v>
      </c>
      <c r="BD1463" s="54">
        <f>SUM(CM1463:CO1463)</f>
        <v>0</v>
      </c>
      <c r="BE1463" s="54">
        <f t="shared" si="1742"/>
        <v>0</v>
      </c>
      <c r="BF1463" s="54">
        <f t="shared" ref="BF1463:BK1463" si="1794">Z1463</f>
        <v>0</v>
      </c>
      <c r="BG1463" s="54">
        <f t="shared" si="1794"/>
        <v>0</v>
      </c>
      <c r="BH1463" s="54">
        <f t="shared" si="1794"/>
        <v>0</v>
      </c>
      <c r="BI1463" s="54">
        <f t="shared" si="1794"/>
        <v>0</v>
      </c>
      <c r="BJ1463" s="54">
        <f t="shared" si="1794"/>
        <v>0</v>
      </c>
      <c r="BK1463" s="54">
        <f t="shared" si="1794"/>
        <v>0</v>
      </c>
      <c r="BL1463" s="54">
        <v>0</v>
      </c>
      <c r="BM1463" s="54">
        <v>0</v>
      </c>
      <c r="BN1463" s="54">
        <f t="shared" ref="BN1463:BN1464" si="1795">AVERAGE(BP1463:BR1463)</f>
        <v>0</v>
      </c>
      <c r="BO1463" s="54">
        <f t="shared" ref="BO1463:BO1464" si="1796">SUM(BS1463:BU1463)/1</f>
        <v>0</v>
      </c>
      <c r="BP1463" s="54">
        <v>0</v>
      </c>
      <c r="BQ1463" s="54">
        <v>0</v>
      </c>
      <c r="BR1463" s="54">
        <v>0</v>
      </c>
      <c r="BS1463" s="54">
        <v>0</v>
      </c>
      <c r="BT1463" s="54">
        <v>0</v>
      </c>
      <c r="BU1463" s="54">
        <v>0</v>
      </c>
      <c r="BV1463" s="54">
        <f t="shared" si="1745"/>
        <v>0</v>
      </c>
      <c r="BW1463" s="54">
        <f t="shared" si="1746"/>
        <v>0</v>
      </c>
      <c r="BX1463" s="54">
        <f t="shared" si="1747"/>
        <v>0</v>
      </c>
      <c r="BY1463" s="54">
        <f t="shared" si="1748"/>
        <v>0</v>
      </c>
      <c r="BZ1463" s="54">
        <f t="shared" si="1749"/>
        <v>0</v>
      </c>
      <c r="CA1463" s="54">
        <v>0</v>
      </c>
      <c r="CB1463" s="54">
        <f t="shared" si="1750"/>
        <v>0</v>
      </c>
      <c r="CC1463" s="54">
        <f t="shared" si="1751"/>
        <v>0</v>
      </c>
      <c r="CD1463" s="54">
        <v>0</v>
      </c>
      <c r="CE1463" s="54">
        <v>0</v>
      </c>
      <c r="CF1463" s="54">
        <v>0</v>
      </c>
      <c r="CG1463" s="54">
        <v>0</v>
      </c>
      <c r="CH1463" s="54">
        <v>0</v>
      </c>
      <c r="CI1463" s="54">
        <v>0</v>
      </c>
      <c r="CJ1463" s="54">
        <v>0</v>
      </c>
      <c r="CK1463" s="54">
        <v>0</v>
      </c>
      <c r="CL1463" s="54">
        <v>0</v>
      </c>
      <c r="CM1463" s="54">
        <v>0</v>
      </c>
      <c r="CN1463" s="54">
        <v>0</v>
      </c>
      <c r="CO1463" s="54">
        <v>0</v>
      </c>
    </row>
    <row r="1464" spans="1:93">
      <c r="A1464" s="3" t="str">
        <f t="shared" si="1729"/>
        <v>SH579Phesgo 15ml</v>
      </c>
      <c r="B1464" s="3" t="s">
        <v>556</v>
      </c>
      <c r="C1464" s="3" t="s">
        <v>557</v>
      </c>
      <c r="D1464" s="3" t="s">
        <v>296</v>
      </c>
      <c r="E1464" s="3" t="s">
        <v>296</v>
      </c>
      <c r="F1464" s="3" t="s">
        <v>451</v>
      </c>
      <c r="G1464" s="3" t="s">
        <v>452</v>
      </c>
      <c r="H1464" s="3" t="s">
        <v>333</v>
      </c>
      <c r="I1464" s="3" t="s">
        <v>334</v>
      </c>
      <c r="J1464" s="3" t="s">
        <v>541</v>
      </c>
      <c r="K1464" s="3" t="s">
        <v>541</v>
      </c>
      <c r="L1464" s="3" t="s">
        <v>1047</v>
      </c>
      <c r="M1464" s="3" t="s">
        <v>545</v>
      </c>
      <c r="N1464" s="3" t="s">
        <v>17</v>
      </c>
      <c r="O1464" s="3" t="s">
        <v>19</v>
      </c>
      <c r="P1464" s="3">
        <v>8489.27</v>
      </c>
      <c r="Q1464" s="54">
        <v>1.1779575864591419E-6</v>
      </c>
      <c r="R1464" s="54">
        <v>1.1779575864591419E-6</v>
      </c>
      <c r="S1464" s="54">
        <v>1.1779575864591419E-6</v>
      </c>
      <c r="T1464" s="54">
        <v>1.1779575864591419E-6</v>
      </c>
      <c r="U1464" s="54">
        <v>1.1779575864591419E-6</v>
      </c>
      <c r="V1464" s="54">
        <v>1.1779575864591419E-6</v>
      </c>
      <c r="W1464" s="54">
        <v>3.5338727593774257E-6</v>
      </c>
      <c r="X1464" s="54">
        <v>3.5338727593774257E-6</v>
      </c>
      <c r="Y1464" s="54">
        <v>7.0677455187548515E-6</v>
      </c>
      <c r="Z1464" s="54">
        <v>0</v>
      </c>
      <c r="AA1464" s="54">
        <v>0</v>
      </c>
      <c r="AB1464" s="54">
        <v>0</v>
      </c>
      <c r="AC1464" s="54">
        <v>0</v>
      </c>
      <c r="AD1464" s="54">
        <v>0</v>
      </c>
      <c r="AE1464" s="54">
        <v>0</v>
      </c>
      <c r="AF1464" s="54">
        <f t="shared" si="1730"/>
        <v>0</v>
      </c>
      <c r="AG1464" s="54">
        <f t="shared" si="1731"/>
        <v>0</v>
      </c>
      <c r="AH1464" s="54">
        <f t="shared" si="1732"/>
        <v>0</v>
      </c>
      <c r="AI1464" s="54">
        <v>0.01</v>
      </c>
      <c r="AJ1464" s="54">
        <v>0.01</v>
      </c>
      <c r="AK1464" s="54">
        <v>0.01</v>
      </c>
      <c r="AL1464" s="54">
        <v>0.01</v>
      </c>
      <c r="AM1464" s="54">
        <v>0.01</v>
      </c>
      <c r="AN1464" s="54">
        <v>0.01</v>
      </c>
      <c r="AO1464" s="54">
        <v>0.03</v>
      </c>
      <c r="AP1464" s="54">
        <v>0.03</v>
      </c>
      <c r="AQ1464" s="54">
        <v>0.06</v>
      </c>
      <c r="AR1464" s="54">
        <f t="shared" si="1733"/>
        <v>0</v>
      </c>
      <c r="AS1464" s="54">
        <f t="shared" si="1734"/>
        <v>0</v>
      </c>
      <c r="AT1464" s="54">
        <f t="shared" si="1735"/>
        <v>0</v>
      </c>
      <c r="AU1464" s="54">
        <f t="shared" si="1736"/>
        <v>0</v>
      </c>
      <c r="AV1464" s="54">
        <f t="shared" si="1737"/>
        <v>0</v>
      </c>
      <c r="AW1464" s="54">
        <f t="shared" si="1738"/>
        <v>0</v>
      </c>
      <c r="AX1464" s="54">
        <f t="shared" si="1739"/>
        <v>0</v>
      </c>
      <c r="AY1464" s="54">
        <f t="shared" si="1740"/>
        <v>0</v>
      </c>
      <c r="AZ1464" s="54">
        <f t="shared" si="1741"/>
        <v>0</v>
      </c>
      <c r="BA1464" s="54">
        <f t="shared" si="1727"/>
        <v>1.1779575864591419E-6</v>
      </c>
      <c r="BB1464" s="54">
        <f t="shared" si="1728"/>
        <v>0</v>
      </c>
      <c r="BC1464" s="54">
        <f>SUM(CJ1464:CL1464)*2</f>
        <v>0</v>
      </c>
      <c r="BD1464" s="54">
        <f>SUM(CM1464:CO1464)*2</f>
        <v>0</v>
      </c>
      <c r="BE1464" s="54">
        <f t="shared" si="1742"/>
        <v>0</v>
      </c>
      <c r="BF1464" s="54">
        <f t="shared" ref="BF1464:BK1464" si="1797">Z1464*2</f>
        <v>0</v>
      </c>
      <c r="BG1464" s="54">
        <f t="shared" si="1797"/>
        <v>0</v>
      </c>
      <c r="BH1464" s="54">
        <f t="shared" si="1797"/>
        <v>0</v>
      </c>
      <c r="BI1464" s="54">
        <f t="shared" si="1797"/>
        <v>0</v>
      </c>
      <c r="BJ1464" s="54">
        <f t="shared" si="1797"/>
        <v>0</v>
      </c>
      <c r="BK1464" s="54">
        <f t="shared" si="1797"/>
        <v>0</v>
      </c>
      <c r="BL1464" s="54">
        <v>0</v>
      </c>
      <c r="BM1464" s="54">
        <v>0</v>
      </c>
      <c r="BN1464" s="54">
        <f t="shared" si="1795"/>
        <v>0</v>
      </c>
      <c r="BO1464" s="54">
        <f t="shared" si="1796"/>
        <v>0</v>
      </c>
      <c r="BP1464" s="54">
        <v>0</v>
      </c>
      <c r="BQ1464" s="54">
        <v>0</v>
      </c>
      <c r="BR1464" s="54">
        <v>0</v>
      </c>
      <c r="BS1464" s="54">
        <v>0</v>
      </c>
      <c r="BT1464" s="54">
        <v>0</v>
      </c>
      <c r="BU1464" s="54">
        <v>0</v>
      </c>
      <c r="BV1464" s="54">
        <f t="shared" si="1745"/>
        <v>0</v>
      </c>
      <c r="BW1464" s="54">
        <f t="shared" si="1746"/>
        <v>0</v>
      </c>
      <c r="BX1464" s="54">
        <f t="shared" si="1747"/>
        <v>0</v>
      </c>
      <c r="BY1464" s="54">
        <f t="shared" si="1748"/>
        <v>0</v>
      </c>
      <c r="BZ1464" s="54">
        <f t="shared" si="1749"/>
        <v>0</v>
      </c>
      <c r="CA1464" s="54">
        <v>0</v>
      </c>
      <c r="CB1464" s="54">
        <f t="shared" si="1750"/>
        <v>0</v>
      </c>
      <c r="CC1464" s="54">
        <f t="shared" si="1751"/>
        <v>0</v>
      </c>
      <c r="CD1464" s="54">
        <v>0</v>
      </c>
      <c r="CE1464" s="54">
        <v>0</v>
      </c>
      <c r="CF1464" s="54">
        <v>0</v>
      </c>
      <c r="CG1464" s="54">
        <v>0</v>
      </c>
      <c r="CH1464" s="54">
        <v>0</v>
      </c>
      <c r="CI1464" s="54">
        <v>0</v>
      </c>
      <c r="CJ1464" s="54">
        <v>0</v>
      </c>
      <c r="CK1464" s="54">
        <v>0</v>
      </c>
      <c r="CL1464" s="54">
        <v>0</v>
      </c>
      <c r="CM1464" s="54">
        <v>0</v>
      </c>
      <c r="CN1464" s="54">
        <v>0</v>
      </c>
      <c r="CO1464" s="54">
        <v>0</v>
      </c>
    </row>
    <row r="1465" spans="1:93">
      <c r="A1465" s="3" t="str">
        <f t="shared" si="1729"/>
        <v>SH596Herceptin IV</v>
      </c>
      <c r="B1465" s="3" t="s">
        <v>558</v>
      </c>
      <c r="C1465" s="3" t="s">
        <v>887</v>
      </c>
      <c r="D1465" s="3" t="s">
        <v>296</v>
      </c>
      <c r="E1465" s="3" t="s">
        <v>296</v>
      </c>
      <c r="F1465" s="3" t="s">
        <v>453</v>
      </c>
      <c r="G1465" s="3" t="s">
        <v>454</v>
      </c>
      <c r="H1465" s="3" t="s">
        <v>453</v>
      </c>
      <c r="I1465" s="3" t="s">
        <v>454</v>
      </c>
      <c r="J1465" s="3" t="s">
        <v>541</v>
      </c>
      <c r="K1465" s="3" t="s">
        <v>541</v>
      </c>
      <c r="L1465" s="3"/>
      <c r="M1465" s="3" t="s">
        <v>545</v>
      </c>
      <c r="N1465" s="3" t="s">
        <v>11</v>
      </c>
      <c r="O1465" s="3" t="s">
        <v>11</v>
      </c>
      <c r="P1465" s="3">
        <v>4535.5</v>
      </c>
      <c r="Q1465" s="54">
        <v>9.9765364482469092</v>
      </c>
      <c r="R1465" s="54">
        <v>7.1472421295812687</v>
      </c>
      <c r="S1465" s="54">
        <v>6.6485579275307591</v>
      </c>
      <c r="T1465" s="54">
        <v>4.6948186551152897</v>
      </c>
      <c r="U1465" s="54">
        <v>4.2776299662303909</v>
      </c>
      <c r="V1465" s="54">
        <v>7.446920972770255</v>
      </c>
      <c r="W1465" s="54">
        <v>23.772336505358936</v>
      </c>
      <c r="X1465" s="54">
        <v>16.419369594115935</v>
      </c>
      <c r="Y1465" s="54">
        <v>40.191706099474871</v>
      </c>
      <c r="Z1465" s="54">
        <v>18</v>
      </c>
      <c r="AA1465" s="54">
        <v>0</v>
      </c>
      <c r="AB1465" s="54">
        <v>12</v>
      </c>
      <c r="AC1465" s="54">
        <v>0</v>
      </c>
      <c r="AD1465" s="54">
        <v>0</v>
      </c>
      <c r="AE1465" s="54">
        <v>0</v>
      </c>
      <c r="AF1465" s="54">
        <f t="shared" si="1730"/>
        <v>30</v>
      </c>
      <c r="AG1465" s="54">
        <f t="shared" si="1731"/>
        <v>0</v>
      </c>
      <c r="AH1465" s="54">
        <f t="shared" si="1732"/>
        <v>30</v>
      </c>
      <c r="AI1465" s="54">
        <v>45248.581061023862</v>
      </c>
      <c r="AJ1465" s="54">
        <v>32416.316678715844</v>
      </c>
      <c r="AK1465" s="54">
        <v>30154.53448031576</v>
      </c>
      <c r="AL1465" s="54">
        <v>21293.350010275397</v>
      </c>
      <c r="AM1465" s="54">
        <v>19401.190711837939</v>
      </c>
      <c r="AN1465" s="54">
        <v>33775.510071999488</v>
      </c>
      <c r="AO1465" s="54">
        <v>107819.43222005547</v>
      </c>
      <c r="AP1465" s="54">
        <v>74470.050794112816</v>
      </c>
      <c r="AQ1465" s="54">
        <v>182289.48301416828</v>
      </c>
      <c r="AR1465" s="54">
        <f t="shared" si="1733"/>
        <v>81639</v>
      </c>
      <c r="AS1465" s="54">
        <f t="shared" si="1734"/>
        <v>0</v>
      </c>
      <c r="AT1465" s="54">
        <f t="shared" si="1735"/>
        <v>54426</v>
      </c>
      <c r="AU1465" s="54">
        <f t="shared" si="1736"/>
        <v>0</v>
      </c>
      <c r="AV1465" s="54">
        <f t="shared" si="1737"/>
        <v>0</v>
      </c>
      <c r="AW1465" s="54">
        <f t="shared" si="1738"/>
        <v>0</v>
      </c>
      <c r="AX1465" s="54">
        <f t="shared" si="1739"/>
        <v>136065</v>
      </c>
      <c r="AY1465" s="54">
        <f t="shared" si="1740"/>
        <v>0</v>
      </c>
      <c r="AZ1465" s="54">
        <f t="shared" si="1741"/>
        <v>136065</v>
      </c>
      <c r="BA1465" s="54">
        <f t="shared" si="1727"/>
        <v>4.6948186551152897</v>
      </c>
      <c r="BB1465" s="54">
        <f t="shared" si="1728"/>
        <v>0</v>
      </c>
      <c r="BC1465" s="54"/>
      <c r="BD1465" s="54"/>
      <c r="BE1465" s="54">
        <f t="shared" si="1742"/>
        <v>0</v>
      </c>
      <c r="BF1465" s="54"/>
      <c r="BG1465" s="54"/>
      <c r="BH1465" s="54"/>
      <c r="BI1465" s="54"/>
      <c r="BJ1465" s="54"/>
      <c r="BK1465" s="54"/>
      <c r="BL1465" s="54"/>
      <c r="BM1465" s="54"/>
      <c r="BN1465" s="54"/>
      <c r="BO1465" s="54"/>
      <c r="BP1465" s="54"/>
      <c r="BQ1465" s="54"/>
      <c r="BR1465" s="54"/>
      <c r="BS1465" s="54"/>
      <c r="BT1465" s="54"/>
      <c r="BU1465" s="54"/>
      <c r="BV1465" s="54">
        <f t="shared" si="1745"/>
        <v>38173.791666666664</v>
      </c>
      <c r="BW1465" s="54">
        <f t="shared" si="1746"/>
        <v>-376446.5</v>
      </c>
      <c r="BX1465" s="54">
        <f t="shared" si="1747"/>
        <v>145136</v>
      </c>
      <c r="BY1465" s="54">
        <f t="shared" si="1748"/>
        <v>-83</v>
      </c>
      <c r="BZ1465" s="54">
        <f t="shared" si="1749"/>
        <v>32</v>
      </c>
      <c r="CA1465" s="54">
        <v>0</v>
      </c>
      <c r="CB1465" s="54">
        <f t="shared" si="1750"/>
        <v>20</v>
      </c>
      <c r="CC1465" s="54">
        <f t="shared" si="1751"/>
        <v>8.4166666666666661</v>
      </c>
      <c r="CD1465" s="54">
        <v>0</v>
      </c>
      <c r="CE1465" s="54">
        <v>0</v>
      </c>
      <c r="CF1465" s="54">
        <v>20</v>
      </c>
      <c r="CG1465" s="54">
        <v>0</v>
      </c>
      <c r="CH1465" s="54">
        <v>10</v>
      </c>
      <c r="CI1465" s="54">
        <v>122</v>
      </c>
      <c r="CJ1465" s="54">
        <v>0</v>
      </c>
      <c r="CK1465" s="54">
        <v>-102</v>
      </c>
      <c r="CL1465" s="54">
        <v>19</v>
      </c>
      <c r="CM1465" s="54">
        <v>12</v>
      </c>
      <c r="CN1465" s="54">
        <v>20</v>
      </c>
      <c r="CO1465" s="54">
        <v>0</v>
      </c>
    </row>
    <row r="1466" spans="1:93">
      <c r="A1466" s="3" t="str">
        <f t="shared" si="1729"/>
        <v>SH596Herceptin SC</v>
      </c>
      <c r="B1466" s="3" t="s">
        <v>558</v>
      </c>
      <c r="C1466" s="3" t="s">
        <v>887</v>
      </c>
      <c r="D1466" s="3" t="s">
        <v>296</v>
      </c>
      <c r="E1466" s="3" t="s">
        <v>296</v>
      </c>
      <c r="F1466" s="3" t="s">
        <v>453</v>
      </c>
      <c r="G1466" s="3" t="s">
        <v>454</v>
      </c>
      <c r="H1466" s="3" t="s">
        <v>453</v>
      </c>
      <c r="I1466" s="3" t="s">
        <v>454</v>
      </c>
      <c r="J1466" s="3" t="s">
        <v>541</v>
      </c>
      <c r="K1466" s="3" t="s">
        <v>541</v>
      </c>
      <c r="L1466" s="3"/>
      <c r="M1466" s="3" t="s">
        <v>545</v>
      </c>
      <c r="N1466" s="3" t="s">
        <v>12</v>
      </c>
      <c r="O1466" s="3" t="s">
        <v>12</v>
      </c>
      <c r="P1466" s="3">
        <v>3444.49</v>
      </c>
      <c r="Q1466" s="54">
        <v>1.3975318072126515</v>
      </c>
      <c r="R1466" s="54">
        <v>1.2948450144873709</v>
      </c>
      <c r="S1466" s="54">
        <v>1.9640612241530235</v>
      </c>
      <c r="T1466" s="54">
        <v>2.0103417521349467</v>
      </c>
      <c r="U1466" s="54">
        <v>1.8100753806802965</v>
      </c>
      <c r="V1466" s="54">
        <v>2.3824455824911905</v>
      </c>
      <c r="W1466" s="54">
        <v>4.6564380458530454</v>
      </c>
      <c r="X1466" s="54">
        <v>6.2028627153064342</v>
      </c>
      <c r="Y1466" s="54">
        <v>10.85930076115948</v>
      </c>
      <c r="Z1466" s="54">
        <v>0</v>
      </c>
      <c r="AA1466" s="54">
        <v>0</v>
      </c>
      <c r="AB1466" s="54">
        <v>0</v>
      </c>
      <c r="AC1466" s="54">
        <v>0</v>
      </c>
      <c r="AD1466" s="54">
        <v>0</v>
      </c>
      <c r="AE1466" s="54">
        <v>0</v>
      </c>
      <c r="AF1466" s="54">
        <f t="shared" si="1730"/>
        <v>0</v>
      </c>
      <c r="AG1466" s="54">
        <f t="shared" si="1731"/>
        <v>0</v>
      </c>
      <c r="AH1466" s="54">
        <f t="shared" si="1732"/>
        <v>0</v>
      </c>
      <c r="AI1466" s="54">
        <v>4813.7843346259051</v>
      </c>
      <c r="AJ1466" s="54">
        <v>4460.0807039516039</v>
      </c>
      <c r="AK1466" s="54">
        <v>6765.1892459828468</v>
      </c>
      <c r="AL1466" s="54">
        <v>6924.6020618113025</v>
      </c>
      <c r="AM1466" s="54">
        <v>6234.7865479994744</v>
      </c>
      <c r="AN1466" s="54">
        <v>8206.30998443508</v>
      </c>
      <c r="AO1466" s="54">
        <v>16039.054284560356</v>
      </c>
      <c r="AP1466" s="54">
        <v>21365.698594245856</v>
      </c>
      <c r="AQ1466" s="54">
        <v>37404.752878806212</v>
      </c>
      <c r="AR1466" s="54">
        <f t="shared" si="1733"/>
        <v>0</v>
      </c>
      <c r="AS1466" s="54">
        <f t="shared" si="1734"/>
        <v>0</v>
      </c>
      <c r="AT1466" s="54">
        <f t="shared" si="1735"/>
        <v>0</v>
      </c>
      <c r="AU1466" s="54">
        <f t="shared" si="1736"/>
        <v>0</v>
      </c>
      <c r="AV1466" s="54">
        <f t="shared" si="1737"/>
        <v>0</v>
      </c>
      <c r="AW1466" s="54">
        <f t="shared" si="1738"/>
        <v>0</v>
      </c>
      <c r="AX1466" s="54">
        <f t="shared" si="1739"/>
        <v>0</v>
      </c>
      <c r="AY1466" s="54">
        <f t="shared" si="1740"/>
        <v>0</v>
      </c>
      <c r="AZ1466" s="54">
        <f t="shared" si="1741"/>
        <v>0</v>
      </c>
      <c r="BA1466" s="54">
        <f t="shared" si="1727"/>
        <v>2.0103417521349467</v>
      </c>
      <c r="BB1466" s="54">
        <f t="shared" si="1728"/>
        <v>0</v>
      </c>
      <c r="BC1466" s="54"/>
      <c r="BD1466" s="54"/>
      <c r="BE1466" s="54">
        <f t="shared" si="1742"/>
        <v>0</v>
      </c>
      <c r="BF1466" s="54"/>
      <c r="BG1466" s="54"/>
      <c r="BH1466" s="54"/>
      <c r="BI1466" s="54"/>
      <c r="BJ1466" s="54"/>
      <c r="BK1466" s="54"/>
      <c r="BL1466" s="54"/>
      <c r="BM1466" s="54"/>
      <c r="BN1466" s="54"/>
      <c r="BO1466" s="54"/>
      <c r="BP1466" s="54"/>
      <c r="BQ1466" s="54"/>
      <c r="BR1466" s="54"/>
      <c r="BS1466" s="54"/>
      <c r="BT1466" s="54"/>
      <c r="BU1466" s="54"/>
      <c r="BV1466" s="54">
        <f t="shared" si="1745"/>
        <v>6601.9391666666661</v>
      </c>
      <c r="BW1466" s="54">
        <f t="shared" si="1746"/>
        <v>0</v>
      </c>
      <c r="BX1466" s="54">
        <f t="shared" si="1747"/>
        <v>0</v>
      </c>
      <c r="BY1466" s="54">
        <f t="shared" si="1748"/>
        <v>0</v>
      </c>
      <c r="BZ1466" s="54">
        <f t="shared" si="1749"/>
        <v>0</v>
      </c>
      <c r="CA1466" s="54">
        <v>0</v>
      </c>
      <c r="CB1466" s="54">
        <f t="shared" si="1750"/>
        <v>18</v>
      </c>
      <c r="CC1466" s="54">
        <f t="shared" si="1751"/>
        <v>1.9166666666666667</v>
      </c>
      <c r="CD1466" s="54">
        <v>0</v>
      </c>
      <c r="CE1466" s="54">
        <v>5</v>
      </c>
      <c r="CF1466" s="54">
        <v>0</v>
      </c>
      <c r="CG1466" s="54">
        <v>18</v>
      </c>
      <c r="CH1466" s="54">
        <v>0</v>
      </c>
      <c r="CI1466" s="54">
        <v>0</v>
      </c>
      <c r="CJ1466" s="54">
        <v>0</v>
      </c>
      <c r="CK1466" s="54">
        <v>0</v>
      </c>
      <c r="CL1466" s="54">
        <v>0</v>
      </c>
      <c r="CM1466" s="54">
        <v>0</v>
      </c>
      <c r="CN1466" s="54">
        <v>0</v>
      </c>
      <c r="CO1466" s="54">
        <v>0</v>
      </c>
    </row>
    <row r="1467" spans="1:93">
      <c r="A1467" s="3" t="str">
        <f t="shared" si="1729"/>
        <v>SH596Itovebi 3mg</v>
      </c>
      <c r="B1467" s="3" t="s">
        <v>558</v>
      </c>
      <c r="C1467" s="3" t="s">
        <v>887</v>
      </c>
      <c r="D1467" s="3" t="s">
        <v>296</v>
      </c>
      <c r="E1467" s="3" t="s">
        <v>296</v>
      </c>
      <c r="F1467" s="3" t="s">
        <v>453</v>
      </c>
      <c r="G1467" s="3" t="s">
        <v>454</v>
      </c>
      <c r="H1467" s="3" t="s">
        <v>453</v>
      </c>
      <c r="I1467" s="3" t="s">
        <v>454</v>
      </c>
      <c r="J1467" s="3" t="s">
        <v>541</v>
      </c>
      <c r="K1467" s="3" t="s">
        <v>541</v>
      </c>
      <c r="L1467" s="3"/>
      <c r="M1467" s="3" t="s">
        <v>545</v>
      </c>
      <c r="N1467" s="3" t="s">
        <v>13</v>
      </c>
      <c r="O1467" s="3" t="s">
        <v>14</v>
      </c>
      <c r="P1467" s="3">
        <v>3566.02</v>
      </c>
      <c r="Q1467" s="54">
        <v>7.5423782997919166E-8</v>
      </c>
      <c r="R1467" s="54">
        <v>8.6118364644595899E-8</v>
      </c>
      <c r="S1467" s="54">
        <v>1.7430625086372233E-7</v>
      </c>
      <c r="T1467" s="54">
        <v>1.7644957539816278E-7</v>
      </c>
      <c r="U1467" s="54">
        <v>2.1451535630448561E-7</v>
      </c>
      <c r="V1467" s="54">
        <v>2.7318666979111423E-7</v>
      </c>
      <c r="W1467" s="54">
        <v>3.3584839850623739E-7</v>
      </c>
      <c r="X1467" s="54">
        <v>6.6415160149376262E-7</v>
      </c>
      <c r="Y1467" s="54">
        <v>9.9999999999999995E-7</v>
      </c>
      <c r="Z1467" s="54">
        <v>6</v>
      </c>
      <c r="AA1467" s="54">
        <v>4</v>
      </c>
      <c r="AB1467" s="54">
        <v>4</v>
      </c>
      <c r="AC1467" s="54">
        <v>0</v>
      </c>
      <c r="AD1467" s="54">
        <v>0</v>
      </c>
      <c r="AE1467" s="54">
        <v>0</v>
      </c>
      <c r="AF1467" s="54">
        <f t="shared" si="1730"/>
        <v>14</v>
      </c>
      <c r="AG1467" s="54">
        <f t="shared" si="1731"/>
        <v>0</v>
      </c>
      <c r="AH1467" s="54">
        <f t="shared" si="1732"/>
        <v>14</v>
      </c>
      <c r="AI1467" s="54">
        <v>2.6896271864623972E-4</v>
      </c>
      <c r="AJ1467" s="54">
        <v>3.0709981068992184E-4</v>
      </c>
      <c r="AK1467" s="54">
        <v>6.2157957670505104E-4</v>
      </c>
      <c r="AL1467" s="54">
        <v>6.2922271486135644E-4</v>
      </c>
      <c r="AM1467" s="54">
        <v>7.6496605088892183E-4</v>
      </c>
      <c r="AN1467" s="54">
        <v>9.7418912820850911E-4</v>
      </c>
      <c r="AO1467" s="54">
        <v>1.1976421060412126E-3</v>
      </c>
      <c r="AP1467" s="54">
        <v>2.3683778939587873E-3</v>
      </c>
      <c r="AQ1467" s="54">
        <v>3.5660199999999996E-3</v>
      </c>
      <c r="AR1467" s="54">
        <f t="shared" si="1733"/>
        <v>21396.12</v>
      </c>
      <c r="AS1467" s="54">
        <f t="shared" si="1734"/>
        <v>14264.08</v>
      </c>
      <c r="AT1467" s="54">
        <f t="shared" si="1735"/>
        <v>14264.08</v>
      </c>
      <c r="AU1467" s="54">
        <f t="shared" si="1736"/>
        <v>0</v>
      </c>
      <c r="AV1467" s="54">
        <f t="shared" si="1737"/>
        <v>0</v>
      </c>
      <c r="AW1467" s="54">
        <f t="shared" si="1738"/>
        <v>0</v>
      </c>
      <c r="AX1467" s="54">
        <f t="shared" si="1739"/>
        <v>49924.28</v>
      </c>
      <c r="AY1467" s="54">
        <f t="shared" si="1740"/>
        <v>0</v>
      </c>
      <c r="AZ1467" s="54">
        <f t="shared" si="1741"/>
        <v>49924.28</v>
      </c>
      <c r="BA1467" s="54">
        <f t="shared" si="1727"/>
        <v>1.7644957539816278E-7</v>
      </c>
      <c r="BB1467" s="54">
        <f t="shared" si="1728"/>
        <v>0</v>
      </c>
      <c r="BC1467" s="54"/>
      <c r="BD1467" s="54"/>
      <c r="BE1467" s="54">
        <f t="shared" si="1742"/>
        <v>0</v>
      </c>
      <c r="BF1467" s="54"/>
      <c r="BG1467" s="54"/>
      <c r="BH1467" s="54"/>
      <c r="BI1467" s="54"/>
      <c r="BJ1467" s="54"/>
      <c r="BK1467" s="54"/>
      <c r="BL1467" s="54">
        <v>0</v>
      </c>
      <c r="BM1467" s="54">
        <v>0</v>
      </c>
      <c r="BN1467" s="54">
        <f t="shared" ref="BN1467:BN1468" si="1798">AVERAGE(BP1467:BR1467)</f>
        <v>0</v>
      </c>
      <c r="BO1467" s="54">
        <f t="shared" ref="BO1467:BO1468" si="1799">SUM(BS1467:BU1467)/1</f>
        <v>0</v>
      </c>
      <c r="BP1467" s="54">
        <v>0</v>
      </c>
      <c r="BQ1467" s="54">
        <v>0</v>
      </c>
      <c r="BR1467" s="54">
        <v>0</v>
      </c>
      <c r="BS1467" s="54">
        <v>0</v>
      </c>
      <c r="BT1467" s="54">
        <v>0</v>
      </c>
      <c r="BU1467" s="54">
        <v>0</v>
      </c>
      <c r="BV1467" s="54">
        <f t="shared" si="1745"/>
        <v>1485.8416666666667</v>
      </c>
      <c r="BW1467" s="54">
        <f t="shared" si="1746"/>
        <v>7132.04</v>
      </c>
      <c r="BX1467" s="54">
        <f t="shared" si="1747"/>
        <v>7132.04</v>
      </c>
      <c r="BY1467" s="54">
        <f t="shared" si="1748"/>
        <v>2</v>
      </c>
      <c r="BZ1467" s="54">
        <f t="shared" si="1749"/>
        <v>2</v>
      </c>
      <c r="CA1467" s="54">
        <v>0</v>
      </c>
      <c r="CB1467" s="54">
        <f t="shared" si="1750"/>
        <v>1</v>
      </c>
      <c r="CC1467" s="54">
        <f t="shared" si="1751"/>
        <v>0.41666666666666669</v>
      </c>
      <c r="CD1467" s="54">
        <v>0</v>
      </c>
      <c r="CE1467" s="54">
        <v>0</v>
      </c>
      <c r="CF1467" s="54">
        <v>0</v>
      </c>
      <c r="CG1467" s="54">
        <v>0</v>
      </c>
      <c r="CH1467" s="54">
        <v>1</v>
      </c>
      <c r="CI1467" s="54">
        <v>0</v>
      </c>
      <c r="CJ1467" s="54">
        <v>0</v>
      </c>
      <c r="CK1467" s="54">
        <v>0</v>
      </c>
      <c r="CL1467" s="54">
        <v>2</v>
      </c>
      <c r="CM1467" s="54">
        <v>0</v>
      </c>
      <c r="CN1467" s="54">
        <v>1</v>
      </c>
      <c r="CO1467" s="54">
        <v>1</v>
      </c>
    </row>
    <row r="1468" spans="1:93">
      <c r="A1468" s="3" t="str">
        <f t="shared" si="1729"/>
        <v>SH596Itovebi 9mg</v>
      </c>
      <c r="B1468" s="3" t="s">
        <v>558</v>
      </c>
      <c r="C1468" s="3" t="s">
        <v>887</v>
      </c>
      <c r="D1468" s="3" t="s">
        <v>296</v>
      </c>
      <c r="E1468" s="3" t="s">
        <v>296</v>
      </c>
      <c r="F1468" s="3" t="s">
        <v>453</v>
      </c>
      <c r="G1468" s="3" t="s">
        <v>454</v>
      </c>
      <c r="H1468" s="3" t="s">
        <v>453</v>
      </c>
      <c r="I1468" s="3" t="s">
        <v>454</v>
      </c>
      <c r="J1468" s="3" t="s">
        <v>541</v>
      </c>
      <c r="K1468" s="3" t="s">
        <v>541</v>
      </c>
      <c r="L1468" s="3"/>
      <c r="M1468" s="3" t="s">
        <v>545</v>
      </c>
      <c r="N1468" s="3" t="s">
        <v>13</v>
      </c>
      <c r="O1468" s="3" t="s">
        <v>15</v>
      </c>
      <c r="P1468" s="3">
        <v>10698.05</v>
      </c>
      <c r="Q1468" s="54"/>
      <c r="R1468" s="54"/>
      <c r="S1468" s="54"/>
      <c r="T1468" s="54">
        <v>0</v>
      </c>
      <c r="U1468" s="54">
        <v>0</v>
      </c>
      <c r="V1468" s="54">
        <v>0</v>
      </c>
      <c r="W1468" s="54">
        <v>0</v>
      </c>
      <c r="X1468" s="54">
        <v>0</v>
      </c>
      <c r="Y1468" s="54">
        <v>0</v>
      </c>
      <c r="Z1468" s="54">
        <v>9</v>
      </c>
      <c r="AA1468" s="54">
        <v>0</v>
      </c>
      <c r="AB1468" s="54">
        <v>1</v>
      </c>
      <c r="AC1468" s="54">
        <v>0</v>
      </c>
      <c r="AD1468" s="54">
        <v>0</v>
      </c>
      <c r="AE1468" s="54">
        <v>0</v>
      </c>
      <c r="AF1468" s="54">
        <f t="shared" si="1730"/>
        <v>10</v>
      </c>
      <c r="AG1468" s="54">
        <f t="shared" si="1731"/>
        <v>0</v>
      </c>
      <c r="AH1468" s="54">
        <f t="shared" si="1732"/>
        <v>10</v>
      </c>
      <c r="AI1468" s="54"/>
      <c r="AJ1468" s="54"/>
      <c r="AK1468" s="54"/>
      <c r="AL1468" s="54">
        <v>0</v>
      </c>
      <c r="AM1468" s="54">
        <v>0</v>
      </c>
      <c r="AN1468" s="54">
        <v>0</v>
      </c>
      <c r="AO1468" s="54">
        <v>0</v>
      </c>
      <c r="AP1468" s="54">
        <v>0</v>
      </c>
      <c r="AQ1468" s="54">
        <v>0</v>
      </c>
      <c r="AR1468" s="54">
        <f t="shared" si="1733"/>
        <v>96282.45</v>
      </c>
      <c r="AS1468" s="54">
        <f t="shared" si="1734"/>
        <v>0</v>
      </c>
      <c r="AT1468" s="54">
        <f t="shared" si="1735"/>
        <v>10698.05</v>
      </c>
      <c r="AU1468" s="54">
        <f t="shared" si="1736"/>
        <v>0</v>
      </c>
      <c r="AV1468" s="54">
        <f t="shared" si="1737"/>
        <v>0</v>
      </c>
      <c r="AW1468" s="54">
        <f t="shared" si="1738"/>
        <v>0</v>
      </c>
      <c r="AX1468" s="54">
        <f t="shared" si="1739"/>
        <v>106980.5</v>
      </c>
      <c r="AY1468" s="54">
        <f t="shared" si="1740"/>
        <v>0</v>
      </c>
      <c r="AZ1468" s="54">
        <f t="shared" si="1741"/>
        <v>106980.5</v>
      </c>
      <c r="BA1468" s="54">
        <f t="shared" si="1727"/>
        <v>0</v>
      </c>
      <c r="BB1468" s="54">
        <f t="shared" si="1728"/>
        <v>0</v>
      </c>
      <c r="BC1468" s="54"/>
      <c r="BD1468" s="54"/>
      <c r="BE1468" s="54">
        <f t="shared" si="1742"/>
        <v>0</v>
      </c>
      <c r="BF1468" s="54"/>
      <c r="BG1468" s="54"/>
      <c r="BH1468" s="54"/>
      <c r="BI1468" s="54"/>
      <c r="BJ1468" s="54"/>
      <c r="BK1468" s="54"/>
      <c r="BL1468" s="54">
        <v>0</v>
      </c>
      <c r="BM1468" s="54">
        <v>0</v>
      </c>
      <c r="BN1468" s="54">
        <f t="shared" si="1798"/>
        <v>0</v>
      </c>
      <c r="BO1468" s="54">
        <f t="shared" si="1799"/>
        <v>0</v>
      </c>
      <c r="BP1468" s="54">
        <v>0</v>
      </c>
      <c r="BQ1468" s="54">
        <v>0</v>
      </c>
      <c r="BR1468" s="54">
        <v>0</v>
      </c>
      <c r="BS1468" s="54">
        <v>0</v>
      </c>
      <c r="BT1468" s="54">
        <v>0</v>
      </c>
      <c r="BU1468" s="54">
        <v>0</v>
      </c>
      <c r="BV1468" s="54">
        <f t="shared" si="1745"/>
        <v>891.50416666666661</v>
      </c>
      <c r="BW1468" s="54">
        <f t="shared" si="1746"/>
        <v>0</v>
      </c>
      <c r="BX1468" s="54">
        <f t="shared" si="1747"/>
        <v>10698.05</v>
      </c>
      <c r="BY1468" s="54">
        <f t="shared" si="1748"/>
        <v>0</v>
      </c>
      <c r="BZ1468" s="54">
        <f t="shared" si="1749"/>
        <v>1</v>
      </c>
      <c r="CA1468" s="54">
        <v>0</v>
      </c>
      <c r="CB1468" s="54">
        <f t="shared" si="1750"/>
        <v>1</v>
      </c>
      <c r="CC1468" s="54">
        <f t="shared" si="1751"/>
        <v>8.3333333333333329E-2</v>
      </c>
      <c r="CD1468" s="54">
        <v>0</v>
      </c>
      <c r="CE1468" s="54">
        <v>0</v>
      </c>
      <c r="CF1468" s="54">
        <v>0</v>
      </c>
      <c r="CG1468" s="54">
        <v>0</v>
      </c>
      <c r="CH1468" s="54">
        <v>0</v>
      </c>
      <c r="CI1468" s="54">
        <v>0</v>
      </c>
      <c r="CJ1468" s="54">
        <v>0</v>
      </c>
      <c r="CK1468" s="54">
        <v>0</v>
      </c>
      <c r="CL1468" s="54">
        <v>0</v>
      </c>
      <c r="CM1468" s="54">
        <v>0</v>
      </c>
      <c r="CN1468" s="54">
        <v>0</v>
      </c>
      <c r="CO1468" s="54">
        <v>1</v>
      </c>
    </row>
    <row r="1469" spans="1:93">
      <c r="A1469" s="3" t="str">
        <f t="shared" si="1729"/>
        <v>SH596Perjeta</v>
      </c>
      <c r="B1469" s="3" t="s">
        <v>558</v>
      </c>
      <c r="C1469" s="3" t="s">
        <v>887</v>
      </c>
      <c r="D1469" s="3" t="s">
        <v>296</v>
      </c>
      <c r="E1469" s="3" t="s">
        <v>296</v>
      </c>
      <c r="F1469" s="3" t="s">
        <v>453</v>
      </c>
      <c r="G1469" s="3" t="s">
        <v>454</v>
      </c>
      <c r="H1469" s="3" t="s">
        <v>453</v>
      </c>
      <c r="I1469" s="3" t="s">
        <v>454</v>
      </c>
      <c r="J1469" s="3" t="s">
        <v>541</v>
      </c>
      <c r="K1469" s="3" t="s">
        <v>541</v>
      </c>
      <c r="L1469" s="3"/>
      <c r="M1469" s="3" t="s">
        <v>545</v>
      </c>
      <c r="N1469" s="3" t="s">
        <v>16</v>
      </c>
      <c r="O1469" s="3" t="s">
        <v>16</v>
      </c>
      <c r="P1469" s="3">
        <v>3985.87</v>
      </c>
      <c r="Q1469" s="54">
        <v>5.90383696516274</v>
      </c>
      <c r="R1469" s="54">
        <v>4.9870597654792093</v>
      </c>
      <c r="S1469" s="54">
        <v>7.5693137398270691</v>
      </c>
      <c r="T1469" s="54">
        <v>4.5739159477461584</v>
      </c>
      <c r="U1469" s="54">
        <v>5.5515009725386086</v>
      </c>
      <c r="V1469" s="54">
        <v>6.3712189775131751</v>
      </c>
      <c r="W1469" s="54">
        <v>18.460210470469018</v>
      </c>
      <c r="X1469" s="54">
        <v>16.496635897797944</v>
      </c>
      <c r="Y1469" s="54">
        <v>34.956846368266966</v>
      </c>
      <c r="Z1469" s="54">
        <v>0</v>
      </c>
      <c r="AA1469" s="54">
        <v>3</v>
      </c>
      <c r="AB1469" s="54">
        <v>0</v>
      </c>
      <c r="AC1469" s="54">
        <v>0</v>
      </c>
      <c r="AD1469" s="54">
        <v>0</v>
      </c>
      <c r="AE1469" s="54">
        <v>0</v>
      </c>
      <c r="AF1469" s="54">
        <f t="shared" si="1730"/>
        <v>3</v>
      </c>
      <c r="AG1469" s="54">
        <f t="shared" si="1731"/>
        <v>0</v>
      </c>
      <c r="AH1469" s="54">
        <f t="shared" si="1732"/>
        <v>3</v>
      </c>
      <c r="AI1469" s="54">
        <v>23531.926644333209</v>
      </c>
      <c r="AJ1469" s="54">
        <v>19877.771907430615</v>
      </c>
      <c r="AK1469" s="54">
        <v>30170.300556164519</v>
      </c>
      <c r="AL1469" s="54">
        <v>18231.034358642981</v>
      </c>
      <c r="AM1469" s="54">
        <v>22127.561181412464</v>
      </c>
      <c r="AN1469" s="54">
        <v>25394.85058590044</v>
      </c>
      <c r="AO1469" s="54">
        <v>73579.999107928335</v>
      </c>
      <c r="AP1469" s="54">
        <v>65753.446125955888</v>
      </c>
      <c r="AQ1469" s="54">
        <v>139333.44523388421</v>
      </c>
      <c r="AR1469" s="54">
        <f t="shared" si="1733"/>
        <v>0</v>
      </c>
      <c r="AS1469" s="54">
        <f t="shared" si="1734"/>
        <v>11957.61</v>
      </c>
      <c r="AT1469" s="54">
        <f t="shared" si="1735"/>
        <v>0</v>
      </c>
      <c r="AU1469" s="54">
        <f t="shared" si="1736"/>
        <v>0</v>
      </c>
      <c r="AV1469" s="54">
        <f t="shared" si="1737"/>
        <v>0</v>
      </c>
      <c r="AW1469" s="54">
        <f t="shared" si="1738"/>
        <v>0</v>
      </c>
      <c r="AX1469" s="54">
        <f t="shared" si="1739"/>
        <v>11957.61</v>
      </c>
      <c r="AY1469" s="54">
        <f t="shared" si="1740"/>
        <v>0</v>
      </c>
      <c r="AZ1469" s="54">
        <f t="shared" si="1741"/>
        <v>11957.61</v>
      </c>
      <c r="BA1469" s="54">
        <f t="shared" si="1727"/>
        <v>4.5739159477461584</v>
      </c>
      <c r="BB1469" s="54">
        <f t="shared" si="1728"/>
        <v>0</v>
      </c>
      <c r="BC1469" s="54"/>
      <c r="BD1469" s="54"/>
      <c r="BE1469" s="54">
        <f t="shared" si="1742"/>
        <v>0</v>
      </c>
      <c r="BF1469" s="54"/>
      <c r="BG1469" s="54"/>
      <c r="BH1469" s="54"/>
      <c r="BI1469" s="54"/>
      <c r="BJ1469" s="54"/>
      <c r="BK1469" s="54"/>
      <c r="BL1469" s="54"/>
      <c r="BM1469" s="54"/>
      <c r="BN1469" s="54"/>
      <c r="BO1469" s="54"/>
      <c r="BP1469" s="54"/>
      <c r="BQ1469" s="54"/>
      <c r="BR1469" s="54"/>
      <c r="BS1469" s="54"/>
      <c r="BT1469" s="54"/>
      <c r="BU1469" s="54"/>
      <c r="BV1469" s="54">
        <f t="shared" si="1745"/>
        <v>24579.531666666666</v>
      </c>
      <c r="BW1469" s="54">
        <f t="shared" si="1746"/>
        <v>39858.699999999997</v>
      </c>
      <c r="BX1469" s="54">
        <f t="shared" si="1747"/>
        <v>27901.09</v>
      </c>
      <c r="BY1469" s="54">
        <f t="shared" si="1748"/>
        <v>10</v>
      </c>
      <c r="BZ1469" s="54">
        <f t="shared" si="1749"/>
        <v>7</v>
      </c>
      <c r="CA1469" s="54">
        <v>0</v>
      </c>
      <c r="CB1469" s="54">
        <f t="shared" si="1750"/>
        <v>26</v>
      </c>
      <c r="CC1469" s="54">
        <f t="shared" si="1751"/>
        <v>6.166666666666667</v>
      </c>
      <c r="CD1469" s="54">
        <v>26</v>
      </c>
      <c r="CE1469" s="54">
        <v>5</v>
      </c>
      <c r="CF1469" s="54">
        <v>26</v>
      </c>
      <c r="CG1469" s="54">
        <v>0</v>
      </c>
      <c r="CH1469" s="54">
        <v>0</v>
      </c>
      <c r="CI1469" s="54">
        <v>0</v>
      </c>
      <c r="CJ1469" s="54">
        <v>0</v>
      </c>
      <c r="CK1469" s="54">
        <v>10</v>
      </c>
      <c r="CL1469" s="54">
        <v>0</v>
      </c>
      <c r="CM1469" s="54">
        <v>0</v>
      </c>
      <c r="CN1469" s="54">
        <v>1</v>
      </c>
      <c r="CO1469" s="54">
        <v>6</v>
      </c>
    </row>
    <row r="1470" spans="1:93">
      <c r="A1470" s="3" t="str">
        <f t="shared" si="1729"/>
        <v>SH596Phesgo 10ml</v>
      </c>
      <c r="B1470" s="3" t="s">
        <v>558</v>
      </c>
      <c r="C1470" s="3" t="s">
        <v>887</v>
      </c>
      <c r="D1470" s="3" t="s">
        <v>296</v>
      </c>
      <c r="E1470" s="3" t="s">
        <v>296</v>
      </c>
      <c r="F1470" s="3" t="s">
        <v>453</v>
      </c>
      <c r="G1470" s="3" t="s">
        <v>454</v>
      </c>
      <c r="H1470" s="3" t="s">
        <v>453</v>
      </c>
      <c r="I1470" s="3" t="s">
        <v>454</v>
      </c>
      <c r="J1470" s="3" t="s">
        <v>541</v>
      </c>
      <c r="K1470" s="3" t="s">
        <v>541</v>
      </c>
      <c r="L1470" s="3"/>
      <c r="M1470" s="3" t="s">
        <v>545</v>
      </c>
      <c r="N1470" s="3" t="s">
        <v>17</v>
      </c>
      <c r="O1470" s="3" t="s">
        <v>18</v>
      </c>
      <c r="P1470" s="3">
        <v>6232.07</v>
      </c>
      <c r="Q1470" s="54">
        <v>13.995458234429332</v>
      </c>
      <c r="R1470" s="54">
        <v>12.835329929829093</v>
      </c>
      <c r="S1470" s="54">
        <v>18.322880126333622</v>
      </c>
      <c r="T1470" s="54">
        <v>17.080692304629121</v>
      </c>
      <c r="U1470" s="54">
        <v>15.559690121028808</v>
      </c>
      <c r="V1470" s="54">
        <v>20.682978401728477</v>
      </c>
      <c r="W1470" s="54">
        <v>45.153668290592051</v>
      </c>
      <c r="X1470" s="54">
        <v>53.323360827386409</v>
      </c>
      <c r="Y1470" s="54">
        <v>98.477029117978461</v>
      </c>
      <c r="Z1470" s="54">
        <v>50</v>
      </c>
      <c r="AA1470" s="54">
        <v>0</v>
      </c>
      <c r="AB1470" s="54">
        <v>0</v>
      </c>
      <c r="AC1470" s="54">
        <v>0</v>
      </c>
      <c r="AD1470" s="54">
        <v>0</v>
      </c>
      <c r="AE1470" s="54">
        <v>0</v>
      </c>
      <c r="AF1470" s="54">
        <f t="shared" si="1730"/>
        <v>50</v>
      </c>
      <c r="AG1470" s="54">
        <f t="shared" si="1731"/>
        <v>0</v>
      </c>
      <c r="AH1470" s="54">
        <f t="shared" si="1732"/>
        <v>50</v>
      </c>
      <c r="AI1470" s="54">
        <v>87220.675399040003</v>
      </c>
      <c r="AJ1470" s="54">
        <v>79990.674595789998</v>
      </c>
      <c r="AK1470" s="54">
        <v>114189.47154891997</v>
      </c>
      <c r="AL1470" s="54">
        <v>106448.07009091</v>
      </c>
      <c r="AM1470" s="54">
        <v>96969.078012559999</v>
      </c>
      <c r="AN1470" s="54">
        <v>128897.76920805998</v>
      </c>
      <c r="AO1470" s="54">
        <v>281400.82154375</v>
      </c>
      <c r="AP1470" s="54">
        <v>332314.91731152998</v>
      </c>
      <c r="AQ1470" s="54">
        <v>613715.73885527998</v>
      </c>
      <c r="AR1470" s="54">
        <f t="shared" si="1733"/>
        <v>311603.5</v>
      </c>
      <c r="AS1470" s="54">
        <f t="shared" si="1734"/>
        <v>0</v>
      </c>
      <c r="AT1470" s="54">
        <f t="shared" si="1735"/>
        <v>0</v>
      </c>
      <c r="AU1470" s="54">
        <f t="shared" si="1736"/>
        <v>0</v>
      </c>
      <c r="AV1470" s="54">
        <f t="shared" si="1737"/>
        <v>0</v>
      </c>
      <c r="AW1470" s="54">
        <f t="shared" si="1738"/>
        <v>0</v>
      </c>
      <c r="AX1470" s="54">
        <f t="shared" si="1739"/>
        <v>311603.5</v>
      </c>
      <c r="AY1470" s="54">
        <f t="shared" si="1740"/>
        <v>0</v>
      </c>
      <c r="AZ1470" s="54">
        <f t="shared" si="1741"/>
        <v>311603.5</v>
      </c>
      <c r="BA1470" s="54">
        <f t="shared" si="1727"/>
        <v>17.080692304629121</v>
      </c>
      <c r="BB1470" s="54">
        <f t="shared" si="1728"/>
        <v>0</v>
      </c>
      <c r="BC1470" s="54">
        <f>SUM(CJ1470:CL1470)</f>
        <v>45</v>
      </c>
      <c r="BD1470" s="54">
        <f>SUM(CM1470:CO1470)</f>
        <v>73</v>
      </c>
      <c r="BE1470" s="54">
        <f t="shared" si="1742"/>
        <v>50</v>
      </c>
      <c r="BF1470" s="54">
        <f t="shared" ref="BF1470:BK1470" si="1800">Z1470</f>
        <v>50</v>
      </c>
      <c r="BG1470" s="54">
        <f t="shared" si="1800"/>
        <v>0</v>
      </c>
      <c r="BH1470" s="54">
        <f t="shared" si="1800"/>
        <v>0</v>
      </c>
      <c r="BI1470" s="54">
        <f t="shared" si="1800"/>
        <v>0</v>
      </c>
      <c r="BJ1470" s="54">
        <f t="shared" si="1800"/>
        <v>0</v>
      </c>
      <c r="BK1470" s="54">
        <f t="shared" si="1800"/>
        <v>0</v>
      </c>
      <c r="BL1470" s="54">
        <v>0</v>
      </c>
      <c r="BM1470" s="54">
        <v>0</v>
      </c>
      <c r="BN1470" s="54">
        <f t="shared" ref="BN1470:BN1471" si="1801">AVERAGE(BP1470:BR1470)</f>
        <v>0</v>
      </c>
      <c r="BO1470" s="54">
        <f t="shared" ref="BO1470:BO1471" si="1802">SUM(BS1470:BU1470)/1</f>
        <v>0</v>
      </c>
      <c r="BP1470" s="54">
        <v>0</v>
      </c>
      <c r="BQ1470" s="54">
        <v>0</v>
      </c>
      <c r="BR1470" s="54">
        <v>0</v>
      </c>
      <c r="BS1470" s="54">
        <v>0</v>
      </c>
      <c r="BT1470" s="54">
        <v>0</v>
      </c>
      <c r="BU1470" s="54">
        <v>0</v>
      </c>
      <c r="BV1470" s="54">
        <f t="shared" si="1745"/>
        <v>115812.63416666666</v>
      </c>
      <c r="BW1470" s="54">
        <f t="shared" si="1746"/>
        <v>280443.14999999997</v>
      </c>
      <c r="BX1470" s="54">
        <f t="shared" si="1747"/>
        <v>454941.11</v>
      </c>
      <c r="BY1470" s="54">
        <f t="shared" si="1748"/>
        <v>45</v>
      </c>
      <c r="BZ1470" s="54">
        <f t="shared" si="1749"/>
        <v>73</v>
      </c>
      <c r="CA1470" s="54">
        <v>11</v>
      </c>
      <c r="CB1470" s="54">
        <f t="shared" si="1750"/>
        <v>30</v>
      </c>
      <c r="CC1470" s="54">
        <f t="shared" si="1751"/>
        <v>18.583333333333332</v>
      </c>
      <c r="CD1470" s="54">
        <v>30</v>
      </c>
      <c r="CE1470" s="54">
        <v>10</v>
      </c>
      <c r="CF1470" s="54">
        <v>15</v>
      </c>
      <c r="CG1470" s="54">
        <v>20</v>
      </c>
      <c r="CH1470" s="54">
        <v>30</v>
      </c>
      <c r="CI1470" s="54">
        <v>0</v>
      </c>
      <c r="CJ1470" s="54">
        <v>15</v>
      </c>
      <c r="CK1470" s="54">
        <v>15</v>
      </c>
      <c r="CL1470" s="54">
        <v>15</v>
      </c>
      <c r="CM1470" s="54">
        <v>18</v>
      </c>
      <c r="CN1470" s="54">
        <v>30</v>
      </c>
      <c r="CO1470" s="54">
        <v>25</v>
      </c>
    </row>
    <row r="1471" spans="1:93">
      <c r="A1471" s="3" t="str">
        <f t="shared" si="1729"/>
        <v>SH596Phesgo 15ml</v>
      </c>
      <c r="B1471" s="3" t="s">
        <v>558</v>
      </c>
      <c r="C1471" s="3" t="s">
        <v>887</v>
      </c>
      <c r="D1471" s="3" t="s">
        <v>296</v>
      </c>
      <c r="E1471" s="3" t="s">
        <v>296</v>
      </c>
      <c r="F1471" s="3" t="s">
        <v>453</v>
      </c>
      <c r="G1471" s="3" t="s">
        <v>454</v>
      </c>
      <c r="H1471" s="3" t="s">
        <v>453</v>
      </c>
      <c r="I1471" s="3" t="s">
        <v>454</v>
      </c>
      <c r="J1471" s="3" t="s">
        <v>541</v>
      </c>
      <c r="K1471" s="3" t="s">
        <v>541</v>
      </c>
      <c r="L1471" s="3"/>
      <c r="M1471" s="3" t="s">
        <v>545</v>
      </c>
      <c r="N1471" s="3" t="s">
        <v>17</v>
      </c>
      <c r="O1471" s="3" t="s">
        <v>19</v>
      </c>
      <c r="P1471" s="3">
        <v>8489.27</v>
      </c>
      <c r="Q1471" s="54">
        <v>1</v>
      </c>
      <c r="R1471" s="54">
        <v>1</v>
      </c>
      <c r="S1471" s="54">
        <v>2</v>
      </c>
      <c r="T1471" s="54">
        <v>1</v>
      </c>
      <c r="U1471" s="54">
        <v>1</v>
      </c>
      <c r="V1471" s="54">
        <v>1</v>
      </c>
      <c r="W1471" s="54">
        <v>4</v>
      </c>
      <c r="X1471" s="54">
        <v>3</v>
      </c>
      <c r="Y1471" s="54">
        <v>7</v>
      </c>
      <c r="Z1471" s="54">
        <v>0</v>
      </c>
      <c r="AA1471" s="54">
        <v>0</v>
      </c>
      <c r="AB1471" s="54">
        <v>0</v>
      </c>
      <c r="AC1471" s="54">
        <v>0</v>
      </c>
      <c r="AD1471" s="54">
        <v>0</v>
      </c>
      <c r="AE1471" s="54">
        <v>0</v>
      </c>
      <c r="AF1471" s="54">
        <f t="shared" si="1730"/>
        <v>0</v>
      </c>
      <c r="AG1471" s="54">
        <f t="shared" si="1731"/>
        <v>0</v>
      </c>
      <c r="AH1471" s="54">
        <f t="shared" si="1732"/>
        <v>0</v>
      </c>
      <c r="AI1471" s="54">
        <v>8489.27</v>
      </c>
      <c r="AJ1471" s="54">
        <v>8489.27</v>
      </c>
      <c r="AK1471" s="54">
        <v>16978.54</v>
      </c>
      <c r="AL1471" s="54">
        <v>8489.27</v>
      </c>
      <c r="AM1471" s="54">
        <v>8489.27</v>
      </c>
      <c r="AN1471" s="54">
        <v>8489.27</v>
      </c>
      <c r="AO1471" s="54">
        <v>33957.08</v>
      </c>
      <c r="AP1471" s="54">
        <v>25467.81</v>
      </c>
      <c r="AQ1471" s="54">
        <v>59424.89</v>
      </c>
      <c r="AR1471" s="54">
        <f t="shared" si="1733"/>
        <v>0</v>
      </c>
      <c r="AS1471" s="54">
        <f t="shared" si="1734"/>
        <v>0</v>
      </c>
      <c r="AT1471" s="54">
        <f t="shared" si="1735"/>
        <v>0</v>
      </c>
      <c r="AU1471" s="54">
        <f t="shared" si="1736"/>
        <v>0</v>
      </c>
      <c r="AV1471" s="54">
        <f t="shared" si="1737"/>
        <v>0</v>
      </c>
      <c r="AW1471" s="54">
        <f t="shared" si="1738"/>
        <v>0</v>
      </c>
      <c r="AX1471" s="54">
        <f t="shared" si="1739"/>
        <v>0</v>
      </c>
      <c r="AY1471" s="54">
        <f t="shared" si="1740"/>
        <v>0</v>
      </c>
      <c r="AZ1471" s="54">
        <f t="shared" si="1741"/>
        <v>0</v>
      </c>
      <c r="BA1471" s="54">
        <f t="shared" si="1727"/>
        <v>1</v>
      </c>
      <c r="BB1471" s="54">
        <f t="shared" si="1728"/>
        <v>0</v>
      </c>
      <c r="BC1471" s="54">
        <f>SUM(CJ1471:CL1471)*2</f>
        <v>-20</v>
      </c>
      <c r="BD1471" s="54">
        <f>SUM(CM1471:CO1471)*2</f>
        <v>0</v>
      </c>
      <c r="BE1471" s="54">
        <f t="shared" si="1742"/>
        <v>0</v>
      </c>
      <c r="BF1471" s="54">
        <f t="shared" ref="BF1471:BK1471" si="1803">Z1471*2</f>
        <v>0</v>
      </c>
      <c r="BG1471" s="54">
        <f t="shared" si="1803"/>
        <v>0</v>
      </c>
      <c r="BH1471" s="54">
        <f t="shared" si="1803"/>
        <v>0</v>
      </c>
      <c r="BI1471" s="54">
        <f t="shared" si="1803"/>
        <v>0</v>
      </c>
      <c r="BJ1471" s="54">
        <f t="shared" si="1803"/>
        <v>0</v>
      </c>
      <c r="BK1471" s="54">
        <f t="shared" si="1803"/>
        <v>0</v>
      </c>
      <c r="BL1471" s="54">
        <v>0</v>
      </c>
      <c r="BM1471" s="54">
        <v>0</v>
      </c>
      <c r="BN1471" s="54">
        <f t="shared" si="1801"/>
        <v>0</v>
      </c>
      <c r="BO1471" s="54">
        <f t="shared" si="1802"/>
        <v>0</v>
      </c>
      <c r="BP1471" s="54">
        <v>0</v>
      </c>
      <c r="BQ1471" s="54">
        <v>0</v>
      </c>
      <c r="BR1471" s="54">
        <v>0</v>
      </c>
      <c r="BS1471" s="54">
        <v>0</v>
      </c>
      <c r="BT1471" s="54">
        <v>0</v>
      </c>
      <c r="BU1471" s="54">
        <v>0</v>
      </c>
      <c r="BV1471" s="54">
        <f t="shared" si="1745"/>
        <v>7074.3916666666673</v>
      </c>
      <c r="BW1471" s="54">
        <f t="shared" si="1746"/>
        <v>-84892.700000000012</v>
      </c>
      <c r="BX1471" s="54">
        <f t="shared" si="1747"/>
        <v>0</v>
      </c>
      <c r="BY1471" s="54">
        <f t="shared" si="1748"/>
        <v>-10</v>
      </c>
      <c r="BZ1471" s="54">
        <f t="shared" si="1749"/>
        <v>0</v>
      </c>
      <c r="CA1471" s="54">
        <v>0</v>
      </c>
      <c r="CB1471" s="54">
        <f t="shared" si="1750"/>
        <v>15</v>
      </c>
      <c r="CC1471" s="54">
        <f t="shared" si="1751"/>
        <v>0.83333333333333337</v>
      </c>
      <c r="CD1471" s="54">
        <v>5</v>
      </c>
      <c r="CE1471" s="54">
        <v>0</v>
      </c>
      <c r="CF1471" s="54">
        <v>0</v>
      </c>
      <c r="CG1471" s="54">
        <v>0</v>
      </c>
      <c r="CH1471" s="54">
        <v>15</v>
      </c>
      <c r="CI1471" s="54">
        <v>0</v>
      </c>
      <c r="CJ1471" s="54">
        <v>0</v>
      </c>
      <c r="CK1471" s="54">
        <v>0</v>
      </c>
      <c r="CL1471" s="54">
        <v>-10</v>
      </c>
      <c r="CM1471" s="54">
        <v>0</v>
      </c>
      <c r="CN1471" s="54">
        <v>0</v>
      </c>
      <c r="CO1471" s="54">
        <v>0</v>
      </c>
    </row>
    <row r="1472" spans="1:93">
      <c r="A1472" s="3" t="str">
        <f t="shared" si="1729"/>
        <v>SH614Herceptin IV</v>
      </c>
      <c r="B1472" s="3" t="s">
        <v>558</v>
      </c>
      <c r="C1472" s="3" t="s">
        <v>887</v>
      </c>
      <c r="D1472" s="3" t="s">
        <v>296</v>
      </c>
      <c r="E1472" s="3" t="s">
        <v>296</v>
      </c>
      <c r="F1472" s="3" t="s">
        <v>455</v>
      </c>
      <c r="G1472" s="3" t="s">
        <v>456</v>
      </c>
      <c r="H1472" s="3" t="s">
        <v>455</v>
      </c>
      <c r="I1472" s="3" t="s">
        <v>456</v>
      </c>
      <c r="J1472" s="3" t="s">
        <v>541</v>
      </c>
      <c r="K1472" s="3" t="s">
        <v>541</v>
      </c>
      <c r="L1472" s="3"/>
      <c r="M1472" s="3" t="s">
        <v>543</v>
      </c>
      <c r="N1472" s="3" t="s">
        <v>11</v>
      </c>
      <c r="O1472" s="3" t="s">
        <v>11</v>
      </c>
      <c r="P1472" s="3">
        <v>4535.5</v>
      </c>
      <c r="Q1472" s="54">
        <v>1.0703825703824528</v>
      </c>
      <c r="R1472" s="54">
        <v>0.76682759006521461</v>
      </c>
      <c r="S1472" s="54">
        <v>0.71332376328435387</v>
      </c>
      <c r="T1472" s="54">
        <v>0.50370708167210054</v>
      </c>
      <c r="U1472" s="54">
        <v>0.45894690829333518</v>
      </c>
      <c r="V1472" s="54">
        <v>0.79898013239549737</v>
      </c>
      <c r="W1472" s="54">
        <v>2.5505339237320213</v>
      </c>
      <c r="X1472" s="54">
        <v>1.7616341223609331</v>
      </c>
      <c r="Y1472" s="54">
        <v>4.3121680460929541</v>
      </c>
      <c r="Z1472" s="54">
        <v>0</v>
      </c>
      <c r="AA1472" s="54">
        <v>0</v>
      </c>
      <c r="AB1472" s="54">
        <v>0</v>
      </c>
      <c r="AC1472" s="54">
        <v>0</v>
      </c>
      <c r="AD1472" s="54">
        <v>0</v>
      </c>
      <c r="AE1472" s="54">
        <v>0</v>
      </c>
      <c r="AF1472" s="54">
        <f t="shared" si="1730"/>
        <v>0</v>
      </c>
      <c r="AG1472" s="54">
        <f t="shared" si="1731"/>
        <v>0</v>
      </c>
      <c r="AH1472" s="54">
        <f t="shared" si="1732"/>
        <v>0</v>
      </c>
      <c r="AI1472" s="54">
        <v>4854.7201479696141</v>
      </c>
      <c r="AJ1472" s="54">
        <v>3477.9465347407809</v>
      </c>
      <c r="AK1472" s="54">
        <v>3235.2799283761869</v>
      </c>
      <c r="AL1472" s="54">
        <v>2284.5634689238118</v>
      </c>
      <c r="AM1472" s="54">
        <v>2081.5537025644217</v>
      </c>
      <c r="AN1472" s="54">
        <v>3623.7743904797785</v>
      </c>
      <c r="AO1472" s="54">
        <v>11567.946611086581</v>
      </c>
      <c r="AP1472" s="54">
        <v>7989.891561968012</v>
      </c>
      <c r="AQ1472" s="54">
        <v>19557.838173054595</v>
      </c>
      <c r="AR1472" s="54">
        <f t="shared" si="1733"/>
        <v>0</v>
      </c>
      <c r="AS1472" s="54">
        <f t="shared" si="1734"/>
        <v>0</v>
      </c>
      <c r="AT1472" s="54">
        <f t="shared" si="1735"/>
        <v>0</v>
      </c>
      <c r="AU1472" s="54">
        <f t="shared" si="1736"/>
        <v>0</v>
      </c>
      <c r="AV1472" s="54">
        <f t="shared" si="1737"/>
        <v>0</v>
      </c>
      <c r="AW1472" s="54">
        <f t="shared" si="1738"/>
        <v>0</v>
      </c>
      <c r="AX1472" s="54">
        <f t="shared" si="1739"/>
        <v>0</v>
      </c>
      <c r="AY1472" s="54">
        <f t="shared" si="1740"/>
        <v>0</v>
      </c>
      <c r="AZ1472" s="54">
        <f t="shared" si="1741"/>
        <v>0</v>
      </c>
      <c r="BA1472" s="54">
        <f t="shared" si="1727"/>
        <v>0.50370708167210054</v>
      </c>
      <c r="BB1472" s="54">
        <f t="shared" si="1728"/>
        <v>0</v>
      </c>
      <c r="BC1472" s="54"/>
      <c r="BD1472" s="54"/>
      <c r="BE1472" s="54">
        <f t="shared" si="1742"/>
        <v>0</v>
      </c>
      <c r="BF1472" s="54"/>
      <c r="BG1472" s="54"/>
      <c r="BH1472" s="54"/>
      <c r="BI1472" s="54"/>
      <c r="BJ1472" s="54"/>
      <c r="BK1472" s="54"/>
      <c r="BL1472" s="54"/>
      <c r="BM1472" s="54"/>
      <c r="BN1472" s="54"/>
      <c r="BO1472" s="54"/>
      <c r="BP1472" s="54"/>
      <c r="BQ1472" s="54"/>
      <c r="BR1472" s="54"/>
      <c r="BS1472" s="54"/>
      <c r="BT1472" s="54"/>
      <c r="BU1472" s="54"/>
      <c r="BV1472" s="54">
        <f t="shared" si="1745"/>
        <v>4157.5416666666661</v>
      </c>
      <c r="BW1472" s="54">
        <f t="shared" si="1746"/>
        <v>0</v>
      </c>
      <c r="BX1472" s="54">
        <f t="shared" si="1747"/>
        <v>9071</v>
      </c>
      <c r="BY1472" s="54">
        <f t="shared" si="1748"/>
        <v>0</v>
      </c>
      <c r="BZ1472" s="54">
        <f t="shared" si="1749"/>
        <v>2</v>
      </c>
      <c r="CA1472" s="54">
        <v>0</v>
      </c>
      <c r="CB1472" s="54">
        <f t="shared" si="1750"/>
        <v>4</v>
      </c>
      <c r="CC1472" s="54">
        <f t="shared" si="1751"/>
        <v>0.91666666666666663</v>
      </c>
      <c r="CD1472" s="54">
        <v>0</v>
      </c>
      <c r="CE1472" s="54">
        <v>0</v>
      </c>
      <c r="CF1472" s="54">
        <v>2</v>
      </c>
      <c r="CG1472" s="54">
        <v>4</v>
      </c>
      <c r="CH1472" s="54">
        <v>3</v>
      </c>
      <c r="CI1472" s="54">
        <v>0</v>
      </c>
      <c r="CJ1472" s="54">
        <v>0</v>
      </c>
      <c r="CK1472" s="54">
        <v>0</v>
      </c>
      <c r="CL1472" s="54">
        <v>0</v>
      </c>
      <c r="CM1472" s="54">
        <v>0</v>
      </c>
      <c r="CN1472" s="54">
        <v>1</v>
      </c>
      <c r="CO1472" s="54">
        <v>1</v>
      </c>
    </row>
    <row r="1473" spans="1:93">
      <c r="A1473" s="3" t="str">
        <f t="shared" si="1729"/>
        <v>SH614Herceptin SC</v>
      </c>
      <c r="B1473" s="3" t="s">
        <v>558</v>
      </c>
      <c r="C1473" s="3" t="s">
        <v>887</v>
      </c>
      <c r="D1473" s="3" t="s">
        <v>296</v>
      </c>
      <c r="E1473" s="3" t="s">
        <v>296</v>
      </c>
      <c r="F1473" s="3" t="s">
        <v>455</v>
      </c>
      <c r="G1473" s="3" t="s">
        <v>456</v>
      </c>
      <c r="H1473" s="3" t="s">
        <v>455</v>
      </c>
      <c r="I1473" s="3" t="s">
        <v>456</v>
      </c>
      <c r="J1473" s="3" t="s">
        <v>541</v>
      </c>
      <c r="K1473" s="3" t="s">
        <v>541</v>
      </c>
      <c r="L1473" s="3"/>
      <c r="M1473" s="3" t="s">
        <v>543</v>
      </c>
      <c r="N1473" s="3" t="s">
        <v>12</v>
      </c>
      <c r="O1473" s="3" t="s">
        <v>12</v>
      </c>
      <c r="P1473" s="3">
        <v>3444.49</v>
      </c>
      <c r="Q1473" s="54">
        <v>1.2869445629604544E-7</v>
      </c>
      <c r="R1473" s="54">
        <v>1.1923834167284972E-7</v>
      </c>
      <c r="S1473" s="54">
        <v>1.8086442832285226E-7</v>
      </c>
      <c r="T1473" s="54">
        <v>1.8512626147397511E-7</v>
      </c>
      <c r="U1473" s="54">
        <v>1.6668434004097236E-7</v>
      </c>
      <c r="V1473" s="54">
        <v>2.193921721933052E-7</v>
      </c>
      <c r="W1473" s="54">
        <v>4.2879722629174739E-7</v>
      </c>
      <c r="X1473" s="54">
        <v>5.7120277370825267E-7</v>
      </c>
      <c r="Y1473" s="54">
        <v>1.0000000000000002E-6</v>
      </c>
      <c r="Z1473" s="54">
        <v>0</v>
      </c>
      <c r="AA1473" s="54">
        <v>0</v>
      </c>
      <c r="AB1473" s="54">
        <v>0</v>
      </c>
      <c r="AC1473" s="54">
        <v>0</v>
      </c>
      <c r="AD1473" s="54">
        <v>0</v>
      </c>
      <c r="AE1473" s="54">
        <v>0</v>
      </c>
      <c r="AF1473" s="54">
        <f t="shared" si="1730"/>
        <v>0</v>
      </c>
      <c r="AG1473" s="54">
        <f t="shared" si="1731"/>
        <v>0</v>
      </c>
      <c r="AH1473" s="54">
        <f t="shared" si="1732"/>
        <v>0</v>
      </c>
      <c r="AI1473" s="54">
        <v>4.4328676776716558E-4</v>
      </c>
      <c r="AJ1473" s="54">
        <v>4.1071527550871412E-4</v>
      </c>
      <c r="AK1473" s="54">
        <v>6.2298571471378138E-4</v>
      </c>
      <c r="AL1473" s="54">
        <v>6.3766555638449245E-4</v>
      </c>
      <c r="AM1473" s="54">
        <v>5.7414254242772885E-4</v>
      </c>
      <c r="AN1473" s="54">
        <v>7.5569414319811776E-4</v>
      </c>
      <c r="AO1473" s="54">
        <v>1.476987757989661E-3</v>
      </c>
      <c r="AP1473" s="54">
        <v>1.9675022420103392E-3</v>
      </c>
      <c r="AQ1473" s="54">
        <v>3.4444900000000001E-3</v>
      </c>
      <c r="AR1473" s="54">
        <f t="shared" si="1733"/>
        <v>0</v>
      </c>
      <c r="AS1473" s="54">
        <f t="shared" si="1734"/>
        <v>0</v>
      </c>
      <c r="AT1473" s="54">
        <f t="shared" si="1735"/>
        <v>0</v>
      </c>
      <c r="AU1473" s="54">
        <f t="shared" si="1736"/>
        <v>0</v>
      </c>
      <c r="AV1473" s="54">
        <f t="shared" si="1737"/>
        <v>0</v>
      </c>
      <c r="AW1473" s="54">
        <f t="shared" si="1738"/>
        <v>0</v>
      </c>
      <c r="AX1473" s="54">
        <f t="shared" si="1739"/>
        <v>0</v>
      </c>
      <c r="AY1473" s="54">
        <f t="shared" si="1740"/>
        <v>0</v>
      </c>
      <c r="AZ1473" s="54">
        <f t="shared" si="1741"/>
        <v>0</v>
      </c>
      <c r="BA1473" s="54">
        <f t="shared" si="1727"/>
        <v>1.8512626147397511E-7</v>
      </c>
      <c r="BB1473" s="54">
        <f t="shared" si="1728"/>
        <v>0</v>
      </c>
      <c r="BC1473" s="54"/>
      <c r="BD1473" s="54"/>
      <c r="BE1473" s="54">
        <f t="shared" si="1742"/>
        <v>0</v>
      </c>
      <c r="BF1473" s="54"/>
      <c r="BG1473" s="54"/>
      <c r="BH1473" s="54"/>
      <c r="BI1473" s="54"/>
      <c r="BJ1473" s="54"/>
      <c r="BK1473" s="54"/>
      <c r="BL1473" s="54"/>
      <c r="BM1473" s="54"/>
      <c r="BN1473" s="54"/>
      <c r="BO1473" s="54"/>
      <c r="BP1473" s="54"/>
      <c r="BQ1473" s="54"/>
      <c r="BR1473" s="54"/>
      <c r="BS1473" s="54"/>
      <c r="BT1473" s="54"/>
      <c r="BU1473" s="54"/>
      <c r="BV1473" s="54">
        <f t="shared" si="1745"/>
        <v>0</v>
      </c>
      <c r="BW1473" s="54">
        <f t="shared" si="1746"/>
        <v>0</v>
      </c>
      <c r="BX1473" s="54">
        <f t="shared" si="1747"/>
        <v>0</v>
      </c>
      <c r="BY1473" s="54">
        <f t="shared" si="1748"/>
        <v>0</v>
      </c>
      <c r="BZ1473" s="54">
        <f t="shared" si="1749"/>
        <v>0</v>
      </c>
      <c r="CA1473" s="54">
        <v>0</v>
      </c>
      <c r="CB1473" s="54">
        <f t="shared" si="1750"/>
        <v>0</v>
      </c>
      <c r="CC1473" s="54">
        <f t="shared" si="1751"/>
        <v>0</v>
      </c>
      <c r="CD1473" s="54">
        <v>0</v>
      </c>
      <c r="CE1473" s="54">
        <v>0</v>
      </c>
      <c r="CF1473" s="54">
        <v>0</v>
      </c>
      <c r="CG1473" s="54">
        <v>0</v>
      </c>
      <c r="CH1473" s="54">
        <v>0</v>
      </c>
      <c r="CI1473" s="54">
        <v>0</v>
      </c>
      <c r="CJ1473" s="54">
        <v>0</v>
      </c>
      <c r="CK1473" s="54">
        <v>0</v>
      </c>
      <c r="CL1473" s="54">
        <v>0</v>
      </c>
      <c r="CM1473" s="54">
        <v>0</v>
      </c>
      <c r="CN1473" s="54">
        <v>0</v>
      </c>
      <c r="CO1473" s="54">
        <v>0</v>
      </c>
    </row>
    <row r="1474" spans="1:93">
      <c r="A1474" s="3" t="str">
        <f t="shared" si="1729"/>
        <v>SH614Itovebi 3mg</v>
      </c>
      <c r="B1474" s="3" t="s">
        <v>558</v>
      </c>
      <c r="C1474" s="3" t="s">
        <v>887</v>
      </c>
      <c r="D1474" s="3" t="s">
        <v>296</v>
      </c>
      <c r="E1474" s="3" t="s">
        <v>296</v>
      </c>
      <c r="F1474" s="3" t="s">
        <v>455</v>
      </c>
      <c r="G1474" s="3" t="s">
        <v>456</v>
      </c>
      <c r="H1474" s="3" t="s">
        <v>455</v>
      </c>
      <c r="I1474" s="3" t="s">
        <v>456</v>
      </c>
      <c r="J1474" s="3" t="s">
        <v>541</v>
      </c>
      <c r="K1474" s="3" t="s">
        <v>541</v>
      </c>
      <c r="L1474" s="3"/>
      <c r="M1474" s="3" t="s">
        <v>543</v>
      </c>
      <c r="N1474" s="3" t="s">
        <v>13</v>
      </c>
      <c r="O1474" s="3" t="s">
        <v>14</v>
      </c>
      <c r="P1474" s="3">
        <v>3566.02</v>
      </c>
      <c r="Q1474" s="54">
        <v>7.5423782997919166E-8</v>
      </c>
      <c r="R1474" s="54">
        <v>8.6118364644595899E-8</v>
      </c>
      <c r="S1474" s="54">
        <v>1.7430625086372233E-7</v>
      </c>
      <c r="T1474" s="54">
        <v>1.7644957539816278E-7</v>
      </c>
      <c r="U1474" s="54">
        <v>2.1451535630448561E-7</v>
      </c>
      <c r="V1474" s="54">
        <v>2.7318666979111423E-7</v>
      </c>
      <c r="W1474" s="54">
        <v>3.3584839850623739E-7</v>
      </c>
      <c r="X1474" s="54">
        <v>6.6415160149376262E-7</v>
      </c>
      <c r="Y1474" s="54">
        <v>9.9999999999999995E-7</v>
      </c>
      <c r="Z1474" s="54">
        <v>0</v>
      </c>
      <c r="AA1474" s="54">
        <v>0</v>
      </c>
      <c r="AB1474" s="54">
        <v>0</v>
      </c>
      <c r="AC1474" s="54">
        <v>0</v>
      </c>
      <c r="AD1474" s="54">
        <v>0</v>
      </c>
      <c r="AE1474" s="54">
        <v>0</v>
      </c>
      <c r="AF1474" s="54">
        <f t="shared" si="1730"/>
        <v>0</v>
      </c>
      <c r="AG1474" s="54">
        <f t="shared" si="1731"/>
        <v>0</v>
      </c>
      <c r="AH1474" s="54">
        <f t="shared" si="1732"/>
        <v>0</v>
      </c>
      <c r="AI1474" s="54">
        <v>2.6896271864623972E-4</v>
      </c>
      <c r="AJ1474" s="54">
        <v>3.0709981068992184E-4</v>
      </c>
      <c r="AK1474" s="54">
        <v>6.2157957670505104E-4</v>
      </c>
      <c r="AL1474" s="54">
        <v>6.2922271486135644E-4</v>
      </c>
      <c r="AM1474" s="54">
        <v>7.6496605088892183E-4</v>
      </c>
      <c r="AN1474" s="54">
        <v>9.7418912820850911E-4</v>
      </c>
      <c r="AO1474" s="54">
        <v>1.1976421060412126E-3</v>
      </c>
      <c r="AP1474" s="54">
        <v>2.3683778939587873E-3</v>
      </c>
      <c r="AQ1474" s="54">
        <v>3.5660199999999996E-3</v>
      </c>
      <c r="AR1474" s="54">
        <f t="shared" si="1733"/>
        <v>0</v>
      </c>
      <c r="AS1474" s="54">
        <f t="shared" si="1734"/>
        <v>0</v>
      </c>
      <c r="AT1474" s="54">
        <f t="shared" si="1735"/>
        <v>0</v>
      </c>
      <c r="AU1474" s="54">
        <f t="shared" si="1736"/>
        <v>0</v>
      </c>
      <c r="AV1474" s="54">
        <f t="shared" si="1737"/>
        <v>0</v>
      </c>
      <c r="AW1474" s="54">
        <f t="shared" si="1738"/>
        <v>0</v>
      </c>
      <c r="AX1474" s="54">
        <f t="shared" si="1739"/>
        <v>0</v>
      </c>
      <c r="AY1474" s="54">
        <f t="shared" si="1740"/>
        <v>0</v>
      </c>
      <c r="AZ1474" s="54">
        <f t="shared" si="1741"/>
        <v>0</v>
      </c>
      <c r="BA1474" s="54">
        <f t="shared" ref="BA1474:BA1537" si="1804">T1474</f>
        <v>1.7644957539816278E-7</v>
      </c>
      <c r="BB1474" s="54">
        <f t="shared" ref="BB1474:BB1537" si="1805">AC1474</f>
        <v>0</v>
      </c>
      <c r="BC1474" s="54"/>
      <c r="BD1474" s="54"/>
      <c r="BE1474" s="54">
        <f t="shared" si="1742"/>
        <v>0</v>
      </c>
      <c r="BF1474" s="54"/>
      <c r="BG1474" s="54"/>
      <c r="BH1474" s="54"/>
      <c r="BI1474" s="54"/>
      <c r="BJ1474" s="54"/>
      <c r="BK1474" s="54"/>
      <c r="BL1474" s="54">
        <v>0</v>
      </c>
      <c r="BM1474" s="54">
        <v>0</v>
      </c>
      <c r="BN1474" s="54">
        <f t="shared" ref="BN1474:BN1475" si="1806">AVERAGE(BP1474:BR1474)</f>
        <v>0</v>
      </c>
      <c r="BO1474" s="54">
        <f t="shared" ref="BO1474:BO1475" si="1807">SUM(BS1474:BU1474)/1</f>
        <v>0</v>
      </c>
      <c r="BP1474" s="54">
        <v>0</v>
      </c>
      <c r="BQ1474" s="54">
        <v>0</v>
      </c>
      <c r="BR1474" s="54">
        <v>0</v>
      </c>
      <c r="BS1474" s="54">
        <v>0</v>
      </c>
      <c r="BT1474" s="54">
        <v>0</v>
      </c>
      <c r="BU1474" s="54">
        <v>0</v>
      </c>
      <c r="BV1474" s="54">
        <f t="shared" si="1745"/>
        <v>0</v>
      </c>
      <c r="BW1474" s="54">
        <f t="shared" si="1746"/>
        <v>0</v>
      </c>
      <c r="BX1474" s="54">
        <f t="shared" si="1747"/>
        <v>0</v>
      </c>
      <c r="BY1474" s="54">
        <f t="shared" si="1748"/>
        <v>0</v>
      </c>
      <c r="BZ1474" s="54">
        <f t="shared" si="1749"/>
        <v>0</v>
      </c>
      <c r="CA1474" s="54">
        <v>0</v>
      </c>
      <c r="CB1474" s="54">
        <f t="shared" si="1750"/>
        <v>0</v>
      </c>
      <c r="CC1474" s="54">
        <f t="shared" si="1751"/>
        <v>0</v>
      </c>
      <c r="CD1474" s="54">
        <v>0</v>
      </c>
      <c r="CE1474" s="54">
        <v>0</v>
      </c>
      <c r="CF1474" s="54">
        <v>0</v>
      </c>
      <c r="CG1474" s="54">
        <v>0</v>
      </c>
      <c r="CH1474" s="54">
        <v>0</v>
      </c>
      <c r="CI1474" s="54">
        <v>0</v>
      </c>
      <c r="CJ1474" s="54">
        <v>0</v>
      </c>
      <c r="CK1474" s="54">
        <v>0</v>
      </c>
      <c r="CL1474" s="54">
        <v>0</v>
      </c>
      <c r="CM1474" s="54">
        <v>0</v>
      </c>
      <c r="CN1474" s="54">
        <v>0</v>
      </c>
      <c r="CO1474" s="54">
        <v>0</v>
      </c>
    </row>
    <row r="1475" spans="1:93">
      <c r="A1475" s="3" t="str">
        <f t="shared" ref="A1475:A1538" si="1808">F1475&amp;O1475</f>
        <v>SH614Itovebi 9mg</v>
      </c>
      <c r="B1475" s="3" t="s">
        <v>558</v>
      </c>
      <c r="C1475" s="3" t="s">
        <v>887</v>
      </c>
      <c r="D1475" s="3" t="s">
        <v>296</v>
      </c>
      <c r="E1475" s="3" t="s">
        <v>296</v>
      </c>
      <c r="F1475" s="3" t="s">
        <v>455</v>
      </c>
      <c r="G1475" s="3" t="s">
        <v>456</v>
      </c>
      <c r="H1475" s="3" t="s">
        <v>455</v>
      </c>
      <c r="I1475" s="3" t="s">
        <v>456</v>
      </c>
      <c r="J1475" s="3" t="s">
        <v>541</v>
      </c>
      <c r="K1475" s="3" t="s">
        <v>541</v>
      </c>
      <c r="L1475" s="3"/>
      <c r="M1475" s="3" t="s">
        <v>543</v>
      </c>
      <c r="N1475" s="3" t="s">
        <v>13</v>
      </c>
      <c r="O1475" s="3" t="s">
        <v>15</v>
      </c>
      <c r="P1475" s="3">
        <v>10698.05</v>
      </c>
      <c r="Q1475" s="54"/>
      <c r="R1475" s="54"/>
      <c r="S1475" s="54"/>
      <c r="T1475" s="54">
        <v>0</v>
      </c>
      <c r="U1475" s="54">
        <v>0</v>
      </c>
      <c r="V1475" s="54">
        <v>0</v>
      </c>
      <c r="W1475" s="54">
        <v>0</v>
      </c>
      <c r="X1475" s="54">
        <v>0</v>
      </c>
      <c r="Y1475" s="54">
        <v>0</v>
      </c>
      <c r="Z1475" s="54">
        <v>0</v>
      </c>
      <c r="AA1475" s="54">
        <v>0</v>
      </c>
      <c r="AB1475" s="54">
        <v>0</v>
      </c>
      <c r="AC1475" s="54">
        <v>0</v>
      </c>
      <c r="AD1475" s="54">
        <v>0</v>
      </c>
      <c r="AE1475" s="54">
        <v>0</v>
      </c>
      <c r="AF1475" s="54">
        <f t="shared" ref="AF1475:AF1538" si="1809">SUM(Z1475:AB1475)</f>
        <v>0</v>
      </c>
      <c r="AG1475" s="54">
        <f t="shared" ref="AG1475:AG1538" si="1810">SUM(AC1475:AE1475)</f>
        <v>0</v>
      </c>
      <c r="AH1475" s="54">
        <f t="shared" ref="AH1475:AH1538" si="1811">SUM(AF1475:AG1475)</f>
        <v>0</v>
      </c>
      <c r="AI1475" s="54"/>
      <c r="AJ1475" s="54"/>
      <c r="AK1475" s="54"/>
      <c r="AL1475" s="54">
        <v>0</v>
      </c>
      <c r="AM1475" s="54">
        <v>0</v>
      </c>
      <c r="AN1475" s="54">
        <v>0</v>
      </c>
      <c r="AO1475" s="54">
        <v>0</v>
      </c>
      <c r="AP1475" s="54">
        <v>0</v>
      </c>
      <c r="AQ1475" s="54">
        <v>0</v>
      </c>
      <c r="AR1475" s="54">
        <f t="shared" ref="AR1475:AR1538" si="1812">Z1475*$P1475</f>
        <v>0</v>
      </c>
      <c r="AS1475" s="54">
        <f t="shared" ref="AS1475:AS1538" si="1813">AA1475*$P1475</f>
        <v>0</v>
      </c>
      <c r="AT1475" s="54">
        <f t="shared" ref="AT1475:AT1538" si="1814">AB1475*$P1475</f>
        <v>0</v>
      </c>
      <c r="AU1475" s="54">
        <f t="shared" ref="AU1475:AU1538" si="1815">AC1475*$P1475</f>
        <v>0</v>
      </c>
      <c r="AV1475" s="54">
        <f t="shared" ref="AV1475:AV1538" si="1816">AD1475*$P1475</f>
        <v>0</v>
      </c>
      <c r="AW1475" s="54">
        <f t="shared" ref="AW1475:AW1538" si="1817">AE1475*$P1475</f>
        <v>0</v>
      </c>
      <c r="AX1475" s="54">
        <f t="shared" ref="AX1475:AX1538" si="1818">SUM(AR1475:AT1475)</f>
        <v>0</v>
      </c>
      <c r="AY1475" s="54">
        <f t="shared" ref="AY1475:AY1538" si="1819">SUM(AU1475:AW1475)</f>
        <v>0</v>
      </c>
      <c r="AZ1475" s="54">
        <f t="shared" ref="AZ1475:AZ1538" si="1820">SUM(AR1475:AW1475)</f>
        <v>0</v>
      </c>
      <c r="BA1475" s="54">
        <f t="shared" si="1804"/>
        <v>0</v>
      </c>
      <c r="BB1475" s="54">
        <f t="shared" si="1805"/>
        <v>0</v>
      </c>
      <c r="BC1475" s="54"/>
      <c r="BD1475" s="54"/>
      <c r="BE1475" s="54">
        <f t="shared" ref="BE1475:BE1538" si="1821">SUM(BF1475:BK1475)</f>
        <v>0</v>
      </c>
      <c r="BF1475" s="54"/>
      <c r="BG1475" s="54"/>
      <c r="BH1475" s="54"/>
      <c r="BI1475" s="54"/>
      <c r="BJ1475" s="54"/>
      <c r="BK1475" s="54"/>
      <c r="BL1475" s="54">
        <v>0</v>
      </c>
      <c r="BM1475" s="54">
        <v>0</v>
      </c>
      <c r="BN1475" s="54">
        <f t="shared" si="1806"/>
        <v>0</v>
      </c>
      <c r="BO1475" s="54">
        <f t="shared" si="1807"/>
        <v>0</v>
      </c>
      <c r="BP1475" s="54">
        <v>0</v>
      </c>
      <c r="BQ1475" s="54">
        <v>0</v>
      </c>
      <c r="BR1475" s="54">
        <v>0</v>
      </c>
      <c r="BS1475" s="54">
        <v>0</v>
      </c>
      <c r="BT1475" s="54">
        <v>0</v>
      </c>
      <c r="BU1475" s="54">
        <v>0</v>
      </c>
      <c r="BV1475" s="54">
        <f t="shared" ref="BV1475:BV1538" si="1822">CC1475*P1475</f>
        <v>0</v>
      </c>
      <c r="BW1475" s="54">
        <f t="shared" ref="BW1475:BW1538" si="1823">BY1475*P1475</f>
        <v>0</v>
      </c>
      <c r="BX1475" s="54">
        <f t="shared" ref="BX1475:BX1538" si="1824">BZ1475*P1475</f>
        <v>0</v>
      </c>
      <c r="BY1475" s="54">
        <f t="shared" ref="BY1475:BY1538" si="1825">SUM(CJ1475:CL1475)</f>
        <v>0</v>
      </c>
      <c r="BZ1475" s="54">
        <f t="shared" ref="BZ1475:BZ1538" si="1826">SUM(CM1475:CO1475)</f>
        <v>0</v>
      </c>
      <c r="CA1475" s="54">
        <v>0</v>
      </c>
      <c r="CB1475" s="54">
        <f t="shared" ref="CB1475:CB1538" si="1827">MAX(CD1475:CH1475,CJ1475:CK1475,CM1475:CO1475)</f>
        <v>0</v>
      </c>
      <c r="CC1475" s="54">
        <f t="shared" ref="CC1475:CC1538" si="1828">SUM(CD1475:CO1475)/12</f>
        <v>0</v>
      </c>
      <c r="CD1475" s="54">
        <v>0</v>
      </c>
      <c r="CE1475" s="54">
        <v>0</v>
      </c>
      <c r="CF1475" s="54">
        <v>0</v>
      </c>
      <c r="CG1475" s="54">
        <v>0</v>
      </c>
      <c r="CH1475" s="54">
        <v>0</v>
      </c>
      <c r="CI1475" s="54">
        <v>0</v>
      </c>
      <c r="CJ1475" s="54">
        <v>0</v>
      </c>
      <c r="CK1475" s="54">
        <v>0</v>
      </c>
      <c r="CL1475" s="54">
        <v>0</v>
      </c>
      <c r="CM1475" s="54">
        <v>0</v>
      </c>
      <c r="CN1475" s="54">
        <v>0</v>
      </c>
      <c r="CO1475" s="54">
        <v>0</v>
      </c>
    </row>
    <row r="1476" spans="1:93">
      <c r="A1476" s="3" t="str">
        <f t="shared" si="1808"/>
        <v>SH614Perjeta</v>
      </c>
      <c r="B1476" s="3" t="s">
        <v>558</v>
      </c>
      <c r="C1476" s="3" t="s">
        <v>887</v>
      </c>
      <c r="D1476" s="3" t="s">
        <v>296</v>
      </c>
      <c r="E1476" s="3" t="s">
        <v>296</v>
      </c>
      <c r="F1476" s="3" t="s">
        <v>455</v>
      </c>
      <c r="G1476" s="3" t="s">
        <v>456</v>
      </c>
      <c r="H1476" s="3" t="s">
        <v>455</v>
      </c>
      <c r="I1476" s="3" t="s">
        <v>456</v>
      </c>
      <c r="J1476" s="3" t="s">
        <v>541</v>
      </c>
      <c r="K1476" s="3" t="s">
        <v>541</v>
      </c>
      <c r="L1476" s="3"/>
      <c r="M1476" s="3" t="s">
        <v>543</v>
      </c>
      <c r="N1476" s="3" t="s">
        <v>16</v>
      </c>
      <c r="O1476" s="3" t="s">
        <v>16</v>
      </c>
      <c r="P1476" s="3">
        <v>3985.87</v>
      </c>
      <c r="Q1476" s="54">
        <v>0.67005369629439915</v>
      </c>
      <c r="R1476" s="54">
        <v>0.56600442207643387</v>
      </c>
      <c r="S1476" s="54">
        <v>0.85907633962641172</v>
      </c>
      <c r="T1476" s="54">
        <v>0.5191148240393072</v>
      </c>
      <c r="U1476" s="54">
        <v>0.63006545888397669</v>
      </c>
      <c r="V1476" s="54">
        <v>0.7230990372827899</v>
      </c>
      <c r="W1476" s="54">
        <v>2.0951344579972448</v>
      </c>
      <c r="X1476" s="54">
        <v>1.8722793202060737</v>
      </c>
      <c r="Y1476" s="54">
        <v>3.9674137782033183</v>
      </c>
      <c r="Z1476" s="54">
        <v>0</v>
      </c>
      <c r="AA1476" s="54">
        <v>0</v>
      </c>
      <c r="AB1476" s="54">
        <v>0</v>
      </c>
      <c r="AC1476" s="54">
        <v>0</v>
      </c>
      <c r="AD1476" s="54">
        <v>0</v>
      </c>
      <c r="AE1476" s="54">
        <v>0</v>
      </c>
      <c r="AF1476" s="54">
        <f t="shared" si="1809"/>
        <v>0</v>
      </c>
      <c r="AG1476" s="54">
        <f t="shared" si="1810"/>
        <v>0</v>
      </c>
      <c r="AH1476" s="54">
        <f t="shared" si="1811"/>
        <v>0</v>
      </c>
      <c r="AI1476" s="54">
        <v>2670.7469264489569</v>
      </c>
      <c r="AJ1476" s="54">
        <v>2256.0200458217955</v>
      </c>
      <c r="AK1476" s="54">
        <v>3424.1666098267256</v>
      </c>
      <c r="AL1476" s="54">
        <v>2069.1242036935532</v>
      </c>
      <c r="AM1476" s="54">
        <v>2511.359010601876</v>
      </c>
      <c r="AN1476" s="54">
        <v>2882.1787597343537</v>
      </c>
      <c r="AO1476" s="54">
        <v>8350.9335820974775</v>
      </c>
      <c r="AP1476" s="54">
        <v>7462.6619740297829</v>
      </c>
      <c r="AQ1476" s="54">
        <v>15813.59555612726</v>
      </c>
      <c r="AR1476" s="54">
        <f t="shared" si="1812"/>
        <v>0</v>
      </c>
      <c r="AS1476" s="54">
        <f t="shared" si="1813"/>
        <v>0</v>
      </c>
      <c r="AT1476" s="54">
        <f t="shared" si="1814"/>
        <v>0</v>
      </c>
      <c r="AU1476" s="54">
        <f t="shared" si="1815"/>
        <v>0</v>
      </c>
      <c r="AV1476" s="54">
        <f t="shared" si="1816"/>
        <v>0</v>
      </c>
      <c r="AW1476" s="54">
        <f t="shared" si="1817"/>
        <v>0</v>
      </c>
      <c r="AX1476" s="54">
        <f t="shared" si="1818"/>
        <v>0</v>
      </c>
      <c r="AY1476" s="54">
        <f t="shared" si="1819"/>
        <v>0</v>
      </c>
      <c r="AZ1476" s="54">
        <f t="shared" si="1820"/>
        <v>0</v>
      </c>
      <c r="BA1476" s="54">
        <f t="shared" si="1804"/>
        <v>0.5191148240393072</v>
      </c>
      <c r="BB1476" s="54">
        <f t="shared" si="1805"/>
        <v>0</v>
      </c>
      <c r="BC1476" s="54"/>
      <c r="BD1476" s="54"/>
      <c r="BE1476" s="54">
        <f t="shared" si="1821"/>
        <v>0</v>
      </c>
      <c r="BF1476" s="54"/>
      <c r="BG1476" s="54"/>
      <c r="BH1476" s="54"/>
      <c r="BI1476" s="54"/>
      <c r="BJ1476" s="54"/>
      <c r="BK1476" s="54"/>
      <c r="BL1476" s="54"/>
      <c r="BM1476" s="54"/>
      <c r="BN1476" s="54"/>
      <c r="BO1476" s="54"/>
      <c r="BP1476" s="54"/>
      <c r="BQ1476" s="54"/>
      <c r="BR1476" s="54"/>
      <c r="BS1476" s="54"/>
      <c r="BT1476" s="54"/>
      <c r="BU1476" s="54"/>
      <c r="BV1476" s="54">
        <f t="shared" si="1822"/>
        <v>2989.4025000000001</v>
      </c>
      <c r="BW1476" s="54">
        <f t="shared" si="1823"/>
        <v>3985.87</v>
      </c>
      <c r="BX1476" s="54">
        <f t="shared" si="1824"/>
        <v>0</v>
      </c>
      <c r="BY1476" s="54">
        <f t="shared" si="1825"/>
        <v>1</v>
      </c>
      <c r="BZ1476" s="54">
        <f t="shared" si="1826"/>
        <v>0</v>
      </c>
      <c r="CA1476" s="54">
        <v>0</v>
      </c>
      <c r="CB1476" s="54">
        <f t="shared" si="1827"/>
        <v>3</v>
      </c>
      <c r="CC1476" s="54">
        <f t="shared" si="1828"/>
        <v>0.75</v>
      </c>
      <c r="CD1476" s="54">
        <v>2</v>
      </c>
      <c r="CE1476" s="54">
        <v>2</v>
      </c>
      <c r="CF1476" s="54">
        <v>1</v>
      </c>
      <c r="CG1476" s="54">
        <v>3</v>
      </c>
      <c r="CH1476" s="54">
        <v>0</v>
      </c>
      <c r="CI1476" s="54">
        <v>0</v>
      </c>
      <c r="CJ1476" s="54">
        <v>1</v>
      </c>
      <c r="CK1476" s="54">
        <v>0</v>
      </c>
      <c r="CL1476" s="54">
        <v>0</v>
      </c>
      <c r="CM1476" s="54">
        <v>0</v>
      </c>
      <c r="CN1476" s="54">
        <v>0</v>
      </c>
      <c r="CO1476" s="54">
        <v>0</v>
      </c>
    </row>
    <row r="1477" spans="1:93">
      <c r="A1477" s="3" t="str">
        <f t="shared" si="1808"/>
        <v>SH614Phesgo 10ml</v>
      </c>
      <c r="B1477" s="3" t="s">
        <v>558</v>
      </c>
      <c r="C1477" s="3" t="s">
        <v>887</v>
      </c>
      <c r="D1477" s="3" t="s">
        <v>296</v>
      </c>
      <c r="E1477" s="3" t="s">
        <v>296</v>
      </c>
      <c r="F1477" s="3" t="s">
        <v>455</v>
      </c>
      <c r="G1477" s="3" t="s">
        <v>456</v>
      </c>
      <c r="H1477" s="3" t="s">
        <v>455</v>
      </c>
      <c r="I1477" s="3" t="s">
        <v>456</v>
      </c>
      <c r="J1477" s="3" t="s">
        <v>541</v>
      </c>
      <c r="K1477" s="3" t="s">
        <v>541</v>
      </c>
      <c r="L1477" s="3"/>
      <c r="M1477" s="3" t="s">
        <v>543</v>
      </c>
      <c r="N1477" s="3" t="s">
        <v>17</v>
      </c>
      <c r="O1477" s="3" t="s">
        <v>18</v>
      </c>
      <c r="P1477" s="3">
        <v>6232.07</v>
      </c>
      <c r="Q1477" s="54">
        <v>1.0605609966239147</v>
      </c>
      <c r="R1477" s="54">
        <v>0.9804455391242396</v>
      </c>
      <c r="S1477" s="54">
        <v>1.453470937723742</v>
      </c>
      <c r="T1477" s="54">
        <v>1.2736192746246433</v>
      </c>
      <c r="U1477" s="54">
        <v>1.1685828013244397</v>
      </c>
      <c r="V1477" s="54">
        <v>1.5223838271232515</v>
      </c>
      <c r="W1477" s="54">
        <v>3.4944774734718962</v>
      </c>
      <c r="X1477" s="54">
        <v>3.9645859030723347</v>
      </c>
      <c r="Y1477" s="54">
        <v>7.4590633765442309</v>
      </c>
      <c r="Z1477" s="54">
        <v>0</v>
      </c>
      <c r="AA1477" s="54">
        <v>0</v>
      </c>
      <c r="AB1477" s="54">
        <v>1</v>
      </c>
      <c r="AC1477" s="54">
        <v>0</v>
      </c>
      <c r="AD1477" s="54">
        <v>0</v>
      </c>
      <c r="AE1477" s="54">
        <v>0</v>
      </c>
      <c r="AF1477" s="54">
        <f t="shared" si="1809"/>
        <v>1</v>
      </c>
      <c r="AG1477" s="54">
        <f t="shared" si="1810"/>
        <v>0</v>
      </c>
      <c r="AH1477" s="54">
        <f t="shared" si="1811"/>
        <v>1</v>
      </c>
      <c r="AI1477" s="54">
        <v>6609.4903702299998</v>
      </c>
      <c r="AJ1477" s="54">
        <v>6110.2052310099998</v>
      </c>
      <c r="AK1477" s="54">
        <v>9058.1326268600005</v>
      </c>
      <c r="AL1477" s="54">
        <v>7937.2844728100008</v>
      </c>
      <c r="AM1477" s="54">
        <v>7282.6898186500002</v>
      </c>
      <c r="AN1477" s="54">
        <v>9487.6025775000016</v>
      </c>
      <c r="AO1477" s="54">
        <v>21777.828228099999</v>
      </c>
      <c r="AP1477" s="54">
        <v>24707.576868960001</v>
      </c>
      <c r="AQ1477" s="54">
        <v>46485.40509706</v>
      </c>
      <c r="AR1477" s="54">
        <f t="shared" si="1812"/>
        <v>0</v>
      </c>
      <c r="AS1477" s="54">
        <f t="shared" si="1813"/>
        <v>0</v>
      </c>
      <c r="AT1477" s="54">
        <f t="shared" si="1814"/>
        <v>6232.07</v>
      </c>
      <c r="AU1477" s="54">
        <f t="shared" si="1815"/>
        <v>0</v>
      </c>
      <c r="AV1477" s="54">
        <f t="shared" si="1816"/>
        <v>0</v>
      </c>
      <c r="AW1477" s="54">
        <f t="shared" si="1817"/>
        <v>0</v>
      </c>
      <c r="AX1477" s="54">
        <f t="shared" si="1818"/>
        <v>6232.07</v>
      </c>
      <c r="AY1477" s="54">
        <f t="shared" si="1819"/>
        <v>0</v>
      </c>
      <c r="AZ1477" s="54">
        <f t="shared" si="1820"/>
        <v>6232.07</v>
      </c>
      <c r="BA1477" s="54">
        <f t="shared" si="1804"/>
        <v>1.2736192746246433</v>
      </c>
      <c r="BB1477" s="54">
        <f t="shared" si="1805"/>
        <v>0</v>
      </c>
      <c r="BC1477" s="54">
        <f>SUM(CJ1477:CL1477)</f>
        <v>5</v>
      </c>
      <c r="BD1477" s="54">
        <f>SUM(CM1477:CO1477)</f>
        <v>1</v>
      </c>
      <c r="BE1477" s="54">
        <f t="shared" si="1821"/>
        <v>1</v>
      </c>
      <c r="BF1477" s="54">
        <f t="shared" ref="BF1477:BK1477" si="1829">Z1477</f>
        <v>0</v>
      </c>
      <c r="BG1477" s="54">
        <f t="shared" si="1829"/>
        <v>0</v>
      </c>
      <c r="BH1477" s="54">
        <f t="shared" si="1829"/>
        <v>1</v>
      </c>
      <c r="BI1477" s="54">
        <f t="shared" si="1829"/>
        <v>0</v>
      </c>
      <c r="BJ1477" s="54">
        <f t="shared" si="1829"/>
        <v>0</v>
      </c>
      <c r="BK1477" s="54">
        <f t="shared" si="1829"/>
        <v>0</v>
      </c>
      <c r="BL1477" s="54">
        <v>0</v>
      </c>
      <c r="BM1477" s="54">
        <v>0</v>
      </c>
      <c r="BN1477" s="54">
        <f t="shared" ref="BN1477:BN1478" si="1830">AVERAGE(BP1477:BR1477)</f>
        <v>0</v>
      </c>
      <c r="BO1477" s="54">
        <f t="shared" ref="BO1477:BO1478" si="1831">SUM(BS1477:BU1477)/1</f>
        <v>0</v>
      </c>
      <c r="BP1477" s="54">
        <v>0</v>
      </c>
      <c r="BQ1477" s="54">
        <v>0</v>
      </c>
      <c r="BR1477" s="54">
        <v>0</v>
      </c>
      <c r="BS1477" s="54">
        <v>0</v>
      </c>
      <c r="BT1477" s="54">
        <v>0</v>
      </c>
      <c r="BU1477" s="54">
        <v>0</v>
      </c>
      <c r="BV1477" s="54">
        <f t="shared" si="1822"/>
        <v>8309.4266666666663</v>
      </c>
      <c r="BW1477" s="54">
        <f t="shared" si="1823"/>
        <v>31160.35</v>
      </c>
      <c r="BX1477" s="54">
        <f t="shared" si="1824"/>
        <v>6232.07</v>
      </c>
      <c r="BY1477" s="54">
        <f t="shared" si="1825"/>
        <v>5</v>
      </c>
      <c r="BZ1477" s="54">
        <f t="shared" si="1826"/>
        <v>1</v>
      </c>
      <c r="CA1477" s="54">
        <v>3.3333333333333335</v>
      </c>
      <c r="CB1477" s="54">
        <f t="shared" si="1827"/>
        <v>6</v>
      </c>
      <c r="CC1477" s="54">
        <f t="shared" si="1828"/>
        <v>1.3333333333333333</v>
      </c>
      <c r="CD1477" s="54">
        <v>2</v>
      </c>
      <c r="CE1477" s="54">
        <v>2</v>
      </c>
      <c r="CF1477" s="54">
        <v>6</v>
      </c>
      <c r="CG1477" s="54">
        <v>0</v>
      </c>
      <c r="CH1477" s="54">
        <v>0</v>
      </c>
      <c r="CI1477" s="54">
        <v>0</v>
      </c>
      <c r="CJ1477" s="54">
        <v>5</v>
      </c>
      <c r="CK1477" s="54">
        <v>0</v>
      </c>
      <c r="CL1477" s="54">
        <v>0</v>
      </c>
      <c r="CM1477" s="54">
        <v>1</v>
      </c>
      <c r="CN1477" s="54">
        <v>0</v>
      </c>
      <c r="CO1477" s="54">
        <v>0</v>
      </c>
    </row>
    <row r="1478" spans="1:93">
      <c r="A1478" s="3" t="str">
        <f t="shared" si="1808"/>
        <v>SH614Phesgo 15ml</v>
      </c>
      <c r="B1478" s="3" t="s">
        <v>558</v>
      </c>
      <c r="C1478" s="3" t="s">
        <v>887</v>
      </c>
      <c r="D1478" s="3" t="s">
        <v>296</v>
      </c>
      <c r="E1478" s="3" t="s">
        <v>296</v>
      </c>
      <c r="F1478" s="3" t="s">
        <v>455</v>
      </c>
      <c r="G1478" s="3" t="s">
        <v>456</v>
      </c>
      <c r="H1478" s="3" t="s">
        <v>455</v>
      </c>
      <c r="I1478" s="3" t="s">
        <v>456</v>
      </c>
      <c r="J1478" s="3" t="s">
        <v>541</v>
      </c>
      <c r="K1478" s="3" t="s">
        <v>541</v>
      </c>
      <c r="L1478" s="3"/>
      <c r="M1478" s="3" t="s">
        <v>543</v>
      </c>
      <c r="N1478" s="3" t="s">
        <v>17</v>
      </c>
      <c r="O1478" s="3" t="s">
        <v>19</v>
      </c>
      <c r="P1478" s="3">
        <v>8489.27</v>
      </c>
      <c r="Q1478" s="54">
        <v>1.1779575864591419E-6</v>
      </c>
      <c r="R1478" s="54">
        <v>1.1779575864591419E-6</v>
      </c>
      <c r="S1478" s="54">
        <v>1.1779575864591419E-6</v>
      </c>
      <c r="T1478" s="54">
        <v>1.1779575864591419E-6</v>
      </c>
      <c r="U1478" s="54">
        <v>1.1779575864591419E-6</v>
      </c>
      <c r="V1478" s="54">
        <v>1.1779575864591419E-6</v>
      </c>
      <c r="W1478" s="54">
        <v>3.5338727593774257E-6</v>
      </c>
      <c r="X1478" s="54">
        <v>3.5338727593774257E-6</v>
      </c>
      <c r="Y1478" s="54">
        <v>7.0677455187548515E-6</v>
      </c>
      <c r="Z1478" s="54">
        <v>0</v>
      </c>
      <c r="AA1478" s="54">
        <v>0</v>
      </c>
      <c r="AB1478" s="54">
        <v>0</v>
      </c>
      <c r="AC1478" s="54">
        <v>0</v>
      </c>
      <c r="AD1478" s="54">
        <v>0</v>
      </c>
      <c r="AE1478" s="54">
        <v>0</v>
      </c>
      <c r="AF1478" s="54">
        <f t="shared" si="1809"/>
        <v>0</v>
      </c>
      <c r="AG1478" s="54">
        <f t="shared" si="1810"/>
        <v>0</v>
      </c>
      <c r="AH1478" s="54">
        <f t="shared" si="1811"/>
        <v>0</v>
      </c>
      <c r="AI1478" s="54">
        <v>0.01</v>
      </c>
      <c r="AJ1478" s="54">
        <v>0.01</v>
      </c>
      <c r="AK1478" s="54">
        <v>0.01</v>
      </c>
      <c r="AL1478" s="54">
        <v>0.01</v>
      </c>
      <c r="AM1478" s="54">
        <v>0.01</v>
      </c>
      <c r="AN1478" s="54">
        <v>0.01</v>
      </c>
      <c r="AO1478" s="54">
        <v>0.03</v>
      </c>
      <c r="AP1478" s="54">
        <v>0.03</v>
      </c>
      <c r="AQ1478" s="54">
        <v>0.06</v>
      </c>
      <c r="AR1478" s="54">
        <f t="shared" si="1812"/>
        <v>0</v>
      </c>
      <c r="AS1478" s="54">
        <f t="shared" si="1813"/>
        <v>0</v>
      </c>
      <c r="AT1478" s="54">
        <f t="shared" si="1814"/>
        <v>0</v>
      </c>
      <c r="AU1478" s="54">
        <f t="shared" si="1815"/>
        <v>0</v>
      </c>
      <c r="AV1478" s="54">
        <f t="shared" si="1816"/>
        <v>0</v>
      </c>
      <c r="AW1478" s="54">
        <f t="shared" si="1817"/>
        <v>0</v>
      </c>
      <c r="AX1478" s="54">
        <f t="shared" si="1818"/>
        <v>0</v>
      </c>
      <c r="AY1478" s="54">
        <f t="shared" si="1819"/>
        <v>0</v>
      </c>
      <c r="AZ1478" s="54">
        <f t="shared" si="1820"/>
        <v>0</v>
      </c>
      <c r="BA1478" s="54">
        <f t="shared" si="1804"/>
        <v>1.1779575864591419E-6</v>
      </c>
      <c r="BB1478" s="54">
        <f t="shared" si="1805"/>
        <v>0</v>
      </c>
      <c r="BC1478" s="54">
        <f>SUM(CJ1478:CL1478)*2</f>
        <v>0</v>
      </c>
      <c r="BD1478" s="54">
        <f>SUM(CM1478:CO1478)*2</f>
        <v>0</v>
      </c>
      <c r="BE1478" s="54">
        <f t="shared" si="1821"/>
        <v>0</v>
      </c>
      <c r="BF1478" s="54">
        <f t="shared" ref="BF1478:BK1478" si="1832">Z1478*2</f>
        <v>0</v>
      </c>
      <c r="BG1478" s="54">
        <f t="shared" si="1832"/>
        <v>0</v>
      </c>
      <c r="BH1478" s="54">
        <f t="shared" si="1832"/>
        <v>0</v>
      </c>
      <c r="BI1478" s="54">
        <f t="shared" si="1832"/>
        <v>0</v>
      </c>
      <c r="BJ1478" s="54">
        <f t="shared" si="1832"/>
        <v>0</v>
      </c>
      <c r="BK1478" s="54">
        <f t="shared" si="1832"/>
        <v>0</v>
      </c>
      <c r="BL1478" s="54">
        <v>0</v>
      </c>
      <c r="BM1478" s="54">
        <v>0</v>
      </c>
      <c r="BN1478" s="54">
        <f t="shared" si="1830"/>
        <v>0</v>
      </c>
      <c r="BO1478" s="54">
        <f t="shared" si="1831"/>
        <v>0</v>
      </c>
      <c r="BP1478" s="54">
        <v>0</v>
      </c>
      <c r="BQ1478" s="54">
        <v>0</v>
      </c>
      <c r="BR1478" s="54">
        <v>0</v>
      </c>
      <c r="BS1478" s="54">
        <v>0</v>
      </c>
      <c r="BT1478" s="54">
        <v>0</v>
      </c>
      <c r="BU1478" s="54">
        <v>0</v>
      </c>
      <c r="BV1478" s="54">
        <f t="shared" si="1822"/>
        <v>0</v>
      </c>
      <c r="BW1478" s="54">
        <f t="shared" si="1823"/>
        <v>0</v>
      </c>
      <c r="BX1478" s="54">
        <f t="shared" si="1824"/>
        <v>0</v>
      </c>
      <c r="BY1478" s="54">
        <f t="shared" si="1825"/>
        <v>0</v>
      </c>
      <c r="BZ1478" s="54">
        <f t="shared" si="1826"/>
        <v>0</v>
      </c>
      <c r="CA1478" s="54">
        <v>0</v>
      </c>
      <c r="CB1478" s="54">
        <f t="shared" si="1827"/>
        <v>0</v>
      </c>
      <c r="CC1478" s="54">
        <f t="shared" si="1828"/>
        <v>0</v>
      </c>
      <c r="CD1478" s="54">
        <v>0</v>
      </c>
      <c r="CE1478" s="54">
        <v>0</v>
      </c>
      <c r="CF1478" s="54">
        <v>0</v>
      </c>
      <c r="CG1478" s="54">
        <v>0</v>
      </c>
      <c r="CH1478" s="54">
        <v>0</v>
      </c>
      <c r="CI1478" s="54">
        <v>0</v>
      </c>
      <c r="CJ1478" s="54">
        <v>0</v>
      </c>
      <c r="CK1478" s="54">
        <v>0</v>
      </c>
      <c r="CL1478" s="54">
        <v>0</v>
      </c>
      <c r="CM1478" s="54">
        <v>0</v>
      </c>
      <c r="CN1478" s="54">
        <v>0</v>
      </c>
      <c r="CO1478" s="54">
        <v>0</v>
      </c>
    </row>
    <row r="1479" spans="1:93">
      <c r="A1479" s="3" t="str">
        <f t="shared" si="1808"/>
        <v>SH649Herceptin IV</v>
      </c>
      <c r="B1479" s="3" t="s">
        <v>558</v>
      </c>
      <c r="C1479" s="3" t="s">
        <v>887</v>
      </c>
      <c r="D1479" s="3" t="s">
        <v>296</v>
      </c>
      <c r="E1479" s="3" t="s">
        <v>296</v>
      </c>
      <c r="F1479" s="3" t="s">
        <v>457</v>
      </c>
      <c r="G1479" s="3" t="s">
        <v>458</v>
      </c>
      <c r="H1479" s="3" t="s">
        <v>457</v>
      </c>
      <c r="I1479" s="3" t="s">
        <v>458</v>
      </c>
      <c r="J1479" s="3" t="s">
        <v>541</v>
      </c>
      <c r="K1479" s="3" t="s">
        <v>541</v>
      </c>
      <c r="L1479" s="3"/>
      <c r="M1479" s="3" t="s">
        <v>542</v>
      </c>
      <c r="N1479" s="3" t="s">
        <v>11</v>
      </c>
      <c r="O1479" s="3" t="s">
        <v>11</v>
      </c>
      <c r="P1479" s="3">
        <v>4535.5</v>
      </c>
      <c r="Q1479" s="54">
        <v>2.4822376098080742E-7</v>
      </c>
      <c r="R1479" s="54">
        <v>1.7782878168674339E-7</v>
      </c>
      <c r="S1479" s="54">
        <v>1.6542114214001052E-7</v>
      </c>
      <c r="T1479" s="54">
        <v>1.1681063360424579E-7</v>
      </c>
      <c r="U1479" s="54">
        <v>1.0643066396940739E-7</v>
      </c>
      <c r="V1479" s="54">
        <v>1.8528501761878564E-7</v>
      </c>
      <c r="W1479" s="54">
        <v>5.9147368480756133E-7</v>
      </c>
      <c r="X1479" s="54">
        <v>4.0852631519243884E-7</v>
      </c>
      <c r="Y1479" s="54">
        <v>1.0000000000000002E-6</v>
      </c>
      <c r="Z1479" s="54">
        <v>1</v>
      </c>
      <c r="AA1479" s="54">
        <v>1</v>
      </c>
      <c r="AB1479" s="54">
        <v>1</v>
      </c>
      <c r="AC1479" s="54">
        <v>0</v>
      </c>
      <c r="AD1479" s="54">
        <v>0</v>
      </c>
      <c r="AE1479" s="54">
        <v>0</v>
      </c>
      <c r="AF1479" s="54">
        <f t="shared" si="1809"/>
        <v>3</v>
      </c>
      <c r="AG1479" s="54">
        <f t="shared" si="1810"/>
        <v>0</v>
      </c>
      <c r="AH1479" s="54">
        <f t="shared" si="1811"/>
        <v>3</v>
      </c>
      <c r="AI1479" s="54">
        <v>1.1258188679284522E-3</v>
      </c>
      <c r="AJ1479" s="54">
        <v>8.0654243934022462E-4</v>
      </c>
      <c r="AK1479" s="54">
        <v>7.5026759017601764E-4</v>
      </c>
      <c r="AL1479" s="54">
        <v>5.297946287120568E-4</v>
      </c>
      <c r="AM1479" s="54">
        <v>4.8271627643324723E-4</v>
      </c>
      <c r="AN1479" s="54">
        <v>8.4036019741000226E-4</v>
      </c>
      <c r="AO1479" s="54">
        <v>2.6826288974446943E-3</v>
      </c>
      <c r="AP1479" s="54">
        <v>1.8528711025553063E-3</v>
      </c>
      <c r="AQ1479" s="54">
        <v>4.5355000000000005E-3</v>
      </c>
      <c r="AR1479" s="54">
        <f t="shared" si="1812"/>
        <v>4535.5</v>
      </c>
      <c r="AS1479" s="54">
        <f t="shared" si="1813"/>
        <v>4535.5</v>
      </c>
      <c r="AT1479" s="54">
        <f t="shared" si="1814"/>
        <v>4535.5</v>
      </c>
      <c r="AU1479" s="54">
        <f t="shared" si="1815"/>
        <v>0</v>
      </c>
      <c r="AV1479" s="54">
        <f t="shared" si="1816"/>
        <v>0</v>
      </c>
      <c r="AW1479" s="54">
        <f t="shared" si="1817"/>
        <v>0</v>
      </c>
      <c r="AX1479" s="54">
        <f t="shared" si="1818"/>
        <v>13606.5</v>
      </c>
      <c r="AY1479" s="54">
        <f t="shared" si="1819"/>
        <v>0</v>
      </c>
      <c r="AZ1479" s="54">
        <f t="shared" si="1820"/>
        <v>13606.5</v>
      </c>
      <c r="BA1479" s="54">
        <f t="shared" si="1804"/>
        <v>1.1681063360424579E-7</v>
      </c>
      <c r="BB1479" s="54">
        <f t="shared" si="1805"/>
        <v>0</v>
      </c>
      <c r="BC1479" s="54"/>
      <c r="BD1479" s="54"/>
      <c r="BE1479" s="54">
        <f t="shared" si="1821"/>
        <v>0</v>
      </c>
      <c r="BF1479" s="54"/>
      <c r="BG1479" s="54"/>
      <c r="BH1479" s="54"/>
      <c r="BI1479" s="54"/>
      <c r="BJ1479" s="54"/>
      <c r="BK1479" s="54"/>
      <c r="BL1479" s="54"/>
      <c r="BM1479" s="54"/>
      <c r="BN1479" s="54"/>
      <c r="BO1479" s="54"/>
      <c r="BP1479" s="54"/>
      <c r="BQ1479" s="54"/>
      <c r="BR1479" s="54"/>
      <c r="BS1479" s="54"/>
      <c r="BT1479" s="54"/>
      <c r="BU1479" s="54"/>
      <c r="BV1479" s="54">
        <f t="shared" si="1822"/>
        <v>0</v>
      </c>
      <c r="BW1479" s="54">
        <f t="shared" si="1823"/>
        <v>0</v>
      </c>
      <c r="BX1479" s="54">
        <f t="shared" si="1824"/>
        <v>0</v>
      </c>
      <c r="BY1479" s="54">
        <f t="shared" si="1825"/>
        <v>0</v>
      </c>
      <c r="BZ1479" s="54">
        <f t="shared" si="1826"/>
        <v>0</v>
      </c>
      <c r="CA1479" s="54">
        <v>0</v>
      </c>
      <c r="CB1479" s="54">
        <f t="shared" si="1827"/>
        <v>0</v>
      </c>
      <c r="CC1479" s="54">
        <f t="shared" si="1828"/>
        <v>0</v>
      </c>
      <c r="CD1479" s="54">
        <v>0</v>
      </c>
      <c r="CE1479" s="54">
        <v>0</v>
      </c>
      <c r="CF1479" s="54">
        <v>0</v>
      </c>
      <c r="CG1479" s="54">
        <v>0</v>
      </c>
      <c r="CH1479" s="54">
        <v>0</v>
      </c>
      <c r="CI1479" s="54">
        <v>0</v>
      </c>
      <c r="CJ1479" s="54">
        <v>0</v>
      </c>
      <c r="CK1479" s="54">
        <v>0</v>
      </c>
      <c r="CL1479" s="54">
        <v>0</v>
      </c>
      <c r="CM1479" s="54">
        <v>0</v>
      </c>
      <c r="CN1479" s="54">
        <v>0</v>
      </c>
      <c r="CO1479" s="54">
        <v>0</v>
      </c>
    </row>
    <row r="1480" spans="1:93">
      <c r="A1480" s="3" t="str">
        <f t="shared" si="1808"/>
        <v>SH649Herceptin SC</v>
      </c>
      <c r="B1480" s="3" t="s">
        <v>558</v>
      </c>
      <c r="C1480" s="3" t="s">
        <v>887</v>
      </c>
      <c r="D1480" s="3" t="s">
        <v>296</v>
      </c>
      <c r="E1480" s="3" t="s">
        <v>296</v>
      </c>
      <c r="F1480" s="3" t="s">
        <v>457</v>
      </c>
      <c r="G1480" s="3" t="s">
        <v>458</v>
      </c>
      <c r="H1480" s="3" t="s">
        <v>457</v>
      </c>
      <c r="I1480" s="3" t="s">
        <v>458</v>
      </c>
      <c r="J1480" s="3" t="s">
        <v>541</v>
      </c>
      <c r="K1480" s="3" t="s">
        <v>541</v>
      </c>
      <c r="L1480" s="3"/>
      <c r="M1480" s="3" t="s">
        <v>542</v>
      </c>
      <c r="N1480" s="3" t="s">
        <v>12</v>
      </c>
      <c r="O1480" s="3" t="s">
        <v>12</v>
      </c>
      <c r="P1480" s="3">
        <v>3444.49</v>
      </c>
      <c r="Q1480" s="54">
        <v>49.825047039754025</v>
      </c>
      <c r="R1480" s="54">
        <v>46.164039646939777</v>
      </c>
      <c r="S1480" s="54">
        <v>70.023052339366728</v>
      </c>
      <c r="T1480" s="54">
        <v>71.67305377176568</v>
      </c>
      <c r="U1480" s="54">
        <v>64.533122267730533</v>
      </c>
      <c r="V1480" s="54">
        <v>84.939364245335753</v>
      </c>
      <c r="W1480" s="54">
        <v>166.01213902606054</v>
      </c>
      <c r="X1480" s="54">
        <v>221.14554028483195</v>
      </c>
      <c r="Y1480" s="54">
        <v>387.15767931089249</v>
      </c>
      <c r="Z1480" s="54">
        <v>50</v>
      </c>
      <c r="AA1480" s="54">
        <v>45</v>
      </c>
      <c r="AB1480" s="54">
        <v>90</v>
      </c>
      <c r="AC1480" s="54">
        <v>0</v>
      </c>
      <c r="AD1480" s="54">
        <v>0</v>
      </c>
      <c r="AE1480" s="54">
        <v>0</v>
      </c>
      <c r="AF1480" s="54">
        <f t="shared" si="1809"/>
        <v>185</v>
      </c>
      <c r="AG1480" s="54">
        <f t="shared" si="1810"/>
        <v>0</v>
      </c>
      <c r="AH1480" s="54">
        <f t="shared" si="1811"/>
        <v>185</v>
      </c>
      <c r="AI1480" s="54">
        <v>171621.87627796235</v>
      </c>
      <c r="AJ1480" s="54">
        <v>159011.57292348761</v>
      </c>
      <c r="AK1480" s="54">
        <v>241193.70355242529</v>
      </c>
      <c r="AL1480" s="54">
        <v>246877.11698630915</v>
      </c>
      <c r="AM1480" s="54">
        <v>222283.69431997513</v>
      </c>
      <c r="AN1480" s="54">
        <v>292572.79074941651</v>
      </c>
      <c r="AO1480" s="54">
        <v>571827.15275387524</v>
      </c>
      <c r="AP1480" s="54">
        <v>761733.60205570073</v>
      </c>
      <c r="AQ1480" s="54">
        <v>1333560.7548095759</v>
      </c>
      <c r="AR1480" s="54">
        <f t="shared" si="1812"/>
        <v>172224.5</v>
      </c>
      <c r="AS1480" s="54">
        <f t="shared" si="1813"/>
        <v>155002.04999999999</v>
      </c>
      <c r="AT1480" s="54">
        <f t="shared" si="1814"/>
        <v>310004.09999999998</v>
      </c>
      <c r="AU1480" s="54">
        <f t="shared" si="1815"/>
        <v>0</v>
      </c>
      <c r="AV1480" s="54">
        <f t="shared" si="1816"/>
        <v>0</v>
      </c>
      <c r="AW1480" s="54">
        <f t="shared" si="1817"/>
        <v>0</v>
      </c>
      <c r="AX1480" s="54">
        <f t="shared" si="1818"/>
        <v>637230.64999999991</v>
      </c>
      <c r="AY1480" s="54">
        <f t="shared" si="1819"/>
        <v>0</v>
      </c>
      <c r="AZ1480" s="54">
        <f t="shared" si="1820"/>
        <v>637230.64999999991</v>
      </c>
      <c r="BA1480" s="54">
        <f t="shared" si="1804"/>
        <v>71.67305377176568</v>
      </c>
      <c r="BB1480" s="54">
        <f t="shared" si="1805"/>
        <v>0</v>
      </c>
      <c r="BC1480" s="54"/>
      <c r="BD1480" s="54"/>
      <c r="BE1480" s="54">
        <f t="shared" si="1821"/>
        <v>0</v>
      </c>
      <c r="BF1480" s="54"/>
      <c r="BG1480" s="54"/>
      <c r="BH1480" s="54"/>
      <c r="BI1480" s="54"/>
      <c r="BJ1480" s="54"/>
      <c r="BK1480" s="54"/>
      <c r="BL1480" s="54"/>
      <c r="BM1480" s="54"/>
      <c r="BN1480" s="54"/>
      <c r="BO1480" s="54"/>
      <c r="BP1480" s="54"/>
      <c r="BQ1480" s="54"/>
      <c r="BR1480" s="54"/>
      <c r="BS1480" s="54"/>
      <c r="BT1480" s="54"/>
      <c r="BU1480" s="54"/>
      <c r="BV1480" s="54">
        <f t="shared" si="1822"/>
        <v>227049.29916666666</v>
      </c>
      <c r="BW1480" s="54">
        <f t="shared" si="1823"/>
        <v>465006.14999999997</v>
      </c>
      <c r="BX1480" s="54">
        <f t="shared" si="1824"/>
        <v>447783.69999999995</v>
      </c>
      <c r="BY1480" s="54">
        <f t="shared" si="1825"/>
        <v>135</v>
      </c>
      <c r="BZ1480" s="54">
        <f t="shared" si="1826"/>
        <v>130</v>
      </c>
      <c r="CA1480" s="54">
        <v>0</v>
      </c>
      <c r="CB1480" s="54">
        <f t="shared" si="1827"/>
        <v>151</v>
      </c>
      <c r="CC1480" s="54">
        <f t="shared" si="1828"/>
        <v>65.916666666666671</v>
      </c>
      <c r="CD1480" s="54">
        <v>129</v>
      </c>
      <c r="CE1480" s="54">
        <v>151</v>
      </c>
      <c r="CF1480" s="54">
        <v>141</v>
      </c>
      <c r="CG1480" s="54">
        <v>0</v>
      </c>
      <c r="CH1480" s="54">
        <v>85</v>
      </c>
      <c r="CI1480" s="54">
        <v>20</v>
      </c>
      <c r="CJ1480" s="54">
        <v>55</v>
      </c>
      <c r="CK1480" s="54">
        <v>60</v>
      </c>
      <c r="CL1480" s="54">
        <v>20</v>
      </c>
      <c r="CM1480" s="54">
        <v>50</v>
      </c>
      <c r="CN1480" s="54">
        <v>60</v>
      </c>
      <c r="CO1480" s="54">
        <v>20</v>
      </c>
    </row>
    <row r="1481" spans="1:93">
      <c r="A1481" s="3" t="str">
        <f t="shared" si="1808"/>
        <v>SH649Itovebi 3mg</v>
      </c>
      <c r="B1481" s="3" t="s">
        <v>558</v>
      </c>
      <c r="C1481" s="3" t="s">
        <v>887</v>
      </c>
      <c r="D1481" s="3" t="s">
        <v>296</v>
      </c>
      <c r="E1481" s="3" t="s">
        <v>296</v>
      </c>
      <c r="F1481" s="3" t="s">
        <v>457</v>
      </c>
      <c r="G1481" s="3" t="s">
        <v>458</v>
      </c>
      <c r="H1481" s="3" t="s">
        <v>457</v>
      </c>
      <c r="I1481" s="3" t="s">
        <v>458</v>
      </c>
      <c r="J1481" s="3" t="s">
        <v>541</v>
      </c>
      <c r="K1481" s="3" t="s">
        <v>541</v>
      </c>
      <c r="L1481" s="3"/>
      <c r="M1481" s="3" t="s">
        <v>542</v>
      </c>
      <c r="N1481" s="3" t="s">
        <v>13</v>
      </c>
      <c r="O1481" s="3" t="s">
        <v>14</v>
      </c>
      <c r="P1481" s="3">
        <v>3566.02</v>
      </c>
      <c r="Q1481" s="54">
        <v>5.3772925767539119</v>
      </c>
      <c r="R1481" s="54">
        <v>6.139756248216135</v>
      </c>
      <c r="S1481" s="54">
        <v>12.427057774033395</v>
      </c>
      <c r="T1481" s="54">
        <v>12.579864788618424</v>
      </c>
      <c r="U1481" s="54">
        <v>15.29374140631019</v>
      </c>
      <c r="V1481" s="54">
        <v>19.476676893499338</v>
      </c>
      <c r="W1481" s="54">
        <v>23.94410659900344</v>
      </c>
      <c r="X1481" s="54">
        <v>47.35028308842795</v>
      </c>
      <c r="Y1481" s="54">
        <v>71.294389687431391</v>
      </c>
      <c r="Z1481" s="54">
        <v>0</v>
      </c>
      <c r="AA1481" s="54">
        <v>0</v>
      </c>
      <c r="AB1481" s="54">
        <v>0</v>
      </c>
      <c r="AC1481" s="54">
        <v>0</v>
      </c>
      <c r="AD1481" s="54">
        <v>0</v>
      </c>
      <c r="AE1481" s="54">
        <v>0</v>
      </c>
      <c r="AF1481" s="54">
        <f t="shared" si="1809"/>
        <v>0</v>
      </c>
      <c r="AG1481" s="54">
        <f t="shared" si="1810"/>
        <v>0</v>
      </c>
      <c r="AH1481" s="54">
        <f t="shared" si="1811"/>
        <v>0</v>
      </c>
      <c r="AI1481" s="54">
        <v>19175.532874555985</v>
      </c>
      <c r="AJ1481" s="54">
        <v>21894.4935762637</v>
      </c>
      <c r="AK1481" s="54">
        <v>44315.136563358566</v>
      </c>
      <c r="AL1481" s="54">
        <v>44860.049433509077</v>
      </c>
      <c r="AM1481" s="54">
        <v>54537.787729730262</v>
      </c>
      <c r="AN1481" s="54">
        <v>69454.219335756512</v>
      </c>
      <c r="AO1481" s="54">
        <v>85385.163014178252</v>
      </c>
      <c r="AP1481" s="54">
        <v>168852.05649899587</v>
      </c>
      <c r="AQ1481" s="54">
        <v>254237.21951317412</v>
      </c>
      <c r="AR1481" s="54">
        <f t="shared" si="1812"/>
        <v>0</v>
      </c>
      <c r="AS1481" s="54">
        <f t="shared" si="1813"/>
        <v>0</v>
      </c>
      <c r="AT1481" s="54">
        <f t="shared" si="1814"/>
        <v>0</v>
      </c>
      <c r="AU1481" s="54">
        <f t="shared" si="1815"/>
        <v>0</v>
      </c>
      <c r="AV1481" s="54">
        <f t="shared" si="1816"/>
        <v>0</v>
      </c>
      <c r="AW1481" s="54">
        <f t="shared" si="1817"/>
        <v>0</v>
      </c>
      <c r="AX1481" s="54">
        <f t="shared" si="1818"/>
        <v>0</v>
      </c>
      <c r="AY1481" s="54">
        <f t="shared" si="1819"/>
        <v>0</v>
      </c>
      <c r="AZ1481" s="54">
        <f t="shared" si="1820"/>
        <v>0</v>
      </c>
      <c r="BA1481" s="54">
        <f t="shared" si="1804"/>
        <v>12.579864788618424</v>
      </c>
      <c r="BB1481" s="54">
        <f t="shared" si="1805"/>
        <v>0</v>
      </c>
      <c r="BC1481" s="54"/>
      <c r="BD1481" s="54"/>
      <c r="BE1481" s="54">
        <f t="shared" si="1821"/>
        <v>0</v>
      </c>
      <c r="BF1481" s="54"/>
      <c r="BG1481" s="54"/>
      <c r="BH1481" s="54"/>
      <c r="BI1481" s="54"/>
      <c r="BJ1481" s="54"/>
      <c r="BK1481" s="54"/>
      <c r="BL1481" s="54">
        <v>9.6666666666666661</v>
      </c>
      <c r="BM1481" s="54">
        <v>6</v>
      </c>
      <c r="BN1481" s="54">
        <f t="shared" ref="BN1481:BN1482" si="1833">AVERAGE(BP1481:BR1481)</f>
        <v>4.666666666666667</v>
      </c>
      <c r="BO1481" s="54">
        <f t="shared" ref="BO1481:BO1482" si="1834">SUM(BS1481:BU1481)/1</f>
        <v>5</v>
      </c>
      <c r="BP1481" s="54">
        <v>6</v>
      </c>
      <c r="BQ1481" s="54">
        <v>4</v>
      </c>
      <c r="BR1481" s="54">
        <v>4</v>
      </c>
      <c r="BS1481" s="54">
        <v>5</v>
      </c>
      <c r="BT1481" s="54">
        <v>0</v>
      </c>
      <c r="BU1481" s="54">
        <v>0</v>
      </c>
      <c r="BV1481" s="54">
        <f t="shared" si="1822"/>
        <v>297.16833333333329</v>
      </c>
      <c r="BW1481" s="54">
        <f t="shared" si="1823"/>
        <v>3566.02</v>
      </c>
      <c r="BX1481" s="54">
        <f t="shared" si="1824"/>
        <v>0</v>
      </c>
      <c r="BY1481" s="54">
        <f t="shared" si="1825"/>
        <v>1</v>
      </c>
      <c r="BZ1481" s="54">
        <f t="shared" si="1826"/>
        <v>0</v>
      </c>
      <c r="CA1481" s="54">
        <v>0</v>
      </c>
      <c r="CB1481" s="54">
        <f t="shared" si="1827"/>
        <v>1</v>
      </c>
      <c r="CC1481" s="54">
        <f t="shared" si="1828"/>
        <v>8.3333333333333329E-2</v>
      </c>
      <c r="CD1481" s="54">
        <v>0</v>
      </c>
      <c r="CE1481" s="54">
        <v>0</v>
      </c>
      <c r="CF1481" s="54">
        <v>0</v>
      </c>
      <c r="CG1481" s="54">
        <v>0</v>
      </c>
      <c r="CH1481" s="54">
        <v>0</v>
      </c>
      <c r="CI1481" s="54">
        <v>0</v>
      </c>
      <c r="CJ1481" s="54">
        <v>0</v>
      </c>
      <c r="CK1481" s="54">
        <v>1</v>
      </c>
      <c r="CL1481" s="54">
        <v>0</v>
      </c>
      <c r="CM1481" s="54">
        <v>0</v>
      </c>
      <c r="CN1481" s="54">
        <v>0</v>
      </c>
      <c r="CO1481" s="54">
        <v>0</v>
      </c>
    </row>
    <row r="1482" spans="1:93">
      <c r="A1482" s="3" t="str">
        <f t="shared" si="1808"/>
        <v>SH649Itovebi 9mg</v>
      </c>
      <c r="B1482" s="3" t="s">
        <v>558</v>
      </c>
      <c r="C1482" s="3" t="s">
        <v>887</v>
      </c>
      <c r="D1482" s="3" t="s">
        <v>296</v>
      </c>
      <c r="E1482" s="3" t="s">
        <v>296</v>
      </c>
      <c r="F1482" s="3" t="s">
        <v>457</v>
      </c>
      <c r="G1482" s="3" t="s">
        <v>458</v>
      </c>
      <c r="H1482" s="3" t="s">
        <v>457</v>
      </c>
      <c r="I1482" s="3" t="s">
        <v>458</v>
      </c>
      <c r="J1482" s="3" t="s">
        <v>541</v>
      </c>
      <c r="K1482" s="3" t="s">
        <v>541</v>
      </c>
      <c r="L1482" s="3"/>
      <c r="M1482" s="3" t="s">
        <v>542</v>
      </c>
      <c r="N1482" s="3" t="s">
        <v>13</v>
      </c>
      <c r="O1482" s="3" t="s">
        <v>15</v>
      </c>
      <c r="P1482" s="3">
        <v>10698.05</v>
      </c>
      <c r="Q1482" s="54"/>
      <c r="R1482" s="54"/>
      <c r="S1482" s="54"/>
      <c r="T1482" s="54">
        <v>0</v>
      </c>
      <c r="U1482" s="54">
        <v>0</v>
      </c>
      <c r="V1482" s="54">
        <v>0</v>
      </c>
      <c r="W1482" s="54">
        <v>0</v>
      </c>
      <c r="X1482" s="54">
        <v>0</v>
      </c>
      <c r="Y1482" s="54">
        <v>0</v>
      </c>
      <c r="Z1482" s="54">
        <v>0</v>
      </c>
      <c r="AA1482" s="54">
        <v>2</v>
      </c>
      <c r="AB1482" s="54">
        <v>2</v>
      </c>
      <c r="AC1482" s="54">
        <v>3</v>
      </c>
      <c r="AD1482" s="54">
        <v>0</v>
      </c>
      <c r="AE1482" s="54">
        <v>0</v>
      </c>
      <c r="AF1482" s="54">
        <f t="shared" si="1809"/>
        <v>4</v>
      </c>
      <c r="AG1482" s="54">
        <f t="shared" si="1810"/>
        <v>3</v>
      </c>
      <c r="AH1482" s="54">
        <f t="shared" si="1811"/>
        <v>7</v>
      </c>
      <c r="AI1482" s="54"/>
      <c r="AJ1482" s="54"/>
      <c r="AK1482" s="54"/>
      <c r="AL1482" s="54">
        <v>0</v>
      </c>
      <c r="AM1482" s="54">
        <v>0</v>
      </c>
      <c r="AN1482" s="54">
        <v>0</v>
      </c>
      <c r="AO1482" s="54">
        <v>0</v>
      </c>
      <c r="AP1482" s="54">
        <v>0</v>
      </c>
      <c r="AQ1482" s="54">
        <v>0</v>
      </c>
      <c r="AR1482" s="54">
        <f t="shared" si="1812"/>
        <v>0</v>
      </c>
      <c r="AS1482" s="54">
        <f t="shared" si="1813"/>
        <v>21396.1</v>
      </c>
      <c r="AT1482" s="54">
        <f t="shared" si="1814"/>
        <v>21396.1</v>
      </c>
      <c r="AU1482" s="54">
        <f t="shared" si="1815"/>
        <v>32094.149999999998</v>
      </c>
      <c r="AV1482" s="54">
        <f t="shared" si="1816"/>
        <v>0</v>
      </c>
      <c r="AW1482" s="54">
        <f t="shared" si="1817"/>
        <v>0</v>
      </c>
      <c r="AX1482" s="54">
        <f t="shared" si="1818"/>
        <v>42792.2</v>
      </c>
      <c r="AY1482" s="54">
        <f t="shared" si="1819"/>
        <v>32094.149999999998</v>
      </c>
      <c r="AZ1482" s="54">
        <f t="shared" si="1820"/>
        <v>74886.349999999991</v>
      </c>
      <c r="BA1482" s="54">
        <f t="shared" si="1804"/>
        <v>0</v>
      </c>
      <c r="BB1482" s="54">
        <f t="shared" si="1805"/>
        <v>3</v>
      </c>
      <c r="BC1482" s="54"/>
      <c r="BD1482" s="54"/>
      <c r="BE1482" s="54">
        <f t="shared" si="1821"/>
        <v>0</v>
      </c>
      <c r="BF1482" s="54"/>
      <c r="BG1482" s="54"/>
      <c r="BH1482" s="54"/>
      <c r="BI1482" s="54"/>
      <c r="BJ1482" s="54"/>
      <c r="BK1482" s="54"/>
      <c r="BL1482" s="54">
        <v>0.33333333333333331</v>
      </c>
      <c r="BM1482" s="54">
        <v>0.33333333333333331</v>
      </c>
      <c r="BN1482" s="54">
        <f t="shared" si="1833"/>
        <v>1.3333333333333333</v>
      </c>
      <c r="BO1482" s="54">
        <f t="shared" si="1834"/>
        <v>0</v>
      </c>
      <c r="BP1482" s="54">
        <v>3</v>
      </c>
      <c r="BQ1482" s="54">
        <v>0</v>
      </c>
      <c r="BR1482" s="54">
        <v>1</v>
      </c>
      <c r="BS1482" s="54">
        <v>0</v>
      </c>
      <c r="BT1482" s="54">
        <v>0</v>
      </c>
      <c r="BU1482" s="54">
        <v>0</v>
      </c>
      <c r="BV1482" s="54">
        <f t="shared" si="1822"/>
        <v>0</v>
      </c>
      <c r="BW1482" s="54">
        <f t="shared" si="1823"/>
        <v>0</v>
      </c>
      <c r="BX1482" s="54">
        <f t="shared" si="1824"/>
        <v>0</v>
      </c>
      <c r="BY1482" s="54">
        <f t="shared" si="1825"/>
        <v>0</v>
      </c>
      <c r="BZ1482" s="54">
        <f t="shared" si="1826"/>
        <v>0</v>
      </c>
      <c r="CA1482" s="54">
        <v>0</v>
      </c>
      <c r="CB1482" s="54">
        <f t="shared" si="1827"/>
        <v>0</v>
      </c>
      <c r="CC1482" s="54">
        <f t="shared" si="1828"/>
        <v>0</v>
      </c>
      <c r="CD1482" s="54">
        <v>0</v>
      </c>
      <c r="CE1482" s="54">
        <v>0</v>
      </c>
      <c r="CF1482" s="54">
        <v>0</v>
      </c>
      <c r="CG1482" s="54">
        <v>0</v>
      </c>
      <c r="CH1482" s="54">
        <v>0</v>
      </c>
      <c r="CI1482" s="54">
        <v>0</v>
      </c>
      <c r="CJ1482" s="54">
        <v>0</v>
      </c>
      <c r="CK1482" s="54">
        <v>0</v>
      </c>
      <c r="CL1482" s="54">
        <v>0</v>
      </c>
      <c r="CM1482" s="54">
        <v>0</v>
      </c>
      <c r="CN1482" s="54">
        <v>0</v>
      </c>
      <c r="CO1482" s="54">
        <v>0</v>
      </c>
    </row>
    <row r="1483" spans="1:93">
      <c r="A1483" s="3" t="str">
        <f t="shared" si="1808"/>
        <v>SH649Perjeta</v>
      </c>
      <c r="B1483" s="3" t="s">
        <v>558</v>
      </c>
      <c r="C1483" s="3" t="s">
        <v>887</v>
      </c>
      <c r="D1483" s="3" t="s">
        <v>296</v>
      </c>
      <c r="E1483" s="3" t="s">
        <v>296</v>
      </c>
      <c r="F1483" s="3" t="s">
        <v>457</v>
      </c>
      <c r="G1483" s="3" t="s">
        <v>458</v>
      </c>
      <c r="H1483" s="3" t="s">
        <v>457</v>
      </c>
      <c r="I1483" s="3" t="s">
        <v>458</v>
      </c>
      <c r="J1483" s="3" t="s">
        <v>541</v>
      </c>
      <c r="K1483" s="3" t="s">
        <v>541</v>
      </c>
      <c r="L1483" s="3"/>
      <c r="M1483" s="3" t="s">
        <v>542</v>
      </c>
      <c r="N1483" s="3" t="s">
        <v>16</v>
      </c>
      <c r="O1483" s="3" t="s">
        <v>16</v>
      </c>
      <c r="P1483" s="3">
        <v>3985.87</v>
      </c>
      <c r="Q1483" s="54">
        <v>5.8645001933336882</v>
      </c>
      <c r="R1483" s="54">
        <v>4.9538314034410833</v>
      </c>
      <c r="S1483" s="54">
        <v>7.518880035569472</v>
      </c>
      <c r="T1483" s="54">
        <v>4.5434403284051363</v>
      </c>
      <c r="U1483" s="54">
        <v>5.5145117859546779</v>
      </c>
      <c r="V1483" s="54">
        <v>6.328768078433435</v>
      </c>
      <c r="W1483" s="54">
        <v>18.337211632344243</v>
      </c>
      <c r="X1483" s="54">
        <v>16.386720192793248</v>
      </c>
      <c r="Y1483" s="54">
        <v>34.723931825137491</v>
      </c>
      <c r="Z1483" s="54">
        <v>20</v>
      </c>
      <c r="AA1483" s="54">
        <v>20</v>
      </c>
      <c r="AB1483" s="54">
        <v>40</v>
      </c>
      <c r="AC1483" s="54">
        <v>10</v>
      </c>
      <c r="AD1483" s="54">
        <v>0</v>
      </c>
      <c r="AE1483" s="54">
        <v>0</v>
      </c>
      <c r="AF1483" s="54">
        <f t="shared" si="1809"/>
        <v>80</v>
      </c>
      <c r="AG1483" s="54">
        <f t="shared" si="1810"/>
        <v>10</v>
      </c>
      <c r="AH1483" s="54">
        <f t="shared" si="1811"/>
        <v>90</v>
      </c>
      <c r="AI1483" s="54">
        <v>23375.135385602945</v>
      </c>
      <c r="AJ1483" s="54">
        <v>19745.32797603371</v>
      </c>
      <c r="AK1483" s="54">
        <v>29969.278367375293</v>
      </c>
      <c r="AL1483" s="54">
        <v>18109.562501780179</v>
      </c>
      <c r="AM1483" s="54">
        <v>21980.127092283172</v>
      </c>
      <c r="AN1483" s="54">
        <v>25225.646820785474</v>
      </c>
      <c r="AO1483" s="54">
        <v>73089.741729011948</v>
      </c>
      <c r="AP1483" s="54">
        <v>65315.336414848833</v>
      </c>
      <c r="AQ1483" s="54">
        <v>138405.07814386077</v>
      </c>
      <c r="AR1483" s="54">
        <f t="shared" si="1812"/>
        <v>79717.399999999994</v>
      </c>
      <c r="AS1483" s="54">
        <f t="shared" si="1813"/>
        <v>79717.399999999994</v>
      </c>
      <c r="AT1483" s="54">
        <f t="shared" si="1814"/>
        <v>159434.79999999999</v>
      </c>
      <c r="AU1483" s="54">
        <f t="shared" si="1815"/>
        <v>39858.699999999997</v>
      </c>
      <c r="AV1483" s="54">
        <f t="shared" si="1816"/>
        <v>0</v>
      </c>
      <c r="AW1483" s="54">
        <f t="shared" si="1817"/>
        <v>0</v>
      </c>
      <c r="AX1483" s="54">
        <f t="shared" si="1818"/>
        <v>318869.59999999998</v>
      </c>
      <c r="AY1483" s="54">
        <f t="shared" si="1819"/>
        <v>39858.699999999997</v>
      </c>
      <c r="AZ1483" s="54">
        <f t="shared" si="1820"/>
        <v>358728.3</v>
      </c>
      <c r="BA1483" s="54">
        <f t="shared" si="1804"/>
        <v>4.5434403284051363</v>
      </c>
      <c r="BB1483" s="54">
        <f t="shared" si="1805"/>
        <v>10</v>
      </c>
      <c r="BC1483" s="54"/>
      <c r="BD1483" s="54"/>
      <c r="BE1483" s="54">
        <f t="shared" si="1821"/>
        <v>0</v>
      </c>
      <c r="BF1483" s="54"/>
      <c r="BG1483" s="54"/>
      <c r="BH1483" s="54"/>
      <c r="BI1483" s="54"/>
      <c r="BJ1483" s="54"/>
      <c r="BK1483" s="54"/>
      <c r="BL1483" s="54"/>
      <c r="BM1483" s="54"/>
      <c r="BN1483" s="54"/>
      <c r="BO1483" s="54"/>
      <c r="BP1483" s="54"/>
      <c r="BQ1483" s="54"/>
      <c r="BR1483" s="54"/>
      <c r="BS1483" s="54"/>
      <c r="BT1483" s="54"/>
      <c r="BU1483" s="54"/>
      <c r="BV1483" s="54">
        <f t="shared" si="1822"/>
        <v>230848.30416666664</v>
      </c>
      <c r="BW1483" s="54">
        <f t="shared" si="1823"/>
        <v>199293.5</v>
      </c>
      <c r="BX1483" s="54">
        <f t="shared" si="1824"/>
        <v>378657.64999999997</v>
      </c>
      <c r="BY1483" s="54">
        <f t="shared" si="1825"/>
        <v>50</v>
      </c>
      <c r="BZ1483" s="54">
        <f t="shared" si="1826"/>
        <v>95</v>
      </c>
      <c r="CA1483" s="54">
        <v>0</v>
      </c>
      <c r="CB1483" s="54">
        <f t="shared" si="1827"/>
        <v>175</v>
      </c>
      <c r="CC1483" s="54">
        <f t="shared" si="1828"/>
        <v>57.916666666666664</v>
      </c>
      <c r="CD1483" s="54">
        <v>175</v>
      </c>
      <c r="CE1483" s="54">
        <v>130</v>
      </c>
      <c r="CF1483" s="54">
        <v>125</v>
      </c>
      <c r="CG1483" s="54">
        <v>50</v>
      </c>
      <c r="CH1483" s="54">
        <v>50</v>
      </c>
      <c r="CI1483" s="54">
        <v>20</v>
      </c>
      <c r="CJ1483" s="54">
        <v>20</v>
      </c>
      <c r="CK1483" s="54">
        <v>30</v>
      </c>
      <c r="CL1483" s="54">
        <v>0</v>
      </c>
      <c r="CM1483" s="54">
        <v>65</v>
      </c>
      <c r="CN1483" s="54">
        <v>0</v>
      </c>
      <c r="CO1483" s="54">
        <v>30</v>
      </c>
    </row>
    <row r="1484" spans="1:93">
      <c r="A1484" s="3" t="str">
        <f t="shared" si="1808"/>
        <v>SH649Phesgo 10ml</v>
      </c>
      <c r="B1484" s="3" t="s">
        <v>558</v>
      </c>
      <c r="C1484" s="3" t="s">
        <v>887</v>
      </c>
      <c r="D1484" s="3" t="s">
        <v>296</v>
      </c>
      <c r="E1484" s="3" t="s">
        <v>296</v>
      </c>
      <c r="F1484" s="3" t="s">
        <v>457</v>
      </c>
      <c r="G1484" s="3" t="s">
        <v>458</v>
      </c>
      <c r="H1484" s="3" t="s">
        <v>457</v>
      </c>
      <c r="I1484" s="3" t="s">
        <v>458</v>
      </c>
      <c r="J1484" s="3" t="s">
        <v>541</v>
      </c>
      <c r="K1484" s="3" t="s">
        <v>541</v>
      </c>
      <c r="L1484" s="3"/>
      <c r="M1484" s="3" t="s">
        <v>542</v>
      </c>
      <c r="N1484" s="3" t="s">
        <v>17</v>
      </c>
      <c r="O1484" s="3" t="s">
        <v>18</v>
      </c>
      <c r="P1484" s="3">
        <v>6232.07</v>
      </c>
      <c r="Q1484" s="54">
        <v>121.29833680621687</v>
      </c>
      <c r="R1484" s="54">
        <v>108.79358120322782</v>
      </c>
      <c r="S1484" s="54">
        <v>163.81542208531036</v>
      </c>
      <c r="T1484" s="54">
        <v>144.58378603230068</v>
      </c>
      <c r="U1484" s="54">
        <v>131.76109272830053</v>
      </c>
      <c r="V1484" s="54">
        <v>166.77943885633186</v>
      </c>
      <c r="W1484" s="54">
        <v>393.907340094755</v>
      </c>
      <c r="X1484" s="54">
        <v>443.12431761693307</v>
      </c>
      <c r="Y1484" s="54">
        <v>837.03165771168801</v>
      </c>
      <c r="Z1484" s="54">
        <v>200</v>
      </c>
      <c r="AA1484" s="54">
        <v>125</v>
      </c>
      <c r="AB1484" s="54">
        <v>148</v>
      </c>
      <c r="AC1484" s="54">
        <v>60</v>
      </c>
      <c r="AD1484" s="54">
        <v>0</v>
      </c>
      <c r="AE1484" s="54">
        <v>0</v>
      </c>
      <c r="AF1484" s="54">
        <f t="shared" si="1809"/>
        <v>473</v>
      </c>
      <c r="AG1484" s="54">
        <f t="shared" si="1810"/>
        <v>60</v>
      </c>
      <c r="AH1484" s="54">
        <f t="shared" si="1811"/>
        <v>533</v>
      </c>
      <c r="AI1484" s="54">
        <v>755939.72585991991</v>
      </c>
      <c r="AJ1484" s="54">
        <v>678009.21360919997</v>
      </c>
      <c r="AK1484" s="54">
        <v>1020909.1775152001</v>
      </c>
      <c r="AL1484" s="54">
        <v>901056.27541832009</v>
      </c>
      <c r="AM1484" s="54">
        <v>821144.35315925977</v>
      </c>
      <c r="AN1484" s="54">
        <v>1039381.13751338</v>
      </c>
      <c r="AO1484" s="54">
        <v>2454858.1169843199</v>
      </c>
      <c r="AP1484" s="54">
        <v>2761581.7660909598</v>
      </c>
      <c r="AQ1484" s="54">
        <v>5216439.8830752801</v>
      </c>
      <c r="AR1484" s="54">
        <f t="shared" si="1812"/>
        <v>1246414</v>
      </c>
      <c r="AS1484" s="54">
        <f t="shared" si="1813"/>
        <v>779008.75</v>
      </c>
      <c r="AT1484" s="54">
        <f t="shared" si="1814"/>
        <v>922346.36</v>
      </c>
      <c r="AU1484" s="54">
        <f t="shared" si="1815"/>
        <v>373924.19999999995</v>
      </c>
      <c r="AV1484" s="54">
        <f t="shared" si="1816"/>
        <v>0</v>
      </c>
      <c r="AW1484" s="54">
        <f t="shared" si="1817"/>
        <v>0</v>
      </c>
      <c r="AX1484" s="54">
        <f t="shared" si="1818"/>
        <v>2947769.11</v>
      </c>
      <c r="AY1484" s="54">
        <f t="shared" si="1819"/>
        <v>373924.19999999995</v>
      </c>
      <c r="AZ1484" s="54">
        <f t="shared" si="1820"/>
        <v>3321693.3099999996</v>
      </c>
      <c r="BA1484" s="54">
        <f t="shared" si="1804"/>
        <v>144.58378603230068</v>
      </c>
      <c r="BB1484" s="54">
        <f t="shared" si="1805"/>
        <v>60</v>
      </c>
      <c r="BC1484" s="54">
        <f>SUM(CJ1484:CL1484)</f>
        <v>366</v>
      </c>
      <c r="BD1484" s="54">
        <f>SUM(CM1484:CO1484)</f>
        <v>453</v>
      </c>
      <c r="BE1484" s="54">
        <f t="shared" si="1821"/>
        <v>533</v>
      </c>
      <c r="BF1484" s="54">
        <f t="shared" ref="BF1484:BK1484" si="1835">Z1484</f>
        <v>200</v>
      </c>
      <c r="BG1484" s="54">
        <f t="shared" si="1835"/>
        <v>125</v>
      </c>
      <c r="BH1484" s="54">
        <f t="shared" si="1835"/>
        <v>148</v>
      </c>
      <c r="BI1484" s="54">
        <f t="shared" si="1835"/>
        <v>60</v>
      </c>
      <c r="BJ1484" s="54">
        <f t="shared" si="1835"/>
        <v>0</v>
      </c>
      <c r="BK1484" s="54">
        <f t="shared" si="1835"/>
        <v>0</v>
      </c>
      <c r="BL1484" s="54">
        <v>0</v>
      </c>
      <c r="BM1484" s="54">
        <v>0</v>
      </c>
      <c r="BN1484" s="54">
        <f t="shared" ref="BN1484:BN1485" si="1836">AVERAGE(BP1484:BR1484)</f>
        <v>0.66666666666666663</v>
      </c>
      <c r="BO1484" s="54">
        <f t="shared" ref="BO1484:BO1485" si="1837">SUM(BS1484:BU1484)/1</f>
        <v>0</v>
      </c>
      <c r="BP1484" s="54">
        <v>1</v>
      </c>
      <c r="BQ1484" s="54">
        <v>1</v>
      </c>
      <c r="BR1484" s="54">
        <v>0</v>
      </c>
      <c r="BS1484" s="54">
        <v>0</v>
      </c>
      <c r="BT1484" s="54">
        <v>0</v>
      </c>
      <c r="BU1484" s="54">
        <v>0</v>
      </c>
      <c r="BV1484" s="54">
        <f t="shared" si="1822"/>
        <v>573869.77916666656</v>
      </c>
      <c r="BW1484" s="54">
        <f t="shared" si="1823"/>
        <v>2280937.62</v>
      </c>
      <c r="BX1484" s="54">
        <f t="shared" si="1824"/>
        <v>2823127.71</v>
      </c>
      <c r="BY1484" s="54">
        <f t="shared" si="1825"/>
        <v>366</v>
      </c>
      <c r="BZ1484" s="54">
        <f t="shared" si="1826"/>
        <v>453</v>
      </c>
      <c r="CA1484" s="54">
        <v>103.33333333333333</v>
      </c>
      <c r="CB1484" s="54">
        <f t="shared" si="1827"/>
        <v>180</v>
      </c>
      <c r="CC1484" s="54">
        <f t="shared" si="1828"/>
        <v>92.083333333333329</v>
      </c>
      <c r="CD1484" s="54">
        <v>0</v>
      </c>
      <c r="CE1484" s="54">
        <v>5</v>
      </c>
      <c r="CF1484" s="54">
        <v>15</v>
      </c>
      <c r="CG1484" s="54">
        <v>80</v>
      </c>
      <c r="CH1484" s="54">
        <v>67</v>
      </c>
      <c r="CI1484" s="54">
        <v>119</v>
      </c>
      <c r="CJ1484" s="54">
        <v>145</v>
      </c>
      <c r="CK1484" s="54">
        <v>106</v>
      </c>
      <c r="CL1484" s="54">
        <v>115</v>
      </c>
      <c r="CM1484" s="54">
        <v>121</v>
      </c>
      <c r="CN1484" s="54">
        <v>152</v>
      </c>
      <c r="CO1484" s="54">
        <v>180</v>
      </c>
    </row>
    <row r="1485" spans="1:93">
      <c r="A1485" s="3" t="str">
        <f t="shared" si="1808"/>
        <v>SH649Phesgo 15ml</v>
      </c>
      <c r="B1485" s="3" t="s">
        <v>558</v>
      </c>
      <c r="C1485" s="3" t="s">
        <v>887</v>
      </c>
      <c r="D1485" s="3" t="s">
        <v>296</v>
      </c>
      <c r="E1485" s="3" t="s">
        <v>296</v>
      </c>
      <c r="F1485" s="3" t="s">
        <v>457</v>
      </c>
      <c r="G1485" s="3" t="s">
        <v>458</v>
      </c>
      <c r="H1485" s="3" t="s">
        <v>457</v>
      </c>
      <c r="I1485" s="3" t="s">
        <v>458</v>
      </c>
      <c r="J1485" s="3" t="s">
        <v>541</v>
      </c>
      <c r="K1485" s="3" t="s">
        <v>541</v>
      </c>
      <c r="L1485" s="3"/>
      <c r="M1485" s="3" t="s">
        <v>542</v>
      </c>
      <c r="N1485" s="3" t="s">
        <v>17</v>
      </c>
      <c r="O1485" s="3" t="s">
        <v>19</v>
      </c>
      <c r="P1485" s="3">
        <v>8489.27</v>
      </c>
      <c r="Q1485" s="54">
        <v>6</v>
      </c>
      <c r="R1485" s="54">
        <v>8</v>
      </c>
      <c r="S1485" s="54">
        <v>10</v>
      </c>
      <c r="T1485" s="54">
        <v>8</v>
      </c>
      <c r="U1485" s="54">
        <v>8</v>
      </c>
      <c r="V1485" s="54">
        <v>14</v>
      </c>
      <c r="W1485" s="54">
        <v>24</v>
      </c>
      <c r="X1485" s="54">
        <v>30</v>
      </c>
      <c r="Y1485" s="54">
        <v>54</v>
      </c>
      <c r="Z1485" s="54">
        <v>0</v>
      </c>
      <c r="AA1485" s="54">
        <v>32</v>
      </c>
      <c r="AB1485" s="54">
        <v>10</v>
      </c>
      <c r="AC1485" s="54">
        <v>0</v>
      </c>
      <c r="AD1485" s="54">
        <v>0</v>
      </c>
      <c r="AE1485" s="54">
        <v>0</v>
      </c>
      <c r="AF1485" s="54">
        <f t="shared" si="1809"/>
        <v>42</v>
      </c>
      <c r="AG1485" s="54">
        <f t="shared" si="1810"/>
        <v>0</v>
      </c>
      <c r="AH1485" s="54">
        <f t="shared" si="1811"/>
        <v>42</v>
      </c>
      <c r="AI1485" s="54">
        <v>50935.62</v>
      </c>
      <c r="AJ1485" s="54">
        <v>67914.16</v>
      </c>
      <c r="AK1485" s="54">
        <v>84892.700000000012</v>
      </c>
      <c r="AL1485" s="54">
        <v>67914.16</v>
      </c>
      <c r="AM1485" s="54">
        <v>67914.16</v>
      </c>
      <c r="AN1485" s="54">
        <v>118849.78</v>
      </c>
      <c r="AO1485" s="54">
        <v>203742.48</v>
      </c>
      <c r="AP1485" s="54">
        <v>254678.1</v>
      </c>
      <c r="AQ1485" s="54">
        <v>458420.58</v>
      </c>
      <c r="AR1485" s="54">
        <f t="shared" si="1812"/>
        <v>0</v>
      </c>
      <c r="AS1485" s="54">
        <f t="shared" si="1813"/>
        <v>271656.64</v>
      </c>
      <c r="AT1485" s="54">
        <f t="shared" si="1814"/>
        <v>84892.700000000012</v>
      </c>
      <c r="AU1485" s="54">
        <f t="shared" si="1815"/>
        <v>0</v>
      </c>
      <c r="AV1485" s="54">
        <f t="shared" si="1816"/>
        <v>0</v>
      </c>
      <c r="AW1485" s="54">
        <f t="shared" si="1817"/>
        <v>0</v>
      </c>
      <c r="AX1485" s="54">
        <f t="shared" si="1818"/>
        <v>356549.34</v>
      </c>
      <c r="AY1485" s="54">
        <f t="shared" si="1819"/>
        <v>0</v>
      </c>
      <c r="AZ1485" s="54">
        <f t="shared" si="1820"/>
        <v>356549.34</v>
      </c>
      <c r="BA1485" s="54">
        <f t="shared" si="1804"/>
        <v>8</v>
      </c>
      <c r="BB1485" s="54">
        <f t="shared" si="1805"/>
        <v>0</v>
      </c>
      <c r="BC1485" s="54">
        <f>SUM(CJ1485:CL1485)*2</f>
        <v>84</v>
      </c>
      <c r="BD1485" s="54">
        <f>SUM(CM1485:CO1485)*2</f>
        <v>80</v>
      </c>
      <c r="BE1485" s="54">
        <f t="shared" si="1821"/>
        <v>84</v>
      </c>
      <c r="BF1485" s="54">
        <f t="shared" ref="BF1485:BK1485" si="1838">Z1485*2</f>
        <v>0</v>
      </c>
      <c r="BG1485" s="54">
        <f t="shared" si="1838"/>
        <v>64</v>
      </c>
      <c r="BH1485" s="54">
        <f t="shared" si="1838"/>
        <v>20</v>
      </c>
      <c r="BI1485" s="54">
        <f t="shared" si="1838"/>
        <v>0</v>
      </c>
      <c r="BJ1485" s="54">
        <f t="shared" si="1838"/>
        <v>0</v>
      </c>
      <c r="BK1485" s="54">
        <f t="shared" si="1838"/>
        <v>0</v>
      </c>
      <c r="BL1485" s="54">
        <v>5.666666666666667</v>
      </c>
      <c r="BM1485" s="54">
        <v>7</v>
      </c>
      <c r="BN1485" s="54">
        <f t="shared" si="1836"/>
        <v>10</v>
      </c>
      <c r="BO1485" s="54">
        <f t="shared" si="1837"/>
        <v>6</v>
      </c>
      <c r="BP1485" s="54">
        <v>10</v>
      </c>
      <c r="BQ1485" s="54">
        <v>6</v>
      </c>
      <c r="BR1485" s="54">
        <v>14</v>
      </c>
      <c r="BS1485" s="54">
        <v>6</v>
      </c>
      <c r="BT1485" s="54">
        <v>0</v>
      </c>
      <c r="BU1485" s="54">
        <v>0</v>
      </c>
      <c r="BV1485" s="54">
        <f t="shared" si="1822"/>
        <v>77110.869166666671</v>
      </c>
      <c r="BW1485" s="54">
        <f t="shared" si="1823"/>
        <v>356549.34</v>
      </c>
      <c r="BX1485" s="54">
        <f t="shared" si="1824"/>
        <v>339570.80000000005</v>
      </c>
      <c r="BY1485" s="54">
        <f t="shared" si="1825"/>
        <v>42</v>
      </c>
      <c r="BZ1485" s="54">
        <f t="shared" si="1826"/>
        <v>40</v>
      </c>
      <c r="CA1485" s="54">
        <v>0</v>
      </c>
      <c r="CB1485" s="54">
        <f t="shared" si="1827"/>
        <v>22</v>
      </c>
      <c r="CC1485" s="54">
        <f t="shared" si="1828"/>
        <v>9.0833333333333339</v>
      </c>
      <c r="CD1485" s="54">
        <v>0</v>
      </c>
      <c r="CE1485" s="54">
        <v>0</v>
      </c>
      <c r="CF1485" s="54">
        <v>0</v>
      </c>
      <c r="CG1485" s="54">
        <v>1</v>
      </c>
      <c r="CH1485" s="54">
        <v>6</v>
      </c>
      <c r="CI1485" s="54">
        <v>20</v>
      </c>
      <c r="CJ1485" s="54">
        <v>20</v>
      </c>
      <c r="CK1485" s="54">
        <v>0</v>
      </c>
      <c r="CL1485" s="54">
        <v>22</v>
      </c>
      <c r="CM1485" s="54">
        <v>18</v>
      </c>
      <c r="CN1485" s="54">
        <v>0</v>
      </c>
      <c r="CO1485" s="54">
        <v>22</v>
      </c>
    </row>
    <row r="1486" spans="1:93">
      <c r="A1486" s="3" t="str">
        <f t="shared" si="1808"/>
        <v>SH681Herceptin IV</v>
      </c>
      <c r="B1486" s="3" t="s">
        <v>558</v>
      </c>
      <c r="C1486" s="3" t="s">
        <v>887</v>
      </c>
      <c r="D1486" s="3" t="s">
        <v>296</v>
      </c>
      <c r="E1486" s="3" t="s">
        <v>296</v>
      </c>
      <c r="F1486" s="3" t="s">
        <v>459</v>
      </c>
      <c r="G1486" s="3" t="s">
        <v>460</v>
      </c>
      <c r="H1486" s="3" t="s">
        <v>459</v>
      </c>
      <c r="I1486" s="3" t="s">
        <v>460</v>
      </c>
      <c r="J1486" s="3" t="s">
        <v>541</v>
      </c>
      <c r="K1486" s="3" t="s">
        <v>541</v>
      </c>
      <c r="L1486" s="3"/>
      <c r="M1486" s="3" t="s">
        <v>543</v>
      </c>
      <c r="N1486" s="3" t="s">
        <v>11</v>
      </c>
      <c r="O1486" s="3" t="s">
        <v>11</v>
      </c>
      <c r="P1486" s="3">
        <v>4535.5</v>
      </c>
      <c r="Q1486" s="54">
        <v>2.4822376098080742E-7</v>
      </c>
      <c r="R1486" s="54">
        <v>1.7782878168674339E-7</v>
      </c>
      <c r="S1486" s="54">
        <v>1.6542114214001052E-7</v>
      </c>
      <c r="T1486" s="54">
        <v>1.1681063360424579E-7</v>
      </c>
      <c r="U1486" s="54">
        <v>1.0643066396940739E-7</v>
      </c>
      <c r="V1486" s="54">
        <v>1.8528501761878564E-7</v>
      </c>
      <c r="W1486" s="54">
        <v>5.9147368480756133E-7</v>
      </c>
      <c r="X1486" s="54">
        <v>4.0852631519243884E-7</v>
      </c>
      <c r="Y1486" s="54">
        <v>1.0000000000000002E-6</v>
      </c>
      <c r="Z1486" s="54">
        <v>0</v>
      </c>
      <c r="AA1486" s="54">
        <v>0</v>
      </c>
      <c r="AB1486" s="54">
        <v>0</v>
      </c>
      <c r="AC1486" s="54">
        <v>0</v>
      </c>
      <c r="AD1486" s="54">
        <v>0</v>
      </c>
      <c r="AE1486" s="54">
        <v>0</v>
      </c>
      <c r="AF1486" s="54">
        <f t="shared" si="1809"/>
        <v>0</v>
      </c>
      <c r="AG1486" s="54">
        <f t="shared" si="1810"/>
        <v>0</v>
      </c>
      <c r="AH1486" s="54">
        <f t="shared" si="1811"/>
        <v>0</v>
      </c>
      <c r="AI1486" s="54">
        <v>1.1258188679284522E-3</v>
      </c>
      <c r="AJ1486" s="54">
        <v>8.0654243934022462E-4</v>
      </c>
      <c r="AK1486" s="54">
        <v>7.5026759017601764E-4</v>
      </c>
      <c r="AL1486" s="54">
        <v>5.297946287120568E-4</v>
      </c>
      <c r="AM1486" s="54">
        <v>4.8271627643324723E-4</v>
      </c>
      <c r="AN1486" s="54">
        <v>8.4036019741000226E-4</v>
      </c>
      <c r="AO1486" s="54">
        <v>2.6826288974446943E-3</v>
      </c>
      <c r="AP1486" s="54">
        <v>1.8528711025553063E-3</v>
      </c>
      <c r="AQ1486" s="54">
        <v>4.5355000000000005E-3</v>
      </c>
      <c r="AR1486" s="54">
        <f t="shared" si="1812"/>
        <v>0</v>
      </c>
      <c r="AS1486" s="54">
        <f t="shared" si="1813"/>
        <v>0</v>
      </c>
      <c r="AT1486" s="54">
        <f t="shared" si="1814"/>
        <v>0</v>
      </c>
      <c r="AU1486" s="54">
        <f t="shared" si="1815"/>
        <v>0</v>
      </c>
      <c r="AV1486" s="54">
        <f t="shared" si="1816"/>
        <v>0</v>
      </c>
      <c r="AW1486" s="54">
        <f t="shared" si="1817"/>
        <v>0</v>
      </c>
      <c r="AX1486" s="54">
        <f t="shared" si="1818"/>
        <v>0</v>
      </c>
      <c r="AY1486" s="54">
        <f t="shared" si="1819"/>
        <v>0</v>
      </c>
      <c r="AZ1486" s="54">
        <f t="shared" si="1820"/>
        <v>0</v>
      </c>
      <c r="BA1486" s="54">
        <f t="shared" si="1804"/>
        <v>1.1681063360424579E-7</v>
      </c>
      <c r="BB1486" s="54">
        <f t="shared" si="1805"/>
        <v>0</v>
      </c>
      <c r="BC1486" s="54"/>
      <c r="BD1486" s="54"/>
      <c r="BE1486" s="54">
        <f t="shared" si="1821"/>
        <v>0</v>
      </c>
      <c r="BF1486" s="54"/>
      <c r="BG1486" s="54"/>
      <c r="BH1486" s="54"/>
      <c r="BI1486" s="54"/>
      <c r="BJ1486" s="54"/>
      <c r="BK1486" s="54"/>
      <c r="BL1486" s="54"/>
      <c r="BM1486" s="54"/>
      <c r="BN1486" s="54"/>
      <c r="BO1486" s="54"/>
      <c r="BP1486" s="54"/>
      <c r="BQ1486" s="54"/>
      <c r="BR1486" s="54"/>
      <c r="BS1486" s="54"/>
      <c r="BT1486" s="54"/>
      <c r="BU1486" s="54"/>
      <c r="BV1486" s="54">
        <f t="shared" si="1822"/>
        <v>0</v>
      </c>
      <c r="BW1486" s="54">
        <f t="shared" si="1823"/>
        <v>0</v>
      </c>
      <c r="BX1486" s="54">
        <f t="shared" si="1824"/>
        <v>0</v>
      </c>
      <c r="BY1486" s="54">
        <f t="shared" si="1825"/>
        <v>0</v>
      </c>
      <c r="BZ1486" s="54">
        <f t="shared" si="1826"/>
        <v>0</v>
      </c>
      <c r="CA1486" s="54">
        <v>0</v>
      </c>
      <c r="CB1486" s="54">
        <f t="shared" si="1827"/>
        <v>0</v>
      </c>
      <c r="CC1486" s="54">
        <f t="shared" si="1828"/>
        <v>0</v>
      </c>
      <c r="CD1486" s="54">
        <v>0</v>
      </c>
      <c r="CE1486" s="54">
        <v>0</v>
      </c>
      <c r="CF1486" s="54">
        <v>0</v>
      </c>
      <c r="CG1486" s="54">
        <v>0</v>
      </c>
      <c r="CH1486" s="54">
        <v>0</v>
      </c>
      <c r="CI1486" s="54">
        <v>0</v>
      </c>
      <c r="CJ1486" s="54">
        <v>0</v>
      </c>
      <c r="CK1486" s="54">
        <v>0</v>
      </c>
      <c r="CL1486" s="54">
        <v>0</v>
      </c>
      <c r="CM1486" s="54">
        <v>0</v>
      </c>
      <c r="CN1486" s="54">
        <v>0</v>
      </c>
      <c r="CO1486" s="54">
        <v>0</v>
      </c>
    </row>
    <row r="1487" spans="1:93">
      <c r="A1487" s="3" t="str">
        <f t="shared" si="1808"/>
        <v>SH681Herceptin SC</v>
      </c>
      <c r="B1487" s="3" t="s">
        <v>558</v>
      </c>
      <c r="C1487" s="3" t="s">
        <v>887</v>
      </c>
      <c r="D1487" s="3" t="s">
        <v>296</v>
      </c>
      <c r="E1487" s="3" t="s">
        <v>296</v>
      </c>
      <c r="F1487" s="3" t="s">
        <v>459</v>
      </c>
      <c r="G1487" s="3" t="s">
        <v>460</v>
      </c>
      <c r="H1487" s="3" t="s">
        <v>459</v>
      </c>
      <c r="I1487" s="3" t="s">
        <v>460</v>
      </c>
      <c r="J1487" s="3" t="s">
        <v>541</v>
      </c>
      <c r="K1487" s="3" t="s">
        <v>541</v>
      </c>
      <c r="L1487" s="3"/>
      <c r="M1487" s="3" t="s">
        <v>543</v>
      </c>
      <c r="N1487" s="3" t="s">
        <v>12</v>
      </c>
      <c r="O1487" s="3" t="s">
        <v>12</v>
      </c>
      <c r="P1487" s="3">
        <v>3444.49</v>
      </c>
      <c r="Q1487" s="54">
        <v>1.2869445629604544E-7</v>
      </c>
      <c r="R1487" s="54">
        <v>1.1923834167284972E-7</v>
      </c>
      <c r="S1487" s="54">
        <v>1.8086442832285226E-7</v>
      </c>
      <c r="T1487" s="54">
        <v>1.8512626147397511E-7</v>
      </c>
      <c r="U1487" s="54">
        <v>1.6668434004097236E-7</v>
      </c>
      <c r="V1487" s="54">
        <v>2.193921721933052E-7</v>
      </c>
      <c r="W1487" s="54">
        <v>4.2879722629174739E-7</v>
      </c>
      <c r="X1487" s="54">
        <v>5.7120277370825267E-7</v>
      </c>
      <c r="Y1487" s="54">
        <v>1.0000000000000002E-6</v>
      </c>
      <c r="Z1487" s="54">
        <v>0</v>
      </c>
      <c r="AA1487" s="54">
        <v>0</v>
      </c>
      <c r="AB1487" s="54">
        <v>0</v>
      </c>
      <c r="AC1487" s="54">
        <v>0</v>
      </c>
      <c r="AD1487" s="54">
        <v>0</v>
      </c>
      <c r="AE1487" s="54">
        <v>0</v>
      </c>
      <c r="AF1487" s="54">
        <f t="shared" si="1809"/>
        <v>0</v>
      </c>
      <c r="AG1487" s="54">
        <f t="shared" si="1810"/>
        <v>0</v>
      </c>
      <c r="AH1487" s="54">
        <f t="shared" si="1811"/>
        <v>0</v>
      </c>
      <c r="AI1487" s="54">
        <v>4.4328676776716558E-4</v>
      </c>
      <c r="AJ1487" s="54">
        <v>4.1071527550871412E-4</v>
      </c>
      <c r="AK1487" s="54">
        <v>6.2298571471378138E-4</v>
      </c>
      <c r="AL1487" s="54">
        <v>6.3766555638449245E-4</v>
      </c>
      <c r="AM1487" s="54">
        <v>5.7414254242772885E-4</v>
      </c>
      <c r="AN1487" s="54">
        <v>7.5569414319811776E-4</v>
      </c>
      <c r="AO1487" s="54">
        <v>1.476987757989661E-3</v>
      </c>
      <c r="AP1487" s="54">
        <v>1.9675022420103392E-3</v>
      </c>
      <c r="AQ1487" s="54">
        <v>3.4444900000000001E-3</v>
      </c>
      <c r="AR1487" s="54">
        <f t="shared" si="1812"/>
        <v>0</v>
      </c>
      <c r="AS1487" s="54">
        <f t="shared" si="1813"/>
        <v>0</v>
      </c>
      <c r="AT1487" s="54">
        <f t="shared" si="1814"/>
        <v>0</v>
      </c>
      <c r="AU1487" s="54">
        <f t="shared" si="1815"/>
        <v>0</v>
      </c>
      <c r="AV1487" s="54">
        <f t="shared" si="1816"/>
        <v>0</v>
      </c>
      <c r="AW1487" s="54">
        <f t="shared" si="1817"/>
        <v>0</v>
      </c>
      <c r="AX1487" s="54">
        <f t="shared" si="1818"/>
        <v>0</v>
      </c>
      <c r="AY1487" s="54">
        <f t="shared" si="1819"/>
        <v>0</v>
      </c>
      <c r="AZ1487" s="54">
        <f t="shared" si="1820"/>
        <v>0</v>
      </c>
      <c r="BA1487" s="54">
        <f t="shared" si="1804"/>
        <v>1.8512626147397511E-7</v>
      </c>
      <c r="BB1487" s="54">
        <f t="shared" si="1805"/>
        <v>0</v>
      </c>
      <c r="BC1487" s="54"/>
      <c r="BD1487" s="54"/>
      <c r="BE1487" s="54">
        <f t="shared" si="1821"/>
        <v>0</v>
      </c>
      <c r="BF1487" s="54"/>
      <c r="BG1487" s="54"/>
      <c r="BH1487" s="54"/>
      <c r="BI1487" s="54"/>
      <c r="BJ1487" s="54"/>
      <c r="BK1487" s="54"/>
      <c r="BL1487" s="54"/>
      <c r="BM1487" s="54"/>
      <c r="BN1487" s="54"/>
      <c r="BO1487" s="54"/>
      <c r="BP1487" s="54"/>
      <c r="BQ1487" s="54"/>
      <c r="BR1487" s="54"/>
      <c r="BS1487" s="54"/>
      <c r="BT1487" s="54"/>
      <c r="BU1487" s="54"/>
      <c r="BV1487" s="54">
        <f t="shared" si="1822"/>
        <v>0</v>
      </c>
      <c r="BW1487" s="54">
        <f t="shared" si="1823"/>
        <v>0</v>
      </c>
      <c r="BX1487" s="54">
        <f t="shared" si="1824"/>
        <v>0</v>
      </c>
      <c r="BY1487" s="54">
        <f t="shared" si="1825"/>
        <v>0</v>
      </c>
      <c r="BZ1487" s="54">
        <f t="shared" si="1826"/>
        <v>0</v>
      </c>
      <c r="CA1487" s="54">
        <v>0</v>
      </c>
      <c r="CB1487" s="54">
        <f t="shared" si="1827"/>
        <v>0</v>
      </c>
      <c r="CC1487" s="54">
        <f t="shared" si="1828"/>
        <v>0</v>
      </c>
      <c r="CD1487" s="54">
        <v>0</v>
      </c>
      <c r="CE1487" s="54">
        <v>0</v>
      </c>
      <c r="CF1487" s="54">
        <v>0</v>
      </c>
      <c r="CG1487" s="54">
        <v>0</v>
      </c>
      <c r="CH1487" s="54">
        <v>0</v>
      </c>
      <c r="CI1487" s="54">
        <v>0</v>
      </c>
      <c r="CJ1487" s="54">
        <v>0</v>
      </c>
      <c r="CK1487" s="54">
        <v>0</v>
      </c>
      <c r="CL1487" s="54">
        <v>0</v>
      </c>
      <c r="CM1487" s="54">
        <v>0</v>
      </c>
      <c r="CN1487" s="54">
        <v>0</v>
      </c>
      <c r="CO1487" s="54">
        <v>0</v>
      </c>
    </row>
    <row r="1488" spans="1:93">
      <c r="A1488" s="3" t="str">
        <f t="shared" si="1808"/>
        <v>SH681Itovebi 3mg</v>
      </c>
      <c r="B1488" s="3" t="s">
        <v>558</v>
      </c>
      <c r="C1488" s="3" t="s">
        <v>887</v>
      </c>
      <c r="D1488" s="3" t="s">
        <v>296</v>
      </c>
      <c r="E1488" s="3" t="s">
        <v>296</v>
      </c>
      <c r="F1488" s="3" t="s">
        <v>459</v>
      </c>
      <c r="G1488" s="3" t="s">
        <v>460</v>
      </c>
      <c r="H1488" s="3" t="s">
        <v>459</v>
      </c>
      <c r="I1488" s="3" t="s">
        <v>460</v>
      </c>
      <c r="J1488" s="3" t="s">
        <v>541</v>
      </c>
      <c r="K1488" s="3" t="s">
        <v>541</v>
      </c>
      <c r="L1488" s="3"/>
      <c r="M1488" s="3" t="s">
        <v>543</v>
      </c>
      <c r="N1488" s="3" t="s">
        <v>13</v>
      </c>
      <c r="O1488" s="3" t="s">
        <v>14</v>
      </c>
      <c r="P1488" s="3">
        <v>3566.02</v>
      </c>
      <c r="Q1488" s="54">
        <v>0</v>
      </c>
      <c r="R1488" s="54">
        <v>0</v>
      </c>
      <c r="S1488" s="54">
        <v>0</v>
      </c>
      <c r="T1488" s="54">
        <v>0</v>
      </c>
      <c r="U1488" s="54">
        <v>0</v>
      </c>
      <c r="V1488" s="54">
        <v>0</v>
      </c>
      <c r="W1488" s="54">
        <v>0</v>
      </c>
      <c r="X1488" s="54">
        <v>0</v>
      </c>
      <c r="Y1488" s="54">
        <v>0</v>
      </c>
      <c r="Z1488" s="54">
        <v>0</v>
      </c>
      <c r="AA1488" s="54">
        <v>0</v>
      </c>
      <c r="AB1488" s="54">
        <v>0</v>
      </c>
      <c r="AC1488" s="54">
        <v>0</v>
      </c>
      <c r="AD1488" s="54">
        <v>0</v>
      </c>
      <c r="AE1488" s="54">
        <v>0</v>
      </c>
      <c r="AF1488" s="54">
        <f t="shared" si="1809"/>
        <v>0</v>
      </c>
      <c r="AG1488" s="54">
        <f t="shared" si="1810"/>
        <v>0</v>
      </c>
      <c r="AH1488" s="54">
        <f t="shared" si="1811"/>
        <v>0</v>
      </c>
      <c r="AI1488" s="54">
        <v>0</v>
      </c>
      <c r="AJ1488" s="54">
        <v>0</v>
      </c>
      <c r="AK1488" s="54">
        <v>0</v>
      </c>
      <c r="AL1488" s="54">
        <v>0</v>
      </c>
      <c r="AM1488" s="54">
        <v>0</v>
      </c>
      <c r="AN1488" s="54">
        <v>0</v>
      </c>
      <c r="AO1488" s="54">
        <v>0</v>
      </c>
      <c r="AP1488" s="54">
        <v>0</v>
      </c>
      <c r="AQ1488" s="54">
        <v>0</v>
      </c>
      <c r="AR1488" s="54">
        <f t="shared" si="1812"/>
        <v>0</v>
      </c>
      <c r="AS1488" s="54">
        <f t="shared" si="1813"/>
        <v>0</v>
      </c>
      <c r="AT1488" s="54">
        <f t="shared" si="1814"/>
        <v>0</v>
      </c>
      <c r="AU1488" s="54">
        <f t="shared" si="1815"/>
        <v>0</v>
      </c>
      <c r="AV1488" s="54">
        <f t="shared" si="1816"/>
        <v>0</v>
      </c>
      <c r="AW1488" s="54">
        <f t="shared" si="1817"/>
        <v>0</v>
      </c>
      <c r="AX1488" s="54">
        <f t="shared" si="1818"/>
        <v>0</v>
      </c>
      <c r="AY1488" s="54">
        <f t="shared" si="1819"/>
        <v>0</v>
      </c>
      <c r="AZ1488" s="54">
        <f t="shared" si="1820"/>
        <v>0</v>
      </c>
      <c r="BA1488" s="54">
        <f t="shared" si="1804"/>
        <v>0</v>
      </c>
      <c r="BB1488" s="54">
        <f t="shared" si="1805"/>
        <v>0</v>
      </c>
      <c r="BC1488" s="54"/>
      <c r="BD1488" s="54"/>
      <c r="BE1488" s="54">
        <f t="shared" si="1821"/>
        <v>0</v>
      </c>
      <c r="BF1488" s="54"/>
      <c r="BG1488" s="54"/>
      <c r="BH1488" s="54"/>
      <c r="BI1488" s="54"/>
      <c r="BJ1488" s="54"/>
      <c r="BK1488" s="54"/>
      <c r="BL1488" s="54">
        <v>0</v>
      </c>
      <c r="BM1488" s="54">
        <v>0</v>
      </c>
      <c r="BN1488" s="54">
        <f t="shared" ref="BN1488:BN1489" si="1839">AVERAGE(BP1488:BR1488)</f>
        <v>0</v>
      </c>
      <c r="BO1488" s="54">
        <f t="shared" ref="BO1488:BO1489" si="1840">SUM(BS1488:BU1488)/1</f>
        <v>0</v>
      </c>
      <c r="BP1488" s="54">
        <v>0</v>
      </c>
      <c r="BQ1488" s="54">
        <v>0</v>
      </c>
      <c r="BR1488" s="54">
        <v>0</v>
      </c>
      <c r="BS1488" s="54">
        <v>0</v>
      </c>
      <c r="BT1488" s="54">
        <v>0</v>
      </c>
      <c r="BU1488" s="54">
        <v>0</v>
      </c>
      <c r="BV1488" s="54">
        <f t="shared" si="1822"/>
        <v>0</v>
      </c>
      <c r="BW1488" s="54">
        <f t="shared" si="1823"/>
        <v>0</v>
      </c>
      <c r="BX1488" s="54">
        <f t="shared" si="1824"/>
        <v>0</v>
      </c>
      <c r="BY1488" s="54">
        <f t="shared" si="1825"/>
        <v>0</v>
      </c>
      <c r="BZ1488" s="54">
        <f t="shared" si="1826"/>
        <v>0</v>
      </c>
      <c r="CA1488" s="54">
        <v>0</v>
      </c>
      <c r="CB1488" s="54">
        <f t="shared" si="1827"/>
        <v>0</v>
      </c>
      <c r="CC1488" s="54">
        <f t="shared" si="1828"/>
        <v>0</v>
      </c>
      <c r="CD1488" s="54">
        <v>0</v>
      </c>
      <c r="CE1488" s="54">
        <v>0</v>
      </c>
      <c r="CF1488" s="54">
        <v>0</v>
      </c>
      <c r="CG1488" s="54">
        <v>0</v>
      </c>
      <c r="CH1488" s="54">
        <v>0</v>
      </c>
      <c r="CI1488" s="54">
        <v>0</v>
      </c>
      <c r="CJ1488" s="54">
        <v>0</v>
      </c>
      <c r="CK1488" s="54">
        <v>0</v>
      </c>
      <c r="CL1488" s="54">
        <v>0</v>
      </c>
      <c r="CM1488" s="54">
        <v>0</v>
      </c>
      <c r="CN1488" s="54">
        <v>0</v>
      </c>
      <c r="CO1488" s="54">
        <v>0</v>
      </c>
    </row>
    <row r="1489" spans="1:93">
      <c r="A1489" s="3" t="str">
        <f t="shared" si="1808"/>
        <v>SH681Itovebi 9mg</v>
      </c>
      <c r="B1489" s="3" t="s">
        <v>558</v>
      </c>
      <c r="C1489" s="3" t="s">
        <v>887</v>
      </c>
      <c r="D1489" s="3" t="s">
        <v>296</v>
      </c>
      <c r="E1489" s="3" t="s">
        <v>296</v>
      </c>
      <c r="F1489" s="3" t="s">
        <v>459</v>
      </c>
      <c r="G1489" s="3" t="s">
        <v>460</v>
      </c>
      <c r="H1489" s="3" t="s">
        <v>459</v>
      </c>
      <c r="I1489" s="3" t="s">
        <v>460</v>
      </c>
      <c r="J1489" s="3" t="s">
        <v>541</v>
      </c>
      <c r="K1489" s="3" t="s">
        <v>541</v>
      </c>
      <c r="L1489" s="3"/>
      <c r="M1489" s="3" t="s">
        <v>543</v>
      </c>
      <c r="N1489" s="3" t="s">
        <v>13</v>
      </c>
      <c r="O1489" s="3" t="s">
        <v>15</v>
      </c>
      <c r="P1489" s="3">
        <v>10698.05</v>
      </c>
      <c r="Q1489" s="54"/>
      <c r="R1489" s="54"/>
      <c r="S1489" s="54"/>
      <c r="T1489" s="54">
        <v>0</v>
      </c>
      <c r="U1489" s="54">
        <v>0</v>
      </c>
      <c r="V1489" s="54">
        <v>0</v>
      </c>
      <c r="W1489" s="54">
        <v>0</v>
      </c>
      <c r="X1489" s="54">
        <v>0</v>
      </c>
      <c r="Y1489" s="54">
        <v>0</v>
      </c>
      <c r="Z1489" s="54">
        <v>0</v>
      </c>
      <c r="AA1489" s="54">
        <v>1</v>
      </c>
      <c r="AB1489" s="54">
        <v>0</v>
      </c>
      <c r="AC1489" s="54">
        <v>0</v>
      </c>
      <c r="AD1489" s="54">
        <v>0</v>
      </c>
      <c r="AE1489" s="54">
        <v>0</v>
      </c>
      <c r="AF1489" s="54">
        <f t="shared" si="1809"/>
        <v>1</v>
      </c>
      <c r="AG1489" s="54">
        <f t="shared" si="1810"/>
        <v>0</v>
      </c>
      <c r="AH1489" s="54">
        <f t="shared" si="1811"/>
        <v>1</v>
      </c>
      <c r="AI1489" s="54"/>
      <c r="AJ1489" s="54"/>
      <c r="AK1489" s="54"/>
      <c r="AL1489" s="54">
        <v>0</v>
      </c>
      <c r="AM1489" s="54">
        <v>0</v>
      </c>
      <c r="AN1489" s="54">
        <v>0</v>
      </c>
      <c r="AO1489" s="54">
        <v>0</v>
      </c>
      <c r="AP1489" s="54">
        <v>0</v>
      </c>
      <c r="AQ1489" s="54">
        <v>0</v>
      </c>
      <c r="AR1489" s="54">
        <f t="shared" si="1812"/>
        <v>0</v>
      </c>
      <c r="AS1489" s="54">
        <f t="shared" si="1813"/>
        <v>10698.05</v>
      </c>
      <c r="AT1489" s="54">
        <f t="shared" si="1814"/>
        <v>0</v>
      </c>
      <c r="AU1489" s="54">
        <f t="shared" si="1815"/>
        <v>0</v>
      </c>
      <c r="AV1489" s="54">
        <f t="shared" si="1816"/>
        <v>0</v>
      </c>
      <c r="AW1489" s="54">
        <f t="shared" si="1817"/>
        <v>0</v>
      </c>
      <c r="AX1489" s="54">
        <f t="shared" si="1818"/>
        <v>10698.05</v>
      </c>
      <c r="AY1489" s="54">
        <f t="shared" si="1819"/>
        <v>0</v>
      </c>
      <c r="AZ1489" s="54">
        <f t="shared" si="1820"/>
        <v>10698.05</v>
      </c>
      <c r="BA1489" s="54">
        <f t="shared" si="1804"/>
        <v>0</v>
      </c>
      <c r="BB1489" s="54">
        <f t="shared" si="1805"/>
        <v>0</v>
      </c>
      <c r="BC1489" s="54"/>
      <c r="BD1489" s="54"/>
      <c r="BE1489" s="54">
        <f t="shared" si="1821"/>
        <v>0</v>
      </c>
      <c r="BF1489" s="54"/>
      <c r="BG1489" s="54"/>
      <c r="BH1489" s="54"/>
      <c r="BI1489" s="54"/>
      <c r="BJ1489" s="54"/>
      <c r="BK1489" s="54"/>
      <c r="BL1489" s="54">
        <v>0</v>
      </c>
      <c r="BM1489" s="54">
        <v>0</v>
      </c>
      <c r="BN1489" s="54">
        <f t="shared" si="1839"/>
        <v>0</v>
      </c>
      <c r="BO1489" s="54">
        <f t="shared" si="1840"/>
        <v>0</v>
      </c>
      <c r="BP1489" s="54">
        <v>0</v>
      </c>
      <c r="BQ1489" s="54">
        <v>0</v>
      </c>
      <c r="BR1489" s="54">
        <v>0</v>
      </c>
      <c r="BS1489" s="54">
        <v>0</v>
      </c>
      <c r="BT1489" s="54">
        <v>0</v>
      </c>
      <c r="BU1489" s="54">
        <v>0</v>
      </c>
      <c r="BV1489" s="54">
        <f t="shared" si="1822"/>
        <v>0</v>
      </c>
      <c r="BW1489" s="54">
        <f t="shared" si="1823"/>
        <v>0</v>
      </c>
      <c r="BX1489" s="54">
        <f t="shared" si="1824"/>
        <v>0</v>
      </c>
      <c r="BY1489" s="54">
        <f t="shared" si="1825"/>
        <v>0</v>
      </c>
      <c r="BZ1489" s="54">
        <f t="shared" si="1826"/>
        <v>0</v>
      </c>
      <c r="CA1489" s="54">
        <v>0</v>
      </c>
      <c r="CB1489" s="54">
        <f t="shared" si="1827"/>
        <v>0</v>
      </c>
      <c r="CC1489" s="54">
        <f t="shared" si="1828"/>
        <v>0</v>
      </c>
      <c r="CD1489" s="54">
        <v>0</v>
      </c>
      <c r="CE1489" s="54">
        <v>0</v>
      </c>
      <c r="CF1489" s="54">
        <v>0</v>
      </c>
      <c r="CG1489" s="54">
        <v>0</v>
      </c>
      <c r="CH1489" s="54">
        <v>0</v>
      </c>
      <c r="CI1489" s="54">
        <v>0</v>
      </c>
      <c r="CJ1489" s="54">
        <v>0</v>
      </c>
      <c r="CK1489" s="54">
        <v>0</v>
      </c>
      <c r="CL1489" s="54">
        <v>0</v>
      </c>
      <c r="CM1489" s="54">
        <v>0</v>
      </c>
      <c r="CN1489" s="54">
        <v>0</v>
      </c>
      <c r="CO1489" s="54">
        <v>0</v>
      </c>
    </row>
    <row r="1490" spans="1:93">
      <c r="A1490" s="3" t="str">
        <f t="shared" si="1808"/>
        <v>SH681Perjeta</v>
      </c>
      <c r="B1490" s="3" t="s">
        <v>558</v>
      </c>
      <c r="C1490" s="3" t="s">
        <v>887</v>
      </c>
      <c r="D1490" s="3" t="s">
        <v>296</v>
      </c>
      <c r="E1490" s="3" t="s">
        <v>296</v>
      </c>
      <c r="F1490" s="3" t="s">
        <v>459</v>
      </c>
      <c r="G1490" s="3" t="s">
        <v>460</v>
      </c>
      <c r="H1490" s="3" t="s">
        <v>459</v>
      </c>
      <c r="I1490" s="3" t="s">
        <v>460</v>
      </c>
      <c r="J1490" s="3" t="s">
        <v>541</v>
      </c>
      <c r="K1490" s="3" t="s">
        <v>541</v>
      </c>
      <c r="L1490" s="3"/>
      <c r="M1490" s="3" t="s">
        <v>543</v>
      </c>
      <c r="N1490" s="3" t="s">
        <v>16</v>
      </c>
      <c r="O1490" s="3" t="s">
        <v>16</v>
      </c>
      <c r="P1490" s="3">
        <v>3985.87</v>
      </c>
      <c r="Q1490" s="54">
        <v>7.4650629627953551</v>
      </c>
      <c r="R1490" s="54">
        <v>6.30585081671535</v>
      </c>
      <c r="S1490" s="54">
        <v>9.5709627461576545</v>
      </c>
      <c r="T1490" s="54">
        <v>5.7834541736058354</v>
      </c>
      <c r="U1490" s="54">
        <v>7.0195543241729732</v>
      </c>
      <c r="V1490" s="54">
        <v>8.0560406897315904</v>
      </c>
      <c r="W1490" s="54">
        <v>23.341876525668361</v>
      </c>
      <c r="X1490" s="54">
        <v>20.859049187510401</v>
      </c>
      <c r="Y1490" s="54">
        <v>44.200925713178762</v>
      </c>
      <c r="Z1490" s="54">
        <v>1</v>
      </c>
      <c r="AA1490" s="54">
        <v>2</v>
      </c>
      <c r="AB1490" s="54">
        <v>1</v>
      </c>
      <c r="AC1490" s="54">
        <v>0</v>
      </c>
      <c r="AD1490" s="54">
        <v>0</v>
      </c>
      <c r="AE1490" s="54">
        <v>0</v>
      </c>
      <c r="AF1490" s="54">
        <f t="shared" si="1809"/>
        <v>4</v>
      </c>
      <c r="AG1490" s="54">
        <f t="shared" si="1810"/>
        <v>0</v>
      </c>
      <c r="AH1490" s="54">
        <f t="shared" si="1811"/>
        <v>4</v>
      </c>
      <c r="AI1490" s="54">
        <v>29754.770511517119</v>
      </c>
      <c r="AJ1490" s="54">
        <v>25134.301594821209</v>
      </c>
      <c r="AK1490" s="54">
        <v>38148.613281027407</v>
      </c>
      <c r="AL1490" s="54">
        <v>23052.09648695029</v>
      </c>
      <c r="AM1490" s="54">
        <v>27979.030994091328</v>
      </c>
      <c r="AN1490" s="54">
        <v>32110.330903980452</v>
      </c>
      <c r="AO1490" s="54">
        <v>93037.685387365724</v>
      </c>
      <c r="AP1490" s="54">
        <v>83141.458385022066</v>
      </c>
      <c r="AQ1490" s="54">
        <v>176179.14377238779</v>
      </c>
      <c r="AR1490" s="54">
        <f t="shared" si="1812"/>
        <v>3985.87</v>
      </c>
      <c r="AS1490" s="54">
        <f t="shared" si="1813"/>
        <v>7971.74</v>
      </c>
      <c r="AT1490" s="54">
        <f t="shared" si="1814"/>
        <v>3985.87</v>
      </c>
      <c r="AU1490" s="54">
        <f t="shared" si="1815"/>
        <v>0</v>
      </c>
      <c r="AV1490" s="54">
        <f t="shared" si="1816"/>
        <v>0</v>
      </c>
      <c r="AW1490" s="54">
        <f t="shared" si="1817"/>
        <v>0</v>
      </c>
      <c r="AX1490" s="54">
        <f t="shared" si="1818"/>
        <v>15943.48</v>
      </c>
      <c r="AY1490" s="54">
        <f t="shared" si="1819"/>
        <v>0</v>
      </c>
      <c r="AZ1490" s="54">
        <f t="shared" si="1820"/>
        <v>15943.48</v>
      </c>
      <c r="BA1490" s="54">
        <f t="shared" si="1804"/>
        <v>5.7834541736058354</v>
      </c>
      <c r="BB1490" s="54">
        <f t="shared" si="1805"/>
        <v>0</v>
      </c>
      <c r="BC1490" s="54"/>
      <c r="BD1490" s="54"/>
      <c r="BE1490" s="54">
        <f t="shared" si="1821"/>
        <v>0</v>
      </c>
      <c r="BF1490" s="54"/>
      <c r="BG1490" s="54"/>
      <c r="BH1490" s="54"/>
      <c r="BI1490" s="54"/>
      <c r="BJ1490" s="54"/>
      <c r="BK1490" s="54"/>
      <c r="BL1490" s="54"/>
      <c r="BM1490" s="54"/>
      <c r="BN1490" s="54"/>
      <c r="BO1490" s="54"/>
      <c r="BP1490" s="54"/>
      <c r="BQ1490" s="54"/>
      <c r="BR1490" s="54"/>
      <c r="BS1490" s="54"/>
      <c r="BT1490" s="54"/>
      <c r="BU1490" s="54"/>
      <c r="BV1490" s="54">
        <f t="shared" si="1822"/>
        <v>83038.958333333328</v>
      </c>
      <c r="BW1490" s="54">
        <f t="shared" si="1823"/>
        <v>0</v>
      </c>
      <c r="BX1490" s="54">
        <f t="shared" si="1824"/>
        <v>27901.09</v>
      </c>
      <c r="BY1490" s="54">
        <f t="shared" si="1825"/>
        <v>0</v>
      </c>
      <c r="BZ1490" s="54">
        <f t="shared" si="1826"/>
        <v>7</v>
      </c>
      <c r="CA1490" s="54">
        <v>0</v>
      </c>
      <c r="CB1490" s="54">
        <f t="shared" si="1827"/>
        <v>57</v>
      </c>
      <c r="CC1490" s="54">
        <f t="shared" si="1828"/>
        <v>20.833333333333332</v>
      </c>
      <c r="CD1490" s="54">
        <v>56</v>
      </c>
      <c r="CE1490" s="54">
        <v>57</v>
      </c>
      <c r="CF1490" s="54">
        <v>41</v>
      </c>
      <c r="CG1490" s="54">
        <v>48</v>
      </c>
      <c r="CH1490" s="54">
        <v>30</v>
      </c>
      <c r="CI1490" s="54">
        <v>11</v>
      </c>
      <c r="CJ1490" s="54">
        <v>0</v>
      </c>
      <c r="CK1490" s="54">
        <v>0</v>
      </c>
      <c r="CL1490" s="54">
        <v>0</v>
      </c>
      <c r="CM1490" s="54">
        <v>0</v>
      </c>
      <c r="CN1490" s="54">
        <v>4</v>
      </c>
      <c r="CO1490" s="54">
        <v>3</v>
      </c>
    </row>
    <row r="1491" spans="1:93">
      <c r="A1491" s="3" t="str">
        <f t="shared" si="1808"/>
        <v>SH681Phesgo 10ml</v>
      </c>
      <c r="B1491" s="3" t="s">
        <v>558</v>
      </c>
      <c r="C1491" s="3" t="s">
        <v>887</v>
      </c>
      <c r="D1491" s="3" t="s">
        <v>296</v>
      </c>
      <c r="E1491" s="3" t="s">
        <v>296</v>
      </c>
      <c r="F1491" s="3" t="s">
        <v>459</v>
      </c>
      <c r="G1491" s="3" t="s">
        <v>460</v>
      </c>
      <c r="H1491" s="3" t="s">
        <v>459</v>
      </c>
      <c r="I1491" s="3" t="s">
        <v>460</v>
      </c>
      <c r="J1491" s="3" t="s">
        <v>541</v>
      </c>
      <c r="K1491" s="3" t="s">
        <v>541</v>
      </c>
      <c r="L1491" s="3"/>
      <c r="M1491" s="3" t="s">
        <v>543</v>
      </c>
      <c r="N1491" s="3" t="s">
        <v>17</v>
      </c>
      <c r="O1491" s="3" t="s">
        <v>18</v>
      </c>
      <c r="P1491" s="3">
        <v>6232.07</v>
      </c>
      <c r="Q1491" s="54">
        <v>43.263422774739375</v>
      </c>
      <c r="R1491" s="54">
        <v>39.686568442639448</v>
      </c>
      <c r="S1491" s="54">
        <v>59.443185168144772</v>
      </c>
      <c r="T1491" s="54">
        <v>51.413483776043918</v>
      </c>
      <c r="U1491" s="54">
        <v>48.086190720040058</v>
      </c>
      <c r="V1491" s="54">
        <v>61.157695850649951</v>
      </c>
      <c r="W1491" s="54">
        <v>142.39317638552359</v>
      </c>
      <c r="X1491" s="54">
        <v>160.65737034673393</v>
      </c>
      <c r="Y1491" s="54">
        <v>303.05054673225754</v>
      </c>
      <c r="Z1491" s="54">
        <v>29</v>
      </c>
      <c r="AA1491" s="54">
        <v>34</v>
      </c>
      <c r="AB1491" s="54">
        <v>29</v>
      </c>
      <c r="AC1491" s="54">
        <v>29</v>
      </c>
      <c r="AD1491" s="54">
        <v>0</v>
      </c>
      <c r="AE1491" s="54">
        <v>0</v>
      </c>
      <c r="AF1491" s="54">
        <f t="shared" si="1809"/>
        <v>92</v>
      </c>
      <c r="AG1491" s="54">
        <f t="shared" si="1810"/>
        <v>29</v>
      </c>
      <c r="AH1491" s="54">
        <f t="shared" si="1811"/>
        <v>121</v>
      </c>
      <c r="AI1491" s="54">
        <v>269620.67917177</v>
      </c>
      <c r="AJ1491" s="54">
        <v>247329.47259432002</v>
      </c>
      <c r="AK1491" s="54">
        <v>370454.09099083999</v>
      </c>
      <c r="AL1491" s="54">
        <v>320412.42983616999</v>
      </c>
      <c r="AM1491" s="54">
        <v>299676.50660064002</v>
      </c>
      <c r="AN1491" s="54">
        <v>381139.04157996003</v>
      </c>
      <c r="AO1491" s="54">
        <v>887404.24275692995</v>
      </c>
      <c r="AP1491" s="54">
        <v>1001227.9780167701</v>
      </c>
      <c r="AQ1491" s="54">
        <v>1888632.2207737002</v>
      </c>
      <c r="AR1491" s="54">
        <f t="shared" si="1812"/>
        <v>180730.03</v>
      </c>
      <c r="AS1491" s="54">
        <f t="shared" si="1813"/>
        <v>211890.38</v>
      </c>
      <c r="AT1491" s="54">
        <f t="shared" si="1814"/>
        <v>180730.03</v>
      </c>
      <c r="AU1491" s="54">
        <f t="shared" si="1815"/>
        <v>180730.03</v>
      </c>
      <c r="AV1491" s="54">
        <f t="shared" si="1816"/>
        <v>0</v>
      </c>
      <c r="AW1491" s="54">
        <f t="shared" si="1817"/>
        <v>0</v>
      </c>
      <c r="AX1491" s="54">
        <f t="shared" si="1818"/>
        <v>573350.44000000006</v>
      </c>
      <c r="AY1491" s="54">
        <f t="shared" si="1819"/>
        <v>180730.03</v>
      </c>
      <c r="AZ1491" s="54">
        <f t="shared" si="1820"/>
        <v>754080.47000000009</v>
      </c>
      <c r="BA1491" s="54">
        <f t="shared" si="1804"/>
        <v>51.413483776043918</v>
      </c>
      <c r="BB1491" s="54">
        <f t="shared" si="1805"/>
        <v>29</v>
      </c>
      <c r="BC1491" s="54">
        <f>SUM(CJ1491:CL1491)</f>
        <v>86</v>
      </c>
      <c r="BD1491" s="54">
        <f>SUM(CM1491:CO1491)</f>
        <v>87</v>
      </c>
      <c r="BE1491" s="54">
        <f t="shared" si="1821"/>
        <v>121</v>
      </c>
      <c r="BF1491" s="54">
        <f t="shared" ref="BF1491:BK1491" si="1841">Z1491</f>
        <v>29</v>
      </c>
      <c r="BG1491" s="54">
        <f t="shared" si="1841"/>
        <v>34</v>
      </c>
      <c r="BH1491" s="54">
        <f t="shared" si="1841"/>
        <v>29</v>
      </c>
      <c r="BI1491" s="54">
        <f t="shared" si="1841"/>
        <v>29</v>
      </c>
      <c r="BJ1491" s="54">
        <f t="shared" si="1841"/>
        <v>0</v>
      </c>
      <c r="BK1491" s="54">
        <f t="shared" si="1841"/>
        <v>0</v>
      </c>
      <c r="BL1491" s="54">
        <v>0</v>
      </c>
      <c r="BM1491" s="54">
        <v>0</v>
      </c>
      <c r="BN1491" s="54">
        <f t="shared" ref="BN1491:BN1492" si="1842">AVERAGE(BP1491:BR1491)</f>
        <v>0</v>
      </c>
      <c r="BO1491" s="54">
        <f t="shared" ref="BO1491:BO1492" si="1843">SUM(BS1491:BU1491)/1</f>
        <v>0</v>
      </c>
      <c r="BP1491" s="54">
        <v>0</v>
      </c>
      <c r="BQ1491" s="54">
        <v>0</v>
      </c>
      <c r="BR1491" s="54">
        <v>0</v>
      </c>
      <c r="BS1491" s="54">
        <v>0</v>
      </c>
      <c r="BT1491" s="54">
        <v>0</v>
      </c>
      <c r="BU1491" s="54">
        <v>0</v>
      </c>
      <c r="BV1491" s="54">
        <f t="shared" si="1822"/>
        <v>157879.10666666666</v>
      </c>
      <c r="BW1491" s="54">
        <f t="shared" si="1823"/>
        <v>535958.02</v>
      </c>
      <c r="BX1491" s="54">
        <f t="shared" si="1824"/>
        <v>542190.09</v>
      </c>
      <c r="BY1491" s="54">
        <f t="shared" si="1825"/>
        <v>86</v>
      </c>
      <c r="BZ1491" s="54">
        <f t="shared" si="1826"/>
        <v>87</v>
      </c>
      <c r="CA1491" s="54">
        <v>54</v>
      </c>
      <c r="CB1491" s="54">
        <f t="shared" si="1827"/>
        <v>63</v>
      </c>
      <c r="CC1491" s="54">
        <f t="shared" si="1828"/>
        <v>25.333333333333332</v>
      </c>
      <c r="CD1491" s="54">
        <v>6</v>
      </c>
      <c r="CE1491" s="54">
        <v>12</v>
      </c>
      <c r="CF1491" s="54">
        <v>25</v>
      </c>
      <c r="CG1491" s="54">
        <v>9</v>
      </c>
      <c r="CH1491" s="54">
        <v>14</v>
      </c>
      <c r="CI1491" s="54">
        <v>65</v>
      </c>
      <c r="CJ1491" s="54">
        <v>13</v>
      </c>
      <c r="CK1491" s="54">
        <v>30</v>
      </c>
      <c r="CL1491" s="54">
        <v>43</v>
      </c>
      <c r="CM1491" s="54">
        <v>24</v>
      </c>
      <c r="CN1491" s="54">
        <v>63</v>
      </c>
      <c r="CO1491" s="54">
        <v>0</v>
      </c>
    </row>
    <row r="1492" spans="1:93">
      <c r="A1492" s="3" t="str">
        <f t="shared" si="1808"/>
        <v>SH681Phesgo 15ml</v>
      </c>
      <c r="B1492" s="3" t="s">
        <v>558</v>
      </c>
      <c r="C1492" s="3" t="s">
        <v>887</v>
      </c>
      <c r="D1492" s="3" t="s">
        <v>296</v>
      </c>
      <c r="E1492" s="3" t="s">
        <v>296</v>
      </c>
      <c r="F1492" s="3" t="s">
        <v>459</v>
      </c>
      <c r="G1492" s="3" t="s">
        <v>460</v>
      </c>
      <c r="H1492" s="3" t="s">
        <v>459</v>
      </c>
      <c r="I1492" s="3" t="s">
        <v>460</v>
      </c>
      <c r="J1492" s="3" t="s">
        <v>541</v>
      </c>
      <c r="K1492" s="3" t="s">
        <v>541</v>
      </c>
      <c r="L1492" s="3"/>
      <c r="M1492" s="3" t="s">
        <v>543</v>
      </c>
      <c r="N1492" s="3" t="s">
        <v>17</v>
      </c>
      <c r="O1492" s="3" t="s">
        <v>19</v>
      </c>
      <c r="P1492" s="3">
        <v>8489.27</v>
      </c>
      <c r="Q1492" s="54">
        <v>3</v>
      </c>
      <c r="R1492" s="54">
        <v>3</v>
      </c>
      <c r="S1492" s="54">
        <v>4</v>
      </c>
      <c r="T1492" s="54">
        <v>4</v>
      </c>
      <c r="U1492" s="54">
        <v>3</v>
      </c>
      <c r="V1492" s="54">
        <v>5</v>
      </c>
      <c r="W1492" s="54">
        <v>10</v>
      </c>
      <c r="X1492" s="54">
        <v>12</v>
      </c>
      <c r="Y1492" s="54">
        <v>22</v>
      </c>
      <c r="Z1492" s="54">
        <v>0</v>
      </c>
      <c r="AA1492" s="54">
        <v>5</v>
      </c>
      <c r="AB1492" s="54">
        <v>11</v>
      </c>
      <c r="AC1492" s="54">
        <v>0</v>
      </c>
      <c r="AD1492" s="54">
        <v>0</v>
      </c>
      <c r="AE1492" s="54">
        <v>0</v>
      </c>
      <c r="AF1492" s="54">
        <f t="shared" si="1809"/>
        <v>16</v>
      </c>
      <c r="AG1492" s="54">
        <f t="shared" si="1810"/>
        <v>0</v>
      </c>
      <c r="AH1492" s="54">
        <f t="shared" si="1811"/>
        <v>16</v>
      </c>
      <c r="AI1492" s="54">
        <v>25467.81</v>
      </c>
      <c r="AJ1492" s="54">
        <v>25467.81</v>
      </c>
      <c r="AK1492" s="54">
        <v>33957.08</v>
      </c>
      <c r="AL1492" s="54">
        <v>33957.08</v>
      </c>
      <c r="AM1492" s="54">
        <v>25467.81</v>
      </c>
      <c r="AN1492" s="54">
        <v>42446.350000000006</v>
      </c>
      <c r="AO1492" s="54">
        <v>84892.700000000012</v>
      </c>
      <c r="AP1492" s="54">
        <v>101871.24</v>
      </c>
      <c r="AQ1492" s="54">
        <v>186763.94</v>
      </c>
      <c r="AR1492" s="54">
        <f t="shared" si="1812"/>
        <v>0</v>
      </c>
      <c r="AS1492" s="54">
        <f t="shared" si="1813"/>
        <v>42446.350000000006</v>
      </c>
      <c r="AT1492" s="54">
        <f t="shared" si="1814"/>
        <v>93381.97</v>
      </c>
      <c r="AU1492" s="54">
        <f t="shared" si="1815"/>
        <v>0</v>
      </c>
      <c r="AV1492" s="54">
        <f t="shared" si="1816"/>
        <v>0</v>
      </c>
      <c r="AW1492" s="54">
        <f t="shared" si="1817"/>
        <v>0</v>
      </c>
      <c r="AX1492" s="54">
        <f t="shared" si="1818"/>
        <v>135828.32</v>
      </c>
      <c r="AY1492" s="54">
        <f t="shared" si="1819"/>
        <v>0</v>
      </c>
      <c r="AZ1492" s="54">
        <f t="shared" si="1820"/>
        <v>135828.32</v>
      </c>
      <c r="BA1492" s="54">
        <f t="shared" si="1804"/>
        <v>4</v>
      </c>
      <c r="BB1492" s="54">
        <f t="shared" si="1805"/>
        <v>0</v>
      </c>
      <c r="BC1492" s="54">
        <f>SUM(CJ1492:CL1492)*2</f>
        <v>30</v>
      </c>
      <c r="BD1492" s="54">
        <f>SUM(CM1492:CO1492)*2</f>
        <v>20</v>
      </c>
      <c r="BE1492" s="54">
        <f t="shared" si="1821"/>
        <v>32</v>
      </c>
      <c r="BF1492" s="54">
        <f t="shared" ref="BF1492:BK1492" si="1844">Z1492*2</f>
        <v>0</v>
      </c>
      <c r="BG1492" s="54">
        <f t="shared" si="1844"/>
        <v>10</v>
      </c>
      <c r="BH1492" s="54">
        <f t="shared" si="1844"/>
        <v>22</v>
      </c>
      <c r="BI1492" s="54">
        <f t="shared" si="1844"/>
        <v>0</v>
      </c>
      <c r="BJ1492" s="54">
        <f t="shared" si="1844"/>
        <v>0</v>
      </c>
      <c r="BK1492" s="54">
        <f t="shared" si="1844"/>
        <v>0</v>
      </c>
      <c r="BL1492" s="54">
        <v>0</v>
      </c>
      <c r="BM1492" s="54">
        <v>0</v>
      </c>
      <c r="BN1492" s="54">
        <f t="shared" si="1842"/>
        <v>0</v>
      </c>
      <c r="BO1492" s="54">
        <f t="shared" si="1843"/>
        <v>0</v>
      </c>
      <c r="BP1492" s="54">
        <v>0</v>
      </c>
      <c r="BQ1492" s="54">
        <v>0</v>
      </c>
      <c r="BR1492" s="54">
        <v>0</v>
      </c>
      <c r="BS1492" s="54">
        <v>0</v>
      </c>
      <c r="BT1492" s="54">
        <v>0</v>
      </c>
      <c r="BU1492" s="54">
        <v>0</v>
      </c>
      <c r="BV1492" s="54">
        <f t="shared" si="1822"/>
        <v>21930.61416666667</v>
      </c>
      <c r="BW1492" s="54">
        <f t="shared" si="1823"/>
        <v>127339.05</v>
      </c>
      <c r="BX1492" s="54">
        <f t="shared" si="1824"/>
        <v>84892.700000000012</v>
      </c>
      <c r="BY1492" s="54">
        <f t="shared" si="1825"/>
        <v>15</v>
      </c>
      <c r="BZ1492" s="54">
        <f t="shared" si="1826"/>
        <v>10</v>
      </c>
      <c r="CA1492" s="54">
        <v>0</v>
      </c>
      <c r="CB1492" s="54">
        <f t="shared" si="1827"/>
        <v>10</v>
      </c>
      <c r="CC1492" s="54">
        <f t="shared" si="1828"/>
        <v>2.5833333333333335</v>
      </c>
      <c r="CD1492" s="54">
        <v>0</v>
      </c>
      <c r="CE1492" s="54">
        <v>0</v>
      </c>
      <c r="CF1492" s="54">
        <v>0</v>
      </c>
      <c r="CG1492" s="54">
        <v>1</v>
      </c>
      <c r="CH1492" s="54">
        <v>1</v>
      </c>
      <c r="CI1492" s="54">
        <v>4</v>
      </c>
      <c r="CJ1492" s="54">
        <v>4</v>
      </c>
      <c r="CK1492" s="54">
        <v>2</v>
      </c>
      <c r="CL1492" s="54">
        <v>9</v>
      </c>
      <c r="CM1492" s="54">
        <v>0</v>
      </c>
      <c r="CN1492" s="54">
        <v>10</v>
      </c>
      <c r="CO1492" s="54">
        <v>0</v>
      </c>
    </row>
    <row r="1493" spans="1:93">
      <c r="A1493" s="3" t="str">
        <f t="shared" si="1808"/>
        <v>SH682Herceptin IV</v>
      </c>
      <c r="B1493" s="3" t="s">
        <v>556</v>
      </c>
      <c r="C1493" s="3" t="s">
        <v>557</v>
      </c>
      <c r="D1493" s="3" t="s">
        <v>296</v>
      </c>
      <c r="E1493" s="3" t="s">
        <v>296</v>
      </c>
      <c r="F1493" s="3" t="s">
        <v>461</v>
      </c>
      <c r="G1493" s="3" t="s">
        <v>462</v>
      </c>
      <c r="H1493" s="3" t="s">
        <v>461</v>
      </c>
      <c r="I1493" s="3" t="s">
        <v>462</v>
      </c>
      <c r="J1493" s="3" t="s">
        <v>541</v>
      </c>
      <c r="K1493" s="3" t="s">
        <v>541</v>
      </c>
      <c r="L1493" s="3"/>
      <c r="M1493" s="3" t="s">
        <v>543</v>
      </c>
      <c r="N1493" s="3" t="s">
        <v>11</v>
      </c>
      <c r="O1493" s="3" t="s">
        <v>11</v>
      </c>
      <c r="P1493" s="3">
        <v>4535.5</v>
      </c>
      <c r="Q1493" s="54">
        <v>2.4822376098080742E-7</v>
      </c>
      <c r="R1493" s="54">
        <v>1.7782878168674339E-7</v>
      </c>
      <c r="S1493" s="54">
        <v>1.6542114214001052E-7</v>
      </c>
      <c r="T1493" s="54">
        <v>1.1681063360424579E-7</v>
      </c>
      <c r="U1493" s="54">
        <v>1.0643066396940739E-7</v>
      </c>
      <c r="V1493" s="54">
        <v>1.8528501761878564E-7</v>
      </c>
      <c r="W1493" s="54">
        <v>5.9147368480756133E-7</v>
      </c>
      <c r="X1493" s="54">
        <v>4.0852631519243884E-7</v>
      </c>
      <c r="Y1493" s="54">
        <v>1.0000000000000002E-6</v>
      </c>
      <c r="Z1493" s="54">
        <v>0</v>
      </c>
      <c r="AA1493" s="54">
        <v>0</v>
      </c>
      <c r="AB1493" s="54">
        <v>0</v>
      </c>
      <c r="AC1493" s="54">
        <v>0</v>
      </c>
      <c r="AD1493" s="54">
        <v>0</v>
      </c>
      <c r="AE1493" s="54">
        <v>0</v>
      </c>
      <c r="AF1493" s="54">
        <f t="shared" si="1809"/>
        <v>0</v>
      </c>
      <c r="AG1493" s="54">
        <f t="shared" si="1810"/>
        <v>0</v>
      </c>
      <c r="AH1493" s="54">
        <f t="shared" si="1811"/>
        <v>0</v>
      </c>
      <c r="AI1493" s="54">
        <v>1.1258188679284522E-3</v>
      </c>
      <c r="AJ1493" s="54">
        <v>8.0654243934022462E-4</v>
      </c>
      <c r="AK1493" s="54">
        <v>7.5026759017601764E-4</v>
      </c>
      <c r="AL1493" s="54">
        <v>5.297946287120568E-4</v>
      </c>
      <c r="AM1493" s="54">
        <v>4.8271627643324723E-4</v>
      </c>
      <c r="AN1493" s="54">
        <v>8.4036019741000226E-4</v>
      </c>
      <c r="AO1493" s="54">
        <v>2.6826288974446943E-3</v>
      </c>
      <c r="AP1493" s="54">
        <v>1.8528711025553063E-3</v>
      </c>
      <c r="AQ1493" s="54">
        <v>4.5355000000000005E-3</v>
      </c>
      <c r="AR1493" s="54">
        <f t="shared" si="1812"/>
        <v>0</v>
      </c>
      <c r="AS1493" s="54">
        <f t="shared" si="1813"/>
        <v>0</v>
      </c>
      <c r="AT1493" s="54">
        <f t="shared" si="1814"/>
        <v>0</v>
      </c>
      <c r="AU1493" s="54">
        <f t="shared" si="1815"/>
        <v>0</v>
      </c>
      <c r="AV1493" s="54">
        <f t="shared" si="1816"/>
        <v>0</v>
      </c>
      <c r="AW1493" s="54">
        <f t="shared" si="1817"/>
        <v>0</v>
      </c>
      <c r="AX1493" s="54">
        <f t="shared" si="1818"/>
        <v>0</v>
      </c>
      <c r="AY1493" s="54">
        <f t="shared" si="1819"/>
        <v>0</v>
      </c>
      <c r="AZ1493" s="54">
        <f t="shared" si="1820"/>
        <v>0</v>
      </c>
      <c r="BA1493" s="54">
        <f t="shared" si="1804"/>
        <v>1.1681063360424579E-7</v>
      </c>
      <c r="BB1493" s="54">
        <f t="shared" si="1805"/>
        <v>0</v>
      </c>
      <c r="BC1493" s="54"/>
      <c r="BD1493" s="54"/>
      <c r="BE1493" s="54">
        <f t="shared" si="1821"/>
        <v>0</v>
      </c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>
        <f t="shared" si="1822"/>
        <v>0</v>
      </c>
      <c r="BW1493" s="54">
        <f t="shared" si="1823"/>
        <v>0</v>
      </c>
      <c r="BX1493" s="54">
        <f t="shared" si="1824"/>
        <v>0</v>
      </c>
      <c r="BY1493" s="54">
        <f t="shared" si="1825"/>
        <v>0</v>
      </c>
      <c r="BZ1493" s="54">
        <f t="shared" si="1826"/>
        <v>0</v>
      </c>
      <c r="CA1493" s="54">
        <v>0</v>
      </c>
      <c r="CB1493" s="54">
        <f t="shared" si="1827"/>
        <v>0</v>
      </c>
      <c r="CC1493" s="54">
        <f t="shared" si="1828"/>
        <v>0</v>
      </c>
      <c r="CD1493" s="54">
        <v>0</v>
      </c>
      <c r="CE1493" s="54">
        <v>0</v>
      </c>
      <c r="CF1493" s="54">
        <v>0</v>
      </c>
      <c r="CG1493" s="54">
        <v>0</v>
      </c>
      <c r="CH1493" s="54">
        <v>0</v>
      </c>
      <c r="CI1493" s="54">
        <v>0</v>
      </c>
      <c r="CJ1493" s="54">
        <v>0</v>
      </c>
      <c r="CK1493" s="54">
        <v>0</v>
      </c>
      <c r="CL1493" s="54">
        <v>0</v>
      </c>
      <c r="CM1493" s="54">
        <v>0</v>
      </c>
      <c r="CN1493" s="54">
        <v>0</v>
      </c>
      <c r="CO1493" s="54">
        <v>0</v>
      </c>
    </row>
    <row r="1494" spans="1:93">
      <c r="A1494" s="3" t="str">
        <f t="shared" si="1808"/>
        <v>SH682Herceptin SC</v>
      </c>
      <c r="B1494" s="3" t="s">
        <v>556</v>
      </c>
      <c r="C1494" s="3" t="s">
        <v>557</v>
      </c>
      <c r="D1494" s="3" t="s">
        <v>296</v>
      </c>
      <c r="E1494" s="3" t="s">
        <v>296</v>
      </c>
      <c r="F1494" s="3" t="s">
        <v>461</v>
      </c>
      <c r="G1494" s="3" t="s">
        <v>462</v>
      </c>
      <c r="H1494" s="3" t="s">
        <v>461</v>
      </c>
      <c r="I1494" s="3" t="s">
        <v>462</v>
      </c>
      <c r="J1494" s="3" t="s">
        <v>541</v>
      </c>
      <c r="K1494" s="3" t="s">
        <v>541</v>
      </c>
      <c r="L1494" s="3"/>
      <c r="M1494" s="3" t="s">
        <v>543</v>
      </c>
      <c r="N1494" s="3" t="s">
        <v>12</v>
      </c>
      <c r="O1494" s="3" t="s">
        <v>12</v>
      </c>
      <c r="P1494" s="3">
        <v>3444.49</v>
      </c>
      <c r="Q1494" s="54">
        <v>1.2869445629604544E-7</v>
      </c>
      <c r="R1494" s="54">
        <v>1.1923834167284972E-7</v>
      </c>
      <c r="S1494" s="54">
        <v>1.8086442832285226E-7</v>
      </c>
      <c r="T1494" s="54">
        <v>1.8512626147397511E-7</v>
      </c>
      <c r="U1494" s="54">
        <v>1.6668434004097236E-7</v>
      </c>
      <c r="V1494" s="54">
        <v>2.193921721933052E-7</v>
      </c>
      <c r="W1494" s="54">
        <v>4.2879722629174739E-7</v>
      </c>
      <c r="X1494" s="54">
        <v>5.7120277370825267E-7</v>
      </c>
      <c r="Y1494" s="54">
        <v>1.0000000000000002E-6</v>
      </c>
      <c r="Z1494" s="54">
        <v>0</v>
      </c>
      <c r="AA1494" s="54">
        <v>0</v>
      </c>
      <c r="AB1494" s="54">
        <v>0</v>
      </c>
      <c r="AC1494" s="54">
        <v>0</v>
      </c>
      <c r="AD1494" s="54">
        <v>0</v>
      </c>
      <c r="AE1494" s="54">
        <v>0</v>
      </c>
      <c r="AF1494" s="54">
        <f t="shared" si="1809"/>
        <v>0</v>
      </c>
      <c r="AG1494" s="54">
        <f t="shared" si="1810"/>
        <v>0</v>
      </c>
      <c r="AH1494" s="54">
        <f t="shared" si="1811"/>
        <v>0</v>
      </c>
      <c r="AI1494" s="54">
        <v>4.4328676776716558E-4</v>
      </c>
      <c r="AJ1494" s="54">
        <v>4.1071527550871412E-4</v>
      </c>
      <c r="AK1494" s="54">
        <v>6.2298571471378138E-4</v>
      </c>
      <c r="AL1494" s="54">
        <v>6.3766555638449256E-4</v>
      </c>
      <c r="AM1494" s="54">
        <v>5.7414254242772885E-4</v>
      </c>
      <c r="AN1494" s="54">
        <v>7.5569414319811776E-4</v>
      </c>
      <c r="AO1494" s="54">
        <v>1.476987757989661E-3</v>
      </c>
      <c r="AP1494" s="54">
        <v>1.9675022420103392E-3</v>
      </c>
      <c r="AQ1494" s="54">
        <v>3.4444900000000001E-3</v>
      </c>
      <c r="AR1494" s="54">
        <f t="shared" si="1812"/>
        <v>0</v>
      </c>
      <c r="AS1494" s="54">
        <f t="shared" si="1813"/>
        <v>0</v>
      </c>
      <c r="AT1494" s="54">
        <f t="shared" si="1814"/>
        <v>0</v>
      </c>
      <c r="AU1494" s="54">
        <f t="shared" si="1815"/>
        <v>0</v>
      </c>
      <c r="AV1494" s="54">
        <f t="shared" si="1816"/>
        <v>0</v>
      </c>
      <c r="AW1494" s="54">
        <f t="shared" si="1817"/>
        <v>0</v>
      </c>
      <c r="AX1494" s="54">
        <f t="shared" si="1818"/>
        <v>0</v>
      </c>
      <c r="AY1494" s="54">
        <f t="shared" si="1819"/>
        <v>0</v>
      </c>
      <c r="AZ1494" s="54">
        <f t="shared" si="1820"/>
        <v>0</v>
      </c>
      <c r="BA1494" s="54">
        <f t="shared" si="1804"/>
        <v>1.8512626147397511E-7</v>
      </c>
      <c r="BB1494" s="54">
        <f t="shared" si="1805"/>
        <v>0</v>
      </c>
      <c r="BC1494" s="54"/>
      <c r="BD1494" s="54"/>
      <c r="BE1494" s="54">
        <f t="shared" si="1821"/>
        <v>0</v>
      </c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>
        <f t="shared" si="1822"/>
        <v>0</v>
      </c>
      <c r="BW1494" s="54">
        <f t="shared" si="1823"/>
        <v>0</v>
      </c>
      <c r="BX1494" s="54">
        <f t="shared" si="1824"/>
        <v>0</v>
      </c>
      <c r="BY1494" s="54">
        <f t="shared" si="1825"/>
        <v>0</v>
      </c>
      <c r="BZ1494" s="54">
        <f t="shared" si="1826"/>
        <v>0</v>
      </c>
      <c r="CA1494" s="54">
        <v>0</v>
      </c>
      <c r="CB1494" s="54">
        <f t="shared" si="1827"/>
        <v>0</v>
      </c>
      <c r="CC1494" s="54">
        <f t="shared" si="1828"/>
        <v>0</v>
      </c>
      <c r="CD1494" s="54">
        <v>0</v>
      </c>
      <c r="CE1494" s="54">
        <v>0</v>
      </c>
      <c r="CF1494" s="54">
        <v>0</v>
      </c>
      <c r="CG1494" s="54">
        <v>0</v>
      </c>
      <c r="CH1494" s="54">
        <v>0</v>
      </c>
      <c r="CI1494" s="54">
        <v>0</v>
      </c>
      <c r="CJ1494" s="54">
        <v>0</v>
      </c>
      <c r="CK1494" s="54">
        <v>0</v>
      </c>
      <c r="CL1494" s="54">
        <v>0</v>
      </c>
      <c r="CM1494" s="54">
        <v>0</v>
      </c>
      <c r="CN1494" s="54">
        <v>0</v>
      </c>
      <c r="CO1494" s="54">
        <v>0</v>
      </c>
    </row>
    <row r="1495" spans="1:93">
      <c r="A1495" s="3" t="str">
        <f t="shared" si="1808"/>
        <v>SH682Itovebi 3mg</v>
      </c>
      <c r="B1495" s="3" t="s">
        <v>556</v>
      </c>
      <c r="C1495" s="3" t="s">
        <v>557</v>
      </c>
      <c r="D1495" s="3" t="s">
        <v>296</v>
      </c>
      <c r="E1495" s="3" t="s">
        <v>296</v>
      </c>
      <c r="F1495" s="3" t="s">
        <v>461</v>
      </c>
      <c r="G1495" s="3" t="s">
        <v>462</v>
      </c>
      <c r="H1495" s="3" t="s">
        <v>461</v>
      </c>
      <c r="I1495" s="3" t="s">
        <v>462</v>
      </c>
      <c r="J1495" s="3" t="s">
        <v>541</v>
      </c>
      <c r="K1495" s="3" t="s">
        <v>541</v>
      </c>
      <c r="L1495" s="3"/>
      <c r="M1495" s="3" t="s">
        <v>543</v>
      </c>
      <c r="N1495" s="3" t="s">
        <v>13</v>
      </c>
      <c r="O1495" s="3" t="s">
        <v>14</v>
      </c>
      <c r="P1495" s="3">
        <v>3566.02</v>
      </c>
      <c r="Q1495" s="54">
        <v>7.5423782997919166E-8</v>
      </c>
      <c r="R1495" s="54">
        <v>8.6118364644595899E-8</v>
      </c>
      <c r="S1495" s="54">
        <v>1.7430625086372233E-7</v>
      </c>
      <c r="T1495" s="54">
        <v>1.7644957539816278E-7</v>
      </c>
      <c r="U1495" s="54">
        <v>2.1451535630448561E-7</v>
      </c>
      <c r="V1495" s="54">
        <v>2.7318666979111423E-7</v>
      </c>
      <c r="W1495" s="54">
        <v>3.3584839850623739E-7</v>
      </c>
      <c r="X1495" s="54">
        <v>6.6415160149376262E-7</v>
      </c>
      <c r="Y1495" s="54">
        <v>9.9999999999999995E-7</v>
      </c>
      <c r="Z1495" s="54">
        <v>0</v>
      </c>
      <c r="AA1495" s="54">
        <v>0</v>
      </c>
      <c r="AB1495" s="54">
        <v>0</v>
      </c>
      <c r="AC1495" s="54">
        <v>0</v>
      </c>
      <c r="AD1495" s="54">
        <v>0</v>
      </c>
      <c r="AE1495" s="54">
        <v>0</v>
      </c>
      <c r="AF1495" s="54">
        <f t="shared" si="1809"/>
        <v>0</v>
      </c>
      <c r="AG1495" s="54">
        <f t="shared" si="1810"/>
        <v>0</v>
      </c>
      <c r="AH1495" s="54">
        <f t="shared" si="1811"/>
        <v>0</v>
      </c>
      <c r="AI1495" s="54">
        <v>2.6896271864623972E-4</v>
      </c>
      <c r="AJ1495" s="54">
        <v>3.0709981068992184E-4</v>
      </c>
      <c r="AK1495" s="54">
        <v>6.2157957670505104E-4</v>
      </c>
      <c r="AL1495" s="54">
        <v>6.2922271486135634E-4</v>
      </c>
      <c r="AM1495" s="54">
        <v>7.6496605088892172E-4</v>
      </c>
      <c r="AN1495" s="54">
        <v>9.74189128208509E-4</v>
      </c>
      <c r="AO1495" s="54">
        <v>1.1976421060412126E-3</v>
      </c>
      <c r="AP1495" s="54">
        <v>2.3683778939587868E-3</v>
      </c>
      <c r="AQ1495" s="54">
        <v>3.5660199999999996E-3</v>
      </c>
      <c r="AR1495" s="54">
        <f t="shared" si="1812"/>
        <v>0</v>
      </c>
      <c r="AS1495" s="54">
        <f t="shared" si="1813"/>
        <v>0</v>
      </c>
      <c r="AT1495" s="54">
        <f t="shared" si="1814"/>
        <v>0</v>
      </c>
      <c r="AU1495" s="54">
        <f t="shared" si="1815"/>
        <v>0</v>
      </c>
      <c r="AV1495" s="54">
        <f t="shared" si="1816"/>
        <v>0</v>
      </c>
      <c r="AW1495" s="54">
        <f t="shared" si="1817"/>
        <v>0</v>
      </c>
      <c r="AX1495" s="54">
        <f t="shared" si="1818"/>
        <v>0</v>
      </c>
      <c r="AY1495" s="54">
        <f t="shared" si="1819"/>
        <v>0</v>
      </c>
      <c r="AZ1495" s="54">
        <f t="shared" si="1820"/>
        <v>0</v>
      </c>
      <c r="BA1495" s="54">
        <f t="shared" si="1804"/>
        <v>1.7644957539816278E-7</v>
      </c>
      <c r="BB1495" s="54">
        <f t="shared" si="1805"/>
        <v>0</v>
      </c>
      <c r="BC1495" s="54"/>
      <c r="BD1495" s="54"/>
      <c r="BE1495" s="54">
        <f t="shared" si="1821"/>
        <v>0</v>
      </c>
      <c r="BF1495" s="54"/>
      <c r="BG1495" s="54"/>
      <c r="BH1495" s="54"/>
      <c r="BI1495" s="54"/>
      <c r="BJ1495" s="54"/>
      <c r="BK1495" s="54"/>
      <c r="BL1495" s="54">
        <v>0</v>
      </c>
      <c r="BM1495" s="54">
        <v>0</v>
      </c>
      <c r="BN1495" s="54">
        <f t="shared" ref="BN1495:BN1496" si="1845">AVERAGE(BP1495:BR1495)</f>
        <v>0</v>
      </c>
      <c r="BO1495" s="54">
        <f t="shared" ref="BO1495:BO1496" si="1846">SUM(BS1495:BU1495)/1</f>
        <v>0</v>
      </c>
      <c r="BP1495" s="54">
        <v>0</v>
      </c>
      <c r="BQ1495" s="54">
        <v>0</v>
      </c>
      <c r="BR1495" s="54">
        <v>0</v>
      </c>
      <c r="BS1495" s="54">
        <v>0</v>
      </c>
      <c r="BT1495" s="54">
        <v>0</v>
      </c>
      <c r="BU1495" s="54">
        <v>0</v>
      </c>
      <c r="BV1495" s="54">
        <f t="shared" si="1822"/>
        <v>0</v>
      </c>
      <c r="BW1495" s="54">
        <f t="shared" si="1823"/>
        <v>0</v>
      </c>
      <c r="BX1495" s="54">
        <f t="shared" si="1824"/>
        <v>0</v>
      </c>
      <c r="BY1495" s="54">
        <f t="shared" si="1825"/>
        <v>0</v>
      </c>
      <c r="BZ1495" s="54">
        <f t="shared" si="1826"/>
        <v>0</v>
      </c>
      <c r="CA1495" s="54">
        <v>0</v>
      </c>
      <c r="CB1495" s="54">
        <f t="shared" si="1827"/>
        <v>0</v>
      </c>
      <c r="CC1495" s="54">
        <f t="shared" si="1828"/>
        <v>0</v>
      </c>
      <c r="CD1495" s="54">
        <v>0</v>
      </c>
      <c r="CE1495" s="54">
        <v>0</v>
      </c>
      <c r="CF1495" s="54">
        <v>0</v>
      </c>
      <c r="CG1495" s="54">
        <v>0</v>
      </c>
      <c r="CH1495" s="54">
        <v>0</v>
      </c>
      <c r="CI1495" s="54">
        <v>0</v>
      </c>
      <c r="CJ1495" s="54">
        <v>0</v>
      </c>
      <c r="CK1495" s="54">
        <v>0</v>
      </c>
      <c r="CL1495" s="54">
        <v>0</v>
      </c>
      <c r="CM1495" s="54">
        <v>0</v>
      </c>
      <c r="CN1495" s="54">
        <v>0</v>
      </c>
      <c r="CO1495" s="54">
        <v>0</v>
      </c>
    </row>
    <row r="1496" spans="1:93">
      <c r="A1496" s="3" t="str">
        <f t="shared" si="1808"/>
        <v>SH682Itovebi 9mg</v>
      </c>
      <c r="B1496" s="3" t="s">
        <v>556</v>
      </c>
      <c r="C1496" s="3" t="s">
        <v>557</v>
      </c>
      <c r="D1496" s="3" t="s">
        <v>296</v>
      </c>
      <c r="E1496" s="3" t="s">
        <v>296</v>
      </c>
      <c r="F1496" s="3" t="s">
        <v>461</v>
      </c>
      <c r="G1496" s="3" t="s">
        <v>462</v>
      </c>
      <c r="H1496" s="3" t="s">
        <v>461</v>
      </c>
      <c r="I1496" s="3" t="s">
        <v>462</v>
      </c>
      <c r="J1496" s="3" t="s">
        <v>541</v>
      </c>
      <c r="K1496" s="3" t="s">
        <v>541</v>
      </c>
      <c r="L1496" s="3"/>
      <c r="M1496" s="3" t="s">
        <v>543</v>
      </c>
      <c r="N1496" s="3" t="s">
        <v>13</v>
      </c>
      <c r="O1496" s="3" t="s">
        <v>15</v>
      </c>
      <c r="P1496" s="3">
        <v>10698.05</v>
      </c>
      <c r="Q1496" s="54"/>
      <c r="R1496" s="54"/>
      <c r="S1496" s="54"/>
      <c r="T1496" s="54"/>
      <c r="U1496" s="54"/>
      <c r="V1496" s="54"/>
      <c r="W1496" s="54">
        <v>0</v>
      </c>
      <c r="X1496" s="54">
        <v>0</v>
      </c>
      <c r="Y1496" s="54">
        <v>0</v>
      </c>
      <c r="Z1496" s="54">
        <v>0</v>
      </c>
      <c r="AA1496" s="54">
        <v>0</v>
      </c>
      <c r="AB1496" s="54">
        <v>0</v>
      </c>
      <c r="AC1496" s="54">
        <v>0</v>
      </c>
      <c r="AD1496" s="54">
        <v>0</v>
      </c>
      <c r="AE1496" s="54">
        <v>0</v>
      </c>
      <c r="AF1496" s="54">
        <f t="shared" si="1809"/>
        <v>0</v>
      </c>
      <c r="AG1496" s="54">
        <f t="shared" si="1810"/>
        <v>0</v>
      </c>
      <c r="AH1496" s="54">
        <f t="shared" si="1811"/>
        <v>0</v>
      </c>
      <c r="AI1496" s="54"/>
      <c r="AJ1496" s="54"/>
      <c r="AK1496" s="54"/>
      <c r="AL1496" s="54"/>
      <c r="AM1496" s="54"/>
      <c r="AN1496" s="54"/>
      <c r="AO1496" s="54">
        <v>0</v>
      </c>
      <c r="AP1496" s="54">
        <v>0</v>
      </c>
      <c r="AQ1496" s="54">
        <v>0</v>
      </c>
      <c r="AR1496" s="54">
        <f t="shared" si="1812"/>
        <v>0</v>
      </c>
      <c r="AS1496" s="54">
        <f t="shared" si="1813"/>
        <v>0</v>
      </c>
      <c r="AT1496" s="54">
        <f t="shared" si="1814"/>
        <v>0</v>
      </c>
      <c r="AU1496" s="54">
        <f t="shared" si="1815"/>
        <v>0</v>
      </c>
      <c r="AV1496" s="54">
        <f t="shared" si="1816"/>
        <v>0</v>
      </c>
      <c r="AW1496" s="54">
        <f t="shared" si="1817"/>
        <v>0</v>
      </c>
      <c r="AX1496" s="54">
        <f t="shared" si="1818"/>
        <v>0</v>
      </c>
      <c r="AY1496" s="54">
        <f t="shared" si="1819"/>
        <v>0</v>
      </c>
      <c r="AZ1496" s="54">
        <f t="shared" si="1820"/>
        <v>0</v>
      </c>
      <c r="BA1496" s="54">
        <f t="shared" si="1804"/>
        <v>0</v>
      </c>
      <c r="BB1496" s="54">
        <f t="shared" si="1805"/>
        <v>0</v>
      </c>
      <c r="BC1496" s="54"/>
      <c r="BD1496" s="54"/>
      <c r="BE1496" s="54">
        <f t="shared" si="1821"/>
        <v>0</v>
      </c>
      <c r="BF1496" s="54"/>
      <c r="BG1496" s="54"/>
      <c r="BH1496" s="54"/>
      <c r="BI1496" s="54"/>
      <c r="BJ1496" s="54"/>
      <c r="BK1496" s="54"/>
      <c r="BL1496" s="54">
        <v>0</v>
      </c>
      <c r="BM1496" s="54">
        <v>0</v>
      </c>
      <c r="BN1496" s="54">
        <f t="shared" si="1845"/>
        <v>0</v>
      </c>
      <c r="BO1496" s="54">
        <f t="shared" si="1846"/>
        <v>0</v>
      </c>
      <c r="BP1496" s="54">
        <v>0</v>
      </c>
      <c r="BQ1496" s="54">
        <v>0</v>
      </c>
      <c r="BR1496" s="54">
        <v>0</v>
      </c>
      <c r="BS1496" s="54">
        <v>0</v>
      </c>
      <c r="BT1496" s="54">
        <v>0</v>
      </c>
      <c r="BU1496" s="54">
        <v>0</v>
      </c>
      <c r="BV1496" s="54">
        <f t="shared" si="1822"/>
        <v>0</v>
      </c>
      <c r="BW1496" s="54">
        <f t="shared" si="1823"/>
        <v>0</v>
      </c>
      <c r="BX1496" s="54">
        <f t="shared" si="1824"/>
        <v>0</v>
      </c>
      <c r="BY1496" s="54">
        <f t="shared" si="1825"/>
        <v>0</v>
      </c>
      <c r="BZ1496" s="54">
        <f t="shared" si="1826"/>
        <v>0</v>
      </c>
      <c r="CA1496" s="54">
        <v>0</v>
      </c>
      <c r="CB1496" s="54">
        <f t="shared" si="1827"/>
        <v>0</v>
      </c>
      <c r="CC1496" s="54">
        <f t="shared" si="1828"/>
        <v>0</v>
      </c>
      <c r="CD1496" s="54">
        <v>0</v>
      </c>
      <c r="CE1496" s="54">
        <v>0</v>
      </c>
      <c r="CF1496" s="54">
        <v>0</v>
      </c>
      <c r="CG1496" s="54">
        <v>0</v>
      </c>
      <c r="CH1496" s="54">
        <v>0</v>
      </c>
      <c r="CI1496" s="54">
        <v>0</v>
      </c>
      <c r="CJ1496" s="54">
        <v>0</v>
      </c>
      <c r="CK1496" s="54">
        <v>0</v>
      </c>
      <c r="CL1496" s="54">
        <v>0</v>
      </c>
      <c r="CM1496" s="54">
        <v>0</v>
      </c>
      <c r="CN1496" s="54">
        <v>0</v>
      </c>
      <c r="CO1496" s="54">
        <v>0</v>
      </c>
    </row>
    <row r="1497" spans="1:93">
      <c r="A1497" s="3" t="str">
        <f t="shared" si="1808"/>
        <v>SH682Perjeta</v>
      </c>
      <c r="B1497" s="3" t="s">
        <v>556</v>
      </c>
      <c r="C1497" s="3" t="s">
        <v>557</v>
      </c>
      <c r="D1497" s="3" t="s">
        <v>296</v>
      </c>
      <c r="E1497" s="3" t="s">
        <v>296</v>
      </c>
      <c r="F1497" s="3" t="s">
        <v>461</v>
      </c>
      <c r="G1497" s="3" t="s">
        <v>462</v>
      </c>
      <c r="H1497" s="3" t="s">
        <v>461</v>
      </c>
      <c r="I1497" s="3" t="s">
        <v>462</v>
      </c>
      <c r="J1497" s="3" t="s">
        <v>541</v>
      </c>
      <c r="K1497" s="3" t="s">
        <v>541</v>
      </c>
      <c r="L1497" s="3"/>
      <c r="M1497" s="3" t="s">
        <v>543</v>
      </c>
      <c r="N1497" s="3" t="s">
        <v>16</v>
      </c>
      <c r="O1497" s="3" t="s">
        <v>16</v>
      </c>
      <c r="P1497" s="3">
        <v>3985.87</v>
      </c>
      <c r="Q1497" s="54">
        <v>1.7019376786268344E-7</v>
      </c>
      <c r="R1497" s="54">
        <v>1.4376523217895139E-7</v>
      </c>
      <c r="S1497" s="54">
        <v>2.1820555566111193E-7</v>
      </c>
      <c r="T1497" s="54">
        <v>1.3185526524997413E-7</v>
      </c>
      <c r="U1497" s="54">
        <v>1.600367478615922E-7</v>
      </c>
      <c r="V1497" s="54">
        <v>1.8366729468643289E-7</v>
      </c>
      <c r="W1497" s="54">
        <v>5.3216455570274684E-7</v>
      </c>
      <c r="X1497" s="54">
        <v>4.7555930779799925E-7</v>
      </c>
      <c r="Y1497" s="54">
        <v>1.0077238635007461E-6</v>
      </c>
      <c r="Z1497" s="54">
        <v>0</v>
      </c>
      <c r="AA1497" s="54">
        <v>0</v>
      </c>
      <c r="AB1497" s="54">
        <v>0</v>
      </c>
      <c r="AC1497" s="54">
        <v>0</v>
      </c>
      <c r="AD1497" s="54">
        <v>0</v>
      </c>
      <c r="AE1497" s="54">
        <v>0</v>
      </c>
      <c r="AF1497" s="54">
        <f t="shared" si="1809"/>
        <v>0</v>
      </c>
      <c r="AG1497" s="54">
        <f t="shared" si="1810"/>
        <v>0</v>
      </c>
      <c r="AH1497" s="54">
        <f t="shared" si="1811"/>
        <v>0</v>
      </c>
      <c r="AI1497" s="54">
        <v>6.7837023351083401E-4</v>
      </c>
      <c r="AJ1497" s="54">
        <v>5.7302952598511697E-4</v>
      </c>
      <c r="AK1497" s="54">
        <v>8.6973897814295617E-4</v>
      </c>
      <c r="AL1497" s="54">
        <v>5.2555794610191443E-4</v>
      </c>
      <c r="AM1497" s="54">
        <v>6.3788567219908463E-4</v>
      </c>
      <c r="AN1497" s="54">
        <v>7.3207395987181232E-4</v>
      </c>
      <c r="AO1497" s="54">
        <v>2.1211387376389073E-3</v>
      </c>
      <c r="AP1497" s="54">
        <v>1.8955175781728115E-3</v>
      </c>
      <c r="AQ1497" s="54">
        <v>4.0166563158117192E-3</v>
      </c>
      <c r="AR1497" s="54">
        <f t="shared" si="1812"/>
        <v>0</v>
      </c>
      <c r="AS1497" s="54">
        <f t="shared" si="1813"/>
        <v>0</v>
      </c>
      <c r="AT1497" s="54">
        <f t="shared" si="1814"/>
        <v>0</v>
      </c>
      <c r="AU1497" s="54">
        <f t="shared" si="1815"/>
        <v>0</v>
      </c>
      <c r="AV1497" s="54">
        <f t="shared" si="1816"/>
        <v>0</v>
      </c>
      <c r="AW1497" s="54">
        <f t="shared" si="1817"/>
        <v>0</v>
      </c>
      <c r="AX1497" s="54">
        <f t="shared" si="1818"/>
        <v>0</v>
      </c>
      <c r="AY1497" s="54">
        <f t="shared" si="1819"/>
        <v>0</v>
      </c>
      <c r="AZ1497" s="54">
        <f t="shared" si="1820"/>
        <v>0</v>
      </c>
      <c r="BA1497" s="54">
        <f t="shared" si="1804"/>
        <v>1.3185526524997413E-7</v>
      </c>
      <c r="BB1497" s="54">
        <f t="shared" si="1805"/>
        <v>0</v>
      </c>
      <c r="BC1497" s="54"/>
      <c r="BD1497" s="54"/>
      <c r="BE1497" s="54">
        <f t="shared" si="1821"/>
        <v>0</v>
      </c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>
        <f t="shared" si="1822"/>
        <v>0</v>
      </c>
      <c r="BW1497" s="54">
        <f t="shared" si="1823"/>
        <v>0</v>
      </c>
      <c r="BX1497" s="54">
        <f t="shared" si="1824"/>
        <v>0</v>
      </c>
      <c r="BY1497" s="54">
        <f t="shared" si="1825"/>
        <v>0</v>
      </c>
      <c r="BZ1497" s="54">
        <f t="shared" si="1826"/>
        <v>0</v>
      </c>
      <c r="CA1497" s="54">
        <v>0</v>
      </c>
      <c r="CB1497" s="54">
        <f t="shared" si="1827"/>
        <v>0</v>
      </c>
      <c r="CC1497" s="54">
        <f t="shared" si="1828"/>
        <v>0</v>
      </c>
      <c r="CD1497" s="54">
        <v>0</v>
      </c>
      <c r="CE1497" s="54">
        <v>0</v>
      </c>
      <c r="CF1497" s="54">
        <v>0</v>
      </c>
      <c r="CG1497" s="54">
        <v>0</v>
      </c>
      <c r="CH1497" s="54">
        <v>0</v>
      </c>
      <c r="CI1497" s="54">
        <v>0</v>
      </c>
      <c r="CJ1497" s="54">
        <v>0</v>
      </c>
      <c r="CK1497" s="54">
        <v>0</v>
      </c>
      <c r="CL1497" s="54">
        <v>0</v>
      </c>
      <c r="CM1497" s="54">
        <v>0</v>
      </c>
      <c r="CN1497" s="54">
        <v>0</v>
      </c>
      <c r="CO1497" s="54">
        <v>0</v>
      </c>
    </row>
    <row r="1498" spans="1:93">
      <c r="A1498" s="3" t="str">
        <f t="shared" si="1808"/>
        <v>SH682Phesgo 10ml</v>
      </c>
      <c r="B1498" s="3" t="s">
        <v>556</v>
      </c>
      <c r="C1498" s="3" t="s">
        <v>557</v>
      </c>
      <c r="D1498" s="3" t="s">
        <v>296</v>
      </c>
      <c r="E1498" s="3" t="s">
        <v>296</v>
      </c>
      <c r="F1498" s="3" t="s">
        <v>461</v>
      </c>
      <c r="G1498" s="3" t="s">
        <v>462</v>
      </c>
      <c r="H1498" s="3" t="s">
        <v>461</v>
      </c>
      <c r="I1498" s="3" t="s">
        <v>462</v>
      </c>
      <c r="J1498" s="3" t="s">
        <v>541</v>
      </c>
      <c r="K1498" s="3" t="s">
        <v>541</v>
      </c>
      <c r="L1498" s="3"/>
      <c r="M1498" s="3" t="s">
        <v>543</v>
      </c>
      <c r="N1498" s="3" t="s">
        <v>17</v>
      </c>
      <c r="O1498" s="3" t="s">
        <v>18</v>
      </c>
      <c r="P1498" s="3">
        <v>6232.07</v>
      </c>
      <c r="Q1498" s="54">
        <v>2.1327643501244373</v>
      </c>
      <c r="R1498" s="54">
        <v>1.9716538416240514</v>
      </c>
      <c r="S1498" s="54">
        <v>2.9228980202244195</v>
      </c>
      <c r="T1498" s="54">
        <v>2.5612200891244803</v>
      </c>
      <c r="U1498" s="54">
        <v>2.3499939391245608</v>
      </c>
      <c r="V1498" s="54">
        <v>3.0614803988241466</v>
      </c>
      <c r="W1498" s="54">
        <v>7.0273162119729085</v>
      </c>
      <c r="X1498" s="54">
        <v>7.9726944270731881</v>
      </c>
      <c r="Y1498" s="54">
        <v>15.000010639046096</v>
      </c>
      <c r="Z1498" s="54">
        <v>0</v>
      </c>
      <c r="AA1498" s="54">
        <v>0</v>
      </c>
      <c r="AB1498" s="54">
        <v>0</v>
      </c>
      <c r="AC1498" s="54">
        <v>0</v>
      </c>
      <c r="AD1498" s="54">
        <v>0</v>
      </c>
      <c r="AE1498" s="54">
        <v>0</v>
      </c>
      <c r="AF1498" s="54">
        <f t="shared" si="1809"/>
        <v>0</v>
      </c>
      <c r="AG1498" s="54">
        <f t="shared" si="1810"/>
        <v>0</v>
      </c>
      <c r="AH1498" s="54">
        <f t="shared" si="1811"/>
        <v>0</v>
      </c>
      <c r="AI1498" s="54">
        <v>13291.536723480001</v>
      </c>
      <c r="AJ1498" s="54">
        <v>12287.484756770002</v>
      </c>
      <c r="AK1498" s="54">
        <v>18215.705064899998</v>
      </c>
      <c r="AL1498" s="54">
        <v>15961.702880829998</v>
      </c>
      <c r="AM1498" s="54">
        <v>14645.326728200002</v>
      </c>
      <c r="AN1498" s="54">
        <v>19079.360149099997</v>
      </c>
      <c r="AO1498" s="54">
        <v>43794.726545149999</v>
      </c>
      <c r="AP1498" s="54">
        <v>49686.389758129997</v>
      </c>
      <c r="AQ1498" s="54">
        <v>93481.116303279996</v>
      </c>
      <c r="AR1498" s="54">
        <f t="shared" si="1812"/>
        <v>0</v>
      </c>
      <c r="AS1498" s="54">
        <f t="shared" si="1813"/>
        <v>0</v>
      </c>
      <c r="AT1498" s="54">
        <f t="shared" si="1814"/>
        <v>0</v>
      </c>
      <c r="AU1498" s="54">
        <f t="shared" si="1815"/>
        <v>0</v>
      </c>
      <c r="AV1498" s="54">
        <f t="shared" si="1816"/>
        <v>0</v>
      </c>
      <c r="AW1498" s="54">
        <f t="shared" si="1817"/>
        <v>0</v>
      </c>
      <c r="AX1498" s="54">
        <f t="shared" si="1818"/>
        <v>0</v>
      </c>
      <c r="AY1498" s="54">
        <f t="shared" si="1819"/>
        <v>0</v>
      </c>
      <c r="AZ1498" s="54">
        <f t="shared" si="1820"/>
        <v>0</v>
      </c>
      <c r="BA1498" s="54">
        <f t="shared" si="1804"/>
        <v>2.5612200891244803</v>
      </c>
      <c r="BB1498" s="54">
        <f t="shared" si="1805"/>
        <v>0</v>
      </c>
      <c r="BC1498" s="54">
        <f>SUM(CJ1498:CL1498)</f>
        <v>0</v>
      </c>
      <c r="BD1498" s="54">
        <f>SUM(CM1498:CO1498)</f>
        <v>0</v>
      </c>
      <c r="BE1498" s="54">
        <f t="shared" si="1821"/>
        <v>0</v>
      </c>
      <c r="BF1498" s="54">
        <f t="shared" ref="BF1498:BK1498" si="1847">Z1498</f>
        <v>0</v>
      </c>
      <c r="BG1498" s="54">
        <f t="shared" si="1847"/>
        <v>0</v>
      </c>
      <c r="BH1498" s="54">
        <f t="shared" si="1847"/>
        <v>0</v>
      </c>
      <c r="BI1498" s="54">
        <f t="shared" si="1847"/>
        <v>0</v>
      </c>
      <c r="BJ1498" s="54">
        <f t="shared" si="1847"/>
        <v>0</v>
      </c>
      <c r="BK1498" s="54">
        <f t="shared" si="1847"/>
        <v>0</v>
      </c>
      <c r="BL1498" s="54">
        <v>0</v>
      </c>
      <c r="BM1498" s="54">
        <v>0</v>
      </c>
      <c r="BN1498" s="54">
        <f t="shared" ref="BN1498:BN1499" si="1848">AVERAGE(BP1498:BR1498)</f>
        <v>0.66666666666666663</v>
      </c>
      <c r="BO1498" s="54">
        <f t="shared" ref="BO1498:BO1499" si="1849">SUM(BS1498:BU1498)/1</f>
        <v>0</v>
      </c>
      <c r="BP1498" s="54">
        <v>2</v>
      </c>
      <c r="BQ1498" s="54">
        <v>0</v>
      </c>
      <c r="BR1498" s="54">
        <v>0</v>
      </c>
      <c r="BS1498" s="54">
        <v>0</v>
      </c>
      <c r="BT1498" s="54">
        <v>0</v>
      </c>
      <c r="BU1498" s="54">
        <v>0</v>
      </c>
      <c r="BV1498" s="54">
        <f t="shared" si="1822"/>
        <v>0</v>
      </c>
      <c r="BW1498" s="54">
        <f t="shared" si="1823"/>
        <v>0</v>
      </c>
      <c r="BX1498" s="54">
        <f t="shared" si="1824"/>
        <v>0</v>
      </c>
      <c r="BY1498" s="54">
        <f t="shared" si="1825"/>
        <v>0</v>
      </c>
      <c r="BZ1498" s="54">
        <f t="shared" si="1826"/>
        <v>0</v>
      </c>
      <c r="CA1498" s="54">
        <v>0</v>
      </c>
      <c r="CB1498" s="54">
        <f t="shared" si="1827"/>
        <v>0</v>
      </c>
      <c r="CC1498" s="54">
        <f t="shared" si="1828"/>
        <v>0</v>
      </c>
      <c r="CD1498" s="54">
        <v>0</v>
      </c>
      <c r="CE1498" s="54">
        <v>0</v>
      </c>
      <c r="CF1498" s="54">
        <v>0</v>
      </c>
      <c r="CG1498" s="54">
        <v>0</v>
      </c>
      <c r="CH1498" s="54">
        <v>0</v>
      </c>
      <c r="CI1498" s="54">
        <v>0</v>
      </c>
      <c r="CJ1498" s="54">
        <v>0</v>
      </c>
      <c r="CK1498" s="54">
        <v>0</v>
      </c>
      <c r="CL1498" s="54">
        <v>0</v>
      </c>
      <c r="CM1498" s="54">
        <v>0</v>
      </c>
      <c r="CN1498" s="54">
        <v>0</v>
      </c>
      <c r="CO1498" s="54">
        <v>0</v>
      </c>
    </row>
    <row r="1499" spans="1:93">
      <c r="A1499" s="3" t="str">
        <f t="shared" si="1808"/>
        <v>SH682Phesgo 15ml</v>
      </c>
      <c r="B1499" s="3" t="s">
        <v>556</v>
      </c>
      <c r="C1499" s="3" t="s">
        <v>557</v>
      </c>
      <c r="D1499" s="3" t="s">
        <v>296</v>
      </c>
      <c r="E1499" s="3" t="s">
        <v>296</v>
      </c>
      <c r="F1499" s="3" t="s">
        <v>461</v>
      </c>
      <c r="G1499" s="3" t="s">
        <v>462</v>
      </c>
      <c r="H1499" s="3" t="s">
        <v>461</v>
      </c>
      <c r="I1499" s="3" t="s">
        <v>462</v>
      </c>
      <c r="J1499" s="3" t="s">
        <v>541</v>
      </c>
      <c r="K1499" s="3" t="s">
        <v>541</v>
      </c>
      <c r="L1499" s="3"/>
      <c r="M1499" s="3" t="s">
        <v>543</v>
      </c>
      <c r="N1499" s="3" t="s">
        <v>17</v>
      </c>
      <c r="O1499" s="3" t="s">
        <v>19</v>
      </c>
      <c r="P1499" s="3">
        <v>8489.27</v>
      </c>
      <c r="Q1499" s="54">
        <v>1.1779575864591419E-6</v>
      </c>
      <c r="R1499" s="54">
        <v>1.1779575864591419E-6</v>
      </c>
      <c r="S1499" s="54">
        <v>1.1779575864591419E-6</v>
      </c>
      <c r="T1499" s="54">
        <v>1.1779575864591419E-6</v>
      </c>
      <c r="U1499" s="54">
        <v>1.1779575864591419E-6</v>
      </c>
      <c r="V1499" s="54">
        <v>1.1779575864591419E-6</v>
      </c>
      <c r="W1499" s="54">
        <v>3.5338727593774257E-6</v>
      </c>
      <c r="X1499" s="54">
        <v>3.5338727593774257E-6</v>
      </c>
      <c r="Y1499" s="54">
        <v>7.0677455187548515E-6</v>
      </c>
      <c r="Z1499" s="54">
        <v>0</v>
      </c>
      <c r="AA1499" s="54">
        <v>0</v>
      </c>
      <c r="AB1499" s="54">
        <v>0</v>
      </c>
      <c r="AC1499" s="54">
        <v>0</v>
      </c>
      <c r="AD1499" s="54">
        <v>0</v>
      </c>
      <c r="AE1499" s="54">
        <v>0</v>
      </c>
      <c r="AF1499" s="54">
        <f t="shared" si="1809"/>
        <v>0</v>
      </c>
      <c r="AG1499" s="54">
        <f t="shared" si="1810"/>
        <v>0</v>
      </c>
      <c r="AH1499" s="54">
        <f t="shared" si="1811"/>
        <v>0</v>
      </c>
      <c r="AI1499" s="54">
        <v>0.01</v>
      </c>
      <c r="AJ1499" s="54">
        <v>0.01</v>
      </c>
      <c r="AK1499" s="54">
        <v>0.01</v>
      </c>
      <c r="AL1499" s="54">
        <v>0.01</v>
      </c>
      <c r="AM1499" s="54">
        <v>0.01</v>
      </c>
      <c r="AN1499" s="54">
        <v>0.01</v>
      </c>
      <c r="AO1499" s="54">
        <v>0.03</v>
      </c>
      <c r="AP1499" s="54">
        <v>0.03</v>
      </c>
      <c r="AQ1499" s="54">
        <v>0.06</v>
      </c>
      <c r="AR1499" s="54">
        <f t="shared" si="1812"/>
        <v>0</v>
      </c>
      <c r="AS1499" s="54">
        <f t="shared" si="1813"/>
        <v>0</v>
      </c>
      <c r="AT1499" s="54">
        <f t="shared" si="1814"/>
        <v>0</v>
      </c>
      <c r="AU1499" s="54">
        <f t="shared" si="1815"/>
        <v>0</v>
      </c>
      <c r="AV1499" s="54">
        <f t="shared" si="1816"/>
        <v>0</v>
      </c>
      <c r="AW1499" s="54">
        <f t="shared" si="1817"/>
        <v>0</v>
      </c>
      <c r="AX1499" s="54">
        <f t="shared" si="1818"/>
        <v>0</v>
      </c>
      <c r="AY1499" s="54">
        <f t="shared" si="1819"/>
        <v>0</v>
      </c>
      <c r="AZ1499" s="54">
        <f t="shared" si="1820"/>
        <v>0</v>
      </c>
      <c r="BA1499" s="54">
        <f t="shared" si="1804"/>
        <v>1.1779575864591419E-6</v>
      </c>
      <c r="BB1499" s="54">
        <f t="shared" si="1805"/>
        <v>0</v>
      </c>
      <c r="BC1499" s="54">
        <f>SUM(CJ1499:CL1499)*2</f>
        <v>0</v>
      </c>
      <c r="BD1499" s="54">
        <f>SUM(CM1499:CO1499)*2</f>
        <v>0</v>
      </c>
      <c r="BE1499" s="54">
        <f t="shared" si="1821"/>
        <v>0</v>
      </c>
      <c r="BF1499" s="54">
        <f t="shared" ref="BF1499:BK1499" si="1850">Z1499*2</f>
        <v>0</v>
      </c>
      <c r="BG1499" s="54">
        <f t="shared" si="1850"/>
        <v>0</v>
      </c>
      <c r="BH1499" s="54">
        <f t="shared" si="1850"/>
        <v>0</v>
      </c>
      <c r="BI1499" s="54">
        <f t="shared" si="1850"/>
        <v>0</v>
      </c>
      <c r="BJ1499" s="54">
        <f t="shared" si="1850"/>
        <v>0</v>
      </c>
      <c r="BK1499" s="54">
        <f t="shared" si="1850"/>
        <v>0</v>
      </c>
      <c r="BL1499" s="54">
        <v>0</v>
      </c>
      <c r="BM1499" s="54">
        <v>0</v>
      </c>
      <c r="BN1499" s="54">
        <f t="shared" si="1848"/>
        <v>0</v>
      </c>
      <c r="BO1499" s="54">
        <f t="shared" si="1849"/>
        <v>0</v>
      </c>
      <c r="BP1499" s="54">
        <v>0</v>
      </c>
      <c r="BQ1499" s="54">
        <v>0</v>
      </c>
      <c r="BR1499" s="54">
        <v>0</v>
      </c>
      <c r="BS1499" s="54">
        <v>0</v>
      </c>
      <c r="BT1499" s="54">
        <v>0</v>
      </c>
      <c r="BU1499" s="54">
        <v>0</v>
      </c>
      <c r="BV1499" s="54">
        <f t="shared" si="1822"/>
        <v>0</v>
      </c>
      <c r="BW1499" s="54">
        <f t="shared" si="1823"/>
        <v>0</v>
      </c>
      <c r="BX1499" s="54">
        <f t="shared" si="1824"/>
        <v>0</v>
      </c>
      <c r="BY1499" s="54">
        <f t="shared" si="1825"/>
        <v>0</v>
      </c>
      <c r="BZ1499" s="54">
        <f t="shared" si="1826"/>
        <v>0</v>
      </c>
      <c r="CA1499" s="54">
        <v>0</v>
      </c>
      <c r="CB1499" s="54">
        <f t="shared" si="1827"/>
        <v>0</v>
      </c>
      <c r="CC1499" s="54">
        <f t="shared" si="1828"/>
        <v>0</v>
      </c>
      <c r="CD1499" s="54">
        <v>0</v>
      </c>
      <c r="CE1499" s="54">
        <v>0</v>
      </c>
      <c r="CF1499" s="54">
        <v>0</v>
      </c>
      <c r="CG1499" s="54">
        <v>0</v>
      </c>
      <c r="CH1499" s="54">
        <v>0</v>
      </c>
      <c r="CI1499" s="54">
        <v>0</v>
      </c>
      <c r="CJ1499" s="54">
        <v>0</v>
      </c>
      <c r="CK1499" s="54">
        <v>0</v>
      </c>
      <c r="CL1499" s="54">
        <v>0</v>
      </c>
      <c r="CM1499" s="54">
        <v>0</v>
      </c>
      <c r="CN1499" s="54">
        <v>0</v>
      </c>
      <c r="CO1499" s="54">
        <v>0</v>
      </c>
    </row>
    <row r="1500" spans="1:93">
      <c r="A1500" s="3" t="str">
        <f t="shared" si="1808"/>
        <v>SH684Herceptin IV</v>
      </c>
      <c r="B1500" s="3" t="s">
        <v>558</v>
      </c>
      <c r="C1500" s="3" t="s">
        <v>887</v>
      </c>
      <c r="D1500" s="3" t="s">
        <v>296</v>
      </c>
      <c r="E1500" s="3" t="s">
        <v>296</v>
      </c>
      <c r="F1500" s="3" t="s">
        <v>463</v>
      </c>
      <c r="G1500" s="3" t="s">
        <v>464</v>
      </c>
      <c r="H1500" s="3" t="s">
        <v>463</v>
      </c>
      <c r="I1500" s="3" t="s">
        <v>464</v>
      </c>
      <c r="J1500" s="3" t="s">
        <v>541</v>
      </c>
      <c r="K1500" s="3" t="s">
        <v>541</v>
      </c>
      <c r="L1500" s="3"/>
      <c r="M1500" s="3" t="s">
        <v>543</v>
      </c>
      <c r="N1500" s="3" t="s">
        <v>11</v>
      </c>
      <c r="O1500" s="3" t="s">
        <v>11</v>
      </c>
      <c r="P1500" s="3">
        <v>4535.5</v>
      </c>
      <c r="Q1500" s="54">
        <v>2.6926845818309038</v>
      </c>
      <c r="R1500" s="54">
        <v>1.9290531122469423</v>
      </c>
      <c r="S1500" s="54">
        <v>1.7944573766397203</v>
      </c>
      <c r="T1500" s="54">
        <v>1.2671397406003013</v>
      </c>
      <c r="U1500" s="54">
        <v>1.1545397860868274</v>
      </c>
      <c r="V1500" s="54">
        <v>2.0099369545244592</v>
      </c>
      <c r="W1500" s="54">
        <v>6.416195070717567</v>
      </c>
      <c r="X1500" s="54">
        <v>4.4316164812115879</v>
      </c>
      <c r="Y1500" s="54">
        <v>10.847811551929155</v>
      </c>
      <c r="Z1500" s="54">
        <v>0</v>
      </c>
      <c r="AA1500" s="54">
        <v>0</v>
      </c>
      <c r="AB1500" s="54">
        <v>0</v>
      </c>
      <c r="AC1500" s="54">
        <v>0</v>
      </c>
      <c r="AD1500" s="54">
        <v>0</v>
      </c>
      <c r="AE1500" s="54">
        <v>0</v>
      </c>
      <c r="AF1500" s="54">
        <f t="shared" si="1809"/>
        <v>0</v>
      </c>
      <c r="AG1500" s="54">
        <f t="shared" si="1810"/>
        <v>0</v>
      </c>
      <c r="AH1500" s="54">
        <f t="shared" si="1811"/>
        <v>0</v>
      </c>
      <c r="AI1500" s="54">
        <v>12212.670920894063</v>
      </c>
      <c r="AJ1500" s="54">
        <v>8749.2203905960068</v>
      </c>
      <c r="AK1500" s="54">
        <v>8138.7614317494508</v>
      </c>
      <c r="AL1500" s="54">
        <v>5747.1122934926661</v>
      </c>
      <c r="AM1500" s="54">
        <v>5236.4151997968056</v>
      </c>
      <c r="AN1500" s="54">
        <v>9116.0690572456861</v>
      </c>
      <c r="AO1500" s="54">
        <v>29100.652743239523</v>
      </c>
      <c r="AP1500" s="54">
        <v>20099.596550535156</v>
      </c>
      <c r="AQ1500" s="54">
        <v>49200.249293774679</v>
      </c>
      <c r="AR1500" s="54">
        <f t="shared" si="1812"/>
        <v>0</v>
      </c>
      <c r="AS1500" s="54">
        <f t="shared" si="1813"/>
        <v>0</v>
      </c>
      <c r="AT1500" s="54">
        <f t="shared" si="1814"/>
        <v>0</v>
      </c>
      <c r="AU1500" s="54">
        <f t="shared" si="1815"/>
        <v>0</v>
      </c>
      <c r="AV1500" s="54">
        <f t="shared" si="1816"/>
        <v>0</v>
      </c>
      <c r="AW1500" s="54">
        <f t="shared" si="1817"/>
        <v>0</v>
      </c>
      <c r="AX1500" s="54">
        <f t="shared" si="1818"/>
        <v>0</v>
      </c>
      <c r="AY1500" s="54">
        <f t="shared" si="1819"/>
        <v>0</v>
      </c>
      <c r="AZ1500" s="54">
        <f t="shared" si="1820"/>
        <v>0</v>
      </c>
      <c r="BA1500" s="54">
        <f t="shared" si="1804"/>
        <v>1.2671397406003013</v>
      </c>
      <c r="BB1500" s="54">
        <f t="shared" si="1805"/>
        <v>0</v>
      </c>
      <c r="BC1500" s="54"/>
      <c r="BD1500" s="54"/>
      <c r="BE1500" s="54">
        <f t="shared" si="1821"/>
        <v>0</v>
      </c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>
        <f t="shared" si="1822"/>
        <v>5291.416666666667</v>
      </c>
      <c r="BW1500" s="54">
        <f t="shared" si="1823"/>
        <v>22677.5</v>
      </c>
      <c r="BX1500" s="54">
        <f t="shared" si="1824"/>
        <v>9071</v>
      </c>
      <c r="BY1500" s="54">
        <f t="shared" si="1825"/>
        <v>5</v>
      </c>
      <c r="BZ1500" s="54">
        <f t="shared" si="1826"/>
        <v>2</v>
      </c>
      <c r="CA1500" s="54">
        <v>0</v>
      </c>
      <c r="CB1500" s="54">
        <f t="shared" si="1827"/>
        <v>2</v>
      </c>
      <c r="CC1500" s="54">
        <f t="shared" si="1828"/>
        <v>1.1666666666666667</v>
      </c>
      <c r="CD1500" s="54">
        <v>1</v>
      </c>
      <c r="CE1500" s="54">
        <v>1</v>
      </c>
      <c r="CF1500" s="54">
        <v>2</v>
      </c>
      <c r="CG1500" s="54">
        <v>1</v>
      </c>
      <c r="CH1500" s="54">
        <v>1</v>
      </c>
      <c r="CI1500" s="54">
        <v>1</v>
      </c>
      <c r="CJ1500" s="54">
        <v>2</v>
      </c>
      <c r="CK1500" s="54">
        <v>1</v>
      </c>
      <c r="CL1500" s="54">
        <v>2</v>
      </c>
      <c r="CM1500" s="54">
        <v>1</v>
      </c>
      <c r="CN1500" s="54">
        <v>1</v>
      </c>
      <c r="CO1500" s="54">
        <v>0</v>
      </c>
    </row>
    <row r="1501" spans="1:93">
      <c r="A1501" s="3" t="str">
        <f t="shared" si="1808"/>
        <v>SH684Herceptin SC</v>
      </c>
      <c r="B1501" s="3" t="s">
        <v>558</v>
      </c>
      <c r="C1501" s="3" t="s">
        <v>887</v>
      </c>
      <c r="D1501" s="3" t="s">
        <v>296</v>
      </c>
      <c r="E1501" s="3" t="s">
        <v>296</v>
      </c>
      <c r="F1501" s="3" t="s">
        <v>463</v>
      </c>
      <c r="G1501" s="3" t="s">
        <v>464</v>
      </c>
      <c r="H1501" s="3" t="s">
        <v>463</v>
      </c>
      <c r="I1501" s="3" t="s">
        <v>464</v>
      </c>
      <c r="J1501" s="3" t="s">
        <v>541</v>
      </c>
      <c r="K1501" s="3" t="s">
        <v>541</v>
      </c>
      <c r="L1501" s="3"/>
      <c r="M1501" s="3" t="s">
        <v>543</v>
      </c>
      <c r="N1501" s="3" t="s">
        <v>12</v>
      </c>
      <c r="O1501" s="3" t="s">
        <v>12</v>
      </c>
      <c r="P1501" s="3">
        <v>3444.49</v>
      </c>
      <c r="Q1501" s="54">
        <v>18.02208408779445</v>
      </c>
      <c r="R1501" s="54">
        <v>16.697870925954529</v>
      </c>
      <c r="S1501" s="54">
        <v>25.327850394947248</v>
      </c>
      <c r="T1501" s="54">
        <v>25.924667986227181</v>
      </c>
      <c r="U1501" s="54">
        <v>23.342102517816343</v>
      </c>
      <c r="V1501" s="54">
        <v>30.723189555082048</v>
      </c>
      <c r="W1501" s="54">
        <v>60.047805408696227</v>
      </c>
      <c r="X1501" s="54">
        <v>79.989960059125579</v>
      </c>
      <c r="Y1501" s="54">
        <v>140.0377654678218</v>
      </c>
      <c r="Z1501" s="54">
        <v>45</v>
      </c>
      <c r="AA1501" s="54">
        <v>30</v>
      </c>
      <c r="AB1501" s="54">
        <v>43</v>
      </c>
      <c r="AC1501" s="54">
        <v>46.000000000000007</v>
      </c>
      <c r="AD1501" s="54">
        <v>0</v>
      </c>
      <c r="AE1501" s="54">
        <v>0</v>
      </c>
      <c r="AF1501" s="54">
        <f t="shared" si="1809"/>
        <v>118</v>
      </c>
      <c r="AG1501" s="54">
        <f t="shared" si="1810"/>
        <v>46.000000000000007</v>
      </c>
      <c r="AH1501" s="54">
        <f t="shared" si="1811"/>
        <v>164</v>
      </c>
      <c r="AI1501" s="54">
        <v>62076.888419567113</v>
      </c>
      <c r="AJ1501" s="54">
        <v>57515.649425741118</v>
      </c>
      <c r="AK1501" s="54">
        <v>87241.527406891837</v>
      </c>
      <c r="AL1501" s="54">
        <v>89297.259631879657</v>
      </c>
      <c r="AM1501" s="54">
        <v>80401.638701593212</v>
      </c>
      <c r="AN1501" s="54">
        <v>105825.71919058455</v>
      </c>
      <c r="AO1501" s="54">
        <v>206834.06525220006</v>
      </c>
      <c r="AP1501" s="54">
        <v>275524.61752405739</v>
      </c>
      <c r="AQ1501" s="54">
        <v>482358.6827762574</v>
      </c>
      <c r="AR1501" s="54">
        <f t="shared" si="1812"/>
        <v>155002.04999999999</v>
      </c>
      <c r="AS1501" s="54">
        <f t="shared" si="1813"/>
        <v>103334.7</v>
      </c>
      <c r="AT1501" s="54">
        <f t="shared" si="1814"/>
        <v>148113.06999999998</v>
      </c>
      <c r="AU1501" s="54">
        <f t="shared" si="1815"/>
        <v>158446.54</v>
      </c>
      <c r="AV1501" s="54">
        <f t="shared" si="1816"/>
        <v>0</v>
      </c>
      <c r="AW1501" s="54">
        <f t="shared" si="1817"/>
        <v>0</v>
      </c>
      <c r="AX1501" s="54">
        <f t="shared" si="1818"/>
        <v>406449.81999999995</v>
      </c>
      <c r="AY1501" s="54">
        <f t="shared" si="1819"/>
        <v>158446.54</v>
      </c>
      <c r="AZ1501" s="54">
        <f t="shared" si="1820"/>
        <v>564896.36</v>
      </c>
      <c r="BA1501" s="54">
        <f t="shared" si="1804"/>
        <v>25.924667986227181</v>
      </c>
      <c r="BB1501" s="54">
        <f t="shared" si="1805"/>
        <v>46.000000000000007</v>
      </c>
      <c r="BC1501" s="54"/>
      <c r="BD1501" s="54"/>
      <c r="BE1501" s="54">
        <f t="shared" si="1821"/>
        <v>0</v>
      </c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>
        <f t="shared" si="1822"/>
        <v>86686.331666666665</v>
      </c>
      <c r="BW1501" s="54">
        <f t="shared" si="1823"/>
        <v>299670.63</v>
      </c>
      <c r="BX1501" s="54">
        <f t="shared" si="1824"/>
        <v>330671.03999999998</v>
      </c>
      <c r="BY1501" s="54">
        <f t="shared" si="1825"/>
        <v>87</v>
      </c>
      <c r="BZ1501" s="54">
        <f t="shared" si="1826"/>
        <v>96</v>
      </c>
      <c r="CA1501" s="54">
        <v>0</v>
      </c>
      <c r="CB1501" s="54">
        <f t="shared" si="1827"/>
        <v>35</v>
      </c>
      <c r="CC1501" s="54">
        <f t="shared" si="1828"/>
        <v>25.166666666666668</v>
      </c>
      <c r="CD1501" s="54">
        <v>15</v>
      </c>
      <c r="CE1501" s="54">
        <v>20</v>
      </c>
      <c r="CF1501" s="54">
        <v>23</v>
      </c>
      <c r="CG1501" s="54">
        <v>21</v>
      </c>
      <c r="CH1501" s="54">
        <v>27</v>
      </c>
      <c r="CI1501" s="54">
        <v>13</v>
      </c>
      <c r="CJ1501" s="54">
        <v>30</v>
      </c>
      <c r="CK1501" s="54">
        <v>29</v>
      </c>
      <c r="CL1501" s="54">
        <v>28</v>
      </c>
      <c r="CM1501" s="54">
        <v>29</v>
      </c>
      <c r="CN1501" s="54">
        <v>32</v>
      </c>
      <c r="CO1501" s="54">
        <v>35</v>
      </c>
    </row>
    <row r="1502" spans="1:93">
      <c r="A1502" s="3" t="str">
        <f t="shared" si="1808"/>
        <v>SH684Itovebi 3mg</v>
      </c>
      <c r="B1502" s="3" t="s">
        <v>558</v>
      </c>
      <c r="C1502" s="3" t="s">
        <v>887</v>
      </c>
      <c r="D1502" s="3" t="s">
        <v>296</v>
      </c>
      <c r="E1502" s="3" t="s">
        <v>296</v>
      </c>
      <c r="F1502" s="3" t="s">
        <v>463</v>
      </c>
      <c r="G1502" s="3" t="s">
        <v>464</v>
      </c>
      <c r="H1502" s="3" t="s">
        <v>463</v>
      </c>
      <c r="I1502" s="3" t="s">
        <v>464</v>
      </c>
      <c r="J1502" s="3" t="s">
        <v>541</v>
      </c>
      <c r="K1502" s="3" t="s">
        <v>541</v>
      </c>
      <c r="L1502" s="3"/>
      <c r="M1502" s="3" t="s">
        <v>543</v>
      </c>
      <c r="N1502" s="3" t="s">
        <v>13</v>
      </c>
      <c r="O1502" s="3" t="s">
        <v>14</v>
      </c>
      <c r="P1502" s="3">
        <v>3566.02</v>
      </c>
      <c r="Q1502" s="54">
        <v>7.5423782997919166E-8</v>
      </c>
      <c r="R1502" s="54">
        <v>8.6118364644595899E-8</v>
      </c>
      <c r="S1502" s="54">
        <v>1.7430625086372233E-7</v>
      </c>
      <c r="T1502" s="54">
        <v>1.7644957539816278E-7</v>
      </c>
      <c r="U1502" s="54">
        <v>2.1451535630448561E-7</v>
      </c>
      <c r="V1502" s="54">
        <v>2.7318666979111423E-7</v>
      </c>
      <c r="W1502" s="54">
        <v>3.3584839850623739E-7</v>
      </c>
      <c r="X1502" s="54">
        <v>6.6415160149376273E-7</v>
      </c>
      <c r="Y1502" s="54">
        <v>1.0000000000000002E-6</v>
      </c>
      <c r="Z1502" s="54">
        <v>0</v>
      </c>
      <c r="AA1502" s="54">
        <v>0</v>
      </c>
      <c r="AB1502" s="54">
        <v>0</v>
      </c>
      <c r="AC1502" s="54">
        <v>0</v>
      </c>
      <c r="AD1502" s="54">
        <v>0</v>
      </c>
      <c r="AE1502" s="54">
        <v>0</v>
      </c>
      <c r="AF1502" s="54">
        <f t="shared" si="1809"/>
        <v>0</v>
      </c>
      <c r="AG1502" s="54">
        <f t="shared" si="1810"/>
        <v>0</v>
      </c>
      <c r="AH1502" s="54">
        <f t="shared" si="1811"/>
        <v>0</v>
      </c>
      <c r="AI1502" s="54">
        <v>2.6896271864623972E-4</v>
      </c>
      <c r="AJ1502" s="54">
        <v>3.0709981068992184E-4</v>
      </c>
      <c r="AK1502" s="54">
        <v>6.2157957670505104E-4</v>
      </c>
      <c r="AL1502" s="54">
        <v>6.2922271486135644E-4</v>
      </c>
      <c r="AM1502" s="54">
        <v>7.6496605088892183E-4</v>
      </c>
      <c r="AN1502" s="54">
        <v>9.7418912820850922E-4</v>
      </c>
      <c r="AO1502" s="54">
        <v>1.1976421060412126E-3</v>
      </c>
      <c r="AP1502" s="54">
        <v>2.3683778939587873E-3</v>
      </c>
      <c r="AQ1502" s="54">
        <v>3.56602E-3</v>
      </c>
      <c r="AR1502" s="54">
        <f t="shared" si="1812"/>
        <v>0</v>
      </c>
      <c r="AS1502" s="54">
        <f t="shared" si="1813"/>
        <v>0</v>
      </c>
      <c r="AT1502" s="54">
        <f t="shared" si="1814"/>
        <v>0</v>
      </c>
      <c r="AU1502" s="54">
        <f t="shared" si="1815"/>
        <v>0</v>
      </c>
      <c r="AV1502" s="54">
        <f t="shared" si="1816"/>
        <v>0</v>
      </c>
      <c r="AW1502" s="54">
        <f t="shared" si="1817"/>
        <v>0</v>
      </c>
      <c r="AX1502" s="54">
        <f t="shared" si="1818"/>
        <v>0</v>
      </c>
      <c r="AY1502" s="54">
        <f t="shared" si="1819"/>
        <v>0</v>
      </c>
      <c r="AZ1502" s="54">
        <f t="shared" si="1820"/>
        <v>0</v>
      </c>
      <c r="BA1502" s="54">
        <f t="shared" si="1804"/>
        <v>1.7644957539816278E-7</v>
      </c>
      <c r="BB1502" s="54">
        <f t="shared" si="1805"/>
        <v>0</v>
      </c>
      <c r="BC1502" s="54"/>
      <c r="BD1502" s="54"/>
      <c r="BE1502" s="54">
        <f t="shared" si="1821"/>
        <v>0</v>
      </c>
      <c r="BF1502" s="54"/>
      <c r="BG1502" s="54"/>
      <c r="BH1502" s="54"/>
      <c r="BI1502" s="54"/>
      <c r="BJ1502" s="54"/>
      <c r="BK1502" s="54"/>
      <c r="BL1502" s="54">
        <v>0</v>
      </c>
      <c r="BM1502" s="54">
        <v>0</v>
      </c>
      <c r="BN1502" s="54">
        <f t="shared" ref="BN1502:BN1503" si="1851">AVERAGE(BP1502:BR1502)</f>
        <v>0</v>
      </c>
      <c r="BO1502" s="54">
        <f t="shared" ref="BO1502:BO1503" si="1852">SUM(BS1502:BU1502)/1</f>
        <v>0</v>
      </c>
      <c r="BP1502" s="54">
        <v>0</v>
      </c>
      <c r="BQ1502" s="54">
        <v>0</v>
      </c>
      <c r="BR1502" s="54">
        <v>0</v>
      </c>
      <c r="BS1502" s="54">
        <v>0</v>
      </c>
      <c r="BT1502" s="54">
        <v>0</v>
      </c>
      <c r="BU1502" s="54">
        <v>0</v>
      </c>
      <c r="BV1502" s="54">
        <f t="shared" si="1822"/>
        <v>0</v>
      </c>
      <c r="BW1502" s="54">
        <f t="shared" si="1823"/>
        <v>0</v>
      </c>
      <c r="BX1502" s="54">
        <f t="shared" si="1824"/>
        <v>0</v>
      </c>
      <c r="BY1502" s="54">
        <f t="shared" si="1825"/>
        <v>0</v>
      </c>
      <c r="BZ1502" s="54">
        <f t="shared" si="1826"/>
        <v>0</v>
      </c>
      <c r="CA1502" s="54">
        <v>0</v>
      </c>
      <c r="CB1502" s="54">
        <f t="shared" si="1827"/>
        <v>0</v>
      </c>
      <c r="CC1502" s="54">
        <f t="shared" si="1828"/>
        <v>0</v>
      </c>
      <c r="CD1502" s="54">
        <v>0</v>
      </c>
      <c r="CE1502" s="54">
        <v>0</v>
      </c>
      <c r="CF1502" s="54">
        <v>0</v>
      </c>
      <c r="CG1502" s="54">
        <v>0</v>
      </c>
      <c r="CH1502" s="54">
        <v>0</v>
      </c>
      <c r="CI1502" s="54">
        <v>0</v>
      </c>
      <c r="CJ1502" s="54">
        <v>0</v>
      </c>
      <c r="CK1502" s="54">
        <v>0</v>
      </c>
      <c r="CL1502" s="54">
        <v>0</v>
      </c>
      <c r="CM1502" s="54">
        <v>0</v>
      </c>
      <c r="CN1502" s="54">
        <v>0</v>
      </c>
      <c r="CO1502" s="54">
        <v>0</v>
      </c>
    </row>
    <row r="1503" spans="1:93">
      <c r="A1503" s="3" t="str">
        <f t="shared" si="1808"/>
        <v>SH684Itovebi 9mg</v>
      </c>
      <c r="B1503" s="3" t="s">
        <v>558</v>
      </c>
      <c r="C1503" s="3" t="s">
        <v>887</v>
      </c>
      <c r="D1503" s="3" t="s">
        <v>296</v>
      </c>
      <c r="E1503" s="3" t="s">
        <v>296</v>
      </c>
      <c r="F1503" s="3" t="s">
        <v>463</v>
      </c>
      <c r="G1503" s="3" t="s">
        <v>464</v>
      </c>
      <c r="H1503" s="3" t="s">
        <v>463</v>
      </c>
      <c r="I1503" s="3" t="s">
        <v>464</v>
      </c>
      <c r="J1503" s="3" t="s">
        <v>541</v>
      </c>
      <c r="K1503" s="3" t="s">
        <v>541</v>
      </c>
      <c r="L1503" s="3"/>
      <c r="M1503" s="3" t="s">
        <v>543</v>
      </c>
      <c r="N1503" s="3" t="s">
        <v>13</v>
      </c>
      <c r="O1503" s="3" t="s">
        <v>15</v>
      </c>
      <c r="P1503" s="3">
        <v>10698.05</v>
      </c>
      <c r="Q1503" s="54"/>
      <c r="R1503" s="54"/>
      <c r="S1503" s="54"/>
      <c r="T1503" s="54">
        <v>0</v>
      </c>
      <c r="U1503" s="54">
        <v>0</v>
      </c>
      <c r="V1503" s="54">
        <v>0</v>
      </c>
      <c r="W1503" s="54">
        <v>0</v>
      </c>
      <c r="X1503" s="54">
        <v>0</v>
      </c>
      <c r="Y1503" s="54">
        <v>0</v>
      </c>
      <c r="Z1503" s="54">
        <v>0</v>
      </c>
      <c r="AA1503" s="54">
        <v>0</v>
      </c>
      <c r="AB1503" s="54">
        <v>0</v>
      </c>
      <c r="AC1503" s="54">
        <v>0</v>
      </c>
      <c r="AD1503" s="54">
        <v>0</v>
      </c>
      <c r="AE1503" s="54">
        <v>0</v>
      </c>
      <c r="AF1503" s="54">
        <f t="shared" si="1809"/>
        <v>0</v>
      </c>
      <c r="AG1503" s="54">
        <f t="shared" si="1810"/>
        <v>0</v>
      </c>
      <c r="AH1503" s="54">
        <f t="shared" si="1811"/>
        <v>0</v>
      </c>
      <c r="AI1503" s="54"/>
      <c r="AJ1503" s="54"/>
      <c r="AK1503" s="54"/>
      <c r="AL1503" s="54">
        <v>0</v>
      </c>
      <c r="AM1503" s="54">
        <v>0</v>
      </c>
      <c r="AN1503" s="54">
        <v>0</v>
      </c>
      <c r="AO1503" s="54">
        <v>0</v>
      </c>
      <c r="AP1503" s="54">
        <v>0</v>
      </c>
      <c r="AQ1503" s="54">
        <v>0</v>
      </c>
      <c r="AR1503" s="54">
        <f t="shared" si="1812"/>
        <v>0</v>
      </c>
      <c r="AS1503" s="54">
        <f t="shared" si="1813"/>
        <v>0</v>
      </c>
      <c r="AT1503" s="54">
        <f t="shared" si="1814"/>
        <v>0</v>
      </c>
      <c r="AU1503" s="54">
        <f t="shared" si="1815"/>
        <v>0</v>
      </c>
      <c r="AV1503" s="54">
        <f t="shared" si="1816"/>
        <v>0</v>
      </c>
      <c r="AW1503" s="54">
        <f t="shared" si="1817"/>
        <v>0</v>
      </c>
      <c r="AX1503" s="54">
        <f t="shared" si="1818"/>
        <v>0</v>
      </c>
      <c r="AY1503" s="54">
        <f t="shared" si="1819"/>
        <v>0</v>
      </c>
      <c r="AZ1503" s="54">
        <f t="shared" si="1820"/>
        <v>0</v>
      </c>
      <c r="BA1503" s="54">
        <f t="shared" si="1804"/>
        <v>0</v>
      </c>
      <c r="BB1503" s="54">
        <f t="shared" si="1805"/>
        <v>0</v>
      </c>
      <c r="BC1503" s="54"/>
      <c r="BD1503" s="54"/>
      <c r="BE1503" s="54">
        <f t="shared" si="1821"/>
        <v>0</v>
      </c>
      <c r="BF1503" s="54"/>
      <c r="BG1503" s="54"/>
      <c r="BH1503" s="54"/>
      <c r="BI1503" s="54"/>
      <c r="BJ1503" s="54"/>
      <c r="BK1503" s="54"/>
      <c r="BL1503" s="54">
        <v>0</v>
      </c>
      <c r="BM1503" s="54">
        <v>0</v>
      </c>
      <c r="BN1503" s="54">
        <f t="shared" si="1851"/>
        <v>0</v>
      </c>
      <c r="BO1503" s="54">
        <f t="shared" si="1852"/>
        <v>0</v>
      </c>
      <c r="BP1503" s="54">
        <v>0</v>
      </c>
      <c r="BQ1503" s="54">
        <v>0</v>
      </c>
      <c r="BR1503" s="54">
        <v>0</v>
      </c>
      <c r="BS1503" s="54">
        <v>0</v>
      </c>
      <c r="BT1503" s="54">
        <v>0</v>
      </c>
      <c r="BU1503" s="54">
        <v>0</v>
      </c>
      <c r="BV1503" s="54">
        <f t="shared" si="1822"/>
        <v>0</v>
      </c>
      <c r="BW1503" s="54">
        <f t="shared" si="1823"/>
        <v>0</v>
      </c>
      <c r="BX1503" s="54">
        <f t="shared" si="1824"/>
        <v>0</v>
      </c>
      <c r="BY1503" s="54">
        <f t="shared" si="1825"/>
        <v>0</v>
      </c>
      <c r="BZ1503" s="54">
        <f t="shared" si="1826"/>
        <v>0</v>
      </c>
      <c r="CA1503" s="54">
        <v>0</v>
      </c>
      <c r="CB1503" s="54">
        <f t="shared" si="1827"/>
        <v>0</v>
      </c>
      <c r="CC1503" s="54">
        <f t="shared" si="1828"/>
        <v>0</v>
      </c>
      <c r="CD1503" s="54">
        <v>0</v>
      </c>
      <c r="CE1503" s="54">
        <v>0</v>
      </c>
      <c r="CF1503" s="54">
        <v>0</v>
      </c>
      <c r="CG1503" s="54">
        <v>0</v>
      </c>
      <c r="CH1503" s="54">
        <v>0</v>
      </c>
      <c r="CI1503" s="54">
        <v>0</v>
      </c>
      <c r="CJ1503" s="54">
        <v>0</v>
      </c>
      <c r="CK1503" s="54">
        <v>0</v>
      </c>
      <c r="CL1503" s="54">
        <v>0</v>
      </c>
      <c r="CM1503" s="54">
        <v>0</v>
      </c>
      <c r="CN1503" s="54">
        <v>0</v>
      </c>
      <c r="CO1503" s="54">
        <v>0</v>
      </c>
    </row>
    <row r="1504" spans="1:93">
      <c r="A1504" s="3" t="str">
        <f t="shared" si="1808"/>
        <v>SH684Perjeta</v>
      </c>
      <c r="B1504" s="3" t="s">
        <v>558</v>
      </c>
      <c r="C1504" s="3" t="s">
        <v>887</v>
      </c>
      <c r="D1504" s="3" t="s">
        <v>296</v>
      </c>
      <c r="E1504" s="3" t="s">
        <v>296</v>
      </c>
      <c r="F1504" s="3" t="s">
        <v>463</v>
      </c>
      <c r="G1504" s="3" t="s">
        <v>464</v>
      </c>
      <c r="H1504" s="3" t="s">
        <v>463</v>
      </c>
      <c r="I1504" s="3" t="s">
        <v>464</v>
      </c>
      <c r="J1504" s="3" t="s">
        <v>541</v>
      </c>
      <c r="K1504" s="3" t="s">
        <v>541</v>
      </c>
      <c r="L1504" s="3"/>
      <c r="M1504" s="3" t="s">
        <v>543</v>
      </c>
      <c r="N1504" s="3" t="s">
        <v>16</v>
      </c>
      <c r="O1504" s="3" t="s">
        <v>16</v>
      </c>
      <c r="P1504" s="3">
        <v>3985.87</v>
      </c>
      <c r="Q1504" s="54">
        <v>10.818329635114749</v>
      </c>
      <c r="R1504" s="54">
        <v>9.1384055439418717</v>
      </c>
      <c r="S1504" s="54">
        <v>13.870188426992781</v>
      </c>
      <c r="T1504" s="54">
        <v>8.3813511006502281</v>
      </c>
      <c r="U1504" s="54">
        <v>10.172700879948378</v>
      </c>
      <c r="V1504" s="54">
        <v>11.674771421188172</v>
      </c>
      <c r="W1504" s="54">
        <v>33.826923606049405</v>
      </c>
      <c r="X1504" s="54">
        <v>30.228823401786777</v>
      </c>
      <c r="Y1504" s="54">
        <v>64.055747007836175</v>
      </c>
      <c r="Z1504" s="54">
        <v>34</v>
      </c>
      <c r="AA1504" s="54">
        <v>17</v>
      </c>
      <c r="AB1504" s="54">
        <v>27</v>
      </c>
      <c r="AC1504" s="54">
        <v>19</v>
      </c>
      <c r="AD1504" s="54">
        <v>0</v>
      </c>
      <c r="AE1504" s="54">
        <v>0</v>
      </c>
      <c r="AF1504" s="54">
        <f t="shared" si="1809"/>
        <v>78</v>
      </c>
      <c r="AG1504" s="54">
        <f t="shared" si="1810"/>
        <v>19</v>
      </c>
      <c r="AH1504" s="54">
        <f t="shared" si="1811"/>
        <v>97</v>
      </c>
      <c r="AI1504" s="54">
        <v>43120.455542714823</v>
      </c>
      <c r="AJ1504" s="54">
        <v>36424.496505431584</v>
      </c>
      <c r="AK1504" s="54">
        <v>55284.767945497719</v>
      </c>
      <c r="AL1504" s="54">
        <v>33406.975911548718</v>
      </c>
      <c r="AM1504" s="54">
        <v>40547.063256359841</v>
      </c>
      <c r="AN1504" s="54">
        <v>46534.121164571297</v>
      </c>
      <c r="AO1504" s="54">
        <v>134829.7199936441</v>
      </c>
      <c r="AP1504" s="54">
        <v>120488.16033247986</v>
      </c>
      <c r="AQ1504" s="54">
        <v>255317.88032612397</v>
      </c>
      <c r="AR1504" s="54">
        <f t="shared" si="1812"/>
        <v>135519.57999999999</v>
      </c>
      <c r="AS1504" s="54">
        <f t="shared" si="1813"/>
        <v>67759.789999999994</v>
      </c>
      <c r="AT1504" s="54">
        <f t="shared" si="1814"/>
        <v>107618.48999999999</v>
      </c>
      <c r="AU1504" s="54">
        <f t="shared" si="1815"/>
        <v>75731.53</v>
      </c>
      <c r="AV1504" s="54">
        <f t="shared" si="1816"/>
        <v>0</v>
      </c>
      <c r="AW1504" s="54">
        <f t="shared" si="1817"/>
        <v>0</v>
      </c>
      <c r="AX1504" s="54">
        <f t="shared" si="1818"/>
        <v>310897.86</v>
      </c>
      <c r="AY1504" s="54">
        <f t="shared" si="1819"/>
        <v>75731.53</v>
      </c>
      <c r="AZ1504" s="54">
        <f t="shared" si="1820"/>
        <v>386629.39</v>
      </c>
      <c r="BA1504" s="54">
        <f t="shared" si="1804"/>
        <v>8.3813511006502281</v>
      </c>
      <c r="BB1504" s="54">
        <f t="shared" si="1805"/>
        <v>19</v>
      </c>
      <c r="BC1504" s="54"/>
      <c r="BD1504" s="54"/>
      <c r="BE1504" s="54">
        <f t="shared" si="1821"/>
        <v>0</v>
      </c>
      <c r="BF1504" s="54"/>
      <c r="BG1504" s="54"/>
      <c r="BH1504" s="54"/>
      <c r="BI1504" s="54"/>
      <c r="BJ1504" s="54"/>
      <c r="BK1504" s="54"/>
      <c r="BL1504" s="54"/>
      <c r="BM1504" s="54"/>
      <c r="BN1504" s="54"/>
      <c r="BO1504" s="54"/>
      <c r="BP1504" s="54"/>
      <c r="BQ1504" s="54"/>
      <c r="BR1504" s="54"/>
      <c r="BS1504" s="54"/>
      <c r="BT1504" s="54"/>
      <c r="BU1504" s="54"/>
      <c r="BV1504" s="54">
        <f t="shared" si="1822"/>
        <v>81378.179166666669</v>
      </c>
      <c r="BW1504" s="54">
        <f t="shared" si="1823"/>
        <v>338798.95</v>
      </c>
      <c r="BX1504" s="54">
        <f t="shared" si="1824"/>
        <v>247123.94</v>
      </c>
      <c r="BY1504" s="54">
        <f t="shared" si="1825"/>
        <v>85</v>
      </c>
      <c r="BZ1504" s="54">
        <f t="shared" si="1826"/>
        <v>62</v>
      </c>
      <c r="CA1504" s="54">
        <v>0</v>
      </c>
      <c r="CB1504" s="54">
        <f t="shared" si="1827"/>
        <v>28</v>
      </c>
      <c r="CC1504" s="54">
        <f t="shared" si="1828"/>
        <v>20.416666666666668</v>
      </c>
      <c r="CD1504" s="54">
        <v>8</v>
      </c>
      <c r="CE1504" s="54">
        <v>12</v>
      </c>
      <c r="CF1504" s="54">
        <v>14</v>
      </c>
      <c r="CG1504" s="54">
        <v>17</v>
      </c>
      <c r="CH1504" s="54">
        <v>25</v>
      </c>
      <c r="CI1504" s="54">
        <v>22</v>
      </c>
      <c r="CJ1504" s="54">
        <v>22</v>
      </c>
      <c r="CK1504" s="54">
        <v>28</v>
      </c>
      <c r="CL1504" s="54">
        <v>35</v>
      </c>
      <c r="CM1504" s="54">
        <v>15</v>
      </c>
      <c r="CN1504" s="54">
        <v>24</v>
      </c>
      <c r="CO1504" s="54">
        <v>23</v>
      </c>
    </row>
    <row r="1505" spans="1:93">
      <c r="A1505" s="3" t="str">
        <f t="shared" si="1808"/>
        <v>SH684Phesgo 10ml</v>
      </c>
      <c r="B1505" s="3" t="s">
        <v>558</v>
      </c>
      <c r="C1505" s="3" t="s">
        <v>887</v>
      </c>
      <c r="D1505" s="3" t="s">
        <v>296</v>
      </c>
      <c r="E1505" s="3" t="s">
        <v>296</v>
      </c>
      <c r="F1505" s="3" t="s">
        <v>463</v>
      </c>
      <c r="G1505" s="3" t="s">
        <v>464</v>
      </c>
      <c r="H1505" s="3" t="s">
        <v>463</v>
      </c>
      <c r="I1505" s="3" t="s">
        <v>464</v>
      </c>
      <c r="J1505" s="3" t="s">
        <v>541</v>
      </c>
      <c r="K1505" s="3" t="s">
        <v>541</v>
      </c>
      <c r="L1505" s="3"/>
      <c r="M1505" s="3" t="s">
        <v>543</v>
      </c>
      <c r="N1505" s="3" t="s">
        <v>17</v>
      </c>
      <c r="O1505" s="3" t="s">
        <v>18</v>
      </c>
      <c r="P1505" s="3">
        <v>6232.07</v>
      </c>
      <c r="Q1505" s="54">
        <v>0.54904366958650974</v>
      </c>
      <c r="R1505" s="54">
        <v>0.5075686173871603</v>
      </c>
      <c r="S1505" s="54">
        <v>0.75244961526106091</v>
      </c>
      <c r="T1505" s="54">
        <v>0.65934202566081579</v>
      </c>
      <c r="U1505" s="54">
        <v>0.60496558745970441</v>
      </c>
      <c r="V1505" s="54">
        <v>0.78812519865790975</v>
      </c>
      <c r="W1505" s="54">
        <v>1.809061902234731</v>
      </c>
      <c r="X1505" s="54">
        <v>2.0524328117784303</v>
      </c>
      <c r="Y1505" s="54">
        <v>3.861494714013161</v>
      </c>
      <c r="Z1505" s="54">
        <v>0</v>
      </c>
      <c r="AA1505" s="54">
        <v>0</v>
      </c>
      <c r="AB1505" s="54">
        <v>0</v>
      </c>
      <c r="AC1505" s="54">
        <v>0</v>
      </c>
      <c r="AD1505" s="54">
        <v>0</v>
      </c>
      <c r="AE1505" s="54">
        <v>0</v>
      </c>
      <c r="AF1505" s="54">
        <f t="shared" si="1809"/>
        <v>0</v>
      </c>
      <c r="AG1505" s="54">
        <f t="shared" si="1810"/>
        <v>0</v>
      </c>
      <c r="AH1505" s="54">
        <f t="shared" si="1811"/>
        <v>0</v>
      </c>
      <c r="AI1505" s="54">
        <v>3421.6785819199995</v>
      </c>
      <c r="AJ1505" s="54">
        <v>3163.2031533599998</v>
      </c>
      <c r="AK1505" s="54">
        <v>4689.3186737799997</v>
      </c>
      <c r="AL1505" s="54">
        <v>4109.0656578600001</v>
      </c>
      <c r="AM1505" s="54">
        <v>3770.18788864</v>
      </c>
      <c r="AN1505" s="54">
        <v>4911.6514067999997</v>
      </c>
      <c r="AO1505" s="54">
        <v>11274.200409059998</v>
      </c>
      <c r="AP1505" s="54">
        <v>12790.9049533</v>
      </c>
      <c r="AQ1505" s="54">
        <v>24065.105362360002</v>
      </c>
      <c r="AR1505" s="54">
        <f t="shared" si="1812"/>
        <v>0</v>
      </c>
      <c r="AS1505" s="54">
        <f t="shared" si="1813"/>
        <v>0</v>
      </c>
      <c r="AT1505" s="54">
        <f t="shared" si="1814"/>
        <v>0</v>
      </c>
      <c r="AU1505" s="54">
        <f t="shared" si="1815"/>
        <v>0</v>
      </c>
      <c r="AV1505" s="54">
        <f t="shared" si="1816"/>
        <v>0</v>
      </c>
      <c r="AW1505" s="54">
        <f t="shared" si="1817"/>
        <v>0</v>
      </c>
      <c r="AX1505" s="54">
        <f t="shared" si="1818"/>
        <v>0</v>
      </c>
      <c r="AY1505" s="54">
        <f t="shared" si="1819"/>
        <v>0</v>
      </c>
      <c r="AZ1505" s="54">
        <f t="shared" si="1820"/>
        <v>0</v>
      </c>
      <c r="BA1505" s="54">
        <f t="shared" si="1804"/>
        <v>0.65934202566081579</v>
      </c>
      <c r="BB1505" s="54">
        <f t="shared" si="1805"/>
        <v>0</v>
      </c>
      <c r="BC1505" s="54">
        <f>SUM(CJ1505:CL1505)</f>
        <v>0</v>
      </c>
      <c r="BD1505" s="54">
        <f>SUM(CM1505:CO1505)</f>
        <v>0</v>
      </c>
      <c r="BE1505" s="54">
        <f t="shared" si="1821"/>
        <v>0</v>
      </c>
      <c r="BF1505" s="54">
        <f t="shared" ref="BF1505:BK1505" si="1853">Z1505</f>
        <v>0</v>
      </c>
      <c r="BG1505" s="54">
        <f t="shared" si="1853"/>
        <v>0</v>
      </c>
      <c r="BH1505" s="54">
        <f t="shared" si="1853"/>
        <v>0</v>
      </c>
      <c r="BI1505" s="54">
        <f t="shared" si="1853"/>
        <v>0</v>
      </c>
      <c r="BJ1505" s="54">
        <f t="shared" si="1853"/>
        <v>0</v>
      </c>
      <c r="BK1505" s="54">
        <f t="shared" si="1853"/>
        <v>0</v>
      </c>
      <c r="BL1505" s="54">
        <v>0</v>
      </c>
      <c r="BM1505" s="54">
        <v>0</v>
      </c>
      <c r="BN1505" s="54">
        <f t="shared" ref="BN1505:BN1506" si="1854">AVERAGE(BP1505:BR1505)</f>
        <v>0</v>
      </c>
      <c r="BO1505" s="54">
        <f t="shared" ref="BO1505:BO1506" si="1855">SUM(BS1505:BU1505)/1</f>
        <v>0</v>
      </c>
      <c r="BP1505" s="54">
        <v>0</v>
      </c>
      <c r="BQ1505" s="54">
        <v>0</v>
      </c>
      <c r="BR1505" s="54">
        <v>0</v>
      </c>
      <c r="BS1505" s="54">
        <v>0</v>
      </c>
      <c r="BT1505" s="54">
        <v>0</v>
      </c>
      <c r="BU1505" s="54">
        <v>0</v>
      </c>
      <c r="BV1505" s="54">
        <f t="shared" si="1822"/>
        <v>0</v>
      </c>
      <c r="BW1505" s="54">
        <f t="shared" si="1823"/>
        <v>0</v>
      </c>
      <c r="BX1505" s="54">
        <f t="shared" si="1824"/>
        <v>0</v>
      </c>
      <c r="BY1505" s="54">
        <f t="shared" si="1825"/>
        <v>0</v>
      </c>
      <c r="BZ1505" s="54">
        <f t="shared" si="1826"/>
        <v>0</v>
      </c>
      <c r="CA1505" s="54">
        <v>9.6666666666666661</v>
      </c>
      <c r="CB1505" s="54">
        <f t="shared" si="1827"/>
        <v>0</v>
      </c>
      <c r="CC1505" s="54">
        <f t="shared" si="1828"/>
        <v>0</v>
      </c>
      <c r="CD1505" s="54">
        <v>0</v>
      </c>
      <c r="CE1505" s="54">
        <v>0</v>
      </c>
      <c r="CF1505" s="54">
        <v>0</v>
      </c>
      <c r="CG1505" s="54">
        <v>0</v>
      </c>
      <c r="CH1505" s="54">
        <v>0</v>
      </c>
      <c r="CI1505" s="54">
        <v>0</v>
      </c>
      <c r="CJ1505" s="54">
        <v>0</v>
      </c>
      <c r="CK1505" s="54">
        <v>0</v>
      </c>
      <c r="CL1505" s="54">
        <v>0</v>
      </c>
      <c r="CM1505" s="54">
        <v>0</v>
      </c>
      <c r="CN1505" s="54">
        <v>0</v>
      </c>
      <c r="CO1505" s="54">
        <v>0</v>
      </c>
    </row>
    <row r="1506" spans="1:93">
      <c r="A1506" s="3" t="str">
        <f t="shared" si="1808"/>
        <v>SH684Phesgo 15ml</v>
      </c>
      <c r="B1506" s="3" t="s">
        <v>558</v>
      </c>
      <c r="C1506" s="3" t="s">
        <v>887</v>
      </c>
      <c r="D1506" s="3" t="s">
        <v>296</v>
      </c>
      <c r="E1506" s="3" t="s">
        <v>296</v>
      </c>
      <c r="F1506" s="3" t="s">
        <v>463</v>
      </c>
      <c r="G1506" s="3" t="s">
        <v>464</v>
      </c>
      <c r="H1506" s="3" t="s">
        <v>463</v>
      </c>
      <c r="I1506" s="3" t="s">
        <v>464</v>
      </c>
      <c r="J1506" s="3" t="s">
        <v>541</v>
      </c>
      <c r="K1506" s="3" t="s">
        <v>541</v>
      </c>
      <c r="L1506" s="3"/>
      <c r="M1506" s="3" t="s">
        <v>543</v>
      </c>
      <c r="N1506" s="3" t="s">
        <v>17</v>
      </c>
      <c r="O1506" s="3" t="s">
        <v>19</v>
      </c>
      <c r="P1506" s="3">
        <v>8489.27</v>
      </c>
      <c r="Q1506" s="54">
        <v>1.1779575864591419E-6</v>
      </c>
      <c r="R1506" s="54">
        <v>1.1779575864591419E-6</v>
      </c>
      <c r="S1506" s="54">
        <v>1.1779575864591419E-6</v>
      </c>
      <c r="T1506" s="54">
        <v>1.1779575864591419E-6</v>
      </c>
      <c r="U1506" s="54">
        <v>1.1779575864591419E-6</v>
      </c>
      <c r="V1506" s="54">
        <v>1.1779575864591419E-6</v>
      </c>
      <c r="W1506" s="54">
        <v>3.5338727593774257E-6</v>
      </c>
      <c r="X1506" s="54">
        <v>3.5338727593774257E-6</v>
      </c>
      <c r="Y1506" s="54">
        <v>7.0677455187548515E-6</v>
      </c>
      <c r="Z1506" s="54">
        <v>0</v>
      </c>
      <c r="AA1506" s="54">
        <v>0</v>
      </c>
      <c r="AB1506" s="54">
        <v>0</v>
      </c>
      <c r="AC1506" s="54">
        <v>0</v>
      </c>
      <c r="AD1506" s="54">
        <v>0</v>
      </c>
      <c r="AE1506" s="54">
        <v>0</v>
      </c>
      <c r="AF1506" s="54">
        <f t="shared" si="1809"/>
        <v>0</v>
      </c>
      <c r="AG1506" s="54">
        <f t="shared" si="1810"/>
        <v>0</v>
      </c>
      <c r="AH1506" s="54">
        <f t="shared" si="1811"/>
        <v>0</v>
      </c>
      <c r="AI1506" s="54">
        <v>0.01</v>
      </c>
      <c r="AJ1506" s="54">
        <v>0.01</v>
      </c>
      <c r="AK1506" s="54">
        <v>0.01</v>
      </c>
      <c r="AL1506" s="54">
        <v>0.01</v>
      </c>
      <c r="AM1506" s="54">
        <v>0.01</v>
      </c>
      <c r="AN1506" s="54">
        <v>0.01</v>
      </c>
      <c r="AO1506" s="54">
        <v>0.03</v>
      </c>
      <c r="AP1506" s="54">
        <v>0.03</v>
      </c>
      <c r="AQ1506" s="54">
        <v>0.06</v>
      </c>
      <c r="AR1506" s="54">
        <f t="shared" si="1812"/>
        <v>0</v>
      </c>
      <c r="AS1506" s="54">
        <f t="shared" si="1813"/>
        <v>0</v>
      </c>
      <c r="AT1506" s="54">
        <f t="shared" si="1814"/>
        <v>0</v>
      </c>
      <c r="AU1506" s="54">
        <f t="shared" si="1815"/>
        <v>0</v>
      </c>
      <c r="AV1506" s="54">
        <f t="shared" si="1816"/>
        <v>0</v>
      </c>
      <c r="AW1506" s="54">
        <f t="shared" si="1817"/>
        <v>0</v>
      </c>
      <c r="AX1506" s="54">
        <f t="shared" si="1818"/>
        <v>0</v>
      </c>
      <c r="AY1506" s="54">
        <f t="shared" si="1819"/>
        <v>0</v>
      </c>
      <c r="AZ1506" s="54">
        <f t="shared" si="1820"/>
        <v>0</v>
      </c>
      <c r="BA1506" s="54">
        <f t="shared" si="1804"/>
        <v>1.1779575864591419E-6</v>
      </c>
      <c r="BB1506" s="54">
        <f t="shared" si="1805"/>
        <v>0</v>
      </c>
      <c r="BC1506" s="54">
        <f>SUM(CJ1506:CL1506)*2</f>
        <v>0</v>
      </c>
      <c r="BD1506" s="54">
        <f>SUM(CM1506:CO1506)*2</f>
        <v>0</v>
      </c>
      <c r="BE1506" s="54">
        <f t="shared" si="1821"/>
        <v>0</v>
      </c>
      <c r="BF1506" s="54">
        <f t="shared" ref="BF1506:BK1506" si="1856">Z1506*2</f>
        <v>0</v>
      </c>
      <c r="BG1506" s="54">
        <f t="shared" si="1856"/>
        <v>0</v>
      </c>
      <c r="BH1506" s="54">
        <f t="shared" si="1856"/>
        <v>0</v>
      </c>
      <c r="BI1506" s="54">
        <f t="shared" si="1856"/>
        <v>0</v>
      </c>
      <c r="BJ1506" s="54">
        <f t="shared" si="1856"/>
        <v>0</v>
      </c>
      <c r="BK1506" s="54">
        <f t="shared" si="1856"/>
        <v>0</v>
      </c>
      <c r="BL1506" s="54">
        <v>0</v>
      </c>
      <c r="BM1506" s="54">
        <v>0</v>
      </c>
      <c r="BN1506" s="54">
        <f t="shared" si="1854"/>
        <v>0</v>
      </c>
      <c r="BO1506" s="54">
        <f t="shared" si="1855"/>
        <v>0</v>
      </c>
      <c r="BP1506" s="54">
        <v>0</v>
      </c>
      <c r="BQ1506" s="54">
        <v>0</v>
      </c>
      <c r="BR1506" s="54">
        <v>0</v>
      </c>
      <c r="BS1506" s="54">
        <v>0</v>
      </c>
      <c r="BT1506" s="54">
        <v>0</v>
      </c>
      <c r="BU1506" s="54">
        <v>0</v>
      </c>
      <c r="BV1506" s="54">
        <f t="shared" si="1822"/>
        <v>0</v>
      </c>
      <c r="BW1506" s="54">
        <f t="shared" si="1823"/>
        <v>0</v>
      </c>
      <c r="BX1506" s="54">
        <f t="shared" si="1824"/>
        <v>0</v>
      </c>
      <c r="BY1506" s="54">
        <f t="shared" si="1825"/>
        <v>0</v>
      </c>
      <c r="BZ1506" s="54">
        <f t="shared" si="1826"/>
        <v>0</v>
      </c>
      <c r="CA1506" s="54">
        <v>0</v>
      </c>
      <c r="CB1506" s="54">
        <f t="shared" si="1827"/>
        <v>0</v>
      </c>
      <c r="CC1506" s="54">
        <f t="shared" si="1828"/>
        <v>0</v>
      </c>
      <c r="CD1506" s="54">
        <v>0</v>
      </c>
      <c r="CE1506" s="54">
        <v>0</v>
      </c>
      <c r="CF1506" s="54">
        <v>0</v>
      </c>
      <c r="CG1506" s="54">
        <v>0</v>
      </c>
      <c r="CH1506" s="54">
        <v>0</v>
      </c>
      <c r="CI1506" s="54">
        <v>0</v>
      </c>
      <c r="CJ1506" s="54">
        <v>0</v>
      </c>
      <c r="CK1506" s="54">
        <v>0</v>
      </c>
      <c r="CL1506" s="54">
        <v>0</v>
      </c>
      <c r="CM1506" s="54">
        <v>0</v>
      </c>
      <c r="CN1506" s="54">
        <v>0</v>
      </c>
      <c r="CO1506" s="54">
        <v>0</v>
      </c>
    </row>
    <row r="1507" spans="1:93">
      <c r="A1507" s="3" t="str">
        <f t="shared" si="1808"/>
        <v>SH685Herceptin IV</v>
      </c>
      <c r="B1507" s="3" t="s">
        <v>556</v>
      </c>
      <c r="C1507" s="3" t="s">
        <v>557</v>
      </c>
      <c r="D1507" s="3" t="s">
        <v>296</v>
      </c>
      <c r="E1507" s="3" t="s">
        <v>296</v>
      </c>
      <c r="F1507" s="3" t="s">
        <v>465</v>
      </c>
      <c r="G1507" s="3" t="s">
        <v>466</v>
      </c>
      <c r="H1507" s="3" t="s">
        <v>403</v>
      </c>
      <c r="I1507" s="3" t="s">
        <v>404</v>
      </c>
      <c r="J1507" s="3" t="s">
        <v>541</v>
      </c>
      <c r="K1507" s="3" t="s">
        <v>541</v>
      </c>
      <c r="L1507" s="3" t="s">
        <v>1047</v>
      </c>
      <c r="M1507" s="3" t="s">
        <v>545</v>
      </c>
      <c r="N1507" s="3" t="s">
        <v>11</v>
      </c>
      <c r="O1507" s="3" t="s">
        <v>11</v>
      </c>
      <c r="P1507" s="3">
        <v>4535.5</v>
      </c>
      <c r="Q1507" s="54">
        <v>18.974013323737758</v>
      </c>
      <c r="R1507" s="54">
        <v>13.593080935266338</v>
      </c>
      <c r="S1507" s="54">
        <v>12.64465151357996</v>
      </c>
      <c r="T1507" s="54">
        <v>8.9289055552283632</v>
      </c>
      <c r="U1507" s="54">
        <v>8.1354694982884102</v>
      </c>
      <c r="V1507" s="54">
        <v>14.163029272848899</v>
      </c>
      <c r="W1507" s="54">
        <v>45.211745772584052</v>
      </c>
      <c r="X1507" s="54">
        <v>31.227404326365672</v>
      </c>
      <c r="Y1507" s="54">
        <v>76.439150098949725</v>
      </c>
      <c r="Z1507" s="54">
        <v>12</v>
      </c>
      <c r="AA1507" s="54">
        <v>18</v>
      </c>
      <c r="AB1507" s="54">
        <v>12</v>
      </c>
      <c r="AC1507" s="54">
        <v>14</v>
      </c>
      <c r="AD1507" s="54">
        <v>0</v>
      </c>
      <c r="AE1507" s="54">
        <v>0</v>
      </c>
      <c r="AF1507" s="54">
        <f t="shared" si="1809"/>
        <v>42</v>
      </c>
      <c r="AG1507" s="54">
        <f t="shared" si="1810"/>
        <v>14</v>
      </c>
      <c r="AH1507" s="54">
        <f t="shared" si="1811"/>
        <v>56</v>
      </c>
      <c r="AI1507" s="54">
        <v>86056.637429812588</v>
      </c>
      <c r="AJ1507" s="54">
        <v>61651.418581900471</v>
      </c>
      <c r="AK1507" s="54">
        <v>57349.816939841905</v>
      </c>
      <c r="AL1507" s="54">
        <v>40497.051145738238</v>
      </c>
      <c r="AM1507" s="54">
        <v>36898.421909487086</v>
      </c>
      <c r="AN1507" s="54">
        <v>64236.419267006175</v>
      </c>
      <c r="AO1507" s="54">
        <v>205057.87295155495</v>
      </c>
      <c r="AP1507" s="54">
        <v>141631.89232223149</v>
      </c>
      <c r="AQ1507" s="54">
        <v>346689.76527378644</v>
      </c>
      <c r="AR1507" s="54">
        <f t="shared" si="1812"/>
        <v>54426</v>
      </c>
      <c r="AS1507" s="54">
        <f t="shared" si="1813"/>
        <v>81639</v>
      </c>
      <c r="AT1507" s="54">
        <f t="shared" si="1814"/>
        <v>54426</v>
      </c>
      <c r="AU1507" s="54">
        <f t="shared" si="1815"/>
        <v>63497</v>
      </c>
      <c r="AV1507" s="54">
        <f t="shared" si="1816"/>
        <v>0</v>
      </c>
      <c r="AW1507" s="54">
        <f t="shared" si="1817"/>
        <v>0</v>
      </c>
      <c r="AX1507" s="54">
        <f t="shared" si="1818"/>
        <v>190491</v>
      </c>
      <c r="AY1507" s="54">
        <f t="shared" si="1819"/>
        <v>63497</v>
      </c>
      <c r="AZ1507" s="54">
        <f t="shared" si="1820"/>
        <v>253988</v>
      </c>
      <c r="BA1507" s="54">
        <f t="shared" si="1804"/>
        <v>8.9289055552283632</v>
      </c>
      <c r="BB1507" s="54">
        <f t="shared" si="1805"/>
        <v>14</v>
      </c>
      <c r="BC1507" s="54"/>
      <c r="BD1507" s="54"/>
      <c r="BE1507" s="54">
        <f t="shared" si="1821"/>
        <v>0</v>
      </c>
      <c r="BF1507" s="54"/>
      <c r="BG1507" s="54"/>
      <c r="BH1507" s="54"/>
      <c r="BI1507" s="54"/>
      <c r="BJ1507" s="54"/>
      <c r="BK1507" s="54"/>
      <c r="BL1507" s="54"/>
      <c r="BM1507" s="54"/>
      <c r="BN1507" s="54"/>
      <c r="BO1507" s="54"/>
      <c r="BP1507" s="54"/>
      <c r="BQ1507" s="54"/>
      <c r="BR1507" s="54"/>
      <c r="BS1507" s="54"/>
      <c r="BT1507" s="54"/>
      <c r="BU1507" s="54"/>
      <c r="BV1507" s="54">
        <f t="shared" si="1822"/>
        <v>64630.875</v>
      </c>
      <c r="BW1507" s="54">
        <f t="shared" si="1823"/>
        <v>231310.5</v>
      </c>
      <c r="BX1507" s="54">
        <f t="shared" si="1824"/>
        <v>226775</v>
      </c>
      <c r="BY1507" s="54">
        <f t="shared" si="1825"/>
        <v>51</v>
      </c>
      <c r="BZ1507" s="54">
        <f t="shared" si="1826"/>
        <v>50</v>
      </c>
      <c r="CA1507" s="54">
        <v>0</v>
      </c>
      <c r="CB1507" s="54">
        <f t="shared" si="1827"/>
        <v>29</v>
      </c>
      <c r="CC1507" s="54">
        <f t="shared" si="1828"/>
        <v>14.25</v>
      </c>
      <c r="CD1507" s="54">
        <v>22</v>
      </c>
      <c r="CE1507" s="54">
        <v>3</v>
      </c>
      <c r="CF1507" s="54">
        <v>6</v>
      </c>
      <c r="CG1507" s="54">
        <v>29</v>
      </c>
      <c r="CH1507" s="54">
        <v>0</v>
      </c>
      <c r="CI1507" s="54">
        <v>10</v>
      </c>
      <c r="CJ1507" s="54">
        <v>27</v>
      </c>
      <c r="CK1507" s="54">
        <v>15</v>
      </c>
      <c r="CL1507" s="54">
        <v>9</v>
      </c>
      <c r="CM1507" s="54">
        <v>9</v>
      </c>
      <c r="CN1507" s="54">
        <v>24</v>
      </c>
      <c r="CO1507" s="54">
        <v>17</v>
      </c>
    </row>
    <row r="1508" spans="1:93">
      <c r="A1508" s="3" t="str">
        <f t="shared" si="1808"/>
        <v>SH685Herceptin SC</v>
      </c>
      <c r="B1508" s="3" t="s">
        <v>556</v>
      </c>
      <c r="C1508" s="3" t="s">
        <v>557</v>
      </c>
      <c r="D1508" s="3" t="s">
        <v>296</v>
      </c>
      <c r="E1508" s="3" t="s">
        <v>296</v>
      </c>
      <c r="F1508" s="3" t="s">
        <v>465</v>
      </c>
      <c r="G1508" s="3" t="s">
        <v>466</v>
      </c>
      <c r="H1508" s="3" t="s">
        <v>403</v>
      </c>
      <c r="I1508" s="3" t="s">
        <v>404</v>
      </c>
      <c r="J1508" s="3" t="s">
        <v>541</v>
      </c>
      <c r="K1508" s="3" t="s">
        <v>541</v>
      </c>
      <c r="L1508" s="3" t="s">
        <v>1047</v>
      </c>
      <c r="M1508" s="3" t="s">
        <v>545</v>
      </c>
      <c r="N1508" s="3" t="s">
        <v>12</v>
      </c>
      <c r="O1508" s="3" t="s">
        <v>12</v>
      </c>
      <c r="P1508" s="3">
        <v>3444.49</v>
      </c>
      <c r="Q1508" s="54">
        <v>2.0173067825852189</v>
      </c>
      <c r="R1508" s="54">
        <v>1.8690806296078573</v>
      </c>
      <c r="S1508" s="54">
        <v>2.8350796800817557</v>
      </c>
      <c r="T1508" s="54">
        <v>2.9018846161252272</v>
      </c>
      <c r="U1508" s="54">
        <v>2.6128044625472109</v>
      </c>
      <c r="V1508" s="54">
        <v>3.4390084060307617</v>
      </c>
      <c r="W1508" s="54">
        <v>6.7214670922748319</v>
      </c>
      <c r="X1508" s="54">
        <v>8.9536974847032003</v>
      </c>
      <c r="Y1508" s="54">
        <v>15.675164576978032</v>
      </c>
      <c r="Z1508" s="54">
        <v>8</v>
      </c>
      <c r="AA1508" s="54">
        <v>1</v>
      </c>
      <c r="AB1508" s="54">
        <v>0</v>
      </c>
      <c r="AC1508" s="54">
        <v>0</v>
      </c>
      <c r="AD1508" s="54">
        <v>0</v>
      </c>
      <c r="AE1508" s="54">
        <v>0</v>
      </c>
      <c r="AF1508" s="54">
        <f t="shared" si="1809"/>
        <v>9</v>
      </c>
      <c r="AG1508" s="54">
        <f t="shared" si="1810"/>
        <v>0</v>
      </c>
      <c r="AH1508" s="54">
        <f t="shared" si="1811"/>
        <v>9</v>
      </c>
      <c r="AI1508" s="54">
        <v>6948.5930395469595</v>
      </c>
      <c r="AJ1508" s="54">
        <v>6438.0295378779674</v>
      </c>
      <c r="AK1508" s="54">
        <v>9765.4036072448052</v>
      </c>
      <c r="AL1508" s="54">
        <v>9995.5125413971818</v>
      </c>
      <c r="AM1508" s="54">
        <v>8999.7788431992412</v>
      </c>
      <c r="AN1508" s="54">
        <v>11845.630064488898</v>
      </c>
      <c r="AO1508" s="54">
        <v>23152.026184669732</v>
      </c>
      <c r="AP1508" s="54">
        <v>30840.921449085319</v>
      </c>
      <c r="AQ1508" s="54">
        <v>53992.947633755051</v>
      </c>
      <c r="AR1508" s="54">
        <f t="shared" si="1812"/>
        <v>27555.919999999998</v>
      </c>
      <c r="AS1508" s="54">
        <f t="shared" si="1813"/>
        <v>3444.49</v>
      </c>
      <c r="AT1508" s="54">
        <f t="shared" si="1814"/>
        <v>0</v>
      </c>
      <c r="AU1508" s="54">
        <f t="shared" si="1815"/>
        <v>0</v>
      </c>
      <c r="AV1508" s="54">
        <f t="shared" si="1816"/>
        <v>0</v>
      </c>
      <c r="AW1508" s="54">
        <f t="shared" si="1817"/>
        <v>0</v>
      </c>
      <c r="AX1508" s="54">
        <f t="shared" si="1818"/>
        <v>31000.409999999996</v>
      </c>
      <c r="AY1508" s="54">
        <f t="shared" si="1819"/>
        <v>0</v>
      </c>
      <c r="AZ1508" s="54">
        <f t="shared" si="1820"/>
        <v>31000.409999999996</v>
      </c>
      <c r="BA1508" s="54">
        <f t="shared" si="1804"/>
        <v>2.9018846161252272</v>
      </c>
      <c r="BB1508" s="54">
        <f t="shared" si="1805"/>
        <v>0</v>
      </c>
      <c r="BC1508" s="54"/>
      <c r="BD1508" s="54"/>
      <c r="BE1508" s="54">
        <f t="shared" si="1821"/>
        <v>0</v>
      </c>
      <c r="BF1508" s="54"/>
      <c r="BG1508" s="54"/>
      <c r="BH1508" s="54"/>
      <c r="BI1508" s="54"/>
      <c r="BJ1508" s="54"/>
      <c r="BK1508" s="54"/>
      <c r="BL1508" s="54"/>
      <c r="BM1508" s="54"/>
      <c r="BN1508" s="54"/>
      <c r="BO1508" s="54"/>
      <c r="BP1508" s="54"/>
      <c r="BQ1508" s="54"/>
      <c r="BR1508" s="54"/>
      <c r="BS1508" s="54"/>
      <c r="BT1508" s="54"/>
      <c r="BU1508" s="54"/>
      <c r="BV1508" s="54">
        <f t="shared" si="1822"/>
        <v>9185.3066666666655</v>
      </c>
      <c r="BW1508" s="54">
        <f t="shared" si="1823"/>
        <v>41333.879999999997</v>
      </c>
      <c r="BX1508" s="54">
        <f t="shared" si="1824"/>
        <v>20666.939999999999</v>
      </c>
      <c r="BY1508" s="54">
        <f t="shared" si="1825"/>
        <v>12</v>
      </c>
      <c r="BZ1508" s="54">
        <f t="shared" si="1826"/>
        <v>6</v>
      </c>
      <c r="CA1508" s="54">
        <v>0</v>
      </c>
      <c r="CB1508" s="54">
        <f t="shared" si="1827"/>
        <v>9</v>
      </c>
      <c r="CC1508" s="54">
        <f t="shared" si="1828"/>
        <v>2.6666666666666665</v>
      </c>
      <c r="CD1508" s="54">
        <v>9</v>
      </c>
      <c r="CE1508" s="54">
        <v>0</v>
      </c>
      <c r="CF1508" s="54">
        <v>0</v>
      </c>
      <c r="CG1508" s="54">
        <v>3</v>
      </c>
      <c r="CH1508" s="54">
        <v>0</v>
      </c>
      <c r="CI1508" s="54">
        <v>2</v>
      </c>
      <c r="CJ1508" s="54">
        <v>0</v>
      </c>
      <c r="CK1508" s="54">
        <v>2</v>
      </c>
      <c r="CL1508" s="54">
        <v>10</v>
      </c>
      <c r="CM1508" s="54">
        <v>0</v>
      </c>
      <c r="CN1508" s="54">
        <v>4</v>
      </c>
      <c r="CO1508" s="54">
        <v>2</v>
      </c>
    </row>
    <row r="1509" spans="1:93">
      <c r="A1509" s="3" t="str">
        <f t="shared" si="1808"/>
        <v>SH685Itovebi 3mg</v>
      </c>
      <c r="B1509" s="3" t="s">
        <v>556</v>
      </c>
      <c r="C1509" s="3" t="s">
        <v>557</v>
      </c>
      <c r="D1509" s="3" t="s">
        <v>296</v>
      </c>
      <c r="E1509" s="3" t="s">
        <v>296</v>
      </c>
      <c r="F1509" s="3" t="s">
        <v>465</v>
      </c>
      <c r="G1509" s="3" t="s">
        <v>466</v>
      </c>
      <c r="H1509" s="3" t="s">
        <v>403</v>
      </c>
      <c r="I1509" s="3" t="s">
        <v>404</v>
      </c>
      <c r="J1509" s="3" t="s">
        <v>541</v>
      </c>
      <c r="K1509" s="3" t="s">
        <v>541</v>
      </c>
      <c r="L1509" s="3" t="s">
        <v>1047</v>
      </c>
      <c r="M1509" s="3" t="s">
        <v>545</v>
      </c>
      <c r="N1509" s="3" t="s">
        <v>13</v>
      </c>
      <c r="O1509" s="3" t="s">
        <v>14</v>
      </c>
      <c r="P1509" s="3">
        <v>3566.02</v>
      </c>
      <c r="Q1509" s="54">
        <v>1.42955074561206</v>
      </c>
      <c r="R1509" s="54">
        <v>1.6322513601839592</v>
      </c>
      <c r="S1509" s="54">
        <v>3.3037275642081165</v>
      </c>
      <c r="T1509" s="54">
        <v>3.3443512383929885</v>
      </c>
      <c r="U1509" s="54">
        <v>4.0658340825834003</v>
      </c>
      <c r="V1509" s="54">
        <v>5.1778655480849753</v>
      </c>
      <c r="W1509" s="54">
        <v>6.3655296700041362</v>
      </c>
      <c r="X1509" s="54">
        <v>12.588050869061364</v>
      </c>
      <c r="Y1509" s="54">
        <v>18.953580539065499</v>
      </c>
      <c r="Z1509" s="54">
        <v>1</v>
      </c>
      <c r="AA1509" s="54">
        <v>1</v>
      </c>
      <c r="AB1509" s="54">
        <v>0</v>
      </c>
      <c r="AC1509" s="54">
        <v>23</v>
      </c>
      <c r="AD1509" s="54">
        <v>0</v>
      </c>
      <c r="AE1509" s="54">
        <v>0</v>
      </c>
      <c r="AF1509" s="54">
        <f t="shared" si="1809"/>
        <v>2</v>
      </c>
      <c r="AG1509" s="54">
        <f t="shared" si="1810"/>
        <v>23</v>
      </c>
      <c r="AH1509" s="54">
        <f t="shared" si="1811"/>
        <v>25</v>
      </c>
      <c r="AI1509" s="54">
        <v>5097.8065498675187</v>
      </c>
      <c r="AJ1509" s="54">
        <v>5820.640995443202</v>
      </c>
      <c r="AK1509" s="54">
        <v>11781.158568517427</v>
      </c>
      <c r="AL1509" s="54">
        <v>11926.023403134164</v>
      </c>
      <c r="AM1509" s="54">
        <v>14498.845655174056</v>
      </c>
      <c r="AN1509" s="54">
        <v>18464.372101781984</v>
      </c>
      <c r="AO1509" s="54">
        <v>22699.606113828147</v>
      </c>
      <c r="AP1509" s="54">
        <v>44889.241160090205</v>
      </c>
      <c r="AQ1509" s="54">
        <v>67588.847273918349</v>
      </c>
      <c r="AR1509" s="54">
        <f t="shared" si="1812"/>
        <v>3566.02</v>
      </c>
      <c r="AS1509" s="54">
        <f t="shared" si="1813"/>
        <v>3566.02</v>
      </c>
      <c r="AT1509" s="54">
        <f t="shared" si="1814"/>
        <v>0</v>
      </c>
      <c r="AU1509" s="54">
        <f t="shared" si="1815"/>
        <v>82018.460000000006</v>
      </c>
      <c r="AV1509" s="54">
        <f t="shared" si="1816"/>
        <v>0</v>
      </c>
      <c r="AW1509" s="54">
        <f t="shared" si="1817"/>
        <v>0</v>
      </c>
      <c r="AX1509" s="54">
        <f t="shared" si="1818"/>
        <v>7132.04</v>
      </c>
      <c r="AY1509" s="54">
        <f t="shared" si="1819"/>
        <v>82018.460000000006</v>
      </c>
      <c r="AZ1509" s="54">
        <f t="shared" si="1820"/>
        <v>89150.5</v>
      </c>
      <c r="BA1509" s="54">
        <f t="shared" si="1804"/>
        <v>3.3443512383929885</v>
      </c>
      <c r="BB1509" s="54">
        <f t="shared" si="1805"/>
        <v>23</v>
      </c>
      <c r="BC1509" s="54"/>
      <c r="BD1509" s="54"/>
      <c r="BE1509" s="54">
        <f t="shared" si="1821"/>
        <v>0</v>
      </c>
      <c r="BF1509" s="54"/>
      <c r="BG1509" s="54"/>
      <c r="BH1509" s="54"/>
      <c r="BI1509" s="54"/>
      <c r="BJ1509" s="54"/>
      <c r="BK1509" s="54"/>
      <c r="BL1509" s="54">
        <v>0</v>
      </c>
      <c r="BM1509" s="54">
        <v>0.33333333333333331</v>
      </c>
      <c r="BN1509" s="54">
        <f t="shared" ref="BN1509:BN1510" si="1857">AVERAGE(BP1509:BR1509)</f>
        <v>0</v>
      </c>
      <c r="BO1509" s="54">
        <f t="shared" ref="BO1509:BO1510" si="1858">SUM(BS1509:BU1509)/1</f>
        <v>2</v>
      </c>
      <c r="BP1509" s="54">
        <v>0</v>
      </c>
      <c r="BQ1509" s="54">
        <v>0</v>
      </c>
      <c r="BR1509" s="54">
        <v>0</v>
      </c>
      <c r="BS1509" s="54">
        <v>2</v>
      </c>
      <c r="BT1509" s="54">
        <v>0</v>
      </c>
      <c r="BU1509" s="54">
        <v>0</v>
      </c>
      <c r="BV1509" s="54">
        <f t="shared" si="1822"/>
        <v>0</v>
      </c>
      <c r="BW1509" s="54">
        <f t="shared" si="1823"/>
        <v>0</v>
      </c>
      <c r="BX1509" s="54">
        <f t="shared" si="1824"/>
        <v>0</v>
      </c>
      <c r="BY1509" s="54">
        <f t="shared" si="1825"/>
        <v>0</v>
      </c>
      <c r="BZ1509" s="54">
        <f t="shared" si="1826"/>
        <v>0</v>
      </c>
      <c r="CA1509" s="54">
        <v>0</v>
      </c>
      <c r="CB1509" s="54">
        <f t="shared" si="1827"/>
        <v>0</v>
      </c>
      <c r="CC1509" s="54">
        <f t="shared" si="1828"/>
        <v>0</v>
      </c>
      <c r="CD1509" s="54">
        <v>0</v>
      </c>
      <c r="CE1509" s="54">
        <v>0</v>
      </c>
      <c r="CF1509" s="54">
        <v>0</v>
      </c>
      <c r="CG1509" s="54">
        <v>0</v>
      </c>
      <c r="CH1509" s="54">
        <v>0</v>
      </c>
      <c r="CI1509" s="54">
        <v>0</v>
      </c>
      <c r="CJ1509" s="54">
        <v>0</v>
      </c>
      <c r="CK1509" s="54">
        <v>0</v>
      </c>
      <c r="CL1509" s="54">
        <v>0</v>
      </c>
      <c r="CM1509" s="54">
        <v>0</v>
      </c>
      <c r="CN1509" s="54">
        <v>0</v>
      </c>
      <c r="CO1509" s="54">
        <v>0</v>
      </c>
    </row>
    <row r="1510" spans="1:93">
      <c r="A1510" s="3" t="str">
        <f t="shared" si="1808"/>
        <v>SH685Itovebi 9mg</v>
      </c>
      <c r="B1510" s="3" t="s">
        <v>556</v>
      </c>
      <c r="C1510" s="3" t="s">
        <v>557</v>
      </c>
      <c r="D1510" s="3" t="s">
        <v>296</v>
      </c>
      <c r="E1510" s="3" t="s">
        <v>296</v>
      </c>
      <c r="F1510" s="3" t="s">
        <v>465</v>
      </c>
      <c r="G1510" s="3" t="s">
        <v>466</v>
      </c>
      <c r="H1510" s="3" t="s">
        <v>403</v>
      </c>
      <c r="I1510" s="3" t="s">
        <v>404</v>
      </c>
      <c r="J1510" s="3" t="s">
        <v>541</v>
      </c>
      <c r="K1510" s="3" t="s">
        <v>541</v>
      </c>
      <c r="L1510" s="3" t="s">
        <v>1047</v>
      </c>
      <c r="M1510" s="3" t="s">
        <v>545</v>
      </c>
      <c r="N1510" s="3" t="s">
        <v>13</v>
      </c>
      <c r="O1510" s="3" t="s">
        <v>15</v>
      </c>
      <c r="P1510" s="3">
        <v>10698.05</v>
      </c>
      <c r="Q1510" s="54"/>
      <c r="R1510" s="54"/>
      <c r="S1510" s="54"/>
      <c r="T1510" s="54"/>
      <c r="U1510" s="54"/>
      <c r="V1510" s="54"/>
      <c r="W1510" s="54">
        <v>0</v>
      </c>
      <c r="X1510" s="54">
        <v>0</v>
      </c>
      <c r="Y1510" s="54">
        <v>0</v>
      </c>
      <c r="Z1510" s="54">
        <v>0</v>
      </c>
      <c r="AA1510" s="54">
        <v>0</v>
      </c>
      <c r="AB1510" s="54">
        <v>3</v>
      </c>
      <c r="AC1510" s="54">
        <v>20</v>
      </c>
      <c r="AD1510" s="54">
        <v>0</v>
      </c>
      <c r="AE1510" s="54">
        <v>0</v>
      </c>
      <c r="AF1510" s="54">
        <f t="shared" si="1809"/>
        <v>3</v>
      </c>
      <c r="AG1510" s="54">
        <f t="shared" si="1810"/>
        <v>20</v>
      </c>
      <c r="AH1510" s="54">
        <f t="shared" si="1811"/>
        <v>23</v>
      </c>
      <c r="AI1510" s="54"/>
      <c r="AJ1510" s="54"/>
      <c r="AK1510" s="54"/>
      <c r="AL1510" s="54"/>
      <c r="AM1510" s="54"/>
      <c r="AN1510" s="54"/>
      <c r="AO1510" s="54">
        <v>0</v>
      </c>
      <c r="AP1510" s="54">
        <v>0</v>
      </c>
      <c r="AQ1510" s="54">
        <v>0</v>
      </c>
      <c r="AR1510" s="54">
        <f t="shared" si="1812"/>
        <v>0</v>
      </c>
      <c r="AS1510" s="54">
        <f t="shared" si="1813"/>
        <v>0</v>
      </c>
      <c r="AT1510" s="54">
        <f t="shared" si="1814"/>
        <v>32094.149999999998</v>
      </c>
      <c r="AU1510" s="54">
        <f t="shared" si="1815"/>
        <v>213961</v>
      </c>
      <c r="AV1510" s="54">
        <f t="shared" si="1816"/>
        <v>0</v>
      </c>
      <c r="AW1510" s="54">
        <f t="shared" si="1817"/>
        <v>0</v>
      </c>
      <c r="AX1510" s="54">
        <f t="shared" si="1818"/>
        <v>32094.149999999998</v>
      </c>
      <c r="AY1510" s="54">
        <f t="shared" si="1819"/>
        <v>213961</v>
      </c>
      <c r="AZ1510" s="54">
        <f t="shared" si="1820"/>
        <v>246055.15</v>
      </c>
      <c r="BA1510" s="54">
        <f t="shared" si="1804"/>
        <v>0</v>
      </c>
      <c r="BB1510" s="54">
        <f t="shared" si="1805"/>
        <v>20</v>
      </c>
      <c r="BC1510" s="54"/>
      <c r="BD1510" s="54"/>
      <c r="BE1510" s="54">
        <f t="shared" si="1821"/>
        <v>0</v>
      </c>
      <c r="BF1510" s="54"/>
      <c r="BG1510" s="54"/>
      <c r="BH1510" s="54"/>
      <c r="BI1510" s="54"/>
      <c r="BJ1510" s="54"/>
      <c r="BK1510" s="54"/>
      <c r="BL1510" s="54">
        <v>0</v>
      </c>
      <c r="BM1510" s="54">
        <v>0</v>
      </c>
      <c r="BN1510" s="54">
        <f t="shared" si="1857"/>
        <v>1.6666666666666667</v>
      </c>
      <c r="BO1510" s="54">
        <f t="shared" si="1858"/>
        <v>1</v>
      </c>
      <c r="BP1510" s="54">
        <v>1</v>
      </c>
      <c r="BQ1510" s="54">
        <v>0</v>
      </c>
      <c r="BR1510" s="54">
        <v>4</v>
      </c>
      <c r="BS1510" s="54">
        <v>1</v>
      </c>
      <c r="BT1510" s="54">
        <v>0</v>
      </c>
      <c r="BU1510" s="54">
        <v>0</v>
      </c>
      <c r="BV1510" s="54">
        <f t="shared" si="1822"/>
        <v>0</v>
      </c>
      <c r="BW1510" s="54">
        <f t="shared" si="1823"/>
        <v>0</v>
      </c>
      <c r="BX1510" s="54">
        <f t="shared" si="1824"/>
        <v>0</v>
      </c>
      <c r="BY1510" s="54">
        <f t="shared" si="1825"/>
        <v>0</v>
      </c>
      <c r="BZ1510" s="54">
        <f t="shared" si="1826"/>
        <v>0</v>
      </c>
      <c r="CA1510" s="54">
        <v>0</v>
      </c>
      <c r="CB1510" s="54">
        <f t="shared" si="1827"/>
        <v>0</v>
      </c>
      <c r="CC1510" s="54">
        <f t="shared" si="1828"/>
        <v>0</v>
      </c>
      <c r="CD1510" s="54">
        <v>0</v>
      </c>
      <c r="CE1510" s="54">
        <v>0</v>
      </c>
      <c r="CF1510" s="54">
        <v>0</v>
      </c>
      <c r="CG1510" s="54">
        <v>0</v>
      </c>
      <c r="CH1510" s="54">
        <v>0</v>
      </c>
      <c r="CI1510" s="54">
        <v>0</v>
      </c>
      <c r="CJ1510" s="54">
        <v>0</v>
      </c>
      <c r="CK1510" s="54">
        <v>0</v>
      </c>
      <c r="CL1510" s="54">
        <v>0</v>
      </c>
      <c r="CM1510" s="54">
        <v>0</v>
      </c>
      <c r="CN1510" s="54">
        <v>0</v>
      </c>
      <c r="CO1510" s="54">
        <v>0</v>
      </c>
    </row>
    <row r="1511" spans="1:93">
      <c r="A1511" s="3" t="str">
        <f t="shared" si="1808"/>
        <v>SH685Perjeta</v>
      </c>
      <c r="B1511" s="3" t="s">
        <v>556</v>
      </c>
      <c r="C1511" s="3" t="s">
        <v>557</v>
      </c>
      <c r="D1511" s="3" t="s">
        <v>296</v>
      </c>
      <c r="E1511" s="3" t="s">
        <v>296</v>
      </c>
      <c r="F1511" s="3" t="s">
        <v>465</v>
      </c>
      <c r="G1511" s="3" t="s">
        <v>466</v>
      </c>
      <c r="H1511" s="3" t="s">
        <v>403</v>
      </c>
      <c r="I1511" s="3" t="s">
        <v>404</v>
      </c>
      <c r="J1511" s="3" t="s">
        <v>541</v>
      </c>
      <c r="K1511" s="3" t="s">
        <v>541</v>
      </c>
      <c r="L1511" s="3" t="s">
        <v>1047</v>
      </c>
      <c r="M1511" s="3" t="s">
        <v>545</v>
      </c>
      <c r="N1511" s="3" t="s">
        <v>16</v>
      </c>
      <c r="O1511" s="3" t="s">
        <v>16</v>
      </c>
      <c r="P1511" s="3">
        <v>3985.87</v>
      </c>
      <c r="Q1511" s="54">
        <v>8.05773769611055</v>
      </c>
      <c r="R1511" s="54">
        <v>6.8064920664607778</v>
      </c>
      <c r="S1511" s="54">
        <v>10.33083146011483</v>
      </c>
      <c r="T1511" s="54">
        <v>6.242620717420083</v>
      </c>
      <c r="U1511" s="54">
        <v>7.5768587310889037</v>
      </c>
      <c r="V1511" s="54">
        <v>8.6956349960567891</v>
      </c>
      <c r="W1511" s="54">
        <v>25.195061222686157</v>
      </c>
      <c r="X1511" s="54">
        <v>22.515114444565775</v>
      </c>
      <c r="Y1511" s="54">
        <v>47.710175667251931</v>
      </c>
      <c r="Z1511" s="54">
        <v>13</v>
      </c>
      <c r="AA1511" s="54">
        <v>4</v>
      </c>
      <c r="AB1511" s="54">
        <v>8</v>
      </c>
      <c r="AC1511" s="54">
        <v>4</v>
      </c>
      <c r="AD1511" s="54">
        <v>0</v>
      </c>
      <c r="AE1511" s="54">
        <v>0</v>
      </c>
      <c r="AF1511" s="54">
        <f t="shared" si="1809"/>
        <v>25</v>
      </c>
      <c r="AG1511" s="54">
        <f t="shared" si="1810"/>
        <v>4</v>
      </c>
      <c r="AH1511" s="54">
        <f t="shared" si="1811"/>
        <v>29</v>
      </c>
      <c r="AI1511" s="54">
        <v>32117.094950796156</v>
      </c>
      <c r="AJ1511" s="54">
        <v>27129.792532944022</v>
      </c>
      <c r="AK1511" s="54">
        <v>41177.351191927897</v>
      </c>
      <c r="AL1511" s="54">
        <v>24882.274638943189</v>
      </c>
      <c r="AM1511" s="54">
        <v>30200.373910485327</v>
      </c>
      <c r="AN1511" s="54">
        <v>34659.670661732875</v>
      </c>
      <c r="AO1511" s="54">
        <v>100424.23867566808</v>
      </c>
      <c r="AP1511" s="54">
        <v>89742.31921116139</v>
      </c>
      <c r="AQ1511" s="54">
        <v>190166.55788682948</v>
      </c>
      <c r="AR1511" s="54">
        <f t="shared" si="1812"/>
        <v>51816.31</v>
      </c>
      <c r="AS1511" s="54">
        <f t="shared" si="1813"/>
        <v>15943.48</v>
      </c>
      <c r="AT1511" s="54">
        <f t="shared" si="1814"/>
        <v>31886.959999999999</v>
      </c>
      <c r="AU1511" s="54">
        <f t="shared" si="1815"/>
        <v>15943.48</v>
      </c>
      <c r="AV1511" s="54">
        <f t="shared" si="1816"/>
        <v>0</v>
      </c>
      <c r="AW1511" s="54">
        <f t="shared" si="1817"/>
        <v>0</v>
      </c>
      <c r="AX1511" s="54">
        <f t="shared" si="1818"/>
        <v>99646.75</v>
      </c>
      <c r="AY1511" s="54">
        <f t="shared" si="1819"/>
        <v>15943.48</v>
      </c>
      <c r="AZ1511" s="54">
        <f t="shared" si="1820"/>
        <v>115590.23</v>
      </c>
      <c r="BA1511" s="54">
        <f t="shared" si="1804"/>
        <v>6.242620717420083</v>
      </c>
      <c r="BB1511" s="54">
        <f t="shared" si="1805"/>
        <v>4</v>
      </c>
      <c r="BC1511" s="54"/>
      <c r="BD1511" s="54"/>
      <c r="BE1511" s="54">
        <f t="shared" si="1821"/>
        <v>0</v>
      </c>
      <c r="BF1511" s="54"/>
      <c r="BG1511" s="54"/>
      <c r="BH1511" s="54"/>
      <c r="BI1511" s="54"/>
      <c r="BJ1511" s="54"/>
      <c r="BK1511" s="54"/>
      <c r="BL1511" s="54"/>
      <c r="BM1511" s="54"/>
      <c r="BN1511" s="54"/>
      <c r="BO1511" s="54"/>
      <c r="BP1511" s="54"/>
      <c r="BQ1511" s="54"/>
      <c r="BR1511" s="54"/>
      <c r="BS1511" s="54"/>
      <c r="BT1511" s="54"/>
      <c r="BU1511" s="54"/>
      <c r="BV1511" s="54">
        <f t="shared" si="1822"/>
        <v>50155.530833333338</v>
      </c>
      <c r="BW1511" s="54">
        <f t="shared" si="1823"/>
        <v>179364.15</v>
      </c>
      <c r="BX1511" s="54">
        <f t="shared" si="1824"/>
        <v>95660.88</v>
      </c>
      <c r="BY1511" s="54">
        <f t="shared" si="1825"/>
        <v>45</v>
      </c>
      <c r="BZ1511" s="54">
        <f t="shared" si="1826"/>
        <v>24</v>
      </c>
      <c r="CA1511" s="54">
        <v>0</v>
      </c>
      <c r="CB1511" s="54">
        <f t="shared" si="1827"/>
        <v>21</v>
      </c>
      <c r="CC1511" s="54">
        <f t="shared" si="1828"/>
        <v>12.583333333333334</v>
      </c>
      <c r="CD1511" s="54">
        <v>15</v>
      </c>
      <c r="CE1511" s="54">
        <v>10</v>
      </c>
      <c r="CF1511" s="54">
        <v>14</v>
      </c>
      <c r="CG1511" s="54">
        <v>18</v>
      </c>
      <c r="CH1511" s="54">
        <v>13</v>
      </c>
      <c r="CI1511" s="54">
        <v>12</v>
      </c>
      <c r="CJ1511" s="54">
        <v>21</v>
      </c>
      <c r="CK1511" s="54">
        <v>12</v>
      </c>
      <c r="CL1511" s="54">
        <v>12</v>
      </c>
      <c r="CM1511" s="54">
        <v>4</v>
      </c>
      <c r="CN1511" s="54">
        <v>10</v>
      </c>
      <c r="CO1511" s="54">
        <v>10</v>
      </c>
    </row>
    <row r="1512" spans="1:93">
      <c r="A1512" s="3" t="str">
        <f t="shared" si="1808"/>
        <v>SH685Phesgo 10ml</v>
      </c>
      <c r="B1512" s="3" t="s">
        <v>556</v>
      </c>
      <c r="C1512" s="3" t="s">
        <v>557</v>
      </c>
      <c r="D1512" s="3" t="s">
        <v>296</v>
      </c>
      <c r="E1512" s="3" t="s">
        <v>296</v>
      </c>
      <c r="F1512" s="3" t="s">
        <v>465</v>
      </c>
      <c r="G1512" s="3" t="s">
        <v>466</v>
      </c>
      <c r="H1512" s="3" t="s">
        <v>403</v>
      </c>
      <c r="I1512" s="3" t="s">
        <v>404</v>
      </c>
      <c r="J1512" s="3" t="s">
        <v>541</v>
      </c>
      <c r="K1512" s="3" t="s">
        <v>541</v>
      </c>
      <c r="L1512" s="3" t="s">
        <v>1047</v>
      </c>
      <c r="M1512" s="3" t="s">
        <v>545</v>
      </c>
      <c r="N1512" s="3" t="s">
        <v>17</v>
      </c>
      <c r="O1512" s="3" t="s">
        <v>18</v>
      </c>
      <c r="P1512" s="3">
        <v>6232.07</v>
      </c>
      <c r="Q1512" s="54">
        <v>4.623406163828391</v>
      </c>
      <c r="R1512" s="54">
        <v>5.533440804323444</v>
      </c>
      <c r="S1512" s="54">
        <v>6.8409151853284715</v>
      </c>
      <c r="T1512" s="54">
        <v>5.8258665859289138</v>
      </c>
      <c r="U1512" s="54">
        <v>5.2330606962293436</v>
      </c>
      <c r="V1512" s="54">
        <v>7.2298464338285688</v>
      </c>
      <c r="W1512" s="54">
        <v>16.997762153480309</v>
      </c>
      <c r="X1512" s="54">
        <v>18.288773715986828</v>
      </c>
      <c r="Y1512" s="54">
        <v>35.286535869467137</v>
      </c>
      <c r="Z1512" s="54">
        <v>0</v>
      </c>
      <c r="AA1512" s="54">
        <v>3</v>
      </c>
      <c r="AB1512" s="54">
        <v>0</v>
      </c>
      <c r="AC1512" s="54">
        <v>1</v>
      </c>
      <c r="AD1512" s="54">
        <v>0</v>
      </c>
      <c r="AE1512" s="54">
        <v>0</v>
      </c>
      <c r="AF1512" s="54">
        <f t="shared" si="1809"/>
        <v>3</v>
      </c>
      <c r="AG1512" s="54">
        <f t="shared" si="1810"/>
        <v>1</v>
      </c>
      <c r="AH1512" s="54">
        <f t="shared" si="1811"/>
        <v>4</v>
      </c>
      <c r="AI1512" s="54">
        <v>28813.39085141</v>
      </c>
      <c r="AJ1512" s="54">
        <v>34484.790433400005</v>
      </c>
      <c r="AK1512" s="54">
        <v>42633.062299030003</v>
      </c>
      <c r="AL1512" s="54">
        <v>36307.208374170004</v>
      </c>
      <c r="AM1512" s="54">
        <v>32612.800573150005</v>
      </c>
      <c r="AN1512" s="54">
        <v>45056.909064870008</v>
      </c>
      <c r="AO1512" s="54">
        <v>105931.24358384001</v>
      </c>
      <c r="AP1512" s="54">
        <v>113976.91801219001</v>
      </c>
      <c r="AQ1512" s="54">
        <v>219908.16159603003</v>
      </c>
      <c r="AR1512" s="54">
        <f t="shared" si="1812"/>
        <v>0</v>
      </c>
      <c r="AS1512" s="54">
        <f t="shared" si="1813"/>
        <v>18696.21</v>
      </c>
      <c r="AT1512" s="54">
        <f t="shared" si="1814"/>
        <v>0</v>
      </c>
      <c r="AU1512" s="54">
        <f t="shared" si="1815"/>
        <v>6232.07</v>
      </c>
      <c r="AV1512" s="54">
        <f t="shared" si="1816"/>
        <v>0</v>
      </c>
      <c r="AW1512" s="54">
        <f t="shared" si="1817"/>
        <v>0</v>
      </c>
      <c r="AX1512" s="54">
        <f t="shared" si="1818"/>
        <v>18696.21</v>
      </c>
      <c r="AY1512" s="54">
        <f t="shared" si="1819"/>
        <v>6232.07</v>
      </c>
      <c r="AZ1512" s="54">
        <f t="shared" si="1820"/>
        <v>24928.28</v>
      </c>
      <c r="BA1512" s="54">
        <f t="shared" si="1804"/>
        <v>5.8258665859289138</v>
      </c>
      <c r="BB1512" s="54">
        <f t="shared" si="1805"/>
        <v>1</v>
      </c>
      <c r="BC1512" s="54">
        <f>SUM(CJ1512:CL1512)</f>
        <v>4</v>
      </c>
      <c r="BD1512" s="54">
        <f>SUM(CM1512:CO1512)</f>
        <v>5</v>
      </c>
      <c r="BE1512" s="54">
        <f t="shared" si="1821"/>
        <v>4</v>
      </c>
      <c r="BF1512" s="54">
        <f t="shared" ref="BF1512:BK1512" si="1859">Z1512</f>
        <v>0</v>
      </c>
      <c r="BG1512" s="54">
        <f t="shared" si="1859"/>
        <v>3</v>
      </c>
      <c r="BH1512" s="54">
        <f t="shared" si="1859"/>
        <v>0</v>
      </c>
      <c r="BI1512" s="54">
        <f t="shared" si="1859"/>
        <v>1</v>
      </c>
      <c r="BJ1512" s="54">
        <f t="shared" si="1859"/>
        <v>0</v>
      </c>
      <c r="BK1512" s="54">
        <f t="shared" si="1859"/>
        <v>0</v>
      </c>
      <c r="BL1512" s="54">
        <v>0</v>
      </c>
      <c r="BM1512" s="54">
        <v>0</v>
      </c>
      <c r="BN1512" s="54">
        <f t="shared" ref="BN1512:BN1513" si="1860">AVERAGE(BP1512:BR1512)</f>
        <v>0</v>
      </c>
      <c r="BO1512" s="54">
        <f t="shared" ref="BO1512:BO1513" si="1861">SUM(BS1512:BU1512)/1</f>
        <v>0</v>
      </c>
      <c r="BP1512" s="54">
        <v>0</v>
      </c>
      <c r="BQ1512" s="54">
        <v>0</v>
      </c>
      <c r="BR1512" s="54">
        <v>0</v>
      </c>
      <c r="BS1512" s="54">
        <v>0</v>
      </c>
      <c r="BT1512" s="54">
        <v>0</v>
      </c>
      <c r="BU1512" s="54">
        <v>0</v>
      </c>
      <c r="BV1512" s="54">
        <f t="shared" si="1822"/>
        <v>6232.07</v>
      </c>
      <c r="BW1512" s="54">
        <f t="shared" si="1823"/>
        <v>24928.28</v>
      </c>
      <c r="BX1512" s="54">
        <f t="shared" si="1824"/>
        <v>31160.35</v>
      </c>
      <c r="BY1512" s="54">
        <f t="shared" si="1825"/>
        <v>4</v>
      </c>
      <c r="BZ1512" s="54">
        <f t="shared" si="1826"/>
        <v>5</v>
      </c>
      <c r="CA1512" s="54">
        <v>23.333333333333332</v>
      </c>
      <c r="CB1512" s="54">
        <f t="shared" si="1827"/>
        <v>3</v>
      </c>
      <c r="CC1512" s="54">
        <f t="shared" si="1828"/>
        <v>1</v>
      </c>
      <c r="CD1512" s="54">
        <v>0</v>
      </c>
      <c r="CE1512" s="54">
        <v>0</v>
      </c>
      <c r="CF1512" s="54">
        <v>0</v>
      </c>
      <c r="CG1512" s="54">
        <v>0</v>
      </c>
      <c r="CH1512" s="54">
        <v>3</v>
      </c>
      <c r="CI1512" s="54">
        <v>0</v>
      </c>
      <c r="CJ1512" s="54">
        <v>0</v>
      </c>
      <c r="CK1512" s="54">
        <v>0</v>
      </c>
      <c r="CL1512" s="54">
        <v>4</v>
      </c>
      <c r="CM1512" s="54">
        <v>0</v>
      </c>
      <c r="CN1512" s="54">
        <v>3</v>
      </c>
      <c r="CO1512" s="54">
        <v>2</v>
      </c>
    </row>
    <row r="1513" spans="1:93">
      <c r="A1513" s="3" t="str">
        <f t="shared" si="1808"/>
        <v>SH685Phesgo 15ml</v>
      </c>
      <c r="B1513" s="3" t="s">
        <v>556</v>
      </c>
      <c r="C1513" s="3" t="s">
        <v>557</v>
      </c>
      <c r="D1513" s="3" t="s">
        <v>296</v>
      </c>
      <c r="E1513" s="3" t="s">
        <v>296</v>
      </c>
      <c r="F1513" s="3" t="s">
        <v>465</v>
      </c>
      <c r="G1513" s="3" t="s">
        <v>466</v>
      </c>
      <c r="H1513" s="3" t="s">
        <v>403</v>
      </c>
      <c r="I1513" s="3" t="s">
        <v>404</v>
      </c>
      <c r="J1513" s="3" t="s">
        <v>541</v>
      </c>
      <c r="K1513" s="3" t="s">
        <v>541</v>
      </c>
      <c r="L1513" s="3" t="s">
        <v>1047</v>
      </c>
      <c r="M1513" s="3" t="s">
        <v>545</v>
      </c>
      <c r="N1513" s="3" t="s">
        <v>17</v>
      </c>
      <c r="O1513" s="3" t="s">
        <v>19</v>
      </c>
      <c r="P1513" s="3">
        <v>8489.27</v>
      </c>
      <c r="Q1513" s="54">
        <v>1</v>
      </c>
      <c r="R1513" s="54">
        <v>1.1779575864591419E-6</v>
      </c>
      <c r="S1513" s="54">
        <v>1</v>
      </c>
      <c r="T1513" s="54">
        <v>1</v>
      </c>
      <c r="U1513" s="54">
        <v>1</v>
      </c>
      <c r="V1513" s="54">
        <v>1</v>
      </c>
      <c r="W1513" s="54">
        <v>2.0000011779575866</v>
      </c>
      <c r="X1513" s="54">
        <v>3</v>
      </c>
      <c r="Y1513" s="54">
        <v>5.0000011779575866</v>
      </c>
      <c r="Z1513" s="54">
        <v>0</v>
      </c>
      <c r="AA1513" s="54">
        <v>0</v>
      </c>
      <c r="AB1513" s="54">
        <v>0</v>
      </c>
      <c r="AC1513" s="54">
        <v>0</v>
      </c>
      <c r="AD1513" s="54">
        <v>0</v>
      </c>
      <c r="AE1513" s="54">
        <v>0</v>
      </c>
      <c r="AF1513" s="54">
        <f t="shared" si="1809"/>
        <v>0</v>
      </c>
      <c r="AG1513" s="54">
        <f t="shared" si="1810"/>
        <v>0</v>
      </c>
      <c r="AH1513" s="54">
        <f t="shared" si="1811"/>
        <v>0</v>
      </c>
      <c r="AI1513" s="54">
        <v>8489.27</v>
      </c>
      <c r="AJ1513" s="54">
        <v>0.01</v>
      </c>
      <c r="AK1513" s="54">
        <v>8489.27</v>
      </c>
      <c r="AL1513" s="54">
        <v>8489.27</v>
      </c>
      <c r="AM1513" s="54">
        <v>8489.27</v>
      </c>
      <c r="AN1513" s="54">
        <v>8489.27</v>
      </c>
      <c r="AO1513" s="54">
        <v>16978.550000000003</v>
      </c>
      <c r="AP1513" s="54">
        <v>25467.81</v>
      </c>
      <c r="AQ1513" s="54">
        <v>42446.36</v>
      </c>
      <c r="AR1513" s="54">
        <f t="shared" si="1812"/>
        <v>0</v>
      </c>
      <c r="AS1513" s="54">
        <f t="shared" si="1813"/>
        <v>0</v>
      </c>
      <c r="AT1513" s="54">
        <f t="shared" si="1814"/>
        <v>0</v>
      </c>
      <c r="AU1513" s="54">
        <f t="shared" si="1815"/>
        <v>0</v>
      </c>
      <c r="AV1513" s="54">
        <f t="shared" si="1816"/>
        <v>0</v>
      </c>
      <c r="AW1513" s="54">
        <f t="shared" si="1817"/>
        <v>0</v>
      </c>
      <c r="AX1513" s="54">
        <f t="shared" si="1818"/>
        <v>0</v>
      </c>
      <c r="AY1513" s="54">
        <f t="shared" si="1819"/>
        <v>0</v>
      </c>
      <c r="AZ1513" s="54">
        <f t="shared" si="1820"/>
        <v>0</v>
      </c>
      <c r="BA1513" s="54">
        <f t="shared" si="1804"/>
        <v>1</v>
      </c>
      <c r="BB1513" s="54">
        <f t="shared" si="1805"/>
        <v>0</v>
      </c>
      <c r="BC1513" s="54">
        <f>SUM(CJ1513:CL1513)*2</f>
        <v>0</v>
      </c>
      <c r="BD1513" s="54">
        <f>SUM(CM1513:CO1513)*2</f>
        <v>-4</v>
      </c>
      <c r="BE1513" s="54">
        <f t="shared" si="1821"/>
        <v>0</v>
      </c>
      <c r="BF1513" s="54">
        <f t="shared" ref="BF1513:BK1513" si="1862">Z1513*2</f>
        <v>0</v>
      </c>
      <c r="BG1513" s="54">
        <f t="shared" si="1862"/>
        <v>0</v>
      </c>
      <c r="BH1513" s="54">
        <f t="shared" si="1862"/>
        <v>0</v>
      </c>
      <c r="BI1513" s="54">
        <f t="shared" si="1862"/>
        <v>0</v>
      </c>
      <c r="BJ1513" s="54">
        <f t="shared" si="1862"/>
        <v>0</v>
      </c>
      <c r="BK1513" s="54">
        <f t="shared" si="1862"/>
        <v>0</v>
      </c>
      <c r="BL1513" s="54">
        <v>0.33333333333333331</v>
      </c>
      <c r="BM1513" s="54">
        <v>0</v>
      </c>
      <c r="BN1513" s="54">
        <f t="shared" si="1860"/>
        <v>0</v>
      </c>
      <c r="BO1513" s="54">
        <f t="shared" si="1861"/>
        <v>0</v>
      </c>
      <c r="BP1513" s="54">
        <v>0</v>
      </c>
      <c r="BQ1513" s="54">
        <v>0</v>
      </c>
      <c r="BR1513" s="54">
        <v>0</v>
      </c>
      <c r="BS1513" s="54">
        <v>0</v>
      </c>
      <c r="BT1513" s="54">
        <v>0</v>
      </c>
      <c r="BU1513" s="54">
        <v>0</v>
      </c>
      <c r="BV1513" s="54">
        <f t="shared" si="1822"/>
        <v>1414.8783333333333</v>
      </c>
      <c r="BW1513" s="54">
        <f t="shared" si="1823"/>
        <v>0</v>
      </c>
      <c r="BX1513" s="54">
        <f t="shared" si="1824"/>
        <v>-16978.54</v>
      </c>
      <c r="BY1513" s="54">
        <f t="shared" si="1825"/>
        <v>0</v>
      </c>
      <c r="BZ1513" s="54">
        <f t="shared" si="1826"/>
        <v>-2</v>
      </c>
      <c r="CA1513" s="54">
        <v>0</v>
      </c>
      <c r="CB1513" s="54">
        <f t="shared" si="1827"/>
        <v>3</v>
      </c>
      <c r="CC1513" s="54">
        <f t="shared" si="1828"/>
        <v>0.16666666666666666</v>
      </c>
      <c r="CD1513" s="54">
        <v>1</v>
      </c>
      <c r="CE1513" s="54">
        <v>0</v>
      </c>
      <c r="CF1513" s="54">
        <v>0</v>
      </c>
      <c r="CG1513" s="54">
        <v>0</v>
      </c>
      <c r="CH1513" s="54">
        <v>3</v>
      </c>
      <c r="CI1513" s="54">
        <v>0</v>
      </c>
      <c r="CJ1513" s="54">
        <v>0</v>
      </c>
      <c r="CK1513" s="54">
        <v>0</v>
      </c>
      <c r="CL1513" s="54">
        <v>0</v>
      </c>
      <c r="CM1513" s="54">
        <v>0</v>
      </c>
      <c r="CN1513" s="54">
        <v>-2</v>
      </c>
      <c r="CO1513" s="54">
        <v>0</v>
      </c>
    </row>
    <row r="1514" spans="1:93">
      <c r="A1514" s="3" t="str">
        <f t="shared" si="1808"/>
        <v>SH687Herceptin IV</v>
      </c>
      <c r="B1514" s="3" t="s">
        <v>558</v>
      </c>
      <c r="C1514" s="3" t="s">
        <v>887</v>
      </c>
      <c r="D1514" s="3" t="s">
        <v>296</v>
      </c>
      <c r="E1514" s="3" t="s">
        <v>296</v>
      </c>
      <c r="F1514" s="3" t="s">
        <v>467</v>
      </c>
      <c r="G1514" s="3" t="s">
        <v>468</v>
      </c>
      <c r="H1514" s="3" t="s">
        <v>345</v>
      </c>
      <c r="I1514" s="3" t="s">
        <v>346</v>
      </c>
      <c r="J1514" s="3" t="s">
        <v>541</v>
      </c>
      <c r="K1514" s="3" t="s">
        <v>544</v>
      </c>
      <c r="L1514" s="3" t="s">
        <v>939</v>
      </c>
      <c r="M1514" s="3" t="s">
        <v>542</v>
      </c>
      <c r="N1514" s="3" t="s">
        <v>11</v>
      </c>
      <c r="O1514" s="3" t="s">
        <v>11</v>
      </c>
      <c r="P1514" s="3">
        <v>4535.5</v>
      </c>
      <c r="Q1514" s="54">
        <v>0.80030236387429987</v>
      </c>
      <c r="R1514" s="54">
        <v>0.57334073815677711</v>
      </c>
      <c r="S1514" s="54">
        <v>0.53333706074847964</v>
      </c>
      <c r="T1514" s="54">
        <v>0.37661111019247179</v>
      </c>
      <c r="U1514" s="54">
        <v>0.34314487713371583</v>
      </c>
      <c r="V1514" s="54">
        <v>0.59738051266683823</v>
      </c>
      <c r="W1514" s="54">
        <v>1.9069801627795564</v>
      </c>
      <c r="X1514" s="54">
        <v>1.3171364999930257</v>
      </c>
      <c r="Y1514" s="54">
        <v>3.2241166627725821</v>
      </c>
      <c r="Z1514" s="54">
        <v>7</v>
      </c>
      <c r="AA1514" s="54">
        <v>8</v>
      </c>
      <c r="AB1514" s="54">
        <v>15</v>
      </c>
      <c r="AC1514" s="54">
        <v>8</v>
      </c>
      <c r="AD1514" s="54">
        <v>0</v>
      </c>
      <c r="AE1514" s="54">
        <v>0</v>
      </c>
      <c r="AF1514" s="54">
        <f t="shared" si="1809"/>
        <v>30</v>
      </c>
      <c r="AG1514" s="54">
        <f t="shared" si="1810"/>
        <v>8</v>
      </c>
      <c r="AH1514" s="54">
        <f t="shared" si="1811"/>
        <v>38</v>
      </c>
      <c r="AI1514" s="54">
        <v>3629.771371351887</v>
      </c>
      <c r="AJ1514" s="54">
        <v>2600.3869179100625</v>
      </c>
      <c r="AK1514" s="54">
        <v>2418.9502390247294</v>
      </c>
      <c r="AL1514" s="54">
        <v>1708.1196902779559</v>
      </c>
      <c r="AM1514" s="54">
        <v>1556.3335902399681</v>
      </c>
      <c r="AN1514" s="54">
        <v>2709.419315200445</v>
      </c>
      <c r="AO1514" s="54">
        <v>8649.1085282866788</v>
      </c>
      <c r="AP1514" s="54">
        <v>5973.8725957183688</v>
      </c>
      <c r="AQ1514" s="54">
        <v>14622.981124005048</v>
      </c>
      <c r="AR1514" s="54">
        <f t="shared" si="1812"/>
        <v>31748.5</v>
      </c>
      <c r="AS1514" s="54">
        <f t="shared" si="1813"/>
        <v>36284</v>
      </c>
      <c r="AT1514" s="54">
        <f t="shared" si="1814"/>
        <v>68032.5</v>
      </c>
      <c r="AU1514" s="54">
        <f t="shared" si="1815"/>
        <v>36284</v>
      </c>
      <c r="AV1514" s="54">
        <f t="shared" si="1816"/>
        <v>0</v>
      </c>
      <c r="AW1514" s="54">
        <f t="shared" si="1817"/>
        <v>0</v>
      </c>
      <c r="AX1514" s="54">
        <f t="shared" si="1818"/>
        <v>136065</v>
      </c>
      <c r="AY1514" s="54">
        <f t="shared" si="1819"/>
        <v>36284</v>
      </c>
      <c r="AZ1514" s="54">
        <f t="shared" si="1820"/>
        <v>172349</v>
      </c>
      <c r="BA1514" s="54">
        <f t="shared" si="1804"/>
        <v>0.37661111019247179</v>
      </c>
      <c r="BB1514" s="54">
        <f t="shared" si="1805"/>
        <v>8</v>
      </c>
      <c r="BC1514" s="54"/>
      <c r="BD1514" s="54"/>
      <c r="BE1514" s="54">
        <f t="shared" si="1821"/>
        <v>0</v>
      </c>
      <c r="BF1514" s="54"/>
      <c r="BG1514" s="54"/>
      <c r="BH1514" s="54"/>
      <c r="BI1514" s="54"/>
      <c r="BJ1514" s="54"/>
      <c r="BK1514" s="54"/>
      <c r="BL1514" s="54"/>
      <c r="BM1514" s="54"/>
      <c r="BN1514" s="54"/>
      <c r="BO1514" s="54"/>
      <c r="BP1514" s="54"/>
      <c r="BQ1514" s="54"/>
      <c r="BR1514" s="54"/>
      <c r="BS1514" s="54"/>
      <c r="BT1514" s="54"/>
      <c r="BU1514" s="54"/>
      <c r="BV1514" s="54">
        <f t="shared" si="1822"/>
        <v>48000.708333333336</v>
      </c>
      <c r="BW1514" s="54">
        <f t="shared" si="1823"/>
        <v>322020.5</v>
      </c>
      <c r="BX1514" s="54">
        <f t="shared" si="1824"/>
        <v>172349</v>
      </c>
      <c r="BY1514" s="54">
        <f t="shared" si="1825"/>
        <v>71</v>
      </c>
      <c r="BZ1514" s="54">
        <f t="shared" si="1826"/>
        <v>38</v>
      </c>
      <c r="CA1514" s="54">
        <v>0</v>
      </c>
      <c r="CB1514" s="54">
        <f t="shared" si="1827"/>
        <v>29</v>
      </c>
      <c r="CC1514" s="54">
        <f t="shared" si="1828"/>
        <v>10.583333333333334</v>
      </c>
      <c r="CD1514" s="54">
        <v>0</v>
      </c>
      <c r="CE1514" s="54">
        <v>0</v>
      </c>
      <c r="CF1514" s="54">
        <v>0</v>
      </c>
      <c r="CG1514" s="54">
        <v>5</v>
      </c>
      <c r="CH1514" s="54">
        <v>6</v>
      </c>
      <c r="CI1514" s="54">
        <v>7</v>
      </c>
      <c r="CJ1514" s="54">
        <v>29</v>
      </c>
      <c r="CK1514" s="54">
        <v>20</v>
      </c>
      <c r="CL1514" s="54">
        <v>22</v>
      </c>
      <c r="CM1514" s="54">
        <v>12</v>
      </c>
      <c r="CN1514" s="54">
        <v>9</v>
      </c>
      <c r="CO1514" s="54">
        <v>17</v>
      </c>
    </row>
    <row r="1515" spans="1:93">
      <c r="A1515" s="3" t="str">
        <f t="shared" si="1808"/>
        <v>SH687Herceptin SC</v>
      </c>
      <c r="B1515" s="3" t="s">
        <v>558</v>
      </c>
      <c r="C1515" s="3" t="s">
        <v>887</v>
      </c>
      <c r="D1515" s="3" t="s">
        <v>296</v>
      </c>
      <c r="E1515" s="3" t="s">
        <v>296</v>
      </c>
      <c r="F1515" s="3" t="s">
        <v>467</v>
      </c>
      <c r="G1515" s="3" t="s">
        <v>468</v>
      </c>
      <c r="H1515" s="3" t="s">
        <v>345</v>
      </c>
      <c r="I1515" s="3" t="s">
        <v>346</v>
      </c>
      <c r="J1515" s="3" t="s">
        <v>541</v>
      </c>
      <c r="K1515" s="3" t="s">
        <v>544</v>
      </c>
      <c r="L1515" s="3" t="s">
        <v>939</v>
      </c>
      <c r="M1515" s="3" t="s">
        <v>542</v>
      </c>
      <c r="N1515" s="3" t="s">
        <v>12</v>
      </c>
      <c r="O1515" s="3" t="s">
        <v>12</v>
      </c>
      <c r="P1515" s="3">
        <v>3444.49</v>
      </c>
      <c r="Q1515" s="54">
        <v>6.6230855211382176</v>
      </c>
      <c r="R1515" s="54">
        <v>6.1364394164836273</v>
      </c>
      <c r="S1515" s="54">
        <v>9.3079423231599794</v>
      </c>
      <c r="T1515" s="54">
        <v>9.5272717818569195</v>
      </c>
      <c r="U1515" s="54">
        <v>8.5781833258327094</v>
      </c>
      <c r="V1515" s="54">
        <v>11.290720369197381</v>
      </c>
      <c r="W1515" s="54">
        <v>22.067467260781825</v>
      </c>
      <c r="X1515" s="54">
        <v>29.396175476887009</v>
      </c>
      <c r="Y1515" s="54">
        <v>51.463642737668835</v>
      </c>
      <c r="Z1515" s="54">
        <v>0</v>
      </c>
      <c r="AA1515" s="54">
        <v>0</v>
      </c>
      <c r="AB1515" s="54">
        <v>0</v>
      </c>
      <c r="AC1515" s="54">
        <v>0</v>
      </c>
      <c r="AD1515" s="54">
        <v>0</v>
      </c>
      <c r="AE1515" s="54">
        <v>0</v>
      </c>
      <c r="AF1515" s="54">
        <f t="shared" si="1809"/>
        <v>0</v>
      </c>
      <c r="AG1515" s="54">
        <f t="shared" si="1810"/>
        <v>0</v>
      </c>
      <c r="AH1515" s="54">
        <f t="shared" si="1811"/>
        <v>0</v>
      </c>
      <c r="AI1515" s="54">
        <v>22813.151846705379</v>
      </c>
      <c r="AJ1515" s="54">
        <v>21136.904205683688</v>
      </c>
      <c r="AK1515" s="54">
        <v>32061.114252701318</v>
      </c>
      <c r="AL1515" s="54">
        <v>32816.592379888338</v>
      </c>
      <c r="AM1515" s="54">
        <v>29547.466683997507</v>
      </c>
      <c r="AN1515" s="54">
        <v>38890.773404496686</v>
      </c>
      <c r="AO1515" s="54">
        <v>76011.170305090389</v>
      </c>
      <c r="AP1515" s="54">
        <v>101254.83246838252</v>
      </c>
      <c r="AQ1515" s="54">
        <v>177266.00277347292</v>
      </c>
      <c r="AR1515" s="54">
        <f t="shared" si="1812"/>
        <v>0</v>
      </c>
      <c r="AS1515" s="54">
        <f t="shared" si="1813"/>
        <v>0</v>
      </c>
      <c r="AT1515" s="54">
        <f t="shared" si="1814"/>
        <v>0</v>
      </c>
      <c r="AU1515" s="54">
        <f t="shared" si="1815"/>
        <v>0</v>
      </c>
      <c r="AV1515" s="54">
        <f t="shared" si="1816"/>
        <v>0</v>
      </c>
      <c r="AW1515" s="54">
        <f t="shared" si="1817"/>
        <v>0</v>
      </c>
      <c r="AX1515" s="54">
        <f t="shared" si="1818"/>
        <v>0</v>
      </c>
      <c r="AY1515" s="54">
        <f t="shared" si="1819"/>
        <v>0</v>
      </c>
      <c r="AZ1515" s="54">
        <f t="shared" si="1820"/>
        <v>0</v>
      </c>
      <c r="BA1515" s="54">
        <f t="shared" si="1804"/>
        <v>9.5272717818569195</v>
      </c>
      <c r="BB1515" s="54">
        <f t="shared" si="1805"/>
        <v>0</v>
      </c>
      <c r="BC1515" s="54"/>
      <c r="BD1515" s="54"/>
      <c r="BE1515" s="54">
        <f t="shared" si="1821"/>
        <v>0</v>
      </c>
      <c r="BF1515" s="54"/>
      <c r="BG1515" s="54"/>
      <c r="BH1515" s="54"/>
      <c r="BI1515" s="54"/>
      <c r="BJ1515" s="54"/>
      <c r="BK1515" s="54"/>
      <c r="BL1515" s="54"/>
      <c r="BM1515" s="54"/>
      <c r="BN1515" s="54"/>
      <c r="BO1515" s="54"/>
      <c r="BP1515" s="54"/>
      <c r="BQ1515" s="54"/>
      <c r="BR1515" s="54"/>
      <c r="BS1515" s="54"/>
      <c r="BT1515" s="54"/>
      <c r="BU1515" s="54"/>
      <c r="BV1515" s="54">
        <f t="shared" si="1822"/>
        <v>31287.450833333332</v>
      </c>
      <c r="BW1515" s="54">
        <f t="shared" si="1823"/>
        <v>0</v>
      </c>
      <c r="BX1515" s="54">
        <f t="shared" si="1824"/>
        <v>0</v>
      </c>
      <c r="BY1515" s="54">
        <f t="shared" si="1825"/>
        <v>0</v>
      </c>
      <c r="BZ1515" s="54">
        <f t="shared" si="1826"/>
        <v>0</v>
      </c>
      <c r="CA1515" s="54">
        <v>0</v>
      </c>
      <c r="CB1515" s="54">
        <f t="shared" si="1827"/>
        <v>30</v>
      </c>
      <c r="CC1515" s="54">
        <f t="shared" si="1828"/>
        <v>9.0833333333333339</v>
      </c>
      <c r="CD1515" s="54">
        <v>30</v>
      </c>
      <c r="CE1515" s="54">
        <v>27</v>
      </c>
      <c r="CF1515" s="54">
        <v>24</v>
      </c>
      <c r="CG1515" s="54">
        <v>12</v>
      </c>
      <c r="CH1515" s="54">
        <v>9</v>
      </c>
      <c r="CI1515" s="54">
        <v>7</v>
      </c>
      <c r="CJ1515" s="54">
        <v>0</v>
      </c>
      <c r="CK1515" s="54">
        <v>0</v>
      </c>
      <c r="CL1515" s="54">
        <v>0</v>
      </c>
      <c r="CM1515" s="54">
        <v>0</v>
      </c>
      <c r="CN1515" s="54">
        <v>0</v>
      </c>
      <c r="CO1515" s="54">
        <v>0</v>
      </c>
    </row>
    <row r="1516" spans="1:93">
      <c r="A1516" s="3" t="str">
        <f t="shared" si="1808"/>
        <v>SH687Itovebi 3mg</v>
      </c>
      <c r="B1516" s="3" t="s">
        <v>558</v>
      </c>
      <c r="C1516" s="3" t="s">
        <v>887</v>
      </c>
      <c r="D1516" s="3" t="s">
        <v>296</v>
      </c>
      <c r="E1516" s="3" t="s">
        <v>296</v>
      </c>
      <c r="F1516" s="3" t="s">
        <v>467</v>
      </c>
      <c r="G1516" s="3" t="s">
        <v>468</v>
      </c>
      <c r="H1516" s="3" t="s">
        <v>345</v>
      </c>
      <c r="I1516" s="3" t="s">
        <v>346</v>
      </c>
      <c r="J1516" s="3" t="s">
        <v>541</v>
      </c>
      <c r="K1516" s="3" t="s">
        <v>544</v>
      </c>
      <c r="L1516" s="3" t="s">
        <v>939</v>
      </c>
      <c r="M1516" s="3" t="s">
        <v>542</v>
      </c>
      <c r="N1516" s="3" t="s">
        <v>13</v>
      </c>
      <c r="O1516" s="3" t="s">
        <v>14</v>
      </c>
      <c r="P1516" s="3">
        <v>3566.02</v>
      </c>
      <c r="Q1516" s="54">
        <v>0</v>
      </c>
      <c r="R1516" s="54">
        <v>0</v>
      </c>
      <c r="S1516" s="54">
        <v>0</v>
      </c>
      <c r="T1516" s="54">
        <v>0</v>
      </c>
      <c r="U1516" s="54">
        <v>0</v>
      </c>
      <c r="V1516" s="54">
        <v>0</v>
      </c>
      <c r="W1516" s="54">
        <v>0</v>
      </c>
      <c r="X1516" s="54">
        <v>0</v>
      </c>
      <c r="Y1516" s="54">
        <v>0</v>
      </c>
      <c r="Z1516" s="54">
        <v>0</v>
      </c>
      <c r="AA1516" s="54">
        <v>0</v>
      </c>
      <c r="AB1516" s="54">
        <v>0</v>
      </c>
      <c r="AC1516" s="54">
        <v>0</v>
      </c>
      <c r="AD1516" s="54">
        <v>0</v>
      </c>
      <c r="AE1516" s="54">
        <v>0</v>
      </c>
      <c r="AF1516" s="54">
        <f t="shared" si="1809"/>
        <v>0</v>
      </c>
      <c r="AG1516" s="54">
        <f t="shared" si="1810"/>
        <v>0</v>
      </c>
      <c r="AH1516" s="54">
        <f t="shared" si="1811"/>
        <v>0</v>
      </c>
      <c r="AI1516" s="54">
        <v>0</v>
      </c>
      <c r="AJ1516" s="54">
        <v>0</v>
      </c>
      <c r="AK1516" s="54">
        <v>0</v>
      </c>
      <c r="AL1516" s="54">
        <v>0</v>
      </c>
      <c r="AM1516" s="54">
        <v>0</v>
      </c>
      <c r="AN1516" s="54">
        <v>0</v>
      </c>
      <c r="AO1516" s="54">
        <v>0</v>
      </c>
      <c r="AP1516" s="54">
        <v>0</v>
      </c>
      <c r="AQ1516" s="54">
        <v>0</v>
      </c>
      <c r="AR1516" s="54">
        <f t="shared" si="1812"/>
        <v>0</v>
      </c>
      <c r="AS1516" s="54">
        <f t="shared" si="1813"/>
        <v>0</v>
      </c>
      <c r="AT1516" s="54">
        <f t="shared" si="1814"/>
        <v>0</v>
      </c>
      <c r="AU1516" s="54">
        <f t="shared" si="1815"/>
        <v>0</v>
      </c>
      <c r="AV1516" s="54">
        <f t="shared" si="1816"/>
        <v>0</v>
      </c>
      <c r="AW1516" s="54">
        <f t="shared" si="1817"/>
        <v>0</v>
      </c>
      <c r="AX1516" s="54">
        <f t="shared" si="1818"/>
        <v>0</v>
      </c>
      <c r="AY1516" s="54">
        <f t="shared" si="1819"/>
        <v>0</v>
      </c>
      <c r="AZ1516" s="54">
        <f t="shared" si="1820"/>
        <v>0</v>
      </c>
      <c r="BA1516" s="54">
        <f t="shared" si="1804"/>
        <v>0</v>
      </c>
      <c r="BB1516" s="54">
        <f t="shared" si="1805"/>
        <v>0</v>
      </c>
      <c r="BC1516" s="54"/>
      <c r="BD1516" s="54"/>
      <c r="BE1516" s="54">
        <f t="shared" si="1821"/>
        <v>0</v>
      </c>
      <c r="BF1516" s="54"/>
      <c r="BG1516" s="54"/>
      <c r="BH1516" s="54"/>
      <c r="BI1516" s="54"/>
      <c r="BJ1516" s="54"/>
      <c r="BK1516" s="54"/>
      <c r="BL1516" s="54">
        <v>0</v>
      </c>
      <c r="BM1516" s="54">
        <v>0</v>
      </c>
      <c r="BN1516" s="54">
        <f t="shared" ref="BN1516:BN1517" si="1863">AVERAGE(BP1516:BR1516)</f>
        <v>0</v>
      </c>
      <c r="BO1516" s="54">
        <f t="shared" ref="BO1516:BO1517" si="1864">SUM(BS1516:BU1516)/1</f>
        <v>0</v>
      </c>
      <c r="BP1516" s="54">
        <v>0</v>
      </c>
      <c r="BQ1516" s="54">
        <v>0</v>
      </c>
      <c r="BR1516" s="54">
        <v>0</v>
      </c>
      <c r="BS1516" s="54">
        <v>0</v>
      </c>
      <c r="BT1516" s="54">
        <v>0</v>
      </c>
      <c r="BU1516" s="54">
        <v>0</v>
      </c>
      <c r="BV1516" s="54">
        <f t="shared" si="1822"/>
        <v>0</v>
      </c>
      <c r="BW1516" s="54">
        <f t="shared" si="1823"/>
        <v>0</v>
      </c>
      <c r="BX1516" s="54">
        <f t="shared" si="1824"/>
        <v>0</v>
      </c>
      <c r="BY1516" s="54">
        <f t="shared" si="1825"/>
        <v>0</v>
      </c>
      <c r="BZ1516" s="54">
        <f t="shared" si="1826"/>
        <v>0</v>
      </c>
      <c r="CA1516" s="54">
        <v>0</v>
      </c>
      <c r="CB1516" s="54">
        <f t="shared" si="1827"/>
        <v>0</v>
      </c>
      <c r="CC1516" s="54">
        <f t="shared" si="1828"/>
        <v>0</v>
      </c>
      <c r="CD1516" s="54">
        <v>0</v>
      </c>
      <c r="CE1516" s="54">
        <v>0</v>
      </c>
      <c r="CF1516" s="54">
        <v>0</v>
      </c>
      <c r="CG1516" s="54">
        <v>0</v>
      </c>
      <c r="CH1516" s="54">
        <v>0</v>
      </c>
      <c r="CI1516" s="54">
        <v>0</v>
      </c>
      <c r="CJ1516" s="54">
        <v>0</v>
      </c>
      <c r="CK1516" s="54">
        <v>0</v>
      </c>
      <c r="CL1516" s="54">
        <v>0</v>
      </c>
      <c r="CM1516" s="54">
        <v>0</v>
      </c>
      <c r="CN1516" s="54">
        <v>0</v>
      </c>
      <c r="CO1516" s="54">
        <v>0</v>
      </c>
    </row>
    <row r="1517" spans="1:93">
      <c r="A1517" s="3" t="str">
        <f t="shared" si="1808"/>
        <v>SH687Itovebi 9mg</v>
      </c>
      <c r="B1517" s="3" t="s">
        <v>558</v>
      </c>
      <c r="C1517" s="3" t="s">
        <v>887</v>
      </c>
      <c r="D1517" s="3" t="s">
        <v>296</v>
      </c>
      <c r="E1517" s="3" t="s">
        <v>296</v>
      </c>
      <c r="F1517" s="3" t="s">
        <v>467</v>
      </c>
      <c r="G1517" s="3" t="s">
        <v>468</v>
      </c>
      <c r="H1517" s="3" t="s">
        <v>345</v>
      </c>
      <c r="I1517" s="3" t="s">
        <v>346</v>
      </c>
      <c r="J1517" s="3" t="s">
        <v>541</v>
      </c>
      <c r="K1517" s="3" t="s">
        <v>544</v>
      </c>
      <c r="L1517" s="3" t="s">
        <v>939</v>
      </c>
      <c r="M1517" s="3" t="s">
        <v>542</v>
      </c>
      <c r="N1517" s="3" t="s">
        <v>13</v>
      </c>
      <c r="O1517" s="3" t="s">
        <v>15</v>
      </c>
      <c r="P1517" s="3">
        <v>10698.05</v>
      </c>
      <c r="Q1517" s="54"/>
      <c r="R1517" s="54"/>
      <c r="S1517" s="54"/>
      <c r="T1517" s="54">
        <v>0</v>
      </c>
      <c r="U1517" s="54">
        <v>0</v>
      </c>
      <c r="V1517" s="54">
        <v>0</v>
      </c>
      <c r="W1517" s="54">
        <v>0</v>
      </c>
      <c r="X1517" s="54">
        <v>0</v>
      </c>
      <c r="Y1517" s="54">
        <v>0</v>
      </c>
      <c r="Z1517" s="54">
        <v>13</v>
      </c>
      <c r="AA1517" s="54">
        <v>0</v>
      </c>
      <c r="AB1517" s="54">
        <v>5</v>
      </c>
      <c r="AC1517" s="54">
        <v>1</v>
      </c>
      <c r="AD1517" s="54">
        <v>0</v>
      </c>
      <c r="AE1517" s="54">
        <v>0</v>
      </c>
      <c r="AF1517" s="54">
        <f t="shared" si="1809"/>
        <v>18</v>
      </c>
      <c r="AG1517" s="54">
        <f t="shared" si="1810"/>
        <v>1</v>
      </c>
      <c r="AH1517" s="54">
        <f t="shared" si="1811"/>
        <v>19</v>
      </c>
      <c r="AI1517" s="54"/>
      <c r="AJ1517" s="54"/>
      <c r="AK1517" s="54"/>
      <c r="AL1517" s="54">
        <v>0</v>
      </c>
      <c r="AM1517" s="54">
        <v>0</v>
      </c>
      <c r="AN1517" s="54">
        <v>0</v>
      </c>
      <c r="AO1517" s="54">
        <v>0</v>
      </c>
      <c r="AP1517" s="54">
        <v>0</v>
      </c>
      <c r="AQ1517" s="54">
        <v>0</v>
      </c>
      <c r="AR1517" s="54">
        <f t="shared" si="1812"/>
        <v>139074.65</v>
      </c>
      <c r="AS1517" s="54">
        <f t="shared" si="1813"/>
        <v>0</v>
      </c>
      <c r="AT1517" s="54">
        <f t="shared" si="1814"/>
        <v>53490.25</v>
      </c>
      <c r="AU1517" s="54">
        <f t="shared" si="1815"/>
        <v>10698.05</v>
      </c>
      <c r="AV1517" s="54">
        <f t="shared" si="1816"/>
        <v>0</v>
      </c>
      <c r="AW1517" s="54">
        <f t="shared" si="1817"/>
        <v>0</v>
      </c>
      <c r="AX1517" s="54">
        <f t="shared" si="1818"/>
        <v>192564.9</v>
      </c>
      <c r="AY1517" s="54">
        <f t="shared" si="1819"/>
        <v>10698.05</v>
      </c>
      <c r="AZ1517" s="54">
        <f t="shared" si="1820"/>
        <v>203262.94999999998</v>
      </c>
      <c r="BA1517" s="54">
        <f t="shared" si="1804"/>
        <v>0</v>
      </c>
      <c r="BB1517" s="54">
        <f t="shared" si="1805"/>
        <v>1</v>
      </c>
      <c r="BC1517" s="54"/>
      <c r="BD1517" s="54"/>
      <c r="BE1517" s="54">
        <f t="shared" si="1821"/>
        <v>0</v>
      </c>
      <c r="BF1517" s="54"/>
      <c r="BG1517" s="54"/>
      <c r="BH1517" s="54"/>
      <c r="BI1517" s="54"/>
      <c r="BJ1517" s="54"/>
      <c r="BK1517" s="54"/>
      <c r="BL1517" s="54">
        <v>0</v>
      </c>
      <c r="BM1517" s="54">
        <v>0</v>
      </c>
      <c r="BN1517" s="54">
        <f t="shared" si="1863"/>
        <v>0</v>
      </c>
      <c r="BO1517" s="54">
        <f t="shared" si="1864"/>
        <v>0</v>
      </c>
      <c r="BP1517" s="54">
        <v>0</v>
      </c>
      <c r="BQ1517" s="54">
        <v>0</v>
      </c>
      <c r="BR1517" s="54">
        <v>0</v>
      </c>
      <c r="BS1517" s="54">
        <v>0</v>
      </c>
      <c r="BT1517" s="54">
        <v>0</v>
      </c>
      <c r="BU1517" s="54">
        <v>0</v>
      </c>
      <c r="BV1517" s="54">
        <f t="shared" si="1822"/>
        <v>891.50416666666661</v>
      </c>
      <c r="BW1517" s="54">
        <f t="shared" si="1823"/>
        <v>0</v>
      </c>
      <c r="BX1517" s="54">
        <f t="shared" si="1824"/>
        <v>10698.05</v>
      </c>
      <c r="BY1517" s="54">
        <f t="shared" si="1825"/>
        <v>0</v>
      </c>
      <c r="BZ1517" s="54">
        <f t="shared" si="1826"/>
        <v>1</v>
      </c>
      <c r="CA1517" s="54">
        <v>0</v>
      </c>
      <c r="CB1517" s="54">
        <f t="shared" si="1827"/>
        <v>1</v>
      </c>
      <c r="CC1517" s="54">
        <f t="shared" si="1828"/>
        <v>8.3333333333333329E-2</v>
      </c>
      <c r="CD1517" s="54">
        <v>0</v>
      </c>
      <c r="CE1517" s="54">
        <v>0</v>
      </c>
      <c r="CF1517" s="54">
        <v>0</v>
      </c>
      <c r="CG1517" s="54">
        <v>0</v>
      </c>
      <c r="CH1517" s="54">
        <v>0</v>
      </c>
      <c r="CI1517" s="54">
        <v>0</v>
      </c>
      <c r="CJ1517" s="54">
        <v>0</v>
      </c>
      <c r="CK1517" s="54">
        <v>0</v>
      </c>
      <c r="CL1517" s="54">
        <v>0</v>
      </c>
      <c r="CM1517" s="54">
        <v>0</v>
      </c>
      <c r="CN1517" s="54">
        <v>0</v>
      </c>
      <c r="CO1517" s="54">
        <v>1</v>
      </c>
    </row>
    <row r="1518" spans="1:93">
      <c r="A1518" s="3" t="str">
        <f t="shared" si="1808"/>
        <v>SH687Perjeta</v>
      </c>
      <c r="B1518" s="3" t="s">
        <v>558</v>
      </c>
      <c r="C1518" s="3" t="s">
        <v>887</v>
      </c>
      <c r="D1518" s="3" t="s">
        <v>296</v>
      </c>
      <c r="E1518" s="3" t="s">
        <v>296</v>
      </c>
      <c r="F1518" s="3" t="s">
        <v>467</v>
      </c>
      <c r="G1518" s="3" t="s">
        <v>468</v>
      </c>
      <c r="H1518" s="3" t="s">
        <v>345</v>
      </c>
      <c r="I1518" s="3" t="s">
        <v>346</v>
      </c>
      <c r="J1518" s="3" t="s">
        <v>541</v>
      </c>
      <c r="K1518" s="3" t="s">
        <v>544</v>
      </c>
      <c r="L1518" s="3" t="s">
        <v>939</v>
      </c>
      <c r="M1518" s="3" t="s">
        <v>542</v>
      </c>
      <c r="N1518" s="3" t="s">
        <v>16</v>
      </c>
      <c r="O1518" s="3" t="s">
        <v>16</v>
      </c>
      <c r="P1518" s="3">
        <v>3985.87</v>
      </c>
      <c r="Q1518" s="54">
        <v>1.7016820489227757E-7</v>
      </c>
      <c r="R1518" s="54">
        <v>1.437436387538705E-7</v>
      </c>
      <c r="S1518" s="54">
        <v>2.1817278135784686E-7</v>
      </c>
      <c r="T1518" s="54">
        <v>1.3183546069258188E-7</v>
      </c>
      <c r="U1518" s="54">
        <v>1.6001271046762174E-7</v>
      </c>
      <c r="V1518" s="54">
        <v>1.836397080028689E-7</v>
      </c>
      <c r="W1518" s="54">
        <v>5.320846250039949E-7</v>
      </c>
      <c r="X1518" s="54">
        <v>4.7548787916307249E-7</v>
      </c>
      <c r="Y1518" s="54">
        <v>1.0075725041670674E-6</v>
      </c>
      <c r="Z1518" s="54">
        <v>0</v>
      </c>
      <c r="AA1518" s="54">
        <v>0</v>
      </c>
      <c r="AB1518" s="54">
        <v>0</v>
      </c>
      <c r="AC1518" s="54">
        <v>0</v>
      </c>
      <c r="AD1518" s="54">
        <v>0</v>
      </c>
      <c r="AE1518" s="54">
        <v>0</v>
      </c>
      <c r="AF1518" s="54">
        <f t="shared" si="1809"/>
        <v>0</v>
      </c>
      <c r="AG1518" s="54">
        <f t="shared" si="1810"/>
        <v>0</v>
      </c>
      <c r="AH1518" s="54">
        <f t="shared" si="1811"/>
        <v>0</v>
      </c>
      <c r="AI1518" s="54">
        <v>6.7826834283398244E-4</v>
      </c>
      <c r="AJ1518" s="54">
        <v>5.7294345739988969E-4</v>
      </c>
      <c r="AK1518" s="54">
        <v>8.6960834403080104E-4</v>
      </c>
      <c r="AL1518" s="54">
        <v>5.2547900771074136E-4</v>
      </c>
      <c r="AM1518" s="54">
        <v>6.3778986227157948E-4</v>
      </c>
      <c r="AN1518" s="54">
        <v>7.31964002937395E-4</v>
      </c>
      <c r="AO1518" s="54">
        <v>2.1208201442646729E-3</v>
      </c>
      <c r="AP1518" s="54">
        <v>1.8952328729197158E-3</v>
      </c>
      <c r="AQ1518" s="54">
        <v>4.0160530171843888E-3</v>
      </c>
      <c r="AR1518" s="54">
        <f t="shared" si="1812"/>
        <v>0</v>
      </c>
      <c r="AS1518" s="54">
        <f t="shared" si="1813"/>
        <v>0</v>
      </c>
      <c r="AT1518" s="54">
        <f t="shared" si="1814"/>
        <v>0</v>
      </c>
      <c r="AU1518" s="54">
        <f t="shared" si="1815"/>
        <v>0</v>
      </c>
      <c r="AV1518" s="54">
        <f t="shared" si="1816"/>
        <v>0</v>
      </c>
      <c r="AW1518" s="54">
        <f t="shared" si="1817"/>
        <v>0</v>
      </c>
      <c r="AX1518" s="54">
        <f t="shared" si="1818"/>
        <v>0</v>
      </c>
      <c r="AY1518" s="54">
        <f t="shared" si="1819"/>
        <v>0</v>
      </c>
      <c r="AZ1518" s="54">
        <f t="shared" si="1820"/>
        <v>0</v>
      </c>
      <c r="BA1518" s="54">
        <f t="shared" si="1804"/>
        <v>1.3183546069258188E-7</v>
      </c>
      <c r="BB1518" s="54">
        <f t="shared" si="1805"/>
        <v>0</v>
      </c>
      <c r="BC1518" s="54"/>
      <c r="BD1518" s="54"/>
      <c r="BE1518" s="54">
        <f t="shared" si="1821"/>
        <v>0</v>
      </c>
      <c r="BF1518" s="54"/>
      <c r="BG1518" s="54"/>
      <c r="BH1518" s="54"/>
      <c r="BI1518" s="54"/>
      <c r="BJ1518" s="54"/>
      <c r="BK1518" s="54"/>
      <c r="BL1518" s="54"/>
      <c r="BM1518" s="54"/>
      <c r="BN1518" s="54"/>
      <c r="BO1518" s="54"/>
      <c r="BP1518" s="54"/>
      <c r="BQ1518" s="54"/>
      <c r="BR1518" s="54"/>
      <c r="BS1518" s="54"/>
      <c r="BT1518" s="54"/>
      <c r="BU1518" s="54"/>
      <c r="BV1518" s="54">
        <f t="shared" si="1822"/>
        <v>31886.959999999999</v>
      </c>
      <c r="BW1518" s="54">
        <f t="shared" si="1823"/>
        <v>11957.61</v>
      </c>
      <c r="BX1518" s="54">
        <f t="shared" si="1824"/>
        <v>0</v>
      </c>
      <c r="BY1518" s="54">
        <f t="shared" si="1825"/>
        <v>3</v>
      </c>
      <c r="BZ1518" s="54">
        <f t="shared" si="1826"/>
        <v>0</v>
      </c>
      <c r="CA1518" s="54">
        <v>0</v>
      </c>
      <c r="CB1518" s="54">
        <f t="shared" si="1827"/>
        <v>30</v>
      </c>
      <c r="CC1518" s="54">
        <f t="shared" si="1828"/>
        <v>8</v>
      </c>
      <c r="CD1518" s="54">
        <v>20</v>
      </c>
      <c r="CE1518" s="54">
        <v>30</v>
      </c>
      <c r="CF1518" s="54">
        <v>26</v>
      </c>
      <c r="CG1518" s="54">
        <v>8</v>
      </c>
      <c r="CH1518" s="54">
        <v>1</v>
      </c>
      <c r="CI1518" s="54">
        <v>8</v>
      </c>
      <c r="CJ1518" s="54">
        <v>3</v>
      </c>
      <c r="CK1518" s="54">
        <v>0</v>
      </c>
      <c r="CL1518" s="54">
        <v>0</v>
      </c>
      <c r="CM1518" s="54">
        <v>0</v>
      </c>
      <c r="CN1518" s="54">
        <v>0</v>
      </c>
      <c r="CO1518" s="54">
        <v>0</v>
      </c>
    </row>
    <row r="1519" spans="1:93">
      <c r="A1519" s="3" t="str">
        <f t="shared" si="1808"/>
        <v>SH687Phesgo 10ml</v>
      </c>
      <c r="B1519" s="3" t="s">
        <v>558</v>
      </c>
      <c r="C1519" s="3" t="s">
        <v>887</v>
      </c>
      <c r="D1519" s="3" t="s">
        <v>296</v>
      </c>
      <c r="E1519" s="3" t="s">
        <v>296</v>
      </c>
      <c r="F1519" s="3" t="s">
        <v>467</v>
      </c>
      <c r="G1519" s="3" t="s">
        <v>468</v>
      </c>
      <c r="H1519" s="3" t="s">
        <v>345</v>
      </c>
      <c r="I1519" s="3" t="s">
        <v>346</v>
      </c>
      <c r="J1519" s="3" t="s">
        <v>541</v>
      </c>
      <c r="K1519" s="3" t="s">
        <v>544</v>
      </c>
      <c r="L1519" s="3" t="s">
        <v>939</v>
      </c>
      <c r="M1519" s="3" t="s">
        <v>542</v>
      </c>
      <c r="N1519" s="3" t="s">
        <v>17</v>
      </c>
      <c r="O1519" s="3" t="s">
        <v>18</v>
      </c>
      <c r="P1519" s="3">
        <v>6232.07</v>
      </c>
      <c r="Q1519" s="54">
        <v>26.579898743834708</v>
      </c>
      <c r="R1519" s="54">
        <v>24.366231358033524</v>
      </c>
      <c r="S1519" s="54">
        <v>36.074188448140021</v>
      </c>
      <c r="T1519" s="54">
        <v>32.46690452753419</v>
      </c>
      <c r="U1519" s="54">
        <v>28.202454375138597</v>
      </c>
      <c r="V1519" s="54">
        <v>37.978318070738936</v>
      </c>
      <c r="W1519" s="54">
        <v>87.020318550008255</v>
      </c>
      <c r="X1519" s="54">
        <v>98.64767697341172</v>
      </c>
      <c r="Y1519" s="54">
        <v>185.66799552341996</v>
      </c>
      <c r="Z1519" s="54">
        <v>25</v>
      </c>
      <c r="AA1519" s="54">
        <v>30</v>
      </c>
      <c r="AB1519" s="54">
        <v>40</v>
      </c>
      <c r="AC1519" s="54">
        <v>30</v>
      </c>
      <c r="AD1519" s="54">
        <v>0</v>
      </c>
      <c r="AE1519" s="54">
        <v>0</v>
      </c>
      <c r="AF1519" s="54">
        <f t="shared" si="1809"/>
        <v>95</v>
      </c>
      <c r="AG1519" s="54">
        <f t="shared" si="1810"/>
        <v>30</v>
      </c>
      <c r="AH1519" s="54">
        <f t="shared" si="1811"/>
        <v>125</v>
      </c>
      <c r="AI1519" s="54">
        <v>165647.78956448997</v>
      </c>
      <c r="AJ1519" s="54">
        <v>151852.05945945997</v>
      </c>
      <c r="AK1519" s="54">
        <v>224816.86760199995</v>
      </c>
      <c r="AL1519" s="54">
        <v>202336.02169890999</v>
      </c>
      <c r="AM1519" s="54">
        <v>175759.66983766999</v>
      </c>
      <c r="AN1519" s="54">
        <v>236683.53669911</v>
      </c>
      <c r="AO1519" s="54">
        <v>542316.71662594983</v>
      </c>
      <c r="AP1519" s="54">
        <v>614779.22823568992</v>
      </c>
      <c r="AQ1519" s="54">
        <v>1157095.9448616398</v>
      </c>
      <c r="AR1519" s="54">
        <f t="shared" si="1812"/>
        <v>155801.75</v>
      </c>
      <c r="AS1519" s="54">
        <f t="shared" si="1813"/>
        <v>186962.09999999998</v>
      </c>
      <c r="AT1519" s="54">
        <f t="shared" si="1814"/>
        <v>249282.8</v>
      </c>
      <c r="AU1519" s="54">
        <f t="shared" si="1815"/>
        <v>186962.09999999998</v>
      </c>
      <c r="AV1519" s="54">
        <f t="shared" si="1816"/>
        <v>0</v>
      </c>
      <c r="AW1519" s="54">
        <f t="shared" si="1817"/>
        <v>0</v>
      </c>
      <c r="AX1519" s="54">
        <f t="shared" si="1818"/>
        <v>592046.64999999991</v>
      </c>
      <c r="AY1519" s="54">
        <f t="shared" si="1819"/>
        <v>186962.09999999998</v>
      </c>
      <c r="AZ1519" s="54">
        <f t="shared" si="1820"/>
        <v>779008.74999999988</v>
      </c>
      <c r="BA1519" s="54">
        <f t="shared" si="1804"/>
        <v>32.46690452753419</v>
      </c>
      <c r="BB1519" s="54">
        <f t="shared" si="1805"/>
        <v>30</v>
      </c>
      <c r="BC1519" s="54">
        <f>SUM(CJ1519:CL1519)</f>
        <v>92</v>
      </c>
      <c r="BD1519" s="54">
        <f>SUM(CM1519:CO1519)</f>
        <v>103</v>
      </c>
      <c r="BE1519" s="54">
        <f t="shared" si="1821"/>
        <v>125</v>
      </c>
      <c r="BF1519" s="54">
        <f t="shared" ref="BF1519:BK1519" si="1865">Z1519</f>
        <v>25</v>
      </c>
      <c r="BG1519" s="54">
        <f t="shared" si="1865"/>
        <v>30</v>
      </c>
      <c r="BH1519" s="54">
        <f t="shared" si="1865"/>
        <v>40</v>
      </c>
      <c r="BI1519" s="54">
        <f t="shared" si="1865"/>
        <v>30</v>
      </c>
      <c r="BJ1519" s="54">
        <f t="shared" si="1865"/>
        <v>0</v>
      </c>
      <c r="BK1519" s="54">
        <f t="shared" si="1865"/>
        <v>0</v>
      </c>
      <c r="BL1519" s="54">
        <v>0</v>
      </c>
      <c r="BM1519" s="54">
        <v>0</v>
      </c>
      <c r="BN1519" s="54">
        <f t="shared" ref="BN1519:BN1520" si="1866">AVERAGE(BP1519:BR1519)</f>
        <v>0</v>
      </c>
      <c r="BO1519" s="54">
        <f t="shared" ref="BO1519:BO1520" si="1867">SUM(BS1519:BU1519)/1</f>
        <v>0</v>
      </c>
      <c r="BP1519" s="54">
        <v>0</v>
      </c>
      <c r="BQ1519" s="54">
        <v>0</v>
      </c>
      <c r="BR1519" s="54">
        <v>0</v>
      </c>
      <c r="BS1519" s="54">
        <v>0</v>
      </c>
      <c r="BT1519" s="54">
        <v>0</v>
      </c>
      <c r="BU1519" s="54">
        <v>0</v>
      </c>
      <c r="BV1519" s="54">
        <f t="shared" si="1822"/>
        <v>132950.82666666666</v>
      </c>
      <c r="BW1519" s="54">
        <f t="shared" si="1823"/>
        <v>573350.43999999994</v>
      </c>
      <c r="BX1519" s="54">
        <f t="shared" si="1824"/>
        <v>641903.21</v>
      </c>
      <c r="BY1519" s="54">
        <f t="shared" si="1825"/>
        <v>92</v>
      </c>
      <c r="BZ1519" s="54">
        <f t="shared" si="1826"/>
        <v>103</v>
      </c>
      <c r="CA1519" s="54">
        <v>20.333333333333332</v>
      </c>
      <c r="CB1519" s="54">
        <f t="shared" si="1827"/>
        <v>47</v>
      </c>
      <c r="CC1519" s="54">
        <f t="shared" si="1828"/>
        <v>21.333333333333332</v>
      </c>
      <c r="CD1519" s="54">
        <v>0</v>
      </c>
      <c r="CE1519" s="54">
        <v>0</v>
      </c>
      <c r="CF1519" s="54">
        <v>18</v>
      </c>
      <c r="CG1519" s="54">
        <v>8</v>
      </c>
      <c r="CH1519" s="54">
        <v>16</v>
      </c>
      <c r="CI1519" s="54">
        <v>19</v>
      </c>
      <c r="CJ1519" s="54">
        <v>28</v>
      </c>
      <c r="CK1519" s="54">
        <v>19</v>
      </c>
      <c r="CL1519" s="54">
        <v>45</v>
      </c>
      <c r="CM1519" s="54">
        <v>25</v>
      </c>
      <c r="CN1519" s="54">
        <v>31</v>
      </c>
      <c r="CO1519" s="54">
        <v>47</v>
      </c>
    </row>
    <row r="1520" spans="1:93">
      <c r="A1520" s="3" t="str">
        <f t="shared" si="1808"/>
        <v>SH687Phesgo 15ml</v>
      </c>
      <c r="B1520" s="3" t="s">
        <v>558</v>
      </c>
      <c r="C1520" s="3" t="s">
        <v>887</v>
      </c>
      <c r="D1520" s="3" t="s">
        <v>296</v>
      </c>
      <c r="E1520" s="3" t="s">
        <v>296</v>
      </c>
      <c r="F1520" s="3" t="s">
        <v>467</v>
      </c>
      <c r="G1520" s="3" t="s">
        <v>468</v>
      </c>
      <c r="H1520" s="3" t="s">
        <v>345</v>
      </c>
      <c r="I1520" s="3" t="s">
        <v>346</v>
      </c>
      <c r="J1520" s="3" t="s">
        <v>541</v>
      </c>
      <c r="K1520" s="3" t="s">
        <v>544</v>
      </c>
      <c r="L1520" s="3" t="s">
        <v>939</v>
      </c>
      <c r="M1520" s="3" t="s">
        <v>542</v>
      </c>
      <c r="N1520" s="3" t="s">
        <v>17</v>
      </c>
      <c r="O1520" s="3" t="s">
        <v>19</v>
      </c>
      <c r="P1520" s="3">
        <v>8489.27</v>
      </c>
      <c r="Q1520" s="54">
        <v>2</v>
      </c>
      <c r="R1520" s="54">
        <v>2</v>
      </c>
      <c r="S1520" s="54">
        <v>3</v>
      </c>
      <c r="T1520" s="54">
        <v>2</v>
      </c>
      <c r="U1520" s="54">
        <v>3</v>
      </c>
      <c r="V1520" s="54">
        <v>3</v>
      </c>
      <c r="W1520" s="54">
        <v>7</v>
      </c>
      <c r="X1520" s="54">
        <v>8</v>
      </c>
      <c r="Y1520" s="54">
        <v>15</v>
      </c>
      <c r="Z1520" s="54">
        <v>2</v>
      </c>
      <c r="AA1520" s="54">
        <v>1</v>
      </c>
      <c r="AB1520" s="54">
        <v>1</v>
      </c>
      <c r="AC1520" s="54">
        <v>1</v>
      </c>
      <c r="AD1520" s="54">
        <v>0</v>
      </c>
      <c r="AE1520" s="54">
        <v>0</v>
      </c>
      <c r="AF1520" s="54">
        <f t="shared" si="1809"/>
        <v>4</v>
      </c>
      <c r="AG1520" s="54">
        <f t="shared" si="1810"/>
        <v>1</v>
      </c>
      <c r="AH1520" s="54">
        <f t="shared" si="1811"/>
        <v>5</v>
      </c>
      <c r="AI1520" s="54">
        <v>16978.54</v>
      </c>
      <c r="AJ1520" s="54">
        <v>16978.54</v>
      </c>
      <c r="AK1520" s="54">
        <v>25467.81</v>
      </c>
      <c r="AL1520" s="54">
        <v>16978.54</v>
      </c>
      <c r="AM1520" s="54">
        <v>25467.81</v>
      </c>
      <c r="AN1520" s="54">
        <v>25467.81</v>
      </c>
      <c r="AO1520" s="54">
        <v>59424.89</v>
      </c>
      <c r="AP1520" s="54">
        <v>67914.16</v>
      </c>
      <c r="AQ1520" s="54">
        <v>127339.05</v>
      </c>
      <c r="AR1520" s="54">
        <f t="shared" si="1812"/>
        <v>16978.54</v>
      </c>
      <c r="AS1520" s="54">
        <f t="shared" si="1813"/>
        <v>8489.27</v>
      </c>
      <c r="AT1520" s="54">
        <f t="shared" si="1814"/>
        <v>8489.27</v>
      </c>
      <c r="AU1520" s="54">
        <f t="shared" si="1815"/>
        <v>8489.27</v>
      </c>
      <c r="AV1520" s="54">
        <f t="shared" si="1816"/>
        <v>0</v>
      </c>
      <c r="AW1520" s="54">
        <f t="shared" si="1817"/>
        <v>0</v>
      </c>
      <c r="AX1520" s="54">
        <f t="shared" si="1818"/>
        <v>33957.08</v>
      </c>
      <c r="AY1520" s="54">
        <f t="shared" si="1819"/>
        <v>8489.27</v>
      </c>
      <c r="AZ1520" s="54">
        <f t="shared" si="1820"/>
        <v>42446.350000000006</v>
      </c>
      <c r="BA1520" s="54">
        <f t="shared" si="1804"/>
        <v>2</v>
      </c>
      <c r="BB1520" s="54">
        <f t="shared" si="1805"/>
        <v>1</v>
      </c>
      <c r="BC1520" s="54">
        <f>SUM(CJ1520:CL1520)*2</f>
        <v>26</v>
      </c>
      <c r="BD1520" s="54">
        <f>SUM(CM1520:CO1520)*2</f>
        <v>14</v>
      </c>
      <c r="BE1520" s="54">
        <f t="shared" si="1821"/>
        <v>10</v>
      </c>
      <c r="BF1520" s="54">
        <f t="shared" ref="BF1520:BK1520" si="1868">Z1520*2</f>
        <v>4</v>
      </c>
      <c r="BG1520" s="54">
        <f t="shared" si="1868"/>
        <v>2</v>
      </c>
      <c r="BH1520" s="54">
        <f t="shared" si="1868"/>
        <v>2</v>
      </c>
      <c r="BI1520" s="54">
        <f t="shared" si="1868"/>
        <v>2</v>
      </c>
      <c r="BJ1520" s="54">
        <f t="shared" si="1868"/>
        <v>0</v>
      </c>
      <c r="BK1520" s="54">
        <f t="shared" si="1868"/>
        <v>0</v>
      </c>
      <c r="BL1520" s="54">
        <v>0</v>
      </c>
      <c r="BM1520" s="54">
        <v>0</v>
      </c>
      <c r="BN1520" s="54">
        <f t="shared" si="1866"/>
        <v>0.33333333333333331</v>
      </c>
      <c r="BO1520" s="54">
        <f t="shared" si="1867"/>
        <v>0</v>
      </c>
      <c r="BP1520" s="54">
        <v>0</v>
      </c>
      <c r="BQ1520" s="54">
        <v>0</v>
      </c>
      <c r="BR1520" s="54">
        <v>1</v>
      </c>
      <c r="BS1520" s="54">
        <v>0</v>
      </c>
      <c r="BT1520" s="54">
        <v>0</v>
      </c>
      <c r="BU1520" s="54">
        <v>0</v>
      </c>
      <c r="BV1520" s="54">
        <f t="shared" si="1822"/>
        <v>21930.61416666667</v>
      </c>
      <c r="BW1520" s="54">
        <f t="shared" si="1823"/>
        <v>110360.51000000001</v>
      </c>
      <c r="BX1520" s="54">
        <f t="shared" si="1824"/>
        <v>59424.89</v>
      </c>
      <c r="BY1520" s="54">
        <f t="shared" si="1825"/>
        <v>13</v>
      </c>
      <c r="BZ1520" s="54">
        <f t="shared" si="1826"/>
        <v>7</v>
      </c>
      <c r="CA1520" s="54">
        <v>0</v>
      </c>
      <c r="CB1520" s="54">
        <f t="shared" si="1827"/>
        <v>8</v>
      </c>
      <c r="CC1520" s="54">
        <f t="shared" si="1828"/>
        <v>2.5833333333333335</v>
      </c>
      <c r="CD1520" s="54">
        <v>0</v>
      </c>
      <c r="CE1520" s="54">
        <v>0</v>
      </c>
      <c r="CF1520" s="54">
        <v>2</v>
      </c>
      <c r="CG1520" s="54">
        <v>6</v>
      </c>
      <c r="CH1520" s="54">
        <v>0</v>
      </c>
      <c r="CI1520" s="54">
        <v>3</v>
      </c>
      <c r="CJ1520" s="54">
        <v>0</v>
      </c>
      <c r="CK1520" s="54">
        <v>8</v>
      </c>
      <c r="CL1520" s="54">
        <v>5</v>
      </c>
      <c r="CM1520" s="54">
        <v>3</v>
      </c>
      <c r="CN1520" s="54">
        <v>0</v>
      </c>
      <c r="CO1520" s="54">
        <v>4</v>
      </c>
    </row>
    <row r="1521" spans="1:93">
      <c r="A1521" s="3" t="str">
        <f t="shared" si="1808"/>
        <v>SH776Herceptin IV</v>
      </c>
      <c r="B1521" s="3" t="s">
        <v>556</v>
      </c>
      <c r="C1521" s="3" t="s">
        <v>557</v>
      </c>
      <c r="D1521" s="3" t="s">
        <v>296</v>
      </c>
      <c r="E1521" s="3" t="s">
        <v>296</v>
      </c>
      <c r="F1521" s="3" t="s">
        <v>469</v>
      </c>
      <c r="G1521" s="3" t="s">
        <v>470</v>
      </c>
      <c r="H1521" s="3" t="s">
        <v>469</v>
      </c>
      <c r="I1521" s="3" t="s">
        <v>470</v>
      </c>
      <c r="J1521" s="3" t="s">
        <v>541</v>
      </c>
      <c r="K1521" s="3" t="s">
        <v>541</v>
      </c>
      <c r="L1521" s="3"/>
      <c r="M1521" s="3" t="s">
        <v>545</v>
      </c>
      <c r="N1521" s="3" t="s">
        <v>11</v>
      </c>
      <c r="O1521" s="3" t="s">
        <v>11</v>
      </c>
      <c r="P1521" s="3">
        <v>4535.5</v>
      </c>
      <c r="Q1521" s="54">
        <v>2.326239241590959</v>
      </c>
      <c r="R1521" s="54">
        <v>1.6665297818769216</v>
      </c>
      <c r="S1521" s="54">
        <v>1.5502510747335005</v>
      </c>
      <c r="T1521" s="54">
        <v>1.0946956836509707</v>
      </c>
      <c r="U1521" s="54">
        <v>0.99741936894332806</v>
      </c>
      <c r="V1521" s="54">
        <v>1.7364062052746734</v>
      </c>
      <c r="W1521" s="54">
        <v>5.5430200982013815</v>
      </c>
      <c r="X1521" s="54">
        <v>3.8285212578689722</v>
      </c>
      <c r="Y1521" s="54">
        <v>9.3715413560703542</v>
      </c>
      <c r="Z1521" s="54">
        <v>0</v>
      </c>
      <c r="AA1521" s="54">
        <v>0</v>
      </c>
      <c r="AB1521" s="54">
        <v>0</v>
      </c>
      <c r="AC1521" s="54">
        <v>0</v>
      </c>
      <c r="AD1521" s="54">
        <v>0</v>
      </c>
      <c r="AE1521" s="54">
        <v>0</v>
      </c>
      <c r="AF1521" s="54">
        <f t="shared" si="1809"/>
        <v>0</v>
      </c>
      <c r="AG1521" s="54">
        <f t="shared" si="1810"/>
        <v>0</v>
      </c>
      <c r="AH1521" s="54">
        <f t="shared" si="1811"/>
        <v>0</v>
      </c>
      <c r="AI1521" s="54">
        <v>10550.658080235795</v>
      </c>
      <c r="AJ1521" s="54">
        <v>7558.5458257027785</v>
      </c>
      <c r="AK1521" s="54">
        <v>7031.1637494537918</v>
      </c>
      <c r="AL1521" s="54">
        <v>4964.9922731989773</v>
      </c>
      <c r="AM1521" s="54">
        <v>4523.7955478424647</v>
      </c>
      <c r="AN1521" s="54">
        <v>7875.4703440232815</v>
      </c>
      <c r="AO1521" s="54">
        <v>25140.367655392365</v>
      </c>
      <c r="AP1521" s="54">
        <v>17364.258165064723</v>
      </c>
      <c r="AQ1521" s="54">
        <v>42504.625820457091</v>
      </c>
      <c r="AR1521" s="54">
        <f t="shared" si="1812"/>
        <v>0</v>
      </c>
      <c r="AS1521" s="54">
        <f t="shared" si="1813"/>
        <v>0</v>
      </c>
      <c r="AT1521" s="54">
        <f t="shared" si="1814"/>
        <v>0</v>
      </c>
      <c r="AU1521" s="54">
        <f t="shared" si="1815"/>
        <v>0</v>
      </c>
      <c r="AV1521" s="54">
        <f t="shared" si="1816"/>
        <v>0</v>
      </c>
      <c r="AW1521" s="54">
        <f t="shared" si="1817"/>
        <v>0</v>
      </c>
      <c r="AX1521" s="54">
        <f t="shared" si="1818"/>
        <v>0</v>
      </c>
      <c r="AY1521" s="54">
        <f t="shared" si="1819"/>
        <v>0</v>
      </c>
      <c r="AZ1521" s="54">
        <f t="shared" si="1820"/>
        <v>0</v>
      </c>
      <c r="BA1521" s="54">
        <f t="shared" si="1804"/>
        <v>1.0946956836509707</v>
      </c>
      <c r="BB1521" s="54">
        <f t="shared" si="1805"/>
        <v>0</v>
      </c>
      <c r="BC1521" s="54"/>
      <c r="BD1521" s="54"/>
      <c r="BE1521" s="54">
        <f t="shared" si="1821"/>
        <v>0</v>
      </c>
      <c r="BF1521" s="54"/>
      <c r="BG1521" s="54"/>
      <c r="BH1521" s="54"/>
      <c r="BI1521" s="54"/>
      <c r="BJ1521" s="54"/>
      <c r="BK1521" s="54"/>
      <c r="BL1521" s="54"/>
      <c r="BM1521" s="54"/>
      <c r="BN1521" s="54"/>
      <c r="BO1521" s="54"/>
      <c r="BP1521" s="54"/>
      <c r="BQ1521" s="54"/>
      <c r="BR1521" s="54"/>
      <c r="BS1521" s="54"/>
      <c r="BT1521" s="54"/>
      <c r="BU1521" s="54"/>
      <c r="BV1521" s="54">
        <f t="shared" si="1822"/>
        <v>0</v>
      </c>
      <c r="BW1521" s="54">
        <f t="shared" si="1823"/>
        <v>0</v>
      </c>
      <c r="BX1521" s="54">
        <f t="shared" si="1824"/>
        <v>0</v>
      </c>
      <c r="BY1521" s="54">
        <f t="shared" si="1825"/>
        <v>0</v>
      </c>
      <c r="BZ1521" s="54">
        <f t="shared" si="1826"/>
        <v>0</v>
      </c>
      <c r="CA1521" s="54">
        <v>0</v>
      </c>
      <c r="CB1521" s="54">
        <f t="shared" si="1827"/>
        <v>0</v>
      </c>
      <c r="CC1521" s="54">
        <f t="shared" si="1828"/>
        <v>0</v>
      </c>
      <c r="CD1521" s="54">
        <v>0</v>
      </c>
      <c r="CE1521" s="54">
        <v>0</v>
      </c>
      <c r="CF1521" s="54">
        <v>0</v>
      </c>
      <c r="CG1521" s="54">
        <v>0</v>
      </c>
      <c r="CH1521" s="54">
        <v>0</v>
      </c>
      <c r="CI1521" s="54">
        <v>0</v>
      </c>
      <c r="CJ1521" s="54">
        <v>0</v>
      </c>
      <c r="CK1521" s="54">
        <v>0</v>
      </c>
      <c r="CL1521" s="54">
        <v>0</v>
      </c>
      <c r="CM1521" s="54">
        <v>0</v>
      </c>
      <c r="CN1521" s="54">
        <v>0</v>
      </c>
      <c r="CO1521" s="54">
        <v>0</v>
      </c>
    </row>
    <row r="1522" spans="1:93">
      <c r="A1522" s="3" t="str">
        <f t="shared" si="1808"/>
        <v>SH776Herceptin SC</v>
      </c>
      <c r="B1522" s="3" t="s">
        <v>556</v>
      </c>
      <c r="C1522" s="3" t="s">
        <v>557</v>
      </c>
      <c r="D1522" s="3" t="s">
        <v>296</v>
      </c>
      <c r="E1522" s="3" t="s">
        <v>296</v>
      </c>
      <c r="F1522" s="3" t="s">
        <v>469</v>
      </c>
      <c r="G1522" s="3" t="s">
        <v>470</v>
      </c>
      <c r="H1522" s="3" t="s">
        <v>469</v>
      </c>
      <c r="I1522" s="3" t="s">
        <v>470</v>
      </c>
      <c r="J1522" s="3" t="s">
        <v>541</v>
      </c>
      <c r="K1522" s="3" t="s">
        <v>541</v>
      </c>
      <c r="L1522" s="3"/>
      <c r="M1522" s="3" t="s">
        <v>545</v>
      </c>
      <c r="N1522" s="3" t="s">
        <v>12</v>
      </c>
      <c r="O1522" s="3" t="s">
        <v>12</v>
      </c>
      <c r="P1522" s="3">
        <v>3444.49</v>
      </c>
      <c r="Q1522" s="54">
        <v>4.9217424514880328</v>
      </c>
      <c r="R1522" s="54">
        <v>4.5601063553685668</v>
      </c>
      <c r="S1522" s="54">
        <v>6.9169112676693425</v>
      </c>
      <c r="T1522" s="54">
        <v>7.0798992140404629</v>
      </c>
      <c r="U1522" s="54">
        <v>6.3746132971784348</v>
      </c>
      <c r="V1522" s="54">
        <v>8.3903518339907119</v>
      </c>
      <c r="W1522" s="54">
        <v>16.398760074525942</v>
      </c>
      <c r="X1522" s="54">
        <v>21.844864345209608</v>
      </c>
      <c r="Y1522" s="54">
        <v>38.243624419735553</v>
      </c>
      <c r="Z1522" s="54">
        <v>10</v>
      </c>
      <c r="AA1522" s="54">
        <v>14</v>
      </c>
      <c r="AB1522" s="54">
        <v>4</v>
      </c>
      <c r="AC1522" s="54">
        <v>0</v>
      </c>
      <c r="AD1522" s="54">
        <v>0</v>
      </c>
      <c r="AE1522" s="54">
        <v>0</v>
      </c>
      <c r="AF1522" s="54">
        <f t="shared" si="1809"/>
        <v>28</v>
      </c>
      <c r="AG1522" s="54">
        <f t="shared" si="1810"/>
        <v>0</v>
      </c>
      <c r="AH1522" s="54">
        <f t="shared" si="1811"/>
        <v>28</v>
      </c>
      <c r="AI1522" s="54">
        <v>16952.892656726013</v>
      </c>
      <c r="AJ1522" s="54">
        <v>15707.240740003472</v>
      </c>
      <c r="AK1522" s="54">
        <v>23825.231692374367</v>
      </c>
      <c r="AL1522" s="54">
        <v>24386.642043770229</v>
      </c>
      <c r="AM1522" s="54">
        <v>21957.291755998143</v>
      </c>
      <c r="AN1522" s="54">
        <v>28900.482988662665</v>
      </c>
      <c r="AO1522" s="54">
        <v>56485.365089103856</v>
      </c>
      <c r="AP1522" s="54">
        <v>75244.416788431045</v>
      </c>
      <c r="AQ1522" s="54">
        <v>131729.7818775349</v>
      </c>
      <c r="AR1522" s="54">
        <f t="shared" si="1812"/>
        <v>34444.899999999994</v>
      </c>
      <c r="AS1522" s="54">
        <f t="shared" si="1813"/>
        <v>48222.86</v>
      </c>
      <c r="AT1522" s="54">
        <f t="shared" si="1814"/>
        <v>13777.96</v>
      </c>
      <c r="AU1522" s="54">
        <f t="shared" si="1815"/>
        <v>0</v>
      </c>
      <c r="AV1522" s="54">
        <f t="shared" si="1816"/>
        <v>0</v>
      </c>
      <c r="AW1522" s="54">
        <f t="shared" si="1817"/>
        <v>0</v>
      </c>
      <c r="AX1522" s="54">
        <f t="shared" si="1818"/>
        <v>96445.72</v>
      </c>
      <c r="AY1522" s="54">
        <f t="shared" si="1819"/>
        <v>0</v>
      </c>
      <c r="AZ1522" s="54">
        <f t="shared" si="1820"/>
        <v>96445.72</v>
      </c>
      <c r="BA1522" s="54">
        <f t="shared" si="1804"/>
        <v>7.0798992140404629</v>
      </c>
      <c r="BB1522" s="54">
        <f t="shared" si="1805"/>
        <v>0</v>
      </c>
      <c r="BC1522" s="54"/>
      <c r="BD1522" s="54"/>
      <c r="BE1522" s="54">
        <f t="shared" si="1821"/>
        <v>0</v>
      </c>
      <c r="BF1522" s="54"/>
      <c r="BG1522" s="54"/>
      <c r="BH1522" s="54"/>
      <c r="BI1522" s="54"/>
      <c r="BJ1522" s="54"/>
      <c r="BK1522" s="54"/>
      <c r="BL1522" s="54"/>
      <c r="BM1522" s="54"/>
      <c r="BN1522" s="54"/>
      <c r="BO1522" s="54"/>
      <c r="BP1522" s="54"/>
      <c r="BQ1522" s="54"/>
      <c r="BR1522" s="54"/>
      <c r="BS1522" s="54"/>
      <c r="BT1522" s="54"/>
      <c r="BU1522" s="54"/>
      <c r="BV1522" s="54">
        <f t="shared" si="1822"/>
        <v>23250.307499999999</v>
      </c>
      <c r="BW1522" s="54">
        <f t="shared" si="1823"/>
        <v>79223.26999999999</v>
      </c>
      <c r="BX1522" s="54">
        <f t="shared" si="1824"/>
        <v>65445.31</v>
      </c>
      <c r="BY1522" s="54">
        <f t="shared" si="1825"/>
        <v>23</v>
      </c>
      <c r="BZ1522" s="54">
        <f t="shared" si="1826"/>
        <v>19</v>
      </c>
      <c r="CA1522" s="54">
        <v>0</v>
      </c>
      <c r="CB1522" s="54">
        <f t="shared" si="1827"/>
        <v>15</v>
      </c>
      <c r="CC1522" s="54">
        <f t="shared" si="1828"/>
        <v>6.75</v>
      </c>
      <c r="CD1522" s="54">
        <v>15</v>
      </c>
      <c r="CE1522" s="54">
        <v>5</v>
      </c>
      <c r="CF1522" s="54">
        <v>3</v>
      </c>
      <c r="CG1522" s="54">
        <v>5</v>
      </c>
      <c r="CH1522" s="54">
        <v>6</v>
      </c>
      <c r="CI1522" s="54">
        <v>5</v>
      </c>
      <c r="CJ1522" s="54">
        <v>10</v>
      </c>
      <c r="CK1522" s="54">
        <v>10</v>
      </c>
      <c r="CL1522" s="54">
        <v>3</v>
      </c>
      <c r="CM1522" s="54">
        <v>4</v>
      </c>
      <c r="CN1522" s="54">
        <v>8</v>
      </c>
      <c r="CO1522" s="54">
        <v>7</v>
      </c>
    </row>
    <row r="1523" spans="1:93">
      <c r="A1523" s="3" t="str">
        <f t="shared" si="1808"/>
        <v>SH776Itovebi 3mg</v>
      </c>
      <c r="B1523" s="3" t="s">
        <v>556</v>
      </c>
      <c r="C1523" s="3" t="s">
        <v>557</v>
      </c>
      <c r="D1523" s="3" t="s">
        <v>296</v>
      </c>
      <c r="E1523" s="3" t="s">
        <v>296</v>
      </c>
      <c r="F1523" s="3" t="s">
        <v>469</v>
      </c>
      <c r="G1523" s="3" t="s">
        <v>470</v>
      </c>
      <c r="H1523" s="3" t="s">
        <v>469</v>
      </c>
      <c r="I1523" s="3" t="s">
        <v>470</v>
      </c>
      <c r="J1523" s="3" t="s">
        <v>541</v>
      </c>
      <c r="K1523" s="3" t="s">
        <v>541</v>
      </c>
      <c r="L1523" s="3"/>
      <c r="M1523" s="3" t="s">
        <v>545</v>
      </c>
      <c r="N1523" s="3" t="s">
        <v>13</v>
      </c>
      <c r="O1523" s="3" t="s">
        <v>14</v>
      </c>
      <c r="P1523" s="3">
        <v>3566.02</v>
      </c>
      <c r="Q1523" s="54">
        <v>1.6269071646981861</v>
      </c>
      <c r="R1523" s="54">
        <v>1.8575915829659375</v>
      </c>
      <c r="S1523" s="54">
        <v>3.7598231898510424</v>
      </c>
      <c r="T1523" s="54">
        <v>3.8060551594335115</v>
      </c>
      <c r="U1523" s="54">
        <v>4.6271422121478603</v>
      </c>
      <c r="V1523" s="54">
        <v>5.8926950189632219</v>
      </c>
      <c r="W1523" s="54">
        <v>7.2443219375151662</v>
      </c>
      <c r="X1523" s="54">
        <v>14.325892390544594</v>
      </c>
      <c r="Y1523" s="54">
        <v>21.570214328059759</v>
      </c>
      <c r="Z1523" s="54">
        <v>0</v>
      </c>
      <c r="AA1523" s="54">
        <v>0</v>
      </c>
      <c r="AB1523" s="54">
        <v>0</v>
      </c>
      <c r="AC1523" s="54">
        <v>0</v>
      </c>
      <c r="AD1523" s="54">
        <v>0</v>
      </c>
      <c r="AE1523" s="54">
        <v>0</v>
      </c>
      <c r="AF1523" s="54">
        <f t="shared" si="1809"/>
        <v>0</v>
      </c>
      <c r="AG1523" s="54">
        <f t="shared" si="1810"/>
        <v>0</v>
      </c>
      <c r="AH1523" s="54">
        <f t="shared" si="1811"/>
        <v>0</v>
      </c>
      <c r="AI1523" s="54">
        <v>5801.5834874570264</v>
      </c>
      <c r="AJ1523" s="54">
        <v>6624.2087366881933</v>
      </c>
      <c r="AK1523" s="54">
        <v>13407.604691472614</v>
      </c>
      <c r="AL1523" s="54">
        <v>13572.468819643091</v>
      </c>
      <c r="AM1523" s="54">
        <v>16500.481671363512</v>
      </c>
      <c r="AN1523" s="54">
        <v>21013.46829152323</v>
      </c>
      <c r="AO1523" s="54">
        <v>25833.396915617835</v>
      </c>
      <c r="AP1523" s="54">
        <v>51086.418782529829</v>
      </c>
      <c r="AQ1523" s="54">
        <v>76919.815698147664</v>
      </c>
      <c r="AR1523" s="54">
        <f t="shared" si="1812"/>
        <v>0</v>
      </c>
      <c r="AS1523" s="54">
        <f t="shared" si="1813"/>
        <v>0</v>
      </c>
      <c r="AT1523" s="54">
        <f t="shared" si="1814"/>
        <v>0</v>
      </c>
      <c r="AU1523" s="54">
        <f t="shared" si="1815"/>
        <v>0</v>
      </c>
      <c r="AV1523" s="54">
        <f t="shared" si="1816"/>
        <v>0</v>
      </c>
      <c r="AW1523" s="54">
        <f t="shared" si="1817"/>
        <v>0</v>
      </c>
      <c r="AX1523" s="54">
        <f t="shared" si="1818"/>
        <v>0</v>
      </c>
      <c r="AY1523" s="54">
        <f t="shared" si="1819"/>
        <v>0</v>
      </c>
      <c r="AZ1523" s="54">
        <f t="shared" si="1820"/>
        <v>0</v>
      </c>
      <c r="BA1523" s="54">
        <f t="shared" si="1804"/>
        <v>3.8060551594335115</v>
      </c>
      <c r="BB1523" s="54">
        <f t="shared" si="1805"/>
        <v>0</v>
      </c>
      <c r="BC1523" s="54"/>
      <c r="BD1523" s="54"/>
      <c r="BE1523" s="54">
        <f t="shared" si="1821"/>
        <v>0</v>
      </c>
      <c r="BF1523" s="54"/>
      <c r="BG1523" s="54"/>
      <c r="BH1523" s="54"/>
      <c r="BI1523" s="54"/>
      <c r="BJ1523" s="54"/>
      <c r="BK1523" s="54"/>
      <c r="BL1523" s="54">
        <v>0</v>
      </c>
      <c r="BM1523" s="54">
        <v>0.33333333333333331</v>
      </c>
      <c r="BN1523" s="54">
        <f t="shared" ref="BN1523:BN1524" si="1869">AVERAGE(BP1523:BR1523)</f>
        <v>0.33333333333333331</v>
      </c>
      <c r="BO1523" s="54">
        <f t="shared" ref="BO1523:BO1524" si="1870">SUM(BS1523:BU1523)/1</f>
        <v>0</v>
      </c>
      <c r="BP1523" s="54">
        <v>1</v>
      </c>
      <c r="BQ1523" s="54">
        <v>0</v>
      </c>
      <c r="BR1523" s="54">
        <v>0</v>
      </c>
      <c r="BS1523" s="54">
        <v>0</v>
      </c>
      <c r="BT1523" s="54">
        <v>0</v>
      </c>
      <c r="BU1523" s="54">
        <v>0</v>
      </c>
      <c r="BV1523" s="54">
        <f t="shared" si="1822"/>
        <v>0</v>
      </c>
      <c r="BW1523" s="54">
        <f t="shared" si="1823"/>
        <v>0</v>
      </c>
      <c r="BX1523" s="54">
        <f t="shared" si="1824"/>
        <v>0</v>
      </c>
      <c r="BY1523" s="54">
        <f t="shared" si="1825"/>
        <v>0</v>
      </c>
      <c r="BZ1523" s="54">
        <f t="shared" si="1826"/>
        <v>0</v>
      </c>
      <c r="CA1523" s="54">
        <v>0</v>
      </c>
      <c r="CB1523" s="54">
        <f t="shared" si="1827"/>
        <v>0</v>
      </c>
      <c r="CC1523" s="54">
        <f t="shared" si="1828"/>
        <v>0</v>
      </c>
      <c r="CD1523" s="54">
        <v>0</v>
      </c>
      <c r="CE1523" s="54">
        <v>0</v>
      </c>
      <c r="CF1523" s="54">
        <v>0</v>
      </c>
      <c r="CG1523" s="54">
        <v>0</v>
      </c>
      <c r="CH1523" s="54">
        <v>0</v>
      </c>
      <c r="CI1523" s="54">
        <v>0</v>
      </c>
      <c r="CJ1523" s="54">
        <v>0</v>
      </c>
      <c r="CK1523" s="54">
        <v>0</v>
      </c>
      <c r="CL1523" s="54">
        <v>0</v>
      </c>
      <c r="CM1523" s="54">
        <v>0</v>
      </c>
      <c r="CN1523" s="54">
        <v>0</v>
      </c>
      <c r="CO1523" s="54">
        <v>0</v>
      </c>
    </row>
    <row r="1524" spans="1:93">
      <c r="A1524" s="3" t="str">
        <f t="shared" si="1808"/>
        <v>SH776Itovebi 9mg</v>
      </c>
      <c r="B1524" s="3" t="s">
        <v>556</v>
      </c>
      <c r="C1524" s="3" t="s">
        <v>557</v>
      </c>
      <c r="D1524" s="3" t="s">
        <v>296</v>
      </c>
      <c r="E1524" s="3" t="s">
        <v>296</v>
      </c>
      <c r="F1524" s="3" t="s">
        <v>469</v>
      </c>
      <c r="G1524" s="3" t="s">
        <v>470</v>
      </c>
      <c r="H1524" s="3" t="s">
        <v>469</v>
      </c>
      <c r="I1524" s="3" t="s">
        <v>470</v>
      </c>
      <c r="J1524" s="3" t="s">
        <v>541</v>
      </c>
      <c r="K1524" s="3" t="s">
        <v>541</v>
      </c>
      <c r="L1524" s="3"/>
      <c r="M1524" s="3" t="s">
        <v>545</v>
      </c>
      <c r="N1524" s="3" t="s">
        <v>13</v>
      </c>
      <c r="O1524" s="3" t="s">
        <v>15</v>
      </c>
      <c r="P1524" s="3">
        <v>10698.05</v>
      </c>
      <c r="Q1524" s="54"/>
      <c r="R1524" s="54"/>
      <c r="S1524" s="54"/>
      <c r="T1524" s="54"/>
      <c r="U1524" s="54"/>
      <c r="V1524" s="54"/>
      <c r="W1524" s="54">
        <v>0</v>
      </c>
      <c r="X1524" s="54">
        <v>0</v>
      </c>
      <c r="Y1524" s="54">
        <v>0</v>
      </c>
      <c r="Z1524" s="54">
        <v>0</v>
      </c>
      <c r="AA1524" s="54">
        <v>0</v>
      </c>
      <c r="AB1524" s="54">
        <v>0</v>
      </c>
      <c r="AC1524" s="54">
        <v>1</v>
      </c>
      <c r="AD1524" s="54">
        <v>0</v>
      </c>
      <c r="AE1524" s="54">
        <v>0</v>
      </c>
      <c r="AF1524" s="54">
        <f t="shared" si="1809"/>
        <v>0</v>
      </c>
      <c r="AG1524" s="54">
        <f t="shared" si="1810"/>
        <v>1</v>
      </c>
      <c r="AH1524" s="54">
        <f t="shared" si="1811"/>
        <v>1</v>
      </c>
      <c r="AI1524" s="54"/>
      <c r="AJ1524" s="54"/>
      <c r="AK1524" s="54"/>
      <c r="AL1524" s="54"/>
      <c r="AM1524" s="54"/>
      <c r="AN1524" s="54"/>
      <c r="AO1524" s="54">
        <v>0</v>
      </c>
      <c r="AP1524" s="54">
        <v>0</v>
      </c>
      <c r="AQ1524" s="54">
        <v>0</v>
      </c>
      <c r="AR1524" s="54">
        <f t="shared" si="1812"/>
        <v>0</v>
      </c>
      <c r="AS1524" s="54">
        <f t="shared" si="1813"/>
        <v>0</v>
      </c>
      <c r="AT1524" s="54">
        <f t="shared" si="1814"/>
        <v>0</v>
      </c>
      <c r="AU1524" s="54">
        <f t="shared" si="1815"/>
        <v>10698.05</v>
      </c>
      <c r="AV1524" s="54">
        <f t="shared" si="1816"/>
        <v>0</v>
      </c>
      <c r="AW1524" s="54">
        <f t="shared" si="1817"/>
        <v>0</v>
      </c>
      <c r="AX1524" s="54">
        <f t="shared" si="1818"/>
        <v>0</v>
      </c>
      <c r="AY1524" s="54">
        <f t="shared" si="1819"/>
        <v>10698.05</v>
      </c>
      <c r="AZ1524" s="54">
        <f t="shared" si="1820"/>
        <v>10698.05</v>
      </c>
      <c r="BA1524" s="54">
        <f t="shared" si="1804"/>
        <v>0</v>
      </c>
      <c r="BB1524" s="54">
        <f t="shared" si="1805"/>
        <v>1</v>
      </c>
      <c r="BC1524" s="54"/>
      <c r="BD1524" s="54"/>
      <c r="BE1524" s="54">
        <f t="shared" si="1821"/>
        <v>0</v>
      </c>
      <c r="BF1524" s="54"/>
      <c r="BG1524" s="54"/>
      <c r="BH1524" s="54"/>
      <c r="BI1524" s="54"/>
      <c r="BJ1524" s="54"/>
      <c r="BK1524" s="54"/>
      <c r="BL1524" s="54">
        <v>0</v>
      </c>
      <c r="BM1524" s="54">
        <v>0</v>
      </c>
      <c r="BN1524" s="54">
        <f t="shared" si="1869"/>
        <v>0</v>
      </c>
      <c r="BO1524" s="54">
        <f t="shared" si="1870"/>
        <v>0</v>
      </c>
      <c r="BP1524" s="54">
        <v>0</v>
      </c>
      <c r="BQ1524" s="54">
        <v>0</v>
      </c>
      <c r="BR1524" s="54">
        <v>0</v>
      </c>
      <c r="BS1524" s="54">
        <v>0</v>
      </c>
      <c r="BT1524" s="54">
        <v>0</v>
      </c>
      <c r="BU1524" s="54">
        <v>0</v>
      </c>
      <c r="BV1524" s="54">
        <f t="shared" si="1822"/>
        <v>0</v>
      </c>
      <c r="BW1524" s="54">
        <f t="shared" si="1823"/>
        <v>0</v>
      </c>
      <c r="BX1524" s="54">
        <f t="shared" si="1824"/>
        <v>0</v>
      </c>
      <c r="BY1524" s="54">
        <f t="shared" si="1825"/>
        <v>0</v>
      </c>
      <c r="BZ1524" s="54">
        <f t="shared" si="1826"/>
        <v>0</v>
      </c>
      <c r="CA1524" s="54">
        <v>0</v>
      </c>
      <c r="CB1524" s="54">
        <f t="shared" si="1827"/>
        <v>0</v>
      </c>
      <c r="CC1524" s="54">
        <f t="shared" si="1828"/>
        <v>0</v>
      </c>
      <c r="CD1524" s="54">
        <v>0</v>
      </c>
      <c r="CE1524" s="54">
        <v>0</v>
      </c>
      <c r="CF1524" s="54">
        <v>0</v>
      </c>
      <c r="CG1524" s="54">
        <v>0</v>
      </c>
      <c r="CH1524" s="54">
        <v>0</v>
      </c>
      <c r="CI1524" s="54">
        <v>0</v>
      </c>
      <c r="CJ1524" s="54">
        <v>0</v>
      </c>
      <c r="CK1524" s="54">
        <v>0</v>
      </c>
      <c r="CL1524" s="54">
        <v>0</v>
      </c>
      <c r="CM1524" s="54">
        <v>0</v>
      </c>
      <c r="CN1524" s="54">
        <v>0</v>
      </c>
      <c r="CO1524" s="54">
        <v>0</v>
      </c>
    </row>
    <row r="1525" spans="1:93">
      <c r="A1525" s="3" t="str">
        <f t="shared" si="1808"/>
        <v>SH776Perjeta</v>
      </c>
      <c r="B1525" s="3" t="s">
        <v>556</v>
      </c>
      <c r="C1525" s="3" t="s">
        <v>557</v>
      </c>
      <c r="D1525" s="3" t="s">
        <v>296</v>
      </c>
      <c r="E1525" s="3" t="s">
        <v>296</v>
      </c>
      <c r="F1525" s="3" t="s">
        <v>469</v>
      </c>
      <c r="G1525" s="3" t="s">
        <v>470</v>
      </c>
      <c r="H1525" s="3" t="s">
        <v>469</v>
      </c>
      <c r="I1525" s="3" t="s">
        <v>470</v>
      </c>
      <c r="J1525" s="3" t="s">
        <v>541</v>
      </c>
      <c r="K1525" s="3" t="s">
        <v>541</v>
      </c>
      <c r="L1525" s="3"/>
      <c r="M1525" s="3" t="s">
        <v>545</v>
      </c>
      <c r="N1525" s="3" t="s">
        <v>16</v>
      </c>
      <c r="O1525" s="3" t="s">
        <v>16</v>
      </c>
      <c r="P1525" s="3">
        <v>3985.87</v>
      </c>
      <c r="Q1525" s="54">
        <v>2.8328789394195142</v>
      </c>
      <c r="R1525" s="54">
        <v>2.3929753925484696</v>
      </c>
      <c r="S1525" s="54">
        <v>3.6320361835777395</v>
      </c>
      <c r="T1525" s="54">
        <v>2.1947337359591139</v>
      </c>
      <c r="U1525" s="54">
        <v>2.6638151222792215</v>
      </c>
      <c r="V1525" s="54">
        <v>3.0571460842041538</v>
      </c>
      <c r="W1525" s="54">
        <v>8.8578905155457228</v>
      </c>
      <c r="X1525" s="54">
        <v>7.9156949424424887</v>
      </c>
      <c r="Y1525" s="54">
        <v>16.773585457988212</v>
      </c>
      <c r="Z1525" s="54">
        <v>10</v>
      </c>
      <c r="AA1525" s="54">
        <v>8</v>
      </c>
      <c r="AB1525" s="54">
        <v>8</v>
      </c>
      <c r="AC1525" s="54">
        <v>4</v>
      </c>
      <c r="AD1525" s="54">
        <v>0</v>
      </c>
      <c r="AE1525" s="54">
        <v>0</v>
      </c>
      <c r="AF1525" s="54">
        <f t="shared" si="1809"/>
        <v>26</v>
      </c>
      <c r="AG1525" s="54">
        <f t="shared" si="1810"/>
        <v>4</v>
      </c>
      <c r="AH1525" s="54">
        <f t="shared" si="1811"/>
        <v>30</v>
      </c>
      <c r="AI1525" s="54">
        <v>11291.487178264058</v>
      </c>
      <c r="AJ1525" s="54">
        <v>9538.0888278971688</v>
      </c>
      <c r="AK1525" s="54">
        <v>14476.824063037004</v>
      </c>
      <c r="AL1525" s="54">
        <v>8747.9233561473538</v>
      </c>
      <c r="AM1525" s="54">
        <v>10617.62078143908</v>
      </c>
      <c r="AN1525" s="54">
        <v>12185.38686264681</v>
      </c>
      <c r="AO1525" s="54">
        <v>35306.400069198229</v>
      </c>
      <c r="AP1525" s="54">
        <v>31550.931000233242</v>
      </c>
      <c r="AQ1525" s="54">
        <v>66857.331069431471</v>
      </c>
      <c r="AR1525" s="54">
        <f t="shared" si="1812"/>
        <v>39858.699999999997</v>
      </c>
      <c r="AS1525" s="54">
        <f t="shared" si="1813"/>
        <v>31886.959999999999</v>
      </c>
      <c r="AT1525" s="54">
        <f t="shared" si="1814"/>
        <v>31886.959999999999</v>
      </c>
      <c r="AU1525" s="54">
        <f t="shared" si="1815"/>
        <v>15943.48</v>
      </c>
      <c r="AV1525" s="54">
        <f t="shared" si="1816"/>
        <v>0</v>
      </c>
      <c r="AW1525" s="54">
        <f t="shared" si="1817"/>
        <v>0</v>
      </c>
      <c r="AX1525" s="54">
        <f t="shared" si="1818"/>
        <v>103632.62</v>
      </c>
      <c r="AY1525" s="54">
        <f t="shared" si="1819"/>
        <v>15943.48</v>
      </c>
      <c r="AZ1525" s="54">
        <f t="shared" si="1820"/>
        <v>119576.09999999999</v>
      </c>
      <c r="BA1525" s="54">
        <f t="shared" si="1804"/>
        <v>2.1947337359591139</v>
      </c>
      <c r="BB1525" s="54">
        <f t="shared" si="1805"/>
        <v>4</v>
      </c>
      <c r="BC1525" s="54"/>
      <c r="BD1525" s="54"/>
      <c r="BE1525" s="54">
        <f t="shared" si="1821"/>
        <v>0</v>
      </c>
      <c r="BF1525" s="54"/>
      <c r="BG1525" s="54"/>
      <c r="BH1525" s="54"/>
      <c r="BI1525" s="54"/>
      <c r="BJ1525" s="54"/>
      <c r="BK1525" s="54"/>
      <c r="BL1525" s="54"/>
      <c r="BM1525" s="54"/>
      <c r="BN1525" s="54"/>
      <c r="BO1525" s="54"/>
      <c r="BP1525" s="54"/>
      <c r="BQ1525" s="54"/>
      <c r="BR1525" s="54"/>
      <c r="BS1525" s="54"/>
      <c r="BT1525" s="54"/>
      <c r="BU1525" s="54"/>
      <c r="BV1525" s="54">
        <f t="shared" si="1822"/>
        <v>23915.22</v>
      </c>
      <c r="BW1525" s="54">
        <f t="shared" si="1823"/>
        <v>111604.36</v>
      </c>
      <c r="BX1525" s="54">
        <f t="shared" si="1824"/>
        <v>75731.53</v>
      </c>
      <c r="BY1525" s="54">
        <f t="shared" si="1825"/>
        <v>28</v>
      </c>
      <c r="BZ1525" s="54">
        <f t="shared" si="1826"/>
        <v>19</v>
      </c>
      <c r="CA1525" s="54">
        <v>0</v>
      </c>
      <c r="CB1525" s="54">
        <f t="shared" si="1827"/>
        <v>15</v>
      </c>
      <c r="CC1525" s="54">
        <f t="shared" si="1828"/>
        <v>6</v>
      </c>
      <c r="CD1525" s="54">
        <v>15</v>
      </c>
      <c r="CE1525" s="54">
        <v>5</v>
      </c>
      <c r="CF1525" s="54">
        <v>0</v>
      </c>
      <c r="CG1525" s="54">
        <v>0</v>
      </c>
      <c r="CH1525" s="54">
        <v>5</v>
      </c>
      <c r="CI1525" s="54">
        <v>0</v>
      </c>
      <c r="CJ1525" s="54">
        <v>2</v>
      </c>
      <c r="CK1525" s="54">
        <v>8</v>
      </c>
      <c r="CL1525" s="54">
        <v>18</v>
      </c>
      <c r="CM1525" s="54">
        <v>5</v>
      </c>
      <c r="CN1525" s="54">
        <v>8</v>
      </c>
      <c r="CO1525" s="54">
        <v>6</v>
      </c>
    </row>
    <row r="1526" spans="1:93">
      <c r="A1526" s="3" t="str">
        <f t="shared" si="1808"/>
        <v>SH776Phesgo 10ml</v>
      </c>
      <c r="B1526" s="3" t="s">
        <v>556</v>
      </c>
      <c r="C1526" s="3" t="s">
        <v>557</v>
      </c>
      <c r="D1526" s="3" t="s">
        <v>296</v>
      </c>
      <c r="E1526" s="3" t="s">
        <v>296</v>
      </c>
      <c r="F1526" s="3" t="s">
        <v>469</v>
      </c>
      <c r="G1526" s="3" t="s">
        <v>470</v>
      </c>
      <c r="H1526" s="3" t="s">
        <v>469</v>
      </c>
      <c r="I1526" s="3" t="s">
        <v>470</v>
      </c>
      <c r="J1526" s="3" t="s">
        <v>541</v>
      </c>
      <c r="K1526" s="3" t="s">
        <v>541</v>
      </c>
      <c r="L1526" s="3"/>
      <c r="M1526" s="3" t="s">
        <v>545</v>
      </c>
      <c r="N1526" s="3" t="s">
        <v>17</v>
      </c>
      <c r="O1526" s="3" t="s">
        <v>18</v>
      </c>
      <c r="P1526" s="3">
        <v>6232.07</v>
      </c>
      <c r="Q1526" s="54">
        <v>15.163991660528525</v>
      </c>
      <c r="R1526" s="54">
        <v>13.915591458428741</v>
      </c>
      <c r="S1526" s="54">
        <v>19.924325092434774</v>
      </c>
      <c r="T1526" s="54">
        <v>18.483975167228547</v>
      </c>
      <c r="U1526" s="54">
        <v>16.847242897228369</v>
      </c>
      <c r="V1526" s="54">
        <v>22.360352179928984</v>
      </c>
      <c r="W1526" s="54">
        <v>49.003908211392044</v>
      </c>
      <c r="X1526" s="54">
        <v>57.6915702443859</v>
      </c>
      <c r="Y1526" s="54">
        <v>106.69547845577794</v>
      </c>
      <c r="Z1526" s="54">
        <v>8</v>
      </c>
      <c r="AA1526" s="54">
        <v>13</v>
      </c>
      <c r="AB1526" s="54">
        <v>12</v>
      </c>
      <c r="AC1526" s="54">
        <v>9</v>
      </c>
      <c r="AD1526" s="54">
        <v>0</v>
      </c>
      <c r="AE1526" s="54">
        <v>0</v>
      </c>
      <c r="AF1526" s="54">
        <f t="shared" si="1809"/>
        <v>33</v>
      </c>
      <c r="AG1526" s="54">
        <f t="shared" si="1810"/>
        <v>9</v>
      </c>
      <c r="AH1526" s="54">
        <f t="shared" si="1811"/>
        <v>42</v>
      </c>
      <c r="AI1526" s="54">
        <v>94503.057507830003</v>
      </c>
      <c r="AJ1526" s="54">
        <v>86722.940060330002</v>
      </c>
      <c r="AK1526" s="54">
        <v>124169.78867880997</v>
      </c>
      <c r="AL1526" s="54">
        <v>115193.42712043</v>
      </c>
      <c r="AM1526" s="54">
        <v>104993.19704253</v>
      </c>
      <c r="AN1526" s="54">
        <v>139351.28000997001</v>
      </c>
      <c r="AO1526" s="54">
        <v>305395.78624696995</v>
      </c>
      <c r="AP1526" s="54">
        <v>359537.90417292999</v>
      </c>
      <c r="AQ1526" s="54">
        <v>664933.6904199</v>
      </c>
      <c r="AR1526" s="54">
        <f t="shared" si="1812"/>
        <v>49856.56</v>
      </c>
      <c r="AS1526" s="54">
        <f t="shared" si="1813"/>
        <v>81016.91</v>
      </c>
      <c r="AT1526" s="54">
        <f t="shared" si="1814"/>
        <v>74784.84</v>
      </c>
      <c r="AU1526" s="54">
        <f t="shared" si="1815"/>
        <v>56088.63</v>
      </c>
      <c r="AV1526" s="54">
        <f t="shared" si="1816"/>
        <v>0</v>
      </c>
      <c r="AW1526" s="54">
        <f t="shared" si="1817"/>
        <v>0</v>
      </c>
      <c r="AX1526" s="54">
        <f t="shared" si="1818"/>
        <v>205658.31</v>
      </c>
      <c r="AY1526" s="54">
        <f t="shared" si="1819"/>
        <v>56088.63</v>
      </c>
      <c r="AZ1526" s="54">
        <f t="shared" si="1820"/>
        <v>261746.94</v>
      </c>
      <c r="BA1526" s="54">
        <f t="shared" si="1804"/>
        <v>18.483975167228547</v>
      </c>
      <c r="BB1526" s="54">
        <f t="shared" si="1805"/>
        <v>9</v>
      </c>
      <c r="BC1526" s="54">
        <f>SUM(CJ1526:CL1526)</f>
        <v>44</v>
      </c>
      <c r="BD1526" s="54">
        <f>SUM(CM1526:CO1526)</f>
        <v>54</v>
      </c>
      <c r="BE1526" s="54">
        <f t="shared" si="1821"/>
        <v>42</v>
      </c>
      <c r="BF1526" s="54">
        <f t="shared" ref="BF1526:BK1526" si="1871">Z1526</f>
        <v>8</v>
      </c>
      <c r="BG1526" s="54">
        <f t="shared" si="1871"/>
        <v>13</v>
      </c>
      <c r="BH1526" s="54">
        <f t="shared" si="1871"/>
        <v>12</v>
      </c>
      <c r="BI1526" s="54">
        <f t="shared" si="1871"/>
        <v>9</v>
      </c>
      <c r="BJ1526" s="54">
        <f t="shared" si="1871"/>
        <v>0</v>
      </c>
      <c r="BK1526" s="54">
        <f t="shared" si="1871"/>
        <v>0</v>
      </c>
      <c r="BL1526" s="54">
        <v>0</v>
      </c>
      <c r="BM1526" s="54">
        <v>0</v>
      </c>
      <c r="BN1526" s="54">
        <f t="shared" ref="BN1526:BN1527" si="1872">AVERAGE(BP1526:BR1526)</f>
        <v>0</v>
      </c>
      <c r="BO1526" s="54">
        <f t="shared" ref="BO1526:BO1527" si="1873">SUM(BS1526:BU1526)/1</f>
        <v>0</v>
      </c>
      <c r="BP1526" s="54">
        <v>0</v>
      </c>
      <c r="BQ1526" s="54">
        <v>0</v>
      </c>
      <c r="BR1526" s="54">
        <v>0</v>
      </c>
      <c r="BS1526" s="54">
        <v>0</v>
      </c>
      <c r="BT1526" s="54">
        <v>0</v>
      </c>
      <c r="BU1526" s="54">
        <v>0</v>
      </c>
      <c r="BV1526" s="54">
        <f t="shared" si="1822"/>
        <v>86729.640833333324</v>
      </c>
      <c r="BW1526" s="54">
        <f t="shared" si="1823"/>
        <v>274211.07999999996</v>
      </c>
      <c r="BX1526" s="54">
        <f t="shared" si="1824"/>
        <v>336531.77999999997</v>
      </c>
      <c r="BY1526" s="54">
        <f t="shared" si="1825"/>
        <v>44</v>
      </c>
      <c r="BZ1526" s="54">
        <f t="shared" si="1826"/>
        <v>54</v>
      </c>
      <c r="CA1526" s="54">
        <v>11.666666666666666</v>
      </c>
      <c r="CB1526" s="54">
        <f t="shared" si="1827"/>
        <v>38</v>
      </c>
      <c r="CC1526" s="54">
        <f t="shared" si="1828"/>
        <v>13.916666666666666</v>
      </c>
      <c r="CD1526" s="54">
        <v>12</v>
      </c>
      <c r="CE1526" s="54">
        <v>5</v>
      </c>
      <c r="CF1526" s="54">
        <v>17</v>
      </c>
      <c r="CG1526" s="54">
        <v>11</v>
      </c>
      <c r="CH1526" s="54">
        <v>12</v>
      </c>
      <c r="CI1526" s="54">
        <v>12</v>
      </c>
      <c r="CJ1526" s="54">
        <v>12</v>
      </c>
      <c r="CK1526" s="54">
        <v>12</v>
      </c>
      <c r="CL1526" s="54">
        <v>20</v>
      </c>
      <c r="CM1526" s="54">
        <v>38</v>
      </c>
      <c r="CN1526" s="54">
        <v>6</v>
      </c>
      <c r="CO1526" s="54">
        <v>10</v>
      </c>
    </row>
    <row r="1527" spans="1:93">
      <c r="A1527" s="3" t="str">
        <f t="shared" si="1808"/>
        <v>SH776Phesgo 15ml</v>
      </c>
      <c r="B1527" s="3" t="s">
        <v>556</v>
      </c>
      <c r="C1527" s="3" t="s">
        <v>557</v>
      </c>
      <c r="D1527" s="3" t="s">
        <v>296</v>
      </c>
      <c r="E1527" s="3" t="s">
        <v>296</v>
      </c>
      <c r="F1527" s="3" t="s">
        <v>469</v>
      </c>
      <c r="G1527" s="3" t="s">
        <v>470</v>
      </c>
      <c r="H1527" s="3" t="s">
        <v>469</v>
      </c>
      <c r="I1527" s="3" t="s">
        <v>470</v>
      </c>
      <c r="J1527" s="3" t="s">
        <v>541</v>
      </c>
      <c r="K1527" s="3" t="s">
        <v>541</v>
      </c>
      <c r="L1527" s="3"/>
      <c r="M1527" s="3" t="s">
        <v>545</v>
      </c>
      <c r="N1527" s="3" t="s">
        <v>17</v>
      </c>
      <c r="O1527" s="3" t="s">
        <v>19</v>
      </c>
      <c r="P1527" s="3">
        <v>8489.27</v>
      </c>
      <c r="Q1527" s="54">
        <v>1</v>
      </c>
      <c r="R1527" s="54">
        <v>1</v>
      </c>
      <c r="S1527" s="54">
        <v>2</v>
      </c>
      <c r="T1527" s="54">
        <v>1</v>
      </c>
      <c r="U1527" s="54">
        <v>1</v>
      </c>
      <c r="V1527" s="54">
        <v>1</v>
      </c>
      <c r="W1527" s="54">
        <v>4</v>
      </c>
      <c r="X1527" s="54">
        <v>3</v>
      </c>
      <c r="Y1527" s="54">
        <v>7</v>
      </c>
      <c r="Z1527" s="54">
        <v>1</v>
      </c>
      <c r="AA1527" s="54">
        <v>2</v>
      </c>
      <c r="AB1527" s="54">
        <v>0</v>
      </c>
      <c r="AC1527" s="54">
        <v>1</v>
      </c>
      <c r="AD1527" s="54">
        <v>0</v>
      </c>
      <c r="AE1527" s="54">
        <v>0</v>
      </c>
      <c r="AF1527" s="54">
        <f t="shared" si="1809"/>
        <v>3</v>
      </c>
      <c r="AG1527" s="54">
        <f t="shared" si="1810"/>
        <v>1</v>
      </c>
      <c r="AH1527" s="54">
        <f t="shared" si="1811"/>
        <v>4</v>
      </c>
      <c r="AI1527" s="54">
        <v>8489.27</v>
      </c>
      <c r="AJ1527" s="54">
        <v>8489.27</v>
      </c>
      <c r="AK1527" s="54">
        <v>16978.54</v>
      </c>
      <c r="AL1527" s="54">
        <v>8489.27</v>
      </c>
      <c r="AM1527" s="54">
        <v>8489.27</v>
      </c>
      <c r="AN1527" s="54">
        <v>8489.27</v>
      </c>
      <c r="AO1527" s="54">
        <v>33957.08</v>
      </c>
      <c r="AP1527" s="54">
        <v>25467.81</v>
      </c>
      <c r="AQ1527" s="54">
        <v>59424.89</v>
      </c>
      <c r="AR1527" s="54">
        <f t="shared" si="1812"/>
        <v>8489.27</v>
      </c>
      <c r="AS1527" s="54">
        <f t="shared" si="1813"/>
        <v>16978.54</v>
      </c>
      <c r="AT1527" s="54">
        <f t="shared" si="1814"/>
        <v>0</v>
      </c>
      <c r="AU1527" s="54">
        <f t="shared" si="1815"/>
        <v>8489.27</v>
      </c>
      <c r="AV1527" s="54">
        <f t="shared" si="1816"/>
        <v>0</v>
      </c>
      <c r="AW1527" s="54">
        <f t="shared" si="1817"/>
        <v>0</v>
      </c>
      <c r="AX1527" s="54">
        <f t="shared" si="1818"/>
        <v>25467.81</v>
      </c>
      <c r="AY1527" s="54">
        <f t="shared" si="1819"/>
        <v>8489.27</v>
      </c>
      <c r="AZ1527" s="54">
        <f t="shared" si="1820"/>
        <v>33957.08</v>
      </c>
      <c r="BA1527" s="54">
        <f t="shared" si="1804"/>
        <v>1</v>
      </c>
      <c r="BB1527" s="54">
        <f t="shared" si="1805"/>
        <v>1</v>
      </c>
      <c r="BC1527" s="54">
        <f>SUM(CJ1527:CL1527)*2</f>
        <v>6</v>
      </c>
      <c r="BD1527" s="54">
        <f>SUM(CM1527:CO1527)*2</f>
        <v>4</v>
      </c>
      <c r="BE1527" s="54">
        <f t="shared" si="1821"/>
        <v>8</v>
      </c>
      <c r="BF1527" s="54">
        <f t="shared" ref="BF1527:BK1527" si="1874">Z1527*2</f>
        <v>2</v>
      </c>
      <c r="BG1527" s="54">
        <f t="shared" si="1874"/>
        <v>4</v>
      </c>
      <c r="BH1527" s="54">
        <f t="shared" si="1874"/>
        <v>0</v>
      </c>
      <c r="BI1527" s="54">
        <f t="shared" si="1874"/>
        <v>2</v>
      </c>
      <c r="BJ1527" s="54">
        <f t="shared" si="1874"/>
        <v>0</v>
      </c>
      <c r="BK1527" s="54">
        <f t="shared" si="1874"/>
        <v>0</v>
      </c>
      <c r="BL1527" s="54">
        <v>1.3333333333333333</v>
      </c>
      <c r="BM1527" s="54">
        <v>0.66666666666666663</v>
      </c>
      <c r="BN1527" s="54">
        <f t="shared" si="1872"/>
        <v>0.33333333333333331</v>
      </c>
      <c r="BO1527" s="54">
        <f t="shared" si="1873"/>
        <v>1</v>
      </c>
      <c r="BP1527" s="54">
        <v>0</v>
      </c>
      <c r="BQ1527" s="54">
        <v>1</v>
      </c>
      <c r="BR1527" s="54">
        <v>0</v>
      </c>
      <c r="BS1527" s="54">
        <v>1</v>
      </c>
      <c r="BT1527" s="54">
        <v>0</v>
      </c>
      <c r="BU1527" s="54">
        <v>0</v>
      </c>
      <c r="BV1527" s="54">
        <f t="shared" si="1822"/>
        <v>7781.8308333333334</v>
      </c>
      <c r="BW1527" s="54">
        <f t="shared" si="1823"/>
        <v>25467.81</v>
      </c>
      <c r="BX1527" s="54">
        <f t="shared" si="1824"/>
        <v>16978.54</v>
      </c>
      <c r="BY1527" s="54">
        <f t="shared" si="1825"/>
        <v>3</v>
      </c>
      <c r="BZ1527" s="54">
        <f t="shared" si="1826"/>
        <v>2</v>
      </c>
      <c r="CA1527" s="54">
        <v>0</v>
      </c>
      <c r="CB1527" s="54">
        <f t="shared" si="1827"/>
        <v>2</v>
      </c>
      <c r="CC1527" s="54">
        <f t="shared" si="1828"/>
        <v>0.91666666666666663</v>
      </c>
      <c r="CD1527" s="54">
        <v>0</v>
      </c>
      <c r="CE1527" s="54">
        <v>2</v>
      </c>
      <c r="CF1527" s="54">
        <v>1</v>
      </c>
      <c r="CG1527" s="54">
        <v>2</v>
      </c>
      <c r="CH1527" s="54">
        <v>1</v>
      </c>
      <c r="CI1527" s="54">
        <v>0</v>
      </c>
      <c r="CJ1527" s="54">
        <v>2</v>
      </c>
      <c r="CK1527" s="54">
        <v>0</v>
      </c>
      <c r="CL1527" s="54">
        <v>1</v>
      </c>
      <c r="CM1527" s="54">
        <v>0</v>
      </c>
      <c r="CN1527" s="54">
        <v>1</v>
      </c>
      <c r="CO1527" s="54">
        <v>1</v>
      </c>
    </row>
    <row r="1528" spans="1:93">
      <c r="A1528" s="3" t="str">
        <f t="shared" si="1808"/>
        <v>SH780Herceptin IV</v>
      </c>
      <c r="B1528" s="3" t="s">
        <v>558</v>
      </c>
      <c r="C1528" s="3" t="s">
        <v>887</v>
      </c>
      <c r="D1528" s="3" t="s">
        <v>296</v>
      </c>
      <c r="E1528" s="3" t="s">
        <v>296</v>
      </c>
      <c r="F1528" s="3" t="s">
        <v>471</v>
      </c>
      <c r="G1528" s="3" t="s">
        <v>472</v>
      </c>
      <c r="H1528" s="3" t="s">
        <v>471</v>
      </c>
      <c r="I1528" s="3" t="s">
        <v>472</v>
      </c>
      <c r="J1528" s="3" t="s">
        <v>541</v>
      </c>
      <c r="K1528" s="3" t="s">
        <v>541</v>
      </c>
      <c r="L1528" s="3"/>
      <c r="M1528" s="3" t="s">
        <v>543</v>
      </c>
      <c r="N1528" s="3" t="s">
        <v>11</v>
      </c>
      <c r="O1528" s="3" t="s">
        <v>11</v>
      </c>
      <c r="P1528" s="3">
        <v>4535.5</v>
      </c>
      <c r="Q1528" s="54">
        <v>4.8167093164840216</v>
      </c>
      <c r="R1528" s="54">
        <v>3.4507153791605316</v>
      </c>
      <c r="S1528" s="54">
        <v>3.2099487709833849</v>
      </c>
      <c r="T1528" s="54">
        <v>2.2666761027340794</v>
      </c>
      <c r="U1528" s="54">
        <v>2.0652558347976302</v>
      </c>
      <c r="V1528" s="54">
        <v>3.595401451669713</v>
      </c>
      <c r="W1528" s="54">
        <v>11.477373466627938</v>
      </c>
      <c r="X1528" s="54">
        <v>7.9273333892014231</v>
      </c>
      <c r="Y1528" s="54">
        <v>19.40470685582936</v>
      </c>
      <c r="Z1528" s="54">
        <v>0</v>
      </c>
      <c r="AA1528" s="54">
        <v>0</v>
      </c>
      <c r="AB1528" s="54">
        <v>0</v>
      </c>
      <c r="AC1528" s="54">
        <v>0</v>
      </c>
      <c r="AD1528" s="54">
        <v>0</v>
      </c>
      <c r="AE1528" s="54">
        <v>0</v>
      </c>
      <c r="AF1528" s="54">
        <f t="shared" si="1809"/>
        <v>0</v>
      </c>
      <c r="AG1528" s="54">
        <f t="shared" si="1810"/>
        <v>0</v>
      </c>
      <c r="AH1528" s="54">
        <f t="shared" si="1811"/>
        <v>0</v>
      </c>
      <c r="AI1528" s="54">
        <v>21846.185104913282</v>
      </c>
      <c r="AJ1528" s="54">
        <v>15650.719602182593</v>
      </c>
      <c r="AK1528" s="54">
        <v>14558.722650795142</v>
      </c>
      <c r="AL1528" s="54">
        <v>10280.509463950417</v>
      </c>
      <c r="AM1528" s="54">
        <v>9366.9678387246513</v>
      </c>
      <c r="AN1528" s="54">
        <v>16306.943284047984</v>
      </c>
      <c r="AO1528" s="54">
        <v>52055.627357891019</v>
      </c>
      <c r="AP1528" s="54">
        <v>35954.420586723056</v>
      </c>
      <c r="AQ1528" s="54">
        <v>88010.047944614082</v>
      </c>
      <c r="AR1528" s="54">
        <f t="shared" si="1812"/>
        <v>0</v>
      </c>
      <c r="AS1528" s="54">
        <f t="shared" si="1813"/>
        <v>0</v>
      </c>
      <c r="AT1528" s="54">
        <f t="shared" si="1814"/>
        <v>0</v>
      </c>
      <c r="AU1528" s="54">
        <f t="shared" si="1815"/>
        <v>0</v>
      </c>
      <c r="AV1528" s="54">
        <f t="shared" si="1816"/>
        <v>0</v>
      </c>
      <c r="AW1528" s="54">
        <f t="shared" si="1817"/>
        <v>0</v>
      </c>
      <c r="AX1528" s="54">
        <f t="shared" si="1818"/>
        <v>0</v>
      </c>
      <c r="AY1528" s="54">
        <f t="shared" si="1819"/>
        <v>0</v>
      </c>
      <c r="AZ1528" s="54">
        <f t="shared" si="1820"/>
        <v>0</v>
      </c>
      <c r="BA1528" s="54">
        <f t="shared" si="1804"/>
        <v>2.2666761027340794</v>
      </c>
      <c r="BB1528" s="54">
        <f t="shared" si="1805"/>
        <v>0</v>
      </c>
      <c r="BC1528" s="54"/>
      <c r="BD1528" s="54"/>
      <c r="BE1528" s="54">
        <f t="shared" si="1821"/>
        <v>0</v>
      </c>
      <c r="BF1528" s="54"/>
      <c r="BG1528" s="54"/>
      <c r="BH1528" s="54"/>
      <c r="BI1528" s="54"/>
      <c r="BJ1528" s="54"/>
      <c r="BK1528" s="54"/>
      <c r="BL1528" s="54"/>
      <c r="BM1528" s="54"/>
      <c r="BN1528" s="54"/>
      <c r="BO1528" s="54"/>
      <c r="BP1528" s="54"/>
      <c r="BQ1528" s="54"/>
      <c r="BR1528" s="54"/>
      <c r="BS1528" s="54"/>
      <c r="BT1528" s="54"/>
      <c r="BU1528" s="54"/>
      <c r="BV1528" s="54">
        <f t="shared" si="1822"/>
        <v>19653.833333333332</v>
      </c>
      <c r="BW1528" s="54">
        <f t="shared" si="1823"/>
        <v>31748.5</v>
      </c>
      <c r="BX1528" s="54">
        <f t="shared" si="1824"/>
        <v>86174.5</v>
      </c>
      <c r="BY1528" s="54">
        <f t="shared" si="1825"/>
        <v>7</v>
      </c>
      <c r="BZ1528" s="54">
        <f t="shared" si="1826"/>
        <v>19</v>
      </c>
      <c r="CA1528" s="54">
        <v>0</v>
      </c>
      <c r="CB1528" s="54">
        <f t="shared" si="1827"/>
        <v>19</v>
      </c>
      <c r="CC1528" s="54">
        <f t="shared" si="1828"/>
        <v>4.333333333333333</v>
      </c>
      <c r="CD1528" s="54">
        <v>2</v>
      </c>
      <c r="CE1528" s="54">
        <v>4</v>
      </c>
      <c r="CF1528" s="54">
        <v>4</v>
      </c>
      <c r="CG1528" s="54">
        <v>0</v>
      </c>
      <c r="CH1528" s="54">
        <v>12</v>
      </c>
      <c r="CI1528" s="54">
        <v>4</v>
      </c>
      <c r="CJ1528" s="54">
        <v>5</v>
      </c>
      <c r="CK1528" s="54">
        <v>2</v>
      </c>
      <c r="CL1528" s="54">
        <v>0</v>
      </c>
      <c r="CM1528" s="54">
        <v>0</v>
      </c>
      <c r="CN1528" s="54">
        <v>0</v>
      </c>
      <c r="CO1528" s="54">
        <v>19</v>
      </c>
    </row>
    <row r="1529" spans="1:93">
      <c r="A1529" s="3" t="str">
        <f t="shared" si="1808"/>
        <v>SH780Herceptin SC</v>
      </c>
      <c r="B1529" s="3" t="s">
        <v>558</v>
      </c>
      <c r="C1529" s="3" t="s">
        <v>887</v>
      </c>
      <c r="D1529" s="3" t="s">
        <v>296</v>
      </c>
      <c r="E1529" s="3" t="s">
        <v>296</v>
      </c>
      <c r="F1529" s="3" t="s">
        <v>471</v>
      </c>
      <c r="G1529" s="3" t="s">
        <v>472</v>
      </c>
      <c r="H1529" s="3" t="s">
        <v>471</v>
      </c>
      <c r="I1529" s="3" t="s">
        <v>472</v>
      </c>
      <c r="J1529" s="3" t="s">
        <v>541</v>
      </c>
      <c r="K1529" s="3" t="s">
        <v>541</v>
      </c>
      <c r="L1529" s="3"/>
      <c r="M1529" s="3" t="s">
        <v>543</v>
      </c>
      <c r="N1529" s="3" t="s">
        <v>12</v>
      </c>
      <c r="O1529" s="3" t="s">
        <v>12</v>
      </c>
      <c r="P1529" s="3">
        <v>3444.49</v>
      </c>
      <c r="Q1529" s="54">
        <v>5.2134012634280653</v>
      </c>
      <c r="R1529" s="54">
        <v>4.830334880131149</v>
      </c>
      <c r="S1529" s="54">
        <v>7.3268023057534526</v>
      </c>
      <c r="T1529" s="54">
        <v>7.4994487970947139</v>
      </c>
      <c r="U1529" s="54">
        <v>6.7523681592334546</v>
      </c>
      <c r="V1529" s="54">
        <v>8.8875578685975718</v>
      </c>
      <c r="W1529" s="54">
        <v>17.370538449312669</v>
      </c>
      <c r="X1529" s="54">
        <v>23.139374824925738</v>
      </c>
      <c r="Y1529" s="54">
        <v>40.509913274238407</v>
      </c>
      <c r="Z1529" s="54">
        <v>0</v>
      </c>
      <c r="AA1529" s="54">
        <v>7</v>
      </c>
      <c r="AB1529" s="54">
        <v>10</v>
      </c>
      <c r="AC1529" s="54">
        <v>10</v>
      </c>
      <c r="AD1529" s="54">
        <v>0</v>
      </c>
      <c r="AE1529" s="54">
        <v>0</v>
      </c>
      <c r="AF1529" s="54">
        <f t="shared" si="1809"/>
        <v>17</v>
      </c>
      <c r="AG1529" s="54">
        <f t="shared" si="1810"/>
        <v>10</v>
      </c>
      <c r="AH1529" s="54">
        <f t="shared" si="1811"/>
        <v>27</v>
      </c>
      <c r="AI1529" s="54">
        <v>17957.508517865335</v>
      </c>
      <c r="AJ1529" s="54">
        <v>16638.040191262942</v>
      </c>
      <c r="AK1529" s="54">
        <v>25237.097274144711</v>
      </c>
      <c r="AL1529" s="54">
        <v>25831.776387104768</v>
      </c>
      <c r="AM1529" s="54">
        <v>23258.464600798041</v>
      </c>
      <c r="AN1529" s="54">
        <v>30613.104202805647</v>
      </c>
      <c r="AO1529" s="54">
        <v>59832.645983272989</v>
      </c>
      <c r="AP1529" s="54">
        <v>79703.345190708467</v>
      </c>
      <c r="AQ1529" s="54">
        <v>139535.99117398146</v>
      </c>
      <c r="AR1529" s="54">
        <f t="shared" si="1812"/>
        <v>0</v>
      </c>
      <c r="AS1529" s="54">
        <f t="shared" si="1813"/>
        <v>24111.43</v>
      </c>
      <c r="AT1529" s="54">
        <f t="shared" si="1814"/>
        <v>34444.899999999994</v>
      </c>
      <c r="AU1529" s="54">
        <f t="shared" si="1815"/>
        <v>34444.899999999994</v>
      </c>
      <c r="AV1529" s="54">
        <f t="shared" si="1816"/>
        <v>0</v>
      </c>
      <c r="AW1529" s="54">
        <f t="shared" si="1817"/>
        <v>0</v>
      </c>
      <c r="AX1529" s="54">
        <f t="shared" si="1818"/>
        <v>58556.329999999994</v>
      </c>
      <c r="AY1529" s="54">
        <f t="shared" si="1819"/>
        <v>34444.899999999994</v>
      </c>
      <c r="AZ1529" s="54">
        <f t="shared" si="1820"/>
        <v>93001.229999999981</v>
      </c>
      <c r="BA1529" s="54">
        <f t="shared" si="1804"/>
        <v>7.4994487970947139</v>
      </c>
      <c r="BB1529" s="54">
        <f t="shared" si="1805"/>
        <v>10</v>
      </c>
      <c r="BC1529" s="54"/>
      <c r="BD1529" s="54"/>
      <c r="BE1529" s="54">
        <f t="shared" si="1821"/>
        <v>0</v>
      </c>
      <c r="BF1529" s="54"/>
      <c r="BG1529" s="54"/>
      <c r="BH1529" s="54"/>
      <c r="BI1529" s="54"/>
      <c r="BJ1529" s="54"/>
      <c r="BK1529" s="54"/>
      <c r="BL1529" s="54"/>
      <c r="BM1529" s="54"/>
      <c r="BN1529" s="54"/>
      <c r="BO1529" s="54"/>
      <c r="BP1529" s="54"/>
      <c r="BQ1529" s="54"/>
      <c r="BR1529" s="54"/>
      <c r="BS1529" s="54"/>
      <c r="BT1529" s="54"/>
      <c r="BU1529" s="54"/>
      <c r="BV1529" s="54">
        <f t="shared" si="1822"/>
        <v>25546.634166666667</v>
      </c>
      <c r="BW1529" s="54">
        <f t="shared" si="1823"/>
        <v>93001.23</v>
      </c>
      <c r="BX1529" s="54">
        <f t="shared" si="1824"/>
        <v>58556.329999999994</v>
      </c>
      <c r="BY1529" s="54">
        <f t="shared" si="1825"/>
        <v>27</v>
      </c>
      <c r="BZ1529" s="54">
        <f t="shared" si="1826"/>
        <v>17</v>
      </c>
      <c r="CA1529" s="54">
        <v>0</v>
      </c>
      <c r="CB1529" s="54">
        <f t="shared" si="1827"/>
        <v>12</v>
      </c>
      <c r="CC1529" s="54">
        <f t="shared" si="1828"/>
        <v>7.416666666666667</v>
      </c>
      <c r="CD1529" s="54">
        <v>12</v>
      </c>
      <c r="CE1529" s="54">
        <v>4</v>
      </c>
      <c r="CF1529" s="54">
        <v>12</v>
      </c>
      <c r="CG1529" s="54">
        <v>2</v>
      </c>
      <c r="CH1529" s="54">
        <v>10</v>
      </c>
      <c r="CI1529" s="54">
        <v>5</v>
      </c>
      <c r="CJ1529" s="54">
        <v>1</v>
      </c>
      <c r="CK1529" s="54">
        <v>12</v>
      </c>
      <c r="CL1529" s="54">
        <v>14</v>
      </c>
      <c r="CM1529" s="54">
        <v>0</v>
      </c>
      <c r="CN1529" s="54">
        <v>7</v>
      </c>
      <c r="CO1529" s="54">
        <v>10</v>
      </c>
    </row>
    <row r="1530" spans="1:93">
      <c r="A1530" s="3" t="str">
        <f t="shared" si="1808"/>
        <v>SH780Itovebi 3mg</v>
      </c>
      <c r="B1530" s="3" t="s">
        <v>558</v>
      </c>
      <c r="C1530" s="3" t="s">
        <v>887</v>
      </c>
      <c r="D1530" s="3" t="s">
        <v>296</v>
      </c>
      <c r="E1530" s="3" t="s">
        <v>296</v>
      </c>
      <c r="F1530" s="3" t="s">
        <v>471</v>
      </c>
      <c r="G1530" s="3" t="s">
        <v>472</v>
      </c>
      <c r="H1530" s="3" t="s">
        <v>471</v>
      </c>
      <c r="I1530" s="3" t="s">
        <v>472</v>
      </c>
      <c r="J1530" s="3" t="s">
        <v>541</v>
      </c>
      <c r="K1530" s="3" t="s">
        <v>541</v>
      </c>
      <c r="L1530" s="3"/>
      <c r="M1530" s="3" t="s">
        <v>543</v>
      </c>
      <c r="N1530" s="3" t="s">
        <v>13</v>
      </c>
      <c r="O1530" s="3" t="s">
        <v>14</v>
      </c>
      <c r="P1530" s="3">
        <v>3566.02</v>
      </c>
      <c r="Q1530" s="54">
        <v>7.5423782997919166E-8</v>
      </c>
      <c r="R1530" s="54">
        <v>8.6118364644595899E-8</v>
      </c>
      <c r="S1530" s="54">
        <v>1.7430625086372233E-7</v>
      </c>
      <c r="T1530" s="54">
        <v>1.7644957539816278E-7</v>
      </c>
      <c r="U1530" s="54">
        <v>2.1451535630448561E-7</v>
      </c>
      <c r="V1530" s="54">
        <v>2.7318666979111423E-7</v>
      </c>
      <c r="W1530" s="54">
        <v>3.3584839850623739E-7</v>
      </c>
      <c r="X1530" s="54">
        <v>6.6415160149376262E-7</v>
      </c>
      <c r="Y1530" s="54">
        <v>9.9999999999999995E-7</v>
      </c>
      <c r="Z1530" s="54">
        <v>0</v>
      </c>
      <c r="AA1530" s="54">
        <v>0</v>
      </c>
      <c r="AB1530" s="54">
        <v>0</v>
      </c>
      <c r="AC1530" s="54">
        <v>0</v>
      </c>
      <c r="AD1530" s="54">
        <v>0</v>
      </c>
      <c r="AE1530" s="54">
        <v>0</v>
      </c>
      <c r="AF1530" s="54">
        <f t="shared" si="1809"/>
        <v>0</v>
      </c>
      <c r="AG1530" s="54">
        <f t="shared" si="1810"/>
        <v>0</v>
      </c>
      <c r="AH1530" s="54">
        <f t="shared" si="1811"/>
        <v>0</v>
      </c>
      <c r="AI1530" s="54">
        <v>2.6896271864623972E-4</v>
      </c>
      <c r="AJ1530" s="54">
        <v>3.0709981068992184E-4</v>
      </c>
      <c r="AK1530" s="54">
        <v>6.2157957670505104E-4</v>
      </c>
      <c r="AL1530" s="54">
        <v>6.2922271486135644E-4</v>
      </c>
      <c r="AM1530" s="54">
        <v>7.6496605088892183E-4</v>
      </c>
      <c r="AN1530" s="54">
        <v>9.7418912820850911E-4</v>
      </c>
      <c r="AO1530" s="54">
        <v>1.1976421060412126E-3</v>
      </c>
      <c r="AP1530" s="54">
        <v>2.3683778939587873E-3</v>
      </c>
      <c r="AQ1530" s="54">
        <v>3.5660199999999996E-3</v>
      </c>
      <c r="AR1530" s="54">
        <f t="shared" si="1812"/>
        <v>0</v>
      </c>
      <c r="AS1530" s="54">
        <f t="shared" si="1813"/>
        <v>0</v>
      </c>
      <c r="AT1530" s="54">
        <f t="shared" si="1814"/>
        <v>0</v>
      </c>
      <c r="AU1530" s="54">
        <f t="shared" si="1815"/>
        <v>0</v>
      </c>
      <c r="AV1530" s="54">
        <f t="shared" si="1816"/>
        <v>0</v>
      </c>
      <c r="AW1530" s="54">
        <f t="shared" si="1817"/>
        <v>0</v>
      </c>
      <c r="AX1530" s="54">
        <f t="shared" si="1818"/>
        <v>0</v>
      </c>
      <c r="AY1530" s="54">
        <f t="shared" si="1819"/>
        <v>0</v>
      </c>
      <c r="AZ1530" s="54">
        <f t="shared" si="1820"/>
        <v>0</v>
      </c>
      <c r="BA1530" s="54">
        <f t="shared" si="1804"/>
        <v>1.7644957539816278E-7</v>
      </c>
      <c r="BB1530" s="54">
        <f t="shared" si="1805"/>
        <v>0</v>
      </c>
      <c r="BC1530" s="54"/>
      <c r="BD1530" s="54"/>
      <c r="BE1530" s="54">
        <f t="shared" si="1821"/>
        <v>0</v>
      </c>
      <c r="BF1530" s="54"/>
      <c r="BG1530" s="54"/>
      <c r="BH1530" s="54"/>
      <c r="BI1530" s="54"/>
      <c r="BJ1530" s="54"/>
      <c r="BK1530" s="54"/>
      <c r="BL1530" s="54">
        <v>0</v>
      </c>
      <c r="BM1530" s="54">
        <v>0</v>
      </c>
      <c r="BN1530" s="54">
        <f t="shared" ref="BN1530:BN1531" si="1875">AVERAGE(BP1530:BR1530)</f>
        <v>0</v>
      </c>
      <c r="BO1530" s="54">
        <f t="shared" ref="BO1530:BO1531" si="1876">SUM(BS1530:BU1530)/1</f>
        <v>0</v>
      </c>
      <c r="BP1530" s="54">
        <v>0</v>
      </c>
      <c r="BQ1530" s="54">
        <v>0</v>
      </c>
      <c r="BR1530" s="54">
        <v>0</v>
      </c>
      <c r="BS1530" s="54">
        <v>0</v>
      </c>
      <c r="BT1530" s="54">
        <v>0</v>
      </c>
      <c r="BU1530" s="54">
        <v>0</v>
      </c>
      <c r="BV1530" s="54">
        <f t="shared" si="1822"/>
        <v>0</v>
      </c>
      <c r="BW1530" s="54">
        <f t="shared" si="1823"/>
        <v>0</v>
      </c>
      <c r="BX1530" s="54">
        <f t="shared" si="1824"/>
        <v>0</v>
      </c>
      <c r="BY1530" s="54">
        <f t="shared" si="1825"/>
        <v>0</v>
      </c>
      <c r="BZ1530" s="54">
        <f t="shared" si="1826"/>
        <v>0</v>
      </c>
      <c r="CA1530" s="54">
        <v>0</v>
      </c>
      <c r="CB1530" s="54">
        <f t="shared" si="1827"/>
        <v>0</v>
      </c>
      <c r="CC1530" s="54">
        <f t="shared" si="1828"/>
        <v>0</v>
      </c>
      <c r="CD1530" s="54">
        <v>0</v>
      </c>
      <c r="CE1530" s="54">
        <v>0</v>
      </c>
      <c r="CF1530" s="54">
        <v>0</v>
      </c>
      <c r="CG1530" s="54">
        <v>0</v>
      </c>
      <c r="CH1530" s="54">
        <v>0</v>
      </c>
      <c r="CI1530" s="54">
        <v>0</v>
      </c>
      <c r="CJ1530" s="54">
        <v>0</v>
      </c>
      <c r="CK1530" s="54">
        <v>0</v>
      </c>
      <c r="CL1530" s="54">
        <v>0</v>
      </c>
      <c r="CM1530" s="54">
        <v>0</v>
      </c>
      <c r="CN1530" s="54">
        <v>0</v>
      </c>
      <c r="CO1530" s="54">
        <v>0</v>
      </c>
    </row>
    <row r="1531" spans="1:93">
      <c r="A1531" s="3" t="str">
        <f t="shared" si="1808"/>
        <v>SH780Itovebi 9mg</v>
      </c>
      <c r="B1531" s="3" t="s">
        <v>558</v>
      </c>
      <c r="C1531" s="3" t="s">
        <v>887</v>
      </c>
      <c r="D1531" s="3" t="s">
        <v>296</v>
      </c>
      <c r="E1531" s="3" t="s">
        <v>296</v>
      </c>
      <c r="F1531" s="3" t="s">
        <v>471</v>
      </c>
      <c r="G1531" s="3" t="s">
        <v>472</v>
      </c>
      <c r="H1531" s="3" t="s">
        <v>471</v>
      </c>
      <c r="I1531" s="3" t="s">
        <v>472</v>
      </c>
      <c r="J1531" s="3" t="s">
        <v>541</v>
      </c>
      <c r="K1531" s="3" t="s">
        <v>541</v>
      </c>
      <c r="L1531" s="3"/>
      <c r="M1531" s="3" t="s">
        <v>543</v>
      </c>
      <c r="N1531" s="3" t="s">
        <v>13</v>
      </c>
      <c r="O1531" s="3" t="s">
        <v>15</v>
      </c>
      <c r="P1531" s="3">
        <v>10698.05</v>
      </c>
      <c r="Q1531" s="54"/>
      <c r="R1531" s="54"/>
      <c r="S1531" s="54"/>
      <c r="T1531" s="54">
        <v>0</v>
      </c>
      <c r="U1531" s="54">
        <v>0</v>
      </c>
      <c r="V1531" s="54">
        <v>0</v>
      </c>
      <c r="W1531" s="54">
        <v>0</v>
      </c>
      <c r="X1531" s="54">
        <v>0</v>
      </c>
      <c r="Y1531" s="54">
        <v>0</v>
      </c>
      <c r="Z1531" s="54">
        <v>0</v>
      </c>
      <c r="AA1531" s="54">
        <v>0</v>
      </c>
      <c r="AB1531" s="54">
        <v>0</v>
      </c>
      <c r="AC1531" s="54">
        <v>0</v>
      </c>
      <c r="AD1531" s="54">
        <v>0</v>
      </c>
      <c r="AE1531" s="54">
        <v>0</v>
      </c>
      <c r="AF1531" s="54">
        <f t="shared" si="1809"/>
        <v>0</v>
      </c>
      <c r="AG1531" s="54">
        <f t="shared" si="1810"/>
        <v>0</v>
      </c>
      <c r="AH1531" s="54">
        <f t="shared" si="1811"/>
        <v>0</v>
      </c>
      <c r="AI1531" s="54"/>
      <c r="AJ1531" s="54"/>
      <c r="AK1531" s="54"/>
      <c r="AL1531" s="54">
        <v>0</v>
      </c>
      <c r="AM1531" s="54">
        <v>0</v>
      </c>
      <c r="AN1531" s="54">
        <v>0</v>
      </c>
      <c r="AO1531" s="54">
        <v>0</v>
      </c>
      <c r="AP1531" s="54">
        <v>0</v>
      </c>
      <c r="AQ1531" s="54">
        <v>0</v>
      </c>
      <c r="AR1531" s="54">
        <f t="shared" si="1812"/>
        <v>0</v>
      </c>
      <c r="AS1531" s="54">
        <f t="shared" si="1813"/>
        <v>0</v>
      </c>
      <c r="AT1531" s="54">
        <f t="shared" si="1814"/>
        <v>0</v>
      </c>
      <c r="AU1531" s="54">
        <f t="shared" si="1815"/>
        <v>0</v>
      </c>
      <c r="AV1531" s="54">
        <f t="shared" si="1816"/>
        <v>0</v>
      </c>
      <c r="AW1531" s="54">
        <f t="shared" si="1817"/>
        <v>0</v>
      </c>
      <c r="AX1531" s="54">
        <f t="shared" si="1818"/>
        <v>0</v>
      </c>
      <c r="AY1531" s="54">
        <f t="shared" si="1819"/>
        <v>0</v>
      </c>
      <c r="AZ1531" s="54">
        <f t="shared" si="1820"/>
        <v>0</v>
      </c>
      <c r="BA1531" s="54">
        <f t="shared" si="1804"/>
        <v>0</v>
      </c>
      <c r="BB1531" s="54">
        <f t="shared" si="1805"/>
        <v>0</v>
      </c>
      <c r="BC1531" s="54"/>
      <c r="BD1531" s="54"/>
      <c r="BE1531" s="54">
        <f t="shared" si="1821"/>
        <v>0</v>
      </c>
      <c r="BF1531" s="54"/>
      <c r="BG1531" s="54"/>
      <c r="BH1531" s="54"/>
      <c r="BI1531" s="54"/>
      <c r="BJ1531" s="54"/>
      <c r="BK1531" s="54"/>
      <c r="BL1531" s="54">
        <v>0</v>
      </c>
      <c r="BM1531" s="54">
        <v>0</v>
      </c>
      <c r="BN1531" s="54">
        <f t="shared" si="1875"/>
        <v>0</v>
      </c>
      <c r="BO1531" s="54">
        <f t="shared" si="1876"/>
        <v>0</v>
      </c>
      <c r="BP1531" s="54">
        <v>0</v>
      </c>
      <c r="BQ1531" s="54">
        <v>0</v>
      </c>
      <c r="BR1531" s="54">
        <v>0</v>
      </c>
      <c r="BS1531" s="54">
        <v>0</v>
      </c>
      <c r="BT1531" s="54">
        <v>0</v>
      </c>
      <c r="BU1531" s="54">
        <v>0</v>
      </c>
      <c r="BV1531" s="54">
        <f t="shared" si="1822"/>
        <v>0</v>
      </c>
      <c r="BW1531" s="54">
        <f t="shared" si="1823"/>
        <v>0</v>
      </c>
      <c r="BX1531" s="54">
        <f t="shared" si="1824"/>
        <v>0</v>
      </c>
      <c r="BY1531" s="54">
        <f t="shared" si="1825"/>
        <v>0</v>
      </c>
      <c r="BZ1531" s="54">
        <f t="shared" si="1826"/>
        <v>0</v>
      </c>
      <c r="CA1531" s="54">
        <v>0</v>
      </c>
      <c r="CB1531" s="54">
        <f t="shared" si="1827"/>
        <v>0</v>
      </c>
      <c r="CC1531" s="54">
        <f t="shared" si="1828"/>
        <v>0</v>
      </c>
      <c r="CD1531" s="54">
        <v>0</v>
      </c>
      <c r="CE1531" s="54">
        <v>0</v>
      </c>
      <c r="CF1531" s="54">
        <v>0</v>
      </c>
      <c r="CG1531" s="54">
        <v>0</v>
      </c>
      <c r="CH1531" s="54">
        <v>0</v>
      </c>
      <c r="CI1531" s="54">
        <v>0</v>
      </c>
      <c r="CJ1531" s="54">
        <v>0</v>
      </c>
      <c r="CK1531" s="54">
        <v>0</v>
      </c>
      <c r="CL1531" s="54">
        <v>0</v>
      </c>
      <c r="CM1531" s="54">
        <v>0</v>
      </c>
      <c r="CN1531" s="54">
        <v>0</v>
      </c>
      <c r="CO1531" s="54">
        <v>0</v>
      </c>
    </row>
    <row r="1532" spans="1:93">
      <c r="A1532" s="3" t="str">
        <f t="shared" si="1808"/>
        <v>SH780Perjeta</v>
      </c>
      <c r="B1532" s="3" t="s">
        <v>558</v>
      </c>
      <c r="C1532" s="3" t="s">
        <v>887</v>
      </c>
      <c r="D1532" s="3" t="s">
        <v>296</v>
      </c>
      <c r="E1532" s="3" t="s">
        <v>296</v>
      </c>
      <c r="F1532" s="3" t="s">
        <v>471</v>
      </c>
      <c r="G1532" s="3" t="s">
        <v>472</v>
      </c>
      <c r="H1532" s="3" t="s">
        <v>471</v>
      </c>
      <c r="I1532" s="3" t="s">
        <v>472</v>
      </c>
      <c r="J1532" s="3" t="s">
        <v>541</v>
      </c>
      <c r="K1532" s="3" t="s">
        <v>541</v>
      </c>
      <c r="L1532" s="3"/>
      <c r="M1532" s="3" t="s">
        <v>543</v>
      </c>
      <c r="N1532" s="3" t="s">
        <v>16</v>
      </c>
      <c r="O1532" s="3" t="s">
        <v>16</v>
      </c>
      <c r="P1532" s="3">
        <v>3985.87</v>
      </c>
      <c r="Q1532" s="54">
        <v>1.8746753781758363</v>
      </c>
      <c r="R1532" s="54">
        <v>1.5835664512760685</v>
      </c>
      <c r="S1532" s="54">
        <v>2.4035226889688874</v>
      </c>
      <c r="T1532" s="54">
        <v>1.4523787936019263</v>
      </c>
      <c r="U1532" s="54">
        <v>1.7627963384741707</v>
      </c>
      <c r="V1532" s="54">
        <v>2.0230855656396569</v>
      </c>
      <c r="W1532" s="54">
        <v>5.8617645184207916</v>
      </c>
      <c r="X1532" s="54">
        <v>5.238260697715754</v>
      </c>
      <c r="Y1532" s="54">
        <v>11.100025216136546</v>
      </c>
      <c r="Z1532" s="54">
        <v>0</v>
      </c>
      <c r="AA1532" s="54">
        <v>0</v>
      </c>
      <c r="AB1532" s="54">
        <v>0</v>
      </c>
      <c r="AC1532" s="54">
        <v>0</v>
      </c>
      <c r="AD1532" s="54">
        <v>0</v>
      </c>
      <c r="AE1532" s="54">
        <v>0</v>
      </c>
      <c r="AF1532" s="54">
        <f t="shared" si="1809"/>
        <v>0</v>
      </c>
      <c r="AG1532" s="54">
        <f t="shared" si="1810"/>
        <v>0</v>
      </c>
      <c r="AH1532" s="54">
        <f t="shared" si="1811"/>
        <v>0</v>
      </c>
      <c r="AI1532" s="54">
        <v>7472.2123496097201</v>
      </c>
      <c r="AJ1532" s="54">
        <v>6311.8900111477433</v>
      </c>
      <c r="AK1532" s="54">
        <v>9580.1289802804185</v>
      </c>
      <c r="AL1532" s="54">
        <v>5788.9930620541099</v>
      </c>
      <c r="AM1532" s="54">
        <v>7026.2770416340427</v>
      </c>
      <c r="AN1532" s="54">
        <v>8063.756063516139</v>
      </c>
      <c r="AO1532" s="54">
        <v>23364.231341037885</v>
      </c>
      <c r="AP1532" s="54">
        <v>20879.026167204291</v>
      </c>
      <c r="AQ1532" s="54">
        <v>44243.257508242175</v>
      </c>
      <c r="AR1532" s="54">
        <f t="shared" si="1812"/>
        <v>0</v>
      </c>
      <c r="AS1532" s="54">
        <f t="shared" si="1813"/>
        <v>0</v>
      </c>
      <c r="AT1532" s="54">
        <f t="shared" si="1814"/>
        <v>0</v>
      </c>
      <c r="AU1532" s="54">
        <f t="shared" si="1815"/>
        <v>0</v>
      </c>
      <c r="AV1532" s="54">
        <f t="shared" si="1816"/>
        <v>0</v>
      </c>
      <c r="AW1532" s="54">
        <f t="shared" si="1817"/>
        <v>0</v>
      </c>
      <c r="AX1532" s="54">
        <f t="shared" si="1818"/>
        <v>0</v>
      </c>
      <c r="AY1532" s="54">
        <f t="shared" si="1819"/>
        <v>0</v>
      </c>
      <c r="AZ1532" s="54">
        <f t="shared" si="1820"/>
        <v>0</v>
      </c>
      <c r="BA1532" s="54">
        <f t="shared" si="1804"/>
        <v>1.4523787936019263</v>
      </c>
      <c r="BB1532" s="54">
        <f t="shared" si="1805"/>
        <v>0</v>
      </c>
      <c r="BC1532" s="54"/>
      <c r="BD1532" s="54"/>
      <c r="BE1532" s="54">
        <f t="shared" si="1821"/>
        <v>0</v>
      </c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>
        <f t="shared" si="1822"/>
        <v>8303.8958333333339</v>
      </c>
      <c r="BW1532" s="54">
        <f t="shared" si="1823"/>
        <v>35872.83</v>
      </c>
      <c r="BX1532" s="54">
        <f t="shared" si="1824"/>
        <v>35872.83</v>
      </c>
      <c r="BY1532" s="54">
        <f t="shared" si="1825"/>
        <v>9</v>
      </c>
      <c r="BZ1532" s="54">
        <f t="shared" si="1826"/>
        <v>9</v>
      </c>
      <c r="CA1532" s="54">
        <v>0</v>
      </c>
      <c r="CB1532" s="54">
        <f t="shared" si="1827"/>
        <v>7</v>
      </c>
      <c r="CC1532" s="54">
        <f t="shared" si="1828"/>
        <v>2.0833333333333335</v>
      </c>
      <c r="CD1532" s="54">
        <v>7</v>
      </c>
      <c r="CE1532" s="54">
        <v>0</v>
      </c>
      <c r="CF1532" s="54">
        <v>0</v>
      </c>
      <c r="CG1532" s="54">
        <v>0</v>
      </c>
      <c r="CH1532" s="54">
        <v>0</v>
      </c>
      <c r="CI1532" s="54">
        <v>0</v>
      </c>
      <c r="CJ1532" s="54">
        <v>6</v>
      </c>
      <c r="CK1532" s="54">
        <v>3</v>
      </c>
      <c r="CL1532" s="54">
        <v>0</v>
      </c>
      <c r="CM1532" s="54">
        <v>5</v>
      </c>
      <c r="CN1532" s="54">
        <v>4</v>
      </c>
      <c r="CO1532" s="54">
        <v>0</v>
      </c>
    </row>
    <row r="1533" spans="1:93">
      <c r="A1533" s="3" t="str">
        <f t="shared" si="1808"/>
        <v>SH780Phesgo 10ml</v>
      </c>
      <c r="B1533" s="3" t="s">
        <v>558</v>
      </c>
      <c r="C1533" s="3" t="s">
        <v>887</v>
      </c>
      <c r="D1533" s="3" t="s">
        <v>296</v>
      </c>
      <c r="E1533" s="3" t="s">
        <v>296</v>
      </c>
      <c r="F1533" s="3" t="s">
        <v>471</v>
      </c>
      <c r="G1533" s="3" t="s">
        <v>472</v>
      </c>
      <c r="H1533" s="3" t="s">
        <v>471</v>
      </c>
      <c r="I1533" s="3" t="s">
        <v>472</v>
      </c>
      <c r="J1533" s="3" t="s">
        <v>541</v>
      </c>
      <c r="K1533" s="3" t="s">
        <v>541</v>
      </c>
      <c r="L1533" s="3"/>
      <c r="M1533" s="3" t="s">
        <v>543</v>
      </c>
      <c r="N1533" s="3" t="s">
        <v>17</v>
      </c>
      <c r="O1533" s="3" t="s">
        <v>18</v>
      </c>
      <c r="P1533" s="3">
        <v>6232.07</v>
      </c>
      <c r="Q1533" s="54">
        <v>6.1706867905286691</v>
      </c>
      <c r="R1533" s="54">
        <v>5.6016476303282872</v>
      </c>
      <c r="S1533" s="54">
        <v>8.9614234355294471</v>
      </c>
      <c r="T1533" s="54">
        <v>7.6839840676292157</v>
      </c>
      <c r="U1533" s="54">
        <v>6.9379374434289103</v>
      </c>
      <c r="V1533" s="54">
        <v>9.4508936821296956</v>
      </c>
      <c r="W1533" s="54">
        <v>20.733757856386404</v>
      </c>
      <c r="X1533" s="54">
        <v>24.072815193187822</v>
      </c>
      <c r="Y1533" s="54">
        <v>44.806573049574226</v>
      </c>
      <c r="Z1533" s="54">
        <v>2</v>
      </c>
      <c r="AA1533" s="54">
        <v>7</v>
      </c>
      <c r="AB1533" s="54">
        <v>10</v>
      </c>
      <c r="AC1533" s="54">
        <v>2</v>
      </c>
      <c r="AD1533" s="54">
        <v>0</v>
      </c>
      <c r="AE1533" s="54">
        <v>0</v>
      </c>
      <c r="AF1533" s="54">
        <f t="shared" si="1809"/>
        <v>19</v>
      </c>
      <c r="AG1533" s="54">
        <f t="shared" si="1810"/>
        <v>2</v>
      </c>
      <c r="AH1533" s="54">
        <f t="shared" si="1811"/>
        <v>21</v>
      </c>
      <c r="AI1533" s="54">
        <v>38456.152026650001</v>
      </c>
      <c r="AJ1533" s="54">
        <v>34909.860147540006</v>
      </c>
      <c r="AK1533" s="54">
        <v>55848.218149859997</v>
      </c>
      <c r="AL1533" s="54">
        <v>47887.126588350002</v>
      </c>
      <c r="AM1533" s="54">
        <v>43237.711803070008</v>
      </c>
      <c r="AN1533" s="54">
        <v>58898.630989590012</v>
      </c>
      <c r="AO1533" s="54">
        <v>129214.23032405</v>
      </c>
      <c r="AP1533" s="54">
        <v>150023.46938101001</v>
      </c>
      <c r="AQ1533" s="54">
        <v>279237.69970505999</v>
      </c>
      <c r="AR1533" s="54">
        <f t="shared" si="1812"/>
        <v>12464.14</v>
      </c>
      <c r="AS1533" s="54">
        <f t="shared" si="1813"/>
        <v>43624.49</v>
      </c>
      <c r="AT1533" s="54">
        <f t="shared" si="1814"/>
        <v>62320.7</v>
      </c>
      <c r="AU1533" s="54">
        <f t="shared" si="1815"/>
        <v>12464.14</v>
      </c>
      <c r="AV1533" s="54">
        <f t="shared" si="1816"/>
        <v>0</v>
      </c>
      <c r="AW1533" s="54">
        <f t="shared" si="1817"/>
        <v>0</v>
      </c>
      <c r="AX1533" s="54">
        <f t="shared" si="1818"/>
        <v>118409.32999999999</v>
      </c>
      <c r="AY1533" s="54">
        <f t="shared" si="1819"/>
        <v>12464.14</v>
      </c>
      <c r="AZ1533" s="54">
        <f t="shared" si="1820"/>
        <v>130873.46999999999</v>
      </c>
      <c r="BA1533" s="54">
        <f t="shared" si="1804"/>
        <v>7.6839840676292157</v>
      </c>
      <c r="BB1533" s="54">
        <f t="shared" si="1805"/>
        <v>2</v>
      </c>
      <c r="BC1533" s="54">
        <f>SUM(CJ1533:CL1533)</f>
        <v>24</v>
      </c>
      <c r="BD1533" s="54">
        <f>SUM(CM1533:CO1533)</f>
        <v>22</v>
      </c>
      <c r="BE1533" s="54">
        <f t="shared" si="1821"/>
        <v>21</v>
      </c>
      <c r="BF1533" s="54">
        <f t="shared" ref="BF1533:BK1533" si="1877">Z1533</f>
        <v>2</v>
      </c>
      <c r="BG1533" s="54">
        <f t="shared" si="1877"/>
        <v>7</v>
      </c>
      <c r="BH1533" s="54">
        <f t="shared" si="1877"/>
        <v>10</v>
      </c>
      <c r="BI1533" s="54">
        <f t="shared" si="1877"/>
        <v>2</v>
      </c>
      <c r="BJ1533" s="54">
        <f t="shared" si="1877"/>
        <v>0</v>
      </c>
      <c r="BK1533" s="54">
        <f t="shared" si="1877"/>
        <v>0</v>
      </c>
      <c r="BL1533" s="54">
        <v>0</v>
      </c>
      <c r="BM1533" s="54">
        <v>0</v>
      </c>
      <c r="BN1533" s="54">
        <f t="shared" ref="BN1533:BN1534" si="1878">AVERAGE(BP1533:BR1533)</f>
        <v>0</v>
      </c>
      <c r="BO1533" s="54">
        <f t="shared" ref="BO1533:BO1534" si="1879">SUM(BS1533:BU1533)/1</f>
        <v>0</v>
      </c>
      <c r="BP1533" s="54">
        <v>0</v>
      </c>
      <c r="BQ1533" s="54">
        <v>0</v>
      </c>
      <c r="BR1533" s="54">
        <v>0</v>
      </c>
      <c r="BS1533" s="54">
        <v>0</v>
      </c>
      <c r="BT1533" s="54">
        <v>0</v>
      </c>
      <c r="BU1533" s="54">
        <v>0</v>
      </c>
      <c r="BV1533" s="54">
        <f t="shared" si="1822"/>
        <v>45701.846666666665</v>
      </c>
      <c r="BW1533" s="54">
        <f t="shared" si="1823"/>
        <v>149569.68</v>
      </c>
      <c r="BX1533" s="54">
        <f t="shared" si="1824"/>
        <v>137105.53999999998</v>
      </c>
      <c r="BY1533" s="54">
        <f t="shared" si="1825"/>
        <v>24</v>
      </c>
      <c r="BZ1533" s="54">
        <f t="shared" si="1826"/>
        <v>22</v>
      </c>
      <c r="CA1533" s="54">
        <v>4.666666666666667</v>
      </c>
      <c r="CB1533" s="54">
        <f t="shared" si="1827"/>
        <v>16</v>
      </c>
      <c r="CC1533" s="54">
        <f t="shared" si="1828"/>
        <v>7.333333333333333</v>
      </c>
      <c r="CD1533" s="54">
        <v>12</v>
      </c>
      <c r="CE1533" s="54">
        <v>16</v>
      </c>
      <c r="CF1533" s="54">
        <v>0</v>
      </c>
      <c r="CG1533" s="54">
        <v>0</v>
      </c>
      <c r="CH1533" s="54">
        <v>4</v>
      </c>
      <c r="CI1533" s="54">
        <v>10</v>
      </c>
      <c r="CJ1533" s="54">
        <v>4</v>
      </c>
      <c r="CK1533" s="54">
        <v>10</v>
      </c>
      <c r="CL1533" s="54">
        <v>10</v>
      </c>
      <c r="CM1533" s="54">
        <v>0</v>
      </c>
      <c r="CN1533" s="54">
        <v>8</v>
      </c>
      <c r="CO1533" s="54">
        <v>14</v>
      </c>
    </row>
    <row r="1534" spans="1:93">
      <c r="A1534" s="3" t="str">
        <f t="shared" si="1808"/>
        <v>SH780Phesgo 15ml</v>
      </c>
      <c r="B1534" s="3" t="s">
        <v>558</v>
      </c>
      <c r="C1534" s="3" t="s">
        <v>887</v>
      </c>
      <c r="D1534" s="3" t="s">
        <v>296</v>
      </c>
      <c r="E1534" s="3" t="s">
        <v>296</v>
      </c>
      <c r="F1534" s="3" t="s">
        <v>471</v>
      </c>
      <c r="G1534" s="3" t="s">
        <v>472</v>
      </c>
      <c r="H1534" s="3" t="s">
        <v>471</v>
      </c>
      <c r="I1534" s="3" t="s">
        <v>472</v>
      </c>
      <c r="J1534" s="3" t="s">
        <v>541</v>
      </c>
      <c r="K1534" s="3" t="s">
        <v>541</v>
      </c>
      <c r="L1534" s="3"/>
      <c r="M1534" s="3" t="s">
        <v>543</v>
      </c>
      <c r="N1534" s="3" t="s">
        <v>17</v>
      </c>
      <c r="O1534" s="3" t="s">
        <v>19</v>
      </c>
      <c r="P1534" s="3">
        <v>8489.27</v>
      </c>
      <c r="Q1534" s="54">
        <v>1</v>
      </c>
      <c r="R1534" s="54">
        <v>1</v>
      </c>
      <c r="S1534" s="54">
        <v>1</v>
      </c>
      <c r="T1534" s="54">
        <v>1</v>
      </c>
      <c r="U1534" s="54">
        <v>1</v>
      </c>
      <c r="V1534" s="54">
        <v>1</v>
      </c>
      <c r="W1534" s="54">
        <v>3</v>
      </c>
      <c r="X1534" s="54">
        <v>3</v>
      </c>
      <c r="Y1534" s="54">
        <v>6</v>
      </c>
      <c r="Z1534" s="54">
        <v>0</v>
      </c>
      <c r="AA1534" s="54">
        <v>1</v>
      </c>
      <c r="AB1534" s="54">
        <v>0</v>
      </c>
      <c r="AC1534" s="54">
        <v>1</v>
      </c>
      <c r="AD1534" s="54">
        <v>0</v>
      </c>
      <c r="AE1534" s="54">
        <v>0</v>
      </c>
      <c r="AF1534" s="54">
        <f t="shared" si="1809"/>
        <v>1</v>
      </c>
      <c r="AG1534" s="54">
        <f t="shared" si="1810"/>
        <v>1</v>
      </c>
      <c r="AH1534" s="54">
        <f t="shared" si="1811"/>
        <v>2</v>
      </c>
      <c r="AI1534" s="54">
        <v>8489.27</v>
      </c>
      <c r="AJ1534" s="54">
        <v>8489.27</v>
      </c>
      <c r="AK1534" s="54">
        <v>8489.27</v>
      </c>
      <c r="AL1534" s="54">
        <v>8489.27</v>
      </c>
      <c r="AM1534" s="54">
        <v>8489.27</v>
      </c>
      <c r="AN1534" s="54">
        <v>8489.27</v>
      </c>
      <c r="AO1534" s="54">
        <v>25467.81</v>
      </c>
      <c r="AP1534" s="54">
        <v>25467.81</v>
      </c>
      <c r="AQ1534" s="54">
        <v>50935.62</v>
      </c>
      <c r="AR1534" s="54">
        <f t="shared" si="1812"/>
        <v>0</v>
      </c>
      <c r="AS1534" s="54">
        <f t="shared" si="1813"/>
        <v>8489.27</v>
      </c>
      <c r="AT1534" s="54">
        <f t="shared" si="1814"/>
        <v>0</v>
      </c>
      <c r="AU1534" s="54">
        <f t="shared" si="1815"/>
        <v>8489.27</v>
      </c>
      <c r="AV1534" s="54">
        <f t="shared" si="1816"/>
        <v>0</v>
      </c>
      <c r="AW1534" s="54">
        <f t="shared" si="1817"/>
        <v>0</v>
      </c>
      <c r="AX1534" s="54">
        <f t="shared" si="1818"/>
        <v>8489.27</v>
      </c>
      <c r="AY1534" s="54">
        <f t="shared" si="1819"/>
        <v>8489.27</v>
      </c>
      <c r="AZ1534" s="54">
        <f t="shared" si="1820"/>
        <v>16978.54</v>
      </c>
      <c r="BA1534" s="54">
        <f t="shared" si="1804"/>
        <v>1</v>
      </c>
      <c r="BB1534" s="54">
        <f t="shared" si="1805"/>
        <v>1</v>
      </c>
      <c r="BC1534" s="54">
        <f>SUM(CJ1534:CL1534)*2</f>
        <v>6</v>
      </c>
      <c r="BD1534" s="54">
        <f>SUM(CM1534:CO1534)*2</f>
        <v>6</v>
      </c>
      <c r="BE1534" s="54">
        <f t="shared" si="1821"/>
        <v>4</v>
      </c>
      <c r="BF1534" s="54">
        <f t="shared" ref="BF1534:BK1534" si="1880">Z1534*2</f>
        <v>0</v>
      </c>
      <c r="BG1534" s="54">
        <f t="shared" si="1880"/>
        <v>2</v>
      </c>
      <c r="BH1534" s="54">
        <f t="shared" si="1880"/>
        <v>0</v>
      </c>
      <c r="BI1534" s="54">
        <f t="shared" si="1880"/>
        <v>2</v>
      </c>
      <c r="BJ1534" s="54">
        <f t="shared" si="1880"/>
        <v>0</v>
      </c>
      <c r="BK1534" s="54">
        <f t="shared" si="1880"/>
        <v>0</v>
      </c>
      <c r="BL1534" s="54">
        <v>0</v>
      </c>
      <c r="BM1534" s="54">
        <v>0</v>
      </c>
      <c r="BN1534" s="54">
        <f t="shared" si="1878"/>
        <v>0.33333333333333331</v>
      </c>
      <c r="BO1534" s="54">
        <f t="shared" si="1879"/>
        <v>0</v>
      </c>
      <c r="BP1534" s="54">
        <v>0</v>
      </c>
      <c r="BQ1534" s="54">
        <v>0</v>
      </c>
      <c r="BR1534" s="54">
        <v>1</v>
      </c>
      <c r="BS1534" s="54">
        <v>0</v>
      </c>
      <c r="BT1534" s="54">
        <v>0</v>
      </c>
      <c r="BU1534" s="54">
        <v>0</v>
      </c>
      <c r="BV1534" s="54">
        <f t="shared" si="1822"/>
        <v>4952.0741666666672</v>
      </c>
      <c r="BW1534" s="54">
        <f t="shared" si="1823"/>
        <v>25467.81</v>
      </c>
      <c r="BX1534" s="54">
        <f t="shared" si="1824"/>
        <v>25467.81</v>
      </c>
      <c r="BY1534" s="54">
        <f t="shared" si="1825"/>
        <v>3</v>
      </c>
      <c r="BZ1534" s="54">
        <f t="shared" si="1826"/>
        <v>3</v>
      </c>
      <c r="CA1534" s="54">
        <v>0</v>
      </c>
      <c r="CB1534" s="54">
        <f t="shared" si="1827"/>
        <v>2</v>
      </c>
      <c r="CC1534" s="54">
        <f t="shared" si="1828"/>
        <v>0.58333333333333337</v>
      </c>
      <c r="CD1534" s="54">
        <v>0</v>
      </c>
      <c r="CE1534" s="54">
        <v>0</v>
      </c>
      <c r="CF1534" s="54">
        <v>0</v>
      </c>
      <c r="CG1534" s="54">
        <v>0</v>
      </c>
      <c r="CH1534" s="54">
        <v>0</v>
      </c>
      <c r="CI1534" s="54">
        <v>1</v>
      </c>
      <c r="CJ1534" s="54">
        <v>0</v>
      </c>
      <c r="CK1534" s="54">
        <v>2</v>
      </c>
      <c r="CL1534" s="54">
        <v>1</v>
      </c>
      <c r="CM1534" s="54">
        <v>0</v>
      </c>
      <c r="CN1534" s="54">
        <v>1</v>
      </c>
      <c r="CO1534" s="54">
        <v>2</v>
      </c>
    </row>
    <row r="1535" spans="1:93">
      <c r="A1535" s="3" t="str">
        <f t="shared" si="1808"/>
        <v>SH977Herceptin IV</v>
      </c>
      <c r="B1535" s="3" t="s">
        <v>556</v>
      </c>
      <c r="C1535" s="3" t="s">
        <v>557</v>
      </c>
      <c r="D1535" s="3" t="s">
        <v>296</v>
      </c>
      <c r="E1535" s="3" t="s">
        <v>296</v>
      </c>
      <c r="F1535" s="3" t="s">
        <v>473</v>
      </c>
      <c r="G1535" s="3" t="s">
        <v>474</v>
      </c>
      <c r="H1535" s="3" t="s">
        <v>473</v>
      </c>
      <c r="I1535" s="3" t="s">
        <v>474</v>
      </c>
      <c r="J1535" s="3" t="s">
        <v>541</v>
      </c>
      <c r="K1535" s="3" t="s">
        <v>541</v>
      </c>
      <c r="L1535" s="3"/>
      <c r="M1535" s="3" t="s">
        <v>545</v>
      </c>
      <c r="N1535" s="3" t="s">
        <v>11</v>
      </c>
      <c r="O1535" s="3" t="s">
        <v>11</v>
      </c>
      <c r="P1535" s="3">
        <v>4535.5</v>
      </c>
      <c r="Q1535" s="54">
        <v>32.279215656228644</v>
      </c>
      <c r="R1535" s="54">
        <v>23.124996459926418</v>
      </c>
      <c r="S1535" s="54">
        <v>21.511497127182405</v>
      </c>
      <c r="T1535" s="54">
        <v>15.190147865593321</v>
      </c>
      <c r="U1535" s="54">
        <v>13.840328343787105</v>
      </c>
      <c r="V1535" s="54">
        <v>24.094611321465486</v>
      </c>
      <c r="W1535" s="54">
        <v>76.915709243337474</v>
      </c>
      <c r="X1535" s="54">
        <v>53.12508753084591</v>
      </c>
      <c r="Y1535" s="54">
        <v>130.04079677418338</v>
      </c>
      <c r="Z1535" s="54">
        <v>15</v>
      </c>
      <c r="AA1535" s="54">
        <v>20</v>
      </c>
      <c r="AB1535" s="54">
        <v>20</v>
      </c>
      <c r="AC1535" s="54">
        <v>20</v>
      </c>
      <c r="AD1535" s="54">
        <v>0</v>
      </c>
      <c r="AE1535" s="54">
        <v>0</v>
      </c>
      <c r="AF1535" s="54">
        <f t="shared" si="1809"/>
        <v>55</v>
      </c>
      <c r="AG1535" s="54">
        <f t="shared" si="1810"/>
        <v>20</v>
      </c>
      <c r="AH1535" s="54">
        <f t="shared" si="1811"/>
        <v>75</v>
      </c>
      <c r="AI1535" s="54">
        <v>146402.38260882502</v>
      </c>
      <c r="AJ1535" s="54">
        <v>104883.42144399627</v>
      </c>
      <c r="AK1535" s="54">
        <v>97565.395220335806</v>
      </c>
      <c r="AL1535" s="54">
        <v>68894.915644398512</v>
      </c>
      <c r="AM1535" s="54">
        <v>62772.809203246419</v>
      </c>
      <c r="AN1535" s="54">
        <v>109281.10964850672</v>
      </c>
      <c r="AO1535" s="54">
        <v>348851.19927315711</v>
      </c>
      <c r="AP1535" s="54">
        <v>240948.83449615166</v>
      </c>
      <c r="AQ1535" s="54">
        <v>589800.03376930882</v>
      </c>
      <c r="AR1535" s="54">
        <f t="shared" si="1812"/>
        <v>68032.5</v>
      </c>
      <c r="AS1535" s="54">
        <f t="shared" si="1813"/>
        <v>90710</v>
      </c>
      <c r="AT1535" s="54">
        <f t="shared" si="1814"/>
        <v>90710</v>
      </c>
      <c r="AU1535" s="54">
        <f t="shared" si="1815"/>
        <v>90710</v>
      </c>
      <c r="AV1535" s="54">
        <f t="shared" si="1816"/>
        <v>0</v>
      </c>
      <c r="AW1535" s="54">
        <f t="shared" si="1817"/>
        <v>0</v>
      </c>
      <c r="AX1535" s="54">
        <f t="shared" si="1818"/>
        <v>249452.5</v>
      </c>
      <c r="AY1535" s="54">
        <f t="shared" si="1819"/>
        <v>90710</v>
      </c>
      <c r="AZ1535" s="54">
        <f t="shared" si="1820"/>
        <v>340162.5</v>
      </c>
      <c r="BA1535" s="54">
        <f t="shared" si="1804"/>
        <v>15.190147865593321</v>
      </c>
      <c r="BB1535" s="54">
        <f t="shared" si="1805"/>
        <v>20</v>
      </c>
      <c r="BC1535" s="54"/>
      <c r="BD1535" s="54"/>
      <c r="BE1535" s="54">
        <f t="shared" si="1821"/>
        <v>0</v>
      </c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>
        <f t="shared" si="1822"/>
        <v>118678.91666666667</v>
      </c>
      <c r="BW1535" s="54">
        <f t="shared" si="1823"/>
        <v>544260</v>
      </c>
      <c r="BX1535" s="54">
        <f t="shared" si="1824"/>
        <v>0</v>
      </c>
      <c r="BY1535" s="54">
        <f t="shared" si="1825"/>
        <v>120</v>
      </c>
      <c r="BZ1535" s="54">
        <f t="shared" si="1826"/>
        <v>0</v>
      </c>
      <c r="CA1535" s="54">
        <v>0</v>
      </c>
      <c r="CB1535" s="54">
        <f t="shared" si="1827"/>
        <v>75</v>
      </c>
      <c r="CC1535" s="54">
        <f t="shared" si="1828"/>
        <v>26.166666666666668</v>
      </c>
      <c r="CD1535" s="54">
        <v>75</v>
      </c>
      <c r="CE1535" s="54">
        <v>0</v>
      </c>
      <c r="CF1535" s="54">
        <v>44</v>
      </c>
      <c r="CG1535" s="54">
        <v>15</v>
      </c>
      <c r="CH1535" s="54">
        <v>10</v>
      </c>
      <c r="CI1535" s="54">
        <v>50</v>
      </c>
      <c r="CJ1535" s="54">
        <v>25</v>
      </c>
      <c r="CK1535" s="54">
        <v>30</v>
      </c>
      <c r="CL1535" s="54">
        <v>65</v>
      </c>
      <c r="CM1535" s="54">
        <v>0</v>
      </c>
      <c r="CN1535" s="54">
        <v>0</v>
      </c>
      <c r="CO1535" s="54">
        <v>0</v>
      </c>
    </row>
    <row r="1536" spans="1:93">
      <c r="A1536" s="3" t="str">
        <f t="shared" si="1808"/>
        <v>SH977Herceptin SC</v>
      </c>
      <c r="B1536" s="3" t="s">
        <v>556</v>
      </c>
      <c r="C1536" s="3" t="s">
        <v>557</v>
      </c>
      <c r="D1536" s="3" t="s">
        <v>296</v>
      </c>
      <c r="E1536" s="3" t="s">
        <v>296</v>
      </c>
      <c r="F1536" s="3" t="s">
        <v>473</v>
      </c>
      <c r="G1536" s="3" t="s">
        <v>474</v>
      </c>
      <c r="H1536" s="3" t="s">
        <v>473</v>
      </c>
      <c r="I1536" s="3" t="s">
        <v>474</v>
      </c>
      <c r="J1536" s="3" t="s">
        <v>541</v>
      </c>
      <c r="K1536" s="3" t="s">
        <v>541</v>
      </c>
      <c r="L1536" s="3"/>
      <c r="M1536" s="3" t="s">
        <v>545</v>
      </c>
      <c r="N1536" s="3" t="s">
        <v>12</v>
      </c>
      <c r="O1536" s="3" t="s">
        <v>12</v>
      </c>
      <c r="P1536" s="3">
        <v>3444.49</v>
      </c>
      <c r="Q1536" s="54">
        <v>4.9095900009905318</v>
      </c>
      <c r="R1536" s="54">
        <v>4.5488468335034593</v>
      </c>
      <c r="S1536" s="54">
        <v>6.8998324744158372</v>
      </c>
      <c r="T1536" s="54">
        <v>7.0624179814132022</v>
      </c>
      <c r="U1536" s="54">
        <v>6.3588735112594756</v>
      </c>
      <c r="V1536" s="54">
        <v>8.3696349158820933</v>
      </c>
      <c r="W1536" s="54">
        <v>16.358269308909829</v>
      </c>
      <c r="X1536" s="54">
        <v>21.790926408554771</v>
      </c>
      <c r="Y1536" s="54">
        <v>38.1491957174646</v>
      </c>
      <c r="Z1536" s="54">
        <v>5</v>
      </c>
      <c r="AA1536" s="54">
        <v>15</v>
      </c>
      <c r="AB1536" s="54">
        <v>8</v>
      </c>
      <c r="AC1536" s="54">
        <v>10</v>
      </c>
      <c r="AD1536" s="54">
        <v>0</v>
      </c>
      <c r="AE1536" s="54">
        <v>0</v>
      </c>
      <c r="AF1536" s="54">
        <f t="shared" si="1809"/>
        <v>28</v>
      </c>
      <c r="AG1536" s="54">
        <f t="shared" si="1810"/>
        <v>10</v>
      </c>
      <c r="AH1536" s="54">
        <f t="shared" si="1811"/>
        <v>38</v>
      </c>
      <c r="AI1536" s="54">
        <v>16911.033662511876</v>
      </c>
      <c r="AJ1536" s="54">
        <v>15668.457429534328</v>
      </c>
      <c r="AK1536" s="54">
        <v>23766.403959800606</v>
      </c>
      <c r="AL1536" s="54">
        <v>24326.428112797959</v>
      </c>
      <c r="AM1536" s="54">
        <v>21903.07622079815</v>
      </c>
      <c r="AN1536" s="54">
        <v>28829.12377140671</v>
      </c>
      <c r="AO1536" s="54">
        <v>56345.895051846812</v>
      </c>
      <c r="AP1536" s="54">
        <v>75058.628105002819</v>
      </c>
      <c r="AQ1536" s="54">
        <v>131404.52315684964</v>
      </c>
      <c r="AR1536" s="54">
        <f t="shared" si="1812"/>
        <v>17222.449999999997</v>
      </c>
      <c r="AS1536" s="54">
        <f t="shared" si="1813"/>
        <v>51667.35</v>
      </c>
      <c r="AT1536" s="54">
        <f t="shared" si="1814"/>
        <v>27555.919999999998</v>
      </c>
      <c r="AU1536" s="54">
        <f t="shared" si="1815"/>
        <v>34444.899999999994</v>
      </c>
      <c r="AV1536" s="54">
        <f t="shared" si="1816"/>
        <v>0</v>
      </c>
      <c r="AW1536" s="54">
        <f t="shared" si="1817"/>
        <v>0</v>
      </c>
      <c r="AX1536" s="54">
        <f t="shared" si="1818"/>
        <v>96445.719999999987</v>
      </c>
      <c r="AY1536" s="54">
        <f t="shared" si="1819"/>
        <v>34444.899999999994</v>
      </c>
      <c r="AZ1536" s="54">
        <f t="shared" si="1820"/>
        <v>130890.61999999998</v>
      </c>
      <c r="BA1536" s="54">
        <f t="shared" si="1804"/>
        <v>7.0624179814132022</v>
      </c>
      <c r="BB1536" s="54">
        <f t="shared" si="1805"/>
        <v>10</v>
      </c>
      <c r="BC1536" s="54"/>
      <c r="BD1536" s="54"/>
      <c r="BE1536" s="54">
        <f t="shared" si="1821"/>
        <v>0</v>
      </c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>
        <f t="shared" si="1822"/>
        <v>19518.776666666665</v>
      </c>
      <c r="BW1536" s="54">
        <f t="shared" si="1823"/>
        <v>117112.65999999999</v>
      </c>
      <c r="BX1536" s="54">
        <f t="shared" si="1824"/>
        <v>103334.7</v>
      </c>
      <c r="BY1536" s="54">
        <f t="shared" si="1825"/>
        <v>34</v>
      </c>
      <c r="BZ1536" s="54">
        <f t="shared" si="1826"/>
        <v>30</v>
      </c>
      <c r="CA1536" s="54">
        <v>0</v>
      </c>
      <c r="CB1536" s="54">
        <f t="shared" si="1827"/>
        <v>20</v>
      </c>
      <c r="CC1536" s="54">
        <f t="shared" si="1828"/>
        <v>5.666666666666667</v>
      </c>
      <c r="CD1536" s="54">
        <v>0</v>
      </c>
      <c r="CE1536" s="54">
        <v>0</v>
      </c>
      <c r="CF1536" s="54">
        <v>0</v>
      </c>
      <c r="CG1536" s="54">
        <v>0</v>
      </c>
      <c r="CH1536" s="54">
        <v>4</v>
      </c>
      <c r="CI1536" s="54">
        <v>0</v>
      </c>
      <c r="CJ1536" s="54">
        <v>4</v>
      </c>
      <c r="CK1536" s="54">
        <v>10</v>
      </c>
      <c r="CL1536" s="54">
        <v>20</v>
      </c>
      <c r="CM1536" s="54">
        <v>10</v>
      </c>
      <c r="CN1536" s="54">
        <v>20</v>
      </c>
      <c r="CO1536" s="54">
        <v>0</v>
      </c>
    </row>
    <row r="1537" spans="1:93">
      <c r="A1537" s="3" t="str">
        <f t="shared" si="1808"/>
        <v>SH977Itovebi 3mg</v>
      </c>
      <c r="B1537" s="3" t="s">
        <v>556</v>
      </c>
      <c r="C1537" s="3" t="s">
        <v>557</v>
      </c>
      <c r="D1537" s="3" t="s">
        <v>296</v>
      </c>
      <c r="E1537" s="3" t="s">
        <v>296</v>
      </c>
      <c r="F1537" s="3" t="s">
        <v>473</v>
      </c>
      <c r="G1537" s="3" t="s">
        <v>474</v>
      </c>
      <c r="H1537" s="3" t="s">
        <v>473</v>
      </c>
      <c r="I1537" s="3" t="s">
        <v>474</v>
      </c>
      <c r="J1537" s="3" t="s">
        <v>541</v>
      </c>
      <c r="K1537" s="3" t="s">
        <v>541</v>
      </c>
      <c r="L1537" s="3"/>
      <c r="M1537" s="3" t="s">
        <v>545</v>
      </c>
      <c r="N1537" s="3" t="s">
        <v>13</v>
      </c>
      <c r="O1537" s="3" t="s">
        <v>14</v>
      </c>
      <c r="P1537" s="3">
        <v>3566.02</v>
      </c>
      <c r="Q1537" s="54">
        <v>1.2822887048625167</v>
      </c>
      <c r="R1537" s="54">
        <v>1.4641085593392125</v>
      </c>
      <c r="S1537" s="54">
        <v>2.9634013010942417</v>
      </c>
      <c r="T1537" s="54">
        <v>2.9998402164088382</v>
      </c>
      <c r="U1537" s="54">
        <v>3.6470010847425796</v>
      </c>
      <c r="V1537" s="54">
        <v>4.6444790630803574</v>
      </c>
      <c r="W1537" s="54">
        <v>5.7097985652959711</v>
      </c>
      <c r="X1537" s="54">
        <v>11.291320364231776</v>
      </c>
      <c r="Y1537" s="54">
        <v>17.001118929527749</v>
      </c>
      <c r="Z1537" s="54">
        <v>2</v>
      </c>
      <c r="AA1537" s="54">
        <v>0</v>
      </c>
      <c r="AB1537" s="54">
        <v>0</v>
      </c>
      <c r="AC1537" s="54">
        <v>3</v>
      </c>
      <c r="AD1537" s="54">
        <v>0</v>
      </c>
      <c r="AE1537" s="54">
        <v>0</v>
      </c>
      <c r="AF1537" s="54">
        <f t="shared" si="1809"/>
        <v>2</v>
      </c>
      <c r="AG1537" s="54">
        <f t="shared" si="1810"/>
        <v>3</v>
      </c>
      <c r="AH1537" s="54">
        <f t="shared" si="1811"/>
        <v>5</v>
      </c>
      <c r="AI1537" s="54">
        <v>4572.6671673138308</v>
      </c>
      <c r="AJ1537" s="54">
        <v>5221.0404047748179</v>
      </c>
      <c r="AK1537" s="54">
        <v>10567.548307728088</v>
      </c>
      <c r="AL1537" s="54">
        <v>10697.490208518246</v>
      </c>
      <c r="AM1537" s="54">
        <v>13005.278808213732</v>
      </c>
      <c r="AN1537" s="54">
        <v>16562.305228525816</v>
      </c>
      <c r="AO1537" s="54">
        <v>20361.255879816737</v>
      </c>
      <c r="AP1537" s="54">
        <v>40265.074245257798</v>
      </c>
      <c r="AQ1537" s="54">
        <v>60626.330125074535</v>
      </c>
      <c r="AR1537" s="54">
        <f t="shared" si="1812"/>
        <v>7132.04</v>
      </c>
      <c r="AS1537" s="54">
        <f t="shared" si="1813"/>
        <v>0</v>
      </c>
      <c r="AT1537" s="54">
        <f t="shared" si="1814"/>
        <v>0</v>
      </c>
      <c r="AU1537" s="54">
        <f t="shared" si="1815"/>
        <v>10698.06</v>
      </c>
      <c r="AV1537" s="54">
        <f t="shared" si="1816"/>
        <v>0</v>
      </c>
      <c r="AW1537" s="54">
        <f t="shared" si="1817"/>
        <v>0</v>
      </c>
      <c r="AX1537" s="54">
        <f t="shared" si="1818"/>
        <v>7132.04</v>
      </c>
      <c r="AY1537" s="54">
        <f t="shared" si="1819"/>
        <v>10698.06</v>
      </c>
      <c r="AZ1537" s="54">
        <f t="shared" si="1820"/>
        <v>17830.099999999999</v>
      </c>
      <c r="BA1537" s="54">
        <f t="shared" si="1804"/>
        <v>2.9998402164088382</v>
      </c>
      <c r="BB1537" s="54">
        <f t="shared" si="1805"/>
        <v>3</v>
      </c>
      <c r="BC1537" s="54"/>
      <c r="BD1537" s="54"/>
      <c r="BE1537" s="54">
        <f t="shared" si="1821"/>
        <v>0</v>
      </c>
      <c r="BF1537" s="54"/>
      <c r="BG1537" s="54"/>
      <c r="BH1537" s="54"/>
      <c r="BI1537" s="54"/>
      <c r="BJ1537" s="54"/>
      <c r="BK1537" s="54"/>
      <c r="BL1537" s="54">
        <v>0</v>
      </c>
      <c r="BM1537" s="54">
        <v>0</v>
      </c>
      <c r="BN1537" s="54">
        <f t="shared" ref="BN1537:BN1538" si="1881">AVERAGE(BP1537:BR1537)</f>
        <v>0</v>
      </c>
      <c r="BO1537" s="54">
        <f t="shared" ref="BO1537:BO1538" si="1882">SUM(BS1537:BU1537)/1</f>
        <v>0</v>
      </c>
      <c r="BP1537" s="54">
        <v>0</v>
      </c>
      <c r="BQ1537" s="54">
        <v>0</v>
      </c>
      <c r="BR1537" s="54">
        <v>0</v>
      </c>
      <c r="BS1537" s="54">
        <v>0</v>
      </c>
      <c r="BT1537" s="54">
        <v>0</v>
      </c>
      <c r="BU1537" s="54">
        <v>0</v>
      </c>
      <c r="BV1537" s="54">
        <f t="shared" si="1822"/>
        <v>891.505</v>
      </c>
      <c r="BW1537" s="54">
        <f t="shared" si="1823"/>
        <v>0</v>
      </c>
      <c r="BX1537" s="54">
        <f t="shared" si="1824"/>
        <v>7132.04</v>
      </c>
      <c r="BY1537" s="54">
        <f t="shared" si="1825"/>
        <v>0</v>
      </c>
      <c r="BZ1537" s="54">
        <f t="shared" si="1826"/>
        <v>2</v>
      </c>
      <c r="CA1537" s="54">
        <v>0</v>
      </c>
      <c r="CB1537" s="54">
        <f t="shared" si="1827"/>
        <v>2</v>
      </c>
      <c r="CC1537" s="54">
        <f t="shared" si="1828"/>
        <v>0.25</v>
      </c>
      <c r="CD1537" s="54">
        <v>0</v>
      </c>
      <c r="CE1537" s="54">
        <v>0</v>
      </c>
      <c r="CF1537" s="54">
        <v>0</v>
      </c>
      <c r="CG1537" s="54">
        <v>0</v>
      </c>
      <c r="CH1537" s="54">
        <v>1</v>
      </c>
      <c r="CI1537" s="54">
        <v>0</v>
      </c>
      <c r="CJ1537" s="54">
        <v>0</v>
      </c>
      <c r="CK1537" s="54">
        <v>0</v>
      </c>
      <c r="CL1537" s="54">
        <v>0</v>
      </c>
      <c r="CM1537" s="54">
        <v>0</v>
      </c>
      <c r="CN1537" s="54">
        <v>0</v>
      </c>
      <c r="CO1537" s="54">
        <v>2</v>
      </c>
    </row>
    <row r="1538" spans="1:93">
      <c r="A1538" s="3" t="str">
        <f t="shared" si="1808"/>
        <v>SH977Itovebi 9mg</v>
      </c>
      <c r="B1538" s="3" t="s">
        <v>556</v>
      </c>
      <c r="C1538" s="3" t="s">
        <v>557</v>
      </c>
      <c r="D1538" s="3" t="s">
        <v>296</v>
      </c>
      <c r="E1538" s="3" t="s">
        <v>296</v>
      </c>
      <c r="F1538" s="3" t="s">
        <v>473</v>
      </c>
      <c r="G1538" s="3" t="s">
        <v>474</v>
      </c>
      <c r="H1538" s="3" t="s">
        <v>473</v>
      </c>
      <c r="I1538" s="3" t="s">
        <v>474</v>
      </c>
      <c r="J1538" s="3" t="s">
        <v>541</v>
      </c>
      <c r="K1538" s="3" t="s">
        <v>541</v>
      </c>
      <c r="L1538" s="3"/>
      <c r="M1538" s="3" t="s">
        <v>545</v>
      </c>
      <c r="N1538" s="3" t="s">
        <v>13</v>
      </c>
      <c r="O1538" s="3" t="s">
        <v>15</v>
      </c>
      <c r="P1538" s="3">
        <v>10698.05</v>
      </c>
      <c r="Q1538" s="54"/>
      <c r="R1538" s="54"/>
      <c r="S1538" s="54"/>
      <c r="T1538" s="54"/>
      <c r="U1538" s="54"/>
      <c r="V1538" s="54"/>
      <c r="W1538" s="54">
        <v>0</v>
      </c>
      <c r="X1538" s="54">
        <v>0</v>
      </c>
      <c r="Y1538" s="54">
        <v>0</v>
      </c>
      <c r="Z1538" s="54">
        <v>1</v>
      </c>
      <c r="AA1538" s="54">
        <v>0</v>
      </c>
      <c r="AB1538" s="54">
        <v>0</v>
      </c>
      <c r="AC1538" s="54">
        <v>-1</v>
      </c>
      <c r="AD1538" s="54">
        <v>0</v>
      </c>
      <c r="AE1538" s="54">
        <v>0</v>
      </c>
      <c r="AF1538" s="54">
        <f t="shared" si="1809"/>
        <v>1</v>
      </c>
      <c r="AG1538" s="54">
        <f t="shared" si="1810"/>
        <v>-1</v>
      </c>
      <c r="AH1538" s="54">
        <f t="shared" si="1811"/>
        <v>0</v>
      </c>
      <c r="AI1538" s="54"/>
      <c r="AJ1538" s="54"/>
      <c r="AK1538" s="54"/>
      <c r="AL1538" s="54"/>
      <c r="AM1538" s="54"/>
      <c r="AN1538" s="54"/>
      <c r="AO1538" s="54">
        <v>0</v>
      </c>
      <c r="AP1538" s="54">
        <v>0</v>
      </c>
      <c r="AQ1538" s="54">
        <v>0</v>
      </c>
      <c r="AR1538" s="54">
        <f t="shared" si="1812"/>
        <v>10698.05</v>
      </c>
      <c r="AS1538" s="54">
        <f t="shared" si="1813"/>
        <v>0</v>
      </c>
      <c r="AT1538" s="54">
        <f t="shared" si="1814"/>
        <v>0</v>
      </c>
      <c r="AU1538" s="54">
        <f t="shared" si="1815"/>
        <v>-10698.05</v>
      </c>
      <c r="AV1538" s="54">
        <f t="shared" si="1816"/>
        <v>0</v>
      </c>
      <c r="AW1538" s="54">
        <f t="shared" si="1817"/>
        <v>0</v>
      </c>
      <c r="AX1538" s="54">
        <f t="shared" si="1818"/>
        <v>10698.05</v>
      </c>
      <c r="AY1538" s="54">
        <f t="shared" si="1819"/>
        <v>-10698.05</v>
      </c>
      <c r="AZ1538" s="54">
        <f t="shared" si="1820"/>
        <v>0</v>
      </c>
      <c r="BA1538" s="54">
        <f t="shared" ref="BA1538:BA1576" si="1883">T1538</f>
        <v>0</v>
      </c>
      <c r="BB1538" s="54">
        <f t="shared" ref="BB1538:BB1576" si="1884">AC1538</f>
        <v>-1</v>
      </c>
      <c r="BC1538" s="54"/>
      <c r="BD1538" s="54"/>
      <c r="BE1538" s="54">
        <f t="shared" si="1821"/>
        <v>0</v>
      </c>
      <c r="BF1538" s="54"/>
      <c r="BG1538" s="54"/>
      <c r="BH1538" s="54"/>
      <c r="BI1538" s="54"/>
      <c r="BJ1538" s="54"/>
      <c r="BK1538" s="54"/>
      <c r="BL1538" s="54">
        <v>0</v>
      </c>
      <c r="BM1538" s="54">
        <v>0</v>
      </c>
      <c r="BN1538" s="54">
        <f t="shared" si="1881"/>
        <v>0</v>
      </c>
      <c r="BO1538" s="54">
        <f t="shared" si="1882"/>
        <v>0</v>
      </c>
      <c r="BP1538" s="54">
        <v>0</v>
      </c>
      <c r="BQ1538" s="54">
        <v>0</v>
      </c>
      <c r="BR1538" s="54">
        <v>0</v>
      </c>
      <c r="BS1538" s="54">
        <v>0</v>
      </c>
      <c r="BT1538" s="54">
        <v>0</v>
      </c>
      <c r="BU1538" s="54">
        <v>0</v>
      </c>
      <c r="BV1538" s="54">
        <f t="shared" si="1822"/>
        <v>0</v>
      </c>
      <c r="BW1538" s="54">
        <f t="shared" si="1823"/>
        <v>0</v>
      </c>
      <c r="BX1538" s="54">
        <f t="shared" si="1824"/>
        <v>0</v>
      </c>
      <c r="BY1538" s="54">
        <f t="shared" si="1825"/>
        <v>0</v>
      </c>
      <c r="BZ1538" s="54">
        <f t="shared" si="1826"/>
        <v>0</v>
      </c>
      <c r="CA1538" s="54">
        <v>0</v>
      </c>
      <c r="CB1538" s="54">
        <f t="shared" si="1827"/>
        <v>0</v>
      </c>
      <c r="CC1538" s="54">
        <f t="shared" si="1828"/>
        <v>0</v>
      </c>
      <c r="CD1538" s="54">
        <v>0</v>
      </c>
      <c r="CE1538" s="54">
        <v>0</v>
      </c>
      <c r="CF1538" s="54">
        <v>0</v>
      </c>
      <c r="CG1538" s="54">
        <v>0</v>
      </c>
      <c r="CH1538" s="54">
        <v>0</v>
      </c>
      <c r="CI1538" s="54">
        <v>0</v>
      </c>
      <c r="CJ1538" s="54">
        <v>0</v>
      </c>
      <c r="CK1538" s="54">
        <v>0</v>
      </c>
      <c r="CL1538" s="54">
        <v>0</v>
      </c>
      <c r="CM1538" s="54">
        <v>0</v>
      </c>
      <c r="CN1538" s="54">
        <v>0</v>
      </c>
      <c r="CO1538" s="54">
        <v>0</v>
      </c>
    </row>
    <row r="1539" spans="1:93">
      <c r="A1539" s="3" t="str">
        <f t="shared" ref="A1539:A1569" si="1885">F1539&amp;O1539</f>
        <v>SH977Perjeta</v>
      </c>
      <c r="B1539" s="3" t="s">
        <v>556</v>
      </c>
      <c r="C1539" s="3" t="s">
        <v>557</v>
      </c>
      <c r="D1539" s="3" t="s">
        <v>296</v>
      </c>
      <c r="E1539" s="3" t="s">
        <v>296</v>
      </c>
      <c r="F1539" s="3" t="s">
        <v>473</v>
      </c>
      <c r="G1539" s="3" t="s">
        <v>474</v>
      </c>
      <c r="H1539" s="3" t="s">
        <v>473</v>
      </c>
      <c r="I1539" s="3" t="s">
        <v>474</v>
      </c>
      <c r="J1539" s="3" t="s">
        <v>541</v>
      </c>
      <c r="K1539" s="3" t="s">
        <v>541</v>
      </c>
      <c r="L1539" s="3"/>
      <c r="M1539" s="3" t="s">
        <v>545</v>
      </c>
      <c r="N1539" s="3" t="s">
        <v>16</v>
      </c>
      <c r="O1539" s="3" t="s">
        <v>16</v>
      </c>
      <c r="P1539" s="3">
        <v>3985.87</v>
      </c>
      <c r="Q1539" s="54">
        <v>9.5830143086906041</v>
      </c>
      <c r="R1539" s="54">
        <v>8.0949161321505283</v>
      </c>
      <c r="S1539" s="54">
        <v>12.286389733279449</v>
      </c>
      <c r="T1539" s="54">
        <v>7.4243076549440845</v>
      </c>
      <c r="U1539" s="54">
        <v>9.0111081265403516</v>
      </c>
      <c r="V1539" s="54">
        <v>10.341661361176643</v>
      </c>
      <c r="W1539" s="54">
        <v>29.96432017412058</v>
      </c>
      <c r="X1539" s="54">
        <v>26.777077142661078</v>
      </c>
      <c r="Y1539" s="54">
        <v>56.741397316781658</v>
      </c>
      <c r="Z1539" s="54">
        <v>20</v>
      </c>
      <c r="AA1539" s="54">
        <v>10</v>
      </c>
      <c r="AB1539" s="54">
        <v>10</v>
      </c>
      <c r="AC1539" s="54">
        <v>10</v>
      </c>
      <c r="AD1539" s="54">
        <v>0</v>
      </c>
      <c r="AE1539" s="54">
        <v>0</v>
      </c>
      <c r="AF1539" s="54">
        <f t="shared" ref="AF1539:AF1576" si="1886">SUM(Z1539:AB1539)</f>
        <v>40</v>
      </c>
      <c r="AG1539" s="54">
        <f t="shared" ref="AG1539:AG1576" si="1887">SUM(AC1539:AE1539)</f>
        <v>10</v>
      </c>
      <c r="AH1539" s="54">
        <f t="shared" ref="AH1539:AH1576" si="1888">SUM(AF1539:AG1539)</f>
        <v>50</v>
      </c>
      <c r="AI1539" s="54">
        <v>38196.649242580621</v>
      </c>
      <c r="AJ1539" s="54">
        <v>32265.283363654824</v>
      </c>
      <c r="AK1539" s="54">
        <v>48971.952246186564</v>
      </c>
      <c r="AL1539" s="54">
        <v>29592.325152611978</v>
      </c>
      <c r="AM1539" s="54">
        <v>35917.105548333391</v>
      </c>
      <c r="AN1539" s="54">
        <v>41220.517769673148</v>
      </c>
      <c r="AO1539" s="54">
        <v>119433.88485242199</v>
      </c>
      <c r="AP1539" s="54">
        <v>106729.94847061852</v>
      </c>
      <c r="AQ1539" s="54">
        <v>226163.83332304051</v>
      </c>
      <c r="AR1539" s="54">
        <f t="shared" ref="AR1539:AR1576" si="1889">Z1539*$P1539</f>
        <v>79717.399999999994</v>
      </c>
      <c r="AS1539" s="54">
        <f t="shared" ref="AS1539:AS1576" si="1890">AA1539*$P1539</f>
        <v>39858.699999999997</v>
      </c>
      <c r="AT1539" s="54">
        <f t="shared" ref="AT1539:AT1576" si="1891">AB1539*$P1539</f>
        <v>39858.699999999997</v>
      </c>
      <c r="AU1539" s="54">
        <f t="shared" ref="AU1539:AU1576" si="1892">AC1539*$P1539</f>
        <v>39858.699999999997</v>
      </c>
      <c r="AV1539" s="54">
        <f t="shared" ref="AV1539:AV1576" si="1893">AD1539*$P1539</f>
        <v>0</v>
      </c>
      <c r="AW1539" s="54">
        <f t="shared" ref="AW1539:AW1576" si="1894">AE1539*$P1539</f>
        <v>0</v>
      </c>
      <c r="AX1539" s="54">
        <f t="shared" ref="AX1539:AX1576" si="1895">SUM(AR1539:AT1539)</f>
        <v>159434.79999999999</v>
      </c>
      <c r="AY1539" s="54">
        <f t="shared" ref="AY1539:AY1576" si="1896">SUM(AU1539:AW1539)</f>
        <v>39858.699999999997</v>
      </c>
      <c r="AZ1539" s="54">
        <f t="shared" ref="AZ1539:AZ1576" si="1897">SUM(AR1539:AW1539)</f>
        <v>199293.5</v>
      </c>
      <c r="BA1539" s="54">
        <f t="shared" si="1883"/>
        <v>7.4243076549440845</v>
      </c>
      <c r="BB1539" s="54">
        <f t="shared" si="1884"/>
        <v>10</v>
      </c>
      <c r="BC1539" s="54"/>
      <c r="BD1539" s="54"/>
      <c r="BE1539" s="54">
        <f t="shared" ref="BE1539:BE1576" si="1898">SUM(BF1539:BK1539)</f>
        <v>0</v>
      </c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>
        <f t="shared" ref="BV1539:BV1576" si="1899">CC1539*P1539</f>
        <v>71081.348333333328</v>
      </c>
      <c r="BW1539" s="54">
        <f t="shared" ref="BW1539:BW1576" si="1900">BY1539*P1539</f>
        <v>286982.64</v>
      </c>
      <c r="BX1539" s="54">
        <f t="shared" ref="BX1539:BX1576" si="1901">BZ1539*P1539</f>
        <v>79717.399999999994</v>
      </c>
      <c r="BY1539" s="54">
        <f t="shared" ref="BY1539:BY1576" si="1902">SUM(CJ1539:CL1539)</f>
        <v>72</v>
      </c>
      <c r="BZ1539" s="54">
        <f t="shared" ref="BZ1539:BZ1576" si="1903">SUM(CM1539:CO1539)</f>
        <v>20</v>
      </c>
      <c r="CA1539" s="54">
        <v>0</v>
      </c>
      <c r="CB1539" s="54">
        <f t="shared" ref="CB1539:CB1576" si="1904">MAX(CD1539:CH1539,CJ1539:CK1539,CM1539:CO1539)</f>
        <v>31</v>
      </c>
      <c r="CC1539" s="54">
        <f t="shared" ref="CC1539:CC1576" si="1905">SUM(CD1539:CO1539)/12</f>
        <v>17.833333333333332</v>
      </c>
      <c r="CD1539" s="54">
        <v>31</v>
      </c>
      <c r="CE1539" s="54">
        <v>26</v>
      </c>
      <c r="CF1539" s="54">
        <v>10</v>
      </c>
      <c r="CG1539" s="54">
        <v>30</v>
      </c>
      <c r="CH1539" s="54">
        <v>0</v>
      </c>
      <c r="CI1539" s="54">
        <v>25</v>
      </c>
      <c r="CJ1539" s="54">
        <v>22</v>
      </c>
      <c r="CK1539" s="54">
        <v>30</v>
      </c>
      <c r="CL1539" s="54">
        <v>20</v>
      </c>
      <c r="CM1539" s="54">
        <v>0</v>
      </c>
      <c r="CN1539" s="54">
        <v>10</v>
      </c>
      <c r="CO1539" s="54">
        <v>10</v>
      </c>
    </row>
    <row r="1540" spans="1:93">
      <c r="A1540" s="3" t="str">
        <f t="shared" si="1885"/>
        <v>SH977Phesgo 10ml</v>
      </c>
      <c r="B1540" s="3" t="s">
        <v>556</v>
      </c>
      <c r="C1540" s="3" t="s">
        <v>557</v>
      </c>
      <c r="D1540" s="3" t="s">
        <v>296</v>
      </c>
      <c r="E1540" s="3" t="s">
        <v>296</v>
      </c>
      <c r="F1540" s="3" t="s">
        <v>473</v>
      </c>
      <c r="G1540" s="3" t="s">
        <v>474</v>
      </c>
      <c r="H1540" s="3" t="s">
        <v>473</v>
      </c>
      <c r="I1540" s="3" t="s">
        <v>474</v>
      </c>
      <c r="J1540" s="3" t="s">
        <v>541</v>
      </c>
      <c r="K1540" s="3" t="s">
        <v>541</v>
      </c>
      <c r="L1540" s="3"/>
      <c r="M1540" s="3" t="s">
        <v>545</v>
      </c>
      <c r="N1540" s="3" t="s">
        <v>17</v>
      </c>
      <c r="O1540" s="3" t="s">
        <v>18</v>
      </c>
      <c r="P1540" s="3">
        <v>6232.07</v>
      </c>
      <c r="Q1540" s="54">
        <v>6.1062758864293905</v>
      </c>
      <c r="R1540" s="54">
        <v>5.5421023745288487</v>
      </c>
      <c r="S1540" s="54">
        <v>8.8731499502284148</v>
      </c>
      <c r="T1540" s="54">
        <v>7.6066335050296292</v>
      </c>
      <c r="U1540" s="54">
        <v>6.866966056029538</v>
      </c>
      <c r="V1540" s="54">
        <v>9.3584349136290186</v>
      </c>
      <c r="W1540" s="54">
        <v>20.521528211186656</v>
      </c>
      <c r="X1540" s="54">
        <v>23.832034474688186</v>
      </c>
      <c r="Y1540" s="54">
        <v>44.353562685874842</v>
      </c>
      <c r="Z1540" s="54">
        <v>5</v>
      </c>
      <c r="AA1540" s="54">
        <v>0</v>
      </c>
      <c r="AB1540" s="54">
        <v>-3</v>
      </c>
      <c r="AC1540" s="54">
        <v>0</v>
      </c>
      <c r="AD1540" s="54">
        <v>0</v>
      </c>
      <c r="AE1540" s="54">
        <v>0</v>
      </c>
      <c r="AF1540" s="54">
        <f t="shared" si="1886"/>
        <v>2</v>
      </c>
      <c r="AG1540" s="54">
        <f t="shared" si="1887"/>
        <v>0</v>
      </c>
      <c r="AH1540" s="54">
        <f t="shared" si="1888"/>
        <v>2</v>
      </c>
      <c r="AI1540" s="54">
        <v>38054.738763540008</v>
      </c>
      <c r="AJ1540" s="54">
        <v>34538.76994523</v>
      </c>
      <c r="AK1540" s="54">
        <v>55298.091610319992</v>
      </c>
      <c r="AL1540" s="54">
        <v>47405.072467689999</v>
      </c>
      <c r="AM1540" s="54">
        <v>42795.413148799998</v>
      </c>
      <c r="AN1540" s="54">
        <v>58322.421472179994</v>
      </c>
      <c r="AO1540" s="54">
        <v>127891.60031909001</v>
      </c>
      <c r="AP1540" s="54">
        <v>148522.90708867001</v>
      </c>
      <c r="AQ1540" s="54">
        <v>276414.50740776001</v>
      </c>
      <c r="AR1540" s="54">
        <f t="shared" si="1889"/>
        <v>31160.35</v>
      </c>
      <c r="AS1540" s="54">
        <f t="shared" si="1890"/>
        <v>0</v>
      </c>
      <c r="AT1540" s="54">
        <f t="shared" si="1891"/>
        <v>-18696.21</v>
      </c>
      <c r="AU1540" s="54">
        <f t="shared" si="1892"/>
        <v>0</v>
      </c>
      <c r="AV1540" s="54">
        <f t="shared" si="1893"/>
        <v>0</v>
      </c>
      <c r="AW1540" s="54">
        <f t="shared" si="1894"/>
        <v>0</v>
      </c>
      <c r="AX1540" s="54">
        <f t="shared" si="1895"/>
        <v>12464.14</v>
      </c>
      <c r="AY1540" s="54">
        <f t="shared" si="1896"/>
        <v>0</v>
      </c>
      <c r="AZ1540" s="54">
        <f t="shared" si="1897"/>
        <v>12464.14</v>
      </c>
      <c r="BA1540" s="54">
        <f t="shared" si="1883"/>
        <v>7.6066335050296292</v>
      </c>
      <c r="BB1540" s="54">
        <f t="shared" si="1884"/>
        <v>0</v>
      </c>
      <c r="BC1540" s="54">
        <f>SUM(CJ1540:CL1540)</f>
        <v>33</v>
      </c>
      <c r="BD1540" s="54">
        <f>SUM(CM1540:CO1540)</f>
        <v>0</v>
      </c>
      <c r="BE1540" s="54">
        <f t="shared" si="1898"/>
        <v>2</v>
      </c>
      <c r="BF1540" s="54">
        <f t="shared" ref="BF1540:BK1540" si="1906">Z1540</f>
        <v>5</v>
      </c>
      <c r="BG1540" s="54">
        <f t="shared" si="1906"/>
        <v>0</v>
      </c>
      <c r="BH1540" s="54">
        <f t="shared" si="1906"/>
        <v>-3</v>
      </c>
      <c r="BI1540" s="54">
        <f t="shared" si="1906"/>
        <v>0</v>
      </c>
      <c r="BJ1540" s="54">
        <f t="shared" si="1906"/>
        <v>0</v>
      </c>
      <c r="BK1540" s="54">
        <f t="shared" si="1906"/>
        <v>0</v>
      </c>
      <c r="BL1540" s="54">
        <v>0</v>
      </c>
      <c r="BM1540" s="54">
        <v>0</v>
      </c>
      <c r="BN1540" s="54">
        <f t="shared" ref="BN1540:BN1541" si="1907">AVERAGE(BP1540:BR1540)</f>
        <v>0</v>
      </c>
      <c r="BO1540" s="54">
        <f t="shared" ref="BO1540:BO1541" si="1908">SUM(BS1540:BU1540)/1</f>
        <v>0</v>
      </c>
      <c r="BP1540" s="54">
        <v>0</v>
      </c>
      <c r="BQ1540" s="54">
        <v>0</v>
      </c>
      <c r="BR1540" s="54">
        <v>0</v>
      </c>
      <c r="BS1540" s="54">
        <v>0</v>
      </c>
      <c r="BT1540" s="54">
        <v>0</v>
      </c>
      <c r="BU1540" s="54">
        <v>0</v>
      </c>
      <c r="BV1540" s="54">
        <f t="shared" si="1899"/>
        <v>27524.975833333334</v>
      </c>
      <c r="BW1540" s="54">
        <f t="shared" si="1900"/>
        <v>205658.31</v>
      </c>
      <c r="BX1540" s="54">
        <f t="shared" si="1901"/>
        <v>0</v>
      </c>
      <c r="BY1540" s="54">
        <f t="shared" si="1902"/>
        <v>33</v>
      </c>
      <c r="BZ1540" s="54">
        <f t="shared" si="1903"/>
        <v>0</v>
      </c>
      <c r="CA1540" s="54">
        <v>21.333333333333332</v>
      </c>
      <c r="CB1540" s="54">
        <f t="shared" si="1904"/>
        <v>14</v>
      </c>
      <c r="CC1540" s="54">
        <f t="shared" si="1905"/>
        <v>4.416666666666667</v>
      </c>
      <c r="CD1540" s="54">
        <v>4</v>
      </c>
      <c r="CE1540" s="54">
        <v>0</v>
      </c>
      <c r="CF1540" s="54">
        <v>3</v>
      </c>
      <c r="CG1540" s="54">
        <v>1</v>
      </c>
      <c r="CH1540" s="54">
        <v>6</v>
      </c>
      <c r="CI1540" s="54">
        <v>6</v>
      </c>
      <c r="CJ1540" s="54">
        <v>9</v>
      </c>
      <c r="CK1540" s="54">
        <v>14</v>
      </c>
      <c r="CL1540" s="54">
        <v>10</v>
      </c>
      <c r="CM1540" s="54">
        <v>0</v>
      </c>
      <c r="CN1540" s="54">
        <v>0</v>
      </c>
      <c r="CO1540" s="54">
        <v>0</v>
      </c>
    </row>
    <row r="1541" spans="1:93">
      <c r="A1541" s="3" t="str">
        <f t="shared" si="1885"/>
        <v>SH977Phesgo 15ml</v>
      </c>
      <c r="B1541" s="3" t="s">
        <v>556</v>
      </c>
      <c r="C1541" s="3" t="s">
        <v>557</v>
      </c>
      <c r="D1541" s="3" t="s">
        <v>296</v>
      </c>
      <c r="E1541" s="3" t="s">
        <v>296</v>
      </c>
      <c r="F1541" s="3" t="s">
        <v>473</v>
      </c>
      <c r="G1541" s="3" t="s">
        <v>474</v>
      </c>
      <c r="H1541" s="3" t="s">
        <v>473</v>
      </c>
      <c r="I1541" s="3" t="s">
        <v>474</v>
      </c>
      <c r="J1541" s="3" t="s">
        <v>541</v>
      </c>
      <c r="K1541" s="3" t="s">
        <v>541</v>
      </c>
      <c r="L1541" s="3"/>
      <c r="M1541" s="3" t="s">
        <v>545</v>
      </c>
      <c r="N1541" s="3" t="s">
        <v>17</v>
      </c>
      <c r="O1541" s="3" t="s">
        <v>19</v>
      </c>
      <c r="P1541" s="3">
        <v>8489.27</v>
      </c>
      <c r="Q1541" s="54">
        <v>1</v>
      </c>
      <c r="R1541" s="54">
        <v>1</v>
      </c>
      <c r="S1541" s="54">
        <v>1</v>
      </c>
      <c r="T1541" s="54">
        <v>1</v>
      </c>
      <c r="U1541" s="54">
        <v>1</v>
      </c>
      <c r="V1541" s="54">
        <v>1</v>
      </c>
      <c r="W1541" s="54">
        <v>3</v>
      </c>
      <c r="X1541" s="54">
        <v>3</v>
      </c>
      <c r="Y1541" s="54">
        <v>6</v>
      </c>
      <c r="Z1541" s="54">
        <v>0</v>
      </c>
      <c r="AA1541" s="54">
        <v>0</v>
      </c>
      <c r="AB1541" s="54">
        <v>0</v>
      </c>
      <c r="AC1541" s="54">
        <v>0</v>
      </c>
      <c r="AD1541" s="54">
        <v>0</v>
      </c>
      <c r="AE1541" s="54">
        <v>0</v>
      </c>
      <c r="AF1541" s="54">
        <f t="shared" si="1886"/>
        <v>0</v>
      </c>
      <c r="AG1541" s="54">
        <f t="shared" si="1887"/>
        <v>0</v>
      </c>
      <c r="AH1541" s="54">
        <f t="shared" si="1888"/>
        <v>0</v>
      </c>
      <c r="AI1541" s="54">
        <v>8489.27</v>
      </c>
      <c r="AJ1541" s="54">
        <v>8489.27</v>
      </c>
      <c r="AK1541" s="54">
        <v>8489.27</v>
      </c>
      <c r="AL1541" s="54">
        <v>8489.27</v>
      </c>
      <c r="AM1541" s="54">
        <v>8489.27</v>
      </c>
      <c r="AN1541" s="54">
        <v>8489.27</v>
      </c>
      <c r="AO1541" s="54">
        <v>25467.81</v>
      </c>
      <c r="AP1541" s="54">
        <v>25467.81</v>
      </c>
      <c r="AQ1541" s="54">
        <v>50935.62</v>
      </c>
      <c r="AR1541" s="54">
        <f t="shared" si="1889"/>
        <v>0</v>
      </c>
      <c r="AS1541" s="54">
        <f t="shared" si="1890"/>
        <v>0</v>
      </c>
      <c r="AT1541" s="54">
        <f t="shared" si="1891"/>
        <v>0</v>
      </c>
      <c r="AU1541" s="54">
        <f t="shared" si="1892"/>
        <v>0</v>
      </c>
      <c r="AV1541" s="54">
        <f t="shared" si="1893"/>
        <v>0</v>
      </c>
      <c r="AW1541" s="54">
        <f t="shared" si="1894"/>
        <v>0</v>
      </c>
      <c r="AX1541" s="54">
        <f t="shared" si="1895"/>
        <v>0</v>
      </c>
      <c r="AY1541" s="54">
        <f t="shared" si="1896"/>
        <v>0</v>
      </c>
      <c r="AZ1541" s="54">
        <f t="shared" si="1897"/>
        <v>0</v>
      </c>
      <c r="BA1541" s="54">
        <f t="shared" si="1883"/>
        <v>1</v>
      </c>
      <c r="BB1541" s="54">
        <f t="shared" si="1884"/>
        <v>0</v>
      </c>
      <c r="BC1541" s="54">
        <f>SUM(CJ1541:CL1541)*2</f>
        <v>0</v>
      </c>
      <c r="BD1541" s="54">
        <f>SUM(CM1541:CO1541)*2</f>
        <v>0</v>
      </c>
      <c r="BE1541" s="54">
        <f t="shared" si="1898"/>
        <v>0</v>
      </c>
      <c r="BF1541" s="54">
        <f t="shared" ref="BF1541:BK1541" si="1909">Z1541*2</f>
        <v>0</v>
      </c>
      <c r="BG1541" s="54">
        <f t="shared" si="1909"/>
        <v>0</v>
      </c>
      <c r="BH1541" s="54">
        <f t="shared" si="1909"/>
        <v>0</v>
      </c>
      <c r="BI1541" s="54">
        <f t="shared" si="1909"/>
        <v>0</v>
      </c>
      <c r="BJ1541" s="54">
        <f t="shared" si="1909"/>
        <v>0</v>
      </c>
      <c r="BK1541" s="54">
        <f t="shared" si="1909"/>
        <v>0</v>
      </c>
      <c r="BL1541" s="54">
        <v>0</v>
      </c>
      <c r="BM1541" s="54">
        <v>0</v>
      </c>
      <c r="BN1541" s="54">
        <f t="shared" si="1907"/>
        <v>0</v>
      </c>
      <c r="BO1541" s="54">
        <f t="shared" si="1908"/>
        <v>0</v>
      </c>
      <c r="BP1541" s="54">
        <v>0</v>
      </c>
      <c r="BQ1541" s="54">
        <v>0</v>
      </c>
      <c r="BR1541" s="54">
        <v>0</v>
      </c>
      <c r="BS1541" s="54">
        <v>0</v>
      </c>
      <c r="BT1541" s="54">
        <v>0</v>
      </c>
      <c r="BU1541" s="54">
        <v>0</v>
      </c>
      <c r="BV1541" s="54">
        <f t="shared" si="1899"/>
        <v>0</v>
      </c>
      <c r="BW1541" s="54">
        <f t="shared" si="1900"/>
        <v>0</v>
      </c>
      <c r="BX1541" s="54">
        <f t="shared" si="1901"/>
        <v>0</v>
      </c>
      <c r="BY1541" s="54">
        <f t="shared" si="1902"/>
        <v>0</v>
      </c>
      <c r="BZ1541" s="54">
        <f t="shared" si="1903"/>
        <v>0</v>
      </c>
      <c r="CA1541" s="54">
        <v>0</v>
      </c>
      <c r="CB1541" s="54">
        <f t="shared" si="1904"/>
        <v>0</v>
      </c>
      <c r="CC1541" s="54">
        <f t="shared" si="1905"/>
        <v>0</v>
      </c>
      <c r="CD1541" s="54">
        <v>0</v>
      </c>
      <c r="CE1541" s="54">
        <v>0</v>
      </c>
      <c r="CF1541" s="54">
        <v>0</v>
      </c>
      <c r="CG1541" s="54">
        <v>0</v>
      </c>
      <c r="CH1541" s="54">
        <v>0</v>
      </c>
      <c r="CI1541" s="54">
        <v>0</v>
      </c>
      <c r="CJ1541" s="54">
        <v>0</v>
      </c>
      <c r="CK1541" s="54">
        <v>0</v>
      </c>
      <c r="CL1541" s="54">
        <v>0</v>
      </c>
      <c r="CM1541" s="54">
        <v>0</v>
      </c>
      <c r="CN1541" s="54">
        <v>0</v>
      </c>
      <c r="CO1541" s="54">
        <v>0</v>
      </c>
    </row>
    <row r="1542" spans="1:93">
      <c r="A1542" s="3" t="str">
        <f t="shared" si="1885"/>
        <v>SHSH001Herceptin IV</v>
      </c>
      <c r="B1542" s="3" t="s">
        <v>558</v>
      </c>
      <c r="C1542" s="3" t="s">
        <v>887</v>
      </c>
      <c r="D1542" s="3" t="s">
        <v>296</v>
      </c>
      <c r="E1542" s="3" t="s">
        <v>296</v>
      </c>
      <c r="F1542" s="3" t="s">
        <v>475</v>
      </c>
      <c r="G1542" s="3" t="s">
        <v>476</v>
      </c>
      <c r="H1542" s="3" t="s">
        <v>475</v>
      </c>
      <c r="I1542" s="3" t="s">
        <v>476</v>
      </c>
      <c r="J1542" s="3" t="s">
        <v>541</v>
      </c>
      <c r="K1542" s="3" t="s">
        <v>541</v>
      </c>
      <c r="L1542" s="3"/>
      <c r="M1542" s="3" t="s">
        <v>543</v>
      </c>
      <c r="N1542" s="3" t="s">
        <v>11</v>
      </c>
      <c r="O1542" s="3" t="s">
        <v>11</v>
      </c>
      <c r="P1542" s="3">
        <v>4535.5</v>
      </c>
      <c r="Q1542" s="54">
        <v>12.09508749451166</v>
      </c>
      <c r="R1542" s="54">
        <v>8.6649830179225962</v>
      </c>
      <c r="S1542" s="54">
        <v>8.0604015494720365</v>
      </c>
      <c r="T1542" s="54">
        <v>5.6917791759747631</v>
      </c>
      <c r="U1542" s="54">
        <v>5.1859990668197335</v>
      </c>
      <c r="V1542" s="54">
        <v>9.0282996706935847</v>
      </c>
      <c r="W1542" s="54">
        <v>28.82047206190629</v>
      </c>
      <c r="X1542" s="54">
        <v>19.906077913488083</v>
      </c>
      <c r="Y1542" s="54">
        <v>48.726549975394377</v>
      </c>
      <c r="Z1542" s="54">
        <v>15</v>
      </c>
      <c r="AA1542" s="54">
        <v>17</v>
      </c>
      <c r="AB1542" s="54">
        <v>15</v>
      </c>
      <c r="AC1542" s="54">
        <v>10</v>
      </c>
      <c r="AD1542" s="54">
        <v>0</v>
      </c>
      <c r="AE1542" s="54">
        <v>0</v>
      </c>
      <c r="AF1542" s="54">
        <f t="shared" si="1886"/>
        <v>47</v>
      </c>
      <c r="AG1542" s="54">
        <f t="shared" si="1887"/>
        <v>10</v>
      </c>
      <c r="AH1542" s="54">
        <f t="shared" si="1888"/>
        <v>57</v>
      </c>
      <c r="AI1542" s="54">
        <v>54857.269331357631</v>
      </c>
      <c r="AJ1542" s="54">
        <v>39300.030477787936</v>
      </c>
      <c r="AK1542" s="54">
        <v>36557.951227630423</v>
      </c>
      <c r="AL1542" s="54">
        <v>25815.064452633538</v>
      </c>
      <c r="AM1542" s="54">
        <v>23521.098767560903</v>
      </c>
      <c r="AN1542" s="54">
        <v>40947.853156430756</v>
      </c>
      <c r="AO1542" s="54">
        <v>130715.251036776</v>
      </c>
      <c r="AP1542" s="54">
        <v>90284.016376625194</v>
      </c>
      <c r="AQ1542" s="54">
        <v>220999.26741340119</v>
      </c>
      <c r="AR1542" s="54">
        <f t="shared" si="1889"/>
        <v>68032.5</v>
      </c>
      <c r="AS1542" s="54">
        <f t="shared" si="1890"/>
        <v>77103.5</v>
      </c>
      <c r="AT1542" s="54">
        <f t="shared" si="1891"/>
        <v>68032.5</v>
      </c>
      <c r="AU1542" s="54">
        <f t="shared" si="1892"/>
        <v>45355</v>
      </c>
      <c r="AV1542" s="54">
        <f t="shared" si="1893"/>
        <v>0</v>
      </c>
      <c r="AW1542" s="54">
        <f t="shared" si="1894"/>
        <v>0</v>
      </c>
      <c r="AX1542" s="54">
        <f t="shared" si="1895"/>
        <v>213168.5</v>
      </c>
      <c r="AY1542" s="54">
        <f t="shared" si="1896"/>
        <v>45355</v>
      </c>
      <c r="AZ1542" s="54">
        <f t="shared" si="1897"/>
        <v>258523.5</v>
      </c>
      <c r="BA1542" s="54">
        <f t="shared" si="1883"/>
        <v>5.6917791759747631</v>
      </c>
      <c r="BB1542" s="54">
        <f t="shared" si="1884"/>
        <v>10</v>
      </c>
      <c r="BC1542" s="54"/>
      <c r="BD1542" s="54"/>
      <c r="BE1542" s="54">
        <f t="shared" si="1898"/>
        <v>0</v>
      </c>
      <c r="BF1542" s="54"/>
      <c r="BG1542" s="54"/>
      <c r="BH1542" s="54"/>
      <c r="BI1542" s="54"/>
      <c r="BJ1542" s="54"/>
      <c r="BK1542" s="54"/>
      <c r="BL1542" s="54"/>
      <c r="BM1542" s="54"/>
      <c r="BN1542" s="54"/>
      <c r="BO1542" s="54"/>
      <c r="BP1542" s="54"/>
      <c r="BQ1542" s="54"/>
      <c r="BR1542" s="54"/>
      <c r="BS1542" s="54"/>
      <c r="BT1542" s="54"/>
      <c r="BU1542" s="54"/>
      <c r="BV1542" s="54">
        <f t="shared" si="1899"/>
        <v>60851.291666666664</v>
      </c>
      <c r="BW1542" s="54">
        <f t="shared" si="1900"/>
        <v>154207</v>
      </c>
      <c r="BX1542" s="54">
        <f t="shared" si="1901"/>
        <v>190491</v>
      </c>
      <c r="BY1542" s="54">
        <f t="shared" si="1902"/>
        <v>34</v>
      </c>
      <c r="BZ1542" s="54">
        <f t="shared" si="1903"/>
        <v>42</v>
      </c>
      <c r="CA1542" s="54">
        <v>0</v>
      </c>
      <c r="CB1542" s="54">
        <f t="shared" si="1904"/>
        <v>20</v>
      </c>
      <c r="CC1542" s="54">
        <f t="shared" si="1905"/>
        <v>13.416666666666666</v>
      </c>
      <c r="CD1542" s="54">
        <v>18</v>
      </c>
      <c r="CE1542" s="54">
        <v>11</v>
      </c>
      <c r="CF1542" s="54">
        <v>14</v>
      </c>
      <c r="CG1542" s="54">
        <v>14</v>
      </c>
      <c r="CH1542" s="54">
        <v>12</v>
      </c>
      <c r="CI1542" s="54">
        <v>16</v>
      </c>
      <c r="CJ1542" s="54">
        <v>12</v>
      </c>
      <c r="CK1542" s="54">
        <v>11</v>
      </c>
      <c r="CL1542" s="54">
        <v>11</v>
      </c>
      <c r="CM1542" s="54">
        <v>9</v>
      </c>
      <c r="CN1542" s="54">
        <v>13</v>
      </c>
      <c r="CO1542" s="54">
        <v>20</v>
      </c>
    </row>
    <row r="1543" spans="1:93">
      <c r="A1543" s="3" t="str">
        <f t="shared" si="1885"/>
        <v>SHSH001Herceptin SC</v>
      </c>
      <c r="B1543" s="3" t="s">
        <v>558</v>
      </c>
      <c r="C1543" s="3" t="s">
        <v>887</v>
      </c>
      <c r="D1543" s="3" t="s">
        <v>296</v>
      </c>
      <c r="E1543" s="3" t="s">
        <v>296</v>
      </c>
      <c r="F1543" s="3" t="s">
        <v>475</v>
      </c>
      <c r="G1543" s="3" t="s">
        <v>476</v>
      </c>
      <c r="H1543" s="3" t="s">
        <v>475</v>
      </c>
      <c r="I1543" s="3" t="s">
        <v>476</v>
      </c>
      <c r="J1543" s="3" t="s">
        <v>541</v>
      </c>
      <c r="K1543" s="3" t="s">
        <v>541</v>
      </c>
      <c r="L1543" s="3"/>
      <c r="M1543" s="3" t="s">
        <v>543</v>
      </c>
      <c r="N1543" s="3" t="s">
        <v>12</v>
      </c>
      <c r="O1543" s="3" t="s">
        <v>12</v>
      </c>
      <c r="P1543" s="3">
        <v>3444.49</v>
      </c>
      <c r="Q1543" s="54">
        <v>1.2869445629604544E-7</v>
      </c>
      <c r="R1543" s="54">
        <v>1.1923834167284972E-7</v>
      </c>
      <c r="S1543" s="54">
        <v>1.8086442832285226E-7</v>
      </c>
      <c r="T1543" s="54">
        <v>1.8512626147397511E-7</v>
      </c>
      <c r="U1543" s="54">
        <v>1.6668434004097236E-7</v>
      </c>
      <c r="V1543" s="54">
        <v>2.193921721933052E-7</v>
      </c>
      <c r="W1543" s="54">
        <v>4.2879722629174739E-7</v>
      </c>
      <c r="X1543" s="54">
        <v>5.7120277370825267E-7</v>
      </c>
      <c r="Y1543" s="54">
        <v>1.0000000000000002E-6</v>
      </c>
      <c r="Z1543" s="54">
        <v>0</v>
      </c>
      <c r="AA1543" s="54">
        <v>0</v>
      </c>
      <c r="AB1543" s="54">
        <v>0</v>
      </c>
      <c r="AC1543" s="54">
        <v>0</v>
      </c>
      <c r="AD1543" s="54">
        <v>0</v>
      </c>
      <c r="AE1543" s="54">
        <v>0</v>
      </c>
      <c r="AF1543" s="54">
        <f t="shared" si="1886"/>
        <v>0</v>
      </c>
      <c r="AG1543" s="54">
        <f t="shared" si="1887"/>
        <v>0</v>
      </c>
      <c r="AH1543" s="54">
        <f t="shared" si="1888"/>
        <v>0</v>
      </c>
      <c r="AI1543" s="54">
        <v>4.4328676776716558E-4</v>
      </c>
      <c r="AJ1543" s="54">
        <v>4.1071527550871412E-4</v>
      </c>
      <c r="AK1543" s="54">
        <v>6.2298571471378138E-4</v>
      </c>
      <c r="AL1543" s="54">
        <v>6.3766555638449245E-4</v>
      </c>
      <c r="AM1543" s="54">
        <v>5.7414254242772885E-4</v>
      </c>
      <c r="AN1543" s="54">
        <v>7.5569414319811776E-4</v>
      </c>
      <c r="AO1543" s="54">
        <v>1.476987757989661E-3</v>
      </c>
      <c r="AP1543" s="54">
        <v>1.9675022420103392E-3</v>
      </c>
      <c r="AQ1543" s="54">
        <v>3.4444900000000001E-3</v>
      </c>
      <c r="AR1543" s="54">
        <f t="shared" si="1889"/>
        <v>0</v>
      </c>
      <c r="AS1543" s="54">
        <f t="shared" si="1890"/>
        <v>0</v>
      </c>
      <c r="AT1543" s="54">
        <f t="shared" si="1891"/>
        <v>0</v>
      </c>
      <c r="AU1543" s="54">
        <f t="shared" si="1892"/>
        <v>0</v>
      </c>
      <c r="AV1543" s="54">
        <f t="shared" si="1893"/>
        <v>0</v>
      </c>
      <c r="AW1543" s="54">
        <f t="shared" si="1894"/>
        <v>0</v>
      </c>
      <c r="AX1543" s="54">
        <f t="shared" si="1895"/>
        <v>0</v>
      </c>
      <c r="AY1543" s="54">
        <f t="shared" si="1896"/>
        <v>0</v>
      </c>
      <c r="AZ1543" s="54">
        <f t="shared" si="1897"/>
        <v>0</v>
      </c>
      <c r="BA1543" s="54">
        <f t="shared" si="1883"/>
        <v>1.8512626147397511E-7</v>
      </c>
      <c r="BB1543" s="54">
        <f t="shared" si="1884"/>
        <v>0</v>
      </c>
      <c r="BC1543" s="54"/>
      <c r="BD1543" s="54"/>
      <c r="BE1543" s="54">
        <f t="shared" si="1898"/>
        <v>0</v>
      </c>
      <c r="BF1543" s="54"/>
      <c r="BG1543" s="54"/>
      <c r="BH1543" s="54"/>
      <c r="BI1543" s="54"/>
      <c r="BJ1543" s="54"/>
      <c r="BK1543" s="54"/>
      <c r="BL1543" s="54"/>
      <c r="BM1543" s="54"/>
      <c r="BN1543" s="54"/>
      <c r="BO1543" s="54"/>
      <c r="BP1543" s="54"/>
      <c r="BQ1543" s="54"/>
      <c r="BR1543" s="54"/>
      <c r="BS1543" s="54"/>
      <c r="BT1543" s="54"/>
      <c r="BU1543" s="54"/>
      <c r="BV1543" s="54">
        <f t="shared" si="1899"/>
        <v>0</v>
      </c>
      <c r="BW1543" s="54">
        <f t="shared" si="1900"/>
        <v>0</v>
      </c>
      <c r="BX1543" s="54">
        <f t="shared" si="1901"/>
        <v>0</v>
      </c>
      <c r="BY1543" s="54">
        <f t="shared" si="1902"/>
        <v>0</v>
      </c>
      <c r="BZ1543" s="54">
        <f t="shared" si="1903"/>
        <v>0</v>
      </c>
      <c r="CA1543" s="54">
        <v>0</v>
      </c>
      <c r="CB1543" s="54">
        <f t="shared" si="1904"/>
        <v>0</v>
      </c>
      <c r="CC1543" s="54">
        <f t="shared" si="1905"/>
        <v>0</v>
      </c>
      <c r="CD1543" s="54">
        <v>0</v>
      </c>
      <c r="CE1543" s="54">
        <v>0</v>
      </c>
      <c r="CF1543" s="54">
        <v>0</v>
      </c>
      <c r="CG1543" s="54">
        <v>0</v>
      </c>
      <c r="CH1543" s="54">
        <v>0</v>
      </c>
      <c r="CI1543" s="54">
        <v>0</v>
      </c>
      <c r="CJ1543" s="54">
        <v>0</v>
      </c>
      <c r="CK1543" s="54">
        <v>0</v>
      </c>
      <c r="CL1543" s="54">
        <v>0</v>
      </c>
      <c r="CM1543" s="54">
        <v>0</v>
      </c>
      <c r="CN1543" s="54">
        <v>0</v>
      </c>
      <c r="CO1543" s="54">
        <v>0</v>
      </c>
    </row>
    <row r="1544" spans="1:93">
      <c r="A1544" s="3" t="str">
        <f t="shared" si="1885"/>
        <v>SHSH001Itovebi 3mg</v>
      </c>
      <c r="B1544" s="3" t="s">
        <v>558</v>
      </c>
      <c r="C1544" s="3" t="s">
        <v>887</v>
      </c>
      <c r="D1544" s="3" t="s">
        <v>296</v>
      </c>
      <c r="E1544" s="3" t="s">
        <v>296</v>
      </c>
      <c r="F1544" s="3" t="s">
        <v>475</v>
      </c>
      <c r="G1544" s="3" t="s">
        <v>476</v>
      </c>
      <c r="H1544" s="3" t="s">
        <v>475</v>
      </c>
      <c r="I1544" s="3" t="s">
        <v>476</v>
      </c>
      <c r="J1544" s="3" t="s">
        <v>541</v>
      </c>
      <c r="K1544" s="3" t="s">
        <v>541</v>
      </c>
      <c r="L1544" s="3"/>
      <c r="M1544" s="3" t="s">
        <v>543</v>
      </c>
      <c r="N1544" s="3" t="s">
        <v>13</v>
      </c>
      <c r="O1544" s="3" t="s">
        <v>14</v>
      </c>
      <c r="P1544" s="3">
        <v>3566.02</v>
      </c>
      <c r="Q1544" s="54">
        <v>7.5423782997919166E-8</v>
      </c>
      <c r="R1544" s="54">
        <v>8.6118364644595899E-8</v>
      </c>
      <c r="S1544" s="54">
        <v>1.7430625086372233E-7</v>
      </c>
      <c r="T1544" s="54">
        <v>1.7644957539816278E-7</v>
      </c>
      <c r="U1544" s="54">
        <v>2.1451535630448561E-7</v>
      </c>
      <c r="V1544" s="54">
        <v>2.7318666979111423E-7</v>
      </c>
      <c r="W1544" s="54">
        <v>3.3584839850623739E-7</v>
      </c>
      <c r="X1544" s="54">
        <v>6.6415160149376262E-7</v>
      </c>
      <c r="Y1544" s="54">
        <v>9.9999999999999995E-7</v>
      </c>
      <c r="Z1544" s="54">
        <v>0</v>
      </c>
      <c r="AA1544" s="54">
        <v>0</v>
      </c>
      <c r="AB1544" s="54">
        <v>0</v>
      </c>
      <c r="AC1544" s="54">
        <v>0</v>
      </c>
      <c r="AD1544" s="54">
        <v>0</v>
      </c>
      <c r="AE1544" s="54">
        <v>0</v>
      </c>
      <c r="AF1544" s="54">
        <f t="shared" si="1886"/>
        <v>0</v>
      </c>
      <c r="AG1544" s="54">
        <f t="shared" si="1887"/>
        <v>0</v>
      </c>
      <c r="AH1544" s="54">
        <f t="shared" si="1888"/>
        <v>0</v>
      </c>
      <c r="AI1544" s="54">
        <v>2.6896271864623972E-4</v>
      </c>
      <c r="AJ1544" s="54">
        <v>3.0709981068992184E-4</v>
      </c>
      <c r="AK1544" s="54">
        <v>6.2157957670505104E-4</v>
      </c>
      <c r="AL1544" s="54">
        <v>6.2922271486135644E-4</v>
      </c>
      <c r="AM1544" s="54">
        <v>7.6496605088892183E-4</v>
      </c>
      <c r="AN1544" s="54">
        <v>9.7418912820850911E-4</v>
      </c>
      <c r="AO1544" s="54">
        <v>1.1976421060412126E-3</v>
      </c>
      <c r="AP1544" s="54">
        <v>2.3683778939587873E-3</v>
      </c>
      <c r="AQ1544" s="54">
        <v>3.5660199999999996E-3</v>
      </c>
      <c r="AR1544" s="54">
        <f t="shared" si="1889"/>
        <v>0</v>
      </c>
      <c r="AS1544" s="54">
        <f t="shared" si="1890"/>
        <v>0</v>
      </c>
      <c r="AT1544" s="54">
        <f t="shared" si="1891"/>
        <v>0</v>
      </c>
      <c r="AU1544" s="54">
        <f t="shared" si="1892"/>
        <v>0</v>
      </c>
      <c r="AV1544" s="54">
        <f t="shared" si="1893"/>
        <v>0</v>
      </c>
      <c r="AW1544" s="54">
        <f t="shared" si="1894"/>
        <v>0</v>
      </c>
      <c r="AX1544" s="54">
        <f t="shared" si="1895"/>
        <v>0</v>
      </c>
      <c r="AY1544" s="54">
        <f t="shared" si="1896"/>
        <v>0</v>
      </c>
      <c r="AZ1544" s="54">
        <f t="shared" si="1897"/>
        <v>0</v>
      </c>
      <c r="BA1544" s="54">
        <f t="shared" si="1883"/>
        <v>1.7644957539816278E-7</v>
      </c>
      <c r="BB1544" s="54">
        <f t="shared" si="1884"/>
        <v>0</v>
      </c>
      <c r="BC1544" s="54"/>
      <c r="BD1544" s="54"/>
      <c r="BE1544" s="54">
        <f t="shared" si="1898"/>
        <v>0</v>
      </c>
      <c r="BF1544" s="54"/>
      <c r="BG1544" s="54"/>
      <c r="BH1544" s="54"/>
      <c r="BI1544" s="54"/>
      <c r="BJ1544" s="54"/>
      <c r="BK1544" s="54"/>
      <c r="BL1544" s="54">
        <v>0</v>
      </c>
      <c r="BM1544" s="54">
        <v>0</v>
      </c>
      <c r="BN1544" s="54">
        <f t="shared" ref="BN1544:BN1545" si="1910">AVERAGE(BP1544:BR1544)</f>
        <v>0</v>
      </c>
      <c r="BO1544" s="54">
        <f t="shared" ref="BO1544:BO1545" si="1911">SUM(BS1544:BU1544)/1</f>
        <v>0</v>
      </c>
      <c r="BP1544" s="54">
        <v>0</v>
      </c>
      <c r="BQ1544" s="54">
        <v>0</v>
      </c>
      <c r="BR1544" s="54">
        <v>0</v>
      </c>
      <c r="BS1544" s="54">
        <v>0</v>
      </c>
      <c r="BT1544" s="54">
        <v>0</v>
      </c>
      <c r="BU1544" s="54">
        <v>0</v>
      </c>
      <c r="BV1544" s="54">
        <f t="shared" si="1899"/>
        <v>0</v>
      </c>
      <c r="BW1544" s="54">
        <f t="shared" si="1900"/>
        <v>0</v>
      </c>
      <c r="BX1544" s="54">
        <f t="shared" si="1901"/>
        <v>0</v>
      </c>
      <c r="BY1544" s="54">
        <f t="shared" si="1902"/>
        <v>0</v>
      </c>
      <c r="BZ1544" s="54">
        <f t="shared" si="1903"/>
        <v>0</v>
      </c>
      <c r="CA1544" s="54">
        <v>0</v>
      </c>
      <c r="CB1544" s="54">
        <f t="shared" si="1904"/>
        <v>0</v>
      </c>
      <c r="CC1544" s="54">
        <f t="shared" si="1905"/>
        <v>0</v>
      </c>
      <c r="CD1544" s="54">
        <v>0</v>
      </c>
      <c r="CE1544" s="54">
        <v>0</v>
      </c>
      <c r="CF1544" s="54">
        <v>0</v>
      </c>
      <c r="CG1544" s="54">
        <v>0</v>
      </c>
      <c r="CH1544" s="54">
        <v>0</v>
      </c>
      <c r="CI1544" s="54">
        <v>0</v>
      </c>
      <c r="CJ1544" s="54">
        <v>0</v>
      </c>
      <c r="CK1544" s="54">
        <v>0</v>
      </c>
      <c r="CL1544" s="54">
        <v>0</v>
      </c>
      <c r="CM1544" s="54">
        <v>0</v>
      </c>
      <c r="CN1544" s="54">
        <v>0</v>
      </c>
      <c r="CO1544" s="54">
        <v>0</v>
      </c>
    </row>
    <row r="1545" spans="1:93">
      <c r="A1545" s="3" t="str">
        <f t="shared" si="1885"/>
        <v>SHSH001Itovebi 9mg</v>
      </c>
      <c r="B1545" s="3" t="s">
        <v>558</v>
      </c>
      <c r="C1545" s="3" t="s">
        <v>887</v>
      </c>
      <c r="D1545" s="3" t="s">
        <v>296</v>
      </c>
      <c r="E1545" s="3" t="s">
        <v>296</v>
      </c>
      <c r="F1545" s="3" t="s">
        <v>475</v>
      </c>
      <c r="G1545" s="3" t="s">
        <v>476</v>
      </c>
      <c r="H1545" s="3" t="s">
        <v>475</v>
      </c>
      <c r="I1545" s="3" t="s">
        <v>476</v>
      </c>
      <c r="J1545" s="3" t="s">
        <v>541</v>
      </c>
      <c r="K1545" s="3" t="s">
        <v>541</v>
      </c>
      <c r="L1545" s="3"/>
      <c r="M1545" s="3" t="s">
        <v>543</v>
      </c>
      <c r="N1545" s="3" t="s">
        <v>13</v>
      </c>
      <c r="O1545" s="3" t="s">
        <v>15</v>
      </c>
      <c r="P1545" s="3">
        <v>10698.05</v>
      </c>
      <c r="Q1545" s="54"/>
      <c r="R1545" s="54"/>
      <c r="S1545" s="54"/>
      <c r="T1545" s="54">
        <v>0</v>
      </c>
      <c r="U1545" s="54">
        <v>0</v>
      </c>
      <c r="V1545" s="54">
        <v>0</v>
      </c>
      <c r="W1545" s="54">
        <v>0</v>
      </c>
      <c r="X1545" s="54">
        <v>0</v>
      </c>
      <c r="Y1545" s="54">
        <v>0</v>
      </c>
      <c r="Z1545" s="54">
        <v>0</v>
      </c>
      <c r="AA1545" s="54">
        <v>0</v>
      </c>
      <c r="AB1545" s="54">
        <v>0</v>
      </c>
      <c r="AC1545" s="54">
        <v>0</v>
      </c>
      <c r="AD1545" s="54">
        <v>0</v>
      </c>
      <c r="AE1545" s="54">
        <v>0</v>
      </c>
      <c r="AF1545" s="54">
        <f t="shared" si="1886"/>
        <v>0</v>
      </c>
      <c r="AG1545" s="54">
        <f t="shared" si="1887"/>
        <v>0</v>
      </c>
      <c r="AH1545" s="54">
        <f t="shared" si="1888"/>
        <v>0</v>
      </c>
      <c r="AI1545" s="54"/>
      <c r="AJ1545" s="54"/>
      <c r="AK1545" s="54"/>
      <c r="AL1545" s="54">
        <v>0</v>
      </c>
      <c r="AM1545" s="54">
        <v>0</v>
      </c>
      <c r="AN1545" s="54">
        <v>0</v>
      </c>
      <c r="AO1545" s="54">
        <v>0</v>
      </c>
      <c r="AP1545" s="54">
        <v>0</v>
      </c>
      <c r="AQ1545" s="54">
        <v>0</v>
      </c>
      <c r="AR1545" s="54">
        <f t="shared" si="1889"/>
        <v>0</v>
      </c>
      <c r="AS1545" s="54">
        <f t="shared" si="1890"/>
        <v>0</v>
      </c>
      <c r="AT1545" s="54">
        <f t="shared" si="1891"/>
        <v>0</v>
      </c>
      <c r="AU1545" s="54">
        <f t="shared" si="1892"/>
        <v>0</v>
      </c>
      <c r="AV1545" s="54">
        <f t="shared" si="1893"/>
        <v>0</v>
      </c>
      <c r="AW1545" s="54">
        <f t="shared" si="1894"/>
        <v>0</v>
      </c>
      <c r="AX1545" s="54">
        <f t="shared" si="1895"/>
        <v>0</v>
      </c>
      <c r="AY1545" s="54">
        <f t="shared" si="1896"/>
        <v>0</v>
      </c>
      <c r="AZ1545" s="54">
        <f t="shared" si="1897"/>
        <v>0</v>
      </c>
      <c r="BA1545" s="54">
        <f t="shared" si="1883"/>
        <v>0</v>
      </c>
      <c r="BB1545" s="54">
        <f t="shared" si="1884"/>
        <v>0</v>
      </c>
      <c r="BC1545" s="54"/>
      <c r="BD1545" s="54"/>
      <c r="BE1545" s="54">
        <f t="shared" si="1898"/>
        <v>0</v>
      </c>
      <c r="BF1545" s="54"/>
      <c r="BG1545" s="54"/>
      <c r="BH1545" s="54"/>
      <c r="BI1545" s="54"/>
      <c r="BJ1545" s="54"/>
      <c r="BK1545" s="54"/>
      <c r="BL1545" s="54">
        <v>0</v>
      </c>
      <c r="BM1545" s="54">
        <v>0</v>
      </c>
      <c r="BN1545" s="54">
        <f t="shared" si="1910"/>
        <v>0</v>
      </c>
      <c r="BO1545" s="54">
        <f t="shared" si="1911"/>
        <v>0</v>
      </c>
      <c r="BP1545" s="54">
        <v>0</v>
      </c>
      <c r="BQ1545" s="54">
        <v>0</v>
      </c>
      <c r="BR1545" s="54">
        <v>0</v>
      </c>
      <c r="BS1545" s="54">
        <v>0</v>
      </c>
      <c r="BT1545" s="54">
        <v>0</v>
      </c>
      <c r="BU1545" s="54">
        <v>0</v>
      </c>
      <c r="BV1545" s="54">
        <f t="shared" si="1899"/>
        <v>0</v>
      </c>
      <c r="BW1545" s="54">
        <f t="shared" si="1900"/>
        <v>0</v>
      </c>
      <c r="BX1545" s="54">
        <f t="shared" si="1901"/>
        <v>0</v>
      </c>
      <c r="BY1545" s="54">
        <f t="shared" si="1902"/>
        <v>0</v>
      </c>
      <c r="BZ1545" s="54">
        <f t="shared" si="1903"/>
        <v>0</v>
      </c>
      <c r="CA1545" s="54">
        <v>0</v>
      </c>
      <c r="CB1545" s="54">
        <f t="shared" si="1904"/>
        <v>0</v>
      </c>
      <c r="CC1545" s="54">
        <f t="shared" si="1905"/>
        <v>0</v>
      </c>
      <c r="CD1545" s="54">
        <v>0</v>
      </c>
      <c r="CE1545" s="54">
        <v>0</v>
      </c>
      <c r="CF1545" s="54">
        <v>0</v>
      </c>
      <c r="CG1545" s="54">
        <v>0</v>
      </c>
      <c r="CH1545" s="54">
        <v>0</v>
      </c>
      <c r="CI1545" s="54">
        <v>0</v>
      </c>
      <c r="CJ1545" s="54">
        <v>0</v>
      </c>
      <c r="CK1545" s="54">
        <v>0</v>
      </c>
      <c r="CL1545" s="54">
        <v>0</v>
      </c>
      <c r="CM1545" s="54">
        <v>0</v>
      </c>
      <c r="CN1545" s="54">
        <v>0</v>
      </c>
      <c r="CO1545" s="54">
        <v>0</v>
      </c>
    </row>
    <row r="1546" spans="1:93">
      <c r="A1546" s="3" t="str">
        <f t="shared" si="1885"/>
        <v>SHSH001Perjeta</v>
      </c>
      <c r="B1546" s="3" t="s">
        <v>558</v>
      </c>
      <c r="C1546" s="3" t="s">
        <v>887</v>
      </c>
      <c r="D1546" s="3" t="s">
        <v>296</v>
      </c>
      <c r="E1546" s="3" t="s">
        <v>296</v>
      </c>
      <c r="F1546" s="3" t="s">
        <v>475</v>
      </c>
      <c r="G1546" s="3" t="s">
        <v>476</v>
      </c>
      <c r="H1546" s="3" t="s">
        <v>475</v>
      </c>
      <c r="I1546" s="3" t="s">
        <v>476</v>
      </c>
      <c r="J1546" s="3" t="s">
        <v>541</v>
      </c>
      <c r="K1546" s="3" t="s">
        <v>541</v>
      </c>
      <c r="L1546" s="3"/>
      <c r="M1546" s="3" t="s">
        <v>543</v>
      </c>
      <c r="N1546" s="3" t="s">
        <v>16</v>
      </c>
      <c r="O1546" s="3" t="s">
        <v>16</v>
      </c>
      <c r="P1546" s="3">
        <v>3985.87</v>
      </c>
      <c r="Q1546" s="54">
        <v>1.9668360059319141</v>
      </c>
      <c r="R1546" s="54">
        <v>1.6614159178781622</v>
      </c>
      <c r="S1546" s="54">
        <v>2.5216818979818583</v>
      </c>
      <c r="T1546" s="54">
        <v>1.5237789639547337</v>
      </c>
      <c r="U1546" s="54">
        <v>1.849456897977533</v>
      </c>
      <c r="V1546" s="54">
        <v>2.1225421637814832</v>
      </c>
      <c r="W1546" s="54">
        <v>6.1499338217919348</v>
      </c>
      <c r="X1546" s="54">
        <v>5.4957780257137498</v>
      </c>
      <c r="Y1546" s="54">
        <v>11.645711847505684</v>
      </c>
      <c r="Z1546" s="54">
        <v>11</v>
      </c>
      <c r="AA1546" s="54">
        <v>4</v>
      </c>
      <c r="AB1546" s="54">
        <v>6</v>
      </c>
      <c r="AC1546" s="54">
        <v>2</v>
      </c>
      <c r="AD1546" s="54">
        <v>0</v>
      </c>
      <c r="AE1546" s="54">
        <v>0</v>
      </c>
      <c r="AF1546" s="54">
        <f t="shared" si="1886"/>
        <v>21</v>
      </c>
      <c r="AG1546" s="54">
        <f t="shared" si="1887"/>
        <v>2</v>
      </c>
      <c r="AH1546" s="54">
        <f t="shared" si="1888"/>
        <v>23</v>
      </c>
      <c r="AI1546" s="54">
        <v>7839.552630963839</v>
      </c>
      <c r="AJ1546" s="54">
        <v>6622.1878645930301</v>
      </c>
      <c r="AK1546" s="54">
        <v>10051.096226708949</v>
      </c>
      <c r="AL1546" s="54">
        <v>6073.5848590582546</v>
      </c>
      <c r="AM1546" s="54">
        <v>7371.6947659417092</v>
      </c>
      <c r="AN1546" s="54">
        <v>8460.1771343516994</v>
      </c>
      <c r="AO1546" s="54">
        <v>24512.83672226582</v>
      </c>
      <c r="AP1546" s="54">
        <v>21905.456759351662</v>
      </c>
      <c r="AQ1546" s="54">
        <v>46418.293481617482</v>
      </c>
      <c r="AR1546" s="54">
        <f t="shared" si="1889"/>
        <v>43844.57</v>
      </c>
      <c r="AS1546" s="54">
        <f t="shared" si="1890"/>
        <v>15943.48</v>
      </c>
      <c r="AT1546" s="54">
        <f t="shared" si="1891"/>
        <v>23915.22</v>
      </c>
      <c r="AU1546" s="54">
        <f t="shared" si="1892"/>
        <v>7971.74</v>
      </c>
      <c r="AV1546" s="54">
        <f t="shared" si="1893"/>
        <v>0</v>
      </c>
      <c r="AW1546" s="54">
        <f t="shared" si="1894"/>
        <v>0</v>
      </c>
      <c r="AX1546" s="54">
        <f t="shared" si="1895"/>
        <v>83703.27</v>
      </c>
      <c r="AY1546" s="54">
        <f t="shared" si="1896"/>
        <v>7971.74</v>
      </c>
      <c r="AZ1546" s="54">
        <f t="shared" si="1897"/>
        <v>91675.010000000009</v>
      </c>
      <c r="BA1546" s="54">
        <f t="shared" si="1883"/>
        <v>1.5237789639547337</v>
      </c>
      <c r="BB1546" s="54">
        <f t="shared" si="1884"/>
        <v>2</v>
      </c>
      <c r="BC1546" s="54"/>
      <c r="BD1546" s="54"/>
      <c r="BE1546" s="54">
        <f t="shared" si="1898"/>
        <v>0</v>
      </c>
      <c r="BF1546" s="54"/>
      <c r="BG1546" s="54"/>
      <c r="BH1546" s="54"/>
      <c r="BI1546" s="54"/>
      <c r="BJ1546" s="54"/>
      <c r="BK1546" s="54"/>
      <c r="BL1546" s="54"/>
      <c r="BM1546" s="54"/>
      <c r="BN1546" s="54"/>
      <c r="BO1546" s="54"/>
      <c r="BP1546" s="54"/>
      <c r="BQ1546" s="54"/>
      <c r="BR1546" s="54"/>
      <c r="BS1546" s="54"/>
      <c r="BT1546" s="54"/>
      <c r="BU1546" s="54"/>
      <c r="BV1546" s="54">
        <f t="shared" si="1899"/>
        <v>17936.415000000001</v>
      </c>
      <c r="BW1546" s="54">
        <f t="shared" si="1900"/>
        <v>31886.959999999999</v>
      </c>
      <c r="BX1546" s="54">
        <f t="shared" si="1901"/>
        <v>51816.31</v>
      </c>
      <c r="BY1546" s="54">
        <f t="shared" si="1902"/>
        <v>8</v>
      </c>
      <c r="BZ1546" s="54">
        <f t="shared" si="1903"/>
        <v>13</v>
      </c>
      <c r="CA1546" s="54">
        <v>0</v>
      </c>
      <c r="CB1546" s="54">
        <f t="shared" si="1904"/>
        <v>7</v>
      </c>
      <c r="CC1546" s="54">
        <f t="shared" si="1905"/>
        <v>4.5</v>
      </c>
      <c r="CD1546" s="54">
        <v>3</v>
      </c>
      <c r="CE1546" s="54">
        <v>7</v>
      </c>
      <c r="CF1546" s="54">
        <v>5</v>
      </c>
      <c r="CG1546" s="54">
        <v>6</v>
      </c>
      <c r="CH1546" s="54">
        <v>5</v>
      </c>
      <c r="CI1546" s="54">
        <v>7</v>
      </c>
      <c r="CJ1546" s="54">
        <v>3</v>
      </c>
      <c r="CK1546" s="54">
        <v>3</v>
      </c>
      <c r="CL1546" s="54">
        <v>2</v>
      </c>
      <c r="CM1546" s="54">
        <v>2</v>
      </c>
      <c r="CN1546" s="54">
        <v>5</v>
      </c>
      <c r="CO1546" s="54">
        <v>6</v>
      </c>
    </row>
    <row r="1547" spans="1:93">
      <c r="A1547" s="3" t="str">
        <f t="shared" si="1885"/>
        <v>SHSH001Phesgo 10ml</v>
      </c>
      <c r="B1547" s="3" t="s">
        <v>558</v>
      </c>
      <c r="C1547" s="3" t="s">
        <v>887</v>
      </c>
      <c r="D1547" s="3" t="s">
        <v>296</v>
      </c>
      <c r="E1547" s="3" t="s">
        <v>296</v>
      </c>
      <c r="F1547" s="3" t="s">
        <v>475</v>
      </c>
      <c r="G1547" s="3" t="s">
        <v>476</v>
      </c>
      <c r="H1547" s="3" t="s">
        <v>475</v>
      </c>
      <c r="I1547" s="3" t="s">
        <v>476</v>
      </c>
      <c r="J1547" s="3" t="s">
        <v>541</v>
      </c>
      <c r="K1547" s="3" t="s">
        <v>541</v>
      </c>
      <c r="L1547" s="3"/>
      <c r="M1547" s="3" t="s">
        <v>543</v>
      </c>
      <c r="N1547" s="3" t="s">
        <v>17</v>
      </c>
      <c r="O1547" s="3" t="s">
        <v>18</v>
      </c>
      <c r="P1547" s="3">
        <v>6232.07</v>
      </c>
      <c r="Q1547" s="54">
        <v>0.66605263462380881</v>
      </c>
      <c r="R1547" s="54">
        <v>0.61573863672423457</v>
      </c>
      <c r="S1547" s="54">
        <v>0.91280738772350123</v>
      </c>
      <c r="T1547" s="54">
        <v>0.79985719722339454</v>
      </c>
      <c r="U1547" s="54">
        <v>0.7338923377240627</v>
      </c>
      <c r="V1547" s="54">
        <v>0.95608596442434057</v>
      </c>
      <c r="W1547" s="54">
        <v>2.1945986590715445</v>
      </c>
      <c r="X1547" s="54">
        <v>2.4898354993717979</v>
      </c>
      <c r="Y1547" s="54">
        <v>4.6844341584433424</v>
      </c>
      <c r="Z1547" s="54">
        <v>0</v>
      </c>
      <c r="AA1547" s="54">
        <v>0</v>
      </c>
      <c r="AB1547" s="54">
        <v>0</v>
      </c>
      <c r="AC1547" s="54">
        <v>0</v>
      </c>
      <c r="AD1547" s="54">
        <v>0</v>
      </c>
      <c r="AE1547" s="54">
        <v>0</v>
      </c>
      <c r="AF1547" s="54">
        <f t="shared" si="1886"/>
        <v>0</v>
      </c>
      <c r="AG1547" s="54">
        <f t="shared" si="1887"/>
        <v>0</v>
      </c>
      <c r="AH1547" s="54">
        <f t="shared" si="1888"/>
        <v>0</v>
      </c>
      <c r="AI1547" s="54">
        <v>4150.8866426599998</v>
      </c>
      <c r="AJ1547" s="54">
        <v>3837.3262857700001</v>
      </c>
      <c r="AK1547" s="54">
        <v>5688.6795368100002</v>
      </c>
      <c r="AL1547" s="54">
        <v>4984.7660431000004</v>
      </c>
      <c r="AM1547" s="54">
        <v>4573.6684211599995</v>
      </c>
      <c r="AN1547" s="54">
        <v>5958.3946563099998</v>
      </c>
      <c r="AO1547" s="54">
        <v>13676.89246524</v>
      </c>
      <c r="AP1547" s="54">
        <v>15516.829120570001</v>
      </c>
      <c r="AQ1547" s="54">
        <v>29193.721585810003</v>
      </c>
      <c r="AR1547" s="54">
        <f t="shared" si="1889"/>
        <v>0</v>
      </c>
      <c r="AS1547" s="54">
        <f t="shared" si="1890"/>
        <v>0</v>
      </c>
      <c r="AT1547" s="54">
        <f t="shared" si="1891"/>
        <v>0</v>
      </c>
      <c r="AU1547" s="54">
        <f t="shared" si="1892"/>
        <v>0</v>
      </c>
      <c r="AV1547" s="54">
        <f t="shared" si="1893"/>
        <v>0</v>
      </c>
      <c r="AW1547" s="54">
        <f t="shared" si="1894"/>
        <v>0</v>
      </c>
      <c r="AX1547" s="54">
        <f t="shared" si="1895"/>
        <v>0</v>
      </c>
      <c r="AY1547" s="54">
        <f t="shared" si="1896"/>
        <v>0</v>
      </c>
      <c r="AZ1547" s="54">
        <f t="shared" si="1897"/>
        <v>0</v>
      </c>
      <c r="BA1547" s="54">
        <f t="shared" si="1883"/>
        <v>0.79985719722339454</v>
      </c>
      <c r="BB1547" s="54">
        <f t="shared" si="1884"/>
        <v>0</v>
      </c>
      <c r="BC1547" s="54">
        <f>SUM(CJ1547:CL1547)</f>
        <v>0</v>
      </c>
      <c r="BD1547" s="54">
        <f>SUM(CM1547:CO1547)</f>
        <v>0</v>
      </c>
      <c r="BE1547" s="54">
        <f t="shared" si="1898"/>
        <v>0</v>
      </c>
      <c r="BF1547" s="54">
        <f t="shared" ref="BF1547:BK1547" si="1912">Z1547</f>
        <v>0</v>
      </c>
      <c r="BG1547" s="54">
        <f t="shared" si="1912"/>
        <v>0</v>
      </c>
      <c r="BH1547" s="54">
        <f t="shared" si="1912"/>
        <v>0</v>
      </c>
      <c r="BI1547" s="54">
        <f t="shared" si="1912"/>
        <v>0</v>
      </c>
      <c r="BJ1547" s="54">
        <f t="shared" si="1912"/>
        <v>0</v>
      </c>
      <c r="BK1547" s="54">
        <f t="shared" si="1912"/>
        <v>0</v>
      </c>
      <c r="BL1547" s="54">
        <v>0</v>
      </c>
      <c r="BM1547" s="54">
        <v>0</v>
      </c>
      <c r="BN1547" s="54">
        <f t="shared" ref="BN1547:BN1548" si="1913">AVERAGE(BP1547:BR1547)</f>
        <v>0</v>
      </c>
      <c r="BO1547" s="54">
        <f t="shared" ref="BO1547:BO1548" si="1914">SUM(BS1547:BU1547)/1</f>
        <v>0</v>
      </c>
      <c r="BP1547" s="54">
        <v>0</v>
      </c>
      <c r="BQ1547" s="54">
        <v>0</v>
      </c>
      <c r="BR1547" s="54">
        <v>0</v>
      </c>
      <c r="BS1547" s="54">
        <v>0</v>
      </c>
      <c r="BT1547" s="54">
        <v>0</v>
      </c>
      <c r="BU1547" s="54">
        <v>0</v>
      </c>
      <c r="BV1547" s="54">
        <f t="shared" si="1899"/>
        <v>0</v>
      </c>
      <c r="BW1547" s="54">
        <f t="shared" si="1900"/>
        <v>0</v>
      </c>
      <c r="BX1547" s="54">
        <f t="shared" si="1901"/>
        <v>0</v>
      </c>
      <c r="BY1547" s="54">
        <f t="shared" si="1902"/>
        <v>0</v>
      </c>
      <c r="BZ1547" s="54">
        <f t="shared" si="1903"/>
        <v>0</v>
      </c>
      <c r="CA1547" s="54">
        <v>7.666666666666667</v>
      </c>
      <c r="CB1547" s="54">
        <f t="shared" si="1904"/>
        <v>0</v>
      </c>
      <c r="CC1547" s="54">
        <f t="shared" si="1905"/>
        <v>0</v>
      </c>
      <c r="CD1547" s="54">
        <v>0</v>
      </c>
      <c r="CE1547" s="54">
        <v>0</v>
      </c>
      <c r="CF1547" s="54">
        <v>0</v>
      </c>
      <c r="CG1547" s="54">
        <v>0</v>
      </c>
      <c r="CH1547" s="54">
        <v>0</v>
      </c>
      <c r="CI1547" s="54">
        <v>0</v>
      </c>
      <c r="CJ1547" s="54">
        <v>0</v>
      </c>
      <c r="CK1547" s="54">
        <v>0</v>
      </c>
      <c r="CL1547" s="54">
        <v>0</v>
      </c>
      <c r="CM1547" s="54">
        <v>0</v>
      </c>
      <c r="CN1547" s="54">
        <v>0</v>
      </c>
      <c r="CO1547" s="54">
        <v>0</v>
      </c>
    </row>
    <row r="1548" spans="1:93">
      <c r="A1548" s="3" t="str">
        <f t="shared" si="1885"/>
        <v>SHSH001Phesgo 15ml</v>
      </c>
      <c r="B1548" s="3" t="s">
        <v>558</v>
      </c>
      <c r="C1548" s="3" t="s">
        <v>887</v>
      </c>
      <c r="D1548" s="3" t="s">
        <v>296</v>
      </c>
      <c r="E1548" s="3" t="s">
        <v>296</v>
      </c>
      <c r="F1548" s="3" t="s">
        <v>475</v>
      </c>
      <c r="G1548" s="3" t="s">
        <v>476</v>
      </c>
      <c r="H1548" s="3" t="s">
        <v>475</v>
      </c>
      <c r="I1548" s="3" t="s">
        <v>476</v>
      </c>
      <c r="J1548" s="3" t="s">
        <v>541</v>
      </c>
      <c r="K1548" s="3" t="s">
        <v>541</v>
      </c>
      <c r="L1548" s="3"/>
      <c r="M1548" s="3" t="s">
        <v>543</v>
      </c>
      <c r="N1548" s="3" t="s">
        <v>17</v>
      </c>
      <c r="O1548" s="3" t="s">
        <v>19</v>
      </c>
      <c r="P1548" s="3">
        <v>8489.27</v>
      </c>
      <c r="Q1548" s="54">
        <v>1.1779575864591419E-6</v>
      </c>
      <c r="R1548" s="54">
        <v>1.1779575864591419E-6</v>
      </c>
      <c r="S1548" s="54">
        <v>1.1779575864591419E-6</v>
      </c>
      <c r="T1548" s="54">
        <v>1.1779575864591419E-6</v>
      </c>
      <c r="U1548" s="54">
        <v>1.1779575864591419E-6</v>
      </c>
      <c r="V1548" s="54">
        <v>1.1779575864591419E-6</v>
      </c>
      <c r="W1548" s="54">
        <v>3.5338727593774257E-6</v>
      </c>
      <c r="X1548" s="54">
        <v>3.5338727593774257E-6</v>
      </c>
      <c r="Y1548" s="54">
        <v>7.0677455187548515E-6</v>
      </c>
      <c r="Z1548" s="54">
        <v>0</v>
      </c>
      <c r="AA1548" s="54">
        <v>0</v>
      </c>
      <c r="AB1548" s="54">
        <v>0</v>
      </c>
      <c r="AC1548" s="54">
        <v>0</v>
      </c>
      <c r="AD1548" s="54">
        <v>0</v>
      </c>
      <c r="AE1548" s="54">
        <v>0</v>
      </c>
      <c r="AF1548" s="54">
        <f t="shared" si="1886"/>
        <v>0</v>
      </c>
      <c r="AG1548" s="54">
        <f t="shared" si="1887"/>
        <v>0</v>
      </c>
      <c r="AH1548" s="54">
        <f t="shared" si="1888"/>
        <v>0</v>
      </c>
      <c r="AI1548" s="54">
        <v>0.01</v>
      </c>
      <c r="AJ1548" s="54">
        <v>0.01</v>
      </c>
      <c r="AK1548" s="54">
        <v>0.01</v>
      </c>
      <c r="AL1548" s="54">
        <v>0.01</v>
      </c>
      <c r="AM1548" s="54">
        <v>0.01</v>
      </c>
      <c r="AN1548" s="54">
        <v>0.01</v>
      </c>
      <c r="AO1548" s="54">
        <v>0.03</v>
      </c>
      <c r="AP1548" s="54">
        <v>0.03</v>
      </c>
      <c r="AQ1548" s="54">
        <v>0.06</v>
      </c>
      <c r="AR1548" s="54">
        <f t="shared" si="1889"/>
        <v>0</v>
      </c>
      <c r="AS1548" s="54">
        <f t="shared" si="1890"/>
        <v>0</v>
      </c>
      <c r="AT1548" s="54">
        <f t="shared" si="1891"/>
        <v>0</v>
      </c>
      <c r="AU1548" s="54">
        <f t="shared" si="1892"/>
        <v>0</v>
      </c>
      <c r="AV1548" s="54">
        <f t="shared" si="1893"/>
        <v>0</v>
      </c>
      <c r="AW1548" s="54">
        <f t="shared" si="1894"/>
        <v>0</v>
      </c>
      <c r="AX1548" s="54">
        <f t="shared" si="1895"/>
        <v>0</v>
      </c>
      <c r="AY1548" s="54">
        <f t="shared" si="1896"/>
        <v>0</v>
      </c>
      <c r="AZ1548" s="54">
        <f t="shared" si="1897"/>
        <v>0</v>
      </c>
      <c r="BA1548" s="54">
        <f t="shared" si="1883"/>
        <v>1.1779575864591419E-6</v>
      </c>
      <c r="BB1548" s="54">
        <f t="shared" si="1884"/>
        <v>0</v>
      </c>
      <c r="BC1548" s="54">
        <f>SUM(CJ1548:CL1548)*2</f>
        <v>0</v>
      </c>
      <c r="BD1548" s="54">
        <f>SUM(CM1548:CO1548)*2</f>
        <v>0</v>
      </c>
      <c r="BE1548" s="54">
        <f t="shared" si="1898"/>
        <v>0</v>
      </c>
      <c r="BF1548" s="54">
        <f t="shared" ref="BF1548:BK1548" si="1915">Z1548*2</f>
        <v>0</v>
      </c>
      <c r="BG1548" s="54">
        <f t="shared" si="1915"/>
        <v>0</v>
      </c>
      <c r="BH1548" s="54">
        <f t="shared" si="1915"/>
        <v>0</v>
      </c>
      <c r="BI1548" s="54">
        <f t="shared" si="1915"/>
        <v>0</v>
      </c>
      <c r="BJ1548" s="54">
        <f t="shared" si="1915"/>
        <v>0</v>
      </c>
      <c r="BK1548" s="54">
        <f t="shared" si="1915"/>
        <v>0</v>
      </c>
      <c r="BL1548" s="54">
        <v>0</v>
      </c>
      <c r="BM1548" s="54">
        <v>0</v>
      </c>
      <c r="BN1548" s="54">
        <f t="shared" si="1913"/>
        <v>0</v>
      </c>
      <c r="BO1548" s="54">
        <f t="shared" si="1914"/>
        <v>0</v>
      </c>
      <c r="BP1548" s="54">
        <v>0</v>
      </c>
      <c r="BQ1548" s="54">
        <v>0</v>
      </c>
      <c r="BR1548" s="54">
        <v>0</v>
      </c>
      <c r="BS1548" s="54">
        <v>0</v>
      </c>
      <c r="BT1548" s="54">
        <v>0</v>
      </c>
      <c r="BU1548" s="54">
        <v>0</v>
      </c>
      <c r="BV1548" s="54">
        <f t="shared" si="1899"/>
        <v>0</v>
      </c>
      <c r="BW1548" s="54">
        <f t="shared" si="1900"/>
        <v>0</v>
      </c>
      <c r="BX1548" s="54">
        <f t="shared" si="1901"/>
        <v>0</v>
      </c>
      <c r="BY1548" s="54">
        <f t="shared" si="1902"/>
        <v>0</v>
      </c>
      <c r="BZ1548" s="54">
        <f t="shared" si="1903"/>
        <v>0</v>
      </c>
      <c r="CA1548" s="54">
        <v>0</v>
      </c>
      <c r="CB1548" s="54">
        <f t="shared" si="1904"/>
        <v>0</v>
      </c>
      <c r="CC1548" s="54">
        <f t="shared" si="1905"/>
        <v>0</v>
      </c>
      <c r="CD1548" s="54">
        <v>0</v>
      </c>
      <c r="CE1548" s="54">
        <v>0</v>
      </c>
      <c r="CF1548" s="54">
        <v>0</v>
      </c>
      <c r="CG1548" s="54">
        <v>0</v>
      </c>
      <c r="CH1548" s="54">
        <v>0</v>
      </c>
      <c r="CI1548" s="54">
        <v>0</v>
      </c>
      <c r="CJ1548" s="54">
        <v>0</v>
      </c>
      <c r="CK1548" s="54">
        <v>0</v>
      </c>
      <c r="CL1548" s="54">
        <v>0</v>
      </c>
      <c r="CM1548" s="54">
        <v>0</v>
      </c>
      <c r="CN1548" s="54">
        <v>0</v>
      </c>
      <c r="CO1548" s="54">
        <v>0</v>
      </c>
    </row>
    <row r="1549" spans="1:93">
      <c r="A1549" s="3" t="str">
        <f t="shared" si="1885"/>
        <v>SHSH029Herceptin IV</v>
      </c>
      <c r="B1549" s="3" t="s">
        <v>558</v>
      </c>
      <c r="C1549" s="3" t="s">
        <v>887</v>
      </c>
      <c r="D1549" s="3" t="s">
        <v>296</v>
      </c>
      <c r="E1549" s="3" t="s">
        <v>296</v>
      </c>
      <c r="F1549" s="3" t="s">
        <v>477</v>
      </c>
      <c r="G1549" s="3" t="s">
        <v>478</v>
      </c>
      <c r="H1549" s="3" t="s">
        <v>477</v>
      </c>
      <c r="I1549" s="3" t="s">
        <v>478</v>
      </c>
      <c r="J1549" s="3" t="s">
        <v>541</v>
      </c>
      <c r="K1549" s="3" t="s">
        <v>541</v>
      </c>
      <c r="L1549" s="3"/>
      <c r="M1549" s="3" t="s">
        <v>543</v>
      </c>
      <c r="N1549" s="3" t="s">
        <v>11</v>
      </c>
      <c r="O1549" s="3" t="s">
        <v>11</v>
      </c>
      <c r="P1549" s="3">
        <v>4535.5</v>
      </c>
      <c r="Q1549" s="54">
        <v>0.10265549110048436</v>
      </c>
      <c r="R1549" s="54">
        <v>7.3542922900378338E-2</v>
      </c>
      <c r="S1549" s="54">
        <v>6.8411615865004965E-2</v>
      </c>
      <c r="T1549" s="54">
        <v>4.830823975521728E-2</v>
      </c>
      <c r="U1549" s="54">
        <v>4.4015496480914705E-2</v>
      </c>
      <c r="V1549" s="54">
        <v>7.6626526010493398E-2</v>
      </c>
      <c r="W1549" s="54">
        <v>0.24461002986586766</v>
      </c>
      <c r="X1549" s="54">
        <v>0.1689502622466254</v>
      </c>
      <c r="Y1549" s="54">
        <v>0.41356029211249307</v>
      </c>
      <c r="Z1549" s="54">
        <v>-1</v>
      </c>
      <c r="AA1549" s="54">
        <v>0</v>
      </c>
      <c r="AB1549" s="54">
        <v>0</v>
      </c>
      <c r="AC1549" s="54">
        <v>0</v>
      </c>
      <c r="AD1549" s="54">
        <v>0</v>
      </c>
      <c r="AE1549" s="54">
        <v>0</v>
      </c>
      <c r="AF1549" s="54">
        <f t="shared" si="1886"/>
        <v>-1</v>
      </c>
      <c r="AG1549" s="54">
        <f t="shared" si="1887"/>
        <v>0</v>
      </c>
      <c r="AH1549" s="54">
        <f t="shared" si="1888"/>
        <v>-1</v>
      </c>
      <c r="AI1549" s="54">
        <v>465.59397988624681</v>
      </c>
      <c r="AJ1549" s="54">
        <v>333.55392681466594</v>
      </c>
      <c r="AK1549" s="54">
        <v>310.28088375573003</v>
      </c>
      <c r="AL1549" s="54">
        <v>219.10202140978797</v>
      </c>
      <c r="AM1549" s="54">
        <v>199.63228428918865</v>
      </c>
      <c r="AN1549" s="54">
        <v>347.53960872059281</v>
      </c>
      <c r="AO1549" s="54">
        <v>1109.4287904566427</v>
      </c>
      <c r="AP1549" s="54">
        <v>766.27391441956945</v>
      </c>
      <c r="AQ1549" s="54">
        <v>1875.702704876212</v>
      </c>
      <c r="AR1549" s="54">
        <f t="shared" si="1889"/>
        <v>-4535.5</v>
      </c>
      <c r="AS1549" s="54">
        <f t="shared" si="1890"/>
        <v>0</v>
      </c>
      <c r="AT1549" s="54">
        <f t="shared" si="1891"/>
        <v>0</v>
      </c>
      <c r="AU1549" s="54">
        <f t="shared" si="1892"/>
        <v>0</v>
      </c>
      <c r="AV1549" s="54">
        <f t="shared" si="1893"/>
        <v>0</v>
      </c>
      <c r="AW1549" s="54">
        <f t="shared" si="1894"/>
        <v>0</v>
      </c>
      <c r="AX1549" s="54">
        <f t="shared" si="1895"/>
        <v>-4535.5</v>
      </c>
      <c r="AY1549" s="54">
        <f t="shared" si="1896"/>
        <v>0</v>
      </c>
      <c r="AZ1549" s="54">
        <f t="shared" si="1897"/>
        <v>-4535.5</v>
      </c>
      <c r="BA1549" s="54">
        <f t="shared" si="1883"/>
        <v>4.830823975521728E-2</v>
      </c>
      <c r="BB1549" s="54">
        <f t="shared" si="1884"/>
        <v>0</v>
      </c>
      <c r="BC1549" s="54"/>
      <c r="BD1549" s="54"/>
      <c r="BE1549" s="54">
        <f t="shared" si="1898"/>
        <v>0</v>
      </c>
      <c r="BF1549" s="54"/>
      <c r="BG1549" s="54"/>
      <c r="BH1549" s="54"/>
      <c r="BI1549" s="54"/>
      <c r="BJ1549" s="54"/>
      <c r="BK1549" s="54"/>
      <c r="BL1549" s="54"/>
      <c r="BM1549" s="54"/>
      <c r="BN1549" s="54"/>
      <c r="BO1549" s="54"/>
      <c r="BP1549" s="54"/>
      <c r="BQ1549" s="54"/>
      <c r="BR1549" s="54"/>
      <c r="BS1549" s="54"/>
      <c r="BT1549" s="54"/>
      <c r="BU1549" s="54"/>
      <c r="BV1549" s="54">
        <f t="shared" si="1899"/>
        <v>0</v>
      </c>
      <c r="BW1549" s="54">
        <f t="shared" si="1900"/>
        <v>0</v>
      </c>
      <c r="BX1549" s="54">
        <f t="shared" si="1901"/>
        <v>0</v>
      </c>
      <c r="BY1549" s="54">
        <f t="shared" si="1902"/>
        <v>0</v>
      </c>
      <c r="BZ1549" s="54">
        <f t="shared" si="1903"/>
        <v>0</v>
      </c>
      <c r="CA1549" s="54">
        <v>0</v>
      </c>
      <c r="CB1549" s="54">
        <f t="shared" si="1904"/>
        <v>0</v>
      </c>
      <c r="CC1549" s="54">
        <f t="shared" si="1905"/>
        <v>0</v>
      </c>
      <c r="CD1549" s="54">
        <v>0</v>
      </c>
      <c r="CE1549" s="54">
        <v>0</v>
      </c>
      <c r="CF1549" s="54">
        <v>0</v>
      </c>
      <c r="CG1549" s="54">
        <v>0</v>
      </c>
      <c r="CH1549" s="54">
        <v>0</v>
      </c>
      <c r="CI1549" s="54">
        <v>0</v>
      </c>
      <c r="CJ1549" s="54">
        <v>0</v>
      </c>
      <c r="CK1549" s="54">
        <v>0</v>
      </c>
      <c r="CL1549" s="54">
        <v>0</v>
      </c>
      <c r="CM1549" s="54">
        <v>0</v>
      </c>
      <c r="CN1549" s="54">
        <v>0</v>
      </c>
      <c r="CO1549" s="54">
        <v>0</v>
      </c>
    </row>
    <row r="1550" spans="1:93">
      <c r="A1550" s="3" t="str">
        <f t="shared" si="1885"/>
        <v>SHSH029Herceptin SC</v>
      </c>
      <c r="B1550" s="3" t="s">
        <v>558</v>
      </c>
      <c r="C1550" s="3" t="s">
        <v>887</v>
      </c>
      <c r="D1550" s="3" t="s">
        <v>296</v>
      </c>
      <c r="E1550" s="3" t="s">
        <v>296</v>
      </c>
      <c r="F1550" s="3" t="s">
        <v>477</v>
      </c>
      <c r="G1550" s="3" t="s">
        <v>478</v>
      </c>
      <c r="H1550" s="3" t="s">
        <v>477</v>
      </c>
      <c r="I1550" s="3" t="s">
        <v>478</v>
      </c>
      <c r="J1550" s="3" t="s">
        <v>541</v>
      </c>
      <c r="K1550" s="3" t="s">
        <v>541</v>
      </c>
      <c r="L1550" s="3"/>
      <c r="M1550" s="3" t="s">
        <v>543</v>
      </c>
      <c r="N1550" s="3" t="s">
        <v>12</v>
      </c>
      <c r="O1550" s="3" t="s">
        <v>12</v>
      </c>
      <c r="P1550" s="3">
        <v>3444.49</v>
      </c>
      <c r="Q1550" s="54">
        <v>1.2869445629604544E-7</v>
      </c>
      <c r="R1550" s="54">
        <v>1.1923834167284972E-7</v>
      </c>
      <c r="S1550" s="54">
        <v>1.8086442832285226E-7</v>
      </c>
      <c r="T1550" s="54">
        <v>1.8512626147397511E-7</v>
      </c>
      <c r="U1550" s="54">
        <v>1.6668434004097236E-7</v>
      </c>
      <c r="V1550" s="54">
        <v>2.193921721933052E-7</v>
      </c>
      <c r="W1550" s="54">
        <v>4.2879722629174739E-7</v>
      </c>
      <c r="X1550" s="54">
        <v>5.7120277370825267E-7</v>
      </c>
      <c r="Y1550" s="54">
        <v>1.0000000000000002E-6</v>
      </c>
      <c r="Z1550" s="54">
        <v>0</v>
      </c>
      <c r="AA1550" s="54">
        <v>0</v>
      </c>
      <c r="AB1550" s="54">
        <v>0</v>
      </c>
      <c r="AC1550" s="54">
        <v>0</v>
      </c>
      <c r="AD1550" s="54">
        <v>0</v>
      </c>
      <c r="AE1550" s="54">
        <v>0</v>
      </c>
      <c r="AF1550" s="54">
        <f t="shared" si="1886"/>
        <v>0</v>
      </c>
      <c r="AG1550" s="54">
        <f t="shared" si="1887"/>
        <v>0</v>
      </c>
      <c r="AH1550" s="54">
        <f t="shared" si="1888"/>
        <v>0</v>
      </c>
      <c r="AI1550" s="54">
        <v>4.4328676776716558E-4</v>
      </c>
      <c r="AJ1550" s="54">
        <v>4.1071527550871412E-4</v>
      </c>
      <c r="AK1550" s="54">
        <v>6.2298571471378138E-4</v>
      </c>
      <c r="AL1550" s="54">
        <v>6.3766555638449245E-4</v>
      </c>
      <c r="AM1550" s="54">
        <v>5.7414254242772885E-4</v>
      </c>
      <c r="AN1550" s="54">
        <v>7.5569414319811776E-4</v>
      </c>
      <c r="AO1550" s="54">
        <v>1.476987757989661E-3</v>
      </c>
      <c r="AP1550" s="54">
        <v>1.9675022420103392E-3</v>
      </c>
      <c r="AQ1550" s="54">
        <v>3.4444900000000001E-3</v>
      </c>
      <c r="AR1550" s="54">
        <f t="shared" si="1889"/>
        <v>0</v>
      </c>
      <c r="AS1550" s="54">
        <f t="shared" si="1890"/>
        <v>0</v>
      </c>
      <c r="AT1550" s="54">
        <f t="shared" si="1891"/>
        <v>0</v>
      </c>
      <c r="AU1550" s="54">
        <f t="shared" si="1892"/>
        <v>0</v>
      </c>
      <c r="AV1550" s="54">
        <f t="shared" si="1893"/>
        <v>0</v>
      </c>
      <c r="AW1550" s="54">
        <f t="shared" si="1894"/>
        <v>0</v>
      </c>
      <c r="AX1550" s="54">
        <f t="shared" si="1895"/>
        <v>0</v>
      </c>
      <c r="AY1550" s="54">
        <f t="shared" si="1896"/>
        <v>0</v>
      </c>
      <c r="AZ1550" s="54">
        <f t="shared" si="1897"/>
        <v>0</v>
      </c>
      <c r="BA1550" s="54">
        <f t="shared" si="1883"/>
        <v>1.8512626147397511E-7</v>
      </c>
      <c r="BB1550" s="54">
        <f t="shared" si="1884"/>
        <v>0</v>
      </c>
      <c r="BC1550" s="54"/>
      <c r="BD1550" s="54"/>
      <c r="BE1550" s="54">
        <f t="shared" si="1898"/>
        <v>0</v>
      </c>
      <c r="BF1550" s="54"/>
      <c r="BG1550" s="54"/>
      <c r="BH1550" s="54"/>
      <c r="BI1550" s="54"/>
      <c r="BJ1550" s="54"/>
      <c r="BK1550" s="54"/>
      <c r="BL1550" s="54"/>
      <c r="BM1550" s="54"/>
      <c r="BN1550" s="54"/>
      <c r="BO1550" s="54"/>
      <c r="BP1550" s="54"/>
      <c r="BQ1550" s="54"/>
      <c r="BR1550" s="54"/>
      <c r="BS1550" s="54"/>
      <c r="BT1550" s="54"/>
      <c r="BU1550" s="54"/>
      <c r="BV1550" s="54">
        <f t="shared" si="1899"/>
        <v>0</v>
      </c>
      <c r="BW1550" s="54">
        <f t="shared" si="1900"/>
        <v>0</v>
      </c>
      <c r="BX1550" s="54">
        <f t="shared" si="1901"/>
        <v>0</v>
      </c>
      <c r="BY1550" s="54">
        <f t="shared" si="1902"/>
        <v>0</v>
      </c>
      <c r="BZ1550" s="54">
        <f t="shared" si="1903"/>
        <v>0</v>
      </c>
      <c r="CA1550" s="54">
        <v>0</v>
      </c>
      <c r="CB1550" s="54">
        <f t="shared" si="1904"/>
        <v>0</v>
      </c>
      <c r="CC1550" s="54">
        <f t="shared" si="1905"/>
        <v>0</v>
      </c>
      <c r="CD1550" s="54">
        <v>0</v>
      </c>
      <c r="CE1550" s="54">
        <v>0</v>
      </c>
      <c r="CF1550" s="54">
        <v>0</v>
      </c>
      <c r="CG1550" s="54">
        <v>0</v>
      </c>
      <c r="CH1550" s="54">
        <v>0</v>
      </c>
      <c r="CI1550" s="54">
        <v>0</v>
      </c>
      <c r="CJ1550" s="54">
        <v>0</v>
      </c>
      <c r="CK1550" s="54">
        <v>0</v>
      </c>
      <c r="CL1550" s="54">
        <v>0</v>
      </c>
      <c r="CM1550" s="54">
        <v>0</v>
      </c>
      <c r="CN1550" s="54">
        <v>0</v>
      </c>
      <c r="CO1550" s="54">
        <v>0</v>
      </c>
    </row>
    <row r="1551" spans="1:93">
      <c r="A1551" s="3" t="str">
        <f t="shared" si="1885"/>
        <v>SHSH029Itovebi 3mg</v>
      </c>
      <c r="B1551" s="3" t="s">
        <v>558</v>
      </c>
      <c r="C1551" s="3" t="s">
        <v>887</v>
      </c>
      <c r="D1551" s="3" t="s">
        <v>296</v>
      </c>
      <c r="E1551" s="3" t="s">
        <v>296</v>
      </c>
      <c r="F1551" s="3" t="s">
        <v>477</v>
      </c>
      <c r="G1551" s="3" t="s">
        <v>478</v>
      </c>
      <c r="H1551" s="3" t="s">
        <v>477</v>
      </c>
      <c r="I1551" s="3" t="s">
        <v>478</v>
      </c>
      <c r="J1551" s="3" t="s">
        <v>541</v>
      </c>
      <c r="K1551" s="3" t="s">
        <v>541</v>
      </c>
      <c r="L1551" s="3"/>
      <c r="M1551" s="3" t="s">
        <v>543</v>
      </c>
      <c r="N1551" s="3" t="s">
        <v>13</v>
      </c>
      <c r="O1551" s="3" t="s">
        <v>14</v>
      </c>
      <c r="P1551" s="3">
        <v>3566.02</v>
      </c>
      <c r="Q1551" s="54">
        <v>7.5423782997919166E-8</v>
      </c>
      <c r="R1551" s="54">
        <v>8.6118364644595899E-8</v>
      </c>
      <c r="S1551" s="54">
        <v>1.7430625086372233E-7</v>
      </c>
      <c r="T1551" s="54">
        <v>1.7644957539816278E-7</v>
      </c>
      <c r="U1551" s="54">
        <v>2.1451535630448561E-7</v>
      </c>
      <c r="V1551" s="54">
        <v>2.7318666979111423E-7</v>
      </c>
      <c r="W1551" s="54">
        <v>3.3584839850623739E-7</v>
      </c>
      <c r="X1551" s="54">
        <v>6.6415160149376262E-7</v>
      </c>
      <c r="Y1551" s="54">
        <v>9.9999999999999995E-7</v>
      </c>
      <c r="Z1551" s="54">
        <v>0</v>
      </c>
      <c r="AA1551" s="54">
        <v>0</v>
      </c>
      <c r="AB1551" s="54">
        <v>0</v>
      </c>
      <c r="AC1551" s="54">
        <v>0</v>
      </c>
      <c r="AD1551" s="54">
        <v>0</v>
      </c>
      <c r="AE1551" s="54">
        <v>0</v>
      </c>
      <c r="AF1551" s="54">
        <f t="shared" si="1886"/>
        <v>0</v>
      </c>
      <c r="AG1551" s="54">
        <f t="shared" si="1887"/>
        <v>0</v>
      </c>
      <c r="AH1551" s="54">
        <f t="shared" si="1888"/>
        <v>0</v>
      </c>
      <c r="AI1551" s="54">
        <v>2.6896271864623972E-4</v>
      </c>
      <c r="AJ1551" s="54">
        <v>3.0709981068992184E-4</v>
      </c>
      <c r="AK1551" s="54">
        <v>6.2157957670505104E-4</v>
      </c>
      <c r="AL1551" s="54">
        <v>6.2922271486135644E-4</v>
      </c>
      <c r="AM1551" s="54">
        <v>7.6496605088892183E-4</v>
      </c>
      <c r="AN1551" s="54">
        <v>9.7418912820850911E-4</v>
      </c>
      <c r="AO1551" s="54">
        <v>1.1976421060412126E-3</v>
      </c>
      <c r="AP1551" s="54">
        <v>2.3683778939587873E-3</v>
      </c>
      <c r="AQ1551" s="54">
        <v>3.5660199999999996E-3</v>
      </c>
      <c r="AR1551" s="54">
        <f t="shared" si="1889"/>
        <v>0</v>
      </c>
      <c r="AS1551" s="54">
        <f t="shared" si="1890"/>
        <v>0</v>
      </c>
      <c r="AT1551" s="54">
        <f t="shared" si="1891"/>
        <v>0</v>
      </c>
      <c r="AU1551" s="54">
        <f t="shared" si="1892"/>
        <v>0</v>
      </c>
      <c r="AV1551" s="54">
        <f t="shared" si="1893"/>
        <v>0</v>
      </c>
      <c r="AW1551" s="54">
        <f t="shared" si="1894"/>
        <v>0</v>
      </c>
      <c r="AX1551" s="54">
        <f t="shared" si="1895"/>
        <v>0</v>
      </c>
      <c r="AY1551" s="54">
        <f t="shared" si="1896"/>
        <v>0</v>
      </c>
      <c r="AZ1551" s="54">
        <f t="shared" si="1897"/>
        <v>0</v>
      </c>
      <c r="BA1551" s="54">
        <f t="shared" si="1883"/>
        <v>1.7644957539816278E-7</v>
      </c>
      <c r="BB1551" s="54">
        <f t="shared" si="1884"/>
        <v>0</v>
      </c>
      <c r="BC1551" s="54"/>
      <c r="BD1551" s="54"/>
      <c r="BE1551" s="54">
        <f t="shared" si="1898"/>
        <v>0</v>
      </c>
      <c r="BF1551" s="54"/>
      <c r="BG1551" s="54"/>
      <c r="BH1551" s="54"/>
      <c r="BI1551" s="54"/>
      <c r="BJ1551" s="54"/>
      <c r="BK1551" s="54"/>
      <c r="BL1551" s="54">
        <v>0</v>
      </c>
      <c r="BM1551" s="54">
        <v>0</v>
      </c>
      <c r="BN1551" s="54">
        <f t="shared" ref="BN1551:BN1552" si="1916">AVERAGE(BP1551:BR1551)</f>
        <v>0</v>
      </c>
      <c r="BO1551" s="54">
        <f t="shared" ref="BO1551:BO1552" si="1917">SUM(BS1551:BU1551)/1</f>
        <v>0</v>
      </c>
      <c r="BP1551" s="54">
        <v>0</v>
      </c>
      <c r="BQ1551" s="54">
        <v>0</v>
      </c>
      <c r="BR1551" s="54">
        <v>0</v>
      </c>
      <c r="BS1551" s="54">
        <v>0</v>
      </c>
      <c r="BT1551" s="54">
        <v>0</v>
      </c>
      <c r="BU1551" s="54">
        <v>0</v>
      </c>
      <c r="BV1551" s="54">
        <f t="shared" si="1899"/>
        <v>0</v>
      </c>
      <c r="BW1551" s="54">
        <f t="shared" si="1900"/>
        <v>0</v>
      </c>
      <c r="BX1551" s="54">
        <f t="shared" si="1901"/>
        <v>0</v>
      </c>
      <c r="BY1551" s="54">
        <f t="shared" si="1902"/>
        <v>0</v>
      </c>
      <c r="BZ1551" s="54">
        <f t="shared" si="1903"/>
        <v>0</v>
      </c>
      <c r="CA1551" s="54">
        <v>0</v>
      </c>
      <c r="CB1551" s="54">
        <f t="shared" si="1904"/>
        <v>0</v>
      </c>
      <c r="CC1551" s="54">
        <f t="shared" si="1905"/>
        <v>0</v>
      </c>
      <c r="CD1551" s="54">
        <v>0</v>
      </c>
      <c r="CE1551" s="54">
        <v>0</v>
      </c>
      <c r="CF1551" s="54">
        <v>0</v>
      </c>
      <c r="CG1551" s="54">
        <v>0</v>
      </c>
      <c r="CH1551" s="54">
        <v>0</v>
      </c>
      <c r="CI1551" s="54">
        <v>0</v>
      </c>
      <c r="CJ1551" s="54">
        <v>0</v>
      </c>
      <c r="CK1551" s="54">
        <v>0</v>
      </c>
      <c r="CL1551" s="54">
        <v>0</v>
      </c>
      <c r="CM1551" s="54">
        <v>0</v>
      </c>
      <c r="CN1551" s="54">
        <v>0</v>
      </c>
      <c r="CO1551" s="54">
        <v>0</v>
      </c>
    </row>
    <row r="1552" spans="1:93">
      <c r="A1552" s="3" t="str">
        <f t="shared" si="1885"/>
        <v>SHSH029Itovebi 9mg</v>
      </c>
      <c r="B1552" s="3" t="s">
        <v>558</v>
      </c>
      <c r="C1552" s="3" t="s">
        <v>887</v>
      </c>
      <c r="D1552" s="3" t="s">
        <v>296</v>
      </c>
      <c r="E1552" s="3" t="s">
        <v>296</v>
      </c>
      <c r="F1552" s="3" t="s">
        <v>477</v>
      </c>
      <c r="G1552" s="3" t="s">
        <v>478</v>
      </c>
      <c r="H1552" s="3" t="s">
        <v>477</v>
      </c>
      <c r="I1552" s="3" t="s">
        <v>478</v>
      </c>
      <c r="J1552" s="3" t="s">
        <v>541</v>
      </c>
      <c r="K1552" s="3" t="s">
        <v>541</v>
      </c>
      <c r="L1552" s="3"/>
      <c r="M1552" s="3" t="s">
        <v>543</v>
      </c>
      <c r="N1552" s="3" t="s">
        <v>13</v>
      </c>
      <c r="O1552" s="3" t="s">
        <v>15</v>
      </c>
      <c r="P1552" s="3">
        <v>10698.05</v>
      </c>
      <c r="Q1552" s="54"/>
      <c r="R1552" s="54"/>
      <c r="S1552" s="54"/>
      <c r="T1552" s="54">
        <v>0</v>
      </c>
      <c r="U1552" s="54">
        <v>0</v>
      </c>
      <c r="V1552" s="54">
        <v>0</v>
      </c>
      <c r="W1552" s="54">
        <v>0</v>
      </c>
      <c r="X1552" s="54">
        <v>0</v>
      </c>
      <c r="Y1552" s="54">
        <v>0</v>
      </c>
      <c r="Z1552" s="54">
        <v>0</v>
      </c>
      <c r="AA1552" s="54">
        <v>0</v>
      </c>
      <c r="AB1552" s="54">
        <v>0</v>
      </c>
      <c r="AC1552" s="54">
        <v>0</v>
      </c>
      <c r="AD1552" s="54">
        <v>0</v>
      </c>
      <c r="AE1552" s="54">
        <v>0</v>
      </c>
      <c r="AF1552" s="54">
        <f t="shared" si="1886"/>
        <v>0</v>
      </c>
      <c r="AG1552" s="54">
        <f t="shared" si="1887"/>
        <v>0</v>
      </c>
      <c r="AH1552" s="54">
        <f t="shared" si="1888"/>
        <v>0</v>
      </c>
      <c r="AI1552" s="54"/>
      <c r="AJ1552" s="54"/>
      <c r="AK1552" s="54"/>
      <c r="AL1552" s="54">
        <v>0</v>
      </c>
      <c r="AM1552" s="54">
        <v>0</v>
      </c>
      <c r="AN1552" s="54">
        <v>0</v>
      </c>
      <c r="AO1552" s="54">
        <v>0</v>
      </c>
      <c r="AP1552" s="54">
        <v>0</v>
      </c>
      <c r="AQ1552" s="54">
        <v>0</v>
      </c>
      <c r="AR1552" s="54">
        <f t="shared" si="1889"/>
        <v>0</v>
      </c>
      <c r="AS1552" s="54">
        <f t="shared" si="1890"/>
        <v>0</v>
      </c>
      <c r="AT1552" s="54">
        <f t="shared" si="1891"/>
        <v>0</v>
      </c>
      <c r="AU1552" s="54">
        <f t="shared" si="1892"/>
        <v>0</v>
      </c>
      <c r="AV1552" s="54">
        <f t="shared" si="1893"/>
        <v>0</v>
      </c>
      <c r="AW1552" s="54">
        <f t="shared" si="1894"/>
        <v>0</v>
      </c>
      <c r="AX1552" s="54">
        <f t="shared" si="1895"/>
        <v>0</v>
      </c>
      <c r="AY1552" s="54">
        <f t="shared" si="1896"/>
        <v>0</v>
      </c>
      <c r="AZ1552" s="54">
        <f t="shared" si="1897"/>
        <v>0</v>
      </c>
      <c r="BA1552" s="54">
        <f t="shared" si="1883"/>
        <v>0</v>
      </c>
      <c r="BB1552" s="54">
        <f t="shared" si="1884"/>
        <v>0</v>
      </c>
      <c r="BC1552" s="54"/>
      <c r="BD1552" s="54"/>
      <c r="BE1552" s="54">
        <f t="shared" si="1898"/>
        <v>0</v>
      </c>
      <c r="BF1552" s="54"/>
      <c r="BG1552" s="54"/>
      <c r="BH1552" s="54"/>
      <c r="BI1552" s="54"/>
      <c r="BJ1552" s="54"/>
      <c r="BK1552" s="54"/>
      <c r="BL1552" s="54">
        <v>0</v>
      </c>
      <c r="BM1552" s="54">
        <v>0</v>
      </c>
      <c r="BN1552" s="54">
        <f t="shared" si="1916"/>
        <v>0</v>
      </c>
      <c r="BO1552" s="54">
        <f t="shared" si="1917"/>
        <v>0</v>
      </c>
      <c r="BP1552" s="54">
        <v>0</v>
      </c>
      <c r="BQ1552" s="54">
        <v>0</v>
      </c>
      <c r="BR1552" s="54">
        <v>0</v>
      </c>
      <c r="BS1552" s="54">
        <v>0</v>
      </c>
      <c r="BT1552" s="54">
        <v>0</v>
      </c>
      <c r="BU1552" s="54">
        <v>0</v>
      </c>
      <c r="BV1552" s="54">
        <f t="shared" si="1899"/>
        <v>0</v>
      </c>
      <c r="BW1552" s="54">
        <f t="shared" si="1900"/>
        <v>0</v>
      </c>
      <c r="BX1552" s="54">
        <f t="shared" si="1901"/>
        <v>0</v>
      </c>
      <c r="BY1552" s="54">
        <f t="shared" si="1902"/>
        <v>0</v>
      </c>
      <c r="BZ1552" s="54">
        <f t="shared" si="1903"/>
        <v>0</v>
      </c>
      <c r="CA1552" s="54">
        <v>0</v>
      </c>
      <c r="CB1552" s="54">
        <f t="shared" si="1904"/>
        <v>0</v>
      </c>
      <c r="CC1552" s="54">
        <f t="shared" si="1905"/>
        <v>0</v>
      </c>
      <c r="CD1552" s="54">
        <v>0</v>
      </c>
      <c r="CE1552" s="54">
        <v>0</v>
      </c>
      <c r="CF1552" s="54">
        <v>0</v>
      </c>
      <c r="CG1552" s="54">
        <v>0</v>
      </c>
      <c r="CH1552" s="54">
        <v>0</v>
      </c>
      <c r="CI1552" s="54">
        <v>0</v>
      </c>
      <c r="CJ1552" s="54">
        <v>0</v>
      </c>
      <c r="CK1552" s="54">
        <v>0</v>
      </c>
      <c r="CL1552" s="54">
        <v>0</v>
      </c>
      <c r="CM1552" s="54">
        <v>0</v>
      </c>
      <c r="CN1552" s="54">
        <v>0</v>
      </c>
      <c r="CO1552" s="54">
        <v>0</v>
      </c>
    </row>
    <row r="1553" spans="1:93">
      <c r="A1553" s="3" t="str">
        <f t="shared" si="1885"/>
        <v>SHSH029Perjeta</v>
      </c>
      <c r="B1553" s="3" t="s">
        <v>558</v>
      </c>
      <c r="C1553" s="3" t="s">
        <v>887</v>
      </c>
      <c r="D1553" s="3" t="s">
        <v>296</v>
      </c>
      <c r="E1553" s="3" t="s">
        <v>296</v>
      </c>
      <c r="F1553" s="3" t="s">
        <v>477</v>
      </c>
      <c r="G1553" s="3" t="s">
        <v>478</v>
      </c>
      <c r="H1553" s="3" t="s">
        <v>477</v>
      </c>
      <c r="I1553" s="3" t="s">
        <v>478</v>
      </c>
      <c r="J1553" s="3" t="s">
        <v>541</v>
      </c>
      <c r="K1553" s="3" t="s">
        <v>541</v>
      </c>
      <c r="L1553" s="3"/>
      <c r="M1553" s="3" t="s">
        <v>543</v>
      </c>
      <c r="N1553" s="3" t="s">
        <v>16</v>
      </c>
      <c r="O1553" s="3" t="s">
        <v>16</v>
      </c>
      <c r="P1553" s="3">
        <v>3985.87</v>
      </c>
      <c r="Q1553" s="54">
        <v>1.7016820489227757E-7</v>
      </c>
      <c r="R1553" s="54">
        <v>1.437436387538705E-7</v>
      </c>
      <c r="S1553" s="54">
        <v>2.1817278135784686E-7</v>
      </c>
      <c r="T1553" s="54">
        <v>1.3183546069258188E-7</v>
      </c>
      <c r="U1553" s="54">
        <v>1.6001271046762174E-7</v>
      </c>
      <c r="V1553" s="54">
        <v>1.836397080028689E-7</v>
      </c>
      <c r="W1553" s="54">
        <v>5.320846250039949E-7</v>
      </c>
      <c r="X1553" s="54">
        <v>4.7548787916307249E-7</v>
      </c>
      <c r="Y1553" s="54">
        <v>1.0075725041670674E-6</v>
      </c>
      <c r="Z1553" s="54">
        <v>0</v>
      </c>
      <c r="AA1553" s="54">
        <v>0</v>
      </c>
      <c r="AB1553" s="54">
        <v>0</v>
      </c>
      <c r="AC1553" s="54">
        <v>0</v>
      </c>
      <c r="AD1553" s="54">
        <v>0</v>
      </c>
      <c r="AE1553" s="54">
        <v>0</v>
      </c>
      <c r="AF1553" s="54">
        <f t="shared" si="1886"/>
        <v>0</v>
      </c>
      <c r="AG1553" s="54">
        <f t="shared" si="1887"/>
        <v>0</v>
      </c>
      <c r="AH1553" s="54">
        <f t="shared" si="1888"/>
        <v>0</v>
      </c>
      <c r="AI1553" s="54">
        <v>6.7826834283398244E-4</v>
      </c>
      <c r="AJ1553" s="54">
        <v>5.7294345739988969E-4</v>
      </c>
      <c r="AK1553" s="54">
        <v>8.6960834403080104E-4</v>
      </c>
      <c r="AL1553" s="54">
        <v>5.2547900771074136E-4</v>
      </c>
      <c r="AM1553" s="54">
        <v>6.3778986227157948E-4</v>
      </c>
      <c r="AN1553" s="54">
        <v>7.31964002937395E-4</v>
      </c>
      <c r="AO1553" s="54">
        <v>2.1208201442646729E-3</v>
      </c>
      <c r="AP1553" s="54">
        <v>1.8952328729197158E-3</v>
      </c>
      <c r="AQ1553" s="54">
        <v>4.0160530171843888E-3</v>
      </c>
      <c r="AR1553" s="54">
        <f t="shared" si="1889"/>
        <v>0</v>
      </c>
      <c r="AS1553" s="54">
        <f t="shared" si="1890"/>
        <v>0</v>
      </c>
      <c r="AT1553" s="54">
        <f t="shared" si="1891"/>
        <v>0</v>
      </c>
      <c r="AU1553" s="54">
        <f t="shared" si="1892"/>
        <v>0</v>
      </c>
      <c r="AV1553" s="54">
        <f t="shared" si="1893"/>
        <v>0</v>
      </c>
      <c r="AW1553" s="54">
        <f t="shared" si="1894"/>
        <v>0</v>
      </c>
      <c r="AX1553" s="54">
        <f t="shared" si="1895"/>
        <v>0</v>
      </c>
      <c r="AY1553" s="54">
        <f t="shared" si="1896"/>
        <v>0</v>
      </c>
      <c r="AZ1553" s="54">
        <f t="shared" si="1897"/>
        <v>0</v>
      </c>
      <c r="BA1553" s="54">
        <f t="shared" si="1883"/>
        <v>1.3183546069258188E-7</v>
      </c>
      <c r="BB1553" s="54">
        <f t="shared" si="1884"/>
        <v>0</v>
      </c>
      <c r="BC1553" s="54"/>
      <c r="BD1553" s="54"/>
      <c r="BE1553" s="54">
        <f t="shared" si="1898"/>
        <v>0</v>
      </c>
      <c r="BF1553" s="54"/>
      <c r="BG1553" s="54"/>
      <c r="BH1553" s="54"/>
      <c r="BI1553" s="54"/>
      <c r="BJ1553" s="54"/>
      <c r="BK1553" s="54"/>
      <c r="BL1553" s="54"/>
      <c r="BM1553" s="54"/>
      <c r="BN1553" s="54"/>
      <c r="BO1553" s="54"/>
      <c r="BP1553" s="54"/>
      <c r="BQ1553" s="54"/>
      <c r="BR1553" s="54"/>
      <c r="BS1553" s="54"/>
      <c r="BT1553" s="54"/>
      <c r="BU1553" s="54"/>
      <c r="BV1553" s="54">
        <f t="shared" si="1899"/>
        <v>0</v>
      </c>
      <c r="BW1553" s="54">
        <f t="shared" si="1900"/>
        <v>0</v>
      </c>
      <c r="BX1553" s="54">
        <f t="shared" si="1901"/>
        <v>0</v>
      </c>
      <c r="BY1553" s="54">
        <f t="shared" si="1902"/>
        <v>0</v>
      </c>
      <c r="BZ1553" s="54">
        <f t="shared" si="1903"/>
        <v>0</v>
      </c>
      <c r="CA1553" s="54">
        <v>0</v>
      </c>
      <c r="CB1553" s="54">
        <f t="shared" si="1904"/>
        <v>0</v>
      </c>
      <c r="CC1553" s="54">
        <f t="shared" si="1905"/>
        <v>0</v>
      </c>
      <c r="CD1553" s="54">
        <v>0</v>
      </c>
      <c r="CE1553" s="54">
        <v>0</v>
      </c>
      <c r="CF1553" s="54">
        <v>0</v>
      </c>
      <c r="CG1553" s="54">
        <v>0</v>
      </c>
      <c r="CH1553" s="54">
        <v>0</v>
      </c>
      <c r="CI1553" s="54">
        <v>0</v>
      </c>
      <c r="CJ1553" s="54">
        <v>0</v>
      </c>
      <c r="CK1553" s="54">
        <v>0</v>
      </c>
      <c r="CL1553" s="54">
        <v>0</v>
      </c>
      <c r="CM1553" s="54">
        <v>0</v>
      </c>
      <c r="CN1553" s="54">
        <v>0</v>
      </c>
      <c r="CO1553" s="54">
        <v>0</v>
      </c>
    </row>
    <row r="1554" spans="1:93">
      <c r="A1554" s="3" t="str">
        <f t="shared" si="1885"/>
        <v>SHSH029Phesgo 10ml</v>
      </c>
      <c r="B1554" s="3" t="s">
        <v>558</v>
      </c>
      <c r="C1554" s="3" t="s">
        <v>887</v>
      </c>
      <c r="D1554" s="3" t="s">
        <v>296</v>
      </c>
      <c r="E1554" s="3" t="s">
        <v>296</v>
      </c>
      <c r="F1554" s="3" t="s">
        <v>477</v>
      </c>
      <c r="G1554" s="3" t="s">
        <v>478</v>
      </c>
      <c r="H1554" s="3" t="s">
        <v>477</v>
      </c>
      <c r="I1554" s="3" t="s">
        <v>478</v>
      </c>
      <c r="J1554" s="3" t="s">
        <v>541</v>
      </c>
      <c r="K1554" s="3" t="s">
        <v>541</v>
      </c>
      <c r="L1554" s="3"/>
      <c r="M1554" s="3" t="s">
        <v>543</v>
      </c>
      <c r="N1554" s="3" t="s">
        <v>17</v>
      </c>
      <c r="O1554" s="3" t="s">
        <v>18</v>
      </c>
      <c r="P1554" s="3">
        <v>6232.07</v>
      </c>
      <c r="Q1554" s="54">
        <v>1.3688951515407721E-6</v>
      </c>
      <c r="R1554" s="54">
        <v>1.2654877779580292E-6</v>
      </c>
      <c r="S1554" s="54">
        <v>1.8760355506336405E-6</v>
      </c>
      <c r="T1554" s="54">
        <v>1.6438957276147923E-6</v>
      </c>
      <c r="U1554" s="54">
        <v>1.5083220670144609E-6</v>
      </c>
      <c r="V1554" s="54">
        <v>1.9649834406779579E-6</v>
      </c>
      <c r="W1554" s="54">
        <v>4.5104184801324422E-6</v>
      </c>
      <c r="X1554" s="54">
        <v>5.1172012353072115E-6</v>
      </c>
      <c r="Y1554" s="54">
        <v>9.6276197154396546E-6</v>
      </c>
      <c r="Z1554" s="54">
        <v>0</v>
      </c>
      <c r="AA1554" s="54">
        <v>0</v>
      </c>
      <c r="AB1554" s="54">
        <v>0</v>
      </c>
      <c r="AC1554" s="54">
        <v>0</v>
      </c>
      <c r="AD1554" s="54">
        <v>0</v>
      </c>
      <c r="AE1554" s="54">
        <v>0</v>
      </c>
      <c r="AF1554" s="54">
        <f t="shared" si="1886"/>
        <v>0</v>
      </c>
      <c r="AG1554" s="54">
        <f t="shared" si="1887"/>
        <v>0</v>
      </c>
      <c r="AH1554" s="54">
        <f t="shared" si="1888"/>
        <v>0</v>
      </c>
      <c r="AI1554" s="54">
        <v>8.5310504070626996E-3</v>
      </c>
      <c r="AJ1554" s="54">
        <v>7.8866084163788947E-3</v>
      </c>
      <c r="AK1554" s="54">
        <v>1.1691584874037391E-2</v>
      </c>
      <c r="AL1554" s="54">
        <v>1.0244873247196319E-2</v>
      </c>
      <c r="AM1554" s="54">
        <v>9.3999687041788106E-3</v>
      </c>
      <c r="AN1554" s="54">
        <v>1.224591435114588E-2</v>
      </c>
      <c r="AO1554" s="54">
        <v>2.8109243697478983E-2</v>
      </c>
      <c r="AP1554" s="54">
        <v>3.1890756302521008E-2</v>
      </c>
      <c r="AQ1554" s="54">
        <v>5.9999999999999991E-2</v>
      </c>
      <c r="AR1554" s="54">
        <f t="shared" si="1889"/>
        <v>0</v>
      </c>
      <c r="AS1554" s="54">
        <f t="shared" si="1890"/>
        <v>0</v>
      </c>
      <c r="AT1554" s="54">
        <f t="shared" si="1891"/>
        <v>0</v>
      </c>
      <c r="AU1554" s="54">
        <f t="shared" si="1892"/>
        <v>0</v>
      </c>
      <c r="AV1554" s="54">
        <f t="shared" si="1893"/>
        <v>0</v>
      </c>
      <c r="AW1554" s="54">
        <f t="shared" si="1894"/>
        <v>0</v>
      </c>
      <c r="AX1554" s="54">
        <f t="shared" si="1895"/>
        <v>0</v>
      </c>
      <c r="AY1554" s="54">
        <f t="shared" si="1896"/>
        <v>0</v>
      </c>
      <c r="AZ1554" s="54">
        <f t="shared" si="1897"/>
        <v>0</v>
      </c>
      <c r="BA1554" s="54">
        <f t="shared" si="1883"/>
        <v>1.6438957276147923E-6</v>
      </c>
      <c r="BB1554" s="54">
        <f t="shared" si="1884"/>
        <v>0</v>
      </c>
      <c r="BC1554" s="54">
        <f>SUM(CJ1554:CL1554)</f>
        <v>0</v>
      </c>
      <c r="BD1554" s="54">
        <f>SUM(CM1554:CO1554)</f>
        <v>0</v>
      </c>
      <c r="BE1554" s="54">
        <f t="shared" si="1898"/>
        <v>0</v>
      </c>
      <c r="BF1554" s="54">
        <f t="shared" ref="BF1554:BK1554" si="1918">Z1554</f>
        <v>0</v>
      </c>
      <c r="BG1554" s="54">
        <f t="shared" si="1918"/>
        <v>0</v>
      </c>
      <c r="BH1554" s="54">
        <f t="shared" si="1918"/>
        <v>0</v>
      </c>
      <c r="BI1554" s="54">
        <f t="shared" si="1918"/>
        <v>0</v>
      </c>
      <c r="BJ1554" s="54">
        <f t="shared" si="1918"/>
        <v>0</v>
      </c>
      <c r="BK1554" s="54">
        <f t="shared" si="1918"/>
        <v>0</v>
      </c>
      <c r="BL1554" s="54">
        <v>0</v>
      </c>
      <c r="BM1554" s="54">
        <v>0</v>
      </c>
      <c r="BN1554" s="54">
        <f t="shared" ref="BN1554:BN1555" si="1919">AVERAGE(BP1554:BR1554)</f>
        <v>0</v>
      </c>
      <c r="BO1554" s="54">
        <f t="shared" ref="BO1554:BO1555" si="1920">SUM(BS1554:BU1554)/1</f>
        <v>0</v>
      </c>
      <c r="BP1554" s="54">
        <v>0</v>
      </c>
      <c r="BQ1554" s="54">
        <v>0</v>
      </c>
      <c r="BR1554" s="54">
        <v>0</v>
      </c>
      <c r="BS1554" s="54">
        <v>0</v>
      </c>
      <c r="BT1554" s="54">
        <v>0</v>
      </c>
      <c r="BU1554" s="54">
        <v>0</v>
      </c>
      <c r="BV1554" s="54">
        <f t="shared" si="1899"/>
        <v>0</v>
      </c>
      <c r="BW1554" s="54">
        <f t="shared" si="1900"/>
        <v>0</v>
      </c>
      <c r="BX1554" s="54">
        <f t="shared" si="1901"/>
        <v>0</v>
      </c>
      <c r="BY1554" s="54">
        <f t="shared" si="1902"/>
        <v>0</v>
      </c>
      <c r="BZ1554" s="54">
        <f t="shared" si="1903"/>
        <v>0</v>
      </c>
      <c r="CA1554" s="54">
        <v>0</v>
      </c>
      <c r="CB1554" s="54">
        <f t="shared" si="1904"/>
        <v>0</v>
      </c>
      <c r="CC1554" s="54">
        <f t="shared" si="1905"/>
        <v>0</v>
      </c>
      <c r="CD1554" s="54">
        <v>0</v>
      </c>
      <c r="CE1554" s="54">
        <v>0</v>
      </c>
      <c r="CF1554" s="54">
        <v>0</v>
      </c>
      <c r="CG1554" s="54">
        <v>0</v>
      </c>
      <c r="CH1554" s="54">
        <v>0</v>
      </c>
      <c r="CI1554" s="54">
        <v>0</v>
      </c>
      <c r="CJ1554" s="54">
        <v>0</v>
      </c>
      <c r="CK1554" s="54">
        <v>0</v>
      </c>
      <c r="CL1554" s="54">
        <v>0</v>
      </c>
      <c r="CM1554" s="54">
        <v>0</v>
      </c>
      <c r="CN1554" s="54">
        <v>0</v>
      </c>
      <c r="CO1554" s="54">
        <v>0</v>
      </c>
    </row>
    <row r="1555" spans="1:93">
      <c r="A1555" s="3" t="str">
        <f t="shared" si="1885"/>
        <v>SHSH029Phesgo 15ml</v>
      </c>
      <c r="B1555" s="3" t="s">
        <v>558</v>
      </c>
      <c r="C1555" s="3" t="s">
        <v>887</v>
      </c>
      <c r="D1555" s="3" t="s">
        <v>296</v>
      </c>
      <c r="E1555" s="3" t="s">
        <v>296</v>
      </c>
      <c r="F1555" s="3" t="s">
        <v>477</v>
      </c>
      <c r="G1555" s="3" t="s">
        <v>478</v>
      </c>
      <c r="H1555" s="3" t="s">
        <v>477</v>
      </c>
      <c r="I1555" s="3" t="s">
        <v>478</v>
      </c>
      <c r="J1555" s="3" t="s">
        <v>541</v>
      </c>
      <c r="K1555" s="3" t="s">
        <v>541</v>
      </c>
      <c r="L1555" s="3"/>
      <c r="M1555" s="3" t="s">
        <v>543</v>
      </c>
      <c r="N1555" s="3" t="s">
        <v>17</v>
      </c>
      <c r="O1555" s="3" t="s">
        <v>19</v>
      </c>
      <c r="P1555" s="3">
        <v>8489.27</v>
      </c>
      <c r="Q1555" s="54">
        <v>1.1779575864591419E-6</v>
      </c>
      <c r="R1555" s="54">
        <v>1.1779575864591419E-6</v>
      </c>
      <c r="S1555" s="54">
        <v>1.1779575864591419E-6</v>
      </c>
      <c r="T1555" s="54">
        <v>1.1779575864591419E-6</v>
      </c>
      <c r="U1555" s="54">
        <v>1.1779575864591419E-6</v>
      </c>
      <c r="V1555" s="54">
        <v>1.1779575864591419E-6</v>
      </c>
      <c r="W1555" s="54">
        <v>3.5338727593774257E-6</v>
      </c>
      <c r="X1555" s="54">
        <v>3.5338727593774257E-6</v>
      </c>
      <c r="Y1555" s="54">
        <v>7.0677455187548515E-6</v>
      </c>
      <c r="Z1555" s="54">
        <v>0</v>
      </c>
      <c r="AA1555" s="54">
        <v>0</v>
      </c>
      <c r="AB1555" s="54">
        <v>0</v>
      </c>
      <c r="AC1555" s="54">
        <v>0</v>
      </c>
      <c r="AD1555" s="54">
        <v>0</v>
      </c>
      <c r="AE1555" s="54">
        <v>0</v>
      </c>
      <c r="AF1555" s="54">
        <f t="shared" si="1886"/>
        <v>0</v>
      </c>
      <c r="AG1555" s="54">
        <f t="shared" si="1887"/>
        <v>0</v>
      </c>
      <c r="AH1555" s="54">
        <f t="shared" si="1888"/>
        <v>0</v>
      </c>
      <c r="AI1555" s="54">
        <v>0.01</v>
      </c>
      <c r="AJ1555" s="54">
        <v>0.01</v>
      </c>
      <c r="AK1555" s="54">
        <v>0.01</v>
      </c>
      <c r="AL1555" s="54">
        <v>0.01</v>
      </c>
      <c r="AM1555" s="54">
        <v>0.01</v>
      </c>
      <c r="AN1555" s="54">
        <v>0.01</v>
      </c>
      <c r="AO1555" s="54">
        <v>0.03</v>
      </c>
      <c r="AP1555" s="54">
        <v>0.03</v>
      </c>
      <c r="AQ1555" s="54">
        <v>0.06</v>
      </c>
      <c r="AR1555" s="54">
        <f t="shared" si="1889"/>
        <v>0</v>
      </c>
      <c r="AS1555" s="54">
        <f t="shared" si="1890"/>
        <v>0</v>
      </c>
      <c r="AT1555" s="54">
        <f t="shared" si="1891"/>
        <v>0</v>
      </c>
      <c r="AU1555" s="54">
        <f t="shared" si="1892"/>
        <v>0</v>
      </c>
      <c r="AV1555" s="54">
        <f t="shared" si="1893"/>
        <v>0</v>
      </c>
      <c r="AW1555" s="54">
        <f t="shared" si="1894"/>
        <v>0</v>
      </c>
      <c r="AX1555" s="54">
        <f t="shared" si="1895"/>
        <v>0</v>
      </c>
      <c r="AY1555" s="54">
        <f t="shared" si="1896"/>
        <v>0</v>
      </c>
      <c r="AZ1555" s="54">
        <f t="shared" si="1897"/>
        <v>0</v>
      </c>
      <c r="BA1555" s="54">
        <f t="shared" si="1883"/>
        <v>1.1779575864591419E-6</v>
      </c>
      <c r="BB1555" s="54">
        <f t="shared" si="1884"/>
        <v>0</v>
      </c>
      <c r="BC1555" s="54">
        <f>SUM(CJ1555:CL1555)*2</f>
        <v>0</v>
      </c>
      <c r="BD1555" s="54">
        <f>SUM(CM1555:CO1555)*2</f>
        <v>0</v>
      </c>
      <c r="BE1555" s="54">
        <f t="shared" si="1898"/>
        <v>0</v>
      </c>
      <c r="BF1555" s="54">
        <f t="shared" ref="BF1555:BK1555" si="1921">Z1555*2</f>
        <v>0</v>
      </c>
      <c r="BG1555" s="54">
        <f t="shared" si="1921"/>
        <v>0</v>
      </c>
      <c r="BH1555" s="54">
        <f t="shared" si="1921"/>
        <v>0</v>
      </c>
      <c r="BI1555" s="54">
        <f t="shared" si="1921"/>
        <v>0</v>
      </c>
      <c r="BJ1555" s="54">
        <f t="shared" si="1921"/>
        <v>0</v>
      </c>
      <c r="BK1555" s="54">
        <f t="shared" si="1921"/>
        <v>0</v>
      </c>
      <c r="BL1555" s="54">
        <v>0</v>
      </c>
      <c r="BM1555" s="54">
        <v>0</v>
      </c>
      <c r="BN1555" s="54">
        <f t="shared" si="1919"/>
        <v>0</v>
      </c>
      <c r="BO1555" s="54">
        <f t="shared" si="1920"/>
        <v>0</v>
      </c>
      <c r="BP1555" s="54">
        <v>0</v>
      </c>
      <c r="BQ1555" s="54">
        <v>0</v>
      </c>
      <c r="BR1555" s="54">
        <v>0</v>
      </c>
      <c r="BS1555" s="54">
        <v>0</v>
      </c>
      <c r="BT1555" s="54">
        <v>0</v>
      </c>
      <c r="BU1555" s="54">
        <v>0</v>
      </c>
      <c r="BV1555" s="54">
        <f t="shared" si="1899"/>
        <v>0</v>
      </c>
      <c r="BW1555" s="54">
        <f t="shared" si="1900"/>
        <v>0</v>
      </c>
      <c r="BX1555" s="54">
        <f t="shared" si="1901"/>
        <v>0</v>
      </c>
      <c r="BY1555" s="54">
        <f t="shared" si="1902"/>
        <v>0</v>
      </c>
      <c r="BZ1555" s="54">
        <f t="shared" si="1903"/>
        <v>0</v>
      </c>
      <c r="CA1555" s="54">
        <v>0</v>
      </c>
      <c r="CB1555" s="54">
        <f t="shared" si="1904"/>
        <v>0</v>
      </c>
      <c r="CC1555" s="54">
        <f t="shared" si="1905"/>
        <v>0</v>
      </c>
      <c r="CD1555" s="54">
        <v>0</v>
      </c>
      <c r="CE1555" s="54">
        <v>0</v>
      </c>
      <c r="CF1555" s="54">
        <v>0</v>
      </c>
      <c r="CG1555" s="54">
        <v>0</v>
      </c>
      <c r="CH1555" s="54">
        <v>0</v>
      </c>
      <c r="CI1555" s="54">
        <v>0</v>
      </c>
      <c r="CJ1555" s="54">
        <v>0</v>
      </c>
      <c r="CK1555" s="54">
        <v>0</v>
      </c>
      <c r="CL1555" s="54">
        <v>0</v>
      </c>
      <c r="CM1555" s="54">
        <v>0</v>
      </c>
      <c r="CN1555" s="54">
        <v>0</v>
      </c>
      <c r="CO1555" s="54">
        <v>0</v>
      </c>
    </row>
    <row r="1556" spans="1:93">
      <c r="A1556" s="3" t="str">
        <f t="shared" si="1885"/>
        <v>SHSH310642Herceptin IV</v>
      </c>
      <c r="B1556" s="3" t="s">
        <v>556</v>
      </c>
      <c r="C1556" s="3" t="s">
        <v>557</v>
      </c>
      <c r="D1556" s="3" t="s">
        <v>296</v>
      </c>
      <c r="E1556" s="3" t="s">
        <v>296</v>
      </c>
      <c r="F1556" s="3" t="s">
        <v>479</v>
      </c>
      <c r="G1556" s="3" t="s">
        <v>480</v>
      </c>
      <c r="H1556" s="3" t="s">
        <v>479</v>
      </c>
      <c r="I1556" s="3" t="s">
        <v>480</v>
      </c>
      <c r="J1556" s="3" t="s">
        <v>541</v>
      </c>
      <c r="K1556" s="3" t="s">
        <v>541</v>
      </c>
      <c r="L1556" s="3"/>
      <c r="M1556" s="3" t="s">
        <v>543</v>
      </c>
      <c r="N1556" s="3" t="s">
        <v>11</v>
      </c>
      <c r="O1556" s="3" t="s">
        <v>11</v>
      </c>
      <c r="P1556" s="3">
        <v>4535.5</v>
      </c>
      <c r="Q1556" s="54">
        <v>2.4822376098080742E-7</v>
      </c>
      <c r="R1556" s="54">
        <v>1.7782878168674339E-7</v>
      </c>
      <c r="S1556" s="54">
        <v>1.6542114214001052E-7</v>
      </c>
      <c r="T1556" s="54">
        <v>1.1681063360424579E-7</v>
      </c>
      <c r="U1556" s="54">
        <v>1.0643066396940739E-7</v>
      </c>
      <c r="V1556" s="54">
        <v>1.8528501761878564E-7</v>
      </c>
      <c r="W1556" s="54">
        <v>5.9147368480756133E-7</v>
      </c>
      <c r="X1556" s="54">
        <v>4.0852631519243884E-7</v>
      </c>
      <c r="Y1556" s="54">
        <v>1.0000000000000002E-6</v>
      </c>
      <c r="Z1556" s="54">
        <v>0</v>
      </c>
      <c r="AA1556" s="54">
        <v>0</v>
      </c>
      <c r="AB1556" s="54">
        <v>0</v>
      </c>
      <c r="AC1556" s="54">
        <v>0</v>
      </c>
      <c r="AD1556" s="54">
        <v>0</v>
      </c>
      <c r="AE1556" s="54">
        <v>0</v>
      </c>
      <c r="AF1556" s="54">
        <f t="shared" si="1886"/>
        <v>0</v>
      </c>
      <c r="AG1556" s="54">
        <f t="shared" si="1887"/>
        <v>0</v>
      </c>
      <c r="AH1556" s="54">
        <f t="shared" si="1888"/>
        <v>0</v>
      </c>
      <c r="AI1556" s="54">
        <v>1.1258188679284522E-3</v>
      </c>
      <c r="AJ1556" s="54">
        <v>8.0654243934022462E-4</v>
      </c>
      <c r="AK1556" s="54">
        <v>7.5026759017601764E-4</v>
      </c>
      <c r="AL1556" s="54">
        <v>5.297946287120568E-4</v>
      </c>
      <c r="AM1556" s="54">
        <v>4.8271627643324723E-4</v>
      </c>
      <c r="AN1556" s="54">
        <v>8.4036019741000226E-4</v>
      </c>
      <c r="AO1556" s="54">
        <v>2.6826288974446943E-3</v>
      </c>
      <c r="AP1556" s="54">
        <v>1.8528711025553063E-3</v>
      </c>
      <c r="AQ1556" s="54">
        <v>4.5355000000000005E-3</v>
      </c>
      <c r="AR1556" s="54">
        <f t="shared" si="1889"/>
        <v>0</v>
      </c>
      <c r="AS1556" s="54">
        <f t="shared" si="1890"/>
        <v>0</v>
      </c>
      <c r="AT1556" s="54">
        <f t="shared" si="1891"/>
        <v>0</v>
      </c>
      <c r="AU1556" s="54">
        <f t="shared" si="1892"/>
        <v>0</v>
      </c>
      <c r="AV1556" s="54">
        <f t="shared" si="1893"/>
        <v>0</v>
      </c>
      <c r="AW1556" s="54">
        <f t="shared" si="1894"/>
        <v>0</v>
      </c>
      <c r="AX1556" s="54">
        <f t="shared" si="1895"/>
        <v>0</v>
      </c>
      <c r="AY1556" s="54">
        <f t="shared" si="1896"/>
        <v>0</v>
      </c>
      <c r="AZ1556" s="54">
        <f t="shared" si="1897"/>
        <v>0</v>
      </c>
      <c r="BA1556" s="54">
        <f t="shared" si="1883"/>
        <v>1.1681063360424579E-7</v>
      </c>
      <c r="BB1556" s="54">
        <f t="shared" si="1884"/>
        <v>0</v>
      </c>
      <c r="BC1556" s="54"/>
      <c r="BD1556" s="54"/>
      <c r="BE1556" s="54">
        <f t="shared" si="1898"/>
        <v>0</v>
      </c>
      <c r="BF1556" s="54"/>
      <c r="BG1556" s="54"/>
      <c r="BH1556" s="54"/>
      <c r="BI1556" s="54"/>
      <c r="BJ1556" s="54"/>
      <c r="BK1556" s="54"/>
      <c r="BL1556" s="54"/>
      <c r="BM1556" s="54"/>
      <c r="BN1556" s="54"/>
      <c r="BO1556" s="54"/>
      <c r="BP1556" s="54"/>
      <c r="BQ1556" s="54"/>
      <c r="BR1556" s="54"/>
      <c r="BS1556" s="54"/>
      <c r="BT1556" s="54"/>
      <c r="BU1556" s="54"/>
      <c r="BV1556" s="54">
        <f t="shared" si="1899"/>
        <v>0</v>
      </c>
      <c r="BW1556" s="54">
        <f t="shared" si="1900"/>
        <v>0</v>
      </c>
      <c r="BX1556" s="54">
        <f t="shared" si="1901"/>
        <v>0</v>
      </c>
      <c r="BY1556" s="54">
        <f t="shared" si="1902"/>
        <v>0</v>
      </c>
      <c r="BZ1556" s="54">
        <f t="shared" si="1903"/>
        <v>0</v>
      </c>
      <c r="CA1556" s="54">
        <v>0</v>
      </c>
      <c r="CB1556" s="54">
        <f t="shared" si="1904"/>
        <v>0</v>
      </c>
      <c r="CC1556" s="54">
        <f t="shared" si="1905"/>
        <v>0</v>
      </c>
      <c r="CD1556" s="54">
        <v>0</v>
      </c>
      <c r="CE1556" s="54">
        <v>0</v>
      </c>
      <c r="CF1556" s="54">
        <v>0</v>
      </c>
      <c r="CG1556" s="54">
        <v>0</v>
      </c>
      <c r="CH1556" s="54">
        <v>0</v>
      </c>
      <c r="CI1556" s="54">
        <v>0</v>
      </c>
      <c r="CJ1556" s="54">
        <v>0</v>
      </c>
      <c r="CK1556" s="54">
        <v>0</v>
      </c>
      <c r="CL1556" s="54">
        <v>0</v>
      </c>
      <c r="CM1556" s="54">
        <v>0</v>
      </c>
      <c r="CN1556" s="54">
        <v>0</v>
      </c>
      <c r="CO1556" s="54">
        <v>0</v>
      </c>
    </row>
    <row r="1557" spans="1:93">
      <c r="A1557" s="3" t="str">
        <f t="shared" si="1885"/>
        <v>SHSH310642Herceptin SC</v>
      </c>
      <c r="B1557" s="3" t="s">
        <v>556</v>
      </c>
      <c r="C1557" s="3" t="s">
        <v>557</v>
      </c>
      <c r="D1557" s="3" t="s">
        <v>296</v>
      </c>
      <c r="E1557" s="3" t="s">
        <v>296</v>
      </c>
      <c r="F1557" s="3" t="s">
        <v>479</v>
      </c>
      <c r="G1557" s="3" t="s">
        <v>480</v>
      </c>
      <c r="H1557" s="3" t="s">
        <v>479</v>
      </c>
      <c r="I1557" s="3" t="s">
        <v>480</v>
      </c>
      <c r="J1557" s="3" t="s">
        <v>541</v>
      </c>
      <c r="K1557" s="3" t="s">
        <v>541</v>
      </c>
      <c r="L1557" s="3"/>
      <c r="M1557" s="3" t="s">
        <v>543</v>
      </c>
      <c r="N1557" s="3" t="s">
        <v>12</v>
      </c>
      <c r="O1557" s="3" t="s">
        <v>12</v>
      </c>
      <c r="P1557" s="3">
        <v>3444.49</v>
      </c>
      <c r="Q1557" s="54">
        <v>1.2869445629604544E-7</v>
      </c>
      <c r="R1557" s="54">
        <v>1.1923834167284972E-7</v>
      </c>
      <c r="S1557" s="54">
        <v>1.8086442832285226E-7</v>
      </c>
      <c r="T1557" s="54">
        <v>1.8512626147397511E-7</v>
      </c>
      <c r="U1557" s="54">
        <v>1.6668434004097236E-7</v>
      </c>
      <c r="V1557" s="54">
        <v>2.193921721933052E-7</v>
      </c>
      <c r="W1557" s="54">
        <v>4.2879722629174739E-7</v>
      </c>
      <c r="X1557" s="54">
        <v>5.7120277370825267E-7</v>
      </c>
      <c r="Y1557" s="54">
        <v>1.0000000000000002E-6</v>
      </c>
      <c r="Z1557" s="54">
        <v>0</v>
      </c>
      <c r="AA1557" s="54">
        <v>0</v>
      </c>
      <c r="AB1557" s="54">
        <v>0</v>
      </c>
      <c r="AC1557" s="54">
        <v>0</v>
      </c>
      <c r="AD1557" s="54">
        <v>0</v>
      </c>
      <c r="AE1557" s="54">
        <v>0</v>
      </c>
      <c r="AF1557" s="54">
        <f t="shared" si="1886"/>
        <v>0</v>
      </c>
      <c r="AG1557" s="54">
        <f t="shared" si="1887"/>
        <v>0</v>
      </c>
      <c r="AH1557" s="54">
        <f t="shared" si="1888"/>
        <v>0</v>
      </c>
      <c r="AI1557" s="54">
        <v>4.4328676776716558E-4</v>
      </c>
      <c r="AJ1557" s="54">
        <v>4.1071527550871412E-4</v>
      </c>
      <c r="AK1557" s="54">
        <v>6.2298571471378138E-4</v>
      </c>
      <c r="AL1557" s="54">
        <v>6.3766555638449256E-4</v>
      </c>
      <c r="AM1557" s="54">
        <v>5.7414254242772885E-4</v>
      </c>
      <c r="AN1557" s="54">
        <v>7.5569414319811776E-4</v>
      </c>
      <c r="AO1557" s="54">
        <v>1.476987757989661E-3</v>
      </c>
      <c r="AP1557" s="54">
        <v>1.9675022420103392E-3</v>
      </c>
      <c r="AQ1557" s="54">
        <v>3.4444900000000001E-3</v>
      </c>
      <c r="AR1557" s="54">
        <f t="shared" si="1889"/>
        <v>0</v>
      </c>
      <c r="AS1557" s="54">
        <f t="shared" si="1890"/>
        <v>0</v>
      </c>
      <c r="AT1557" s="54">
        <f t="shared" si="1891"/>
        <v>0</v>
      </c>
      <c r="AU1557" s="54">
        <f t="shared" si="1892"/>
        <v>0</v>
      </c>
      <c r="AV1557" s="54">
        <f t="shared" si="1893"/>
        <v>0</v>
      </c>
      <c r="AW1557" s="54">
        <f t="shared" si="1894"/>
        <v>0</v>
      </c>
      <c r="AX1557" s="54">
        <f t="shared" si="1895"/>
        <v>0</v>
      </c>
      <c r="AY1557" s="54">
        <f t="shared" si="1896"/>
        <v>0</v>
      </c>
      <c r="AZ1557" s="54">
        <f t="shared" si="1897"/>
        <v>0</v>
      </c>
      <c r="BA1557" s="54">
        <f t="shared" si="1883"/>
        <v>1.8512626147397511E-7</v>
      </c>
      <c r="BB1557" s="54">
        <f t="shared" si="1884"/>
        <v>0</v>
      </c>
      <c r="BC1557" s="54"/>
      <c r="BD1557" s="54"/>
      <c r="BE1557" s="54">
        <f t="shared" si="1898"/>
        <v>0</v>
      </c>
      <c r="BF1557" s="54"/>
      <c r="BG1557" s="54"/>
      <c r="BH1557" s="54"/>
      <c r="BI1557" s="54"/>
      <c r="BJ1557" s="54"/>
      <c r="BK1557" s="54"/>
      <c r="BL1557" s="54"/>
      <c r="BM1557" s="54"/>
      <c r="BN1557" s="54"/>
      <c r="BO1557" s="54"/>
      <c r="BP1557" s="54"/>
      <c r="BQ1557" s="54"/>
      <c r="BR1557" s="54"/>
      <c r="BS1557" s="54"/>
      <c r="BT1557" s="54"/>
      <c r="BU1557" s="54"/>
      <c r="BV1557" s="54">
        <f t="shared" si="1899"/>
        <v>0</v>
      </c>
      <c r="BW1557" s="54">
        <f t="shared" si="1900"/>
        <v>0</v>
      </c>
      <c r="BX1557" s="54">
        <f t="shared" si="1901"/>
        <v>0</v>
      </c>
      <c r="BY1557" s="54">
        <f t="shared" si="1902"/>
        <v>0</v>
      </c>
      <c r="BZ1557" s="54">
        <f t="shared" si="1903"/>
        <v>0</v>
      </c>
      <c r="CA1557" s="54">
        <v>0</v>
      </c>
      <c r="CB1557" s="54">
        <f t="shared" si="1904"/>
        <v>0</v>
      </c>
      <c r="CC1557" s="54">
        <f t="shared" si="1905"/>
        <v>0</v>
      </c>
      <c r="CD1557" s="54">
        <v>0</v>
      </c>
      <c r="CE1557" s="54">
        <v>0</v>
      </c>
      <c r="CF1557" s="54">
        <v>0</v>
      </c>
      <c r="CG1557" s="54">
        <v>0</v>
      </c>
      <c r="CH1557" s="54">
        <v>0</v>
      </c>
      <c r="CI1557" s="54">
        <v>0</v>
      </c>
      <c r="CJ1557" s="54">
        <v>0</v>
      </c>
      <c r="CK1557" s="54">
        <v>0</v>
      </c>
      <c r="CL1557" s="54">
        <v>0</v>
      </c>
      <c r="CM1557" s="54">
        <v>0</v>
      </c>
      <c r="CN1557" s="54">
        <v>0</v>
      </c>
      <c r="CO1557" s="54">
        <v>0</v>
      </c>
    </row>
    <row r="1558" spans="1:93">
      <c r="A1558" s="3" t="str">
        <f t="shared" si="1885"/>
        <v>SHSH310642Itovebi 3mg</v>
      </c>
      <c r="B1558" s="3" t="s">
        <v>556</v>
      </c>
      <c r="C1558" s="3" t="s">
        <v>557</v>
      </c>
      <c r="D1558" s="3" t="s">
        <v>296</v>
      </c>
      <c r="E1558" s="3" t="s">
        <v>296</v>
      </c>
      <c r="F1558" s="3" t="s">
        <v>479</v>
      </c>
      <c r="G1558" s="3" t="s">
        <v>480</v>
      </c>
      <c r="H1558" s="3" t="s">
        <v>479</v>
      </c>
      <c r="I1558" s="3" t="s">
        <v>480</v>
      </c>
      <c r="J1558" s="3" t="s">
        <v>541</v>
      </c>
      <c r="K1558" s="3" t="s">
        <v>541</v>
      </c>
      <c r="L1558" s="3"/>
      <c r="M1558" s="3" t="s">
        <v>543</v>
      </c>
      <c r="N1558" s="3" t="s">
        <v>13</v>
      </c>
      <c r="O1558" s="3" t="s">
        <v>14</v>
      </c>
      <c r="P1558" s="3">
        <v>3566.02</v>
      </c>
      <c r="Q1558" s="54">
        <v>7.5423782997919166E-8</v>
      </c>
      <c r="R1558" s="54">
        <v>8.6118364644595899E-8</v>
      </c>
      <c r="S1558" s="54">
        <v>1.7430625086372233E-7</v>
      </c>
      <c r="T1558" s="54">
        <v>1.7644957539816278E-7</v>
      </c>
      <c r="U1558" s="54">
        <v>2.1451535630448561E-7</v>
      </c>
      <c r="V1558" s="54">
        <v>2.7318666979111423E-7</v>
      </c>
      <c r="W1558" s="54">
        <v>3.3584839850623739E-7</v>
      </c>
      <c r="X1558" s="54">
        <v>6.6415160149376262E-7</v>
      </c>
      <c r="Y1558" s="54">
        <v>9.9999999999999995E-7</v>
      </c>
      <c r="Z1558" s="54">
        <v>0</v>
      </c>
      <c r="AA1558" s="54">
        <v>0</v>
      </c>
      <c r="AB1558" s="54">
        <v>0</v>
      </c>
      <c r="AC1558" s="54">
        <v>0</v>
      </c>
      <c r="AD1558" s="54">
        <v>0</v>
      </c>
      <c r="AE1558" s="54">
        <v>0</v>
      </c>
      <c r="AF1558" s="54">
        <f t="shared" si="1886"/>
        <v>0</v>
      </c>
      <c r="AG1558" s="54">
        <f t="shared" si="1887"/>
        <v>0</v>
      </c>
      <c r="AH1558" s="54">
        <f t="shared" si="1888"/>
        <v>0</v>
      </c>
      <c r="AI1558" s="54">
        <v>2.6896271864623972E-4</v>
      </c>
      <c r="AJ1558" s="54">
        <v>3.0709981068992184E-4</v>
      </c>
      <c r="AK1558" s="54">
        <v>6.2157957670505104E-4</v>
      </c>
      <c r="AL1558" s="54">
        <v>6.2922271486135634E-4</v>
      </c>
      <c r="AM1558" s="54">
        <v>7.6496605088892172E-4</v>
      </c>
      <c r="AN1558" s="54">
        <v>9.74189128208509E-4</v>
      </c>
      <c r="AO1558" s="54">
        <v>1.1976421060412126E-3</v>
      </c>
      <c r="AP1558" s="54">
        <v>2.3683778939587868E-3</v>
      </c>
      <c r="AQ1558" s="54">
        <v>3.5660199999999996E-3</v>
      </c>
      <c r="AR1558" s="54">
        <f t="shared" si="1889"/>
        <v>0</v>
      </c>
      <c r="AS1558" s="54">
        <f t="shared" si="1890"/>
        <v>0</v>
      </c>
      <c r="AT1558" s="54">
        <f t="shared" si="1891"/>
        <v>0</v>
      </c>
      <c r="AU1558" s="54">
        <f t="shared" si="1892"/>
        <v>0</v>
      </c>
      <c r="AV1558" s="54">
        <f t="shared" si="1893"/>
        <v>0</v>
      </c>
      <c r="AW1558" s="54">
        <f t="shared" si="1894"/>
        <v>0</v>
      </c>
      <c r="AX1558" s="54">
        <f t="shared" si="1895"/>
        <v>0</v>
      </c>
      <c r="AY1558" s="54">
        <f t="shared" si="1896"/>
        <v>0</v>
      </c>
      <c r="AZ1558" s="54">
        <f t="shared" si="1897"/>
        <v>0</v>
      </c>
      <c r="BA1558" s="54">
        <f t="shared" si="1883"/>
        <v>1.7644957539816278E-7</v>
      </c>
      <c r="BB1558" s="54">
        <f t="shared" si="1884"/>
        <v>0</v>
      </c>
      <c r="BC1558" s="54"/>
      <c r="BD1558" s="54"/>
      <c r="BE1558" s="54">
        <f t="shared" si="1898"/>
        <v>0</v>
      </c>
      <c r="BF1558" s="54"/>
      <c r="BG1558" s="54"/>
      <c r="BH1558" s="54"/>
      <c r="BI1558" s="54"/>
      <c r="BJ1558" s="54"/>
      <c r="BK1558" s="54"/>
      <c r="BL1558" s="54">
        <v>0</v>
      </c>
      <c r="BM1558" s="54">
        <v>0</v>
      </c>
      <c r="BN1558" s="54">
        <f t="shared" ref="BN1558:BN1559" si="1922">AVERAGE(BP1558:BR1558)</f>
        <v>0</v>
      </c>
      <c r="BO1558" s="54">
        <f t="shared" ref="BO1558:BO1559" si="1923">SUM(BS1558:BU1558)/1</f>
        <v>0</v>
      </c>
      <c r="BP1558" s="54">
        <v>0</v>
      </c>
      <c r="BQ1558" s="54">
        <v>0</v>
      </c>
      <c r="BR1558" s="54">
        <v>0</v>
      </c>
      <c r="BS1558" s="54">
        <v>0</v>
      </c>
      <c r="BT1558" s="54">
        <v>0</v>
      </c>
      <c r="BU1558" s="54">
        <v>0</v>
      </c>
      <c r="BV1558" s="54">
        <f t="shared" si="1899"/>
        <v>0</v>
      </c>
      <c r="BW1558" s="54">
        <f t="shared" si="1900"/>
        <v>0</v>
      </c>
      <c r="BX1558" s="54">
        <f t="shared" si="1901"/>
        <v>0</v>
      </c>
      <c r="BY1558" s="54">
        <f t="shared" si="1902"/>
        <v>0</v>
      </c>
      <c r="BZ1558" s="54">
        <f t="shared" si="1903"/>
        <v>0</v>
      </c>
      <c r="CA1558" s="54">
        <v>0</v>
      </c>
      <c r="CB1558" s="54">
        <f t="shared" si="1904"/>
        <v>0</v>
      </c>
      <c r="CC1558" s="54">
        <f t="shared" si="1905"/>
        <v>0</v>
      </c>
      <c r="CD1558" s="54">
        <v>0</v>
      </c>
      <c r="CE1558" s="54">
        <v>0</v>
      </c>
      <c r="CF1558" s="54">
        <v>0</v>
      </c>
      <c r="CG1558" s="54">
        <v>0</v>
      </c>
      <c r="CH1558" s="54">
        <v>0</v>
      </c>
      <c r="CI1558" s="54">
        <v>0</v>
      </c>
      <c r="CJ1558" s="54">
        <v>0</v>
      </c>
      <c r="CK1558" s="54">
        <v>0</v>
      </c>
      <c r="CL1558" s="54">
        <v>0</v>
      </c>
      <c r="CM1558" s="54">
        <v>0</v>
      </c>
      <c r="CN1558" s="54">
        <v>0</v>
      </c>
      <c r="CO1558" s="54">
        <v>0</v>
      </c>
    </row>
    <row r="1559" spans="1:93">
      <c r="A1559" s="3" t="str">
        <f t="shared" si="1885"/>
        <v>SHSH310642Itovebi 9mg</v>
      </c>
      <c r="B1559" s="3" t="s">
        <v>556</v>
      </c>
      <c r="C1559" s="3" t="s">
        <v>557</v>
      </c>
      <c r="D1559" s="3" t="s">
        <v>296</v>
      </c>
      <c r="E1559" s="3" t="s">
        <v>296</v>
      </c>
      <c r="F1559" s="3" t="s">
        <v>479</v>
      </c>
      <c r="G1559" s="3" t="s">
        <v>480</v>
      </c>
      <c r="H1559" s="3" t="s">
        <v>479</v>
      </c>
      <c r="I1559" s="3" t="s">
        <v>480</v>
      </c>
      <c r="J1559" s="3" t="s">
        <v>541</v>
      </c>
      <c r="K1559" s="3" t="s">
        <v>541</v>
      </c>
      <c r="L1559" s="3"/>
      <c r="M1559" s="3" t="s">
        <v>543</v>
      </c>
      <c r="N1559" s="3" t="s">
        <v>13</v>
      </c>
      <c r="O1559" s="3" t="s">
        <v>15</v>
      </c>
      <c r="P1559" s="3">
        <v>10698.05</v>
      </c>
      <c r="Q1559" s="54"/>
      <c r="R1559" s="54"/>
      <c r="S1559" s="54"/>
      <c r="T1559" s="54"/>
      <c r="U1559" s="54"/>
      <c r="V1559" s="54"/>
      <c r="W1559" s="54">
        <v>0</v>
      </c>
      <c r="X1559" s="54">
        <v>0</v>
      </c>
      <c r="Y1559" s="54">
        <v>0</v>
      </c>
      <c r="Z1559" s="54">
        <v>0</v>
      </c>
      <c r="AA1559" s="54">
        <v>0</v>
      </c>
      <c r="AB1559" s="54">
        <v>0</v>
      </c>
      <c r="AC1559" s="54">
        <v>0</v>
      </c>
      <c r="AD1559" s="54">
        <v>0</v>
      </c>
      <c r="AE1559" s="54">
        <v>0</v>
      </c>
      <c r="AF1559" s="54">
        <f t="shared" si="1886"/>
        <v>0</v>
      </c>
      <c r="AG1559" s="54">
        <f t="shared" si="1887"/>
        <v>0</v>
      </c>
      <c r="AH1559" s="54">
        <f t="shared" si="1888"/>
        <v>0</v>
      </c>
      <c r="AI1559" s="54"/>
      <c r="AJ1559" s="54"/>
      <c r="AK1559" s="54"/>
      <c r="AL1559" s="54"/>
      <c r="AM1559" s="54"/>
      <c r="AN1559" s="54"/>
      <c r="AO1559" s="54">
        <v>0</v>
      </c>
      <c r="AP1559" s="54">
        <v>0</v>
      </c>
      <c r="AQ1559" s="54">
        <v>0</v>
      </c>
      <c r="AR1559" s="54">
        <f t="shared" si="1889"/>
        <v>0</v>
      </c>
      <c r="AS1559" s="54">
        <f t="shared" si="1890"/>
        <v>0</v>
      </c>
      <c r="AT1559" s="54">
        <f t="shared" si="1891"/>
        <v>0</v>
      </c>
      <c r="AU1559" s="54">
        <f t="shared" si="1892"/>
        <v>0</v>
      </c>
      <c r="AV1559" s="54">
        <f t="shared" si="1893"/>
        <v>0</v>
      </c>
      <c r="AW1559" s="54">
        <f t="shared" si="1894"/>
        <v>0</v>
      </c>
      <c r="AX1559" s="54">
        <f t="shared" si="1895"/>
        <v>0</v>
      </c>
      <c r="AY1559" s="54">
        <f t="shared" si="1896"/>
        <v>0</v>
      </c>
      <c r="AZ1559" s="54">
        <f t="shared" si="1897"/>
        <v>0</v>
      </c>
      <c r="BA1559" s="54">
        <f t="shared" si="1883"/>
        <v>0</v>
      </c>
      <c r="BB1559" s="54">
        <f t="shared" si="1884"/>
        <v>0</v>
      </c>
      <c r="BC1559" s="54"/>
      <c r="BD1559" s="54"/>
      <c r="BE1559" s="54">
        <f t="shared" si="1898"/>
        <v>0</v>
      </c>
      <c r="BF1559" s="54"/>
      <c r="BG1559" s="54"/>
      <c r="BH1559" s="54"/>
      <c r="BI1559" s="54"/>
      <c r="BJ1559" s="54"/>
      <c r="BK1559" s="54"/>
      <c r="BL1559" s="54">
        <v>0</v>
      </c>
      <c r="BM1559" s="54">
        <v>0</v>
      </c>
      <c r="BN1559" s="54">
        <f t="shared" si="1922"/>
        <v>0</v>
      </c>
      <c r="BO1559" s="54">
        <f t="shared" si="1923"/>
        <v>0</v>
      </c>
      <c r="BP1559" s="54">
        <v>0</v>
      </c>
      <c r="BQ1559" s="54">
        <v>0</v>
      </c>
      <c r="BR1559" s="54">
        <v>0</v>
      </c>
      <c r="BS1559" s="54">
        <v>0</v>
      </c>
      <c r="BT1559" s="54">
        <v>0</v>
      </c>
      <c r="BU1559" s="54">
        <v>0</v>
      </c>
      <c r="BV1559" s="54">
        <f t="shared" si="1899"/>
        <v>0</v>
      </c>
      <c r="BW1559" s="54">
        <f t="shared" si="1900"/>
        <v>0</v>
      </c>
      <c r="BX1559" s="54">
        <f t="shared" si="1901"/>
        <v>0</v>
      </c>
      <c r="BY1559" s="54">
        <f t="shared" si="1902"/>
        <v>0</v>
      </c>
      <c r="BZ1559" s="54">
        <f t="shared" si="1903"/>
        <v>0</v>
      </c>
      <c r="CA1559" s="54">
        <v>0</v>
      </c>
      <c r="CB1559" s="54">
        <f t="shared" si="1904"/>
        <v>0</v>
      </c>
      <c r="CC1559" s="54">
        <f t="shared" si="1905"/>
        <v>0</v>
      </c>
      <c r="CD1559" s="54">
        <v>0</v>
      </c>
      <c r="CE1559" s="54">
        <v>0</v>
      </c>
      <c r="CF1559" s="54">
        <v>0</v>
      </c>
      <c r="CG1559" s="54">
        <v>0</v>
      </c>
      <c r="CH1559" s="54">
        <v>0</v>
      </c>
      <c r="CI1559" s="54">
        <v>0</v>
      </c>
      <c r="CJ1559" s="54">
        <v>0</v>
      </c>
      <c r="CK1559" s="54">
        <v>0</v>
      </c>
      <c r="CL1559" s="54">
        <v>0</v>
      </c>
      <c r="CM1559" s="54">
        <v>0</v>
      </c>
      <c r="CN1559" s="54">
        <v>0</v>
      </c>
      <c r="CO1559" s="54">
        <v>0</v>
      </c>
    </row>
    <row r="1560" spans="1:93">
      <c r="A1560" s="3" t="str">
        <f t="shared" si="1885"/>
        <v>SHSH310642Perjeta</v>
      </c>
      <c r="B1560" s="3" t="s">
        <v>556</v>
      </c>
      <c r="C1560" s="3" t="s">
        <v>557</v>
      </c>
      <c r="D1560" s="3" t="s">
        <v>296</v>
      </c>
      <c r="E1560" s="3" t="s">
        <v>296</v>
      </c>
      <c r="F1560" s="3" t="s">
        <v>479</v>
      </c>
      <c r="G1560" s="3" t="s">
        <v>480</v>
      </c>
      <c r="H1560" s="3" t="s">
        <v>479</v>
      </c>
      <c r="I1560" s="3" t="s">
        <v>480</v>
      </c>
      <c r="J1560" s="3" t="s">
        <v>541</v>
      </c>
      <c r="K1560" s="3" t="s">
        <v>541</v>
      </c>
      <c r="L1560" s="3"/>
      <c r="M1560" s="3" t="s">
        <v>543</v>
      </c>
      <c r="N1560" s="3" t="s">
        <v>16</v>
      </c>
      <c r="O1560" s="3" t="s">
        <v>16</v>
      </c>
      <c r="P1560" s="3">
        <v>3985.87</v>
      </c>
      <c r="Q1560" s="54">
        <v>1.7019376786268344E-7</v>
      </c>
      <c r="R1560" s="54">
        <v>1.4376523217895139E-7</v>
      </c>
      <c r="S1560" s="54">
        <v>2.1820555566111193E-7</v>
      </c>
      <c r="T1560" s="54">
        <v>1.3185526524997413E-7</v>
      </c>
      <c r="U1560" s="54">
        <v>1.600367478615922E-7</v>
      </c>
      <c r="V1560" s="54">
        <v>1.8366729468643289E-7</v>
      </c>
      <c r="W1560" s="54">
        <v>5.3216455570274684E-7</v>
      </c>
      <c r="X1560" s="54">
        <v>4.7555930779799925E-7</v>
      </c>
      <c r="Y1560" s="54">
        <v>1.0077238635007461E-6</v>
      </c>
      <c r="Z1560" s="54">
        <v>0</v>
      </c>
      <c r="AA1560" s="54">
        <v>0</v>
      </c>
      <c r="AB1560" s="54">
        <v>0</v>
      </c>
      <c r="AC1560" s="54">
        <v>0</v>
      </c>
      <c r="AD1560" s="54">
        <v>0</v>
      </c>
      <c r="AE1560" s="54">
        <v>0</v>
      </c>
      <c r="AF1560" s="54">
        <f t="shared" si="1886"/>
        <v>0</v>
      </c>
      <c r="AG1560" s="54">
        <f t="shared" si="1887"/>
        <v>0</v>
      </c>
      <c r="AH1560" s="54">
        <f t="shared" si="1888"/>
        <v>0</v>
      </c>
      <c r="AI1560" s="54">
        <v>6.7837023351083401E-4</v>
      </c>
      <c r="AJ1560" s="54">
        <v>5.7302952598511697E-4</v>
      </c>
      <c r="AK1560" s="54">
        <v>8.6973897814295617E-4</v>
      </c>
      <c r="AL1560" s="54">
        <v>5.2555794610191443E-4</v>
      </c>
      <c r="AM1560" s="54">
        <v>6.3788567219908463E-4</v>
      </c>
      <c r="AN1560" s="54">
        <v>7.3207395987181232E-4</v>
      </c>
      <c r="AO1560" s="54">
        <v>2.1211387376389073E-3</v>
      </c>
      <c r="AP1560" s="54">
        <v>1.8955175781728115E-3</v>
      </c>
      <c r="AQ1560" s="54">
        <v>4.0166563158117192E-3</v>
      </c>
      <c r="AR1560" s="54">
        <f t="shared" si="1889"/>
        <v>0</v>
      </c>
      <c r="AS1560" s="54">
        <f t="shared" si="1890"/>
        <v>0</v>
      </c>
      <c r="AT1560" s="54">
        <f t="shared" si="1891"/>
        <v>0</v>
      </c>
      <c r="AU1560" s="54">
        <f t="shared" si="1892"/>
        <v>0</v>
      </c>
      <c r="AV1560" s="54">
        <f t="shared" si="1893"/>
        <v>0</v>
      </c>
      <c r="AW1560" s="54">
        <f t="shared" si="1894"/>
        <v>0</v>
      </c>
      <c r="AX1560" s="54">
        <f t="shared" si="1895"/>
        <v>0</v>
      </c>
      <c r="AY1560" s="54">
        <f t="shared" si="1896"/>
        <v>0</v>
      </c>
      <c r="AZ1560" s="54">
        <f t="shared" si="1897"/>
        <v>0</v>
      </c>
      <c r="BA1560" s="54">
        <f t="shared" si="1883"/>
        <v>1.3185526524997413E-7</v>
      </c>
      <c r="BB1560" s="54">
        <f t="shared" si="1884"/>
        <v>0</v>
      </c>
      <c r="BC1560" s="54"/>
      <c r="BD1560" s="54"/>
      <c r="BE1560" s="54">
        <f t="shared" si="1898"/>
        <v>0</v>
      </c>
      <c r="BF1560" s="54"/>
      <c r="BG1560" s="54"/>
      <c r="BH1560" s="54"/>
      <c r="BI1560" s="54"/>
      <c r="BJ1560" s="54"/>
      <c r="BK1560" s="54"/>
      <c r="BL1560" s="54"/>
      <c r="BM1560" s="54"/>
      <c r="BN1560" s="54"/>
      <c r="BO1560" s="54"/>
      <c r="BP1560" s="54"/>
      <c r="BQ1560" s="54"/>
      <c r="BR1560" s="54"/>
      <c r="BS1560" s="54"/>
      <c r="BT1560" s="54"/>
      <c r="BU1560" s="54"/>
      <c r="BV1560" s="54">
        <f t="shared" si="1899"/>
        <v>0</v>
      </c>
      <c r="BW1560" s="54">
        <f t="shared" si="1900"/>
        <v>0</v>
      </c>
      <c r="BX1560" s="54">
        <f t="shared" si="1901"/>
        <v>0</v>
      </c>
      <c r="BY1560" s="54">
        <f t="shared" si="1902"/>
        <v>0</v>
      </c>
      <c r="BZ1560" s="54">
        <f t="shared" si="1903"/>
        <v>0</v>
      </c>
      <c r="CA1560" s="54">
        <v>0</v>
      </c>
      <c r="CB1560" s="54">
        <f t="shared" si="1904"/>
        <v>0</v>
      </c>
      <c r="CC1560" s="54">
        <f t="shared" si="1905"/>
        <v>0</v>
      </c>
      <c r="CD1560" s="54">
        <v>0</v>
      </c>
      <c r="CE1560" s="54">
        <v>0</v>
      </c>
      <c r="CF1560" s="54">
        <v>0</v>
      </c>
      <c r="CG1560" s="54">
        <v>0</v>
      </c>
      <c r="CH1560" s="54">
        <v>0</v>
      </c>
      <c r="CI1560" s="54">
        <v>0</v>
      </c>
      <c r="CJ1560" s="54">
        <v>0</v>
      </c>
      <c r="CK1560" s="54">
        <v>0</v>
      </c>
      <c r="CL1560" s="54">
        <v>0</v>
      </c>
      <c r="CM1560" s="54">
        <v>0</v>
      </c>
      <c r="CN1560" s="54">
        <v>0</v>
      </c>
      <c r="CO1560" s="54">
        <v>0</v>
      </c>
    </row>
    <row r="1561" spans="1:93">
      <c r="A1561" s="3" t="str">
        <f t="shared" si="1885"/>
        <v>SHSH310642Phesgo 10ml</v>
      </c>
      <c r="B1561" s="3" t="s">
        <v>556</v>
      </c>
      <c r="C1561" s="3" t="s">
        <v>557</v>
      </c>
      <c r="D1561" s="3" t="s">
        <v>296</v>
      </c>
      <c r="E1561" s="3" t="s">
        <v>296</v>
      </c>
      <c r="F1561" s="3" t="s">
        <v>479</v>
      </c>
      <c r="G1561" s="3" t="s">
        <v>480</v>
      </c>
      <c r="H1561" s="3" t="s">
        <v>479</v>
      </c>
      <c r="I1561" s="3" t="s">
        <v>480</v>
      </c>
      <c r="J1561" s="3" t="s">
        <v>541</v>
      </c>
      <c r="K1561" s="3" t="s">
        <v>541</v>
      </c>
      <c r="L1561" s="3"/>
      <c r="M1561" s="3" t="s">
        <v>543</v>
      </c>
      <c r="N1561" s="3" t="s">
        <v>17</v>
      </c>
      <c r="O1561" s="3" t="s">
        <v>18</v>
      </c>
      <c r="P1561" s="3">
        <v>6232.07</v>
      </c>
      <c r="Q1561" s="54">
        <v>1.3688951515407721E-6</v>
      </c>
      <c r="R1561" s="54">
        <v>1.2654877779580292E-6</v>
      </c>
      <c r="S1561" s="54">
        <v>1.8760355506336405E-6</v>
      </c>
      <c r="T1561" s="54">
        <v>1.6438957276147923E-6</v>
      </c>
      <c r="U1561" s="54">
        <v>1.5083220670144609E-6</v>
      </c>
      <c r="V1561" s="54">
        <v>1.9649834406779579E-6</v>
      </c>
      <c r="W1561" s="54">
        <v>4.5104184801324422E-6</v>
      </c>
      <c r="X1561" s="54">
        <v>5.1172012353072115E-6</v>
      </c>
      <c r="Y1561" s="54">
        <v>9.6276197154396546E-6</v>
      </c>
      <c r="Z1561" s="54">
        <v>0</v>
      </c>
      <c r="AA1561" s="54">
        <v>0</v>
      </c>
      <c r="AB1561" s="54">
        <v>0</v>
      </c>
      <c r="AC1561" s="54">
        <v>0</v>
      </c>
      <c r="AD1561" s="54">
        <v>0</v>
      </c>
      <c r="AE1561" s="54">
        <v>0</v>
      </c>
      <c r="AF1561" s="54">
        <f t="shared" si="1886"/>
        <v>0</v>
      </c>
      <c r="AG1561" s="54">
        <f t="shared" si="1887"/>
        <v>0</v>
      </c>
      <c r="AH1561" s="54">
        <f t="shared" si="1888"/>
        <v>0</v>
      </c>
      <c r="AI1561" s="54">
        <v>8.5310504070626996E-3</v>
      </c>
      <c r="AJ1561" s="54">
        <v>7.8866084163788947E-3</v>
      </c>
      <c r="AK1561" s="54">
        <v>1.1691584874037391E-2</v>
      </c>
      <c r="AL1561" s="54">
        <v>1.0244873247196319E-2</v>
      </c>
      <c r="AM1561" s="54">
        <v>9.3999687041788106E-3</v>
      </c>
      <c r="AN1561" s="54">
        <v>1.224591435114588E-2</v>
      </c>
      <c r="AO1561" s="54">
        <v>2.8109243697478983E-2</v>
      </c>
      <c r="AP1561" s="54">
        <v>3.1890756302521008E-2</v>
      </c>
      <c r="AQ1561" s="54">
        <v>5.9999999999999991E-2</v>
      </c>
      <c r="AR1561" s="54">
        <f t="shared" si="1889"/>
        <v>0</v>
      </c>
      <c r="AS1561" s="54">
        <f t="shared" si="1890"/>
        <v>0</v>
      </c>
      <c r="AT1561" s="54">
        <f t="shared" si="1891"/>
        <v>0</v>
      </c>
      <c r="AU1561" s="54">
        <f t="shared" si="1892"/>
        <v>0</v>
      </c>
      <c r="AV1561" s="54">
        <f t="shared" si="1893"/>
        <v>0</v>
      </c>
      <c r="AW1561" s="54">
        <f t="shared" si="1894"/>
        <v>0</v>
      </c>
      <c r="AX1561" s="54">
        <f t="shared" si="1895"/>
        <v>0</v>
      </c>
      <c r="AY1561" s="54">
        <f t="shared" si="1896"/>
        <v>0</v>
      </c>
      <c r="AZ1561" s="54">
        <f t="shared" si="1897"/>
        <v>0</v>
      </c>
      <c r="BA1561" s="54">
        <f t="shared" si="1883"/>
        <v>1.6438957276147923E-6</v>
      </c>
      <c r="BB1561" s="54">
        <f t="shared" si="1884"/>
        <v>0</v>
      </c>
      <c r="BC1561" s="54">
        <f>SUM(CJ1561:CL1561)</f>
        <v>0</v>
      </c>
      <c r="BD1561" s="54">
        <f>SUM(CM1561:CO1561)</f>
        <v>0</v>
      </c>
      <c r="BE1561" s="54">
        <f t="shared" si="1898"/>
        <v>0</v>
      </c>
      <c r="BF1561" s="54">
        <f t="shared" ref="BF1561:BK1561" si="1924">Z1561</f>
        <v>0</v>
      </c>
      <c r="BG1561" s="54">
        <f t="shared" si="1924"/>
        <v>0</v>
      </c>
      <c r="BH1561" s="54">
        <f t="shared" si="1924"/>
        <v>0</v>
      </c>
      <c r="BI1561" s="54">
        <f t="shared" si="1924"/>
        <v>0</v>
      </c>
      <c r="BJ1561" s="54">
        <f t="shared" si="1924"/>
        <v>0</v>
      </c>
      <c r="BK1561" s="54">
        <f t="shared" si="1924"/>
        <v>0</v>
      </c>
      <c r="BL1561" s="54">
        <v>0</v>
      </c>
      <c r="BM1561" s="54">
        <v>0</v>
      </c>
      <c r="BN1561" s="54">
        <f t="shared" ref="BN1561:BN1562" si="1925">AVERAGE(BP1561:BR1561)</f>
        <v>0</v>
      </c>
      <c r="BO1561" s="54">
        <f t="shared" ref="BO1561:BO1562" si="1926">SUM(BS1561:BU1561)/1</f>
        <v>0</v>
      </c>
      <c r="BP1561" s="54">
        <v>0</v>
      </c>
      <c r="BQ1561" s="54">
        <v>0</v>
      </c>
      <c r="BR1561" s="54">
        <v>0</v>
      </c>
      <c r="BS1561" s="54">
        <v>0</v>
      </c>
      <c r="BT1561" s="54">
        <v>0</v>
      </c>
      <c r="BU1561" s="54">
        <v>0</v>
      </c>
      <c r="BV1561" s="54">
        <f t="shared" si="1899"/>
        <v>0</v>
      </c>
      <c r="BW1561" s="54">
        <f t="shared" si="1900"/>
        <v>0</v>
      </c>
      <c r="BX1561" s="54">
        <f t="shared" si="1901"/>
        <v>0</v>
      </c>
      <c r="BY1561" s="54">
        <f t="shared" si="1902"/>
        <v>0</v>
      </c>
      <c r="BZ1561" s="54">
        <f t="shared" si="1903"/>
        <v>0</v>
      </c>
      <c r="CA1561" s="54">
        <v>0</v>
      </c>
      <c r="CB1561" s="54">
        <f t="shared" si="1904"/>
        <v>0</v>
      </c>
      <c r="CC1561" s="54">
        <f t="shared" si="1905"/>
        <v>0</v>
      </c>
      <c r="CD1561" s="54">
        <v>0</v>
      </c>
      <c r="CE1561" s="54">
        <v>0</v>
      </c>
      <c r="CF1561" s="54">
        <v>0</v>
      </c>
      <c r="CG1561" s="54">
        <v>0</v>
      </c>
      <c r="CH1561" s="54">
        <v>0</v>
      </c>
      <c r="CI1561" s="54">
        <v>0</v>
      </c>
      <c r="CJ1561" s="54">
        <v>0</v>
      </c>
      <c r="CK1561" s="54">
        <v>0</v>
      </c>
      <c r="CL1561" s="54">
        <v>0</v>
      </c>
      <c r="CM1561" s="54">
        <v>0</v>
      </c>
      <c r="CN1561" s="54">
        <v>0</v>
      </c>
      <c r="CO1561" s="54">
        <v>0</v>
      </c>
    </row>
    <row r="1562" spans="1:93">
      <c r="A1562" s="3" t="str">
        <f t="shared" si="1885"/>
        <v>SHSH310642Phesgo 15ml</v>
      </c>
      <c r="B1562" s="3" t="s">
        <v>556</v>
      </c>
      <c r="C1562" s="3" t="s">
        <v>557</v>
      </c>
      <c r="D1562" s="3" t="s">
        <v>296</v>
      </c>
      <c r="E1562" s="3" t="s">
        <v>296</v>
      </c>
      <c r="F1562" s="3" t="s">
        <v>479</v>
      </c>
      <c r="G1562" s="3" t="s">
        <v>480</v>
      </c>
      <c r="H1562" s="3" t="s">
        <v>479</v>
      </c>
      <c r="I1562" s="3" t="s">
        <v>480</v>
      </c>
      <c r="J1562" s="3" t="s">
        <v>541</v>
      </c>
      <c r="K1562" s="3" t="s">
        <v>541</v>
      </c>
      <c r="L1562" s="3"/>
      <c r="M1562" s="3" t="s">
        <v>543</v>
      </c>
      <c r="N1562" s="3" t="s">
        <v>17</v>
      </c>
      <c r="O1562" s="3" t="s">
        <v>19</v>
      </c>
      <c r="P1562" s="3">
        <v>8489.27</v>
      </c>
      <c r="Q1562" s="54">
        <v>1.1779575864591419E-6</v>
      </c>
      <c r="R1562" s="54">
        <v>1.1779575864591419E-6</v>
      </c>
      <c r="S1562" s="54">
        <v>1.1779575864591419E-6</v>
      </c>
      <c r="T1562" s="54">
        <v>1.1779575864591419E-6</v>
      </c>
      <c r="U1562" s="54">
        <v>1.1779575864591419E-6</v>
      </c>
      <c r="V1562" s="54">
        <v>1.1779575864591419E-6</v>
      </c>
      <c r="W1562" s="54">
        <v>3.5338727593774257E-6</v>
      </c>
      <c r="X1562" s="54">
        <v>3.5338727593774257E-6</v>
      </c>
      <c r="Y1562" s="54">
        <v>7.0677455187548515E-6</v>
      </c>
      <c r="Z1562" s="54">
        <v>0</v>
      </c>
      <c r="AA1562" s="54">
        <v>0</v>
      </c>
      <c r="AB1562" s="54">
        <v>0</v>
      </c>
      <c r="AC1562" s="54">
        <v>0</v>
      </c>
      <c r="AD1562" s="54">
        <v>0</v>
      </c>
      <c r="AE1562" s="54">
        <v>0</v>
      </c>
      <c r="AF1562" s="54">
        <f t="shared" si="1886"/>
        <v>0</v>
      </c>
      <c r="AG1562" s="54">
        <f t="shared" si="1887"/>
        <v>0</v>
      </c>
      <c r="AH1562" s="54">
        <f t="shared" si="1888"/>
        <v>0</v>
      </c>
      <c r="AI1562" s="54">
        <v>0.01</v>
      </c>
      <c r="AJ1562" s="54">
        <v>0.01</v>
      </c>
      <c r="AK1562" s="54">
        <v>0.01</v>
      </c>
      <c r="AL1562" s="54">
        <v>0.01</v>
      </c>
      <c r="AM1562" s="54">
        <v>0.01</v>
      </c>
      <c r="AN1562" s="54">
        <v>0.01</v>
      </c>
      <c r="AO1562" s="54">
        <v>0.03</v>
      </c>
      <c r="AP1562" s="54">
        <v>0.03</v>
      </c>
      <c r="AQ1562" s="54">
        <v>0.06</v>
      </c>
      <c r="AR1562" s="54">
        <f t="shared" si="1889"/>
        <v>0</v>
      </c>
      <c r="AS1562" s="54">
        <f t="shared" si="1890"/>
        <v>0</v>
      </c>
      <c r="AT1562" s="54">
        <f t="shared" si="1891"/>
        <v>0</v>
      </c>
      <c r="AU1562" s="54">
        <f t="shared" si="1892"/>
        <v>0</v>
      </c>
      <c r="AV1562" s="54">
        <f t="shared" si="1893"/>
        <v>0</v>
      </c>
      <c r="AW1562" s="54">
        <f t="shared" si="1894"/>
        <v>0</v>
      </c>
      <c r="AX1562" s="54">
        <f t="shared" si="1895"/>
        <v>0</v>
      </c>
      <c r="AY1562" s="54">
        <f t="shared" si="1896"/>
        <v>0</v>
      </c>
      <c r="AZ1562" s="54">
        <f t="shared" si="1897"/>
        <v>0</v>
      </c>
      <c r="BA1562" s="54">
        <f t="shared" si="1883"/>
        <v>1.1779575864591419E-6</v>
      </c>
      <c r="BB1562" s="54">
        <f t="shared" si="1884"/>
        <v>0</v>
      </c>
      <c r="BC1562" s="54">
        <f>SUM(CJ1562:CL1562)*2</f>
        <v>0</v>
      </c>
      <c r="BD1562" s="54">
        <f>SUM(CM1562:CO1562)*2</f>
        <v>0</v>
      </c>
      <c r="BE1562" s="54">
        <f t="shared" si="1898"/>
        <v>0</v>
      </c>
      <c r="BF1562" s="54">
        <f t="shared" ref="BF1562:BK1562" si="1927">Z1562*2</f>
        <v>0</v>
      </c>
      <c r="BG1562" s="54">
        <f t="shared" si="1927"/>
        <v>0</v>
      </c>
      <c r="BH1562" s="54">
        <f t="shared" si="1927"/>
        <v>0</v>
      </c>
      <c r="BI1562" s="54">
        <f t="shared" si="1927"/>
        <v>0</v>
      </c>
      <c r="BJ1562" s="54">
        <f t="shared" si="1927"/>
        <v>0</v>
      </c>
      <c r="BK1562" s="54">
        <f t="shared" si="1927"/>
        <v>0</v>
      </c>
      <c r="BL1562" s="54">
        <v>0</v>
      </c>
      <c r="BM1562" s="54">
        <v>0</v>
      </c>
      <c r="BN1562" s="54">
        <f t="shared" si="1925"/>
        <v>0</v>
      </c>
      <c r="BO1562" s="54">
        <f t="shared" si="1926"/>
        <v>0</v>
      </c>
      <c r="BP1562" s="54">
        <v>0</v>
      </c>
      <c r="BQ1562" s="54">
        <v>0</v>
      </c>
      <c r="BR1562" s="54">
        <v>0</v>
      </c>
      <c r="BS1562" s="54">
        <v>0</v>
      </c>
      <c r="BT1562" s="54">
        <v>0</v>
      </c>
      <c r="BU1562" s="54">
        <v>0</v>
      </c>
      <c r="BV1562" s="54">
        <f t="shared" si="1899"/>
        <v>0</v>
      </c>
      <c r="BW1562" s="54">
        <f t="shared" si="1900"/>
        <v>0</v>
      </c>
      <c r="BX1562" s="54">
        <f t="shared" si="1901"/>
        <v>0</v>
      </c>
      <c r="BY1562" s="54">
        <f t="shared" si="1902"/>
        <v>0</v>
      </c>
      <c r="BZ1562" s="54">
        <f t="shared" si="1903"/>
        <v>0</v>
      </c>
      <c r="CA1562" s="54">
        <v>0</v>
      </c>
      <c r="CB1562" s="54">
        <f t="shared" si="1904"/>
        <v>0</v>
      </c>
      <c r="CC1562" s="54">
        <f t="shared" si="1905"/>
        <v>0</v>
      </c>
      <c r="CD1562" s="54">
        <v>0</v>
      </c>
      <c r="CE1562" s="54">
        <v>0</v>
      </c>
      <c r="CF1562" s="54">
        <v>0</v>
      </c>
      <c r="CG1562" s="54">
        <v>0</v>
      </c>
      <c r="CH1562" s="54">
        <v>0</v>
      </c>
      <c r="CI1562" s="54">
        <v>0</v>
      </c>
      <c r="CJ1562" s="54">
        <v>0</v>
      </c>
      <c r="CK1562" s="54">
        <v>0</v>
      </c>
      <c r="CL1562" s="54">
        <v>0</v>
      </c>
      <c r="CM1562" s="54">
        <v>0</v>
      </c>
      <c r="CN1562" s="54">
        <v>0</v>
      </c>
      <c r="CO1562" s="54">
        <v>0</v>
      </c>
    </row>
    <row r="1563" spans="1:93">
      <c r="A1563" s="3" t="str">
        <f t="shared" si="1885"/>
        <v>SHSH310643Herceptin IV</v>
      </c>
      <c r="B1563" s="3" t="s">
        <v>556</v>
      </c>
      <c r="C1563" s="3" t="s">
        <v>557</v>
      </c>
      <c r="D1563" s="3" t="s">
        <v>296</v>
      </c>
      <c r="E1563" s="3" t="s">
        <v>296</v>
      </c>
      <c r="F1563" s="3" t="s">
        <v>481</v>
      </c>
      <c r="G1563" s="3" t="s">
        <v>482</v>
      </c>
      <c r="H1563" s="3" t="s">
        <v>481</v>
      </c>
      <c r="I1563" s="3" t="s">
        <v>482</v>
      </c>
      <c r="J1563" s="3" t="s">
        <v>541</v>
      </c>
      <c r="K1563" s="3" t="s">
        <v>541</v>
      </c>
      <c r="L1563" s="3"/>
      <c r="M1563" s="3" t="s">
        <v>543</v>
      </c>
      <c r="N1563" s="3" t="s">
        <v>11</v>
      </c>
      <c r="O1563" s="3" t="s">
        <v>11</v>
      </c>
      <c r="P1563" s="3">
        <v>4535.5</v>
      </c>
      <c r="Q1563" s="54">
        <v>2.4822376098080742E-7</v>
      </c>
      <c r="R1563" s="54">
        <v>1.7782878168674339E-7</v>
      </c>
      <c r="S1563" s="54">
        <v>1.6542114214001052E-7</v>
      </c>
      <c r="T1563" s="54">
        <v>1.1681063360424579E-7</v>
      </c>
      <c r="U1563" s="54">
        <v>1.0643066396940739E-7</v>
      </c>
      <c r="V1563" s="54">
        <v>1.8528501761878564E-7</v>
      </c>
      <c r="W1563" s="54">
        <v>5.9147368480756133E-7</v>
      </c>
      <c r="X1563" s="54">
        <v>4.0852631519243884E-7</v>
      </c>
      <c r="Y1563" s="54">
        <v>1.0000000000000002E-6</v>
      </c>
      <c r="Z1563" s="54">
        <v>0</v>
      </c>
      <c r="AA1563" s="54">
        <v>0</v>
      </c>
      <c r="AB1563" s="54">
        <v>0</v>
      </c>
      <c r="AC1563" s="54">
        <v>0</v>
      </c>
      <c r="AD1563" s="54">
        <v>0</v>
      </c>
      <c r="AE1563" s="54">
        <v>0</v>
      </c>
      <c r="AF1563" s="54">
        <f t="shared" si="1886"/>
        <v>0</v>
      </c>
      <c r="AG1563" s="54">
        <f t="shared" si="1887"/>
        <v>0</v>
      </c>
      <c r="AH1563" s="54">
        <f t="shared" si="1888"/>
        <v>0</v>
      </c>
      <c r="AI1563" s="54">
        <v>1.1258188679284522E-3</v>
      </c>
      <c r="AJ1563" s="54">
        <v>8.0654243934022462E-4</v>
      </c>
      <c r="AK1563" s="54">
        <v>7.5026759017601764E-4</v>
      </c>
      <c r="AL1563" s="54">
        <v>5.297946287120568E-4</v>
      </c>
      <c r="AM1563" s="54">
        <v>4.8271627643324723E-4</v>
      </c>
      <c r="AN1563" s="54">
        <v>8.4036019741000226E-4</v>
      </c>
      <c r="AO1563" s="54">
        <v>2.6826288974446943E-3</v>
      </c>
      <c r="AP1563" s="54">
        <v>1.8528711025553063E-3</v>
      </c>
      <c r="AQ1563" s="54">
        <v>4.5355000000000005E-3</v>
      </c>
      <c r="AR1563" s="54">
        <f t="shared" si="1889"/>
        <v>0</v>
      </c>
      <c r="AS1563" s="54">
        <f t="shared" si="1890"/>
        <v>0</v>
      </c>
      <c r="AT1563" s="54">
        <f t="shared" si="1891"/>
        <v>0</v>
      </c>
      <c r="AU1563" s="54">
        <f t="shared" si="1892"/>
        <v>0</v>
      </c>
      <c r="AV1563" s="54">
        <f t="shared" si="1893"/>
        <v>0</v>
      </c>
      <c r="AW1563" s="54">
        <f t="shared" si="1894"/>
        <v>0</v>
      </c>
      <c r="AX1563" s="54">
        <f t="shared" si="1895"/>
        <v>0</v>
      </c>
      <c r="AY1563" s="54">
        <f t="shared" si="1896"/>
        <v>0</v>
      </c>
      <c r="AZ1563" s="54">
        <f t="shared" si="1897"/>
        <v>0</v>
      </c>
      <c r="BA1563" s="54">
        <f t="shared" si="1883"/>
        <v>1.1681063360424579E-7</v>
      </c>
      <c r="BB1563" s="54">
        <f t="shared" si="1884"/>
        <v>0</v>
      </c>
      <c r="BC1563" s="54"/>
      <c r="BD1563" s="54"/>
      <c r="BE1563" s="54">
        <f t="shared" si="1898"/>
        <v>0</v>
      </c>
      <c r="BF1563" s="54"/>
      <c r="BG1563" s="54"/>
      <c r="BH1563" s="54"/>
      <c r="BI1563" s="54"/>
      <c r="BJ1563" s="54"/>
      <c r="BK1563" s="54"/>
      <c r="BL1563" s="54"/>
      <c r="BM1563" s="54"/>
      <c r="BN1563" s="54"/>
      <c r="BO1563" s="54"/>
      <c r="BP1563" s="54"/>
      <c r="BQ1563" s="54"/>
      <c r="BR1563" s="54"/>
      <c r="BS1563" s="54"/>
      <c r="BT1563" s="54"/>
      <c r="BU1563" s="54"/>
      <c r="BV1563" s="54">
        <f t="shared" si="1899"/>
        <v>0</v>
      </c>
      <c r="BW1563" s="54">
        <f t="shared" si="1900"/>
        <v>0</v>
      </c>
      <c r="BX1563" s="54">
        <f t="shared" si="1901"/>
        <v>0</v>
      </c>
      <c r="BY1563" s="54">
        <f t="shared" si="1902"/>
        <v>0</v>
      </c>
      <c r="BZ1563" s="54">
        <f t="shared" si="1903"/>
        <v>0</v>
      </c>
      <c r="CA1563" s="54">
        <v>0</v>
      </c>
      <c r="CB1563" s="54">
        <f t="shared" si="1904"/>
        <v>0</v>
      </c>
      <c r="CC1563" s="54">
        <f t="shared" si="1905"/>
        <v>0</v>
      </c>
      <c r="CD1563" s="54">
        <v>0</v>
      </c>
      <c r="CE1563" s="54">
        <v>0</v>
      </c>
      <c r="CF1563" s="54">
        <v>0</v>
      </c>
      <c r="CG1563" s="54">
        <v>0</v>
      </c>
      <c r="CH1563" s="54">
        <v>0</v>
      </c>
      <c r="CI1563" s="54">
        <v>0</v>
      </c>
      <c r="CJ1563" s="54">
        <v>0</v>
      </c>
      <c r="CK1563" s="54">
        <v>0</v>
      </c>
      <c r="CL1563" s="54">
        <v>0</v>
      </c>
      <c r="CM1563" s="54">
        <v>0</v>
      </c>
      <c r="CN1563" s="54">
        <v>0</v>
      </c>
      <c r="CO1563" s="54">
        <v>0</v>
      </c>
    </row>
    <row r="1564" spans="1:93">
      <c r="A1564" s="3" t="str">
        <f t="shared" si="1885"/>
        <v>SHSH310643Herceptin SC</v>
      </c>
      <c r="B1564" s="3" t="s">
        <v>556</v>
      </c>
      <c r="C1564" s="3" t="s">
        <v>557</v>
      </c>
      <c r="D1564" s="3" t="s">
        <v>296</v>
      </c>
      <c r="E1564" s="3" t="s">
        <v>296</v>
      </c>
      <c r="F1564" s="3" t="s">
        <v>481</v>
      </c>
      <c r="G1564" s="3" t="s">
        <v>482</v>
      </c>
      <c r="H1564" s="3" t="s">
        <v>481</v>
      </c>
      <c r="I1564" s="3" t="s">
        <v>482</v>
      </c>
      <c r="J1564" s="3" t="s">
        <v>541</v>
      </c>
      <c r="K1564" s="3" t="s">
        <v>541</v>
      </c>
      <c r="L1564" s="3"/>
      <c r="M1564" s="3" t="s">
        <v>543</v>
      </c>
      <c r="N1564" s="3" t="s">
        <v>12</v>
      </c>
      <c r="O1564" s="3" t="s">
        <v>12</v>
      </c>
      <c r="P1564" s="3">
        <v>3444.49</v>
      </c>
      <c r="Q1564" s="54">
        <v>1.2869445629604544E-7</v>
      </c>
      <c r="R1564" s="54">
        <v>1.1923834167284972E-7</v>
      </c>
      <c r="S1564" s="54">
        <v>1.8086442832285226E-7</v>
      </c>
      <c r="T1564" s="54">
        <v>1.8512626147397511E-7</v>
      </c>
      <c r="U1564" s="54">
        <v>1.6668434004097236E-7</v>
      </c>
      <c r="V1564" s="54">
        <v>2.193921721933052E-7</v>
      </c>
      <c r="W1564" s="54">
        <v>4.2879722629174739E-7</v>
      </c>
      <c r="X1564" s="54">
        <v>5.7120277370825267E-7</v>
      </c>
      <c r="Y1564" s="54">
        <v>1.0000000000000002E-6</v>
      </c>
      <c r="Z1564" s="54">
        <v>0</v>
      </c>
      <c r="AA1564" s="54">
        <v>0</v>
      </c>
      <c r="AB1564" s="54">
        <v>0</v>
      </c>
      <c r="AC1564" s="54">
        <v>0</v>
      </c>
      <c r="AD1564" s="54">
        <v>0</v>
      </c>
      <c r="AE1564" s="54">
        <v>0</v>
      </c>
      <c r="AF1564" s="54">
        <f t="shared" si="1886"/>
        <v>0</v>
      </c>
      <c r="AG1564" s="54">
        <f t="shared" si="1887"/>
        <v>0</v>
      </c>
      <c r="AH1564" s="54">
        <f t="shared" si="1888"/>
        <v>0</v>
      </c>
      <c r="AI1564" s="54">
        <v>4.4328676776716558E-4</v>
      </c>
      <c r="AJ1564" s="54">
        <v>4.1071527550871412E-4</v>
      </c>
      <c r="AK1564" s="54">
        <v>6.2298571471378138E-4</v>
      </c>
      <c r="AL1564" s="54">
        <v>6.3766555638449256E-4</v>
      </c>
      <c r="AM1564" s="54">
        <v>5.7414254242772885E-4</v>
      </c>
      <c r="AN1564" s="54">
        <v>7.5569414319811776E-4</v>
      </c>
      <c r="AO1564" s="54">
        <v>1.476987757989661E-3</v>
      </c>
      <c r="AP1564" s="54">
        <v>1.9675022420103392E-3</v>
      </c>
      <c r="AQ1564" s="54">
        <v>3.4444900000000001E-3</v>
      </c>
      <c r="AR1564" s="54">
        <f t="shared" si="1889"/>
        <v>0</v>
      </c>
      <c r="AS1564" s="54">
        <f t="shared" si="1890"/>
        <v>0</v>
      </c>
      <c r="AT1564" s="54">
        <f t="shared" si="1891"/>
        <v>0</v>
      </c>
      <c r="AU1564" s="54">
        <f t="shared" si="1892"/>
        <v>0</v>
      </c>
      <c r="AV1564" s="54">
        <f t="shared" si="1893"/>
        <v>0</v>
      </c>
      <c r="AW1564" s="54">
        <f t="shared" si="1894"/>
        <v>0</v>
      </c>
      <c r="AX1564" s="54">
        <f t="shared" si="1895"/>
        <v>0</v>
      </c>
      <c r="AY1564" s="54">
        <f t="shared" si="1896"/>
        <v>0</v>
      </c>
      <c r="AZ1564" s="54">
        <f t="shared" si="1897"/>
        <v>0</v>
      </c>
      <c r="BA1564" s="54">
        <f t="shared" si="1883"/>
        <v>1.8512626147397511E-7</v>
      </c>
      <c r="BB1564" s="54">
        <f t="shared" si="1884"/>
        <v>0</v>
      </c>
      <c r="BC1564" s="54"/>
      <c r="BD1564" s="54"/>
      <c r="BE1564" s="54">
        <f t="shared" si="1898"/>
        <v>0</v>
      </c>
      <c r="BF1564" s="54"/>
      <c r="BG1564" s="54"/>
      <c r="BH1564" s="54"/>
      <c r="BI1564" s="54"/>
      <c r="BJ1564" s="54"/>
      <c r="BK1564" s="54"/>
      <c r="BL1564" s="54"/>
      <c r="BM1564" s="54"/>
      <c r="BN1564" s="54"/>
      <c r="BO1564" s="54"/>
      <c r="BP1564" s="54"/>
      <c r="BQ1564" s="54"/>
      <c r="BR1564" s="54"/>
      <c r="BS1564" s="54"/>
      <c r="BT1564" s="54"/>
      <c r="BU1564" s="54"/>
      <c r="BV1564" s="54">
        <f t="shared" si="1899"/>
        <v>0</v>
      </c>
      <c r="BW1564" s="54">
        <f t="shared" si="1900"/>
        <v>0</v>
      </c>
      <c r="BX1564" s="54">
        <f t="shared" si="1901"/>
        <v>0</v>
      </c>
      <c r="BY1564" s="54">
        <f t="shared" si="1902"/>
        <v>0</v>
      </c>
      <c r="BZ1564" s="54">
        <f t="shared" si="1903"/>
        <v>0</v>
      </c>
      <c r="CA1564" s="54">
        <v>0</v>
      </c>
      <c r="CB1564" s="54">
        <f t="shared" si="1904"/>
        <v>0</v>
      </c>
      <c r="CC1564" s="54">
        <f t="shared" si="1905"/>
        <v>0</v>
      </c>
      <c r="CD1564" s="54">
        <v>0</v>
      </c>
      <c r="CE1564" s="54">
        <v>0</v>
      </c>
      <c r="CF1564" s="54">
        <v>0</v>
      </c>
      <c r="CG1564" s="54">
        <v>0</v>
      </c>
      <c r="CH1564" s="54">
        <v>0</v>
      </c>
      <c r="CI1564" s="54">
        <v>0</v>
      </c>
      <c r="CJ1564" s="54">
        <v>0</v>
      </c>
      <c r="CK1564" s="54">
        <v>0</v>
      </c>
      <c r="CL1564" s="54">
        <v>0</v>
      </c>
      <c r="CM1564" s="54">
        <v>0</v>
      </c>
      <c r="CN1564" s="54">
        <v>0</v>
      </c>
      <c r="CO1564" s="54">
        <v>0</v>
      </c>
    </row>
    <row r="1565" spans="1:93">
      <c r="A1565" s="3" t="str">
        <f t="shared" si="1885"/>
        <v>SHSH310643Itovebi 3mg</v>
      </c>
      <c r="B1565" s="3" t="s">
        <v>556</v>
      </c>
      <c r="C1565" s="3" t="s">
        <v>557</v>
      </c>
      <c r="D1565" s="3" t="s">
        <v>296</v>
      </c>
      <c r="E1565" s="3" t="s">
        <v>296</v>
      </c>
      <c r="F1565" s="3" t="s">
        <v>481</v>
      </c>
      <c r="G1565" s="3" t="s">
        <v>482</v>
      </c>
      <c r="H1565" s="3" t="s">
        <v>481</v>
      </c>
      <c r="I1565" s="3" t="s">
        <v>482</v>
      </c>
      <c r="J1565" s="3" t="s">
        <v>541</v>
      </c>
      <c r="K1565" s="3" t="s">
        <v>541</v>
      </c>
      <c r="L1565" s="3"/>
      <c r="M1565" s="3" t="s">
        <v>543</v>
      </c>
      <c r="N1565" s="3" t="s">
        <v>13</v>
      </c>
      <c r="O1565" s="3" t="s">
        <v>14</v>
      </c>
      <c r="P1565" s="3">
        <v>3566.02</v>
      </c>
      <c r="Q1565" s="54">
        <v>0</v>
      </c>
      <c r="R1565" s="54">
        <v>0</v>
      </c>
      <c r="S1565" s="54">
        <v>0</v>
      </c>
      <c r="T1565" s="54">
        <v>0</v>
      </c>
      <c r="U1565" s="54">
        <v>0</v>
      </c>
      <c r="V1565" s="54">
        <v>0</v>
      </c>
      <c r="W1565" s="54">
        <v>0</v>
      </c>
      <c r="X1565" s="54">
        <v>0</v>
      </c>
      <c r="Y1565" s="54">
        <v>0</v>
      </c>
      <c r="Z1565" s="54">
        <v>0</v>
      </c>
      <c r="AA1565" s="54">
        <v>0</v>
      </c>
      <c r="AB1565" s="54">
        <v>0</v>
      </c>
      <c r="AC1565" s="54">
        <v>0</v>
      </c>
      <c r="AD1565" s="54">
        <v>0</v>
      </c>
      <c r="AE1565" s="54">
        <v>0</v>
      </c>
      <c r="AF1565" s="54">
        <f t="shared" si="1886"/>
        <v>0</v>
      </c>
      <c r="AG1565" s="54">
        <f t="shared" si="1887"/>
        <v>0</v>
      </c>
      <c r="AH1565" s="54">
        <f t="shared" si="1888"/>
        <v>0</v>
      </c>
      <c r="AI1565" s="54">
        <v>0</v>
      </c>
      <c r="AJ1565" s="54">
        <v>0</v>
      </c>
      <c r="AK1565" s="54">
        <v>0</v>
      </c>
      <c r="AL1565" s="54">
        <v>0</v>
      </c>
      <c r="AM1565" s="54">
        <v>0</v>
      </c>
      <c r="AN1565" s="54">
        <v>0</v>
      </c>
      <c r="AO1565" s="54">
        <v>0</v>
      </c>
      <c r="AP1565" s="54">
        <v>0</v>
      </c>
      <c r="AQ1565" s="54">
        <v>0</v>
      </c>
      <c r="AR1565" s="54">
        <f t="shared" si="1889"/>
        <v>0</v>
      </c>
      <c r="AS1565" s="54">
        <f t="shared" si="1890"/>
        <v>0</v>
      </c>
      <c r="AT1565" s="54">
        <f t="shared" si="1891"/>
        <v>0</v>
      </c>
      <c r="AU1565" s="54">
        <f t="shared" si="1892"/>
        <v>0</v>
      </c>
      <c r="AV1565" s="54">
        <f t="shared" si="1893"/>
        <v>0</v>
      </c>
      <c r="AW1565" s="54">
        <f t="shared" si="1894"/>
        <v>0</v>
      </c>
      <c r="AX1565" s="54">
        <f t="shared" si="1895"/>
        <v>0</v>
      </c>
      <c r="AY1565" s="54">
        <f t="shared" si="1896"/>
        <v>0</v>
      </c>
      <c r="AZ1565" s="54">
        <f t="shared" si="1897"/>
        <v>0</v>
      </c>
      <c r="BA1565" s="54">
        <f t="shared" si="1883"/>
        <v>0</v>
      </c>
      <c r="BB1565" s="54">
        <f t="shared" si="1884"/>
        <v>0</v>
      </c>
      <c r="BC1565" s="54"/>
      <c r="BD1565" s="54"/>
      <c r="BE1565" s="54">
        <f t="shared" si="1898"/>
        <v>0</v>
      </c>
      <c r="BF1565" s="54"/>
      <c r="BG1565" s="54"/>
      <c r="BH1565" s="54"/>
      <c r="BI1565" s="54"/>
      <c r="BJ1565" s="54"/>
      <c r="BK1565" s="54"/>
      <c r="BL1565" s="54">
        <v>0</v>
      </c>
      <c r="BM1565" s="54">
        <v>0</v>
      </c>
      <c r="BN1565" s="54">
        <f t="shared" ref="BN1565:BN1566" si="1928">AVERAGE(BP1565:BR1565)</f>
        <v>0</v>
      </c>
      <c r="BO1565" s="54">
        <f t="shared" ref="BO1565:BO1566" si="1929">SUM(BS1565:BU1565)/1</f>
        <v>0</v>
      </c>
      <c r="BP1565" s="54">
        <v>0</v>
      </c>
      <c r="BQ1565" s="54">
        <v>0</v>
      </c>
      <c r="BR1565" s="54">
        <v>0</v>
      </c>
      <c r="BS1565" s="54">
        <v>0</v>
      </c>
      <c r="BT1565" s="54">
        <v>0</v>
      </c>
      <c r="BU1565" s="54">
        <v>0</v>
      </c>
      <c r="BV1565" s="54">
        <f t="shared" si="1899"/>
        <v>0</v>
      </c>
      <c r="BW1565" s="54">
        <f t="shared" si="1900"/>
        <v>0</v>
      </c>
      <c r="BX1565" s="54">
        <f t="shared" si="1901"/>
        <v>0</v>
      </c>
      <c r="BY1565" s="54">
        <f t="shared" si="1902"/>
        <v>0</v>
      </c>
      <c r="BZ1565" s="54">
        <f t="shared" si="1903"/>
        <v>0</v>
      </c>
      <c r="CA1565" s="54">
        <v>0</v>
      </c>
      <c r="CB1565" s="54">
        <f t="shared" si="1904"/>
        <v>0</v>
      </c>
      <c r="CC1565" s="54">
        <f t="shared" si="1905"/>
        <v>0</v>
      </c>
      <c r="CD1565" s="54">
        <v>0</v>
      </c>
      <c r="CE1565" s="54">
        <v>0</v>
      </c>
      <c r="CF1565" s="54">
        <v>0</v>
      </c>
      <c r="CG1565" s="54">
        <v>0</v>
      </c>
      <c r="CH1565" s="54">
        <v>0</v>
      </c>
      <c r="CI1565" s="54">
        <v>0</v>
      </c>
      <c r="CJ1565" s="54">
        <v>0</v>
      </c>
      <c r="CK1565" s="54">
        <v>0</v>
      </c>
      <c r="CL1565" s="54">
        <v>0</v>
      </c>
      <c r="CM1565" s="54">
        <v>0</v>
      </c>
      <c r="CN1565" s="54">
        <v>0</v>
      </c>
      <c r="CO1565" s="54">
        <v>0</v>
      </c>
    </row>
    <row r="1566" spans="1:93">
      <c r="A1566" s="3" t="str">
        <f t="shared" si="1885"/>
        <v>SHSH310643Itovebi 9mg</v>
      </c>
      <c r="B1566" s="3" t="s">
        <v>556</v>
      </c>
      <c r="C1566" s="3" t="s">
        <v>557</v>
      </c>
      <c r="D1566" s="3" t="s">
        <v>296</v>
      </c>
      <c r="E1566" s="3" t="s">
        <v>296</v>
      </c>
      <c r="F1566" s="3" t="s">
        <v>481</v>
      </c>
      <c r="G1566" s="3" t="s">
        <v>482</v>
      </c>
      <c r="H1566" s="3" t="s">
        <v>481</v>
      </c>
      <c r="I1566" s="3" t="s">
        <v>482</v>
      </c>
      <c r="J1566" s="3" t="s">
        <v>541</v>
      </c>
      <c r="K1566" s="3" t="s">
        <v>541</v>
      </c>
      <c r="L1566" s="3"/>
      <c r="M1566" s="3" t="s">
        <v>543</v>
      </c>
      <c r="N1566" s="3" t="s">
        <v>13</v>
      </c>
      <c r="O1566" s="3" t="s">
        <v>15</v>
      </c>
      <c r="P1566" s="3">
        <v>10698.05</v>
      </c>
      <c r="Q1566" s="54">
        <v>0</v>
      </c>
      <c r="R1566" s="54">
        <v>0</v>
      </c>
      <c r="S1566" s="54">
        <v>0</v>
      </c>
      <c r="T1566" s="54">
        <v>0</v>
      </c>
      <c r="U1566" s="54">
        <v>0</v>
      </c>
      <c r="V1566" s="54">
        <v>0</v>
      </c>
      <c r="W1566" s="54">
        <v>0</v>
      </c>
      <c r="X1566" s="54">
        <v>0</v>
      </c>
      <c r="Y1566" s="54">
        <v>0</v>
      </c>
      <c r="Z1566" s="54">
        <v>0</v>
      </c>
      <c r="AA1566" s="54">
        <v>0</v>
      </c>
      <c r="AB1566" s="54">
        <v>0</v>
      </c>
      <c r="AC1566" s="54">
        <v>0</v>
      </c>
      <c r="AD1566" s="54">
        <v>0</v>
      </c>
      <c r="AE1566" s="54">
        <v>0</v>
      </c>
      <c r="AF1566" s="54">
        <f t="shared" si="1886"/>
        <v>0</v>
      </c>
      <c r="AG1566" s="54">
        <f t="shared" si="1887"/>
        <v>0</v>
      </c>
      <c r="AH1566" s="54">
        <f t="shared" si="1888"/>
        <v>0</v>
      </c>
      <c r="AI1566" s="54">
        <v>0</v>
      </c>
      <c r="AJ1566" s="54">
        <v>0</v>
      </c>
      <c r="AK1566" s="54">
        <v>0</v>
      </c>
      <c r="AL1566" s="54">
        <v>0</v>
      </c>
      <c r="AM1566" s="54">
        <v>0</v>
      </c>
      <c r="AN1566" s="54">
        <v>0</v>
      </c>
      <c r="AO1566" s="54">
        <v>0</v>
      </c>
      <c r="AP1566" s="54">
        <v>0</v>
      </c>
      <c r="AQ1566" s="54">
        <v>0</v>
      </c>
      <c r="AR1566" s="54">
        <f t="shared" si="1889"/>
        <v>0</v>
      </c>
      <c r="AS1566" s="54">
        <f t="shared" si="1890"/>
        <v>0</v>
      </c>
      <c r="AT1566" s="54">
        <f t="shared" si="1891"/>
        <v>0</v>
      </c>
      <c r="AU1566" s="54">
        <f t="shared" si="1892"/>
        <v>0</v>
      </c>
      <c r="AV1566" s="54">
        <f t="shared" si="1893"/>
        <v>0</v>
      </c>
      <c r="AW1566" s="54">
        <f t="shared" si="1894"/>
        <v>0</v>
      </c>
      <c r="AX1566" s="54">
        <f t="shared" si="1895"/>
        <v>0</v>
      </c>
      <c r="AY1566" s="54">
        <f t="shared" si="1896"/>
        <v>0</v>
      </c>
      <c r="AZ1566" s="54">
        <f t="shared" si="1897"/>
        <v>0</v>
      </c>
      <c r="BA1566" s="54">
        <f t="shared" si="1883"/>
        <v>0</v>
      </c>
      <c r="BB1566" s="54">
        <f t="shared" si="1884"/>
        <v>0</v>
      </c>
      <c r="BC1566" s="54"/>
      <c r="BD1566" s="54"/>
      <c r="BE1566" s="54">
        <f t="shared" si="1898"/>
        <v>0</v>
      </c>
      <c r="BF1566" s="54"/>
      <c r="BG1566" s="54"/>
      <c r="BH1566" s="54"/>
      <c r="BI1566" s="54"/>
      <c r="BJ1566" s="54"/>
      <c r="BK1566" s="54"/>
      <c r="BL1566" s="54">
        <v>0</v>
      </c>
      <c r="BM1566" s="54">
        <v>0</v>
      </c>
      <c r="BN1566" s="54">
        <f t="shared" si="1928"/>
        <v>0</v>
      </c>
      <c r="BO1566" s="54">
        <f t="shared" si="1929"/>
        <v>0</v>
      </c>
      <c r="BP1566" s="54">
        <v>0</v>
      </c>
      <c r="BQ1566" s="54">
        <v>0</v>
      </c>
      <c r="BR1566" s="54">
        <v>0</v>
      </c>
      <c r="BS1566" s="54">
        <v>0</v>
      </c>
      <c r="BT1566" s="54">
        <v>0</v>
      </c>
      <c r="BU1566" s="54">
        <v>0</v>
      </c>
      <c r="BV1566" s="54">
        <f t="shared" si="1899"/>
        <v>0</v>
      </c>
      <c r="BW1566" s="54">
        <f t="shared" si="1900"/>
        <v>0</v>
      </c>
      <c r="BX1566" s="54">
        <f t="shared" si="1901"/>
        <v>0</v>
      </c>
      <c r="BY1566" s="54">
        <f t="shared" si="1902"/>
        <v>0</v>
      </c>
      <c r="BZ1566" s="54">
        <f t="shared" si="1903"/>
        <v>0</v>
      </c>
      <c r="CA1566" s="54">
        <v>0</v>
      </c>
      <c r="CB1566" s="54">
        <f t="shared" si="1904"/>
        <v>0</v>
      </c>
      <c r="CC1566" s="54">
        <f t="shared" si="1905"/>
        <v>0</v>
      </c>
      <c r="CD1566" s="54">
        <v>0</v>
      </c>
      <c r="CE1566" s="54">
        <v>0</v>
      </c>
      <c r="CF1566" s="54">
        <v>0</v>
      </c>
      <c r="CG1566" s="54">
        <v>0</v>
      </c>
      <c r="CH1566" s="54">
        <v>0</v>
      </c>
      <c r="CI1566" s="54">
        <v>0</v>
      </c>
      <c r="CJ1566" s="54">
        <v>0</v>
      </c>
      <c r="CK1566" s="54">
        <v>0</v>
      </c>
      <c r="CL1566" s="54">
        <v>0</v>
      </c>
      <c r="CM1566" s="54">
        <v>0</v>
      </c>
      <c r="CN1566" s="54">
        <v>0</v>
      </c>
      <c r="CO1566" s="54">
        <v>0</v>
      </c>
    </row>
    <row r="1567" spans="1:93">
      <c r="A1567" s="3" t="str">
        <f t="shared" si="1885"/>
        <v>SHSH310643Perjeta</v>
      </c>
      <c r="B1567" s="3" t="s">
        <v>556</v>
      </c>
      <c r="C1567" s="3" t="s">
        <v>557</v>
      </c>
      <c r="D1567" s="3" t="s">
        <v>296</v>
      </c>
      <c r="E1567" s="3" t="s">
        <v>296</v>
      </c>
      <c r="F1567" s="3" t="s">
        <v>481</v>
      </c>
      <c r="G1567" s="3" t="s">
        <v>482</v>
      </c>
      <c r="H1567" s="3" t="s">
        <v>481</v>
      </c>
      <c r="I1567" s="3" t="s">
        <v>482</v>
      </c>
      <c r="J1567" s="3" t="s">
        <v>541</v>
      </c>
      <c r="K1567" s="3" t="s">
        <v>541</v>
      </c>
      <c r="L1567" s="3"/>
      <c r="M1567" s="3" t="s">
        <v>543</v>
      </c>
      <c r="N1567" s="3" t="s">
        <v>16</v>
      </c>
      <c r="O1567" s="3" t="s">
        <v>16</v>
      </c>
      <c r="P1567" s="3">
        <v>3985.87</v>
      </c>
      <c r="Q1567" s="54">
        <v>1.7019376786268344E-7</v>
      </c>
      <c r="R1567" s="54">
        <v>1.4376523217895139E-7</v>
      </c>
      <c r="S1567" s="54">
        <v>2.1820555566111193E-7</v>
      </c>
      <c r="T1567" s="54">
        <v>1.3185526524997413E-7</v>
      </c>
      <c r="U1567" s="54">
        <v>1.600367478615922E-7</v>
      </c>
      <c r="V1567" s="54">
        <v>1.8366729468643289E-7</v>
      </c>
      <c r="W1567" s="54">
        <v>5.3216455570274684E-7</v>
      </c>
      <c r="X1567" s="54">
        <v>4.7555930779799925E-7</v>
      </c>
      <c r="Y1567" s="54">
        <v>1.0077238635007461E-6</v>
      </c>
      <c r="Z1567" s="54">
        <v>0</v>
      </c>
      <c r="AA1567" s="54">
        <v>0</v>
      </c>
      <c r="AB1567" s="54">
        <v>0</v>
      </c>
      <c r="AC1567" s="54">
        <v>0</v>
      </c>
      <c r="AD1567" s="54">
        <v>0</v>
      </c>
      <c r="AE1567" s="54">
        <v>0</v>
      </c>
      <c r="AF1567" s="54">
        <f t="shared" si="1886"/>
        <v>0</v>
      </c>
      <c r="AG1567" s="54">
        <f t="shared" si="1887"/>
        <v>0</v>
      </c>
      <c r="AH1567" s="54">
        <f t="shared" si="1888"/>
        <v>0</v>
      </c>
      <c r="AI1567" s="54">
        <v>6.7837023351083401E-4</v>
      </c>
      <c r="AJ1567" s="54">
        <v>5.7302952598511697E-4</v>
      </c>
      <c r="AK1567" s="54">
        <v>8.6973897814295617E-4</v>
      </c>
      <c r="AL1567" s="54">
        <v>5.2555794610191443E-4</v>
      </c>
      <c r="AM1567" s="54">
        <v>6.3788567219908463E-4</v>
      </c>
      <c r="AN1567" s="54">
        <v>7.3207395987181232E-4</v>
      </c>
      <c r="AO1567" s="54">
        <v>2.1211387376389073E-3</v>
      </c>
      <c r="AP1567" s="54">
        <v>1.8955175781728115E-3</v>
      </c>
      <c r="AQ1567" s="54">
        <v>4.0166563158117192E-3</v>
      </c>
      <c r="AR1567" s="54">
        <f t="shared" si="1889"/>
        <v>0</v>
      </c>
      <c r="AS1567" s="54">
        <f t="shared" si="1890"/>
        <v>0</v>
      </c>
      <c r="AT1567" s="54">
        <f t="shared" si="1891"/>
        <v>0</v>
      </c>
      <c r="AU1567" s="54">
        <f t="shared" si="1892"/>
        <v>0</v>
      </c>
      <c r="AV1567" s="54">
        <f t="shared" si="1893"/>
        <v>0</v>
      </c>
      <c r="AW1567" s="54">
        <f t="shared" si="1894"/>
        <v>0</v>
      </c>
      <c r="AX1567" s="54">
        <f t="shared" si="1895"/>
        <v>0</v>
      </c>
      <c r="AY1567" s="54">
        <f t="shared" si="1896"/>
        <v>0</v>
      </c>
      <c r="AZ1567" s="54">
        <f t="shared" si="1897"/>
        <v>0</v>
      </c>
      <c r="BA1567" s="54">
        <f t="shared" si="1883"/>
        <v>1.3185526524997413E-7</v>
      </c>
      <c r="BB1567" s="54">
        <f t="shared" si="1884"/>
        <v>0</v>
      </c>
      <c r="BC1567" s="54"/>
      <c r="BD1567" s="54"/>
      <c r="BE1567" s="54">
        <f t="shared" si="1898"/>
        <v>0</v>
      </c>
      <c r="BF1567" s="54"/>
      <c r="BG1567" s="54"/>
      <c r="BH1567" s="54"/>
      <c r="BI1567" s="54"/>
      <c r="BJ1567" s="54"/>
      <c r="BK1567" s="54"/>
      <c r="BL1567" s="54"/>
      <c r="BM1567" s="54"/>
      <c r="BN1567" s="54"/>
      <c r="BO1567" s="54"/>
      <c r="BP1567" s="54"/>
      <c r="BQ1567" s="54"/>
      <c r="BR1567" s="54"/>
      <c r="BS1567" s="54"/>
      <c r="BT1567" s="54"/>
      <c r="BU1567" s="54"/>
      <c r="BV1567" s="54">
        <f t="shared" si="1899"/>
        <v>0</v>
      </c>
      <c r="BW1567" s="54">
        <f t="shared" si="1900"/>
        <v>0</v>
      </c>
      <c r="BX1567" s="54">
        <f t="shared" si="1901"/>
        <v>0</v>
      </c>
      <c r="BY1567" s="54">
        <f t="shared" si="1902"/>
        <v>0</v>
      </c>
      <c r="BZ1567" s="54">
        <f t="shared" si="1903"/>
        <v>0</v>
      </c>
      <c r="CA1567" s="54">
        <v>0</v>
      </c>
      <c r="CB1567" s="54">
        <f t="shared" si="1904"/>
        <v>0</v>
      </c>
      <c r="CC1567" s="54">
        <f t="shared" si="1905"/>
        <v>0</v>
      </c>
      <c r="CD1567" s="54">
        <v>0</v>
      </c>
      <c r="CE1567" s="54">
        <v>0</v>
      </c>
      <c r="CF1567" s="54">
        <v>0</v>
      </c>
      <c r="CG1567" s="54">
        <v>0</v>
      </c>
      <c r="CH1567" s="54">
        <v>0</v>
      </c>
      <c r="CI1567" s="54">
        <v>0</v>
      </c>
      <c r="CJ1567" s="54">
        <v>0</v>
      </c>
      <c r="CK1567" s="54">
        <v>0</v>
      </c>
      <c r="CL1567" s="54">
        <v>0</v>
      </c>
      <c r="CM1567" s="54">
        <v>0</v>
      </c>
      <c r="CN1567" s="54">
        <v>0</v>
      </c>
      <c r="CO1567" s="54">
        <v>0</v>
      </c>
    </row>
    <row r="1568" spans="1:93">
      <c r="A1568" s="3" t="str">
        <f t="shared" si="1885"/>
        <v>SHSH310643Phesgo 10ml</v>
      </c>
      <c r="B1568" s="3" t="s">
        <v>556</v>
      </c>
      <c r="C1568" s="3" t="s">
        <v>557</v>
      </c>
      <c r="D1568" s="3" t="s">
        <v>296</v>
      </c>
      <c r="E1568" s="3" t="s">
        <v>296</v>
      </c>
      <c r="F1568" s="3" t="s">
        <v>481</v>
      </c>
      <c r="G1568" s="3" t="s">
        <v>482</v>
      </c>
      <c r="H1568" s="3" t="s">
        <v>481</v>
      </c>
      <c r="I1568" s="3" t="s">
        <v>482</v>
      </c>
      <c r="J1568" s="3" t="s">
        <v>541</v>
      </c>
      <c r="K1568" s="3" t="s">
        <v>541</v>
      </c>
      <c r="L1568" s="3"/>
      <c r="M1568" s="3" t="s">
        <v>543</v>
      </c>
      <c r="N1568" s="3" t="s">
        <v>17</v>
      </c>
      <c r="O1568" s="3" t="s">
        <v>18</v>
      </c>
      <c r="P1568" s="3">
        <v>6232.07</v>
      </c>
      <c r="Q1568" s="54">
        <v>1.3688951515407721E-6</v>
      </c>
      <c r="R1568" s="54">
        <v>1.2654877779580292E-6</v>
      </c>
      <c r="S1568" s="54">
        <v>1.8760355506336405E-6</v>
      </c>
      <c r="T1568" s="54">
        <v>1.6438957276147923E-6</v>
      </c>
      <c r="U1568" s="54">
        <v>1.5083220670144609E-6</v>
      </c>
      <c r="V1568" s="54">
        <v>1.9649834406779579E-6</v>
      </c>
      <c r="W1568" s="54">
        <v>4.5104184801324422E-6</v>
      </c>
      <c r="X1568" s="54">
        <v>5.1172012353072115E-6</v>
      </c>
      <c r="Y1568" s="54">
        <v>9.6276197154396546E-6</v>
      </c>
      <c r="Z1568" s="54">
        <v>0</v>
      </c>
      <c r="AA1568" s="54">
        <v>0</v>
      </c>
      <c r="AB1568" s="54">
        <v>0</v>
      </c>
      <c r="AC1568" s="54">
        <v>0</v>
      </c>
      <c r="AD1568" s="54">
        <v>0</v>
      </c>
      <c r="AE1568" s="54">
        <v>0</v>
      </c>
      <c r="AF1568" s="54">
        <f t="shared" si="1886"/>
        <v>0</v>
      </c>
      <c r="AG1568" s="54">
        <f t="shared" si="1887"/>
        <v>0</v>
      </c>
      <c r="AH1568" s="54">
        <f t="shared" si="1888"/>
        <v>0</v>
      </c>
      <c r="AI1568" s="54">
        <v>8.5310504070626996E-3</v>
      </c>
      <c r="AJ1568" s="54">
        <v>7.8866084163788947E-3</v>
      </c>
      <c r="AK1568" s="54">
        <v>1.1691584874037391E-2</v>
      </c>
      <c r="AL1568" s="54">
        <v>1.0244873247196319E-2</v>
      </c>
      <c r="AM1568" s="54">
        <v>9.3999687041788106E-3</v>
      </c>
      <c r="AN1568" s="54">
        <v>1.224591435114588E-2</v>
      </c>
      <c r="AO1568" s="54">
        <v>2.8109243697478983E-2</v>
      </c>
      <c r="AP1568" s="54">
        <v>3.1890756302521008E-2</v>
      </c>
      <c r="AQ1568" s="54">
        <v>5.9999999999999991E-2</v>
      </c>
      <c r="AR1568" s="54">
        <f t="shared" si="1889"/>
        <v>0</v>
      </c>
      <c r="AS1568" s="54">
        <f t="shared" si="1890"/>
        <v>0</v>
      </c>
      <c r="AT1568" s="54">
        <f t="shared" si="1891"/>
        <v>0</v>
      </c>
      <c r="AU1568" s="54">
        <f t="shared" si="1892"/>
        <v>0</v>
      </c>
      <c r="AV1568" s="54">
        <f t="shared" si="1893"/>
        <v>0</v>
      </c>
      <c r="AW1568" s="54">
        <f t="shared" si="1894"/>
        <v>0</v>
      </c>
      <c r="AX1568" s="54">
        <f t="shared" si="1895"/>
        <v>0</v>
      </c>
      <c r="AY1568" s="54">
        <f t="shared" si="1896"/>
        <v>0</v>
      </c>
      <c r="AZ1568" s="54">
        <f t="shared" si="1897"/>
        <v>0</v>
      </c>
      <c r="BA1568" s="54">
        <f t="shared" si="1883"/>
        <v>1.6438957276147923E-6</v>
      </c>
      <c r="BB1568" s="54">
        <f t="shared" si="1884"/>
        <v>0</v>
      </c>
      <c r="BC1568" s="54">
        <f>SUM(CJ1568:CL1568)</f>
        <v>0</v>
      </c>
      <c r="BD1568" s="54">
        <f>SUM(CM1568:CO1568)</f>
        <v>0</v>
      </c>
      <c r="BE1568" s="54">
        <f t="shared" si="1898"/>
        <v>0</v>
      </c>
      <c r="BF1568" s="54">
        <f t="shared" ref="BF1568:BK1568" si="1930">Z1568</f>
        <v>0</v>
      </c>
      <c r="BG1568" s="54">
        <f t="shared" si="1930"/>
        <v>0</v>
      </c>
      <c r="BH1568" s="54">
        <f t="shared" si="1930"/>
        <v>0</v>
      </c>
      <c r="BI1568" s="54">
        <f t="shared" si="1930"/>
        <v>0</v>
      </c>
      <c r="BJ1568" s="54">
        <f t="shared" si="1930"/>
        <v>0</v>
      </c>
      <c r="BK1568" s="54">
        <f t="shared" si="1930"/>
        <v>0</v>
      </c>
      <c r="BL1568" s="54">
        <v>0</v>
      </c>
      <c r="BM1568" s="54">
        <v>0</v>
      </c>
      <c r="BN1568" s="54">
        <f t="shared" ref="BN1568:BN1569" si="1931">AVERAGE(BP1568:BR1568)</f>
        <v>0</v>
      </c>
      <c r="BO1568" s="54">
        <f t="shared" ref="BO1568:BO1569" si="1932">SUM(BS1568:BU1568)/1</f>
        <v>0</v>
      </c>
      <c r="BP1568" s="54">
        <v>0</v>
      </c>
      <c r="BQ1568" s="54">
        <v>0</v>
      </c>
      <c r="BR1568" s="54">
        <v>0</v>
      </c>
      <c r="BS1568" s="54">
        <v>0</v>
      </c>
      <c r="BT1568" s="54">
        <v>0</v>
      </c>
      <c r="BU1568" s="54">
        <v>0</v>
      </c>
      <c r="BV1568" s="54">
        <f t="shared" si="1899"/>
        <v>0</v>
      </c>
      <c r="BW1568" s="54">
        <f t="shared" si="1900"/>
        <v>0</v>
      </c>
      <c r="BX1568" s="54">
        <f t="shared" si="1901"/>
        <v>0</v>
      </c>
      <c r="BY1568" s="54">
        <f t="shared" si="1902"/>
        <v>0</v>
      </c>
      <c r="BZ1568" s="54">
        <f t="shared" si="1903"/>
        <v>0</v>
      </c>
      <c r="CA1568" s="54">
        <v>0</v>
      </c>
      <c r="CB1568" s="54">
        <f t="shared" si="1904"/>
        <v>0</v>
      </c>
      <c r="CC1568" s="54">
        <f t="shared" si="1905"/>
        <v>0</v>
      </c>
      <c r="CD1568" s="54">
        <v>0</v>
      </c>
      <c r="CE1568" s="54">
        <v>0</v>
      </c>
      <c r="CF1568" s="54">
        <v>0</v>
      </c>
      <c r="CG1568" s="54">
        <v>0</v>
      </c>
      <c r="CH1568" s="54">
        <v>0</v>
      </c>
      <c r="CI1568" s="54">
        <v>0</v>
      </c>
      <c r="CJ1568" s="54">
        <v>0</v>
      </c>
      <c r="CK1568" s="54">
        <v>0</v>
      </c>
      <c r="CL1568" s="54">
        <v>0</v>
      </c>
      <c r="CM1568" s="54">
        <v>0</v>
      </c>
      <c r="CN1568" s="54">
        <v>0</v>
      </c>
      <c r="CO1568" s="54">
        <v>0</v>
      </c>
    </row>
    <row r="1569" spans="1:93">
      <c r="A1569" s="3" t="str">
        <f t="shared" si="1885"/>
        <v>SHSH310643Phesgo 15ml</v>
      </c>
      <c r="B1569" s="3" t="s">
        <v>556</v>
      </c>
      <c r="C1569" s="3" t="s">
        <v>557</v>
      </c>
      <c r="D1569" s="3" t="s">
        <v>296</v>
      </c>
      <c r="E1569" s="3" t="s">
        <v>296</v>
      </c>
      <c r="F1569" s="3" t="s">
        <v>481</v>
      </c>
      <c r="G1569" s="3" t="s">
        <v>482</v>
      </c>
      <c r="H1569" s="3" t="s">
        <v>481</v>
      </c>
      <c r="I1569" s="3" t="s">
        <v>482</v>
      </c>
      <c r="J1569" s="3" t="s">
        <v>541</v>
      </c>
      <c r="K1569" s="3" t="s">
        <v>541</v>
      </c>
      <c r="L1569" s="3"/>
      <c r="M1569" s="3" t="s">
        <v>543</v>
      </c>
      <c r="N1569" s="3" t="s">
        <v>17</v>
      </c>
      <c r="O1569" s="3" t="s">
        <v>19</v>
      </c>
      <c r="P1569" s="3">
        <v>8489.27</v>
      </c>
      <c r="Q1569" s="54">
        <v>1.1779575864591419E-6</v>
      </c>
      <c r="R1569" s="54">
        <v>1.1779575864591419E-6</v>
      </c>
      <c r="S1569" s="54">
        <v>1.1779575864591419E-6</v>
      </c>
      <c r="T1569" s="54">
        <v>1.1779575864591419E-6</v>
      </c>
      <c r="U1569" s="54">
        <v>1.1779575864591419E-6</v>
      </c>
      <c r="V1569" s="54">
        <v>1.1779575864591419E-6</v>
      </c>
      <c r="W1569" s="54">
        <v>3.5338727593774257E-6</v>
      </c>
      <c r="X1569" s="54">
        <v>3.5338727593774257E-6</v>
      </c>
      <c r="Y1569" s="54">
        <v>7.0677455187548515E-6</v>
      </c>
      <c r="Z1569" s="54">
        <v>0</v>
      </c>
      <c r="AA1569" s="54">
        <v>0</v>
      </c>
      <c r="AB1569" s="54">
        <v>0</v>
      </c>
      <c r="AC1569" s="54">
        <v>0</v>
      </c>
      <c r="AD1569" s="54">
        <v>0</v>
      </c>
      <c r="AE1569" s="54">
        <v>0</v>
      </c>
      <c r="AF1569" s="54">
        <f t="shared" si="1886"/>
        <v>0</v>
      </c>
      <c r="AG1569" s="54">
        <f t="shared" si="1887"/>
        <v>0</v>
      </c>
      <c r="AH1569" s="54">
        <f t="shared" si="1888"/>
        <v>0</v>
      </c>
      <c r="AI1569" s="54">
        <v>0.01</v>
      </c>
      <c r="AJ1569" s="54">
        <v>0.01</v>
      </c>
      <c r="AK1569" s="54">
        <v>0.01</v>
      </c>
      <c r="AL1569" s="54">
        <v>0.01</v>
      </c>
      <c r="AM1569" s="54">
        <v>0.01</v>
      </c>
      <c r="AN1569" s="54">
        <v>0.01</v>
      </c>
      <c r="AO1569" s="54">
        <v>0.03</v>
      </c>
      <c r="AP1569" s="54">
        <v>0.03</v>
      </c>
      <c r="AQ1569" s="54">
        <v>0.06</v>
      </c>
      <c r="AR1569" s="54">
        <f t="shared" si="1889"/>
        <v>0</v>
      </c>
      <c r="AS1569" s="54">
        <f t="shared" si="1890"/>
        <v>0</v>
      </c>
      <c r="AT1569" s="54">
        <f t="shared" si="1891"/>
        <v>0</v>
      </c>
      <c r="AU1569" s="54">
        <f t="shared" si="1892"/>
        <v>0</v>
      </c>
      <c r="AV1569" s="54">
        <f t="shared" si="1893"/>
        <v>0</v>
      </c>
      <c r="AW1569" s="54">
        <f t="shared" si="1894"/>
        <v>0</v>
      </c>
      <c r="AX1569" s="54">
        <f t="shared" si="1895"/>
        <v>0</v>
      </c>
      <c r="AY1569" s="54">
        <f t="shared" si="1896"/>
        <v>0</v>
      </c>
      <c r="AZ1569" s="54">
        <f t="shared" si="1897"/>
        <v>0</v>
      </c>
      <c r="BA1569" s="54">
        <f t="shared" si="1883"/>
        <v>1.1779575864591419E-6</v>
      </c>
      <c r="BB1569" s="54">
        <f t="shared" si="1884"/>
        <v>0</v>
      </c>
      <c r="BC1569" s="54">
        <f>SUM(CJ1569:CL1569)*2</f>
        <v>0</v>
      </c>
      <c r="BD1569" s="54">
        <f>SUM(CM1569:CO1569)*2</f>
        <v>0</v>
      </c>
      <c r="BE1569" s="54">
        <f t="shared" si="1898"/>
        <v>0</v>
      </c>
      <c r="BF1569" s="54">
        <f t="shared" ref="BF1569:BK1569" si="1933">Z1569*2</f>
        <v>0</v>
      </c>
      <c r="BG1569" s="54">
        <f t="shared" si="1933"/>
        <v>0</v>
      </c>
      <c r="BH1569" s="54">
        <f t="shared" si="1933"/>
        <v>0</v>
      </c>
      <c r="BI1569" s="54">
        <f t="shared" si="1933"/>
        <v>0</v>
      </c>
      <c r="BJ1569" s="54">
        <f t="shared" si="1933"/>
        <v>0</v>
      </c>
      <c r="BK1569" s="54">
        <f t="shared" si="1933"/>
        <v>0</v>
      </c>
      <c r="BL1569" s="54">
        <v>0</v>
      </c>
      <c r="BM1569" s="54">
        <v>0</v>
      </c>
      <c r="BN1569" s="54">
        <f t="shared" si="1931"/>
        <v>0</v>
      </c>
      <c r="BO1569" s="54">
        <f t="shared" si="1932"/>
        <v>0</v>
      </c>
      <c r="BP1569" s="54">
        <v>0</v>
      </c>
      <c r="BQ1569" s="54">
        <v>0</v>
      </c>
      <c r="BR1569" s="54">
        <v>0</v>
      </c>
      <c r="BS1569" s="54">
        <v>0</v>
      </c>
      <c r="BT1569" s="54">
        <v>0</v>
      </c>
      <c r="BU1569" s="54">
        <v>0</v>
      </c>
      <c r="BV1569" s="54">
        <f t="shared" si="1899"/>
        <v>0</v>
      </c>
      <c r="BW1569" s="54">
        <f t="shared" si="1900"/>
        <v>0</v>
      </c>
      <c r="BX1569" s="54">
        <f t="shared" si="1901"/>
        <v>0</v>
      </c>
      <c r="BY1569" s="54">
        <f t="shared" si="1902"/>
        <v>0</v>
      </c>
      <c r="BZ1569" s="54">
        <f t="shared" si="1903"/>
        <v>0</v>
      </c>
      <c r="CA1569" s="54">
        <v>0</v>
      </c>
      <c r="CB1569" s="54">
        <f t="shared" si="1904"/>
        <v>0</v>
      </c>
      <c r="CC1569" s="54">
        <f t="shared" si="1905"/>
        <v>0</v>
      </c>
      <c r="CD1569" s="54">
        <v>0</v>
      </c>
      <c r="CE1569" s="54">
        <v>0</v>
      </c>
      <c r="CF1569" s="54">
        <v>0</v>
      </c>
      <c r="CG1569" s="54">
        <v>0</v>
      </c>
      <c r="CH1569" s="54">
        <v>0</v>
      </c>
      <c r="CI1569" s="54">
        <v>0</v>
      </c>
      <c r="CJ1569" s="54">
        <v>0</v>
      </c>
      <c r="CK1569" s="54">
        <v>0</v>
      </c>
      <c r="CL1569" s="54">
        <v>0</v>
      </c>
      <c r="CM1569" s="54">
        <v>0</v>
      </c>
      <c r="CN1569" s="54">
        <v>0</v>
      </c>
      <c r="CO1569" s="54">
        <v>0</v>
      </c>
    </row>
    <row r="1570" spans="1:93">
      <c r="A1570" s="3" t="str">
        <f t="shared" ref="A1570:A1576" si="1934">D1570&amp;O1570</f>
        <v>上海市Herceptin IV</v>
      </c>
      <c r="B1570" s="3" t="s">
        <v>559</v>
      </c>
      <c r="C1570" s="3" t="s">
        <v>559</v>
      </c>
      <c r="D1570" s="3" t="s">
        <v>296</v>
      </c>
      <c r="E1570" s="3" t="s">
        <v>559</v>
      </c>
      <c r="F1570" s="3" t="s">
        <v>559</v>
      </c>
      <c r="G1570" s="3" t="s">
        <v>559</v>
      </c>
      <c r="H1570" s="3" t="s">
        <v>559</v>
      </c>
      <c r="I1570" s="3" t="s">
        <v>541</v>
      </c>
      <c r="J1570" s="3" t="s">
        <v>541</v>
      </c>
      <c r="K1570" s="3" t="s">
        <v>559</v>
      </c>
      <c r="L1570" s="3"/>
      <c r="M1570" s="3" t="s">
        <v>559</v>
      </c>
      <c r="N1570" s="3" t="s">
        <v>11</v>
      </c>
      <c r="O1570" s="3" t="s">
        <v>11</v>
      </c>
      <c r="P1570" s="3">
        <v>4535.5</v>
      </c>
      <c r="Q1570" s="54"/>
      <c r="R1570" s="54"/>
      <c r="S1570" s="54"/>
      <c r="T1570" s="54"/>
      <c r="U1570" s="54"/>
      <c r="V1570" s="54"/>
      <c r="W1570" s="54">
        <v>0</v>
      </c>
      <c r="X1570" s="54">
        <v>0</v>
      </c>
      <c r="Y1570" s="54">
        <v>0</v>
      </c>
      <c r="Z1570" s="54">
        <v>35</v>
      </c>
      <c r="AA1570" s="54">
        <v>35</v>
      </c>
      <c r="AB1570" s="54">
        <v>29</v>
      </c>
      <c r="AC1570" s="54">
        <v>40</v>
      </c>
      <c r="AD1570" s="54">
        <v>0</v>
      </c>
      <c r="AE1570" s="54">
        <v>0</v>
      </c>
      <c r="AF1570" s="54">
        <f t="shared" si="1886"/>
        <v>99</v>
      </c>
      <c r="AG1570" s="54">
        <f t="shared" si="1887"/>
        <v>40</v>
      </c>
      <c r="AH1570" s="54">
        <f t="shared" si="1888"/>
        <v>139</v>
      </c>
      <c r="AI1570" s="54"/>
      <c r="AJ1570" s="54"/>
      <c r="AK1570" s="54"/>
      <c r="AL1570" s="54"/>
      <c r="AM1570" s="54"/>
      <c r="AN1570" s="54"/>
      <c r="AO1570" s="54">
        <v>0</v>
      </c>
      <c r="AP1570" s="54">
        <v>0</v>
      </c>
      <c r="AQ1570" s="54">
        <v>0</v>
      </c>
      <c r="AR1570" s="54">
        <f t="shared" si="1889"/>
        <v>158742.5</v>
      </c>
      <c r="AS1570" s="54">
        <f t="shared" si="1890"/>
        <v>158742.5</v>
      </c>
      <c r="AT1570" s="54">
        <f t="shared" si="1891"/>
        <v>131529.5</v>
      </c>
      <c r="AU1570" s="54">
        <f t="shared" si="1892"/>
        <v>181420</v>
      </c>
      <c r="AV1570" s="54">
        <f t="shared" si="1893"/>
        <v>0</v>
      </c>
      <c r="AW1570" s="54">
        <f t="shared" si="1894"/>
        <v>0</v>
      </c>
      <c r="AX1570" s="54">
        <f t="shared" si="1895"/>
        <v>449014.5</v>
      </c>
      <c r="AY1570" s="54">
        <f t="shared" si="1896"/>
        <v>181420</v>
      </c>
      <c r="AZ1570" s="54">
        <f t="shared" si="1897"/>
        <v>630434.5</v>
      </c>
      <c r="BA1570" s="54">
        <f t="shared" si="1883"/>
        <v>0</v>
      </c>
      <c r="BB1570" s="54">
        <f t="shared" si="1884"/>
        <v>40</v>
      </c>
      <c r="BC1570" s="54"/>
      <c r="BD1570" s="54"/>
      <c r="BE1570" s="54">
        <f t="shared" si="1898"/>
        <v>0</v>
      </c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>
        <f t="shared" si="1899"/>
        <v>0</v>
      </c>
      <c r="BW1570" s="54">
        <f t="shared" si="1900"/>
        <v>0</v>
      </c>
      <c r="BX1570" s="54">
        <f t="shared" si="1901"/>
        <v>0</v>
      </c>
      <c r="BY1570" s="54">
        <f t="shared" si="1902"/>
        <v>0</v>
      </c>
      <c r="BZ1570" s="54">
        <f t="shared" si="1903"/>
        <v>0</v>
      </c>
      <c r="CA1570" s="54">
        <v>0</v>
      </c>
      <c r="CB1570" s="54">
        <f t="shared" si="1904"/>
        <v>0</v>
      </c>
      <c r="CC1570" s="54">
        <f t="shared" si="1905"/>
        <v>0</v>
      </c>
      <c r="CD1570" s="54">
        <v>0</v>
      </c>
      <c r="CE1570" s="54">
        <v>0</v>
      </c>
      <c r="CF1570" s="54">
        <v>0</v>
      </c>
      <c r="CG1570" s="54">
        <v>0</v>
      </c>
      <c r="CH1570" s="54">
        <v>0</v>
      </c>
      <c r="CI1570" s="54">
        <v>0</v>
      </c>
      <c r="CJ1570" s="54">
        <v>0</v>
      </c>
      <c r="CK1570" s="54">
        <v>0</v>
      </c>
      <c r="CL1570" s="54">
        <v>0</v>
      </c>
      <c r="CM1570" s="54">
        <v>0</v>
      </c>
      <c r="CN1570" s="54">
        <v>0</v>
      </c>
      <c r="CO1570" s="54">
        <v>0</v>
      </c>
    </row>
    <row r="1571" spans="1:93">
      <c r="A1571" s="3" t="str">
        <f t="shared" si="1934"/>
        <v>上海市Herceptin SC</v>
      </c>
      <c r="B1571" s="3" t="s">
        <v>559</v>
      </c>
      <c r="C1571" s="3" t="s">
        <v>559</v>
      </c>
      <c r="D1571" s="3" t="s">
        <v>296</v>
      </c>
      <c r="E1571" s="3" t="s">
        <v>559</v>
      </c>
      <c r="F1571" s="3" t="s">
        <v>559</v>
      </c>
      <c r="G1571" s="3" t="s">
        <v>559</v>
      </c>
      <c r="H1571" s="3" t="s">
        <v>559</v>
      </c>
      <c r="I1571" s="3" t="s">
        <v>541</v>
      </c>
      <c r="J1571" s="3" t="s">
        <v>541</v>
      </c>
      <c r="K1571" s="3" t="s">
        <v>559</v>
      </c>
      <c r="L1571" s="3"/>
      <c r="M1571" s="3" t="s">
        <v>559</v>
      </c>
      <c r="N1571" s="3" t="s">
        <v>12</v>
      </c>
      <c r="O1571" s="3" t="s">
        <v>12</v>
      </c>
      <c r="P1571" s="3">
        <v>3444.49</v>
      </c>
      <c r="Q1571" s="54"/>
      <c r="R1571" s="54"/>
      <c r="S1571" s="54"/>
      <c r="T1571" s="54"/>
      <c r="U1571" s="54"/>
      <c r="V1571" s="54"/>
      <c r="W1571" s="54">
        <v>0</v>
      </c>
      <c r="X1571" s="54">
        <v>0</v>
      </c>
      <c r="Y1571" s="54">
        <v>0</v>
      </c>
      <c r="Z1571" s="54">
        <v>2</v>
      </c>
      <c r="AA1571" s="54">
        <v>0</v>
      </c>
      <c r="AB1571" s="54">
        <v>4</v>
      </c>
      <c r="AC1571" s="54">
        <v>1</v>
      </c>
      <c r="AD1571" s="54">
        <v>0</v>
      </c>
      <c r="AE1571" s="54">
        <v>0</v>
      </c>
      <c r="AF1571" s="54">
        <f t="shared" si="1886"/>
        <v>6</v>
      </c>
      <c r="AG1571" s="54">
        <f t="shared" si="1887"/>
        <v>1</v>
      </c>
      <c r="AH1571" s="54">
        <f t="shared" si="1888"/>
        <v>7</v>
      </c>
      <c r="AI1571" s="54"/>
      <c r="AJ1571" s="54"/>
      <c r="AK1571" s="54"/>
      <c r="AL1571" s="54"/>
      <c r="AM1571" s="54"/>
      <c r="AN1571" s="54"/>
      <c r="AO1571" s="54">
        <v>0</v>
      </c>
      <c r="AP1571" s="54">
        <v>0</v>
      </c>
      <c r="AQ1571" s="54">
        <v>0</v>
      </c>
      <c r="AR1571" s="54">
        <f t="shared" si="1889"/>
        <v>6888.98</v>
      </c>
      <c r="AS1571" s="54">
        <f t="shared" si="1890"/>
        <v>0</v>
      </c>
      <c r="AT1571" s="54">
        <f t="shared" si="1891"/>
        <v>13777.96</v>
      </c>
      <c r="AU1571" s="54">
        <f t="shared" si="1892"/>
        <v>3444.49</v>
      </c>
      <c r="AV1571" s="54">
        <f t="shared" si="1893"/>
        <v>0</v>
      </c>
      <c r="AW1571" s="54">
        <f t="shared" si="1894"/>
        <v>0</v>
      </c>
      <c r="AX1571" s="54">
        <f t="shared" si="1895"/>
        <v>20666.939999999999</v>
      </c>
      <c r="AY1571" s="54">
        <f t="shared" si="1896"/>
        <v>3444.49</v>
      </c>
      <c r="AZ1571" s="54">
        <f t="shared" si="1897"/>
        <v>24111.43</v>
      </c>
      <c r="BA1571" s="54">
        <f t="shared" si="1883"/>
        <v>0</v>
      </c>
      <c r="BB1571" s="54">
        <f t="shared" si="1884"/>
        <v>1</v>
      </c>
      <c r="BC1571" s="54"/>
      <c r="BD1571" s="54"/>
      <c r="BE1571" s="54">
        <f t="shared" si="1898"/>
        <v>0</v>
      </c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>
        <f t="shared" si="1899"/>
        <v>0</v>
      </c>
      <c r="BW1571" s="54">
        <f t="shared" si="1900"/>
        <v>0</v>
      </c>
      <c r="BX1571" s="54">
        <f t="shared" si="1901"/>
        <v>0</v>
      </c>
      <c r="BY1571" s="54">
        <f t="shared" si="1902"/>
        <v>0</v>
      </c>
      <c r="BZ1571" s="54">
        <f t="shared" si="1903"/>
        <v>0</v>
      </c>
      <c r="CA1571" s="54">
        <v>0</v>
      </c>
      <c r="CB1571" s="54">
        <f t="shared" si="1904"/>
        <v>0</v>
      </c>
      <c r="CC1571" s="54">
        <f t="shared" si="1905"/>
        <v>0</v>
      </c>
      <c r="CD1571" s="54">
        <v>0</v>
      </c>
      <c r="CE1571" s="54">
        <v>0</v>
      </c>
      <c r="CF1571" s="54">
        <v>0</v>
      </c>
      <c r="CG1571" s="54">
        <v>0</v>
      </c>
      <c r="CH1571" s="54">
        <v>0</v>
      </c>
      <c r="CI1571" s="54">
        <v>0</v>
      </c>
      <c r="CJ1571" s="54">
        <v>0</v>
      </c>
      <c r="CK1571" s="54">
        <v>0</v>
      </c>
      <c r="CL1571" s="54">
        <v>0</v>
      </c>
      <c r="CM1571" s="54">
        <v>0</v>
      </c>
      <c r="CN1571" s="54">
        <v>0</v>
      </c>
      <c r="CO1571" s="54">
        <v>0</v>
      </c>
    </row>
    <row r="1572" spans="1:93">
      <c r="A1572" s="3" t="str">
        <f t="shared" si="1934"/>
        <v>上海市Itovebi 3mg</v>
      </c>
      <c r="B1572" s="3" t="s">
        <v>559</v>
      </c>
      <c r="C1572" s="3" t="s">
        <v>559</v>
      </c>
      <c r="D1572" s="3" t="s">
        <v>296</v>
      </c>
      <c r="E1572" s="3" t="s">
        <v>559</v>
      </c>
      <c r="F1572" s="3" t="s">
        <v>559</v>
      </c>
      <c r="G1572" s="3" t="s">
        <v>559</v>
      </c>
      <c r="H1572" s="3" t="s">
        <v>559</v>
      </c>
      <c r="I1572" s="3" t="s">
        <v>541</v>
      </c>
      <c r="J1572" s="3" t="s">
        <v>541</v>
      </c>
      <c r="K1572" s="3" t="s">
        <v>559</v>
      </c>
      <c r="L1572" s="3"/>
      <c r="M1572" s="3" t="s">
        <v>559</v>
      </c>
      <c r="N1572" s="3" t="s">
        <v>13</v>
      </c>
      <c r="O1572" s="3" t="s">
        <v>14</v>
      </c>
      <c r="P1572" s="3">
        <v>3566.02</v>
      </c>
      <c r="Q1572" s="54"/>
      <c r="R1572" s="54"/>
      <c r="S1572" s="54"/>
      <c r="T1572" s="54"/>
      <c r="U1572" s="54"/>
      <c r="V1572" s="54"/>
      <c r="W1572" s="54">
        <v>0</v>
      </c>
      <c r="X1572" s="54">
        <v>0</v>
      </c>
      <c r="Y1572" s="54">
        <v>0</v>
      </c>
      <c r="Z1572" s="54">
        <v>0</v>
      </c>
      <c r="AA1572" s="54">
        <v>0</v>
      </c>
      <c r="AB1572" s="54">
        <v>2</v>
      </c>
      <c r="AC1572" s="54">
        <v>1</v>
      </c>
      <c r="AD1572" s="54">
        <v>0</v>
      </c>
      <c r="AE1572" s="54">
        <v>0</v>
      </c>
      <c r="AF1572" s="54">
        <f t="shared" si="1886"/>
        <v>2</v>
      </c>
      <c r="AG1572" s="54">
        <f t="shared" si="1887"/>
        <v>1</v>
      </c>
      <c r="AH1572" s="54">
        <f t="shared" si="1888"/>
        <v>3</v>
      </c>
      <c r="AI1572" s="54"/>
      <c r="AJ1572" s="54"/>
      <c r="AK1572" s="54"/>
      <c r="AL1572" s="54"/>
      <c r="AM1572" s="54"/>
      <c r="AN1572" s="54"/>
      <c r="AO1572" s="54">
        <v>0</v>
      </c>
      <c r="AP1572" s="54">
        <v>0</v>
      </c>
      <c r="AQ1572" s="54">
        <v>0</v>
      </c>
      <c r="AR1572" s="54">
        <f t="shared" si="1889"/>
        <v>0</v>
      </c>
      <c r="AS1572" s="54">
        <f t="shared" si="1890"/>
        <v>0</v>
      </c>
      <c r="AT1572" s="54">
        <f t="shared" si="1891"/>
        <v>7132.04</v>
      </c>
      <c r="AU1572" s="54">
        <f t="shared" si="1892"/>
        <v>3566.02</v>
      </c>
      <c r="AV1572" s="54">
        <f t="shared" si="1893"/>
        <v>0</v>
      </c>
      <c r="AW1572" s="54">
        <f t="shared" si="1894"/>
        <v>0</v>
      </c>
      <c r="AX1572" s="54">
        <f t="shared" si="1895"/>
        <v>7132.04</v>
      </c>
      <c r="AY1572" s="54">
        <f t="shared" si="1896"/>
        <v>3566.02</v>
      </c>
      <c r="AZ1572" s="54">
        <f t="shared" si="1897"/>
        <v>10698.06</v>
      </c>
      <c r="BA1572" s="54">
        <f t="shared" si="1883"/>
        <v>0</v>
      </c>
      <c r="BB1572" s="54">
        <f t="shared" si="1884"/>
        <v>1</v>
      </c>
      <c r="BC1572" s="54"/>
      <c r="BD1572" s="54"/>
      <c r="BE1572" s="54">
        <f t="shared" si="1898"/>
        <v>0</v>
      </c>
      <c r="BF1572" s="54"/>
      <c r="BG1572" s="54"/>
      <c r="BH1572" s="54"/>
      <c r="BI1572" s="54"/>
      <c r="BJ1572" s="54"/>
      <c r="BK1572" s="54"/>
      <c r="BL1572" s="54">
        <v>0</v>
      </c>
      <c r="BM1572" s="54">
        <v>0</v>
      </c>
      <c r="BN1572" s="54">
        <f t="shared" ref="BN1572:BN1573" si="1935">AVERAGE(BP1572:BR1572)</f>
        <v>0</v>
      </c>
      <c r="BO1572" s="54">
        <f t="shared" ref="BO1572:BO1573" si="1936">SUM(BS1572:BU1572)/1</f>
        <v>0</v>
      </c>
      <c r="BP1572" s="54">
        <v>0</v>
      </c>
      <c r="BQ1572" s="54">
        <v>0</v>
      </c>
      <c r="BR1572" s="54">
        <v>0</v>
      </c>
      <c r="BS1572" s="54">
        <v>0</v>
      </c>
      <c r="BT1572" s="54">
        <v>0</v>
      </c>
      <c r="BU1572" s="54">
        <v>0</v>
      </c>
      <c r="BV1572" s="54">
        <f t="shared" si="1899"/>
        <v>0</v>
      </c>
      <c r="BW1572" s="54">
        <f t="shared" si="1900"/>
        <v>0</v>
      </c>
      <c r="BX1572" s="54">
        <f t="shared" si="1901"/>
        <v>0</v>
      </c>
      <c r="BY1572" s="54">
        <f t="shared" si="1902"/>
        <v>0</v>
      </c>
      <c r="BZ1572" s="54">
        <f t="shared" si="1903"/>
        <v>0</v>
      </c>
      <c r="CA1572" s="54">
        <v>0</v>
      </c>
      <c r="CB1572" s="54">
        <f t="shared" si="1904"/>
        <v>0</v>
      </c>
      <c r="CC1572" s="54">
        <f t="shared" si="1905"/>
        <v>0</v>
      </c>
      <c r="CD1572" s="54">
        <v>0</v>
      </c>
      <c r="CE1572" s="54">
        <v>0</v>
      </c>
      <c r="CF1572" s="54">
        <v>0</v>
      </c>
      <c r="CG1572" s="54">
        <v>0</v>
      </c>
      <c r="CH1572" s="54">
        <v>0</v>
      </c>
      <c r="CI1572" s="54">
        <v>0</v>
      </c>
      <c r="CJ1572" s="54">
        <v>0</v>
      </c>
      <c r="CK1572" s="54">
        <v>0</v>
      </c>
      <c r="CL1572" s="54">
        <v>0</v>
      </c>
      <c r="CM1572" s="54">
        <v>0</v>
      </c>
      <c r="CN1572" s="54">
        <v>0</v>
      </c>
      <c r="CO1572" s="54">
        <v>0</v>
      </c>
    </row>
    <row r="1573" spans="1:93">
      <c r="A1573" s="3" t="str">
        <f t="shared" si="1934"/>
        <v>上海市Itovebi 9mg</v>
      </c>
      <c r="B1573" s="3" t="s">
        <v>559</v>
      </c>
      <c r="C1573" s="3" t="s">
        <v>559</v>
      </c>
      <c r="D1573" s="3" t="s">
        <v>296</v>
      </c>
      <c r="E1573" s="3" t="s">
        <v>559</v>
      </c>
      <c r="F1573" s="3" t="s">
        <v>559</v>
      </c>
      <c r="G1573" s="3" t="s">
        <v>559</v>
      </c>
      <c r="H1573" s="3" t="s">
        <v>559</v>
      </c>
      <c r="I1573" s="3" t="s">
        <v>541</v>
      </c>
      <c r="J1573" s="3" t="s">
        <v>541</v>
      </c>
      <c r="K1573" s="3" t="s">
        <v>559</v>
      </c>
      <c r="L1573" s="3"/>
      <c r="M1573" s="3" t="s">
        <v>559</v>
      </c>
      <c r="N1573" s="3" t="s">
        <v>13</v>
      </c>
      <c r="O1573" s="3" t="s">
        <v>15</v>
      </c>
      <c r="P1573" s="3">
        <v>10698.05</v>
      </c>
      <c r="Q1573" s="54"/>
      <c r="R1573" s="54"/>
      <c r="S1573" s="54"/>
      <c r="T1573" s="54"/>
      <c r="U1573" s="54"/>
      <c r="V1573" s="54"/>
      <c r="W1573" s="54">
        <v>0</v>
      </c>
      <c r="X1573" s="54">
        <v>0</v>
      </c>
      <c r="Y1573" s="54">
        <v>0</v>
      </c>
      <c r="Z1573" s="54">
        <v>0</v>
      </c>
      <c r="AA1573" s="54">
        <v>0</v>
      </c>
      <c r="AB1573" s="54">
        <v>2</v>
      </c>
      <c r="AC1573" s="54">
        <v>0</v>
      </c>
      <c r="AD1573" s="54">
        <v>0</v>
      </c>
      <c r="AE1573" s="54">
        <v>0</v>
      </c>
      <c r="AF1573" s="54">
        <f t="shared" si="1886"/>
        <v>2</v>
      </c>
      <c r="AG1573" s="54">
        <f t="shared" si="1887"/>
        <v>0</v>
      </c>
      <c r="AH1573" s="54">
        <f t="shared" si="1888"/>
        <v>2</v>
      </c>
      <c r="AI1573" s="54"/>
      <c r="AJ1573" s="54"/>
      <c r="AK1573" s="54"/>
      <c r="AL1573" s="54"/>
      <c r="AM1573" s="54"/>
      <c r="AN1573" s="54"/>
      <c r="AO1573" s="54">
        <v>0</v>
      </c>
      <c r="AP1573" s="54">
        <v>0</v>
      </c>
      <c r="AQ1573" s="54">
        <v>0</v>
      </c>
      <c r="AR1573" s="54">
        <f t="shared" si="1889"/>
        <v>0</v>
      </c>
      <c r="AS1573" s="54">
        <f t="shared" si="1890"/>
        <v>0</v>
      </c>
      <c r="AT1573" s="54">
        <f t="shared" si="1891"/>
        <v>21396.1</v>
      </c>
      <c r="AU1573" s="54">
        <f t="shared" si="1892"/>
        <v>0</v>
      </c>
      <c r="AV1573" s="54">
        <f t="shared" si="1893"/>
        <v>0</v>
      </c>
      <c r="AW1573" s="54">
        <f t="shared" si="1894"/>
        <v>0</v>
      </c>
      <c r="AX1573" s="54">
        <f t="shared" si="1895"/>
        <v>21396.1</v>
      </c>
      <c r="AY1573" s="54">
        <f t="shared" si="1896"/>
        <v>0</v>
      </c>
      <c r="AZ1573" s="54">
        <f t="shared" si="1897"/>
        <v>21396.1</v>
      </c>
      <c r="BA1573" s="54">
        <f t="shared" si="1883"/>
        <v>0</v>
      </c>
      <c r="BB1573" s="54">
        <f t="shared" si="1884"/>
        <v>0</v>
      </c>
      <c r="BC1573" s="54"/>
      <c r="BD1573" s="54"/>
      <c r="BE1573" s="54">
        <f t="shared" si="1898"/>
        <v>0</v>
      </c>
      <c r="BF1573" s="54"/>
      <c r="BG1573" s="54"/>
      <c r="BH1573" s="54"/>
      <c r="BI1573" s="54"/>
      <c r="BJ1573" s="54"/>
      <c r="BK1573" s="54"/>
      <c r="BL1573" s="54">
        <v>0</v>
      </c>
      <c r="BM1573" s="54">
        <v>0</v>
      </c>
      <c r="BN1573" s="54">
        <f t="shared" si="1935"/>
        <v>0</v>
      </c>
      <c r="BO1573" s="54">
        <f t="shared" si="1936"/>
        <v>0</v>
      </c>
      <c r="BP1573" s="54">
        <v>0</v>
      </c>
      <c r="BQ1573" s="54">
        <v>0</v>
      </c>
      <c r="BR1573" s="54">
        <v>0</v>
      </c>
      <c r="BS1573" s="54">
        <v>0</v>
      </c>
      <c r="BT1573" s="54">
        <v>0</v>
      </c>
      <c r="BU1573" s="54">
        <v>0</v>
      </c>
      <c r="BV1573" s="54">
        <f t="shared" si="1899"/>
        <v>0</v>
      </c>
      <c r="BW1573" s="54">
        <f t="shared" si="1900"/>
        <v>0</v>
      </c>
      <c r="BX1573" s="54">
        <f t="shared" si="1901"/>
        <v>0</v>
      </c>
      <c r="BY1573" s="54">
        <f t="shared" si="1902"/>
        <v>0</v>
      </c>
      <c r="BZ1573" s="54">
        <f t="shared" si="1903"/>
        <v>0</v>
      </c>
      <c r="CA1573" s="54">
        <v>0</v>
      </c>
      <c r="CB1573" s="54">
        <f t="shared" si="1904"/>
        <v>0</v>
      </c>
      <c r="CC1573" s="54">
        <f t="shared" si="1905"/>
        <v>0</v>
      </c>
      <c r="CD1573" s="54">
        <v>0</v>
      </c>
      <c r="CE1573" s="54">
        <v>0</v>
      </c>
      <c r="CF1573" s="54">
        <v>0</v>
      </c>
      <c r="CG1573" s="54">
        <v>0</v>
      </c>
      <c r="CH1573" s="54">
        <v>0</v>
      </c>
      <c r="CI1573" s="54">
        <v>0</v>
      </c>
      <c r="CJ1573" s="54">
        <v>0</v>
      </c>
      <c r="CK1573" s="54">
        <v>0</v>
      </c>
      <c r="CL1573" s="54">
        <v>0</v>
      </c>
      <c r="CM1573" s="54">
        <v>0</v>
      </c>
      <c r="CN1573" s="54">
        <v>0</v>
      </c>
      <c r="CO1573" s="54">
        <v>0</v>
      </c>
    </row>
    <row r="1574" spans="1:93">
      <c r="A1574" s="3" t="str">
        <f t="shared" si="1934"/>
        <v>上海市Perjeta</v>
      </c>
      <c r="B1574" s="3" t="s">
        <v>559</v>
      </c>
      <c r="C1574" s="3" t="s">
        <v>559</v>
      </c>
      <c r="D1574" s="3" t="s">
        <v>296</v>
      </c>
      <c r="E1574" s="3" t="s">
        <v>559</v>
      </c>
      <c r="F1574" s="3" t="s">
        <v>559</v>
      </c>
      <c r="G1574" s="3" t="s">
        <v>559</v>
      </c>
      <c r="H1574" s="3" t="s">
        <v>559</v>
      </c>
      <c r="I1574" s="3" t="s">
        <v>541</v>
      </c>
      <c r="J1574" s="3" t="s">
        <v>541</v>
      </c>
      <c r="K1574" s="3" t="s">
        <v>559</v>
      </c>
      <c r="L1574" s="3"/>
      <c r="M1574" s="3" t="s">
        <v>559</v>
      </c>
      <c r="N1574" s="3" t="s">
        <v>16</v>
      </c>
      <c r="O1574" s="3" t="s">
        <v>16</v>
      </c>
      <c r="P1574" s="3">
        <v>3985.87</v>
      </c>
      <c r="Q1574" s="54"/>
      <c r="R1574" s="54"/>
      <c r="S1574" s="54"/>
      <c r="T1574" s="54"/>
      <c r="U1574" s="54"/>
      <c r="V1574" s="54"/>
      <c r="W1574" s="54">
        <v>0</v>
      </c>
      <c r="X1574" s="54">
        <v>0</v>
      </c>
      <c r="Y1574" s="54">
        <v>0</v>
      </c>
      <c r="Z1574" s="54">
        <v>15</v>
      </c>
      <c r="AA1574" s="54">
        <v>19</v>
      </c>
      <c r="AB1574" s="54">
        <v>23</v>
      </c>
      <c r="AC1574" s="54">
        <v>20</v>
      </c>
      <c r="AD1574" s="54">
        <v>0</v>
      </c>
      <c r="AE1574" s="54">
        <v>0</v>
      </c>
      <c r="AF1574" s="54">
        <f t="shared" si="1886"/>
        <v>57</v>
      </c>
      <c r="AG1574" s="54">
        <f t="shared" si="1887"/>
        <v>20</v>
      </c>
      <c r="AH1574" s="54">
        <f t="shared" si="1888"/>
        <v>77</v>
      </c>
      <c r="AI1574" s="54"/>
      <c r="AJ1574" s="54"/>
      <c r="AK1574" s="54"/>
      <c r="AL1574" s="54"/>
      <c r="AM1574" s="54"/>
      <c r="AN1574" s="54"/>
      <c r="AO1574" s="54">
        <v>0</v>
      </c>
      <c r="AP1574" s="54">
        <v>0</v>
      </c>
      <c r="AQ1574" s="54">
        <v>0</v>
      </c>
      <c r="AR1574" s="54">
        <f t="shared" si="1889"/>
        <v>59788.049999999996</v>
      </c>
      <c r="AS1574" s="54">
        <f t="shared" si="1890"/>
        <v>75731.53</v>
      </c>
      <c r="AT1574" s="54">
        <f t="shared" si="1891"/>
        <v>91675.01</v>
      </c>
      <c r="AU1574" s="54">
        <f t="shared" si="1892"/>
        <v>79717.399999999994</v>
      </c>
      <c r="AV1574" s="54">
        <f t="shared" si="1893"/>
        <v>0</v>
      </c>
      <c r="AW1574" s="54">
        <f t="shared" si="1894"/>
        <v>0</v>
      </c>
      <c r="AX1574" s="54">
        <f t="shared" si="1895"/>
        <v>227194.58999999997</v>
      </c>
      <c r="AY1574" s="54">
        <f t="shared" si="1896"/>
        <v>79717.399999999994</v>
      </c>
      <c r="AZ1574" s="54">
        <f t="shared" si="1897"/>
        <v>306911.99</v>
      </c>
      <c r="BA1574" s="54">
        <f t="shared" si="1883"/>
        <v>0</v>
      </c>
      <c r="BB1574" s="54">
        <f t="shared" si="1884"/>
        <v>20</v>
      </c>
      <c r="BC1574" s="54"/>
      <c r="BD1574" s="54"/>
      <c r="BE1574" s="54">
        <f t="shared" si="1898"/>
        <v>0</v>
      </c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>
        <f t="shared" si="1899"/>
        <v>0</v>
      </c>
      <c r="BW1574" s="54">
        <f t="shared" si="1900"/>
        <v>0</v>
      </c>
      <c r="BX1574" s="54">
        <f t="shared" si="1901"/>
        <v>0</v>
      </c>
      <c r="BY1574" s="54">
        <f t="shared" si="1902"/>
        <v>0</v>
      </c>
      <c r="BZ1574" s="54">
        <f t="shared" si="1903"/>
        <v>0</v>
      </c>
      <c r="CA1574" s="54">
        <v>0</v>
      </c>
      <c r="CB1574" s="54">
        <f t="shared" si="1904"/>
        <v>0</v>
      </c>
      <c r="CC1574" s="54">
        <f t="shared" si="1905"/>
        <v>0</v>
      </c>
      <c r="CD1574" s="54">
        <v>0</v>
      </c>
      <c r="CE1574" s="54">
        <v>0</v>
      </c>
      <c r="CF1574" s="54">
        <v>0</v>
      </c>
      <c r="CG1574" s="54">
        <v>0</v>
      </c>
      <c r="CH1574" s="54">
        <v>0</v>
      </c>
      <c r="CI1574" s="54">
        <v>0</v>
      </c>
      <c r="CJ1574" s="54">
        <v>0</v>
      </c>
      <c r="CK1574" s="54">
        <v>0</v>
      </c>
      <c r="CL1574" s="54">
        <v>0</v>
      </c>
      <c r="CM1574" s="54">
        <v>0</v>
      </c>
      <c r="CN1574" s="54">
        <v>0</v>
      </c>
      <c r="CO1574" s="54">
        <v>0</v>
      </c>
    </row>
    <row r="1575" spans="1:93">
      <c r="A1575" s="3" t="str">
        <f t="shared" si="1934"/>
        <v>上海市Phesgo 10ml</v>
      </c>
      <c r="B1575" s="3" t="s">
        <v>559</v>
      </c>
      <c r="C1575" s="3" t="s">
        <v>559</v>
      </c>
      <c r="D1575" s="3" t="s">
        <v>296</v>
      </c>
      <c r="E1575" s="3" t="s">
        <v>559</v>
      </c>
      <c r="F1575" s="3" t="s">
        <v>559</v>
      </c>
      <c r="G1575" s="3" t="s">
        <v>559</v>
      </c>
      <c r="H1575" s="3" t="s">
        <v>559</v>
      </c>
      <c r="I1575" s="3" t="s">
        <v>541</v>
      </c>
      <c r="J1575" s="3" t="s">
        <v>541</v>
      </c>
      <c r="K1575" s="3" t="s">
        <v>559</v>
      </c>
      <c r="L1575" s="3"/>
      <c r="M1575" s="3" t="s">
        <v>559</v>
      </c>
      <c r="N1575" s="3" t="s">
        <v>17</v>
      </c>
      <c r="O1575" s="3" t="s">
        <v>18</v>
      </c>
      <c r="P1575" s="3">
        <v>6232.07</v>
      </c>
      <c r="Q1575" s="54">
        <v>0</v>
      </c>
      <c r="R1575" s="54">
        <v>0</v>
      </c>
      <c r="S1575" s="54">
        <v>0</v>
      </c>
      <c r="T1575" s="54">
        <v>0</v>
      </c>
      <c r="U1575" s="54">
        <v>0</v>
      </c>
      <c r="V1575" s="54">
        <v>0</v>
      </c>
      <c r="W1575" s="54">
        <v>0</v>
      </c>
      <c r="X1575" s="54">
        <v>0</v>
      </c>
      <c r="Y1575" s="54">
        <v>0</v>
      </c>
      <c r="Z1575" s="54">
        <v>8</v>
      </c>
      <c r="AA1575" s="54">
        <v>11</v>
      </c>
      <c r="AB1575" s="54">
        <v>15</v>
      </c>
      <c r="AC1575" s="54">
        <v>8</v>
      </c>
      <c r="AD1575" s="54">
        <v>0</v>
      </c>
      <c r="AE1575" s="54">
        <v>0</v>
      </c>
      <c r="AF1575" s="54">
        <f t="shared" si="1886"/>
        <v>34</v>
      </c>
      <c r="AG1575" s="54">
        <f t="shared" si="1887"/>
        <v>8</v>
      </c>
      <c r="AH1575" s="54">
        <f t="shared" si="1888"/>
        <v>42</v>
      </c>
      <c r="AI1575" s="54">
        <v>0</v>
      </c>
      <c r="AJ1575" s="54">
        <v>0</v>
      </c>
      <c r="AK1575" s="54">
        <v>0</v>
      </c>
      <c r="AL1575" s="54">
        <v>0</v>
      </c>
      <c r="AM1575" s="54">
        <v>0</v>
      </c>
      <c r="AN1575" s="54">
        <v>0</v>
      </c>
      <c r="AO1575" s="54">
        <v>0</v>
      </c>
      <c r="AP1575" s="54">
        <v>0</v>
      </c>
      <c r="AQ1575" s="54">
        <v>0</v>
      </c>
      <c r="AR1575" s="54">
        <f t="shared" si="1889"/>
        <v>49856.56</v>
      </c>
      <c r="AS1575" s="54">
        <f t="shared" si="1890"/>
        <v>68552.76999999999</v>
      </c>
      <c r="AT1575" s="54">
        <f t="shared" si="1891"/>
        <v>93481.049999999988</v>
      </c>
      <c r="AU1575" s="54">
        <f t="shared" si="1892"/>
        <v>49856.56</v>
      </c>
      <c r="AV1575" s="54">
        <f t="shared" si="1893"/>
        <v>0</v>
      </c>
      <c r="AW1575" s="54">
        <f t="shared" si="1894"/>
        <v>0</v>
      </c>
      <c r="AX1575" s="54">
        <f t="shared" si="1895"/>
        <v>211890.37999999998</v>
      </c>
      <c r="AY1575" s="54">
        <f t="shared" si="1896"/>
        <v>49856.56</v>
      </c>
      <c r="AZ1575" s="54">
        <f t="shared" si="1897"/>
        <v>261746.93999999997</v>
      </c>
      <c r="BA1575" s="54">
        <f t="shared" si="1883"/>
        <v>0</v>
      </c>
      <c r="BB1575" s="54">
        <f t="shared" si="1884"/>
        <v>8</v>
      </c>
      <c r="BC1575" s="54">
        <f>SUM(CJ1575:CL1575)</f>
        <v>0</v>
      </c>
      <c r="BD1575" s="54">
        <f>SUM(CM1575:CO1575)</f>
        <v>0</v>
      </c>
      <c r="BE1575" s="54">
        <f t="shared" si="1898"/>
        <v>42</v>
      </c>
      <c r="BF1575" s="54">
        <f t="shared" ref="BF1575:BK1575" si="1937">Z1575</f>
        <v>8</v>
      </c>
      <c r="BG1575" s="54">
        <f t="shared" si="1937"/>
        <v>11</v>
      </c>
      <c r="BH1575" s="54">
        <f t="shared" si="1937"/>
        <v>15</v>
      </c>
      <c r="BI1575" s="54">
        <f t="shared" si="1937"/>
        <v>8</v>
      </c>
      <c r="BJ1575" s="54">
        <f t="shared" si="1937"/>
        <v>0</v>
      </c>
      <c r="BK1575" s="54">
        <f t="shared" si="1937"/>
        <v>0</v>
      </c>
      <c r="BL1575" s="54">
        <v>0</v>
      </c>
      <c r="BM1575" s="54">
        <v>0</v>
      </c>
      <c r="BN1575" s="54">
        <f t="shared" ref="BN1575:BN1576" si="1938">AVERAGE(BP1575:BR1575)</f>
        <v>0</v>
      </c>
      <c r="BO1575" s="54">
        <f t="shared" ref="BO1575:BO1576" si="1939">SUM(BS1575:BU1575)/1</f>
        <v>0</v>
      </c>
      <c r="BP1575" s="54">
        <v>0</v>
      </c>
      <c r="BQ1575" s="54">
        <v>0</v>
      </c>
      <c r="BR1575" s="54">
        <v>0</v>
      </c>
      <c r="BS1575" s="54">
        <v>0</v>
      </c>
      <c r="BT1575" s="54">
        <v>0</v>
      </c>
      <c r="BU1575" s="54">
        <v>0</v>
      </c>
      <c r="BV1575" s="54">
        <f t="shared" si="1899"/>
        <v>0</v>
      </c>
      <c r="BW1575" s="54">
        <f t="shared" si="1900"/>
        <v>0</v>
      </c>
      <c r="BX1575" s="54">
        <f t="shared" si="1901"/>
        <v>0</v>
      </c>
      <c r="BY1575" s="54">
        <f t="shared" si="1902"/>
        <v>0</v>
      </c>
      <c r="BZ1575" s="54">
        <f t="shared" si="1903"/>
        <v>0</v>
      </c>
      <c r="CA1575" s="54">
        <v>0</v>
      </c>
      <c r="CB1575" s="54">
        <f t="shared" si="1904"/>
        <v>0</v>
      </c>
      <c r="CC1575" s="54">
        <f t="shared" si="1905"/>
        <v>0</v>
      </c>
      <c r="CD1575" s="54">
        <v>0</v>
      </c>
      <c r="CE1575" s="54">
        <v>0</v>
      </c>
      <c r="CF1575" s="54">
        <v>0</v>
      </c>
      <c r="CG1575" s="54">
        <v>0</v>
      </c>
      <c r="CH1575" s="54">
        <v>0</v>
      </c>
      <c r="CI1575" s="54">
        <v>0</v>
      </c>
      <c r="CJ1575" s="54">
        <v>0</v>
      </c>
      <c r="CK1575" s="54">
        <v>0</v>
      </c>
      <c r="CL1575" s="54">
        <v>0</v>
      </c>
      <c r="CM1575" s="54">
        <v>0</v>
      </c>
      <c r="CN1575" s="54">
        <v>0</v>
      </c>
      <c r="CO1575" s="54">
        <v>0</v>
      </c>
    </row>
    <row r="1576" spans="1:93">
      <c r="A1576" s="3" t="str">
        <f t="shared" si="1934"/>
        <v>上海市Phesgo 15ml</v>
      </c>
      <c r="B1576" s="3" t="s">
        <v>559</v>
      </c>
      <c r="C1576" s="3" t="s">
        <v>559</v>
      </c>
      <c r="D1576" s="8" t="s">
        <v>296</v>
      </c>
      <c r="E1576" s="3" t="s">
        <v>559</v>
      </c>
      <c r="F1576" s="3" t="s">
        <v>559</v>
      </c>
      <c r="G1576" s="3" t="s">
        <v>559</v>
      </c>
      <c r="H1576" s="3" t="s">
        <v>559</v>
      </c>
      <c r="I1576" s="3" t="s">
        <v>541</v>
      </c>
      <c r="J1576" s="3" t="s">
        <v>541</v>
      </c>
      <c r="K1576" s="3" t="s">
        <v>559</v>
      </c>
      <c r="L1576" s="3"/>
      <c r="M1576" s="3" t="s">
        <v>559</v>
      </c>
      <c r="N1576" s="3" t="s">
        <v>17</v>
      </c>
      <c r="O1576" s="3" t="s">
        <v>19</v>
      </c>
      <c r="P1576" s="3">
        <v>8489.27</v>
      </c>
      <c r="Q1576" s="54">
        <v>0</v>
      </c>
      <c r="R1576" s="54">
        <v>0</v>
      </c>
      <c r="S1576" s="54">
        <v>0</v>
      </c>
      <c r="T1576" s="54">
        <v>0</v>
      </c>
      <c r="U1576" s="54">
        <v>0</v>
      </c>
      <c r="V1576" s="54">
        <v>0</v>
      </c>
      <c r="W1576" s="54">
        <v>0</v>
      </c>
      <c r="X1576" s="54">
        <v>0</v>
      </c>
      <c r="Y1576" s="54">
        <v>0</v>
      </c>
      <c r="Z1576" s="54">
        <v>1</v>
      </c>
      <c r="AA1576" s="54">
        <v>0</v>
      </c>
      <c r="AB1576" s="54">
        <v>0</v>
      </c>
      <c r="AC1576" s="54">
        <v>0</v>
      </c>
      <c r="AD1576" s="54">
        <v>0</v>
      </c>
      <c r="AE1576" s="54">
        <v>0</v>
      </c>
      <c r="AF1576" s="54">
        <f t="shared" si="1886"/>
        <v>1</v>
      </c>
      <c r="AG1576" s="54">
        <f t="shared" si="1887"/>
        <v>0</v>
      </c>
      <c r="AH1576" s="54">
        <f t="shared" si="1888"/>
        <v>1</v>
      </c>
      <c r="AI1576" s="54">
        <v>0</v>
      </c>
      <c r="AJ1576" s="54">
        <v>0</v>
      </c>
      <c r="AK1576" s="54">
        <v>0</v>
      </c>
      <c r="AL1576" s="54">
        <v>0</v>
      </c>
      <c r="AM1576" s="54">
        <v>0</v>
      </c>
      <c r="AN1576" s="54">
        <v>0</v>
      </c>
      <c r="AO1576" s="54">
        <v>0</v>
      </c>
      <c r="AP1576" s="54">
        <v>0</v>
      </c>
      <c r="AQ1576" s="54">
        <v>0</v>
      </c>
      <c r="AR1576" s="54">
        <f t="shared" si="1889"/>
        <v>8489.27</v>
      </c>
      <c r="AS1576" s="54">
        <f t="shared" si="1890"/>
        <v>0</v>
      </c>
      <c r="AT1576" s="54">
        <f t="shared" si="1891"/>
        <v>0</v>
      </c>
      <c r="AU1576" s="54">
        <f t="shared" si="1892"/>
        <v>0</v>
      </c>
      <c r="AV1576" s="54">
        <f t="shared" si="1893"/>
        <v>0</v>
      </c>
      <c r="AW1576" s="54">
        <f t="shared" si="1894"/>
        <v>0</v>
      </c>
      <c r="AX1576" s="54">
        <f t="shared" si="1895"/>
        <v>8489.27</v>
      </c>
      <c r="AY1576" s="54">
        <f t="shared" si="1896"/>
        <v>0</v>
      </c>
      <c r="AZ1576" s="54">
        <f t="shared" si="1897"/>
        <v>8489.27</v>
      </c>
      <c r="BA1576" s="54">
        <f t="shared" si="1883"/>
        <v>0</v>
      </c>
      <c r="BB1576" s="54">
        <f t="shared" si="1884"/>
        <v>0</v>
      </c>
      <c r="BC1576" s="54">
        <f>SUM(CJ1576:CL1576)*2</f>
        <v>0</v>
      </c>
      <c r="BD1576" s="54">
        <f>SUM(CM1576:CO1576)*2</f>
        <v>0</v>
      </c>
      <c r="BE1576" s="54">
        <f t="shared" si="1898"/>
        <v>2</v>
      </c>
      <c r="BF1576" s="54">
        <f t="shared" ref="BF1576:BK1576" si="1940">Z1576*2</f>
        <v>2</v>
      </c>
      <c r="BG1576" s="54">
        <f t="shared" si="1940"/>
        <v>0</v>
      </c>
      <c r="BH1576" s="54">
        <f t="shared" si="1940"/>
        <v>0</v>
      </c>
      <c r="BI1576" s="54">
        <f t="shared" si="1940"/>
        <v>0</v>
      </c>
      <c r="BJ1576" s="54">
        <f t="shared" si="1940"/>
        <v>0</v>
      </c>
      <c r="BK1576" s="54">
        <f t="shared" si="1940"/>
        <v>0</v>
      </c>
      <c r="BL1576" s="54">
        <v>0</v>
      </c>
      <c r="BM1576" s="54">
        <v>0</v>
      </c>
      <c r="BN1576" s="54">
        <f t="shared" si="1938"/>
        <v>0</v>
      </c>
      <c r="BO1576" s="54">
        <f t="shared" si="1939"/>
        <v>0</v>
      </c>
      <c r="BP1576" s="54">
        <v>0</v>
      </c>
      <c r="BQ1576" s="54">
        <v>0</v>
      </c>
      <c r="BR1576" s="54">
        <v>0</v>
      </c>
      <c r="BS1576" s="54">
        <v>0</v>
      </c>
      <c r="BT1576" s="54">
        <v>0</v>
      </c>
      <c r="BU1576" s="54">
        <v>0</v>
      </c>
      <c r="BV1576" s="54">
        <f t="shared" si="1899"/>
        <v>0</v>
      </c>
      <c r="BW1576" s="54">
        <f t="shared" si="1900"/>
        <v>0</v>
      </c>
      <c r="BX1576" s="54">
        <f t="shared" si="1901"/>
        <v>0</v>
      </c>
      <c r="BY1576" s="54">
        <f t="shared" si="1902"/>
        <v>0</v>
      </c>
      <c r="BZ1576" s="54">
        <f t="shared" si="1903"/>
        <v>0</v>
      </c>
      <c r="CA1576" s="54">
        <v>0</v>
      </c>
      <c r="CB1576" s="54">
        <f t="shared" si="1904"/>
        <v>0</v>
      </c>
      <c r="CC1576" s="54">
        <f t="shared" si="1905"/>
        <v>0</v>
      </c>
      <c r="CD1576" s="54">
        <v>0</v>
      </c>
      <c r="CE1576" s="54">
        <v>0</v>
      </c>
      <c r="CF1576" s="54">
        <v>0</v>
      </c>
      <c r="CG1576" s="54">
        <v>0</v>
      </c>
      <c r="CH1576" s="54">
        <v>0</v>
      </c>
      <c r="CI1576" s="54">
        <v>0</v>
      </c>
      <c r="CJ1576" s="54">
        <v>0</v>
      </c>
      <c r="CK1576" s="54">
        <v>0</v>
      </c>
      <c r="CL1576" s="54">
        <v>0</v>
      </c>
      <c r="CM1576" s="54">
        <v>0</v>
      </c>
      <c r="CN1576" s="54">
        <v>0</v>
      </c>
      <c r="CO1576" s="54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7900-EC5C-4AFE-8242-E820CF582B76}">
  <dimension ref="A1:BB278"/>
  <sheetViews>
    <sheetView topLeftCell="B1" workbookViewId="0">
      <selection activeCell="U2" sqref="U2:U278"/>
    </sheetView>
  </sheetViews>
  <sheetFormatPr defaultRowHeight="11.5"/>
  <cols>
    <col min="1" max="1" width="4.33203125" style="3" customWidth="1"/>
    <col min="2" max="6" width="4.58203125" style="3" customWidth="1"/>
    <col min="7" max="7" width="7.83203125" style="3" customWidth="1"/>
    <col min="8" max="8" width="7.4140625" style="3" customWidth="1"/>
    <col min="9" max="51" width="5.1640625" style="22" customWidth="1"/>
    <col min="52" max="52" width="6.25" style="22" customWidth="1"/>
    <col min="53" max="53" width="7.08203125" style="22" customWidth="1"/>
    <col min="54" max="16384" width="8.6640625" style="3"/>
  </cols>
  <sheetData>
    <row r="1" spans="1:54" ht="12">
      <c r="A1" s="3" t="s">
        <v>724</v>
      </c>
      <c r="B1" s="7" t="s">
        <v>664</v>
      </c>
      <c r="C1" s="7" t="s">
        <v>662</v>
      </c>
      <c r="D1" s="7" t="s">
        <v>663</v>
      </c>
      <c r="E1" s="7" t="s">
        <v>706</v>
      </c>
      <c r="F1" s="7" t="s">
        <v>658</v>
      </c>
      <c r="G1" s="7" t="s">
        <v>5</v>
      </c>
      <c r="H1" s="7" t="s">
        <v>659</v>
      </c>
      <c r="I1" s="20" t="s">
        <v>483</v>
      </c>
      <c r="J1" s="20" t="s">
        <v>484</v>
      </c>
      <c r="K1" s="20" t="s">
        <v>485</v>
      </c>
      <c r="L1" s="20" t="s">
        <v>486</v>
      </c>
      <c r="M1" s="20" t="s">
        <v>487</v>
      </c>
      <c r="N1" s="20" t="s">
        <v>488</v>
      </c>
      <c r="O1" s="20" t="s">
        <v>489</v>
      </c>
      <c r="P1" s="20" t="s">
        <v>490</v>
      </c>
      <c r="Q1" s="20" t="s">
        <v>491</v>
      </c>
      <c r="R1" s="20" t="s">
        <v>492</v>
      </c>
      <c r="S1" s="20" t="s">
        <v>493</v>
      </c>
      <c r="T1" s="20" t="s">
        <v>494</v>
      </c>
      <c r="U1" s="47" t="s">
        <v>495</v>
      </c>
      <c r="V1" s="20" t="s">
        <v>496</v>
      </c>
      <c r="W1" s="20" t="s">
        <v>497</v>
      </c>
      <c r="X1" s="20" t="s">
        <v>498</v>
      </c>
      <c r="Y1" s="20" t="s">
        <v>499</v>
      </c>
      <c r="Z1" s="20" t="s">
        <v>500</v>
      </c>
      <c r="AA1" s="20" t="s">
        <v>501</v>
      </c>
      <c r="AB1" s="20" t="s">
        <v>502</v>
      </c>
      <c r="AC1" s="20" t="s">
        <v>503</v>
      </c>
      <c r="AD1" s="20" t="s">
        <v>504</v>
      </c>
      <c r="AE1" s="20" t="s">
        <v>505</v>
      </c>
      <c r="AF1" s="20" t="s">
        <v>506</v>
      </c>
      <c r="AG1" s="20" t="s">
        <v>507</v>
      </c>
      <c r="AH1" s="20" t="s">
        <v>508</v>
      </c>
      <c r="AI1" s="20" t="s">
        <v>509</v>
      </c>
      <c r="AJ1" s="20" t="s">
        <v>510</v>
      </c>
      <c r="AK1" s="20" t="s">
        <v>511</v>
      </c>
      <c r="AL1" s="20" t="s">
        <v>512</v>
      </c>
      <c r="AM1" s="20" t="s">
        <v>513</v>
      </c>
      <c r="AN1" s="20" t="s">
        <v>514</v>
      </c>
      <c r="AO1" s="20" t="s">
        <v>515</v>
      </c>
      <c r="AP1" s="20" t="s">
        <v>516</v>
      </c>
      <c r="AQ1" s="20" t="s">
        <v>517</v>
      </c>
      <c r="AR1" s="20" t="s">
        <v>518</v>
      </c>
      <c r="AS1" s="21" t="s">
        <v>567</v>
      </c>
      <c r="AT1" s="21" t="s">
        <v>568</v>
      </c>
      <c r="AU1" s="21" t="s">
        <v>569</v>
      </c>
      <c r="AV1" s="21" t="s">
        <v>570</v>
      </c>
      <c r="AW1" s="21" t="s">
        <v>571</v>
      </c>
      <c r="AX1" s="21" t="s">
        <v>572</v>
      </c>
      <c r="AY1" s="21" t="s">
        <v>573</v>
      </c>
      <c r="AZ1" s="21" t="s">
        <v>660</v>
      </c>
      <c r="BA1" s="21" t="s">
        <v>661</v>
      </c>
      <c r="BB1" s="3" t="s">
        <v>889</v>
      </c>
    </row>
    <row r="2" spans="1:54">
      <c r="A2" s="3" t="str">
        <f>C2&amp;G2</f>
        <v>BC_TAM218Herceptin IV</v>
      </c>
      <c r="B2" s="3" t="s">
        <v>555</v>
      </c>
      <c r="C2" s="3" t="s">
        <v>630</v>
      </c>
      <c r="D2" s="3" t="s">
        <v>665</v>
      </c>
      <c r="E2" s="3" t="s">
        <v>708</v>
      </c>
      <c r="F2" s="3" t="s">
        <v>11</v>
      </c>
      <c r="G2" s="3" t="s">
        <v>11</v>
      </c>
      <c r="H2" s="3">
        <v>4535.5</v>
      </c>
      <c r="I2" s="22">
        <f>_xlfn.XLOOKUP($A2,[1]Sheet1!$A:$A,[1]Sheet1!D:D,0)</f>
        <v>3.3326364434367609E-2</v>
      </c>
      <c r="J2" s="22">
        <f>_xlfn.XLOOKUP($A2,[1]Sheet1!$A:$A,[1]Sheet1!E:E,0)</f>
        <v>2.3875179241483781E-2</v>
      </c>
      <c r="K2" s="22">
        <f>_xlfn.XLOOKUP($A2,[1]Sheet1!$A:$A,[1]Sheet1!F:F,0)</f>
        <v>2.2209337439430581E-2</v>
      </c>
      <c r="L2" s="22">
        <v>1.5682921449270432E-2</v>
      </c>
      <c r="M2" s="22">
        <v>1.4289313321259507E-2</v>
      </c>
      <c r="N2" s="22">
        <v>2.4876248740221575E-2</v>
      </c>
      <c r="O2" s="22">
        <f>SUM(I2:K2)</f>
        <v>7.9410881115281967E-2</v>
      </c>
      <c r="P2" s="22">
        <f>SUM(L2:N2)</f>
        <v>5.4848483510751514E-2</v>
      </c>
      <c r="Q2" s="22">
        <v>0.13425936462603349</v>
      </c>
      <c r="R2" s="22">
        <v>-2</v>
      </c>
      <c r="S2" s="22">
        <v>7</v>
      </c>
      <c r="T2" s="22">
        <v>1</v>
      </c>
      <c r="U2" s="22">
        <v>10</v>
      </c>
      <c r="V2" s="22">
        <v>0</v>
      </c>
      <c r="W2" s="22">
        <v>0</v>
      </c>
      <c r="X2" s="22">
        <f>SUM(R2:T2)</f>
        <v>6</v>
      </c>
      <c r="Y2" s="22">
        <f>SUM(U2:W2)</f>
        <v>10</v>
      </c>
      <c r="Z2" s="22">
        <f>SUM(X2:Y2)</f>
        <v>16</v>
      </c>
      <c r="AA2" s="22">
        <f>I2*$H2</f>
        <v>151.1517258920743</v>
      </c>
      <c r="AB2" s="22">
        <f>J2*$H2</f>
        <v>108.28587544974968</v>
      </c>
      <c r="AC2" s="22">
        <f>K2*$H2</f>
        <v>100.7304499565374</v>
      </c>
      <c r="AD2" s="22">
        <f t="shared" ref="AD2:AR2" si="0">L2*$H2</f>
        <v>71.129890233166051</v>
      </c>
      <c r="AE2" s="22">
        <f t="shared" si="0"/>
        <v>64.809180568572486</v>
      </c>
      <c r="AF2" s="22">
        <f t="shared" si="0"/>
        <v>112.82622616127496</v>
      </c>
      <c r="AG2" s="22">
        <f t="shared" si="0"/>
        <v>360.16805129836138</v>
      </c>
      <c r="AH2" s="22">
        <f t="shared" si="0"/>
        <v>248.7652969630135</v>
      </c>
      <c r="AI2" s="22">
        <f t="shared" si="0"/>
        <v>608.93334826137493</v>
      </c>
      <c r="AJ2" s="22">
        <f t="shared" si="0"/>
        <v>-9071</v>
      </c>
      <c r="AK2" s="22">
        <f t="shared" si="0"/>
        <v>31748.5</v>
      </c>
      <c r="AL2" s="22">
        <f t="shared" si="0"/>
        <v>4535.5</v>
      </c>
      <c r="AM2" s="22">
        <f t="shared" si="0"/>
        <v>45355</v>
      </c>
      <c r="AN2" s="22">
        <f t="shared" si="0"/>
        <v>0</v>
      </c>
      <c r="AO2" s="22">
        <f t="shared" si="0"/>
        <v>0</v>
      </c>
      <c r="AP2" s="22">
        <f t="shared" si="0"/>
        <v>27213</v>
      </c>
      <c r="AQ2" s="22">
        <f t="shared" si="0"/>
        <v>45355</v>
      </c>
      <c r="AR2" s="22">
        <f t="shared" si="0"/>
        <v>72568</v>
      </c>
      <c r="AS2" s="22">
        <f>SUM(AT2:AY2)</f>
        <v>0</v>
      </c>
      <c r="BB2" s="22">
        <f>U2</f>
        <v>10</v>
      </c>
    </row>
    <row r="3" spans="1:54">
      <c r="A3" s="3" t="str">
        <f t="shared" ref="A3:A66" si="1">C3&amp;G3</f>
        <v>BC_TAM218Herceptin SC</v>
      </c>
      <c r="B3" s="3" t="s">
        <v>555</v>
      </c>
      <c r="C3" s="3" t="s">
        <v>630</v>
      </c>
      <c r="D3" s="3" t="s">
        <v>665</v>
      </c>
      <c r="E3" s="3" t="s">
        <v>708</v>
      </c>
      <c r="F3" s="3" t="s">
        <v>12</v>
      </c>
      <c r="G3" s="3" t="s">
        <v>12</v>
      </c>
      <c r="H3" s="3">
        <v>3444.49</v>
      </c>
      <c r="I3" s="22">
        <f>_xlfn.XLOOKUP($A3,[1]Sheet1!$A:$A,[1]Sheet1!D:D,0)</f>
        <v>14.850118232354731</v>
      </c>
      <c r="J3" s="22">
        <f>_xlfn.XLOOKUP($A3,[1]Sheet1!$A:$A,[1]Sheet1!E:E,0)</f>
        <v>13.758972395815151</v>
      </c>
      <c r="K3" s="22">
        <f>_xlfn.XLOOKUP($A3,[1]Sheet1!$A:$A,[1]Sheet1!F:F,0)</f>
        <v>20.870037621846929</v>
      </c>
      <c r="L3" s="22">
        <v>21.361812699051153</v>
      </c>
      <c r="M3" s="22">
        <v>19.233790081807285</v>
      </c>
      <c r="N3" s="22">
        <v>25.315773422509292</v>
      </c>
      <c r="O3" s="22">
        <f t="shared" ref="O3:O66" si="2">SUM(I3:K3)</f>
        <v>49.479128250016814</v>
      </c>
      <c r="P3" s="22">
        <f t="shared" ref="P3:P66" si="3">SUM(L3:N3)</f>
        <v>65.911376203367738</v>
      </c>
      <c r="Q3" s="22">
        <v>115.39050445338454</v>
      </c>
      <c r="R3" s="22">
        <v>15</v>
      </c>
      <c r="S3" s="22">
        <v>8</v>
      </c>
      <c r="T3" s="22">
        <v>13</v>
      </c>
      <c r="U3" s="22">
        <v>12</v>
      </c>
      <c r="V3" s="22">
        <v>0</v>
      </c>
      <c r="W3" s="22">
        <v>0</v>
      </c>
      <c r="X3" s="22">
        <f t="shared" ref="X3:X66" si="4">SUM(R3:T3)</f>
        <v>36</v>
      </c>
      <c r="Y3" s="22">
        <f t="shared" ref="Y3:Y66" si="5">SUM(U3:W3)</f>
        <v>12</v>
      </c>
      <c r="Z3" s="22">
        <f t="shared" ref="Z3:Z66" si="6">SUM(X3:Y3)</f>
        <v>48</v>
      </c>
      <c r="AA3" s="22">
        <f t="shared" ref="AA3:AA66" si="7">I3*$H3</f>
        <v>51151.083750163547</v>
      </c>
      <c r="AB3" s="22">
        <f t="shared" ref="AB3:AB66" si="8">J3*$H3</f>
        <v>47392.64282766133</v>
      </c>
      <c r="AC3" s="22">
        <f t="shared" ref="AC3:AC66" si="9">K3*$H3</f>
        <v>71886.635888075529</v>
      </c>
      <c r="AD3" s="22">
        <f t="shared" ref="AD3:AD66" si="10">L3*$H3</f>
        <v>73580.550223754704</v>
      </c>
      <c r="AE3" s="22">
        <f t="shared" ref="AE3:AE66" si="11">M3*$H3</f>
        <v>66250.597598884371</v>
      </c>
      <c r="AF3" s="22">
        <f t="shared" ref="AF3:AF66" si="12">N3*$H3</f>
        <v>87199.928396099029</v>
      </c>
      <c r="AG3" s="22">
        <f t="shared" ref="AG3:AG66" si="13">O3*$H3</f>
        <v>170430.3624659004</v>
      </c>
      <c r="AH3" s="22">
        <f t="shared" ref="AH3:AH66" si="14">P3*$H3</f>
        <v>227031.07621873813</v>
      </c>
      <c r="AI3" s="22">
        <f t="shared" ref="AI3:AI66" si="15">Q3*$H3</f>
        <v>397461.43868463847</v>
      </c>
      <c r="AJ3" s="22">
        <f t="shared" ref="AJ3:AJ66" si="16">R3*$H3</f>
        <v>51667.35</v>
      </c>
      <c r="AK3" s="22">
        <f t="shared" ref="AK3:AK66" si="17">S3*$H3</f>
        <v>27555.919999999998</v>
      </c>
      <c r="AL3" s="22">
        <f t="shared" ref="AL3:AL66" si="18">T3*$H3</f>
        <v>44778.369999999995</v>
      </c>
      <c r="AM3" s="22">
        <f t="shared" ref="AM3:AM66" si="19">U3*$H3</f>
        <v>41333.879999999997</v>
      </c>
      <c r="AN3" s="22">
        <f t="shared" ref="AN3:AN66" si="20">V3*$H3</f>
        <v>0</v>
      </c>
      <c r="AO3" s="22">
        <f t="shared" ref="AO3:AO66" si="21">W3*$H3</f>
        <v>0</v>
      </c>
      <c r="AP3" s="22">
        <f t="shared" ref="AP3:AP66" si="22">X3*$H3</f>
        <v>124001.63999999998</v>
      </c>
      <c r="AQ3" s="22">
        <f t="shared" ref="AQ3:AQ66" si="23">Y3*$H3</f>
        <v>41333.879999999997</v>
      </c>
      <c r="AR3" s="22">
        <f t="shared" ref="AR3:AR66" si="24">Z3*$H3</f>
        <v>165335.51999999999</v>
      </c>
      <c r="AS3" s="22">
        <f t="shared" ref="AS3:AS66" si="25">SUM(AT3:AY3)</f>
        <v>0</v>
      </c>
      <c r="BB3" s="22">
        <f t="shared" ref="BB3:BB66" si="26">U3</f>
        <v>12</v>
      </c>
    </row>
    <row r="4" spans="1:54">
      <c r="A4" s="3" t="str">
        <f t="shared" si="1"/>
        <v>BC_TAM218Itovebi 3mg</v>
      </c>
      <c r="B4" s="3" t="s">
        <v>555</v>
      </c>
      <c r="C4" s="3" t="s">
        <v>630</v>
      </c>
      <c r="D4" s="3" t="s">
        <v>665</v>
      </c>
      <c r="E4" s="3" t="s">
        <v>710</v>
      </c>
      <c r="F4" s="3" t="s">
        <v>13</v>
      </c>
      <c r="G4" s="3" t="s">
        <v>14</v>
      </c>
      <c r="H4" s="3">
        <v>3566.02</v>
      </c>
      <c r="I4" s="22">
        <f>_xlfn.XLOOKUP($A4,[1]Sheet1!$A:$A,[1]Sheet1!D:D,0)</f>
        <v>0.65716866203392243</v>
      </c>
      <c r="J4" s="22">
        <f>_xlfn.XLOOKUP($A4,[1]Sheet1!$A:$A,[1]Sheet1!E:E,0)</f>
        <v>0.75035072785463297</v>
      </c>
      <c r="K4" s="22">
        <f>_xlfn.XLOOKUP($A4,[1]Sheet1!$A:$A,[1]Sheet1!F:F,0)</f>
        <v>1.518733231233202</v>
      </c>
      <c r="L4" s="22">
        <v>1.5374080531609431</v>
      </c>
      <c r="M4" s="22">
        <v>1.8690758284059841</v>
      </c>
      <c r="N4" s="22">
        <v>2.3802799479983978</v>
      </c>
      <c r="O4" s="22">
        <f t="shared" si="2"/>
        <v>2.9262526211217574</v>
      </c>
      <c r="P4" s="22">
        <f t="shared" si="3"/>
        <v>5.7867638295653254</v>
      </c>
      <c r="Q4" s="22">
        <v>8.713016450687082</v>
      </c>
      <c r="R4" s="22">
        <v>0</v>
      </c>
      <c r="S4" s="22">
        <v>0</v>
      </c>
      <c r="T4" s="22">
        <v>0</v>
      </c>
      <c r="U4" s="22">
        <v>2</v>
      </c>
      <c r="V4" s="22">
        <v>0</v>
      </c>
      <c r="W4" s="22">
        <v>0</v>
      </c>
      <c r="X4" s="22">
        <f t="shared" si="4"/>
        <v>0</v>
      </c>
      <c r="Y4" s="22">
        <f t="shared" si="5"/>
        <v>2</v>
      </c>
      <c r="Z4" s="22">
        <f t="shared" si="6"/>
        <v>2</v>
      </c>
      <c r="AA4" s="22">
        <f t="shared" si="7"/>
        <v>2343.4765921862081</v>
      </c>
      <c r="AB4" s="22">
        <f t="shared" si="8"/>
        <v>2675.7657025441781</v>
      </c>
      <c r="AC4" s="22">
        <f t="shared" si="9"/>
        <v>5415.8330772422232</v>
      </c>
      <c r="AD4" s="22">
        <f t="shared" si="10"/>
        <v>5482.427865732986</v>
      </c>
      <c r="AE4" s="22">
        <f t="shared" si="11"/>
        <v>6665.1617856123075</v>
      </c>
      <c r="AF4" s="22">
        <f t="shared" si="12"/>
        <v>8488.125900161247</v>
      </c>
      <c r="AG4" s="22">
        <f t="shared" si="13"/>
        <v>10435.075371972609</v>
      </c>
      <c r="AH4" s="22">
        <f t="shared" si="14"/>
        <v>20635.715551506542</v>
      </c>
      <c r="AI4" s="22">
        <f t="shared" si="15"/>
        <v>31070.790923479148</v>
      </c>
      <c r="AJ4" s="22">
        <f t="shared" si="16"/>
        <v>0</v>
      </c>
      <c r="AK4" s="22">
        <f t="shared" si="17"/>
        <v>0</v>
      </c>
      <c r="AL4" s="22">
        <f t="shared" si="18"/>
        <v>0</v>
      </c>
      <c r="AM4" s="22">
        <f t="shared" si="19"/>
        <v>7132.04</v>
      </c>
      <c r="AN4" s="22">
        <f t="shared" si="20"/>
        <v>0</v>
      </c>
      <c r="AO4" s="22">
        <f t="shared" si="21"/>
        <v>0</v>
      </c>
      <c r="AP4" s="22">
        <f t="shared" si="22"/>
        <v>0</v>
      </c>
      <c r="AQ4" s="22">
        <f t="shared" si="23"/>
        <v>7132.04</v>
      </c>
      <c r="AR4" s="22">
        <f t="shared" si="24"/>
        <v>7132.04</v>
      </c>
      <c r="AS4" s="22">
        <f t="shared" si="25"/>
        <v>0</v>
      </c>
      <c r="BB4" s="22">
        <f t="shared" si="26"/>
        <v>2</v>
      </c>
    </row>
    <row r="5" spans="1:54">
      <c r="A5" s="3" t="str">
        <f t="shared" si="1"/>
        <v>BC_TAM218Itovebi 9mg</v>
      </c>
      <c r="B5" s="3" t="s">
        <v>555</v>
      </c>
      <c r="C5" s="3" t="s">
        <v>630</v>
      </c>
      <c r="D5" s="3" t="s">
        <v>665</v>
      </c>
      <c r="E5" s="3" t="s">
        <v>710</v>
      </c>
      <c r="F5" s="3" t="s">
        <v>13</v>
      </c>
      <c r="G5" s="3" t="s">
        <v>15</v>
      </c>
      <c r="H5" s="3">
        <v>10698.05</v>
      </c>
      <c r="I5" s="22">
        <f>_xlfn.XLOOKUP($A5,[1]Sheet1!$A:$A,[1]Sheet1!D:D,0)</f>
        <v>0</v>
      </c>
      <c r="J5" s="22">
        <f>_xlfn.XLOOKUP($A5,[1]Sheet1!$A:$A,[1]Sheet1!E:E,0)</f>
        <v>0</v>
      </c>
      <c r="K5" s="22">
        <f>_xlfn.XLOOKUP($A5,[1]Sheet1!$A:$A,[1]Sheet1!F:F,0)</f>
        <v>0</v>
      </c>
      <c r="O5" s="22">
        <f t="shared" si="2"/>
        <v>0</v>
      </c>
      <c r="P5" s="22">
        <f t="shared" si="3"/>
        <v>0</v>
      </c>
      <c r="Q5" s="22">
        <v>0</v>
      </c>
      <c r="R5" s="22">
        <v>1</v>
      </c>
      <c r="S5" s="22">
        <v>1</v>
      </c>
      <c r="T5" s="22">
        <v>1</v>
      </c>
      <c r="U5" s="22">
        <v>0</v>
      </c>
      <c r="V5" s="22">
        <v>0</v>
      </c>
      <c r="W5" s="22">
        <v>0</v>
      </c>
      <c r="X5" s="22">
        <f t="shared" si="4"/>
        <v>3</v>
      </c>
      <c r="Y5" s="22">
        <f t="shared" si="5"/>
        <v>0</v>
      </c>
      <c r="Z5" s="22">
        <f t="shared" si="6"/>
        <v>3</v>
      </c>
      <c r="AA5" s="22">
        <f t="shared" si="7"/>
        <v>0</v>
      </c>
      <c r="AB5" s="22">
        <f t="shared" si="8"/>
        <v>0</v>
      </c>
      <c r="AC5" s="22">
        <f t="shared" si="9"/>
        <v>0</v>
      </c>
      <c r="AD5" s="22">
        <f t="shared" si="10"/>
        <v>0</v>
      </c>
      <c r="AE5" s="22">
        <f t="shared" si="11"/>
        <v>0</v>
      </c>
      <c r="AF5" s="22">
        <f t="shared" si="12"/>
        <v>0</v>
      </c>
      <c r="AG5" s="22">
        <f t="shared" si="13"/>
        <v>0</v>
      </c>
      <c r="AH5" s="22">
        <f t="shared" si="14"/>
        <v>0</v>
      </c>
      <c r="AI5" s="22">
        <f t="shared" si="15"/>
        <v>0</v>
      </c>
      <c r="AJ5" s="22">
        <f t="shared" si="16"/>
        <v>10698.05</v>
      </c>
      <c r="AK5" s="22">
        <f t="shared" si="17"/>
        <v>10698.05</v>
      </c>
      <c r="AL5" s="22">
        <f t="shared" si="18"/>
        <v>10698.05</v>
      </c>
      <c r="AM5" s="22">
        <f t="shared" si="19"/>
        <v>0</v>
      </c>
      <c r="AN5" s="22">
        <f t="shared" si="20"/>
        <v>0</v>
      </c>
      <c r="AO5" s="22">
        <f t="shared" si="21"/>
        <v>0</v>
      </c>
      <c r="AP5" s="22">
        <f t="shared" si="22"/>
        <v>32094.149999999998</v>
      </c>
      <c r="AQ5" s="22">
        <f t="shared" si="23"/>
        <v>0</v>
      </c>
      <c r="AR5" s="22">
        <f t="shared" si="24"/>
        <v>32094.149999999998</v>
      </c>
      <c r="AS5" s="22">
        <f t="shared" si="25"/>
        <v>0</v>
      </c>
      <c r="BB5" s="22">
        <f t="shared" si="26"/>
        <v>0</v>
      </c>
    </row>
    <row r="6" spans="1:54">
      <c r="A6" s="3" t="str">
        <f t="shared" si="1"/>
        <v>BC_TAM218Perjeta</v>
      </c>
      <c r="B6" s="3" t="s">
        <v>555</v>
      </c>
      <c r="C6" s="3" t="s">
        <v>630</v>
      </c>
      <c r="D6" s="3" t="s">
        <v>665</v>
      </c>
      <c r="E6" s="3" t="s">
        <v>708</v>
      </c>
      <c r="F6" s="3" t="s">
        <v>16</v>
      </c>
      <c r="G6" s="3" t="s">
        <v>16</v>
      </c>
      <c r="H6" s="3">
        <v>3985.87</v>
      </c>
      <c r="I6" s="22">
        <f>_xlfn.XLOOKUP($A6,[1]Sheet1!$A:$A,[1]Sheet1!D:D,0)</f>
        <v>39.974707579536918</v>
      </c>
      <c r="J6" s="22">
        <f>_xlfn.XLOOKUP($A6,[1]Sheet1!$A:$A,[1]Sheet1!E:E,0)</f>
        <v>33.767235948936822</v>
      </c>
      <c r="K6" s="22">
        <f>_xlfn.XLOOKUP($A6,[1]Sheet1!$A:$A,[1]Sheet1!F:F,0)</f>
        <v>51.251602155144766</v>
      </c>
      <c r="L6" s="22">
        <v>30.969851231231129</v>
      </c>
      <c r="M6" s="22">
        <v>37.589050868823989</v>
      </c>
      <c r="N6" s="22">
        <v>43.139337528143422</v>
      </c>
      <c r="O6" s="22">
        <f t="shared" si="2"/>
        <v>124.99354568361851</v>
      </c>
      <c r="P6" s="22">
        <f t="shared" si="3"/>
        <v>111.69823962819854</v>
      </c>
      <c r="Q6" s="22">
        <v>236.69178531181706</v>
      </c>
      <c r="R6" s="22">
        <v>22</v>
      </c>
      <c r="S6" s="22">
        <v>28</v>
      </c>
      <c r="T6" s="22">
        <v>18</v>
      </c>
      <c r="U6" s="22">
        <v>31</v>
      </c>
      <c r="V6" s="22">
        <v>0</v>
      </c>
      <c r="W6" s="22">
        <v>0</v>
      </c>
      <c r="X6" s="22">
        <f t="shared" si="4"/>
        <v>68</v>
      </c>
      <c r="Y6" s="22">
        <f t="shared" si="5"/>
        <v>31</v>
      </c>
      <c r="Z6" s="22">
        <f t="shared" si="6"/>
        <v>99</v>
      </c>
      <c r="AA6" s="22">
        <f t="shared" si="7"/>
        <v>159333.9877000488</v>
      </c>
      <c r="AB6" s="22">
        <f t="shared" si="8"/>
        <v>134591.81275178882</v>
      </c>
      <c r="AC6" s="22">
        <f t="shared" si="9"/>
        <v>204282.22348212686</v>
      </c>
      <c r="AD6" s="22">
        <f t="shared" si="10"/>
        <v>123441.80092702722</v>
      </c>
      <c r="AE6" s="22">
        <f t="shared" si="11"/>
        <v>149825.07018651947</v>
      </c>
      <c r="AF6" s="22">
        <f t="shared" si="12"/>
        <v>171947.791273301</v>
      </c>
      <c r="AG6" s="22">
        <f t="shared" si="13"/>
        <v>498208.02393396449</v>
      </c>
      <c r="AH6" s="22">
        <f t="shared" si="14"/>
        <v>445214.66238684766</v>
      </c>
      <c r="AI6" s="22">
        <f t="shared" si="15"/>
        <v>943422.68632081221</v>
      </c>
      <c r="AJ6" s="22">
        <f t="shared" si="16"/>
        <v>87689.14</v>
      </c>
      <c r="AK6" s="22">
        <f t="shared" si="17"/>
        <v>111604.36</v>
      </c>
      <c r="AL6" s="22">
        <f t="shared" si="18"/>
        <v>71745.66</v>
      </c>
      <c r="AM6" s="22">
        <f t="shared" si="19"/>
        <v>123561.97</v>
      </c>
      <c r="AN6" s="22">
        <f t="shared" si="20"/>
        <v>0</v>
      </c>
      <c r="AO6" s="22">
        <f t="shared" si="21"/>
        <v>0</v>
      </c>
      <c r="AP6" s="22">
        <f t="shared" si="22"/>
        <v>271039.15999999997</v>
      </c>
      <c r="AQ6" s="22">
        <f t="shared" si="23"/>
        <v>123561.97</v>
      </c>
      <c r="AR6" s="22">
        <f t="shared" si="24"/>
        <v>394601.13</v>
      </c>
      <c r="AS6" s="22">
        <f t="shared" si="25"/>
        <v>0</v>
      </c>
      <c r="BB6" s="22">
        <f t="shared" si="26"/>
        <v>31</v>
      </c>
    </row>
    <row r="7" spans="1:54">
      <c r="A7" s="3" t="str">
        <f t="shared" si="1"/>
        <v>BC_TAM218Phesgo 10ml</v>
      </c>
      <c r="B7" s="3" t="s">
        <v>555</v>
      </c>
      <c r="C7" s="3" t="s">
        <v>630</v>
      </c>
      <c r="D7" s="3" t="s">
        <v>665</v>
      </c>
      <c r="E7" s="3" t="s">
        <v>710</v>
      </c>
      <c r="F7" s="3" t="s">
        <v>17</v>
      </c>
      <c r="G7" s="3" t="s">
        <v>18</v>
      </c>
      <c r="H7" s="3">
        <v>6232.07</v>
      </c>
      <c r="I7" s="22">
        <f>_xlfn.XLOOKUP($A7,[1]Sheet1!$A:$A,[1]Sheet1!D:D,0)</f>
        <v>83.21690803202145</v>
      </c>
      <c r="J7" s="22">
        <f>_xlfn.XLOOKUP($A7,[1]Sheet1!$A:$A,[1]Sheet1!E:E,0)</f>
        <v>76.416135730919265</v>
      </c>
      <c r="K7" s="22">
        <f>_xlfn.XLOOKUP($A7,[1]Sheet1!$A:$A,[1]Sheet1!F:F,0)</f>
        <v>112.48333726663692</v>
      </c>
      <c r="L7" s="22">
        <v>99.940625513724967</v>
      </c>
      <c r="M7" s="22">
        <v>88.299997264435405</v>
      </c>
      <c r="N7" s="22">
        <v>115.60877346404645</v>
      </c>
      <c r="O7" s="22">
        <f t="shared" si="2"/>
        <v>272.11638102957761</v>
      </c>
      <c r="P7" s="22">
        <f t="shared" si="3"/>
        <v>303.84939624220681</v>
      </c>
      <c r="Q7" s="22">
        <v>575.96577727178453</v>
      </c>
      <c r="R7" s="22">
        <v>110</v>
      </c>
      <c r="S7" s="22">
        <v>115</v>
      </c>
      <c r="T7" s="22">
        <v>108</v>
      </c>
      <c r="U7" s="22">
        <v>102</v>
      </c>
      <c r="V7" s="22">
        <v>0</v>
      </c>
      <c r="W7" s="22">
        <v>0</v>
      </c>
      <c r="X7" s="22">
        <f t="shared" si="4"/>
        <v>333</v>
      </c>
      <c r="Y7" s="22">
        <f t="shared" si="5"/>
        <v>102</v>
      </c>
      <c r="Z7" s="22">
        <f t="shared" si="6"/>
        <v>435</v>
      </c>
      <c r="AA7" s="22">
        <f t="shared" si="7"/>
        <v>518613.59603911988</v>
      </c>
      <c r="AB7" s="22">
        <f t="shared" si="8"/>
        <v>476230.70700459002</v>
      </c>
      <c r="AC7" s="22">
        <f t="shared" si="9"/>
        <v>701004.03167928988</v>
      </c>
      <c r="AD7" s="22">
        <f t="shared" si="10"/>
        <v>622836.97404531995</v>
      </c>
      <c r="AE7" s="22">
        <f t="shared" si="11"/>
        <v>550291.76395176991</v>
      </c>
      <c r="AF7" s="22">
        <f t="shared" si="12"/>
        <v>720481.96884207998</v>
      </c>
      <c r="AG7" s="22">
        <f t="shared" si="13"/>
        <v>1695848.3347229997</v>
      </c>
      <c r="AH7" s="22">
        <f t="shared" si="14"/>
        <v>1893610.7068391696</v>
      </c>
      <c r="AI7" s="22">
        <f t="shared" si="15"/>
        <v>3589459.0415621703</v>
      </c>
      <c r="AJ7" s="22">
        <f t="shared" si="16"/>
        <v>685527.7</v>
      </c>
      <c r="AK7" s="22">
        <f t="shared" si="17"/>
        <v>716688.04999999993</v>
      </c>
      <c r="AL7" s="22">
        <f t="shared" si="18"/>
        <v>673063.55999999994</v>
      </c>
      <c r="AM7" s="22">
        <f t="shared" si="19"/>
        <v>635671.14</v>
      </c>
      <c r="AN7" s="22">
        <f t="shared" si="20"/>
        <v>0</v>
      </c>
      <c r="AO7" s="22">
        <f t="shared" si="21"/>
        <v>0</v>
      </c>
      <c r="AP7" s="22">
        <f t="shared" si="22"/>
        <v>2075279.3099999998</v>
      </c>
      <c r="AQ7" s="22">
        <f t="shared" si="23"/>
        <v>635671.14</v>
      </c>
      <c r="AR7" s="22">
        <f t="shared" si="24"/>
        <v>2710950.4499999997</v>
      </c>
      <c r="AS7" s="22">
        <f t="shared" si="25"/>
        <v>435</v>
      </c>
      <c r="AT7" s="22">
        <f>R7</f>
        <v>110</v>
      </c>
      <c r="AU7" s="22">
        <f t="shared" ref="AU7:AY7" si="27">S7</f>
        <v>115</v>
      </c>
      <c r="AV7" s="22">
        <f t="shared" si="27"/>
        <v>108</v>
      </c>
      <c r="AW7" s="22">
        <f t="shared" si="27"/>
        <v>102</v>
      </c>
      <c r="AX7" s="22">
        <f t="shared" si="27"/>
        <v>0</v>
      </c>
      <c r="AY7" s="22">
        <f t="shared" si="27"/>
        <v>0</v>
      </c>
      <c r="AZ7" s="22">
        <v>223.33333333333334</v>
      </c>
      <c r="BA7" s="22">
        <v>223.33333333333334</v>
      </c>
      <c r="BB7" s="22">
        <f t="shared" si="26"/>
        <v>102</v>
      </c>
    </row>
    <row r="8" spans="1:54">
      <c r="A8" s="3" t="str">
        <f t="shared" si="1"/>
        <v>BC_TAM218Phesgo 15ml</v>
      </c>
      <c r="B8" s="3" t="s">
        <v>555</v>
      </c>
      <c r="C8" s="3" t="s">
        <v>630</v>
      </c>
      <c r="D8" s="3" t="s">
        <v>665</v>
      </c>
      <c r="E8" s="3" t="s">
        <v>710</v>
      </c>
      <c r="F8" s="3" t="s">
        <v>17</v>
      </c>
      <c r="G8" s="3" t="s">
        <v>19</v>
      </c>
      <c r="H8" s="3">
        <v>8489.27</v>
      </c>
      <c r="I8" s="22">
        <f>_xlfn.XLOOKUP($A8,[1]Sheet1!$A:$A,[1]Sheet1!D:D,0)</f>
        <v>5.0000023559151732</v>
      </c>
      <c r="J8" s="22">
        <f>_xlfn.XLOOKUP($A8,[1]Sheet1!$A:$A,[1]Sheet1!E:E,0)</f>
        <v>5.0000023559151732</v>
      </c>
      <c r="K8" s="22">
        <f>_xlfn.XLOOKUP($A8,[1]Sheet1!$A:$A,[1]Sheet1!F:F,0)</f>
        <v>8.0000023559151714</v>
      </c>
      <c r="L8" s="22">
        <v>6.0000023559151732</v>
      </c>
      <c r="M8" s="22">
        <v>8.0000023559151714</v>
      </c>
      <c r="N8" s="22">
        <v>10.000002355915171</v>
      </c>
      <c r="O8" s="22">
        <f t="shared" si="2"/>
        <v>18.000007067745518</v>
      </c>
      <c r="P8" s="22">
        <f t="shared" si="3"/>
        <v>24.000007067745514</v>
      </c>
      <c r="Q8" s="22">
        <v>42.000014135491043</v>
      </c>
      <c r="R8" s="22">
        <v>9</v>
      </c>
      <c r="S8" s="22">
        <v>2</v>
      </c>
      <c r="T8" s="22">
        <v>5</v>
      </c>
      <c r="U8" s="22">
        <v>5</v>
      </c>
      <c r="V8" s="22">
        <v>0</v>
      </c>
      <c r="W8" s="22">
        <v>0</v>
      </c>
      <c r="X8" s="22">
        <f t="shared" si="4"/>
        <v>16</v>
      </c>
      <c r="Y8" s="22">
        <f t="shared" si="5"/>
        <v>5</v>
      </c>
      <c r="Z8" s="22">
        <f t="shared" si="6"/>
        <v>21</v>
      </c>
      <c r="AA8" s="22">
        <f t="shared" si="7"/>
        <v>42446.37</v>
      </c>
      <c r="AB8" s="22">
        <f t="shared" si="8"/>
        <v>42446.37</v>
      </c>
      <c r="AC8" s="22">
        <f t="shared" si="9"/>
        <v>67914.179999999993</v>
      </c>
      <c r="AD8" s="22">
        <f t="shared" si="10"/>
        <v>50935.640000000007</v>
      </c>
      <c r="AE8" s="22">
        <f t="shared" si="11"/>
        <v>67914.179999999993</v>
      </c>
      <c r="AF8" s="22">
        <f t="shared" si="12"/>
        <v>84892.719999999987</v>
      </c>
      <c r="AG8" s="22">
        <f t="shared" si="13"/>
        <v>152806.92000000001</v>
      </c>
      <c r="AH8" s="22">
        <f t="shared" si="14"/>
        <v>203742.53999999998</v>
      </c>
      <c r="AI8" s="22">
        <f t="shared" si="15"/>
        <v>356549.46000000008</v>
      </c>
      <c r="AJ8" s="22">
        <f t="shared" si="16"/>
        <v>76403.430000000008</v>
      </c>
      <c r="AK8" s="22">
        <f t="shared" si="17"/>
        <v>16978.54</v>
      </c>
      <c r="AL8" s="22">
        <f t="shared" si="18"/>
        <v>42446.350000000006</v>
      </c>
      <c r="AM8" s="22">
        <f t="shared" si="19"/>
        <v>42446.350000000006</v>
      </c>
      <c r="AN8" s="22">
        <f t="shared" si="20"/>
        <v>0</v>
      </c>
      <c r="AO8" s="22">
        <f t="shared" si="21"/>
        <v>0</v>
      </c>
      <c r="AP8" s="22">
        <f t="shared" si="22"/>
        <v>135828.32</v>
      </c>
      <c r="AQ8" s="22">
        <f t="shared" si="23"/>
        <v>42446.350000000006</v>
      </c>
      <c r="AR8" s="22">
        <f t="shared" si="24"/>
        <v>178274.67</v>
      </c>
      <c r="AS8" s="22">
        <f t="shared" si="25"/>
        <v>42</v>
      </c>
      <c r="AT8" s="22">
        <f>R8*2</f>
        <v>18</v>
      </c>
      <c r="AU8" s="22">
        <f t="shared" ref="AU8:AY8" si="28">S8*2</f>
        <v>4</v>
      </c>
      <c r="AV8" s="22">
        <f t="shared" si="28"/>
        <v>10</v>
      </c>
      <c r="AW8" s="22">
        <f t="shared" si="28"/>
        <v>10</v>
      </c>
      <c r="AX8" s="22">
        <f t="shared" si="28"/>
        <v>0</v>
      </c>
      <c r="AY8" s="22">
        <f t="shared" si="28"/>
        <v>0</v>
      </c>
      <c r="BB8" s="22">
        <f t="shared" si="26"/>
        <v>5</v>
      </c>
    </row>
    <row r="9" spans="1:54">
      <c r="A9" s="3" t="str">
        <f t="shared" si="1"/>
        <v>BC_TAM219Herceptin IV</v>
      </c>
      <c r="B9" s="3" t="s">
        <v>555</v>
      </c>
      <c r="C9" s="3" t="s">
        <v>631</v>
      </c>
      <c r="D9" s="3" t="s">
        <v>666</v>
      </c>
      <c r="E9" s="3" t="s">
        <v>708</v>
      </c>
      <c r="F9" s="3" t="s">
        <v>11</v>
      </c>
      <c r="G9" s="3" t="s">
        <v>11</v>
      </c>
      <c r="H9" s="3">
        <v>4535.5</v>
      </c>
      <c r="I9" s="22">
        <f>_xlfn.XLOOKUP($A9,[1]Sheet1!$A:$A,[1]Sheet1!D:D,0)</f>
        <v>6.4538558487018003E-3</v>
      </c>
      <c r="J9" s="22">
        <f>_xlfn.XLOOKUP($A9,[1]Sheet1!$A:$A,[1]Sheet1!E:E,0)</f>
        <v>4.6235755925285622E-3</v>
      </c>
      <c r="K9" s="22">
        <f>_xlfn.XLOOKUP($A9,[1]Sheet1!$A:$A,[1]Sheet1!F:F,0)</f>
        <v>4.3009750616976013E-3</v>
      </c>
      <c r="L9" s="22">
        <v>3.0370943857208513E-3</v>
      </c>
      <c r="M9" s="22">
        <v>2.7672135835267032E-3</v>
      </c>
      <c r="N9" s="22">
        <v>4.8174388701179771E-3</v>
      </c>
      <c r="O9" s="22">
        <f t="shared" si="2"/>
        <v>1.5378406502927964E-2</v>
      </c>
      <c r="P9" s="22">
        <f t="shared" si="3"/>
        <v>1.0621746839365532E-2</v>
      </c>
      <c r="Q9" s="22">
        <v>2.6000153342293501E-2</v>
      </c>
      <c r="R9" s="22">
        <v>9</v>
      </c>
      <c r="S9" s="22">
        <v>6</v>
      </c>
      <c r="T9" s="22">
        <v>14</v>
      </c>
      <c r="U9" s="22">
        <v>8</v>
      </c>
      <c r="V9" s="22">
        <v>0</v>
      </c>
      <c r="W9" s="22">
        <v>0</v>
      </c>
      <c r="X9" s="22">
        <f t="shared" si="4"/>
        <v>29</v>
      </c>
      <c r="Y9" s="22">
        <f t="shared" si="5"/>
        <v>8</v>
      </c>
      <c r="Z9" s="22">
        <f t="shared" si="6"/>
        <v>37</v>
      </c>
      <c r="AA9" s="22">
        <f t="shared" si="7"/>
        <v>29.271463201787014</v>
      </c>
      <c r="AB9" s="22">
        <f t="shared" si="8"/>
        <v>20.970227099913295</v>
      </c>
      <c r="AC9" s="22">
        <f t="shared" si="9"/>
        <v>19.507072392329469</v>
      </c>
      <c r="AD9" s="22">
        <f t="shared" si="10"/>
        <v>13.774741586436921</v>
      </c>
      <c r="AE9" s="22">
        <f t="shared" si="11"/>
        <v>12.550697208085362</v>
      </c>
      <c r="AF9" s="22">
        <f t="shared" si="12"/>
        <v>21.849493995420087</v>
      </c>
      <c r="AG9" s="22">
        <f t="shared" si="13"/>
        <v>69.748762694029779</v>
      </c>
      <c r="AH9" s="22">
        <f t="shared" si="14"/>
        <v>48.174932789942368</v>
      </c>
      <c r="AI9" s="22">
        <f t="shared" si="15"/>
        <v>117.92369548397217</v>
      </c>
      <c r="AJ9" s="22">
        <f t="shared" si="16"/>
        <v>40819.5</v>
      </c>
      <c r="AK9" s="22">
        <f t="shared" si="17"/>
        <v>27213</v>
      </c>
      <c r="AL9" s="22">
        <f t="shared" si="18"/>
        <v>63497</v>
      </c>
      <c r="AM9" s="22">
        <f t="shared" si="19"/>
        <v>36284</v>
      </c>
      <c r="AN9" s="22">
        <f t="shared" si="20"/>
        <v>0</v>
      </c>
      <c r="AO9" s="22">
        <f t="shared" si="21"/>
        <v>0</v>
      </c>
      <c r="AP9" s="22">
        <f t="shared" si="22"/>
        <v>131529.5</v>
      </c>
      <c r="AQ9" s="22">
        <f t="shared" si="23"/>
        <v>36284</v>
      </c>
      <c r="AR9" s="22">
        <f t="shared" si="24"/>
        <v>167813.5</v>
      </c>
      <c r="AS9" s="22">
        <f t="shared" si="25"/>
        <v>0</v>
      </c>
      <c r="BB9" s="22">
        <f t="shared" si="26"/>
        <v>8</v>
      </c>
    </row>
    <row r="10" spans="1:54">
      <c r="A10" s="3" t="str">
        <f t="shared" si="1"/>
        <v>BC_TAM219Herceptin SC</v>
      </c>
      <c r="B10" s="3" t="s">
        <v>555</v>
      </c>
      <c r="C10" s="3" t="s">
        <v>631</v>
      </c>
      <c r="D10" s="3" t="s">
        <v>666</v>
      </c>
      <c r="E10" s="3" t="s">
        <v>708</v>
      </c>
      <c r="F10" s="3" t="s">
        <v>12</v>
      </c>
      <c r="G10" s="3" t="s">
        <v>12</v>
      </c>
      <c r="H10" s="3">
        <v>3444.49</v>
      </c>
      <c r="I10" s="22">
        <f>_xlfn.XLOOKUP($A10,[1]Sheet1!$A:$A,[1]Sheet1!D:D,0)</f>
        <v>12.706400524562797</v>
      </c>
      <c r="J10" s="22">
        <f>_xlfn.XLOOKUP($A10,[1]Sheet1!$A:$A,[1]Sheet1!E:E,0)</f>
        <v>11.772769168041094</v>
      </c>
      <c r="K10" s="22">
        <f>_xlfn.XLOOKUP($A10,[1]Sheet1!$A:$A,[1]Sheet1!F:F,0)</f>
        <v>17.857302739052471</v>
      </c>
      <c r="L10" s="22">
        <v>18.278086668256503</v>
      </c>
      <c r="M10" s="22">
        <v>16.457258895914819</v>
      </c>
      <c r="N10" s="22">
        <v>21.661265699194267</v>
      </c>
      <c r="O10" s="22">
        <f t="shared" si="2"/>
        <v>42.336472431656361</v>
      </c>
      <c r="P10" s="22">
        <f t="shared" si="3"/>
        <v>56.396611263365592</v>
      </c>
      <c r="Q10" s="22">
        <v>98.733083695021946</v>
      </c>
      <c r="R10" s="22">
        <v>9</v>
      </c>
      <c r="S10" s="22">
        <v>5</v>
      </c>
      <c r="T10" s="22">
        <v>11</v>
      </c>
      <c r="U10" s="22">
        <v>4</v>
      </c>
      <c r="V10" s="22">
        <v>0</v>
      </c>
      <c r="W10" s="22">
        <v>0</v>
      </c>
      <c r="X10" s="22">
        <f t="shared" si="4"/>
        <v>25</v>
      </c>
      <c r="Y10" s="22">
        <f t="shared" si="5"/>
        <v>4</v>
      </c>
      <c r="Z10" s="22">
        <f t="shared" si="6"/>
        <v>29</v>
      </c>
      <c r="AA10" s="22">
        <f t="shared" si="7"/>
        <v>43767.069542851306</v>
      </c>
      <c r="AB10" s="22">
        <f t="shared" si="8"/>
        <v>40551.185671625863</v>
      </c>
      <c r="AC10" s="22">
        <f t="shared" si="9"/>
        <v>61509.300711638847</v>
      </c>
      <c r="AD10" s="22">
        <f t="shared" si="10"/>
        <v>62958.68674794284</v>
      </c>
      <c r="AE10" s="22">
        <f t="shared" si="11"/>
        <v>56686.863694389634</v>
      </c>
      <c r="AF10" s="22">
        <f t="shared" si="12"/>
        <v>74612.01308821766</v>
      </c>
      <c r="AG10" s="22">
        <f t="shared" si="13"/>
        <v>145827.55592611601</v>
      </c>
      <c r="AH10" s="22">
        <f t="shared" si="14"/>
        <v>194257.56353055013</v>
      </c>
      <c r="AI10" s="22">
        <f t="shared" si="15"/>
        <v>340085.11945666611</v>
      </c>
      <c r="AJ10" s="22">
        <f t="shared" si="16"/>
        <v>31000.409999999996</v>
      </c>
      <c r="AK10" s="22">
        <f t="shared" si="17"/>
        <v>17222.449999999997</v>
      </c>
      <c r="AL10" s="22">
        <f t="shared" si="18"/>
        <v>37889.39</v>
      </c>
      <c r="AM10" s="22">
        <f t="shared" si="19"/>
        <v>13777.96</v>
      </c>
      <c r="AN10" s="22">
        <f t="shared" si="20"/>
        <v>0</v>
      </c>
      <c r="AO10" s="22">
        <f t="shared" si="21"/>
        <v>0</v>
      </c>
      <c r="AP10" s="22">
        <f t="shared" si="22"/>
        <v>86112.25</v>
      </c>
      <c r="AQ10" s="22">
        <f t="shared" si="23"/>
        <v>13777.96</v>
      </c>
      <c r="AR10" s="22">
        <f t="shared" si="24"/>
        <v>99890.209999999992</v>
      </c>
      <c r="AS10" s="22">
        <f t="shared" si="25"/>
        <v>0</v>
      </c>
      <c r="BB10" s="22">
        <f t="shared" si="26"/>
        <v>4</v>
      </c>
    </row>
    <row r="11" spans="1:54">
      <c r="A11" s="3" t="str">
        <f t="shared" si="1"/>
        <v>BC_TAM219Itovebi 3mg</v>
      </c>
      <c r="B11" s="3" t="s">
        <v>555</v>
      </c>
      <c r="C11" s="3" t="s">
        <v>631</v>
      </c>
      <c r="D11" s="3" t="s">
        <v>666</v>
      </c>
      <c r="E11" s="3" t="s">
        <v>710</v>
      </c>
      <c r="F11" s="3" t="s">
        <v>13</v>
      </c>
      <c r="G11" s="3" t="s">
        <v>14</v>
      </c>
      <c r="H11" s="3">
        <v>3566.02</v>
      </c>
      <c r="I11" s="22">
        <f>_xlfn.XLOOKUP($A11,[1]Sheet1!$A:$A,[1]Sheet1!D:D,0)</f>
        <v>1.1293118199247145</v>
      </c>
      <c r="J11" s="22">
        <f>_xlfn.XLOOKUP($A11,[1]Sheet1!$A:$A,[1]Sheet1!E:E,0)</f>
        <v>1.2894405881021891</v>
      </c>
      <c r="K11" s="22">
        <f>_xlfn.XLOOKUP($A11,[1]Sheet1!$A:$A,[1]Sheet1!F:F,0)</f>
        <v>2.6098678899809991</v>
      </c>
      <c r="L11" s="22">
        <v>2.6419596471757427</v>
      </c>
      <c r="M11" s="22">
        <v>3.2119143034326538</v>
      </c>
      <c r="N11" s="22">
        <v>4.0903932815128963</v>
      </c>
      <c r="O11" s="22">
        <f t="shared" si="2"/>
        <v>5.0286202980079029</v>
      </c>
      <c r="P11" s="22">
        <f t="shared" si="3"/>
        <v>9.9442672321212928</v>
      </c>
      <c r="Q11" s="22">
        <v>14.972887530129196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f t="shared" si="4"/>
        <v>0</v>
      </c>
      <c r="Y11" s="22">
        <f t="shared" si="5"/>
        <v>0</v>
      </c>
      <c r="Z11" s="22">
        <f t="shared" si="6"/>
        <v>0</v>
      </c>
      <c r="AA11" s="22">
        <f t="shared" si="7"/>
        <v>4027.1485360879306</v>
      </c>
      <c r="AB11" s="22">
        <f t="shared" si="8"/>
        <v>4598.1709259841682</v>
      </c>
      <c r="AC11" s="22">
        <f t="shared" si="9"/>
        <v>9306.8410930300415</v>
      </c>
      <c r="AD11" s="22">
        <f t="shared" si="10"/>
        <v>9421.2809410216414</v>
      </c>
      <c r="AE11" s="22">
        <f t="shared" si="11"/>
        <v>11453.750644326912</v>
      </c>
      <c r="AF11" s="22">
        <f t="shared" si="12"/>
        <v>14586.424249740618</v>
      </c>
      <c r="AG11" s="22">
        <f t="shared" si="13"/>
        <v>17932.160555102142</v>
      </c>
      <c r="AH11" s="22">
        <f t="shared" si="14"/>
        <v>35461.455835089175</v>
      </c>
      <c r="AI11" s="22">
        <f t="shared" si="15"/>
        <v>53393.616390191317</v>
      </c>
      <c r="AJ11" s="22">
        <f t="shared" si="16"/>
        <v>0</v>
      </c>
      <c r="AK11" s="22">
        <f t="shared" si="17"/>
        <v>0</v>
      </c>
      <c r="AL11" s="22">
        <f t="shared" si="18"/>
        <v>0</v>
      </c>
      <c r="AM11" s="22">
        <f t="shared" si="19"/>
        <v>0</v>
      </c>
      <c r="AN11" s="22">
        <f t="shared" si="20"/>
        <v>0</v>
      </c>
      <c r="AO11" s="22">
        <f t="shared" si="21"/>
        <v>0</v>
      </c>
      <c r="AP11" s="22">
        <f t="shared" si="22"/>
        <v>0</v>
      </c>
      <c r="AQ11" s="22">
        <f t="shared" si="23"/>
        <v>0</v>
      </c>
      <c r="AR11" s="22">
        <f t="shared" si="24"/>
        <v>0</v>
      </c>
      <c r="AS11" s="22">
        <f t="shared" si="25"/>
        <v>0</v>
      </c>
      <c r="BB11" s="22">
        <f t="shared" si="26"/>
        <v>0</v>
      </c>
    </row>
    <row r="12" spans="1:54">
      <c r="A12" s="3" t="str">
        <f t="shared" si="1"/>
        <v>BC_TAM219Itovebi 9mg</v>
      </c>
      <c r="B12" s="3" t="s">
        <v>555</v>
      </c>
      <c r="C12" s="3" t="s">
        <v>631</v>
      </c>
      <c r="D12" s="3" t="s">
        <v>666</v>
      </c>
      <c r="E12" s="3" t="s">
        <v>710</v>
      </c>
      <c r="F12" s="3" t="s">
        <v>13</v>
      </c>
      <c r="G12" s="3" t="s">
        <v>15</v>
      </c>
      <c r="H12" s="3">
        <v>10698.05</v>
      </c>
      <c r="I12" s="22">
        <f>_xlfn.XLOOKUP($A12,[1]Sheet1!$A:$A,[1]Sheet1!D:D,0)</f>
        <v>0</v>
      </c>
      <c r="J12" s="22">
        <f>_xlfn.XLOOKUP($A12,[1]Sheet1!$A:$A,[1]Sheet1!E:E,0)</f>
        <v>0</v>
      </c>
      <c r="K12" s="22">
        <f>_xlfn.XLOOKUP($A12,[1]Sheet1!$A:$A,[1]Sheet1!F:F,0)</f>
        <v>0</v>
      </c>
      <c r="O12" s="22">
        <f t="shared" si="2"/>
        <v>0</v>
      </c>
      <c r="P12" s="22">
        <f t="shared" si="3"/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f t="shared" si="4"/>
        <v>0</v>
      </c>
      <c r="Y12" s="22">
        <f t="shared" si="5"/>
        <v>0</v>
      </c>
      <c r="Z12" s="22">
        <f t="shared" si="6"/>
        <v>0</v>
      </c>
      <c r="AA12" s="22">
        <f t="shared" si="7"/>
        <v>0</v>
      </c>
      <c r="AB12" s="22">
        <f t="shared" si="8"/>
        <v>0</v>
      </c>
      <c r="AC12" s="22">
        <f t="shared" si="9"/>
        <v>0</v>
      </c>
      <c r="AD12" s="22">
        <f t="shared" si="10"/>
        <v>0</v>
      </c>
      <c r="AE12" s="22">
        <f t="shared" si="11"/>
        <v>0</v>
      </c>
      <c r="AF12" s="22">
        <f t="shared" si="12"/>
        <v>0</v>
      </c>
      <c r="AG12" s="22">
        <f t="shared" si="13"/>
        <v>0</v>
      </c>
      <c r="AH12" s="22">
        <f t="shared" si="14"/>
        <v>0</v>
      </c>
      <c r="AI12" s="22">
        <f t="shared" si="15"/>
        <v>0</v>
      </c>
      <c r="AJ12" s="22">
        <f t="shared" si="16"/>
        <v>0</v>
      </c>
      <c r="AK12" s="22">
        <f t="shared" si="17"/>
        <v>0</v>
      </c>
      <c r="AL12" s="22">
        <f t="shared" si="18"/>
        <v>0</v>
      </c>
      <c r="AM12" s="22">
        <f t="shared" si="19"/>
        <v>0</v>
      </c>
      <c r="AN12" s="22">
        <f t="shared" si="20"/>
        <v>0</v>
      </c>
      <c r="AO12" s="22">
        <f t="shared" si="21"/>
        <v>0</v>
      </c>
      <c r="AP12" s="22">
        <f t="shared" si="22"/>
        <v>0</v>
      </c>
      <c r="AQ12" s="22">
        <f t="shared" si="23"/>
        <v>0</v>
      </c>
      <c r="AR12" s="22">
        <f t="shared" si="24"/>
        <v>0</v>
      </c>
      <c r="AS12" s="22">
        <f t="shared" si="25"/>
        <v>0</v>
      </c>
      <c r="BB12" s="22">
        <f t="shared" si="26"/>
        <v>0</v>
      </c>
    </row>
    <row r="13" spans="1:54">
      <c r="A13" s="3" t="str">
        <f t="shared" si="1"/>
        <v>BC_TAM219Perjeta</v>
      </c>
      <c r="B13" s="3" t="s">
        <v>555</v>
      </c>
      <c r="C13" s="3" t="s">
        <v>631</v>
      </c>
      <c r="D13" s="3" t="s">
        <v>666</v>
      </c>
      <c r="E13" s="3" t="s">
        <v>708</v>
      </c>
      <c r="F13" s="3" t="s">
        <v>16</v>
      </c>
      <c r="G13" s="3" t="s">
        <v>16</v>
      </c>
      <c r="H13" s="3">
        <v>3985.87</v>
      </c>
      <c r="I13" s="22">
        <f>_xlfn.XLOOKUP($A13,[1]Sheet1!$A:$A,[1]Sheet1!D:D,0)</f>
        <v>47.232301104973317</v>
      </c>
      <c r="J13" s="22">
        <f>_xlfn.XLOOKUP($A13,[1]Sheet1!$A:$A,[1]Sheet1!E:E,0)</f>
        <v>39.897834215535241</v>
      </c>
      <c r="K13" s="22">
        <f>_xlfn.XLOOKUP($A13,[1]Sheet1!$A:$A,[1]Sheet1!F:F,0)</f>
        <v>60.556568182209084</v>
      </c>
      <c r="L13" s="22">
        <v>36.592571330741499</v>
      </c>
      <c r="M13" s="22">
        <v>44.41351735604168</v>
      </c>
      <c r="N13" s="22">
        <v>50.971484295269228</v>
      </c>
      <c r="O13" s="22">
        <f t="shared" si="2"/>
        <v>147.68670350271765</v>
      </c>
      <c r="P13" s="22">
        <f t="shared" si="3"/>
        <v>131.97757298205241</v>
      </c>
      <c r="Q13" s="22">
        <v>279.66427648477008</v>
      </c>
      <c r="R13" s="22">
        <v>24</v>
      </c>
      <c r="S13" s="22">
        <v>27</v>
      </c>
      <c r="T13" s="22">
        <v>43</v>
      </c>
      <c r="U13" s="22">
        <v>5</v>
      </c>
      <c r="V13" s="22">
        <v>0</v>
      </c>
      <c r="W13" s="22">
        <v>0</v>
      </c>
      <c r="X13" s="22">
        <f t="shared" si="4"/>
        <v>94</v>
      </c>
      <c r="Y13" s="22">
        <f t="shared" si="5"/>
        <v>5</v>
      </c>
      <c r="Z13" s="22">
        <f t="shared" si="6"/>
        <v>99</v>
      </c>
      <c r="AA13" s="22">
        <f t="shared" si="7"/>
        <v>188261.81200527999</v>
      </c>
      <c r="AB13" s="22">
        <f t="shared" si="8"/>
        <v>159027.58046467544</v>
      </c>
      <c r="AC13" s="22">
        <f t="shared" si="9"/>
        <v>241370.60842042172</v>
      </c>
      <c r="AD13" s="22">
        <f t="shared" si="10"/>
        <v>145853.23229006262</v>
      </c>
      <c r="AE13" s="22">
        <f t="shared" si="11"/>
        <v>177026.50642392584</v>
      </c>
      <c r="AF13" s="22">
        <f t="shared" si="12"/>
        <v>203165.71010798475</v>
      </c>
      <c r="AG13" s="22">
        <f t="shared" si="13"/>
        <v>588660.00089037721</v>
      </c>
      <c r="AH13" s="22">
        <f t="shared" si="14"/>
        <v>526045.44882197317</v>
      </c>
      <c r="AI13" s="22">
        <f t="shared" si="15"/>
        <v>1114705.4497123505</v>
      </c>
      <c r="AJ13" s="22">
        <f t="shared" si="16"/>
        <v>95660.88</v>
      </c>
      <c r="AK13" s="22">
        <f t="shared" si="17"/>
        <v>107618.48999999999</v>
      </c>
      <c r="AL13" s="22">
        <f t="shared" si="18"/>
        <v>171392.41</v>
      </c>
      <c r="AM13" s="22">
        <f t="shared" si="19"/>
        <v>19929.349999999999</v>
      </c>
      <c r="AN13" s="22">
        <f t="shared" si="20"/>
        <v>0</v>
      </c>
      <c r="AO13" s="22">
        <f t="shared" si="21"/>
        <v>0</v>
      </c>
      <c r="AP13" s="22">
        <f t="shared" si="22"/>
        <v>374671.77999999997</v>
      </c>
      <c r="AQ13" s="22">
        <f t="shared" si="23"/>
        <v>19929.349999999999</v>
      </c>
      <c r="AR13" s="22">
        <f t="shared" si="24"/>
        <v>394601.13</v>
      </c>
      <c r="AS13" s="22">
        <f t="shared" si="25"/>
        <v>0</v>
      </c>
      <c r="BB13" s="22">
        <f t="shared" si="26"/>
        <v>5</v>
      </c>
    </row>
    <row r="14" spans="1:54">
      <c r="A14" s="3" t="str">
        <f t="shared" si="1"/>
        <v>BC_TAM219Phesgo 10ml</v>
      </c>
      <c r="B14" s="3" t="s">
        <v>555</v>
      </c>
      <c r="C14" s="3" t="s">
        <v>631</v>
      </c>
      <c r="D14" s="3" t="s">
        <v>666</v>
      </c>
      <c r="E14" s="3" t="s">
        <v>710</v>
      </c>
      <c r="F14" s="3" t="s">
        <v>17</v>
      </c>
      <c r="G14" s="3" t="s">
        <v>18</v>
      </c>
      <c r="H14" s="3">
        <v>6232.07</v>
      </c>
      <c r="I14" s="22">
        <f>_xlfn.XLOOKUP($A14,[1]Sheet1!$A:$A,[1]Sheet1!D:D,0)</f>
        <v>37.395012232028911</v>
      </c>
      <c r="J14" s="22">
        <f>_xlfn.XLOOKUP($A14,[1]Sheet1!$A:$A,[1]Sheet1!E:E,0)</f>
        <v>34.261462549022781</v>
      </c>
      <c r="K14" s="22">
        <f>_xlfn.XLOOKUP($A14,[1]Sheet1!$A:$A,[1]Sheet1!F:F,0)</f>
        <v>51.400677276775582</v>
      </c>
      <c r="L14" s="22">
        <v>45.728344160730416</v>
      </c>
      <c r="M14" s="22">
        <v>41.620060713757816</v>
      </c>
      <c r="N14" s="22">
        <v>54.096061783422584</v>
      </c>
      <c r="O14" s="22">
        <f t="shared" si="2"/>
        <v>123.05715205782727</v>
      </c>
      <c r="P14" s="22">
        <f t="shared" si="3"/>
        <v>141.44446665791082</v>
      </c>
      <c r="Q14" s="22">
        <v>264.50161871573812</v>
      </c>
      <c r="R14" s="22">
        <v>49</v>
      </c>
      <c r="S14" s="22">
        <v>48</v>
      </c>
      <c r="T14" s="22">
        <v>35</v>
      </c>
      <c r="U14" s="22">
        <v>33</v>
      </c>
      <c r="V14" s="22">
        <v>0</v>
      </c>
      <c r="W14" s="22">
        <v>0</v>
      </c>
      <c r="X14" s="22">
        <f t="shared" si="4"/>
        <v>132</v>
      </c>
      <c r="Y14" s="22">
        <f t="shared" si="5"/>
        <v>33</v>
      </c>
      <c r="Z14" s="22">
        <f t="shared" si="6"/>
        <v>165</v>
      </c>
      <c r="AA14" s="22">
        <f t="shared" si="7"/>
        <v>233048.33388086042</v>
      </c>
      <c r="AB14" s="22">
        <f t="shared" si="8"/>
        <v>213519.8329078884</v>
      </c>
      <c r="AC14" s="22">
        <f t="shared" si="9"/>
        <v>320332.61883627478</v>
      </c>
      <c r="AD14" s="22">
        <f t="shared" si="10"/>
        <v>284982.24179376318</v>
      </c>
      <c r="AE14" s="22">
        <f t="shared" si="11"/>
        <v>259379.13177238865</v>
      </c>
      <c r="AF14" s="22">
        <f t="shared" si="12"/>
        <v>337130.44375861436</v>
      </c>
      <c r="AG14" s="22">
        <f t="shared" si="13"/>
        <v>766900.78562502353</v>
      </c>
      <c r="AH14" s="22">
        <f t="shared" si="14"/>
        <v>881491.81732476631</v>
      </c>
      <c r="AI14" s="22">
        <f t="shared" si="15"/>
        <v>1648392.60294979</v>
      </c>
      <c r="AJ14" s="22">
        <f t="shared" si="16"/>
        <v>305371.43</v>
      </c>
      <c r="AK14" s="22">
        <f t="shared" si="17"/>
        <v>299139.36</v>
      </c>
      <c r="AL14" s="22">
        <f t="shared" si="18"/>
        <v>218122.44999999998</v>
      </c>
      <c r="AM14" s="22">
        <f t="shared" si="19"/>
        <v>205658.31</v>
      </c>
      <c r="AN14" s="22">
        <f t="shared" si="20"/>
        <v>0</v>
      </c>
      <c r="AO14" s="22">
        <f t="shared" si="21"/>
        <v>0</v>
      </c>
      <c r="AP14" s="22">
        <f t="shared" si="22"/>
        <v>822633.24</v>
      </c>
      <c r="AQ14" s="22">
        <f t="shared" si="23"/>
        <v>205658.31</v>
      </c>
      <c r="AR14" s="22">
        <f t="shared" si="24"/>
        <v>1028291.5499999999</v>
      </c>
      <c r="AS14" s="22">
        <f t="shared" si="25"/>
        <v>165</v>
      </c>
      <c r="AT14" s="22">
        <f>R14</f>
        <v>49</v>
      </c>
      <c r="AU14" s="22">
        <f t="shared" ref="AU14" si="29">S14</f>
        <v>48</v>
      </c>
      <c r="AV14" s="22">
        <f t="shared" ref="AV14" si="30">T14</f>
        <v>35</v>
      </c>
      <c r="AW14" s="22">
        <f t="shared" ref="AW14" si="31">U14</f>
        <v>33</v>
      </c>
      <c r="AX14" s="22">
        <f t="shared" ref="AX14" si="32">V14</f>
        <v>0</v>
      </c>
      <c r="AY14" s="22">
        <f t="shared" ref="AY14" si="33">W14</f>
        <v>0</v>
      </c>
      <c r="AZ14" s="22">
        <v>193.66666666666669</v>
      </c>
      <c r="BA14" s="22">
        <v>193.66666666666669</v>
      </c>
      <c r="BB14" s="22">
        <f t="shared" si="26"/>
        <v>33</v>
      </c>
    </row>
    <row r="15" spans="1:54">
      <c r="A15" s="3" t="str">
        <f t="shared" si="1"/>
        <v>BC_TAM219Phesgo 15ml</v>
      </c>
      <c r="B15" s="3" t="s">
        <v>555</v>
      </c>
      <c r="C15" s="3" t="s">
        <v>631</v>
      </c>
      <c r="D15" s="3" t="s">
        <v>666</v>
      </c>
      <c r="E15" s="3" t="s">
        <v>710</v>
      </c>
      <c r="F15" s="3" t="s">
        <v>17</v>
      </c>
      <c r="G15" s="3" t="s">
        <v>19</v>
      </c>
      <c r="H15" s="3">
        <v>8489.27</v>
      </c>
      <c r="I15" s="22">
        <f>_xlfn.XLOOKUP($A15,[1]Sheet1!$A:$A,[1]Sheet1!D:D,0)</f>
        <v>3.0000047118303463</v>
      </c>
      <c r="J15" s="22">
        <f>_xlfn.XLOOKUP($A15,[1]Sheet1!$A:$A,[1]Sheet1!E:E,0)</f>
        <v>3.0000047118303463</v>
      </c>
      <c r="K15" s="22">
        <f>_xlfn.XLOOKUP($A15,[1]Sheet1!$A:$A,[1]Sheet1!F:F,0)</f>
        <v>4.0000047118303463</v>
      </c>
      <c r="L15" s="22">
        <v>3.0000047118303463</v>
      </c>
      <c r="M15" s="22">
        <v>3.0000047118303463</v>
      </c>
      <c r="N15" s="22">
        <v>4.0000047118303463</v>
      </c>
      <c r="O15" s="22">
        <f t="shared" si="2"/>
        <v>10.000014135491039</v>
      </c>
      <c r="P15" s="22">
        <f t="shared" si="3"/>
        <v>10.000014135491039</v>
      </c>
      <c r="Q15" s="22">
        <v>20.000028270982074</v>
      </c>
      <c r="R15" s="22">
        <v>3</v>
      </c>
      <c r="S15" s="22">
        <v>3</v>
      </c>
      <c r="T15" s="22">
        <v>3</v>
      </c>
      <c r="U15" s="22">
        <v>3</v>
      </c>
      <c r="V15" s="22">
        <v>0</v>
      </c>
      <c r="W15" s="22">
        <v>0</v>
      </c>
      <c r="X15" s="22">
        <f t="shared" si="4"/>
        <v>9</v>
      </c>
      <c r="Y15" s="22">
        <f t="shared" si="5"/>
        <v>3</v>
      </c>
      <c r="Z15" s="22">
        <f t="shared" si="6"/>
        <v>12</v>
      </c>
      <c r="AA15" s="22">
        <f t="shared" si="7"/>
        <v>25467.850000000006</v>
      </c>
      <c r="AB15" s="22">
        <f t="shared" si="8"/>
        <v>25467.850000000006</v>
      </c>
      <c r="AC15" s="22">
        <f t="shared" si="9"/>
        <v>33957.120000000003</v>
      </c>
      <c r="AD15" s="22">
        <f t="shared" si="10"/>
        <v>25467.850000000006</v>
      </c>
      <c r="AE15" s="22">
        <f t="shared" si="11"/>
        <v>25467.850000000006</v>
      </c>
      <c r="AF15" s="22">
        <f t="shared" si="12"/>
        <v>33957.120000000003</v>
      </c>
      <c r="AG15" s="22">
        <f t="shared" si="13"/>
        <v>84892.820000000022</v>
      </c>
      <c r="AH15" s="22">
        <f t="shared" si="14"/>
        <v>84892.820000000022</v>
      </c>
      <c r="AI15" s="22">
        <f t="shared" si="15"/>
        <v>169785.64</v>
      </c>
      <c r="AJ15" s="22">
        <f t="shared" si="16"/>
        <v>25467.81</v>
      </c>
      <c r="AK15" s="22">
        <f t="shared" si="17"/>
        <v>25467.81</v>
      </c>
      <c r="AL15" s="22">
        <f t="shared" si="18"/>
        <v>25467.81</v>
      </c>
      <c r="AM15" s="22">
        <f t="shared" si="19"/>
        <v>25467.81</v>
      </c>
      <c r="AN15" s="22">
        <f t="shared" si="20"/>
        <v>0</v>
      </c>
      <c r="AO15" s="22">
        <f t="shared" si="21"/>
        <v>0</v>
      </c>
      <c r="AP15" s="22">
        <f t="shared" si="22"/>
        <v>76403.430000000008</v>
      </c>
      <c r="AQ15" s="22">
        <f t="shared" si="23"/>
        <v>25467.81</v>
      </c>
      <c r="AR15" s="22">
        <f t="shared" si="24"/>
        <v>101871.24</v>
      </c>
      <c r="AS15" s="22">
        <f t="shared" si="25"/>
        <v>24</v>
      </c>
      <c r="AT15" s="22">
        <f>R15*2</f>
        <v>6</v>
      </c>
      <c r="AU15" s="22">
        <f t="shared" ref="AU15" si="34">S15*2</f>
        <v>6</v>
      </c>
      <c r="AV15" s="22">
        <f t="shared" ref="AV15" si="35">T15*2</f>
        <v>6</v>
      </c>
      <c r="AW15" s="22">
        <f t="shared" ref="AW15" si="36">U15*2</f>
        <v>6</v>
      </c>
      <c r="AX15" s="22">
        <f t="shared" ref="AX15" si="37">V15*2</f>
        <v>0</v>
      </c>
      <c r="AY15" s="22">
        <f t="shared" ref="AY15" si="38">W15*2</f>
        <v>0</v>
      </c>
      <c r="BB15" s="22">
        <f t="shared" si="26"/>
        <v>3</v>
      </c>
    </row>
    <row r="16" spans="1:54">
      <c r="A16" s="3" t="str">
        <f t="shared" si="1"/>
        <v>BC_TAM221Herceptin IV</v>
      </c>
      <c r="B16" s="3" t="s">
        <v>555</v>
      </c>
      <c r="C16" s="3" t="s">
        <v>632</v>
      </c>
      <c r="D16" s="3" t="s">
        <v>667</v>
      </c>
      <c r="E16" s="3" t="s">
        <v>708</v>
      </c>
      <c r="F16" s="3" t="s">
        <v>11</v>
      </c>
      <c r="G16" s="3" t="s">
        <v>11</v>
      </c>
      <c r="H16" s="3">
        <v>4535.5</v>
      </c>
      <c r="I16" s="22">
        <f>_xlfn.XLOOKUP($A16,[1]Sheet1!$A:$A,[1]Sheet1!D:D,0)</f>
        <v>4.9644752196161484E-7</v>
      </c>
      <c r="J16" s="22">
        <f>_xlfn.XLOOKUP($A16,[1]Sheet1!$A:$A,[1]Sheet1!E:E,0)</f>
        <v>3.5565756337348679E-7</v>
      </c>
      <c r="K16" s="22">
        <f>_xlfn.XLOOKUP($A16,[1]Sheet1!$A:$A,[1]Sheet1!F:F,0)</f>
        <v>3.3084228428002104E-7</v>
      </c>
      <c r="L16" s="22">
        <v>2.3362126720849159E-7</v>
      </c>
      <c r="M16" s="22">
        <v>2.1286132793881477E-7</v>
      </c>
      <c r="N16" s="22">
        <v>3.7057003523757128E-7</v>
      </c>
      <c r="O16" s="22">
        <f t="shared" si="2"/>
        <v>1.1829473696151227E-6</v>
      </c>
      <c r="P16" s="22">
        <f t="shared" si="3"/>
        <v>8.1705263038487767E-7</v>
      </c>
      <c r="Q16" s="22">
        <v>2.0000000000000003E-6</v>
      </c>
      <c r="R16" s="22">
        <v>27</v>
      </c>
      <c r="S16" s="22">
        <v>19</v>
      </c>
      <c r="T16" s="22">
        <v>24</v>
      </c>
      <c r="U16" s="22">
        <v>16</v>
      </c>
      <c r="V16" s="22">
        <v>0</v>
      </c>
      <c r="W16" s="22">
        <v>0</v>
      </c>
      <c r="X16" s="22">
        <f t="shared" si="4"/>
        <v>70</v>
      </c>
      <c r="Y16" s="22">
        <f t="shared" si="5"/>
        <v>16</v>
      </c>
      <c r="Z16" s="22">
        <f t="shared" si="6"/>
        <v>86</v>
      </c>
      <c r="AA16" s="22">
        <f t="shared" si="7"/>
        <v>2.251637735856904E-3</v>
      </c>
      <c r="AB16" s="22">
        <f t="shared" si="8"/>
        <v>1.6130848786804492E-3</v>
      </c>
      <c r="AC16" s="22">
        <f t="shared" si="9"/>
        <v>1.5005351803520355E-3</v>
      </c>
      <c r="AD16" s="22">
        <f t="shared" si="10"/>
        <v>1.0595892574241136E-3</v>
      </c>
      <c r="AE16" s="22">
        <f t="shared" si="11"/>
        <v>9.6543255286649446E-4</v>
      </c>
      <c r="AF16" s="22">
        <f t="shared" si="12"/>
        <v>1.6807203948200045E-3</v>
      </c>
      <c r="AG16" s="22">
        <f t="shared" si="13"/>
        <v>5.3652577948893887E-3</v>
      </c>
      <c r="AH16" s="22">
        <f t="shared" si="14"/>
        <v>3.7057422051106127E-3</v>
      </c>
      <c r="AI16" s="22">
        <f t="shared" si="15"/>
        <v>9.0710000000000009E-3</v>
      </c>
      <c r="AJ16" s="22">
        <f t="shared" si="16"/>
        <v>122458.5</v>
      </c>
      <c r="AK16" s="22">
        <f t="shared" si="17"/>
        <v>86174.5</v>
      </c>
      <c r="AL16" s="22">
        <f t="shared" si="18"/>
        <v>108852</v>
      </c>
      <c r="AM16" s="22">
        <f t="shared" si="19"/>
        <v>72568</v>
      </c>
      <c r="AN16" s="22">
        <f t="shared" si="20"/>
        <v>0</v>
      </c>
      <c r="AO16" s="22">
        <f t="shared" si="21"/>
        <v>0</v>
      </c>
      <c r="AP16" s="22">
        <f t="shared" si="22"/>
        <v>317485</v>
      </c>
      <c r="AQ16" s="22">
        <f t="shared" si="23"/>
        <v>72568</v>
      </c>
      <c r="AR16" s="22">
        <f t="shared" si="24"/>
        <v>390053</v>
      </c>
      <c r="AS16" s="22">
        <f t="shared" si="25"/>
        <v>0</v>
      </c>
      <c r="BB16" s="22">
        <f t="shared" si="26"/>
        <v>16</v>
      </c>
    </row>
    <row r="17" spans="1:54">
      <c r="A17" s="3" t="str">
        <f t="shared" si="1"/>
        <v>BC_TAM221Herceptin SC</v>
      </c>
      <c r="B17" s="3" t="s">
        <v>555</v>
      </c>
      <c r="C17" s="3" t="s">
        <v>632</v>
      </c>
      <c r="D17" s="3" t="s">
        <v>667</v>
      </c>
      <c r="E17" s="3" t="s">
        <v>708</v>
      </c>
      <c r="F17" s="3" t="s">
        <v>12</v>
      </c>
      <c r="G17" s="3" t="s">
        <v>12</v>
      </c>
      <c r="H17" s="3">
        <v>3444.49</v>
      </c>
      <c r="I17" s="22">
        <f>_xlfn.XLOOKUP($A17,[1]Sheet1!$A:$A,[1]Sheet1!D:D,0)</f>
        <v>27.576006843496682</v>
      </c>
      <c r="J17" s="22">
        <f>_xlfn.XLOOKUP($A17,[1]Sheet1!$A:$A,[1]Sheet1!E:E,0)</f>
        <v>25.549797719443315</v>
      </c>
      <c r="K17" s="22">
        <f>_xlfn.XLOOKUP($A17,[1]Sheet1!$A:$A,[1]Sheet1!F:F,0)</f>
        <v>38.754728499749262</v>
      </c>
      <c r="L17" s="22">
        <v>39.667932871745329</v>
      </c>
      <c r="M17" s="22">
        <v>35.716289838467766</v>
      </c>
      <c r="N17" s="22">
        <v>47.01026148239837</v>
      </c>
      <c r="O17" s="22">
        <f t="shared" si="2"/>
        <v>91.880533062689267</v>
      </c>
      <c r="P17" s="22">
        <f t="shared" si="3"/>
        <v>122.39448419261146</v>
      </c>
      <c r="Q17" s="22">
        <v>214.27501725530072</v>
      </c>
      <c r="R17" s="22">
        <v>34</v>
      </c>
      <c r="S17" s="22">
        <v>25</v>
      </c>
      <c r="T17" s="22">
        <v>28</v>
      </c>
      <c r="U17" s="22">
        <v>29</v>
      </c>
      <c r="V17" s="22">
        <v>0</v>
      </c>
      <c r="W17" s="22">
        <v>0</v>
      </c>
      <c r="X17" s="22">
        <f t="shared" si="4"/>
        <v>87</v>
      </c>
      <c r="Y17" s="22">
        <f t="shared" si="5"/>
        <v>29</v>
      </c>
      <c r="Z17" s="22">
        <f t="shared" si="6"/>
        <v>116</v>
      </c>
      <c r="AA17" s="22">
        <f t="shared" si="7"/>
        <v>94985.279812355875</v>
      </c>
      <c r="AB17" s="22">
        <f t="shared" si="8"/>
        <v>88006.022746645307</v>
      </c>
      <c r="AC17" s="22">
        <f t="shared" si="9"/>
        <v>133490.27477010133</v>
      </c>
      <c r="AD17" s="22">
        <f t="shared" si="10"/>
        <v>136635.79809739804</v>
      </c>
      <c r="AE17" s="22">
        <f t="shared" si="11"/>
        <v>123024.40318570382</v>
      </c>
      <c r="AF17" s="22">
        <f t="shared" si="12"/>
        <v>161926.37557350635</v>
      </c>
      <c r="AG17" s="22">
        <f t="shared" si="13"/>
        <v>316481.57732910255</v>
      </c>
      <c r="AH17" s="22">
        <f t="shared" si="14"/>
        <v>421586.57685660821</v>
      </c>
      <c r="AI17" s="22">
        <f t="shared" si="15"/>
        <v>738068.15418571071</v>
      </c>
      <c r="AJ17" s="22">
        <f t="shared" si="16"/>
        <v>117112.65999999999</v>
      </c>
      <c r="AK17" s="22">
        <f t="shared" si="17"/>
        <v>86112.25</v>
      </c>
      <c r="AL17" s="22">
        <f t="shared" si="18"/>
        <v>96445.72</v>
      </c>
      <c r="AM17" s="22">
        <f t="shared" si="19"/>
        <v>99890.209999999992</v>
      </c>
      <c r="AN17" s="22">
        <f t="shared" si="20"/>
        <v>0</v>
      </c>
      <c r="AO17" s="22">
        <f t="shared" si="21"/>
        <v>0</v>
      </c>
      <c r="AP17" s="22">
        <f t="shared" si="22"/>
        <v>299670.63</v>
      </c>
      <c r="AQ17" s="22">
        <f t="shared" si="23"/>
        <v>99890.209999999992</v>
      </c>
      <c r="AR17" s="22">
        <f t="shared" si="24"/>
        <v>399560.83999999997</v>
      </c>
      <c r="AS17" s="22">
        <f t="shared" si="25"/>
        <v>0</v>
      </c>
      <c r="BB17" s="22">
        <f t="shared" si="26"/>
        <v>29</v>
      </c>
    </row>
    <row r="18" spans="1:54">
      <c r="A18" s="3" t="str">
        <f t="shared" si="1"/>
        <v>BC_TAM221Itovebi 3mg</v>
      </c>
      <c r="B18" s="3" t="s">
        <v>555</v>
      </c>
      <c r="C18" s="3" t="s">
        <v>632</v>
      </c>
      <c r="D18" s="3" t="s">
        <v>667</v>
      </c>
      <c r="E18" s="3" t="s">
        <v>710</v>
      </c>
      <c r="F18" s="3" t="s">
        <v>13</v>
      </c>
      <c r="G18" s="3" t="s">
        <v>14</v>
      </c>
      <c r="H18" s="3">
        <v>3566.02</v>
      </c>
      <c r="I18" s="22">
        <f>_xlfn.XLOOKUP($A18,[1]Sheet1!$A:$A,[1]Sheet1!D:D,0)</f>
        <v>3.4516059383379556</v>
      </c>
      <c r="J18" s="22">
        <f>_xlfn.XLOOKUP($A18,[1]Sheet1!$A:$A,[1]Sheet1!E:E,0)</f>
        <v>3.9410202855436358</v>
      </c>
      <c r="K18" s="22">
        <f>_xlfn.XLOOKUP($A18,[1]Sheet1!$A:$A,[1]Sheet1!F:F,0)</f>
        <v>7.9767477399966493</v>
      </c>
      <c r="L18" s="22">
        <v>8.0748323413890777</v>
      </c>
      <c r="M18" s="22">
        <v>9.8168302921861148</v>
      </c>
      <c r="N18" s="22">
        <v>12.501795776430281</v>
      </c>
      <c r="O18" s="22">
        <f t="shared" si="2"/>
        <v>15.369373963878241</v>
      </c>
      <c r="P18" s="22">
        <f t="shared" si="3"/>
        <v>30.393458410005476</v>
      </c>
      <c r="Q18" s="22">
        <v>45.762832373883711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f t="shared" si="4"/>
        <v>0</v>
      </c>
      <c r="Y18" s="22">
        <f t="shared" si="5"/>
        <v>0</v>
      </c>
      <c r="Z18" s="22">
        <f t="shared" si="6"/>
        <v>0</v>
      </c>
      <c r="AA18" s="22">
        <f t="shared" si="7"/>
        <v>12308.495808231917</v>
      </c>
      <c r="AB18" s="22">
        <f t="shared" si="8"/>
        <v>14053.757158654316</v>
      </c>
      <c r="AC18" s="22">
        <f t="shared" si="9"/>
        <v>28445.24197578285</v>
      </c>
      <c r="AD18" s="22">
        <f t="shared" si="10"/>
        <v>28795.01362604028</v>
      </c>
      <c r="AE18" s="22">
        <f t="shared" si="11"/>
        <v>35007.013158541529</v>
      </c>
      <c r="AF18" s="22">
        <f t="shared" si="12"/>
        <v>44581.653774665909</v>
      </c>
      <c r="AG18" s="22">
        <f t="shared" si="13"/>
        <v>54807.494942669087</v>
      </c>
      <c r="AH18" s="22">
        <f t="shared" si="14"/>
        <v>108383.68055924773</v>
      </c>
      <c r="AI18" s="22">
        <f t="shared" si="15"/>
        <v>163191.17550191679</v>
      </c>
      <c r="AJ18" s="22">
        <f t="shared" si="16"/>
        <v>0</v>
      </c>
      <c r="AK18" s="22">
        <f t="shared" si="17"/>
        <v>0</v>
      </c>
      <c r="AL18" s="22">
        <f t="shared" si="18"/>
        <v>0</v>
      </c>
      <c r="AM18" s="22">
        <f t="shared" si="19"/>
        <v>0</v>
      </c>
      <c r="AN18" s="22">
        <f t="shared" si="20"/>
        <v>0</v>
      </c>
      <c r="AO18" s="22">
        <f t="shared" si="21"/>
        <v>0</v>
      </c>
      <c r="AP18" s="22">
        <f t="shared" si="22"/>
        <v>0</v>
      </c>
      <c r="AQ18" s="22">
        <f t="shared" si="23"/>
        <v>0</v>
      </c>
      <c r="AR18" s="22">
        <f t="shared" si="24"/>
        <v>0</v>
      </c>
      <c r="AS18" s="22">
        <f t="shared" si="25"/>
        <v>0</v>
      </c>
      <c r="BB18" s="22">
        <f t="shared" si="26"/>
        <v>0</v>
      </c>
    </row>
    <row r="19" spans="1:54">
      <c r="A19" s="3" t="str">
        <f t="shared" si="1"/>
        <v>BC_TAM221Itovebi 9mg</v>
      </c>
      <c r="B19" s="3" t="s">
        <v>555</v>
      </c>
      <c r="C19" s="3" t="s">
        <v>632</v>
      </c>
      <c r="D19" s="3" t="s">
        <v>667</v>
      </c>
      <c r="E19" s="3" t="s">
        <v>710</v>
      </c>
      <c r="F19" s="3" t="s">
        <v>13</v>
      </c>
      <c r="G19" s="3" t="s">
        <v>15</v>
      </c>
      <c r="H19" s="3">
        <v>10698.05</v>
      </c>
      <c r="I19" s="22">
        <f>_xlfn.XLOOKUP($A19,[1]Sheet1!$A:$A,[1]Sheet1!D:D,0)</f>
        <v>0</v>
      </c>
      <c r="J19" s="22">
        <f>_xlfn.XLOOKUP($A19,[1]Sheet1!$A:$A,[1]Sheet1!E:E,0)</f>
        <v>0</v>
      </c>
      <c r="K19" s="22">
        <f>_xlfn.XLOOKUP($A19,[1]Sheet1!$A:$A,[1]Sheet1!F:F,0)</f>
        <v>0</v>
      </c>
      <c r="L19" s="22">
        <v>0</v>
      </c>
      <c r="M19" s="22">
        <v>0</v>
      </c>
      <c r="N19" s="22">
        <v>0</v>
      </c>
      <c r="O19" s="22">
        <f t="shared" si="2"/>
        <v>0</v>
      </c>
      <c r="P19" s="22">
        <f t="shared" si="3"/>
        <v>0</v>
      </c>
      <c r="Q19" s="22">
        <v>0</v>
      </c>
      <c r="R19" s="22">
        <v>14</v>
      </c>
      <c r="S19" s="22">
        <v>2</v>
      </c>
      <c r="T19" s="22">
        <v>5</v>
      </c>
      <c r="U19" s="22">
        <v>1</v>
      </c>
      <c r="V19" s="22">
        <v>0</v>
      </c>
      <c r="W19" s="22">
        <v>0</v>
      </c>
      <c r="X19" s="22">
        <f t="shared" si="4"/>
        <v>21</v>
      </c>
      <c r="Y19" s="22">
        <f t="shared" si="5"/>
        <v>1</v>
      </c>
      <c r="Z19" s="22">
        <f t="shared" si="6"/>
        <v>22</v>
      </c>
      <c r="AA19" s="22">
        <f t="shared" si="7"/>
        <v>0</v>
      </c>
      <c r="AB19" s="22">
        <f t="shared" si="8"/>
        <v>0</v>
      </c>
      <c r="AC19" s="22">
        <f t="shared" si="9"/>
        <v>0</v>
      </c>
      <c r="AD19" s="22">
        <f t="shared" si="10"/>
        <v>0</v>
      </c>
      <c r="AE19" s="22">
        <f t="shared" si="11"/>
        <v>0</v>
      </c>
      <c r="AF19" s="22">
        <f t="shared" si="12"/>
        <v>0</v>
      </c>
      <c r="AG19" s="22">
        <f t="shared" si="13"/>
        <v>0</v>
      </c>
      <c r="AH19" s="22">
        <f t="shared" si="14"/>
        <v>0</v>
      </c>
      <c r="AI19" s="22">
        <f t="shared" si="15"/>
        <v>0</v>
      </c>
      <c r="AJ19" s="22">
        <f t="shared" si="16"/>
        <v>149772.69999999998</v>
      </c>
      <c r="AK19" s="22">
        <f t="shared" si="17"/>
        <v>21396.1</v>
      </c>
      <c r="AL19" s="22">
        <f t="shared" si="18"/>
        <v>53490.25</v>
      </c>
      <c r="AM19" s="22">
        <f t="shared" si="19"/>
        <v>10698.05</v>
      </c>
      <c r="AN19" s="22">
        <f t="shared" si="20"/>
        <v>0</v>
      </c>
      <c r="AO19" s="22">
        <f t="shared" si="21"/>
        <v>0</v>
      </c>
      <c r="AP19" s="22">
        <f t="shared" si="22"/>
        <v>224659.05</v>
      </c>
      <c r="AQ19" s="22">
        <f t="shared" si="23"/>
        <v>10698.05</v>
      </c>
      <c r="AR19" s="22">
        <f t="shared" si="24"/>
        <v>235357.09999999998</v>
      </c>
      <c r="AS19" s="22">
        <f t="shared" si="25"/>
        <v>0</v>
      </c>
      <c r="BB19" s="22">
        <f t="shared" si="26"/>
        <v>1</v>
      </c>
    </row>
    <row r="20" spans="1:54">
      <c r="A20" s="3" t="str">
        <f t="shared" si="1"/>
        <v>BC_TAM221Perjeta</v>
      </c>
      <c r="B20" s="3" t="s">
        <v>555</v>
      </c>
      <c r="C20" s="3" t="s">
        <v>632</v>
      </c>
      <c r="D20" s="3" t="s">
        <v>667</v>
      </c>
      <c r="E20" s="3" t="s">
        <v>708</v>
      </c>
      <c r="F20" s="3" t="s">
        <v>16</v>
      </c>
      <c r="G20" s="3" t="s">
        <v>16</v>
      </c>
      <c r="H20" s="3">
        <v>3985.87</v>
      </c>
      <c r="I20" s="22">
        <f>_xlfn.XLOOKUP($A20,[1]Sheet1!$A:$A,[1]Sheet1!D:D,0)</f>
        <v>40.950246574435781</v>
      </c>
      <c r="J20" s="22">
        <f>_xlfn.XLOOKUP($A20,[1]Sheet1!$A:$A,[1]Sheet1!E:E,0)</f>
        <v>34.591288391411759</v>
      </c>
      <c r="K20" s="22">
        <f>_xlfn.XLOOKUP($A20,[1]Sheet1!$A:$A,[1]Sheet1!F:F,0)</f>
        <v>52.502341422065143</v>
      </c>
      <c r="L20" s="22">
        <v>31.72563656079657</v>
      </c>
      <c r="M20" s="22">
        <v>38.506370522277713</v>
      </c>
      <c r="N20" s="22">
        <v>44.192105853942273</v>
      </c>
      <c r="O20" s="22">
        <f t="shared" si="2"/>
        <v>128.04387638791269</v>
      </c>
      <c r="P20" s="22">
        <f t="shared" si="3"/>
        <v>114.42411293701656</v>
      </c>
      <c r="Q20" s="22">
        <v>242.46798932492925</v>
      </c>
      <c r="R20" s="22">
        <v>13</v>
      </c>
      <c r="S20" s="22">
        <v>7</v>
      </c>
      <c r="T20" s="22">
        <v>29</v>
      </c>
      <c r="U20" s="22">
        <v>-34</v>
      </c>
      <c r="V20" s="22">
        <v>0</v>
      </c>
      <c r="W20" s="22">
        <v>0</v>
      </c>
      <c r="X20" s="22">
        <f t="shared" si="4"/>
        <v>49</v>
      </c>
      <c r="Y20" s="22">
        <f t="shared" si="5"/>
        <v>-34</v>
      </c>
      <c r="Z20" s="22">
        <f t="shared" si="6"/>
        <v>15</v>
      </c>
      <c r="AA20" s="22">
        <f t="shared" si="7"/>
        <v>163222.35931364633</v>
      </c>
      <c r="AB20" s="22">
        <f t="shared" si="8"/>
        <v>137876.37866067639</v>
      </c>
      <c r="AC20" s="22">
        <f t="shared" si="9"/>
        <v>209267.50760396678</v>
      </c>
      <c r="AD20" s="22">
        <f t="shared" si="10"/>
        <v>126454.26299858221</v>
      </c>
      <c r="AE20" s="22">
        <f t="shared" si="11"/>
        <v>153481.38707363108</v>
      </c>
      <c r="AF20" s="22">
        <f t="shared" si="12"/>
        <v>176143.98896005287</v>
      </c>
      <c r="AG20" s="22">
        <f t="shared" si="13"/>
        <v>510366.24557828956</v>
      </c>
      <c r="AH20" s="22">
        <f t="shared" si="14"/>
        <v>456079.63903226616</v>
      </c>
      <c r="AI20" s="22">
        <f t="shared" si="15"/>
        <v>966445.88461055572</v>
      </c>
      <c r="AJ20" s="22">
        <f t="shared" si="16"/>
        <v>51816.31</v>
      </c>
      <c r="AK20" s="22">
        <f t="shared" si="17"/>
        <v>27901.09</v>
      </c>
      <c r="AL20" s="22">
        <f t="shared" si="18"/>
        <v>115590.23</v>
      </c>
      <c r="AM20" s="22">
        <f t="shared" si="19"/>
        <v>-135519.57999999999</v>
      </c>
      <c r="AN20" s="22">
        <f t="shared" si="20"/>
        <v>0</v>
      </c>
      <c r="AO20" s="22">
        <f t="shared" si="21"/>
        <v>0</v>
      </c>
      <c r="AP20" s="22">
        <f t="shared" si="22"/>
        <v>195307.63</v>
      </c>
      <c r="AQ20" s="22">
        <f t="shared" si="23"/>
        <v>-135519.57999999999</v>
      </c>
      <c r="AR20" s="22">
        <f t="shared" si="24"/>
        <v>59788.049999999996</v>
      </c>
      <c r="AS20" s="22">
        <f t="shared" si="25"/>
        <v>0</v>
      </c>
      <c r="BB20" s="22">
        <f t="shared" si="26"/>
        <v>-34</v>
      </c>
    </row>
    <row r="21" spans="1:54">
      <c r="A21" s="3" t="str">
        <f t="shared" si="1"/>
        <v>BC_TAM221Phesgo 10ml</v>
      </c>
      <c r="B21" s="3" t="s">
        <v>555</v>
      </c>
      <c r="C21" s="3" t="s">
        <v>632</v>
      </c>
      <c r="D21" s="3" t="s">
        <v>667</v>
      </c>
      <c r="E21" s="3" t="s">
        <v>710</v>
      </c>
      <c r="F21" s="3" t="s">
        <v>17</v>
      </c>
      <c r="G21" s="3" t="s">
        <v>18</v>
      </c>
      <c r="H21" s="3">
        <v>6232.07</v>
      </c>
      <c r="I21" s="22">
        <f>_xlfn.XLOOKUP($A21,[1]Sheet1!$A:$A,[1]Sheet1!D:D,0)</f>
        <v>66.257369530039043</v>
      </c>
      <c r="J21" s="22">
        <f>_xlfn.XLOOKUP($A21,[1]Sheet1!$A:$A,[1]Sheet1!E:E,0)</f>
        <v>62.202825207027267</v>
      </c>
      <c r="K21" s="22">
        <f>_xlfn.XLOOKUP($A21,[1]Sheet1!$A:$A,[1]Sheet1!F:F,0)</f>
        <v>90.098262659590631</v>
      </c>
      <c r="L21" s="22">
        <v>79.300392451204459</v>
      </c>
      <c r="M21" s="22">
        <v>72.198706843368569</v>
      </c>
      <c r="N21" s="22">
        <v>93.395383521587036</v>
      </c>
      <c r="O21" s="22">
        <f t="shared" si="2"/>
        <v>218.55845739665693</v>
      </c>
      <c r="P21" s="22">
        <f t="shared" si="3"/>
        <v>244.89448281616006</v>
      </c>
      <c r="Q21" s="22">
        <v>463.452940212817</v>
      </c>
      <c r="R21" s="22">
        <v>85</v>
      </c>
      <c r="S21" s="22">
        <v>86</v>
      </c>
      <c r="T21" s="22">
        <v>118</v>
      </c>
      <c r="U21" s="22">
        <v>71</v>
      </c>
      <c r="V21" s="22">
        <v>0</v>
      </c>
      <c r="W21" s="22">
        <v>0</v>
      </c>
      <c r="X21" s="22">
        <f t="shared" si="4"/>
        <v>289</v>
      </c>
      <c r="Y21" s="22">
        <f t="shared" si="5"/>
        <v>71</v>
      </c>
      <c r="Z21" s="22">
        <f t="shared" si="6"/>
        <v>360</v>
      </c>
      <c r="AA21" s="22">
        <f t="shared" si="7"/>
        <v>412920.5649270704</v>
      </c>
      <c r="AB21" s="22">
        <f t="shared" si="8"/>
        <v>387652.36088795838</v>
      </c>
      <c r="AC21" s="22">
        <f t="shared" si="9"/>
        <v>561498.6797729549</v>
      </c>
      <c r="AD21" s="22">
        <f t="shared" si="10"/>
        <v>494205.59678337775</v>
      </c>
      <c r="AE21" s="22">
        <f t="shared" si="11"/>
        <v>449947.39495735196</v>
      </c>
      <c r="AF21" s="22">
        <f t="shared" si="12"/>
        <v>582046.5677833769</v>
      </c>
      <c r="AG21" s="22">
        <f t="shared" si="13"/>
        <v>1362071.6055879837</v>
      </c>
      <c r="AH21" s="22">
        <f t="shared" si="14"/>
        <v>1526199.5595241066</v>
      </c>
      <c r="AI21" s="22">
        <f t="shared" si="15"/>
        <v>2888271.1651120903</v>
      </c>
      <c r="AJ21" s="22">
        <f t="shared" si="16"/>
        <v>529725.94999999995</v>
      </c>
      <c r="AK21" s="22">
        <f t="shared" si="17"/>
        <v>535958.02</v>
      </c>
      <c r="AL21" s="22">
        <f t="shared" si="18"/>
        <v>735384.26</v>
      </c>
      <c r="AM21" s="22">
        <f t="shared" si="19"/>
        <v>442476.97</v>
      </c>
      <c r="AN21" s="22">
        <f t="shared" si="20"/>
        <v>0</v>
      </c>
      <c r="AO21" s="22">
        <f t="shared" si="21"/>
        <v>0</v>
      </c>
      <c r="AP21" s="22">
        <f t="shared" si="22"/>
        <v>1801068.23</v>
      </c>
      <c r="AQ21" s="22">
        <f t="shared" si="23"/>
        <v>442476.97</v>
      </c>
      <c r="AR21" s="22">
        <f t="shared" si="24"/>
        <v>2243545.1999999997</v>
      </c>
      <c r="AS21" s="22">
        <f t="shared" si="25"/>
        <v>360</v>
      </c>
      <c r="AT21" s="22">
        <f>R21</f>
        <v>85</v>
      </c>
      <c r="AU21" s="22">
        <f t="shared" ref="AU21" si="39">S21</f>
        <v>86</v>
      </c>
      <c r="AV21" s="22">
        <f t="shared" ref="AV21" si="40">T21</f>
        <v>118</v>
      </c>
      <c r="AW21" s="22">
        <f t="shared" ref="AW21" si="41">U21</f>
        <v>71</v>
      </c>
      <c r="AX21" s="22">
        <f t="shared" ref="AX21" si="42">V21</f>
        <v>0</v>
      </c>
      <c r="AY21" s="22">
        <f t="shared" ref="AY21" si="43">W21</f>
        <v>0</v>
      </c>
      <c r="AZ21" s="22">
        <v>209.66666666666666</v>
      </c>
      <c r="BA21" s="22">
        <v>209.66666666666666</v>
      </c>
      <c r="BB21" s="22">
        <f t="shared" si="26"/>
        <v>71</v>
      </c>
    </row>
    <row r="22" spans="1:54">
      <c r="A22" s="3" t="str">
        <f t="shared" si="1"/>
        <v>BC_TAM221Phesgo 15ml</v>
      </c>
      <c r="B22" s="3" t="s">
        <v>555</v>
      </c>
      <c r="C22" s="3" t="s">
        <v>632</v>
      </c>
      <c r="D22" s="3" t="s">
        <v>667</v>
      </c>
      <c r="E22" s="3" t="s">
        <v>710</v>
      </c>
      <c r="F22" s="3" t="s">
        <v>17</v>
      </c>
      <c r="G22" s="3" t="s">
        <v>19</v>
      </c>
      <c r="H22" s="3">
        <v>8489.27</v>
      </c>
      <c r="I22" s="22">
        <f>_xlfn.XLOOKUP($A22,[1]Sheet1!$A:$A,[1]Sheet1!D:D,0)</f>
        <v>4.0000011779575866</v>
      </c>
      <c r="J22" s="22">
        <f>_xlfn.XLOOKUP($A22,[1]Sheet1!$A:$A,[1]Sheet1!E:E,0)</f>
        <v>3.0000011779575866</v>
      </c>
      <c r="K22" s="22">
        <f>_xlfn.XLOOKUP($A22,[1]Sheet1!$A:$A,[1]Sheet1!F:F,0)</f>
        <v>6.0000011779575866</v>
      </c>
      <c r="L22" s="22">
        <v>5.0000011779575866</v>
      </c>
      <c r="M22" s="22">
        <v>5.0000011779575866</v>
      </c>
      <c r="N22" s="22">
        <v>7.0000011779575866</v>
      </c>
      <c r="O22" s="22">
        <f t="shared" si="2"/>
        <v>13.000003533872761</v>
      </c>
      <c r="P22" s="22">
        <f t="shared" si="3"/>
        <v>17.000003533872761</v>
      </c>
      <c r="Q22" s="22">
        <v>30.000007067745518</v>
      </c>
      <c r="R22" s="22">
        <v>12</v>
      </c>
      <c r="S22" s="22">
        <v>4</v>
      </c>
      <c r="T22" s="22">
        <v>5</v>
      </c>
      <c r="U22" s="22">
        <v>9</v>
      </c>
      <c r="V22" s="22">
        <v>0</v>
      </c>
      <c r="W22" s="22">
        <v>0</v>
      </c>
      <c r="X22" s="22">
        <f t="shared" si="4"/>
        <v>21</v>
      </c>
      <c r="Y22" s="22">
        <f t="shared" si="5"/>
        <v>9</v>
      </c>
      <c r="Z22" s="22">
        <f t="shared" si="6"/>
        <v>30</v>
      </c>
      <c r="AA22" s="22">
        <f t="shared" si="7"/>
        <v>33957.090000000004</v>
      </c>
      <c r="AB22" s="22">
        <f t="shared" si="8"/>
        <v>25467.820000000003</v>
      </c>
      <c r="AC22" s="22">
        <f t="shared" si="9"/>
        <v>50935.630000000005</v>
      </c>
      <c r="AD22" s="22">
        <f t="shared" si="10"/>
        <v>42446.36</v>
      </c>
      <c r="AE22" s="22">
        <f t="shared" si="11"/>
        <v>42446.36</v>
      </c>
      <c r="AF22" s="22">
        <f t="shared" si="12"/>
        <v>59424.9</v>
      </c>
      <c r="AG22" s="22">
        <f t="shared" si="13"/>
        <v>110360.54000000002</v>
      </c>
      <c r="AH22" s="22">
        <f t="shared" si="14"/>
        <v>144317.62000000002</v>
      </c>
      <c r="AI22" s="22">
        <f t="shared" si="15"/>
        <v>254678.16</v>
      </c>
      <c r="AJ22" s="22">
        <f t="shared" si="16"/>
        <v>101871.24</v>
      </c>
      <c r="AK22" s="22">
        <f t="shared" si="17"/>
        <v>33957.08</v>
      </c>
      <c r="AL22" s="22">
        <f t="shared" si="18"/>
        <v>42446.350000000006</v>
      </c>
      <c r="AM22" s="22">
        <f t="shared" si="19"/>
        <v>76403.430000000008</v>
      </c>
      <c r="AN22" s="22">
        <f t="shared" si="20"/>
        <v>0</v>
      </c>
      <c r="AO22" s="22">
        <f t="shared" si="21"/>
        <v>0</v>
      </c>
      <c r="AP22" s="22">
        <f t="shared" si="22"/>
        <v>178274.67</v>
      </c>
      <c r="AQ22" s="22">
        <f t="shared" si="23"/>
        <v>76403.430000000008</v>
      </c>
      <c r="AR22" s="22">
        <f t="shared" si="24"/>
        <v>254678.1</v>
      </c>
      <c r="AS22" s="22">
        <f t="shared" si="25"/>
        <v>60</v>
      </c>
      <c r="AT22" s="22">
        <f>R22*2</f>
        <v>24</v>
      </c>
      <c r="AU22" s="22">
        <f t="shared" ref="AU22" si="44">S22*2</f>
        <v>8</v>
      </c>
      <c r="AV22" s="22">
        <f t="shared" ref="AV22" si="45">T22*2</f>
        <v>10</v>
      </c>
      <c r="AW22" s="22">
        <f t="shared" ref="AW22" si="46">U22*2</f>
        <v>18</v>
      </c>
      <c r="AX22" s="22">
        <f t="shared" ref="AX22" si="47">V22*2</f>
        <v>0</v>
      </c>
      <c r="AY22" s="22">
        <f t="shared" ref="AY22" si="48">W22*2</f>
        <v>0</v>
      </c>
      <c r="BB22" s="22">
        <f t="shared" si="26"/>
        <v>9</v>
      </c>
    </row>
    <row r="23" spans="1:54">
      <c r="A23" s="3" t="str">
        <f t="shared" si="1"/>
        <v>BC_TAM223Herceptin IV</v>
      </c>
      <c r="B23" s="3" t="s">
        <v>555</v>
      </c>
      <c r="C23" s="3" t="s">
        <v>633</v>
      </c>
      <c r="D23" s="3" t="s">
        <v>668</v>
      </c>
      <c r="E23" s="3" t="s">
        <v>708</v>
      </c>
      <c r="F23" s="3" t="s">
        <v>11</v>
      </c>
      <c r="G23" s="3" t="s">
        <v>11</v>
      </c>
      <c r="H23" s="3">
        <v>4535.5</v>
      </c>
      <c r="I23" s="22">
        <f>_xlfn.XLOOKUP($A23,[1]Sheet1!$A:$A,[1]Sheet1!D:D,0)</f>
        <v>0.45884637181112409</v>
      </c>
      <c r="J23" s="22">
        <f>_xlfn.XLOOKUP($A23,[1]Sheet1!$A:$A,[1]Sheet1!E:E,0)</f>
        <v>0.32871990561316028</v>
      </c>
      <c r="K23" s="22">
        <f>_xlfn.XLOOKUP($A23,[1]Sheet1!$A:$A,[1]Sheet1!F:F,0)</f>
        <v>0.30578414649701824</v>
      </c>
      <c r="L23" s="22">
        <v>0.21592669133077452</v>
      </c>
      <c r="M23" s="22">
        <v>0.19673911884522385</v>
      </c>
      <c r="N23" s="22">
        <v>0.34250290040490322</v>
      </c>
      <c r="O23" s="22">
        <f t="shared" si="2"/>
        <v>1.0933504239213025</v>
      </c>
      <c r="P23" s="22">
        <f t="shared" si="3"/>
        <v>0.75516871058090151</v>
      </c>
      <c r="Q23" s="22">
        <v>1.8485191345022045</v>
      </c>
      <c r="R23" s="22">
        <v>15</v>
      </c>
      <c r="S23" s="22">
        <v>19</v>
      </c>
      <c r="T23" s="22">
        <v>19</v>
      </c>
      <c r="U23" s="22">
        <v>12</v>
      </c>
      <c r="V23" s="22">
        <v>0</v>
      </c>
      <c r="W23" s="22">
        <v>0</v>
      </c>
      <c r="X23" s="22">
        <f t="shared" si="4"/>
        <v>53</v>
      </c>
      <c r="Y23" s="22">
        <f t="shared" si="5"/>
        <v>12</v>
      </c>
      <c r="Z23" s="22">
        <f t="shared" si="6"/>
        <v>65</v>
      </c>
      <c r="AA23" s="22">
        <f t="shared" si="7"/>
        <v>2081.0977193493532</v>
      </c>
      <c r="AB23" s="22">
        <f t="shared" si="8"/>
        <v>1490.9091319084885</v>
      </c>
      <c r="AC23" s="22">
        <f t="shared" si="9"/>
        <v>1386.8839964372262</v>
      </c>
      <c r="AD23" s="22">
        <f t="shared" si="10"/>
        <v>979.33550853072779</v>
      </c>
      <c r="AE23" s="22">
        <f t="shared" si="11"/>
        <v>892.31027352251283</v>
      </c>
      <c r="AF23" s="22">
        <f t="shared" si="12"/>
        <v>1553.4219047864385</v>
      </c>
      <c r="AG23" s="22">
        <f t="shared" si="13"/>
        <v>4958.8908476950674</v>
      </c>
      <c r="AH23" s="22">
        <f t="shared" si="14"/>
        <v>3425.067686839679</v>
      </c>
      <c r="AI23" s="22">
        <f t="shared" si="15"/>
        <v>8383.9585345347477</v>
      </c>
      <c r="AJ23" s="22">
        <f t="shared" si="16"/>
        <v>68032.5</v>
      </c>
      <c r="AK23" s="22">
        <f t="shared" si="17"/>
        <v>86174.5</v>
      </c>
      <c r="AL23" s="22">
        <f t="shared" si="18"/>
        <v>86174.5</v>
      </c>
      <c r="AM23" s="22">
        <f t="shared" si="19"/>
        <v>54426</v>
      </c>
      <c r="AN23" s="22">
        <f t="shared" si="20"/>
        <v>0</v>
      </c>
      <c r="AO23" s="22">
        <f t="shared" si="21"/>
        <v>0</v>
      </c>
      <c r="AP23" s="22">
        <f t="shared" si="22"/>
        <v>240381.5</v>
      </c>
      <c r="AQ23" s="22">
        <f t="shared" si="23"/>
        <v>54426</v>
      </c>
      <c r="AR23" s="22">
        <f t="shared" si="24"/>
        <v>294807.5</v>
      </c>
      <c r="AS23" s="22">
        <f t="shared" si="25"/>
        <v>0</v>
      </c>
      <c r="BB23" s="22">
        <f t="shared" si="26"/>
        <v>12</v>
      </c>
    </row>
    <row r="24" spans="1:54">
      <c r="A24" s="3" t="str">
        <f t="shared" si="1"/>
        <v>BC_TAM223Herceptin SC</v>
      </c>
      <c r="B24" s="3" t="s">
        <v>555</v>
      </c>
      <c r="C24" s="3" t="s">
        <v>633</v>
      </c>
      <c r="D24" s="3" t="s">
        <v>668</v>
      </c>
      <c r="E24" s="3" t="s">
        <v>708</v>
      </c>
      <c r="F24" s="3" t="s">
        <v>12</v>
      </c>
      <c r="G24" s="3" t="s">
        <v>12</v>
      </c>
      <c r="H24" s="3">
        <v>3444.49</v>
      </c>
      <c r="I24" s="22">
        <f>_xlfn.XLOOKUP($A24,[1]Sheet1!$A:$A,[1]Sheet1!D:D,0)</f>
        <v>32.40911627626955</v>
      </c>
      <c r="J24" s="22">
        <f>_xlfn.XLOOKUP($A24,[1]Sheet1!$A:$A,[1]Sheet1!E:E,0)</f>
        <v>30.027783566491429</v>
      </c>
      <c r="K24" s="22">
        <f>_xlfn.XLOOKUP($A24,[1]Sheet1!$A:$A,[1]Sheet1!F:F,0)</f>
        <v>45.547076824135544</v>
      </c>
      <c r="L24" s="22">
        <v>46.620333980038744</v>
      </c>
      <c r="M24" s="22">
        <v>41.976106145507075</v>
      </c>
      <c r="N24" s="22">
        <v>55.24951597262131</v>
      </c>
      <c r="O24" s="22">
        <f t="shared" si="2"/>
        <v>107.98397666689652</v>
      </c>
      <c r="P24" s="22">
        <f t="shared" si="3"/>
        <v>143.84595609816714</v>
      </c>
      <c r="Q24" s="22">
        <v>251.82993276506366</v>
      </c>
      <c r="R24" s="22">
        <v>13</v>
      </c>
      <c r="S24" s="22">
        <v>11</v>
      </c>
      <c r="T24" s="22">
        <v>7</v>
      </c>
      <c r="U24" s="22">
        <v>8</v>
      </c>
      <c r="V24" s="22">
        <v>0</v>
      </c>
      <c r="W24" s="22">
        <v>0</v>
      </c>
      <c r="X24" s="22">
        <f t="shared" si="4"/>
        <v>31</v>
      </c>
      <c r="Y24" s="22">
        <f t="shared" si="5"/>
        <v>8</v>
      </c>
      <c r="Z24" s="22">
        <f t="shared" si="6"/>
        <v>39</v>
      </c>
      <c r="AA24" s="22">
        <f t="shared" si="7"/>
        <v>111632.8769224477</v>
      </c>
      <c r="AB24" s="22">
        <f t="shared" si="8"/>
        <v>103430.40021694405</v>
      </c>
      <c r="AC24" s="22">
        <f t="shared" si="9"/>
        <v>156886.45064996663</v>
      </c>
      <c r="AD24" s="22">
        <f t="shared" si="10"/>
        <v>160583.27419090364</v>
      </c>
      <c r="AE24" s="22">
        <f t="shared" si="11"/>
        <v>144586.27785713764</v>
      </c>
      <c r="AF24" s="22">
        <f t="shared" si="12"/>
        <v>190306.40527253438</v>
      </c>
      <c r="AG24" s="22">
        <f t="shared" si="13"/>
        <v>371949.72778935841</v>
      </c>
      <c r="AH24" s="22">
        <f t="shared" si="14"/>
        <v>495475.95732057566</v>
      </c>
      <c r="AI24" s="22">
        <f t="shared" si="15"/>
        <v>867425.68510993407</v>
      </c>
      <c r="AJ24" s="22">
        <f t="shared" si="16"/>
        <v>44778.369999999995</v>
      </c>
      <c r="AK24" s="22">
        <f t="shared" si="17"/>
        <v>37889.39</v>
      </c>
      <c r="AL24" s="22">
        <f t="shared" si="18"/>
        <v>24111.43</v>
      </c>
      <c r="AM24" s="22">
        <f t="shared" si="19"/>
        <v>27555.919999999998</v>
      </c>
      <c r="AN24" s="22">
        <f t="shared" si="20"/>
        <v>0</v>
      </c>
      <c r="AO24" s="22">
        <f t="shared" si="21"/>
        <v>0</v>
      </c>
      <c r="AP24" s="22">
        <f t="shared" si="22"/>
        <v>106779.18999999999</v>
      </c>
      <c r="AQ24" s="22">
        <f t="shared" si="23"/>
        <v>27555.919999999998</v>
      </c>
      <c r="AR24" s="22">
        <f t="shared" si="24"/>
        <v>134335.10999999999</v>
      </c>
      <c r="AS24" s="22">
        <f t="shared" si="25"/>
        <v>0</v>
      </c>
      <c r="BB24" s="22">
        <f t="shared" si="26"/>
        <v>8</v>
      </c>
    </row>
    <row r="25" spans="1:54">
      <c r="A25" s="3" t="str">
        <f t="shared" si="1"/>
        <v>BC_TAM223Itovebi 3mg</v>
      </c>
      <c r="B25" s="3" t="s">
        <v>555</v>
      </c>
      <c r="C25" s="3" t="s">
        <v>633</v>
      </c>
      <c r="D25" s="3" t="s">
        <v>668</v>
      </c>
      <c r="E25" s="3" t="s">
        <v>710</v>
      </c>
      <c r="F25" s="3" t="s">
        <v>13</v>
      </c>
      <c r="G25" s="3" t="s">
        <v>14</v>
      </c>
      <c r="H25" s="3">
        <v>3566.02</v>
      </c>
      <c r="I25" s="22">
        <f>_xlfn.XLOOKUP($A25,[1]Sheet1!$A:$A,[1]Sheet1!D:D,0)</f>
        <v>3.4350563677838339</v>
      </c>
      <c r="J25" s="22">
        <f>_xlfn.XLOOKUP($A25,[1]Sheet1!$A:$A,[1]Sheet1!E:E,0)</f>
        <v>3.9221240979613889</v>
      </c>
      <c r="K25" s="22">
        <f>_xlfn.XLOOKUP($A25,[1]Sheet1!$A:$A,[1]Sheet1!F:F,0)</f>
        <v>7.9385012681009979</v>
      </c>
      <c r="L25" s="22">
        <v>8.0361155788345222</v>
      </c>
      <c r="M25" s="22">
        <v>9.7697610935461885</v>
      </c>
      <c r="N25" s="22">
        <v>12.441852852773451</v>
      </c>
      <c r="O25" s="22">
        <f t="shared" si="2"/>
        <v>15.295681733846221</v>
      </c>
      <c r="P25" s="22">
        <f t="shared" si="3"/>
        <v>30.247729525154163</v>
      </c>
      <c r="Q25" s="22">
        <v>45.543411259000379</v>
      </c>
      <c r="R25" s="22">
        <v>4</v>
      </c>
      <c r="S25" s="22">
        <v>3</v>
      </c>
      <c r="T25" s="22">
        <v>1</v>
      </c>
      <c r="U25" s="22">
        <v>2</v>
      </c>
      <c r="V25" s="22">
        <v>0</v>
      </c>
      <c r="W25" s="22">
        <v>0</v>
      </c>
      <c r="X25" s="22">
        <f t="shared" si="4"/>
        <v>8</v>
      </c>
      <c r="Y25" s="22">
        <f t="shared" si="5"/>
        <v>2</v>
      </c>
      <c r="Z25" s="22">
        <f t="shared" si="6"/>
        <v>10</v>
      </c>
      <c r="AA25" s="22">
        <f t="shared" si="7"/>
        <v>12249.479708644507</v>
      </c>
      <c r="AB25" s="22">
        <f t="shared" si="8"/>
        <v>13986.372975812272</v>
      </c>
      <c r="AC25" s="22">
        <f t="shared" si="9"/>
        <v>28308.85429207352</v>
      </c>
      <c r="AD25" s="22">
        <f t="shared" si="10"/>
        <v>28656.948876435483</v>
      </c>
      <c r="AE25" s="22">
        <f t="shared" si="11"/>
        <v>34839.163454807582</v>
      </c>
      <c r="AF25" s="22">
        <f t="shared" si="12"/>
        <v>44367.896110047179</v>
      </c>
      <c r="AG25" s="22">
        <f t="shared" si="13"/>
        <v>54544.706976530302</v>
      </c>
      <c r="AH25" s="22">
        <f t="shared" si="14"/>
        <v>107864.00844129025</v>
      </c>
      <c r="AI25" s="22">
        <f t="shared" si="15"/>
        <v>162408.71541782052</v>
      </c>
      <c r="AJ25" s="22">
        <f t="shared" si="16"/>
        <v>14264.08</v>
      </c>
      <c r="AK25" s="22">
        <f t="shared" si="17"/>
        <v>10698.06</v>
      </c>
      <c r="AL25" s="22">
        <f t="shared" si="18"/>
        <v>3566.02</v>
      </c>
      <c r="AM25" s="22">
        <f t="shared" si="19"/>
        <v>7132.04</v>
      </c>
      <c r="AN25" s="22">
        <f t="shared" si="20"/>
        <v>0</v>
      </c>
      <c r="AO25" s="22">
        <f t="shared" si="21"/>
        <v>0</v>
      </c>
      <c r="AP25" s="22">
        <f t="shared" si="22"/>
        <v>28528.16</v>
      </c>
      <c r="AQ25" s="22">
        <f t="shared" si="23"/>
        <v>7132.04</v>
      </c>
      <c r="AR25" s="22">
        <f t="shared" si="24"/>
        <v>35660.199999999997</v>
      </c>
      <c r="AS25" s="22">
        <f t="shared" si="25"/>
        <v>0</v>
      </c>
      <c r="BB25" s="22">
        <f t="shared" si="26"/>
        <v>2</v>
      </c>
    </row>
    <row r="26" spans="1:54">
      <c r="A26" s="3" t="str">
        <f t="shared" si="1"/>
        <v>BC_TAM223Itovebi 9mg</v>
      </c>
      <c r="B26" s="3" t="s">
        <v>555</v>
      </c>
      <c r="C26" s="3" t="s">
        <v>633</v>
      </c>
      <c r="D26" s="3" t="s">
        <v>668</v>
      </c>
      <c r="E26" s="3" t="s">
        <v>710</v>
      </c>
      <c r="F26" s="3" t="s">
        <v>13</v>
      </c>
      <c r="G26" s="3" t="s">
        <v>15</v>
      </c>
      <c r="H26" s="3">
        <v>10698.05</v>
      </c>
      <c r="I26" s="22">
        <f>_xlfn.XLOOKUP($A26,[1]Sheet1!$A:$A,[1]Sheet1!D:D,0)</f>
        <v>0</v>
      </c>
      <c r="J26" s="22">
        <f>_xlfn.XLOOKUP($A26,[1]Sheet1!$A:$A,[1]Sheet1!E:E,0)</f>
        <v>0</v>
      </c>
      <c r="K26" s="22">
        <f>_xlfn.XLOOKUP($A26,[1]Sheet1!$A:$A,[1]Sheet1!F:F,0)</f>
        <v>0</v>
      </c>
      <c r="O26" s="22">
        <f t="shared" si="2"/>
        <v>0</v>
      </c>
      <c r="P26" s="22">
        <f t="shared" si="3"/>
        <v>0</v>
      </c>
      <c r="Q26" s="22">
        <v>0</v>
      </c>
      <c r="R26" s="22">
        <v>3</v>
      </c>
      <c r="S26" s="22">
        <v>2</v>
      </c>
      <c r="T26" s="22">
        <v>3</v>
      </c>
      <c r="U26" s="22">
        <v>4</v>
      </c>
      <c r="V26" s="22">
        <v>0</v>
      </c>
      <c r="W26" s="22">
        <v>0</v>
      </c>
      <c r="X26" s="22">
        <f t="shared" si="4"/>
        <v>8</v>
      </c>
      <c r="Y26" s="22">
        <f t="shared" si="5"/>
        <v>4</v>
      </c>
      <c r="Z26" s="22">
        <f t="shared" si="6"/>
        <v>12</v>
      </c>
      <c r="AA26" s="22">
        <f t="shared" si="7"/>
        <v>0</v>
      </c>
      <c r="AB26" s="22">
        <f t="shared" si="8"/>
        <v>0</v>
      </c>
      <c r="AC26" s="22">
        <f t="shared" si="9"/>
        <v>0</v>
      </c>
      <c r="AD26" s="22">
        <f t="shared" si="10"/>
        <v>0</v>
      </c>
      <c r="AE26" s="22">
        <f t="shared" si="11"/>
        <v>0</v>
      </c>
      <c r="AF26" s="22">
        <f t="shared" si="12"/>
        <v>0</v>
      </c>
      <c r="AG26" s="22">
        <f t="shared" si="13"/>
        <v>0</v>
      </c>
      <c r="AH26" s="22">
        <f t="shared" si="14"/>
        <v>0</v>
      </c>
      <c r="AI26" s="22">
        <f t="shared" si="15"/>
        <v>0</v>
      </c>
      <c r="AJ26" s="22">
        <f t="shared" si="16"/>
        <v>32094.149999999998</v>
      </c>
      <c r="AK26" s="22">
        <f t="shared" si="17"/>
        <v>21396.1</v>
      </c>
      <c r="AL26" s="22">
        <f t="shared" si="18"/>
        <v>32094.149999999998</v>
      </c>
      <c r="AM26" s="22">
        <f t="shared" si="19"/>
        <v>42792.2</v>
      </c>
      <c r="AN26" s="22">
        <f t="shared" si="20"/>
        <v>0</v>
      </c>
      <c r="AO26" s="22">
        <f t="shared" si="21"/>
        <v>0</v>
      </c>
      <c r="AP26" s="22">
        <f t="shared" si="22"/>
        <v>85584.4</v>
      </c>
      <c r="AQ26" s="22">
        <f t="shared" si="23"/>
        <v>42792.2</v>
      </c>
      <c r="AR26" s="22">
        <f t="shared" si="24"/>
        <v>128376.59999999999</v>
      </c>
      <c r="AS26" s="22">
        <f t="shared" si="25"/>
        <v>0</v>
      </c>
      <c r="BB26" s="22">
        <f t="shared" si="26"/>
        <v>4</v>
      </c>
    </row>
    <row r="27" spans="1:54">
      <c r="A27" s="3" t="str">
        <f t="shared" si="1"/>
        <v>BC_TAM223Perjeta</v>
      </c>
      <c r="B27" s="3" t="s">
        <v>555</v>
      </c>
      <c r="C27" s="3" t="s">
        <v>633</v>
      </c>
      <c r="D27" s="3" t="s">
        <v>668</v>
      </c>
      <c r="E27" s="3" t="s">
        <v>708</v>
      </c>
      <c r="F27" s="3" t="s">
        <v>16</v>
      </c>
      <c r="G27" s="3" t="s">
        <v>16</v>
      </c>
      <c r="H27" s="3">
        <v>3985.87</v>
      </c>
      <c r="I27" s="22">
        <f>_xlfn.XLOOKUP($A27,[1]Sheet1!$A:$A,[1]Sheet1!D:D,0)</f>
        <v>83.962984079584743</v>
      </c>
      <c r="J27" s="22">
        <f>_xlfn.XLOOKUP($A27,[1]Sheet1!$A:$A,[1]Sheet1!E:E,0)</f>
        <v>70.924793852488477</v>
      </c>
      <c r="K27" s="22">
        <f>_xlfn.XLOOKUP($A27,[1]Sheet1!$A:$A,[1]Sheet1!F:F,0)</f>
        <v>107.64900399192568</v>
      </c>
      <c r="L27" s="22">
        <v>65.049159414140988</v>
      </c>
      <c r="M27" s="22">
        <v>78.952144262372883</v>
      </c>
      <c r="N27" s="22">
        <v>90.609981395673756</v>
      </c>
      <c r="O27" s="22">
        <f t="shared" si="2"/>
        <v>262.53678192399889</v>
      </c>
      <c r="P27" s="22">
        <f t="shared" si="3"/>
        <v>234.61128507218763</v>
      </c>
      <c r="Q27" s="22">
        <v>497.14806699618651</v>
      </c>
      <c r="R27" s="22">
        <v>20</v>
      </c>
      <c r="S27" s="22">
        <v>20</v>
      </c>
      <c r="T27" s="22">
        <v>11</v>
      </c>
      <c r="U27" s="22">
        <v>16</v>
      </c>
      <c r="V27" s="22">
        <v>0</v>
      </c>
      <c r="W27" s="22">
        <v>0</v>
      </c>
      <c r="X27" s="22">
        <f t="shared" si="4"/>
        <v>51</v>
      </c>
      <c r="Y27" s="22">
        <f t="shared" si="5"/>
        <v>16</v>
      </c>
      <c r="Z27" s="22">
        <f t="shared" si="6"/>
        <v>67</v>
      </c>
      <c r="AA27" s="22">
        <f t="shared" si="7"/>
        <v>334665.53935329441</v>
      </c>
      <c r="AB27" s="22">
        <f t="shared" si="8"/>
        <v>282697.00807281822</v>
      </c>
      <c r="AC27" s="22">
        <f t="shared" si="9"/>
        <v>429074.93554129679</v>
      </c>
      <c r="AD27" s="22">
        <f t="shared" si="10"/>
        <v>259277.49303404213</v>
      </c>
      <c r="AE27" s="22">
        <f t="shared" si="11"/>
        <v>314692.9832510642</v>
      </c>
      <c r="AF27" s="22">
        <f t="shared" si="12"/>
        <v>361159.60654557415</v>
      </c>
      <c r="AG27" s="22">
        <f t="shared" si="13"/>
        <v>1046437.4829674094</v>
      </c>
      <c r="AH27" s="22">
        <f t="shared" si="14"/>
        <v>935130.08283068042</v>
      </c>
      <c r="AI27" s="22">
        <f t="shared" si="15"/>
        <v>1981567.5657980898</v>
      </c>
      <c r="AJ27" s="22">
        <f t="shared" si="16"/>
        <v>79717.399999999994</v>
      </c>
      <c r="AK27" s="22">
        <f t="shared" si="17"/>
        <v>79717.399999999994</v>
      </c>
      <c r="AL27" s="22">
        <f t="shared" si="18"/>
        <v>43844.57</v>
      </c>
      <c r="AM27" s="22">
        <f t="shared" si="19"/>
        <v>63773.919999999998</v>
      </c>
      <c r="AN27" s="22">
        <f t="shared" si="20"/>
        <v>0</v>
      </c>
      <c r="AO27" s="22">
        <f t="shared" si="21"/>
        <v>0</v>
      </c>
      <c r="AP27" s="22">
        <f t="shared" si="22"/>
        <v>203279.37</v>
      </c>
      <c r="AQ27" s="22">
        <f t="shared" si="23"/>
        <v>63773.919999999998</v>
      </c>
      <c r="AR27" s="22">
        <f t="shared" si="24"/>
        <v>267053.28999999998</v>
      </c>
      <c r="AS27" s="22">
        <f t="shared" si="25"/>
        <v>0</v>
      </c>
      <c r="BB27" s="22">
        <f t="shared" si="26"/>
        <v>16</v>
      </c>
    </row>
    <row r="28" spans="1:54">
      <c r="A28" s="3" t="str">
        <f t="shared" si="1"/>
        <v>BC_TAM223Phesgo 10ml</v>
      </c>
      <c r="B28" s="3" t="s">
        <v>555</v>
      </c>
      <c r="C28" s="3" t="s">
        <v>633</v>
      </c>
      <c r="D28" s="3" t="s">
        <v>668</v>
      </c>
      <c r="E28" s="3" t="s">
        <v>710</v>
      </c>
      <c r="F28" s="3" t="s">
        <v>17</v>
      </c>
      <c r="G28" s="3" t="s">
        <v>18</v>
      </c>
      <c r="H28" s="3">
        <v>6232.07</v>
      </c>
      <c r="I28" s="22">
        <f>_xlfn.XLOOKUP($A28,[1]Sheet1!$A:$A,[1]Sheet1!D:D,0)</f>
        <v>75.413843618911599</v>
      </c>
      <c r="J28" s="22">
        <f>_xlfn.XLOOKUP($A28,[1]Sheet1!$A:$A,[1]Sheet1!E:E,0)</f>
        <v>67.943230584109045</v>
      </c>
      <c r="K28" s="22">
        <f>_xlfn.XLOOKUP($A28,[1]Sheet1!$A:$A,[1]Sheet1!F:F,0)</f>
        <v>99.922590691772555</v>
      </c>
      <c r="L28" s="22">
        <v>87.571949144567867</v>
      </c>
      <c r="M28" s="22">
        <v>79.563418292691296</v>
      </c>
      <c r="N28" s="22">
        <v>105.17687046993963</v>
      </c>
      <c r="O28" s="22">
        <f t="shared" si="2"/>
        <v>243.2796648947932</v>
      </c>
      <c r="P28" s="22">
        <f t="shared" si="3"/>
        <v>272.31223790719878</v>
      </c>
      <c r="Q28" s="22">
        <v>515.59190280199198</v>
      </c>
      <c r="R28" s="22">
        <v>111</v>
      </c>
      <c r="S28" s="22">
        <v>177</v>
      </c>
      <c r="T28" s="22">
        <v>167</v>
      </c>
      <c r="U28" s="22">
        <v>44</v>
      </c>
      <c r="V28" s="22">
        <v>0</v>
      </c>
      <c r="W28" s="22">
        <v>0</v>
      </c>
      <c r="X28" s="22">
        <f t="shared" si="4"/>
        <v>455</v>
      </c>
      <c r="Y28" s="22">
        <f t="shared" si="5"/>
        <v>44</v>
      </c>
      <c r="Z28" s="22">
        <f t="shared" si="6"/>
        <v>499</v>
      </c>
      <c r="AA28" s="22">
        <f t="shared" si="7"/>
        <v>469984.35240211041</v>
      </c>
      <c r="AB28" s="22">
        <f t="shared" si="8"/>
        <v>423426.96902630845</v>
      </c>
      <c r="AC28" s="22">
        <f t="shared" si="9"/>
        <v>622724.57977247494</v>
      </c>
      <c r="AD28" s="22">
        <f t="shared" si="10"/>
        <v>545754.51710538706</v>
      </c>
      <c r="AE28" s="22">
        <f t="shared" si="11"/>
        <v>495844.79223933263</v>
      </c>
      <c r="AF28" s="22">
        <f t="shared" si="12"/>
        <v>655469.61914959666</v>
      </c>
      <c r="AG28" s="22">
        <f t="shared" si="13"/>
        <v>1516135.9012008938</v>
      </c>
      <c r="AH28" s="22">
        <f t="shared" si="14"/>
        <v>1697068.9284943163</v>
      </c>
      <c r="AI28" s="22">
        <f t="shared" si="15"/>
        <v>3213204.8296952099</v>
      </c>
      <c r="AJ28" s="22">
        <f t="shared" si="16"/>
        <v>691759.77</v>
      </c>
      <c r="AK28" s="22">
        <f t="shared" si="17"/>
        <v>1103076.3899999999</v>
      </c>
      <c r="AL28" s="22">
        <f t="shared" si="18"/>
        <v>1040755.69</v>
      </c>
      <c r="AM28" s="22">
        <f t="shared" si="19"/>
        <v>274211.07999999996</v>
      </c>
      <c r="AN28" s="22">
        <f t="shared" si="20"/>
        <v>0</v>
      </c>
      <c r="AO28" s="22">
        <f t="shared" si="21"/>
        <v>0</v>
      </c>
      <c r="AP28" s="22">
        <f t="shared" si="22"/>
        <v>2835591.85</v>
      </c>
      <c r="AQ28" s="22">
        <f t="shared" si="23"/>
        <v>274211.07999999996</v>
      </c>
      <c r="AR28" s="22">
        <f t="shared" si="24"/>
        <v>3109802.9299999997</v>
      </c>
      <c r="AS28" s="22">
        <f t="shared" si="25"/>
        <v>499</v>
      </c>
      <c r="AT28" s="22">
        <f>R28</f>
        <v>111</v>
      </c>
      <c r="AU28" s="22">
        <f t="shared" ref="AU28" si="49">S28</f>
        <v>177</v>
      </c>
      <c r="AV28" s="22">
        <f t="shared" ref="AV28" si="50">T28</f>
        <v>167</v>
      </c>
      <c r="AW28" s="22">
        <f t="shared" ref="AW28" si="51">U28</f>
        <v>44</v>
      </c>
      <c r="AX28" s="22">
        <f t="shared" ref="AX28" si="52">V28</f>
        <v>0</v>
      </c>
      <c r="AY28" s="22">
        <f t="shared" ref="AY28" si="53">W28</f>
        <v>0</v>
      </c>
      <c r="AZ28" s="22">
        <v>238</v>
      </c>
      <c r="BA28" s="22">
        <v>238</v>
      </c>
      <c r="BB28" s="22">
        <f t="shared" si="26"/>
        <v>44</v>
      </c>
    </row>
    <row r="29" spans="1:54">
      <c r="A29" s="3" t="str">
        <f t="shared" si="1"/>
        <v>BC_TAM223Phesgo 15ml</v>
      </c>
      <c r="B29" s="3" t="s">
        <v>555</v>
      </c>
      <c r="C29" s="3" t="s">
        <v>633</v>
      </c>
      <c r="D29" s="3" t="s">
        <v>668</v>
      </c>
      <c r="E29" s="3" t="s">
        <v>710</v>
      </c>
      <c r="F29" s="3" t="s">
        <v>17</v>
      </c>
      <c r="G29" s="3" t="s">
        <v>19</v>
      </c>
      <c r="H29" s="3">
        <v>8489.27</v>
      </c>
      <c r="I29" s="22">
        <f>_xlfn.XLOOKUP($A29,[1]Sheet1!$A:$A,[1]Sheet1!D:D,0)</f>
        <v>4.0000035338727598</v>
      </c>
      <c r="J29" s="22">
        <f>_xlfn.XLOOKUP($A29,[1]Sheet1!$A:$A,[1]Sheet1!E:E,0)</f>
        <v>5.0000035338727598</v>
      </c>
      <c r="K29" s="22">
        <f>_xlfn.XLOOKUP($A29,[1]Sheet1!$A:$A,[1]Sheet1!F:F,0)</f>
        <v>8.0000035338727571</v>
      </c>
      <c r="L29" s="22">
        <v>7.0000035338727598</v>
      </c>
      <c r="M29" s="22">
        <v>7.0000035338727598</v>
      </c>
      <c r="N29" s="22">
        <v>8.0000035338727571</v>
      </c>
      <c r="O29" s="22">
        <f t="shared" si="2"/>
        <v>17.000010601618278</v>
      </c>
      <c r="P29" s="22">
        <f t="shared" si="3"/>
        <v>22.000010601618278</v>
      </c>
      <c r="Q29" s="22">
        <v>39.000021203236564</v>
      </c>
      <c r="R29" s="22">
        <v>9</v>
      </c>
      <c r="S29" s="22">
        <v>12</v>
      </c>
      <c r="T29" s="22">
        <v>3</v>
      </c>
      <c r="U29" s="22">
        <v>1</v>
      </c>
      <c r="V29" s="22">
        <v>0</v>
      </c>
      <c r="W29" s="22">
        <v>0</v>
      </c>
      <c r="X29" s="22">
        <f t="shared" si="4"/>
        <v>24</v>
      </c>
      <c r="Y29" s="22">
        <f t="shared" si="5"/>
        <v>1</v>
      </c>
      <c r="Z29" s="22">
        <f t="shared" si="6"/>
        <v>25</v>
      </c>
      <c r="AA29" s="22">
        <f t="shared" si="7"/>
        <v>33957.110000000008</v>
      </c>
      <c r="AB29" s="22">
        <f t="shared" si="8"/>
        <v>42446.380000000005</v>
      </c>
      <c r="AC29" s="22">
        <f t="shared" si="9"/>
        <v>67914.189999999988</v>
      </c>
      <c r="AD29" s="22">
        <f t="shared" si="10"/>
        <v>59424.920000000006</v>
      </c>
      <c r="AE29" s="22">
        <f t="shared" si="11"/>
        <v>59424.920000000006</v>
      </c>
      <c r="AF29" s="22">
        <f t="shared" si="12"/>
        <v>67914.189999999988</v>
      </c>
      <c r="AG29" s="22">
        <f t="shared" si="13"/>
        <v>144317.68000000002</v>
      </c>
      <c r="AH29" s="22">
        <f t="shared" si="14"/>
        <v>186764.03</v>
      </c>
      <c r="AI29" s="22">
        <f t="shared" si="15"/>
        <v>331081.71000000008</v>
      </c>
      <c r="AJ29" s="22">
        <f t="shared" si="16"/>
        <v>76403.430000000008</v>
      </c>
      <c r="AK29" s="22">
        <f t="shared" si="17"/>
        <v>101871.24</v>
      </c>
      <c r="AL29" s="22">
        <f t="shared" si="18"/>
        <v>25467.81</v>
      </c>
      <c r="AM29" s="22">
        <f t="shared" si="19"/>
        <v>8489.27</v>
      </c>
      <c r="AN29" s="22">
        <f t="shared" si="20"/>
        <v>0</v>
      </c>
      <c r="AO29" s="22">
        <f t="shared" si="21"/>
        <v>0</v>
      </c>
      <c r="AP29" s="22">
        <f t="shared" si="22"/>
        <v>203742.48</v>
      </c>
      <c r="AQ29" s="22">
        <f t="shared" si="23"/>
        <v>8489.27</v>
      </c>
      <c r="AR29" s="22">
        <f t="shared" si="24"/>
        <v>212231.75</v>
      </c>
      <c r="AS29" s="22">
        <f t="shared" si="25"/>
        <v>50</v>
      </c>
      <c r="AT29" s="22">
        <f>R29*2</f>
        <v>18</v>
      </c>
      <c r="AU29" s="22">
        <f t="shared" ref="AU29" si="54">S29*2</f>
        <v>24</v>
      </c>
      <c r="AV29" s="22">
        <f t="shared" ref="AV29" si="55">T29*2</f>
        <v>6</v>
      </c>
      <c r="AW29" s="22">
        <f t="shared" ref="AW29" si="56">U29*2</f>
        <v>2</v>
      </c>
      <c r="AX29" s="22">
        <f t="shared" ref="AX29" si="57">V29*2</f>
        <v>0</v>
      </c>
      <c r="AY29" s="22">
        <f t="shared" ref="AY29" si="58">W29*2</f>
        <v>0</v>
      </c>
      <c r="BB29" s="22">
        <f t="shared" si="26"/>
        <v>1</v>
      </c>
    </row>
    <row r="30" spans="1:54">
      <c r="A30" s="3" t="str">
        <f t="shared" si="1"/>
        <v>BC_TAM227Herceptin IV</v>
      </c>
      <c r="B30" s="3" t="s">
        <v>555</v>
      </c>
      <c r="C30" s="3" t="s">
        <v>634</v>
      </c>
      <c r="D30" s="3" t="s">
        <v>669</v>
      </c>
      <c r="E30" s="3" t="s">
        <v>708</v>
      </c>
      <c r="F30" s="3" t="s">
        <v>11</v>
      </c>
      <c r="G30" s="3" t="s">
        <v>11</v>
      </c>
      <c r="H30" s="3">
        <v>4535.5</v>
      </c>
      <c r="I30" s="22">
        <f>_xlfn.XLOOKUP($A30,[1]Sheet1!$A:$A,[1]Sheet1!D:D,0)</f>
        <v>0.1672867747106119</v>
      </c>
      <c r="J30" s="22">
        <f>_xlfn.XLOOKUP($A30,[1]Sheet1!$A:$A,[1]Sheet1!E:E,0)</f>
        <v>0.11984510758175548</v>
      </c>
      <c r="K30" s="22">
        <f>_xlfn.XLOOKUP($A30,[1]Sheet1!$A:$A,[1]Sheet1!F:F,0)</f>
        <v>0.11148316030747635</v>
      </c>
      <c r="L30" s="22">
        <v>7.8722818759756813E-2</v>
      </c>
      <c r="M30" s="22">
        <v>7.1727389978301567E-2</v>
      </c>
      <c r="N30" s="22">
        <v>0.12487012877885661</v>
      </c>
      <c r="O30" s="22">
        <f t="shared" si="2"/>
        <v>0.39861504259984376</v>
      </c>
      <c r="P30" s="22">
        <f t="shared" si="3"/>
        <v>0.27532033751691498</v>
      </c>
      <c r="Q30" s="22">
        <v>0.6739353801167588</v>
      </c>
      <c r="R30" s="22">
        <v>19</v>
      </c>
      <c r="S30" s="22">
        <v>10</v>
      </c>
      <c r="T30" s="22">
        <v>12</v>
      </c>
      <c r="U30" s="22">
        <v>15</v>
      </c>
      <c r="V30" s="22">
        <v>0</v>
      </c>
      <c r="W30" s="22">
        <v>0</v>
      </c>
      <c r="X30" s="22">
        <f t="shared" si="4"/>
        <v>41</v>
      </c>
      <c r="Y30" s="22">
        <f t="shared" si="5"/>
        <v>15</v>
      </c>
      <c r="Z30" s="22">
        <f t="shared" si="6"/>
        <v>56</v>
      </c>
      <c r="AA30" s="22">
        <f t="shared" si="7"/>
        <v>758.72916669998028</v>
      </c>
      <c r="AB30" s="22">
        <f t="shared" si="8"/>
        <v>543.55748543705204</v>
      </c>
      <c r="AC30" s="22">
        <f t="shared" si="9"/>
        <v>505.63187357455899</v>
      </c>
      <c r="AD30" s="22">
        <f t="shared" si="10"/>
        <v>357.04734448487704</v>
      </c>
      <c r="AE30" s="22">
        <f t="shared" si="11"/>
        <v>325.31957724658673</v>
      </c>
      <c r="AF30" s="22">
        <f t="shared" si="12"/>
        <v>566.34846907650422</v>
      </c>
      <c r="AG30" s="22">
        <f t="shared" si="13"/>
        <v>1807.9185257115914</v>
      </c>
      <c r="AH30" s="22">
        <f t="shared" si="14"/>
        <v>1248.7153908079679</v>
      </c>
      <c r="AI30" s="22">
        <f t="shared" si="15"/>
        <v>3056.6339165195595</v>
      </c>
      <c r="AJ30" s="22">
        <f t="shared" si="16"/>
        <v>86174.5</v>
      </c>
      <c r="AK30" s="22">
        <f t="shared" si="17"/>
        <v>45355</v>
      </c>
      <c r="AL30" s="22">
        <f t="shared" si="18"/>
        <v>54426</v>
      </c>
      <c r="AM30" s="22">
        <f t="shared" si="19"/>
        <v>68032.5</v>
      </c>
      <c r="AN30" s="22">
        <f t="shared" si="20"/>
        <v>0</v>
      </c>
      <c r="AO30" s="22">
        <f t="shared" si="21"/>
        <v>0</v>
      </c>
      <c r="AP30" s="22">
        <f t="shared" si="22"/>
        <v>185955.5</v>
      </c>
      <c r="AQ30" s="22">
        <f t="shared" si="23"/>
        <v>68032.5</v>
      </c>
      <c r="AR30" s="22">
        <f t="shared" si="24"/>
        <v>253988</v>
      </c>
      <c r="AS30" s="22">
        <f t="shared" si="25"/>
        <v>0</v>
      </c>
      <c r="BB30" s="22">
        <f t="shared" si="26"/>
        <v>15</v>
      </c>
    </row>
    <row r="31" spans="1:54">
      <c r="A31" s="3" t="str">
        <f t="shared" si="1"/>
        <v>BC_TAM227Herceptin SC</v>
      </c>
      <c r="B31" s="3" t="s">
        <v>555</v>
      </c>
      <c r="C31" s="3" t="s">
        <v>634</v>
      </c>
      <c r="D31" s="3" t="s">
        <v>669</v>
      </c>
      <c r="E31" s="3" t="s">
        <v>708</v>
      </c>
      <c r="F31" s="3" t="s">
        <v>12</v>
      </c>
      <c r="G31" s="3" t="s">
        <v>12</v>
      </c>
      <c r="H31" s="3">
        <v>3444.49</v>
      </c>
      <c r="I31" s="22">
        <f>_xlfn.XLOOKUP($A31,[1]Sheet1!$A:$A,[1]Sheet1!D:D,0)</f>
        <v>33.256859367574528</v>
      </c>
      <c r="J31" s="22">
        <f>_xlfn.XLOOKUP($A31,[1]Sheet1!$A:$A,[1]Sheet1!E:E,0)</f>
        <v>30.813236827502863</v>
      </c>
      <c r="K31" s="22">
        <f>_xlfn.XLOOKUP($A31,[1]Sheet1!$A:$A,[1]Sheet1!F:F,0)</f>
        <v>46.738476780174182</v>
      </c>
      <c r="L31" s="22">
        <v>47.839807714188275</v>
      </c>
      <c r="M31" s="22">
        <v>43.074098256164966</v>
      </c>
      <c r="N31" s="22">
        <v>56.694707969356784</v>
      </c>
      <c r="O31" s="22">
        <f t="shared" si="2"/>
        <v>110.80857297525156</v>
      </c>
      <c r="P31" s="22">
        <f t="shared" si="3"/>
        <v>147.60861393971004</v>
      </c>
      <c r="Q31" s="22">
        <v>258.41718691496158</v>
      </c>
      <c r="R31" s="22">
        <v>42</v>
      </c>
      <c r="S31" s="22">
        <v>24</v>
      </c>
      <c r="T31" s="22">
        <v>25</v>
      </c>
      <c r="U31" s="22">
        <v>35</v>
      </c>
      <c r="V31" s="22">
        <v>0</v>
      </c>
      <c r="W31" s="22">
        <v>0</v>
      </c>
      <c r="X31" s="22">
        <f t="shared" si="4"/>
        <v>91</v>
      </c>
      <c r="Y31" s="22">
        <f t="shared" si="5"/>
        <v>35</v>
      </c>
      <c r="Z31" s="22">
        <f t="shared" si="6"/>
        <v>126</v>
      </c>
      <c r="AA31" s="22">
        <f t="shared" si="7"/>
        <v>114552.91952301678</v>
      </c>
      <c r="AB31" s="22">
        <f t="shared" si="8"/>
        <v>106135.88611996533</v>
      </c>
      <c r="AC31" s="22">
        <f t="shared" si="9"/>
        <v>160990.21588454215</v>
      </c>
      <c r="AD31" s="22">
        <f t="shared" si="10"/>
        <v>164783.73927344437</v>
      </c>
      <c r="AE31" s="22">
        <f t="shared" si="11"/>
        <v>148368.30070237766</v>
      </c>
      <c r="AF31" s="22">
        <f t="shared" si="12"/>
        <v>195284.35465336975</v>
      </c>
      <c r="AG31" s="22">
        <f t="shared" si="13"/>
        <v>381679.02152752422</v>
      </c>
      <c r="AH31" s="22">
        <f t="shared" si="14"/>
        <v>508436.39462919178</v>
      </c>
      <c r="AI31" s="22">
        <f t="shared" si="15"/>
        <v>890115.41615671595</v>
      </c>
      <c r="AJ31" s="22">
        <f t="shared" si="16"/>
        <v>144668.57999999999</v>
      </c>
      <c r="AK31" s="22">
        <f t="shared" si="17"/>
        <v>82667.759999999995</v>
      </c>
      <c r="AL31" s="22">
        <f t="shared" si="18"/>
        <v>86112.25</v>
      </c>
      <c r="AM31" s="22">
        <f t="shared" si="19"/>
        <v>120557.15</v>
      </c>
      <c r="AN31" s="22">
        <f t="shared" si="20"/>
        <v>0</v>
      </c>
      <c r="AO31" s="22">
        <f t="shared" si="21"/>
        <v>0</v>
      </c>
      <c r="AP31" s="22">
        <f t="shared" si="22"/>
        <v>313448.58999999997</v>
      </c>
      <c r="AQ31" s="22">
        <f t="shared" si="23"/>
        <v>120557.15</v>
      </c>
      <c r="AR31" s="22">
        <f t="shared" si="24"/>
        <v>434005.74</v>
      </c>
      <c r="AS31" s="22">
        <f t="shared" si="25"/>
        <v>0</v>
      </c>
      <c r="BB31" s="22">
        <f t="shared" si="26"/>
        <v>35</v>
      </c>
    </row>
    <row r="32" spans="1:54">
      <c r="A32" s="3" t="str">
        <f t="shared" si="1"/>
        <v>BC_TAM227Itovebi 3mg</v>
      </c>
      <c r="B32" s="3" t="s">
        <v>555</v>
      </c>
      <c r="C32" s="3" t="s">
        <v>634</v>
      </c>
      <c r="D32" s="3" t="s">
        <v>669</v>
      </c>
      <c r="E32" s="3" t="s">
        <v>710</v>
      </c>
      <c r="F32" s="3" t="s">
        <v>13</v>
      </c>
      <c r="G32" s="3" t="s">
        <v>14</v>
      </c>
      <c r="H32" s="3">
        <v>3566.02</v>
      </c>
      <c r="I32" s="22">
        <f>_xlfn.XLOOKUP($A32,[1]Sheet1!$A:$A,[1]Sheet1!D:D,0)</f>
        <v>1.2245401731191075</v>
      </c>
      <c r="J32" s="22">
        <f>_xlfn.XLOOKUP($A32,[1]Sheet1!$A:$A,[1]Sheet1!E:E,0)</f>
        <v>1.3981716768772687</v>
      </c>
      <c r="K32" s="22">
        <f>_xlfn.XLOOKUP($A32,[1]Sheet1!$A:$A,[1]Sheet1!F:F,0)</f>
        <v>2.8299429984079918</v>
      </c>
      <c r="L32" s="22">
        <v>2.8647408684183908</v>
      </c>
      <c r="M32" s="22">
        <v>3.482756513990406</v>
      </c>
      <c r="N32" s="22">
        <v>4.4353125582294455</v>
      </c>
      <c r="O32" s="22">
        <f t="shared" si="2"/>
        <v>5.452654848404368</v>
      </c>
      <c r="P32" s="22">
        <f t="shared" si="3"/>
        <v>10.782809940638241</v>
      </c>
      <c r="Q32" s="22">
        <v>16.235464789042609</v>
      </c>
      <c r="R32" s="22">
        <v>0</v>
      </c>
      <c r="S32" s="22">
        <v>0</v>
      </c>
      <c r="T32" s="22">
        <v>2</v>
      </c>
      <c r="U32" s="22">
        <v>2</v>
      </c>
      <c r="V32" s="22">
        <v>0</v>
      </c>
      <c r="W32" s="22">
        <v>0</v>
      </c>
      <c r="X32" s="22">
        <f t="shared" si="4"/>
        <v>2</v>
      </c>
      <c r="Y32" s="22">
        <f t="shared" si="5"/>
        <v>2</v>
      </c>
      <c r="Z32" s="22">
        <f t="shared" si="6"/>
        <v>4</v>
      </c>
      <c r="AA32" s="22">
        <f t="shared" si="7"/>
        <v>4366.7347481461993</v>
      </c>
      <c r="AB32" s="22">
        <f t="shared" si="8"/>
        <v>4985.9081631778781</v>
      </c>
      <c r="AC32" s="22">
        <f t="shared" si="9"/>
        <v>10091.633331182868</v>
      </c>
      <c r="AD32" s="22">
        <f t="shared" si="10"/>
        <v>10215.723231597351</v>
      </c>
      <c r="AE32" s="22">
        <f t="shared" si="11"/>
        <v>12419.579384020068</v>
      </c>
      <c r="AF32" s="22">
        <f t="shared" si="12"/>
        <v>15816.413288897367</v>
      </c>
      <c r="AG32" s="22">
        <f t="shared" si="13"/>
        <v>19444.276242506945</v>
      </c>
      <c r="AH32" s="22">
        <f t="shared" si="14"/>
        <v>38451.715904514778</v>
      </c>
      <c r="AI32" s="22">
        <f t="shared" si="15"/>
        <v>57895.992147021723</v>
      </c>
      <c r="AJ32" s="22">
        <f t="shared" si="16"/>
        <v>0</v>
      </c>
      <c r="AK32" s="22">
        <f t="shared" si="17"/>
        <v>0</v>
      </c>
      <c r="AL32" s="22">
        <f t="shared" si="18"/>
        <v>7132.04</v>
      </c>
      <c r="AM32" s="22">
        <f t="shared" si="19"/>
        <v>7132.04</v>
      </c>
      <c r="AN32" s="22">
        <f t="shared" si="20"/>
        <v>0</v>
      </c>
      <c r="AO32" s="22">
        <f t="shared" si="21"/>
        <v>0</v>
      </c>
      <c r="AP32" s="22">
        <f t="shared" si="22"/>
        <v>7132.04</v>
      </c>
      <c r="AQ32" s="22">
        <f t="shared" si="23"/>
        <v>7132.04</v>
      </c>
      <c r="AR32" s="22">
        <f t="shared" si="24"/>
        <v>14264.08</v>
      </c>
      <c r="AS32" s="22">
        <f t="shared" si="25"/>
        <v>0</v>
      </c>
      <c r="BB32" s="22">
        <f t="shared" si="26"/>
        <v>2</v>
      </c>
    </row>
    <row r="33" spans="1:54">
      <c r="A33" s="3" t="str">
        <f t="shared" si="1"/>
        <v>BC_TAM227Itovebi 9mg</v>
      </c>
      <c r="B33" s="3" t="s">
        <v>555</v>
      </c>
      <c r="C33" s="3" t="s">
        <v>634</v>
      </c>
      <c r="D33" s="3" t="s">
        <v>669</v>
      </c>
      <c r="E33" s="3" t="s">
        <v>710</v>
      </c>
      <c r="F33" s="3" t="s">
        <v>13</v>
      </c>
      <c r="G33" s="3" t="s">
        <v>15</v>
      </c>
      <c r="H33" s="3">
        <v>10698.05</v>
      </c>
      <c r="I33" s="22">
        <f>_xlfn.XLOOKUP($A33,[1]Sheet1!$A:$A,[1]Sheet1!D:D,0)</f>
        <v>0</v>
      </c>
      <c r="J33" s="22">
        <f>_xlfn.XLOOKUP($A33,[1]Sheet1!$A:$A,[1]Sheet1!E:E,0)</f>
        <v>0</v>
      </c>
      <c r="K33" s="22">
        <f>_xlfn.XLOOKUP($A33,[1]Sheet1!$A:$A,[1]Sheet1!F:F,0)</f>
        <v>0</v>
      </c>
      <c r="O33" s="22">
        <f t="shared" si="2"/>
        <v>0</v>
      </c>
      <c r="P33" s="22">
        <f t="shared" si="3"/>
        <v>0</v>
      </c>
      <c r="Q33" s="22">
        <v>0</v>
      </c>
      <c r="R33" s="22">
        <v>2</v>
      </c>
      <c r="S33" s="22">
        <v>2</v>
      </c>
      <c r="T33" s="22">
        <v>1</v>
      </c>
      <c r="U33" s="22">
        <v>1</v>
      </c>
      <c r="V33" s="22">
        <v>0</v>
      </c>
      <c r="W33" s="22">
        <v>0</v>
      </c>
      <c r="X33" s="22">
        <f t="shared" si="4"/>
        <v>5</v>
      </c>
      <c r="Y33" s="22">
        <f t="shared" si="5"/>
        <v>1</v>
      </c>
      <c r="Z33" s="22">
        <f t="shared" si="6"/>
        <v>6</v>
      </c>
      <c r="AA33" s="22">
        <f t="shared" si="7"/>
        <v>0</v>
      </c>
      <c r="AB33" s="22">
        <f t="shared" si="8"/>
        <v>0</v>
      </c>
      <c r="AC33" s="22">
        <f t="shared" si="9"/>
        <v>0</v>
      </c>
      <c r="AD33" s="22">
        <f t="shared" si="10"/>
        <v>0</v>
      </c>
      <c r="AE33" s="22">
        <f t="shared" si="11"/>
        <v>0</v>
      </c>
      <c r="AF33" s="22">
        <f t="shared" si="12"/>
        <v>0</v>
      </c>
      <c r="AG33" s="22">
        <f t="shared" si="13"/>
        <v>0</v>
      </c>
      <c r="AH33" s="22">
        <f t="shared" si="14"/>
        <v>0</v>
      </c>
      <c r="AI33" s="22">
        <f t="shared" si="15"/>
        <v>0</v>
      </c>
      <c r="AJ33" s="22">
        <f t="shared" si="16"/>
        <v>21396.1</v>
      </c>
      <c r="AK33" s="22">
        <f t="shared" si="17"/>
        <v>21396.1</v>
      </c>
      <c r="AL33" s="22">
        <f t="shared" si="18"/>
        <v>10698.05</v>
      </c>
      <c r="AM33" s="22">
        <f t="shared" si="19"/>
        <v>10698.05</v>
      </c>
      <c r="AN33" s="22">
        <f t="shared" si="20"/>
        <v>0</v>
      </c>
      <c r="AO33" s="22">
        <f t="shared" si="21"/>
        <v>0</v>
      </c>
      <c r="AP33" s="22">
        <f t="shared" si="22"/>
        <v>53490.25</v>
      </c>
      <c r="AQ33" s="22">
        <f t="shared" si="23"/>
        <v>10698.05</v>
      </c>
      <c r="AR33" s="22">
        <f t="shared" si="24"/>
        <v>64188.299999999996</v>
      </c>
      <c r="AS33" s="22">
        <f t="shared" si="25"/>
        <v>0</v>
      </c>
      <c r="BB33" s="22">
        <f t="shared" si="26"/>
        <v>1</v>
      </c>
    </row>
    <row r="34" spans="1:54">
      <c r="A34" s="3" t="str">
        <f t="shared" si="1"/>
        <v>BC_TAM227Perjeta</v>
      </c>
      <c r="B34" s="3" t="s">
        <v>555</v>
      </c>
      <c r="C34" s="3" t="s">
        <v>634</v>
      </c>
      <c r="D34" s="3" t="s">
        <v>669</v>
      </c>
      <c r="E34" s="3" t="s">
        <v>708</v>
      </c>
      <c r="F34" s="3" t="s">
        <v>16</v>
      </c>
      <c r="G34" s="3" t="s">
        <v>16</v>
      </c>
      <c r="H34" s="3">
        <v>3985.87</v>
      </c>
      <c r="I34" s="22">
        <f>_xlfn.XLOOKUP($A34,[1]Sheet1!$A:$A,[1]Sheet1!D:D,0)</f>
        <v>29.181614098740845</v>
      </c>
      <c r="J34" s="22">
        <f>_xlfn.XLOOKUP($A34,[1]Sheet1!$A:$A,[1]Sheet1!E:E,0)</f>
        <v>24.650147763617952</v>
      </c>
      <c r="K34" s="22">
        <f>_xlfn.XLOOKUP($A34,[1]Sheet1!$A:$A,[1]Sheet1!F:F,0)</f>
        <v>37.413769020269967</v>
      </c>
      <c r="L34" s="22">
        <v>22.608051491734521</v>
      </c>
      <c r="M34" s="22">
        <v>27.440080070866344</v>
      </c>
      <c r="N34" s="22">
        <v>31.491800101773087</v>
      </c>
      <c r="O34" s="22">
        <f t="shared" si="2"/>
        <v>91.245530882628771</v>
      </c>
      <c r="P34" s="22">
        <f t="shared" si="3"/>
        <v>81.539931664373952</v>
      </c>
      <c r="Q34" s="22">
        <v>172.78546254700274</v>
      </c>
      <c r="R34" s="22">
        <v>12</v>
      </c>
      <c r="S34" s="22">
        <v>17</v>
      </c>
      <c r="T34" s="22">
        <v>12</v>
      </c>
      <c r="U34" s="22">
        <v>11</v>
      </c>
      <c r="V34" s="22">
        <v>0</v>
      </c>
      <c r="W34" s="22">
        <v>0</v>
      </c>
      <c r="X34" s="22">
        <f t="shared" si="4"/>
        <v>41</v>
      </c>
      <c r="Y34" s="22">
        <f t="shared" si="5"/>
        <v>11</v>
      </c>
      <c r="Z34" s="22">
        <f t="shared" si="6"/>
        <v>52</v>
      </c>
      <c r="AA34" s="22">
        <f t="shared" si="7"/>
        <v>116314.12018774817</v>
      </c>
      <c r="AB34" s="22">
        <f t="shared" si="8"/>
        <v>98252.284466571888</v>
      </c>
      <c r="AC34" s="22">
        <f t="shared" si="9"/>
        <v>149126.41952482346</v>
      </c>
      <c r="AD34" s="22">
        <f t="shared" si="10"/>
        <v>90112.754199359872</v>
      </c>
      <c r="AE34" s="22">
        <f t="shared" si="11"/>
        <v>109372.59195206403</v>
      </c>
      <c r="AF34" s="22">
        <f t="shared" si="12"/>
        <v>125522.22127165429</v>
      </c>
      <c r="AG34" s="22">
        <f t="shared" si="13"/>
        <v>363692.82417914353</v>
      </c>
      <c r="AH34" s="22">
        <f t="shared" si="14"/>
        <v>325007.56742307817</v>
      </c>
      <c r="AI34" s="22">
        <f t="shared" si="15"/>
        <v>688700.39160222176</v>
      </c>
      <c r="AJ34" s="22">
        <f t="shared" si="16"/>
        <v>47830.44</v>
      </c>
      <c r="AK34" s="22">
        <f t="shared" si="17"/>
        <v>67759.789999999994</v>
      </c>
      <c r="AL34" s="22">
        <f t="shared" si="18"/>
        <v>47830.44</v>
      </c>
      <c r="AM34" s="22">
        <f t="shared" si="19"/>
        <v>43844.57</v>
      </c>
      <c r="AN34" s="22">
        <f t="shared" si="20"/>
        <v>0</v>
      </c>
      <c r="AO34" s="22">
        <f t="shared" si="21"/>
        <v>0</v>
      </c>
      <c r="AP34" s="22">
        <f t="shared" si="22"/>
        <v>163420.66999999998</v>
      </c>
      <c r="AQ34" s="22">
        <f t="shared" si="23"/>
        <v>43844.57</v>
      </c>
      <c r="AR34" s="22">
        <f t="shared" si="24"/>
        <v>207265.24</v>
      </c>
      <c r="AS34" s="22">
        <f t="shared" si="25"/>
        <v>0</v>
      </c>
      <c r="BB34" s="22">
        <f t="shared" si="26"/>
        <v>11</v>
      </c>
    </row>
    <row r="35" spans="1:54">
      <c r="A35" s="3" t="str">
        <f t="shared" si="1"/>
        <v>BC_TAM227Phesgo 10ml</v>
      </c>
      <c r="B35" s="3" t="s">
        <v>555</v>
      </c>
      <c r="C35" s="3" t="s">
        <v>634</v>
      </c>
      <c r="D35" s="3" t="s">
        <v>669</v>
      </c>
      <c r="E35" s="3" t="s">
        <v>710</v>
      </c>
      <c r="F35" s="3" t="s">
        <v>17</v>
      </c>
      <c r="G35" s="3" t="s">
        <v>18</v>
      </c>
      <c r="H35" s="3">
        <v>6232.07</v>
      </c>
      <c r="I35" s="22">
        <f>_xlfn.XLOOKUP($A35,[1]Sheet1!$A:$A,[1]Sheet1!D:D,0)</f>
        <v>47.567259197555614</v>
      </c>
      <c r="J35" s="22">
        <f>_xlfn.XLOOKUP($A35,[1]Sheet1!$A:$A,[1]Sheet1!E:E,0)</f>
        <v>43.562389961547026</v>
      </c>
      <c r="K35" s="22">
        <f>_xlfn.XLOOKUP($A35,[1]Sheet1!$A:$A,[1]Sheet1!F:F,0)</f>
        <v>65.846133498300702</v>
      </c>
      <c r="L35" s="22">
        <v>58.217769977054694</v>
      </c>
      <c r="M35" s="22">
        <v>52.967131035679742</v>
      </c>
      <c r="N35" s="22">
        <v>69.291000688248744</v>
      </c>
      <c r="O35" s="22">
        <f t="shared" si="2"/>
        <v>156.97578265740333</v>
      </c>
      <c r="P35" s="22">
        <f t="shared" si="3"/>
        <v>180.47590170098317</v>
      </c>
      <c r="Q35" s="22">
        <v>337.45168435838656</v>
      </c>
      <c r="R35" s="22">
        <v>62</v>
      </c>
      <c r="S35" s="22">
        <v>42</v>
      </c>
      <c r="T35" s="22">
        <v>72</v>
      </c>
      <c r="U35" s="22">
        <v>40</v>
      </c>
      <c r="V35" s="22">
        <v>0</v>
      </c>
      <c r="W35" s="22">
        <v>0</v>
      </c>
      <c r="X35" s="22">
        <f t="shared" si="4"/>
        <v>176</v>
      </c>
      <c r="Y35" s="22">
        <f t="shared" si="5"/>
        <v>40</v>
      </c>
      <c r="Z35" s="22">
        <f t="shared" si="6"/>
        <v>216</v>
      </c>
      <c r="AA35" s="22">
        <f t="shared" si="7"/>
        <v>296442.4890273104</v>
      </c>
      <c r="AB35" s="22">
        <f t="shared" si="8"/>
        <v>271483.86360765836</v>
      </c>
      <c r="AC35" s="22">
        <f t="shared" si="9"/>
        <v>410357.71319075482</v>
      </c>
      <c r="AD35" s="22">
        <f t="shared" si="10"/>
        <v>362817.2177409032</v>
      </c>
      <c r="AE35" s="22">
        <f t="shared" si="11"/>
        <v>330094.86831352866</v>
      </c>
      <c r="AF35" s="22">
        <f t="shared" si="12"/>
        <v>431826.36665921431</v>
      </c>
      <c r="AG35" s="22">
        <f t="shared" si="13"/>
        <v>978284.06582572346</v>
      </c>
      <c r="AH35" s="22">
        <f t="shared" si="14"/>
        <v>1124738.4527136462</v>
      </c>
      <c r="AI35" s="22">
        <f t="shared" si="15"/>
        <v>2103022.51853937</v>
      </c>
      <c r="AJ35" s="22">
        <f t="shared" si="16"/>
        <v>386388.33999999997</v>
      </c>
      <c r="AK35" s="22">
        <f t="shared" si="17"/>
        <v>261746.94</v>
      </c>
      <c r="AL35" s="22">
        <f t="shared" si="18"/>
        <v>448709.04</v>
      </c>
      <c r="AM35" s="22">
        <f t="shared" si="19"/>
        <v>249282.8</v>
      </c>
      <c r="AN35" s="22">
        <f t="shared" si="20"/>
        <v>0</v>
      </c>
      <c r="AO35" s="22">
        <f t="shared" si="21"/>
        <v>0</v>
      </c>
      <c r="AP35" s="22">
        <f t="shared" si="22"/>
        <v>1096844.3199999998</v>
      </c>
      <c r="AQ35" s="22">
        <f t="shared" si="23"/>
        <v>249282.8</v>
      </c>
      <c r="AR35" s="22">
        <f t="shared" si="24"/>
        <v>1346127.1199999999</v>
      </c>
      <c r="AS35" s="22">
        <f t="shared" si="25"/>
        <v>216</v>
      </c>
      <c r="AT35" s="22">
        <f>R35</f>
        <v>62</v>
      </c>
      <c r="AU35" s="22">
        <f t="shared" ref="AU35" si="59">S35</f>
        <v>42</v>
      </c>
      <c r="AV35" s="22">
        <f t="shared" ref="AV35" si="60">T35</f>
        <v>72</v>
      </c>
      <c r="AW35" s="22">
        <f t="shared" ref="AW35" si="61">U35</f>
        <v>40</v>
      </c>
      <c r="AX35" s="22">
        <f t="shared" ref="AX35" si="62">V35</f>
        <v>0</v>
      </c>
      <c r="AY35" s="22">
        <f t="shared" ref="AY35" si="63">W35</f>
        <v>0</v>
      </c>
      <c r="AZ35" s="22">
        <v>148.33333333333334</v>
      </c>
      <c r="BA35" s="22">
        <v>148.33333333333334</v>
      </c>
      <c r="BB35" s="22">
        <f t="shared" si="26"/>
        <v>40</v>
      </c>
    </row>
    <row r="36" spans="1:54">
      <c r="A36" s="3" t="str">
        <f t="shared" si="1"/>
        <v>BC_TAM227Phesgo 15ml</v>
      </c>
      <c r="B36" s="3" t="s">
        <v>555</v>
      </c>
      <c r="C36" s="3" t="s">
        <v>634</v>
      </c>
      <c r="D36" s="3" t="s">
        <v>669</v>
      </c>
      <c r="E36" s="3" t="s">
        <v>710</v>
      </c>
      <c r="F36" s="3" t="s">
        <v>17</v>
      </c>
      <c r="G36" s="3" t="s">
        <v>19</v>
      </c>
      <c r="H36" s="3">
        <v>8489.27</v>
      </c>
      <c r="I36" s="22">
        <f>_xlfn.XLOOKUP($A36,[1]Sheet1!$A:$A,[1]Sheet1!D:D,0)</f>
        <v>4.0000094236606909</v>
      </c>
      <c r="J36" s="22">
        <f>_xlfn.XLOOKUP($A36,[1]Sheet1!$A:$A,[1]Sheet1!E:E,0)</f>
        <v>4.0000094236606909</v>
      </c>
      <c r="K36" s="22">
        <f>_xlfn.XLOOKUP($A36,[1]Sheet1!$A:$A,[1]Sheet1!F:F,0)</f>
        <v>5.0000094236606909</v>
      </c>
      <c r="L36" s="22">
        <v>4.0000094236606909</v>
      </c>
      <c r="M36" s="22">
        <v>4.0000094236606909</v>
      </c>
      <c r="N36" s="22">
        <v>5.0000094236606909</v>
      </c>
      <c r="O36" s="22">
        <f t="shared" si="2"/>
        <v>13.000028270982073</v>
      </c>
      <c r="P36" s="22">
        <f t="shared" si="3"/>
        <v>13.000028270982073</v>
      </c>
      <c r="Q36" s="22">
        <v>26.000056541964149</v>
      </c>
      <c r="R36" s="22">
        <v>-3</v>
      </c>
      <c r="S36" s="22">
        <v>4</v>
      </c>
      <c r="T36" s="22">
        <v>9</v>
      </c>
      <c r="U36" s="22">
        <v>3</v>
      </c>
      <c r="V36" s="22">
        <v>0</v>
      </c>
      <c r="W36" s="22">
        <v>0</v>
      </c>
      <c r="X36" s="22">
        <f t="shared" si="4"/>
        <v>10</v>
      </c>
      <c r="Y36" s="22">
        <f t="shared" si="5"/>
        <v>3</v>
      </c>
      <c r="Z36" s="22">
        <f t="shared" si="6"/>
        <v>13</v>
      </c>
      <c r="AA36" s="22">
        <f t="shared" si="7"/>
        <v>33957.159999999996</v>
      </c>
      <c r="AB36" s="22">
        <f t="shared" si="8"/>
        <v>33957.159999999996</v>
      </c>
      <c r="AC36" s="22">
        <f t="shared" si="9"/>
        <v>42446.429999999993</v>
      </c>
      <c r="AD36" s="22">
        <f t="shared" si="10"/>
        <v>33957.159999999996</v>
      </c>
      <c r="AE36" s="22">
        <f t="shared" si="11"/>
        <v>33957.159999999996</v>
      </c>
      <c r="AF36" s="22">
        <f t="shared" si="12"/>
        <v>42446.429999999993</v>
      </c>
      <c r="AG36" s="22">
        <f t="shared" si="13"/>
        <v>110360.74999999999</v>
      </c>
      <c r="AH36" s="22">
        <f t="shared" si="14"/>
        <v>110360.74999999999</v>
      </c>
      <c r="AI36" s="22">
        <f t="shared" si="15"/>
        <v>220721.5</v>
      </c>
      <c r="AJ36" s="22">
        <f t="shared" si="16"/>
        <v>-25467.81</v>
      </c>
      <c r="AK36" s="22">
        <f t="shared" si="17"/>
        <v>33957.08</v>
      </c>
      <c r="AL36" s="22">
        <f t="shared" si="18"/>
        <v>76403.430000000008</v>
      </c>
      <c r="AM36" s="22">
        <f t="shared" si="19"/>
        <v>25467.81</v>
      </c>
      <c r="AN36" s="22">
        <f t="shared" si="20"/>
        <v>0</v>
      </c>
      <c r="AO36" s="22">
        <f t="shared" si="21"/>
        <v>0</v>
      </c>
      <c r="AP36" s="22">
        <f t="shared" si="22"/>
        <v>84892.700000000012</v>
      </c>
      <c r="AQ36" s="22">
        <f t="shared" si="23"/>
        <v>25467.81</v>
      </c>
      <c r="AR36" s="22">
        <f t="shared" si="24"/>
        <v>110360.51000000001</v>
      </c>
      <c r="AS36" s="22">
        <f t="shared" si="25"/>
        <v>26</v>
      </c>
      <c r="AT36" s="22">
        <f>R36*2</f>
        <v>-6</v>
      </c>
      <c r="AU36" s="22">
        <f t="shared" ref="AU36" si="64">S36*2</f>
        <v>8</v>
      </c>
      <c r="AV36" s="22">
        <f t="shared" ref="AV36" si="65">T36*2</f>
        <v>18</v>
      </c>
      <c r="AW36" s="22">
        <f t="shared" ref="AW36" si="66">U36*2</f>
        <v>6</v>
      </c>
      <c r="AX36" s="22">
        <f t="shared" ref="AX36" si="67">V36*2</f>
        <v>0</v>
      </c>
      <c r="AY36" s="22">
        <f t="shared" ref="AY36" si="68">W36*2</f>
        <v>0</v>
      </c>
      <c r="BB36" s="22">
        <f t="shared" si="26"/>
        <v>3</v>
      </c>
    </row>
    <row r="37" spans="1:54">
      <c r="A37" s="3" t="str">
        <f t="shared" si="1"/>
        <v>BC_TAM040Herceptin IV</v>
      </c>
      <c r="B37" s="3" t="s">
        <v>549</v>
      </c>
      <c r="C37" s="3" t="s">
        <v>616</v>
      </c>
      <c r="D37" s="3" t="s">
        <v>670</v>
      </c>
      <c r="E37" s="3" t="s">
        <v>708</v>
      </c>
      <c r="F37" s="3" t="s">
        <v>11</v>
      </c>
      <c r="G37" s="3" t="s">
        <v>11</v>
      </c>
      <c r="H37" s="3">
        <v>4535.5</v>
      </c>
      <c r="I37" s="22">
        <f>_xlfn.XLOOKUP($A37,[1]Sheet1!$A:$A,[1]Sheet1!D:D,0)</f>
        <v>0.94824998801128679</v>
      </c>
      <c r="J37" s="22">
        <f>_xlfn.XLOOKUP($A37,[1]Sheet1!$A:$A,[1]Sheet1!E:E,0)</f>
        <v>0.67933117859556669</v>
      </c>
      <c r="K37" s="22">
        <f>_xlfn.XLOOKUP($A37,[1]Sheet1!$A:$A,[1]Sheet1!F:F,0)</f>
        <v>0.63193223497732243</v>
      </c>
      <c r="L37" s="22">
        <v>0.44623319490909352</v>
      </c>
      <c r="M37" s="22">
        <v>0.40658023806523164</v>
      </c>
      <c r="N37" s="22">
        <v>0.7078150578391621</v>
      </c>
      <c r="O37" s="22">
        <f t="shared" si="2"/>
        <v>2.2595134015841758</v>
      </c>
      <c r="P37" s="22">
        <f t="shared" si="3"/>
        <v>1.5606284908134871</v>
      </c>
      <c r="Q37" s="22">
        <v>3.8201418923976633</v>
      </c>
      <c r="R37" s="22">
        <v>0</v>
      </c>
      <c r="S37" s="22">
        <v>0</v>
      </c>
      <c r="T37" s="22">
        <v>3</v>
      </c>
      <c r="U37" s="22">
        <v>12</v>
      </c>
      <c r="V37" s="22">
        <v>0</v>
      </c>
      <c r="W37" s="22">
        <v>0</v>
      </c>
      <c r="X37" s="22">
        <f t="shared" si="4"/>
        <v>3</v>
      </c>
      <c r="Y37" s="22">
        <f t="shared" si="5"/>
        <v>12</v>
      </c>
      <c r="Z37" s="22">
        <f t="shared" si="6"/>
        <v>15</v>
      </c>
      <c r="AA37" s="22">
        <f t="shared" si="7"/>
        <v>4300.7878206251917</v>
      </c>
      <c r="AB37" s="22">
        <f t="shared" si="8"/>
        <v>3081.1065605201925</v>
      </c>
      <c r="AC37" s="22">
        <f t="shared" si="9"/>
        <v>2866.1286517396456</v>
      </c>
      <c r="AD37" s="22">
        <f t="shared" si="10"/>
        <v>2023.8906555101937</v>
      </c>
      <c r="AE37" s="22">
        <f t="shared" si="11"/>
        <v>1844.0446697448581</v>
      </c>
      <c r="AF37" s="22">
        <f t="shared" si="12"/>
        <v>3210.2951948295199</v>
      </c>
      <c r="AG37" s="22">
        <f t="shared" si="13"/>
        <v>10248.023032885028</v>
      </c>
      <c r="AH37" s="22">
        <f t="shared" si="14"/>
        <v>7078.2305200845703</v>
      </c>
      <c r="AI37" s="22">
        <f t="shared" si="15"/>
        <v>17326.253552969603</v>
      </c>
      <c r="AJ37" s="22">
        <f t="shared" si="16"/>
        <v>0</v>
      </c>
      <c r="AK37" s="22">
        <f t="shared" si="17"/>
        <v>0</v>
      </c>
      <c r="AL37" s="22">
        <f t="shared" si="18"/>
        <v>13606.5</v>
      </c>
      <c r="AM37" s="22">
        <f t="shared" si="19"/>
        <v>54426</v>
      </c>
      <c r="AN37" s="22">
        <f t="shared" si="20"/>
        <v>0</v>
      </c>
      <c r="AO37" s="22">
        <f t="shared" si="21"/>
        <v>0</v>
      </c>
      <c r="AP37" s="22">
        <f t="shared" si="22"/>
        <v>13606.5</v>
      </c>
      <c r="AQ37" s="22">
        <f t="shared" si="23"/>
        <v>54426</v>
      </c>
      <c r="AR37" s="22">
        <f t="shared" si="24"/>
        <v>68032.5</v>
      </c>
      <c r="AS37" s="22">
        <f t="shared" si="25"/>
        <v>0</v>
      </c>
      <c r="BB37" s="22">
        <f t="shared" si="26"/>
        <v>12</v>
      </c>
    </row>
    <row r="38" spans="1:54">
      <c r="A38" s="3" t="str">
        <f t="shared" si="1"/>
        <v>BC_TAM040Herceptin SC</v>
      </c>
      <c r="B38" s="3" t="s">
        <v>549</v>
      </c>
      <c r="C38" s="3" t="s">
        <v>616</v>
      </c>
      <c r="D38" s="3" t="s">
        <v>670</v>
      </c>
      <c r="E38" s="3" t="s">
        <v>708</v>
      </c>
      <c r="F38" s="3" t="s">
        <v>12</v>
      </c>
      <c r="G38" s="3" t="s">
        <v>12</v>
      </c>
      <c r="H38" s="3">
        <v>3444.49</v>
      </c>
      <c r="I38" s="22">
        <f>_xlfn.XLOOKUP($A38,[1]Sheet1!$A:$A,[1]Sheet1!D:D,0)</f>
        <v>30.628526027685595</v>
      </c>
      <c r="J38" s="22">
        <f>_xlfn.XLOOKUP($A38,[1]Sheet1!$A:$A,[1]Sheet1!E:E,0)</f>
        <v>28.378026191149683</v>
      </c>
      <c r="K38" s="22">
        <f>_xlfn.XLOOKUP($A38,[1]Sheet1!$A:$A,[1]Sheet1!F:F,0)</f>
        <v>43.044673483260048</v>
      </c>
      <c r="L38" s="22">
        <v>44.058964784934638</v>
      </c>
      <c r="M38" s="22">
        <v>39.669895613906064</v>
      </c>
      <c r="N38" s="22">
        <v>52.214050625734778</v>
      </c>
      <c r="O38" s="22">
        <f t="shared" si="2"/>
        <v>102.05122570209534</v>
      </c>
      <c r="P38" s="22">
        <f t="shared" si="3"/>
        <v>135.94291102457549</v>
      </c>
      <c r="Q38" s="22">
        <v>237.9941367266708</v>
      </c>
      <c r="R38" s="22">
        <v>2</v>
      </c>
      <c r="S38" s="22">
        <v>4</v>
      </c>
      <c r="T38" s="22">
        <v>2</v>
      </c>
      <c r="U38" s="22">
        <v>3</v>
      </c>
      <c r="V38" s="22">
        <v>0</v>
      </c>
      <c r="W38" s="22">
        <v>0</v>
      </c>
      <c r="X38" s="22">
        <f t="shared" si="4"/>
        <v>8</v>
      </c>
      <c r="Y38" s="22">
        <f t="shared" si="5"/>
        <v>3</v>
      </c>
      <c r="Z38" s="22">
        <f t="shared" si="6"/>
        <v>11</v>
      </c>
      <c r="AA38" s="22">
        <f t="shared" si="7"/>
        <v>105499.65161710275</v>
      </c>
      <c r="AB38" s="22">
        <f t="shared" si="8"/>
        <v>97747.827435153158</v>
      </c>
      <c r="AC38" s="22">
        <f t="shared" si="9"/>
        <v>148266.9473663544</v>
      </c>
      <c r="AD38" s="22">
        <f t="shared" si="10"/>
        <v>151760.66361205949</v>
      </c>
      <c r="AE38" s="22">
        <f t="shared" si="11"/>
        <v>136642.55874314328</v>
      </c>
      <c r="AF38" s="22">
        <f t="shared" si="12"/>
        <v>179850.77523983718</v>
      </c>
      <c r="AG38" s="22">
        <f t="shared" si="13"/>
        <v>351514.42641861032</v>
      </c>
      <c r="AH38" s="22">
        <f t="shared" si="14"/>
        <v>468253.99759504001</v>
      </c>
      <c r="AI38" s="22">
        <f t="shared" si="15"/>
        <v>819768.42401365028</v>
      </c>
      <c r="AJ38" s="22">
        <f t="shared" si="16"/>
        <v>6888.98</v>
      </c>
      <c r="AK38" s="22">
        <f t="shared" si="17"/>
        <v>13777.96</v>
      </c>
      <c r="AL38" s="22">
        <f t="shared" si="18"/>
        <v>6888.98</v>
      </c>
      <c r="AM38" s="22">
        <f t="shared" si="19"/>
        <v>10333.469999999999</v>
      </c>
      <c r="AN38" s="22">
        <f t="shared" si="20"/>
        <v>0</v>
      </c>
      <c r="AO38" s="22">
        <f t="shared" si="21"/>
        <v>0</v>
      </c>
      <c r="AP38" s="22">
        <f t="shared" si="22"/>
        <v>27555.919999999998</v>
      </c>
      <c r="AQ38" s="22">
        <f t="shared" si="23"/>
        <v>10333.469999999999</v>
      </c>
      <c r="AR38" s="22">
        <f t="shared" si="24"/>
        <v>37889.39</v>
      </c>
      <c r="AS38" s="22">
        <f t="shared" si="25"/>
        <v>0</v>
      </c>
      <c r="BB38" s="22">
        <f t="shared" si="26"/>
        <v>3</v>
      </c>
    </row>
    <row r="39" spans="1:54">
      <c r="A39" s="3" t="str">
        <f t="shared" si="1"/>
        <v>BC_TAM040Itovebi 3mg</v>
      </c>
      <c r="B39" s="3" t="s">
        <v>549</v>
      </c>
      <c r="C39" s="3" t="s">
        <v>616</v>
      </c>
      <c r="D39" s="3" t="s">
        <v>670</v>
      </c>
      <c r="E39" s="3" t="s">
        <v>710</v>
      </c>
      <c r="F39" s="3" t="s">
        <v>13</v>
      </c>
      <c r="G39" s="3" t="s">
        <v>14</v>
      </c>
      <c r="H39" s="3">
        <v>3566.02</v>
      </c>
      <c r="I39" s="22">
        <f>_xlfn.XLOOKUP($A39,[1]Sheet1!$A:$A,[1]Sheet1!D:D,0)</f>
        <v>2.1727015019436524</v>
      </c>
      <c r="J39" s="22">
        <f>_xlfn.XLOOKUP($A39,[1]Sheet1!$A:$A,[1]Sheet1!E:E,0)</f>
        <v>2.4807758610225994</v>
      </c>
      <c r="K39" s="22">
        <f>_xlfn.XLOOKUP($A39,[1]Sheet1!$A:$A,[1]Sheet1!F:F,0)</f>
        <v>5.0211675680630439</v>
      </c>
      <c r="L39" s="22">
        <v>5.0829094252072275</v>
      </c>
      <c r="M39" s="22">
        <v>6.1794545209379379</v>
      </c>
      <c r="N39" s="22">
        <v>7.8695746112670273</v>
      </c>
      <c r="O39" s="22">
        <f t="shared" si="2"/>
        <v>9.6746449310292952</v>
      </c>
      <c r="P39" s="22">
        <f t="shared" si="3"/>
        <v>19.131938557412191</v>
      </c>
      <c r="Q39" s="22">
        <v>28.80658348844149</v>
      </c>
      <c r="R39" s="22">
        <v>1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f t="shared" si="4"/>
        <v>1</v>
      </c>
      <c r="Y39" s="22">
        <f t="shared" si="5"/>
        <v>0</v>
      </c>
      <c r="Z39" s="22">
        <f t="shared" si="6"/>
        <v>1</v>
      </c>
      <c r="AA39" s="22">
        <f t="shared" si="7"/>
        <v>7747.8970099611033</v>
      </c>
      <c r="AB39" s="22">
        <f t="shared" si="8"/>
        <v>8846.49633592381</v>
      </c>
      <c r="AC39" s="22">
        <f t="shared" si="9"/>
        <v>17905.583971064174</v>
      </c>
      <c r="AD39" s="22">
        <f t="shared" si="10"/>
        <v>18125.756668477479</v>
      </c>
      <c r="AE39" s="22">
        <f t="shared" si="11"/>
        <v>22036.058410755104</v>
      </c>
      <c r="AF39" s="22">
        <f t="shared" si="12"/>
        <v>28063.060455270446</v>
      </c>
      <c r="AG39" s="22">
        <f t="shared" si="13"/>
        <v>34499.977316949087</v>
      </c>
      <c r="AH39" s="22">
        <f t="shared" si="14"/>
        <v>68224.875534503022</v>
      </c>
      <c r="AI39" s="22">
        <f t="shared" si="15"/>
        <v>102724.85285145212</v>
      </c>
      <c r="AJ39" s="22">
        <f t="shared" si="16"/>
        <v>3566.02</v>
      </c>
      <c r="AK39" s="22">
        <f t="shared" si="17"/>
        <v>0</v>
      </c>
      <c r="AL39" s="22">
        <f t="shared" si="18"/>
        <v>0</v>
      </c>
      <c r="AM39" s="22">
        <f t="shared" si="19"/>
        <v>0</v>
      </c>
      <c r="AN39" s="22">
        <f t="shared" si="20"/>
        <v>0</v>
      </c>
      <c r="AO39" s="22">
        <f t="shared" si="21"/>
        <v>0</v>
      </c>
      <c r="AP39" s="22">
        <f t="shared" si="22"/>
        <v>3566.02</v>
      </c>
      <c r="AQ39" s="22">
        <f t="shared" si="23"/>
        <v>0</v>
      </c>
      <c r="AR39" s="22">
        <f t="shared" si="24"/>
        <v>3566.02</v>
      </c>
      <c r="AS39" s="22">
        <f t="shared" si="25"/>
        <v>0</v>
      </c>
      <c r="BB39" s="22">
        <f t="shared" si="26"/>
        <v>0</v>
      </c>
    </row>
    <row r="40" spans="1:54">
      <c r="A40" s="3" t="str">
        <f t="shared" si="1"/>
        <v>BC_TAM040Itovebi 9mg</v>
      </c>
      <c r="B40" s="3" t="s">
        <v>549</v>
      </c>
      <c r="C40" s="3" t="s">
        <v>616</v>
      </c>
      <c r="D40" s="3" t="s">
        <v>670</v>
      </c>
      <c r="E40" s="3" t="s">
        <v>710</v>
      </c>
      <c r="F40" s="3" t="s">
        <v>13</v>
      </c>
      <c r="G40" s="3" t="s">
        <v>15</v>
      </c>
      <c r="H40" s="3">
        <v>10698.05</v>
      </c>
      <c r="I40" s="22">
        <f>_xlfn.XLOOKUP($A40,[1]Sheet1!$A:$A,[1]Sheet1!D:D,0)</f>
        <v>0</v>
      </c>
      <c r="J40" s="22">
        <f>_xlfn.XLOOKUP($A40,[1]Sheet1!$A:$A,[1]Sheet1!E:E,0)</f>
        <v>0</v>
      </c>
      <c r="K40" s="22">
        <f>_xlfn.XLOOKUP($A40,[1]Sheet1!$A:$A,[1]Sheet1!F:F,0)</f>
        <v>0</v>
      </c>
      <c r="O40" s="22">
        <f t="shared" si="2"/>
        <v>0</v>
      </c>
      <c r="P40" s="22">
        <f t="shared" si="3"/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f t="shared" si="4"/>
        <v>0</v>
      </c>
      <c r="Y40" s="22">
        <f t="shared" si="5"/>
        <v>0</v>
      </c>
      <c r="Z40" s="22">
        <f t="shared" si="6"/>
        <v>0</v>
      </c>
      <c r="AA40" s="22">
        <f t="shared" si="7"/>
        <v>0</v>
      </c>
      <c r="AB40" s="22">
        <f t="shared" si="8"/>
        <v>0</v>
      </c>
      <c r="AC40" s="22">
        <f t="shared" si="9"/>
        <v>0</v>
      </c>
      <c r="AD40" s="22">
        <f t="shared" si="10"/>
        <v>0</v>
      </c>
      <c r="AE40" s="22">
        <f t="shared" si="11"/>
        <v>0</v>
      </c>
      <c r="AF40" s="22">
        <f t="shared" si="12"/>
        <v>0</v>
      </c>
      <c r="AG40" s="22">
        <f t="shared" si="13"/>
        <v>0</v>
      </c>
      <c r="AH40" s="22">
        <f t="shared" si="14"/>
        <v>0</v>
      </c>
      <c r="AI40" s="22">
        <f t="shared" si="15"/>
        <v>0</v>
      </c>
      <c r="AJ40" s="22">
        <f t="shared" si="16"/>
        <v>0</v>
      </c>
      <c r="AK40" s="22">
        <f t="shared" si="17"/>
        <v>0</v>
      </c>
      <c r="AL40" s="22">
        <f t="shared" si="18"/>
        <v>0</v>
      </c>
      <c r="AM40" s="22">
        <f t="shared" si="19"/>
        <v>0</v>
      </c>
      <c r="AN40" s="22">
        <f t="shared" si="20"/>
        <v>0</v>
      </c>
      <c r="AO40" s="22">
        <f t="shared" si="21"/>
        <v>0</v>
      </c>
      <c r="AP40" s="22">
        <f t="shared" si="22"/>
        <v>0</v>
      </c>
      <c r="AQ40" s="22">
        <f t="shared" si="23"/>
        <v>0</v>
      </c>
      <c r="AR40" s="22">
        <f t="shared" si="24"/>
        <v>0</v>
      </c>
      <c r="AS40" s="22">
        <f t="shared" si="25"/>
        <v>0</v>
      </c>
      <c r="BB40" s="22">
        <f t="shared" si="26"/>
        <v>0</v>
      </c>
    </row>
    <row r="41" spans="1:54">
      <c r="A41" s="3" t="str">
        <f t="shared" si="1"/>
        <v>BC_TAM040Perjeta</v>
      </c>
      <c r="B41" s="3" t="s">
        <v>549</v>
      </c>
      <c r="C41" s="3" t="s">
        <v>616</v>
      </c>
      <c r="D41" s="3" t="s">
        <v>670</v>
      </c>
      <c r="E41" s="3" t="s">
        <v>708</v>
      </c>
      <c r="F41" s="3" t="s">
        <v>16</v>
      </c>
      <c r="G41" s="3" t="s">
        <v>16</v>
      </c>
      <c r="H41" s="3">
        <v>3985.87</v>
      </c>
      <c r="I41" s="22">
        <f>_xlfn.XLOOKUP($A41,[1]Sheet1!$A:$A,[1]Sheet1!D:D,0)</f>
        <v>60.388299303938432</v>
      </c>
      <c r="J41" s="22">
        <f>_xlfn.XLOOKUP($A41,[1]Sheet1!$A:$A,[1]Sheet1!E:E,0)</f>
        <v>51.010903509271614</v>
      </c>
      <c r="K41" s="22">
        <f>_xlfn.XLOOKUP($A41,[1]Sheet1!$A:$A,[1]Sheet1!F:F,0)</f>
        <v>77.423883203978463</v>
      </c>
      <c r="L41" s="22">
        <v>46.784998785266836</v>
      </c>
      <c r="M41" s="22">
        <v>56.784376718730357</v>
      </c>
      <c r="N41" s="22">
        <v>65.168987696528077</v>
      </c>
      <c r="O41" s="22">
        <f t="shared" si="2"/>
        <v>188.82308601718853</v>
      </c>
      <c r="P41" s="22">
        <f t="shared" si="3"/>
        <v>168.73836320052527</v>
      </c>
      <c r="Q41" s="22">
        <v>357.56144921771374</v>
      </c>
      <c r="R41" s="22">
        <v>114</v>
      </c>
      <c r="S41" s="22">
        <v>12</v>
      </c>
      <c r="T41" s="22">
        <v>118</v>
      </c>
      <c r="U41" s="22">
        <v>113</v>
      </c>
      <c r="V41" s="22">
        <v>0</v>
      </c>
      <c r="W41" s="22">
        <v>0</v>
      </c>
      <c r="X41" s="22">
        <f t="shared" si="4"/>
        <v>244</v>
      </c>
      <c r="Y41" s="22">
        <f t="shared" si="5"/>
        <v>113</v>
      </c>
      <c r="Z41" s="22">
        <f t="shared" si="6"/>
        <v>357</v>
      </c>
      <c r="AA41" s="22">
        <f t="shared" si="7"/>
        <v>240699.91054658906</v>
      </c>
      <c r="AB41" s="22">
        <f t="shared" si="8"/>
        <v>203322.82997050043</v>
      </c>
      <c r="AC41" s="22">
        <f t="shared" si="9"/>
        <v>308601.53334624163</v>
      </c>
      <c r="AD41" s="22">
        <f t="shared" si="10"/>
        <v>186478.92310823151</v>
      </c>
      <c r="AE41" s="22">
        <f t="shared" si="11"/>
        <v>226335.14363188576</v>
      </c>
      <c r="AF41" s="22">
        <f t="shared" si="12"/>
        <v>259755.11298996035</v>
      </c>
      <c r="AG41" s="22">
        <f t="shared" si="13"/>
        <v>752624.27386333118</v>
      </c>
      <c r="AH41" s="22">
        <f t="shared" si="14"/>
        <v>672569.17973007762</v>
      </c>
      <c r="AI41" s="22">
        <f t="shared" si="15"/>
        <v>1425193.4535934087</v>
      </c>
      <c r="AJ41" s="22">
        <f t="shared" si="16"/>
        <v>454389.18</v>
      </c>
      <c r="AK41" s="22">
        <f t="shared" si="17"/>
        <v>47830.44</v>
      </c>
      <c r="AL41" s="22">
        <f t="shared" si="18"/>
        <v>470332.66</v>
      </c>
      <c r="AM41" s="22">
        <f t="shared" si="19"/>
        <v>450403.31</v>
      </c>
      <c r="AN41" s="22">
        <f t="shared" si="20"/>
        <v>0</v>
      </c>
      <c r="AO41" s="22">
        <f t="shared" si="21"/>
        <v>0</v>
      </c>
      <c r="AP41" s="22">
        <f t="shared" si="22"/>
        <v>972552.28</v>
      </c>
      <c r="AQ41" s="22">
        <f t="shared" si="23"/>
        <v>450403.31</v>
      </c>
      <c r="AR41" s="22">
        <f t="shared" si="24"/>
        <v>1422955.5899999999</v>
      </c>
      <c r="AS41" s="22">
        <f t="shared" si="25"/>
        <v>0</v>
      </c>
      <c r="BB41" s="22">
        <f t="shared" si="26"/>
        <v>113</v>
      </c>
    </row>
    <row r="42" spans="1:54">
      <c r="A42" s="3" t="str">
        <f t="shared" si="1"/>
        <v>BC_TAM040Phesgo 10ml</v>
      </c>
      <c r="B42" s="3" t="s">
        <v>549</v>
      </c>
      <c r="C42" s="3" t="s">
        <v>616</v>
      </c>
      <c r="D42" s="3" t="s">
        <v>670</v>
      </c>
      <c r="E42" s="3" t="s">
        <v>710</v>
      </c>
      <c r="F42" s="3" t="s">
        <v>17</v>
      </c>
      <c r="G42" s="3" t="s">
        <v>18</v>
      </c>
      <c r="H42" s="3">
        <v>6232.07</v>
      </c>
      <c r="I42" s="22">
        <f>_xlfn.XLOOKUP($A42,[1]Sheet1!$A:$A,[1]Sheet1!D:D,0)</f>
        <v>65.707028319463689</v>
      </c>
      <c r="J42" s="22">
        <f>_xlfn.XLOOKUP($A42,[1]Sheet1!$A:$A,[1]Sheet1!E:E,0)</f>
        <v>59.072576141869398</v>
      </c>
      <c r="K42" s="22">
        <f>_xlfn.XLOOKUP($A42,[1]Sheet1!$A:$A,[1]Sheet1!F:F,0)</f>
        <v>86.11499479858378</v>
      </c>
      <c r="L42" s="22">
        <v>78.365837858368081</v>
      </c>
      <c r="M42" s="22">
        <v>71.453567335968629</v>
      </c>
      <c r="N42" s="22">
        <v>92.012225148578253</v>
      </c>
      <c r="O42" s="22">
        <f t="shared" si="2"/>
        <v>210.89459925991687</v>
      </c>
      <c r="P42" s="22">
        <f t="shared" si="3"/>
        <v>241.83163034291493</v>
      </c>
      <c r="Q42" s="22">
        <v>452.72622960283189</v>
      </c>
      <c r="R42" s="22">
        <v>45</v>
      </c>
      <c r="S42" s="22">
        <v>36</v>
      </c>
      <c r="T42" s="22">
        <v>39</v>
      </c>
      <c r="U42" s="22">
        <v>32</v>
      </c>
      <c r="V42" s="22">
        <v>0</v>
      </c>
      <c r="W42" s="22">
        <v>0</v>
      </c>
      <c r="X42" s="22">
        <f t="shared" si="4"/>
        <v>120</v>
      </c>
      <c r="Y42" s="22">
        <f t="shared" si="5"/>
        <v>32</v>
      </c>
      <c r="Z42" s="22">
        <f t="shared" si="6"/>
        <v>152</v>
      </c>
      <c r="AA42" s="22">
        <f t="shared" si="7"/>
        <v>409490.79997888004</v>
      </c>
      <c r="AB42" s="22">
        <f t="shared" si="8"/>
        <v>368144.42959646002</v>
      </c>
      <c r="AC42" s="22">
        <f t="shared" si="9"/>
        <v>536674.67563441</v>
      </c>
      <c r="AD42" s="22">
        <f t="shared" si="10"/>
        <v>488381.38714199996</v>
      </c>
      <c r="AE42" s="22">
        <f t="shared" si="11"/>
        <v>445303.63338746998</v>
      </c>
      <c r="AF42" s="22">
        <f t="shared" si="12"/>
        <v>573426.6279817</v>
      </c>
      <c r="AG42" s="22">
        <f t="shared" si="13"/>
        <v>1314309.9052097502</v>
      </c>
      <c r="AH42" s="22">
        <f t="shared" si="14"/>
        <v>1507111.6485111697</v>
      </c>
      <c r="AI42" s="22">
        <f t="shared" si="15"/>
        <v>2821421.5537209203</v>
      </c>
      <c r="AJ42" s="22">
        <f t="shared" si="16"/>
        <v>280443.14999999997</v>
      </c>
      <c r="AK42" s="22">
        <f t="shared" si="17"/>
        <v>224354.52</v>
      </c>
      <c r="AL42" s="22">
        <f t="shared" si="18"/>
        <v>243050.72999999998</v>
      </c>
      <c r="AM42" s="22">
        <f t="shared" si="19"/>
        <v>199426.24</v>
      </c>
      <c r="AN42" s="22">
        <f t="shared" si="20"/>
        <v>0</v>
      </c>
      <c r="AO42" s="22">
        <f t="shared" si="21"/>
        <v>0</v>
      </c>
      <c r="AP42" s="22">
        <f t="shared" si="22"/>
        <v>747848.39999999991</v>
      </c>
      <c r="AQ42" s="22">
        <f t="shared" si="23"/>
        <v>199426.24</v>
      </c>
      <c r="AR42" s="22">
        <f t="shared" si="24"/>
        <v>947274.6399999999</v>
      </c>
      <c r="AS42" s="22">
        <f t="shared" si="25"/>
        <v>152</v>
      </c>
      <c r="AT42" s="22">
        <f>R42</f>
        <v>45</v>
      </c>
      <c r="AU42" s="22">
        <f t="shared" ref="AU42" si="69">S42</f>
        <v>36</v>
      </c>
      <c r="AV42" s="22">
        <f t="shared" ref="AV42" si="70">T42</f>
        <v>39</v>
      </c>
      <c r="AW42" s="22">
        <f t="shared" ref="AW42" si="71">U42</f>
        <v>32</v>
      </c>
      <c r="AX42" s="22">
        <f t="shared" ref="AX42" si="72">V42</f>
        <v>0</v>
      </c>
      <c r="AY42" s="22">
        <f t="shared" ref="AY42" si="73">W42</f>
        <v>0</v>
      </c>
      <c r="AZ42" s="22">
        <v>142.33333333333334</v>
      </c>
      <c r="BA42" s="22">
        <v>142.33333333333334</v>
      </c>
      <c r="BB42" s="22">
        <f t="shared" si="26"/>
        <v>32</v>
      </c>
    </row>
    <row r="43" spans="1:54">
      <c r="A43" s="3" t="str">
        <f t="shared" si="1"/>
        <v>BC_TAM040Phesgo 15ml</v>
      </c>
      <c r="B43" s="3" t="s">
        <v>549</v>
      </c>
      <c r="C43" s="3" t="s">
        <v>616</v>
      </c>
      <c r="D43" s="3" t="s">
        <v>670</v>
      </c>
      <c r="E43" s="3" t="s">
        <v>710</v>
      </c>
      <c r="F43" s="3" t="s">
        <v>17</v>
      </c>
      <c r="G43" s="3" t="s">
        <v>19</v>
      </c>
      <c r="H43" s="3">
        <v>8489.27</v>
      </c>
      <c r="I43" s="22">
        <f>_xlfn.XLOOKUP($A43,[1]Sheet1!$A:$A,[1]Sheet1!D:D,0)</f>
        <v>3.0000011779575866</v>
      </c>
      <c r="J43" s="22">
        <f>_xlfn.XLOOKUP($A43,[1]Sheet1!$A:$A,[1]Sheet1!E:E,0)</f>
        <v>4.0000011779575866</v>
      </c>
      <c r="K43" s="22">
        <f>_xlfn.XLOOKUP($A43,[1]Sheet1!$A:$A,[1]Sheet1!F:F,0)</f>
        <v>7.0000011779575866</v>
      </c>
      <c r="L43" s="22">
        <v>4.0000011779575866</v>
      </c>
      <c r="M43" s="22">
        <v>4.0000011779575866</v>
      </c>
      <c r="N43" s="22">
        <v>6.0000011779575866</v>
      </c>
      <c r="O43" s="22">
        <f t="shared" si="2"/>
        <v>14.000003533872761</v>
      </c>
      <c r="P43" s="22">
        <f t="shared" si="3"/>
        <v>14.000003533872761</v>
      </c>
      <c r="Q43" s="22">
        <v>28.000007067745518</v>
      </c>
      <c r="R43" s="22">
        <v>1</v>
      </c>
      <c r="S43" s="22">
        <v>2</v>
      </c>
      <c r="T43" s="22">
        <v>3</v>
      </c>
      <c r="U43" s="22">
        <v>3</v>
      </c>
      <c r="V43" s="22">
        <v>0</v>
      </c>
      <c r="W43" s="22">
        <v>0</v>
      </c>
      <c r="X43" s="22">
        <f t="shared" si="4"/>
        <v>6</v>
      </c>
      <c r="Y43" s="22">
        <f t="shared" si="5"/>
        <v>3</v>
      </c>
      <c r="Z43" s="22">
        <f t="shared" si="6"/>
        <v>9</v>
      </c>
      <c r="AA43" s="22">
        <f t="shared" si="7"/>
        <v>25467.820000000003</v>
      </c>
      <c r="AB43" s="22">
        <f t="shared" si="8"/>
        <v>33957.090000000004</v>
      </c>
      <c r="AC43" s="22">
        <f t="shared" si="9"/>
        <v>59424.9</v>
      </c>
      <c r="AD43" s="22">
        <f t="shared" si="10"/>
        <v>33957.090000000004</v>
      </c>
      <c r="AE43" s="22">
        <f t="shared" si="11"/>
        <v>33957.090000000004</v>
      </c>
      <c r="AF43" s="22">
        <f t="shared" si="12"/>
        <v>50935.630000000005</v>
      </c>
      <c r="AG43" s="22">
        <f t="shared" si="13"/>
        <v>118849.81000000001</v>
      </c>
      <c r="AH43" s="22">
        <f t="shared" si="14"/>
        <v>118849.81000000001</v>
      </c>
      <c r="AI43" s="22">
        <f t="shared" si="15"/>
        <v>237699.62</v>
      </c>
      <c r="AJ43" s="22">
        <f t="shared" si="16"/>
        <v>8489.27</v>
      </c>
      <c r="AK43" s="22">
        <f t="shared" si="17"/>
        <v>16978.54</v>
      </c>
      <c r="AL43" s="22">
        <f t="shared" si="18"/>
        <v>25467.81</v>
      </c>
      <c r="AM43" s="22">
        <f t="shared" si="19"/>
        <v>25467.81</v>
      </c>
      <c r="AN43" s="22">
        <f t="shared" si="20"/>
        <v>0</v>
      </c>
      <c r="AO43" s="22">
        <f t="shared" si="21"/>
        <v>0</v>
      </c>
      <c r="AP43" s="22">
        <f t="shared" si="22"/>
        <v>50935.62</v>
      </c>
      <c r="AQ43" s="22">
        <f t="shared" si="23"/>
        <v>25467.81</v>
      </c>
      <c r="AR43" s="22">
        <f t="shared" si="24"/>
        <v>76403.430000000008</v>
      </c>
      <c r="AS43" s="22">
        <f t="shared" si="25"/>
        <v>18</v>
      </c>
      <c r="AT43" s="22">
        <f>R43*2</f>
        <v>2</v>
      </c>
      <c r="AU43" s="22">
        <f t="shared" ref="AU43" si="74">S43*2</f>
        <v>4</v>
      </c>
      <c r="AV43" s="22">
        <f t="shared" ref="AV43" si="75">T43*2</f>
        <v>6</v>
      </c>
      <c r="AW43" s="22">
        <f t="shared" ref="AW43" si="76">U43*2</f>
        <v>6</v>
      </c>
      <c r="AX43" s="22">
        <f t="shared" ref="AX43" si="77">V43*2</f>
        <v>0</v>
      </c>
      <c r="AY43" s="22">
        <f t="shared" ref="AY43" si="78">W43*2</f>
        <v>0</v>
      </c>
      <c r="BB43" s="22">
        <f t="shared" si="26"/>
        <v>3</v>
      </c>
    </row>
    <row r="44" spans="1:54">
      <c r="A44" s="3" t="str">
        <f t="shared" si="1"/>
        <v>BC_TAM041Herceptin IV</v>
      </c>
      <c r="B44" s="3" t="s">
        <v>549</v>
      </c>
      <c r="C44" s="3" t="s">
        <v>617</v>
      </c>
      <c r="D44" s="3" t="s">
        <v>671</v>
      </c>
      <c r="E44" s="3" t="s">
        <v>708</v>
      </c>
      <c r="F44" s="3" t="s">
        <v>11</v>
      </c>
      <c r="G44" s="3" t="s">
        <v>11</v>
      </c>
      <c r="H44" s="3">
        <v>4535.5</v>
      </c>
      <c r="I44" s="22">
        <f>_xlfn.XLOOKUP($A44,[1]Sheet1!$A:$A,[1]Sheet1!D:D,0)</f>
        <v>11.302408573898905</v>
      </c>
      <c r="J44" s="22">
        <f>_xlfn.XLOOKUP($A44,[1]Sheet1!$A:$A,[1]Sheet1!E:E,0)</f>
        <v>8.09710375380884</v>
      </c>
      <c r="K44" s="22">
        <f>_xlfn.XLOOKUP($A44,[1]Sheet1!$A:$A,[1]Sheet1!F:F,0)</f>
        <v>7.5321448995850373</v>
      </c>
      <c r="L44" s="22">
        <v>5.3187555516624023</v>
      </c>
      <c r="M44" s="22">
        <v>4.8461228861430099</v>
      </c>
      <c r="N44" s="22">
        <v>8.4366096278409568</v>
      </c>
      <c r="O44" s="22">
        <f t="shared" si="2"/>
        <v>26.931657227292785</v>
      </c>
      <c r="P44" s="22">
        <f t="shared" si="3"/>
        <v>18.601488065646372</v>
      </c>
      <c r="Q44" s="22">
        <v>45.533145292939146</v>
      </c>
      <c r="R44" s="22">
        <v>14</v>
      </c>
      <c r="S44" s="22">
        <v>12.5</v>
      </c>
      <c r="T44" s="22">
        <v>16.5</v>
      </c>
      <c r="U44" s="22">
        <v>19</v>
      </c>
      <c r="V44" s="22">
        <v>0</v>
      </c>
      <c r="W44" s="22">
        <v>0</v>
      </c>
      <c r="X44" s="22">
        <f t="shared" si="4"/>
        <v>43</v>
      </c>
      <c r="Y44" s="22">
        <f t="shared" si="5"/>
        <v>19</v>
      </c>
      <c r="Z44" s="22">
        <f t="shared" si="6"/>
        <v>62</v>
      </c>
      <c r="AA44" s="22">
        <f t="shared" si="7"/>
        <v>51262.074086918481</v>
      </c>
      <c r="AB44" s="22">
        <f t="shared" si="8"/>
        <v>36724.414075399996</v>
      </c>
      <c r="AC44" s="22">
        <f t="shared" si="9"/>
        <v>34162.04319206794</v>
      </c>
      <c r="AD44" s="22">
        <f t="shared" si="10"/>
        <v>24123.215804564825</v>
      </c>
      <c r="AE44" s="22">
        <f t="shared" si="11"/>
        <v>21979.590350101622</v>
      </c>
      <c r="AF44" s="22">
        <f t="shared" si="12"/>
        <v>38264.242967072656</v>
      </c>
      <c r="AG44" s="22">
        <f t="shared" si="13"/>
        <v>122148.53135438643</v>
      </c>
      <c r="AH44" s="22">
        <f t="shared" si="14"/>
        <v>84367.049121739125</v>
      </c>
      <c r="AI44" s="22">
        <f t="shared" si="15"/>
        <v>206515.5804761255</v>
      </c>
      <c r="AJ44" s="22">
        <f t="shared" si="16"/>
        <v>63497</v>
      </c>
      <c r="AK44" s="22">
        <f t="shared" si="17"/>
        <v>56693.75</v>
      </c>
      <c r="AL44" s="22">
        <f t="shared" si="18"/>
        <v>74835.75</v>
      </c>
      <c r="AM44" s="22">
        <f t="shared" si="19"/>
        <v>86174.5</v>
      </c>
      <c r="AN44" s="22">
        <f t="shared" si="20"/>
        <v>0</v>
      </c>
      <c r="AO44" s="22">
        <f t="shared" si="21"/>
        <v>0</v>
      </c>
      <c r="AP44" s="22">
        <f t="shared" si="22"/>
        <v>195026.5</v>
      </c>
      <c r="AQ44" s="22">
        <f t="shared" si="23"/>
        <v>86174.5</v>
      </c>
      <c r="AR44" s="22">
        <f t="shared" si="24"/>
        <v>281201</v>
      </c>
      <c r="AS44" s="22">
        <f t="shared" si="25"/>
        <v>0</v>
      </c>
      <c r="BB44" s="22">
        <f t="shared" si="26"/>
        <v>19</v>
      </c>
    </row>
    <row r="45" spans="1:54">
      <c r="A45" s="3" t="str">
        <f t="shared" si="1"/>
        <v>BC_TAM041Herceptin SC</v>
      </c>
      <c r="B45" s="3" t="s">
        <v>549</v>
      </c>
      <c r="C45" s="3" t="s">
        <v>617</v>
      </c>
      <c r="D45" s="3" t="s">
        <v>671</v>
      </c>
      <c r="E45" s="3" t="s">
        <v>708</v>
      </c>
      <c r="F45" s="3" t="s">
        <v>12</v>
      </c>
      <c r="G45" s="3" t="s">
        <v>12</v>
      </c>
      <c r="H45" s="3">
        <v>3444.49</v>
      </c>
      <c r="I45" s="22">
        <f>_xlfn.XLOOKUP($A45,[1]Sheet1!$A:$A,[1]Sheet1!D:D,0)</f>
        <v>8.8648570710712065</v>
      </c>
      <c r="J45" s="22">
        <f>_xlfn.XLOOKUP($A45,[1]Sheet1!$A:$A,[1]Sheet1!E:E,0)</f>
        <v>8.2134917598144206</v>
      </c>
      <c r="K45" s="22">
        <f>_xlfn.XLOOKUP($A45,[1]Sheet1!$A:$A,[1]Sheet1!F:F,0)</f>
        <v>12.458479972399221</v>
      </c>
      <c r="L45" s="22">
        <v>12.752047720636543</v>
      </c>
      <c r="M45" s="22">
        <v>11.481713299677358</v>
      </c>
      <c r="N45" s="22">
        <v>15.112385606816982</v>
      </c>
      <c r="O45" s="22">
        <f t="shared" si="2"/>
        <v>29.536828803284848</v>
      </c>
      <c r="P45" s="22">
        <f t="shared" si="3"/>
        <v>39.346146627130878</v>
      </c>
      <c r="Q45" s="22">
        <v>68.882975430415712</v>
      </c>
      <c r="R45" s="22">
        <v>5</v>
      </c>
      <c r="S45" s="22">
        <v>15</v>
      </c>
      <c r="T45" s="22">
        <v>10</v>
      </c>
      <c r="U45" s="22">
        <v>6.5</v>
      </c>
      <c r="V45" s="22">
        <v>0</v>
      </c>
      <c r="W45" s="22">
        <v>0</v>
      </c>
      <c r="X45" s="22">
        <f t="shared" si="4"/>
        <v>30</v>
      </c>
      <c r="Y45" s="22">
        <f t="shared" si="5"/>
        <v>6.5</v>
      </c>
      <c r="Z45" s="22">
        <f t="shared" si="6"/>
        <v>36.5</v>
      </c>
      <c r="AA45" s="22">
        <f t="shared" si="7"/>
        <v>30534.911532734059</v>
      </c>
      <c r="AB45" s="22">
        <f t="shared" si="8"/>
        <v>28291.290231763171</v>
      </c>
      <c r="AC45" s="22">
        <f t="shared" si="9"/>
        <v>42913.10968012939</v>
      </c>
      <c r="AD45" s="22">
        <f t="shared" si="10"/>
        <v>43924.300853255365</v>
      </c>
      <c r="AE45" s="22">
        <f t="shared" si="11"/>
        <v>39548.646643605658</v>
      </c>
      <c r="AF45" s="22">
        <f t="shared" si="12"/>
        <v>52054.461098825021</v>
      </c>
      <c r="AG45" s="22">
        <f t="shared" si="13"/>
        <v>101739.31144462663</v>
      </c>
      <c r="AH45" s="22">
        <f t="shared" si="14"/>
        <v>135527.40859568602</v>
      </c>
      <c r="AI45" s="22">
        <f t="shared" si="15"/>
        <v>237266.72004031259</v>
      </c>
      <c r="AJ45" s="22">
        <f t="shared" si="16"/>
        <v>17222.449999999997</v>
      </c>
      <c r="AK45" s="22">
        <f t="shared" si="17"/>
        <v>51667.35</v>
      </c>
      <c r="AL45" s="22">
        <f t="shared" si="18"/>
        <v>34444.899999999994</v>
      </c>
      <c r="AM45" s="22">
        <f t="shared" si="19"/>
        <v>22389.184999999998</v>
      </c>
      <c r="AN45" s="22">
        <f t="shared" si="20"/>
        <v>0</v>
      </c>
      <c r="AO45" s="22">
        <f t="shared" si="21"/>
        <v>0</v>
      </c>
      <c r="AP45" s="22">
        <f t="shared" si="22"/>
        <v>103334.7</v>
      </c>
      <c r="AQ45" s="22">
        <f t="shared" si="23"/>
        <v>22389.184999999998</v>
      </c>
      <c r="AR45" s="22">
        <f t="shared" si="24"/>
        <v>125723.88499999999</v>
      </c>
      <c r="AS45" s="22">
        <f t="shared" si="25"/>
        <v>0</v>
      </c>
      <c r="BB45" s="22">
        <f t="shared" si="26"/>
        <v>6.5</v>
      </c>
    </row>
    <row r="46" spans="1:54">
      <c r="A46" s="3" t="str">
        <f t="shared" si="1"/>
        <v>BC_TAM041Itovebi 3mg</v>
      </c>
      <c r="B46" s="3" t="s">
        <v>549</v>
      </c>
      <c r="C46" s="3" t="s">
        <v>617</v>
      </c>
      <c r="D46" s="3" t="s">
        <v>671</v>
      </c>
      <c r="E46" s="3" t="s">
        <v>710</v>
      </c>
      <c r="F46" s="3" t="s">
        <v>13</v>
      </c>
      <c r="G46" s="3" t="s">
        <v>14</v>
      </c>
      <c r="H46" s="3">
        <v>3566.02</v>
      </c>
      <c r="I46" s="22">
        <f>_xlfn.XLOOKUP($A46,[1]Sheet1!$A:$A,[1]Sheet1!D:D,0)</f>
        <v>2.8092676469142708</v>
      </c>
      <c r="J46" s="22">
        <f>_xlfn.XLOOKUP($A46,[1]Sheet1!$A:$A,[1]Sheet1!E:E,0)</f>
        <v>3.2076027744180324</v>
      </c>
      <c r="K46" s="22">
        <f>_xlfn.XLOOKUP($A46,[1]Sheet1!$A:$A,[1]Sheet1!F:F,0)</f>
        <v>6.492287866545853</v>
      </c>
      <c r="L46" s="22">
        <v>6.5721190820075206</v>
      </c>
      <c r="M46" s="22">
        <v>7.9899340271636152</v>
      </c>
      <c r="N46" s="22">
        <v>10.175231770509349</v>
      </c>
      <c r="O46" s="22">
        <f t="shared" si="2"/>
        <v>12.509158287878156</v>
      </c>
      <c r="P46" s="22">
        <f t="shared" si="3"/>
        <v>24.737284879680484</v>
      </c>
      <c r="Q46" s="22">
        <v>37.246443167558617</v>
      </c>
      <c r="R46" s="22">
        <v>3</v>
      </c>
      <c r="S46" s="22">
        <v>3.5</v>
      </c>
      <c r="T46" s="22">
        <v>1.5</v>
      </c>
      <c r="U46" s="22">
        <v>8</v>
      </c>
      <c r="V46" s="22">
        <v>0</v>
      </c>
      <c r="W46" s="22">
        <v>0</v>
      </c>
      <c r="X46" s="22">
        <f t="shared" si="4"/>
        <v>8</v>
      </c>
      <c r="Y46" s="22">
        <f t="shared" si="5"/>
        <v>8</v>
      </c>
      <c r="Z46" s="22">
        <f t="shared" si="6"/>
        <v>16</v>
      </c>
      <c r="AA46" s="22">
        <f t="shared" si="7"/>
        <v>10017.904614249228</v>
      </c>
      <c r="AB46" s="22">
        <f t="shared" si="8"/>
        <v>11438.375645630193</v>
      </c>
      <c r="AC46" s="22">
        <f t="shared" si="9"/>
        <v>23151.628377859841</v>
      </c>
      <c r="AD46" s="22">
        <f t="shared" si="10"/>
        <v>23436.308088820457</v>
      </c>
      <c r="AE46" s="22">
        <f t="shared" si="11"/>
        <v>28492.264539545995</v>
      </c>
      <c r="AF46" s="22">
        <f t="shared" si="12"/>
        <v>36285.079998271751</v>
      </c>
      <c r="AG46" s="22">
        <f t="shared" si="13"/>
        <v>44607.90863773926</v>
      </c>
      <c r="AH46" s="22">
        <f t="shared" si="14"/>
        <v>88213.652626638199</v>
      </c>
      <c r="AI46" s="22">
        <f t="shared" si="15"/>
        <v>132821.56126437738</v>
      </c>
      <c r="AJ46" s="22">
        <f t="shared" si="16"/>
        <v>10698.06</v>
      </c>
      <c r="AK46" s="22">
        <f t="shared" si="17"/>
        <v>12481.07</v>
      </c>
      <c r="AL46" s="22">
        <f t="shared" si="18"/>
        <v>5349.03</v>
      </c>
      <c r="AM46" s="22">
        <f t="shared" si="19"/>
        <v>28528.16</v>
      </c>
      <c r="AN46" s="22">
        <f t="shared" si="20"/>
        <v>0</v>
      </c>
      <c r="AO46" s="22">
        <f t="shared" si="21"/>
        <v>0</v>
      </c>
      <c r="AP46" s="22">
        <f t="shared" si="22"/>
        <v>28528.16</v>
      </c>
      <c r="AQ46" s="22">
        <f t="shared" si="23"/>
        <v>28528.16</v>
      </c>
      <c r="AR46" s="22">
        <f t="shared" si="24"/>
        <v>57056.32</v>
      </c>
      <c r="AS46" s="22">
        <f t="shared" si="25"/>
        <v>0</v>
      </c>
      <c r="BB46" s="22">
        <f t="shared" si="26"/>
        <v>8</v>
      </c>
    </row>
    <row r="47" spans="1:54">
      <c r="A47" s="3" t="str">
        <f t="shared" si="1"/>
        <v>BC_TAM041Itovebi 9mg</v>
      </c>
      <c r="B47" s="3" t="s">
        <v>549</v>
      </c>
      <c r="C47" s="3" t="s">
        <v>617</v>
      </c>
      <c r="D47" s="3" t="s">
        <v>671</v>
      </c>
      <c r="E47" s="3" t="s">
        <v>710</v>
      </c>
      <c r="F47" s="3" t="s">
        <v>13</v>
      </c>
      <c r="G47" s="3" t="s">
        <v>15</v>
      </c>
      <c r="H47" s="3">
        <v>10698.05</v>
      </c>
      <c r="I47" s="22">
        <f>_xlfn.XLOOKUP($A47,[1]Sheet1!$A:$A,[1]Sheet1!D:D,0)</f>
        <v>0</v>
      </c>
      <c r="J47" s="22">
        <f>_xlfn.XLOOKUP($A47,[1]Sheet1!$A:$A,[1]Sheet1!E:E,0)</f>
        <v>0</v>
      </c>
      <c r="K47" s="22">
        <f>_xlfn.XLOOKUP($A47,[1]Sheet1!$A:$A,[1]Sheet1!F:F,0)</f>
        <v>0</v>
      </c>
      <c r="O47" s="22">
        <f t="shared" si="2"/>
        <v>0</v>
      </c>
      <c r="P47" s="22">
        <f t="shared" si="3"/>
        <v>0</v>
      </c>
      <c r="Q47" s="22">
        <v>0</v>
      </c>
      <c r="R47" s="22">
        <v>2.5</v>
      </c>
      <c r="S47" s="22">
        <v>0.5</v>
      </c>
      <c r="T47" s="22">
        <v>4.5</v>
      </c>
      <c r="U47" s="22">
        <v>3</v>
      </c>
      <c r="V47" s="22">
        <v>0</v>
      </c>
      <c r="W47" s="22">
        <v>0</v>
      </c>
      <c r="X47" s="22">
        <f t="shared" si="4"/>
        <v>7.5</v>
      </c>
      <c r="Y47" s="22">
        <f t="shared" si="5"/>
        <v>3</v>
      </c>
      <c r="Z47" s="22">
        <f t="shared" si="6"/>
        <v>10.5</v>
      </c>
      <c r="AA47" s="22">
        <f t="shared" si="7"/>
        <v>0</v>
      </c>
      <c r="AB47" s="22">
        <f t="shared" si="8"/>
        <v>0</v>
      </c>
      <c r="AC47" s="22">
        <f t="shared" si="9"/>
        <v>0</v>
      </c>
      <c r="AD47" s="22">
        <f t="shared" si="10"/>
        <v>0</v>
      </c>
      <c r="AE47" s="22">
        <f t="shared" si="11"/>
        <v>0</v>
      </c>
      <c r="AF47" s="22">
        <f t="shared" si="12"/>
        <v>0</v>
      </c>
      <c r="AG47" s="22">
        <f t="shared" si="13"/>
        <v>0</v>
      </c>
      <c r="AH47" s="22">
        <f t="shared" si="14"/>
        <v>0</v>
      </c>
      <c r="AI47" s="22">
        <f t="shared" si="15"/>
        <v>0</v>
      </c>
      <c r="AJ47" s="22">
        <f t="shared" si="16"/>
        <v>26745.125</v>
      </c>
      <c r="AK47" s="22">
        <f t="shared" si="17"/>
        <v>5349.0249999999996</v>
      </c>
      <c r="AL47" s="22">
        <f t="shared" si="18"/>
        <v>48141.224999999999</v>
      </c>
      <c r="AM47" s="22">
        <f t="shared" si="19"/>
        <v>32094.149999999998</v>
      </c>
      <c r="AN47" s="22">
        <f t="shared" si="20"/>
        <v>0</v>
      </c>
      <c r="AO47" s="22">
        <f t="shared" si="21"/>
        <v>0</v>
      </c>
      <c r="AP47" s="22">
        <f t="shared" si="22"/>
        <v>80235.375</v>
      </c>
      <c r="AQ47" s="22">
        <f t="shared" si="23"/>
        <v>32094.149999999998</v>
      </c>
      <c r="AR47" s="22">
        <f t="shared" si="24"/>
        <v>112329.52499999999</v>
      </c>
      <c r="AS47" s="22">
        <f t="shared" si="25"/>
        <v>0</v>
      </c>
      <c r="BB47" s="22">
        <f t="shared" si="26"/>
        <v>3</v>
      </c>
    </row>
    <row r="48" spans="1:54">
      <c r="A48" s="3" t="str">
        <f t="shared" si="1"/>
        <v>BC_TAM041Perjeta</v>
      </c>
      <c r="B48" s="3" t="s">
        <v>549</v>
      </c>
      <c r="C48" s="3" t="s">
        <v>617</v>
      </c>
      <c r="D48" s="3" t="s">
        <v>671</v>
      </c>
      <c r="E48" s="3" t="s">
        <v>708</v>
      </c>
      <c r="F48" s="3" t="s">
        <v>16</v>
      </c>
      <c r="G48" s="3" t="s">
        <v>16</v>
      </c>
      <c r="H48" s="3">
        <v>3985.87</v>
      </c>
      <c r="I48" s="22">
        <f>_xlfn.XLOOKUP($A48,[1]Sheet1!$A:$A,[1]Sheet1!D:D,0)</f>
        <v>35.253405205416691</v>
      </c>
      <c r="J48" s="22">
        <f>_xlfn.XLOOKUP($A48,[1]Sheet1!$A:$A,[1]Sheet1!E:E,0)</f>
        <v>29.779080915257396</v>
      </c>
      <c r="K48" s="22">
        <f>_xlfn.XLOOKUP($A48,[1]Sheet1!$A:$A,[1]Sheet1!F:F,0)</f>
        <v>45.1984168891588</v>
      </c>
      <c r="L48" s="22">
        <v>27.312087585224859</v>
      </c>
      <c r="M48" s="22">
        <v>33.149511823921728</v>
      </c>
      <c r="N48" s="22">
        <v>38.044269445797809</v>
      </c>
      <c r="O48" s="22">
        <f t="shared" si="2"/>
        <v>110.2309030098329</v>
      </c>
      <c r="P48" s="22">
        <f t="shared" si="3"/>
        <v>98.505868854944396</v>
      </c>
      <c r="Q48" s="22">
        <v>208.7367718647773</v>
      </c>
      <c r="R48" s="22">
        <v>59</v>
      </c>
      <c r="S48" s="22">
        <v>62.5</v>
      </c>
      <c r="T48" s="22">
        <v>59.5</v>
      </c>
      <c r="U48" s="22">
        <v>42.5</v>
      </c>
      <c r="V48" s="22">
        <v>0</v>
      </c>
      <c r="W48" s="22">
        <v>0</v>
      </c>
      <c r="X48" s="22">
        <f t="shared" si="4"/>
        <v>181</v>
      </c>
      <c r="Y48" s="22">
        <f t="shared" si="5"/>
        <v>42.5</v>
      </c>
      <c r="Z48" s="22">
        <f t="shared" si="6"/>
        <v>223.5</v>
      </c>
      <c r="AA48" s="22">
        <f t="shared" si="7"/>
        <v>140515.49020611422</v>
      </c>
      <c r="AB48" s="22">
        <f t="shared" si="8"/>
        <v>118695.54524769699</v>
      </c>
      <c r="AC48" s="22">
        <f t="shared" si="9"/>
        <v>180155.01392599137</v>
      </c>
      <c r="AD48" s="22">
        <f t="shared" si="10"/>
        <v>108862.43054332021</v>
      </c>
      <c r="AE48" s="22">
        <f t="shared" si="11"/>
        <v>132129.64469361489</v>
      </c>
      <c r="AF48" s="22">
        <f t="shared" si="12"/>
        <v>151639.51225592211</v>
      </c>
      <c r="AG48" s="22">
        <f t="shared" si="13"/>
        <v>439366.04937980266</v>
      </c>
      <c r="AH48" s="22">
        <f t="shared" si="14"/>
        <v>392631.58749285719</v>
      </c>
      <c r="AI48" s="22">
        <f t="shared" si="15"/>
        <v>831997.6368726599</v>
      </c>
      <c r="AJ48" s="22">
        <f t="shared" si="16"/>
        <v>235166.33</v>
      </c>
      <c r="AK48" s="22">
        <f t="shared" si="17"/>
        <v>249116.875</v>
      </c>
      <c r="AL48" s="22">
        <f t="shared" si="18"/>
        <v>237159.26499999998</v>
      </c>
      <c r="AM48" s="22">
        <f t="shared" si="19"/>
        <v>169399.47500000001</v>
      </c>
      <c r="AN48" s="22">
        <f t="shared" si="20"/>
        <v>0</v>
      </c>
      <c r="AO48" s="22">
        <f t="shared" si="21"/>
        <v>0</v>
      </c>
      <c r="AP48" s="22">
        <f t="shared" si="22"/>
        <v>721442.47</v>
      </c>
      <c r="AQ48" s="22">
        <f t="shared" si="23"/>
        <v>169399.47500000001</v>
      </c>
      <c r="AR48" s="22">
        <f t="shared" si="24"/>
        <v>890841.94499999995</v>
      </c>
      <c r="AS48" s="22">
        <f t="shared" si="25"/>
        <v>0</v>
      </c>
      <c r="BB48" s="22">
        <f t="shared" si="26"/>
        <v>42.5</v>
      </c>
    </row>
    <row r="49" spans="1:54">
      <c r="A49" s="3" t="str">
        <f t="shared" si="1"/>
        <v>BC_TAM041Phesgo 10ml</v>
      </c>
      <c r="B49" s="3" t="s">
        <v>549</v>
      </c>
      <c r="C49" s="3" t="s">
        <v>617</v>
      </c>
      <c r="D49" s="3" t="s">
        <v>671</v>
      </c>
      <c r="E49" s="3" t="s">
        <v>710</v>
      </c>
      <c r="F49" s="3" t="s">
        <v>17</v>
      </c>
      <c r="G49" s="3" t="s">
        <v>18</v>
      </c>
      <c r="H49" s="3">
        <v>6232.07</v>
      </c>
      <c r="I49" s="22">
        <f>_xlfn.XLOOKUP($A49,[1]Sheet1!$A:$A,[1]Sheet1!D:D,0)</f>
        <v>66.553552061737278</v>
      </c>
      <c r="J49" s="22">
        <f>_xlfn.XLOOKUP($A49,[1]Sheet1!$A:$A,[1]Sheet1!E:E,0)</f>
        <v>61.74408831355958</v>
      </c>
      <c r="K49" s="22">
        <f>_xlfn.XLOOKUP($A49,[1]Sheet1!$A:$A,[1]Sheet1!F:F,0)</f>
        <v>91.437594991268483</v>
      </c>
      <c r="L49" s="22">
        <v>79.792901550869502</v>
      </c>
      <c r="M49" s="22">
        <v>71.913332577682709</v>
      </c>
      <c r="N49" s="22">
        <v>94.117121407345039</v>
      </c>
      <c r="O49" s="22">
        <f t="shared" si="2"/>
        <v>219.73523536656535</v>
      </c>
      <c r="P49" s="22">
        <f t="shared" si="3"/>
        <v>245.82335553589724</v>
      </c>
      <c r="Q49" s="22">
        <v>465.55859090246264</v>
      </c>
      <c r="R49" s="22">
        <v>72.5</v>
      </c>
      <c r="S49" s="22">
        <v>92.5</v>
      </c>
      <c r="T49" s="22">
        <v>86</v>
      </c>
      <c r="U49" s="22">
        <v>71.5</v>
      </c>
      <c r="V49" s="22">
        <v>0</v>
      </c>
      <c r="W49" s="22">
        <v>0</v>
      </c>
      <c r="X49" s="22">
        <f t="shared" si="4"/>
        <v>251</v>
      </c>
      <c r="Y49" s="22">
        <f t="shared" si="5"/>
        <v>71.5</v>
      </c>
      <c r="Z49" s="22">
        <f t="shared" si="6"/>
        <v>322.5</v>
      </c>
      <c r="AA49" s="22">
        <f t="shared" si="7"/>
        <v>414766.39519739104</v>
      </c>
      <c r="AB49" s="22">
        <f t="shared" si="8"/>
        <v>384793.48045628524</v>
      </c>
      <c r="AC49" s="22">
        <f t="shared" si="9"/>
        <v>569845.49261723459</v>
      </c>
      <c r="AD49" s="22">
        <f t="shared" si="10"/>
        <v>497274.94796812726</v>
      </c>
      <c r="AE49" s="22">
        <f t="shared" si="11"/>
        <v>448168.92255739908</v>
      </c>
      <c r="AF49" s="22">
        <f t="shared" si="12"/>
        <v>586544.48880907276</v>
      </c>
      <c r="AG49" s="22">
        <f t="shared" si="13"/>
        <v>1369405.3682709108</v>
      </c>
      <c r="AH49" s="22">
        <f t="shared" si="14"/>
        <v>1531988.359334599</v>
      </c>
      <c r="AI49" s="22">
        <f t="shared" si="15"/>
        <v>2901393.72760551</v>
      </c>
      <c r="AJ49" s="22">
        <f t="shared" si="16"/>
        <v>451825.07499999995</v>
      </c>
      <c r="AK49" s="22">
        <f t="shared" si="17"/>
        <v>576466.47499999998</v>
      </c>
      <c r="AL49" s="22">
        <f t="shared" si="18"/>
        <v>535958.02</v>
      </c>
      <c r="AM49" s="22">
        <f t="shared" si="19"/>
        <v>445593.005</v>
      </c>
      <c r="AN49" s="22">
        <f t="shared" si="20"/>
        <v>0</v>
      </c>
      <c r="AO49" s="22">
        <f t="shared" si="21"/>
        <v>0</v>
      </c>
      <c r="AP49" s="22">
        <f t="shared" si="22"/>
        <v>1564249.5699999998</v>
      </c>
      <c r="AQ49" s="22">
        <f t="shared" si="23"/>
        <v>445593.005</v>
      </c>
      <c r="AR49" s="22">
        <f t="shared" si="24"/>
        <v>2009842.575</v>
      </c>
      <c r="AS49" s="22">
        <f t="shared" si="25"/>
        <v>322.5</v>
      </c>
      <c r="AT49" s="22">
        <f>R49</f>
        <v>72.5</v>
      </c>
      <c r="AU49" s="22">
        <f t="shared" ref="AU49" si="79">S49</f>
        <v>92.5</v>
      </c>
      <c r="AV49" s="22">
        <f t="shared" ref="AV49" si="80">T49</f>
        <v>86</v>
      </c>
      <c r="AW49" s="22">
        <f t="shared" ref="AW49" si="81">U49</f>
        <v>71.5</v>
      </c>
      <c r="AX49" s="22">
        <f t="shared" ref="AX49" si="82">V49</f>
        <v>0</v>
      </c>
      <c r="AY49" s="22">
        <f t="shared" ref="AY49" si="83">W49</f>
        <v>0</v>
      </c>
      <c r="AZ49" s="22">
        <v>171.5</v>
      </c>
      <c r="BA49" s="22">
        <v>171.5</v>
      </c>
      <c r="BB49" s="22">
        <f t="shared" si="26"/>
        <v>71.5</v>
      </c>
    </row>
    <row r="50" spans="1:54">
      <c r="A50" s="3" t="str">
        <f t="shared" si="1"/>
        <v>BC_TAM041Phesgo 15ml</v>
      </c>
      <c r="B50" s="3" t="s">
        <v>549</v>
      </c>
      <c r="C50" s="3" t="s">
        <v>617</v>
      </c>
      <c r="D50" s="3" t="s">
        <v>671</v>
      </c>
      <c r="E50" s="3" t="s">
        <v>710</v>
      </c>
      <c r="F50" s="3" t="s">
        <v>17</v>
      </c>
      <c r="G50" s="3" t="s">
        <v>19</v>
      </c>
      <c r="H50" s="3">
        <v>8489.27</v>
      </c>
      <c r="I50" s="22">
        <f>_xlfn.XLOOKUP($A50,[1]Sheet1!$A:$A,[1]Sheet1!D:D,0)</f>
        <v>4.500007067745516</v>
      </c>
      <c r="J50" s="22">
        <f>_xlfn.XLOOKUP($A50,[1]Sheet1!$A:$A,[1]Sheet1!E:E,0)</f>
        <v>4.0000076567243088</v>
      </c>
      <c r="K50" s="22">
        <f>_xlfn.XLOOKUP($A50,[1]Sheet1!$A:$A,[1]Sheet1!F:F,0)</f>
        <v>6.000007067745516</v>
      </c>
      <c r="L50" s="22">
        <v>5.500007067745516</v>
      </c>
      <c r="M50" s="22">
        <v>6.000007067745516</v>
      </c>
      <c r="N50" s="22">
        <v>7.500007067745516</v>
      </c>
      <c r="O50" s="22">
        <f t="shared" si="2"/>
        <v>14.500021792215341</v>
      </c>
      <c r="P50" s="22">
        <f t="shared" si="3"/>
        <v>19.00002120323655</v>
      </c>
      <c r="Q50" s="22">
        <v>33.500042995451892</v>
      </c>
      <c r="R50" s="22">
        <v>4</v>
      </c>
      <c r="S50" s="22">
        <v>3</v>
      </c>
      <c r="T50" s="22">
        <v>7</v>
      </c>
      <c r="U50" s="22">
        <v>4.5</v>
      </c>
      <c r="V50" s="22">
        <v>0</v>
      </c>
      <c r="W50" s="22">
        <v>0</v>
      </c>
      <c r="X50" s="22">
        <f t="shared" si="4"/>
        <v>14</v>
      </c>
      <c r="Y50" s="22">
        <f t="shared" si="5"/>
        <v>4.5</v>
      </c>
      <c r="Z50" s="22">
        <f t="shared" si="6"/>
        <v>18.5</v>
      </c>
      <c r="AA50" s="22">
        <f t="shared" si="7"/>
        <v>38201.77499999998</v>
      </c>
      <c r="AB50" s="22">
        <f t="shared" si="8"/>
        <v>33957.144999999975</v>
      </c>
      <c r="AC50" s="22">
        <f t="shared" si="9"/>
        <v>50935.679999999978</v>
      </c>
      <c r="AD50" s="22">
        <f t="shared" si="10"/>
        <v>46691.044999999976</v>
      </c>
      <c r="AE50" s="22">
        <f t="shared" si="11"/>
        <v>50935.679999999978</v>
      </c>
      <c r="AF50" s="22">
        <f t="shared" si="12"/>
        <v>63669.584999999977</v>
      </c>
      <c r="AG50" s="22">
        <f t="shared" si="13"/>
        <v>123094.59999999993</v>
      </c>
      <c r="AH50" s="22">
        <f t="shared" si="14"/>
        <v>161296.30999999994</v>
      </c>
      <c r="AI50" s="22">
        <f t="shared" si="15"/>
        <v>284390.90999999992</v>
      </c>
      <c r="AJ50" s="22">
        <f t="shared" si="16"/>
        <v>33957.08</v>
      </c>
      <c r="AK50" s="22">
        <f t="shared" si="17"/>
        <v>25467.81</v>
      </c>
      <c r="AL50" s="22">
        <f t="shared" si="18"/>
        <v>59424.89</v>
      </c>
      <c r="AM50" s="22">
        <f t="shared" si="19"/>
        <v>38201.715000000004</v>
      </c>
      <c r="AN50" s="22">
        <f t="shared" si="20"/>
        <v>0</v>
      </c>
      <c r="AO50" s="22">
        <f t="shared" si="21"/>
        <v>0</v>
      </c>
      <c r="AP50" s="22">
        <f t="shared" si="22"/>
        <v>118849.78</v>
      </c>
      <c r="AQ50" s="22">
        <f t="shared" si="23"/>
        <v>38201.715000000004</v>
      </c>
      <c r="AR50" s="22">
        <f t="shared" si="24"/>
        <v>157051.495</v>
      </c>
      <c r="AS50" s="22">
        <f t="shared" si="25"/>
        <v>37</v>
      </c>
      <c r="AT50" s="22">
        <f>R50*2</f>
        <v>8</v>
      </c>
      <c r="AU50" s="22">
        <f t="shared" ref="AU50" si="84">S50*2</f>
        <v>6</v>
      </c>
      <c r="AV50" s="22">
        <f t="shared" ref="AV50" si="85">T50*2</f>
        <v>14</v>
      </c>
      <c r="AW50" s="22">
        <f t="shared" ref="AW50" si="86">U50*2</f>
        <v>9</v>
      </c>
      <c r="AX50" s="22">
        <f t="shared" ref="AX50" si="87">V50*2</f>
        <v>0</v>
      </c>
      <c r="AY50" s="22">
        <f t="shared" ref="AY50" si="88">W50*2</f>
        <v>0</v>
      </c>
      <c r="BB50" s="22">
        <f t="shared" si="26"/>
        <v>4.5</v>
      </c>
    </row>
    <row r="51" spans="1:54">
      <c r="A51" s="3" t="str">
        <f t="shared" si="1"/>
        <v>BC_TAM042Herceptin IV</v>
      </c>
      <c r="B51" s="3" t="s">
        <v>549</v>
      </c>
      <c r="C51" s="3" t="s">
        <v>618</v>
      </c>
      <c r="D51" s="3" t="s">
        <v>672</v>
      </c>
      <c r="E51" s="3" t="s">
        <v>708</v>
      </c>
      <c r="F51" s="3" t="s">
        <v>11</v>
      </c>
      <c r="G51" s="3" t="s">
        <v>11</v>
      </c>
      <c r="H51" s="3">
        <v>4535.5</v>
      </c>
      <c r="I51" s="22">
        <f>_xlfn.XLOOKUP($A51,[1]Sheet1!$A:$A,[1]Sheet1!D:D,0)</f>
        <v>11.302408077451382</v>
      </c>
      <c r="J51" s="22">
        <f>_xlfn.XLOOKUP($A51,[1]Sheet1!$A:$A,[1]Sheet1!E:E,0)</f>
        <v>8.0971033981512779</v>
      </c>
      <c r="K51" s="22">
        <f>_xlfn.XLOOKUP($A51,[1]Sheet1!$A:$A,[1]Sheet1!F:F,0)</f>
        <v>7.5321445687427522</v>
      </c>
      <c r="L51" s="22">
        <v>5.318755318041136</v>
      </c>
      <c r="M51" s="22">
        <v>4.8461226732816813</v>
      </c>
      <c r="N51" s="22">
        <v>8.4366092572709217</v>
      </c>
      <c r="O51" s="22">
        <f t="shared" si="2"/>
        <v>26.931656044345409</v>
      </c>
      <c r="P51" s="22">
        <f t="shared" si="3"/>
        <v>18.601487248593742</v>
      </c>
      <c r="Q51" s="22">
        <v>45.533143292939151</v>
      </c>
      <c r="R51" s="22">
        <v>14</v>
      </c>
      <c r="S51" s="22">
        <v>12.5</v>
      </c>
      <c r="T51" s="22">
        <v>16.5</v>
      </c>
      <c r="U51" s="22">
        <v>19</v>
      </c>
      <c r="V51" s="22">
        <v>0</v>
      </c>
      <c r="W51" s="22">
        <v>0</v>
      </c>
      <c r="X51" s="22">
        <f t="shared" si="4"/>
        <v>43</v>
      </c>
      <c r="Y51" s="22">
        <f t="shared" si="5"/>
        <v>19</v>
      </c>
      <c r="Z51" s="22">
        <f t="shared" si="6"/>
        <v>62</v>
      </c>
      <c r="AA51" s="22">
        <f t="shared" si="7"/>
        <v>51262.071835280745</v>
      </c>
      <c r="AB51" s="22">
        <f t="shared" si="8"/>
        <v>36724.412462315122</v>
      </c>
      <c r="AC51" s="22">
        <f t="shared" si="9"/>
        <v>34162.041691532751</v>
      </c>
      <c r="AD51" s="22">
        <f t="shared" si="10"/>
        <v>24123.214744975572</v>
      </c>
      <c r="AE51" s="22">
        <f t="shared" si="11"/>
        <v>21979.589384669067</v>
      </c>
      <c r="AF51" s="22">
        <f t="shared" si="12"/>
        <v>38264.241286352262</v>
      </c>
      <c r="AG51" s="22">
        <f t="shared" si="13"/>
        <v>122148.52598912861</v>
      </c>
      <c r="AH51" s="22">
        <f t="shared" si="14"/>
        <v>84367.045415996909</v>
      </c>
      <c r="AI51" s="22">
        <f t="shared" si="15"/>
        <v>206515.57140512552</v>
      </c>
      <c r="AJ51" s="22">
        <f t="shared" si="16"/>
        <v>63497</v>
      </c>
      <c r="AK51" s="22">
        <f t="shared" si="17"/>
        <v>56693.75</v>
      </c>
      <c r="AL51" s="22">
        <f t="shared" si="18"/>
        <v>74835.75</v>
      </c>
      <c r="AM51" s="22">
        <f t="shared" si="19"/>
        <v>86174.5</v>
      </c>
      <c r="AN51" s="22">
        <f t="shared" si="20"/>
        <v>0</v>
      </c>
      <c r="AO51" s="22">
        <f t="shared" si="21"/>
        <v>0</v>
      </c>
      <c r="AP51" s="22">
        <f t="shared" si="22"/>
        <v>195026.5</v>
      </c>
      <c r="AQ51" s="22">
        <f t="shared" si="23"/>
        <v>86174.5</v>
      </c>
      <c r="AR51" s="22">
        <f t="shared" si="24"/>
        <v>281201</v>
      </c>
      <c r="AS51" s="22">
        <f t="shared" si="25"/>
        <v>0</v>
      </c>
      <c r="BB51" s="22">
        <f t="shared" si="26"/>
        <v>19</v>
      </c>
    </row>
    <row r="52" spans="1:54">
      <c r="A52" s="3" t="str">
        <f t="shared" si="1"/>
        <v>BC_TAM042Herceptin SC</v>
      </c>
      <c r="B52" s="3" t="s">
        <v>549</v>
      </c>
      <c r="C52" s="3" t="s">
        <v>618</v>
      </c>
      <c r="D52" s="3" t="s">
        <v>672</v>
      </c>
      <c r="E52" s="3" t="s">
        <v>708</v>
      </c>
      <c r="F52" s="3" t="s">
        <v>12</v>
      </c>
      <c r="G52" s="3" t="s">
        <v>12</v>
      </c>
      <c r="H52" s="3">
        <v>3444.49</v>
      </c>
      <c r="I52" s="22">
        <f>_xlfn.XLOOKUP($A52,[1]Sheet1!$A:$A,[1]Sheet1!D:D,0)</f>
        <v>8.8648568136822945</v>
      </c>
      <c r="J52" s="22">
        <f>_xlfn.XLOOKUP($A52,[1]Sheet1!$A:$A,[1]Sheet1!E:E,0)</f>
        <v>8.2134915213377369</v>
      </c>
      <c r="K52" s="22">
        <f>_xlfn.XLOOKUP($A52,[1]Sheet1!$A:$A,[1]Sheet1!F:F,0)</f>
        <v>12.458479610670365</v>
      </c>
      <c r="L52" s="22">
        <v>12.752047350384021</v>
      </c>
      <c r="M52" s="22">
        <v>11.481712966308679</v>
      </c>
      <c r="N52" s="22">
        <v>15.112385168032638</v>
      </c>
      <c r="O52" s="22">
        <f t="shared" si="2"/>
        <v>29.536827945690398</v>
      </c>
      <c r="P52" s="22">
        <f t="shared" si="3"/>
        <v>39.346145484725341</v>
      </c>
      <c r="Q52" s="22">
        <v>68.882973430415717</v>
      </c>
      <c r="R52" s="22">
        <v>5</v>
      </c>
      <c r="S52" s="22">
        <v>15</v>
      </c>
      <c r="T52" s="22">
        <v>10</v>
      </c>
      <c r="U52" s="22">
        <v>6.5</v>
      </c>
      <c r="V52" s="22">
        <v>0</v>
      </c>
      <c r="W52" s="22">
        <v>0</v>
      </c>
      <c r="X52" s="22">
        <f t="shared" si="4"/>
        <v>30</v>
      </c>
      <c r="Y52" s="22">
        <f t="shared" si="5"/>
        <v>6.5</v>
      </c>
      <c r="Z52" s="22">
        <f t="shared" si="6"/>
        <v>36.5</v>
      </c>
      <c r="AA52" s="22">
        <f t="shared" si="7"/>
        <v>30534.910646160526</v>
      </c>
      <c r="AB52" s="22">
        <f t="shared" si="8"/>
        <v>28291.289410332618</v>
      </c>
      <c r="AC52" s="22">
        <f t="shared" si="9"/>
        <v>42913.108434157963</v>
      </c>
      <c r="AD52" s="22">
        <f t="shared" si="10"/>
        <v>43924.299577924256</v>
      </c>
      <c r="AE52" s="22">
        <f t="shared" si="11"/>
        <v>39548.645495320583</v>
      </c>
      <c r="AF52" s="22">
        <f t="shared" si="12"/>
        <v>52054.459587436737</v>
      </c>
      <c r="AG52" s="22">
        <f t="shared" si="13"/>
        <v>101739.30849065111</v>
      </c>
      <c r="AH52" s="22">
        <f t="shared" si="14"/>
        <v>135527.40466068158</v>
      </c>
      <c r="AI52" s="22">
        <f t="shared" si="15"/>
        <v>237266.71315133263</v>
      </c>
      <c r="AJ52" s="22">
        <f t="shared" si="16"/>
        <v>17222.449999999997</v>
      </c>
      <c r="AK52" s="22">
        <f t="shared" si="17"/>
        <v>51667.35</v>
      </c>
      <c r="AL52" s="22">
        <f t="shared" si="18"/>
        <v>34444.899999999994</v>
      </c>
      <c r="AM52" s="22">
        <f t="shared" si="19"/>
        <v>22389.184999999998</v>
      </c>
      <c r="AN52" s="22">
        <f t="shared" si="20"/>
        <v>0</v>
      </c>
      <c r="AO52" s="22">
        <f t="shared" si="21"/>
        <v>0</v>
      </c>
      <c r="AP52" s="22">
        <f t="shared" si="22"/>
        <v>103334.7</v>
      </c>
      <c r="AQ52" s="22">
        <f t="shared" si="23"/>
        <v>22389.184999999998</v>
      </c>
      <c r="AR52" s="22">
        <f t="shared" si="24"/>
        <v>125723.88499999999</v>
      </c>
      <c r="AS52" s="22">
        <f t="shared" si="25"/>
        <v>0</v>
      </c>
      <c r="BB52" s="22">
        <f t="shared" si="26"/>
        <v>6.5</v>
      </c>
    </row>
    <row r="53" spans="1:54">
      <c r="A53" s="3" t="str">
        <f t="shared" si="1"/>
        <v>BC_TAM042Itovebi 3mg</v>
      </c>
      <c r="B53" s="3" t="s">
        <v>549</v>
      </c>
      <c r="C53" s="3" t="s">
        <v>618</v>
      </c>
      <c r="D53" s="3" t="s">
        <v>672</v>
      </c>
      <c r="E53" s="3" t="s">
        <v>710</v>
      </c>
      <c r="F53" s="3" t="s">
        <v>13</v>
      </c>
      <c r="G53" s="3" t="s">
        <v>14</v>
      </c>
      <c r="H53" s="3">
        <v>3566.02</v>
      </c>
      <c r="I53" s="22">
        <f>_xlfn.XLOOKUP($A53,[1]Sheet1!$A:$A,[1]Sheet1!D:D,0)</f>
        <v>2.8092674960667043</v>
      </c>
      <c r="J53" s="22">
        <f>_xlfn.XLOOKUP($A53,[1]Sheet1!$A:$A,[1]Sheet1!E:E,0)</f>
        <v>3.2076026021813036</v>
      </c>
      <c r="K53" s="22">
        <f>_xlfn.XLOOKUP($A53,[1]Sheet1!$A:$A,[1]Sheet1!F:F,0)</f>
        <v>6.4922875179333506</v>
      </c>
      <c r="L53" s="22">
        <v>6.5721187291083689</v>
      </c>
      <c r="M53" s="22">
        <v>7.989933598132902</v>
      </c>
      <c r="N53" s="22">
        <v>10.175231224136009</v>
      </c>
      <c r="O53" s="22">
        <f t="shared" si="2"/>
        <v>12.509157616181358</v>
      </c>
      <c r="P53" s="22">
        <f t="shared" si="3"/>
        <v>24.737283551377281</v>
      </c>
      <c r="Q53" s="22">
        <v>37.246441167558622</v>
      </c>
      <c r="R53" s="22">
        <v>3</v>
      </c>
      <c r="S53" s="22">
        <v>3.5</v>
      </c>
      <c r="T53" s="22">
        <v>1.5</v>
      </c>
      <c r="U53" s="22">
        <v>8</v>
      </c>
      <c r="V53" s="22">
        <v>0</v>
      </c>
      <c r="W53" s="22">
        <v>0</v>
      </c>
      <c r="X53" s="22">
        <f t="shared" si="4"/>
        <v>8</v>
      </c>
      <c r="Y53" s="22">
        <f t="shared" si="5"/>
        <v>8</v>
      </c>
      <c r="Z53" s="22">
        <f t="shared" si="6"/>
        <v>16</v>
      </c>
      <c r="AA53" s="22">
        <f t="shared" si="7"/>
        <v>10017.904076323788</v>
      </c>
      <c r="AB53" s="22">
        <f t="shared" si="8"/>
        <v>11438.375031430573</v>
      </c>
      <c r="AC53" s="22">
        <f t="shared" si="9"/>
        <v>23151.627134700688</v>
      </c>
      <c r="AD53" s="22">
        <f t="shared" si="10"/>
        <v>23436.306830375026</v>
      </c>
      <c r="AE53" s="22">
        <f t="shared" si="11"/>
        <v>28492.263009613893</v>
      </c>
      <c r="AF53" s="22">
        <f t="shared" si="12"/>
        <v>36285.078049893491</v>
      </c>
      <c r="AG53" s="22">
        <f t="shared" si="13"/>
        <v>44607.90624245505</v>
      </c>
      <c r="AH53" s="22">
        <f t="shared" si="14"/>
        <v>88213.647889882413</v>
      </c>
      <c r="AI53" s="22">
        <f t="shared" si="15"/>
        <v>132821.55413233739</v>
      </c>
      <c r="AJ53" s="22">
        <f t="shared" si="16"/>
        <v>10698.06</v>
      </c>
      <c r="AK53" s="22">
        <f t="shared" si="17"/>
        <v>12481.07</v>
      </c>
      <c r="AL53" s="22">
        <f t="shared" si="18"/>
        <v>5349.03</v>
      </c>
      <c r="AM53" s="22">
        <f t="shared" si="19"/>
        <v>28528.16</v>
      </c>
      <c r="AN53" s="22">
        <f t="shared" si="20"/>
        <v>0</v>
      </c>
      <c r="AO53" s="22">
        <f t="shared" si="21"/>
        <v>0</v>
      </c>
      <c r="AP53" s="22">
        <f t="shared" si="22"/>
        <v>28528.16</v>
      </c>
      <c r="AQ53" s="22">
        <f t="shared" si="23"/>
        <v>28528.16</v>
      </c>
      <c r="AR53" s="22">
        <f t="shared" si="24"/>
        <v>57056.32</v>
      </c>
      <c r="AS53" s="22">
        <f t="shared" si="25"/>
        <v>0</v>
      </c>
      <c r="BB53" s="22">
        <f t="shared" si="26"/>
        <v>8</v>
      </c>
    </row>
    <row r="54" spans="1:54">
      <c r="A54" s="3" t="str">
        <f t="shared" si="1"/>
        <v>BC_TAM042Itovebi 9mg</v>
      </c>
      <c r="B54" s="3" t="s">
        <v>549</v>
      </c>
      <c r="C54" s="3" t="s">
        <v>618</v>
      </c>
      <c r="D54" s="3" t="s">
        <v>672</v>
      </c>
      <c r="E54" s="3" t="s">
        <v>710</v>
      </c>
      <c r="F54" s="3" t="s">
        <v>13</v>
      </c>
      <c r="G54" s="3" t="s">
        <v>15</v>
      </c>
      <c r="H54" s="3">
        <v>10698.05</v>
      </c>
      <c r="I54" s="22">
        <f>_xlfn.XLOOKUP($A54,[1]Sheet1!$A:$A,[1]Sheet1!D:D,0)</f>
        <v>0</v>
      </c>
      <c r="J54" s="22">
        <f>_xlfn.XLOOKUP($A54,[1]Sheet1!$A:$A,[1]Sheet1!E:E,0)</f>
        <v>0</v>
      </c>
      <c r="K54" s="22">
        <f>_xlfn.XLOOKUP($A54,[1]Sheet1!$A:$A,[1]Sheet1!F:F,0)</f>
        <v>0</v>
      </c>
      <c r="O54" s="22">
        <f t="shared" si="2"/>
        <v>0</v>
      </c>
      <c r="P54" s="22">
        <f t="shared" si="3"/>
        <v>0</v>
      </c>
      <c r="Q54" s="22">
        <v>0</v>
      </c>
      <c r="R54" s="22">
        <v>2.5</v>
      </c>
      <c r="S54" s="22">
        <v>0.5</v>
      </c>
      <c r="T54" s="22">
        <v>4.5</v>
      </c>
      <c r="U54" s="22">
        <v>3</v>
      </c>
      <c r="V54" s="22">
        <v>0</v>
      </c>
      <c r="W54" s="22">
        <v>0</v>
      </c>
      <c r="X54" s="22">
        <f t="shared" si="4"/>
        <v>7.5</v>
      </c>
      <c r="Y54" s="22">
        <f t="shared" si="5"/>
        <v>3</v>
      </c>
      <c r="Z54" s="22">
        <f t="shared" si="6"/>
        <v>10.5</v>
      </c>
      <c r="AA54" s="22">
        <f t="shared" si="7"/>
        <v>0</v>
      </c>
      <c r="AB54" s="22">
        <f t="shared" si="8"/>
        <v>0</v>
      </c>
      <c r="AC54" s="22">
        <f t="shared" si="9"/>
        <v>0</v>
      </c>
      <c r="AD54" s="22">
        <f t="shared" si="10"/>
        <v>0</v>
      </c>
      <c r="AE54" s="22">
        <f t="shared" si="11"/>
        <v>0</v>
      </c>
      <c r="AF54" s="22">
        <f t="shared" si="12"/>
        <v>0</v>
      </c>
      <c r="AG54" s="22">
        <f t="shared" si="13"/>
        <v>0</v>
      </c>
      <c r="AH54" s="22">
        <f t="shared" si="14"/>
        <v>0</v>
      </c>
      <c r="AI54" s="22">
        <f t="shared" si="15"/>
        <v>0</v>
      </c>
      <c r="AJ54" s="22">
        <f t="shared" si="16"/>
        <v>26745.125</v>
      </c>
      <c r="AK54" s="22">
        <f t="shared" si="17"/>
        <v>5349.0249999999996</v>
      </c>
      <c r="AL54" s="22">
        <f t="shared" si="18"/>
        <v>48141.224999999999</v>
      </c>
      <c r="AM54" s="22">
        <f t="shared" si="19"/>
        <v>32094.149999999998</v>
      </c>
      <c r="AN54" s="22">
        <f t="shared" si="20"/>
        <v>0</v>
      </c>
      <c r="AO54" s="22">
        <f t="shared" si="21"/>
        <v>0</v>
      </c>
      <c r="AP54" s="22">
        <f t="shared" si="22"/>
        <v>80235.375</v>
      </c>
      <c r="AQ54" s="22">
        <f t="shared" si="23"/>
        <v>32094.149999999998</v>
      </c>
      <c r="AR54" s="22">
        <f t="shared" si="24"/>
        <v>112329.52499999999</v>
      </c>
      <c r="AS54" s="22">
        <f t="shared" si="25"/>
        <v>0</v>
      </c>
      <c r="BB54" s="22">
        <f t="shared" si="26"/>
        <v>3</v>
      </c>
    </row>
    <row r="55" spans="1:54">
      <c r="A55" s="3" t="str">
        <f t="shared" si="1"/>
        <v>BC_TAM042Perjeta</v>
      </c>
      <c r="B55" s="3" t="s">
        <v>549</v>
      </c>
      <c r="C55" s="3" t="s">
        <v>618</v>
      </c>
      <c r="D55" s="3" t="s">
        <v>672</v>
      </c>
      <c r="E55" s="3" t="s">
        <v>708</v>
      </c>
      <c r="F55" s="3" t="s">
        <v>16</v>
      </c>
      <c r="G55" s="3" t="s">
        <v>16</v>
      </c>
      <c r="H55" s="3">
        <v>3985.87</v>
      </c>
      <c r="I55" s="22">
        <f>_xlfn.XLOOKUP($A55,[1]Sheet1!$A:$A,[1]Sheet1!D:D,0)</f>
        <v>35.253404867638118</v>
      </c>
      <c r="J55" s="22">
        <f>_xlfn.XLOOKUP($A55,[1]Sheet1!$A:$A,[1]Sheet1!E:E,0)</f>
        <v>29.779080629930753</v>
      </c>
      <c r="K55" s="22">
        <f>_xlfn.XLOOKUP($A55,[1]Sheet1!$A:$A,[1]Sheet1!F:F,0)</f>
        <v>45.198416456092637</v>
      </c>
      <c r="L55" s="22">
        <v>27.312087323535579</v>
      </c>
      <c r="M55" s="22">
        <v>33.149511506301494</v>
      </c>
      <c r="N55" s="22">
        <v>38.044269081278713</v>
      </c>
      <c r="O55" s="22">
        <f t="shared" si="2"/>
        <v>110.23090195366152</v>
      </c>
      <c r="P55" s="22">
        <f t="shared" si="3"/>
        <v>98.505867911115786</v>
      </c>
      <c r="Q55" s="22">
        <v>208.7367698647773</v>
      </c>
      <c r="R55" s="22">
        <v>59</v>
      </c>
      <c r="S55" s="22">
        <v>62.5</v>
      </c>
      <c r="T55" s="22">
        <v>59.5</v>
      </c>
      <c r="U55" s="22">
        <v>42.5</v>
      </c>
      <c r="V55" s="22">
        <v>0</v>
      </c>
      <c r="W55" s="22">
        <v>0</v>
      </c>
      <c r="X55" s="22">
        <f t="shared" si="4"/>
        <v>181</v>
      </c>
      <c r="Y55" s="22">
        <f t="shared" si="5"/>
        <v>42.5</v>
      </c>
      <c r="Z55" s="22">
        <f t="shared" si="6"/>
        <v>223.5</v>
      </c>
      <c r="AA55" s="22">
        <f t="shared" si="7"/>
        <v>140515.48885977274</v>
      </c>
      <c r="AB55" s="22">
        <f t="shared" si="8"/>
        <v>118695.5441104221</v>
      </c>
      <c r="AC55" s="22">
        <f t="shared" si="9"/>
        <v>180155.01219984595</v>
      </c>
      <c r="AD55" s="22">
        <f t="shared" si="10"/>
        <v>108862.42950026075</v>
      </c>
      <c r="AE55" s="22">
        <f t="shared" si="11"/>
        <v>132129.64342762192</v>
      </c>
      <c r="AF55" s="22">
        <f t="shared" si="12"/>
        <v>151639.51080299637</v>
      </c>
      <c r="AG55" s="22">
        <f t="shared" si="13"/>
        <v>439366.0451700408</v>
      </c>
      <c r="AH55" s="22">
        <f t="shared" si="14"/>
        <v>392631.58373087907</v>
      </c>
      <c r="AI55" s="22">
        <f t="shared" si="15"/>
        <v>831997.62890091992</v>
      </c>
      <c r="AJ55" s="22">
        <f t="shared" si="16"/>
        <v>235166.33</v>
      </c>
      <c r="AK55" s="22">
        <f t="shared" si="17"/>
        <v>249116.875</v>
      </c>
      <c r="AL55" s="22">
        <f t="shared" si="18"/>
        <v>237159.26499999998</v>
      </c>
      <c r="AM55" s="22">
        <f t="shared" si="19"/>
        <v>169399.47500000001</v>
      </c>
      <c r="AN55" s="22">
        <f t="shared" si="20"/>
        <v>0</v>
      </c>
      <c r="AO55" s="22">
        <f t="shared" si="21"/>
        <v>0</v>
      </c>
      <c r="AP55" s="22">
        <f t="shared" si="22"/>
        <v>721442.47</v>
      </c>
      <c r="AQ55" s="22">
        <f t="shared" si="23"/>
        <v>169399.47500000001</v>
      </c>
      <c r="AR55" s="22">
        <f t="shared" si="24"/>
        <v>890841.94499999995</v>
      </c>
      <c r="AS55" s="22">
        <f t="shared" si="25"/>
        <v>0</v>
      </c>
      <c r="BB55" s="22">
        <f t="shared" si="26"/>
        <v>42.5</v>
      </c>
    </row>
    <row r="56" spans="1:54">
      <c r="A56" s="3" t="str">
        <f t="shared" si="1"/>
        <v>BC_TAM042Phesgo 10ml</v>
      </c>
      <c r="B56" s="3" t="s">
        <v>549</v>
      </c>
      <c r="C56" s="3" t="s">
        <v>618</v>
      </c>
      <c r="D56" s="3" t="s">
        <v>672</v>
      </c>
      <c r="E56" s="3" t="s">
        <v>710</v>
      </c>
      <c r="F56" s="3" t="s">
        <v>17</v>
      </c>
      <c r="G56" s="3" t="s">
        <v>18</v>
      </c>
      <c r="H56" s="3">
        <v>6232.07</v>
      </c>
      <c r="I56" s="22">
        <f>_xlfn.XLOOKUP($A56,[1]Sheet1!$A:$A,[1]Sheet1!D:D,0)</f>
        <v>64.868098645517563</v>
      </c>
      <c r="J56" s="22">
        <f>_xlfn.XLOOKUP($A56,[1]Sheet1!$A:$A,[1]Sheet1!E:E,0)</f>
        <v>60.185955200148079</v>
      </c>
      <c r="K56" s="22">
        <f>_xlfn.XLOOKUP($A56,[1]Sheet1!$A:$A,[1]Sheet1!F:F,0)</f>
        <v>89.127725085908807</v>
      </c>
      <c r="L56" s="22">
        <v>77.768853744350437</v>
      </c>
      <c r="M56" s="22">
        <v>70.056209806736817</v>
      </c>
      <c r="N56" s="22">
        <v>91.697734434738123</v>
      </c>
      <c r="O56" s="22">
        <f t="shared" si="2"/>
        <v>214.18177893157446</v>
      </c>
      <c r="P56" s="22">
        <f t="shared" si="3"/>
        <v>239.52279798582538</v>
      </c>
      <c r="Q56" s="22">
        <v>453.70457691739989</v>
      </c>
      <c r="R56" s="22">
        <v>71.5</v>
      </c>
      <c r="S56" s="22">
        <v>91.5</v>
      </c>
      <c r="T56" s="22">
        <v>85</v>
      </c>
      <c r="U56" s="22">
        <v>70.5</v>
      </c>
      <c r="V56" s="22">
        <v>0</v>
      </c>
      <c r="W56" s="22">
        <v>0</v>
      </c>
      <c r="X56" s="22">
        <f t="shared" si="4"/>
        <v>248</v>
      </c>
      <c r="Y56" s="22">
        <f t="shared" si="5"/>
        <v>70.5</v>
      </c>
      <c r="Z56" s="22">
        <f t="shared" si="6"/>
        <v>318.5</v>
      </c>
      <c r="AA56" s="22">
        <f t="shared" si="7"/>
        <v>404262.53152577061</v>
      </c>
      <c r="AB56" s="22">
        <f t="shared" si="8"/>
        <v>375083.0858241868</v>
      </c>
      <c r="AC56" s="22">
        <f t="shared" si="9"/>
        <v>555450.22167613963</v>
      </c>
      <c r="AD56" s="22">
        <f t="shared" si="10"/>
        <v>484660.94035455398</v>
      </c>
      <c r="AE56" s="22">
        <f t="shared" si="11"/>
        <v>436595.20345027029</v>
      </c>
      <c r="AF56" s="22">
        <f t="shared" si="12"/>
        <v>571466.69983869838</v>
      </c>
      <c r="AG56" s="22">
        <f t="shared" si="13"/>
        <v>1334795.8390260972</v>
      </c>
      <c r="AH56" s="22">
        <f t="shared" si="14"/>
        <v>1492722.8436435226</v>
      </c>
      <c r="AI56" s="22">
        <f t="shared" si="15"/>
        <v>2827518.68266962</v>
      </c>
      <c r="AJ56" s="22">
        <f t="shared" si="16"/>
        <v>445593.005</v>
      </c>
      <c r="AK56" s="22">
        <f t="shared" si="17"/>
        <v>570234.40500000003</v>
      </c>
      <c r="AL56" s="22">
        <f t="shared" si="18"/>
        <v>529725.94999999995</v>
      </c>
      <c r="AM56" s="22">
        <f t="shared" si="19"/>
        <v>439360.935</v>
      </c>
      <c r="AN56" s="22">
        <f t="shared" si="20"/>
        <v>0</v>
      </c>
      <c r="AO56" s="22">
        <f t="shared" si="21"/>
        <v>0</v>
      </c>
      <c r="AP56" s="22">
        <f t="shared" si="22"/>
        <v>1545553.3599999999</v>
      </c>
      <c r="AQ56" s="22">
        <f t="shared" si="23"/>
        <v>439360.935</v>
      </c>
      <c r="AR56" s="22">
        <f t="shared" si="24"/>
        <v>1984914.2949999999</v>
      </c>
      <c r="AS56" s="22">
        <f t="shared" si="25"/>
        <v>318.5</v>
      </c>
      <c r="AT56" s="22">
        <f>R56</f>
        <v>71.5</v>
      </c>
      <c r="AU56" s="22">
        <f t="shared" ref="AU56" si="89">S56</f>
        <v>91.5</v>
      </c>
      <c r="AV56" s="22">
        <f t="shared" ref="AV56" si="90">T56</f>
        <v>85</v>
      </c>
      <c r="AW56" s="22">
        <f t="shared" ref="AW56" si="91">U56</f>
        <v>70.5</v>
      </c>
      <c r="AX56" s="22">
        <f t="shared" ref="AX56" si="92">V56</f>
        <v>0</v>
      </c>
      <c r="AY56" s="22">
        <f t="shared" ref="AY56" si="93">W56</f>
        <v>0</v>
      </c>
      <c r="AZ56" s="22">
        <v>161.5</v>
      </c>
      <c r="BA56" s="22">
        <v>161.5</v>
      </c>
      <c r="BB56" s="22">
        <f t="shared" si="26"/>
        <v>70.5</v>
      </c>
    </row>
    <row r="57" spans="1:54">
      <c r="A57" s="3" t="str">
        <f t="shared" si="1"/>
        <v>BC_TAM042Phesgo 15ml</v>
      </c>
      <c r="B57" s="3" t="s">
        <v>549</v>
      </c>
      <c r="C57" s="3" t="s">
        <v>618</v>
      </c>
      <c r="D57" s="3" t="s">
        <v>672</v>
      </c>
      <c r="E57" s="3" t="s">
        <v>710</v>
      </c>
      <c r="F57" s="3" t="s">
        <v>17</v>
      </c>
      <c r="G57" s="3" t="s">
        <v>19</v>
      </c>
      <c r="H57" s="3">
        <v>8489.27</v>
      </c>
      <c r="I57" s="22">
        <f>_xlfn.XLOOKUP($A57,[1]Sheet1!$A:$A,[1]Sheet1!D:D,0)</f>
        <v>4.5000047118303428</v>
      </c>
      <c r="J57" s="22">
        <f>_xlfn.XLOOKUP($A57,[1]Sheet1!$A:$A,[1]Sheet1!E:E,0)</f>
        <v>4.0000053008091356</v>
      </c>
      <c r="K57" s="22">
        <f>_xlfn.XLOOKUP($A57,[1]Sheet1!$A:$A,[1]Sheet1!F:F,0)</f>
        <v>6.0000047118303428</v>
      </c>
      <c r="L57" s="22">
        <v>5.5000047118303428</v>
      </c>
      <c r="M57" s="22">
        <v>6.0000047118303428</v>
      </c>
      <c r="N57" s="22">
        <v>7.5000047118303428</v>
      </c>
      <c r="O57" s="22">
        <f t="shared" si="2"/>
        <v>14.500014724469821</v>
      </c>
      <c r="P57" s="22">
        <f t="shared" si="3"/>
        <v>19.000014135491028</v>
      </c>
      <c r="Q57" s="22">
        <v>33.50002885996085</v>
      </c>
      <c r="R57" s="22">
        <v>4</v>
      </c>
      <c r="S57" s="22">
        <v>3</v>
      </c>
      <c r="T57" s="22">
        <v>7</v>
      </c>
      <c r="U57" s="22">
        <v>4.5</v>
      </c>
      <c r="V57" s="22">
        <v>0</v>
      </c>
      <c r="W57" s="22">
        <v>0</v>
      </c>
      <c r="X57" s="22">
        <f t="shared" si="4"/>
        <v>14</v>
      </c>
      <c r="Y57" s="22">
        <f t="shared" si="5"/>
        <v>4.5</v>
      </c>
      <c r="Z57" s="22">
        <f t="shared" si="6"/>
        <v>18.5</v>
      </c>
      <c r="AA57" s="22">
        <f t="shared" si="7"/>
        <v>38201.754999999976</v>
      </c>
      <c r="AB57" s="22">
        <f t="shared" si="8"/>
        <v>33957.124999999971</v>
      </c>
      <c r="AC57" s="22">
        <f t="shared" si="9"/>
        <v>50935.659999999974</v>
      </c>
      <c r="AD57" s="22">
        <f t="shared" si="10"/>
        <v>46691.02499999998</v>
      </c>
      <c r="AE57" s="22">
        <f t="shared" si="11"/>
        <v>50935.659999999974</v>
      </c>
      <c r="AF57" s="22">
        <f t="shared" si="12"/>
        <v>63669.564999999981</v>
      </c>
      <c r="AG57" s="22">
        <f t="shared" si="13"/>
        <v>123094.53999999992</v>
      </c>
      <c r="AH57" s="22">
        <f t="shared" si="14"/>
        <v>161296.24999999994</v>
      </c>
      <c r="AI57" s="22">
        <f t="shared" si="15"/>
        <v>284390.78999999986</v>
      </c>
      <c r="AJ57" s="22">
        <f t="shared" si="16"/>
        <v>33957.08</v>
      </c>
      <c r="AK57" s="22">
        <f t="shared" si="17"/>
        <v>25467.81</v>
      </c>
      <c r="AL57" s="22">
        <f t="shared" si="18"/>
        <v>59424.89</v>
      </c>
      <c r="AM57" s="22">
        <f t="shared" si="19"/>
        <v>38201.715000000004</v>
      </c>
      <c r="AN57" s="22">
        <f t="shared" si="20"/>
        <v>0</v>
      </c>
      <c r="AO57" s="22">
        <f t="shared" si="21"/>
        <v>0</v>
      </c>
      <c r="AP57" s="22">
        <f t="shared" si="22"/>
        <v>118849.78</v>
      </c>
      <c r="AQ57" s="22">
        <f t="shared" si="23"/>
        <v>38201.715000000004</v>
      </c>
      <c r="AR57" s="22">
        <f t="shared" si="24"/>
        <v>157051.495</v>
      </c>
      <c r="AS57" s="22">
        <f t="shared" si="25"/>
        <v>37</v>
      </c>
      <c r="AT57" s="22">
        <f>R57*2</f>
        <v>8</v>
      </c>
      <c r="AU57" s="22">
        <f t="shared" ref="AU57" si="94">S57*2</f>
        <v>6</v>
      </c>
      <c r="AV57" s="22">
        <f t="shared" ref="AV57" si="95">T57*2</f>
        <v>14</v>
      </c>
      <c r="AW57" s="22">
        <f t="shared" ref="AW57" si="96">U57*2</f>
        <v>9</v>
      </c>
      <c r="AX57" s="22">
        <f t="shared" ref="AX57" si="97">V57*2</f>
        <v>0</v>
      </c>
      <c r="AY57" s="22">
        <f t="shared" ref="AY57" si="98">W57*2</f>
        <v>0</v>
      </c>
      <c r="BB57" s="22">
        <f t="shared" si="26"/>
        <v>4.5</v>
      </c>
    </row>
    <row r="58" spans="1:54">
      <c r="A58" s="3" t="str">
        <f t="shared" si="1"/>
        <v>BC_TAM047Herceptin IV</v>
      </c>
      <c r="B58" s="3" t="s">
        <v>549</v>
      </c>
      <c r="C58" s="3" t="s">
        <v>619</v>
      </c>
      <c r="D58" s="3" t="s">
        <v>704</v>
      </c>
      <c r="E58" s="3" t="s">
        <v>708</v>
      </c>
      <c r="F58" s="3" t="s">
        <v>11</v>
      </c>
      <c r="G58" s="3" t="s">
        <v>11</v>
      </c>
      <c r="H58" s="3">
        <v>4535.5</v>
      </c>
      <c r="I58" s="22">
        <f>_xlfn.XLOOKUP($A58,[1]Sheet1!$A:$A,[1]Sheet1!D:D,0)</f>
        <v>37.493361996056315</v>
      </c>
      <c r="J58" s="22">
        <f>_xlfn.XLOOKUP($A58,[1]Sheet1!$A:$A,[1]Sheet1!E:E,0)</f>
        <v>26.860437770960452</v>
      </c>
      <c r="K58" s="22">
        <f>_xlfn.XLOOKUP($A58,[1]Sheet1!$A:$A,[1]Sheet1!F:F,0)</f>
        <v>24.986305660464353</v>
      </c>
      <c r="L58" s="22">
        <v>24.640115083495161</v>
      </c>
      <c r="M58" s="22">
        <v>22.450557177045219</v>
      </c>
      <c r="N58" s="22">
        <v>39.084148561697077</v>
      </c>
      <c r="O58" s="22">
        <f t="shared" si="2"/>
        <v>89.34010542748112</v>
      </c>
      <c r="P58" s="22">
        <f t="shared" si="3"/>
        <v>86.17482082223745</v>
      </c>
      <c r="Q58" s="22">
        <v>210.94068513467556</v>
      </c>
      <c r="R58" s="22">
        <v>19</v>
      </c>
      <c r="S58" s="22">
        <v>49</v>
      </c>
      <c r="T58" s="22">
        <v>22</v>
      </c>
      <c r="U58" s="22">
        <v>53</v>
      </c>
      <c r="V58" s="22">
        <v>0</v>
      </c>
      <c r="W58" s="22">
        <v>0</v>
      </c>
      <c r="X58" s="22">
        <f t="shared" si="4"/>
        <v>90</v>
      </c>
      <c r="Y58" s="22">
        <f t="shared" si="5"/>
        <v>53</v>
      </c>
      <c r="Z58" s="22">
        <f t="shared" si="6"/>
        <v>143</v>
      </c>
      <c r="AA58" s="22">
        <f t="shared" si="7"/>
        <v>170051.1433331134</v>
      </c>
      <c r="AB58" s="22">
        <f t="shared" si="8"/>
        <v>121825.51551019114</v>
      </c>
      <c r="AC58" s="22">
        <f t="shared" si="9"/>
        <v>113325.38932303607</v>
      </c>
      <c r="AD58" s="22">
        <f t="shared" si="10"/>
        <v>111755.2419611923</v>
      </c>
      <c r="AE58" s="22">
        <f t="shared" si="11"/>
        <v>101824.50207648858</v>
      </c>
      <c r="AF58" s="22">
        <f t="shared" si="12"/>
        <v>177266.15580157709</v>
      </c>
      <c r="AG58" s="22">
        <f t="shared" si="13"/>
        <v>405202.04816634062</v>
      </c>
      <c r="AH58" s="22">
        <f t="shared" si="14"/>
        <v>390845.89983925794</v>
      </c>
      <c r="AI58" s="22">
        <f t="shared" si="15"/>
        <v>956721.47742832103</v>
      </c>
      <c r="AJ58" s="22">
        <f t="shared" si="16"/>
        <v>86174.5</v>
      </c>
      <c r="AK58" s="22">
        <f t="shared" si="17"/>
        <v>222239.5</v>
      </c>
      <c r="AL58" s="22">
        <f t="shared" si="18"/>
        <v>99781</v>
      </c>
      <c r="AM58" s="22">
        <f t="shared" si="19"/>
        <v>240381.5</v>
      </c>
      <c r="AN58" s="22">
        <f t="shared" si="20"/>
        <v>0</v>
      </c>
      <c r="AO58" s="22">
        <f t="shared" si="21"/>
        <v>0</v>
      </c>
      <c r="AP58" s="22">
        <f t="shared" si="22"/>
        <v>408195</v>
      </c>
      <c r="AQ58" s="22">
        <f t="shared" si="23"/>
        <v>240381.5</v>
      </c>
      <c r="AR58" s="22">
        <f t="shared" si="24"/>
        <v>648576.5</v>
      </c>
      <c r="AS58" s="22">
        <f t="shared" si="25"/>
        <v>0</v>
      </c>
      <c r="BB58" s="22">
        <f t="shared" si="26"/>
        <v>53</v>
      </c>
    </row>
    <row r="59" spans="1:54">
      <c r="A59" s="3" t="str">
        <f t="shared" si="1"/>
        <v>BC_TAM047Herceptin SC</v>
      </c>
      <c r="B59" s="3" t="s">
        <v>549</v>
      </c>
      <c r="C59" s="3" t="s">
        <v>619</v>
      </c>
      <c r="D59" s="3" t="s">
        <v>704</v>
      </c>
      <c r="E59" s="3" t="s">
        <v>708</v>
      </c>
      <c r="F59" s="3" t="s">
        <v>12</v>
      </c>
      <c r="G59" s="3" t="s">
        <v>12</v>
      </c>
      <c r="H59" s="3">
        <v>3444.49</v>
      </c>
      <c r="I59" s="22">
        <f>_xlfn.XLOOKUP($A59,[1]Sheet1!$A:$A,[1]Sheet1!D:D,0)</f>
        <v>30.186697395415301</v>
      </c>
      <c r="J59" s="22">
        <f>_xlfn.XLOOKUP($A59,[1]Sheet1!$A:$A,[1]Sheet1!E:E,0)</f>
        <v>27.968661911352715</v>
      </c>
      <c r="K59" s="22">
        <f>_xlfn.XLOOKUP($A59,[1]Sheet1!$A:$A,[1]Sheet1!F:F,0)</f>
        <v>42.423737000895891</v>
      </c>
      <c r="L59" s="22">
        <v>43.423397118626191</v>
      </c>
      <c r="M59" s="22">
        <v>39.097641973787596</v>
      </c>
      <c r="N59" s="22">
        <v>51.460842681183692</v>
      </c>
      <c r="O59" s="22">
        <f t="shared" si="2"/>
        <v>100.57909630766392</v>
      </c>
      <c r="P59" s="22">
        <f t="shared" si="3"/>
        <v>133.98188177359748</v>
      </c>
      <c r="Q59" s="22">
        <v>234.56097893885584</v>
      </c>
      <c r="R59" s="22">
        <v>16</v>
      </c>
      <c r="S59" s="22">
        <v>22</v>
      </c>
      <c r="T59" s="22">
        <v>3</v>
      </c>
      <c r="U59" s="22">
        <v>5</v>
      </c>
      <c r="V59" s="22">
        <v>0</v>
      </c>
      <c r="W59" s="22">
        <v>0</v>
      </c>
      <c r="X59" s="22">
        <f t="shared" si="4"/>
        <v>41</v>
      </c>
      <c r="Y59" s="22">
        <f t="shared" si="5"/>
        <v>5</v>
      </c>
      <c r="Z59" s="22">
        <f t="shared" si="6"/>
        <v>46</v>
      </c>
      <c r="AA59" s="22">
        <f t="shared" si="7"/>
        <v>103977.77731153404</v>
      </c>
      <c r="AB59" s="22">
        <f t="shared" si="8"/>
        <v>96337.776267035311</v>
      </c>
      <c r="AC59" s="22">
        <f t="shared" si="9"/>
        <v>146128.13786221587</v>
      </c>
      <c r="AD59" s="22">
        <f t="shared" si="10"/>
        <v>149571.45714113672</v>
      </c>
      <c r="AE59" s="22">
        <f t="shared" si="11"/>
        <v>134671.43680229163</v>
      </c>
      <c r="AF59" s="22">
        <f t="shared" si="12"/>
        <v>177256.35800691039</v>
      </c>
      <c r="AG59" s="22">
        <f t="shared" si="13"/>
        <v>346443.69144078525</v>
      </c>
      <c r="AH59" s="22">
        <f t="shared" si="14"/>
        <v>461499.25195033877</v>
      </c>
      <c r="AI59" s="22">
        <f t="shared" si="15"/>
        <v>807942.94634509948</v>
      </c>
      <c r="AJ59" s="22">
        <f t="shared" si="16"/>
        <v>55111.839999999997</v>
      </c>
      <c r="AK59" s="22">
        <f t="shared" si="17"/>
        <v>75778.78</v>
      </c>
      <c r="AL59" s="22">
        <f t="shared" si="18"/>
        <v>10333.469999999999</v>
      </c>
      <c r="AM59" s="22">
        <f t="shared" si="19"/>
        <v>17222.449999999997</v>
      </c>
      <c r="AN59" s="22">
        <f t="shared" si="20"/>
        <v>0</v>
      </c>
      <c r="AO59" s="22">
        <f t="shared" si="21"/>
        <v>0</v>
      </c>
      <c r="AP59" s="22">
        <f t="shared" si="22"/>
        <v>141224.09</v>
      </c>
      <c r="AQ59" s="22">
        <f t="shared" si="23"/>
        <v>17222.449999999997</v>
      </c>
      <c r="AR59" s="22">
        <f t="shared" si="24"/>
        <v>158446.53999999998</v>
      </c>
      <c r="AS59" s="22">
        <f t="shared" si="25"/>
        <v>0</v>
      </c>
      <c r="BB59" s="22">
        <f t="shared" si="26"/>
        <v>5</v>
      </c>
    </row>
    <row r="60" spans="1:54">
      <c r="A60" s="3" t="str">
        <f t="shared" si="1"/>
        <v>BC_TAM047Itovebi 3mg</v>
      </c>
      <c r="B60" s="3" t="s">
        <v>549</v>
      </c>
      <c r="C60" s="3" t="s">
        <v>619</v>
      </c>
      <c r="D60" s="3" t="s">
        <v>704</v>
      </c>
      <c r="E60" s="3" t="s">
        <v>710</v>
      </c>
      <c r="F60" s="3" t="s">
        <v>13</v>
      </c>
      <c r="G60" s="3" t="s">
        <v>14</v>
      </c>
      <c r="H60" s="3">
        <v>3566.02</v>
      </c>
      <c r="I60" s="22">
        <f>_xlfn.XLOOKUP($A60,[1]Sheet1!$A:$A,[1]Sheet1!D:D,0)</f>
        <v>0.78331835060450072</v>
      </c>
      <c r="J60" s="22">
        <f>_xlfn.XLOOKUP($A60,[1]Sheet1!$A:$A,[1]Sheet1!E:E,0)</f>
        <v>0.89438758795780493</v>
      </c>
      <c r="K60" s="22">
        <f>_xlfn.XLOOKUP($A60,[1]Sheet1!$A:$A,[1]Sheet1!F:F,0)</f>
        <v>1.8102683198798459</v>
      </c>
      <c r="L60" s="22">
        <v>3.7887348480795588</v>
      </c>
      <c r="M60" s="22">
        <v>4.6060853592026882</v>
      </c>
      <c r="N60" s="22">
        <v>5.8658789828925517</v>
      </c>
      <c r="O60" s="22">
        <f t="shared" si="2"/>
        <v>3.4879742584421516</v>
      </c>
      <c r="P60" s="22">
        <f t="shared" si="3"/>
        <v>14.260699190174799</v>
      </c>
      <c r="Q60" s="22">
        <v>21.472054208859319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f t="shared" si="4"/>
        <v>0</v>
      </c>
      <c r="Y60" s="22">
        <f t="shared" si="5"/>
        <v>0</v>
      </c>
      <c r="Z60" s="22">
        <f t="shared" si="6"/>
        <v>0</v>
      </c>
      <c r="AA60" s="22">
        <f t="shared" si="7"/>
        <v>2793.3289046226619</v>
      </c>
      <c r="AB60" s="22">
        <f t="shared" si="8"/>
        <v>3189.4040264092914</v>
      </c>
      <c r="AC60" s="22">
        <f t="shared" si="9"/>
        <v>6455.4530340579286</v>
      </c>
      <c r="AD60" s="22">
        <f t="shared" si="10"/>
        <v>13510.704242948668</v>
      </c>
      <c r="AE60" s="22">
        <f t="shared" si="11"/>
        <v>16425.39251262397</v>
      </c>
      <c r="AF60" s="22">
        <f t="shared" si="12"/>
        <v>20917.841770574498</v>
      </c>
      <c r="AG60" s="22">
        <f t="shared" si="13"/>
        <v>12438.18596508988</v>
      </c>
      <c r="AH60" s="22">
        <f t="shared" si="14"/>
        <v>50853.93852614714</v>
      </c>
      <c r="AI60" s="22">
        <f t="shared" si="15"/>
        <v>76569.774749876509</v>
      </c>
      <c r="AJ60" s="22">
        <f t="shared" si="16"/>
        <v>0</v>
      </c>
      <c r="AK60" s="22">
        <f t="shared" si="17"/>
        <v>0</v>
      </c>
      <c r="AL60" s="22">
        <f t="shared" si="18"/>
        <v>0</v>
      </c>
      <c r="AM60" s="22">
        <f t="shared" si="19"/>
        <v>0</v>
      </c>
      <c r="AN60" s="22">
        <f t="shared" si="20"/>
        <v>0</v>
      </c>
      <c r="AO60" s="22">
        <f t="shared" si="21"/>
        <v>0</v>
      </c>
      <c r="AP60" s="22">
        <f t="shared" si="22"/>
        <v>0</v>
      </c>
      <c r="AQ60" s="22">
        <f t="shared" si="23"/>
        <v>0</v>
      </c>
      <c r="AR60" s="22">
        <f t="shared" si="24"/>
        <v>0</v>
      </c>
      <c r="AS60" s="22">
        <f t="shared" si="25"/>
        <v>0</v>
      </c>
      <c r="BB60" s="22">
        <f t="shared" si="26"/>
        <v>0</v>
      </c>
    </row>
    <row r="61" spans="1:54">
      <c r="A61" s="3" t="str">
        <f t="shared" si="1"/>
        <v>BC_TAM047Itovebi 9mg</v>
      </c>
      <c r="B61" s="3" t="s">
        <v>549</v>
      </c>
      <c r="C61" s="3" t="s">
        <v>619</v>
      </c>
      <c r="D61" s="3" t="s">
        <v>704</v>
      </c>
      <c r="E61" s="3" t="s">
        <v>710</v>
      </c>
      <c r="F61" s="3" t="s">
        <v>13</v>
      </c>
      <c r="G61" s="3" t="s">
        <v>15</v>
      </c>
      <c r="H61" s="3">
        <v>10698.05</v>
      </c>
      <c r="I61" s="22">
        <f>_xlfn.XLOOKUP($A61,[1]Sheet1!$A:$A,[1]Sheet1!D:D,0)</f>
        <v>0</v>
      </c>
      <c r="J61" s="22">
        <f>_xlfn.XLOOKUP($A61,[1]Sheet1!$A:$A,[1]Sheet1!E:E,0)</f>
        <v>0</v>
      </c>
      <c r="K61" s="22">
        <f>_xlfn.XLOOKUP($A61,[1]Sheet1!$A:$A,[1]Sheet1!F:F,0)</f>
        <v>0</v>
      </c>
      <c r="L61" s="22">
        <v>0</v>
      </c>
      <c r="M61" s="22">
        <v>0</v>
      </c>
      <c r="N61" s="22">
        <v>0</v>
      </c>
      <c r="O61" s="22">
        <f t="shared" si="2"/>
        <v>0</v>
      </c>
      <c r="P61" s="22">
        <f t="shared" si="3"/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f t="shared" si="4"/>
        <v>0</v>
      </c>
      <c r="Y61" s="22">
        <f t="shared" si="5"/>
        <v>0</v>
      </c>
      <c r="Z61" s="22">
        <f t="shared" si="6"/>
        <v>0</v>
      </c>
      <c r="AA61" s="22">
        <f t="shared" si="7"/>
        <v>0</v>
      </c>
      <c r="AB61" s="22">
        <f t="shared" si="8"/>
        <v>0</v>
      </c>
      <c r="AC61" s="22">
        <f t="shared" si="9"/>
        <v>0</v>
      </c>
      <c r="AD61" s="22">
        <f t="shared" si="10"/>
        <v>0</v>
      </c>
      <c r="AE61" s="22">
        <f t="shared" si="11"/>
        <v>0</v>
      </c>
      <c r="AF61" s="22">
        <f t="shared" si="12"/>
        <v>0</v>
      </c>
      <c r="AG61" s="22">
        <f t="shared" si="13"/>
        <v>0</v>
      </c>
      <c r="AH61" s="22">
        <f t="shared" si="14"/>
        <v>0</v>
      </c>
      <c r="AI61" s="22">
        <f t="shared" si="15"/>
        <v>0</v>
      </c>
      <c r="AJ61" s="22">
        <f t="shared" si="16"/>
        <v>0</v>
      </c>
      <c r="AK61" s="22">
        <f t="shared" si="17"/>
        <v>0</v>
      </c>
      <c r="AL61" s="22">
        <f t="shared" si="18"/>
        <v>0</v>
      </c>
      <c r="AM61" s="22">
        <f t="shared" si="19"/>
        <v>0</v>
      </c>
      <c r="AN61" s="22">
        <f t="shared" si="20"/>
        <v>0</v>
      </c>
      <c r="AO61" s="22">
        <f t="shared" si="21"/>
        <v>0</v>
      </c>
      <c r="AP61" s="22">
        <f t="shared" si="22"/>
        <v>0</v>
      </c>
      <c r="AQ61" s="22">
        <f t="shared" si="23"/>
        <v>0</v>
      </c>
      <c r="AR61" s="22">
        <f t="shared" si="24"/>
        <v>0</v>
      </c>
      <c r="AS61" s="22">
        <f t="shared" si="25"/>
        <v>0</v>
      </c>
      <c r="BB61" s="22">
        <f t="shared" si="26"/>
        <v>0</v>
      </c>
    </row>
    <row r="62" spans="1:54">
      <c r="A62" s="3" t="str">
        <f t="shared" si="1"/>
        <v>BC_TAM047Perjeta</v>
      </c>
      <c r="B62" s="3" t="s">
        <v>549</v>
      </c>
      <c r="C62" s="3" t="s">
        <v>619</v>
      </c>
      <c r="D62" s="3" t="s">
        <v>704</v>
      </c>
      <c r="E62" s="3" t="s">
        <v>708</v>
      </c>
      <c r="F62" s="3" t="s">
        <v>16</v>
      </c>
      <c r="G62" s="3" t="s">
        <v>16</v>
      </c>
      <c r="H62" s="3">
        <v>3985.87</v>
      </c>
      <c r="I62" s="22">
        <f>_xlfn.XLOOKUP($A62,[1]Sheet1!$A:$A,[1]Sheet1!D:D,0)</f>
        <v>51.293727720036692</v>
      </c>
      <c r="J62" s="22">
        <f>_xlfn.XLOOKUP($A62,[1]Sheet1!$A:$A,[1]Sheet1!E:E,0)</f>
        <v>43.328582283604668</v>
      </c>
      <c r="K62" s="22">
        <f>_xlfn.XLOOKUP($A62,[1]Sheet1!$A:$A,[1]Sheet1!F:F,0)</f>
        <v>65.763726249429041</v>
      </c>
      <c r="L62" s="22">
        <v>69.869644227760034</v>
      </c>
      <c r="M62" s="22">
        <v>84.802913370646593</v>
      </c>
      <c r="N62" s="22">
        <v>97.324657545435002</v>
      </c>
      <c r="O62" s="22">
        <f t="shared" si="2"/>
        <v>160.38603625307042</v>
      </c>
      <c r="P62" s="22">
        <f t="shared" si="3"/>
        <v>251.99721514384163</v>
      </c>
      <c r="Q62" s="22">
        <v>533.98935331962218</v>
      </c>
      <c r="R62" s="22">
        <v>69</v>
      </c>
      <c r="S62" s="22">
        <v>68</v>
      </c>
      <c r="T62" s="22">
        <v>69</v>
      </c>
      <c r="U62" s="22">
        <v>49</v>
      </c>
      <c r="V62" s="22">
        <v>0</v>
      </c>
      <c r="W62" s="22">
        <v>0</v>
      </c>
      <c r="X62" s="22">
        <f t="shared" si="4"/>
        <v>206</v>
      </c>
      <c r="Y62" s="22">
        <f t="shared" si="5"/>
        <v>49</v>
      </c>
      <c r="Z62" s="22">
        <f t="shared" si="6"/>
        <v>255</v>
      </c>
      <c r="AA62" s="22">
        <f t="shared" si="7"/>
        <v>204450.13050746266</v>
      </c>
      <c r="AB62" s="22">
        <f t="shared" si="8"/>
        <v>172702.09626675132</v>
      </c>
      <c r="AC62" s="22">
        <f t="shared" si="9"/>
        <v>262125.66354581172</v>
      </c>
      <c r="AD62" s="22">
        <f t="shared" si="10"/>
        <v>278491.31883810187</v>
      </c>
      <c r="AE62" s="22">
        <f t="shared" si="11"/>
        <v>338013.38831665914</v>
      </c>
      <c r="AF62" s="22">
        <f t="shared" si="12"/>
        <v>387923.43277062301</v>
      </c>
      <c r="AG62" s="22">
        <f t="shared" si="13"/>
        <v>639277.89032002573</v>
      </c>
      <c r="AH62" s="22">
        <f t="shared" si="14"/>
        <v>1004428.139925384</v>
      </c>
      <c r="AI62" s="22">
        <f t="shared" si="15"/>
        <v>2128412.1437160824</v>
      </c>
      <c r="AJ62" s="22">
        <f t="shared" si="16"/>
        <v>275025.02999999997</v>
      </c>
      <c r="AK62" s="22">
        <f t="shared" si="17"/>
        <v>271039.15999999997</v>
      </c>
      <c r="AL62" s="22">
        <f t="shared" si="18"/>
        <v>275025.02999999997</v>
      </c>
      <c r="AM62" s="22">
        <f t="shared" si="19"/>
        <v>195307.63</v>
      </c>
      <c r="AN62" s="22">
        <f t="shared" si="20"/>
        <v>0</v>
      </c>
      <c r="AO62" s="22">
        <f t="shared" si="21"/>
        <v>0</v>
      </c>
      <c r="AP62" s="22">
        <f t="shared" si="22"/>
        <v>821089.22</v>
      </c>
      <c r="AQ62" s="22">
        <f t="shared" si="23"/>
        <v>195307.63</v>
      </c>
      <c r="AR62" s="22">
        <f t="shared" si="24"/>
        <v>1016396.85</v>
      </c>
      <c r="AS62" s="22">
        <f t="shared" si="25"/>
        <v>0</v>
      </c>
      <c r="BB62" s="22">
        <f t="shared" si="26"/>
        <v>49</v>
      </c>
    </row>
    <row r="63" spans="1:54">
      <c r="A63" s="3" t="str">
        <f t="shared" si="1"/>
        <v>BC_TAM047Phesgo 10ml</v>
      </c>
      <c r="B63" s="3" t="s">
        <v>549</v>
      </c>
      <c r="C63" s="3" t="s">
        <v>619</v>
      </c>
      <c r="D63" s="3" t="s">
        <v>704</v>
      </c>
      <c r="E63" s="3" t="s">
        <v>710</v>
      </c>
      <c r="F63" s="3" t="s">
        <v>17</v>
      </c>
      <c r="G63" s="3" t="s">
        <v>18</v>
      </c>
      <c r="H63" s="3">
        <v>6232.07</v>
      </c>
      <c r="I63" s="22">
        <f>_xlfn.XLOOKUP($A63,[1]Sheet1!$A:$A,[1]Sheet1!D:D,0)</f>
        <v>21.833122758110935</v>
      </c>
      <c r="J63" s="22">
        <f>_xlfn.XLOOKUP($A63,[1]Sheet1!$A:$A,[1]Sheet1!E:E,0)</f>
        <v>20.080932810703093</v>
      </c>
      <c r="K63" s="22">
        <f>_xlfn.XLOOKUP($A63,[1]Sheet1!$A:$A,[1]Sheet1!F:F,0)</f>
        <v>30.426381425649083</v>
      </c>
      <c r="L63" s="22">
        <v>38.996751200987866</v>
      </c>
      <c r="M63" s="22">
        <v>35.331288284728636</v>
      </c>
      <c r="N63" s="22">
        <v>49.040090926686524</v>
      </c>
      <c r="O63" s="22">
        <f t="shared" si="2"/>
        <v>72.340436994463118</v>
      </c>
      <c r="P63" s="22">
        <f t="shared" si="3"/>
        <v>123.36813041240302</v>
      </c>
      <c r="Q63" s="22">
        <v>234.41744376693427</v>
      </c>
      <c r="R63" s="22">
        <v>23</v>
      </c>
      <c r="S63" s="22">
        <v>12</v>
      </c>
      <c r="T63" s="22">
        <v>14</v>
      </c>
      <c r="U63" s="22">
        <v>15</v>
      </c>
      <c r="V63" s="22">
        <v>0</v>
      </c>
      <c r="W63" s="22">
        <v>0</v>
      </c>
      <c r="X63" s="22">
        <f t="shared" si="4"/>
        <v>49</v>
      </c>
      <c r="Y63" s="22">
        <f t="shared" si="5"/>
        <v>15</v>
      </c>
      <c r="Z63" s="22">
        <f t="shared" si="6"/>
        <v>64</v>
      </c>
      <c r="AA63" s="22">
        <f t="shared" si="7"/>
        <v>136065.54934714042</v>
      </c>
      <c r="AB63" s="22">
        <f t="shared" si="8"/>
        <v>125145.77894159842</v>
      </c>
      <c r="AC63" s="22">
        <f t="shared" si="9"/>
        <v>189619.33889134487</v>
      </c>
      <c r="AD63" s="22">
        <f t="shared" si="10"/>
        <v>243030.48325714044</v>
      </c>
      <c r="AE63" s="22">
        <f t="shared" si="11"/>
        <v>220187.06178060878</v>
      </c>
      <c r="AF63" s="22">
        <f t="shared" si="12"/>
        <v>305621.27946147526</v>
      </c>
      <c r="AG63" s="22">
        <f t="shared" si="13"/>
        <v>450830.66718008375</v>
      </c>
      <c r="AH63" s="22">
        <f t="shared" si="14"/>
        <v>768838.82449922443</v>
      </c>
      <c r="AI63" s="22">
        <f t="shared" si="15"/>
        <v>1460905.9187765981</v>
      </c>
      <c r="AJ63" s="22">
        <f t="shared" si="16"/>
        <v>143337.60999999999</v>
      </c>
      <c r="AK63" s="22">
        <f t="shared" si="17"/>
        <v>74784.84</v>
      </c>
      <c r="AL63" s="22">
        <f t="shared" si="18"/>
        <v>87248.98</v>
      </c>
      <c r="AM63" s="22">
        <f t="shared" si="19"/>
        <v>93481.049999999988</v>
      </c>
      <c r="AN63" s="22">
        <f t="shared" si="20"/>
        <v>0</v>
      </c>
      <c r="AO63" s="22">
        <f t="shared" si="21"/>
        <v>0</v>
      </c>
      <c r="AP63" s="22">
        <f t="shared" si="22"/>
        <v>305371.43</v>
      </c>
      <c r="AQ63" s="22">
        <f t="shared" si="23"/>
        <v>93481.049999999988</v>
      </c>
      <c r="AR63" s="22">
        <f t="shared" si="24"/>
        <v>398852.48</v>
      </c>
      <c r="AS63" s="22">
        <f t="shared" si="25"/>
        <v>64</v>
      </c>
      <c r="AT63" s="22">
        <f>R63</f>
        <v>23</v>
      </c>
      <c r="AU63" s="22">
        <f t="shared" ref="AU63" si="99">S63</f>
        <v>12</v>
      </c>
      <c r="AV63" s="22">
        <f t="shared" ref="AV63" si="100">T63</f>
        <v>14</v>
      </c>
      <c r="AW63" s="22">
        <f t="shared" ref="AW63" si="101">U63</f>
        <v>15</v>
      </c>
      <c r="AX63" s="22">
        <f t="shared" ref="AX63" si="102">V63</f>
        <v>0</v>
      </c>
      <c r="AY63" s="22">
        <f t="shared" ref="AY63" si="103">W63</f>
        <v>0</v>
      </c>
      <c r="AZ63" s="22">
        <v>176.33333333333334</v>
      </c>
      <c r="BA63" s="22">
        <v>256.33333333333326</v>
      </c>
      <c r="BB63" s="22">
        <f t="shared" si="26"/>
        <v>15</v>
      </c>
    </row>
    <row r="64" spans="1:54">
      <c r="A64" s="3" t="str">
        <f t="shared" si="1"/>
        <v>BC_TAM047Phesgo 15ml</v>
      </c>
      <c r="B64" s="3" t="s">
        <v>549</v>
      </c>
      <c r="C64" s="3" t="s">
        <v>619</v>
      </c>
      <c r="D64" s="3" t="s">
        <v>704</v>
      </c>
      <c r="E64" s="3" t="s">
        <v>710</v>
      </c>
      <c r="F64" s="3" t="s">
        <v>17</v>
      </c>
      <c r="G64" s="3" t="s">
        <v>19</v>
      </c>
      <c r="H64" s="3">
        <v>8489.27</v>
      </c>
      <c r="I64" s="22">
        <f>_xlfn.XLOOKUP($A64,[1]Sheet1!$A:$A,[1]Sheet1!D:D,0)</f>
        <v>1.0000153134486229</v>
      </c>
      <c r="J64" s="22">
        <f>_xlfn.XLOOKUP($A64,[1]Sheet1!$A:$A,[1]Sheet1!E:E,0)</f>
        <v>1.0000153134486229</v>
      </c>
      <c r="K64" s="22">
        <f>_xlfn.XLOOKUP($A64,[1]Sheet1!$A:$A,[1]Sheet1!F:F,0)</f>
        <v>1.0000153134486229</v>
      </c>
      <c r="L64" s="22">
        <v>4.000014135491039</v>
      </c>
      <c r="M64" s="22">
        <v>4.000014135491039</v>
      </c>
      <c r="N64" s="22">
        <v>3.0000153134486256</v>
      </c>
      <c r="O64" s="22">
        <f t="shared" si="2"/>
        <v>3.0000459403458688</v>
      </c>
      <c r="P64" s="22">
        <f t="shared" si="3"/>
        <v>11.000043584430703</v>
      </c>
      <c r="Q64" s="22">
        <v>19.000090702734166</v>
      </c>
      <c r="R64" s="22">
        <v>0</v>
      </c>
      <c r="S64" s="22">
        <v>0</v>
      </c>
      <c r="T64" s="22">
        <v>2</v>
      </c>
      <c r="U64" s="22">
        <v>0</v>
      </c>
      <c r="V64" s="22">
        <v>0</v>
      </c>
      <c r="W64" s="22">
        <v>0</v>
      </c>
      <c r="X64" s="22">
        <f t="shared" si="4"/>
        <v>2</v>
      </c>
      <c r="Y64" s="22">
        <f t="shared" si="5"/>
        <v>0</v>
      </c>
      <c r="Z64" s="22">
        <f t="shared" si="6"/>
        <v>2</v>
      </c>
      <c r="AA64" s="22">
        <f t="shared" si="7"/>
        <v>8489.3999999999924</v>
      </c>
      <c r="AB64" s="22">
        <f t="shared" si="8"/>
        <v>8489.3999999999924</v>
      </c>
      <c r="AC64" s="22">
        <f t="shared" si="9"/>
        <v>8489.3999999999924</v>
      </c>
      <c r="AD64" s="22">
        <f t="shared" si="10"/>
        <v>33957.200000000012</v>
      </c>
      <c r="AE64" s="22">
        <f t="shared" si="11"/>
        <v>33957.200000000012</v>
      </c>
      <c r="AF64" s="22">
        <f t="shared" si="12"/>
        <v>25467.940000000017</v>
      </c>
      <c r="AG64" s="22">
        <f t="shared" si="13"/>
        <v>25468.199999999975</v>
      </c>
      <c r="AH64" s="22">
        <f t="shared" si="14"/>
        <v>93382.34000000004</v>
      </c>
      <c r="AI64" s="22">
        <f t="shared" si="15"/>
        <v>161296.90000000008</v>
      </c>
      <c r="AJ64" s="22">
        <f t="shared" si="16"/>
        <v>0</v>
      </c>
      <c r="AK64" s="22">
        <f t="shared" si="17"/>
        <v>0</v>
      </c>
      <c r="AL64" s="22">
        <f t="shared" si="18"/>
        <v>16978.54</v>
      </c>
      <c r="AM64" s="22">
        <f t="shared" si="19"/>
        <v>0</v>
      </c>
      <c r="AN64" s="22">
        <f t="shared" si="20"/>
        <v>0</v>
      </c>
      <c r="AO64" s="22">
        <f t="shared" si="21"/>
        <v>0</v>
      </c>
      <c r="AP64" s="22">
        <f t="shared" si="22"/>
        <v>16978.54</v>
      </c>
      <c r="AQ64" s="22">
        <f t="shared" si="23"/>
        <v>0</v>
      </c>
      <c r="AR64" s="22">
        <f t="shared" si="24"/>
        <v>16978.54</v>
      </c>
      <c r="AS64" s="22">
        <f t="shared" si="25"/>
        <v>4</v>
      </c>
      <c r="AT64" s="22">
        <f>R64*2</f>
        <v>0</v>
      </c>
      <c r="AU64" s="22">
        <f t="shared" ref="AU64" si="104">S64*2</f>
        <v>0</v>
      </c>
      <c r="AV64" s="22">
        <f t="shared" ref="AV64" si="105">T64*2</f>
        <v>4</v>
      </c>
      <c r="AW64" s="22">
        <f t="shared" ref="AW64" si="106">U64*2</f>
        <v>0</v>
      </c>
      <c r="AX64" s="22">
        <f t="shared" ref="AX64" si="107">V64*2</f>
        <v>0</v>
      </c>
      <c r="AY64" s="22">
        <f t="shared" ref="AY64" si="108">W64*2</f>
        <v>0</v>
      </c>
      <c r="BB64" s="22">
        <f t="shared" si="26"/>
        <v>0</v>
      </c>
    </row>
    <row r="65" spans="1:54">
      <c r="A65" s="3" t="str">
        <f t="shared" si="1"/>
        <v>BC_TAM048Herceptin IV</v>
      </c>
      <c r="B65" s="3" t="s">
        <v>549</v>
      </c>
      <c r="C65" s="3" t="s">
        <v>620</v>
      </c>
      <c r="D65" s="3" t="s">
        <v>674</v>
      </c>
      <c r="E65" s="3" t="s">
        <v>708</v>
      </c>
      <c r="F65" s="3" t="s">
        <v>11</v>
      </c>
      <c r="G65" s="3" t="s">
        <v>11</v>
      </c>
      <c r="H65" s="3">
        <v>4535.5</v>
      </c>
      <c r="I65" s="22">
        <f>_xlfn.XLOOKUP($A65,[1]Sheet1!$A:$A,[1]Sheet1!D:D,0)</f>
        <v>30.017660393741792</v>
      </c>
      <c r="J65" s="22">
        <f>_xlfn.XLOOKUP($A65,[1]Sheet1!$A:$A,[1]Sheet1!E:E,0)</f>
        <v>21.504806614054345</v>
      </c>
      <c r="K65" s="22">
        <f>_xlfn.XLOOKUP($A65,[1]Sheet1!$A:$A,[1]Sheet1!F:F,0)</f>
        <v>20.004352714193459</v>
      </c>
      <c r="L65" s="22">
        <v>7.1296287535280936</v>
      </c>
      <c r="M65" s="22">
        <v>6.4960791554664805</v>
      </c>
      <c r="N65" s="22">
        <v>11.309016554849318</v>
      </c>
      <c r="O65" s="22">
        <f t="shared" si="2"/>
        <v>71.526819721989597</v>
      </c>
      <c r="P65" s="22">
        <f t="shared" si="3"/>
        <v>24.934724463843892</v>
      </c>
      <c r="Q65" s="22">
        <v>61.035785300876491</v>
      </c>
      <c r="R65" s="22">
        <v>14</v>
      </c>
      <c r="S65" s="22">
        <v>15</v>
      </c>
      <c r="T65" s="22">
        <v>37</v>
      </c>
      <c r="U65" s="22">
        <v>2</v>
      </c>
      <c r="V65" s="22">
        <v>0</v>
      </c>
      <c r="W65" s="22">
        <v>0</v>
      </c>
      <c r="X65" s="22">
        <f t="shared" si="4"/>
        <v>66</v>
      </c>
      <c r="Y65" s="22">
        <f t="shared" si="5"/>
        <v>2</v>
      </c>
      <c r="Z65" s="22">
        <f t="shared" si="6"/>
        <v>68</v>
      </c>
      <c r="AA65" s="22">
        <f t="shared" si="7"/>
        <v>136145.0987158159</v>
      </c>
      <c r="AB65" s="22">
        <f t="shared" si="8"/>
        <v>97535.050398043488</v>
      </c>
      <c r="AC65" s="22">
        <f t="shared" si="9"/>
        <v>90729.741735224437</v>
      </c>
      <c r="AD65" s="22">
        <f t="shared" si="10"/>
        <v>32336.43121162667</v>
      </c>
      <c r="AE65" s="22">
        <f t="shared" si="11"/>
        <v>29462.967009618224</v>
      </c>
      <c r="AF65" s="22">
        <f t="shared" si="12"/>
        <v>51292.044584519084</v>
      </c>
      <c r="AG65" s="22">
        <f t="shared" si="13"/>
        <v>324409.89084908384</v>
      </c>
      <c r="AH65" s="22">
        <f t="shared" si="14"/>
        <v>113091.44280576397</v>
      </c>
      <c r="AI65" s="22">
        <f t="shared" si="15"/>
        <v>276827.80423212535</v>
      </c>
      <c r="AJ65" s="22">
        <f t="shared" si="16"/>
        <v>63497</v>
      </c>
      <c r="AK65" s="22">
        <f t="shared" si="17"/>
        <v>68032.5</v>
      </c>
      <c r="AL65" s="22">
        <f t="shared" si="18"/>
        <v>167813.5</v>
      </c>
      <c r="AM65" s="22">
        <f t="shared" si="19"/>
        <v>9071</v>
      </c>
      <c r="AN65" s="22">
        <f t="shared" si="20"/>
        <v>0</v>
      </c>
      <c r="AO65" s="22">
        <f t="shared" si="21"/>
        <v>0</v>
      </c>
      <c r="AP65" s="22">
        <f t="shared" si="22"/>
        <v>299343</v>
      </c>
      <c r="AQ65" s="22">
        <f t="shared" si="23"/>
        <v>9071</v>
      </c>
      <c r="AR65" s="22">
        <f t="shared" si="24"/>
        <v>308414</v>
      </c>
      <c r="AS65" s="22">
        <f t="shared" si="25"/>
        <v>0</v>
      </c>
      <c r="BB65" s="22">
        <f t="shared" si="26"/>
        <v>2</v>
      </c>
    </row>
    <row r="66" spans="1:54">
      <c r="A66" s="3" t="str">
        <f t="shared" si="1"/>
        <v>BC_TAM048Herceptin SC</v>
      </c>
      <c r="B66" s="3" t="s">
        <v>549</v>
      </c>
      <c r="C66" s="3" t="s">
        <v>620</v>
      </c>
      <c r="D66" s="3" t="s">
        <v>674</v>
      </c>
      <c r="E66" s="3" t="s">
        <v>708</v>
      </c>
      <c r="F66" s="3" t="s">
        <v>12</v>
      </c>
      <c r="G66" s="3" t="s">
        <v>12</v>
      </c>
      <c r="H66" s="3">
        <v>3444.49</v>
      </c>
      <c r="I66" s="22">
        <f>_xlfn.XLOOKUP($A66,[1]Sheet1!$A:$A,[1]Sheet1!D:D,0)</f>
        <v>21.164093839452534</v>
      </c>
      <c r="J66" s="22">
        <f>_xlfn.XLOOKUP($A66,[1]Sheet1!$A:$A,[1]Sheet1!E:E,0)</f>
        <v>19.609014444411937</v>
      </c>
      <c r="K66" s="22">
        <f>_xlfn.XLOOKUP($A66,[1]Sheet1!$A:$A,[1]Sheet1!F:F,0)</f>
        <v>29.743563502365141</v>
      </c>
      <c r="L66" s="22">
        <v>30.444431214036555</v>
      </c>
      <c r="M66" s="22">
        <v>27.411615642375224</v>
      </c>
      <c r="N66" s="22">
        <v>36.079537511624785</v>
      </c>
      <c r="O66" s="22">
        <f t="shared" si="2"/>
        <v>70.516671786229608</v>
      </c>
      <c r="P66" s="22">
        <f t="shared" si="3"/>
        <v>93.935584368036558</v>
      </c>
      <c r="Q66" s="22">
        <v>164.45225529667172</v>
      </c>
      <c r="R66" s="22">
        <v>26</v>
      </c>
      <c r="S66" s="22">
        <v>30</v>
      </c>
      <c r="T66" s="22">
        <v>32</v>
      </c>
      <c r="U66" s="22">
        <v>23</v>
      </c>
      <c r="V66" s="22">
        <v>0</v>
      </c>
      <c r="W66" s="22">
        <v>0</v>
      </c>
      <c r="X66" s="22">
        <f t="shared" si="4"/>
        <v>88</v>
      </c>
      <c r="Y66" s="22">
        <f t="shared" si="5"/>
        <v>23</v>
      </c>
      <c r="Z66" s="22">
        <f t="shared" si="6"/>
        <v>111</v>
      </c>
      <c r="AA66" s="22">
        <f t="shared" si="7"/>
        <v>72899.509589055859</v>
      </c>
      <c r="AB66" s="22">
        <f t="shared" si="8"/>
        <v>67543.054163632463</v>
      </c>
      <c r="AC66" s="22">
        <f t="shared" si="9"/>
        <v>102451.4070482617</v>
      </c>
      <c r="AD66" s="22">
        <f t="shared" si="10"/>
        <v>104865.53887243677</v>
      </c>
      <c r="AE66" s="22">
        <f t="shared" si="11"/>
        <v>94419.03596400503</v>
      </c>
      <c r="AF66" s="22">
        <f t="shared" si="12"/>
        <v>124275.60616341645</v>
      </c>
      <c r="AG66" s="22">
        <f t="shared" si="13"/>
        <v>242893.97080095002</v>
      </c>
      <c r="AH66" s="22">
        <f t="shared" si="14"/>
        <v>323560.18099985825</v>
      </c>
      <c r="AI66" s="22">
        <f t="shared" si="15"/>
        <v>566454.1488468328</v>
      </c>
      <c r="AJ66" s="22">
        <f t="shared" si="16"/>
        <v>89556.739999999991</v>
      </c>
      <c r="AK66" s="22">
        <f t="shared" si="17"/>
        <v>103334.7</v>
      </c>
      <c r="AL66" s="22">
        <f t="shared" si="18"/>
        <v>110223.67999999999</v>
      </c>
      <c r="AM66" s="22">
        <f t="shared" si="19"/>
        <v>79223.26999999999</v>
      </c>
      <c r="AN66" s="22">
        <f t="shared" si="20"/>
        <v>0</v>
      </c>
      <c r="AO66" s="22">
        <f t="shared" si="21"/>
        <v>0</v>
      </c>
      <c r="AP66" s="22">
        <f t="shared" si="22"/>
        <v>303115.12</v>
      </c>
      <c r="AQ66" s="22">
        <f t="shared" si="23"/>
        <v>79223.26999999999</v>
      </c>
      <c r="AR66" s="22">
        <f t="shared" si="24"/>
        <v>382338.38999999996</v>
      </c>
      <c r="AS66" s="22">
        <f t="shared" si="25"/>
        <v>0</v>
      </c>
      <c r="BB66" s="22">
        <f t="shared" si="26"/>
        <v>23</v>
      </c>
    </row>
    <row r="67" spans="1:54">
      <c r="A67" s="3" t="str">
        <f t="shared" ref="A67:A130" si="109">C67&amp;G67</f>
        <v>BC_TAM048Itovebi 3mg</v>
      </c>
      <c r="B67" s="3" t="s">
        <v>549</v>
      </c>
      <c r="C67" s="3" t="s">
        <v>620</v>
      </c>
      <c r="D67" s="3" t="s">
        <v>674</v>
      </c>
      <c r="E67" s="3" t="s">
        <v>710</v>
      </c>
      <c r="F67" s="3" t="s">
        <v>13</v>
      </c>
      <c r="G67" s="3" t="s">
        <v>14</v>
      </c>
      <c r="H67" s="3">
        <v>3566.02</v>
      </c>
      <c r="I67" s="22">
        <f>_xlfn.XLOOKUP($A67,[1]Sheet1!$A:$A,[1]Sheet1!D:D,0)</f>
        <v>1.3127893849954415</v>
      </c>
      <c r="J67" s="22">
        <f>_xlfn.XLOOKUP($A67,[1]Sheet1!$A:$A,[1]Sheet1!E:E,0)</f>
        <v>1.4989340293592972</v>
      </c>
      <c r="K67" s="22">
        <f>_xlfn.XLOOKUP($A67,[1]Sheet1!$A:$A,[1]Sheet1!F:F,0)</f>
        <v>3.0338891365149392</v>
      </c>
      <c r="L67" s="22">
        <v>1.1149878934013084</v>
      </c>
      <c r="M67" s="22">
        <v>1.3555262158520331</v>
      </c>
      <c r="N67" s="22">
        <v>1.7262712521034769</v>
      </c>
      <c r="O67" s="22">
        <f t="shared" ref="O67:O130" si="110">SUM(I67:K67)</f>
        <v>5.8456125508696779</v>
      </c>
      <c r="P67" s="22">
        <f t="shared" ref="P67:P130" si="111">SUM(L67:N67)</f>
        <v>4.1967853613568185</v>
      </c>
      <c r="Q67" s="22">
        <v>6.319017151984136</v>
      </c>
      <c r="R67" s="22">
        <v>2</v>
      </c>
      <c r="S67" s="22">
        <v>9</v>
      </c>
      <c r="T67" s="22">
        <v>2</v>
      </c>
      <c r="U67" s="22">
        <v>2</v>
      </c>
      <c r="V67" s="22">
        <v>0</v>
      </c>
      <c r="W67" s="22">
        <v>0</v>
      </c>
      <c r="X67" s="22">
        <f t="shared" ref="X67:X130" si="112">SUM(R67:T67)</f>
        <v>13</v>
      </c>
      <c r="Y67" s="22">
        <f t="shared" ref="Y67:Y130" si="113">SUM(U67:W67)</f>
        <v>2</v>
      </c>
      <c r="Z67" s="22">
        <f t="shared" ref="Z67:Z130" si="114">SUM(X67:Y67)</f>
        <v>15</v>
      </c>
      <c r="AA67" s="22">
        <f t="shared" ref="AA67:AA130" si="115">I67*$H67</f>
        <v>4681.4332026814445</v>
      </c>
      <c r="AB67" s="22">
        <f t="shared" ref="AB67:AB130" si="116">J67*$H67</f>
        <v>5345.2287273758411</v>
      </c>
      <c r="AC67" s="22">
        <f t="shared" ref="AC67:AC130" si="117">K67*$H67</f>
        <v>10818.909338595004</v>
      </c>
      <c r="AD67" s="22">
        <f t="shared" ref="AD67:AD130" si="118">L67*$H67</f>
        <v>3976.069127626934</v>
      </c>
      <c r="AE67" s="22">
        <f t="shared" ref="AE67:AE130" si="119">M67*$H67</f>
        <v>4833.8335962526671</v>
      </c>
      <c r="AF67" s="22">
        <f t="shared" ref="AF67:AF130" si="120">N67*$H67</f>
        <v>6155.9178104260409</v>
      </c>
      <c r="AG67" s="22">
        <f t="shared" ref="AG67:AG130" si="121">O67*$H67</f>
        <v>20845.571268652289</v>
      </c>
      <c r="AH67" s="22">
        <f t="shared" ref="AH67:AH130" si="122">P67*$H67</f>
        <v>14965.820534305642</v>
      </c>
      <c r="AI67" s="22">
        <f t="shared" ref="AI67:AI130" si="123">Q67*$H67</f>
        <v>22533.741544318469</v>
      </c>
      <c r="AJ67" s="22">
        <f t="shared" ref="AJ67:AJ130" si="124">R67*$H67</f>
        <v>7132.04</v>
      </c>
      <c r="AK67" s="22">
        <f t="shared" ref="AK67:AK130" si="125">S67*$H67</f>
        <v>32094.18</v>
      </c>
      <c r="AL67" s="22">
        <f t="shared" ref="AL67:AL130" si="126">T67*$H67</f>
        <v>7132.04</v>
      </c>
      <c r="AM67" s="22">
        <f t="shared" ref="AM67:AM130" si="127">U67*$H67</f>
        <v>7132.04</v>
      </c>
      <c r="AN67" s="22">
        <f t="shared" ref="AN67:AN130" si="128">V67*$H67</f>
        <v>0</v>
      </c>
      <c r="AO67" s="22">
        <f t="shared" ref="AO67:AO130" si="129">W67*$H67</f>
        <v>0</v>
      </c>
      <c r="AP67" s="22">
        <f t="shared" ref="AP67:AP130" si="130">X67*$H67</f>
        <v>46358.26</v>
      </c>
      <c r="AQ67" s="22">
        <f t="shared" ref="AQ67:AQ130" si="131">Y67*$H67</f>
        <v>7132.04</v>
      </c>
      <c r="AR67" s="22">
        <f t="shared" ref="AR67:AR130" si="132">Z67*$H67</f>
        <v>53490.3</v>
      </c>
      <c r="AS67" s="22">
        <f t="shared" ref="AS67:AS130" si="133">SUM(AT67:AY67)</f>
        <v>0</v>
      </c>
      <c r="BB67" s="22">
        <f t="shared" ref="BB67:BB130" si="134">U67</f>
        <v>2</v>
      </c>
    </row>
    <row r="68" spans="1:54">
      <c r="A68" s="3" t="str">
        <f t="shared" si="109"/>
        <v>BC_TAM048Itovebi 9mg</v>
      </c>
      <c r="B68" s="3" t="s">
        <v>549</v>
      </c>
      <c r="C68" s="3" t="s">
        <v>620</v>
      </c>
      <c r="D68" s="3" t="s">
        <v>674</v>
      </c>
      <c r="E68" s="3" t="s">
        <v>710</v>
      </c>
      <c r="F68" s="3" t="s">
        <v>13</v>
      </c>
      <c r="G68" s="3" t="s">
        <v>15</v>
      </c>
      <c r="H68" s="3">
        <v>10698.05</v>
      </c>
      <c r="I68" s="22">
        <f>_xlfn.XLOOKUP($A68,[1]Sheet1!$A:$A,[1]Sheet1!D:D,0)</f>
        <v>0</v>
      </c>
      <c r="J68" s="22">
        <f>_xlfn.XLOOKUP($A68,[1]Sheet1!$A:$A,[1]Sheet1!E:E,0)</f>
        <v>0</v>
      </c>
      <c r="K68" s="22">
        <f>_xlfn.XLOOKUP($A68,[1]Sheet1!$A:$A,[1]Sheet1!F:F,0)</f>
        <v>0</v>
      </c>
      <c r="O68" s="22">
        <f t="shared" si="110"/>
        <v>0</v>
      </c>
      <c r="P68" s="22">
        <f t="shared" si="111"/>
        <v>0</v>
      </c>
      <c r="Q68" s="22">
        <v>0</v>
      </c>
      <c r="R68" s="22">
        <v>0</v>
      </c>
      <c r="S68" s="22">
        <v>6</v>
      </c>
      <c r="T68" s="22">
        <v>2</v>
      </c>
      <c r="U68" s="22">
        <v>0</v>
      </c>
      <c r="V68" s="22">
        <v>0</v>
      </c>
      <c r="W68" s="22">
        <v>0</v>
      </c>
      <c r="X68" s="22">
        <f t="shared" si="112"/>
        <v>8</v>
      </c>
      <c r="Y68" s="22">
        <f t="shared" si="113"/>
        <v>0</v>
      </c>
      <c r="Z68" s="22">
        <f t="shared" si="114"/>
        <v>8</v>
      </c>
      <c r="AA68" s="22">
        <f t="shared" si="115"/>
        <v>0</v>
      </c>
      <c r="AB68" s="22">
        <f t="shared" si="116"/>
        <v>0</v>
      </c>
      <c r="AC68" s="22">
        <f t="shared" si="117"/>
        <v>0</v>
      </c>
      <c r="AD68" s="22">
        <f t="shared" si="118"/>
        <v>0</v>
      </c>
      <c r="AE68" s="22">
        <f t="shared" si="119"/>
        <v>0</v>
      </c>
      <c r="AF68" s="22">
        <f t="shared" si="120"/>
        <v>0</v>
      </c>
      <c r="AG68" s="22">
        <f t="shared" si="121"/>
        <v>0</v>
      </c>
      <c r="AH68" s="22">
        <f t="shared" si="122"/>
        <v>0</v>
      </c>
      <c r="AI68" s="22">
        <f t="shared" si="123"/>
        <v>0</v>
      </c>
      <c r="AJ68" s="22">
        <f t="shared" si="124"/>
        <v>0</v>
      </c>
      <c r="AK68" s="22">
        <f t="shared" si="125"/>
        <v>64188.299999999996</v>
      </c>
      <c r="AL68" s="22">
        <f t="shared" si="126"/>
        <v>21396.1</v>
      </c>
      <c r="AM68" s="22">
        <f t="shared" si="127"/>
        <v>0</v>
      </c>
      <c r="AN68" s="22">
        <f t="shared" si="128"/>
        <v>0</v>
      </c>
      <c r="AO68" s="22">
        <f t="shared" si="129"/>
        <v>0</v>
      </c>
      <c r="AP68" s="22">
        <f t="shared" si="130"/>
        <v>85584.4</v>
      </c>
      <c r="AQ68" s="22">
        <f t="shared" si="131"/>
        <v>0</v>
      </c>
      <c r="AR68" s="22">
        <f t="shared" si="132"/>
        <v>85584.4</v>
      </c>
      <c r="AS68" s="22">
        <f t="shared" si="133"/>
        <v>0</v>
      </c>
      <c r="BB68" s="22">
        <f t="shared" si="134"/>
        <v>0</v>
      </c>
    </row>
    <row r="69" spans="1:54">
      <c r="A69" s="3" t="str">
        <f t="shared" si="109"/>
        <v>BC_TAM048Perjeta</v>
      </c>
      <c r="B69" s="3" t="s">
        <v>549</v>
      </c>
      <c r="C69" s="3" t="s">
        <v>620</v>
      </c>
      <c r="D69" s="3" t="s">
        <v>674</v>
      </c>
      <c r="E69" s="3" t="s">
        <v>708</v>
      </c>
      <c r="F69" s="3" t="s">
        <v>16</v>
      </c>
      <c r="G69" s="3" t="s">
        <v>16</v>
      </c>
      <c r="H69" s="3">
        <v>3985.87</v>
      </c>
      <c r="I69" s="22">
        <f>_xlfn.XLOOKUP($A69,[1]Sheet1!$A:$A,[1]Sheet1!D:D,0)</f>
        <v>75.837175687794598</v>
      </c>
      <c r="J69" s="22">
        <f>_xlfn.XLOOKUP($A69,[1]Sheet1!$A:$A,[1]Sheet1!E:E,0)</f>
        <v>64.060801446903326</v>
      </c>
      <c r="K69" s="22">
        <f>_xlfn.XLOOKUP($A69,[1]Sheet1!$A:$A,[1]Sheet1!F:F,0)</f>
        <v>97.230899042531362</v>
      </c>
      <c r="L69" s="22">
        <v>28.623263008615069</v>
      </c>
      <c r="M69" s="22">
        <v>34.740925335074309</v>
      </c>
      <c r="N69" s="22">
        <v>39.870666309183349</v>
      </c>
      <c r="O69" s="22">
        <f t="shared" si="110"/>
        <v>237.1288761772293</v>
      </c>
      <c r="P69" s="22">
        <f t="shared" si="111"/>
        <v>103.23485465287273</v>
      </c>
      <c r="Q69" s="22">
        <v>218.75762890739185</v>
      </c>
      <c r="R69" s="22">
        <v>42</v>
      </c>
      <c r="S69" s="22">
        <v>85</v>
      </c>
      <c r="T69" s="22">
        <v>73</v>
      </c>
      <c r="U69" s="22">
        <v>30</v>
      </c>
      <c r="V69" s="22">
        <v>0</v>
      </c>
      <c r="W69" s="22">
        <v>0</v>
      </c>
      <c r="X69" s="22">
        <f t="shared" si="112"/>
        <v>200</v>
      </c>
      <c r="Y69" s="22">
        <f t="shared" si="113"/>
        <v>30</v>
      </c>
      <c r="Z69" s="22">
        <f t="shared" si="114"/>
        <v>230</v>
      </c>
      <c r="AA69" s="22">
        <f t="shared" si="115"/>
        <v>302277.12345870986</v>
      </c>
      <c r="AB69" s="22">
        <f t="shared" si="116"/>
        <v>255338.02666316857</v>
      </c>
      <c r="AC69" s="22">
        <f t="shared" si="117"/>
        <v>387549.72356665449</v>
      </c>
      <c r="AD69" s="22">
        <f t="shared" si="118"/>
        <v>114088.60532814854</v>
      </c>
      <c r="AE69" s="22">
        <f t="shared" si="119"/>
        <v>138472.81206531264</v>
      </c>
      <c r="AF69" s="22">
        <f t="shared" si="120"/>
        <v>158919.29272178464</v>
      </c>
      <c r="AG69" s="22">
        <f t="shared" si="121"/>
        <v>945164.87368853297</v>
      </c>
      <c r="AH69" s="22">
        <f t="shared" si="122"/>
        <v>411480.71011524578</v>
      </c>
      <c r="AI69" s="22">
        <f t="shared" si="123"/>
        <v>871939.47033310588</v>
      </c>
      <c r="AJ69" s="22">
        <f t="shared" si="124"/>
        <v>167406.54</v>
      </c>
      <c r="AK69" s="22">
        <f t="shared" si="125"/>
        <v>338798.95</v>
      </c>
      <c r="AL69" s="22">
        <f t="shared" si="126"/>
        <v>290968.51</v>
      </c>
      <c r="AM69" s="22">
        <f t="shared" si="127"/>
        <v>119576.09999999999</v>
      </c>
      <c r="AN69" s="22">
        <f t="shared" si="128"/>
        <v>0</v>
      </c>
      <c r="AO69" s="22">
        <f t="shared" si="129"/>
        <v>0</v>
      </c>
      <c r="AP69" s="22">
        <f t="shared" si="130"/>
        <v>797174</v>
      </c>
      <c r="AQ69" s="22">
        <f t="shared" si="131"/>
        <v>119576.09999999999</v>
      </c>
      <c r="AR69" s="22">
        <f t="shared" si="132"/>
        <v>916750.1</v>
      </c>
      <c r="AS69" s="22">
        <f t="shared" si="133"/>
        <v>0</v>
      </c>
      <c r="BB69" s="22">
        <f t="shared" si="134"/>
        <v>30</v>
      </c>
    </row>
    <row r="70" spans="1:54">
      <c r="A70" s="3" t="str">
        <f t="shared" si="109"/>
        <v>BC_TAM048Phesgo 10ml</v>
      </c>
      <c r="B70" s="3" t="s">
        <v>549</v>
      </c>
      <c r="C70" s="3" t="s">
        <v>620</v>
      </c>
      <c r="D70" s="3" t="s">
        <v>674</v>
      </c>
      <c r="E70" s="3" t="s">
        <v>710</v>
      </c>
      <c r="F70" s="3" t="s">
        <v>17</v>
      </c>
      <c r="G70" s="3" t="s">
        <v>18</v>
      </c>
      <c r="H70" s="3">
        <v>6232.07</v>
      </c>
      <c r="I70" s="22">
        <f>_xlfn.XLOOKUP($A70,[1]Sheet1!$A:$A,[1]Sheet1!D:D,0)</f>
        <v>44.322666001789131</v>
      </c>
      <c r="J70" s="22">
        <f>_xlfn.XLOOKUP($A70,[1]Sheet1!$A:$A,[1]Sheet1!E:E,0)</f>
        <v>43.287277529878516</v>
      </c>
      <c r="K70" s="22">
        <f>_xlfn.XLOOKUP($A70,[1]Sheet1!$A:$A,[1]Sheet1!F:F,0)</f>
        <v>61.399503868093589</v>
      </c>
      <c r="L70" s="22">
        <v>37.730917395602674</v>
      </c>
      <c r="M70" s="22">
        <v>34.1698479501528</v>
      </c>
      <c r="N70" s="22">
        <v>44.802633335169176</v>
      </c>
      <c r="O70" s="22">
        <f t="shared" si="110"/>
        <v>149.00944739976126</v>
      </c>
      <c r="P70" s="22">
        <f t="shared" si="111"/>
        <v>116.70339868092465</v>
      </c>
      <c r="Q70" s="22">
        <v>227.0039697206177</v>
      </c>
      <c r="R70" s="22">
        <v>32</v>
      </c>
      <c r="S70" s="22">
        <v>44</v>
      </c>
      <c r="T70" s="22">
        <v>29</v>
      </c>
      <c r="U70" s="22">
        <v>17</v>
      </c>
      <c r="V70" s="22">
        <v>0</v>
      </c>
      <c r="W70" s="22">
        <v>0</v>
      </c>
      <c r="X70" s="22">
        <f t="shared" si="112"/>
        <v>105</v>
      </c>
      <c r="Y70" s="22">
        <f t="shared" si="113"/>
        <v>17</v>
      </c>
      <c r="Z70" s="22">
        <f t="shared" si="114"/>
        <v>122</v>
      </c>
      <c r="AA70" s="22">
        <f t="shared" si="115"/>
        <v>276221.95710976998</v>
      </c>
      <c r="AB70" s="22">
        <f t="shared" si="116"/>
        <v>269769.34367562999</v>
      </c>
      <c r="AC70" s="22">
        <f t="shared" si="117"/>
        <v>382646.00607122999</v>
      </c>
      <c r="AD70" s="22">
        <f t="shared" si="118"/>
        <v>235141.71837361355</v>
      </c>
      <c r="AE70" s="22">
        <f t="shared" si="119"/>
        <v>212948.88431470876</v>
      </c>
      <c r="AF70" s="22">
        <f t="shared" si="120"/>
        <v>279213.14712910773</v>
      </c>
      <c r="AG70" s="22">
        <f t="shared" si="121"/>
        <v>928637.30685663014</v>
      </c>
      <c r="AH70" s="22">
        <f t="shared" si="122"/>
        <v>727303.74981743004</v>
      </c>
      <c r="AI70" s="22">
        <f t="shared" si="123"/>
        <v>1414704.6295767699</v>
      </c>
      <c r="AJ70" s="22">
        <f t="shared" si="124"/>
        <v>199426.24</v>
      </c>
      <c r="AK70" s="22">
        <f t="shared" si="125"/>
        <v>274211.07999999996</v>
      </c>
      <c r="AL70" s="22">
        <f t="shared" si="126"/>
        <v>180730.03</v>
      </c>
      <c r="AM70" s="22">
        <f t="shared" si="127"/>
        <v>105945.19</v>
      </c>
      <c r="AN70" s="22">
        <f t="shared" si="128"/>
        <v>0</v>
      </c>
      <c r="AO70" s="22">
        <f t="shared" si="129"/>
        <v>0</v>
      </c>
      <c r="AP70" s="22">
        <f t="shared" si="130"/>
        <v>654367.35</v>
      </c>
      <c r="AQ70" s="22">
        <f t="shared" si="131"/>
        <v>105945.19</v>
      </c>
      <c r="AR70" s="22">
        <f t="shared" si="132"/>
        <v>760312.53999999992</v>
      </c>
      <c r="AS70" s="22">
        <f t="shared" si="133"/>
        <v>122</v>
      </c>
      <c r="AT70" s="22">
        <f>R70</f>
        <v>32</v>
      </c>
      <c r="AU70" s="22">
        <f t="shared" ref="AU70" si="135">S70</f>
        <v>44</v>
      </c>
      <c r="AV70" s="22">
        <f t="shared" ref="AV70" si="136">T70</f>
        <v>29</v>
      </c>
      <c r="AW70" s="22">
        <f t="shared" ref="AW70" si="137">U70</f>
        <v>17</v>
      </c>
      <c r="AX70" s="22">
        <f t="shared" ref="AX70" si="138">V70</f>
        <v>0</v>
      </c>
      <c r="AY70" s="22">
        <f t="shared" ref="AY70" si="139">W70</f>
        <v>0</v>
      </c>
      <c r="AZ70" s="22">
        <v>218.66666666666669</v>
      </c>
      <c r="BA70" s="22">
        <v>138.66666666666669</v>
      </c>
      <c r="BB70" s="22">
        <f t="shared" si="134"/>
        <v>17</v>
      </c>
    </row>
    <row r="71" spans="1:54">
      <c r="A71" s="3" t="str">
        <f t="shared" si="109"/>
        <v>BC_TAM048Phesgo 15ml</v>
      </c>
      <c r="B71" s="3" t="s">
        <v>549</v>
      </c>
      <c r="C71" s="3" t="s">
        <v>620</v>
      </c>
      <c r="D71" s="3" t="s">
        <v>674</v>
      </c>
      <c r="E71" s="3" t="s">
        <v>710</v>
      </c>
      <c r="F71" s="3" t="s">
        <v>17</v>
      </c>
      <c r="G71" s="3" t="s">
        <v>19</v>
      </c>
      <c r="H71" s="3">
        <v>8489.27</v>
      </c>
      <c r="I71" s="22">
        <f>_xlfn.XLOOKUP($A71,[1]Sheet1!$A:$A,[1]Sheet1!D:D,0)</f>
        <v>4.0000035338727598</v>
      </c>
      <c r="J71" s="22">
        <f>_xlfn.XLOOKUP($A71,[1]Sheet1!$A:$A,[1]Sheet1!E:E,0)</f>
        <v>2.000005889787932</v>
      </c>
      <c r="K71" s="22">
        <f>_xlfn.XLOOKUP($A71,[1]Sheet1!$A:$A,[1]Sheet1!F:F,0)</f>
        <v>5.0000035338727598</v>
      </c>
      <c r="L71" s="22">
        <v>4.0000023559151732</v>
      </c>
      <c r="M71" s="22">
        <v>4.0000023559151732</v>
      </c>
      <c r="N71" s="22">
        <v>5.0000023559151732</v>
      </c>
      <c r="O71" s="22">
        <f t="shared" si="110"/>
        <v>11.000012957533452</v>
      </c>
      <c r="P71" s="22">
        <f t="shared" si="111"/>
        <v>13.00000706774552</v>
      </c>
      <c r="Q71" s="22">
        <v>19.000018847321385</v>
      </c>
      <c r="R71" s="22">
        <v>2</v>
      </c>
      <c r="S71" s="22">
        <v>4</v>
      </c>
      <c r="T71" s="22">
        <v>0</v>
      </c>
      <c r="U71" s="22">
        <v>3</v>
      </c>
      <c r="V71" s="22">
        <v>0</v>
      </c>
      <c r="W71" s="22">
        <v>0</v>
      </c>
      <c r="X71" s="22">
        <f t="shared" si="112"/>
        <v>6</v>
      </c>
      <c r="Y71" s="22">
        <f t="shared" si="113"/>
        <v>3</v>
      </c>
      <c r="Z71" s="22">
        <f t="shared" si="114"/>
        <v>9</v>
      </c>
      <c r="AA71" s="22">
        <f t="shared" si="115"/>
        <v>33957.110000000008</v>
      </c>
      <c r="AB71" s="22">
        <f t="shared" si="116"/>
        <v>16978.59</v>
      </c>
      <c r="AC71" s="22">
        <f t="shared" si="117"/>
        <v>42446.380000000005</v>
      </c>
      <c r="AD71" s="22">
        <f t="shared" si="118"/>
        <v>33957.100000000006</v>
      </c>
      <c r="AE71" s="22">
        <f t="shared" si="119"/>
        <v>33957.100000000006</v>
      </c>
      <c r="AF71" s="22">
        <f t="shared" si="120"/>
        <v>42446.37</v>
      </c>
      <c r="AG71" s="22">
        <f t="shared" si="121"/>
        <v>93382.080000000002</v>
      </c>
      <c r="AH71" s="22">
        <f t="shared" si="122"/>
        <v>110360.57</v>
      </c>
      <c r="AI71" s="22">
        <f t="shared" si="123"/>
        <v>161296.29000000004</v>
      </c>
      <c r="AJ71" s="22">
        <f t="shared" si="124"/>
        <v>16978.54</v>
      </c>
      <c r="AK71" s="22">
        <f t="shared" si="125"/>
        <v>33957.08</v>
      </c>
      <c r="AL71" s="22">
        <f t="shared" si="126"/>
        <v>0</v>
      </c>
      <c r="AM71" s="22">
        <f t="shared" si="127"/>
        <v>25467.81</v>
      </c>
      <c r="AN71" s="22">
        <f t="shared" si="128"/>
        <v>0</v>
      </c>
      <c r="AO71" s="22">
        <f t="shared" si="129"/>
        <v>0</v>
      </c>
      <c r="AP71" s="22">
        <f t="shared" si="130"/>
        <v>50935.62</v>
      </c>
      <c r="AQ71" s="22">
        <f t="shared" si="131"/>
        <v>25467.81</v>
      </c>
      <c r="AR71" s="22">
        <f t="shared" si="132"/>
        <v>76403.430000000008</v>
      </c>
      <c r="AS71" s="22">
        <f t="shared" si="133"/>
        <v>18</v>
      </c>
      <c r="AT71" s="22">
        <f>R71*2</f>
        <v>4</v>
      </c>
      <c r="AU71" s="22">
        <f t="shared" ref="AU71" si="140">S71*2</f>
        <v>8</v>
      </c>
      <c r="AV71" s="22">
        <f t="shared" ref="AV71" si="141">T71*2</f>
        <v>0</v>
      </c>
      <c r="AW71" s="22">
        <f t="shared" ref="AW71" si="142">U71*2</f>
        <v>6</v>
      </c>
      <c r="AX71" s="22">
        <f t="shared" ref="AX71" si="143">V71*2</f>
        <v>0</v>
      </c>
      <c r="AY71" s="22">
        <f t="shared" ref="AY71" si="144">W71*2</f>
        <v>0</v>
      </c>
      <c r="BB71" s="22">
        <f t="shared" si="134"/>
        <v>3</v>
      </c>
    </row>
    <row r="72" spans="1:54">
      <c r="A72" s="3" t="str">
        <f t="shared" si="109"/>
        <v>BC_TAM049Herceptin IV</v>
      </c>
      <c r="B72" s="3" t="s">
        <v>549</v>
      </c>
      <c r="C72" s="3" t="s">
        <v>621</v>
      </c>
      <c r="D72" s="3" t="s">
        <v>675</v>
      </c>
      <c r="E72" s="3" t="s">
        <v>708</v>
      </c>
      <c r="F72" s="3" t="s">
        <v>11</v>
      </c>
      <c r="G72" s="3" t="s">
        <v>11</v>
      </c>
      <c r="H72" s="3">
        <v>4535.5</v>
      </c>
      <c r="I72" s="22">
        <f>_xlfn.XLOOKUP($A72,[1]Sheet1!$A:$A,[1]Sheet1!D:D,0)</f>
        <v>29.033543900017179</v>
      </c>
      <c r="J72" s="22">
        <f>_xlfn.XLOOKUP($A72,[1]Sheet1!$A:$A,[1]Sheet1!E:E,0)</f>
        <v>20.79978048591342</v>
      </c>
      <c r="K72" s="22">
        <f>_xlfn.XLOOKUP($A72,[1]Sheet1!$A:$A,[1]Sheet1!F:F,0)</f>
        <v>19.348518342223997</v>
      </c>
      <c r="L72" s="22">
        <v>13.662780087358019</v>
      </c>
      <c r="M72" s="22">
        <v>12.448684777210707</v>
      </c>
      <c r="N72" s="22">
        <v>21.671900674595008</v>
      </c>
      <c r="O72" s="22">
        <f t="shared" si="110"/>
        <v>69.181842728154592</v>
      </c>
      <c r="P72" s="22">
        <f t="shared" si="111"/>
        <v>47.783365539163732</v>
      </c>
      <c r="Q72" s="22">
        <v>116.96520826731833</v>
      </c>
      <c r="R72" s="22">
        <v>145</v>
      </c>
      <c r="S72" s="22">
        <v>27</v>
      </c>
      <c r="T72" s="22">
        <v>57</v>
      </c>
      <c r="U72" s="22">
        <v>101</v>
      </c>
      <c r="V72" s="22">
        <v>0</v>
      </c>
      <c r="W72" s="22">
        <v>0</v>
      </c>
      <c r="X72" s="22">
        <f t="shared" si="112"/>
        <v>229</v>
      </c>
      <c r="Y72" s="22">
        <f t="shared" si="113"/>
        <v>101</v>
      </c>
      <c r="Z72" s="22">
        <f t="shared" si="114"/>
        <v>330</v>
      </c>
      <c r="AA72" s="22">
        <f t="shared" si="115"/>
        <v>131681.63835852791</v>
      </c>
      <c r="AB72" s="22">
        <f t="shared" si="116"/>
        <v>94337.404393860314</v>
      </c>
      <c r="AC72" s="22">
        <f t="shared" si="117"/>
        <v>87755.204941156931</v>
      </c>
      <c r="AD72" s="22">
        <f t="shared" si="118"/>
        <v>61967.539086212295</v>
      </c>
      <c r="AE72" s="22">
        <f t="shared" si="119"/>
        <v>56461.009807039161</v>
      </c>
      <c r="AF72" s="22">
        <f t="shared" si="120"/>
        <v>98292.905509625663</v>
      </c>
      <c r="AG72" s="22">
        <f t="shared" si="121"/>
        <v>313774.24769354513</v>
      </c>
      <c r="AH72" s="22">
        <f t="shared" si="122"/>
        <v>216721.45440287711</v>
      </c>
      <c r="AI72" s="22">
        <f t="shared" si="123"/>
        <v>530495.70209642232</v>
      </c>
      <c r="AJ72" s="22">
        <f t="shared" si="124"/>
        <v>657647.5</v>
      </c>
      <c r="AK72" s="22">
        <f t="shared" si="125"/>
        <v>122458.5</v>
      </c>
      <c r="AL72" s="22">
        <f t="shared" si="126"/>
        <v>258523.5</v>
      </c>
      <c r="AM72" s="22">
        <f t="shared" si="127"/>
        <v>458085.5</v>
      </c>
      <c r="AN72" s="22">
        <f t="shared" si="128"/>
        <v>0</v>
      </c>
      <c r="AO72" s="22">
        <f t="shared" si="129"/>
        <v>0</v>
      </c>
      <c r="AP72" s="22">
        <f t="shared" si="130"/>
        <v>1038629.5</v>
      </c>
      <c r="AQ72" s="22">
        <f t="shared" si="131"/>
        <v>458085.5</v>
      </c>
      <c r="AR72" s="22">
        <f t="shared" si="132"/>
        <v>1496715</v>
      </c>
      <c r="AS72" s="22">
        <f t="shared" si="133"/>
        <v>0</v>
      </c>
      <c r="BB72" s="22">
        <f t="shared" si="134"/>
        <v>101</v>
      </c>
    </row>
    <row r="73" spans="1:54">
      <c r="A73" s="3" t="str">
        <f t="shared" si="109"/>
        <v>BC_TAM049Herceptin SC</v>
      </c>
      <c r="B73" s="3" t="s">
        <v>549</v>
      </c>
      <c r="C73" s="3" t="s">
        <v>621</v>
      </c>
      <c r="D73" s="3" t="s">
        <v>675</v>
      </c>
      <c r="E73" s="3" t="s">
        <v>708</v>
      </c>
      <c r="F73" s="3" t="s">
        <v>12</v>
      </c>
      <c r="G73" s="3" t="s">
        <v>12</v>
      </c>
      <c r="H73" s="3">
        <v>3444.49</v>
      </c>
      <c r="I73" s="22">
        <f>_xlfn.XLOOKUP($A73,[1]Sheet1!$A:$A,[1]Sheet1!D:D,0)</f>
        <v>25.933140946208123</v>
      </c>
      <c r="J73" s="22">
        <f>_xlfn.XLOOKUP($A73,[1]Sheet1!$A:$A,[1]Sheet1!E:E,0)</f>
        <v>24.027645088929539</v>
      </c>
      <c r="K73" s="22">
        <f>_xlfn.XLOOKUP($A73,[1]Sheet1!$A:$A,[1]Sheet1!F:F,0)</f>
        <v>36.445880007933269</v>
      </c>
      <c r="L73" s="22">
        <v>37.304679391980137</v>
      </c>
      <c r="M73" s="22">
        <v>33.588459116409091</v>
      </c>
      <c r="N73" s="22">
        <v>44.20958204210212</v>
      </c>
      <c r="O73" s="22">
        <f t="shared" si="110"/>
        <v>86.406666043070928</v>
      </c>
      <c r="P73" s="22">
        <f t="shared" si="111"/>
        <v>115.10272055049134</v>
      </c>
      <c r="Q73" s="22">
        <v>201.50938659356228</v>
      </c>
      <c r="R73" s="22">
        <v>25</v>
      </c>
      <c r="S73" s="22">
        <v>26</v>
      </c>
      <c r="T73" s="22">
        <v>27</v>
      </c>
      <c r="U73" s="22">
        <v>29</v>
      </c>
      <c r="V73" s="22">
        <v>0</v>
      </c>
      <c r="W73" s="22">
        <v>0</v>
      </c>
      <c r="X73" s="22">
        <f t="shared" si="112"/>
        <v>78</v>
      </c>
      <c r="Y73" s="22">
        <f t="shared" si="113"/>
        <v>29</v>
      </c>
      <c r="Z73" s="22">
        <f t="shared" si="114"/>
        <v>107</v>
      </c>
      <c r="AA73" s="22">
        <f t="shared" si="115"/>
        <v>89326.444657804415</v>
      </c>
      <c r="AB73" s="22">
        <f t="shared" si="116"/>
        <v>82762.983232366896</v>
      </c>
      <c r="AC73" s="22">
        <f t="shared" si="117"/>
        <v>125537.46922852605</v>
      </c>
      <c r="AD73" s="22">
        <f t="shared" si="118"/>
        <v>128495.59511888165</v>
      </c>
      <c r="AE73" s="22">
        <f t="shared" si="119"/>
        <v>115695.11154187995</v>
      </c>
      <c r="AF73" s="22">
        <f t="shared" si="120"/>
        <v>152279.46324820034</v>
      </c>
      <c r="AG73" s="22">
        <f t="shared" si="121"/>
        <v>297626.89711869735</v>
      </c>
      <c r="AH73" s="22">
        <f t="shared" si="122"/>
        <v>396470.16990896192</v>
      </c>
      <c r="AI73" s="22">
        <f t="shared" si="123"/>
        <v>694097.06702765927</v>
      </c>
      <c r="AJ73" s="22">
        <f t="shared" si="124"/>
        <v>86112.25</v>
      </c>
      <c r="AK73" s="22">
        <f t="shared" si="125"/>
        <v>89556.739999999991</v>
      </c>
      <c r="AL73" s="22">
        <f t="shared" si="126"/>
        <v>93001.23</v>
      </c>
      <c r="AM73" s="22">
        <f t="shared" si="127"/>
        <v>99890.209999999992</v>
      </c>
      <c r="AN73" s="22">
        <f t="shared" si="128"/>
        <v>0</v>
      </c>
      <c r="AO73" s="22">
        <f t="shared" si="129"/>
        <v>0</v>
      </c>
      <c r="AP73" s="22">
        <f t="shared" si="130"/>
        <v>268670.21999999997</v>
      </c>
      <c r="AQ73" s="22">
        <f t="shared" si="131"/>
        <v>99890.209999999992</v>
      </c>
      <c r="AR73" s="22">
        <f t="shared" si="132"/>
        <v>368560.43</v>
      </c>
      <c r="AS73" s="22">
        <f t="shared" si="133"/>
        <v>0</v>
      </c>
      <c r="BB73" s="22">
        <f t="shared" si="134"/>
        <v>29</v>
      </c>
    </row>
    <row r="74" spans="1:54">
      <c r="A74" s="3" t="str">
        <f t="shared" si="109"/>
        <v>BC_TAM049Itovebi 3mg</v>
      </c>
      <c r="B74" s="3" t="s">
        <v>549</v>
      </c>
      <c r="C74" s="3" t="s">
        <v>621</v>
      </c>
      <c r="D74" s="3" t="s">
        <v>675</v>
      </c>
      <c r="E74" s="3" t="s">
        <v>710</v>
      </c>
      <c r="F74" s="3" t="s">
        <v>13</v>
      </c>
      <c r="G74" s="3" t="s">
        <v>14</v>
      </c>
      <c r="H74" s="3">
        <v>3566.02</v>
      </c>
      <c r="I74" s="22">
        <f>_xlfn.XLOOKUP($A74,[1]Sheet1!$A:$A,[1]Sheet1!D:D,0)</f>
        <v>0.52702015206696351</v>
      </c>
      <c r="J74" s="22">
        <f>_xlfn.XLOOKUP($A74,[1]Sheet1!$A:$A,[1]Sheet1!E:E,0)</f>
        <v>0.60174804056175868</v>
      </c>
      <c r="K74" s="22">
        <f>_xlfn.XLOOKUP($A74,[1]Sheet1!$A:$A,[1]Sheet1!F:F,0)</f>
        <v>1.2179567662226061</v>
      </c>
      <c r="L74" s="22">
        <v>1.2329331460483282</v>
      </c>
      <c r="M74" s="22">
        <v>1.4989160077453005</v>
      </c>
      <c r="N74" s="22">
        <v>1.9088790635170394</v>
      </c>
      <c r="O74" s="22">
        <f t="shared" si="110"/>
        <v>2.3467249588513281</v>
      </c>
      <c r="P74" s="22">
        <f t="shared" si="111"/>
        <v>4.6407282173106683</v>
      </c>
      <c r="Q74" s="22">
        <v>6.9874531761619965</v>
      </c>
      <c r="R74" s="22">
        <v>0</v>
      </c>
      <c r="S74" s="22">
        <v>0</v>
      </c>
      <c r="T74" s="22">
        <v>1</v>
      </c>
      <c r="U74" s="22">
        <v>0</v>
      </c>
      <c r="V74" s="22">
        <v>0</v>
      </c>
      <c r="W74" s="22">
        <v>0</v>
      </c>
      <c r="X74" s="22">
        <f t="shared" si="112"/>
        <v>1</v>
      </c>
      <c r="Y74" s="22">
        <f t="shared" si="113"/>
        <v>0</v>
      </c>
      <c r="Z74" s="22">
        <f t="shared" si="114"/>
        <v>1</v>
      </c>
      <c r="AA74" s="22">
        <f t="shared" si="115"/>
        <v>1879.3644026738332</v>
      </c>
      <c r="AB74" s="22">
        <f t="shared" si="116"/>
        <v>2145.8455476040426</v>
      </c>
      <c r="AC74" s="22">
        <f t="shared" si="117"/>
        <v>4343.2581874851376</v>
      </c>
      <c r="AD74" s="22">
        <f t="shared" si="118"/>
        <v>4396.6642574712596</v>
      </c>
      <c r="AE74" s="22">
        <f t="shared" si="119"/>
        <v>5345.1644619398967</v>
      </c>
      <c r="AF74" s="22">
        <f t="shared" si="120"/>
        <v>6807.1009180830324</v>
      </c>
      <c r="AG74" s="22">
        <f t="shared" si="121"/>
        <v>8368.4681377630131</v>
      </c>
      <c r="AH74" s="22">
        <f t="shared" si="122"/>
        <v>16548.929637494188</v>
      </c>
      <c r="AI74" s="22">
        <f t="shared" si="123"/>
        <v>24917.397775257203</v>
      </c>
      <c r="AJ74" s="22">
        <f t="shared" si="124"/>
        <v>0</v>
      </c>
      <c r="AK74" s="22">
        <f t="shared" si="125"/>
        <v>0</v>
      </c>
      <c r="AL74" s="22">
        <f t="shared" si="126"/>
        <v>3566.02</v>
      </c>
      <c r="AM74" s="22">
        <f t="shared" si="127"/>
        <v>0</v>
      </c>
      <c r="AN74" s="22">
        <f t="shared" si="128"/>
        <v>0</v>
      </c>
      <c r="AO74" s="22">
        <f t="shared" si="129"/>
        <v>0</v>
      </c>
      <c r="AP74" s="22">
        <f t="shared" si="130"/>
        <v>3566.02</v>
      </c>
      <c r="AQ74" s="22">
        <f t="shared" si="131"/>
        <v>0</v>
      </c>
      <c r="AR74" s="22">
        <f t="shared" si="132"/>
        <v>3566.02</v>
      </c>
      <c r="AS74" s="22">
        <f t="shared" si="133"/>
        <v>0</v>
      </c>
      <c r="BB74" s="22">
        <f t="shared" si="134"/>
        <v>0</v>
      </c>
    </row>
    <row r="75" spans="1:54">
      <c r="A75" s="3" t="str">
        <f t="shared" si="109"/>
        <v>BC_TAM049Itovebi 9mg</v>
      </c>
      <c r="B75" s="3" t="s">
        <v>549</v>
      </c>
      <c r="C75" s="3" t="s">
        <v>621</v>
      </c>
      <c r="D75" s="3" t="s">
        <v>675</v>
      </c>
      <c r="E75" s="3" t="s">
        <v>710</v>
      </c>
      <c r="F75" s="3" t="s">
        <v>13</v>
      </c>
      <c r="G75" s="3" t="s">
        <v>15</v>
      </c>
      <c r="H75" s="3">
        <v>10698.05</v>
      </c>
      <c r="I75" s="22">
        <f>_xlfn.XLOOKUP($A75,[1]Sheet1!$A:$A,[1]Sheet1!D:D,0)</f>
        <v>0</v>
      </c>
      <c r="J75" s="22">
        <f>_xlfn.XLOOKUP($A75,[1]Sheet1!$A:$A,[1]Sheet1!E:E,0)</f>
        <v>0</v>
      </c>
      <c r="K75" s="22">
        <f>_xlfn.XLOOKUP($A75,[1]Sheet1!$A:$A,[1]Sheet1!F:F,0)</f>
        <v>0</v>
      </c>
      <c r="O75" s="22">
        <f t="shared" si="110"/>
        <v>0</v>
      </c>
      <c r="P75" s="22">
        <f t="shared" si="111"/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f t="shared" si="112"/>
        <v>0</v>
      </c>
      <c r="Y75" s="22">
        <f t="shared" si="113"/>
        <v>0</v>
      </c>
      <c r="Z75" s="22">
        <f t="shared" si="114"/>
        <v>0</v>
      </c>
      <c r="AA75" s="22">
        <f t="shared" si="115"/>
        <v>0</v>
      </c>
      <c r="AB75" s="22">
        <f t="shared" si="116"/>
        <v>0</v>
      </c>
      <c r="AC75" s="22">
        <f t="shared" si="117"/>
        <v>0</v>
      </c>
      <c r="AD75" s="22">
        <f t="shared" si="118"/>
        <v>0</v>
      </c>
      <c r="AE75" s="22">
        <f t="shared" si="119"/>
        <v>0</v>
      </c>
      <c r="AF75" s="22">
        <f t="shared" si="120"/>
        <v>0</v>
      </c>
      <c r="AG75" s="22">
        <f t="shared" si="121"/>
        <v>0</v>
      </c>
      <c r="AH75" s="22">
        <f t="shared" si="122"/>
        <v>0</v>
      </c>
      <c r="AI75" s="22">
        <f t="shared" si="123"/>
        <v>0</v>
      </c>
      <c r="AJ75" s="22">
        <f t="shared" si="124"/>
        <v>0</v>
      </c>
      <c r="AK75" s="22">
        <f t="shared" si="125"/>
        <v>0</v>
      </c>
      <c r="AL75" s="22">
        <f t="shared" si="126"/>
        <v>0</v>
      </c>
      <c r="AM75" s="22">
        <f t="shared" si="127"/>
        <v>0</v>
      </c>
      <c r="AN75" s="22">
        <f t="shared" si="128"/>
        <v>0</v>
      </c>
      <c r="AO75" s="22">
        <f t="shared" si="129"/>
        <v>0</v>
      </c>
      <c r="AP75" s="22">
        <f t="shared" si="130"/>
        <v>0</v>
      </c>
      <c r="AQ75" s="22">
        <f t="shared" si="131"/>
        <v>0</v>
      </c>
      <c r="AR75" s="22">
        <f t="shared" si="132"/>
        <v>0</v>
      </c>
      <c r="AS75" s="22">
        <f t="shared" si="133"/>
        <v>0</v>
      </c>
      <c r="BB75" s="22">
        <f t="shared" si="134"/>
        <v>0</v>
      </c>
    </row>
    <row r="76" spans="1:54">
      <c r="A76" s="3" t="str">
        <f t="shared" si="109"/>
        <v>BC_TAM049Perjeta</v>
      </c>
      <c r="B76" s="3" t="s">
        <v>549</v>
      </c>
      <c r="C76" s="3" t="s">
        <v>621</v>
      </c>
      <c r="D76" s="3" t="s">
        <v>675</v>
      </c>
      <c r="E76" s="3" t="s">
        <v>708</v>
      </c>
      <c r="F76" s="3" t="s">
        <v>16</v>
      </c>
      <c r="G76" s="3" t="s">
        <v>16</v>
      </c>
      <c r="H76" s="3">
        <v>3985.87</v>
      </c>
      <c r="I76" s="22">
        <f>_xlfn.XLOOKUP($A76,[1]Sheet1!$A:$A,[1]Sheet1!D:D,0)</f>
        <v>38.686183670013278</v>
      </c>
      <c r="J76" s="22">
        <f>_xlfn.XLOOKUP($A76,[1]Sheet1!$A:$A,[1]Sheet1!E:E,0)</f>
        <v>32.678800447759976</v>
      </c>
      <c r="K76" s="22">
        <f>_xlfn.XLOOKUP($A76,[1]Sheet1!$A:$A,[1]Sheet1!F:F,0)</f>
        <v>49.599584697683682</v>
      </c>
      <c r="L76" s="22">
        <v>29.971585172463037</v>
      </c>
      <c r="M76" s="22">
        <v>36.377424975516057</v>
      </c>
      <c r="N76" s="22">
        <v>41.748806584660606</v>
      </c>
      <c r="O76" s="22">
        <f t="shared" si="110"/>
        <v>120.96456881545693</v>
      </c>
      <c r="P76" s="22">
        <f t="shared" si="111"/>
        <v>108.0978167326397</v>
      </c>
      <c r="Q76" s="22">
        <v>229.06238554809664</v>
      </c>
      <c r="R76" s="22">
        <v>75</v>
      </c>
      <c r="S76" s="22">
        <v>74</v>
      </c>
      <c r="T76" s="22">
        <v>49</v>
      </c>
      <c r="U76" s="22">
        <v>-12</v>
      </c>
      <c r="V76" s="22">
        <v>0</v>
      </c>
      <c r="W76" s="22">
        <v>0</v>
      </c>
      <c r="X76" s="22">
        <f t="shared" si="112"/>
        <v>198</v>
      </c>
      <c r="Y76" s="22">
        <f t="shared" si="113"/>
        <v>-12</v>
      </c>
      <c r="Z76" s="22">
        <f t="shared" si="114"/>
        <v>186</v>
      </c>
      <c r="AA76" s="22">
        <f t="shared" si="115"/>
        <v>154198.09890479583</v>
      </c>
      <c r="AB76" s="22">
        <f t="shared" si="116"/>
        <v>130253.45034071305</v>
      </c>
      <c r="AC76" s="22">
        <f t="shared" si="117"/>
        <v>197697.49665895646</v>
      </c>
      <c r="AD76" s="22">
        <f t="shared" si="118"/>
        <v>119462.84219136524</v>
      </c>
      <c r="AE76" s="22">
        <f t="shared" si="119"/>
        <v>144995.68688716018</v>
      </c>
      <c r="AF76" s="22">
        <f t="shared" si="120"/>
        <v>166405.31570160115</v>
      </c>
      <c r="AG76" s="22">
        <f t="shared" si="121"/>
        <v>482149.04590446531</v>
      </c>
      <c r="AH76" s="22">
        <f t="shared" si="122"/>
        <v>430863.84478012659</v>
      </c>
      <c r="AI76" s="22">
        <f t="shared" si="123"/>
        <v>913012.89068459196</v>
      </c>
      <c r="AJ76" s="22">
        <f t="shared" si="124"/>
        <v>298940.25</v>
      </c>
      <c r="AK76" s="22">
        <f t="shared" si="125"/>
        <v>294954.38</v>
      </c>
      <c r="AL76" s="22">
        <f t="shared" si="126"/>
        <v>195307.63</v>
      </c>
      <c r="AM76" s="22">
        <f t="shared" si="127"/>
        <v>-47830.44</v>
      </c>
      <c r="AN76" s="22">
        <f t="shared" si="128"/>
        <v>0</v>
      </c>
      <c r="AO76" s="22">
        <f t="shared" si="129"/>
        <v>0</v>
      </c>
      <c r="AP76" s="22">
        <f t="shared" si="130"/>
        <v>789202.26</v>
      </c>
      <c r="AQ76" s="22">
        <f t="shared" si="131"/>
        <v>-47830.44</v>
      </c>
      <c r="AR76" s="22">
        <f t="shared" si="132"/>
        <v>741371.82</v>
      </c>
      <c r="AS76" s="22">
        <f t="shared" si="133"/>
        <v>0</v>
      </c>
      <c r="BB76" s="22">
        <f t="shared" si="134"/>
        <v>-12</v>
      </c>
    </row>
    <row r="77" spans="1:54">
      <c r="A77" s="3" t="str">
        <f t="shared" si="109"/>
        <v>BC_TAM049Phesgo 10ml</v>
      </c>
      <c r="B77" s="3" t="s">
        <v>549</v>
      </c>
      <c r="C77" s="3" t="s">
        <v>621</v>
      </c>
      <c r="D77" s="3" t="s">
        <v>675</v>
      </c>
      <c r="E77" s="3" t="s">
        <v>710</v>
      </c>
      <c r="F77" s="3" t="s">
        <v>17</v>
      </c>
      <c r="G77" s="3" t="s">
        <v>18</v>
      </c>
      <c r="H77" s="3">
        <v>6232.07</v>
      </c>
      <c r="I77" s="22">
        <f>_xlfn.XLOOKUP($A77,[1]Sheet1!$A:$A,[1]Sheet1!D:D,0)</f>
        <v>54.393944793718816</v>
      </c>
      <c r="J77" s="22">
        <f>_xlfn.XLOOKUP($A77,[1]Sheet1!$A:$A,[1]Sheet1!E:E,0)</f>
        <v>48.614091853503773</v>
      </c>
      <c r="K77" s="22">
        <f>_xlfn.XLOOKUP($A77,[1]Sheet1!$A:$A,[1]Sheet1!F:F,0)</f>
        <v>71.97289445445648</v>
      </c>
      <c r="L77" s="22">
        <v>64.780041329827768</v>
      </c>
      <c r="M77" s="22">
        <v>58.988204901507217</v>
      </c>
      <c r="N77" s="22">
        <v>74.410642323506167</v>
      </c>
      <c r="O77" s="22">
        <f t="shared" si="110"/>
        <v>174.98093110167906</v>
      </c>
      <c r="P77" s="22">
        <f t="shared" si="111"/>
        <v>198.17888855484114</v>
      </c>
      <c r="Q77" s="22">
        <v>373.15981965652026</v>
      </c>
      <c r="R77" s="22">
        <v>64</v>
      </c>
      <c r="S77" s="22">
        <v>62</v>
      </c>
      <c r="T77" s="22">
        <v>66</v>
      </c>
      <c r="U77" s="22">
        <v>73</v>
      </c>
      <c r="V77" s="22">
        <v>0</v>
      </c>
      <c r="W77" s="22">
        <v>0</v>
      </c>
      <c r="X77" s="22">
        <f t="shared" si="112"/>
        <v>192</v>
      </c>
      <c r="Y77" s="22">
        <f t="shared" si="113"/>
        <v>73</v>
      </c>
      <c r="Z77" s="22">
        <f t="shared" si="114"/>
        <v>265</v>
      </c>
      <c r="AA77" s="22">
        <f t="shared" si="115"/>
        <v>338986.87153059122</v>
      </c>
      <c r="AB77" s="22">
        <f t="shared" si="116"/>
        <v>302966.42341746524</v>
      </c>
      <c r="AC77" s="22">
        <f t="shared" si="117"/>
        <v>448540.11634278455</v>
      </c>
      <c r="AD77" s="22">
        <f t="shared" si="118"/>
        <v>403713.75217037974</v>
      </c>
      <c r="AE77" s="22">
        <f t="shared" si="119"/>
        <v>367618.62212053605</v>
      </c>
      <c r="AF77" s="22">
        <f t="shared" si="120"/>
        <v>463732.33170505305</v>
      </c>
      <c r="AG77" s="22">
        <f t="shared" si="121"/>
        <v>1090493.4112908409</v>
      </c>
      <c r="AH77" s="22">
        <f t="shared" si="122"/>
        <v>1235064.7059959688</v>
      </c>
      <c r="AI77" s="22">
        <f t="shared" si="123"/>
        <v>2325558.1172868102</v>
      </c>
      <c r="AJ77" s="22">
        <f t="shared" si="124"/>
        <v>398852.48</v>
      </c>
      <c r="AK77" s="22">
        <f t="shared" si="125"/>
        <v>386388.33999999997</v>
      </c>
      <c r="AL77" s="22">
        <f t="shared" si="126"/>
        <v>411316.62</v>
      </c>
      <c r="AM77" s="22">
        <f t="shared" si="127"/>
        <v>454941.11</v>
      </c>
      <c r="AN77" s="22">
        <f t="shared" si="128"/>
        <v>0</v>
      </c>
      <c r="AO77" s="22">
        <f t="shared" si="129"/>
        <v>0</v>
      </c>
      <c r="AP77" s="22">
        <f t="shared" si="130"/>
        <v>1196557.44</v>
      </c>
      <c r="AQ77" s="22">
        <f t="shared" si="131"/>
        <v>454941.11</v>
      </c>
      <c r="AR77" s="22">
        <f t="shared" si="132"/>
        <v>1651498.5499999998</v>
      </c>
      <c r="AS77" s="22">
        <f t="shared" si="133"/>
        <v>265</v>
      </c>
      <c r="AT77" s="22">
        <f>R77</f>
        <v>64</v>
      </c>
      <c r="AU77" s="22">
        <f t="shared" ref="AU77" si="145">S77</f>
        <v>62</v>
      </c>
      <c r="AV77" s="22">
        <f t="shared" ref="AV77" si="146">T77</f>
        <v>66</v>
      </c>
      <c r="AW77" s="22">
        <f t="shared" ref="AW77" si="147">U77</f>
        <v>73</v>
      </c>
      <c r="AX77" s="22">
        <f t="shared" ref="AX77" si="148">V77</f>
        <v>0</v>
      </c>
      <c r="AY77" s="22">
        <f t="shared" ref="AY77" si="149">W77</f>
        <v>0</v>
      </c>
      <c r="AZ77" s="22">
        <v>135.66666666666666</v>
      </c>
      <c r="BA77" s="22">
        <v>135.66666666666666</v>
      </c>
      <c r="BB77" s="22">
        <f t="shared" si="134"/>
        <v>73</v>
      </c>
    </row>
    <row r="78" spans="1:54">
      <c r="A78" s="3" t="str">
        <f t="shared" si="109"/>
        <v>BC_TAM049Phesgo 15ml</v>
      </c>
      <c r="B78" s="3" t="s">
        <v>549</v>
      </c>
      <c r="C78" s="3" t="s">
        <v>621</v>
      </c>
      <c r="D78" s="3" t="s">
        <v>675</v>
      </c>
      <c r="E78" s="3" t="s">
        <v>710</v>
      </c>
      <c r="F78" s="3" t="s">
        <v>17</v>
      </c>
      <c r="G78" s="3" t="s">
        <v>19</v>
      </c>
      <c r="H78" s="3">
        <v>8489.27</v>
      </c>
      <c r="I78" s="22">
        <f>_xlfn.XLOOKUP($A78,[1]Sheet1!$A:$A,[1]Sheet1!D:D,0)</f>
        <v>3.000005889787932</v>
      </c>
      <c r="J78" s="22">
        <f>_xlfn.XLOOKUP($A78,[1]Sheet1!$A:$A,[1]Sheet1!E:E,0)</f>
        <v>4.000005889787932</v>
      </c>
      <c r="K78" s="22">
        <f>_xlfn.XLOOKUP($A78,[1]Sheet1!$A:$A,[1]Sheet1!F:F,0)</f>
        <v>6.000005889787932</v>
      </c>
      <c r="L78" s="22">
        <v>4.000005889787932</v>
      </c>
      <c r="M78" s="22">
        <v>4.000005889787932</v>
      </c>
      <c r="N78" s="22">
        <v>7.0000047118303454</v>
      </c>
      <c r="O78" s="22">
        <f t="shared" si="110"/>
        <v>13.000017669363796</v>
      </c>
      <c r="P78" s="22">
        <f t="shared" si="111"/>
        <v>15.00001649140621</v>
      </c>
      <c r="Q78" s="22">
        <v>28.000034160770007</v>
      </c>
      <c r="R78" s="22">
        <v>5</v>
      </c>
      <c r="S78" s="22">
        <v>4</v>
      </c>
      <c r="T78" s="22">
        <v>4</v>
      </c>
      <c r="U78" s="22">
        <v>5</v>
      </c>
      <c r="V78" s="22">
        <v>0</v>
      </c>
      <c r="W78" s="22">
        <v>0</v>
      </c>
      <c r="X78" s="22">
        <f t="shared" si="112"/>
        <v>13</v>
      </c>
      <c r="Y78" s="22">
        <f t="shared" si="113"/>
        <v>5</v>
      </c>
      <c r="Z78" s="22">
        <f t="shared" si="114"/>
        <v>18</v>
      </c>
      <c r="AA78" s="22">
        <f t="shared" si="115"/>
        <v>25467.86</v>
      </c>
      <c r="AB78" s="22">
        <f t="shared" si="116"/>
        <v>33957.129999999997</v>
      </c>
      <c r="AC78" s="22">
        <f t="shared" si="117"/>
        <v>50935.67</v>
      </c>
      <c r="AD78" s="22">
        <f t="shared" si="118"/>
        <v>33957.129999999997</v>
      </c>
      <c r="AE78" s="22">
        <f t="shared" si="119"/>
        <v>33957.129999999997</v>
      </c>
      <c r="AF78" s="22">
        <f t="shared" si="120"/>
        <v>59424.93</v>
      </c>
      <c r="AG78" s="22">
        <f t="shared" si="121"/>
        <v>110360.66</v>
      </c>
      <c r="AH78" s="22">
        <f t="shared" si="122"/>
        <v>127339.19</v>
      </c>
      <c r="AI78" s="22">
        <f t="shared" si="123"/>
        <v>237699.85</v>
      </c>
      <c r="AJ78" s="22">
        <f t="shared" si="124"/>
        <v>42446.350000000006</v>
      </c>
      <c r="AK78" s="22">
        <f t="shared" si="125"/>
        <v>33957.08</v>
      </c>
      <c r="AL78" s="22">
        <f t="shared" si="126"/>
        <v>33957.08</v>
      </c>
      <c r="AM78" s="22">
        <f t="shared" si="127"/>
        <v>42446.350000000006</v>
      </c>
      <c r="AN78" s="22">
        <f t="shared" si="128"/>
        <v>0</v>
      </c>
      <c r="AO78" s="22">
        <f t="shared" si="129"/>
        <v>0</v>
      </c>
      <c r="AP78" s="22">
        <f t="shared" si="130"/>
        <v>110360.51000000001</v>
      </c>
      <c r="AQ78" s="22">
        <f t="shared" si="131"/>
        <v>42446.350000000006</v>
      </c>
      <c r="AR78" s="22">
        <f t="shared" si="132"/>
        <v>152806.86000000002</v>
      </c>
      <c r="AS78" s="22">
        <f t="shared" si="133"/>
        <v>36</v>
      </c>
      <c r="AT78" s="22">
        <f>R78*2</f>
        <v>10</v>
      </c>
      <c r="AU78" s="22">
        <f t="shared" ref="AU78" si="150">S78*2</f>
        <v>8</v>
      </c>
      <c r="AV78" s="22">
        <f t="shared" ref="AV78" si="151">T78*2</f>
        <v>8</v>
      </c>
      <c r="AW78" s="22">
        <f t="shared" ref="AW78" si="152">U78*2</f>
        <v>10</v>
      </c>
      <c r="AX78" s="22">
        <f t="shared" ref="AX78" si="153">V78*2</f>
        <v>0</v>
      </c>
      <c r="AY78" s="22">
        <f t="shared" ref="AY78" si="154">W78*2</f>
        <v>0</v>
      </c>
      <c r="BB78" s="22">
        <f t="shared" si="134"/>
        <v>5</v>
      </c>
    </row>
    <row r="79" spans="1:54">
      <c r="A79" s="3" t="str">
        <f t="shared" si="109"/>
        <v>BC_TAM442Herceptin IV</v>
      </c>
      <c r="B79" s="3" t="s">
        <v>549</v>
      </c>
      <c r="C79" s="3" t="s">
        <v>622</v>
      </c>
      <c r="D79" s="3" t="s">
        <v>676</v>
      </c>
      <c r="E79" s="3" t="s">
        <v>708</v>
      </c>
      <c r="F79" s="3" t="s">
        <v>11</v>
      </c>
      <c r="G79" s="3" t="s">
        <v>11</v>
      </c>
      <c r="H79" s="3">
        <v>4535.5</v>
      </c>
      <c r="I79" s="22">
        <f>_xlfn.XLOOKUP($A79,[1]Sheet1!$A:$A,[1]Sheet1!D:D,0)</f>
        <v>10.391269332615046</v>
      </c>
      <c r="J79" s="22">
        <f>_xlfn.XLOOKUP($A79,[1]Sheet1!$A:$A,[1]Sheet1!E:E,0)</f>
        <v>7.4443589054338322</v>
      </c>
      <c r="K79" s="22">
        <f>_xlfn.XLOOKUP($A79,[1]Sheet1!$A:$A,[1]Sheet1!F:F,0)</f>
        <v>6.9249439880114991</v>
      </c>
      <c r="L79" s="22">
        <v>4.8899861556323101</v>
      </c>
      <c r="M79" s="22">
        <v>4.4554545873659208</v>
      </c>
      <c r="N79" s="22">
        <v>7.756495646377676</v>
      </c>
      <c r="O79" s="22">
        <f t="shared" si="110"/>
        <v>24.760572226060376</v>
      </c>
      <c r="P79" s="22">
        <f t="shared" si="111"/>
        <v>17.101936389375908</v>
      </c>
      <c r="Q79" s="22">
        <v>41.862508615436283</v>
      </c>
      <c r="R79" s="22">
        <v>22</v>
      </c>
      <c r="S79" s="22">
        <v>15</v>
      </c>
      <c r="T79" s="22">
        <v>10</v>
      </c>
      <c r="U79" s="22">
        <v>6</v>
      </c>
      <c r="V79" s="22">
        <v>0</v>
      </c>
      <c r="W79" s="22">
        <v>0</v>
      </c>
      <c r="X79" s="22">
        <f t="shared" si="112"/>
        <v>47</v>
      </c>
      <c r="Y79" s="22">
        <f t="shared" si="113"/>
        <v>6</v>
      </c>
      <c r="Z79" s="22">
        <f t="shared" si="114"/>
        <v>53</v>
      </c>
      <c r="AA79" s="22">
        <f t="shared" si="115"/>
        <v>47129.602058075543</v>
      </c>
      <c r="AB79" s="22">
        <f t="shared" si="116"/>
        <v>33763.889815595147</v>
      </c>
      <c r="AC79" s="22">
        <f t="shared" si="117"/>
        <v>31408.083457626155</v>
      </c>
      <c r="AD79" s="22">
        <f t="shared" si="118"/>
        <v>22178.532208870343</v>
      </c>
      <c r="AE79" s="22">
        <f t="shared" si="119"/>
        <v>20207.714280998134</v>
      </c>
      <c r="AF79" s="22">
        <f t="shared" si="120"/>
        <v>35179.586004145953</v>
      </c>
      <c r="AG79" s="22">
        <f t="shared" si="121"/>
        <v>112301.57533129683</v>
      </c>
      <c r="AH79" s="22">
        <f t="shared" si="122"/>
        <v>77565.832494014423</v>
      </c>
      <c r="AI79" s="22">
        <f t="shared" si="123"/>
        <v>189867.40782531127</v>
      </c>
      <c r="AJ79" s="22">
        <f t="shared" si="124"/>
        <v>99781</v>
      </c>
      <c r="AK79" s="22">
        <f t="shared" si="125"/>
        <v>68032.5</v>
      </c>
      <c r="AL79" s="22">
        <f t="shared" si="126"/>
        <v>45355</v>
      </c>
      <c r="AM79" s="22">
        <f t="shared" si="127"/>
        <v>27213</v>
      </c>
      <c r="AN79" s="22">
        <f t="shared" si="128"/>
        <v>0</v>
      </c>
      <c r="AO79" s="22">
        <f t="shared" si="129"/>
        <v>0</v>
      </c>
      <c r="AP79" s="22">
        <f t="shared" si="130"/>
        <v>213168.5</v>
      </c>
      <c r="AQ79" s="22">
        <f t="shared" si="131"/>
        <v>27213</v>
      </c>
      <c r="AR79" s="22">
        <f t="shared" si="132"/>
        <v>240381.5</v>
      </c>
      <c r="AS79" s="22">
        <f t="shared" si="133"/>
        <v>0</v>
      </c>
      <c r="BB79" s="22">
        <f t="shared" si="134"/>
        <v>6</v>
      </c>
    </row>
    <row r="80" spans="1:54">
      <c r="A80" s="3" t="str">
        <f t="shared" si="109"/>
        <v>BC_TAM442Herceptin SC</v>
      </c>
      <c r="B80" s="3" t="s">
        <v>549</v>
      </c>
      <c r="C80" s="3" t="s">
        <v>622</v>
      </c>
      <c r="D80" s="3" t="s">
        <v>676</v>
      </c>
      <c r="E80" s="3" t="s">
        <v>708</v>
      </c>
      <c r="F80" s="3" t="s">
        <v>12</v>
      </c>
      <c r="G80" s="3" t="s">
        <v>12</v>
      </c>
      <c r="H80" s="3">
        <v>3444.49</v>
      </c>
      <c r="I80" s="22">
        <f>_xlfn.XLOOKUP($A80,[1]Sheet1!$A:$A,[1]Sheet1!D:D,0)</f>
        <v>23.933027545915685</v>
      </c>
      <c r="J80" s="22">
        <f>_xlfn.XLOOKUP($A80,[1]Sheet1!$A:$A,[1]Sheet1!E:E,0)</f>
        <v>22.17449451918085</v>
      </c>
      <c r="K80" s="22">
        <f>_xlfn.XLOOKUP($A80,[1]Sheet1!$A:$A,[1]Sheet1!F:F,0)</f>
        <v>33.634963538519784</v>
      </c>
      <c r="L80" s="22">
        <v>34.427527360906083</v>
      </c>
      <c r="M80" s="22">
        <v>30.997923426449503</v>
      </c>
      <c r="N80" s="22">
        <v>40.79988409432363</v>
      </c>
      <c r="O80" s="22">
        <f t="shared" si="110"/>
        <v>79.742485603616316</v>
      </c>
      <c r="P80" s="22">
        <f t="shared" si="111"/>
        <v>106.22533488167922</v>
      </c>
      <c r="Q80" s="22">
        <v>185.96782048529553</v>
      </c>
      <c r="R80" s="22">
        <v>17</v>
      </c>
      <c r="S80" s="22">
        <v>12</v>
      </c>
      <c r="T80" s="22">
        <v>19</v>
      </c>
      <c r="U80" s="22">
        <v>24</v>
      </c>
      <c r="V80" s="22">
        <v>0</v>
      </c>
      <c r="W80" s="22">
        <v>0</v>
      </c>
      <c r="X80" s="22">
        <f t="shared" si="112"/>
        <v>48</v>
      </c>
      <c r="Y80" s="22">
        <f t="shared" si="113"/>
        <v>24</v>
      </c>
      <c r="Z80" s="22">
        <f t="shared" si="114"/>
        <v>72</v>
      </c>
      <c r="AA80" s="22">
        <f t="shared" si="115"/>
        <v>82437.07405163112</v>
      </c>
      <c r="AB80" s="22">
        <f t="shared" si="116"/>
        <v>76379.824626373244</v>
      </c>
      <c r="AC80" s="22">
        <f t="shared" si="117"/>
        <v>115855.295558796</v>
      </c>
      <c r="AD80" s="22">
        <f t="shared" si="118"/>
        <v>118585.27371936738</v>
      </c>
      <c r="AE80" s="22">
        <f t="shared" si="119"/>
        <v>106772.03726317105</v>
      </c>
      <c r="AF80" s="22">
        <f t="shared" si="120"/>
        <v>140534.79276405679</v>
      </c>
      <c r="AG80" s="22">
        <f t="shared" si="121"/>
        <v>274672.19423680037</v>
      </c>
      <c r="AH80" s="22">
        <f t="shared" si="122"/>
        <v>365892.10374659521</v>
      </c>
      <c r="AI80" s="22">
        <f t="shared" si="123"/>
        <v>640564.29798339552</v>
      </c>
      <c r="AJ80" s="22">
        <f t="shared" si="124"/>
        <v>58556.329999999994</v>
      </c>
      <c r="AK80" s="22">
        <f t="shared" si="125"/>
        <v>41333.879999999997</v>
      </c>
      <c r="AL80" s="22">
        <f t="shared" si="126"/>
        <v>65445.31</v>
      </c>
      <c r="AM80" s="22">
        <f t="shared" si="127"/>
        <v>82667.759999999995</v>
      </c>
      <c r="AN80" s="22">
        <f t="shared" si="128"/>
        <v>0</v>
      </c>
      <c r="AO80" s="22">
        <f t="shared" si="129"/>
        <v>0</v>
      </c>
      <c r="AP80" s="22">
        <f t="shared" si="130"/>
        <v>165335.51999999999</v>
      </c>
      <c r="AQ80" s="22">
        <f t="shared" si="131"/>
        <v>82667.759999999995</v>
      </c>
      <c r="AR80" s="22">
        <f t="shared" si="132"/>
        <v>248003.27999999997</v>
      </c>
      <c r="AS80" s="22">
        <f t="shared" si="133"/>
        <v>0</v>
      </c>
      <c r="BB80" s="22">
        <f t="shared" si="134"/>
        <v>24</v>
      </c>
    </row>
    <row r="81" spans="1:54">
      <c r="A81" s="3" t="str">
        <f t="shared" si="109"/>
        <v>BC_TAM442Itovebi 3mg</v>
      </c>
      <c r="B81" s="3" t="s">
        <v>549</v>
      </c>
      <c r="C81" s="3" t="s">
        <v>622</v>
      </c>
      <c r="D81" s="3" t="s">
        <v>676</v>
      </c>
      <c r="E81" s="3" t="s">
        <v>710</v>
      </c>
      <c r="F81" s="3" t="s">
        <v>13</v>
      </c>
      <c r="G81" s="3" t="s">
        <v>14</v>
      </c>
      <c r="H81" s="3">
        <v>3566.02</v>
      </c>
      <c r="I81" s="22">
        <f>_xlfn.XLOOKUP($A81,[1]Sheet1!$A:$A,[1]Sheet1!D:D,0)</f>
        <v>2.4148672356127912</v>
      </c>
      <c r="J81" s="22">
        <f>_xlfn.XLOOKUP($A81,[1]Sheet1!$A:$A,[1]Sheet1!E:E,0)</f>
        <v>2.7572790557393154</v>
      </c>
      <c r="K81" s="22">
        <f>_xlfn.XLOOKUP($A81,[1]Sheet1!$A:$A,[1]Sheet1!F:F,0)</f>
        <v>5.5808186415804615</v>
      </c>
      <c r="L81" s="22">
        <v>5.6494421445098766</v>
      </c>
      <c r="M81" s="22">
        <v>6.8682063519645729</v>
      </c>
      <c r="N81" s="22">
        <v>8.7467044460357108</v>
      </c>
      <c r="O81" s="22">
        <f t="shared" si="110"/>
        <v>10.752964932932567</v>
      </c>
      <c r="P81" s="22">
        <f t="shared" si="111"/>
        <v>21.264352942510161</v>
      </c>
      <c r="Q81" s="22">
        <v>32.017317875442721</v>
      </c>
      <c r="R81" s="22">
        <v>4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f t="shared" si="112"/>
        <v>4</v>
      </c>
      <c r="Y81" s="22">
        <f t="shared" si="113"/>
        <v>0</v>
      </c>
      <c r="Z81" s="22">
        <f t="shared" si="114"/>
        <v>4</v>
      </c>
      <c r="AA81" s="22">
        <f t="shared" si="115"/>
        <v>8611.4648595399249</v>
      </c>
      <c r="AB81" s="22">
        <f t="shared" si="116"/>
        <v>9832.5122583475131</v>
      </c>
      <c r="AC81" s="22">
        <f t="shared" si="117"/>
        <v>19901.310892248755</v>
      </c>
      <c r="AD81" s="22">
        <f t="shared" si="118"/>
        <v>20146.02367616511</v>
      </c>
      <c r="AE81" s="22">
        <f t="shared" si="119"/>
        <v>24492.161215232707</v>
      </c>
      <c r="AF81" s="22">
        <f t="shared" si="120"/>
        <v>31190.922988652266</v>
      </c>
      <c r="AG81" s="22">
        <f t="shared" si="121"/>
        <v>38345.288010136195</v>
      </c>
      <c r="AH81" s="22">
        <f t="shared" si="122"/>
        <v>75829.107880050084</v>
      </c>
      <c r="AI81" s="22">
        <f t="shared" si="123"/>
        <v>114174.39589018625</v>
      </c>
      <c r="AJ81" s="22">
        <f t="shared" si="124"/>
        <v>14264.08</v>
      </c>
      <c r="AK81" s="22">
        <f t="shared" si="125"/>
        <v>0</v>
      </c>
      <c r="AL81" s="22">
        <f t="shared" si="126"/>
        <v>0</v>
      </c>
      <c r="AM81" s="22">
        <f t="shared" si="127"/>
        <v>0</v>
      </c>
      <c r="AN81" s="22">
        <f t="shared" si="128"/>
        <v>0</v>
      </c>
      <c r="AO81" s="22">
        <f t="shared" si="129"/>
        <v>0</v>
      </c>
      <c r="AP81" s="22">
        <f t="shared" si="130"/>
        <v>14264.08</v>
      </c>
      <c r="AQ81" s="22">
        <f t="shared" si="131"/>
        <v>0</v>
      </c>
      <c r="AR81" s="22">
        <f t="shared" si="132"/>
        <v>14264.08</v>
      </c>
      <c r="AS81" s="22">
        <f t="shared" si="133"/>
        <v>0</v>
      </c>
      <c r="BB81" s="22">
        <f t="shared" si="134"/>
        <v>0</v>
      </c>
    </row>
    <row r="82" spans="1:54">
      <c r="A82" s="3" t="str">
        <f t="shared" si="109"/>
        <v>BC_TAM442Itovebi 9mg</v>
      </c>
      <c r="B82" s="3" t="s">
        <v>549</v>
      </c>
      <c r="C82" s="3" t="s">
        <v>622</v>
      </c>
      <c r="D82" s="3" t="s">
        <v>676</v>
      </c>
      <c r="E82" s="3" t="s">
        <v>710</v>
      </c>
      <c r="F82" s="3" t="s">
        <v>13</v>
      </c>
      <c r="G82" s="3" t="s">
        <v>15</v>
      </c>
      <c r="H82" s="3">
        <v>10698.05</v>
      </c>
      <c r="I82" s="22">
        <f>_xlfn.XLOOKUP($A82,[1]Sheet1!$A:$A,[1]Sheet1!D:D,0)</f>
        <v>0</v>
      </c>
      <c r="J82" s="22">
        <f>_xlfn.XLOOKUP($A82,[1]Sheet1!$A:$A,[1]Sheet1!E:E,0)</f>
        <v>0</v>
      </c>
      <c r="K82" s="22">
        <f>_xlfn.XLOOKUP($A82,[1]Sheet1!$A:$A,[1]Sheet1!F:F,0)</f>
        <v>0</v>
      </c>
      <c r="O82" s="22">
        <f t="shared" si="110"/>
        <v>0</v>
      </c>
      <c r="P82" s="22">
        <f t="shared" si="111"/>
        <v>0</v>
      </c>
      <c r="Q82" s="22">
        <v>0</v>
      </c>
      <c r="R82" s="22">
        <v>1</v>
      </c>
      <c r="S82" s="22">
        <v>0</v>
      </c>
      <c r="T82" s="22">
        <v>0</v>
      </c>
      <c r="U82" s="22">
        <v>1</v>
      </c>
      <c r="V82" s="22">
        <v>0</v>
      </c>
      <c r="W82" s="22">
        <v>0</v>
      </c>
      <c r="X82" s="22">
        <f t="shared" si="112"/>
        <v>1</v>
      </c>
      <c r="Y82" s="22">
        <f t="shared" si="113"/>
        <v>1</v>
      </c>
      <c r="Z82" s="22">
        <f t="shared" si="114"/>
        <v>2</v>
      </c>
      <c r="AA82" s="22">
        <f t="shared" si="115"/>
        <v>0</v>
      </c>
      <c r="AB82" s="22">
        <f t="shared" si="116"/>
        <v>0</v>
      </c>
      <c r="AC82" s="22">
        <f t="shared" si="117"/>
        <v>0</v>
      </c>
      <c r="AD82" s="22">
        <f t="shared" si="118"/>
        <v>0</v>
      </c>
      <c r="AE82" s="22">
        <f t="shared" si="119"/>
        <v>0</v>
      </c>
      <c r="AF82" s="22">
        <f t="shared" si="120"/>
        <v>0</v>
      </c>
      <c r="AG82" s="22">
        <f t="shared" si="121"/>
        <v>0</v>
      </c>
      <c r="AH82" s="22">
        <f t="shared" si="122"/>
        <v>0</v>
      </c>
      <c r="AI82" s="22">
        <f t="shared" si="123"/>
        <v>0</v>
      </c>
      <c r="AJ82" s="22">
        <f t="shared" si="124"/>
        <v>10698.05</v>
      </c>
      <c r="AK82" s="22">
        <f t="shared" si="125"/>
        <v>0</v>
      </c>
      <c r="AL82" s="22">
        <f t="shared" si="126"/>
        <v>0</v>
      </c>
      <c r="AM82" s="22">
        <f t="shared" si="127"/>
        <v>10698.05</v>
      </c>
      <c r="AN82" s="22">
        <f t="shared" si="128"/>
        <v>0</v>
      </c>
      <c r="AO82" s="22">
        <f t="shared" si="129"/>
        <v>0</v>
      </c>
      <c r="AP82" s="22">
        <f t="shared" si="130"/>
        <v>10698.05</v>
      </c>
      <c r="AQ82" s="22">
        <f t="shared" si="131"/>
        <v>10698.05</v>
      </c>
      <c r="AR82" s="22">
        <f t="shared" si="132"/>
        <v>21396.1</v>
      </c>
      <c r="AS82" s="22">
        <f t="shared" si="133"/>
        <v>0</v>
      </c>
      <c r="BB82" s="22">
        <f t="shared" si="134"/>
        <v>1</v>
      </c>
    </row>
    <row r="83" spans="1:54">
      <c r="A83" s="3" t="str">
        <f t="shared" si="109"/>
        <v>BC_TAM442Perjeta</v>
      </c>
      <c r="B83" s="3" t="s">
        <v>549</v>
      </c>
      <c r="C83" s="3" t="s">
        <v>622</v>
      </c>
      <c r="D83" s="3" t="s">
        <v>676</v>
      </c>
      <c r="E83" s="3" t="s">
        <v>708</v>
      </c>
      <c r="F83" s="3" t="s">
        <v>16</v>
      </c>
      <c r="G83" s="3" t="s">
        <v>16</v>
      </c>
      <c r="H83" s="3">
        <v>3985.87</v>
      </c>
      <c r="I83" s="22">
        <f>_xlfn.XLOOKUP($A83,[1]Sheet1!$A:$A,[1]Sheet1!D:D,0)</f>
        <v>50.213616191242934</v>
      </c>
      <c r="J83" s="22">
        <f>_xlfn.XLOOKUP($A83,[1]Sheet1!$A:$A,[1]Sheet1!E:E,0)</f>
        <v>42.416195850974049</v>
      </c>
      <c r="K83" s="22">
        <f>_xlfn.XLOOKUP($A83,[1]Sheet1!$A:$A,[1]Sheet1!F:F,0)</f>
        <v>64.378914459454606</v>
      </c>
      <c r="L83" s="22">
        <v>38.902303916314168</v>
      </c>
      <c r="M83" s="22">
        <v>47.216910081574639</v>
      </c>
      <c r="N83" s="22">
        <v>54.188817593541245</v>
      </c>
      <c r="O83" s="22">
        <f t="shared" si="110"/>
        <v>157.00872650167159</v>
      </c>
      <c r="P83" s="22">
        <f t="shared" si="111"/>
        <v>140.30803159143005</v>
      </c>
      <c r="Q83" s="22">
        <v>297.31675809310161</v>
      </c>
      <c r="R83" s="22">
        <v>96</v>
      </c>
      <c r="S83" s="22">
        <v>40</v>
      </c>
      <c r="T83" s="22">
        <v>49</v>
      </c>
      <c r="U83" s="22">
        <v>30</v>
      </c>
      <c r="V83" s="22">
        <v>0</v>
      </c>
      <c r="W83" s="22">
        <v>0</v>
      </c>
      <c r="X83" s="22">
        <f t="shared" si="112"/>
        <v>185</v>
      </c>
      <c r="Y83" s="22">
        <f t="shared" si="113"/>
        <v>30</v>
      </c>
      <c r="Z83" s="22">
        <f t="shared" si="114"/>
        <v>215</v>
      </c>
      <c r="AA83" s="22">
        <f t="shared" si="115"/>
        <v>200144.94636818947</v>
      </c>
      <c r="AB83" s="22">
        <f t="shared" si="116"/>
        <v>169065.44255652191</v>
      </c>
      <c r="AC83" s="22">
        <f t="shared" si="117"/>
        <v>256605.98377650633</v>
      </c>
      <c r="AD83" s="22">
        <f t="shared" si="118"/>
        <v>155059.52611091913</v>
      </c>
      <c r="AE83" s="22">
        <f t="shared" si="119"/>
        <v>188200.4653868459</v>
      </c>
      <c r="AF83" s="22">
        <f t="shared" si="120"/>
        <v>215989.58238156824</v>
      </c>
      <c r="AG83" s="22">
        <f t="shared" si="121"/>
        <v>625816.37270121777</v>
      </c>
      <c r="AH83" s="22">
        <f t="shared" si="122"/>
        <v>559249.57387933333</v>
      </c>
      <c r="AI83" s="22">
        <f t="shared" si="123"/>
        <v>1185065.9465805509</v>
      </c>
      <c r="AJ83" s="22">
        <f t="shared" si="124"/>
        <v>382643.52</v>
      </c>
      <c r="AK83" s="22">
        <f t="shared" si="125"/>
        <v>159434.79999999999</v>
      </c>
      <c r="AL83" s="22">
        <f t="shared" si="126"/>
        <v>195307.63</v>
      </c>
      <c r="AM83" s="22">
        <f t="shared" si="127"/>
        <v>119576.09999999999</v>
      </c>
      <c r="AN83" s="22">
        <f t="shared" si="128"/>
        <v>0</v>
      </c>
      <c r="AO83" s="22">
        <f t="shared" si="129"/>
        <v>0</v>
      </c>
      <c r="AP83" s="22">
        <f t="shared" si="130"/>
        <v>737385.95</v>
      </c>
      <c r="AQ83" s="22">
        <f t="shared" si="131"/>
        <v>119576.09999999999</v>
      </c>
      <c r="AR83" s="22">
        <f t="shared" si="132"/>
        <v>856962.04999999993</v>
      </c>
      <c r="AS83" s="22">
        <f t="shared" si="133"/>
        <v>0</v>
      </c>
      <c r="BB83" s="22">
        <f t="shared" si="134"/>
        <v>30</v>
      </c>
    </row>
    <row r="84" spans="1:54">
      <c r="A84" s="3" t="str">
        <f t="shared" si="109"/>
        <v>BC_TAM442Phesgo 10ml</v>
      </c>
      <c r="B84" s="3" t="s">
        <v>549</v>
      </c>
      <c r="C84" s="3" t="s">
        <v>622</v>
      </c>
      <c r="D84" s="3" t="s">
        <v>676</v>
      </c>
      <c r="E84" s="3" t="s">
        <v>710</v>
      </c>
      <c r="F84" s="3" t="s">
        <v>17</v>
      </c>
      <c r="G84" s="3" t="s">
        <v>18</v>
      </c>
      <c r="H84" s="3">
        <v>6232.07</v>
      </c>
      <c r="I84" s="22">
        <f>_xlfn.XLOOKUP($A84,[1]Sheet1!$A:$A,[1]Sheet1!D:D,0)</f>
        <v>61.737445914144104</v>
      </c>
      <c r="J84" s="22">
        <f>_xlfn.XLOOKUP($A84,[1]Sheet1!$A:$A,[1]Sheet1!E:E,0)</f>
        <v>55.197057471150032</v>
      </c>
      <c r="K84" s="22">
        <f>_xlfn.XLOOKUP($A84,[1]Sheet1!$A:$A,[1]Sheet1!F:F,0)</f>
        <v>85.770669129749834</v>
      </c>
      <c r="L84" s="22">
        <v>76.870483705610198</v>
      </c>
      <c r="M84" s="22">
        <v>68.719345556096243</v>
      </c>
      <c r="N84" s="22">
        <v>90.224796290617249</v>
      </c>
      <c r="O84" s="22">
        <f t="shared" si="110"/>
        <v>202.70517251504396</v>
      </c>
      <c r="P84" s="22">
        <f t="shared" si="111"/>
        <v>235.81462555232366</v>
      </c>
      <c r="Q84" s="22">
        <v>438.51979806736767</v>
      </c>
      <c r="R84" s="22">
        <v>64</v>
      </c>
      <c r="S84" s="22">
        <v>51</v>
      </c>
      <c r="T84" s="22">
        <v>61</v>
      </c>
      <c r="U84" s="22">
        <v>42</v>
      </c>
      <c r="V84" s="22">
        <v>0</v>
      </c>
      <c r="W84" s="22">
        <v>0</v>
      </c>
      <c r="X84" s="22">
        <f t="shared" si="112"/>
        <v>176</v>
      </c>
      <c r="Y84" s="22">
        <f t="shared" si="113"/>
        <v>42</v>
      </c>
      <c r="Z84" s="22">
        <f t="shared" si="114"/>
        <v>218</v>
      </c>
      <c r="AA84" s="22">
        <f t="shared" si="115"/>
        <v>384752.08455816004</v>
      </c>
      <c r="AB84" s="22">
        <f t="shared" si="116"/>
        <v>343991.92595422996</v>
      </c>
      <c r="AC84" s="22">
        <f t="shared" si="117"/>
        <v>534528.81396344001</v>
      </c>
      <c r="AD84" s="22">
        <f t="shared" si="118"/>
        <v>479062.23538722214</v>
      </c>
      <c r="AE84" s="22">
        <f t="shared" si="119"/>
        <v>428263.77185978071</v>
      </c>
      <c r="AF84" s="22">
        <f t="shared" si="120"/>
        <v>562287.24621886702</v>
      </c>
      <c r="AG84" s="22">
        <f t="shared" si="121"/>
        <v>1263272.82447583</v>
      </c>
      <c r="AH84" s="22">
        <f t="shared" si="122"/>
        <v>1469613.2534658697</v>
      </c>
      <c r="AI84" s="22">
        <f t="shared" si="123"/>
        <v>2732886.0779416999</v>
      </c>
      <c r="AJ84" s="22">
        <f t="shared" si="124"/>
        <v>398852.48</v>
      </c>
      <c r="AK84" s="22">
        <f t="shared" si="125"/>
        <v>317835.57</v>
      </c>
      <c r="AL84" s="22">
        <f t="shared" si="126"/>
        <v>380156.26999999996</v>
      </c>
      <c r="AM84" s="22">
        <f t="shared" si="127"/>
        <v>261746.94</v>
      </c>
      <c r="AN84" s="22">
        <f t="shared" si="128"/>
        <v>0</v>
      </c>
      <c r="AO84" s="22">
        <f t="shared" si="129"/>
        <v>0</v>
      </c>
      <c r="AP84" s="22">
        <f t="shared" si="130"/>
        <v>1096844.3199999998</v>
      </c>
      <c r="AQ84" s="22">
        <f t="shared" si="131"/>
        <v>261746.94</v>
      </c>
      <c r="AR84" s="22">
        <f t="shared" si="132"/>
        <v>1358591.26</v>
      </c>
      <c r="AS84" s="22">
        <f t="shared" si="133"/>
        <v>218</v>
      </c>
      <c r="AT84" s="22">
        <f>R84</f>
        <v>64</v>
      </c>
      <c r="AU84" s="22">
        <f t="shared" ref="AU84" si="155">S84</f>
        <v>51</v>
      </c>
      <c r="AV84" s="22">
        <f t="shared" ref="AV84" si="156">T84</f>
        <v>61</v>
      </c>
      <c r="AW84" s="22">
        <f t="shared" ref="AW84" si="157">U84</f>
        <v>42</v>
      </c>
      <c r="AX84" s="22">
        <f t="shared" ref="AX84" si="158">V84</f>
        <v>0</v>
      </c>
      <c r="AY84" s="22">
        <f t="shared" ref="AY84" si="159">W84</f>
        <v>0</v>
      </c>
      <c r="AZ84" s="22">
        <v>246.33333333333331</v>
      </c>
      <c r="BA84" s="22">
        <v>246.33333333333331</v>
      </c>
      <c r="BB84" s="22">
        <f t="shared" si="134"/>
        <v>42</v>
      </c>
    </row>
    <row r="85" spans="1:54">
      <c r="A85" s="3" t="str">
        <f t="shared" si="109"/>
        <v>BC_TAM442Phesgo 15ml</v>
      </c>
      <c r="B85" s="3" t="s">
        <v>549</v>
      </c>
      <c r="C85" s="3" t="s">
        <v>622</v>
      </c>
      <c r="D85" s="3" t="s">
        <v>676</v>
      </c>
      <c r="E85" s="3" t="s">
        <v>710</v>
      </c>
      <c r="F85" s="3" t="s">
        <v>17</v>
      </c>
      <c r="G85" s="3" t="s">
        <v>19</v>
      </c>
      <c r="H85" s="3">
        <v>8489.27</v>
      </c>
      <c r="I85" s="22">
        <f>_xlfn.XLOOKUP($A85,[1]Sheet1!$A:$A,[1]Sheet1!D:D,0)</f>
        <v>5.0000023559151732</v>
      </c>
      <c r="J85" s="22">
        <f>_xlfn.XLOOKUP($A85,[1]Sheet1!$A:$A,[1]Sheet1!E:E,0)</f>
        <v>6.0000023559151732</v>
      </c>
      <c r="K85" s="22">
        <f>_xlfn.XLOOKUP($A85,[1]Sheet1!$A:$A,[1]Sheet1!F:F,0)</f>
        <v>6.0000023559151732</v>
      </c>
      <c r="L85" s="22">
        <v>4.0000035338727589</v>
      </c>
      <c r="M85" s="22">
        <v>5.0000035338727598</v>
      </c>
      <c r="N85" s="22">
        <v>6.0000035338727598</v>
      </c>
      <c r="O85" s="22">
        <f t="shared" si="110"/>
        <v>17.000007067745521</v>
      </c>
      <c r="P85" s="22">
        <f t="shared" si="111"/>
        <v>15.000010601618278</v>
      </c>
      <c r="Q85" s="22">
        <v>32.0000176693638</v>
      </c>
      <c r="R85" s="22">
        <v>3</v>
      </c>
      <c r="S85" s="22">
        <v>2</v>
      </c>
      <c r="T85" s="22">
        <v>2</v>
      </c>
      <c r="U85" s="22">
        <v>7</v>
      </c>
      <c r="V85" s="22">
        <v>0</v>
      </c>
      <c r="W85" s="22">
        <v>0</v>
      </c>
      <c r="X85" s="22">
        <f t="shared" si="112"/>
        <v>7</v>
      </c>
      <c r="Y85" s="22">
        <f t="shared" si="113"/>
        <v>7</v>
      </c>
      <c r="Z85" s="22">
        <f t="shared" si="114"/>
        <v>14</v>
      </c>
      <c r="AA85" s="22">
        <f t="shared" si="115"/>
        <v>42446.37</v>
      </c>
      <c r="AB85" s="22">
        <f t="shared" si="116"/>
        <v>50935.640000000007</v>
      </c>
      <c r="AC85" s="22">
        <f t="shared" si="117"/>
        <v>50935.640000000007</v>
      </c>
      <c r="AD85" s="22">
        <f t="shared" si="118"/>
        <v>33957.11</v>
      </c>
      <c r="AE85" s="22">
        <f t="shared" si="119"/>
        <v>42446.380000000005</v>
      </c>
      <c r="AF85" s="22">
        <f t="shared" si="120"/>
        <v>50935.650000000009</v>
      </c>
      <c r="AG85" s="22">
        <f t="shared" si="121"/>
        <v>144317.65000000002</v>
      </c>
      <c r="AH85" s="22">
        <f t="shared" si="122"/>
        <v>127339.14000000001</v>
      </c>
      <c r="AI85" s="22">
        <f t="shared" si="123"/>
        <v>271656.79000000004</v>
      </c>
      <c r="AJ85" s="22">
        <f t="shared" si="124"/>
        <v>25467.81</v>
      </c>
      <c r="AK85" s="22">
        <f t="shared" si="125"/>
        <v>16978.54</v>
      </c>
      <c r="AL85" s="22">
        <f t="shared" si="126"/>
        <v>16978.54</v>
      </c>
      <c r="AM85" s="22">
        <f t="shared" si="127"/>
        <v>59424.89</v>
      </c>
      <c r="AN85" s="22">
        <f t="shared" si="128"/>
        <v>0</v>
      </c>
      <c r="AO85" s="22">
        <f t="shared" si="129"/>
        <v>0</v>
      </c>
      <c r="AP85" s="22">
        <f t="shared" si="130"/>
        <v>59424.89</v>
      </c>
      <c r="AQ85" s="22">
        <f t="shared" si="131"/>
        <v>59424.89</v>
      </c>
      <c r="AR85" s="22">
        <f t="shared" si="132"/>
        <v>118849.78</v>
      </c>
      <c r="AS85" s="22">
        <f t="shared" si="133"/>
        <v>28</v>
      </c>
      <c r="AT85" s="22">
        <f>R85*2</f>
        <v>6</v>
      </c>
      <c r="AU85" s="22">
        <f t="shared" ref="AU85" si="160">S85*2</f>
        <v>4</v>
      </c>
      <c r="AV85" s="22">
        <f t="shared" ref="AV85" si="161">T85*2</f>
        <v>4</v>
      </c>
      <c r="AW85" s="22">
        <f t="shared" ref="AW85" si="162">U85*2</f>
        <v>14</v>
      </c>
      <c r="AX85" s="22">
        <f t="shared" ref="AX85" si="163">V85*2</f>
        <v>0</v>
      </c>
      <c r="AY85" s="22">
        <f t="shared" ref="AY85" si="164">W85*2</f>
        <v>0</v>
      </c>
      <c r="BB85" s="22">
        <f t="shared" si="134"/>
        <v>7</v>
      </c>
    </row>
    <row r="86" spans="1:54">
      <c r="A86" s="3" t="str">
        <f t="shared" si="109"/>
        <v>BC_TAM303Herceptin IV</v>
      </c>
      <c r="B86" s="3" t="s">
        <v>887</v>
      </c>
      <c r="C86" s="3" t="s">
        <v>641</v>
      </c>
      <c r="D86" s="3" t="s">
        <v>677</v>
      </c>
      <c r="E86" s="3" t="s">
        <v>708</v>
      </c>
      <c r="F86" s="3" t="s">
        <v>11</v>
      </c>
      <c r="G86" s="3" t="s">
        <v>11</v>
      </c>
      <c r="H86" s="3">
        <v>4535.5</v>
      </c>
      <c r="I86" s="22">
        <f>_xlfn.XLOOKUP($A86,[1]Sheet1!$A:$A,[1]Sheet1!D:D,0)</f>
        <v>78.924136003404243</v>
      </c>
      <c r="J86" s="22">
        <f>_xlfn.XLOOKUP($A86,[1]Sheet1!$A:$A,[1]Sheet1!E:E,0)</f>
        <v>56.541657799832464</v>
      </c>
      <c r="K86" s="22">
        <f>_xlfn.XLOOKUP($A86,[1]Sheet1!$A:$A,[1]Sheet1!F:F,0)</f>
        <v>52.596579265858914</v>
      </c>
      <c r="L86" s="22">
        <v>14.62193148803626</v>
      </c>
      <c r="M86" s="22">
        <v>13.32260453324276</v>
      </c>
      <c r="N86" s="22">
        <v>23.193306549130824</v>
      </c>
      <c r="O86" s="22">
        <f t="shared" si="110"/>
        <v>188.0623730690956</v>
      </c>
      <c r="P86" s="22">
        <f t="shared" si="111"/>
        <v>51.137842570409845</v>
      </c>
      <c r="Q86" s="22">
        <v>95.992626952559846</v>
      </c>
      <c r="R86" s="22">
        <v>54</v>
      </c>
      <c r="S86" s="22">
        <v>52.5</v>
      </c>
      <c r="T86" s="22">
        <v>67.5</v>
      </c>
      <c r="U86" s="22">
        <v>37</v>
      </c>
      <c r="V86" s="22">
        <v>0</v>
      </c>
      <c r="W86" s="22">
        <v>0</v>
      </c>
      <c r="X86" s="22">
        <f t="shared" si="112"/>
        <v>174</v>
      </c>
      <c r="Y86" s="22">
        <f t="shared" si="113"/>
        <v>37</v>
      </c>
      <c r="Z86" s="22">
        <f t="shared" si="114"/>
        <v>211</v>
      </c>
      <c r="AA86" s="22">
        <f t="shared" si="115"/>
        <v>357960.41884343995</v>
      </c>
      <c r="AB86" s="22">
        <f t="shared" si="116"/>
        <v>256444.68895114015</v>
      </c>
      <c r="AC86" s="22">
        <f t="shared" si="117"/>
        <v>238551.78526030309</v>
      </c>
      <c r="AD86" s="22">
        <f t="shared" si="118"/>
        <v>66317.770263988452</v>
      </c>
      <c r="AE86" s="22">
        <f t="shared" si="119"/>
        <v>60424.672860522536</v>
      </c>
      <c r="AF86" s="22">
        <f t="shared" si="120"/>
        <v>105193.24185358285</v>
      </c>
      <c r="AG86" s="22">
        <f t="shared" si="121"/>
        <v>852956.89305488311</v>
      </c>
      <c r="AH86" s="22">
        <f t="shared" si="122"/>
        <v>231935.68497809386</v>
      </c>
      <c r="AI86" s="22">
        <f t="shared" si="123"/>
        <v>435374.55954333517</v>
      </c>
      <c r="AJ86" s="22">
        <f t="shared" si="124"/>
        <v>244917</v>
      </c>
      <c r="AK86" s="22">
        <f t="shared" si="125"/>
        <v>238113.75</v>
      </c>
      <c r="AL86" s="22">
        <f t="shared" si="126"/>
        <v>306146.25</v>
      </c>
      <c r="AM86" s="22">
        <f t="shared" si="127"/>
        <v>167813.5</v>
      </c>
      <c r="AN86" s="22">
        <f t="shared" si="128"/>
        <v>0</v>
      </c>
      <c r="AO86" s="22">
        <f t="shared" si="129"/>
        <v>0</v>
      </c>
      <c r="AP86" s="22">
        <f t="shared" si="130"/>
        <v>789177</v>
      </c>
      <c r="AQ86" s="22">
        <f t="shared" si="131"/>
        <v>167813.5</v>
      </c>
      <c r="AR86" s="22">
        <f t="shared" si="132"/>
        <v>956990.5</v>
      </c>
      <c r="AS86" s="22">
        <f t="shared" si="133"/>
        <v>0</v>
      </c>
      <c r="BB86" s="22">
        <f t="shared" si="134"/>
        <v>37</v>
      </c>
    </row>
    <row r="87" spans="1:54">
      <c r="A87" s="3" t="str">
        <f t="shared" si="109"/>
        <v>BC_TAM303Herceptin SC</v>
      </c>
      <c r="B87" s="3" t="s">
        <v>887</v>
      </c>
      <c r="C87" s="3" t="s">
        <v>641</v>
      </c>
      <c r="D87" s="3" t="s">
        <v>677</v>
      </c>
      <c r="E87" s="3" t="s">
        <v>708</v>
      </c>
      <c r="F87" s="3" t="s">
        <v>12</v>
      </c>
      <c r="G87" s="3" t="s">
        <v>12</v>
      </c>
      <c r="H87" s="3">
        <v>3444.49</v>
      </c>
      <c r="I87" s="22">
        <f>_xlfn.XLOOKUP($A87,[1]Sheet1!$A:$A,[1]Sheet1!D:D,0)</f>
        <v>214.77633418932305</v>
      </c>
      <c r="J87" s="22">
        <f>_xlfn.XLOOKUP($A87,[1]Sheet1!$A:$A,[1]Sheet1!E:E,0)</f>
        <v>198.99515998107216</v>
      </c>
      <c r="K87" s="22">
        <f>_xlfn.XLOOKUP($A87,[1]Sheet1!$A:$A,[1]Sheet1!F:F,0)</f>
        <v>301.8420530179701</v>
      </c>
      <c r="L87" s="22">
        <v>478.50678858319526</v>
      </c>
      <c r="M87" s="22">
        <v>430.83886437866363</v>
      </c>
      <c r="N87" s="22">
        <v>567.0759130587636</v>
      </c>
      <c r="O87" s="22">
        <f t="shared" si="110"/>
        <v>715.61354718836537</v>
      </c>
      <c r="P87" s="22">
        <f t="shared" si="111"/>
        <v>1476.4215660206223</v>
      </c>
      <c r="Q87" s="22">
        <v>2161.6670385681055</v>
      </c>
      <c r="R87" s="22">
        <v>347.5</v>
      </c>
      <c r="S87" s="22">
        <v>278.5</v>
      </c>
      <c r="T87" s="22">
        <v>354.5</v>
      </c>
      <c r="U87" s="22">
        <v>446.8</v>
      </c>
      <c r="V87" s="22">
        <v>0</v>
      </c>
      <c r="W87" s="22">
        <v>0</v>
      </c>
      <c r="X87" s="22">
        <f t="shared" si="112"/>
        <v>980.5</v>
      </c>
      <c r="Y87" s="22">
        <f t="shared" si="113"/>
        <v>446.8</v>
      </c>
      <c r="Z87" s="22">
        <f t="shared" si="114"/>
        <v>1427.3</v>
      </c>
      <c r="AA87" s="22">
        <f t="shared" si="115"/>
        <v>739794.93535178131</v>
      </c>
      <c r="AB87" s="22">
        <f t="shared" si="116"/>
        <v>685436.83860320318</v>
      </c>
      <c r="AC87" s="22">
        <f t="shared" si="117"/>
        <v>1039691.9331998677</v>
      </c>
      <c r="AD87" s="22">
        <f t="shared" si="118"/>
        <v>1648211.8482069301</v>
      </c>
      <c r="AE87" s="22">
        <f t="shared" si="119"/>
        <v>1484020.159963663</v>
      </c>
      <c r="AF87" s="22">
        <f t="shared" si="120"/>
        <v>1953287.3117717805</v>
      </c>
      <c r="AG87" s="22">
        <f t="shared" si="121"/>
        <v>2464923.7071548523</v>
      </c>
      <c r="AH87" s="22">
        <f t="shared" si="122"/>
        <v>5085519.3199423729</v>
      </c>
      <c r="AI87" s="22">
        <f t="shared" si="123"/>
        <v>7445840.4976774529</v>
      </c>
      <c r="AJ87" s="22">
        <f t="shared" si="124"/>
        <v>1196960.2749999999</v>
      </c>
      <c r="AK87" s="22">
        <f t="shared" si="125"/>
        <v>959290.46499999997</v>
      </c>
      <c r="AL87" s="22">
        <f t="shared" si="126"/>
        <v>1221071.7049999998</v>
      </c>
      <c r="AM87" s="22">
        <f t="shared" si="127"/>
        <v>1538998.132</v>
      </c>
      <c r="AN87" s="22">
        <f t="shared" si="128"/>
        <v>0</v>
      </c>
      <c r="AO87" s="22">
        <f t="shared" si="129"/>
        <v>0</v>
      </c>
      <c r="AP87" s="22">
        <f t="shared" si="130"/>
        <v>3377322.4449999998</v>
      </c>
      <c r="AQ87" s="22">
        <f t="shared" si="131"/>
        <v>1538998.132</v>
      </c>
      <c r="AR87" s="22">
        <f t="shared" si="132"/>
        <v>4916320.5769999996</v>
      </c>
      <c r="AS87" s="22">
        <f t="shared" si="133"/>
        <v>0</v>
      </c>
      <c r="BB87" s="22">
        <f t="shared" si="134"/>
        <v>446.8</v>
      </c>
    </row>
    <row r="88" spans="1:54">
      <c r="A88" s="3" t="str">
        <f t="shared" si="109"/>
        <v>BC_TAM303Itovebi 3mg</v>
      </c>
      <c r="B88" s="3" t="s">
        <v>887</v>
      </c>
      <c r="C88" s="3" t="s">
        <v>641</v>
      </c>
      <c r="D88" s="3" t="s">
        <v>677</v>
      </c>
      <c r="E88" s="3" t="s">
        <v>710</v>
      </c>
      <c r="F88" s="3" t="s">
        <v>13</v>
      </c>
      <c r="G88" s="3" t="s">
        <v>14</v>
      </c>
      <c r="H88" s="3">
        <v>3566.02</v>
      </c>
      <c r="I88" s="22">
        <f>_xlfn.XLOOKUP($A88,[1]Sheet1!$A:$A,[1]Sheet1!D:D,0)</f>
        <v>0.44058785492937746</v>
      </c>
      <c r="J88" s="22">
        <f>_xlfn.XLOOKUP($A88,[1]Sheet1!$A:$A,[1]Sheet1!E:E,0)</f>
        <v>0.50306022902398351</v>
      </c>
      <c r="K88" s="22">
        <f>_xlfn.XLOOKUP($A88,[1]Sheet1!$A:$A,[1]Sheet1!F:F,0)</f>
        <v>1.0182095635662833</v>
      </c>
      <c r="L88" s="22">
        <v>5.9992855635375347E-7</v>
      </c>
      <c r="M88" s="22">
        <v>7.2935221143525109E-7</v>
      </c>
      <c r="N88" s="22">
        <v>9.2883467728978841E-7</v>
      </c>
      <c r="O88" s="22">
        <f t="shared" si="110"/>
        <v>1.9618576475196443</v>
      </c>
      <c r="P88" s="22">
        <f t="shared" si="111"/>
        <v>2.2581154450787932E-6</v>
      </c>
      <c r="Q88" s="22">
        <v>3.265660640597505E-6</v>
      </c>
      <c r="R88" s="22">
        <v>0.5</v>
      </c>
      <c r="S88" s="22">
        <v>2</v>
      </c>
      <c r="T88" s="22">
        <v>0</v>
      </c>
      <c r="U88" s="22">
        <v>0</v>
      </c>
      <c r="V88" s="22">
        <v>0</v>
      </c>
      <c r="W88" s="22">
        <v>0</v>
      </c>
      <c r="X88" s="22">
        <f t="shared" si="112"/>
        <v>2.5</v>
      </c>
      <c r="Y88" s="22">
        <f t="shared" si="113"/>
        <v>0</v>
      </c>
      <c r="Z88" s="22">
        <f t="shared" si="114"/>
        <v>2.5</v>
      </c>
      <c r="AA88" s="22">
        <f t="shared" si="115"/>
        <v>1571.1451024352587</v>
      </c>
      <c r="AB88" s="22">
        <f t="shared" si="116"/>
        <v>1793.9228379041056</v>
      </c>
      <c r="AC88" s="22">
        <f t="shared" si="117"/>
        <v>3630.9556678686376</v>
      </c>
      <c r="AD88" s="22">
        <f t="shared" si="118"/>
        <v>2.139357230528612E-3</v>
      </c>
      <c r="AE88" s="22">
        <f t="shared" si="119"/>
        <v>2.6008845730223339E-3</v>
      </c>
      <c r="AF88" s="22">
        <f t="shared" si="120"/>
        <v>3.3122430359089311E-3</v>
      </c>
      <c r="AG88" s="22">
        <f t="shared" si="121"/>
        <v>6996.0236082080019</v>
      </c>
      <c r="AH88" s="22">
        <f t="shared" si="122"/>
        <v>8.0524848394598787E-3</v>
      </c>
      <c r="AI88" s="22">
        <f t="shared" si="123"/>
        <v>1.1645411157583515E-2</v>
      </c>
      <c r="AJ88" s="22">
        <f t="shared" si="124"/>
        <v>1783.01</v>
      </c>
      <c r="AK88" s="22">
        <f t="shared" si="125"/>
        <v>7132.04</v>
      </c>
      <c r="AL88" s="22">
        <f t="shared" si="126"/>
        <v>0</v>
      </c>
      <c r="AM88" s="22">
        <f t="shared" si="127"/>
        <v>0</v>
      </c>
      <c r="AN88" s="22">
        <f t="shared" si="128"/>
        <v>0</v>
      </c>
      <c r="AO88" s="22">
        <f t="shared" si="129"/>
        <v>0</v>
      </c>
      <c r="AP88" s="22">
        <f t="shared" si="130"/>
        <v>8915.0499999999993</v>
      </c>
      <c r="AQ88" s="22">
        <f t="shared" si="131"/>
        <v>0</v>
      </c>
      <c r="AR88" s="22">
        <f t="shared" si="132"/>
        <v>8915.0499999999993</v>
      </c>
      <c r="AS88" s="22">
        <f t="shared" si="133"/>
        <v>0</v>
      </c>
      <c r="BB88" s="22">
        <f t="shared" si="134"/>
        <v>0</v>
      </c>
    </row>
    <row r="89" spans="1:54">
      <c r="A89" s="3" t="str">
        <f t="shared" si="109"/>
        <v>BC_TAM303Itovebi 9mg</v>
      </c>
      <c r="B89" s="3" t="s">
        <v>887</v>
      </c>
      <c r="C89" s="3" t="s">
        <v>641</v>
      </c>
      <c r="D89" s="3" t="s">
        <v>677</v>
      </c>
      <c r="E89" s="3" t="s">
        <v>710</v>
      </c>
      <c r="F89" s="3" t="s">
        <v>13</v>
      </c>
      <c r="G89" s="3" t="s">
        <v>15</v>
      </c>
      <c r="H89" s="3">
        <v>10698.05</v>
      </c>
      <c r="I89" s="22">
        <f>_xlfn.XLOOKUP($A89,[1]Sheet1!$A:$A,[1]Sheet1!D:D,0)</f>
        <v>0</v>
      </c>
      <c r="J89" s="22">
        <f>_xlfn.XLOOKUP($A89,[1]Sheet1!$A:$A,[1]Sheet1!E:E,0)</f>
        <v>0</v>
      </c>
      <c r="K89" s="22">
        <f>_xlfn.XLOOKUP($A89,[1]Sheet1!$A:$A,[1]Sheet1!F:F,0)</f>
        <v>0</v>
      </c>
      <c r="L89" s="22">
        <v>0</v>
      </c>
      <c r="M89" s="22">
        <v>0</v>
      </c>
      <c r="N89" s="22">
        <v>0</v>
      </c>
      <c r="O89" s="22">
        <f t="shared" si="110"/>
        <v>0</v>
      </c>
      <c r="P89" s="22">
        <f t="shared" si="111"/>
        <v>0</v>
      </c>
      <c r="Q89" s="22">
        <v>0</v>
      </c>
      <c r="R89" s="22">
        <v>2</v>
      </c>
      <c r="S89" s="22">
        <v>0</v>
      </c>
      <c r="T89" s="22">
        <v>2</v>
      </c>
      <c r="U89" s="22">
        <v>0</v>
      </c>
      <c r="V89" s="22">
        <v>0</v>
      </c>
      <c r="W89" s="22">
        <v>0</v>
      </c>
      <c r="X89" s="22">
        <f t="shared" si="112"/>
        <v>4</v>
      </c>
      <c r="Y89" s="22">
        <f t="shared" si="113"/>
        <v>0</v>
      </c>
      <c r="Z89" s="22">
        <f t="shared" si="114"/>
        <v>4</v>
      </c>
      <c r="AA89" s="22">
        <f t="shared" si="115"/>
        <v>0</v>
      </c>
      <c r="AB89" s="22">
        <f t="shared" si="116"/>
        <v>0</v>
      </c>
      <c r="AC89" s="22">
        <f t="shared" si="117"/>
        <v>0</v>
      </c>
      <c r="AD89" s="22">
        <f t="shared" si="118"/>
        <v>0</v>
      </c>
      <c r="AE89" s="22">
        <f t="shared" si="119"/>
        <v>0</v>
      </c>
      <c r="AF89" s="22">
        <f t="shared" si="120"/>
        <v>0</v>
      </c>
      <c r="AG89" s="22">
        <f t="shared" si="121"/>
        <v>0</v>
      </c>
      <c r="AH89" s="22">
        <f t="shared" si="122"/>
        <v>0</v>
      </c>
      <c r="AI89" s="22">
        <f t="shared" si="123"/>
        <v>0</v>
      </c>
      <c r="AJ89" s="22">
        <f t="shared" si="124"/>
        <v>21396.1</v>
      </c>
      <c r="AK89" s="22">
        <f t="shared" si="125"/>
        <v>0</v>
      </c>
      <c r="AL89" s="22">
        <f t="shared" si="126"/>
        <v>21396.1</v>
      </c>
      <c r="AM89" s="22">
        <f t="shared" si="127"/>
        <v>0</v>
      </c>
      <c r="AN89" s="22">
        <f t="shared" si="128"/>
        <v>0</v>
      </c>
      <c r="AO89" s="22">
        <f t="shared" si="129"/>
        <v>0</v>
      </c>
      <c r="AP89" s="22">
        <f t="shared" si="130"/>
        <v>42792.2</v>
      </c>
      <c r="AQ89" s="22">
        <f t="shared" si="131"/>
        <v>0</v>
      </c>
      <c r="AR89" s="22">
        <f t="shared" si="132"/>
        <v>42792.2</v>
      </c>
      <c r="AS89" s="22">
        <f t="shared" si="133"/>
        <v>0</v>
      </c>
      <c r="BB89" s="22">
        <f t="shared" si="134"/>
        <v>0</v>
      </c>
    </row>
    <row r="90" spans="1:54">
      <c r="A90" s="3" t="str">
        <f t="shared" si="109"/>
        <v>BC_TAM303Perjeta</v>
      </c>
      <c r="B90" s="3" t="s">
        <v>887</v>
      </c>
      <c r="C90" s="3" t="s">
        <v>641</v>
      </c>
      <c r="D90" s="3" t="s">
        <v>677</v>
      </c>
      <c r="E90" s="3" t="s">
        <v>708</v>
      </c>
      <c r="F90" s="3" t="s">
        <v>16</v>
      </c>
      <c r="G90" s="3" t="s">
        <v>16</v>
      </c>
      <c r="H90" s="3">
        <v>3985.87</v>
      </c>
      <c r="I90" s="22">
        <f>_xlfn.XLOOKUP($A90,[1]Sheet1!$A:$A,[1]Sheet1!D:D,0)</f>
        <v>118.05801464627574</v>
      </c>
      <c r="J90" s="22">
        <f>_xlfn.XLOOKUP($A90,[1]Sheet1!$A:$A,[1]Sheet1!E:E,0)</f>
        <v>99.725378310572594</v>
      </c>
      <c r="K90" s="22">
        <f>_xlfn.XLOOKUP($A90,[1]Sheet1!$A:$A,[1]Sheet1!F:F,0)</f>
        <v>151.36226789997878</v>
      </c>
      <c r="L90" s="22">
        <v>121.26758338559011</v>
      </c>
      <c r="M90" s="22">
        <v>147.18615619385062</v>
      </c>
      <c r="N90" s="22">
        <v>168.91922314491816</v>
      </c>
      <c r="O90" s="22">
        <f t="shared" si="110"/>
        <v>369.14566085682713</v>
      </c>
      <c r="P90" s="22">
        <f t="shared" si="111"/>
        <v>437.3729627243589</v>
      </c>
      <c r="Q90" s="22">
        <v>717.54818966753328</v>
      </c>
      <c r="R90" s="22">
        <v>284.5</v>
      </c>
      <c r="S90" s="22">
        <v>207</v>
      </c>
      <c r="T90" s="22">
        <v>255.5</v>
      </c>
      <c r="U90" s="22">
        <v>303.60000000000002</v>
      </c>
      <c r="V90" s="22">
        <v>0</v>
      </c>
      <c r="W90" s="22">
        <v>0</v>
      </c>
      <c r="X90" s="22">
        <f t="shared" si="112"/>
        <v>747</v>
      </c>
      <c r="Y90" s="22">
        <f t="shared" si="113"/>
        <v>303.60000000000002</v>
      </c>
      <c r="Z90" s="22">
        <f t="shared" si="114"/>
        <v>1050.5999999999999</v>
      </c>
      <c r="AA90" s="22">
        <f t="shared" si="115"/>
        <v>470563.89883815107</v>
      </c>
      <c r="AB90" s="22">
        <f t="shared" si="116"/>
        <v>397492.39364676195</v>
      </c>
      <c r="AC90" s="22">
        <f t="shared" si="117"/>
        <v>603310.32275448833</v>
      </c>
      <c r="AD90" s="22">
        <f t="shared" si="118"/>
        <v>483356.82258912205</v>
      </c>
      <c r="AE90" s="22">
        <f t="shared" si="119"/>
        <v>586664.88438838336</v>
      </c>
      <c r="AF90" s="22">
        <f t="shared" si="120"/>
        <v>673290.06395663496</v>
      </c>
      <c r="AG90" s="22">
        <f t="shared" si="121"/>
        <v>1471366.6152394016</v>
      </c>
      <c r="AH90" s="22">
        <f t="shared" si="122"/>
        <v>1743311.7709341403</v>
      </c>
      <c r="AI90" s="22">
        <f t="shared" si="123"/>
        <v>2860053.8027501306</v>
      </c>
      <c r="AJ90" s="22">
        <f t="shared" si="124"/>
        <v>1133980.0149999999</v>
      </c>
      <c r="AK90" s="22">
        <f t="shared" si="125"/>
        <v>825075.09</v>
      </c>
      <c r="AL90" s="22">
        <f t="shared" si="126"/>
        <v>1018389.7849999999</v>
      </c>
      <c r="AM90" s="22">
        <f t="shared" si="127"/>
        <v>1210110.132</v>
      </c>
      <c r="AN90" s="22">
        <f t="shared" si="128"/>
        <v>0</v>
      </c>
      <c r="AO90" s="22">
        <f t="shared" si="129"/>
        <v>0</v>
      </c>
      <c r="AP90" s="22">
        <f t="shared" si="130"/>
        <v>2977444.89</v>
      </c>
      <c r="AQ90" s="22">
        <f t="shared" si="131"/>
        <v>1210110.132</v>
      </c>
      <c r="AR90" s="22">
        <f t="shared" si="132"/>
        <v>4187555.0219999994</v>
      </c>
      <c r="AS90" s="22">
        <f t="shared" si="133"/>
        <v>0</v>
      </c>
      <c r="BB90" s="22">
        <f t="shared" si="134"/>
        <v>303.60000000000002</v>
      </c>
    </row>
    <row r="91" spans="1:54">
      <c r="A91" s="3" t="str">
        <f t="shared" si="109"/>
        <v>BC_TAM303Phesgo 10ml</v>
      </c>
      <c r="B91" s="3" t="s">
        <v>887</v>
      </c>
      <c r="C91" s="3" t="s">
        <v>641</v>
      </c>
      <c r="D91" s="3" t="s">
        <v>677</v>
      </c>
      <c r="E91" s="3" t="s">
        <v>710</v>
      </c>
      <c r="F91" s="3" t="s">
        <v>17</v>
      </c>
      <c r="G91" s="3" t="s">
        <v>18</v>
      </c>
      <c r="H91" s="3">
        <v>6232.07</v>
      </c>
      <c r="I91" s="22">
        <f>_xlfn.XLOOKUP($A91,[1]Sheet1!$A:$A,[1]Sheet1!D:D,0)</f>
        <v>114.37196263954198</v>
      </c>
      <c r="J91" s="22">
        <f>_xlfn.XLOOKUP($A91,[1]Sheet1!$A:$A,[1]Sheet1!E:E,0)</f>
        <v>106.27120233623151</v>
      </c>
      <c r="K91" s="22">
        <f>_xlfn.XLOOKUP($A91,[1]Sheet1!$A:$A,[1]Sheet1!F:F,0)</f>
        <v>156.69450675611711</v>
      </c>
      <c r="L91" s="22">
        <v>114.98311355171684</v>
      </c>
      <c r="M91" s="22">
        <v>104.37693419537777</v>
      </c>
      <c r="N91" s="22">
        <v>137.37801979846793</v>
      </c>
      <c r="O91" s="22">
        <f t="shared" si="110"/>
        <v>377.33767173189062</v>
      </c>
      <c r="P91" s="22">
        <f t="shared" si="111"/>
        <v>356.73806754556256</v>
      </c>
      <c r="Q91" s="22">
        <v>717.16739414425444</v>
      </c>
      <c r="R91" s="22">
        <v>150</v>
      </c>
      <c r="S91" s="22">
        <v>156.5</v>
      </c>
      <c r="T91" s="22">
        <v>121.5</v>
      </c>
      <c r="U91" s="22">
        <v>60.2</v>
      </c>
      <c r="V91" s="22">
        <v>0</v>
      </c>
      <c r="W91" s="22">
        <v>0</v>
      </c>
      <c r="X91" s="22">
        <f t="shared" si="112"/>
        <v>428</v>
      </c>
      <c r="Y91" s="22">
        <f t="shared" si="113"/>
        <v>60.2</v>
      </c>
      <c r="Z91" s="22">
        <f t="shared" si="114"/>
        <v>488.2</v>
      </c>
      <c r="AA91" s="22">
        <f t="shared" si="115"/>
        <v>712774.07720701036</v>
      </c>
      <c r="AB91" s="22">
        <f t="shared" si="116"/>
        <v>662289.57194355829</v>
      </c>
      <c r="AC91" s="22">
        <f t="shared" si="117"/>
        <v>976531.13471959473</v>
      </c>
      <c r="AD91" s="22">
        <f t="shared" si="118"/>
        <v>716582.81247224798</v>
      </c>
      <c r="AE91" s="22">
        <f t="shared" si="119"/>
        <v>650484.36029098788</v>
      </c>
      <c r="AF91" s="22">
        <f t="shared" si="120"/>
        <v>856149.43584543804</v>
      </c>
      <c r="AG91" s="22">
        <f t="shared" si="121"/>
        <v>2351594.7838701634</v>
      </c>
      <c r="AH91" s="22">
        <f t="shared" si="122"/>
        <v>2223216.6086086738</v>
      </c>
      <c r="AI91" s="22">
        <f t="shared" si="123"/>
        <v>4469437.4020245839</v>
      </c>
      <c r="AJ91" s="22">
        <f t="shared" si="124"/>
        <v>934810.5</v>
      </c>
      <c r="AK91" s="22">
        <f t="shared" si="125"/>
        <v>975318.95499999996</v>
      </c>
      <c r="AL91" s="22">
        <f t="shared" si="126"/>
        <v>757196.505</v>
      </c>
      <c r="AM91" s="22">
        <f t="shared" si="127"/>
        <v>375170.614</v>
      </c>
      <c r="AN91" s="22">
        <f t="shared" si="128"/>
        <v>0</v>
      </c>
      <c r="AO91" s="22">
        <f t="shared" si="129"/>
        <v>0</v>
      </c>
      <c r="AP91" s="22">
        <f t="shared" si="130"/>
        <v>2667325.96</v>
      </c>
      <c r="AQ91" s="22">
        <f t="shared" si="131"/>
        <v>375170.614</v>
      </c>
      <c r="AR91" s="22">
        <f t="shared" si="132"/>
        <v>3042496.5739999996</v>
      </c>
      <c r="AS91" s="22">
        <f t="shared" si="133"/>
        <v>488.2</v>
      </c>
      <c r="AT91" s="22">
        <f>R91</f>
        <v>150</v>
      </c>
      <c r="AU91" s="22">
        <f t="shared" ref="AU91" si="165">S91</f>
        <v>156.5</v>
      </c>
      <c r="AV91" s="22">
        <f t="shared" ref="AV91" si="166">T91</f>
        <v>121.5</v>
      </c>
      <c r="AW91" s="22">
        <f t="shared" ref="AW91" si="167">U91</f>
        <v>60.2</v>
      </c>
      <c r="AX91" s="22">
        <f t="shared" ref="AX91" si="168">V91</f>
        <v>0</v>
      </c>
      <c r="AY91" s="22">
        <f t="shared" ref="AY91" si="169">W91</f>
        <v>0</v>
      </c>
      <c r="AZ91" s="22">
        <v>326.66666666666669</v>
      </c>
      <c r="BA91" s="22">
        <v>423.46666666666664</v>
      </c>
      <c r="BB91" s="22">
        <f t="shared" si="134"/>
        <v>60.2</v>
      </c>
    </row>
    <row r="92" spans="1:54">
      <c r="A92" s="3" t="str">
        <f t="shared" si="109"/>
        <v>BC_TAM303Phesgo 15ml</v>
      </c>
      <c r="B92" s="3" t="s">
        <v>887</v>
      </c>
      <c r="C92" s="3" t="s">
        <v>641</v>
      </c>
      <c r="D92" s="3" t="s">
        <v>677</v>
      </c>
      <c r="E92" s="3" t="s">
        <v>710</v>
      </c>
      <c r="F92" s="3" t="s">
        <v>17</v>
      </c>
      <c r="G92" s="3" t="s">
        <v>19</v>
      </c>
      <c r="H92" s="3">
        <v>8489.27</v>
      </c>
      <c r="I92" s="22">
        <f>_xlfn.XLOOKUP($A92,[1]Sheet1!$A:$A,[1]Sheet1!D:D,0)</f>
        <v>8.0000041228515535</v>
      </c>
      <c r="J92" s="22">
        <f>_xlfn.XLOOKUP($A92,[1]Sheet1!$A:$A,[1]Sheet1!E:E,0)</f>
        <v>7.000005889787932</v>
      </c>
      <c r="K92" s="22">
        <f>_xlfn.XLOOKUP($A92,[1]Sheet1!$A:$A,[1]Sheet1!F:F,0)</f>
        <v>11.000004122851553</v>
      </c>
      <c r="L92" s="22">
        <v>10.000002827098207</v>
      </c>
      <c r="M92" s="22">
        <v>10.000002827098207</v>
      </c>
      <c r="N92" s="22">
        <v>12.000002827098207</v>
      </c>
      <c r="O92" s="22">
        <f t="shared" si="110"/>
        <v>26.000014135491039</v>
      </c>
      <c r="P92" s="22">
        <f t="shared" si="111"/>
        <v>32.000008481294621</v>
      </c>
      <c r="Q92" s="22">
        <v>56.000017904955314</v>
      </c>
      <c r="R92" s="22">
        <v>2.5</v>
      </c>
      <c r="S92" s="22">
        <v>17</v>
      </c>
      <c r="T92" s="22">
        <v>11.5</v>
      </c>
      <c r="U92" s="22">
        <v>3</v>
      </c>
      <c r="V92" s="22">
        <v>0</v>
      </c>
      <c r="W92" s="22">
        <v>0</v>
      </c>
      <c r="X92" s="22">
        <f t="shared" si="112"/>
        <v>31</v>
      </c>
      <c r="Y92" s="22">
        <f t="shared" si="113"/>
        <v>3</v>
      </c>
      <c r="Z92" s="22">
        <f t="shared" si="114"/>
        <v>34</v>
      </c>
      <c r="AA92" s="22">
        <f t="shared" si="115"/>
        <v>67914.195000000007</v>
      </c>
      <c r="AB92" s="22">
        <f t="shared" si="116"/>
        <v>59424.94</v>
      </c>
      <c r="AC92" s="22">
        <f t="shared" si="117"/>
        <v>93382.005000000019</v>
      </c>
      <c r="AD92" s="22">
        <f t="shared" si="118"/>
        <v>84892.724000000002</v>
      </c>
      <c r="AE92" s="22">
        <f t="shared" si="119"/>
        <v>84892.724000000002</v>
      </c>
      <c r="AF92" s="22">
        <f t="shared" si="120"/>
        <v>101871.264</v>
      </c>
      <c r="AG92" s="22">
        <f t="shared" si="121"/>
        <v>220721.14</v>
      </c>
      <c r="AH92" s="22">
        <f t="shared" si="122"/>
        <v>271656.712</v>
      </c>
      <c r="AI92" s="22">
        <f t="shared" si="123"/>
        <v>475399.272</v>
      </c>
      <c r="AJ92" s="22">
        <f t="shared" si="124"/>
        <v>21223.175000000003</v>
      </c>
      <c r="AK92" s="22">
        <f t="shared" si="125"/>
        <v>144317.59</v>
      </c>
      <c r="AL92" s="22">
        <f t="shared" si="126"/>
        <v>97626.60500000001</v>
      </c>
      <c r="AM92" s="22">
        <f t="shared" si="127"/>
        <v>25467.81</v>
      </c>
      <c r="AN92" s="22">
        <f t="shared" si="128"/>
        <v>0</v>
      </c>
      <c r="AO92" s="22">
        <f t="shared" si="129"/>
        <v>0</v>
      </c>
      <c r="AP92" s="22">
        <f t="shared" si="130"/>
        <v>263167.37</v>
      </c>
      <c r="AQ92" s="22">
        <f t="shared" si="131"/>
        <v>25467.81</v>
      </c>
      <c r="AR92" s="22">
        <f t="shared" si="132"/>
        <v>288635.18</v>
      </c>
      <c r="AS92" s="22">
        <f t="shared" si="133"/>
        <v>68</v>
      </c>
      <c r="AT92" s="22">
        <f>R92*2</f>
        <v>5</v>
      </c>
      <c r="AU92" s="22">
        <f t="shared" ref="AU92" si="170">S92*2</f>
        <v>34</v>
      </c>
      <c r="AV92" s="22">
        <f t="shared" ref="AV92" si="171">T92*2</f>
        <v>23</v>
      </c>
      <c r="AW92" s="22">
        <f t="shared" ref="AW92" si="172">U92*2</f>
        <v>6</v>
      </c>
      <c r="AX92" s="22">
        <f t="shared" ref="AX92" si="173">V92*2</f>
        <v>0</v>
      </c>
      <c r="AY92" s="22">
        <f t="shared" ref="AY92" si="174">W92*2</f>
        <v>0</v>
      </c>
      <c r="BB92" s="22">
        <f t="shared" si="134"/>
        <v>3</v>
      </c>
    </row>
    <row r="93" spans="1:54">
      <c r="A93" s="3" t="str">
        <f t="shared" si="109"/>
        <v>BC_TAM305Herceptin IV</v>
      </c>
      <c r="B93" s="3" t="s">
        <v>887</v>
      </c>
      <c r="C93" s="3" t="s">
        <v>642</v>
      </c>
      <c r="D93" s="3" t="s">
        <v>678</v>
      </c>
      <c r="E93" s="3" t="s">
        <v>708</v>
      </c>
      <c r="F93" s="3" t="s">
        <v>11</v>
      </c>
      <c r="G93" s="3" t="s">
        <v>11</v>
      </c>
      <c r="H93" s="3">
        <v>4535.5</v>
      </c>
      <c r="I93" s="22">
        <f>_xlfn.XLOOKUP($A93,[1]Sheet1!$A:$A,[1]Sheet1!D:D,0)</f>
        <v>30.736474903397692</v>
      </c>
      <c r="J93" s="22">
        <f>_xlfn.XLOOKUP($A93,[1]Sheet1!$A:$A,[1]Sheet1!E:E,0)</f>
        <v>22.019769033468926</v>
      </c>
      <c r="K93" s="22">
        <f>_xlfn.XLOOKUP($A93,[1]Sheet1!$A:$A,[1]Sheet1!F:F,0)</f>
        <v>20.483384683994636</v>
      </c>
      <c r="L93" s="22">
        <v>14.464155623298645</v>
      </c>
      <c r="M93" s="22">
        <v>13.178848870558284</v>
      </c>
      <c r="N93" s="22">
        <v>22.943042485186343</v>
      </c>
      <c r="O93" s="22">
        <f t="shared" si="110"/>
        <v>73.239628620861254</v>
      </c>
      <c r="P93" s="22">
        <f t="shared" si="111"/>
        <v>50.586046979043275</v>
      </c>
      <c r="Q93" s="22">
        <v>123.82567559990451</v>
      </c>
      <c r="R93" s="22">
        <v>35</v>
      </c>
      <c r="S93" s="22">
        <v>28</v>
      </c>
      <c r="T93" s="22">
        <v>24</v>
      </c>
      <c r="U93" s="22">
        <v>25</v>
      </c>
      <c r="V93" s="22">
        <v>0</v>
      </c>
      <c r="W93" s="22">
        <v>0</v>
      </c>
      <c r="X93" s="22">
        <f t="shared" si="112"/>
        <v>87</v>
      </c>
      <c r="Y93" s="22">
        <f t="shared" si="113"/>
        <v>25</v>
      </c>
      <c r="Z93" s="22">
        <f t="shared" si="114"/>
        <v>112</v>
      </c>
      <c r="AA93" s="22">
        <f t="shared" si="115"/>
        <v>139405.28192436023</v>
      </c>
      <c r="AB93" s="22">
        <f t="shared" si="116"/>
        <v>99870.662451298311</v>
      </c>
      <c r="AC93" s="22">
        <f t="shared" si="117"/>
        <v>92902.391234257666</v>
      </c>
      <c r="AD93" s="22">
        <f t="shared" si="118"/>
        <v>65602.177829471009</v>
      </c>
      <c r="AE93" s="22">
        <f t="shared" si="119"/>
        <v>59772.669052417092</v>
      </c>
      <c r="AF93" s="22">
        <f t="shared" si="120"/>
        <v>104058.16919156266</v>
      </c>
      <c r="AG93" s="22">
        <f t="shared" si="121"/>
        <v>332178.33560991619</v>
      </c>
      <c r="AH93" s="22">
        <f t="shared" si="122"/>
        <v>229433.01607345077</v>
      </c>
      <c r="AI93" s="22">
        <f t="shared" si="123"/>
        <v>561611.35168336693</v>
      </c>
      <c r="AJ93" s="22">
        <f t="shared" si="124"/>
        <v>158742.5</v>
      </c>
      <c r="AK93" s="22">
        <f t="shared" si="125"/>
        <v>126994</v>
      </c>
      <c r="AL93" s="22">
        <f t="shared" si="126"/>
        <v>108852</v>
      </c>
      <c r="AM93" s="22">
        <f t="shared" si="127"/>
        <v>113387.5</v>
      </c>
      <c r="AN93" s="22">
        <f t="shared" si="128"/>
        <v>0</v>
      </c>
      <c r="AO93" s="22">
        <f t="shared" si="129"/>
        <v>0</v>
      </c>
      <c r="AP93" s="22">
        <f t="shared" si="130"/>
        <v>394588.5</v>
      </c>
      <c r="AQ93" s="22">
        <f t="shared" si="131"/>
        <v>113387.5</v>
      </c>
      <c r="AR93" s="22">
        <f t="shared" si="132"/>
        <v>507976</v>
      </c>
      <c r="AS93" s="22">
        <f t="shared" si="133"/>
        <v>0</v>
      </c>
      <c r="BB93" s="22">
        <f t="shared" si="134"/>
        <v>25</v>
      </c>
    </row>
    <row r="94" spans="1:54">
      <c r="A94" s="3" t="str">
        <f t="shared" si="109"/>
        <v>BC_TAM305Herceptin SC</v>
      </c>
      <c r="B94" s="3" t="s">
        <v>887</v>
      </c>
      <c r="C94" s="3" t="s">
        <v>642</v>
      </c>
      <c r="D94" s="3" t="s">
        <v>678</v>
      </c>
      <c r="E94" s="3" t="s">
        <v>708</v>
      </c>
      <c r="F94" s="3" t="s">
        <v>12</v>
      </c>
      <c r="G94" s="3" t="s">
        <v>12</v>
      </c>
      <c r="H94" s="3">
        <v>3444.49</v>
      </c>
      <c r="I94" s="22">
        <f>_xlfn.XLOOKUP($A94,[1]Sheet1!$A:$A,[1]Sheet1!D:D,0)</f>
        <v>25.77534776258852</v>
      </c>
      <c r="J94" s="22">
        <f>_xlfn.XLOOKUP($A94,[1]Sheet1!$A:$A,[1]Sheet1!E:E,0)</f>
        <v>23.881446114369208</v>
      </c>
      <c r="K94" s="22">
        <f>_xlfn.XLOOKUP($A94,[1]Sheet1!$A:$A,[1]Sheet1!F:F,0)</f>
        <v>36.224120852411041</v>
      </c>
      <c r="L94" s="22">
        <v>37.077694772670853</v>
      </c>
      <c r="M94" s="22">
        <v>33.384086267480043</v>
      </c>
      <c r="N94" s="22">
        <v>43.940583747164162</v>
      </c>
      <c r="O94" s="22">
        <f t="shared" si="110"/>
        <v>85.880914729368769</v>
      </c>
      <c r="P94" s="22">
        <f t="shared" si="111"/>
        <v>114.40236478731507</v>
      </c>
      <c r="Q94" s="22">
        <v>200.28327951668382</v>
      </c>
      <c r="R94" s="22">
        <v>6</v>
      </c>
      <c r="S94" s="22">
        <v>11</v>
      </c>
      <c r="T94" s="22">
        <v>16</v>
      </c>
      <c r="U94" s="22">
        <v>7</v>
      </c>
      <c r="V94" s="22">
        <v>0</v>
      </c>
      <c r="W94" s="22">
        <v>0</v>
      </c>
      <c r="X94" s="22">
        <f t="shared" si="112"/>
        <v>33</v>
      </c>
      <c r="Y94" s="22">
        <f t="shared" si="113"/>
        <v>7</v>
      </c>
      <c r="Z94" s="22">
        <f t="shared" si="114"/>
        <v>40</v>
      </c>
      <c r="AA94" s="22">
        <f t="shared" si="115"/>
        <v>88782.927614758533</v>
      </c>
      <c r="AB94" s="22">
        <f t="shared" si="116"/>
        <v>82259.402326483585</v>
      </c>
      <c r="AC94" s="22">
        <f t="shared" si="117"/>
        <v>124773.6220349213</v>
      </c>
      <c r="AD94" s="22">
        <f t="shared" si="118"/>
        <v>127713.74886751702</v>
      </c>
      <c r="AE94" s="22">
        <f t="shared" si="119"/>
        <v>114991.15130747233</v>
      </c>
      <c r="AF94" s="22">
        <f t="shared" si="120"/>
        <v>151352.90131126947</v>
      </c>
      <c r="AG94" s="22">
        <f t="shared" si="121"/>
        <v>295815.95197616343</v>
      </c>
      <c r="AH94" s="22">
        <f t="shared" si="122"/>
        <v>394057.80148625886</v>
      </c>
      <c r="AI94" s="22">
        <f t="shared" si="123"/>
        <v>689873.75346242217</v>
      </c>
      <c r="AJ94" s="22">
        <f t="shared" si="124"/>
        <v>20666.939999999999</v>
      </c>
      <c r="AK94" s="22">
        <f t="shared" si="125"/>
        <v>37889.39</v>
      </c>
      <c r="AL94" s="22">
        <f t="shared" si="126"/>
        <v>55111.839999999997</v>
      </c>
      <c r="AM94" s="22">
        <f t="shared" si="127"/>
        <v>24111.43</v>
      </c>
      <c r="AN94" s="22">
        <f t="shared" si="128"/>
        <v>0</v>
      </c>
      <c r="AO94" s="22">
        <f t="shared" si="129"/>
        <v>0</v>
      </c>
      <c r="AP94" s="22">
        <f t="shared" si="130"/>
        <v>113668.17</v>
      </c>
      <c r="AQ94" s="22">
        <f t="shared" si="131"/>
        <v>24111.43</v>
      </c>
      <c r="AR94" s="22">
        <f t="shared" si="132"/>
        <v>137779.59999999998</v>
      </c>
      <c r="AS94" s="22">
        <f t="shared" si="133"/>
        <v>0</v>
      </c>
      <c r="BB94" s="22">
        <f t="shared" si="134"/>
        <v>7</v>
      </c>
    </row>
    <row r="95" spans="1:54">
      <c r="A95" s="3" t="str">
        <f t="shared" si="109"/>
        <v>BC_TAM305Itovebi 3mg</v>
      </c>
      <c r="B95" s="3" t="s">
        <v>887</v>
      </c>
      <c r="C95" s="3" t="s">
        <v>642</v>
      </c>
      <c r="D95" s="3" t="s">
        <v>678</v>
      </c>
      <c r="E95" s="3" t="s">
        <v>710</v>
      </c>
      <c r="F95" s="3" t="s">
        <v>13</v>
      </c>
      <c r="G95" s="3" t="s">
        <v>14</v>
      </c>
      <c r="H95" s="3">
        <v>3566.02</v>
      </c>
      <c r="I95" s="22">
        <f>_xlfn.XLOOKUP($A95,[1]Sheet1!$A:$A,[1]Sheet1!D:D,0)</f>
        <v>2.262713489937575E-7</v>
      </c>
      <c r="J95" s="22">
        <f>_xlfn.XLOOKUP($A95,[1]Sheet1!$A:$A,[1]Sheet1!E:E,0)</f>
        <v>2.5835509393378768E-7</v>
      </c>
      <c r="K95" s="22">
        <f>_xlfn.XLOOKUP($A95,[1]Sheet1!$A:$A,[1]Sheet1!F:F,0)</f>
        <v>5.22918752591167E-7</v>
      </c>
      <c r="L95" s="22">
        <v>5.293487261944884E-7</v>
      </c>
      <c r="M95" s="22">
        <v>6.4354606891345684E-7</v>
      </c>
      <c r="N95" s="22">
        <v>8.1956000937334274E-7</v>
      </c>
      <c r="O95" s="22">
        <f t="shared" si="110"/>
        <v>1.0075451955187122E-6</v>
      </c>
      <c r="P95" s="22">
        <f t="shared" si="111"/>
        <v>1.9924548044812879E-6</v>
      </c>
      <c r="Q95" s="22">
        <v>3.0000000000000001E-6</v>
      </c>
      <c r="R95" s="22">
        <v>9</v>
      </c>
      <c r="S95" s="22">
        <v>3</v>
      </c>
      <c r="T95" s="22">
        <v>3</v>
      </c>
      <c r="U95" s="22">
        <v>3</v>
      </c>
      <c r="V95" s="22">
        <v>0</v>
      </c>
      <c r="W95" s="22">
        <v>0</v>
      </c>
      <c r="X95" s="22">
        <f t="shared" si="112"/>
        <v>15</v>
      </c>
      <c r="Y95" s="22">
        <f t="shared" si="113"/>
        <v>3</v>
      </c>
      <c r="Z95" s="22">
        <f t="shared" si="114"/>
        <v>18</v>
      </c>
      <c r="AA95" s="22">
        <f t="shared" si="115"/>
        <v>8.0688815593871915E-4</v>
      </c>
      <c r="AB95" s="22">
        <f t="shared" si="116"/>
        <v>9.2129943206976559E-4</v>
      </c>
      <c r="AC95" s="22">
        <f t="shared" si="117"/>
        <v>1.8647387301151533E-3</v>
      </c>
      <c r="AD95" s="22">
        <f t="shared" si="118"/>
        <v>1.8876681445840694E-3</v>
      </c>
      <c r="AE95" s="22">
        <f t="shared" si="119"/>
        <v>2.2948981526667652E-3</v>
      </c>
      <c r="AF95" s="22">
        <f t="shared" si="120"/>
        <v>2.9225673846255277E-3</v>
      </c>
      <c r="AG95" s="22">
        <f t="shared" si="121"/>
        <v>3.5929263181236383E-3</v>
      </c>
      <c r="AH95" s="22">
        <f t="shared" si="122"/>
        <v>7.1051336818763623E-3</v>
      </c>
      <c r="AI95" s="22">
        <f t="shared" si="123"/>
        <v>1.0698060000000001E-2</v>
      </c>
      <c r="AJ95" s="22">
        <f t="shared" si="124"/>
        <v>32094.18</v>
      </c>
      <c r="AK95" s="22">
        <f t="shared" si="125"/>
        <v>10698.06</v>
      </c>
      <c r="AL95" s="22">
        <f t="shared" si="126"/>
        <v>10698.06</v>
      </c>
      <c r="AM95" s="22">
        <f t="shared" si="127"/>
        <v>10698.06</v>
      </c>
      <c r="AN95" s="22">
        <f t="shared" si="128"/>
        <v>0</v>
      </c>
      <c r="AO95" s="22">
        <f t="shared" si="129"/>
        <v>0</v>
      </c>
      <c r="AP95" s="22">
        <f t="shared" si="130"/>
        <v>53490.3</v>
      </c>
      <c r="AQ95" s="22">
        <f t="shared" si="131"/>
        <v>10698.06</v>
      </c>
      <c r="AR95" s="22">
        <f t="shared" si="132"/>
        <v>64188.36</v>
      </c>
      <c r="AS95" s="22">
        <f t="shared" si="133"/>
        <v>0</v>
      </c>
      <c r="BB95" s="22">
        <f t="shared" si="134"/>
        <v>3</v>
      </c>
    </row>
    <row r="96" spans="1:54">
      <c r="A96" s="3" t="str">
        <f t="shared" si="109"/>
        <v>BC_TAM305Itovebi 9mg</v>
      </c>
      <c r="B96" s="3" t="s">
        <v>887</v>
      </c>
      <c r="C96" s="3" t="s">
        <v>642</v>
      </c>
      <c r="D96" s="3" t="s">
        <v>678</v>
      </c>
      <c r="E96" s="3" t="s">
        <v>710</v>
      </c>
      <c r="F96" s="3" t="s">
        <v>13</v>
      </c>
      <c r="G96" s="3" t="s">
        <v>15</v>
      </c>
      <c r="H96" s="3">
        <v>10698.05</v>
      </c>
      <c r="I96" s="22">
        <f>_xlfn.XLOOKUP($A96,[1]Sheet1!$A:$A,[1]Sheet1!D:D,0)</f>
        <v>0</v>
      </c>
      <c r="J96" s="22">
        <f>_xlfn.XLOOKUP($A96,[1]Sheet1!$A:$A,[1]Sheet1!E:E,0)</f>
        <v>0</v>
      </c>
      <c r="K96" s="22">
        <f>_xlfn.XLOOKUP($A96,[1]Sheet1!$A:$A,[1]Sheet1!F:F,0)</f>
        <v>0</v>
      </c>
      <c r="L96" s="22">
        <v>0</v>
      </c>
      <c r="M96" s="22">
        <v>0</v>
      </c>
      <c r="N96" s="22">
        <v>0</v>
      </c>
      <c r="O96" s="22">
        <f t="shared" si="110"/>
        <v>0</v>
      </c>
      <c r="P96" s="22">
        <f t="shared" si="111"/>
        <v>0</v>
      </c>
      <c r="Q96" s="22">
        <v>0</v>
      </c>
      <c r="R96" s="22">
        <v>0</v>
      </c>
      <c r="S96" s="22">
        <v>1</v>
      </c>
      <c r="T96" s="22">
        <v>2</v>
      </c>
      <c r="U96" s="22">
        <v>1</v>
      </c>
      <c r="V96" s="22">
        <v>0</v>
      </c>
      <c r="W96" s="22">
        <v>0</v>
      </c>
      <c r="X96" s="22">
        <f t="shared" si="112"/>
        <v>3</v>
      </c>
      <c r="Y96" s="22">
        <f t="shared" si="113"/>
        <v>1</v>
      </c>
      <c r="Z96" s="22">
        <f t="shared" si="114"/>
        <v>4</v>
      </c>
      <c r="AA96" s="22">
        <f t="shared" si="115"/>
        <v>0</v>
      </c>
      <c r="AB96" s="22">
        <f t="shared" si="116"/>
        <v>0</v>
      </c>
      <c r="AC96" s="22">
        <f t="shared" si="117"/>
        <v>0</v>
      </c>
      <c r="AD96" s="22">
        <f t="shared" si="118"/>
        <v>0</v>
      </c>
      <c r="AE96" s="22">
        <f t="shared" si="119"/>
        <v>0</v>
      </c>
      <c r="AF96" s="22">
        <f t="shared" si="120"/>
        <v>0</v>
      </c>
      <c r="AG96" s="22">
        <f t="shared" si="121"/>
        <v>0</v>
      </c>
      <c r="AH96" s="22">
        <f t="shared" si="122"/>
        <v>0</v>
      </c>
      <c r="AI96" s="22">
        <f t="shared" si="123"/>
        <v>0</v>
      </c>
      <c r="AJ96" s="22">
        <f t="shared" si="124"/>
        <v>0</v>
      </c>
      <c r="AK96" s="22">
        <f t="shared" si="125"/>
        <v>10698.05</v>
      </c>
      <c r="AL96" s="22">
        <f t="shared" si="126"/>
        <v>21396.1</v>
      </c>
      <c r="AM96" s="22">
        <f t="shared" si="127"/>
        <v>10698.05</v>
      </c>
      <c r="AN96" s="22">
        <f t="shared" si="128"/>
        <v>0</v>
      </c>
      <c r="AO96" s="22">
        <f t="shared" si="129"/>
        <v>0</v>
      </c>
      <c r="AP96" s="22">
        <f t="shared" si="130"/>
        <v>32094.149999999998</v>
      </c>
      <c r="AQ96" s="22">
        <f t="shared" si="131"/>
        <v>10698.05</v>
      </c>
      <c r="AR96" s="22">
        <f t="shared" si="132"/>
        <v>42792.2</v>
      </c>
      <c r="AS96" s="22">
        <f t="shared" si="133"/>
        <v>0</v>
      </c>
      <c r="BB96" s="22">
        <f t="shared" si="134"/>
        <v>1</v>
      </c>
    </row>
    <row r="97" spans="1:54">
      <c r="A97" s="3" t="str">
        <f t="shared" si="109"/>
        <v>BC_TAM305Perjeta</v>
      </c>
      <c r="B97" s="3" t="s">
        <v>887</v>
      </c>
      <c r="C97" s="3" t="s">
        <v>642</v>
      </c>
      <c r="D97" s="3" t="s">
        <v>678</v>
      </c>
      <c r="E97" s="3" t="s">
        <v>708</v>
      </c>
      <c r="F97" s="3" t="s">
        <v>16</v>
      </c>
      <c r="G97" s="3" t="s">
        <v>16</v>
      </c>
      <c r="H97" s="3">
        <v>3985.87</v>
      </c>
      <c r="I97" s="22">
        <f>_xlfn.XLOOKUP($A97,[1]Sheet1!$A:$A,[1]Sheet1!D:D,0)</f>
        <v>17.067742676670719</v>
      </c>
      <c r="J97" s="22">
        <f>_xlfn.XLOOKUP($A97,[1]Sheet1!$A:$A,[1]Sheet1!E:E,0)</f>
        <v>14.417378612017735</v>
      </c>
      <c r="K97" s="22">
        <f>_xlfn.XLOOKUP($A97,[1]Sheet1!$A:$A,[1]Sheet1!F:F,0)</f>
        <v>21.882565509970064</v>
      </c>
      <c r="L97" s="22">
        <v>13.222997328941315</v>
      </c>
      <c r="M97" s="22">
        <v>16.049154241162952</v>
      </c>
      <c r="N97" s="22">
        <v>18.41892428374646</v>
      </c>
      <c r="O97" s="22">
        <f t="shared" si="110"/>
        <v>53.367686798658518</v>
      </c>
      <c r="P97" s="22">
        <f t="shared" si="111"/>
        <v>47.691075853850727</v>
      </c>
      <c r="Q97" s="22">
        <v>101.05876265250926</v>
      </c>
      <c r="R97" s="22">
        <v>16</v>
      </c>
      <c r="S97" s="22">
        <v>7</v>
      </c>
      <c r="T97" s="22">
        <v>16</v>
      </c>
      <c r="U97" s="22">
        <v>23</v>
      </c>
      <c r="V97" s="22">
        <v>0</v>
      </c>
      <c r="W97" s="22">
        <v>0</v>
      </c>
      <c r="X97" s="22">
        <f t="shared" si="112"/>
        <v>39</v>
      </c>
      <c r="Y97" s="22">
        <f t="shared" si="113"/>
        <v>23</v>
      </c>
      <c r="Z97" s="22">
        <f t="shared" si="114"/>
        <v>62</v>
      </c>
      <c r="AA97" s="22">
        <f t="shared" si="115"/>
        <v>68029.803502661511</v>
      </c>
      <c r="AB97" s="22">
        <f t="shared" si="116"/>
        <v>57465.796888283126</v>
      </c>
      <c r="AC97" s="22">
        <f t="shared" si="117"/>
        <v>87221.061389224371</v>
      </c>
      <c r="AD97" s="22">
        <f t="shared" si="118"/>
        <v>52705.148363507316</v>
      </c>
      <c r="AE97" s="22">
        <f t="shared" si="119"/>
        <v>63969.842415224179</v>
      </c>
      <c r="AF97" s="22">
        <f t="shared" si="120"/>
        <v>73415.437734856503</v>
      </c>
      <c r="AG97" s="22">
        <f t="shared" si="121"/>
        <v>212716.66178016903</v>
      </c>
      <c r="AH97" s="22">
        <f t="shared" si="122"/>
        <v>190090.42851358798</v>
      </c>
      <c r="AI97" s="22">
        <f t="shared" si="123"/>
        <v>402807.09029375709</v>
      </c>
      <c r="AJ97" s="22">
        <f t="shared" si="124"/>
        <v>63773.919999999998</v>
      </c>
      <c r="AK97" s="22">
        <f t="shared" si="125"/>
        <v>27901.09</v>
      </c>
      <c r="AL97" s="22">
        <f t="shared" si="126"/>
        <v>63773.919999999998</v>
      </c>
      <c r="AM97" s="22">
        <f t="shared" si="127"/>
        <v>91675.01</v>
      </c>
      <c r="AN97" s="22">
        <f t="shared" si="128"/>
        <v>0</v>
      </c>
      <c r="AO97" s="22">
        <f t="shared" si="129"/>
        <v>0</v>
      </c>
      <c r="AP97" s="22">
        <f t="shared" si="130"/>
        <v>155448.93</v>
      </c>
      <c r="AQ97" s="22">
        <f t="shared" si="131"/>
        <v>91675.01</v>
      </c>
      <c r="AR97" s="22">
        <f t="shared" si="132"/>
        <v>247123.94</v>
      </c>
      <c r="AS97" s="22">
        <f t="shared" si="133"/>
        <v>0</v>
      </c>
      <c r="BB97" s="22">
        <f t="shared" si="134"/>
        <v>23</v>
      </c>
    </row>
    <row r="98" spans="1:54">
      <c r="A98" s="3" t="str">
        <f t="shared" si="109"/>
        <v>BC_TAM305Phesgo 10ml</v>
      </c>
      <c r="B98" s="3" t="s">
        <v>887</v>
      </c>
      <c r="C98" s="3" t="s">
        <v>642</v>
      </c>
      <c r="D98" s="3" t="s">
        <v>678</v>
      </c>
      <c r="E98" s="3" t="s">
        <v>710</v>
      </c>
      <c r="F98" s="3" t="s">
        <v>17</v>
      </c>
      <c r="G98" s="3" t="s">
        <v>18</v>
      </c>
      <c r="H98" s="3">
        <v>6232.07</v>
      </c>
      <c r="I98" s="22">
        <f>_xlfn.XLOOKUP($A98,[1]Sheet1!$A:$A,[1]Sheet1!D:D,0)</f>
        <v>75.963831888574745</v>
      </c>
      <c r="J98" s="22">
        <f>_xlfn.XLOOKUP($A98,[1]Sheet1!$A:$A,[1]Sheet1!E:E,0)</f>
        <v>70.970252792269662</v>
      </c>
      <c r="K98" s="22">
        <f>_xlfn.XLOOKUP($A98,[1]Sheet1!$A:$A,[1]Sheet1!F:F,0)</f>
        <v>104.41002977638409</v>
      </c>
      <c r="L98" s="22">
        <v>90.141923870484447</v>
      </c>
      <c r="M98" s="22">
        <v>83.171294977981646</v>
      </c>
      <c r="N98" s="22">
        <v>107.15268860479424</v>
      </c>
      <c r="O98" s="22">
        <f t="shared" si="110"/>
        <v>251.3441144572285</v>
      </c>
      <c r="P98" s="22">
        <f t="shared" si="111"/>
        <v>280.46590745326034</v>
      </c>
      <c r="Q98" s="22">
        <v>531.81002191048879</v>
      </c>
      <c r="R98" s="22">
        <v>56</v>
      </c>
      <c r="S98" s="22">
        <v>64</v>
      </c>
      <c r="T98" s="22">
        <v>72</v>
      </c>
      <c r="U98" s="22">
        <v>67</v>
      </c>
      <c r="V98" s="22">
        <v>0</v>
      </c>
      <c r="W98" s="22">
        <v>0</v>
      </c>
      <c r="X98" s="22">
        <f t="shared" si="112"/>
        <v>192</v>
      </c>
      <c r="Y98" s="22">
        <f t="shared" si="113"/>
        <v>67</v>
      </c>
      <c r="Z98" s="22">
        <f t="shared" si="114"/>
        <v>259</v>
      </c>
      <c r="AA98" s="22">
        <f t="shared" si="115"/>
        <v>473411.91779783001</v>
      </c>
      <c r="AB98" s="22">
        <f t="shared" si="116"/>
        <v>442291.58331911999</v>
      </c>
      <c r="AC98" s="22">
        <f t="shared" si="117"/>
        <v>650690.61426851002</v>
      </c>
      <c r="AD98" s="22">
        <f t="shared" si="118"/>
        <v>561770.77949552995</v>
      </c>
      <c r="AE98" s="22">
        <f t="shared" si="119"/>
        <v>518329.33229343005</v>
      </c>
      <c r="AF98" s="22">
        <f t="shared" si="120"/>
        <v>667783.05607327993</v>
      </c>
      <c r="AG98" s="22">
        <f t="shared" si="121"/>
        <v>1566394.11538546</v>
      </c>
      <c r="AH98" s="22">
        <f t="shared" si="122"/>
        <v>1747883.16786224</v>
      </c>
      <c r="AI98" s="22">
        <f t="shared" si="123"/>
        <v>3314277.2832476995</v>
      </c>
      <c r="AJ98" s="22">
        <f t="shared" si="124"/>
        <v>348995.92</v>
      </c>
      <c r="AK98" s="22">
        <f t="shared" si="125"/>
        <v>398852.48</v>
      </c>
      <c r="AL98" s="22">
        <f t="shared" si="126"/>
        <v>448709.04</v>
      </c>
      <c r="AM98" s="22">
        <f t="shared" si="127"/>
        <v>417548.69</v>
      </c>
      <c r="AN98" s="22">
        <f t="shared" si="128"/>
        <v>0</v>
      </c>
      <c r="AO98" s="22">
        <f t="shared" si="129"/>
        <v>0</v>
      </c>
      <c r="AP98" s="22">
        <f t="shared" si="130"/>
        <v>1196557.44</v>
      </c>
      <c r="AQ98" s="22">
        <f t="shared" si="131"/>
        <v>417548.69</v>
      </c>
      <c r="AR98" s="22">
        <f t="shared" si="132"/>
        <v>1614106.13</v>
      </c>
      <c r="AS98" s="22">
        <f t="shared" si="133"/>
        <v>259</v>
      </c>
      <c r="AT98" s="22">
        <f>R98</f>
        <v>56</v>
      </c>
      <c r="AU98" s="22">
        <f t="shared" ref="AU98" si="175">S98</f>
        <v>64</v>
      </c>
      <c r="AV98" s="22">
        <f t="shared" ref="AV98" si="176">T98</f>
        <v>72</v>
      </c>
      <c r="AW98" s="22">
        <f t="shared" ref="AW98" si="177">U98</f>
        <v>67</v>
      </c>
      <c r="AX98" s="22">
        <f t="shared" ref="AX98" si="178">V98</f>
        <v>0</v>
      </c>
      <c r="AY98" s="22">
        <f t="shared" ref="AY98" si="179">W98</f>
        <v>0</v>
      </c>
      <c r="AZ98" s="22">
        <v>98.666666666666657</v>
      </c>
      <c r="BA98" s="22">
        <v>98.666666666666657</v>
      </c>
      <c r="BB98" s="22">
        <f t="shared" si="134"/>
        <v>67</v>
      </c>
    </row>
    <row r="99" spans="1:54">
      <c r="A99" s="3" t="str">
        <f t="shared" si="109"/>
        <v>BC_TAM305Phesgo 15ml</v>
      </c>
      <c r="B99" s="3" t="s">
        <v>887</v>
      </c>
      <c r="C99" s="3" t="s">
        <v>642</v>
      </c>
      <c r="D99" s="3" t="s">
        <v>678</v>
      </c>
      <c r="E99" s="3" t="s">
        <v>710</v>
      </c>
      <c r="F99" s="3" t="s">
        <v>17</v>
      </c>
      <c r="G99" s="3" t="s">
        <v>19</v>
      </c>
      <c r="H99" s="3">
        <v>8489.27</v>
      </c>
      <c r="I99" s="22">
        <f>_xlfn.XLOOKUP($A99,[1]Sheet1!$A:$A,[1]Sheet1!D:D,0)</f>
        <v>6.0000023559151732</v>
      </c>
      <c r="J99" s="22">
        <f>_xlfn.XLOOKUP($A99,[1]Sheet1!$A:$A,[1]Sheet1!E:E,0)</f>
        <v>5.0000035338727589</v>
      </c>
      <c r="K99" s="22">
        <f>_xlfn.XLOOKUP($A99,[1]Sheet1!$A:$A,[1]Sheet1!F:F,0)</f>
        <v>8.0000023559151732</v>
      </c>
      <c r="L99" s="22">
        <v>8.0000011779575857</v>
      </c>
      <c r="M99" s="22">
        <v>7.0000011779575866</v>
      </c>
      <c r="N99" s="22">
        <v>10.000001177957586</v>
      </c>
      <c r="O99" s="22">
        <f t="shared" si="110"/>
        <v>19.000008245703107</v>
      </c>
      <c r="P99" s="22">
        <f t="shared" si="111"/>
        <v>25.000003533872757</v>
      </c>
      <c r="Q99" s="22">
        <v>44.000011779575864</v>
      </c>
      <c r="R99" s="22">
        <v>0</v>
      </c>
      <c r="S99" s="22">
        <v>5</v>
      </c>
      <c r="T99" s="22">
        <v>14</v>
      </c>
      <c r="U99" s="22">
        <v>1</v>
      </c>
      <c r="V99" s="22">
        <v>0</v>
      </c>
      <c r="W99" s="22">
        <v>0</v>
      </c>
      <c r="X99" s="22">
        <f t="shared" si="112"/>
        <v>19</v>
      </c>
      <c r="Y99" s="22">
        <f t="shared" si="113"/>
        <v>1</v>
      </c>
      <c r="Z99" s="22">
        <f t="shared" si="114"/>
        <v>20</v>
      </c>
      <c r="AA99" s="22">
        <f t="shared" si="115"/>
        <v>50935.640000000007</v>
      </c>
      <c r="AB99" s="22">
        <f t="shared" si="116"/>
        <v>42446.38</v>
      </c>
      <c r="AC99" s="22">
        <f t="shared" si="117"/>
        <v>67914.180000000008</v>
      </c>
      <c r="AD99" s="22">
        <f t="shared" si="118"/>
        <v>67914.17</v>
      </c>
      <c r="AE99" s="22">
        <f t="shared" si="119"/>
        <v>59424.9</v>
      </c>
      <c r="AF99" s="22">
        <f t="shared" si="120"/>
        <v>84892.709999999992</v>
      </c>
      <c r="AG99" s="22">
        <f t="shared" si="121"/>
        <v>161296.20000000001</v>
      </c>
      <c r="AH99" s="22">
        <f t="shared" si="122"/>
        <v>212231.78</v>
      </c>
      <c r="AI99" s="22">
        <f t="shared" si="123"/>
        <v>373527.98000000004</v>
      </c>
      <c r="AJ99" s="22">
        <f t="shared" si="124"/>
        <v>0</v>
      </c>
      <c r="AK99" s="22">
        <f t="shared" si="125"/>
        <v>42446.350000000006</v>
      </c>
      <c r="AL99" s="22">
        <f t="shared" si="126"/>
        <v>118849.78</v>
      </c>
      <c r="AM99" s="22">
        <f t="shared" si="127"/>
        <v>8489.27</v>
      </c>
      <c r="AN99" s="22">
        <f t="shared" si="128"/>
        <v>0</v>
      </c>
      <c r="AO99" s="22">
        <f t="shared" si="129"/>
        <v>0</v>
      </c>
      <c r="AP99" s="22">
        <f t="shared" si="130"/>
        <v>161296.13</v>
      </c>
      <c r="AQ99" s="22">
        <f t="shared" si="131"/>
        <v>8489.27</v>
      </c>
      <c r="AR99" s="22">
        <f t="shared" si="132"/>
        <v>169785.40000000002</v>
      </c>
      <c r="AS99" s="22">
        <f t="shared" si="133"/>
        <v>40</v>
      </c>
      <c r="AT99" s="22">
        <f>R99*2</f>
        <v>0</v>
      </c>
      <c r="AU99" s="22">
        <f t="shared" ref="AU99" si="180">S99*2</f>
        <v>10</v>
      </c>
      <c r="AV99" s="22">
        <f t="shared" ref="AV99" si="181">T99*2</f>
        <v>28</v>
      </c>
      <c r="AW99" s="22">
        <f t="shared" ref="AW99" si="182">U99*2</f>
        <v>2</v>
      </c>
      <c r="AX99" s="22">
        <f t="shared" ref="AX99" si="183">V99*2</f>
        <v>0</v>
      </c>
      <c r="AY99" s="22">
        <f t="shared" ref="AY99" si="184">W99*2</f>
        <v>0</v>
      </c>
      <c r="BB99" s="22">
        <f t="shared" si="134"/>
        <v>1</v>
      </c>
    </row>
    <row r="100" spans="1:54">
      <c r="A100" s="3" t="str">
        <f t="shared" si="109"/>
        <v>BC_TAM306Herceptin IV</v>
      </c>
      <c r="B100" s="3" t="s">
        <v>887</v>
      </c>
      <c r="C100" s="3" t="s">
        <v>643</v>
      </c>
      <c r="D100" s="3" t="s">
        <v>679</v>
      </c>
      <c r="E100" s="3" t="s">
        <v>708</v>
      </c>
      <c r="F100" s="3" t="s">
        <v>11</v>
      </c>
      <c r="G100" s="3" t="s">
        <v>11</v>
      </c>
      <c r="H100" s="3">
        <v>4535.5</v>
      </c>
      <c r="I100" s="22">
        <f>_xlfn.XLOOKUP($A100,[1]Sheet1!$A:$A,[1]Sheet1!D:D,0)</f>
        <v>20.150469436733172</v>
      </c>
      <c r="J100" s="22">
        <f>_xlfn.XLOOKUP($A100,[1]Sheet1!$A:$A,[1]Sheet1!E:E,0)</f>
        <v>14.43590015795176</v>
      </c>
      <c r="K100" s="22">
        <f>_xlfn.XLOOKUP($A100,[1]Sheet1!$A:$A,[1]Sheet1!F:F,0)</f>
        <v>13.428664748736548</v>
      </c>
      <c r="L100" s="22">
        <v>9.4825294807492675</v>
      </c>
      <c r="M100" s="22">
        <v>8.6398975641626983</v>
      </c>
      <c r="N100" s="22">
        <v>15.04118749893863</v>
      </c>
      <c r="O100" s="22">
        <f t="shared" si="110"/>
        <v>48.015034343421476</v>
      </c>
      <c r="P100" s="22">
        <f t="shared" si="111"/>
        <v>33.163614543850599</v>
      </c>
      <c r="Q100" s="22">
        <v>81.178649478745754</v>
      </c>
      <c r="R100" s="22">
        <v>16</v>
      </c>
      <c r="S100" s="22">
        <v>18</v>
      </c>
      <c r="T100" s="22">
        <v>18</v>
      </c>
      <c r="U100" s="22">
        <v>18</v>
      </c>
      <c r="V100" s="22">
        <v>0</v>
      </c>
      <c r="W100" s="22">
        <v>0</v>
      </c>
      <c r="X100" s="22">
        <f t="shared" si="112"/>
        <v>52</v>
      </c>
      <c r="Y100" s="22">
        <f t="shared" si="113"/>
        <v>18</v>
      </c>
      <c r="Z100" s="22">
        <f t="shared" si="114"/>
        <v>70</v>
      </c>
      <c r="AA100" s="22">
        <f t="shared" si="115"/>
        <v>91392.454130303304</v>
      </c>
      <c r="AB100" s="22">
        <f t="shared" si="116"/>
        <v>65474.025166390209</v>
      </c>
      <c r="AC100" s="22">
        <f t="shared" si="117"/>
        <v>60905.708967894614</v>
      </c>
      <c r="AD100" s="22">
        <f t="shared" si="118"/>
        <v>43008.012459938305</v>
      </c>
      <c r="AE100" s="22">
        <f t="shared" si="119"/>
        <v>39186.255402259922</v>
      </c>
      <c r="AF100" s="22">
        <f t="shared" si="120"/>
        <v>68219.30590143615</v>
      </c>
      <c r="AG100" s="22">
        <f t="shared" si="121"/>
        <v>217772.1882645881</v>
      </c>
      <c r="AH100" s="22">
        <f t="shared" si="122"/>
        <v>150413.5737636344</v>
      </c>
      <c r="AI100" s="22">
        <f t="shared" si="123"/>
        <v>368185.76471085136</v>
      </c>
      <c r="AJ100" s="22">
        <f t="shared" si="124"/>
        <v>72568</v>
      </c>
      <c r="AK100" s="22">
        <f t="shared" si="125"/>
        <v>81639</v>
      </c>
      <c r="AL100" s="22">
        <f t="shared" si="126"/>
        <v>81639</v>
      </c>
      <c r="AM100" s="22">
        <f t="shared" si="127"/>
        <v>81639</v>
      </c>
      <c r="AN100" s="22">
        <f t="shared" si="128"/>
        <v>0</v>
      </c>
      <c r="AO100" s="22">
        <f t="shared" si="129"/>
        <v>0</v>
      </c>
      <c r="AP100" s="22">
        <f t="shared" si="130"/>
        <v>235846</v>
      </c>
      <c r="AQ100" s="22">
        <f t="shared" si="131"/>
        <v>81639</v>
      </c>
      <c r="AR100" s="22">
        <f t="shared" si="132"/>
        <v>317485</v>
      </c>
      <c r="AS100" s="22">
        <f t="shared" si="133"/>
        <v>0</v>
      </c>
      <c r="BB100" s="22">
        <f t="shared" si="134"/>
        <v>18</v>
      </c>
    </row>
    <row r="101" spans="1:54">
      <c r="A101" s="3" t="str">
        <f t="shared" si="109"/>
        <v>BC_TAM306Herceptin SC</v>
      </c>
      <c r="B101" s="3" t="s">
        <v>887</v>
      </c>
      <c r="C101" s="3" t="s">
        <v>643</v>
      </c>
      <c r="D101" s="3" t="s">
        <v>679</v>
      </c>
      <c r="E101" s="3" t="s">
        <v>708</v>
      </c>
      <c r="F101" s="3" t="s">
        <v>12</v>
      </c>
      <c r="G101" s="3" t="s">
        <v>12</v>
      </c>
      <c r="H101" s="3">
        <v>3444.49</v>
      </c>
      <c r="I101" s="22">
        <f>_xlfn.XLOOKUP($A101,[1]Sheet1!$A:$A,[1]Sheet1!D:D,0)</f>
        <v>28.138999384353205</v>
      </c>
      <c r="J101" s="22">
        <f>_xlfn.XLOOKUP($A101,[1]Sheet1!$A:$A,[1]Sheet1!E:E,0)</f>
        <v>26.071423117133261</v>
      </c>
      <c r="K101" s="22">
        <f>_xlfn.XLOOKUP($A101,[1]Sheet1!$A:$A,[1]Sheet1!F:F,0)</f>
        <v>39.545946140218632</v>
      </c>
      <c r="L101" s="22">
        <v>41.264449986900701</v>
      </c>
      <c r="M101" s="22">
        <v>37.153764995071626</v>
      </c>
      <c r="N101" s="22">
        <v>48.902285634179599</v>
      </c>
      <c r="O101" s="22">
        <f t="shared" si="110"/>
        <v>93.756368641705095</v>
      </c>
      <c r="P101" s="22">
        <f t="shared" si="111"/>
        <v>127.32050061615192</v>
      </c>
      <c r="Q101" s="22">
        <v>222.89895371058213</v>
      </c>
      <c r="R101" s="22">
        <v>23.5</v>
      </c>
      <c r="S101" s="22">
        <v>17.5</v>
      </c>
      <c r="T101" s="22">
        <v>26</v>
      </c>
      <c r="U101" s="22">
        <v>9.5</v>
      </c>
      <c r="V101" s="22">
        <v>0</v>
      </c>
      <c r="W101" s="22">
        <v>0</v>
      </c>
      <c r="X101" s="22">
        <f t="shared" si="112"/>
        <v>67</v>
      </c>
      <c r="Y101" s="22">
        <f t="shared" si="113"/>
        <v>9.5</v>
      </c>
      <c r="Z101" s="22">
        <f t="shared" si="114"/>
        <v>76.5</v>
      </c>
      <c r="AA101" s="22">
        <f t="shared" si="115"/>
        <v>96924.501989410768</v>
      </c>
      <c r="AB101" s="22">
        <f t="shared" si="116"/>
        <v>89802.756212734341</v>
      </c>
      <c r="AC101" s="22">
        <f t="shared" si="117"/>
        <v>136215.61602052167</v>
      </c>
      <c r="AD101" s="22">
        <f t="shared" si="118"/>
        <v>142134.98533537958</v>
      </c>
      <c r="AE101" s="22">
        <f t="shared" si="119"/>
        <v>127975.77198787425</v>
      </c>
      <c r="AF101" s="22">
        <f t="shared" si="120"/>
        <v>168443.43384407528</v>
      </c>
      <c r="AG101" s="22">
        <f t="shared" si="121"/>
        <v>322942.87422266678</v>
      </c>
      <c r="AH101" s="22">
        <f t="shared" si="122"/>
        <v>438554.19116732909</v>
      </c>
      <c r="AI101" s="22">
        <f t="shared" si="123"/>
        <v>767773.21706656297</v>
      </c>
      <c r="AJ101" s="22">
        <f t="shared" si="124"/>
        <v>80945.514999999999</v>
      </c>
      <c r="AK101" s="22">
        <f t="shared" si="125"/>
        <v>60278.574999999997</v>
      </c>
      <c r="AL101" s="22">
        <f t="shared" si="126"/>
        <v>89556.739999999991</v>
      </c>
      <c r="AM101" s="22">
        <f t="shared" si="127"/>
        <v>32722.654999999999</v>
      </c>
      <c r="AN101" s="22">
        <f t="shared" si="128"/>
        <v>0</v>
      </c>
      <c r="AO101" s="22">
        <f t="shared" si="129"/>
        <v>0</v>
      </c>
      <c r="AP101" s="22">
        <f t="shared" si="130"/>
        <v>230780.83</v>
      </c>
      <c r="AQ101" s="22">
        <f t="shared" si="131"/>
        <v>32722.654999999999</v>
      </c>
      <c r="AR101" s="22">
        <f t="shared" si="132"/>
        <v>263503.48499999999</v>
      </c>
      <c r="AS101" s="22">
        <f t="shared" si="133"/>
        <v>0</v>
      </c>
      <c r="BB101" s="22">
        <f t="shared" si="134"/>
        <v>9.5</v>
      </c>
    </row>
    <row r="102" spans="1:54">
      <c r="A102" s="3" t="str">
        <f t="shared" si="109"/>
        <v>BC_TAM306Itovebi 3mg</v>
      </c>
      <c r="B102" s="3" t="s">
        <v>887</v>
      </c>
      <c r="C102" s="3" t="s">
        <v>643</v>
      </c>
      <c r="D102" s="3" t="s">
        <v>679</v>
      </c>
      <c r="E102" s="3" t="s">
        <v>710</v>
      </c>
      <c r="F102" s="3" t="s">
        <v>13</v>
      </c>
      <c r="G102" s="3" t="s">
        <v>14</v>
      </c>
      <c r="H102" s="3">
        <v>3566.02</v>
      </c>
      <c r="I102" s="22">
        <f>_xlfn.XLOOKUP($A102,[1]Sheet1!$A:$A,[1]Sheet1!D:D,0)</f>
        <v>0.22029404060036323</v>
      </c>
      <c r="J102" s="22">
        <f>_xlfn.XLOOKUP($A102,[1]Sheet1!$A:$A,[1]Sheet1!E:E,0)</f>
        <v>0.25153024368953869</v>
      </c>
      <c r="K102" s="22">
        <f>_xlfn.XLOOKUP($A102,[1]Sheet1!$A:$A,[1]Sheet1!F:F,0)</f>
        <v>0.50910504324251815</v>
      </c>
      <c r="L102" s="22">
        <v>0.51536515912695746</v>
      </c>
      <c r="M102" s="22">
        <v>0.62654580203760757</v>
      </c>
      <c r="N102" s="22">
        <v>0.79791006144709098</v>
      </c>
      <c r="O102" s="22">
        <f t="shared" si="110"/>
        <v>0.98092932753242001</v>
      </c>
      <c r="P102" s="22">
        <f t="shared" si="111"/>
        <v>1.9398210226116559</v>
      </c>
      <c r="Q102" s="22">
        <v>2.9207503501440759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f t="shared" si="112"/>
        <v>0</v>
      </c>
      <c r="Y102" s="22">
        <f t="shared" si="113"/>
        <v>0</v>
      </c>
      <c r="Z102" s="22">
        <f t="shared" si="114"/>
        <v>0</v>
      </c>
      <c r="AA102" s="22">
        <f t="shared" si="115"/>
        <v>785.57295466170729</v>
      </c>
      <c r="AB102" s="22">
        <f t="shared" si="116"/>
        <v>896.96187960176871</v>
      </c>
      <c r="AC102" s="22">
        <f t="shared" si="117"/>
        <v>1815.4787663036846</v>
      </c>
      <c r="AD102" s="22">
        <f t="shared" si="118"/>
        <v>1837.8024647499128</v>
      </c>
      <c r="AE102" s="22">
        <f t="shared" si="119"/>
        <v>2234.2748609821492</v>
      </c>
      <c r="AF102" s="22">
        <f t="shared" si="120"/>
        <v>2845.3632373215555</v>
      </c>
      <c r="AG102" s="22">
        <f t="shared" si="121"/>
        <v>3498.0136005671602</v>
      </c>
      <c r="AH102" s="22">
        <f t="shared" si="122"/>
        <v>6917.4405630536176</v>
      </c>
      <c r="AI102" s="22">
        <f t="shared" si="123"/>
        <v>10415.454163620778</v>
      </c>
      <c r="AJ102" s="22">
        <f t="shared" si="124"/>
        <v>0</v>
      </c>
      <c r="AK102" s="22">
        <f t="shared" si="125"/>
        <v>0</v>
      </c>
      <c r="AL102" s="22">
        <f t="shared" si="126"/>
        <v>0</v>
      </c>
      <c r="AM102" s="22">
        <f t="shared" si="127"/>
        <v>0</v>
      </c>
      <c r="AN102" s="22">
        <f t="shared" si="128"/>
        <v>0</v>
      </c>
      <c r="AO102" s="22">
        <f t="shared" si="129"/>
        <v>0</v>
      </c>
      <c r="AP102" s="22">
        <f t="shared" si="130"/>
        <v>0</v>
      </c>
      <c r="AQ102" s="22">
        <f t="shared" si="131"/>
        <v>0</v>
      </c>
      <c r="AR102" s="22">
        <f t="shared" si="132"/>
        <v>0</v>
      </c>
      <c r="AS102" s="22">
        <f t="shared" si="133"/>
        <v>0</v>
      </c>
      <c r="BB102" s="22">
        <f t="shared" si="134"/>
        <v>0</v>
      </c>
    </row>
    <row r="103" spans="1:54">
      <c r="A103" s="3" t="str">
        <f t="shared" si="109"/>
        <v>BC_TAM306Itovebi 9mg</v>
      </c>
      <c r="B103" s="3" t="s">
        <v>887</v>
      </c>
      <c r="C103" s="3" t="s">
        <v>643</v>
      </c>
      <c r="D103" s="3" t="s">
        <v>679</v>
      </c>
      <c r="E103" s="3" t="s">
        <v>710</v>
      </c>
      <c r="F103" s="3" t="s">
        <v>13</v>
      </c>
      <c r="G103" s="3" t="s">
        <v>15</v>
      </c>
      <c r="H103" s="3">
        <v>10698.05</v>
      </c>
      <c r="I103" s="22">
        <f>_xlfn.XLOOKUP($A103,[1]Sheet1!$A:$A,[1]Sheet1!D:D,0)</f>
        <v>0</v>
      </c>
      <c r="J103" s="22">
        <f>_xlfn.XLOOKUP($A103,[1]Sheet1!$A:$A,[1]Sheet1!E:E,0)</f>
        <v>0</v>
      </c>
      <c r="K103" s="22">
        <f>_xlfn.XLOOKUP($A103,[1]Sheet1!$A:$A,[1]Sheet1!F:F,0)</f>
        <v>0</v>
      </c>
      <c r="L103" s="22">
        <v>0</v>
      </c>
      <c r="M103" s="22">
        <v>0</v>
      </c>
      <c r="N103" s="22">
        <v>0</v>
      </c>
      <c r="O103" s="22">
        <f t="shared" si="110"/>
        <v>0</v>
      </c>
      <c r="P103" s="22">
        <f t="shared" si="111"/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f t="shared" si="112"/>
        <v>0</v>
      </c>
      <c r="Y103" s="22">
        <f t="shared" si="113"/>
        <v>0</v>
      </c>
      <c r="Z103" s="22">
        <f t="shared" si="114"/>
        <v>0</v>
      </c>
      <c r="AA103" s="22">
        <f t="shared" si="115"/>
        <v>0</v>
      </c>
      <c r="AB103" s="22">
        <f t="shared" si="116"/>
        <v>0</v>
      </c>
      <c r="AC103" s="22">
        <f t="shared" si="117"/>
        <v>0</v>
      </c>
      <c r="AD103" s="22">
        <f t="shared" si="118"/>
        <v>0</v>
      </c>
      <c r="AE103" s="22">
        <f t="shared" si="119"/>
        <v>0</v>
      </c>
      <c r="AF103" s="22">
        <f t="shared" si="120"/>
        <v>0</v>
      </c>
      <c r="AG103" s="22">
        <f t="shared" si="121"/>
        <v>0</v>
      </c>
      <c r="AH103" s="22">
        <f t="shared" si="122"/>
        <v>0</v>
      </c>
      <c r="AI103" s="22">
        <f t="shared" si="123"/>
        <v>0</v>
      </c>
      <c r="AJ103" s="22">
        <f t="shared" si="124"/>
        <v>0</v>
      </c>
      <c r="AK103" s="22">
        <f t="shared" si="125"/>
        <v>0</v>
      </c>
      <c r="AL103" s="22">
        <f t="shared" si="126"/>
        <v>0</v>
      </c>
      <c r="AM103" s="22">
        <f t="shared" si="127"/>
        <v>0</v>
      </c>
      <c r="AN103" s="22">
        <f t="shared" si="128"/>
        <v>0</v>
      </c>
      <c r="AO103" s="22">
        <f t="shared" si="129"/>
        <v>0</v>
      </c>
      <c r="AP103" s="22">
        <f t="shared" si="130"/>
        <v>0</v>
      </c>
      <c r="AQ103" s="22">
        <f t="shared" si="131"/>
        <v>0</v>
      </c>
      <c r="AR103" s="22">
        <f t="shared" si="132"/>
        <v>0</v>
      </c>
      <c r="AS103" s="22">
        <f t="shared" si="133"/>
        <v>0</v>
      </c>
      <c r="BB103" s="22">
        <f t="shared" si="134"/>
        <v>0</v>
      </c>
    </row>
    <row r="104" spans="1:54">
      <c r="A104" s="3" t="str">
        <f t="shared" si="109"/>
        <v>BC_TAM306Perjeta</v>
      </c>
      <c r="B104" s="3" t="s">
        <v>887</v>
      </c>
      <c r="C104" s="3" t="s">
        <v>643</v>
      </c>
      <c r="D104" s="3" t="s">
        <v>679</v>
      </c>
      <c r="E104" s="3" t="s">
        <v>708</v>
      </c>
      <c r="F104" s="3" t="s">
        <v>16</v>
      </c>
      <c r="G104" s="3" t="s">
        <v>16</v>
      </c>
      <c r="H104" s="3">
        <v>3985.87</v>
      </c>
      <c r="I104" s="22">
        <f>_xlfn.XLOOKUP($A104,[1]Sheet1!$A:$A,[1]Sheet1!D:D,0)</f>
        <v>10.136632729011174</v>
      </c>
      <c r="J104" s="22">
        <f>_xlfn.XLOOKUP($A104,[1]Sheet1!$A:$A,[1]Sheet1!E:E,0)</f>
        <v>8.5625659276480146</v>
      </c>
      <c r="K104" s="22">
        <f>_xlfn.XLOOKUP($A104,[1]Sheet1!$A:$A,[1]Sheet1!F:F,0)</f>
        <v>12.996184319458088</v>
      </c>
      <c r="L104" s="22">
        <v>14.594895007440137</v>
      </c>
      <c r="M104" s="22">
        <v>17.714268201152223</v>
      </c>
      <c r="N104" s="22">
        <v>20.32990398348603</v>
      </c>
      <c r="O104" s="22">
        <f t="shared" si="110"/>
        <v>31.695382976117276</v>
      </c>
      <c r="P104" s="22">
        <f t="shared" si="111"/>
        <v>52.639067192078386</v>
      </c>
      <c r="Q104" s="22">
        <v>111.54369873969222</v>
      </c>
      <c r="R104" s="22">
        <v>5</v>
      </c>
      <c r="S104" s="22">
        <v>16</v>
      </c>
      <c r="T104" s="22">
        <v>21</v>
      </c>
      <c r="U104" s="22">
        <v>10</v>
      </c>
      <c r="V104" s="22">
        <v>0</v>
      </c>
      <c r="W104" s="22">
        <v>0</v>
      </c>
      <c r="X104" s="22">
        <f t="shared" si="112"/>
        <v>42</v>
      </c>
      <c r="Y104" s="22">
        <f t="shared" si="113"/>
        <v>10</v>
      </c>
      <c r="Z104" s="22">
        <f t="shared" si="114"/>
        <v>52</v>
      </c>
      <c r="AA104" s="22">
        <f t="shared" si="115"/>
        <v>40403.300295583766</v>
      </c>
      <c r="AB104" s="22">
        <f t="shared" si="116"/>
        <v>34129.274654034394</v>
      </c>
      <c r="AC104" s="22">
        <f t="shared" si="117"/>
        <v>51801.101193398405</v>
      </c>
      <c r="AD104" s="22">
        <f t="shared" si="118"/>
        <v>58173.354163305419</v>
      </c>
      <c r="AE104" s="22">
        <f t="shared" si="119"/>
        <v>70606.770194926605</v>
      </c>
      <c r="AF104" s="22">
        <f t="shared" si="120"/>
        <v>81032.354390657463</v>
      </c>
      <c r="AG104" s="22">
        <f t="shared" si="121"/>
        <v>126333.67614301656</v>
      </c>
      <c r="AH104" s="22">
        <f t="shared" si="122"/>
        <v>209812.47874888947</v>
      </c>
      <c r="AI104" s="22">
        <f t="shared" si="123"/>
        <v>444598.68249557703</v>
      </c>
      <c r="AJ104" s="22">
        <f t="shared" si="124"/>
        <v>19929.349999999999</v>
      </c>
      <c r="AK104" s="22">
        <f t="shared" si="125"/>
        <v>63773.919999999998</v>
      </c>
      <c r="AL104" s="22">
        <f t="shared" si="126"/>
        <v>83703.27</v>
      </c>
      <c r="AM104" s="22">
        <f t="shared" si="127"/>
        <v>39858.699999999997</v>
      </c>
      <c r="AN104" s="22">
        <f t="shared" si="128"/>
        <v>0</v>
      </c>
      <c r="AO104" s="22">
        <f t="shared" si="129"/>
        <v>0</v>
      </c>
      <c r="AP104" s="22">
        <f t="shared" si="130"/>
        <v>167406.54</v>
      </c>
      <c r="AQ104" s="22">
        <f t="shared" si="131"/>
        <v>39858.699999999997</v>
      </c>
      <c r="AR104" s="22">
        <f t="shared" si="132"/>
        <v>207265.24</v>
      </c>
      <c r="AS104" s="22">
        <f t="shared" si="133"/>
        <v>0</v>
      </c>
      <c r="BB104" s="22">
        <f t="shared" si="134"/>
        <v>10</v>
      </c>
    </row>
    <row r="105" spans="1:54">
      <c r="A105" s="3" t="str">
        <f t="shared" si="109"/>
        <v>BC_TAM306Phesgo 10ml</v>
      </c>
      <c r="B105" s="3" t="s">
        <v>887</v>
      </c>
      <c r="C105" s="3" t="s">
        <v>643</v>
      </c>
      <c r="D105" s="3" t="s">
        <v>679</v>
      </c>
      <c r="E105" s="3" t="s">
        <v>710</v>
      </c>
      <c r="F105" s="3" t="s">
        <v>17</v>
      </c>
      <c r="G105" s="3" t="s">
        <v>18</v>
      </c>
      <c r="H105" s="3">
        <v>6232.07</v>
      </c>
      <c r="I105" s="22">
        <f>_xlfn.XLOOKUP($A105,[1]Sheet1!$A:$A,[1]Sheet1!D:D,0)</f>
        <v>34.367115072141502</v>
      </c>
      <c r="J105" s="22">
        <f>_xlfn.XLOOKUP($A105,[1]Sheet1!$A:$A,[1]Sheet1!E:E,0)</f>
        <v>31.565195665526357</v>
      </c>
      <c r="K105" s="22">
        <f>_xlfn.XLOOKUP($A105,[1]Sheet1!$A:$A,[1]Sheet1!F:F,0)</f>
        <v>46.746366982464863</v>
      </c>
      <c r="L105" s="22">
        <v>48.255430835914318</v>
      </c>
      <c r="M105" s="22">
        <v>43.826394718266556</v>
      </c>
      <c r="N105" s="22">
        <v>58.744998439088249</v>
      </c>
      <c r="O105" s="22">
        <f t="shared" si="110"/>
        <v>112.67867772013273</v>
      </c>
      <c r="P105" s="22">
        <f t="shared" si="111"/>
        <v>150.82682399326913</v>
      </c>
      <c r="Q105" s="22">
        <v>284.5551328851891</v>
      </c>
      <c r="R105" s="22">
        <v>51.5</v>
      </c>
      <c r="S105" s="22">
        <v>43.5</v>
      </c>
      <c r="T105" s="22">
        <v>126</v>
      </c>
      <c r="U105" s="22">
        <v>35</v>
      </c>
      <c r="V105" s="22">
        <v>0</v>
      </c>
      <c r="W105" s="22">
        <v>0</v>
      </c>
      <c r="X105" s="22">
        <f t="shared" si="112"/>
        <v>221</v>
      </c>
      <c r="Y105" s="22">
        <f t="shared" si="113"/>
        <v>35</v>
      </c>
      <c r="Z105" s="22">
        <f t="shared" si="114"/>
        <v>256</v>
      </c>
      <c r="AA105" s="22">
        <f t="shared" si="115"/>
        <v>214178.26682764088</v>
      </c>
      <c r="AB105" s="22">
        <f t="shared" si="116"/>
        <v>196716.50895125684</v>
      </c>
      <c r="AC105" s="22">
        <f t="shared" si="117"/>
        <v>291326.63128040981</v>
      </c>
      <c r="AD105" s="22">
        <f t="shared" si="118"/>
        <v>300731.2228495765</v>
      </c>
      <c r="AE105" s="22">
        <f t="shared" si="119"/>
        <v>273129.15973186743</v>
      </c>
      <c r="AF105" s="22">
        <f t="shared" si="120"/>
        <v>366102.9424222887</v>
      </c>
      <c r="AG105" s="22">
        <f t="shared" si="121"/>
        <v>702221.40705930756</v>
      </c>
      <c r="AH105" s="22">
        <f t="shared" si="122"/>
        <v>939963.32500373269</v>
      </c>
      <c r="AI105" s="22">
        <f t="shared" si="123"/>
        <v>1773367.5069998002</v>
      </c>
      <c r="AJ105" s="22">
        <f t="shared" si="124"/>
        <v>320951.60499999998</v>
      </c>
      <c r="AK105" s="22">
        <f t="shared" si="125"/>
        <v>271095.04499999998</v>
      </c>
      <c r="AL105" s="22">
        <f t="shared" si="126"/>
        <v>785240.82</v>
      </c>
      <c r="AM105" s="22">
        <f t="shared" si="127"/>
        <v>218122.44999999998</v>
      </c>
      <c r="AN105" s="22">
        <f t="shared" si="128"/>
        <v>0</v>
      </c>
      <c r="AO105" s="22">
        <f t="shared" si="129"/>
        <v>0</v>
      </c>
      <c r="AP105" s="22">
        <f t="shared" si="130"/>
        <v>1377287.47</v>
      </c>
      <c r="AQ105" s="22">
        <f t="shared" si="131"/>
        <v>218122.44999999998</v>
      </c>
      <c r="AR105" s="22">
        <f t="shared" si="132"/>
        <v>1595409.92</v>
      </c>
      <c r="AS105" s="22">
        <f t="shared" si="133"/>
        <v>256</v>
      </c>
      <c r="AT105" s="22">
        <f>R105</f>
        <v>51.5</v>
      </c>
      <c r="AU105" s="22">
        <f t="shared" ref="AU105" si="185">S105</f>
        <v>43.5</v>
      </c>
      <c r="AV105" s="22">
        <f t="shared" ref="AV105" si="186">T105</f>
        <v>126</v>
      </c>
      <c r="AW105" s="22">
        <f t="shared" ref="AW105" si="187">U105</f>
        <v>35</v>
      </c>
      <c r="AX105" s="22">
        <f t="shared" ref="AX105" si="188">V105</f>
        <v>0</v>
      </c>
      <c r="AY105" s="22">
        <f t="shared" ref="AY105" si="189">W105</f>
        <v>0</v>
      </c>
      <c r="AZ105" s="22">
        <v>45.833333333333329</v>
      </c>
      <c r="BA105" s="22">
        <v>60.833333333333336</v>
      </c>
      <c r="BB105" s="22">
        <f t="shared" si="134"/>
        <v>35</v>
      </c>
    </row>
    <row r="106" spans="1:54">
      <c r="A106" s="3" t="str">
        <f t="shared" si="109"/>
        <v>BC_TAM306Phesgo 15ml</v>
      </c>
      <c r="B106" s="3" t="s">
        <v>887</v>
      </c>
      <c r="C106" s="3" t="s">
        <v>643</v>
      </c>
      <c r="D106" s="3" t="s">
        <v>679</v>
      </c>
      <c r="E106" s="3" t="s">
        <v>710</v>
      </c>
      <c r="F106" s="3" t="s">
        <v>17</v>
      </c>
      <c r="G106" s="3" t="s">
        <v>19</v>
      </c>
      <c r="H106" s="3">
        <v>8489.27</v>
      </c>
      <c r="I106" s="22">
        <f>_xlfn.XLOOKUP($A106,[1]Sheet1!$A:$A,[1]Sheet1!D:D,0)</f>
        <v>2.0000035338727593</v>
      </c>
      <c r="J106" s="22">
        <f>_xlfn.XLOOKUP($A106,[1]Sheet1!$A:$A,[1]Sheet1!E:E,0)</f>
        <v>2.0000035338727593</v>
      </c>
      <c r="K106" s="22">
        <f>_xlfn.XLOOKUP($A106,[1]Sheet1!$A:$A,[1]Sheet1!F:F,0)</f>
        <v>3.0000035338727593</v>
      </c>
      <c r="L106" s="22">
        <v>4.0000035338727598</v>
      </c>
      <c r="M106" s="22">
        <v>4.0000035338727598</v>
      </c>
      <c r="N106" s="22">
        <v>4.0000035338727598</v>
      </c>
      <c r="O106" s="22">
        <f t="shared" si="110"/>
        <v>7.0000106016182784</v>
      </c>
      <c r="P106" s="22">
        <f t="shared" si="111"/>
        <v>12.000010601618278</v>
      </c>
      <c r="Q106" s="22">
        <v>22.000021203236553</v>
      </c>
      <c r="R106" s="22">
        <v>2.5</v>
      </c>
      <c r="S106" s="22">
        <v>3</v>
      </c>
      <c r="T106" s="22">
        <v>4.5</v>
      </c>
      <c r="U106" s="22">
        <v>2</v>
      </c>
      <c r="V106" s="22">
        <v>0</v>
      </c>
      <c r="W106" s="22">
        <v>0</v>
      </c>
      <c r="X106" s="22">
        <f t="shared" si="112"/>
        <v>10</v>
      </c>
      <c r="Y106" s="22">
        <f t="shared" si="113"/>
        <v>2</v>
      </c>
      <c r="Z106" s="22">
        <f t="shared" si="114"/>
        <v>12</v>
      </c>
      <c r="AA106" s="22">
        <f t="shared" si="115"/>
        <v>16978.57</v>
      </c>
      <c r="AB106" s="22">
        <f t="shared" si="116"/>
        <v>16978.57</v>
      </c>
      <c r="AC106" s="22">
        <f t="shared" si="117"/>
        <v>25467.84</v>
      </c>
      <c r="AD106" s="22">
        <f t="shared" si="118"/>
        <v>33957.110000000008</v>
      </c>
      <c r="AE106" s="22">
        <f t="shared" si="119"/>
        <v>33957.110000000008</v>
      </c>
      <c r="AF106" s="22">
        <f t="shared" si="120"/>
        <v>33957.110000000008</v>
      </c>
      <c r="AG106" s="22">
        <f t="shared" si="121"/>
        <v>59424.98</v>
      </c>
      <c r="AH106" s="22">
        <f t="shared" si="122"/>
        <v>101871.33</v>
      </c>
      <c r="AI106" s="22">
        <f t="shared" si="123"/>
        <v>186764.12</v>
      </c>
      <c r="AJ106" s="22">
        <f t="shared" si="124"/>
        <v>21223.175000000003</v>
      </c>
      <c r="AK106" s="22">
        <f t="shared" si="125"/>
        <v>25467.81</v>
      </c>
      <c r="AL106" s="22">
        <f t="shared" si="126"/>
        <v>38201.715000000004</v>
      </c>
      <c r="AM106" s="22">
        <f t="shared" si="127"/>
        <v>16978.54</v>
      </c>
      <c r="AN106" s="22">
        <f t="shared" si="128"/>
        <v>0</v>
      </c>
      <c r="AO106" s="22">
        <f t="shared" si="129"/>
        <v>0</v>
      </c>
      <c r="AP106" s="22">
        <f t="shared" si="130"/>
        <v>84892.700000000012</v>
      </c>
      <c r="AQ106" s="22">
        <f t="shared" si="131"/>
        <v>16978.54</v>
      </c>
      <c r="AR106" s="22">
        <f t="shared" si="132"/>
        <v>101871.24</v>
      </c>
      <c r="AS106" s="22">
        <f t="shared" si="133"/>
        <v>24</v>
      </c>
      <c r="AT106" s="22">
        <f>R106*2</f>
        <v>5</v>
      </c>
      <c r="AU106" s="22">
        <f t="shared" ref="AU106" si="190">S106*2</f>
        <v>6</v>
      </c>
      <c r="AV106" s="22">
        <f t="shared" ref="AV106" si="191">T106*2</f>
        <v>9</v>
      </c>
      <c r="AW106" s="22">
        <f t="shared" ref="AW106" si="192">U106*2</f>
        <v>4</v>
      </c>
      <c r="AX106" s="22">
        <f t="shared" ref="AX106" si="193">V106*2</f>
        <v>0</v>
      </c>
      <c r="AY106" s="22">
        <f t="shared" ref="AY106" si="194">W106*2</f>
        <v>0</v>
      </c>
      <c r="BB106" s="22">
        <f t="shared" si="134"/>
        <v>2</v>
      </c>
    </row>
    <row r="107" spans="1:54">
      <c r="A107" s="3" t="str">
        <f t="shared" si="109"/>
        <v>BC_TAM307Herceptin IV</v>
      </c>
      <c r="B107" s="3" t="s">
        <v>887</v>
      </c>
      <c r="C107" s="3" t="s">
        <v>644</v>
      </c>
      <c r="D107" s="3" t="s">
        <v>680</v>
      </c>
      <c r="E107" s="3" t="s">
        <v>708</v>
      </c>
      <c r="F107" s="3" t="s">
        <v>11</v>
      </c>
      <c r="G107" s="3" t="s">
        <v>11</v>
      </c>
      <c r="H107" s="3">
        <v>4535.5</v>
      </c>
      <c r="I107" s="22">
        <f>_xlfn.XLOOKUP($A107,[1]Sheet1!$A:$A,[1]Sheet1!D:D,0)</f>
        <v>25.763719935552764</v>
      </c>
      <c r="J107" s="22">
        <f>_xlfn.XLOOKUP($A107,[1]Sheet1!$A:$A,[1]Sheet1!E:E,0)</f>
        <v>18.457261745429978</v>
      </c>
      <c r="K107" s="22">
        <f>_xlfn.XLOOKUP($A107,[1]Sheet1!$A:$A,[1]Sheet1!F:F,0)</f>
        <v>17.169444055937987</v>
      </c>
      <c r="L107" s="22">
        <v>5.3468121945573959</v>
      </c>
      <c r="M107" s="22">
        <v>4.871686373301066</v>
      </c>
      <c r="N107" s="22">
        <v>8.4811130725421897</v>
      </c>
      <c r="O107" s="22">
        <f t="shared" si="110"/>
        <v>61.390425736920733</v>
      </c>
      <c r="P107" s="22">
        <f t="shared" si="111"/>
        <v>18.699611640400651</v>
      </c>
      <c r="Q107" s="22">
        <v>76.881939546225766</v>
      </c>
      <c r="R107" s="22">
        <v>42</v>
      </c>
      <c r="S107" s="22">
        <v>17.5</v>
      </c>
      <c r="T107" s="22">
        <v>38.5</v>
      </c>
      <c r="U107" s="22">
        <v>0</v>
      </c>
      <c r="V107" s="22">
        <v>0</v>
      </c>
      <c r="W107" s="22">
        <v>0</v>
      </c>
      <c r="X107" s="22">
        <f t="shared" si="112"/>
        <v>98</v>
      </c>
      <c r="Y107" s="22">
        <f t="shared" si="113"/>
        <v>0</v>
      </c>
      <c r="Z107" s="22">
        <f t="shared" si="114"/>
        <v>98</v>
      </c>
      <c r="AA107" s="22">
        <f t="shared" si="115"/>
        <v>116851.35176769957</v>
      </c>
      <c r="AB107" s="22">
        <f t="shared" si="116"/>
        <v>83712.910646397664</v>
      </c>
      <c r="AC107" s="22">
        <f t="shared" si="117"/>
        <v>77872.013515706742</v>
      </c>
      <c r="AD107" s="22">
        <f t="shared" si="118"/>
        <v>24250.466708415068</v>
      </c>
      <c r="AE107" s="22">
        <f t="shared" si="119"/>
        <v>22095.533546106984</v>
      </c>
      <c r="AF107" s="22">
        <f t="shared" si="120"/>
        <v>38466.088340515103</v>
      </c>
      <c r="AG107" s="22">
        <f t="shared" si="121"/>
        <v>278436.27592980396</v>
      </c>
      <c r="AH107" s="22">
        <f t="shared" si="122"/>
        <v>84812.088595037145</v>
      </c>
      <c r="AI107" s="22">
        <f t="shared" si="123"/>
        <v>348698.03681190696</v>
      </c>
      <c r="AJ107" s="22">
        <f t="shared" si="124"/>
        <v>190491</v>
      </c>
      <c r="AK107" s="22">
        <f t="shared" si="125"/>
        <v>79371.25</v>
      </c>
      <c r="AL107" s="22">
        <f t="shared" si="126"/>
        <v>174616.75</v>
      </c>
      <c r="AM107" s="22">
        <f t="shared" si="127"/>
        <v>0</v>
      </c>
      <c r="AN107" s="22">
        <f t="shared" si="128"/>
        <v>0</v>
      </c>
      <c r="AO107" s="22">
        <f t="shared" si="129"/>
        <v>0</v>
      </c>
      <c r="AP107" s="22">
        <f t="shared" si="130"/>
        <v>444479</v>
      </c>
      <c r="AQ107" s="22">
        <f t="shared" si="131"/>
        <v>0</v>
      </c>
      <c r="AR107" s="22">
        <f t="shared" si="132"/>
        <v>444479</v>
      </c>
      <c r="AS107" s="22">
        <f t="shared" si="133"/>
        <v>0</v>
      </c>
      <c r="BB107" s="22">
        <f t="shared" si="134"/>
        <v>0</v>
      </c>
    </row>
    <row r="108" spans="1:54">
      <c r="A108" s="3" t="str">
        <f t="shared" si="109"/>
        <v>BC_TAM307Herceptin SC</v>
      </c>
      <c r="B108" s="3" t="s">
        <v>887</v>
      </c>
      <c r="C108" s="3" t="s">
        <v>644</v>
      </c>
      <c r="D108" s="3" t="s">
        <v>680</v>
      </c>
      <c r="E108" s="3" t="s">
        <v>708</v>
      </c>
      <c r="F108" s="3" t="s">
        <v>12</v>
      </c>
      <c r="G108" s="3" t="s">
        <v>12</v>
      </c>
      <c r="H108" s="3">
        <v>3444.49</v>
      </c>
      <c r="I108" s="22">
        <f>_xlfn.XLOOKUP($A108,[1]Sheet1!$A:$A,[1]Sheet1!D:D,0)</f>
        <v>208.40844999993791</v>
      </c>
      <c r="J108" s="22">
        <f>_xlfn.XLOOKUP($A108,[1]Sheet1!$A:$A,[1]Sheet1!E:E,0)</f>
        <v>193.09517040451746</v>
      </c>
      <c r="K108" s="22">
        <f>_xlfn.XLOOKUP($A108,[1]Sheet1!$A:$A,[1]Sheet1!F:F,0)</f>
        <v>292.89276517226932</v>
      </c>
      <c r="L108" s="22">
        <v>75.623812530652785</v>
      </c>
      <c r="M108" s="22">
        <v>68.090314052099643</v>
      </c>
      <c r="N108" s="22">
        <v>89.621387957275829</v>
      </c>
      <c r="O108" s="22">
        <f t="shared" si="110"/>
        <v>694.3963855767247</v>
      </c>
      <c r="P108" s="22">
        <f t="shared" si="111"/>
        <v>233.33551454002827</v>
      </c>
      <c r="Q108" s="22">
        <v>867.64360394244056</v>
      </c>
      <c r="R108" s="22">
        <v>312.5</v>
      </c>
      <c r="S108" s="22">
        <v>238.5</v>
      </c>
      <c r="T108" s="22">
        <v>324.5</v>
      </c>
      <c r="U108" s="22">
        <v>-3</v>
      </c>
      <c r="V108" s="22">
        <v>0</v>
      </c>
      <c r="W108" s="22">
        <v>0</v>
      </c>
      <c r="X108" s="22">
        <f t="shared" si="112"/>
        <v>875.5</v>
      </c>
      <c r="Y108" s="22">
        <f t="shared" si="113"/>
        <v>-3</v>
      </c>
      <c r="Z108" s="22">
        <f t="shared" si="114"/>
        <v>872.5</v>
      </c>
      <c r="AA108" s="22">
        <f t="shared" si="115"/>
        <v>717860.82194028609</v>
      </c>
      <c r="AB108" s="22">
        <f t="shared" si="116"/>
        <v>665114.38350665628</v>
      </c>
      <c r="AC108" s="22">
        <f t="shared" si="117"/>
        <v>1008866.2007082299</v>
      </c>
      <c r="AD108" s="22">
        <f t="shared" si="118"/>
        <v>260485.4660237082</v>
      </c>
      <c r="AE108" s="22">
        <f t="shared" si="119"/>
        <v>234536.40584931668</v>
      </c>
      <c r="AF108" s="22">
        <f t="shared" si="120"/>
        <v>308699.97460495698</v>
      </c>
      <c r="AG108" s="22">
        <f t="shared" si="121"/>
        <v>2391841.4061551723</v>
      </c>
      <c r="AH108" s="22">
        <f t="shared" si="122"/>
        <v>803721.84647798189</v>
      </c>
      <c r="AI108" s="22">
        <f t="shared" si="123"/>
        <v>2988589.7173436969</v>
      </c>
      <c r="AJ108" s="22">
        <f t="shared" si="124"/>
        <v>1076403.125</v>
      </c>
      <c r="AK108" s="22">
        <f t="shared" si="125"/>
        <v>821510.86499999999</v>
      </c>
      <c r="AL108" s="22">
        <f t="shared" si="126"/>
        <v>1117737.0049999999</v>
      </c>
      <c r="AM108" s="22">
        <f t="shared" si="127"/>
        <v>-10333.469999999999</v>
      </c>
      <c r="AN108" s="22">
        <f t="shared" si="128"/>
        <v>0</v>
      </c>
      <c r="AO108" s="22">
        <f t="shared" si="129"/>
        <v>0</v>
      </c>
      <c r="AP108" s="22">
        <f t="shared" si="130"/>
        <v>3015650.9949999996</v>
      </c>
      <c r="AQ108" s="22">
        <f t="shared" si="131"/>
        <v>-10333.469999999999</v>
      </c>
      <c r="AR108" s="22">
        <f t="shared" si="132"/>
        <v>3005317.5249999999</v>
      </c>
      <c r="AS108" s="22">
        <f t="shared" si="133"/>
        <v>0</v>
      </c>
      <c r="BB108" s="22">
        <f t="shared" si="134"/>
        <v>-3</v>
      </c>
    </row>
    <row r="109" spans="1:54">
      <c r="A109" s="3" t="str">
        <f t="shared" si="109"/>
        <v>BC_TAM307Itovebi 3mg</v>
      </c>
      <c r="B109" s="3" t="s">
        <v>887</v>
      </c>
      <c r="C109" s="3" t="s">
        <v>644</v>
      </c>
      <c r="D109" s="3" t="s">
        <v>680</v>
      </c>
      <c r="E109" s="3" t="s">
        <v>710</v>
      </c>
      <c r="F109" s="3" t="s">
        <v>13</v>
      </c>
      <c r="G109" s="3" t="s">
        <v>14</v>
      </c>
      <c r="H109" s="3">
        <v>3566.02</v>
      </c>
      <c r="I109" s="22">
        <f>_xlfn.XLOOKUP($A109,[1]Sheet1!$A:$A,[1]Sheet1!D:D,0)</f>
        <v>1.7623505146321143</v>
      </c>
      <c r="J109" s="22">
        <f>_xlfn.XLOOKUP($A109,[1]Sheet1!$A:$A,[1]Sheet1!E:E,0)</f>
        <v>2.0122398826755581</v>
      </c>
      <c r="K109" s="22">
        <f>_xlfn.XLOOKUP($A109,[1]Sheet1!$A:$A,[1]Sheet1!F:F,0)</f>
        <v>4.0728361625901259</v>
      </c>
      <c r="L109" s="22">
        <v>4.1229166853267003</v>
      </c>
      <c r="M109" s="22">
        <v>5.0123608389015972</v>
      </c>
      <c r="N109" s="22">
        <v>6.3832733887233122</v>
      </c>
      <c r="O109" s="22">
        <f t="shared" si="110"/>
        <v>7.8474265598977979</v>
      </c>
      <c r="P109" s="22">
        <f t="shared" si="111"/>
        <v>15.518550912951609</v>
      </c>
      <c r="Q109" s="22">
        <v>23.365977137001011</v>
      </c>
      <c r="R109" s="22">
        <v>6.5</v>
      </c>
      <c r="S109" s="22">
        <v>14</v>
      </c>
      <c r="T109" s="22">
        <v>4</v>
      </c>
      <c r="U109" s="22">
        <v>0</v>
      </c>
      <c r="V109" s="22">
        <v>0</v>
      </c>
      <c r="W109" s="22">
        <v>0</v>
      </c>
      <c r="X109" s="22">
        <f t="shared" si="112"/>
        <v>24.5</v>
      </c>
      <c r="Y109" s="22">
        <f t="shared" si="113"/>
        <v>0</v>
      </c>
      <c r="Z109" s="22">
        <f t="shared" si="114"/>
        <v>24.5</v>
      </c>
      <c r="AA109" s="22">
        <f t="shared" si="115"/>
        <v>6284.5771821884127</v>
      </c>
      <c r="AB109" s="22">
        <f t="shared" si="116"/>
        <v>7175.6876664186939</v>
      </c>
      <c r="AC109" s="22">
        <f t="shared" si="117"/>
        <v>14523.815212519641</v>
      </c>
      <c r="AD109" s="22">
        <f t="shared" si="118"/>
        <v>14702.40335820872</v>
      </c>
      <c r="AE109" s="22">
        <f t="shared" si="119"/>
        <v>17874.178998739873</v>
      </c>
      <c r="AF109" s="22">
        <f t="shared" si="120"/>
        <v>22762.880569655106</v>
      </c>
      <c r="AG109" s="22">
        <f t="shared" si="121"/>
        <v>27984.080061126744</v>
      </c>
      <c r="AH109" s="22">
        <f t="shared" si="122"/>
        <v>55339.462926603694</v>
      </c>
      <c r="AI109" s="22">
        <f t="shared" si="123"/>
        <v>83323.541790088348</v>
      </c>
      <c r="AJ109" s="22">
        <f t="shared" si="124"/>
        <v>23179.13</v>
      </c>
      <c r="AK109" s="22">
        <f t="shared" si="125"/>
        <v>49924.28</v>
      </c>
      <c r="AL109" s="22">
        <f t="shared" si="126"/>
        <v>14264.08</v>
      </c>
      <c r="AM109" s="22">
        <f t="shared" si="127"/>
        <v>0</v>
      </c>
      <c r="AN109" s="22">
        <f t="shared" si="128"/>
        <v>0</v>
      </c>
      <c r="AO109" s="22">
        <f t="shared" si="129"/>
        <v>0</v>
      </c>
      <c r="AP109" s="22">
        <f t="shared" si="130"/>
        <v>87367.49</v>
      </c>
      <c r="AQ109" s="22">
        <f t="shared" si="131"/>
        <v>0</v>
      </c>
      <c r="AR109" s="22">
        <f t="shared" si="132"/>
        <v>87367.49</v>
      </c>
      <c r="AS109" s="22">
        <f t="shared" si="133"/>
        <v>0</v>
      </c>
      <c r="BB109" s="22">
        <f t="shared" si="134"/>
        <v>0</v>
      </c>
    </row>
    <row r="110" spans="1:54">
      <c r="A110" s="3" t="str">
        <f t="shared" si="109"/>
        <v>BC_TAM307Itovebi 9mg</v>
      </c>
      <c r="B110" s="3" t="s">
        <v>887</v>
      </c>
      <c r="C110" s="3" t="s">
        <v>644</v>
      </c>
      <c r="D110" s="3" t="s">
        <v>680</v>
      </c>
      <c r="E110" s="3" t="s">
        <v>710</v>
      </c>
      <c r="F110" s="3" t="s">
        <v>13</v>
      </c>
      <c r="G110" s="3" t="s">
        <v>15</v>
      </c>
      <c r="H110" s="3">
        <v>10698.05</v>
      </c>
      <c r="I110" s="22">
        <f>_xlfn.XLOOKUP($A110,[1]Sheet1!$A:$A,[1]Sheet1!D:D,0)</f>
        <v>0</v>
      </c>
      <c r="J110" s="22">
        <f>_xlfn.XLOOKUP($A110,[1]Sheet1!$A:$A,[1]Sheet1!E:E,0)</f>
        <v>0</v>
      </c>
      <c r="K110" s="22">
        <f>_xlfn.XLOOKUP($A110,[1]Sheet1!$A:$A,[1]Sheet1!F:F,0)</f>
        <v>0</v>
      </c>
      <c r="L110" s="22">
        <v>0</v>
      </c>
      <c r="M110" s="22">
        <v>0</v>
      </c>
      <c r="N110" s="22">
        <v>0</v>
      </c>
      <c r="O110" s="22">
        <f t="shared" si="110"/>
        <v>0</v>
      </c>
      <c r="P110" s="22">
        <f t="shared" si="111"/>
        <v>0</v>
      </c>
      <c r="Q110" s="22">
        <v>0</v>
      </c>
      <c r="R110" s="22">
        <v>10</v>
      </c>
      <c r="S110" s="22">
        <v>4</v>
      </c>
      <c r="T110" s="22">
        <v>9</v>
      </c>
      <c r="U110" s="22">
        <v>6</v>
      </c>
      <c r="V110" s="22">
        <v>0</v>
      </c>
      <c r="W110" s="22">
        <v>0</v>
      </c>
      <c r="X110" s="22">
        <f t="shared" si="112"/>
        <v>23</v>
      </c>
      <c r="Y110" s="22">
        <f t="shared" si="113"/>
        <v>6</v>
      </c>
      <c r="Z110" s="22">
        <f t="shared" si="114"/>
        <v>29</v>
      </c>
      <c r="AA110" s="22">
        <f t="shared" si="115"/>
        <v>0</v>
      </c>
      <c r="AB110" s="22">
        <f t="shared" si="116"/>
        <v>0</v>
      </c>
      <c r="AC110" s="22">
        <f t="shared" si="117"/>
        <v>0</v>
      </c>
      <c r="AD110" s="22">
        <f t="shared" si="118"/>
        <v>0</v>
      </c>
      <c r="AE110" s="22">
        <f t="shared" si="119"/>
        <v>0</v>
      </c>
      <c r="AF110" s="22">
        <f t="shared" si="120"/>
        <v>0</v>
      </c>
      <c r="AG110" s="22">
        <f t="shared" si="121"/>
        <v>0</v>
      </c>
      <c r="AH110" s="22">
        <f t="shared" si="122"/>
        <v>0</v>
      </c>
      <c r="AI110" s="22">
        <f t="shared" si="123"/>
        <v>0</v>
      </c>
      <c r="AJ110" s="22">
        <f t="shared" si="124"/>
        <v>106980.5</v>
      </c>
      <c r="AK110" s="22">
        <f t="shared" si="125"/>
        <v>42792.2</v>
      </c>
      <c r="AL110" s="22">
        <f t="shared" si="126"/>
        <v>96282.45</v>
      </c>
      <c r="AM110" s="22">
        <f t="shared" si="127"/>
        <v>64188.299999999996</v>
      </c>
      <c r="AN110" s="22">
        <f t="shared" si="128"/>
        <v>0</v>
      </c>
      <c r="AO110" s="22">
        <f t="shared" si="129"/>
        <v>0</v>
      </c>
      <c r="AP110" s="22">
        <f t="shared" si="130"/>
        <v>246055.15</v>
      </c>
      <c r="AQ110" s="22">
        <f t="shared" si="131"/>
        <v>64188.299999999996</v>
      </c>
      <c r="AR110" s="22">
        <f t="shared" si="132"/>
        <v>310243.44999999995</v>
      </c>
      <c r="AS110" s="22">
        <f t="shared" si="133"/>
        <v>0</v>
      </c>
      <c r="BB110" s="22">
        <f t="shared" si="134"/>
        <v>6</v>
      </c>
    </row>
    <row r="111" spans="1:54">
      <c r="A111" s="3" t="str">
        <f t="shared" si="109"/>
        <v>BC_TAM307Perjeta</v>
      </c>
      <c r="B111" s="3" t="s">
        <v>887</v>
      </c>
      <c r="C111" s="3" t="s">
        <v>644</v>
      </c>
      <c r="D111" s="3" t="s">
        <v>680</v>
      </c>
      <c r="E111" s="3" t="s">
        <v>708</v>
      </c>
      <c r="F111" s="3" t="s">
        <v>16</v>
      </c>
      <c r="G111" s="3" t="s">
        <v>16</v>
      </c>
      <c r="H111" s="3">
        <v>3985.87</v>
      </c>
      <c r="I111" s="22">
        <f>_xlfn.XLOOKUP($A111,[1]Sheet1!$A:$A,[1]Sheet1!D:D,0)</f>
        <v>97.026208483737719</v>
      </c>
      <c r="J111" s="22">
        <f>_xlfn.XLOOKUP($A111,[1]Sheet1!$A:$A,[1]Sheet1!E:E,0)</f>
        <v>81.959495728200181</v>
      </c>
      <c r="K111" s="22">
        <f>_xlfn.XLOOKUP($A111,[1]Sheet1!$A:$A,[1]Sheet1!F:F,0)</f>
        <v>124.39737366274599</v>
      </c>
      <c r="L111" s="22">
        <v>10.580454141227507</v>
      </c>
      <c r="M111" s="22">
        <v>12.841819160202995</v>
      </c>
      <c r="N111" s="22">
        <v>14.738003711789606</v>
      </c>
      <c r="O111" s="22">
        <f t="shared" si="110"/>
        <v>303.38307787468386</v>
      </c>
      <c r="P111" s="22">
        <f t="shared" si="111"/>
        <v>38.16027701322011</v>
      </c>
      <c r="Q111" s="22">
        <v>309.40402987217755</v>
      </c>
      <c r="R111" s="22">
        <v>202.5</v>
      </c>
      <c r="S111" s="22">
        <v>160</v>
      </c>
      <c r="T111" s="22">
        <v>195.5</v>
      </c>
      <c r="U111" s="22">
        <v>7</v>
      </c>
      <c r="V111" s="22">
        <v>0</v>
      </c>
      <c r="W111" s="22">
        <v>0</v>
      </c>
      <c r="X111" s="22">
        <f t="shared" si="112"/>
        <v>558</v>
      </c>
      <c r="Y111" s="22">
        <f t="shared" si="113"/>
        <v>7</v>
      </c>
      <c r="Z111" s="22">
        <f t="shared" si="114"/>
        <v>565</v>
      </c>
      <c r="AA111" s="22">
        <f t="shared" si="115"/>
        <v>386733.85360907565</v>
      </c>
      <c r="AB111" s="22">
        <f t="shared" si="116"/>
        <v>326679.89523816126</v>
      </c>
      <c r="AC111" s="22">
        <f t="shared" si="117"/>
        <v>495831.75976112933</v>
      </c>
      <c r="AD111" s="22">
        <f t="shared" si="118"/>
        <v>42172.314747894481</v>
      </c>
      <c r="AE111" s="22">
        <f t="shared" si="119"/>
        <v>51185.821736078309</v>
      </c>
      <c r="AF111" s="22">
        <f t="shared" si="120"/>
        <v>58743.766854710833</v>
      </c>
      <c r="AG111" s="22">
        <f t="shared" si="121"/>
        <v>1209245.5086083661</v>
      </c>
      <c r="AH111" s="22">
        <f t="shared" si="122"/>
        <v>152101.90333868362</v>
      </c>
      <c r="AI111" s="22">
        <f t="shared" si="123"/>
        <v>1233244.2405466163</v>
      </c>
      <c r="AJ111" s="22">
        <f t="shared" si="124"/>
        <v>807138.67499999993</v>
      </c>
      <c r="AK111" s="22">
        <f t="shared" si="125"/>
        <v>637739.19999999995</v>
      </c>
      <c r="AL111" s="22">
        <f t="shared" si="126"/>
        <v>779237.58499999996</v>
      </c>
      <c r="AM111" s="22">
        <f t="shared" si="127"/>
        <v>27901.09</v>
      </c>
      <c r="AN111" s="22">
        <f t="shared" si="128"/>
        <v>0</v>
      </c>
      <c r="AO111" s="22">
        <f t="shared" si="129"/>
        <v>0</v>
      </c>
      <c r="AP111" s="22">
        <f t="shared" si="130"/>
        <v>2224115.46</v>
      </c>
      <c r="AQ111" s="22">
        <f t="shared" si="131"/>
        <v>27901.09</v>
      </c>
      <c r="AR111" s="22">
        <f t="shared" si="132"/>
        <v>2252016.5499999998</v>
      </c>
      <c r="AS111" s="22">
        <f t="shared" si="133"/>
        <v>0</v>
      </c>
      <c r="BB111" s="22">
        <f t="shared" si="134"/>
        <v>7</v>
      </c>
    </row>
    <row r="112" spans="1:54">
      <c r="A112" s="3" t="str">
        <f t="shared" si="109"/>
        <v>BC_TAM307Phesgo 10ml</v>
      </c>
      <c r="B112" s="3" t="s">
        <v>887</v>
      </c>
      <c r="C112" s="3" t="s">
        <v>644</v>
      </c>
      <c r="D112" s="3" t="s">
        <v>680</v>
      </c>
      <c r="E112" s="3" t="s">
        <v>710</v>
      </c>
      <c r="F112" s="3" t="s">
        <v>17</v>
      </c>
      <c r="G112" s="3" t="s">
        <v>18</v>
      </c>
      <c r="H112" s="3">
        <v>6232.07</v>
      </c>
      <c r="I112" s="22">
        <f>_xlfn.XLOOKUP($A112,[1]Sheet1!$A:$A,[1]Sheet1!D:D,0)</f>
        <v>205.14452374162036</v>
      </c>
      <c r="J112" s="22">
        <f>_xlfn.XLOOKUP($A112,[1]Sheet1!$A:$A,[1]Sheet1!E:E,0)</f>
        <v>186.94784904842854</v>
      </c>
      <c r="K112" s="22">
        <f>_xlfn.XLOOKUP($A112,[1]Sheet1!$A:$A,[1]Sheet1!F:F,0)</f>
        <v>279.53267315566899</v>
      </c>
      <c r="L112" s="22">
        <v>259.56415867493308</v>
      </c>
      <c r="M112" s="22">
        <v>235.11034456953792</v>
      </c>
      <c r="N112" s="22">
        <v>303.35598807297259</v>
      </c>
      <c r="O112" s="22">
        <f t="shared" si="110"/>
        <v>671.62504594571783</v>
      </c>
      <c r="P112" s="22">
        <f t="shared" si="111"/>
        <v>798.03049131744365</v>
      </c>
      <c r="Q112" s="22">
        <v>1465.7111948623283</v>
      </c>
      <c r="R112" s="22">
        <v>223</v>
      </c>
      <c r="S112" s="22">
        <v>198.5</v>
      </c>
      <c r="T112" s="22">
        <v>127.5</v>
      </c>
      <c r="U112" s="22">
        <v>69</v>
      </c>
      <c r="V112" s="22">
        <v>0</v>
      </c>
      <c r="W112" s="22">
        <v>0</v>
      </c>
      <c r="X112" s="22">
        <f t="shared" si="112"/>
        <v>549</v>
      </c>
      <c r="Y112" s="22">
        <f t="shared" si="113"/>
        <v>69</v>
      </c>
      <c r="Z112" s="22">
        <f t="shared" si="114"/>
        <v>618</v>
      </c>
      <c r="AA112" s="22">
        <f t="shared" si="115"/>
        <v>1278475.03207444</v>
      </c>
      <c r="AB112" s="22">
        <f t="shared" si="116"/>
        <v>1165072.0816192399</v>
      </c>
      <c r="AC112" s="22">
        <f t="shared" si="117"/>
        <v>1742067.18639325</v>
      </c>
      <c r="AD112" s="22">
        <f t="shared" si="118"/>
        <v>1617622.0063532901</v>
      </c>
      <c r="AE112" s="22">
        <f t="shared" si="119"/>
        <v>1465224.12508148</v>
      </c>
      <c r="AF112" s="22">
        <f t="shared" si="120"/>
        <v>1890535.7525899303</v>
      </c>
      <c r="AG112" s="22">
        <f t="shared" si="121"/>
        <v>4185614.3000869295</v>
      </c>
      <c r="AH112" s="22">
        <f t="shared" si="122"/>
        <v>4973381.8840247011</v>
      </c>
      <c r="AI112" s="22">
        <f t="shared" si="123"/>
        <v>9134414.76616567</v>
      </c>
      <c r="AJ112" s="22">
        <f t="shared" si="124"/>
        <v>1389751.6099999999</v>
      </c>
      <c r="AK112" s="22">
        <f t="shared" si="125"/>
        <v>1237065.895</v>
      </c>
      <c r="AL112" s="22">
        <f t="shared" si="126"/>
        <v>794588.92499999993</v>
      </c>
      <c r="AM112" s="22">
        <f t="shared" si="127"/>
        <v>430012.82999999996</v>
      </c>
      <c r="AN112" s="22">
        <f t="shared" si="128"/>
        <v>0</v>
      </c>
      <c r="AO112" s="22">
        <f t="shared" si="129"/>
        <v>0</v>
      </c>
      <c r="AP112" s="22">
        <f t="shared" si="130"/>
        <v>3421406.4299999997</v>
      </c>
      <c r="AQ112" s="22">
        <f t="shared" si="131"/>
        <v>430012.82999999996</v>
      </c>
      <c r="AR112" s="22">
        <f t="shared" si="132"/>
        <v>3851419.26</v>
      </c>
      <c r="AS112" s="22">
        <f t="shared" si="133"/>
        <v>618</v>
      </c>
      <c r="AT112" s="22">
        <f>R112</f>
        <v>223</v>
      </c>
      <c r="AU112" s="22">
        <f t="shared" ref="AU112" si="195">S112</f>
        <v>198.5</v>
      </c>
      <c r="AV112" s="22">
        <f t="shared" ref="AV112" si="196">T112</f>
        <v>127.5</v>
      </c>
      <c r="AW112" s="22">
        <f t="shared" ref="AW112" si="197">U112</f>
        <v>69</v>
      </c>
      <c r="AX112" s="22">
        <f t="shared" ref="AX112" si="198">V112</f>
        <v>0</v>
      </c>
      <c r="AY112" s="22">
        <f t="shared" ref="AY112" si="199">W112</f>
        <v>0</v>
      </c>
      <c r="AZ112" s="22">
        <v>363.66666666666669</v>
      </c>
      <c r="BA112" s="22">
        <v>194.66666666666666</v>
      </c>
      <c r="BB112" s="22">
        <f t="shared" si="134"/>
        <v>69</v>
      </c>
    </row>
    <row r="113" spans="1:54">
      <c r="A113" s="3" t="str">
        <f t="shared" si="109"/>
        <v>BC_TAM307Phesgo 15ml</v>
      </c>
      <c r="B113" s="3" t="s">
        <v>887</v>
      </c>
      <c r="C113" s="3" t="s">
        <v>644</v>
      </c>
      <c r="D113" s="3" t="s">
        <v>680</v>
      </c>
      <c r="E113" s="3" t="s">
        <v>710</v>
      </c>
      <c r="F113" s="3" t="s">
        <v>17</v>
      </c>
      <c r="G113" s="3" t="s">
        <v>19</v>
      </c>
      <c r="H113" s="3">
        <v>8489.27</v>
      </c>
      <c r="I113" s="22">
        <f>_xlfn.XLOOKUP($A113,[1]Sheet1!$A:$A,[1]Sheet1!D:D,0)</f>
        <v>13.000002944893964</v>
      </c>
      <c r="J113" s="22">
        <f>_xlfn.XLOOKUP($A113,[1]Sheet1!$A:$A,[1]Sheet1!E:E,0)</f>
        <v>14.000003533872757</v>
      </c>
      <c r="K113" s="22">
        <f>_xlfn.XLOOKUP($A113,[1]Sheet1!$A:$A,[1]Sheet1!F:F,0)</f>
        <v>19.000002944893964</v>
      </c>
      <c r="L113" s="22">
        <v>15.000001177957586</v>
      </c>
      <c r="M113" s="22">
        <v>16.000001177957586</v>
      </c>
      <c r="N113" s="22">
        <v>23.000001177957586</v>
      </c>
      <c r="O113" s="22">
        <f t="shared" si="110"/>
        <v>46.000009423660686</v>
      </c>
      <c r="P113" s="22">
        <f t="shared" si="111"/>
        <v>54.000003533872757</v>
      </c>
      <c r="Q113" s="22">
        <v>100.00000942366069</v>
      </c>
      <c r="R113" s="22">
        <v>2.5</v>
      </c>
      <c r="S113" s="22">
        <v>17</v>
      </c>
      <c r="T113" s="22">
        <v>11.5</v>
      </c>
      <c r="U113" s="22">
        <v>3</v>
      </c>
      <c r="V113" s="22">
        <v>0</v>
      </c>
      <c r="W113" s="22">
        <v>0</v>
      </c>
      <c r="X113" s="22">
        <f t="shared" si="112"/>
        <v>31</v>
      </c>
      <c r="Y113" s="22">
        <f t="shared" si="113"/>
        <v>3</v>
      </c>
      <c r="Z113" s="22">
        <f t="shared" si="114"/>
        <v>34</v>
      </c>
      <c r="AA113" s="22">
        <f t="shared" si="115"/>
        <v>110360.53499999999</v>
      </c>
      <c r="AB113" s="22">
        <f t="shared" si="116"/>
        <v>118849.80999999998</v>
      </c>
      <c r="AC113" s="22">
        <f t="shared" si="117"/>
        <v>161296.155</v>
      </c>
      <c r="AD113" s="22">
        <f t="shared" si="118"/>
        <v>127339.06</v>
      </c>
      <c r="AE113" s="22">
        <f t="shared" si="119"/>
        <v>135828.32999999999</v>
      </c>
      <c r="AF113" s="22">
        <f t="shared" si="120"/>
        <v>195253.22</v>
      </c>
      <c r="AG113" s="22">
        <f t="shared" si="121"/>
        <v>390506.49999999994</v>
      </c>
      <c r="AH113" s="22">
        <f t="shared" si="122"/>
        <v>458420.61</v>
      </c>
      <c r="AI113" s="22">
        <f t="shared" si="123"/>
        <v>848927.08</v>
      </c>
      <c r="AJ113" s="22">
        <f t="shared" si="124"/>
        <v>21223.175000000003</v>
      </c>
      <c r="AK113" s="22">
        <f t="shared" si="125"/>
        <v>144317.59</v>
      </c>
      <c r="AL113" s="22">
        <f t="shared" si="126"/>
        <v>97626.60500000001</v>
      </c>
      <c r="AM113" s="22">
        <f t="shared" si="127"/>
        <v>25467.81</v>
      </c>
      <c r="AN113" s="22">
        <f t="shared" si="128"/>
        <v>0</v>
      </c>
      <c r="AO113" s="22">
        <f t="shared" si="129"/>
        <v>0</v>
      </c>
      <c r="AP113" s="22">
        <f t="shared" si="130"/>
        <v>263167.37</v>
      </c>
      <c r="AQ113" s="22">
        <f t="shared" si="131"/>
        <v>25467.81</v>
      </c>
      <c r="AR113" s="22">
        <f t="shared" si="132"/>
        <v>288635.18</v>
      </c>
      <c r="AS113" s="22">
        <f t="shared" si="133"/>
        <v>68</v>
      </c>
      <c r="AT113" s="22">
        <f>R113*2</f>
        <v>5</v>
      </c>
      <c r="AU113" s="22">
        <f t="shared" ref="AU113" si="200">S113*2</f>
        <v>34</v>
      </c>
      <c r="AV113" s="22">
        <f t="shared" ref="AV113" si="201">T113*2</f>
        <v>23</v>
      </c>
      <c r="AW113" s="22">
        <f t="shared" ref="AW113" si="202">U113*2</f>
        <v>6</v>
      </c>
      <c r="AX113" s="22">
        <f t="shared" ref="AX113" si="203">V113*2</f>
        <v>0</v>
      </c>
      <c r="AY113" s="22">
        <f t="shared" ref="AY113" si="204">W113*2</f>
        <v>0</v>
      </c>
      <c r="BB113" s="22">
        <f t="shared" si="134"/>
        <v>3</v>
      </c>
    </row>
    <row r="114" spans="1:54">
      <c r="A114" s="3" t="str">
        <f t="shared" si="109"/>
        <v>BC_TAM314Herceptin IV</v>
      </c>
      <c r="B114" s="3" t="s">
        <v>887</v>
      </c>
      <c r="C114" s="3" t="s">
        <v>645</v>
      </c>
      <c r="D114" s="3" t="s">
        <v>681</v>
      </c>
      <c r="E114" s="3" t="s">
        <v>708</v>
      </c>
      <c r="F114" s="3" t="s">
        <v>11</v>
      </c>
      <c r="G114" s="3" t="s">
        <v>11</v>
      </c>
      <c r="H114" s="3">
        <v>4535.5</v>
      </c>
      <c r="I114" s="22">
        <f>_xlfn.XLOOKUP($A114,[1]Sheet1!$A:$A,[1]Sheet1!D:D,0)</f>
        <v>35.946555407731196</v>
      </c>
      <c r="J114" s="22">
        <f>_xlfn.XLOOKUP($A114,[1]Sheet1!$A:$A,[1]Sheet1!E:E,0)</f>
        <v>25.752297559000031</v>
      </c>
      <c r="K114" s="22">
        <f>_xlfn.XLOOKUP($A114,[1]Sheet1!$A:$A,[1]Sheet1!F:F,0)</f>
        <v>23.955483665424889</v>
      </c>
      <c r="L114" s="22">
        <v>16.915946710644949</v>
      </c>
      <c r="M114" s="22">
        <v>15.41277009235926</v>
      </c>
      <c r="N114" s="22">
        <v>26.832073310544612</v>
      </c>
      <c r="O114" s="22">
        <f t="shared" si="110"/>
        <v>85.654336632156117</v>
      </c>
      <c r="P114" s="22">
        <f t="shared" si="111"/>
        <v>59.160790113548828</v>
      </c>
      <c r="Q114" s="22">
        <v>144.81512674570496</v>
      </c>
      <c r="R114" s="22">
        <v>46</v>
      </c>
      <c r="S114" s="22">
        <v>56</v>
      </c>
      <c r="T114" s="22">
        <v>20</v>
      </c>
      <c r="U114" s="22">
        <v>47</v>
      </c>
      <c r="V114" s="22">
        <v>0</v>
      </c>
      <c r="W114" s="22">
        <v>0</v>
      </c>
      <c r="X114" s="22">
        <f t="shared" si="112"/>
        <v>122</v>
      </c>
      <c r="Y114" s="22">
        <f t="shared" si="113"/>
        <v>47</v>
      </c>
      <c r="Z114" s="22">
        <f t="shared" si="114"/>
        <v>169</v>
      </c>
      <c r="AA114" s="22">
        <f t="shared" si="115"/>
        <v>163035.60205176484</v>
      </c>
      <c r="AB114" s="22">
        <f t="shared" si="116"/>
        <v>116799.54557884464</v>
      </c>
      <c r="AC114" s="22">
        <f t="shared" si="117"/>
        <v>108650.09616453458</v>
      </c>
      <c r="AD114" s="22">
        <f t="shared" si="118"/>
        <v>76722.276306130167</v>
      </c>
      <c r="AE114" s="22">
        <f t="shared" si="119"/>
        <v>69904.618753895425</v>
      </c>
      <c r="AF114" s="22">
        <f t="shared" si="120"/>
        <v>121696.86849997508</v>
      </c>
      <c r="AG114" s="22">
        <f t="shared" si="121"/>
        <v>388485.24379514408</v>
      </c>
      <c r="AH114" s="22">
        <f t="shared" si="122"/>
        <v>268323.76356000069</v>
      </c>
      <c r="AI114" s="22">
        <f t="shared" si="123"/>
        <v>656809.00735514483</v>
      </c>
      <c r="AJ114" s="22">
        <f t="shared" si="124"/>
        <v>208633</v>
      </c>
      <c r="AK114" s="22">
        <f t="shared" si="125"/>
        <v>253988</v>
      </c>
      <c r="AL114" s="22">
        <f t="shared" si="126"/>
        <v>90710</v>
      </c>
      <c r="AM114" s="22">
        <f t="shared" si="127"/>
        <v>213168.5</v>
      </c>
      <c r="AN114" s="22">
        <f t="shared" si="128"/>
        <v>0</v>
      </c>
      <c r="AO114" s="22">
        <f t="shared" si="129"/>
        <v>0</v>
      </c>
      <c r="AP114" s="22">
        <f t="shared" si="130"/>
        <v>553331</v>
      </c>
      <c r="AQ114" s="22">
        <f t="shared" si="131"/>
        <v>213168.5</v>
      </c>
      <c r="AR114" s="22">
        <f t="shared" si="132"/>
        <v>766499.5</v>
      </c>
      <c r="AS114" s="22">
        <f t="shared" si="133"/>
        <v>0</v>
      </c>
      <c r="BB114" s="22">
        <f t="shared" si="134"/>
        <v>47</v>
      </c>
    </row>
    <row r="115" spans="1:54">
      <c r="A115" s="3" t="str">
        <f t="shared" si="109"/>
        <v>BC_TAM314Herceptin SC</v>
      </c>
      <c r="B115" s="3" t="s">
        <v>887</v>
      </c>
      <c r="C115" s="3" t="s">
        <v>645</v>
      </c>
      <c r="D115" s="3" t="s">
        <v>681</v>
      </c>
      <c r="E115" s="3" t="s">
        <v>708</v>
      </c>
      <c r="F115" s="3" t="s">
        <v>12</v>
      </c>
      <c r="G115" s="3" t="s">
        <v>12</v>
      </c>
      <c r="H115" s="3">
        <v>3444.49</v>
      </c>
      <c r="I115" s="22">
        <f>_xlfn.XLOOKUP($A115,[1]Sheet1!$A:$A,[1]Sheet1!D:D,0)</f>
        <v>50.809395787441915</v>
      </c>
      <c r="J115" s="22">
        <f>_xlfn.XLOOKUP($A115,[1]Sheet1!$A:$A,[1]Sheet1!E:E,0)</f>
        <v>47.076061156491441</v>
      </c>
      <c r="K115" s="22">
        <f>_xlfn.XLOOKUP($A115,[1]Sheet1!$A:$A,[1]Sheet1!F:F,0)</f>
        <v>71.406434954631379</v>
      </c>
      <c r="L115" s="22">
        <v>73.089033984828262</v>
      </c>
      <c r="M115" s="22">
        <v>65.808045260536673</v>
      </c>
      <c r="N115" s="22">
        <v>86.617435050920591</v>
      </c>
      <c r="O115" s="22">
        <f t="shared" si="110"/>
        <v>169.29189189856473</v>
      </c>
      <c r="P115" s="22">
        <f t="shared" si="111"/>
        <v>225.51451429628551</v>
      </c>
      <c r="Q115" s="22">
        <v>394.80640619485024</v>
      </c>
      <c r="R115" s="22">
        <v>12</v>
      </c>
      <c r="S115" s="22">
        <v>11</v>
      </c>
      <c r="T115" s="22">
        <v>7</v>
      </c>
      <c r="U115" s="22">
        <v>0</v>
      </c>
      <c r="V115" s="22">
        <v>0</v>
      </c>
      <c r="W115" s="22">
        <v>0</v>
      </c>
      <c r="X115" s="22">
        <f t="shared" si="112"/>
        <v>30</v>
      </c>
      <c r="Y115" s="22">
        <f t="shared" si="113"/>
        <v>0</v>
      </c>
      <c r="Z115" s="22">
        <f t="shared" si="114"/>
        <v>30</v>
      </c>
      <c r="AA115" s="22">
        <f t="shared" si="115"/>
        <v>175012.45569588579</v>
      </c>
      <c r="AB115" s="22">
        <f t="shared" si="116"/>
        <v>162153.02189292319</v>
      </c>
      <c r="AC115" s="22">
        <f t="shared" si="117"/>
        <v>245958.75113687821</v>
      </c>
      <c r="AD115" s="22">
        <f t="shared" si="118"/>
        <v>251754.44667040108</v>
      </c>
      <c r="AE115" s="22">
        <f t="shared" si="119"/>
        <v>226675.15381946595</v>
      </c>
      <c r="AF115" s="22">
        <f t="shared" si="120"/>
        <v>298352.88885854546</v>
      </c>
      <c r="AG115" s="22">
        <f t="shared" si="121"/>
        <v>583124.22872568714</v>
      </c>
      <c r="AH115" s="22">
        <f t="shared" si="122"/>
        <v>776782.48934841249</v>
      </c>
      <c r="AI115" s="22">
        <f t="shared" si="123"/>
        <v>1359906.7180740996</v>
      </c>
      <c r="AJ115" s="22">
        <f t="shared" si="124"/>
        <v>41333.879999999997</v>
      </c>
      <c r="AK115" s="22">
        <f t="shared" si="125"/>
        <v>37889.39</v>
      </c>
      <c r="AL115" s="22">
        <f t="shared" si="126"/>
        <v>24111.43</v>
      </c>
      <c r="AM115" s="22">
        <f t="shared" si="127"/>
        <v>0</v>
      </c>
      <c r="AN115" s="22">
        <f t="shared" si="128"/>
        <v>0</v>
      </c>
      <c r="AO115" s="22">
        <f t="shared" si="129"/>
        <v>0</v>
      </c>
      <c r="AP115" s="22">
        <f t="shared" si="130"/>
        <v>103334.7</v>
      </c>
      <c r="AQ115" s="22">
        <f t="shared" si="131"/>
        <v>0</v>
      </c>
      <c r="AR115" s="22">
        <f t="shared" si="132"/>
        <v>103334.7</v>
      </c>
      <c r="AS115" s="22">
        <f t="shared" si="133"/>
        <v>0</v>
      </c>
      <c r="BB115" s="22">
        <f t="shared" si="134"/>
        <v>0</v>
      </c>
    </row>
    <row r="116" spans="1:54">
      <c r="A116" s="3" t="str">
        <f t="shared" si="109"/>
        <v>BC_TAM314Itovebi 3mg</v>
      </c>
      <c r="B116" s="3" t="s">
        <v>887</v>
      </c>
      <c r="C116" s="3" t="s">
        <v>645</v>
      </c>
      <c r="D116" s="3" t="s">
        <v>681</v>
      </c>
      <c r="E116" s="3" t="s">
        <v>710</v>
      </c>
      <c r="F116" s="3" t="s">
        <v>13</v>
      </c>
      <c r="G116" s="3" t="s">
        <v>14</v>
      </c>
      <c r="H116" s="3">
        <v>3566.02</v>
      </c>
      <c r="I116" s="22">
        <f>_xlfn.XLOOKUP($A116,[1]Sheet1!$A:$A,[1]Sheet1!D:D,0)</f>
        <v>8.8117512909562574</v>
      </c>
      <c r="J116" s="22">
        <f>_xlfn.XLOOKUP($A116,[1]Sheet1!$A:$A,[1]Sheet1!E:E,0)</f>
        <v>10.061197949365589</v>
      </c>
      <c r="K116" s="22">
        <f>_xlfn.XLOOKUP($A116,[1]Sheet1!$A:$A,[1]Sheet1!F:F,0)</f>
        <v>20.364177849744358</v>
      </c>
      <c r="L116" s="22">
        <v>20.614582191486466</v>
      </c>
      <c r="M116" s="22">
        <v>25.061802692900489</v>
      </c>
      <c r="N116" s="22">
        <v>31.91636503130988</v>
      </c>
      <c r="O116" s="22">
        <f t="shared" si="110"/>
        <v>39.237127090066203</v>
      </c>
      <c r="P116" s="22">
        <f t="shared" si="111"/>
        <v>77.592749915696828</v>
      </c>
      <c r="Q116" s="22">
        <v>116.82987700576302</v>
      </c>
      <c r="R116" s="22">
        <v>1</v>
      </c>
      <c r="S116" s="22">
        <v>1</v>
      </c>
      <c r="T116" s="22">
        <v>0</v>
      </c>
      <c r="U116" s="22">
        <v>11</v>
      </c>
      <c r="V116" s="22">
        <v>0</v>
      </c>
      <c r="W116" s="22">
        <v>0</v>
      </c>
      <c r="X116" s="22">
        <f t="shared" si="112"/>
        <v>2</v>
      </c>
      <c r="Y116" s="22">
        <f t="shared" si="113"/>
        <v>11</v>
      </c>
      <c r="Z116" s="22">
        <f t="shared" si="114"/>
        <v>13</v>
      </c>
      <c r="AA116" s="22">
        <f t="shared" si="115"/>
        <v>31422.881338575833</v>
      </c>
      <c r="AB116" s="22">
        <f t="shared" si="116"/>
        <v>35878.433111396676</v>
      </c>
      <c r="AC116" s="22">
        <f t="shared" si="117"/>
        <v>72619.065495745381</v>
      </c>
      <c r="AD116" s="22">
        <f t="shared" si="118"/>
        <v>73512.012386484566</v>
      </c>
      <c r="AE116" s="22">
        <f t="shared" si="119"/>
        <v>89370.889638937006</v>
      </c>
      <c r="AF116" s="22">
        <f t="shared" si="120"/>
        <v>113814.39602895165</v>
      </c>
      <c r="AG116" s="22">
        <f t="shared" si="121"/>
        <v>139920.37994571787</v>
      </c>
      <c r="AH116" s="22">
        <f t="shared" si="122"/>
        <v>276697.29805437318</v>
      </c>
      <c r="AI116" s="22">
        <f t="shared" si="123"/>
        <v>416617.67800009105</v>
      </c>
      <c r="AJ116" s="22">
        <f t="shared" si="124"/>
        <v>3566.02</v>
      </c>
      <c r="AK116" s="22">
        <f t="shared" si="125"/>
        <v>3566.02</v>
      </c>
      <c r="AL116" s="22">
        <f t="shared" si="126"/>
        <v>0</v>
      </c>
      <c r="AM116" s="22">
        <f t="shared" si="127"/>
        <v>39226.22</v>
      </c>
      <c r="AN116" s="22">
        <f t="shared" si="128"/>
        <v>0</v>
      </c>
      <c r="AO116" s="22">
        <f t="shared" si="129"/>
        <v>0</v>
      </c>
      <c r="AP116" s="22">
        <f t="shared" si="130"/>
        <v>7132.04</v>
      </c>
      <c r="AQ116" s="22">
        <f t="shared" si="131"/>
        <v>39226.22</v>
      </c>
      <c r="AR116" s="22">
        <f t="shared" si="132"/>
        <v>46358.26</v>
      </c>
      <c r="AS116" s="22">
        <f t="shared" si="133"/>
        <v>0</v>
      </c>
      <c r="BB116" s="22">
        <f t="shared" si="134"/>
        <v>11</v>
      </c>
    </row>
    <row r="117" spans="1:54">
      <c r="A117" s="3" t="str">
        <f t="shared" si="109"/>
        <v>BC_TAM314Itovebi 9mg</v>
      </c>
      <c r="B117" s="3" t="s">
        <v>887</v>
      </c>
      <c r="C117" s="3" t="s">
        <v>645</v>
      </c>
      <c r="D117" s="3" t="s">
        <v>681</v>
      </c>
      <c r="E117" s="3" t="s">
        <v>710</v>
      </c>
      <c r="F117" s="3" t="s">
        <v>13</v>
      </c>
      <c r="G117" s="3" t="s">
        <v>15</v>
      </c>
      <c r="H117" s="3">
        <v>10698.05</v>
      </c>
      <c r="I117" s="22">
        <f>_xlfn.XLOOKUP($A117,[1]Sheet1!$A:$A,[1]Sheet1!D:D,0)</f>
        <v>0</v>
      </c>
      <c r="J117" s="22">
        <f>_xlfn.XLOOKUP($A117,[1]Sheet1!$A:$A,[1]Sheet1!E:E,0)</f>
        <v>0</v>
      </c>
      <c r="K117" s="22">
        <f>_xlfn.XLOOKUP($A117,[1]Sheet1!$A:$A,[1]Sheet1!F:F,0)</f>
        <v>0</v>
      </c>
      <c r="L117" s="22">
        <v>0</v>
      </c>
      <c r="M117" s="22">
        <v>0</v>
      </c>
      <c r="N117" s="22">
        <v>0</v>
      </c>
      <c r="O117" s="22">
        <f t="shared" si="110"/>
        <v>0</v>
      </c>
      <c r="P117" s="22">
        <f t="shared" si="111"/>
        <v>0</v>
      </c>
      <c r="Q117" s="22">
        <v>0</v>
      </c>
      <c r="R117" s="22">
        <v>16</v>
      </c>
      <c r="S117" s="22">
        <v>5</v>
      </c>
      <c r="T117" s="22">
        <v>15</v>
      </c>
      <c r="U117" s="22">
        <v>6</v>
      </c>
      <c r="V117" s="22">
        <v>0</v>
      </c>
      <c r="W117" s="22">
        <v>0</v>
      </c>
      <c r="X117" s="22">
        <f t="shared" si="112"/>
        <v>36</v>
      </c>
      <c r="Y117" s="22">
        <f t="shared" si="113"/>
        <v>6</v>
      </c>
      <c r="Z117" s="22">
        <f t="shared" si="114"/>
        <v>42</v>
      </c>
      <c r="AA117" s="22">
        <f t="shared" si="115"/>
        <v>0</v>
      </c>
      <c r="AB117" s="22">
        <f t="shared" si="116"/>
        <v>0</v>
      </c>
      <c r="AC117" s="22">
        <f t="shared" si="117"/>
        <v>0</v>
      </c>
      <c r="AD117" s="22">
        <f t="shared" si="118"/>
        <v>0</v>
      </c>
      <c r="AE117" s="22">
        <f t="shared" si="119"/>
        <v>0</v>
      </c>
      <c r="AF117" s="22">
        <f t="shared" si="120"/>
        <v>0</v>
      </c>
      <c r="AG117" s="22">
        <f t="shared" si="121"/>
        <v>0</v>
      </c>
      <c r="AH117" s="22">
        <f t="shared" si="122"/>
        <v>0</v>
      </c>
      <c r="AI117" s="22">
        <f t="shared" si="123"/>
        <v>0</v>
      </c>
      <c r="AJ117" s="22">
        <f t="shared" si="124"/>
        <v>171168.8</v>
      </c>
      <c r="AK117" s="22">
        <f t="shared" si="125"/>
        <v>53490.25</v>
      </c>
      <c r="AL117" s="22">
        <f t="shared" si="126"/>
        <v>160470.75</v>
      </c>
      <c r="AM117" s="22">
        <f t="shared" si="127"/>
        <v>64188.299999999996</v>
      </c>
      <c r="AN117" s="22">
        <f t="shared" si="128"/>
        <v>0</v>
      </c>
      <c r="AO117" s="22">
        <f t="shared" si="129"/>
        <v>0</v>
      </c>
      <c r="AP117" s="22">
        <f t="shared" si="130"/>
        <v>385129.8</v>
      </c>
      <c r="AQ117" s="22">
        <f t="shared" si="131"/>
        <v>64188.299999999996</v>
      </c>
      <c r="AR117" s="22">
        <f t="shared" si="132"/>
        <v>449318.1</v>
      </c>
      <c r="AS117" s="22">
        <f t="shared" si="133"/>
        <v>0</v>
      </c>
      <c r="BB117" s="22">
        <f t="shared" si="134"/>
        <v>6</v>
      </c>
    </row>
    <row r="118" spans="1:54">
      <c r="A118" s="3" t="str">
        <f t="shared" si="109"/>
        <v>BC_TAM314Perjeta</v>
      </c>
      <c r="B118" s="3" t="s">
        <v>887</v>
      </c>
      <c r="C118" s="3" t="s">
        <v>645</v>
      </c>
      <c r="D118" s="3" t="s">
        <v>681</v>
      </c>
      <c r="E118" s="3" t="s">
        <v>708</v>
      </c>
      <c r="F118" s="3" t="s">
        <v>16</v>
      </c>
      <c r="G118" s="3" t="s">
        <v>16</v>
      </c>
      <c r="H118" s="3">
        <v>3985.87</v>
      </c>
      <c r="I118" s="22">
        <f>_xlfn.XLOOKUP($A118,[1]Sheet1!$A:$A,[1]Sheet1!D:D,0)</f>
        <v>72.987773381121258</v>
      </c>
      <c r="J118" s="22">
        <f>_xlfn.XLOOKUP($A118,[1]Sheet1!$A:$A,[1]Sheet1!E:E,0)</f>
        <v>61.653868517839527</v>
      </c>
      <c r="K118" s="22">
        <f>_xlfn.XLOOKUP($A118,[1]Sheet1!$A:$A,[1]Sheet1!F:F,0)</f>
        <v>93.57767823757591</v>
      </c>
      <c r="L118" s="22">
        <v>56.546266881743193</v>
      </c>
      <c r="M118" s="22">
        <v>68.631924848140358</v>
      </c>
      <c r="N118" s="22">
        <v>78.765909295297135</v>
      </c>
      <c r="O118" s="22">
        <f t="shared" si="110"/>
        <v>228.21932013653668</v>
      </c>
      <c r="P118" s="22">
        <f t="shared" si="111"/>
        <v>203.94410102518069</v>
      </c>
      <c r="Q118" s="22">
        <v>432.16342116171739</v>
      </c>
      <c r="R118" s="22">
        <v>115</v>
      </c>
      <c r="S118" s="22">
        <v>105</v>
      </c>
      <c r="T118" s="22">
        <v>0</v>
      </c>
      <c r="U118" s="22">
        <v>0</v>
      </c>
      <c r="V118" s="22">
        <v>0</v>
      </c>
      <c r="W118" s="22">
        <v>0</v>
      </c>
      <c r="X118" s="22">
        <f t="shared" si="112"/>
        <v>220</v>
      </c>
      <c r="Y118" s="22">
        <f t="shared" si="113"/>
        <v>0</v>
      </c>
      <c r="Z118" s="22">
        <f t="shared" si="114"/>
        <v>220</v>
      </c>
      <c r="AA118" s="22">
        <f t="shared" si="115"/>
        <v>290919.77628660976</v>
      </c>
      <c r="AB118" s="22">
        <f t="shared" si="116"/>
        <v>245744.30490920102</v>
      </c>
      <c r="AC118" s="22">
        <f t="shared" si="117"/>
        <v>372988.4603568067</v>
      </c>
      <c r="AD118" s="22">
        <f t="shared" si="118"/>
        <v>225386.06877593373</v>
      </c>
      <c r="AE118" s="22">
        <f t="shared" si="119"/>
        <v>273557.93029445718</v>
      </c>
      <c r="AF118" s="22">
        <f t="shared" si="120"/>
        <v>313950.67488284601</v>
      </c>
      <c r="AG118" s="22">
        <f t="shared" si="121"/>
        <v>909652.54155261745</v>
      </c>
      <c r="AH118" s="22">
        <f t="shared" si="122"/>
        <v>812894.6739532369</v>
      </c>
      <c r="AI118" s="22">
        <f t="shared" si="123"/>
        <v>1722547.2155058545</v>
      </c>
      <c r="AJ118" s="22">
        <f t="shared" si="124"/>
        <v>458375.05</v>
      </c>
      <c r="AK118" s="22">
        <f t="shared" si="125"/>
        <v>418516.35</v>
      </c>
      <c r="AL118" s="22">
        <f t="shared" si="126"/>
        <v>0</v>
      </c>
      <c r="AM118" s="22">
        <f t="shared" si="127"/>
        <v>0</v>
      </c>
      <c r="AN118" s="22">
        <f t="shared" si="128"/>
        <v>0</v>
      </c>
      <c r="AO118" s="22">
        <f t="shared" si="129"/>
        <v>0</v>
      </c>
      <c r="AP118" s="22">
        <f t="shared" si="130"/>
        <v>876891.4</v>
      </c>
      <c r="AQ118" s="22">
        <f t="shared" si="131"/>
        <v>0</v>
      </c>
      <c r="AR118" s="22">
        <f t="shared" si="132"/>
        <v>876891.4</v>
      </c>
      <c r="AS118" s="22">
        <f t="shared" si="133"/>
        <v>0</v>
      </c>
      <c r="BB118" s="22">
        <f t="shared" si="134"/>
        <v>0</v>
      </c>
    </row>
    <row r="119" spans="1:54">
      <c r="A119" s="3" t="str">
        <f t="shared" si="109"/>
        <v>BC_TAM314Phesgo 10ml</v>
      </c>
      <c r="B119" s="3" t="s">
        <v>887</v>
      </c>
      <c r="C119" s="3" t="s">
        <v>645</v>
      </c>
      <c r="D119" s="3" t="s">
        <v>681</v>
      </c>
      <c r="E119" s="3" t="s">
        <v>710</v>
      </c>
      <c r="F119" s="3" t="s">
        <v>17</v>
      </c>
      <c r="G119" s="3" t="s">
        <v>18</v>
      </c>
      <c r="H119" s="3">
        <v>6232.07</v>
      </c>
      <c r="I119" s="22">
        <f>_xlfn.XLOOKUP($A119,[1]Sheet1!$A:$A,[1]Sheet1!D:D,0)</f>
        <v>133.11198389228457</v>
      </c>
      <c r="J119" s="22">
        <f>_xlfn.XLOOKUP($A119,[1]Sheet1!$A:$A,[1]Sheet1!E:E,0)</f>
        <v>120.87120624418851</v>
      </c>
      <c r="K119" s="22">
        <f>_xlfn.XLOOKUP($A119,[1]Sheet1!$A:$A,[1]Sheet1!F:F,0)</f>
        <v>179.65284054871015</v>
      </c>
      <c r="L119" s="22">
        <v>160.68020153849042</v>
      </c>
      <c r="M119" s="22">
        <v>142.33110767250369</v>
      </c>
      <c r="N119" s="22">
        <v>189.0102711719108</v>
      </c>
      <c r="O119" s="22">
        <f t="shared" si="110"/>
        <v>433.63603068518319</v>
      </c>
      <c r="P119" s="22">
        <f t="shared" si="111"/>
        <v>492.02158038290492</v>
      </c>
      <c r="Q119" s="22">
        <v>925.65761106808816</v>
      </c>
      <c r="R119" s="22">
        <v>105</v>
      </c>
      <c r="S119" s="22">
        <v>155</v>
      </c>
      <c r="T119" s="22">
        <v>165</v>
      </c>
      <c r="U119" s="22">
        <v>50</v>
      </c>
      <c r="V119" s="22">
        <v>0</v>
      </c>
      <c r="W119" s="22">
        <v>0</v>
      </c>
      <c r="X119" s="22">
        <f t="shared" si="112"/>
        <v>425</v>
      </c>
      <c r="Y119" s="22">
        <f t="shared" si="113"/>
        <v>50</v>
      </c>
      <c r="Z119" s="22">
        <f t="shared" si="114"/>
        <v>475</v>
      </c>
      <c r="AA119" s="22">
        <f t="shared" si="115"/>
        <v>829563.20145558985</v>
      </c>
      <c r="AB119" s="22">
        <f t="shared" si="116"/>
        <v>753277.81829821982</v>
      </c>
      <c r="AC119" s="22">
        <f t="shared" si="117"/>
        <v>1119609.0779984</v>
      </c>
      <c r="AD119" s="22">
        <f t="shared" si="118"/>
        <v>1001370.2636019799</v>
      </c>
      <c r="AE119" s="22">
        <f t="shared" si="119"/>
        <v>887017.42619258002</v>
      </c>
      <c r="AF119" s="22">
        <f t="shared" si="120"/>
        <v>1177925.2406623301</v>
      </c>
      <c r="AG119" s="22">
        <f t="shared" si="121"/>
        <v>2702450.0977522093</v>
      </c>
      <c r="AH119" s="22">
        <f t="shared" si="122"/>
        <v>3066312.9304568903</v>
      </c>
      <c r="AI119" s="22">
        <f t="shared" si="123"/>
        <v>5768763.0282090995</v>
      </c>
      <c r="AJ119" s="22">
        <f t="shared" si="124"/>
        <v>654367.35</v>
      </c>
      <c r="AK119" s="22">
        <f t="shared" si="125"/>
        <v>965970.85</v>
      </c>
      <c r="AL119" s="22">
        <f t="shared" si="126"/>
        <v>1028291.5499999999</v>
      </c>
      <c r="AM119" s="22">
        <f t="shared" si="127"/>
        <v>311603.5</v>
      </c>
      <c r="AN119" s="22">
        <f t="shared" si="128"/>
        <v>0</v>
      </c>
      <c r="AO119" s="22">
        <f t="shared" si="129"/>
        <v>0</v>
      </c>
      <c r="AP119" s="22">
        <f t="shared" si="130"/>
        <v>2648629.75</v>
      </c>
      <c r="AQ119" s="22">
        <f t="shared" si="131"/>
        <v>311603.5</v>
      </c>
      <c r="AR119" s="22">
        <f t="shared" si="132"/>
        <v>2960233.25</v>
      </c>
      <c r="AS119" s="22">
        <f t="shared" si="133"/>
        <v>475</v>
      </c>
      <c r="AT119" s="22">
        <f>R119</f>
        <v>105</v>
      </c>
      <c r="AU119" s="22">
        <f t="shared" ref="AU119" si="205">S119</f>
        <v>155</v>
      </c>
      <c r="AV119" s="22">
        <f t="shared" ref="AV119" si="206">T119</f>
        <v>165</v>
      </c>
      <c r="AW119" s="22">
        <f t="shared" ref="AW119" si="207">U119</f>
        <v>50</v>
      </c>
      <c r="AX119" s="22">
        <f t="shared" ref="AX119" si="208">V119</f>
        <v>0</v>
      </c>
      <c r="AY119" s="22">
        <f t="shared" ref="AY119" si="209">W119</f>
        <v>0</v>
      </c>
      <c r="AZ119" s="22">
        <v>197.99999999999997</v>
      </c>
      <c r="BA119" s="22">
        <v>198</v>
      </c>
      <c r="BB119" s="22">
        <f t="shared" si="134"/>
        <v>50</v>
      </c>
    </row>
    <row r="120" spans="1:54">
      <c r="A120" s="3" t="str">
        <f t="shared" si="109"/>
        <v>BC_TAM314Phesgo 15ml</v>
      </c>
      <c r="B120" s="3" t="s">
        <v>887</v>
      </c>
      <c r="C120" s="3" t="s">
        <v>645</v>
      </c>
      <c r="D120" s="3" t="s">
        <v>681</v>
      </c>
      <c r="E120" s="3" t="s">
        <v>710</v>
      </c>
      <c r="F120" s="3" t="s">
        <v>17</v>
      </c>
      <c r="G120" s="3" t="s">
        <v>19</v>
      </c>
      <c r="H120" s="3">
        <v>8489.27</v>
      </c>
      <c r="I120" s="22">
        <f>_xlfn.XLOOKUP($A120,[1]Sheet1!$A:$A,[1]Sheet1!D:D,0)</f>
        <v>8.0000035338727589</v>
      </c>
      <c r="J120" s="22">
        <f>_xlfn.XLOOKUP($A120,[1]Sheet1!$A:$A,[1]Sheet1!E:E,0)</f>
        <v>9.0000035338727589</v>
      </c>
      <c r="K120" s="22">
        <f>_xlfn.XLOOKUP($A120,[1]Sheet1!$A:$A,[1]Sheet1!F:F,0)</f>
        <v>13.000003533872759</v>
      </c>
      <c r="L120" s="22">
        <v>9.0000035338727589</v>
      </c>
      <c r="M120" s="22">
        <v>12.000003533872759</v>
      </c>
      <c r="N120" s="22">
        <v>13.000003533872759</v>
      </c>
      <c r="O120" s="22">
        <f t="shared" si="110"/>
        <v>30.000010601618278</v>
      </c>
      <c r="P120" s="22">
        <f t="shared" si="111"/>
        <v>34.000010601618278</v>
      </c>
      <c r="Q120" s="22">
        <v>64.000021203236557</v>
      </c>
      <c r="R120" s="22">
        <v>6</v>
      </c>
      <c r="S120" s="22">
        <v>1</v>
      </c>
      <c r="T120" s="22">
        <v>9</v>
      </c>
      <c r="U120" s="22">
        <v>1</v>
      </c>
      <c r="V120" s="22">
        <v>0</v>
      </c>
      <c r="W120" s="22">
        <v>0</v>
      </c>
      <c r="X120" s="22">
        <f t="shared" si="112"/>
        <v>16</v>
      </c>
      <c r="Y120" s="22">
        <f t="shared" si="113"/>
        <v>1</v>
      </c>
      <c r="Z120" s="22">
        <f t="shared" si="114"/>
        <v>17</v>
      </c>
      <c r="AA120" s="22">
        <f t="shared" si="115"/>
        <v>67914.19</v>
      </c>
      <c r="AB120" s="22">
        <f t="shared" si="116"/>
        <v>76403.460000000006</v>
      </c>
      <c r="AC120" s="22">
        <f t="shared" si="117"/>
        <v>110360.54000000001</v>
      </c>
      <c r="AD120" s="22">
        <f t="shared" si="118"/>
        <v>76403.460000000006</v>
      </c>
      <c r="AE120" s="22">
        <f t="shared" si="119"/>
        <v>101871.27</v>
      </c>
      <c r="AF120" s="22">
        <f t="shared" si="120"/>
        <v>110360.54000000001</v>
      </c>
      <c r="AG120" s="22">
        <f t="shared" si="121"/>
        <v>254678.19</v>
      </c>
      <c r="AH120" s="22">
        <f t="shared" si="122"/>
        <v>288635.27</v>
      </c>
      <c r="AI120" s="22">
        <f t="shared" si="123"/>
        <v>543313.46000000008</v>
      </c>
      <c r="AJ120" s="22">
        <f t="shared" si="124"/>
        <v>50935.62</v>
      </c>
      <c r="AK120" s="22">
        <f t="shared" si="125"/>
        <v>8489.27</v>
      </c>
      <c r="AL120" s="22">
        <f t="shared" si="126"/>
        <v>76403.430000000008</v>
      </c>
      <c r="AM120" s="22">
        <f t="shared" si="127"/>
        <v>8489.27</v>
      </c>
      <c r="AN120" s="22">
        <f t="shared" si="128"/>
        <v>0</v>
      </c>
      <c r="AO120" s="22">
        <f t="shared" si="129"/>
        <v>0</v>
      </c>
      <c r="AP120" s="22">
        <f t="shared" si="130"/>
        <v>135828.32</v>
      </c>
      <c r="AQ120" s="22">
        <f t="shared" si="131"/>
        <v>8489.27</v>
      </c>
      <c r="AR120" s="22">
        <f t="shared" si="132"/>
        <v>144317.59</v>
      </c>
      <c r="AS120" s="22">
        <f t="shared" si="133"/>
        <v>34</v>
      </c>
      <c r="AT120" s="22">
        <f>R120*2</f>
        <v>12</v>
      </c>
      <c r="AU120" s="22">
        <f t="shared" ref="AU120" si="210">S120*2</f>
        <v>2</v>
      </c>
      <c r="AV120" s="22">
        <f t="shared" ref="AV120" si="211">T120*2</f>
        <v>18</v>
      </c>
      <c r="AW120" s="22">
        <f t="shared" ref="AW120" si="212">U120*2</f>
        <v>2</v>
      </c>
      <c r="AX120" s="22">
        <f t="shared" ref="AX120" si="213">V120*2</f>
        <v>0</v>
      </c>
      <c r="AY120" s="22">
        <f t="shared" ref="AY120" si="214">W120*2</f>
        <v>0</v>
      </c>
      <c r="BB120" s="22">
        <f t="shared" si="134"/>
        <v>1</v>
      </c>
    </row>
    <row r="121" spans="1:54">
      <c r="A121" s="3" t="str">
        <f t="shared" si="109"/>
        <v>BC_TAM317Herceptin IV</v>
      </c>
      <c r="B121" s="3" t="s">
        <v>887</v>
      </c>
      <c r="C121" s="3" t="s">
        <v>646</v>
      </c>
      <c r="D121" s="3" t="s">
        <v>682</v>
      </c>
      <c r="E121" s="3" t="s">
        <v>708</v>
      </c>
      <c r="F121" s="3" t="s">
        <v>11</v>
      </c>
      <c r="G121" s="3" t="s">
        <v>11</v>
      </c>
      <c r="H121" s="3">
        <v>4535.5</v>
      </c>
      <c r="I121" s="22">
        <f>_xlfn.XLOOKUP($A121,[1]Sheet1!$A:$A,[1]Sheet1!D:D,0)</f>
        <v>51.316170323320002</v>
      </c>
      <c r="J121" s="22">
        <f>_xlfn.XLOOKUP($A121,[1]Sheet1!$A:$A,[1]Sheet1!E:E,0)</f>
        <v>36.763168897964569</v>
      </c>
      <c r="K121" s="22">
        <f>_xlfn.XLOOKUP($A121,[1]Sheet1!$A:$A,[1]Sheet1!F:F,0)</f>
        <v>34.198093976149423</v>
      </c>
      <c r="L121" s="22">
        <v>25.162384623482978</v>
      </c>
      <c r="M121" s="22">
        <v>22.926417055523618</v>
      </c>
      <c r="N121" s="22">
        <v>39.912572463978528</v>
      </c>
      <c r="O121" s="22">
        <f t="shared" si="110"/>
        <v>122.27743319743399</v>
      </c>
      <c r="P121" s="22">
        <f t="shared" si="111"/>
        <v>88.001374142985128</v>
      </c>
      <c r="Q121" s="22">
        <v>213.48690517151474</v>
      </c>
      <c r="R121" s="22">
        <v>42</v>
      </c>
      <c r="S121" s="22">
        <v>62</v>
      </c>
      <c r="T121" s="22">
        <v>49</v>
      </c>
      <c r="U121" s="22">
        <v>40</v>
      </c>
      <c r="V121" s="22">
        <v>0</v>
      </c>
      <c r="W121" s="22">
        <v>0</v>
      </c>
      <c r="X121" s="22">
        <f t="shared" si="112"/>
        <v>153</v>
      </c>
      <c r="Y121" s="22">
        <f t="shared" si="113"/>
        <v>40</v>
      </c>
      <c r="Z121" s="22">
        <f t="shared" si="114"/>
        <v>193</v>
      </c>
      <c r="AA121" s="22">
        <f t="shared" si="115"/>
        <v>232744.49050141787</v>
      </c>
      <c r="AB121" s="22">
        <f t="shared" si="116"/>
        <v>166739.3525367183</v>
      </c>
      <c r="AC121" s="22">
        <f t="shared" si="117"/>
        <v>155105.45522882571</v>
      </c>
      <c r="AD121" s="22">
        <f t="shared" si="118"/>
        <v>114123.99545980705</v>
      </c>
      <c r="AE121" s="22">
        <f t="shared" si="119"/>
        <v>103982.76455532738</v>
      </c>
      <c r="AF121" s="22">
        <f t="shared" si="120"/>
        <v>181023.47241037461</v>
      </c>
      <c r="AG121" s="22">
        <f t="shared" si="121"/>
        <v>554589.29826696182</v>
      </c>
      <c r="AH121" s="22">
        <f t="shared" si="122"/>
        <v>399130.23242550902</v>
      </c>
      <c r="AI121" s="22">
        <f t="shared" si="123"/>
        <v>968269.85840540507</v>
      </c>
      <c r="AJ121" s="22">
        <f t="shared" si="124"/>
        <v>190491</v>
      </c>
      <c r="AK121" s="22">
        <f t="shared" si="125"/>
        <v>281201</v>
      </c>
      <c r="AL121" s="22">
        <f t="shared" si="126"/>
        <v>222239.5</v>
      </c>
      <c r="AM121" s="22">
        <f t="shared" si="127"/>
        <v>181420</v>
      </c>
      <c r="AN121" s="22">
        <f t="shared" si="128"/>
        <v>0</v>
      </c>
      <c r="AO121" s="22">
        <f t="shared" si="129"/>
        <v>0</v>
      </c>
      <c r="AP121" s="22">
        <f t="shared" si="130"/>
        <v>693931.5</v>
      </c>
      <c r="AQ121" s="22">
        <f t="shared" si="131"/>
        <v>181420</v>
      </c>
      <c r="AR121" s="22">
        <f t="shared" si="132"/>
        <v>875351.5</v>
      </c>
      <c r="AS121" s="22">
        <f t="shared" si="133"/>
        <v>0</v>
      </c>
      <c r="BB121" s="22">
        <f t="shared" si="134"/>
        <v>40</v>
      </c>
    </row>
    <row r="122" spans="1:54">
      <c r="A122" s="3" t="str">
        <f t="shared" si="109"/>
        <v>BC_TAM317Herceptin SC</v>
      </c>
      <c r="B122" s="3" t="s">
        <v>887</v>
      </c>
      <c r="C122" s="3" t="s">
        <v>646</v>
      </c>
      <c r="D122" s="3" t="s">
        <v>682</v>
      </c>
      <c r="E122" s="3" t="s">
        <v>708</v>
      </c>
      <c r="F122" s="3" t="s">
        <v>12</v>
      </c>
      <c r="G122" s="3" t="s">
        <v>12</v>
      </c>
      <c r="H122" s="3">
        <v>3444.49</v>
      </c>
      <c r="I122" s="22">
        <f>_xlfn.XLOOKUP($A122,[1]Sheet1!$A:$A,[1]Sheet1!D:D,0)</f>
        <v>14.971819656393903</v>
      </c>
      <c r="J122" s="22">
        <f>_xlfn.XLOOKUP($A122,[1]Sheet1!$A:$A,[1]Sheet1!E:E,0)</f>
        <v>13.871731534004237</v>
      </c>
      <c r="K122" s="22">
        <f>_xlfn.XLOOKUP($A122,[1]Sheet1!$A:$A,[1]Sheet1!F:F,0)</f>
        <v>21.041074192639748</v>
      </c>
      <c r="L122" s="22">
        <v>63.044318272583226</v>
      </c>
      <c r="M122" s="22">
        <v>56.763964771555791</v>
      </c>
      <c r="N122" s="22">
        <v>74.713494563884581</v>
      </c>
      <c r="O122" s="22">
        <f t="shared" si="110"/>
        <v>49.884625383037886</v>
      </c>
      <c r="P122" s="22">
        <f t="shared" si="111"/>
        <v>194.5217776080236</v>
      </c>
      <c r="Q122" s="22">
        <v>304.49469916537385</v>
      </c>
      <c r="R122" s="22">
        <v>0</v>
      </c>
      <c r="S122" s="22">
        <v>5</v>
      </c>
      <c r="T122" s="22">
        <v>5</v>
      </c>
      <c r="U122" s="22">
        <v>49.2</v>
      </c>
      <c r="V122" s="22">
        <v>0</v>
      </c>
      <c r="W122" s="22">
        <v>0</v>
      </c>
      <c r="X122" s="22">
        <f t="shared" si="112"/>
        <v>10</v>
      </c>
      <c r="Y122" s="22">
        <f t="shared" si="113"/>
        <v>49.2</v>
      </c>
      <c r="Z122" s="22">
        <f t="shared" si="114"/>
        <v>59.2</v>
      </c>
      <c r="AA122" s="22">
        <f t="shared" si="115"/>
        <v>51570.283088252232</v>
      </c>
      <c r="AB122" s="22">
        <f t="shared" si="116"/>
        <v>47781.040551562248</v>
      </c>
      <c r="AC122" s="22">
        <f t="shared" si="117"/>
        <v>72475.769645805674</v>
      </c>
      <c r="AD122" s="22">
        <f t="shared" si="118"/>
        <v>217155.52384673018</v>
      </c>
      <c r="AE122" s="22">
        <f t="shared" si="119"/>
        <v>195522.90901597618</v>
      </c>
      <c r="AF122" s="22">
        <f t="shared" si="120"/>
        <v>257349.88489035479</v>
      </c>
      <c r="AG122" s="22">
        <f t="shared" si="121"/>
        <v>171827.09328562015</v>
      </c>
      <c r="AH122" s="22">
        <f t="shared" si="122"/>
        <v>670028.31775306119</v>
      </c>
      <c r="AI122" s="22">
        <f t="shared" si="123"/>
        <v>1048828.9463281385</v>
      </c>
      <c r="AJ122" s="22">
        <f t="shared" si="124"/>
        <v>0</v>
      </c>
      <c r="AK122" s="22">
        <f t="shared" si="125"/>
        <v>17222.449999999997</v>
      </c>
      <c r="AL122" s="22">
        <f t="shared" si="126"/>
        <v>17222.449999999997</v>
      </c>
      <c r="AM122" s="22">
        <f t="shared" si="127"/>
        <v>169468.908</v>
      </c>
      <c r="AN122" s="22">
        <f t="shared" si="128"/>
        <v>0</v>
      </c>
      <c r="AO122" s="22">
        <f t="shared" si="129"/>
        <v>0</v>
      </c>
      <c r="AP122" s="22">
        <f t="shared" si="130"/>
        <v>34444.899999999994</v>
      </c>
      <c r="AQ122" s="22">
        <f t="shared" si="131"/>
        <v>169468.908</v>
      </c>
      <c r="AR122" s="22">
        <f t="shared" si="132"/>
        <v>203913.80799999999</v>
      </c>
      <c r="AS122" s="22">
        <f t="shared" si="133"/>
        <v>0</v>
      </c>
      <c r="BB122" s="22">
        <f t="shared" si="134"/>
        <v>49.2</v>
      </c>
    </row>
    <row r="123" spans="1:54">
      <c r="A123" s="3" t="str">
        <f t="shared" si="109"/>
        <v>BC_TAM317Itovebi 3mg</v>
      </c>
      <c r="B123" s="3" t="s">
        <v>887</v>
      </c>
      <c r="C123" s="3" t="s">
        <v>646</v>
      </c>
      <c r="D123" s="3" t="s">
        <v>682</v>
      </c>
      <c r="E123" s="3" t="s">
        <v>710</v>
      </c>
      <c r="F123" s="3" t="s">
        <v>13</v>
      </c>
      <c r="G123" s="3" t="s">
        <v>14</v>
      </c>
      <c r="H123" s="3">
        <v>3566.02</v>
      </c>
      <c r="I123" s="22">
        <f>_xlfn.XLOOKUP($A123,[1]Sheet1!$A:$A,[1]Sheet1!D:D,0)</f>
        <v>1.7623505146321139</v>
      </c>
      <c r="J123" s="22">
        <f>_xlfn.XLOOKUP($A123,[1]Sheet1!$A:$A,[1]Sheet1!E:E,0)</f>
        <v>2.0122398826755581</v>
      </c>
      <c r="K123" s="22">
        <f>_xlfn.XLOOKUP($A123,[1]Sheet1!$A:$A,[1]Sheet1!F:F,0)</f>
        <v>4.0728361625901242</v>
      </c>
      <c r="L123" s="22">
        <v>4.1229173205451701</v>
      </c>
      <c r="M123" s="22">
        <v>5.0123616111568801</v>
      </c>
      <c r="N123" s="22">
        <v>6.3832743721953236</v>
      </c>
      <c r="O123" s="22">
        <f t="shared" si="110"/>
        <v>7.8474265598977961</v>
      </c>
      <c r="P123" s="22">
        <f t="shared" si="111"/>
        <v>15.518553303897374</v>
      </c>
      <c r="Q123" s="22">
        <v>23.36598019964357</v>
      </c>
      <c r="R123" s="22">
        <v>2</v>
      </c>
      <c r="S123" s="22">
        <v>3</v>
      </c>
      <c r="T123" s="22">
        <v>2</v>
      </c>
      <c r="U123" s="22">
        <v>0</v>
      </c>
      <c r="V123" s="22">
        <v>0</v>
      </c>
      <c r="W123" s="22">
        <v>0</v>
      </c>
      <c r="X123" s="22">
        <f t="shared" si="112"/>
        <v>7</v>
      </c>
      <c r="Y123" s="22">
        <f t="shared" si="113"/>
        <v>0</v>
      </c>
      <c r="Z123" s="22">
        <f t="shared" si="114"/>
        <v>7</v>
      </c>
      <c r="AA123" s="22">
        <f t="shared" si="115"/>
        <v>6284.5771821884109</v>
      </c>
      <c r="AB123" s="22">
        <f t="shared" si="116"/>
        <v>7175.6876664186939</v>
      </c>
      <c r="AC123" s="22">
        <f t="shared" si="117"/>
        <v>14523.815212519634</v>
      </c>
      <c r="AD123" s="22">
        <f t="shared" si="118"/>
        <v>14702.405623410488</v>
      </c>
      <c r="AE123" s="22">
        <f t="shared" si="119"/>
        <v>17874.181752617656</v>
      </c>
      <c r="AF123" s="22">
        <f t="shared" si="120"/>
        <v>22762.884076735969</v>
      </c>
      <c r="AG123" s="22">
        <f t="shared" si="121"/>
        <v>27984.08006112674</v>
      </c>
      <c r="AH123" s="22">
        <f t="shared" si="122"/>
        <v>55339.471452764112</v>
      </c>
      <c r="AI123" s="22">
        <f t="shared" si="123"/>
        <v>83323.552711532961</v>
      </c>
      <c r="AJ123" s="22">
        <f t="shared" si="124"/>
        <v>7132.04</v>
      </c>
      <c r="AK123" s="22">
        <f t="shared" si="125"/>
        <v>10698.06</v>
      </c>
      <c r="AL123" s="22">
        <f t="shared" si="126"/>
        <v>7132.04</v>
      </c>
      <c r="AM123" s="22">
        <f t="shared" si="127"/>
        <v>0</v>
      </c>
      <c r="AN123" s="22">
        <f t="shared" si="128"/>
        <v>0</v>
      </c>
      <c r="AO123" s="22">
        <f t="shared" si="129"/>
        <v>0</v>
      </c>
      <c r="AP123" s="22">
        <f t="shared" si="130"/>
        <v>24962.14</v>
      </c>
      <c r="AQ123" s="22">
        <f t="shared" si="131"/>
        <v>0</v>
      </c>
      <c r="AR123" s="22">
        <f t="shared" si="132"/>
        <v>24962.14</v>
      </c>
      <c r="AS123" s="22">
        <f t="shared" si="133"/>
        <v>0</v>
      </c>
      <c r="BB123" s="22">
        <f t="shared" si="134"/>
        <v>0</v>
      </c>
    </row>
    <row r="124" spans="1:54">
      <c r="A124" s="3" t="str">
        <f t="shared" si="109"/>
        <v>BC_TAM317Itovebi 9mg</v>
      </c>
      <c r="B124" s="3" t="s">
        <v>887</v>
      </c>
      <c r="C124" s="3" t="s">
        <v>646</v>
      </c>
      <c r="D124" s="3" t="s">
        <v>682</v>
      </c>
      <c r="E124" s="3" t="s">
        <v>710</v>
      </c>
      <c r="F124" s="3" t="s">
        <v>13</v>
      </c>
      <c r="G124" s="3" t="s">
        <v>15</v>
      </c>
      <c r="H124" s="3">
        <v>10698.05</v>
      </c>
      <c r="I124" s="22">
        <f>_xlfn.XLOOKUP($A124,[1]Sheet1!$A:$A,[1]Sheet1!D:D,0)</f>
        <v>0</v>
      </c>
      <c r="J124" s="22">
        <f>_xlfn.XLOOKUP($A124,[1]Sheet1!$A:$A,[1]Sheet1!E:E,0)</f>
        <v>0</v>
      </c>
      <c r="K124" s="22">
        <f>_xlfn.XLOOKUP($A124,[1]Sheet1!$A:$A,[1]Sheet1!F:F,0)</f>
        <v>0</v>
      </c>
      <c r="L124" s="22">
        <v>0</v>
      </c>
      <c r="M124" s="22">
        <v>0</v>
      </c>
      <c r="N124" s="22">
        <v>0</v>
      </c>
      <c r="O124" s="22">
        <f t="shared" si="110"/>
        <v>0</v>
      </c>
      <c r="P124" s="22">
        <f t="shared" si="111"/>
        <v>0</v>
      </c>
      <c r="Q124" s="22">
        <v>0</v>
      </c>
      <c r="R124" s="22">
        <v>4</v>
      </c>
      <c r="S124" s="22">
        <v>4</v>
      </c>
      <c r="T124" s="22">
        <v>12</v>
      </c>
      <c r="U124" s="22">
        <v>7</v>
      </c>
      <c r="V124" s="22">
        <v>0</v>
      </c>
      <c r="W124" s="22">
        <v>0</v>
      </c>
      <c r="X124" s="22">
        <f t="shared" si="112"/>
        <v>20</v>
      </c>
      <c r="Y124" s="22">
        <f t="shared" si="113"/>
        <v>7</v>
      </c>
      <c r="Z124" s="22">
        <f t="shared" si="114"/>
        <v>27</v>
      </c>
      <c r="AA124" s="22">
        <f t="shared" si="115"/>
        <v>0</v>
      </c>
      <c r="AB124" s="22">
        <f t="shared" si="116"/>
        <v>0</v>
      </c>
      <c r="AC124" s="22">
        <f t="shared" si="117"/>
        <v>0</v>
      </c>
      <c r="AD124" s="22">
        <f t="shared" si="118"/>
        <v>0</v>
      </c>
      <c r="AE124" s="22">
        <f t="shared" si="119"/>
        <v>0</v>
      </c>
      <c r="AF124" s="22">
        <f t="shared" si="120"/>
        <v>0</v>
      </c>
      <c r="AG124" s="22">
        <f t="shared" si="121"/>
        <v>0</v>
      </c>
      <c r="AH124" s="22">
        <f t="shared" si="122"/>
        <v>0</v>
      </c>
      <c r="AI124" s="22">
        <f t="shared" si="123"/>
        <v>0</v>
      </c>
      <c r="AJ124" s="22">
        <f t="shared" si="124"/>
        <v>42792.2</v>
      </c>
      <c r="AK124" s="22">
        <f t="shared" si="125"/>
        <v>42792.2</v>
      </c>
      <c r="AL124" s="22">
        <f t="shared" si="126"/>
        <v>128376.59999999999</v>
      </c>
      <c r="AM124" s="22">
        <f t="shared" si="127"/>
        <v>74886.349999999991</v>
      </c>
      <c r="AN124" s="22">
        <f t="shared" si="128"/>
        <v>0</v>
      </c>
      <c r="AO124" s="22">
        <f t="shared" si="129"/>
        <v>0</v>
      </c>
      <c r="AP124" s="22">
        <f t="shared" si="130"/>
        <v>213961</v>
      </c>
      <c r="AQ124" s="22">
        <f t="shared" si="131"/>
        <v>74886.349999999991</v>
      </c>
      <c r="AR124" s="22">
        <f t="shared" si="132"/>
        <v>288847.34999999998</v>
      </c>
      <c r="AS124" s="22">
        <f t="shared" si="133"/>
        <v>0</v>
      </c>
      <c r="BB124" s="22">
        <f t="shared" si="134"/>
        <v>7</v>
      </c>
    </row>
    <row r="125" spans="1:54">
      <c r="A125" s="3" t="str">
        <f t="shared" si="109"/>
        <v>BC_TAM317Perjeta</v>
      </c>
      <c r="B125" s="3" t="s">
        <v>887</v>
      </c>
      <c r="C125" s="3" t="s">
        <v>646</v>
      </c>
      <c r="D125" s="3" t="s">
        <v>682</v>
      </c>
      <c r="E125" s="3" t="s">
        <v>708</v>
      </c>
      <c r="F125" s="3" t="s">
        <v>16</v>
      </c>
      <c r="G125" s="3" t="s">
        <v>16</v>
      </c>
      <c r="H125" s="3">
        <v>3985.87</v>
      </c>
      <c r="I125" s="22">
        <f>_xlfn.XLOOKUP($A125,[1]Sheet1!$A:$A,[1]Sheet1!D:D,0)</f>
        <v>47.879104195662983</v>
      </c>
      <c r="J125" s="22">
        <f>_xlfn.XLOOKUP($A125,[1]Sheet1!$A:$A,[1]Sheet1!E:E,0)</f>
        <v>40.444198501812082</v>
      </c>
      <c r="K125" s="22">
        <f>_xlfn.XLOOKUP($A125,[1]Sheet1!$A:$A,[1]Sheet1!F:F,0)</f>
        <v>61.385834903192269</v>
      </c>
      <c r="L125" s="22">
        <v>49.834812417196034</v>
      </c>
      <c r="M125" s="22">
        <v>60.486028331296467</v>
      </c>
      <c r="N125" s="22">
        <v>69.417214098502185</v>
      </c>
      <c r="O125" s="22">
        <f t="shared" si="110"/>
        <v>149.70913760066733</v>
      </c>
      <c r="P125" s="22">
        <f t="shared" si="111"/>
        <v>179.73805484699469</v>
      </c>
      <c r="Q125" s="22">
        <v>361.58651746338853</v>
      </c>
      <c r="R125" s="22">
        <v>33</v>
      </c>
      <c r="S125" s="22">
        <v>31</v>
      </c>
      <c r="T125" s="22">
        <v>2</v>
      </c>
      <c r="U125" s="22">
        <v>46.400000000000006</v>
      </c>
      <c r="V125" s="22">
        <v>0</v>
      </c>
      <c r="W125" s="22">
        <v>0</v>
      </c>
      <c r="X125" s="22">
        <f t="shared" si="112"/>
        <v>66</v>
      </c>
      <c r="Y125" s="22">
        <f t="shared" si="113"/>
        <v>46.400000000000006</v>
      </c>
      <c r="Z125" s="22">
        <f t="shared" si="114"/>
        <v>112.4</v>
      </c>
      <c r="AA125" s="22">
        <f t="shared" si="115"/>
        <v>190839.8850403672</v>
      </c>
      <c r="AB125" s="22">
        <f t="shared" si="116"/>
        <v>161205.31748241771</v>
      </c>
      <c r="AC125" s="22">
        <f t="shared" si="117"/>
        <v>244675.95776558697</v>
      </c>
      <c r="AD125" s="22">
        <f t="shared" si="118"/>
        <v>198635.08376932915</v>
      </c>
      <c r="AE125" s="22">
        <f t="shared" si="119"/>
        <v>241089.44574486464</v>
      </c>
      <c r="AF125" s="22">
        <f t="shared" si="120"/>
        <v>276687.99115879688</v>
      </c>
      <c r="AG125" s="22">
        <f t="shared" si="121"/>
        <v>596721.16028837184</v>
      </c>
      <c r="AH125" s="22">
        <f t="shared" si="122"/>
        <v>716412.52067299071</v>
      </c>
      <c r="AI125" s="22">
        <f t="shared" si="123"/>
        <v>1441236.8523617964</v>
      </c>
      <c r="AJ125" s="22">
        <f t="shared" si="124"/>
        <v>131533.71</v>
      </c>
      <c r="AK125" s="22">
        <f t="shared" si="125"/>
        <v>123561.97</v>
      </c>
      <c r="AL125" s="22">
        <f t="shared" si="126"/>
        <v>7971.74</v>
      </c>
      <c r="AM125" s="22">
        <f t="shared" si="127"/>
        <v>184944.36800000002</v>
      </c>
      <c r="AN125" s="22">
        <f t="shared" si="128"/>
        <v>0</v>
      </c>
      <c r="AO125" s="22">
        <f t="shared" si="129"/>
        <v>0</v>
      </c>
      <c r="AP125" s="22">
        <f t="shared" si="130"/>
        <v>263067.42</v>
      </c>
      <c r="AQ125" s="22">
        <f t="shared" si="131"/>
        <v>184944.36800000002</v>
      </c>
      <c r="AR125" s="22">
        <f t="shared" si="132"/>
        <v>448011.788</v>
      </c>
      <c r="AS125" s="22">
        <f t="shared" si="133"/>
        <v>0</v>
      </c>
      <c r="BB125" s="22">
        <f t="shared" si="134"/>
        <v>46.400000000000006</v>
      </c>
    </row>
    <row r="126" spans="1:54">
      <c r="A126" s="3" t="str">
        <f t="shared" si="109"/>
        <v>BC_TAM317Phesgo 10ml</v>
      </c>
      <c r="B126" s="3" t="s">
        <v>887</v>
      </c>
      <c r="C126" s="3" t="s">
        <v>646</v>
      </c>
      <c r="D126" s="3" t="s">
        <v>682</v>
      </c>
      <c r="E126" s="3" t="s">
        <v>710</v>
      </c>
      <c r="F126" s="3" t="s">
        <v>17</v>
      </c>
      <c r="G126" s="3" t="s">
        <v>18</v>
      </c>
      <c r="H126" s="3">
        <v>6232.07</v>
      </c>
      <c r="I126" s="22">
        <f>_xlfn.XLOOKUP($A126,[1]Sheet1!$A:$A,[1]Sheet1!D:D,0)</f>
        <v>117.77369207435096</v>
      </c>
      <c r="J126" s="22">
        <f>_xlfn.XLOOKUP($A126,[1]Sheet1!$A:$A,[1]Sheet1!E:E,0)</f>
        <v>108.15667244774181</v>
      </c>
      <c r="K126" s="22">
        <f>_xlfn.XLOOKUP($A126,[1]Sheet1!$A:$A,[1]Sheet1!F:F,0)</f>
        <v>158.12745052581803</v>
      </c>
      <c r="L126" s="22">
        <v>144.28703848361062</v>
      </c>
      <c r="M126" s="22">
        <v>130.12662792258283</v>
      </c>
      <c r="N126" s="22">
        <v>169.14911056777865</v>
      </c>
      <c r="O126" s="22">
        <f t="shared" si="110"/>
        <v>384.05781504791082</v>
      </c>
      <c r="P126" s="22">
        <f t="shared" si="111"/>
        <v>443.56277697397206</v>
      </c>
      <c r="Q126" s="22">
        <v>831.56493442271608</v>
      </c>
      <c r="R126" s="22">
        <v>128</v>
      </c>
      <c r="S126" s="22">
        <v>64</v>
      </c>
      <c r="T126" s="22">
        <v>104</v>
      </c>
      <c r="U126" s="22">
        <v>93.8</v>
      </c>
      <c r="V126" s="22">
        <v>0</v>
      </c>
      <c r="W126" s="22">
        <v>0</v>
      </c>
      <c r="X126" s="22">
        <f t="shared" si="112"/>
        <v>296</v>
      </c>
      <c r="Y126" s="22">
        <f t="shared" si="113"/>
        <v>93.8</v>
      </c>
      <c r="Z126" s="22">
        <f t="shared" si="114"/>
        <v>389.8</v>
      </c>
      <c r="AA126" s="22">
        <f t="shared" si="115"/>
        <v>733973.89316580037</v>
      </c>
      <c r="AB126" s="22">
        <f t="shared" si="116"/>
        <v>674039.95366139826</v>
      </c>
      <c r="AC126" s="22">
        <f t="shared" si="117"/>
        <v>985461.34059843479</v>
      </c>
      <c r="AD126" s="22">
        <f t="shared" si="118"/>
        <v>899206.92392255517</v>
      </c>
      <c r="AE126" s="22">
        <f t="shared" si="119"/>
        <v>810958.25407749077</v>
      </c>
      <c r="AF126" s="22">
        <f t="shared" si="120"/>
        <v>1054149.0974961363</v>
      </c>
      <c r="AG126" s="22">
        <f t="shared" si="121"/>
        <v>2393475.1874256334</v>
      </c>
      <c r="AH126" s="22">
        <f t="shared" si="122"/>
        <v>2764314.275496182</v>
      </c>
      <c r="AI126" s="22">
        <f t="shared" si="123"/>
        <v>5182370.8808677755</v>
      </c>
      <c r="AJ126" s="22">
        <f t="shared" si="124"/>
        <v>797704.96</v>
      </c>
      <c r="AK126" s="22">
        <f t="shared" si="125"/>
        <v>398852.48</v>
      </c>
      <c r="AL126" s="22">
        <f t="shared" si="126"/>
        <v>648135.28</v>
      </c>
      <c r="AM126" s="22">
        <f t="shared" si="127"/>
        <v>584568.16599999997</v>
      </c>
      <c r="AN126" s="22">
        <f t="shared" si="128"/>
        <v>0</v>
      </c>
      <c r="AO126" s="22">
        <f t="shared" si="129"/>
        <v>0</v>
      </c>
      <c r="AP126" s="22">
        <f t="shared" si="130"/>
        <v>1844692.72</v>
      </c>
      <c r="AQ126" s="22">
        <f t="shared" si="131"/>
        <v>584568.16599999997</v>
      </c>
      <c r="AR126" s="22">
        <f t="shared" si="132"/>
        <v>2429260.8859999999</v>
      </c>
      <c r="AS126" s="22">
        <f t="shared" si="133"/>
        <v>389.8</v>
      </c>
      <c r="AT126" s="22">
        <f>R126</f>
        <v>128</v>
      </c>
      <c r="AU126" s="22">
        <f t="shared" ref="AU126" si="215">S126</f>
        <v>64</v>
      </c>
      <c r="AV126" s="22">
        <f t="shared" ref="AV126" si="216">T126</f>
        <v>104</v>
      </c>
      <c r="AW126" s="22">
        <f t="shared" ref="AW126" si="217">U126</f>
        <v>93.8</v>
      </c>
      <c r="AX126" s="22">
        <f t="shared" ref="AX126" si="218">V126</f>
        <v>0</v>
      </c>
      <c r="AY126" s="22">
        <f t="shared" ref="AY126" si="219">W126</f>
        <v>0</v>
      </c>
      <c r="AZ126" s="22">
        <v>168.33333333333331</v>
      </c>
      <c r="BA126" s="22">
        <v>188.86666666666667</v>
      </c>
      <c r="BB126" s="22">
        <f t="shared" si="134"/>
        <v>93.8</v>
      </c>
    </row>
    <row r="127" spans="1:54">
      <c r="A127" s="3" t="str">
        <f t="shared" si="109"/>
        <v>BC_TAM317Phesgo 15ml</v>
      </c>
      <c r="B127" s="3" t="s">
        <v>887</v>
      </c>
      <c r="C127" s="3" t="s">
        <v>646</v>
      </c>
      <c r="D127" s="3" t="s">
        <v>682</v>
      </c>
      <c r="E127" s="3" t="s">
        <v>710</v>
      </c>
      <c r="F127" s="3" t="s">
        <v>17</v>
      </c>
      <c r="G127" s="3" t="s">
        <v>19</v>
      </c>
      <c r="H127" s="3">
        <v>8489.27</v>
      </c>
      <c r="I127" s="22">
        <f>_xlfn.XLOOKUP($A127,[1]Sheet1!$A:$A,[1]Sheet1!D:D,0)</f>
        <v>7.0000023559151732</v>
      </c>
      <c r="J127" s="22">
        <f>_xlfn.XLOOKUP($A127,[1]Sheet1!$A:$A,[1]Sheet1!E:E,0)</f>
        <v>7.0000023559151732</v>
      </c>
      <c r="K127" s="22">
        <f>_xlfn.XLOOKUP($A127,[1]Sheet1!$A:$A,[1]Sheet1!F:F,0)</f>
        <v>12.000002355915173</v>
      </c>
      <c r="L127" s="22">
        <v>8.0000042406473124</v>
      </c>
      <c r="M127" s="22">
        <v>9.0000042406473124</v>
      </c>
      <c r="N127" s="22">
        <v>12.000004240647312</v>
      </c>
      <c r="O127" s="22">
        <f t="shared" si="110"/>
        <v>26.000007067745521</v>
      </c>
      <c r="P127" s="22">
        <f t="shared" si="111"/>
        <v>29.000012721941935</v>
      </c>
      <c r="Q127" s="22">
        <v>55.000023323560214</v>
      </c>
      <c r="R127" s="22">
        <v>9</v>
      </c>
      <c r="S127" s="22">
        <v>3</v>
      </c>
      <c r="T127" s="22">
        <v>8</v>
      </c>
      <c r="U127" s="22">
        <v>0</v>
      </c>
      <c r="V127" s="22">
        <v>0</v>
      </c>
      <c r="W127" s="22">
        <v>0</v>
      </c>
      <c r="X127" s="22">
        <f t="shared" si="112"/>
        <v>20</v>
      </c>
      <c r="Y127" s="22">
        <f t="shared" si="113"/>
        <v>0</v>
      </c>
      <c r="Z127" s="22">
        <f t="shared" si="114"/>
        <v>20</v>
      </c>
      <c r="AA127" s="22">
        <f t="shared" si="115"/>
        <v>59424.91</v>
      </c>
      <c r="AB127" s="22">
        <f t="shared" si="116"/>
        <v>59424.91</v>
      </c>
      <c r="AC127" s="22">
        <f t="shared" si="117"/>
        <v>101871.26000000001</v>
      </c>
      <c r="AD127" s="22">
        <f t="shared" si="118"/>
        <v>67914.196000000011</v>
      </c>
      <c r="AE127" s="22">
        <f t="shared" si="119"/>
        <v>76403.466000000015</v>
      </c>
      <c r="AF127" s="22">
        <f t="shared" si="120"/>
        <v>101871.27600000001</v>
      </c>
      <c r="AG127" s="22">
        <f t="shared" si="121"/>
        <v>220721.08000000005</v>
      </c>
      <c r="AH127" s="22">
        <f t="shared" si="122"/>
        <v>246188.93800000002</v>
      </c>
      <c r="AI127" s="22">
        <f t="shared" si="123"/>
        <v>466910.04800000007</v>
      </c>
      <c r="AJ127" s="22">
        <f t="shared" si="124"/>
        <v>76403.430000000008</v>
      </c>
      <c r="AK127" s="22">
        <f t="shared" si="125"/>
        <v>25467.81</v>
      </c>
      <c r="AL127" s="22">
        <f t="shared" si="126"/>
        <v>67914.16</v>
      </c>
      <c r="AM127" s="22">
        <f t="shared" si="127"/>
        <v>0</v>
      </c>
      <c r="AN127" s="22">
        <f t="shared" si="128"/>
        <v>0</v>
      </c>
      <c r="AO127" s="22">
        <f t="shared" si="129"/>
        <v>0</v>
      </c>
      <c r="AP127" s="22">
        <f t="shared" si="130"/>
        <v>169785.40000000002</v>
      </c>
      <c r="AQ127" s="22">
        <f t="shared" si="131"/>
        <v>0</v>
      </c>
      <c r="AR127" s="22">
        <f t="shared" si="132"/>
        <v>169785.40000000002</v>
      </c>
      <c r="AS127" s="22">
        <f t="shared" si="133"/>
        <v>40</v>
      </c>
      <c r="AT127" s="22">
        <f>R127*2</f>
        <v>18</v>
      </c>
      <c r="AU127" s="22">
        <f t="shared" ref="AU127" si="220">S127*2</f>
        <v>6</v>
      </c>
      <c r="AV127" s="22">
        <f t="shared" ref="AV127" si="221">T127*2</f>
        <v>16</v>
      </c>
      <c r="AW127" s="22">
        <f t="shared" ref="AW127" si="222">U127*2</f>
        <v>0</v>
      </c>
      <c r="AX127" s="22">
        <f t="shared" ref="AX127" si="223">V127*2</f>
        <v>0</v>
      </c>
      <c r="AY127" s="22">
        <f t="shared" ref="AY127" si="224">W127*2</f>
        <v>0</v>
      </c>
      <c r="BB127" s="22">
        <f t="shared" si="134"/>
        <v>0</v>
      </c>
    </row>
    <row r="128" spans="1:54">
      <c r="A128" s="3" t="str">
        <f t="shared" si="109"/>
        <v>BC_TAM318Herceptin IV</v>
      </c>
      <c r="B128" s="3" t="s">
        <v>887</v>
      </c>
      <c r="C128" s="3" t="s">
        <v>647</v>
      </c>
      <c r="D128" s="3" t="s">
        <v>683</v>
      </c>
      <c r="E128" s="3" t="s">
        <v>708</v>
      </c>
      <c r="F128" s="3" t="s">
        <v>11</v>
      </c>
      <c r="G128" s="3" t="s">
        <v>11</v>
      </c>
      <c r="H128" s="3">
        <v>4535.5</v>
      </c>
      <c r="I128" s="22">
        <f>_xlfn.XLOOKUP($A128,[1]Sheet1!$A:$A,[1]Sheet1!D:D,0)</f>
        <v>21.145835672941338</v>
      </c>
      <c r="J128" s="22">
        <f>_xlfn.XLOOKUP($A128,[1]Sheet1!$A:$A,[1]Sheet1!E:E,0)</f>
        <v>15.148985659587936</v>
      </c>
      <c r="K128" s="22">
        <f>_xlfn.XLOOKUP($A128,[1]Sheet1!$A:$A,[1]Sheet1!F:F,0)</f>
        <v>14.091996167898671</v>
      </c>
      <c r="L128" s="22">
        <v>38.233121372512024</v>
      </c>
      <c r="M128" s="22">
        <v>34.835668361202089</v>
      </c>
      <c r="N128" s="22">
        <v>60.645374042980727</v>
      </c>
      <c r="O128" s="22">
        <f t="shared" si="110"/>
        <v>50.386817500427945</v>
      </c>
      <c r="P128" s="22">
        <f t="shared" si="111"/>
        <v>133.71416377669485</v>
      </c>
      <c r="Q128" s="22">
        <v>327.30856937259472</v>
      </c>
      <c r="R128" s="22">
        <v>19</v>
      </c>
      <c r="S128" s="22">
        <v>25</v>
      </c>
      <c r="T128" s="22">
        <v>29</v>
      </c>
      <c r="U128" s="22">
        <v>66</v>
      </c>
      <c r="V128" s="22">
        <v>0</v>
      </c>
      <c r="W128" s="22">
        <v>0</v>
      </c>
      <c r="X128" s="22">
        <f t="shared" si="112"/>
        <v>73</v>
      </c>
      <c r="Y128" s="22">
        <f t="shared" si="113"/>
        <v>66</v>
      </c>
      <c r="Z128" s="22">
        <f t="shared" si="114"/>
        <v>139</v>
      </c>
      <c r="AA128" s="22">
        <f t="shared" si="115"/>
        <v>95906.937694625434</v>
      </c>
      <c r="AB128" s="22">
        <f t="shared" si="116"/>
        <v>68708.224459061079</v>
      </c>
      <c r="AC128" s="22">
        <f t="shared" si="117"/>
        <v>63914.248619504418</v>
      </c>
      <c r="AD128" s="22">
        <f t="shared" si="118"/>
        <v>173406.32198502828</v>
      </c>
      <c r="AE128" s="22">
        <f t="shared" si="119"/>
        <v>157997.17385223208</v>
      </c>
      <c r="AF128" s="22">
        <f t="shared" si="120"/>
        <v>275057.09397193906</v>
      </c>
      <c r="AG128" s="22">
        <f t="shared" si="121"/>
        <v>228529.41077319093</v>
      </c>
      <c r="AH128" s="22">
        <f t="shared" si="122"/>
        <v>606460.58980919945</v>
      </c>
      <c r="AI128" s="22">
        <f t="shared" si="123"/>
        <v>1484508.0163894033</v>
      </c>
      <c r="AJ128" s="22">
        <f t="shared" si="124"/>
        <v>86174.5</v>
      </c>
      <c r="AK128" s="22">
        <f t="shared" si="125"/>
        <v>113387.5</v>
      </c>
      <c r="AL128" s="22">
        <f t="shared" si="126"/>
        <v>131529.5</v>
      </c>
      <c r="AM128" s="22">
        <f t="shared" si="127"/>
        <v>299343</v>
      </c>
      <c r="AN128" s="22">
        <f t="shared" si="128"/>
        <v>0</v>
      </c>
      <c r="AO128" s="22">
        <f t="shared" si="129"/>
        <v>0</v>
      </c>
      <c r="AP128" s="22">
        <f t="shared" si="130"/>
        <v>331091.5</v>
      </c>
      <c r="AQ128" s="22">
        <f t="shared" si="131"/>
        <v>299343</v>
      </c>
      <c r="AR128" s="22">
        <f t="shared" si="132"/>
        <v>630434.5</v>
      </c>
      <c r="AS128" s="22">
        <f t="shared" si="133"/>
        <v>0</v>
      </c>
      <c r="BB128" s="22">
        <f t="shared" si="134"/>
        <v>66</v>
      </c>
    </row>
    <row r="129" spans="1:54">
      <c r="A129" s="3" t="str">
        <f t="shared" si="109"/>
        <v>BC_TAM318Herceptin SC</v>
      </c>
      <c r="B129" s="3" t="s">
        <v>887</v>
      </c>
      <c r="C129" s="3" t="s">
        <v>647</v>
      </c>
      <c r="D129" s="3" t="s">
        <v>683</v>
      </c>
      <c r="E129" s="3" t="s">
        <v>708</v>
      </c>
      <c r="F129" s="3" t="s">
        <v>12</v>
      </c>
      <c r="G129" s="3" t="s">
        <v>12</v>
      </c>
      <c r="H129" s="3">
        <v>3444.49</v>
      </c>
      <c r="I129" s="22">
        <f>_xlfn.XLOOKUP($A129,[1]Sheet1!$A:$A,[1]Sheet1!D:D,0)</f>
        <v>29.238796154377077</v>
      </c>
      <c r="J129" s="22">
        <f>_xlfn.XLOOKUP($A129,[1]Sheet1!$A:$A,[1]Sheet1!E:E,0)</f>
        <v>27.090409845925496</v>
      </c>
      <c r="K129" s="22">
        <f>_xlfn.XLOOKUP($A129,[1]Sheet1!$A:$A,[1]Sheet1!F:F,0)</f>
        <v>41.091576929660796</v>
      </c>
      <c r="L129" s="22">
        <v>54.384115258785897</v>
      </c>
      <c r="M129" s="22">
        <v>48.966474493934776</v>
      </c>
      <c r="N129" s="22">
        <v>64.450332894090366</v>
      </c>
      <c r="O129" s="22">
        <f t="shared" si="110"/>
        <v>97.420782929963366</v>
      </c>
      <c r="P129" s="22">
        <f t="shared" si="111"/>
        <v>167.80092264681105</v>
      </c>
      <c r="Q129" s="22">
        <v>293.7676957649316</v>
      </c>
      <c r="R129" s="22">
        <v>-3</v>
      </c>
      <c r="S129" s="22">
        <v>11</v>
      </c>
      <c r="T129" s="22">
        <v>14</v>
      </c>
      <c r="U129" s="22">
        <v>9</v>
      </c>
      <c r="V129" s="22">
        <v>0</v>
      </c>
      <c r="W129" s="22">
        <v>0</v>
      </c>
      <c r="X129" s="22">
        <f t="shared" si="112"/>
        <v>22</v>
      </c>
      <c r="Y129" s="22">
        <f t="shared" si="113"/>
        <v>9</v>
      </c>
      <c r="Z129" s="22">
        <f t="shared" si="114"/>
        <v>31</v>
      </c>
      <c r="AA129" s="22">
        <f t="shared" si="115"/>
        <v>100712.74096579029</v>
      </c>
      <c r="AB129" s="22">
        <f t="shared" si="116"/>
        <v>93312.645810191912</v>
      </c>
      <c r="AC129" s="22">
        <f t="shared" si="117"/>
        <v>141539.52581844732</v>
      </c>
      <c r="AD129" s="22">
        <f t="shared" si="118"/>
        <v>187325.54116773541</v>
      </c>
      <c r="AE129" s="22">
        <f t="shared" si="119"/>
        <v>168664.53172961337</v>
      </c>
      <c r="AF129" s="22">
        <f t="shared" si="120"/>
        <v>221998.52715036532</v>
      </c>
      <c r="AG129" s="22">
        <f t="shared" si="121"/>
        <v>335564.91259442951</v>
      </c>
      <c r="AH129" s="22">
        <f t="shared" si="122"/>
        <v>577988.60004771419</v>
      </c>
      <c r="AI129" s="22">
        <f t="shared" si="123"/>
        <v>1011879.8903853492</v>
      </c>
      <c r="AJ129" s="22">
        <f t="shared" si="124"/>
        <v>-10333.469999999999</v>
      </c>
      <c r="AK129" s="22">
        <f t="shared" si="125"/>
        <v>37889.39</v>
      </c>
      <c r="AL129" s="22">
        <f t="shared" si="126"/>
        <v>48222.86</v>
      </c>
      <c r="AM129" s="22">
        <f t="shared" si="127"/>
        <v>31000.409999999996</v>
      </c>
      <c r="AN129" s="22">
        <f t="shared" si="128"/>
        <v>0</v>
      </c>
      <c r="AO129" s="22">
        <f t="shared" si="129"/>
        <v>0</v>
      </c>
      <c r="AP129" s="22">
        <f t="shared" si="130"/>
        <v>75778.78</v>
      </c>
      <c r="AQ129" s="22">
        <f t="shared" si="131"/>
        <v>31000.409999999996</v>
      </c>
      <c r="AR129" s="22">
        <f t="shared" si="132"/>
        <v>106779.18999999999</v>
      </c>
      <c r="AS129" s="22">
        <f t="shared" si="133"/>
        <v>0</v>
      </c>
      <c r="BB129" s="22">
        <f t="shared" si="134"/>
        <v>9</v>
      </c>
    </row>
    <row r="130" spans="1:54">
      <c r="A130" s="3" t="str">
        <f t="shared" si="109"/>
        <v>BC_TAM318Itovebi 3mg</v>
      </c>
      <c r="B130" s="3" t="s">
        <v>887</v>
      </c>
      <c r="C130" s="3" t="s">
        <v>647</v>
      </c>
      <c r="D130" s="3" t="s">
        <v>683</v>
      </c>
      <c r="E130" s="3" t="s">
        <v>710</v>
      </c>
      <c r="F130" s="3" t="s">
        <v>13</v>
      </c>
      <c r="G130" s="3" t="s">
        <v>14</v>
      </c>
      <c r="H130" s="3">
        <v>3566.02</v>
      </c>
      <c r="I130" s="22">
        <f>_xlfn.XLOOKUP($A130,[1]Sheet1!$A:$A,[1]Sheet1!D:D,0)</f>
        <v>0.88117525731605695</v>
      </c>
      <c r="J130" s="22">
        <f>_xlfn.XLOOKUP($A130,[1]Sheet1!$A:$A,[1]Sheet1!E:E,0)</f>
        <v>1.0061199413377793</v>
      </c>
      <c r="K130" s="22">
        <f>_xlfn.XLOOKUP($A130,[1]Sheet1!$A:$A,[1]Sheet1!F:F,0)</f>
        <v>2.0364180812950621</v>
      </c>
      <c r="L130" s="22">
        <v>3.0921877786693881</v>
      </c>
      <c r="M130" s="22">
        <v>3.7592709509492321</v>
      </c>
      <c r="N130" s="22">
        <v>4.7874554513224892</v>
      </c>
      <c r="O130" s="22">
        <f t="shared" si="110"/>
        <v>3.9237132799488981</v>
      </c>
      <c r="P130" s="22">
        <f t="shared" si="111"/>
        <v>11.638914180941111</v>
      </c>
      <c r="Q130" s="22">
        <v>17.524484100864459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f t="shared" si="112"/>
        <v>0</v>
      </c>
      <c r="Y130" s="22">
        <f t="shared" si="113"/>
        <v>0</v>
      </c>
      <c r="Z130" s="22">
        <f t="shared" si="114"/>
        <v>0</v>
      </c>
      <c r="AA130" s="22">
        <f t="shared" si="115"/>
        <v>3142.2885910942055</v>
      </c>
      <c r="AB130" s="22">
        <f t="shared" si="116"/>
        <v>3587.8438332093474</v>
      </c>
      <c r="AC130" s="22">
        <f t="shared" si="117"/>
        <v>7261.9076062598169</v>
      </c>
      <c r="AD130" s="22">
        <f t="shared" si="118"/>
        <v>11026.80346249061</v>
      </c>
      <c r="AE130" s="22">
        <f t="shared" si="119"/>
        <v>13405.635396503982</v>
      </c>
      <c r="AF130" s="22">
        <f t="shared" si="120"/>
        <v>17072.161888525025</v>
      </c>
      <c r="AG130" s="22">
        <f t="shared" si="121"/>
        <v>13992.04003056337</v>
      </c>
      <c r="AH130" s="22">
        <f t="shared" si="122"/>
        <v>41504.600747519617</v>
      </c>
      <c r="AI130" s="22">
        <f t="shared" si="123"/>
        <v>62492.660793364681</v>
      </c>
      <c r="AJ130" s="22">
        <f t="shared" si="124"/>
        <v>0</v>
      </c>
      <c r="AK130" s="22">
        <f t="shared" si="125"/>
        <v>0</v>
      </c>
      <c r="AL130" s="22">
        <f t="shared" si="126"/>
        <v>0</v>
      </c>
      <c r="AM130" s="22">
        <f t="shared" si="127"/>
        <v>0</v>
      </c>
      <c r="AN130" s="22">
        <f t="shared" si="128"/>
        <v>0</v>
      </c>
      <c r="AO130" s="22">
        <f t="shared" si="129"/>
        <v>0</v>
      </c>
      <c r="AP130" s="22">
        <f t="shared" si="130"/>
        <v>0</v>
      </c>
      <c r="AQ130" s="22">
        <f t="shared" si="131"/>
        <v>0</v>
      </c>
      <c r="AR130" s="22">
        <f t="shared" si="132"/>
        <v>0</v>
      </c>
      <c r="AS130" s="22">
        <f t="shared" si="133"/>
        <v>0</v>
      </c>
      <c r="BB130" s="22">
        <f t="shared" si="134"/>
        <v>0</v>
      </c>
    </row>
    <row r="131" spans="1:54">
      <c r="A131" s="3" t="str">
        <f t="shared" ref="A131:A194" si="225">C131&amp;G131</f>
        <v>BC_TAM318Itovebi 9mg</v>
      </c>
      <c r="B131" s="3" t="s">
        <v>887</v>
      </c>
      <c r="C131" s="3" t="s">
        <v>647</v>
      </c>
      <c r="D131" s="3" t="s">
        <v>683</v>
      </c>
      <c r="E131" s="3" t="s">
        <v>710</v>
      </c>
      <c r="F131" s="3" t="s">
        <v>13</v>
      </c>
      <c r="G131" s="3" t="s">
        <v>15</v>
      </c>
      <c r="H131" s="3">
        <v>10698.05</v>
      </c>
      <c r="I131" s="22">
        <f>_xlfn.XLOOKUP($A131,[1]Sheet1!$A:$A,[1]Sheet1!D:D,0)</f>
        <v>0</v>
      </c>
      <c r="J131" s="22">
        <f>_xlfn.XLOOKUP($A131,[1]Sheet1!$A:$A,[1]Sheet1!E:E,0)</f>
        <v>0</v>
      </c>
      <c r="K131" s="22">
        <f>_xlfn.XLOOKUP($A131,[1]Sheet1!$A:$A,[1]Sheet1!F:F,0)</f>
        <v>0</v>
      </c>
      <c r="L131" s="22">
        <v>0</v>
      </c>
      <c r="M131" s="22">
        <v>0</v>
      </c>
      <c r="N131" s="22">
        <v>0</v>
      </c>
      <c r="O131" s="22">
        <f t="shared" ref="O131:O194" si="226">SUM(I131:K131)</f>
        <v>0</v>
      </c>
      <c r="P131" s="22">
        <f t="shared" ref="P131:P194" si="227">SUM(L131:N131)</f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f t="shared" ref="X131:X194" si="228">SUM(R131:T131)</f>
        <v>0</v>
      </c>
      <c r="Y131" s="22">
        <f t="shared" ref="Y131:Y194" si="229">SUM(U131:W131)</f>
        <v>0</v>
      </c>
      <c r="Z131" s="22">
        <f t="shared" ref="Z131:Z194" si="230">SUM(X131:Y131)</f>
        <v>0</v>
      </c>
      <c r="AA131" s="22">
        <f t="shared" ref="AA131:AA194" si="231">I131*$H131</f>
        <v>0</v>
      </c>
      <c r="AB131" s="22">
        <f t="shared" ref="AB131:AB194" si="232">J131*$H131</f>
        <v>0</v>
      </c>
      <c r="AC131" s="22">
        <f t="shared" ref="AC131:AC194" si="233">K131*$H131</f>
        <v>0</v>
      </c>
      <c r="AD131" s="22">
        <f t="shared" ref="AD131:AD194" si="234">L131*$H131</f>
        <v>0</v>
      </c>
      <c r="AE131" s="22">
        <f t="shared" ref="AE131:AE194" si="235">M131*$H131</f>
        <v>0</v>
      </c>
      <c r="AF131" s="22">
        <f t="shared" ref="AF131:AF194" si="236">N131*$H131</f>
        <v>0</v>
      </c>
      <c r="AG131" s="22">
        <f t="shared" ref="AG131:AG194" si="237">O131*$H131</f>
        <v>0</v>
      </c>
      <c r="AH131" s="22">
        <f t="shared" ref="AH131:AH194" si="238">P131*$H131</f>
        <v>0</v>
      </c>
      <c r="AI131" s="22">
        <f t="shared" ref="AI131:AI194" si="239">Q131*$H131</f>
        <v>0</v>
      </c>
      <c r="AJ131" s="22">
        <f t="shared" ref="AJ131:AJ194" si="240">R131*$H131</f>
        <v>0</v>
      </c>
      <c r="AK131" s="22">
        <f t="shared" ref="AK131:AK194" si="241">S131*$H131</f>
        <v>0</v>
      </c>
      <c r="AL131" s="22">
        <f t="shared" ref="AL131:AL194" si="242">T131*$H131</f>
        <v>0</v>
      </c>
      <c r="AM131" s="22">
        <f t="shared" ref="AM131:AM194" si="243">U131*$H131</f>
        <v>0</v>
      </c>
      <c r="AN131" s="22">
        <f t="shared" ref="AN131:AN194" si="244">V131*$H131</f>
        <v>0</v>
      </c>
      <c r="AO131" s="22">
        <f t="shared" ref="AO131:AO194" si="245">W131*$H131</f>
        <v>0</v>
      </c>
      <c r="AP131" s="22">
        <f t="shared" ref="AP131:AP194" si="246">X131*$H131</f>
        <v>0</v>
      </c>
      <c r="AQ131" s="22">
        <f t="shared" ref="AQ131:AQ194" si="247">Y131*$H131</f>
        <v>0</v>
      </c>
      <c r="AR131" s="22">
        <f t="shared" ref="AR131:AR194" si="248">Z131*$H131</f>
        <v>0</v>
      </c>
      <c r="AS131" s="22">
        <f t="shared" ref="AS131:AS194" si="249">SUM(AT131:AY131)</f>
        <v>0</v>
      </c>
      <c r="BB131" s="22">
        <f t="shared" ref="BB131:BB194" si="250">U131</f>
        <v>0</v>
      </c>
    </row>
    <row r="132" spans="1:54">
      <c r="A132" s="3" t="str">
        <f t="shared" si="225"/>
        <v>BC_TAM318Perjeta</v>
      </c>
      <c r="B132" s="3" t="s">
        <v>887</v>
      </c>
      <c r="C132" s="3" t="s">
        <v>647</v>
      </c>
      <c r="D132" s="3" t="s">
        <v>683</v>
      </c>
      <c r="E132" s="3" t="s">
        <v>708</v>
      </c>
      <c r="F132" s="3" t="s">
        <v>16</v>
      </c>
      <c r="G132" s="3" t="s">
        <v>16</v>
      </c>
      <c r="H132" s="3">
        <v>3985.87</v>
      </c>
      <c r="I132" s="22">
        <f>_xlfn.XLOOKUP($A132,[1]Sheet1!$A:$A,[1]Sheet1!D:D,0)</f>
        <v>47.209937838588225</v>
      </c>
      <c r="J132" s="22">
        <f>_xlfn.XLOOKUP($A132,[1]Sheet1!$A:$A,[1]Sheet1!E:E,0)</f>
        <v>39.878943628503116</v>
      </c>
      <c r="K132" s="22">
        <f>_xlfn.XLOOKUP($A132,[1]Sheet1!$A:$A,[1]Sheet1!F:F,0)</f>
        <v>60.527896221835682</v>
      </c>
      <c r="L132" s="22">
        <v>51.877913621108625</v>
      </c>
      <c r="M132" s="22">
        <v>62.965802435170104</v>
      </c>
      <c r="N132" s="22">
        <v>72.263144218788312</v>
      </c>
      <c r="O132" s="22">
        <f t="shared" si="226"/>
        <v>147.61677768892702</v>
      </c>
      <c r="P132" s="22">
        <f t="shared" si="227"/>
        <v>187.10686027506705</v>
      </c>
      <c r="Q132" s="22">
        <v>396.48482330615013</v>
      </c>
      <c r="R132" s="22">
        <v>29</v>
      </c>
      <c r="S132" s="22">
        <v>54</v>
      </c>
      <c r="T132" s="22">
        <v>65</v>
      </c>
      <c r="U132" s="22">
        <v>72</v>
      </c>
      <c r="V132" s="22">
        <v>0</v>
      </c>
      <c r="W132" s="22">
        <v>0</v>
      </c>
      <c r="X132" s="22">
        <f t="shared" si="228"/>
        <v>148</v>
      </c>
      <c r="Y132" s="22">
        <f t="shared" si="229"/>
        <v>72</v>
      </c>
      <c r="Z132" s="22">
        <f t="shared" si="230"/>
        <v>220</v>
      </c>
      <c r="AA132" s="22">
        <f t="shared" si="231"/>
        <v>188172.67493269366</v>
      </c>
      <c r="AB132" s="22">
        <f t="shared" si="232"/>
        <v>158952.2850405417</v>
      </c>
      <c r="AC132" s="22">
        <f t="shared" si="233"/>
        <v>241256.32571372818</v>
      </c>
      <c r="AD132" s="22">
        <f t="shared" si="234"/>
        <v>206778.61956496822</v>
      </c>
      <c r="AE132" s="22">
        <f t="shared" si="235"/>
        <v>250973.50295227146</v>
      </c>
      <c r="AF132" s="22">
        <f t="shared" si="236"/>
        <v>288031.49864734174</v>
      </c>
      <c r="AG132" s="22">
        <f t="shared" si="237"/>
        <v>588381.28568696347</v>
      </c>
      <c r="AH132" s="22">
        <f t="shared" si="238"/>
        <v>745783.62116458151</v>
      </c>
      <c r="AI132" s="22">
        <f t="shared" si="239"/>
        <v>1580336.9626712846</v>
      </c>
      <c r="AJ132" s="22">
        <f t="shared" si="240"/>
        <v>115590.23</v>
      </c>
      <c r="AK132" s="22">
        <f t="shared" si="241"/>
        <v>215236.97999999998</v>
      </c>
      <c r="AL132" s="22">
        <f t="shared" si="242"/>
        <v>259081.55</v>
      </c>
      <c r="AM132" s="22">
        <f t="shared" si="243"/>
        <v>286982.64</v>
      </c>
      <c r="AN132" s="22">
        <f t="shared" si="244"/>
        <v>0</v>
      </c>
      <c r="AO132" s="22">
        <f t="shared" si="245"/>
        <v>0</v>
      </c>
      <c r="AP132" s="22">
        <f t="shared" si="246"/>
        <v>589908.76</v>
      </c>
      <c r="AQ132" s="22">
        <f t="shared" si="247"/>
        <v>286982.64</v>
      </c>
      <c r="AR132" s="22">
        <f t="shared" si="248"/>
        <v>876891.4</v>
      </c>
      <c r="AS132" s="22">
        <f t="shared" si="249"/>
        <v>0</v>
      </c>
      <c r="BB132" s="22">
        <f t="shared" si="250"/>
        <v>72</v>
      </c>
    </row>
    <row r="133" spans="1:54">
      <c r="A133" s="3" t="str">
        <f t="shared" si="225"/>
        <v>BC_TAM318Phesgo 10ml</v>
      </c>
      <c r="B133" s="3" t="s">
        <v>887</v>
      </c>
      <c r="C133" s="3" t="s">
        <v>647</v>
      </c>
      <c r="D133" s="3" t="s">
        <v>683</v>
      </c>
      <c r="E133" s="3" t="s">
        <v>710</v>
      </c>
      <c r="F133" s="3" t="s">
        <v>17</v>
      </c>
      <c r="G133" s="3" t="s">
        <v>18</v>
      </c>
      <c r="H133" s="3">
        <v>6232.07</v>
      </c>
      <c r="I133" s="22">
        <f>_xlfn.XLOOKUP($A133,[1]Sheet1!$A:$A,[1]Sheet1!D:D,0)</f>
        <v>77.450342800851075</v>
      </c>
      <c r="J133" s="22">
        <f>_xlfn.XLOOKUP($A133,[1]Sheet1!$A:$A,[1]Sheet1!E:E,0)</f>
        <v>70.982280372651459</v>
      </c>
      <c r="K133" s="22">
        <f>_xlfn.XLOOKUP($A133,[1]Sheet1!$A:$A,[1]Sheet1!F:F,0)</f>
        <v>106.44725529225924</v>
      </c>
      <c r="L133" s="22">
        <v>91.283422674052645</v>
      </c>
      <c r="M133" s="22">
        <v>81.606612244082413</v>
      </c>
      <c r="N133" s="22">
        <v>108.25108184324863</v>
      </c>
      <c r="O133" s="22">
        <f t="shared" si="226"/>
        <v>254.87987846576175</v>
      </c>
      <c r="P133" s="22">
        <f t="shared" si="227"/>
        <v>281.14111676138367</v>
      </c>
      <c r="Q133" s="22">
        <v>531.87970918855694</v>
      </c>
      <c r="R133" s="22">
        <v>57</v>
      </c>
      <c r="S133" s="22">
        <v>69</v>
      </c>
      <c r="T133" s="22">
        <v>70</v>
      </c>
      <c r="U133" s="22">
        <v>33</v>
      </c>
      <c r="V133" s="22">
        <v>0</v>
      </c>
      <c r="W133" s="22">
        <v>0</v>
      </c>
      <c r="X133" s="22">
        <f t="shared" si="228"/>
        <v>196</v>
      </c>
      <c r="Y133" s="22">
        <f t="shared" si="229"/>
        <v>33</v>
      </c>
      <c r="Z133" s="22">
        <f t="shared" si="230"/>
        <v>229</v>
      </c>
      <c r="AA133" s="22">
        <f t="shared" si="231"/>
        <v>482675.95785889996</v>
      </c>
      <c r="AB133" s="22">
        <f t="shared" si="232"/>
        <v>442366.54004198994</v>
      </c>
      <c r="AC133" s="22">
        <f t="shared" si="233"/>
        <v>663386.74628923007</v>
      </c>
      <c r="AD133" s="22">
        <f t="shared" si="234"/>
        <v>568884.67994428321</v>
      </c>
      <c r="AE133" s="22">
        <f t="shared" si="235"/>
        <v>508578.11996797868</v>
      </c>
      <c r="AF133" s="22">
        <f t="shared" si="236"/>
        <v>674628.31962285447</v>
      </c>
      <c r="AG133" s="22">
        <f t="shared" si="237"/>
        <v>1588429.2441901197</v>
      </c>
      <c r="AH133" s="22">
        <f t="shared" si="238"/>
        <v>1752091.1195351162</v>
      </c>
      <c r="AI133" s="22">
        <f t="shared" si="239"/>
        <v>3314711.57924273</v>
      </c>
      <c r="AJ133" s="22">
        <f t="shared" si="240"/>
        <v>355227.99</v>
      </c>
      <c r="AK133" s="22">
        <f t="shared" si="241"/>
        <v>430012.82999999996</v>
      </c>
      <c r="AL133" s="22">
        <f t="shared" si="242"/>
        <v>436244.89999999997</v>
      </c>
      <c r="AM133" s="22">
        <f t="shared" si="243"/>
        <v>205658.31</v>
      </c>
      <c r="AN133" s="22">
        <f t="shared" si="244"/>
        <v>0</v>
      </c>
      <c r="AO133" s="22">
        <f t="shared" si="245"/>
        <v>0</v>
      </c>
      <c r="AP133" s="22">
        <f t="shared" si="246"/>
        <v>1221485.72</v>
      </c>
      <c r="AQ133" s="22">
        <f t="shared" si="247"/>
        <v>205658.31</v>
      </c>
      <c r="AR133" s="22">
        <f t="shared" si="248"/>
        <v>1427144.03</v>
      </c>
      <c r="AS133" s="22">
        <f t="shared" si="249"/>
        <v>229</v>
      </c>
      <c r="AT133" s="22">
        <f>R133</f>
        <v>57</v>
      </c>
      <c r="AU133" s="22">
        <f t="shared" ref="AU133" si="251">S133</f>
        <v>69</v>
      </c>
      <c r="AV133" s="22">
        <f t="shared" ref="AV133" si="252">T133</f>
        <v>70</v>
      </c>
      <c r="AW133" s="22">
        <f t="shared" ref="AW133" si="253">U133</f>
        <v>33</v>
      </c>
      <c r="AX133" s="22">
        <f t="shared" ref="AX133" si="254">V133</f>
        <v>0</v>
      </c>
      <c r="AY133" s="22">
        <f t="shared" ref="AY133" si="255">W133</f>
        <v>0</v>
      </c>
      <c r="AZ133" s="22">
        <v>123.33333333333334</v>
      </c>
      <c r="BA133" s="22">
        <v>160.00000000000003</v>
      </c>
      <c r="BB133" s="22">
        <f t="shared" si="250"/>
        <v>33</v>
      </c>
    </row>
    <row r="134" spans="1:54">
      <c r="A134" s="3" t="str">
        <f t="shared" si="225"/>
        <v>BC_TAM318Phesgo 15ml</v>
      </c>
      <c r="B134" s="3" t="s">
        <v>887</v>
      </c>
      <c r="C134" s="3" t="s">
        <v>647</v>
      </c>
      <c r="D134" s="3" t="s">
        <v>683</v>
      </c>
      <c r="E134" s="3" t="s">
        <v>710</v>
      </c>
      <c r="F134" s="3" t="s">
        <v>17</v>
      </c>
      <c r="G134" s="3" t="s">
        <v>19</v>
      </c>
      <c r="H134" s="3">
        <v>8489.27</v>
      </c>
      <c r="I134" s="22">
        <f>_xlfn.XLOOKUP($A134,[1]Sheet1!$A:$A,[1]Sheet1!D:D,0)</f>
        <v>6.0000023559151732</v>
      </c>
      <c r="J134" s="22">
        <f>_xlfn.XLOOKUP($A134,[1]Sheet1!$A:$A,[1]Sheet1!E:E,0)</f>
        <v>6.0000023559151732</v>
      </c>
      <c r="K134" s="22">
        <f>_xlfn.XLOOKUP($A134,[1]Sheet1!$A:$A,[1]Sheet1!F:F,0)</f>
        <v>8.0000023559151714</v>
      </c>
      <c r="L134" s="22">
        <v>7.0000023559151732</v>
      </c>
      <c r="M134" s="22">
        <v>8.0000023559151732</v>
      </c>
      <c r="N134" s="22">
        <v>9.0000023559151732</v>
      </c>
      <c r="O134" s="22">
        <f t="shared" si="226"/>
        <v>20.000007067745518</v>
      </c>
      <c r="P134" s="22">
        <f t="shared" si="227"/>
        <v>24.000007067745521</v>
      </c>
      <c r="Q134" s="22">
        <v>43.000018847321385</v>
      </c>
      <c r="R134" s="22">
        <v>9</v>
      </c>
      <c r="S134" s="22">
        <v>6</v>
      </c>
      <c r="T134" s="22">
        <v>3</v>
      </c>
      <c r="U134" s="22">
        <v>2</v>
      </c>
      <c r="V134" s="22">
        <v>0</v>
      </c>
      <c r="W134" s="22">
        <v>0</v>
      </c>
      <c r="X134" s="22">
        <f t="shared" si="228"/>
        <v>18</v>
      </c>
      <c r="Y134" s="22">
        <f t="shared" si="229"/>
        <v>2</v>
      </c>
      <c r="Z134" s="22">
        <f t="shared" si="230"/>
        <v>20</v>
      </c>
      <c r="AA134" s="22">
        <f t="shared" si="231"/>
        <v>50935.640000000007</v>
      </c>
      <c r="AB134" s="22">
        <f t="shared" si="232"/>
        <v>50935.640000000007</v>
      </c>
      <c r="AC134" s="22">
        <f t="shared" si="233"/>
        <v>67914.179999999993</v>
      </c>
      <c r="AD134" s="22">
        <f t="shared" si="234"/>
        <v>59424.91</v>
      </c>
      <c r="AE134" s="22">
        <f t="shared" si="235"/>
        <v>67914.180000000008</v>
      </c>
      <c r="AF134" s="22">
        <f t="shared" si="236"/>
        <v>76403.450000000012</v>
      </c>
      <c r="AG134" s="22">
        <f t="shared" si="237"/>
        <v>169785.46</v>
      </c>
      <c r="AH134" s="22">
        <f t="shared" si="238"/>
        <v>203742.54000000004</v>
      </c>
      <c r="AI134" s="22">
        <f t="shared" si="239"/>
        <v>365038.77</v>
      </c>
      <c r="AJ134" s="22">
        <f t="shared" si="240"/>
        <v>76403.430000000008</v>
      </c>
      <c r="AK134" s="22">
        <f t="shared" si="241"/>
        <v>50935.62</v>
      </c>
      <c r="AL134" s="22">
        <f t="shared" si="242"/>
        <v>25467.81</v>
      </c>
      <c r="AM134" s="22">
        <f t="shared" si="243"/>
        <v>16978.54</v>
      </c>
      <c r="AN134" s="22">
        <f t="shared" si="244"/>
        <v>0</v>
      </c>
      <c r="AO134" s="22">
        <f t="shared" si="245"/>
        <v>0</v>
      </c>
      <c r="AP134" s="22">
        <f t="shared" si="246"/>
        <v>152806.86000000002</v>
      </c>
      <c r="AQ134" s="22">
        <f t="shared" si="247"/>
        <v>16978.54</v>
      </c>
      <c r="AR134" s="22">
        <f t="shared" si="248"/>
        <v>169785.40000000002</v>
      </c>
      <c r="AS134" s="22">
        <f t="shared" si="249"/>
        <v>40</v>
      </c>
      <c r="AT134" s="22">
        <f>R134*2</f>
        <v>18</v>
      </c>
      <c r="AU134" s="22">
        <f t="shared" ref="AU134" si="256">S134*2</f>
        <v>12</v>
      </c>
      <c r="AV134" s="22">
        <f t="shared" ref="AV134" si="257">T134*2</f>
        <v>6</v>
      </c>
      <c r="AW134" s="22">
        <f t="shared" ref="AW134" si="258">U134*2</f>
        <v>4</v>
      </c>
      <c r="AX134" s="22">
        <f t="shared" ref="AX134" si="259">V134*2</f>
        <v>0</v>
      </c>
      <c r="AY134" s="22">
        <f t="shared" ref="AY134" si="260">W134*2</f>
        <v>0</v>
      </c>
      <c r="BB134" s="22">
        <f t="shared" si="250"/>
        <v>2</v>
      </c>
    </row>
    <row r="135" spans="1:54">
      <c r="A135" s="3" t="str">
        <f t="shared" si="225"/>
        <v>BC_TAM323Herceptin IV</v>
      </c>
      <c r="B135" s="3" t="s">
        <v>887</v>
      </c>
      <c r="C135" s="3" t="s">
        <v>648</v>
      </c>
      <c r="D135" s="3" t="s">
        <v>684</v>
      </c>
      <c r="E135" s="3" t="s">
        <v>708</v>
      </c>
      <c r="F135" s="3" t="s">
        <v>11</v>
      </c>
      <c r="G135" s="3" t="s">
        <v>11</v>
      </c>
      <c r="H135" s="3">
        <v>4535.5</v>
      </c>
      <c r="I135" s="22">
        <f>_xlfn.XLOOKUP($A135,[1]Sheet1!$A:$A,[1]Sheet1!D:D,0)</f>
        <v>79.468412895417828</v>
      </c>
      <c r="J135" s="22">
        <f>_xlfn.XLOOKUP($A135,[1]Sheet1!$A:$A,[1]Sheet1!E:E,0)</f>
        <v>56.931580570418888</v>
      </c>
      <c r="K135" s="22">
        <f>_xlfn.XLOOKUP($A135,[1]Sheet1!$A:$A,[1]Sheet1!F:F,0)</f>
        <v>52.959295972597815</v>
      </c>
      <c r="L135" s="22">
        <v>37.396724734000429</v>
      </c>
      <c r="M135" s="22">
        <v>34.073595193444405</v>
      </c>
      <c r="N135" s="22">
        <v>59.318681762310831</v>
      </c>
      <c r="O135" s="22">
        <f t="shared" si="226"/>
        <v>189.35928943843453</v>
      </c>
      <c r="P135" s="22">
        <f t="shared" si="227"/>
        <v>130.78900168975565</v>
      </c>
      <c r="Q135" s="22">
        <v>320.14829112819024</v>
      </c>
      <c r="R135" s="22">
        <v>55</v>
      </c>
      <c r="S135" s="22">
        <v>49</v>
      </c>
      <c r="T135" s="22">
        <v>39</v>
      </c>
      <c r="U135" s="22">
        <v>35</v>
      </c>
      <c r="V135" s="22">
        <v>0</v>
      </c>
      <c r="W135" s="22">
        <v>0</v>
      </c>
      <c r="X135" s="22">
        <f t="shared" si="228"/>
        <v>143</v>
      </c>
      <c r="Y135" s="22">
        <f t="shared" si="229"/>
        <v>35</v>
      </c>
      <c r="Z135" s="22">
        <f t="shared" si="230"/>
        <v>178</v>
      </c>
      <c r="AA135" s="22">
        <f t="shared" si="231"/>
        <v>360428.98668716755</v>
      </c>
      <c r="AB135" s="22">
        <f t="shared" si="232"/>
        <v>258213.18367713486</v>
      </c>
      <c r="AC135" s="22">
        <f t="shared" si="233"/>
        <v>240196.88688371738</v>
      </c>
      <c r="AD135" s="22">
        <f t="shared" si="234"/>
        <v>169612.84503105894</v>
      </c>
      <c r="AE135" s="22">
        <f t="shared" si="235"/>
        <v>154540.79099986711</v>
      </c>
      <c r="AF135" s="22">
        <f t="shared" si="236"/>
        <v>269039.88113296079</v>
      </c>
      <c r="AG135" s="22">
        <f t="shared" si="237"/>
        <v>858839.05724801985</v>
      </c>
      <c r="AH135" s="22">
        <f t="shared" si="238"/>
        <v>593193.51716388681</v>
      </c>
      <c r="AI135" s="22">
        <f t="shared" si="239"/>
        <v>1452032.5744119068</v>
      </c>
      <c r="AJ135" s="22">
        <f t="shared" si="240"/>
        <v>249452.5</v>
      </c>
      <c r="AK135" s="22">
        <f t="shared" si="241"/>
        <v>222239.5</v>
      </c>
      <c r="AL135" s="22">
        <f t="shared" si="242"/>
        <v>176884.5</v>
      </c>
      <c r="AM135" s="22">
        <f t="shared" si="243"/>
        <v>158742.5</v>
      </c>
      <c r="AN135" s="22">
        <f t="shared" si="244"/>
        <v>0</v>
      </c>
      <c r="AO135" s="22">
        <f t="shared" si="245"/>
        <v>0</v>
      </c>
      <c r="AP135" s="22">
        <f t="shared" si="246"/>
        <v>648576.5</v>
      </c>
      <c r="AQ135" s="22">
        <f t="shared" si="247"/>
        <v>158742.5</v>
      </c>
      <c r="AR135" s="22">
        <f t="shared" si="248"/>
        <v>807319</v>
      </c>
      <c r="AS135" s="22">
        <f t="shared" si="249"/>
        <v>0</v>
      </c>
      <c r="BB135" s="22">
        <f t="shared" si="250"/>
        <v>35</v>
      </c>
    </row>
    <row r="136" spans="1:54">
      <c r="A136" s="3" t="str">
        <f t="shared" si="225"/>
        <v>BC_TAM323Herceptin SC</v>
      </c>
      <c r="B136" s="3" t="s">
        <v>887</v>
      </c>
      <c r="C136" s="3" t="s">
        <v>648</v>
      </c>
      <c r="D136" s="3" t="s">
        <v>684</v>
      </c>
      <c r="E136" s="3" t="s">
        <v>708</v>
      </c>
      <c r="F136" s="3" t="s">
        <v>12</v>
      </c>
      <c r="G136" s="3" t="s">
        <v>12</v>
      </c>
      <c r="H136" s="3">
        <v>3444.49</v>
      </c>
      <c r="I136" s="22">
        <f>_xlfn.XLOOKUP($A136,[1]Sheet1!$A:$A,[1]Sheet1!D:D,0)</f>
        <v>39.768894510461969</v>
      </c>
      <c r="J136" s="22">
        <f>_xlfn.XLOOKUP($A136,[1]Sheet1!$A:$A,[1]Sheet1!E:E,0)</f>
        <v>36.846785542041211</v>
      </c>
      <c r="K136" s="22">
        <f>_xlfn.XLOOKUP($A136,[1]Sheet1!$A:$A,[1]Sheet1!F:F,0)</f>
        <v>55.89035128382249</v>
      </c>
      <c r="L136" s="22">
        <v>57.207334142962189</v>
      </c>
      <c r="M136" s="22">
        <v>51.508449753162324</v>
      </c>
      <c r="N136" s="22">
        <v>67.796114949240177</v>
      </c>
      <c r="O136" s="22">
        <f t="shared" si="226"/>
        <v>132.50603133632566</v>
      </c>
      <c r="P136" s="22">
        <f t="shared" si="227"/>
        <v>176.5118988453647</v>
      </c>
      <c r="Q136" s="22">
        <v>309.0179301816903</v>
      </c>
      <c r="R136" s="22">
        <v>35.5</v>
      </c>
      <c r="S136" s="22">
        <v>40.5</v>
      </c>
      <c r="T136" s="22">
        <v>46</v>
      </c>
      <c r="U136" s="22">
        <v>21.5</v>
      </c>
      <c r="V136" s="22">
        <v>0</v>
      </c>
      <c r="W136" s="22">
        <v>0</v>
      </c>
      <c r="X136" s="22">
        <f t="shared" si="228"/>
        <v>122</v>
      </c>
      <c r="Y136" s="22">
        <f t="shared" si="229"/>
        <v>21.5</v>
      </c>
      <c r="Z136" s="22">
        <f t="shared" si="230"/>
        <v>143.5</v>
      </c>
      <c r="AA136" s="22">
        <f t="shared" si="231"/>
        <v>136983.55945234114</v>
      </c>
      <c r="AB136" s="22">
        <f t="shared" si="232"/>
        <v>126918.38433170553</v>
      </c>
      <c r="AC136" s="22">
        <f t="shared" si="233"/>
        <v>192513.75609361372</v>
      </c>
      <c r="AD136" s="22">
        <f t="shared" si="234"/>
        <v>197050.09038209182</v>
      </c>
      <c r="AE136" s="22">
        <f t="shared" si="235"/>
        <v>177420.3400902701</v>
      </c>
      <c r="AF136" s="22">
        <f t="shared" si="236"/>
        <v>233523.03998150828</v>
      </c>
      <c r="AG136" s="22">
        <f t="shared" si="237"/>
        <v>456415.69987766037</v>
      </c>
      <c r="AH136" s="22">
        <f t="shared" si="238"/>
        <v>607993.47045387025</v>
      </c>
      <c r="AI136" s="22">
        <f t="shared" si="239"/>
        <v>1064409.1703315303</v>
      </c>
      <c r="AJ136" s="22">
        <f t="shared" si="240"/>
        <v>122279.39499999999</v>
      </c>
      <c r="AK136" s="22">
        <f t="shared" si="241"/>
        <v>139501.845</v>
      </c>
      <c r="AL136" s="22">
        <f t="shared" si="242"/>
        <v>158446.53999999998</v>
      </c>
      <c r="AM136" s="22">
        <f t="shared" si="243"/>
        <v>74056.534999999989</v>
      </c>
      <c r="AN136" s="22">
        <f t="shared" si="244"/>
        <v>0</v>
      </c>
      <c r="AO136" s="22">
        <f t="shared" si="245"/>
        <v>0</v>
      </c>
      <c r="AP136" s="22">
        <f t="shared" si="246"/>
        <v>420227.77999999997</v>
      </c>
      <c r="AQ136" s="22">
        <f t="shared" si="247"/>
        <v>74056.534999999989</v>
      </c>
      <c r="AR136" s="22">
        <f t="shared" si="248"/>
        <v>494284.31499999994</v>
      </c>
      <c r="AS136" s="22">
        <f t="shared" si="249"/>
        <v>0</v>
      </c>
      <c r="BB136" s="22">
        <f t="shared" si="250"/>
        <v>21.5</v>
      </c>
    </row>
    <row r="137" spans="1:54">
      <c r="A137" s="3" t="str">
        <f t="shared" si="225"/>
        <v>BC_TAM323Itovebi 3mg</v>
      </c>
      <c r="B137" s="3" t="s">
        <v>887</v>
      </c>
      <c r="C137" s="3" t="s">
        <v>648</v>
      </c>
      <c r="D137" s="3" t="s">
        <v>684</v>
      </c>
      <c r="E137" s="3" t="s">
        <v>710</v>
      </c>
      <c r="F137" s="3" t="s">
        <v>13</v>
      </c>
      <c r="G137" s="3" t="s">
        <v>14</v>
      </c>
      <c r="H137" s="3">
        <v>3566.02</v>
      </c>
      <c r="I137" s="22">
        <f>_xlfn.XLOOKUP($A137,[1]Sheet1!$A:$A,[1]Sheet1!D:D,0)</f>
        <v>0.66088166925839187</v>
      </c>
      <c r="J137" s="22">
        <f>_xlfn.XLOOKUP($A137,[1]Sheet1!$A:$A,[1]Sheet1!E:E,0)</f>
        <v>0.75459021435842843</v>
      </c>
      <c r="K137" s="22">
        <f>_xlfn.XLOOKUP($A137,[1]Sheet1!$A:$A,[1]Sheet1!F:F,0)</f>
        <v>1.5273140838900492</v>
      </c>
      <c r="L137" s="22">
        <v>1.5460944186834205</v>
      </c>
      <c r="M137" s="22">
        <v>1.8796361190206858</v>
      </c>
      <c r="N137" s="22">
        <v>2.3937285452212547</v>
      </c>
      <c r="O137" s="22">
        <f t="shared" si="226"/>
        <v>2.9427859675068695</v>
      </c>
      <c r="P137" s="22">
        <f t="shared" si="227"/>
        <v>5.819459082925361</v>
      </c>
      <c r="Q137" s="22">
        <v>8.7622450504322291</v>
      </c>
      <c r="R137" s="22">
        <v>0</v>
      </c>
      <c r="S137" s="22">
        <v>13</v>
      </c>
      <c r="T137" s="22">
        <v>10</v>
      </c>
      <c r="U137" s="22">
        <v>4</v>
      </c>
      <c r="V137" s="22">
        <v>0</v>
      </c>
      <c r="W137" s="22">
        <v>0</v>
      </c>
      <c r="X137" s="22">
        <f t="shared" si="228"/>
        <v>23</v>
      </c>
      <c r="Y137" s="22">
        <f t="shared" si="229"/>
        <v>4</v>
      </c>
      <c r="Z137" s="22">
        <f t="shared" si="230"/>
        <v>27</v>
      </c>
      <c r="AA137" s="22">
        <f t="shared" si="231"/>
        <v>2356.7172502088106</v>
      </c>
      <c r="AB137" s="22">
        <f t="shared" si="232"/>
        <v>2690.8837962064431</v>
      </c>
      <c r="AC137" s="22">
        <f t="shared" si="233"/>
        <v>5446.432569433593</v>
      </c>
      <c r="AD137" s="22">
        <f t="shared" si="234"/>
        <v>5513.4036189134513</v>
      </c>
      <c r="AE137" s="22">
        <f t="shared" si="235"/>
        <v>6702.8199931501458</v>
      </c>
      <c r="AF137" s="22">
        <f t="shared" si="236"/>
        <v>8536.0838668298984</v>
      </c>
      <c r="AG137" s="22">
        <f t="shared" si="237"/>
        <v>10494.033615848846</v>
      </c>
      <c r="AH137" s="22">
        <f t="shared" si="238"/>
        <v>20752.307478893497</v>
      </c>
      <c r="AI137" s="22">
        <f t="shared" si="239"/>
        <v>31246.341094742336</v>
      </c>
      <c r="AJ137" s="22">
        <f t="shared" si="240"/>
        <v>0</v>
      </c>
      <c r="AK137" s="22">
        <f t="shared" si="241"/>
        <v>46358.26</v>
      </c>
      <c r="AL137" s="22">
        <f t="shared" si="242"/>
        <v>35660.199999999997</v>
      </c>
      <c r="AM137" s="22">
        <f t="shared" si="243"/>
        <v>14264.08</v>
      </c>
      <c r="AN137" s="22">
        <f t="shared" si="244"/>
        <v>0</v>
      </c>
      <c r="AO137" s="22">
        <f t="shared" si="245"/>
        <v>0</v>
      </c>
      <c r="AP137" s="22">
        <f t="shared" si="246"/>
        <v>82018.460000000006</v>
      </c>
      <c r="AQ137" s="22">
        <f t="shared" si="247"/>
        <v>14264.08</v>
      </c>
      <c r="AR137" s="22">
        <f t="shared" si="248"/>
        <v>96282.54</v>
      </c>
      <c r="AS137" s="22">
        <f t="shared" si="249"/>
        <v>0</v>
      </c>
      <c r="BB137" s="22">
        <f t="shared" si="250"/>
        <v>4</v>
      </c>
    </row>
    <row r="138" spans="1:54">
      <c r="A138" s="3" t="str">
        <f t="shared" si="225"/>
        <v>BC_TAM323Itovebi 9mg</v>
      </c>
      <c r="B138" s="3" t="s">
        <v>887</v>
      </c>
      <c r="C138" s="3" t="s">
        <v>648</v>
      </c>
      <c r="D138" s="3" t="s">
        <v>684</v>
      </c>
      <c r="E138" s="3" t="s">
        <v>710</v>
      </c>
      <c r="F138" s="3" t="s">
        <v>13</v>
      </c>
      <c r="G138" s="3" t="s">
        <v>15</v>
      </c>
      <c r="H138" s="3">
        <v>10698.05</v>
      </c>
      <c r="I138" s="22">
        <f>_xlfn.XLOOKUP($A138,[1]Sheet1!$A:$A,[1]Sheet1!D:D,0)</f>
        <v>0</v>
      </c>
      <c r="J138" s="22">
        <f>_xlfn.XLOOKUP($A138,[1]Sheet1!$A:$A,[1]Sheet1!E:E,0)</f>
        <v>0</v>
      </c>
      <c r="K138" s="22">
        <f>_xlfn.XLOOKUP($A138,[1]Sheet1!$A:$A,[1]Sheet1!F:F,0)</f>
        <v>0</v>
      </c>
      <c r="L138" s="22">
        <v>0</v>
      </c>
      <c r="M138" s="22">
        <v>0</v>
      </c>
      <c r="N138" s="22">
        <v>0</v>
      </c>
      <c r="O138" s="22">
        <f t="shared" si="226"/>
        <v>0</v>
      </c>
      <c r="P138" s="22">
        <f t="shared" si="227"/>
        <v>0</v>
      </c>
      <c r="Q138" s="22">
        <v>0</v>
      </c>
      <c r="R138" s="22">
        <v>2</v>
      </c>
      <c r="S138" s="22">
        <v>6</v>
      </c>
      <c r="T138" s="22">
        <v>3</v>
      </c>
      <c r="U138" s="22">
        <v>4</v>
      </c>
      <c r="V138" s="22">
        <v>0</v>
      </c>
      <c r="W138" s="22">
        <v>0</v>
      </c>
      <c r="X138" s="22">
        <f t="shared" si="228"/>
        <v>11</v>
      </c>
      <c r="Y138" s="22">
        <f t="shared" si="229"/>
        <v>4</v>
      </c>
      <c r="Z138" s="22">
        <f t="shared" si="230"/>
        <v>15</v>
      </c>
      <c r="AA138" s="22">
        <f t="shared" si="231"/>
        <v>0</v>
      </c>
      <c r="AB138" s="22">
        <f t="shared" si="232"/>
        <v>0</v>
      </c>
      <c r="AC138" s="22">
        <f t="shared" si="233"/>
        <v>0</v>
      </c>
      <c r="AD138" s="22">
        <f t="shared" si="234"/>
        <v>0</v>
      </c>
      <c r="AE138" s="22">
        <f t="shared" si="235"/>
        <v>0</v>
      </c>
      <c r="AF138" s="22">
        <f t="shared" si="236"/>
        <v>0</v>
      </c>
      <c r="AG138" s="22">
        <f t="shared" si="237"/>
        <v>0</v>
      </c>
      <c r="AH138" s="22">
        <f t="shared" si="238"/>
        <v>0</v>
      </c>
      <c r="AI138" s="22">
        <f t="shared" si="239"/>
        <v>0</v>
      </c>
      <c r="AJ138" s="22">
        <f t="shared" si="240"/>
        <v>21396.1</v>
      </c>
      <c r="AK138" s="22">
        <f t="shared" si="241"/>
        <v>64188.299999999996</v>
      </c>
      <c r="AL138" s="22">
        <f t="shared" si="242"/>
        <v>32094.149999999998</v>
      </c>
      <c r="AM138" s="22">
        <f t="shared" si="243"/>
        <v>42792.2</v>
      </c>
      <c r="AN138" s="22">
        <f t="shared" si="244"/>
        <v>0</v>
      </c>
      <c r="AO138" s="22">
        <f t="shared" si="245"/>
        <v>0</v>
      </c>
      <c r="AP138" s="22">
        <f t="shared" si="246"/>
        <v>117678.54999999999</v>
      </c>
      <c r="AQ138" s="22">
        <f t="shared" si="247"/>
        <v>42792.2</v>
      </c>
      <c r="AR138" s="22">
        <f t="shared" si="248"/>
        <v>160470.75</v>
      </c>
      <c r="AS138" s="22">
        <f t="shared" si="249"/>
        <v>0</v>
      </c>
      <c r="BB138" s="22">
        <f t="shared" si="250"/>
        <v>4</v>
      </c>
    </row>
    <row r="139" spans="1:54">
      <c r="A139" s="3" t="str">
        <f t="shared" si="225"/>
        <v>BC_TAM323Perjeta</v>
      </c>
      <c r="B139" s="3" t="s">
        <v>887</v>
      </c>
      <c r="C139" s="3" t="s">
        <v>648</v>
      </c>
      <c r="D139" s="3" t="s">
        <v>684</v>
      </c>
      <c r="E139" s="3" t="s">
        <v>708</v>
      </c>
      <c r="F139" s="3" t="s">
        <v>16</v>
      </c>
      <c r="G139" s="3" t="s">
        <v>16</v>
      </c>
      <c r="H139" s="3">
        <v>3985.87</v>
      </c>
      <c r="I139" s="22">
        <f>_xlfn.XLOOKUP($A139,[1]Sheet1!$A:$A,[1]Sheet1!D:D,0)</f>
        <v>16.599803938907662</v>
      </c>
      <c r="J139" s="22">
        <f>_xlfn.XLOOKUP($A139,[1]Sheet1!$A:$A,[1]Sheet1!E:E,0)</f>
        <v>14.022103731363412</v>
      </c>
      <c r="K139" s="22">
        <f>_xlfn.XLOOKUP($A139,[1]Sheet1!$A:$A,[1]Sheet1!F:F,0)</f>
        <v>21.282620908171666</v>
      </c>
      <c r="L139" s="22">
        <v>12.860468270660713</v>
      </c>
      <c r="M139" s="22">
        <v>15.609141691170645</v>
      </c>
      <c r="N139" s="22">
        <v>17.913940798609289</v>
      </c>
      <c r="O139" s="22">
        <f t="shared" si="226"/>
        <v>51.904528578442736</v>
      </c>
      <c r="P139" s="22">
        <f t="shared" si="227"/>
        <v>46.383550760440649</v>
      </c>
      <c r="Q139" s="22">
        <v>98.288079338883392</v>
      </c>
      <c r="R139" s="22">
        <v>26</v>
      </c>
      <c r="S139" s="22">
        <v>42</v>
      </c>
      <c r="T139" s="22">
        <v>32</v>
      </c>
      <c r="U139" s="22">
        <v>26</v>
      </c>
      <c r="V139" s="22">
        <v>0</v>
      </c>
      <c r="W139" s="22">
        <v>0</v>
      </c>
      <c r="X139" s="22">
        <f t="shared" si="228"/>
        <v>100</v>
      </c>
      <c r="Y139" s="22">
        <f t="shared" si="229"/>
        <v>26</v>
      </c>
      <c r="Z139" s="22">
        <f t="shared" si="230"/>
        <v>126</v>
      </c>
      <c r="AA139" s="22">
        <f t="shared" si="231"/>
        <v>66164.660525973886</v>
      </c>
      <c r="AB139" s="22">
        <f t="shared" si="232"/>
        <v>55890.282599729479</v>
      </c>
      <c r="AC139" s="22">
        <f t="shared" si="233"/>
        <v>84829.76019925419</v>
      </c>
      <c r="AD139" s="22">
        <f t="shared" si="234"/>
        <v>51260.154665978414</v>
      </c>
      <c r="AE139" s="22">
        <f t="shared" si="235"/>
        <v>62216.009592586335</v>
      </c>
      <c r="AF139" s="22">
        <f t="shared" si="236"/>
        <v>71402.63921095281</v>
      </c>
      <c r="AG139" s="22">
        <f t="shared" si="237"/>
        <v>206884.70332495755</v>
      </c>
      <c r="AH139" s="22">
        <f t="shared" si="238"/>
        <v>184878.80346951756</v>
      </c>
      <c r="AI139" s="22">
        <f t="shared" si="239"/>
        <v>391763.50679447514</v>
      </c>
      <c r="AJ139" s="22">
        <f t="shared" si="240"/>
        <v>103632.62</v>
      </c>
      <c r="AK139" s="22">
        <f t="shared" si="241"/>
        <v>167406.54</v>
      </c>
      <c r="AL139" s="22">
        <f t="shared" si="242"/>
        <v>127547.84</v>
      </c>
      <c r="AM139" s="22">
        <f t="shared" si="243"/>
        <v>103632.62</v>
      </c>
      <c r="AN139" s="22">
        <f t="shared" si="244"/>
        <v>0</v>
      </c>
      <c r="AO139" s="22">
        <f t="shared" si="245"/>
        <v>0</v>
      </c>
      <c r="AP139" s="22">
        <f t="shared" si="246"/>
        <v>398587</v>
      </c>
      <c r="AQ139" s="22">
        <f t="shared" si="247"/>
        <v>103632.62</v>
      </c>
      <c r="AR139" s="22">
        <f t="shared" si="248"/>
        <v>502219.62</v>
      </c>
      <c r="AS139" s="22">
        <f t="shared" si="249"/>
        <v>0</v>
      </c>
      <c r="BB139" s="22">
        <f t="shared" si="250"/>
        <v>26</v>
      </c>
    </row>
    <row r="140" spans="1:54">
      <c r="A140" s="3" t="str">
        <f t="shared" si="225"/>
        <v>BC_TAM323Phesgo 10ml</v>
      </c>
      <c r="B140" s="3" t="s">
        <v>887</v>
      </c>
      <c r="C140" s="3" t="s">
        <v>648</v>
      </c>
      <c r="D140" s="3" t="s">
        <v>684</v>
      </c>
      <c r="E140" s="3" t="s">
        <v>710</v>
      </c>
      <c r="F140" s="3" t="s">
        <v>17</v>
      </c>
      <c r="G140" s="3" t="s">
        <v>18</v>
      </c>
      <c r="H140" s="3">
        <v>6232.07</v>
      </c>
      <c r="I140" s="22">
        <f>_xlfn.XLOOKUP($A140,[1]Sheet1!$A:$A,[1]Sheet1!D:D,0)</f>
        <v>53.859002906981161</v>
      </c>
      <c r="J140" s="22">
        <f>_xlfn.XLOOKUP($A140,[1]Sheet1!$A:$A,[1]Sheet1!E:E,0)</f>
        <v>49.378850296281975</v>
      </c>
      <c r="K140" s="22">
        <f>_xlfn.XLOOKUP($A140,[1]Sheet1!$A:$A,[1]Sheet1!F:F,0)</f>
        <v>73.106616646730544</v>
      </c>
      <c r="L140" s="22">
        <v>63.049095620129435</v>
      </c>
      <c r="M140" s="22">
        <v>57.175329868127285</v>
      </c>
      <c r="N140" s="22">
        <v>76.960308196729187</v>
      </c>
      <c r="O140" s="22">
        <f t="shared" si="226"/>
        <v>176.34446984999369</v>
      </c>
      <c r="P140" s="22">
        <f t="shared" si="227"/>
        <v>197.1847336849859</v>
      </c>
      <c r="Q140" s="22">
        <v>373.52920353497962</v>
      </c>
      <c r="R140" s="22">
        <v>100.5</v>
      </c>
      <c r="S140" s="22">
        <v>83.5</v>
      </c>
      <c r="T140" s="22">
        <v>256</v>
      </c>
      <c r="U140" s="22">
        <v>41</v>
      </c>
      <c r="V140" s="22">
        <v>0</v>
      </c>
      <c r="W140" s="22">
        <v>0</v>
      </c>
      <c r="X140" s="22">
        <f t="shared" si="228"/>
        <v>440</v>
      </c>
      <c r="Y140" s="22">
        <f t="shared" si="229"/>
        <v>41</v>
      </c>
      <c r="Z140" s="22">
        <f t="shared" si="230"/>
        <v>481</v>
      </c>
      <c r="AA140" s="22">
        <f t="shared" si="231"/>
        <v>335653.07624651009</v>
      </c>
      <c r="AB140" s="22">
        <f t="shared" si="232"/>
        <v>307732.45156595</v>
      </c>
      <c r="AC140" s="22">
        <f t="shared" si="233"/>
        <v>455605.55240559002</v>
      </c>
      <c r="AD140" s="22">
        <f t="shared" si="234"/>
        <v>392926.37734134</v>
      </c>
      <c r="AE140" s="22">
        <f t="shared" si="235"/>
        <v>356320.65801125998</v>
      </c>
      <c r="AF140" s="22">
        <f t="shared" si="236"/>
        <v>479622.02790359006</v>
      </c>
      <c r="AG140" s="22">
        <f t="shared" si="237"/>
        <v>1098991.0802180502</v>
      </c>
      <c r="AH140" s="22">
        <f t="shared" si="238"/>
        <v>1228869.0632561899</v>
      </c>
      <c r="AI140" s="22">
        <f t="shared" si="239"/>
        <v>2327860.1434742403</v>
      </c>
      <c r="AJ140" s="22">
        <f t="shared" si="240"/>
        <v>626323.03499999992</v>
      </c>
      <c r="AK140" s="22">
        <f t="shared" si="241"/>
        <v>520377.84499999997</v>
      </c>
      <c r="AL140" s="22">
        <f t="shared" si="242"/>
        <v>1595409.92</v>
      </c>
      <c r="AM140" s="22">
        <f t="shared" si="243"/>
        <v>255514.87</v>
      </c>
      <c r="AN140" s="22">
        <f t="shared" si="244"/>
        <v>0</v>
      </c>
      <c r="AO140" s="22">
        <f t="shared" si="245"/>
        <v>0</v>
      </c>
      <c r="AP140" s="22">
        <f t="shared" si="246"/>
        <v>2742110.8</v>
      </c>
      <c r="AQ140" s="22">
        <f t="shared" si="247"/>
        <v>255514.87</v>
      </c>
      <c r="AR140" s="22">
        <f t="shared" si="248"/>
        <v>2997625.67</v>
      </c>
      <c r="AS140" s="22">
        <f t="shared" si="249"/>
        <v>481</v>
      </c>
      <c r="AT140" s="22">
        <f>R140</f>
        <v>100.5</v>
      </c>
      <c r="AU140" s="22">
        <f t="shared" ref="AU140" si="261">S140</f>
        <v>83.5</v>
      </c>
      <c r="AV140" s="22">
        <f t="shared" ref="AV140" si="262">T140</f>
        <v>256</v>
      </c>
      <c r="AW140" s="22">
        <f t="shared" ref="AW140" si="263">U140</f>
        <v>41</v>
      </c>
      <c r="AX140" s="22">
        <f t="shared" ref="AX140" si="264">V140</f>
        <v>0</v>
      </c>
      <c r="AY140" s="22">
        <f t="shared" ref="AY140" si="265">W140</f>
        <v>0</v>
      </c>
      <c r="AZ140" s="22">
        <v>92.833333333333329</v>
      </c>
      <c r="BA140" s="22">
        <v>92.833333333333343</v>
      </c>
      <c r="BB140" s="22">
        <f t="shared" si="250"/>
        <v>41</v>
      </c>
    </row>
    <row r="141" spans="1:54">
      <c r="A141" s="3" t="str">
        <f t="shared" si="225"/>
        <v>BC_TAM323Phesgo 15ml</v>
      </c>
      <c r="B141" s="3" t="s">
        <v>887</v>
      </c>
      <c r="C141" s="3" t="s">
        <v>648</v>
      </c>
      <c r="D141" s="3" t="s">
        <v>684</v>
      </c>
      <c r="E141" s="3" t="s">
        <v>710</v>
      </c>
      <c r="F141" s="3" t="s">
        <v>17</v>
      </c>
      <c r="G141" s="3" t="s">
        <v>19</v>
      </c>
      <c r="H141" s="3">
        <v>8489.27</v>
      </c>
      <c r="I141" s="22">
        <f>_xlfn.XLOOKUP($A141,[1]Sheet1!$A:$A,[1]Sheet1!D:D,0)</f>
        <v>4.0000047118303454</v>
      </c>
      <c r="J141" s="22">
        <f>_xlfn.XLOOKUP($A141,[1]Sheet1!$A:$A,[1]Sheet1!E:E,0)</f>
        <v>4.0000047118303454</v>
      </c>
      <c r="K141" s="22">
        <f>_xlfn.XLOOKUP($A141,[1]Sheet1!$A:$A,[1]Sheet1!F:F,0)</f>
        <v>6.0000035338727598</v>
      </c>
      <c r="L141" s="22">
        <v>6.0000035338727598</v>
      </c>
      <c r="M141" s="22">
        <v>6.0000035338727598</v>
      </c>
      <c r="N141" s="22">
        <v>6.0000035338727598</v>
      </c>
      <c r="O141" s="22">
        <f t="shared" si="226"/>
        <v>14.00001295753345</v>
      </c>
      <c r="P141" s="22">
        <f t="shared" si="227"/>
        <v>18.000010601618278</v>
      </c>
      <c r="Q141" s="22">
        <v>32.000023559151728</v>
      </c>
      <c r="R141" s="22">
        <v>2.5</v>
      </c>
      <c r="S141" s="22">
        <v>4</v>
      </c>
      <c r="T141" s="22">
        <v>0.5</v>
      </c>
      <c r="U141" s="22">
        <v>2</v>
      </c>
      <c r="V141" s="22">
        <v>0</v>
      </c>
      <c r="W141" s="22">
        <v>0</v>
      </c>
      <c r="X141" s="22">
        <f t="shared" si="228"/>
        <v>7</v>
      </c>
      <c r="Y141" s="22">
        <f t="shared" si="229"/>
        <v>2</v>
      </c>
      <c r="Z141" s="22">
        <f t="shared" si="230"/>
        <v>9</v>
      </c>
      <c r="AA141" s="22">
        <f t="shared" si="231"/>
        <v>33957.119999999995</v>
      </c>
      <c r="AB141" s="22">
        <f t="shared" si="232"/>
        <v>33957.119999999995</v>
      </c>
      <c r="AC141" s="22">
        <f t="shared" si="233"/>
        <v>50935.650000000009</v>
      </c>
      <c r="AD141" s="22">
        <f t="shared" si="234"/>
        <v>50935.650000000009</v>
      </c>
      <c r="AE141" s="22">
        <f t="shared" si="235"/>
        <v>50935.650000000009</v>
      </c>
      <c r="AF141" s="22">
        <f t="shared" si="236"/>
        <v>50935.650000000009</v>
      </c>
      <c r="AG141" s="22">
        <f t="shared" si="237"/>
        <v>118849.89</v>
      </c>
      <c r="AH141" s="22">
        <f t="shared" si="238"/>
        <v>152806.95000000001</v>
      </c>
      <c r="AI141" s="22">
        <f t="shared" si="239"/>
        <v>271656.84000000003</v>
      </c>
      <c r="AJ141" s="22">
        <f t="shared" si="240"/>
        <v>21223.175000000003</v>
      </c>
      <c r="AK141" s="22">
        <f t="shared" si="241"/>
        <v>33957.08</v>
      </c>
      <c r="AL141" s="22">
        <f t="shared" si="242"/>
        <v>4244.6350000000002</v>
      </c>
      <c r="AM141" s="22">
        <f t="shared" si="243"/>
        <v>16978.54</v>
      </c>
      <c r="AN141" s="22">
        <f t="shared" si="244"/>
        <v>0</v>
      </c>
      <c r="AO141" s="22">
        <f t="shared" si="245"/>
        <v>0</v>
      </c>
      <c r="AP141" s="22">
        <f t="shared" si="246"/>
        <v>59424.89</v>
      </c>
      <c r="AQ141" s="22">
        <f t="shared" si="247"/>
        <v>16978.54</v>
      </c>
      <c r="AR141" s="22">
        <f t="shared" si="248"/>
        <v>76403.430000000008</v>
      </c>
      <c r="AS141" s="22">
        <f t="shared" si="249"/>
        <v>18</v>
      </c>
      <c r="AT141" s="22">
        <f>R141*2</f>
        <v>5</v>
      </c>
      <c r="AU141" s="22">
        <f t="shared" ref="AU141" si="266">S141*2</f>
        <v>8</v>
      </c>
      <c r="AV141" s="22">
        <f t="shared" ref="AV141" si="267">T141*2</f>
        <v>1</v>
      </c>
      <c r="AW141" s="22">
        <f t="shared" ref="AW141" si="268">U141*2</f>
        <v>4</v>
      </c>
      <c r="AX141" s="22">
        <f t="shared" ref="AX141" si="269">V141*2</f>
        <v>0</v>
      </c>
      <c r="AY141" s="22">
        <f t="shared" ref="AY141" si="270">W141*2</f>
        <v>0</v>
      </c>
      <c r="BB141" s="22">
        <f t="shared" si="250"/>
        <v>2</v>
      </c>
    </row>
    <row r="142" spans="1:54">
      <c r="A142" s="3" t="str">
        <f t="shared" si="225"/>
        <v>BC_TAM479Itovebi 3mg</v>
      </c>
      <c r="B142" s="3" t="s">
        <v>887</v>
      </c>
      <c r="C142" s="3" t="s">
        <v>649</v>
      </c>
      <c r="D142" s="3" t="s">
        <v>685</v>
      </c>
      <c r="E142" s="3" t="s">
        <v>710</v>
      </c>
      <c r="F142" s="3" t="s">
        <v>13</v>
      </c>
      <c r="G142" s="3" t="s">
        <v>14</v>
      </c>
      <c r="H142" s="3">
        <v>3566.02</v>
      </c>
      <c r="I142" s="22">
        <f>_xlfn.XLOOKUP($A142,[1]Sheet1!$A:$A,[1]Sheet1!D:D,0)</f>
        <v>34.365829152271147</v>
      </c>
      <c r="J142" s="22">
        <f>_xlfn.XLOOKUP($A142,[1]Sheet1!$A:$A,[1]Sheet1!E:E,0)</f>
        <v>39.238670994940946</v>
      </c>
      <c r="K142" s="22">
        <f>_xlfn.XLOOKUP($A142,[1]Sheet1!$A:$A,[1]Sheet1!F:F,0)</f>
        <v>79.420291574619867</v>
      </c>
      <c r="L142" s="22">
        <v>80.396868482337197</v>
      </c>
      <c r="M142" s="22">
        <v>97.741027992482245</v>
      </c>
      <c r="N142" s="22">
        <v>124.47382042582447</v>
      </c>
      <c r="O142" s="22">
        <f t="shared" si="226"/>
        <v>153.02479172183195</v>
      </c>
      <c r="P142" s="22">
        <f t="shared" si="227"/>
        <v>302.61171690064396</v>
      </c>
      <c r="Q142" s="22">
        <v>455.63650862247584</v>
      </c>
      <c r="R142" s="22">
        <v>1</v>
      </c>
      <c r="S142" s="22">
        <v>6</v>
      </c>
      <c r="T142" s="22">
        <v>0</v>
      </c>
      <c r="U142" s="22">
        <v>0</v>
      </c>
      <c r="V142" s="22">
        <v>0</v>
      </c>
      <c r="W142" s="22">
        <v>0</v>
      </c>
      <c r="X142" s="22">
        <f t="shared" si="228"/>
        <v>7</v>
      </c>
      <c r="Y142" s="22">
        <f t="shared" si="229"/>
        <v>0</v>
      </c>
      <c r="Z142" s="22">
        <f t="shared" si="230"/>
        <v>7</v>
      </c>
      <c r="AA142" s="22">
        <f t="shared" si="231"/>
        <v>122549.23407358196</v>
      </c>
      <c r="AB142" s="22">
        <f t="shared" si="232"/>
        <v>139925.88554137931</v>
      </c>
      <c r="AC142" s="22">
        <f t="shared" si="233"/>
        <v>283214.34816092596</v>
      </c>
      <c r="AD142" s="22">
        <f t="shared" si="234"/>
        <v>286696.84094538412</v>
      </c>
      <c r="AE142" s="22">
        <f t="shared" si="235"/>
        <v>348546.46064175153</v>
      </c>
      <c r="AF142" s="22">
        <f t="shared" si="236"/>
        <v>443876.13311489858</v>
      </c>
      <c r="AG142" s="22">
        <f t="shared" si="237"/>
        <v>545689.46777588711</v>
      </c>
      <c r="AH142" s="22">
        <f t="shared" si="238"/>
        <v>1079119.4347020343</v>
      </c>
      <c r="AI142" s="22">
        <f t="shared" si="239"/>
        <v>1624808.9024779212</v>
      </c>
      <c r="AJ142" s="22">
        <f t="shared" si="240"/>
        <v>3566.02</v>
      </c>
      <c r="AK142" s="22">
        <f t="shared" si="241"/>
        <v>21396.12</v>
      </c>
      <c r="AL142" s="22">
        <f t="shared" si="242"/>
        <v>0</v>
      </c>
      <c r="AM142" s="22">
        <f t="shared" si="243"/>
        <v>0</v>
      </c>
      <c r="AN142" s="22">
        <f t="shared" si="244"/>
        <v>0</v>
      </c>
      <c r="AO142" s="22">
        <f t="shared" si="245"/>
        <v>0</v>
      </c>
      <c r="AP142" s="22">
        <f t="shared" si="246"/>
        <v>24962.14</v>
      </c>
      <c r="AQ142" s="22">
        <f t="shared" si="247"/>
        <v>0</v>
      </c>
      <c r="AR142" s="22">
        <f t="shared" si="248"/>
        <v>24962.14</v>
      </c>
      <c r="AS142" s="22">
        <f t="shared" si="249"/>
        <v>0</v>
      </c>
      <c r="BB142" s="22">
        <f t="shared" si="250"/>
        <v>0</v>
      </c>
    </row>
    <row r="143" spans="1:54">
      <c r="A143" s="3" t="str">
        <f t="shared" si="225"/>
        <v>BC_TAM479Itovebi 9mg</v>
      </c>
      <c r="B143" s="3" t="s">
        <v>887</v>
      </c>
      <c r="C143" s="3" t="s">
        <v>649</v>
      </c>
      <c r="D143" s="3" t="s">
        <v>685</v>
      </c>
      <c r="E143" s="3" t="s">
        <v>710</v>
      </c>
      <c r="F143" s="3" t="s">
        <v>13</v>
      </c>
      <c r="G143" s="3" t="s">
        <v>15</v>
      </c>
      <c r="H143" s="3">
        <v>10698.05</v>
      </c>
      <c r="I143" s="22">
        <f>_xlfn.XLOOKUP($A143,[1]Sheet1!$A:$A,[1]Sheet1!D:D,0)</f>
        <v>0</v>
      </c>
      <c r="J143" s="22">
        <f>_xlfn.XLOOKUP($A143,[1]Sheet1!$A:$A,[1]Sheet1!E:E,0)</f>
        <v>0</v>
      </c>
      <c r="K143" s="22">
        <f>_xlfn.XLOOKUP($A143,[1]Sheet1!$A:$A,[1]Sheet1!F:F,0)</f>
        <v>0</v>
      </c>
      <c r="L143" s="22">
        <v>0</v>
      </c>
      <c r="M143" s="22">
        <v>0</v>
      </c>
      <c r="N143" s="22">
        <v>0</v>
      </c>
      <c r="O143" s="22">
        <f t="shared" si="226"/>
        <v>0</v>
      </c>
      <c r="P143" s="22">
        <f t="shared" si="227"/>
        <v>0</v>
      </c>
      <c r="Q143" s="22">
        <v>0</v>
      </c>
      <c r="R143" s="22">
        <v>0</v>
      </c>
      <c r="S143" s="22">
        <v>8</v>
      </c>
      <c r="T143" s="22">
        <v>2</v>
      </c>
      <c r="U143" s="22">
        <v>10</v>
      </c>
      <c r="V143" s="22">
        <v>0</v>
      </c>
      <c r="W143" s="22">
        <v>0</v>
      </c>
      <c r="X143" s="22">
        <f t="shared" si="228"/>
        <v>10</v>
      </c>
      <c r="Y143" s="22">
        <f t="shared" si="229"/>
        <v>10</v>
      </c>
      <c r="Z143" s="22">
        <f t="shared" si="230"/>
        <v>20</v>
      </c>
      <c r="AA143" s="22">
        <f t="shared" si="231"/>
        <v>0</v>
      </c>
      <c r="AB143" s="22">
        <f t="shared" si="232"/>
        <v>0</v>
      </c>
      <c r="AC143" s="22">
        <f t="shared" si="233"/>
        <v>0</v>
      </c>
      <c r="AD143" s="22">
        <f t="shared" si="234"/>
        <v>0</v>
      </c>
      <c r="AE143" s="22">
        <f t="shared" si="235"/>
        <v>0</v>
      </c>
      <c r="AF143" s="22">
        <f t="shared" si="236"/>
        <v>0</v>
      </c>
      <c r="AG143" s="22">
        <f t="shared" si="237"/>
        <v>0</v>
      </c>
      <c r="AH143" s="22">
        <f t="shared" si="238"/>
        <v>0</v>
      </c>
      <c r="AI143" s="22">
        <f t="shared" si="239"/>
        <v>0</v>
      </c>
      <c r="AJ143" s="22">
        <f t="shared" si="240"/>
        <v>0</v>
      </c>
      <c r="AK143" s="22">
        <f t="shared" si="241"/>
        <v>85584.4</v>
      </c>
      <c r="AL143" s="22">
        <f t="shared" si="242"/>
        <v>21396.1</v>
      </c>
      <c r="AM143" s="22">
        <f t="shared" si="243"/>
        <v>106980.5</v>
      </c>
      <c r="AN143" s="22">
        <f t="shared" si="244"/>
        <v>0</v>
      </c>
      <c r="AO143" s="22">
        <f t="shared" si="245"/>
        <v>0</v>
      </c>
      <c r="AP143" s="22">
        <f t="shared" si="246"/>
        <v>106980.5</v>
      </c>
      <c r="AQ143" s="22">
        <f t="shared" si="247"/>
        <v>106980.5</v>
      </c>
      <c r="AR143" s="22">
        <f t="shared" si="248"/>
        <v>213961</v>
      </c>
      <c r="AS143" s="22">
        <f t="shared" si="249"/>
        <v>0</v>
      </c>
      <c r="BB143" s="22">
        <f t="shared" si="250"/>
        <v>10</v>
      </c>
    </row>
    <row r="144" spans="1:54">
      <c r="A144" s="3" t="str">
        <f t="shared" si="225"/>
        <v>MT_TAM001_DUMMYHerceptin IV</v>
      </c>
      <c r="B144" s="3" t="s">
        <v>887</v>
      </c>
      <c r="C144" s="3" t="s">
        <v>650</v>
      </c>
      <c r="D144" s="3" t="s">
        <v>686</v>
      </c>
      <c r="E144" s="3" t="s">
        <v>708</v>
      </c>
      <c r="F144" s="3" t="s">
        <v>11</v>
      </c>
      <c r="G144" s="3" t="s">
        <v>11</v>
      </c>
      <c r="H144" s="3">
        <v>4535.5</v>
      </c>
      <c r="I144" s="22">
        <f>_xlfn.XLOOKUP($A144,[1]Sheet1!$A:$A,[1]Sheet1!D:D,0)</f>
        <v>1.4538985944114911</v>
      </c>
      <c r="J144" s="22">
        <f>_xlfn.XLOOKUP($A144,[1]Sheet1!$A:$A,[1]Sheet1!E:E,0)</f>
        <v>1.0415804462823153</v>
      </c>
      <c r="K144" s="22">
        <f>_xlfn.XLOOKUP($A144,[1]Sheet1!$A:$A,[1]Sheet1!F:F,0)</f>
        <v>0.96890630088350238</v>
      </c>
      <c r="L144" s="22">
        <v>0.68418436389198012</v>
      </c>
      <c r="M144" s="22">
        <v>0.62338670615569125</v>
      </c>
      <c r="N144" s="22">
        <v>1.0852531829226841</v>
      </c>
      <c r="O144" s="22">
        <f t="shared" si="226"/>
        <v>3.4643853415773087</v>
      </c>
      <c r="P144" s="22">
        <f t="shared" si="227"/>
        <v>2.3928242529703558</v>
      </c>
      <c r="Q144" s="22">
        <v>5.8572095945476645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f t="shared" si="228"/>
        <v>0</v>
      </c>
      <c r="Y144" s="22">
        <f t="shared" si="229"/>
        <v>0</v>
      </c>
      <c r="Z144" s="22">
        <f t="shared" si="230"/>
        <v>0</v>
      </c>
      <c r="AA144" s="22">
        <f t="shared" si="231"/>
        <v>6594.1570749533175</v>
      </c>
      <c r="AB144" s="22">
        <f t="shared" si="232"/>
        <v>4724.0881141134405</v>
      </c>
      <c r="AC144" s="22">
        <f t="shared" si="233"/>
        <v>4394.4745276571248</v>
      </c>
      <c r="AD144" s="22">
        <f t="shared" si="234"/>
        <v>3103.1181824320756</v>
      </c>
      <c r="AE144" s="22">
        <f t="shared" si="235"/>
        <v>2827.3704057691375</v>
      </c>
      <c r="AF144" s="22">
        <f t="shared" si="236"/>
        <v>4922.1658111458337</v>
      </c>
      <c r="AG144" s="22">
        <f t="shared" si="237"/>
        <v>15712.719716723883</v>
      </c>
      <c r="AH144" s="22">
        <f t="shared" si="238"/>
        <v>10852.65439934705</v>
      </c>
      <c r="AI144" s="22">
        <f t="shared" si="239"/>
        <v>26565.374116070932</v>
      </c>
      <c r="AJ144" s="22">
        <f t="shared" si="240"/>
        <v>0</v>
      </c>
      <c r="AK144" s="22">
        <f t="shared" si="241"/>
        <v>0</v>
      </c>
      <c r="AL144" s="22">
        <f t="shared" si="242"/>
        <v>0</v>
      </c>
      <c r="AM144" s="22">
        <f t="shared" si="243"/>
        <v>0</v>
      </c>
      <c r="AN144" s="22">
        <f t="shared" si="244"/>
        <v>0</v>
      </c>
      <c r="AO144" s="22">
        <f t="shared" si="245"/>
        <v>0</v>
      </c>
      <c r="AP144" s="22">
        <f t="shared" si="246"/>
        <v>0</v>
      </c>
      <c r="AQ144" s="22">
        <f t="shared" si="247"/>
        <v>0</v>
      </c>
      <c r="AR144" s="22">
        <f t="shared" si="248"/>
        <v>0</v>
      </c>
      <c r="AS144" s="22">
        <f t="shared" si="249"/>
        <v>0</v>
      </c>
      <c r="BB144" s="22">
        <f t="shared" si="250"/>
        <v>0</v>
      </c>
    </row>
    <row r="145" spans="1:54">
      <c r="A145" s="3" t="str">
        <f t="shared" si="225"/>
        <v>MT_TAM001_DUMMYHerceptin SC</v>
      </c>
      <c r="B145" s="3" t="s">
        <v>887</v>
      </c>
      <c r="C145" s="3" t="s">
        <v>650</v>
      </c>
      <c r="D145" s="3" t="s">
        <v>686</v>
      </c>
      <c r="E145" s="3" t="s">
        <v>708</v>
      </c>
      <c r="F145" s="3" t="s">
        <v>12</v>
      </c>
      <c r="G145" s="3" t="s">
        <v>12</v>
      </c>
      <c r="H145" s="3">
        <v>3444.49</v>
      </c>
      <c r="I145" s="22">
        <f>_xlfn.XLOOKUP($A145,[1]Sheet1!$A:$A,[1]Sheet1!D:D,0)</f>
        <v>1.2869445629604544E-7</v>
      </c>
      <c r="J145" s="22">
        <f>_xlfn.XLOOKUP($A145,[1]Sheet1!$A:$A,[1]Sheet1!E:E,0)</f>
        <v>1.1923834167284972E-7</v>
      </c>
      <c r="K145" s="22">
        <f>_xlfn.XLOOKUP($A145,[1]Sheet1!$A:$A,[1]Sheet1!F:F,0)</f>
        <v>1.8086442832285226E-7</v>
      </c>
      <c r="L145" s="22">
        <v>1.8512626147397511E-7</v>
      </c>
      <c r="M145" s="22">
        <v>1.6668434004097236E-7</v>
      </c>
      <c r="N145" s="22">
        <v>2.193921721933052E-7</v>
      </c>
      <c r="O145" s="22">
        <f t="shared" si="226"/>
        <v>4.2879722629174739E-7</v>
      </c>
      <c r="P145" s="22">
        <f t="shared" si="227"/>
        <v>5.7120277370825267E-7</v>
      </c>
      <c r="Q145" s="22">
        <v>1.0000000000000002E-6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f t="shared" si="228"/>
        <v>0</v>
      </c>
      <c r="Y145" s="22">
        <f t="shared" si="229"/>
        <v>0</v>
      </c>
      <c r="Z145" s="22">
        <f t="shared" si="230"/>
        <v>0</v>
      </c>
      <c r="AA145" s="22">
        <f t="shared" si="231"/>
        <v>4.4328676776716553E-4</v>
      </c>
      <c r="AB145" s="22">
        <f t="shared" si="232"/>
        <v>4.1071527550871412E-4</v>
      </c>
      <c r="AC145" s="22">
        <f t="shared" si="233"/>
        <v>6.2298571471378138E-4</v>
      </c>
      <c r="AD145" s="22">
        <f t="shared" si="234"/>
        <v>6.3766555638449245E-4</v>
      </c>
      <c r="AE145" s="22">
        <f t="shared" si="235"/>
        <v>5.7414254242772885E-4</v>
      </c>
      <c r="AF145" s="22">
        <f t="shared" si="236"/>
        <v>7.5569414319811776E-4</v>
      </c>
      <c r="AG145" s="22">
        <f t="shared" si="237"/>
        <v>1.476987757989661E-3</v>
      </c>
      <c r="AH145" s="22">
        <f t="shared" si="238"/>
        <v>1.9675022420103392E-3</v>
      </c>
      <c r="AI145" s="22">
        <f t="shared" si="239"/>
        <v>3.4444900000000006E-3</v>
      </c>
      <c r="AJ145" s="22">
        <f t="shared" si="240"/>
        <v>0</v>
      </c>
      <c r="AK145" s="22">
        <f t="shared" si="241"/>
        <v>0</v>
      </c>
      <c r="AL145" s="22">
        <f t="shared" si="242"/>
        <v>0</v>
      </c>
      <c r="AM145" s="22">
        <f t="shared" si="243"/>
        <v>0</v>
      </c>
      <c r="AN145" s="22">
        <f t="shared" si="244"/>
        <v>0</v>
      </c>
      <c r="AO145" s="22">
        <f t="shared" si="245"/>
        <v>0</v>
      </c>
      <c r="AP145" s="22">
        <f t="shared" si="246"/>
        <v>0</v>
      </c>
      <c r="AQ145" s="22">
        <f t="shared" si="247"/>
        <v>0</v>
      </c>
      <c r="AR145" s="22">
        <f t="shared" si="248"/>
        <v>0</v>
      </c>
      <c r="AS145" s="22">
        <f t="shared" si="249"/>
        <v>0</v>
      </c>
      <c r="BB145" s="22">
        <f t="shared" si="250"/>
        <v>0</v>
      </c>
    </row>
    <row r="146" spans="1:54">
      <c r="A146" s="3" t="str">
        <f t="shared" si="225"/>
        <v>MT_TAM001_DUMMYItovebi 3mg</v>
      </c>
      <c r="B146" s="3" t="s">
        <v>887</v>
      </c>
      <c r="C146" s="3" t="s">
        <v>650</v>
      </c>
      <c r="D146" s="3" t="s">
        <v>686</v>
      </c>
      <c r="E146" s="3" t="s">
        <v>710</v>
      </c>
      <c r="F146" s="3" t="s">
        <v>13</v>
      </c>
      <c r="G146" s="3" t="s">
        <v>14</v>
      </c>
      <c r="H146" s="3">
        <v>3566.02</v>
      </c>
      <c r="I146" s="22">
        <f>_xlfn.XLOOKUP($A146,[1]Sheet1!$A:$A,[1]Sheet1!D:D,0)</f>
        <v>7.5423782997919166E-8</v>
      </c>
      <c r="J146" s="22">
        <f>_xlfn.XLOOKUP($A146,[1]Sheet1!$A:$A,[1]Sheet1!E:E,0)</f>
        <v>8.6118364644595899E-8</v>
      </c>
      <c r="K146" s="22">
        <f>_xlfn.XLOOKUP($A146,[1]Sheet1!$A:$A,[1]Sheet1!F:F,0)</f>
        <v>1.7430625086372233E-7</v>
      </c>
      <c r="L146" s="22">
        <v>1.7644957539816278E-7</v>
      </c>
      <c r="M146" s="22">
        <v>2.1451535630448561E-7</v>
      </c>
      <c r="N146" s="22">
        <v>2.7318666979111423E-7</v>
      </c>
      <c r="O146" s="22">
        <f t="shared" si="226"/>
        <v>3.3584839850623739E-7</v>
      </c>
      <c r="P146" s="22">
        <f t="shared" si="227"/>
        <v>6.6415160149376262E-7</v>
      </c>
      <c r="Q146" s="22">
        <v>9.9999999999999995E-7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f t="shared" si="228"/>
        <v>0</v>
      </c>
      <c r="Y146" s="22">
        <f t="shared" si="229"/>
        <v>0</v>
      </c>
      <c r="Z146" s="22">
        <f t="shared" si="230"/>
        <v>0</v>
      </c>
      <c r="AA146" s="22">
        <f t="shared" si="231"/>
        <v>2.6896271864623972E-4</v>
      </c>
      <c r="AB146" s="22">
        <f t="shared" si="232"/>
        <v>3.0709981068992184E-4</v>
      </c>
      <c r="AC146" s="22">
        <f t="shared" si="233"/>
        <v>6.2157957670505115E-4</v>
      </c>
      <c r="AD146" s="22">
        <f t="shared" si="234"/>
        <v>6.2922271486135644E-4</v>
      </c>
      <c r="AE146" s="22">
        <f t="shared" si="235"/>
        <v>7.6496605088892183E-4</v>
      </c>
      <c r="AF146" s="22">
        <f t="shared" si="236"/>
        <v>9.7418912820850911E-4</v>
      </c>
      <c r="AG146" s="22">
        <f t="shared" si="237"/>
        <v>1.1976421060412126E-3</v>
      </c>
      <c r="AH146" s="22">
        <f t="shared" si="238"/>
        <v>2.3683778939587873E-3</v>
      </c>
      <c r="AI146" s="22">
        <f t="shared" si="239"/>
        <v>3.5660199999999996E-3</v>
      </c>
      <c r="AJ146" s="22">
        <f t="shared" si="240"/>
        <v>0</v>
      </c>
      <c r="AK146" s="22">
        <f t="shared" si="241"/>
        <v>0</v>
      </c>
      <c r="AL146" s="22">
        <f t="shared" si="242"/>
        <v>0</v>
      </c>
      <c r="AM146" s="22">
        <f t="shared" si="243"/>
        <v>0</v>
      </c>
      <c r="AN146" s="22">
        <f t="shared" si="244"/>
        <v>0</v>
      </c>
      <c r="AO146" s="22">
        <f t="shared" si="245"/>
        <v>0</v>
      </c>
      <c r="AP146" s="22">
        <f t="shared" si="246"/>
        <v>0</v>
      </c>
      <c r="AQ146" s="22">
        <f t="shared" si="247"/>
        <v>0</v>
      </c>
      <c r="AR146" s="22">
        <f t="shared" si="248"/>
        <v>0</v>
      </c>
      <c r="AS146" s="22">
        <f t="shared" si="249"/>
        <v>0</v>
      </c>
      <c r="BB146" s="22">
        <f t="shared" si="250"/>
        <v>0</v>
      </c>
    </row>
    <row r="147" spans="1:54">
      <c r="A147" s="3" t="str">
        <f t="shared" si="225"/>
        <v>MT_TAM001_DUMMYItovebi 9mg</v>
      </c>
      <c r="B147" s="3" t="s">
        <v>887</v>
      </c>
      <c r="C147" s="3" t="s">
        <v>650</v>
      </c>
      <c r="D147" s="3" t="s">
        <v>686</v>
      </c>
      <c r="E147" s="3" t="s">
        <v>710</v>
      </c>
      <c r="F147" s="3" t="s">
        <v>13</v>
      </c>
      <c r="G147" s="3" t="s">
        <v>15</v>
      </c>
      <c r="H147" s="3">
        <v>10698.05</v>
      </c>
      <c r="I147" s="22">
        <f>_xlfn.XLOOKUP($A147,[1]Sheet1!$A:$A,[1]Sheet1!D:D,0)</f>
        <v>0</v>
      </c>
      <c r="J147" s="22">
        <f>_xlfn.XLOOKUP($A147,[1]Sheet1!$A:$A,[1]Sheet1!E:E,0)</f>
        <v>0</v>
      </c>
      <c r="K147" s="22">
        <f>_xlfn.XLOOKUP($A147,[1]Sheet1!$A:$A,[1]Sheet1!F:F,0)</f>
        <v>0</v>
      </c>
      <c r="L147" s="22">
        <v>0</v>
      </c>
      <c r="M147" s="22">
        <v>0</v>
      </c>
      <c r="N147" s="22">
        <v>0</v>
      </c>
      <c r="O147" s="22">
        <f t="shared" si="226"/>
        <v>0</v>
      </c>
      <c r="P147" s="22">
        <f t="shared" si="227"/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f t="shared" si="228"/>
        <v>0</v>
      </c>
      <c r="Y147" s="22">
        <f t="shared" si="229"/>
        <v>0</v>
      </c>
      <c r="Z147" s="22">
        <f t="shared" si="230"/>
        <v>0</v>
      </c>
      <c r="AA147" s="22">
        <f t="shared" si="231"/>
        <v>0</v>
      </c>
      <c r="AB147" s="22">
        <f t="shared" si="232"/>
        <v>0</v>
      </c>
      <c r="AC147" s="22">
        <f t="shared" si="233"/>
        <v>0</v>
      </c>
      <c r="AD147" s="22">
        <f t="shared" si="234"/>
        <v>0</v>
      </c>
      <c r="AE147" s="22">
        <f t="shared" si="235"/>
        <v>0</v>
      </c>
      <c r="AF147" s="22">
        <f t="shared" si="236"/>
        <v>0</v>
      </c>
      <c r="AG147" s="22">
        <f t="shared" si="237"/>
        <v>0</v>
      </c>
      <c r="AH147" s="22">
        <f t="shared" si="238"/>
        <v>0</v>
      </c>
      <c r="AI147" s="22">
        <f t="shared" si="239"/>
        <v>0</v>
      </c>
      <c r="AJ147" s="22">
        <f t="shared" si="240"/>
        <v>0</v>
      </c>
      <c r="AK147" s="22">
        <f t="shared" si="241"/>
        <v>0</v>
      </c>
      <c r="AL147" s="22">
        <f t="shared" si="242"/>
        <v>0</v>
      </c>
      <c r="AM147" s="22">
        <f t="shared" si="243"/>
        <v>0</v>
      </c>
      <c r="AN147" s="22">
        <f t="shared" si="244"/>
        <v>0</v>
      </c>
      <c r="AO147" s="22">
        <f t="shared" si="245"/>
        <v>0</v>
      </c>
      <c r="AP147" s="22">
        <f t="shared" si="246"/>
        <v>0</v>
      </c>
      <c r="AQ147" s="22">
        <f t="shared" si="247"/>
        <v>0</v>
      </c>
      <c r="AR147" s="22">
        <f t="shared" si="248"/>
        <v>0</v>
      </c>
      <c r="AS147" s="22">
        <f t="shared" si="249"/>
        <v>0</v>
      </c>
      <c r="BB147" s="22">
        <f t="shared" si="250"/>
        <v>0</v>
      </c>
    </row>
    <row r="148" spans="1:54">
      <c r="A148" s="3" t="str">
        <f t="shared" si="225"/>
        <v>MT_TAM001_DUMMYPerjeta</v>
      </c>
      <c r="B148" s="3" t="s">
        <v>887</v>
      </c>
      <c r="C148" s="3" t="s">
        <v>650</v>
      </c>
      <c r="D148" s="3" t="s">
        <v>686</v>
      </c>
      <c r="E148" s="3" t="s">
        <v>708</v>
      </c>
      <c r="F148" s="3" t="s">
        <v>16</v>
      </c>
      <c r="G148" s="3" t="s">
        <v>16</v>
      </c>
      <c r="H148" s="3">
        <v>3985.87</v>
      </c>
      <c r="I148" s="22">
        <f>_xlfn.XLOOKUP($A148,[1]Sheet1!$A:$A,[1]Sheet1!D:D,0)</f>
        <v>1.7016820489227757E-7</v>
      </c>
      <c r="J148" s="22">
        <f>_xlfn.XLOOKUP($A148,[1]Sheet1!$A:$A,[1]Sheet1!E:E,0)</f>
        <v>1.437436387538705E-7</v>
      </c>
      <c r="K148" s="22">
        <f>_xlfn.XLOOKUP($A148,[1]Sheet1!$A:$A,[1]Sheet1!F:F,0)</f>
        <v>2.1817278135784686E-7</v>
      </c>
      <c r="L148" s="22">
        <v>1.3183546069258188E-7</v>
      </c>
      <c r="M148" s="22">
        <v>1.6001271046762174E-7</v>
      </c>
      <c r="N148" s="22">
        <v>1.836397080028689E-7</v>
      </c>
      <c r="O148" s="22">
        <f t="shared" si="226"/>
        <v>5.320846250039949E-7</v>
      </c>
      <c r="P148" s="22">
        <f t="shared" si="227"/>
        <v>4.7548787916307249E-7</v>
      </c>
      <c r="Q148" s="22">
        <v>1.0075725041670674E-6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f t="shared" si="228"/>
        <v>0</v>
      </c>
      <c r="Y148" s="22">
        <f t="shared" si="229"/>
        <v>0</v>
      </c>
      <c r="Z148" s="22">
        <f t="shared" si="230"/>
        <v>0</v>
      </c>
      <c r="AA148" s="22">
        <f t="shared" si="231"/>
        <v>6.7826834283398244E-4</v>
      </c>
      <c r="AB148" s="22">
        <f t="shared" si="232"/>
        <v>5.7294345739988979E-4</v>
      </c>
      <c r="AC148" s="22">
        <f t="shared" si="233"/>
        <v>8.6960834403080104E-4</v>
      </c>
      <c r="AD148" s="22">
        <f t="shared" si="234"/>
        <v>5.2547900771074136E-4</v>
      </c>
      <c r="AE148" s="22">
        <f t="shared" si="235"/>
        <v>6.3778986227157948E-4</v>
      </c>
      <c r="AF148" s="22">
        <f t="shared" si="236"/>
        <v>7.31964002937395E-4</v>
      </c>
      <c r="AG148" s="22">
        <f t="shared" si="237"/>
        <v>2.1208201442646729E-3</v>
      </c>
      <c r="AH148" s="22">
        <f t="shared" si="238"/>
        <v>1.8952328729197156E-3</v>
      </c>
      <c r="AI148" s="22">
        <f t="shared" si="239"/>
        <v>4.0160530171843888E-3</v>
      </c>
      <c r="AJ148" s="22">
        <f t="shared" si="240"/>
        <v>0</v>
      </c>
      <c r="AK148" s="22">
        <f t="shared" si="241"/>
        <v>0</v>
      </c>
      <c r="AL148" s="22">
        <f t="shared" si="242"/>
        <v>0</v>
      </c>
      <c r="AM148" s="22">
        <f t="shared" si="243"/>
        <v>0</v>
      </c>
      <c r="AN148" s="22">
        <f t="shared" si="244"/>
        <v>0</v>
      </c>
      <c r="AO148" s="22">
        <f t="shared" si="245"/>
        <v>0</v>
      </c>
      <c r="AP148" s="22">
        <f t="shared" si="246"/>
        <v>0</v>
      </c>
      <c r="AQ148" s="22">
        <f t="shared" si="247"/>
        <v>0</v>
      </c>
      <c r="AR148" s="22">
        <f t="shared" si="248"/>
        <v>0</v>
      </c>
      <c r="AS148" s="22">
        <f t="shared" si="249"/>
        <v>0</v>
      </c>
      <c r="BB148" s="22">
        <f t="shared" si="250"/>
        <v>0</v>
      </c>
    </row>
    <row r="149" spans="1:54">
      <c r="A149" s="3" t="str">
        <f t="shared" si="225"/>
        <v>MT_TAM001_DUMMYPhesgo 10ml</v>
      </c>
      <c r="B149" s="3" t="s">
        <v>887</v>
      </c>
      <c r="C149" s="3" t="s">
        <v>650</v>
      </c>
      <c r="D149" s="3" t="s">
        <v>686</v>
      </c>
      <c r="E149" s="3" t="s">
        <v>710</v>
      </c>
      <c r="F149" s="3" t="s">
        <v>17</v>
      </c>
      <c r="G149" s="3" t="s">
        <v>18</v>
      </c>
      <c r="H149" s="3">
        <v>6232.07</v>
      </c>
      <c r="I149" s="22">
        <f>_xlfn.XLOOKUP($A149,[1]Sheet1!$A:$A,[1]Sheet1!D:D,0)</f>
        <v>0.34512075822319066</v>
      </c>
      <c r="J149" s="22">
        <f>_xlfn.XLOOKUP($A149,[1]Sheet1!$A:$A,[1]Sheet1!E:E,0)</f>
        <v>0.31905019672436286</v>
      </c>
      <c r="K149" s="22">
        <f>_xlfn.XLOOKUP($A149,[1]Sheet1!$A:$A,[1]Sheet1!F:F,0)</f>
        <v>0.47297851652340234</v>
      </c>
      <c r="L149" s="22">
        <v>0.41445255912401496</v>
      </c>
      <c r="M149" s="22">
        <v>0.38027239052353395</v>
      </c>
      <c r="N149" s="22">
        <v>0.4954036237237387</v>
      </c>
      <c r="O149" s="22">
        <f t="shared" si="226"/>
        <v>1.1371494714709558</v>
      </c>
      <c r="P149" s="22">
        <f t="shared" si="227"/>
        <v>1.2901285733712875</v>
      </c>
      <c r="Q149" s="22">
        <v>2.4272780448422431</v>
      </c>
      <c r="R149" s="22">
        <v>1</v>
      </c>
      <c r="S149" s="22">
        <v>1</v>
      </c>
      <c r="T149" s="22">
        <v>1</v>
      </c>
      <c r="U149" s="22">
        <v>1</v>
      </c>
      <c r="V149" s="22">
        <v>0</v>
      </c>
      <c r="W149" s="22">
        <v>0</v>
      </c>
      <c r="X149" s="22">
        <f t="shared" si="228"/>
        <v>3</v>
      </c>
      <c r="Y149" s="22">
        <f t="shared" si="229"/>
        <v>1</v>
      </c>
      <c r="Z149" s="22">
        <f t="shared" si="230"/>
        <v>4</v>
      </c>
      <c r="AA149" s="22">
        <f t="shared" si="231"/>
        <v>2150.8167236999998</v>
      </c>
      <c r="AB149" s="22">
        <f t="shared" si="232"/>
        <v>1988.3431595</v>
      </c>
      <c r="AC149" s="22">
        <f t="shared" si="233"/>
        <v>2947.6352234699998</v>
      </c>
      <c r="AD149" s="22">
        <f t="shared" si="234"/>
        <v>2582.8973601399998</v>
      </c>
      <c r="AE149" s="22">
        <f t="shared" si="235"/>
        <v>2369.8841568100001</v>
      </c>
      <c r="AF149" s="22">
        <f t="shared" si="236"/>
        <v>3087.3900613000001</v>
      </c>
      <c r="AG149" s="22">
        <f t="shared" si="237"/>
        <v>7086.7951066699989</v>
      </c>
      <c r="AH149" s="22">
        <f t="shared" si="238"/>
        <v>8040.1715782499996</v>
      </c>
      <c r="AI149" s="22">
        <f t="shared" si="239"/>
        <v>15126.966684919997</v>
      </c>
      <c r="AJ149" s="22">
        <f t="shared" si="240"/>
        <v>6232.07</v>
      </c>
      <c r="AK149" s="22">
        <f t="shared" si="241"/>
        <v>6232.07</v>
      </c>
      <c r="AL149" s="22">
        <f t="shared" si="242"/>
        <v>6232.07</v>
      </c>
      <c r="AM149" s="22">
        <f t="shared" si="243"/>
        <v>6232.07</v>
      </c>
      <c r="AN149" s="22">
        <f t="shared" si="244"/>
        <v>0</v>
      </c>
      <c r="AO149" s="22">
        <f t="shared" si="245"/>
        <v>0</v>
      </c>
      <c r="AP149" s="22">
        <f t="shared" si="246"/>
        <v>18696.21</v>
      </c>
      <c r="AQ149" s="22">
        <f t="shared" si="247"/>
        <v>6232.07</v>
      </c>
      <c r="AR149" s="22">
        <f t="shared" si="248"/>
        <v>24928.28</v>
      </c>
      <c r="AS149" s="22">
        <f t="shared" si="249"/>
        <v>4</v>
      </c>
      <c r="AT149" s="22">
        <f>R149</f>
        <v>1</v>
      </c>
      <c r="AU149" s="22">
        <f t="shared" ref="AU149" si="271">S149</f>
        <v>1</v>
      </c>
      <c r="AV149" s="22">
        <f t="shared" ref="AV149" si="272">T149</f>
        <v>1</v>
      </c>
      <c r="AW149" s="22">
        <f t="shared" ref="AW149" si="273">U149</f>
        <v>1</v>
      </c>
      <c r="AX149" s="22">
        <f t="shared" ref="AX149" si="274">V149</f>
        <v>0</v>
      </c>
      <c r="AY149" s="22">
        <f t="shared" ref="AY149" si="275">W149</f>
        <v>0</v>
      </c>
      <c r="AZ149" s="22">
        <v>0</v>
      </c>
      <c r="BA149" s="22">
        <v>0</v>
      </c>
      <c r="BB149" s="22">
        <f t="shared" si="250"/>
        <v>1</v>
      </c>
    </row>
    <row r="150" spans="1:54">
      <c r="A150" s="3" t="str">
        <f t="shared" si="225"/>
        <v>MT_TAM001_DUMMYPhesgo 15ml</v>
      </c>
      <c r="B150" s="3" t="s">
        <v>887</v>
      </c>
      <c r="C150" s="3" t="s">
        <v>650</v>
      </c>
      <c r="D150" s="3" t="s">
        <v>686</v>
      </c>
      <c r="E150" s="3" t="s">
        <v>710</v>
      </c>
      <c r="F150" s="3" t="s">
        <v>17</v>
      </c>
      <c r="G150" s="3" t="s">
        <v>19</v>
      </c>
      <c r="H150" s="3">
        <v>8489.27</v>
      </c>
      <c r="I150" s="22">
        <f>_xlfn.XLOOKUP($A150,[1]Sheet1!$A:$A,[1]Sheet1!D:D,0)</f>
        <v>1.1779575864591419E-6</v>
      </c>
      <c r="J150" s="22">
        <f>_xlfn.XLOOKUP($A150,[1]Sheet1!$A:$A,[1]Sheet1!E:E,0)</f>
        <v>1.1779575864591419E-6</v>
      </c>
      <c r="K150" s="22">
        <f>_xlfn.XLOOKUP($A150,[1]Sheet1!$A:$A,[1]Sheet1!F:F,0)</f>
        <v>1.1779575864591419E-6</v>
      </c>
      <c r="L150" s="22">
        <v>1.1779575864591419E-6</v>
      </c>
      <c r="M150" s="22">
        <v>1.1779575864591419E-6</v>
      </c>
      <c r="N150" s="22">
        <v>1.1779575864591419E-6</v>
      </c>
      <c r="O150" s="22">
        <f t="shared" si="226"/>
        <v>3.5338727593774257E-6</v>
      </c>
      <c r="P150" s="22">
        <f t="shared" si="227"/>
        <v>3.5338727593774257E-6</v>
      </c>
      <c r="Q150" s="22">
        <v>7.0677455187548515E-6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f t="shared" si="228"/>
        <v>0</v>
      </c>
      <c r="Y150" s="22">
        <f t="shared" si="229"/>
        <v>0</v>
      </c>
      <c r="Z150" s="22">
        <f t="shared" si="230"/>
        <v>0</v>
      </c>
      <c r="AA150" s="22">
        <f t="shared" si="231"/>
        <v>0.01</v>
      </c>
      <c r="AB150" s="22">
        <f t="shared" si="232"/>
        <v>0.01</v>
      </c>
      <c r="AC150" s="22">
        <f t="shared" si="233"/>
        <v>0.01</v>
      </c>
      <c r="AD150" s="22">
        <f t="shared" si="234"/>
        <v>0.01</v>
      </c>
      <c r="AE150" s="22">
        <f t="shared" si="235"/>
        <v>0.01</v>
      </c>
      <c r="AF150" s="22">
        <f t="shared" si="236"/>
        <v>0.01</v>
      </c>
      <c r="AG150" s="22">
        <f t="shared" si="237"/>
        <v>0.03</v>
      </c>
      <c r="AH150" s="22">
        <f t="shared" si="238"/>
        <v>0.03</v>
      </c>
      <c r="AI150" s="22">
        <f t="shared" si="239"/>
        <v>0.06</v>
      </c>
      <c r="AJ150" s="22">
        <f t="shared" si="240"/>
        <v>0</v>
      </c>
      <c r="AK150" s="22">
        <f t="shared" si="241"/>
        <v>0</v>
      </c>
      <c r="AL150" s="22">
        <f t="shared" si="242"/>
        <v>0</v>
      </c>
      <c r="AM150" s="22">
        <f t="shared" si="243"/>
        <v>0</v>
      </c>
      <c r="AN150" s="22">
        <f t="shared" si="244"/>
        <v>0</v>
      </c>
      <c r="AO150" s="22">
        <f t="shared" si="245"/>
        <v>0</v>
      </c>
      <c r="AP150" s="22">
        <f t="shared" si="246"/>
        <v>0</v>
      </c>
      <c r="AQ150" s="22">
        <f t="shared" si="247"/>
        <v>0</v>
      </c>
      <c r="AR150" s="22">
        <f t="shared" si="248"/>
        <v>0</v>
      </c>
      <c r="AS150" s="22">
        <f t="shared" si="249"/>
        <v>0</v>
      </c>
      <c r="AT150" s="22">
        <f>R150*2</f>
        <v>0</v>
      </c>
      <c r="AU150" s="22">
        <f t="shared" ref="AU150" si="276">S150*2</f>
        <v>0</v>
      </c>
      <c r="AV150" s="22">
        <f t="shared" ref="AV150" si="277">T150*2</f>
        <v>0</v>
      </c>
      <c r="AW150" s="22">
        <f t="shared" ref="AW150" si="278">U150*2</f>
        <v>0</v>
      </c>
      <c r="AX150" s="22">
        <f t="shared" ref="AX150" si="279">V150*2</f>
        <v>0</v>
      </c>
      <c r="AY150" s="22">
        <f t="shared" ref="AY150" si="280">W150*2</f>
        <v>0</v>
      </c>
      <c r="BB150" s="22">
        <f t="shared" si="250"/>
        <v>0</v>
      </c>
    </row>
    <row r="151" spans="1:54">
      <c r="A151" s="3" t="str">
        <f t="shared" si="225"/>
        <v>BC_TAM222Herceptin IV</v>
      </c>
      <c r="B151" s="3" t="s">
        <v>553</v>
      </c>
      <c r="C151" s="3" t="s">
        <v>635</v>
      </c>
      <c r="D151" s="3" t="s">
        <v>687</v>
      </c>
      <c r="E151" s="3" t="s">
        <v>708</v>
      </c>
      <c r="F151" s="3" t="s">
        <v>11</v>
      </c>
      <c r="G151" s="3" t="s">
        <v>11</v>
      </c>
      <c r="H151" s="3">
        <v>4535.5</v>
      </c>
      <c r="I151" s="22">
        <f>_xlfn.XLOOKUP($A151,[1]Sheet1!$A:$A,[1]Sheet1!D:D,0)</f>
        <v>3.313049041805757</v>
      </c>
      <c r="J151" s="22">
        <f>_xlfn.XLOOKUP($A151,[1]Sheet1!$A:$A,[1]Sheet1!E:E,0)</f>
        <v>2.3734854086684458</v>
      </c>
      <c r="K151" s="22">
        <f>_xlfn.XLOOKUP($A151,[1]Sheet1!$A:$A,[1]Sheet1!F:F,0)</f>
        <v>2.207880318531434</v>
      </c>
      <c r="L151" s="22">
        <v>1.5590745874050009</v>
      </c>
      <c r="M151" s="22">
        <v>1.4205328607113457</v>
      </c>
      <c r="N151" s="22">
        <v>2.4730039850227867</v>
      </c>
      <c r="O151" s="22">
        <f t="shared" si="226"/>
        <v>7.8944147690056372</v>
      </c>
      <c r="P151" s="22">
        <f t="shared" si="227"/>
        <v>5.4526114331391327</v>
      </c>
      <c r="Q151" s="22">
        <v>13.347026202144766</v>
      </c>
      <c r="R151" s="22">
        <v>12</v>
      </c>
      <c r="S151" s="22">
        <v>14</v>
      </c>
      <c r="T151" s="22">
        <v>11</v>
      </c>
      <c r="U151" s="22">
        <v>5</v>
      </c>
      <c r="V151" s="22">
        <v>0</v>
      </c>
      <c r="W151" s="22">
        <v>0</v>
      </c>
      <c r="X151" s="22">
        <f t="shared" si="228"/>
        <v>37</v>
      </c>
      <c r="Y151" s="22">
        <f t="shared" si="229"/>
        <v>5</v>
      </c>
      <c r="Z151" s="22">
        <f t="shared" si="230"/>
        <v>42</v>
      </c>
      <c r="AA151" s="22">
        <f t="shared" si="231"/>
        <v>15026.333929110011</v>
      </c>
      <c r="AB151" s="22">
        <f t="shared" si="232"/>
        <v>10764.943071015736</v>
      </c>
      <c r="AC151" s="22">
        <f t="shared" si="233"/>
        <v>10013.841184699319</v>
      </c>
      <c r="AD151" s="22">
        <f t="shared" si="234"/>
        <v>7071.1827911753817</v>
      </c>
      <c r="AE151" s="22">
        <f t="shared" si="235"/>
        <v>6442.8267897563082</v>
      </c>
      <c r="AF151" s="22">
        <f t="shared" si="236"/>
        <v>11216.309574070849</v>
      </c>
      <c r="AG151" s="22">
        <f t="shared" si="237"/>
        <v>35805.118184825071</v>
      </c>
      <c r="AH151" s="22">
        <f t="shared" si="238"/>
        <v>24730.319155002537</v>
      </c>
      <c r="AI151" s="22">
        <f t="shared" si="239"/>
        <v>60535.437339827586</v>
      </c>
      <c r="AJ151" s="22">
        <f t="shared" si="240"/>
        <v>54426</v>
      </c>
      <c r="AK151" s="22">
        <f t="shared" si="241"/>
        <v>63497</v>
      </c>
      <c r="AL151" s="22">
        <f t="shared" si="242"/>
        <v>49890.5</v>
      </c>
      <c r="AM151" s="22">
        <f t="shared" si="243"/>
        <v>22677.5</v>
      </c>
      <c r="AN151" s="22">
        <f t="shared" si="244"/>
        <v>0</v>
      </c>
      <c r="AO151" s="22">
        <f t="shared" si="245"/>
        <v>0</v>
      </c>
      <c r="AP151" s="22">
        <f t="shared" si="246"/>
        <v>167813.5</v>
      </c>
      <c r="AQ151" s="22">
        <f t="shared" si="247"/>
        <v>22677.5</v>
      </c>
      <c r="AR151" s="22">
        <f t="shared" si="248"/>
        <v>190491</v>
      </c>
      <c r="AS151" s="22">
        <f t="shared" si="249"/>
        <v>0</v>
      </c>
      <c r="BB151" s="22">
        <f t="shared" si="250"/>
        <v>5</v>
      </c>
    </row>
    <row r="152" spans="1:54">
      <c r="A152" s="3" t="str">
        <f t="shared" si="225"/>
        <v>BC_TAM222Herceptin SC</v>
      </c>
      <c r="B152" s="3" t="s">
        <v>553</v>
      </c>
      <c r="C152" s="3" t="s">
        <v>635</v>
      </c>
      <c r="D152" s="3" t="s">
        <v>687</v>
      </c>
      <c r="E152" s="3" t="s">
        <v>708</v>
      </c>
      <c r="F152" s="3" t="s">
        <v>12</v>
      </c>
      <c r="G152" s="3" t="s">
        <v>12</v>
      </c>
      <c r="H152" s="3">
        <v>3444.49</v>
      </c>
      <c r="I152" s="22">
        <f>_xlfn.XLOOKUP($A152,[1]Sheet1!$A:$A,[1]Sheet1!D:D,0)</f>
        <v>5.1919663197625177</v>
      </c>
      <c r="J152" s="22">
        <f>_xlfn.XLOOKUP($A152,[1]Sheet1!$A:$A,[1]Sheet1!E:E,0)</f>
        <v>4.810474917160783</v>
      </c>
      <c r="K152" s="22">
        <f>_xlfn.XLOOKUP($A152,[1]Sheet1!$A:$A,[1]Sheet1!F:F,0)</f>
        <v>7.2966780957153468</v>
      </c>
      <c r="L152" s="22">
        <v>7.4686147495380739</v>
      </c>
      <c r="M152" s="22">
        <v>6.7246057400777426</v>
      </c>
      <c r="N152" s="22">
        <v>8.8510165987793297</v>
      </c>
      <c r="O152" s="22">
        <f t="shared" si="226"/>
        <v>17.299119332638647</v>
      </c>
      <c r="P152" s="22">
        <f t="shared" si="227"/>
        <v>23.044237088395146</v>
      </c>
      <c r="Q152" s="22">
        <v>40.343356421033789</v>
      </c>
      <c r="R152" s="22">
        <v>24</v>
      </c>
      <c r="S152" s="22">
        <v>29</v>
      </c>
      <c r="T152" s="22">
        <v>35</v>
      </c>
      <c r="U152" s="22">
        <v>26</v>
      </c>
      <c r="V152" s="22">
        <v>0</v>
      </c>
      <c r="W152" s="22">
        <v>0</v>
      </c>
      <c r="X152" s="22">
        <f t="shared" si="228"/>
        <v>88</v>
      </c>
      <c r="Y152" s="22">
        <f t="shared" si="229"/>
        <v>26</v>
      </c>
      <c r="Z152" s="22">
        <f t="shared" si="230"/>
        <v>114</v>
      </c>
      <c r="AA152" s="22">
        <f t="shared" si="231"/>
        <v>17883.676068758792</v>
      </c>
      <c r="AB152" s="22">
        <f t="shared" si="232"/>
        <v>16569.632747411146</v>
      </c>
      <c r="AC152" s="22">
        <f t="shared" si="233"/>
        <v>25133.334733910553</v>
      </c>
      <c r="AD152" s="22">
        <f t="shared" si="234"/>
        <v>25725.568818636399</v>
      </c>
      <c r="AE152" s="22">
        <f t="shared" si="235"/>
        <v>23162.837225640382</v>
      </c>
      <c r="AF152" s="22">
        <f t="shared" si="236"/>
        <v>30487.23816432941</v>
      </c>
      <c r="AG152" s="22">
        <f t="shared" si="237"/>
        <v>59586.643550080487</v>
      </c>
      <c r="AH152" s="22">
        <f t="shared" si="238"/>
        <v>79375.644208606187</v>
      </c>
      <c r="AI152" s="22">
        <f t="shared" si="239"/>
        <v>138962.28775868667</v>
      </c>
      <c r="AJ152" s="22">
        <f t="shared" si="240"/>
        <v>82667.759999999995</v>
      </c>
      <c r="AK152" s="22">
        <f t="shared" si="241"/>
        <v>99890.209999999992</v>
      </c>
      <c r="AL152" s="22">
        <f t="shared" si="242"/>
        <v>120557.15</v>
      </c>
      <c r="AM152" s="22">
        <f t="shared" si="243"/>
        <v>89556.739999999991</v>
      </c>
      <c r="AN152" s="22">
        <f t="shared" si="244"/>
        <v>0</v>
      </c>
      <c r="AO152" s="22">
        <f t="shared" si="245"/>
        <v>0</v>
      </c>
      <c r="AP152" s="22">
        <f t="shared" si="246"/>
        <v>303115.12</v>
      </c>
      <c r="AQ152" s="22">
        <f t="shared" si="247"/>
        <v>89556.739999999991</v>
      </c>
      <c r="AR152" s="22">
        <f t="shared" si="248"/>
        <v>392671.86</v>
      </c>
      <c r="AS152" s="22">
        <f t="shared" si="249"/>
        <v>0</v>
      </c>
      <c r="BB152" s="22">
        <f t="shared" si="250"/>
        <v>26</v>
      </c>
    </row>
    <row r="153" spans="1:54">
      <c r="A153" s="3" t="str">
        <f t="shared" si="225"/>
        <v>BC_TAM222Itovebi 3mg</v>
      </c>
      <c r="B153" s="3" t="s">
        <v>553</v>
      </c>
      <c r="C153" s="3" t="s">
        <v>635</v>
      </c>
      <c r="D153" s="3" t="s">
        <v>687</v>
      </c>
      <c r="E153" s="3" t="s">
        <v>710</v>
      </c>
      <c r="F153" s="3" t="s">
        <v>13</v>
      </c>
      <c r="G153" s="3" t="s">
        <v>14</v>
      </c>
      <c r="H153" s="3">
        <v>3566.02</v>
      </c>
      <c r="I153" s="22">
        <f>_xlfn.XLOOKUP($A153,[1]Sheet1!$A:$A,[1]Sheet1!D:D,0)</f>
        <v>6.7881404698127262E-7</v>
      </c>
      <c r="J153" s="22">
        <f>_xlfn.XLOOKUP($A153,[1]Sheet1!$A:$A,[1]Sheet1!E:E,0)</f>
        <v>7.750652818013631E-7</v>
      </c>
      <c r="K153" s="22">
        <f>_xlfn.XLOOKUP($A153,[1]Sheet1!$A:$A,[1]Sheet1!F:F,0)</f>
        <v>1.5687562577735009E-6</v>
      </c>
      <c r="L153" s="22">
        <v>1.5880461785834648E-6</v>
      </c>
      <c r="M153" s="22">
        <v>1.93063820674037E-6</v>
      </c>
      <c r="N153" s="22">
        <v>2.4586800281200282E-6</v>
      </c>
      <c r="O153" s="22">
        <f t="shared" si="226"/>
        <v>3.0226355865561366E-6</v>
      </c>
      <c r="P153" s="22">
        <f t="shared" si="227"/>
        <v>5.9773644134438623E-6</v>
      </c>
      <c r="Q153" s="22">
        <v>9.0000000000000002E-6</v>
      </c>
      <c r="R153" s="22">
        <v>0</v>
      </c>
      <c r="S153" s="22">
        <v>0</v>
      </c>
      <c r="T153" s="22">
        <v>0</v>
      </c>
      <c r="U153" s="22">
        <v>1</v>
      </c>
      <c r="V153" s="22">
        <v>0</v>
      </c>
      <c r="W153" s="22">
        <v>0</v>
      </c>
      <c r="X153" s="22">
        <f t="shared" si="228"/>
        <v>0</v>
      </c>
      <c r="Y153" s="22">
        <f t="shared" si="229"/>
        <v>1</v>
      </c>
      <c r="Z153" s="22">
        <f t="shared" si="230"/>
        <v>1</v>
      </c>
      <c r="AA153" s="22">
        <f t="shared" si="231"/>
        <v>2.4206644678161577E-3</v>
      </c>
      <c r="AB153" s="22">
        <f t="shared" si="232"/>
        <v>2.763898296209297E-3</v>
      </c>
      <c r="AC153" s="22">
        <f t="shared" si="233"/>
        <v>5.5942161903454598E-3</v>
      </c>
      <c r="AD153" s="22">
        <f t="shared" si="234"/>
        <v>5.663004433752207E-3</v>
      </c>
      <c r="AE153" s="22">
        <f t="shared" si="235"/>
        <v>6.8846944580002942E-3</v>
      </c>
      <c r="AF153" s="22">
        <f t="shared" si="236"/>
        <v>8.7677021538765821E-3</v>
      </c>
      <c r="AG153" s="22">
        <f t="shared" si="237"/>
        <v>1.0778778954370915E-2</v>
      </c>
      <c r="AH153" s="22">
        <f t="shared" si="238"/>
        <v>2.1315401045629082E-2</v>
      </c>
      <c r="AI153" s="22">
        <f t="shared" si="239"/>
        <v>3.209418E-2</v>
      </c>
      <c r="AJ153" s="22">
        <f t="shared" si="240"/>
        <v>0</v>
      </c>
      <c r="AK153" s="22">
        <f t="shared" si="241"/>
        <v>0</v>
      </c>
      <c r="AL153" s="22">
        <f t="shared" si="242"/>
        <v>0</v>
      </c>
      <c r="AM153" s="22">
        <f t="shared" si="243"/>
        <v>3566.02</v>
      </c>
      <c r="AN153" s="22">
        <f t="shared" si="244"/>
        <v>0</v>
      </c>
      <c r="AO153" s="22">
        <f t="shared" si="245"/>
        <v>0</v>
      </c>
      <c r="AP153" s="22">
        <f t="shared" si="246"/>
        <v>0</v>
      </c>
      <c r="AQ153" s="22">
        <f t="shared" si="247"/>
        <v>3566.02</v>
      </c>
      <c r="AR153" s="22">
        <f t="shared" si="248"/>
        <v>3566.02</v>
      </c>
      <c r="AS153" s="22">
        <f t="shared" si="249"/>
        <v>0</v>
      </c>
      <c r="BB153" s="22">
        <f t="shared" si="250"/>
        <v>1</v>
      </c>
    </row>
    <row r="154" spans="1:54">
      <c r="A154" s="3" t="str">
        <f t="shared" si="225"/>
        <v>BC_TAM222Itovebi 9mg</v>
      </c>
      <c r="B154" s="3" t="s">
        <v>553</v>
      </c>
      <c r="C154" s="3" t="s">
        <v>635</v>
      </c>
      <c r="D154" s="3" t="s">
        <v>687</v>
      </c>
      <c r="E154" s="3" t="s">
        <v>710</v>
      </c>
      <c r="F154" s="3" t="s">
        <v>13</v>
      </c>
      <c r="G154" s="3" t="s">
        <v>15</v>
      </c>
      <c r="H154" s="3">
        <v>10698.05</v>
      </c>
      <c r="I154" s="22">
        <f>_xlfn.XLOOKUP($A154,[1]Sheet1!$A:$A,[1]Sheet1!D:D,0)</f>
        <v>0</v>
      </c>
      <c r="J154" s="22">
        <f>_xlfn.XLOOKUP($A154,[1]Sheet1!$A:$A,[1]Sheet1!E:E,0)</f>
        <v>0</v>
      </c>
      <c r="K154" s="22">
        <f>_xlfn.XLOOKUP($A154,[1]Sheet1!$A:$A,[1]Sheet1!F:F,0)</f>
        <v>0</v>
      </c>
      <c r="O154" s="22">
        <f t="shared" si="226"/>
        <v>0</v>
      </c>
      <c r="P154" s="22">
        <f t="shared" si="227"/>
        <v>0</v>
      </c>
      <c r="Q154" s="22">
        <v>0</v>
      </c>
      <c r="R154" s="22">
        <v>0</v>
      </c>
      <c r="S154" s="22">
        <v>0</v>
      </c>
      <c r="T154" s="22">
        <v>1</v>
      </c>
      <c r="U154" s="22">
        <v>1</v>
      </c>
      <c r="V154" s="22">
        <v>0</v>
      </c>
      <c r="W154" s="22">
        <v>0</v>
      </c>
      <c r="X154" s="22">
        <f t="shared" si="228"/>
        <v>1</v>
      </c>
      <c r="Y154" s="22">
        <f t="shared" si="229"/>
        <v>1</v>
      </c>
      <c r="Z154" s="22">
        <f t="shared" si="230"/>
        <v>2</v>
      </c>
      <c r="AA154" s="22">
        <f t="shared" si="231"/>
        <v>0</v>
      </c>
      <c r="AB154" s="22">
        <f t="shared" si="232"/>
        <v>0</v>
      </c>
      <c r="AC154" s="22">
        <f t="shared" si="233"/>
        <v>0</v>
      </c>
      <c r="AD154" s="22">
        <f t="shared" si="234"/>
        <v>0</v>
      </c>
      <c r="AE154" s="22">
        <f t="shared" si="235"/>
        <v>0</v>
      </c>
      <c r="AF154" s="22">
        <f t="shared" si="236"/>
        <v>0</v>
      </c>
      <c r="AG154" s="22">
        <f t="shared" si="237"/>
        <v>0</v>
      </c>
      <c r="AH154" s="22">
        <f t="shared" si="238"/>
        <v>0</v>
      </c>
      <c r="AI154" s="22">
        <f t="shared" si="239"/>
        <v>0</v>
      </c>
      <c r="AJ154" s="22">
        <f t="shared" si="240"/>
        <v>0</v>
      </c>
      <c r="AK154" s="22">
        <f t="shared" si="241"/>
        <v>0</v>
      </c>
      <c r="AL154" s="22">
        <f t="shared" si="242"/>
        <v>10698.05</v>
      </c>
      <c r="AM154" s="22">
        <f t="shared" si="243"/>
        <v>10698.05</v>
      </c>
      <c r="AN154" s="22">
        <f t="shared" si="244"/>
        <v>0</v>
      </c>
      <c r="AO154" s="22">
        <f t="shared" si="245"/>
        <v>0</v>
      </c>
      <c r="AP154" s="22">
        <f t="shared" si="246"/>
        <v>10698.05</v>
      </c>
      <c r="AQ154" s="22">
        <f t="shared" si="247"/>
        <v>10698.05</v>
      </c>
      <c r="AR154" s="22">
        <f t="shared" si="248"/>
        <v>21396.1</v>
      </c>
      <c r="AS154" s="22">
        <f t="shared" si="249"/>
        <v>0</v>
      </c>
      <c r="BB154" s="22">
        <f t="shared" si="250"/>
        <v>1</v>
      </c>
    </row>
    <row r="155" spans="1:54">
      <c r="A155" s="3" t="str">
        <f t="shared" si="225"/>
        <v>BC_TAM222Perjeta</v>
      </c>
      <c r="B155" s="3" t="s">
        <v>553</v>
      </c>
      <c r="C155" s="3" t="s">
        <v>635</v>
      </c>
      <c r="D155" s="3" t="s">
        <v>687</v>
      </c>
      <c r="E155" s="3" t="s">
        <v>708</v>
      </c>
      <c r="F155" s="3" t="s">
        <v>16</v>
      </c>
      <c r="G155" s="3" t="s">
        <v>16</v>
      </c>
      <c r="H155" s="3">
        <v>3985.87</v>
      </c>
      <c r="I155" s="22">
        <f>_xlfn.XLOOKUP($A155,[1]Sheet1!$A:$A,[1]Sheet1!D:D,0)</f>
        <v>20.211447276392583</v>
      </c>
      <c r="J155" s="22">
        <f>_xlfn.XLOOKUP($A155,[1]Sheet1!$A:$A,[1]Sheet1!E:E,0)</f>
        <v>17.072913108708004</v>
      </c>
      <c r="K155" s="22">
        <f>_xlfn.XLOOKUP($A155,[1]Sheet1!$A:$A,[1]Sheet1!F:F,0)</f>
        <v>25.913111502524647</v>
      </c>
      <c r="L155" s="22">
        <v>15.658538941712532</v>
      </c>
      <c r="M155" s="22">
        <v>19.005245211444173</v>
      </c>
      <c r="N155" s="22">
        <v>21.811502792203175</v>
      </c>
      <c r="O155" s="22">
        <f t="shared" si="226"/>
        <v>63.197471887625227</v>
      </c>
      <c r="P155" s="22">
        <f t="shared" si="227"/>
        <v>56.475286945359883</v>
      </c>
      <c r="Q155" s="22">
        <v>119.67275883298511</v>
      </c>
      <c r="R155" s="22">
        <v>10</v>
      </c>
      <c r="S155" s="22">
        <v>14</v>
      </c>
      <c r="T155" s="22">
        <v>9</v>
      </c>
      <c r="U155" s="22">
        <v>7</v>
      </c>
      <c r="V155" s="22">
        <v>0</v>
      </c>
      <c r="W155" s="22">
        <v>0</v>
      </c>
      <c r="X155" s="22">
        <f t="shared" si="228"/>
        <v>33</v>
      </c>
      <c r="Y155" s="22">
        <f t="shared" si="229"/>
        <v>7</v>
      </c>
      <c r="Z155" s="22">
        <f t="shared" si="230"/>
        <v>40</v>
      </c>
      <c r="AA155" s="22">
        <f t="shared" si="231"/>
        <v>80560.201355554906</v>
      </c>
      <c r="AB155" s="22">
        <f t="shared" si="232"/>
        <v>68050.412172605967</v>
      </c>
      <c r="AC155" s="22">
        <f t="shared" si="233"/>
        <v>103286.29374456791</v>
      </c>
      <c r="AD155" s="22">
        <f t="shared" si="234"/>
        <v>62412.900611603727</v>
      </c>
      <c r="AE155" s="22">
        <f t="shared" si="235"/>
        <v>75752.436730938978</v>
      </c>
      <c r="AF155" s="22">
        <f t="shared" si="236"/>
        <v>86937.81463435886</v>
      </c>
      <c r="AG155" s="22">
        <f t="shared" si="237"/>
        <v>251896.90727272874</v>
      </c>
      <c r="AH155" s="22">
        <f t="shared" si="238"/>
        <v>225103.1519769016</v>
      </c>
      <c r="AI155" s="22">
        <f t="shared" si="239"/>
        <v>477000.05924963037</v>
      </c>
      <c r="AJ155" s="22">
        <f t="shared" si="240"/>
        <v>39858.699999999997</v>
      </c>
      <c r="AK155" s="22">
        <f t="shared" si="241"/>
        <v>55802.18</v>
      </c>
      <c r="AL155" s="22">
        <f t="shared" si="242"/>
        <v>35872.83</v>
      </c>
      <c r="AM155" s="22">
        <f t="shared" si="243"/>
        <v>27901.09</v>
      </c>
      <c r="AN155" s="22">
        <f t="shared" si="244"/>
        <v>0</v>
      </c>
      <c r="AO155" s="22">
        <f t="shared" si="245"/>
        <v>0</v>
      </c>
      <c r="AP155" s="22">
        <f t="shared" si="246"/>
        <v>131533.71</v>
      </c>
      <c r="AQ155" s="22">
        <f t="shared" si="247"/>
        <v>27901.09</v>
      </c>
      <c r="AR155" s="22">
        <f t="shared" si="248"/>
        <v>159434.79999999999</v>
      </c>
      <c r="AS155" s="22">
        <f t="shared" si="249"/>
        <v>0</v>
      </c>
      <c r="BB155" s="22">
        <f t="shared" si="250"/>
        <v>7</v>
      </c>
    </row>
    <row r="156" spans="1:54">
      <c r="A156" s="3" t="str">
        <f t="shared" si="225"/>
        <v>BC_TAM222Phesgo 10ml</v>
      </c>
      <c r="B156" s="3" t="s">
        <v>553</v>
      </c>
      <c r="C156" s="3" t="s">
        <v>635</v>
      </c>
      <c r="D156" s="3" t="s">
        <v>687</v>
      </c>
      <c r="E156" s="3" t="s">
        <v>710</v>
      </c>
      <c r="F156" s="3" t="s">
        <v>17</v>
      </c>
      <c r="G156" s="3" t="s">
        <v>18</v>
      </c>
      <c r="H156" s="3">
        <v>6232.07</v>
      </c>
      <c r="I156" s="22">
        <f>_xlfn.XLOOKUP($A156,[1]Sheet1!$A:$A,[1]Sheet1!D:D,0)</f>
        <v>61.714501563799892</v>
      </c>
      <c r="J156" s="22">
        <f>_xlfn.XLOOKUP($A156,[1]Sheet1!$A:$A,[1]Sheet1!E:E,0)</f>
        <v>56.743839653593177</v>
      </c>
      <c r="K156" s="22">
        <f>_xlfn.XLOOKUP($A156,[1]Sheet1!$A:$A,[1]Sheet1!F:F,0)</f>
        <v>83.367718244653034</v>
      </c>
      <c r="L156" s="22">
        <v>72.209049997311226</v>
      </c>
      <c r="M156" s="22">
        <v>64.330004221942104</v>
      </c>
      <c r="N156" s="22">
        <v>84.918948927008898</v>
      </c>
      <c r="O156" s="22">
        <f t="shared" si="226"/>
        <v>201.82605946204609</v>
      </c>
      <c r="P156" s="22">
        <f t="shared" si="227"/>
        <v>221.45800314626223</v>
      </c>
      <c r="Q156" s="22">
        <v>423.28406260830832</v>
      </c>
      <c r="R156" s="22">
        <v>73</v>
      </c>
      <c r="S156" s="22">
        <v>73</v>
      </c>
      <c r="T156" s="22">
        <v>82</v>
      </c>
      <c r="U156" s="22">
        <v>62</v>
      </c>
      <c r="V156" s="22">
        <v>0</v>
      </c>
      <c r="W156" s="22">
        <v>0</v>
      </c>
      <c r="X156" s="22">
        <f t="shared" si="228"/>
        <v>228</v>
      </c>
      <c r="Y156" s="22">
        <f t="shared" si="229"/>
        <v>62</v>
      </c>
      <c r="Z156" s="22">
        <f t="shared" si="230"/>
        <v>290</v>
      </c>
      <c r="AA156" s="22">
        <f t="shared" si="231"/>
        <v>384609.09376071038</v>
      </c>
      <c r="AB156" s="22">
        <f t="shared" si="232"/>
        <v>353631.58078996843</v>
      </c>
      <c r="AC156" s="22">
        <f t="shared" si="233"/>
        <v>519553.45584095479</v>
      </c>
      <c r="AD156" s="22">
        <f t="shared" si="234"/>
        <v>450011.85421674338</v>
      </c>
      <c r="AE156" s="22">
        <f t="shared" si="235"/>
        <v>400909.08941143873</v>
      </c>
      <c r="AF156" s="22">
        <f t="shared" si="236"/>
        <v>529220.83403954434</v>
      </c>
      <c r="AG156" s="22">
        <f t="shared" si="237"/>
        <v>1257794.1303916336</v>
      </c>
      <c r="AH156" s="22">
        <f t="shared" si="238"/>
        <v>1380141.7776677264</v>
      </c>
      <c r="AI156" s="22">
        <f t="shared" si="239"/>
        <v>2637935.90805936</v>
      </c>
      <c r="AJ156" s="22">
        <f t="shared" si="240"/>
        <v>454941.11</v>
      </c>
      <c r="AK156" s="22">
        <f t="shared" si="241"/>
        <v>454941.11</v>
      </c>
      <c r="AL156" s="22">
        <f t="shared" si="242"/>
        <v>511029.74</v>
      </c>
      <c r="AM156" s="22">
        <f t="shared" si="243"/>
        <v>386388.33999999997</v>
      </c>
      <c r="AN156" s="22">
        <f t="shared" si="244"/>
        <v>0</v>
      </c>
      <c r="AO156" s="22">
        <f t="shared" si="245"/>
        <v>0</v>
      </c>
      <c r="AP156" s="22">
        <f t="shared" si="246"/>
        <v>1420911.96</v>
      </c>
      <c r="AQ156" s="22">
        <f t="shared" si="247"/>
        <v>386388.33999999997</v>
      </c>
      <c r="AR156" s="22">
        <f t="shared" si="248"/>
        <v>1807300.2999999998</v>
      </c>
      <c r="AS156" s="22">
        <f t="shared" si="249"/>
        <v>290</v>
      </c>
      <c r="AT156" s="22">
        <f>R156</f>
        <v>73</v>
      </c>
      <c r="AU156" s="22">
        <f t="shared" ref="AU156" si="281">S156</f>
        <v>73</v>
      </c>
      <c r="AV156" s="22">
        <f t="shared" ref="AV156" si="282">T156</f>
        <v>82</v>
      </c>
      <c r="AW156" s="22">
        <f t="shared" ref="AW156" si="283">U156</f>
        <v>62</v>
      </c>
      <c r="AX156" s="22">
        <f t="shared" ref="AX156" si="284">V156</f>
        <v>0</v>
      </c>
      <c r="AY156" s="22">
        <f t="shared" ref="AY156" si="285">W156</f>
        <v>0</v>
      </c>
      <c r="AZ156" s="22">
        <v>126.99999999999999</v>
      </c>
      <c r="BA156" s="22">
        <v>126.99999999999999</v>
      </c>
      <c r="BB156" s="22">
        <f t="shared" si="250"/>
        <v>62</v>
      </c>
    </row>
    <row r="157" spans="1:54">
      <c r="A157" s="3" t="str">
        <f t="shared" si="225"/>
        <v>BC_TAM222Phesgo 15ml</v>
      </c>
      <c r="B157" s="3" t="s">
        <v>553</v>
      </c>
      <c r="C157" s="3" t="s">
        <v>635</v>
      </c>
      <c r="D157" s="3" t="s">
        <v>687</v>
      </c>
      <c r="E157" s="3" t="s">
        <v>710</v>
      </c>
      <c r="F157" s="3" t="s">
        <v>17</v>
      </c>
      <c r="G157" s="3" t="s">
        <v>19</v>
      </c>
      <c r="H157" s="3">
        <v>8489.27</v>
      </c>
      <c r="I157" s="22">
        <f>_xlfn.XLOOKUP($A157,[1]Sheet1!$A:$A,[1]Sheet1!D:D,0)</f>
        <v>3.0000070677455191</v>
      </c>
      <c r="J157" s="22">
        <f>_xlfn.XLOOKUP($A157,[1]Sheet1!$A:$A,[1]Sheet1!E:E,0)</f>
        <v>3.0000070677455191</v>
      </c>
      <c r="K157" s="22">
        <f>_xlfn.XLOOKUP($A157,[1]Sheet1!$A:$A,[1]Sheet1!F:F,0)</f>
        <v>5.0000070677455195</v>
      </c>
      <c r="L157" s="22">
        <v>5.0000070677455195</v>
      </c>
      <c r="M157" s="22">
        <v>6.0000070677455195</v>
      </c>
      <c r="N157" s="22">
        <v>7.0000070677455195</v>
      </c>
      <c r="O157" s="22">
        <f t="shared" si="226"/>
        <v>11.000021203236557</v>
      </c>
      <c r="P157" s="22">
        <f t="shared" si="227"/>
        <v>18.000021203236557</v>
      </c>
      <c r="Q157" s="22">
        <v>29.000042406473113</v>
      </c>
      <c r="R157" s="22">
        <v>6</v>
      </c>
      <c r="S157" s="22">
        <v>2</v>
      </c>
      <c r="T157" s="22">
        <v>2</v>
      </c>
      <c r="U157" s="22">
        <v>2</v>
      </c>
      <c r="V157" s="22">
        <v>0</v>
      </c>
      <c r="W157" s="22">
        <v>0</v>
      </c>
      <c r="X157" s="22">
        <f t="shared" si="228"/>
        <v>10</v>
      </c>
      <c r="Y157" s="22">
        <f t="shared" si="229"/>
        <v>2</v>
      </c>
      <c r="Z157" s="22">
        <f t="shared" si="230"/>
        <v>12</v>
      </c>
      <c r="AA157" s="22">
        <f t="shared" si="231"/>
        <v>25467.870000000003</v>
      </c>
      <c r="AB157" s="22">
        <f t="shared" si="232"/>
        <v>25467.870000000003</v>
      </c>
      <c r="AC157" s="22">
        <f t="shared" si="233"/>
        <v>42446.410000000011</v>
      </c>
      <c r="AD157" s="22">
        <f t="shared" si="234"/>
        <v>42446.410000000011</v>
      </c>
      <c r="AE157" s="22">
        <f t="shared" si="235"/>
        <v>50935.680000000008</v>
      </c>
      <c r="AF157" s="22">
        <f t="shared" si="236"/>
        <v>59424.950000000012</v>
      </c>
      <c r="AG157" s="22">
        <f t="shared" si="237"/>
        <v>93382.150000000009</v>
      </c>
      <c r="AH157" s="22">
        <f t="shared" si="238"/>
        <v>152807.04000000001</v>
      </c>
      <c r="AI157" s="22">
        <f t="shared" si="239"/>
        <v>246189.19000000003</v>
      </c>
      <c r="AJ157" s="22">
        <f t="shared" si="240"/>
        <v>50935.62</v>
      </c>
      <c r="AK157" s="22">
        <f t="shared" si="241"/>
        <v>16978.54</v>
      </c>
      <c r="AL157" s="22">
        <f t="shared" si="242"/>
        <v>16978.54</v>
      </c>
      <c r="AM157" s="22">
        <f t="shared" si="243"/>
        <v>16978.54</v>
      </c>
      <c r="AN157" s="22">
        <f t="shared" si="244"/>
        <v>0</v>
      </c>
      <c r="AO157" s="22">
        <f t="shared" si="245"/>
        <v>0</v>
      </c>
      <c r="AP157" s="22">
        <f t="shared" si="246"/>
        <v>84892.700000000012</v>
      </c>
      <c r="AQ157" s="22">
        <f t="shared" si="247"/>
        <v>16978.54</v>
      </c>
      <c r="AR157" s="22">
        <f t="shared" si="248"/>
        <v>101871.24</v>
      </c>
      <c r="AS157" s="22">
        <f t="shared" si="249"/>
        <v>24</v>
      </c>
      <c r="AT157" s="22">
        <f>R157*2</f>
        <v>12</v>
      </c>
      <c r="AU157" s="22">
        <f t="shared" ref="AU157" si="286">S157*2</f>
        <v>4</v>
      </c>
      <c r="AV157" s="22">
        <f t="shared" ref="AV157" si="287">T157*2</f>
        <v>4</v>
      </c>
      <c r="AW157" s="22">
        <f t="shared" ref="AW157" si="288">U157*2</f>
        <v>4</v>
      </c>
      <c r="AX157" s="22">
        <f t="shared" ref="AX157" si="289">V157*2</f>
        <v>0</v>
      </c>
      <c r="AY157" s="22">
        <f t="shared" ref="AY157" si="290">W157*2</f>
        <v>0</v>
      </c>
      <c r="BB157" s="22">
        <f t="shared" si="250"/>
        <v>2</v>
      </c>
    </row>
    <row r="158" spans="1:54">
      <c r="A158" s="3" t="str">
        <f t="shared" si="225"/>
        <v>BC_TAM224Herceptin IV</v>
      </c>
      <c r="B158" s="3" t="s">
        <v>553</v>
      </c>
      <c r="C158" s="3" t="s">
        <v>636</v>
      </c>
      <c r="D158" s="3" t="s">
        <v>688</v>
      </c>
      <c r="E158" s="3" t="s">
        <v>708</v>
      </c>
      <c r="F158" s="3" t="s">
        <v>11</v>
      </c>
      <c r="G158" s="3" t="s">
        <v>11</v>
      </c>
      <c r="H158" s="3">
        <v>4535.5</v>
      </c>
      <c r="I158" s="22">
        <f>_xlfn.XLOOKUP($A158,[1]Sheet1!$A:$A,[1]Sheet1!D:D,0)</f>
        <v>40.887380100039145</v>
      </c>
      <c r="J158" s="22">
        <f>_xlfn.XLOOKUP($A158,[1]Sheet1!$A:$A,[1]Sheet1!E:E,0)</f>
        <v>29.291929833078889</v>
      </c>
      <c r="K158" s="22">
        <f>_xlfn.XLOOKUP($A158,[1]Sheet1!$A:$A,[1]Sheet1!F:F,0)</f>
        <v>27.248145336836526</v>
      </c>
      <c r="L158" s="22">
        <v>19.241029775036274</v>
      </c>
      <c r="M158" s="22">
        <v>17.531242757832398</v>
      </c>
      <c r="N158" s="22">
        <v>30.520119880092778</v>
      </c>
      <c r="O158" s="22">
        <f t="shared" si="226"/>
        <v>97.427455269954564</v>
      </c>
      <c r="P158" s="22">
        <f t="shared" si="227"/>
        <v>67.292392412961448</v>
      </c>
      <c r="Q158" s="22">
        <v>164.719847682916</v>
      </c>
      <c r="R158" s="22">
        <v>8.6999999999999993</v>
      </c>
      <c r="S158" s="22">
        <v>13.59</v>
      </c>
      <c r="T158" s="22">
        <v>10.32</v>
      </c>
      <c r="U158" s="22">
        <v>10.64</v>
      </c>
      <c r="V158" s="22">
        <v>0</v>
      </c>
      <c r="W158" s="22">
        <v>0</v>
      </c>
      <c r="X158" s="22">
        <f t="shared" si="228"/>
        <v>32.61</v>
      </c>
      <c r="Y158" s="22">
        <f t="shared" si="229"/>
        <v>10.64</v>
      </c>
      <c r="Z158" s="22">
        <f t="shared" si="230"/>
        <v>43.25</v>
      </c>
      <c r="AA158" s="22">
        <f t="shared" si="231"/>
        <v>185444.71244372753</v>
      </c>
      <c r="AB158" s="22">
        <f t="shared" si="232"/>
        <v>132853.54775792931</v>
      </c>
      <c r="AC158" s="22">
        <f t="shared" si="233"/>
        <v>123583.96317522206</v>
      </c>
      <c r="AD158" s="22">
        <f t="shared" si="234"/>
        <v>87267.690544677025</v>
      </c>
      <c r="AE158" s="22">
        <f t="shared" si="235"/>
        <v>79512.951528148842</v>
      </c>
      <c r="AF158" s="22">
        <f t="shared" si="236"/>
        <v>138424.00371616081</v>
      </c>
      <c r="AG158" s="22">
        <f t="shared" si="237"/>
        <v>441882.22337687894</v>
      </c>
      <c r="AH158" s="22">
        <f t="shared" si="238"/>
        <v>305204.64578898664</v>
      </c>
      <c r="AI158" s="22">
        <f t="shared" si="239"/>
        <v>747086.86916586547</v>
      </c>
      <c r="AJ158" s="22">
        <f t="shared" si="240"/>
        <v>39458.85</v>
      </c>
      <c r="AK158" s="22">
        <f t="shared" si="241"/>
        <v>61637.445</v>
      </c>
      <c r="AL158" s="22">
        <f t="shared" si="242"/>
        <v>46806.36</v>
      </c>
      <c r="AM158" s="22">
        <f t="shared" si="243"/>
        <v>48257.72</v>
      </c>
      <c r="AN158" s="22">
        <f t="shared" si="244"/>
        <v>0</v>
      </c>
      <c r="AO158" s="22">
        <f t="shared" si="245"/>
        <v>0</v>
      </c>
      <c r="AP158" s="22">
        <f t="shared" si="246"/>
        <v>147902.655</v>
      </c>
      <c r="AQ158" s="22">
        <f t="shared" si="247"/>
        <v>48257.72</v>
      </c>
      <c r="AR158" s="22">
        <f t="shared" si="248"/>
        <v>196160.375</v>
      </c>
      <c r="AS158" s="22">
        <f t="shared" si="249"/>
        <v>0</v>
      </c>
      <c r="BB158" s="22">
        <f t="shared" si="250"/>
        <v>10.64</v>
      </c>
    </row>
    <row r="159" spans="1:54">
      <c r="A159" s="3" t="str">
        <f t="shared" si="225"/>
        <v>BC_TAM224Herceptin SC</v>
      </c>
      <c r="B159" s="3" t="s">
        <v>553</v>
      </c>
      <c r="C159" s="3" t="s">
        <v>636</v>
      </c>
      <c r="D159" s="3" t="s">
        <v>688</v>
      </c>
      <c r="E159" s="3" t="s">
        <v>708</v>
      </c>
      <c r="F159" s="3" t="s">
        <v>12</v>
      </c>
      <c r="G159" s="3" t="s">
        <v>12</v>
      </c>
      <c r="H159" s="3">
        <v>3444.49</v>
      </c>
      <c r="I159" s="22">
        <f>_xlfn.XLOOKUP($A159,[1]Sheet1!$A:$A,[1]Sheet1!D:D,0)</f>
        <v>20.734557961620332</v>
      </c>
      <c r="J159" s="22">
        <f>_xlfn.XLOOKUP($A159,[1]Sheet1!$A:$A,[1]Sheet1!E:E,0)</f>
        <v>19.211039681273068</v>
      </c>
      <c r="K159" s="22">
        <f>_xlfn.XLOOKUP($A159,[1]Sheet1!$A:$A,[1]Sheet1!F:F,0)</f>
        <v>29.139902993402998</v>
      </c>
      <c r="L159" s="22">
        <v>29.826546606795592</v>
      </c>
      <c r="M159" s="22">
        <v>26.855283509054885</v>
      </c>
      <c r="N159" s="22">
        <v>35.347285668649718</v>
      </c>
      <c r="O159" s="22">
        <f t="shared" si="226"/>
        <v>69.085500636296402</v>
      </c>
      <c r="P159" s="22">
        <f t="shared" si="227"/>
        <v>92.029115784500192</v>
      </c>
      <c r="Q159" s="22">
        <v>161.11461642079655</v>
      </c>
      <c r="R159" s="22">
        <v>20.740000000000002</v>
      </c>
      <c r="S159" s="22">
        <v>12.719999999999999</v>
      </c>
      <c r="T159" s="22">
        <v>8.8800000000000008</v>
      </c>
      <c r="U159" s="22">
        <v>16.420000000000002</v>
      </c>
      <c r="V159" s="22">
        <v>0</v>
      </c>
      <c r="W159" s="22">
        <v>0</v>
      </c>
      <c r="X159" s="22">
        <f t="shared" si="228"/>
        <v>42.34</v>
      </c>
      <c r="Y159" s="22">
        <f t="shared" si="229"/>
        <v>16.420000000000002</v>
      </c>
      <c r="Z159" s="22">
        <f t="shared" si="230"/>
        <v>58.760000000000005</v>
      </c>
      <c r="AA159" s="22">
        <f t="shared" si="231"/>
        <v>71419.977553221615</v>
      </c>
      <c r="AB159" s="22">
        <f t="shared" si="232"/>
        <v>66172.234071748258</v>
      </c>
      <c r="AC159" s="22">
        <f t="shared" si="233"/>
        <v>100372.10446174668</v>
      </c>
      <c r="AD159" s="22">
        <f t="shared" si="234"/>
        <v>102737.24152164134</v>
      </c>
      <c r="AE159" s="22">
        <f t="shared" si="235"/>
        <v>92502.755494104451</v>
      </c>
      <c r="AF159" s="22">
        <f t="shared" si="236"/>
        <v>121753.37201280726</v>
      </c>
      <c r="AG159" s="22">
        <f t="shared" si="237"/>
        <v>237964.31608671657</v>
      </c>
      <c r="AH159" s="22">
        <f t="shared" si="238"/>
        <v>316993.36902855302</v>
      </c>
      <c r="AI159" s="22">
        <f t="shared" si="239"/>
        <v>554957.6851152695</v>
      </c>
      <c r="AJ159" s="22">
        <f t="shared" si="240"/>
        <v>71438.722600000008</v>
      </c>
      <c r="AK159" s="22">
        <f t="shared" si="241"/>
        <v>43813.912799999991</v>
      </c>
      <c r="AL159" s="22">
        <f t="shared" si="242"/>
        <v>30587.071200000002</v>
      </c>
      <c r="AM159" s="22">
        <f t="shared" si="243"/>
        <v>56558.525800000003</v>
      </c>
      <c r="AN159" s="22">
        <f t="shared" si="244"/>
        <v>0</v>
      </c>
      <c r="AO159" s="22">
        <f t="shared" si="245"/>
        <v>0</v>
      </c>
      <c r="AP159" s="22">
        <f t="shared" si="246"/>
        <v>145839.7066</v>
      </c>
      <c r="AQ159" s="22">
        <f t="shared" si="247"/>
        <v>56558.525800000003</v>
      </c>
      <c r="AR159" s="22">
        <f t="shared" si="248"/>
        <v>202398.23240000001</v>
      </c>
      <c r="AS159" s="22">
        <f t="shared" si="249"/>
        <v>0</v>
      </c>
      <c r="BB159" s="22">
        <f t="shared" si="250"/>
        <v>16.420000000000002</v>
      </c>
    </row>
    <row r="160" spans="1:54">
      <c r="A160" s="3" t="str">
        <f t="shared" si="225"/>
        <v>BC_TAM224Itovebi 3mg</v>
      </c>
      <c r="B160" s="3" t="s">
        <v>553</v>
      </c>
      <c r="C160" s="3" t="s">
        <v>636</v>
      </c>
      <c r="D160" s="3" t="s">
        <v>688</v>
      </c>
      <c r="E160" s="3" t="s">
        <v>710</v>
      </c>
      <c r="F160" s="3" t="s">
        <v>13</v>
      </c>
      <c r="G160" s="3" t="s">
        <v>14</v>
      </c>
      <c r="H160" s="3">
        <v>3566.02</v>
      </c>
      <c r="I160" s="22">
        <f>_xlfn.XLOOKUP($A160,[1]Sheet1!$A:$A,[1]Sheet1!D:D,0)</f>
        <v>1.5551340494939321</v>
      </c>
      <c r="J160" s="22">
        <f>_xlfn.XLOOKUP($A160,[1]Sheet1!$A:$A,[1]Sheet1!E:E,0)</f>
        <v>1.7756415260852174</v>
      </c>
      <c r="K160" s="22">
        <f>_xlfn.XLOOKUP($A160,[1]Sheet1!$A:$A,[1]Sheet1!F:F,0)</f>
        <v>3.5939537236588102</v>
      </c>
      <c r="L160" s="22">
        <v>3.6381461100671673</v>
      </c>
      <c r="M160" s="22">
        <v>4.4230098447545627</v>
      </c>
      <c r="N160" s="22">
        <v>5.6327311515485468</v>
      </c>
      <c r="O160" s="22">
        <f t="shared" si="226"/>
        <v>6.9247292992379599</v>
      </c>
      <c r="P160" s="22">
        <f t="shared" si="227"/>
        <v>13.693887106370276</v>
      </c>
      <c r="Q160" s="22">
        <v>20.61861640560824</v>
      </c>
      <c r="R160" s="22">
        <v>0.54</v>
      </c>
      <c r="S160" s="22">
        <v>0</v>
      </c>
      <c r="T160" s="22">
        <v>0.54</v>
      </c>
      <c r="U160" s="22">
        <v>1.08</v>
      </c>
      <c r="V160" s="22">
        <v>0</v>
      </c>
      <c r="W160" s="22">
        <v>0</v>
      </c>
      <c r="X160" s="22">
        <f t="shared" si="228"/>
        <v>1.08</v>
      </c>
      <c r="Y160" s="22">
        <f t="shared" si="229"/>
        <v>1.08</v>
      </c>
      <c r="Z160" s="22">
        <f t="shared" si="230"/>
        <v>2.16</v>
      </c>
      <c r="AA160" s="22">
        <f t="shared" si="231"/>
        <v>5545.6391231763519</v>
      </c>
      <c r="AB160" s="22">
        <f t="shared" si="232"/>
        <v>6331.9731948504068</v>
      </c>
      <c r="AC160" s="22">
        <f t="shared" si="233"/>
        <v>12816.11085764179</v>
      </c>
      <c r="AD160" s="22">
        <f t="shared" si="234"/>
        <v>12973.701791421719</v>
      </c>
      <c r="AE160" s="22">
        <f t="shared" si="235"/>
        <v>15772.541566591666</v>
      </c>
      <c r="AF160" s="22">
        <f t="shared" si="236"/>
        <v>20086.43194104515</v>
      </c>
      <c r="AG160" s="22">
        <f t="shared" si="237"/>
        <v>24693.723175668551</v>
      </c>
      <c r="AH160" s="22">
        <f t="shared" si="238"/>
        <v>48832.67529905853</v>
      </c>
      <c r="AI160" s="22">
        <f t="shared" si="239"/>
        <v>73526.398474727088</v>
      </c>
      <c r="AJ160" s="22">
        <f t="shared" si="240"/>
        <v>1925.6508000000001</v>
      </c>
      <c r="AK160" s="22">
        <f t="shared" si="241"/>
        <v>0</v>
      </c>
      <c r="AL160" s="22">
        <f t="shared" si="242"/>
        <v>1925.6508000000001</v>
      </c>
      <c r="AM160" s="22">
        <f t="shared" si="243"/>
        <v>3851.3016000000002</v>
      </c>
      <c r="AN160" s="22">
        <f t="shared" si="244"/>
        <v>0</v>
      </c>
      <c r="AO160" s="22">
        <f t="shared" si="245"/>
        <v>0</v>
      </c>
      <c r="AP160" s="22">
        <f t="shared" si="246"/>
        <v>3851.3016000000002</v>
      </c>
      <c r="AQ160" s="22">
        <f t="shared" si="247"/>
        <v>3851.3016000000002</v>
      </c>
      <c r="AR160" s="22">
        <f t="shared" si="248"/>
        <v>7702.6032000000005</v>
      </c>
      <c r="AS160" s="22">
        <f t="shared" si="249"/>
        <v>0</v>
      </c>
      <c r="BB160" s="22">
        <f t="shared" si="250"/>
        <v>1.08</v>
      </c>
    </row>
    <row r="161" spans="1:54">
      <c r="A161" s="3" t="str">
        <f t="shared" si="225"/>
        <v>BC_TAM224Itovebi 9mg</v>
      </c>
      <c r="B161" s="3" t="s">
        <v>553</v>
      </c>
      <c r="C161" s="3" t="s">
        <v>636</v>
      </c>
      <c r="D161" s="3" t="s">
        <v>688</v>
      </c>
      <c r="E161" s="3" t="s">
        <v>710</v>
      </c>
      <c r="F161" s="3" t="s">
        <v>13</v>
      </c>
      <c r="G161" s="3" t="s">
        <v>15</v>
      </c>
      <c r="H161" s="3">
        <v>10698.05</v>
      </c>
      <c r="I161" s="22">
        <f>_xlfn.XLOOKUP($A161,[1]Sheet1!$A:$A,[1]Sheet1!D:D,0)</f>
        <v>0</v>
      </c>
      <c r="J161" s="22">
        <f>_xlfn.XLOOKUP($A161,[1]Sheet1!$A:$A,[1]Sheet1!E:E,0)</f>
        <v>0</v>
      </c>
      <c r="K161" s="22">
        <f>_xlfn.XLOOKUP($A161,[1]Sheet1!$A:$A,[1]Sheet1!F:F,0)</f>
        <v>0</v>
      </c>
      <c r="O161" s="22">
        <f t="shared" si="226"/>
        <v>0</v>
      </c>
      <c r="P161" s="22">
        <f t="shared" si="227"/>
        <v>0</v>
      </c>
      <c r="Q161" s="22">
        <v>0</v>
      </c>
      <c r="R161" s="22">
        <v>6.75</v>
      </c>
      <c r="S161" s="22">
        <v>0</v>
      </c>
      <c r="T161" s="22">
        <v>1.8900000000000001</v>
      </c>
      <c r="U161" s="22">
        <v>3.7800000000000002</v>
      </c>
      <c r="V161" s="22">
        <v>0</v>
      </c>
      <c r="W161" s="22">
        <v>0</v>
      </c>
      <c r="X161" s="22">
        <f t="shared" si="228"/>
        <v>8.64</v>
      </c>
      <c r="Y161" s="22">
        <f t="shared" si="229"/>
        <v>3.7800000000000002</v>
      </c>
      <c r="Z161" s="22">
        <f t="shared" si="230"/>
        <v>12.420000000000002</v>
      </c>
      <c r="AA161" s="22">
        <f t="shared" si="231"/>
        <v>0</v>
      </c>
      <c r="AB161" s="22">
        <f t="shared" si="232"/>
        <v>0</v>
      </c>
      <c r="AC161" s="22">
        <f t="shared" si="233"/>
        <v>0</v>
      </c>
      <c r="AD161" s="22">
        <f t="shared" si="234"/>
        <v>0</v>
      </c>
      <c r="AE161" s="22">
        <f t="shared" si="235"/>
        <v>0</v>
      </c>
      <c r="AF161" s="22">
        <f t="shared" si="236"/>
        <v>0</v>
      </c>
      <c r="AG161" s="22">
        <f t="shared" si="237"/>
        <v>0</v>
      </c>
      <c r="AH161" s="22">
        <f t="shared" si="238"/>
        <v>0</v>
      </c>
      <c r="AI161" s="22">
        <f t="shared" si="239"/>
        <v>0</v>
      </c>
      <c r="AJ161" s="22">
        <f t="shared" si="240"/>
        <v>72211.837499999994</v>
      </c>
      <c r="AK161" s="22">
        <f t="shared" si="241"/>
        <v>0</v>
      </c>
      <c r="AL161" s="22">
        <f t="shared" si="242"/>
        <v>20219.3145</v>
      </c>
      <c r="AM161" s="22">
        <f t="shared" si="243"/>
        <v>40438.629000000001</v>
      </c>
      <c r="AN161" s="22">
        <f t="shared" si="244"/>
        <v>0</v>
      </c>
      <c r="AO161" s="22">
        <f t="shared" si="245"/>
        <v>0</v>
      </c>
      <c r="AP161" s="22">
        <f t="shared" si="246"/>
        <v>92431.152000000002</v>
      </c>
      <c r="AQ161" s="22">
        <f t="shared" si="247"/>
        <v>40438.629000000001</v>
      </c>
      <c r="AR161" s="22">
        <f t="shared" si="248"/>
        <v>132869.78100000002</v>
      </c>
      <c r="AS161" s="22">
        <f t="shared" si="249"/>
        <v>0</v>
      </c>
      <c r="BB161" s="22">
        <f t="shared" si="250"/>
        <v>3.7800000000000002</v>
      </c>
    </row>
    <row r="162" spans="1:54">
      <c r="A162" s="3" t="str">
        <f t="shared" si="225"/>
        <v>BC_TAM224Perjeta</v>
      </c>
      <c r="B162" s="3" t="s">
        <v>553</v>
      </c>
      <c r="C162" s="3" t="s">
        <v>636</v>
      </c>
      <c r="D162" s="3" t="s">
        <v>688</v>
      </c>
      <c r="E162" s="3" t="s">
        <v>708</v>
      </c>
      <c r="F162" s="3" t="s">
        <v>16</v>
      </c>
      <c r="G162" s="3" t="s">
        <v>16</v>
      </c>
      <c r="H162" s="3">
        <v>3985.87</v>
      </c>
      <c r="I162" s="22">
        <f>_xlfn.XLOOKUP($A162,[1]Sheet1!$A:$A,[1]Sheet1!D:D,0)</f>
        <v>34.421003113147137</v>
      </c>
      <c r="J162" s="22">
        <f>_xlfn.XLOOKUP($A162,[1]Sheet1!$A:$A,[1]Sheet1!E:E,0)</f>
        <v>29.075938364480038</v>
      </c>
      <c r="K162" s="22">
        <f>_xlfn.XLOOKUP($A162,[1]Sheet1!$A:$A,[1]Sheet1!F:F,0)</f>
        <v>44.131193550971133</v>
      </c>
      <c r="L162" s="22">
        <v>26.667195589183084</v>
      </c>
      <c r="M162" s="22">
        <v>32.366786783910356</v>
      </c>
      <c r="N162" s="22">
        <v>37.145969570905656</v>
      </c>
      <c r="O162" s="22">
        <f t="shared" si="226"/>
        <v>107.62813502859831</v>
      </c>
      <c r="P162" s="22">
        <f t="shared" si="227"/>
        <v>96.1799519439991</v>
      </c>
      <c r="Q162" s="22">
        <v>203.80808697259738</v>
      </c>
      <c r="R162" s="22">
        <v>21.902699999999999</v>
      </c>
      <c r="S162" s="22">
        <v>26.060000000270001</v>
      </c>
      <c r="T162" s="22">
        <v>26.410000000000004</v>
      </c>
      <c r="U162" s="22">
        <v>29.62</v>
      </c>
      <c r="V162" s="22">
        <v>0</v>
      </c>
      <c r="W162" s="22">
        <v>0</v>
      </c>
      <c r="X162" s="22">
        <f t="shared" si="228"/>
        <v>74.372700000270015</v>
      </c>
      <c r="Y162" s="22">
        <f t="shared" si="229"/>
        <v>29.62</v>
      </c>
      <c r="Z162" s="22">
        <f t="shared" si="230"/>
        <v>103.99270000027002</v>
      </c>
      <c r="AA162" s="22">
        <f t="shared" si="231"/>
        <v>137197.64367859976</v>
      </c>
      <c r="AB162" s="22">
        <f t="shared" si="232"/>
        <v>115892.91044883005</v>
      </c>
      <c r="AC162" s="22">
        <f t="shared" si="233"/>
        <v>175901.20043900932</v>
      </c>
      <c r="AD162" s="22">
        <f t="shared" si="234"/>
        <v>106291.97488305718</v>
      </c>
      <c r="AE162" s="22">
        <f t="shared" si="235"/>
        <v>129009.80443838477</v>
      </c>
      <c r="AF162" s="22">
        <f t="shared" si="236"/>
        <v>148059.00573358571</v>
      </c>
      <c r="AG162" s="22">
        <f t="shared" si="237"/>
        <v>428991.75456643914</v>
      </c>
      <c r="AH162" s="22">
        <f t="shared" si="238"/>
        <v>383360.78505502769</v>
      </c>
      <c r="AI162" s="22">
        <f t="shared" si="239"/>
        <v>812352.53962146665</v>
      </c>
      <c r="AJ162" s="22">
        <f t="shared" si="240"/>
        <v>87301.314849000002</v>
      </c>
      <c r="AK162" s="22">
        <f t="shared" si="241"/>
        <v>103871.77220107619</v>
      </c>
      <c r="AL162" s="22">
        <f t="shared" si="242"/>
        <v>105266.82670000001</v>
      </c>
      <c r="AM162" s="22">
        <f t="shared" si="243"/>
        <v>118061.4694</v>
      </c>
      <c r="AN162" s="22">
        <f t="shared" si="244"/>
        <v>0</v>
      </c>
      <c r="AO162" s="22">
        <f t="shared" si="245"/>
        <v>0</v>
      </c>
      <c r="AP162" s="22">
        <f t="shared" si="246"/>
        <v>296439.91375007626</v>
      </c>
      <c r="AQ162" s="22">
        <f t="shared" si="247"/>
        <v>118061.4694</v>
      </c>
      <c r="AR162" s="22">
        <f t="shared" si="248"/>
        <v>414501.38315007626</v>
      </c>
      <c r="AS162" s="22">
        <f t="shared" si="249"/>
        <v>0</v>
      </c>
      <c r="BB162" s="22">
        <f t="shared" si="250"/>
        <v>29.62</v>
      </c>
    </row>
    <row r="163" spans="1:54">
      <c r="A163" s="3" t="str">
        <f t="shared" si="225"/>
        <v>BC_TAM224Phesgo 10ml</v>
      </c>
      <c r="B163" s="3" t="s">
        <v>553</v>
      </c>
      <c r="C163" s="3" t="s">
        <v>636</v>
      </c>
      <c r="D163" s="3" t="s">
        <v>688</v>
      </c>
      <c r="E163" s="3" t="s">
        <v>710</v>
      </c>
      <c r="F163" s="3" t="s">
        <v>17</v>
      </c>
      <c r="G163" s="3" t="s">
        <v>18</v>
      </c>
      <c r="H163" s="3">
        <v>6232.07</v>
      </c>
      <c r="I163" s="22">
        <f>_xlfn.XLOOKUP($A163,[1]Sheet1!$A:$A,[1]Sheet1!D:D,0)</f>
        <v>17.586072049032406</v>
      </c>
      <c r="J163" s="22">
        <f>_xlfn.XLOOKUP($A163,[1]Sheet1!$A:$A,[1]Sheet1!E:E,0)</f>
        <v>15.806466089087438</v>
      </c>
      <c r="K163" s="22">
        <f>_xlfn.XLOOKUP($A163,[1]Sheet1!$A:$A,[1]Sheet1!F:F,0)</f>
        <v>23.774444894086162</v>
      </c>
      <c r="L163" s="22">
        <v>21.340637640740095</v>
      </c>
      <c r="M163" s="22">
        <v>19.489658968273293</v>
      </c>
      <c r="N163" s="22">
        <v>25.356636434079732</v>
      </c>
      <c r="O163" s="22">
        <f t="shared" si="226"/>
        <v>57.166983032206005</v>
      </c>
      <c r="P163" s="22">
        <f t="shared" si="227"/>
        <v>66.18693304309312</v>
      </c>
      <c r="Q163" s="22">
        <v>123.35391607529913</v>
      </c>
      <c r="R163" s="22">
        <v>53.6</v>
      </c>
      <c r="S163" s="22">
        <v>38.480000000270003</v>
      </c>
      <c r="T163" s="22">
        <v>33.89</v>
      </c>
      <c r="U163" s="22">
        <v>49.55</v>
      </c>
      <c r="V163" s="22">
        <v>0</v>
      </c>
      <c r="W163" s="22">
        <v>0</v>
      </c>
      <c r="X163" s="22">
        <f t="shared" si="228"/>
        <v>125.97000000027001</v>
      </c>
      <c r="Y163" s="22">
        <f t="shared" si="229"/>
        <v>49.55</v>
      </c>
      <c r="Z163" s="22">
        <f t="shared" si="230"/>
        <v>175.52000000026999</v>
      </c>
      <c r="AA163" s="22">
        <f t="shared" si="231"/>
        <v>109597.63203461339</v>
      </c>
      <c r="AB163" s="22">
        <f t="shared" si="232"/>
        <v>98507.003119819143</v>
      </c>
      <c r="AC163" s="22">
        <f t="shared" si="233"/>
        <v>148164.00479108753</v>
      </c>
      <c r="AD163" s="22">
        <f t="shared" si="234"/>
        <v>132996.34762172712</v>
      </c>
      <c r="AE163" s="22">
        <f t="shared" si="235"/>
        <v>121460.91896640694</v>
      </c>
      <c r="AF163" s="22">
        <f t="shared" si="236"/>
        <v>158024.33322173526</v>
      </c>
      <c r="AG163" s="22">
        <f t="shared" si="237"/>
        <v>356268.63994552009</v>
      </c>
      <c r="AH163" s="22">
        <f t="shared" si="238"/>
        <v>412481.59980986931</v>
      </c>
      <c r="AI163" s="22">
        <f t="shared" si="239"/>
        <v>768750.2397553894</v>
      </c>
      <c r="AJ163" s="22">
        <f t="shared" si="240"/>
        <v>334038.95199999999</v>
      </c>
      <c r="AK163" s="22">
        <f t="shared" si="241"/>
        <v>239810.05360168268</v>
      </c>
      <c r="AL163" s="22">
        <f t="shared" si="242"/>
        <v>211204.8523</v>
      </c>
      <c r="AM163" s="22">
        <f t="shared" si="243"/>
        <v>308799.06849999999</v>
      </c>
      <c r="AN163" s="22">
        <f t="shared" si="244"/>
        <v>0</v>
      </c>
      <c r="AO163" s="22">
        <f t="shared" si="245"/>
        <v>0</v>
      </c>
      <c r="AP163" s="22">
        <f t="shared" si="246"/>
        <v>785053.85790168261</v>
      </c>
      <c r="AQ163" s="22">
        <f t="shared" si="247"/>
        <v>308799.06849999999</v>
      </c>
      <c r="AR163" s="22">
        <f t="shared" si="248"/>
        <v>1093852.9264016824</v>
      </c>
      <c r="AS163" s="22">
        <f t="shared" si="249"/>
        <v>175.52000000026999</v>
      </c>
      <c r="AT163" s="22">
        <f>R163</f>
        <v>53.6</v>
      </c>
      <c r="AU163" s="22">
        <f t="shared" ref="AU163" si="291">S163</f>
        <v>38.480000000270003</v>
      </c>
      <c r="AV163" s="22">
        <f t="shared" ref="AV163" si="292">T163</f>
        <v>33.89</v>
      </c>
      <c r="AW163" s="22">
        <f t="shared" ref="AW163" si="293">U163</f>
        <v>49.55</v>
      </c>
      <c r="AX163" s="22">
        <f t="shared" ref="AX163" si="294">V163</f>
        <v>0</v>
      </c>
      <c r="AY163" s="22">
        <f t="shared" ref="AY163" si="295">W163</f>
        <v>0</v>
      </c>
      <c r="AZ163" s="22">
        <v>188.51000000000002</v>
      </c>
      <c r="BA163" s="22">
        <v>188.51000000000002</v>
      </c>
      <c r="BB163" s="22">
        <f t="shared" si="250"/>
        <v>49.55</v>
      </c>
    </row>
    <row r="164" spans="1:54">
      <c r="A164" s="3" t="str">
        <f t="shared" si="225"/>
        <v>BC_TAM224Phesgo 15ml</v>
      </c>
      <c r="B164" s="3" t="s">
        <v>553</v>
      </c>
      <c r="C164" s="3" t="s">
        <v>636</v>
      </c>
      <c r="D164" s="3" t="s">
        <v>688</v>
      </c>
      <c r="E164" s="3" t="s">
        <v>710</v>
      </c>
      <c r="F164" s="3" t="s">
        <v>17</v>
      </c>
      <c r="G164" s="3" t="s">
        <v>19</v>
      </c>
      <c r="H164" s="3">
        <v>8489.27</v>
      </c>
      <c r="I164" s="22">
        <f>_xlfn.XLOOKUP($A164,[1]Sheet1!$A:$A,[1]Sheet1!D:D,0)</f>
        <v>0.81000598414117952</v>
      </c>
      <c r="J164" s="22">
        <f>_xlfn.XLOOKUP($A164,[1]Sheet1!$A:$A,[1]Sheet1!E:E,0)</f>
        <v>1.080005983826003</v>
      </c>
      <c r="K164" s="22">
        <f>_xlfn.XLOOKUP($A164,[1]Sheet1!$A:$A,[1]Sheet1!F:F,0)</f>
        <v>1.3500059840008625</v>
      </c>
      <c r="L164" s="22">
        <v>0.81000598400155099</v>
      </c>
      <c r="M164" s="22">
        <v>0.81000598419768655</v>
      </c>
      <c r="N164" s="22">
        <v>1.0800059839799534</v>
      </c>
      <c r="O164" s="22">
        <f t="shared" si="226"/>
        <v>3.2400179519680448</v>
      </c>
      <c r="P164" s="22">
        <f t="shared" si="227"/>
        <v>2.7000179521791909</v>
      </c>
      <c r="Q164" s="22">
        <v>5.9400359041472353</v>
      </c>
      <c r="R164" s="22">
        <v>1.62</v>
      </c>
      <c r="S164" s="22">
        <v>1.8900000000000003</v>
      </c>
      <c r="T164" s="22">
        <v>4.0500000000000007</v>
      </c>
      <c r="U164" s="22">
        <v>2.7</v>
      </c>
      <c r="V164" s="22">
        <v>0</v>
      </c>
      <c r="W164" s="22">
        <v>0</v>
      </c>
      <c r="X164" s="22">
        <f t="shared" si="228"/>
        <v>7.5600000000000014</v>
      </c>
      <c r="Y164" s="22">
        <f t="shared" si="229"/>
        <v>2.7</v>
      </c>
      <c r="Z164" s="22">
        <f t="shared" si="230"/>
        <v>10.260000000000002</v>
      </c>
      <c r="AA164" s="22">
        <f t="shared" si="231"/>
        <v>6876.359500990191</v>
      </c>
      <c r="AB164" s="22">
        <f t="shared" si="232"/>
        <v>9168.4623983145721</v>
      </c>
      <c r="AC164" s="22">
        <f t="shared" si="233"/>
        <v>11460.565299799002</v>
      </c>
      <c r="AD164" s="22">
        <f t="shared" si="234"/>
        <v>6876.3594998048475</v>
      </c>
      <c r="AE164" s="22">
        <f t="shared" si="235"/>
        <v>6876.3595014698949</v>
      </c>
      <c r="AF164" s="22">
        <f t="shared" si="236"/>
        <v>9168.4623996214996</v>
      </c>
      <c r="AG164" s="22">
        <f t="shared" si="237"/>
        <v>27505.387199103763</v>
      </c>
      <c r="AH164" s="22">
        <f t="shared" si="238"/>
        <v>22921.181400896243</v>
      </c>
      <c r="AI164" s="22">
        <f t="shared" si="239"/>
        <v>50426.568600000006</v>
      </c>
      <c r="AJ164" s="22">
        <f t="shared" si="240"/>
        <v>13752.617400000001</v>
      </c>
      <c r="AK164" s="22">
        <f t="shared" si="241"/>
        <v>16044.720300000004</v>
      </c>
      <c r="AL164" s="22">
        <f t="shared" si="242"/>
        <v>34381.543500000007</v>
      </c>
      <c r="AM164" s="22">
        <f t="shared" si="243"/>
        <v>22921.029000000002</v>
      </c>
      <c r="AN164" s="22">
        <f t="shared" si="244"/>
        <v>0</v>
      </c>
      <c r="AO164" s="22">
        <f t="shared" si="245"/>
        <v>0</v>
      </c>
      <c r="AP164" s="22">
        <f t="shared" si="246"/>
        <v>64178.881200000018</v>
      </c>
      <c r="AQ164" s="22">
        <f t="shared" si="247"/>
        <v>22921.029000000002</v>
      </c>
      <c r="AR164" s="22">
        <f t="shared" si="248"/>
        <v>87099.910200000013</v>
      </c>
      <c r="AS164" s="22">
        <f t="shared" si="249"/>
        <v>20.520000000000003</v>
      </c>
      <c r="AT164" s="22">
        <f>R164*2</f>
        <v>3.24</v>
      </c>
      <c r="AU164" s="22">
        <f t="shared" ref="AU164" si="296">S164*2</f>
        <v>3.7800000000000007</v>
      </c>
      <c r="AV164" s="22">
        <f t="shared" ref="AV164" si="297">T164*2</f>
        <v>8.1000000000000014</v>
      </c>
      <c r="AW164" s="22">
        <f t="shared" ref="AW164" si="298">U164*2</f>
        <v>5.4</v>
      </c>
      <c r="AX164" s="22">
        <f t="shared" ref="AX164" si="299">V164*2</f>
        <v>0</v>
      </c>
      <c r="AY164" s="22">
        <f t="shared" ref="AY164" si="300">W164*2</f>
        <v>0</v>
      </c>
      <c r="BB164" s="22">
        <f t="shared" si="250"/>
        <v>2.7</v>
      </c>
    </row>
    <row r="165" spans="1:54">
      <c r="A165" s="3" t="str">
        <f t="shared" si="225"/>
        <v>BC_TAM225Herceptin IV</v>
      </c>
      <c r="B165" s="3" t="s">
        <v>553</v>
      </c>
      <c r="C165" s="3" t="s">
        <v>637</v>
      </c>
      <c r="D165" s="3" t="s">
        <v>689</v>
      </c>
      <c r="E165" s="3" t="s">
        <v>708</v>
      </c>
      <c r="F165" s="3" t="s">
        <v>11</v>
      </c>
      <c r="G165" s="3" t="s">
        <v>11</v>
      </c>
      <c r="H165" s="3">
        <v>4535.5</v>
      </c>
      <c r="I165" s="22">
        <f>_xlfn.XLOOKUP($A165,[1]Sheet1!$A:$A,[1]Sheet1!D:D,0)</f>
        <v>31.342824118868805</v>
      </c>
      <c r="J165" s="22">
        <f>_xlfn.XLOOKUP($A165,[1]Sheet1!$A:$A,[1]Sheet1!E:E,0)</f>
        <v>22.454160736494792</v>
      </c>
      <c r="K165" s="22">
        <f>_xlfn.XLOOKUP($A165,[1]Sheet1!$A:$A,[1]Sheet1!F:F,0)</f>
        <v>20.887467594359869</v>
      </c>
      <c r="L165" s="22">
        <v>14.749495091868269</v>
      </c>
      <c r="M165" s="22">
        <v>13.438832642236406</v>
      </c>
      <c r="N165" s="22">
        <v>23.395647927259176</v>
      </c>
      <c r="O165" s="22">
        <f t="shared" si="226"/>
        <v>74.684452449723466</v>
      </c>
      <c r="P165" s="22">
        <f t="shared" si="227"/>
        <v>51.583975661363851</v>
      </c>
      <c r="Q165" s="22">
        <v>126.26842811108733</v>
      </c>
      <c r="R165" s="22">
        <v>6.4</v>
      </c>
      <c r="S165" s="22">
        <v>6.08</v>
      </c>
      <c r="T165" s="22">
        <v>8.84</v>
      </c>
      <c r="U165" s="22">
        <v>11.68</v>
      </c>
      <c r="V165" s="22">
        <v>0</v>
      </c>
      <c r="W165" s="22">
        <v>0</v>
      </c>
      <c r="X165" s="22">
        <f t="shared" si="228"/>
        <v>21.32</v>
      </c>
      <c r="Y165" s="22">
        <f t="shared" si="229"/>
        <v>11.68</v>
      </c>
      <c r="Z165" s="22">
        <f t="shared" si="230"/>
        <v>33</v>
      </c>
      <c r="AA165" s="22">
        <f t="shared" si="231"/>
        <v>142155.37879112948</v>
      </c>
      <c r="AB165" s="22">
        <f t="shared" si="232"/>
        <v>101840.84602037213</v>
      </c>
      <c r="AC165" s="22">
        <f t="shared" si="233"/>
        <v>94735.109274219183</v>
      </c>
      <c r="AD165" s="22">
        <f t="shared" si="234"/>
        <v>66896.334989168536</v>
      </c>
      <c r="AE165" s="22">
        <f t="shared" si="235"/>
        <v>60951.825448863216</v>
      </c>
      <c r="AF165" s="22">
        <f t="shared" si="236"/>
        <v>106110.96117408399</v>
      </c>
      <c r="AG165" s="22">
        <f t="shared" si="237"/>
        <v>338731.33408572077</v>
      </c>
      <c r="AH165" s="22">
        <f t="shared" si="238"/>
        <v>233959.12161211573</v>
      </c>
      <c r="AI165" s="22">
        <f t="shared" si="239"/>
        <v>572690.45569783659</v>
      </c>
      <c r="AJ165" s="22">
        <f t="shared" si="240"/>
        <v>29027.200000000001</v>
      </c>
      <c r="AK165" s="22">
        <f t="shared" si="241"/>
        <v>27575.84</v>
      </c>
      <c r="AL165" s="22">
        <f t="shared" si="242"/>
        <v>40093.82</v>
      </c>
      <c r="AM165" s="22">
        <f t="shared" si="243"/>
        <v>52974.64</v>
      </c>
      <c r="AN165" s="22">
        <f t="shared" si="244"/>
        <v>0</v>
      </c>
      <c r="AO165" s="22">
        <f t="shared" si="245"/>
        <v>0</v>
      </c>
      <c r="AP165" s="22">
        <f t="shared" si="246"/>
        <v>96696.86</v>
      </c>
      <c r="AQ165" s="22">
        <f t="shared" si="247"/>
        <v>52974.64</v>
      </c>
      <c r="AR165" s="22">
        <f t="shared" si="248"/>
        <v>149671.5</v>
      </c>
      <c r="AS165" s="22">
        <f t="shared" si="249"/>
        <v>0</v>
      </c>
      <c r="BB165" s="22">
        <f t="shared" si="250"/>
        <v>11.68</v>
      </c>
    </row>
    <row r="166" spans="1:54">
      <c r="A166" s="3" t="str">
        <f t="shared" si="225"/>
        <v>BC_TAM225Herceptin SC</v>
      </c>
      <c r="B166" s="3" t="s">
        <v>553</v>
      </c>
      <c r="C166" s="3" t="s">
        <v>637</v>
      </c>
      <c r="D166" s="3" t="s">
        <v>689</v>
      </c>
      <c r="E166" s="3" t="s">
        <v>708</v>
      </c>
      <c r="F166" s="3" t="s">
        <v>12</v>
      </c>
      <c r="G166" s="3" t="s">
        <v>12</v>
      </c>
      <c r="H166" s="3">
        <v>3444.49</v>
      </c>
      <c r="I166" s="22">
        <f>_xlfn.XLOOKUP($A166,[1]Sheet1!$A:$A,[1]Sheet1!D:D,0)</f>
        <v>16.329673239488592</v>
      </c>
      <c r="J166" s="22">
        <f>_xlfn.XLOOKUP($A166,[1]Sheet1!$A:$A,[1]Sheet1!E:E,0)</f>
        <v>15.129813771131051</v>
      </c>
      <c r="K166" s="22">
        <f>_xlfn.XLOOKUP($A166,[1]Sheet1!$A:$A,[1]Sheet1!F:F,0)</f>
        <v>22.949372491733644</v>
      </c>
      <c r="L166" s="22">
        <v>23.490144369264737</v>
      </c>
      <c r="M166" s="22">
        <v>21.150101452291711</v>
      </c>
      <c r="N166" s="22">
        <v>27.838048244882916</v>
      </c>
      <c r="O166" s="22">
        <f t="shared" si="226"/>
        <v>54.408859502353287</v>
      </c>
      <c r="P166" s="22">
        <f t="shared" si="227"/>
        <v>72.478294066439361</v>
      </c>
      <c r="Q166" s="22">
        <v>126.88715356879267</v>
      </c>
      <c r="R166" s="22">
        <v>17.88</v>
      </c>
      <c r="S166" s="22">
        <v>11.64</v>
      </c>
      <c r="T166" s="22">
        <v>13.559999999999999</v>
      </c>
      <c r="U166" s="22">
        <v>12.04</v>
      </c>
      <c r="V166" s="22">
        <v>0</v>
      </c>
      <c r="W166" s="22">
        <v>0</v>
      </c>
      <c r="X166" s="22">
        <f t="shared" si="228"/>
        <v>43.08</v>
      </c>
      <c r="Y166" s="22">
        <f t="shared" si="229"/>
        <v>12.04</v>
      </c>
      <c r="Z166" s="22">
        <f t="shared" si="230"/>
        <v>55.12</v>
      </c>
      <c r="AA166" s="22">
        <f t="shared" si="231"/>
        <v>56247.396176686059</v>
      </c>
      <c r="AB166" s="22">
        <f t="shared" si="232"/>
        <v>52114.492236523191</v>
      </c>
      <c r="AC166" s="22">
        <f t="shared" si="233"/>
        <v>79048.88405405161</v>
      </c>
      <c r="AD166" s="22">
        <f t="shared" si="234"/>
        <v>80911.567378488689</v>
      </c>
      <c r="AE166" s="22">
        <f t="shared" si="235"/>
        <v>72851.312951404267</v>
      </c>
      <c r="AF166" s="22">
        <f t="shared" si="236"/>
        <v>95887.878799016748</v>
      </c>
      <c r="AG166" s="22">
        <f t="shared" si="237"/>
        <v>187410.77246726086</v>
      </c>
      <c r="AH166" s="22">
        <f t="shared" si="238"/>
        <v>249650.7591289097</v>
      </c>
      <c r="AI166" s="22">
        <f t="shared" si="239"/>
        <v>437061.53159617062</v>
      </c>
      <c r="AJ166" s="22">
        <f t="shared" si="240"/>
        <v>61587.481199999995</v>
      </c>
      <c r="AK166" s="22">
        <f t="shared" si="241"/>
        <v>40093.863599999997</v>
      </c>
      <c r="AL166" s="22">
        <f t="shared" si="242"/>
        <v>46707.28439999999</v>
      </c>
      <c r="AM166" s="22">
        <f t="shared" si="243"/>
        <v>41471.659599999992</v>
      </c>
      <c r="AN166" s="22">
        <f t="shared" si="244"/>
        <v>0</v>
      </c>
      <c r="AO166" s="22">
        <f t="shared" si="245"/>
        <v>0</v>
      </c>
      <c r="AP166" s="22">
        <f t="shared" si="246"/>
        <v>148388.6292</v>
      </c>
      <c r="AQ166" s="22">
        <f t="shared" si="247"/>
        <v>41471.659599999992</v>
      </c>
      <c r="AR166" s="22">
        <f t="shared" si="248"/>
        <v>189860.28879999998</v>
      </c>
      <c r="AS166" s="22">
        <f t="shared" si="249"/>
        <v>0</v>
      </c>
      <c r="BB166" s="22">
        <f t="shared" si="250"/>
        <v>12.04</v>
      </c>
    </row>
    <row r="167" spans="1:54">
      <c r="A167" s="3" t="str">
        <f t="shared" si="225"/>
        <v>BC_TAM225Itovebi 3mg</v>
      </c>
      <c r="B167" s="3" t="s">
        <v>553</v>
      </c>
      <c r="C167" s="3" t="s">
        <v>637</v>
      </c>
      <c r="D167" s="3" t="s">
        <v>689</v>
      </c>
      <c r="E167" s="3" t="s">
        <v>710</v>
      </c>
      <c r="F167" s="3" t="s">
        <v>13</v>
      </c>
      <c r="G167" s="3" t="s">
        <v>14</v>
      </c>
      <c r="H167" s="3">
        <v>3566.02</v>
      </c>
      <c r="I167" s="22">
        <f>_xlfn.XLOOKUP($A167,[1]Sheet1!$A:$A,[1]Sheet1!D:D,0)</f>
        <v>1.3823411845782718</v>
      </c>
      <c r="J167" s="22">
        <f>_xlfn.XLOOKUP($A167,[1]Sheet1!$A:$A,[1]Sheet1!E:E,0)</f>
        <v>1.5783478031065947</v>
      </c>
      <c r="K167" s="22">
        <f>_xlfn.XLOOKUP($A167,[1]Sheet1!$A:$A,[1]Sheet1!F:F,0)</f>
        <v>3.1946250866918575</v>
      </c>
      <c r="L167" s="22">
        <v>3.2339072024663444</v>
      </c>
      <c r="M167" s="22">
        <v>3.9315637582425897</v>
      </c>
      <c r="N167" s="22">
        <v>5.006871436566108</v>
      </c>
      <c r="O167" s="22">
        <f t="shared" si="226"/>
        <v>6.1553140743767241</v>
      </c>
      <c r="P167" s="22">
        <f t="shared" si="227"/>
        <v>12.172342397275042</v>
      </c>
      <c r="Q167" s="22">
        <v>18.327656471651764</v>
      </c>
      <c r="R167" s="22">
        <v>0.48</v>
      </c>
      <c r="S167" s="22">
        <v>0</v>
      </c>
      <c r="T167" s="22">
        <v>0.48</v>
      </c>
      <c r="U167" s="22">
        <v>0.96</v>
      </c>
      <c r="V167" s="22">
        <v>0</v>
      </c>
      <c r="W167" s="22">
        <v>0</v>
      </c>
      <c r="X167" s="22">
        <f t="shared" si="228"/>
        <v>0.96</v>
      </c>
      <c r="Y167" s="22">
        <f t="shared" si="229"/>
        <v>0.96</v>
      </c>
      <c r="Z167" s="22">
        <f t="shared" si="230"/>
        <v>1.92</v>
      </c>
      <c r="AA167" s="22">
        <f t="shared" si="231"/>
        <v>4929.4563110298086</v>
      </c>
      <c r="AB167" s="22">
        <f t="shared" si="232"/>
        <v>5628.419832834179</v>
      </c>
      <c r="AC167" s="22">
        <f t="shared" si="233"/>
        <v>11392.096951644899</v>
      </c>
      <c r="AD167" s="22">
        <f t="shared" si="234"/>
        <v>11532.177762139034</v>
      </c>
      <c r="AE167" s="22">
        <f t="shared" si="235"/>
        <v>14020.034993168239</v>
      </c>
      <c r="AF167" s="22">
        <f t="shared" si="236"/>
        <v>17854.603680223474</v>
      </c>
      <c r="AG167" s="22">
        <f t="shared" si="237"/>
        <v>21949.973095508885</v>
      </c>
      <c r="AH167" s="22">
        <f t="shared" si="238"/>
        <v>43406.816435530745</v>
      </c>
      <c r="AI167" s="22">
        <f t="shared" si="239"/>
        <v>65356.78953103962</v>
      </c>
      <c r="AJ167" s="22">
        <f t="shared" si="240"/>
        <v>1711.6895999999999</v>
      </c>
      <c r="AK167" s="22">
        <f t="shared" si="241"/>
        <v>0</v>
      </c>
      <c r="AL167" s="22">
        <f t="shared" si="242"/>
        <v>1711.6895999999999</v>
      </c>
      <c r="AM167" s="22">
        <f t="shared" si="243"/>
        <v>3423.3791999999999</v>
      </c>
      <c r="AN167" s="22">
        <f t="shared" si="244"/>
        <v>0</v>
      </c>
      <c r="AO167" s="22">
        <f t="shared" si="245"/>
        <v>0</v>
      </c>
      <c r="AP167" s="22">
        <f t="shared" si="246"/>
        <v>3423.3791999999999</v>
      </c>
      <c r="AQ167" s="22">
        <f t="shared" si="247"/>
        <v>3423.3791999999999</v>
      </c>
      <c r="AR167" s="22">
        <f t="shared" si="248"/>
        <v>6846.7583999999997</v>
      </c>
      <c r="AS167" s="22">
        <f t="shared" si="249"/>
        <v>0</v>
      </c>
      <c r="BB167" s="22">
        <f t="shared" si="250"/>
        <v>0.96</v>
      </c>
    </row>
    <row r="168" spans="1:54">
      <c r="A168" s="3" t="str">
        <f t="shared" si="225"/>
        <v>BC_TAM225Itovebi 9mg</v>
      </c>
      <c r="B168" s="3" t="s">
        <v>553</v>
      </c>
      <c r="C168" s="3" t="s">
        <v>637</v>
      </c>
      <c r="D168" s="3" t="s">
        <v>689</v>
      </c>
      <c r="E168" s="3" t="s">
        <v>710</v>
      </c>
      <c r="F168" s="3" t="s">
        <v>13</v>
      </c>
      <c r="G168" s="3" t="s">
        <v>15</v>
      </c>
      <c r="H168" s="3">
        <v>10698.05</v>
      </c>
      <c r="I168" s="22">
        <f>_xlfn.XLOOKUP($A168,[1]Sheet1!$A:$A,[1]Sheet1!D:D,0)</f>
        <v>0</v>
      </c>
      <c r="J168" s="22">
        <f>_xlfn.XLOOKUP($A168,[1]Sheet1!$A:$A,[1]Sheet1!E:E,0)</f>
        <v>0</v>
      </c>
      <c r="K168" s="22">
        <f>_xlfn.XLOOKUP($A168,[1]Sheet1!$A:$A,[1]Sheet1!F:F,0)</f>
        <v>0</v>
      </c>
      <c r="O168" s="22">
        <f t="shared" si="226"/>
        <v>0</v>
      </c>
      <c r="P168" s="22">
        <f t="shared" si="227"/>
        <v>0</v>
      </c>
      <c r="Q168" s="22">
        <v>0</v>
      </c>
      <c r="R168" s="22">
        <v>6</v>
      </c>
      <c r="S168" s="22">
        <v>0</v>
      </c>
      <c r="T168" s="22">
        <v>1.68</v>
      </c>
      <c r="U168" s="22">
        <v>3.36</v>
      </c>
      <c r="V168" s="22">
        <v>0</v>
      </c>
      <c r="W168" s="22">
        <v>0</v>
      </c>
      <c r="X168" s="22">
        <f t="shared" si="228"/>
        <v>7.68</v>
      </c>
      <c r="Y168" s="22">
        <f t="shared" si="229"/>
        <v>3.36</v>
      </c>
      <c r="Z168" s="22">
        <f t="shared" si="230"/>
        <v>11.04</v>
      </c>
      <c r="AA168" s="22">
        <f t="shared" si="231"/>
        <v>0</v>
      </c>
      <c r="AB168" s="22">
        <f t="shared" si="232"/>
        <v>0</v>
      </c>
      <c r="AC168" s="22">
        <f t="shared" si="233"/>
        <v>0</v>
      </c>
      <c r="AD168" s="22">
        <f t="shared" si="234"/>
        <v>0</v>
      </c>
      <c r="AE168" s="22">
        <f t="shared" si="235"/>
        <v>0</v>
      </c>
      <c r="AF168" s="22">
        <f t="shared" si="236"/>
        <v>0</v>
      </c>
      <c r="AG168" s="22">
        <f t="shared" si="237"/>
        <v>0</v>
      </c>
      <c r="AH168" s="22">
        <f t="shared" si="238"/>
        <v>0</v>
      </c>
      <c r="AI168" s="22">
        <f t="shared" si="239"/>
        <v>0</v>
      </c>
      <c r="AJ168" s="22">
        <f t="shared" si="240"/>
        <v>64188.299999999996</v>
      </c>
      <c r="AK168" s="22">
        <f t="shared" si="241"/>
        <v>0</v>
      </c>
      <c r="AL168" s="22">
        <f t="shared" si="242"/>
        <v>17972.723999999998</v>
      </c>
      <c r="AM168" s="22">
        <f t="shared" si="243"/>
        <v>35945.447999999997</v>
      </c>
      <c r="AN168" s="22">
        <f t="shared" si="244"/>
        <v>0</v>
      </c>
      <c r="AO168" s="22">
        <f t="shared" si="245"/>
        <v>0</v>
      </c>
      <c r="AP168" s="22">
        <f t="shared" si="246"/>
        <v>82161.02399999999</v>
      </c>
      <c r="AQ168" s="22">
        <f t="shared" si="247"/>
        <v>35945.447999999997</v>
      </c>
      <c r="AR168" s="22">
        <f t="shared" si="248"/>
        <v>118106.47199999998</v>
      </c>
      <c r="AS168" s="22">
        <f t="shared" si="249"/>
        <v>0</v>
      </c>
      <c r="BB168" s="22">
        <f t="shared" si="250"/>
        <v>3.36</v>
      </c>
    </row>
    <row r="169" spans="1:54">
      <c r="A169" s="3" t="str">
        <f t="shared" si="225"/>
        <v>BC_TAM225Perjeta</v>
      </c>
      <c r="B169" s="3" t="s">
        <v>553</v>
      </c>
      <c r="C169" s="3" t="s">
        <v>637</v>
      </c>
      <c r="D169" s="3" t="s">
        <v>689</v>
      </c>
      <c r="E169" s="3" t="s">
        <v>708</v>
      </c>
      <c r="F169" s="3" t="s">
        <v>16</v>
      </c>
      <c r="G169" s="3" t="s">
        <v>16</v>
      </c>
      <c r="H169" s="3">
        <v>3985.87</v>
      </c>
      <c r="I169" s="22">
        <f>_xlfn.XLOOKUP($A169,[1]Sheet1!$A:$A,[1]Sheet1!D:D,0)</f>
        <v>28.248149657080038</v>
      </c>
      <c r="J169" s="22">
        <f>_xlfn.XLOOKUP($A169,[1]Sheet1!$A:$A,[1]Sheet1!E:E,0)</f>
        <v>23.861636328261302</v>
      </c>
      <c r="K169" s="22">
        <f>_xlfn.XLOOKUP($A169,[1]Sheet1!$A:$A,[1]Sheet1!F:F,0)</f>
        <v>36.216973569176687</v>
      </c>
      <c r="L169" s="22">
        <v>21.884862839751033</v>
      </c>
      <c r="M169" s="22">
        <v>26.562323996928534</v>
      </c>
      <c r="N169" s="22">
        <v>30.484437195135115</v>
      </c>
      <c r="O169" s="22">
        <f t="shared" si="226"/>
        <v>88.32675955451802</v>
      </c>
      <c r="P169" s="22">
        <f t="shared" si="227"/>
        <v>78.931624031814678</v>
      </c>
      <c r="Q169" s="22">
        <v>167.25838358633274</v>
      </c>
      <c r="R169" s="22">
        <v>18.802399999999999</v>
      </c>
      <c r="S169" s="22">
        <v>19.720000000239999</v>
      </c>
      <c r="T169" s="22">
        <v>20.919999999999998</v>
      </c>
      <c r="U169" s="22">
        <v>27.439999999999998</v>
      </c>
      <c r="V169" s="22">
        <v>0</v>
      </c>
      <c r="W169" s="22">
        <v>0</v>
      </c>
      <c r="X169" s="22">
        <f t="shared" si="228"/>
        <v>59.442400000239999</v>
      </c>
      <c r="Y169" s="22">
        <f t="shared" si="229"/>
        <v>27.439999999999998</v>
      </c>
      <c r="Z169" s="22">
        <f t="shared" si="230"/>
        <v>86.882400000239997</v>
      </c>
      <c r="AA169" s="22">
        <f t="shared" si="231"/>
        <v>112593.45227366561</v>
      </c>
      <c r="AB169" s="22">
        <f t="shared" si="232"/>
        <v>95109.380391726867</v>
      </c>
      <c r="AC169" s="22">
        <f t="shared" si="233"/>
        <v>144356.14844017429</v>
      </c>
      <c r="AD169" s="22">
        <f t="shared" si="234"/>
        <v>87230.218247078446</v>
      </c>
      <c r="AE169" s="22">
        <f t="shared" si="235"/>
        <v>105873.97034963753</v>
      </c>
      <c r="AF169" s="22">
        <f t="shared" si="236"/>
        <v>121507.0036829732</v>
      </c>
      <c r="AG169" s="22">
        <f t="shared" si="237"/>
        <v>352058.98110556672</v>
      </c>
      <c r="AH169" s="22">
        <f t="shared" si="238"/>
        <v>314611.19227968919</v>
      </c>
      <c r="AI169" s="22">
        <f t="shared" si="239"/>
        <v>666670.17338525609</v>
      </c>
      <c r="AJ169" s="22">
        <f t="shared" si="240"/>
        <v>74943.922087999992</v>
      </c>
      <c r="AK169" s="22">
        <f t="shared" si="241"/>
        <v>78601.356400956603</v>
      </c>
      <c r="AL169" s="22">
        <f t="shared" si="242"/>
        <v>83384.400399999984</v>
      </c>
      <c r="AM169" s="22">
        <f t="shared" si="243"/>
        <v>109372.27279999999</v>
      </c>
      <c r="AN169" s="22">
        <f t="shared" si="244"/>
        <v>0</v>
      </c>
      <c r="AO169" s="22">
        <f t="shared" si="245"/>
        <v>0</v>
      </c>
      <c r="AP169" s="22">
        <f t="shared" si="246"/>
        <v>236929.67888895661</v>
      </c>
      <c r="AQ169" s="22">
        <f t="shared" si="247"/>
        <v>109372.27279999999</v>
      </c>
      <c r="AR169" s="22">
        <f t="shared" si="248"/>
        <v>346301.95168895659</v>
      </c>
      <c r="AS169" s="22">
        <f t="shared" si="249"/>
        <v>0</v>
      </c>
      <c r="BB169" s="22">
        <f t="shared" si="250"/>
        <v>27.439999999999998</v>
      </c>
    </row>
    <row r="170" spans="1:54">
      <c r="A170" s="3" t="str">
        <f t="shared" si="225"/>
        <v>BC_TAM225Phesgo 10ml</v>
      </c>
      <c r="B170" s="3" t="s">
        <v>553</v>
      </c>
      <c r="C170" s="3" t="s">
        <v>637</v>
      </c>
      <c r="D170" s="3" t="s">
        <v>689</v>
      </c>
      <c r="E170" s="3" t="s">
        <v>710</v>
      </c>
      <c r="F170" s="3" t="s">
        <v>17</v>
      </c>
      <c r="G170" s="3" t="s">
        <v>18</v>
      </c>
      <c r="H170" s="3">
        <v>6232.07</v>
      </c>
      <c r="I170" s="22">
        <f>_xlfn.XLOOKUP($A170,[1]Sheet1!$A:$A,[1]Sheet1!D:D,0)</f>
        <v>27.315973139926083</v>
      </c>
      <c r="J170" s="22">
        <f>_xlfn.XLOOKUP($A170,[1]Sheet1!$A:$A,[1]Sheet1!E:E,0)</f>
        <v>24.748588607265759</v>
      </c>
      <c r="K170" s="22">
        <f>_xlfn.XLOOKUP($A170,[1]Sheet1!$A:$A,[1]Sheet1!F:F,0)</f>
        <v>36.287803583735275</v>
      </c>
      <c r="L170" s="22">
        <v>33.274227434380215</v>
      </c>
      <c r="M170" s="22">
        <v>30.336843240984315</v>
      </c>
      <c r="N170" s="22">
        <v>38.54190411871221</v>
      </c>
      <c r="O170" s="22">
        <f t="shared" si="226"/>
        <v>88.352365330927114</v>
      </c>
      <c r="P170" s="22">
        <f t="shared" si="227"/>
        <v>102.15297479407674</v>
      </c>
      <c r="Q170" s="22">
        <v>190.50534012500384</v>
      </c>
      <c r="R170" s="22">
        <v>59.2</v>
      </c>
      <c r="S170" s="22">
        <v>36.760000000239998</v>
      </c>
      <c r="T170" s="22">
        <v>36.679999999999993</v>
      </c>
      <c r="U170" s="22">
        <v>45.599999999999994</v>
      </c>
      <c r="V170" s="22">
        <v>0</v>
      </c>
      <c r="W170" s="22">
        <v>0</v>
      </c>
      <c r="X170" s="22">
        <f t="shared" si="228"/>
        <v>132.64000000023998</v>
      </c>
      <c r="Y170" s="22">
        <f t="shared" si="229"/>
        <v>45.599999999999994</v>
      </c>
      <c r="Z170" s="22">
        <f t="shared" si="230"/>
        <v>178.24000000023997</v>
      </c>
      <c r="AA170" s="22">
        <f t="shared" si="231"/>
        <v>170235.05672613913</v>
      </c>
      <c r="AB170" s="22">
        <f t="shared" si="232"/>
        <v>154234.93660168271</v>
      </c>
      <c r="AC170" s="22">
        <f t="shared" si="233"/>
        <v>226148.1320800891</v>
      </c>
      <c r="AD170" s="22">
        <f t="shared" si="234"/>
        <v>207367.3145669779</v>
      </c>
      <c r="AE170" s="22">
        <f t="shared" si="235"/>
        <v>189061.33065684111</v>
      </c>
      <c r="AF170" s="22">
        <f t="shared" si="236"/>
        <v>240195.8444011028</v>
      </c>
      <c r="AG170" s="22">
        <f t="shared" si="237"/>
        <v>550618.12540791091</v>
      </c>
      <c r="AH170" s="22">
        <f t="shared" si="238"/>
        <v>636624.48962492181</v>
      </c>
      <c r="AI170" s="22">
        <f t="shared" si="239"/>
        <v>1187242.6150328326</v>
      </c>
      <c r="AJ170" s="22">
        <f t="shared" si="240"/>
        <v>368938.54399999999</v>
      </c>
      <c r="AK170" s="22">
        <f t="shared" si="241"/>
        <v>229090.89320149567</v>
      </c>
      <c r="AL170" s="22">
        <f t="shared" si="242"/>
        <v>228592.32759999993</v>
      </c>
      <c r="AM170" s="22">
        <f t="shared" si="243"/>
        <v>284182.39199999993</v>
      </c>
      <c r="AN170" s="22">
        <f t="shared" si="244"/>
        <v>0</v>
      </c>
      <c r="AO170" s="22">
        <f t="shared" si="245"/>
        <v>0</v>
      </c>
      <c r="AP170" s="22">
        <f t="shared" si="246"/>
        <v>826621.76480149548</v>
      </c>
      <c r="AQ170" s="22">
        <f t="shared" si="247"/>
        <v>284182.39199999993</v>
      </c>
      <c r="AR170" s="22">
        <f t="shared" si="248"/>
        <v>1110804.1568014955</v>
      </c>
      <c r="AS170" s="22">
        <f t="shared" si="249"/>
        <v>178.24000000023997</v>
      </c>
      <c r="AT170" s="22">
        <f>R170</f>
        <v>59.2</v>
      </c>
      <c r="AU170" s="22">
        <f t="shared" ref="AU170" si="301">S170</f>
        <v>36.760000000239998</v>
      </c>
      <c r="AV170" s="22">
        <f t="shared" ref="AV170" si="302">T170</f>
        <v>36.679999999999993</v>
      </c>
      <c r="AW170" s="22">
        <f t="shared" ref="AW170" si="303">U170</f>
        <v>45.599999999999994</v>
      </c>
      <c r="AX170" s="22">
        <f t="shared" ref="AX170" si="304">V170</f>
        <v>0</v>
      </c>
      <c r="AY170" s="22">
        <f t="shared" ref="AY170" si="305">W170</f>
        <v>0</v>
      </c>
      <c r="AZ170" s="22">
        <v>141.11999999999998</v>
      </c>
      <c r="BA170" s="22">
        <v>141.12</v>
      </c>
      <c r="BB170" s="22">
        <f t="shared" si="250"/>
        <v>45.599999999999994</v>
      </c>
    </row>
    <row r="171" spans="1:54">
      <c r="A171" s="3" t="str">
        <f t="shared" si="225"/>
        <v>BC_TAM225Phesgo 15ml</v>
      </c>
      <c r="B171" s="3" t="s">
        <v>553</v>
      </c>
      <c r="C171" s="3" t="s">
        <v>637</v>
      </c>
      <c r="D171" s="3" t="s">
        <v>689</v>
      </c>
      <c r="E171" s="3" t="s">
        <v>710</v>
      </c>
      <c r="F171" s="3" t="s">
        <v>17</v>
      </c>
      <c r="G171" s="3" t="s">
        <v>19</v>
      </c>
      <c r="H171" s="3">
        <v>8489.27</v>
      </c>
      <c r="I171" s="22">
        <f>_xlfn.XLOOKUP($A171,[1]Sheet1!$A:$A,[1]Sheet1!D:D,0)</f>
        <v>1.7200011309679013</v>
      </c>
      <c r="J171" s="22">
        <f>_xlfn.XLOOKUP($A171,[1]Sheet1!$A:$A,[1]Sheet1!E:E,0)</f>
        <v>1.9600011307222531</v>
      </c>
      <c r="K171" s="22">
        <f>_xlfn.XLOOKUP($A171,[1]Sheet1!$A:$A,[1]Sheet1!F:F,0)</f>
        <v>3.2000011308245755</v>
      </c>
      <c r="L171" s="22">
        <v>1.7200011310037788</v>
      </c>
      <c r="M171" s="22">
        <v>1.720001130614039</v>
      </c>
      <c r="N171" s="22">
        <v>2.9600011309031506</v>
      </c>
      <c r="O171" s="22">
        <f t="shared" si="226"/>
        <v>6.8800033925147304</v>
      </c>
      <c r="P171" s="22">
        <f t="shared" si="227"/>
        <v>6.4000033925209685</v>
      </c>
      <c r="Q171" s="22">
        <v>13.280006785035702</v>
      </c>
      <c r="R171" s="22">
        <v>1.44</v>
      </c>
      <c r="S171" s="22">
        <v>2.68</v>
      </c>
      <c r="T171" s="22">
        <v>3.5999999999999996</v>
      </c>
      <c r="U171" s="22">
        <v>2.4</v>
      </c>
      <c r="V171" s="22">
        <v>0</v>
      </c>
      <c r="W171" s="22">
        <v>0</v>
      </c>
      <c r="X171" s="22">
        <f t="shared" si="228"/>
        <v>7.72</v>
      </c>
      <c r="Y171" s="22">
        <f t="shared" si="229"/>
        <v>2.4</v>
      </c>
      <c r="Z171" s="22">
        <f t="shared" si="230"/>
        <v>10.119999999999999</v>
      </c>
      <c r="AA171" s="22">
        <f t="shared" si="231"/>
        <v>14601.554001091876</v>
      </c>
      <c r="AB171" s="22">
        <f t="shared" si="232"/>
        <v>16638.978799006502</v>
      </c>
      <c r="AC171" s="22">
        <f t="shared" si="233"/>
        <v>27165.673599875146</v>
      </c>
      <c r="AD171" s="22">
        <f t="shared" si="234"/>
        <v>14601.554001396451</v>
      </c>
      <c r="AE171" s="22">
        <f t="shared" si="235"/>
        <v>14601.553998087844</v>
      </c>
      <c r="AF171" s="22">
        <f t="shared" si="236"/>
        <v>25128.248800542191</v>
      </c>
      <c r="AG171" s="22">
        <f t="shared" si="237"/>
        <v>58406.206399973526</v>
      </c>
      <c r="AH171" s="22">
        <f t="shared" si="238"/>
        <v>54331.356800026486</v>
      </c>
      <c r="AI171" s="22">
        <f t="shared" si="239"/>
        <v>112737.56320000005</v>
      </c>
      <c r="AJ171" s="22">
        <f t="shared" si="240"/>
        <v>12224.5488</v>
      </c>
      <c r="AK171" s="22">
        <f t="shared" si="241"/>
        <v>22751.243600000002</v>
      </c>
      <c r="AL171" s="22">
        <f t="shared" si="242"/>
        <v>30561.371999999999</v>
      </c>
      <c r="AM171" s="22">
        <f t="shared" si="243"/>
        <v>20374.248</v>
      </c>
      <c r="AN171" s="22">
        <f t="shared" si="244"/>
        <v>0</v>
      </c>
      <c r="AO171" s="22">
        <f t="shared" si="245"/>
        <v>0</v>
      </c>
      <c r="AP171" s="22">
        <f t="shared" si="246"/>
        <v>65537.164399999994</v>
      </c>
      <c r="AQ171" s="22">
        <f t="shared" si="247"/>
        <v>20374.248</v>
      </c>
      <c r="AR171" s="22">
        <f t="shared" si="248"/>
        <v>85911.412400000001</v>
      </c>
      <c r="AS171" s="22">
        <f t="shared" si="249"/>
        <v>20.239999999999998</v>
      </c>
      <c r="AT171" s="22">
        <f>R171*2</f>
        <v>2.88</v>
      </c>
      <c r="AU171" s="22">
        <f t="shared" ref="AU171" si="306">S171*2</f>
        <v>5.36</v>
      </c>
      <c r="AV171" s="22">
        <f t="shared" ref="AV171" si="307">T171*2</f>
        <v>7.1999999999999993</v>
      </c>
      <c r="AW171" s="22">
        <f t="shared" ref="AW171" si="308">U171*2</f>
        <v>4.8</v>
      </c>
      <c r="AX171" s="22">
        <f t="shared" ref="AX171" si="309">V171*2</f>
        <v>0</v>
      </c>
      <c r="AY171" s="22">
        <f t="shared" ref="AY171" si="310">W171*2</f>
        <v>0</v>
      </c>
      <c r="BB171" s="22">
        <f t="shared" si="250"/>
        <v>2.4</v>
      </c>
    </row>
    <row r="172" spans="1:54">
      <c r="A172" s="3" t="str">
        <f t="shared" si="225"/>
        <v>BC_TAM226Herceptin IV</v>
      </c>
      <c r="B172" s="3" t="s">
        <v>553</v>
      </c>
      <c r="C172" s="3" t="s">
        <v>638</v>
      </c>
      <c r="D172" s="3" t="s">
        <v>690</v>
      </c>
      <c r="E172" s="3" t="s">
        <v>708</v>
      </c>
      <c r="F172" s="3" t="s">
        <v>11</v>
      </c>
      <c r="G172" s="3" t="s">
        <v>11</v>
      </c>
      <c r="H172" s="3">
        <v>4535.5</v>
      </c>
      <c r="I172" s="22">
        <f>_xlfn.XLOOKUP($A172,[1]Sheet1!$A:$A,[1]Sheet1!D:D,0)</f>
        <v>39.108570843082894</v>
      </c>
      <c r="J172" s="22">
        <f>_xlfn.XLOOKUP($A172,[1]Sheet1!$A:$A,[1]Sheet1!E:E,0)</f>
        <v>28.017581713592904</v>
      </c>
      <c r="K172" s="22">
        <f>_xlfn.XLOOKUP($A172,[1]Sheet1!$A:$A,[1]Sheet1!F:F,0)</f>
        <v>26.062712251090652</v>
      </c>
      <c r="L172" s="22">
        <v>18.403946993173893</v>
      </c>
      <c r="M172" s="22">
        <v>16.768544418460209</v>
      </c>
      <c r="N172" s="22">
        <v>29.192339238895094</v>
      </c>
      <c r="O172" s="22">
        <f t="shared" si="226"/>
        <v>93.188864807766464</v>
      </c>
      <c r="P172" s="22">
        <f t="shared" si="227"/>
        <v>64.3648306505292</v>
      </c>
      <c r="Q172" s="22">
        <v>157.55369545829566</v>
      </c>
      <c r="R172" s="22">
        <v>8.91</v>
      </c>
      <c r="S172" s="22">
        <v>13.946999999999999</v>
      </c>
      <c r="T172" s="22">
        <v>8.6559999999999988</v>
      </c>
      <c r="U172" s="22">
        <v>12.311999999999999</v>
      </c>
      <c r="V172" s="22">
        <v>0</v>
      </c>
      <c r="W172" s="22">
        <v>0</v>
      </c>
      <c r="X172" s="22">
        <f t="shared" si="228"/>
        <v>31.512999999999998</v>
      </c>
      <c r="Y172" s="22">
        <f t="shared" si="229"/>
        <v>12.311999999999999</v>
      </c>
      <c r="Z172" s="22">
        <f t="shared" si="230"/>
        <v>43.824999999999996</v>
      </c>
      <c r="AA172" s="22">
        <f t="shared" si="231"/>
        <v>177376.92305880247</v>
      </c>
      <c r="AB172" s="22">
        <f t="shared" si="232"/>
        <v>127073.74186200062</v>
      </c>
      <c r="AC172" s="22">
        <f t="shared" si="233"/>
        <v>118207.43141482165</v>
      </c>
      <c r="AD172" s="22">
        <f t="shared" si="234"/>
        <v>83471.101587540194</v>
      </c>
      <c r="AE172" s="22">
        <f t="shared" si="235"/>
        <v>76053.733209926271</v>
      </c>
      <c r="AF172" s="22">
        <f t="shared" si="236"/>
        <v>132401.85461800871</v>
      </c>
      <c r="AG172" s="22">
        <f t="shared" si="237"/>
        <v>422658.09633562481</v>
      </c>
      <c r="AH172" s="22">
        <f t="shared" si="238"/>
        <v>291926.68941547518</v>
      </c>
      <c r="AI172" s="22">
        <f t="shared" si="239"/>
        <v>714584.78575109993</v>
      </c>
      <c r="AJ172" s="22">
        <f t="shared" si="240"/>
        <v>40411.305</v>
      </c>
      <c r="AK172" s="22">
        <f t="shared" si="241"/>
        <v>63256.618499999997</v>
      </c>
      <c r="AL172" s="22">
        <f t="shared" si="242"/>
        <v>39259.287999999993</v>
      </c>
      <c r="AM172" s="22">
        <f t="shared" si="243"/>
        <v>55841.075999999994</v>
      </c>
      <c r="AN172" s="22">
        <f t="shared" si="244"/>
        <v>0</v>
      </c>
      <c r="AO172" s="22">
        <f t="shared" si="245"/>
        <v>0</v>
      </c>
      <c r="AP172" s="22">
        <f t="shared" si="246"/>
        <v>142927.2115</v>
      </c>
      <c r="AQ172" s="22">
        <f t="shared" si="247"/>
        <v>55841.075999999994</v>
      </c>
      <c r="AR172" s="22">
        <f t="shared" si="248"/>
        <v>198768.28749999998</v>
      </c>
      <c r="AS172" s="22">
        <f t="shared" si="249"/>
        <v>0</v>
      </c>
      <c r="BB172" s="22">
        <f t="shared" si="250"/>
        <v>12.311999999999999</v>
      </c>
    </row>
    <row r="173" spans="1:54">
      <c r="A173" s="3" t="str">
        <f t="shared" si="225"/>
        <v>BC_TAM226Herceptin SC</v>
      </c>
      <c r="B173" s="3" t="s">
        <v>553</v>
      </c>
      <c r="C173" s="3" t="s">
        <v>638</v>
      </c>
      <c r="D173" s="3" t="s">
        <v>690</v>
      </c>
      <c r="E173" s="3" t="s">
        <v>708</v>
      </c>
      <c r="F173" s="3" t="s">
        <v>12</v>
      </c>
      <c r="G173" s="3" t="s">
        <v>12</v>
      </c>
      <c r="H173" s="3">
        <v>3444.49</v>
      </c>
      <c r="I173" s="22">
        <f>_xlfn.XLOOKUP($A173,[1]Sheet1!$A:$A,[1]Sheet1!D:D,0)</f>
        <v>16.149074769063425</v>
      </c>
      <c r="J173" s="22">
        <f>_xlfn.XLOOKUP($A173,[1]Sheet1!$A:$A,[1]Sheet1!E:E,0)</f>
        <v>14.962485179504595</v>
      </c>
      <c r="K173" s="22">
        <f>_xlfn.XLOOKUP($A173,[1]Sheet1!$A:$A,[1]Sheet1!F:F,0)</f>
        <v>22.69556327531884</v>
      </c>
      <c r="L173" s="22">
        <v>23.230354471393618</v>
      </c>
      <c r="M173" s="22">
        <v>20.916191323435974</v>
      </c>
      <c r="N173" s="22">
        <v>27.530172584487566</v>
      </c>
      <c r="O173" s="22">
        <f t="shared" si="226"/>
        <v>53.807123223886862</v>
      </c>
      <c r="P173" s="22">
        <f t="shared" si="227"/>
        <v>71.676718379317151</v>
      </c>
      <c r="Q173" s="22">
        <v>125.48384160320404</v>
      </c>
      <c r="R173" s="22">
        <v>18.042000000000002</v>
      </c>
      <c r="S173" s="22">
        <v>10.475999999999999</v>
      </c>
      <c r="T173" s="22">
        <v>12.803999999999998</v>
      </c>
      <c r="U173" s="22">
        <v>13.385999999999999</v>
      </c>
      <c r="V173" s="22">
        <v>0</v>
      </c>
      <c r="W173" s="22">
        <v>0</v>
      </c>
      <c r="X173" s="22">
        <f t="shared" si="228"/>
        <v>41.322000000000003</v>
      </c>
      <c r="Y173" s="22">
        <f t="shared" si="229"/>
        <v>13.385999999999999</v>
      </c>
      <c r="Z173" s="22">
        <f t="shared" si="230"/>
        <v>54.707999999999998</v>
      </c>
      <c r="AA173" s="22">
        <f t="shared" si="231"/>
        <v>55625.326551291277</v>
      </c>
      <c r="AB173" s="22">
        <f t="shared" si="232"/>
        <v>51538.130575951778</v>
      </c>
      <c r="AC173" s="22">
        <f t="shared" si="233"/>
        <v>78174.640746202989</v>
      </c>
      <c r="AD173" s="22">
        <f t="shared" si="234"/>
        <v>80016.723673170593</v>
      </c>
      <c r="AE173" s="22">
        <f t="shared" si="235"/>
        <v>72045.611851661975</v>
      </c>
      <c r="AF173" s="22">
        <f t="shared" si="236"/>
        <v>94827.404165541564</v>
      </c>
      <c r="AG173" s="22">
        <f t="shared" si="237"/>
        <v>185338.09787344604</v>
      </c>
      <c r="AH173" s="22">
        <f t="shared" si="238"/>
        <v>246889.73969037412</v>
      </c>
      <c r="AI173" s="22">
        <f t="shared" si="239"/>
        <v>432227.83756382024</v>
      </c>
      <c r="AJ173" s="22">
        <f t="shared" si="240"/>
        <v>62145.488580000005</v>
      </c>
      <c r="AK173" s="22">
        <f t="shared" si="241"/>
        <v>36084.477239999993</v>
      </c>
      <c r="AL173" s="22">
        <f t="shared" si="242"/>
        <v>44103.249959999994</v>
      </c>
      <c r="AM173" s="22">
        <f t="shared" si="243"/>
        <v>46107.943139999996</v>
      </c>
      <c r="AN173" s="22">
        <f t="shared" si="244"/>
        <v>0</v>
      </c>
      <c r="AO173" s="22">
        <f t="shared" si="245"/>
        <v>0</v>
      </c>
      <c r="AP173" s="22">
        <f t="shared" si="246"/>
        <v>142333.21578</v>
      </c>
      <c r="AQ173" s="22">
        <f t="shared" si="247"/>
        <v>46107.943139999996</v>
      </c>
      <c r="AR173" s="22">
        <f t="shared" si="248"/>
        <v>188441.15891999999</v>
      </c>
      <c r="AS173" s="22">
        <f t="shared" si="249"/>
        <v>0</v>
      </c>
      <c r="BB173" s="22">
        <f t="shared" si="250"/>
        <v>13.385999999999999</v>
      </c>
    </row>
    <row r="174" spans="1:54">
      <c r="A174" s="3" t="str">
        <f t="shared" si="225"/>
        <v>BC_TAM226Itovebi 3mg</v>
      </c>
      <c r="B174" s="3" t="s">
        <v>553</v>
      </c>
      <c r="C174" s="3" t="s">
        <v>638</v>
      </c>
      <c r="D174" s="3" t="s">
        <v>690</v>
      </c>
      <c r="E174" s="3" t="s">
        <v>710</v>
      </c>
      <c r="F174" s="3" t="s">
        <v>13</v>
      </c>
      <c r="G174" s="3" t="s">
        <v>14</v>
      </c>
      <c r="H174" s="3">
        <v>3566.02</v>
      </c>
      <c r="I174" s="22">
        <f>_xlfn.XLOOKUP($A174,[1]Sheet1!$A:$A,[1]Sheet1!D:D,0)</f>
        <v>1.6760886702736006</v>
      </c>
      <c r="J174" s="22">
        <f>_xlfn.XLOOKUP($A174,[1]Sheet1!$A:$A,[1]Sheet1!E:E,0)</f>
        <v>1.9137466929665936</v>
      </c>
      <c r="K174" s="22">
        <f>_xlfn.XLOOKUP($A174,[1]Sheet1!$A:$A,[1]Sheet1!F:F,0)</f>
        <v>3.873482880573798</v>
      </c>
      <c r="L174" s="22">
        <v>3.9211124454949071</v>
      </c>
      <c r="M174" s="22">
        <v>4.7670210112846281</v>
      </c>
      <c r="N174" s="22">
        <v>6.0708315587842376</v>
      </c>
      <c r="O174" s="22">
        <f t="shared" si="226"/>
        <v>7.4633182438139922</v>
      </c>
      <c r="P174" s="22">
        <f t="shared" si="227"/>
        <v>14.758965015563774</v>
      </c>
      <c r="Q174" s="22">
        <v>22.222283259377761</v>
      </c>
      <c r="R174" s="22">
        <v>0.58199999999999996</v>
      </c>
      <c r="S174" s="22">
        <v>0</v>
      </c>
      <c r="T174" s="22">
        <v>0.58199999999999996</v>
      </c>
      <c r="U174" s="22">
        <v>1.1639999999999999</v>
      </c>
      <c r="V174" s="22">
        <v>0</v>
      </c>
      <c r="W174" s="22">
        <v>0</v>
      </c>
      <c r="X174" s="22">
        <f t="shared" si="228"/>
        <v>1.1639999999999999</v>
      </c>
      <c r="Y174" s="22">
        <f t="shared" si="229"/>
        <v>1.1639999999999999</v>
      </c>
      <c r="Z174" s="22">
        <f t="shared" si="230"/>
        <v>2.3279999999999998</v>
      </c>
      <c r="AA174" s="22">
        <f t="shared" si="231"/>
        <v>5976.9657199690655</v>
      </c>
      <c r="AB174" s="22">
        <f t="shared" si="232"/>
        <v>6824.4589820527317</v>
      </c>
      <c r="AC174" s="22">
        <f t="shared" si="233"/>
        <v>13812.917421783775</v>
      </c>
      <c r="AD174" s="22">
        <f t="shared" si="234"/>
        <v>13982.765402883748</v>
      </c>
      <c r="AE174" s="22">
        <f t="shared" si="235"/>
        <v>16999.29226666121</v>
      </c>
      <c r="AF174" s="22">
        <f t="shared" si="236"/>
        <v>21648.706755255767</v>
      </c>
      <c r="AG174" s="22">
        <f t="shared" si="237"/>
        <v>26614.342123805571</v>
      </c>
      <c r="AH174" s="22">
        <f t="shared" si="238"/>
        <v>52630.764424800727</v>
      </c>
      <c r="AI174" s="22">
        <f t="shared" si="239"/>
        <v>79245.106548606287</v>
      </c>
      <c r="AJ174" s="22">
        <f t="shared" si="240"/>
        <v>2075.42364</v>
      </c>
      <c r="AK174" s="22">
        <f t="shared" si="241"/>
        <v>0</v>
      </c>
      <c r="AL174" s="22">
        <f t="shared" si="242"/>
        <v>2075.42364</v>
      </c>
      <c r="AM174" s="22">
        <f t="shared" si="243"/>
        <v>4150.84728</v>
      </c>
      <c r="AN174" s="22">
        <f t="shared" si="244"/>
        <v>0</v>
      </c>
      <c r="AO174" s="22">
        <f t="shared" si="245"/>
        <v>0</v>
      </c>
      <c r="AP174" s="22">
        <f t="shared" si="246"/>
        <v>4150.84728</v>
      </c>
      <c r="AQ174" s="22">
        <f t="shared" si="247"/>
        <v>4150.84728</v>
      </c>
      <c r="AR174" s="22">
        <f t="shared" si="248"/>
        <v>8301.6945599999999</v>
      </c>
      <c r="AS174" s="22">
        <f t="shared" si="249"/>
        <v>0</v>
      </c>
      <c r="BB174" s="22">
        <f t="shared" si="250"/>
        <v>1.1639999999999999</v>
      </c>
    </row>
    <row r="175" spans="1:54">
      <c r="A175" s="3" t="str">
        <f t="shared" si="225"/>
        <v>BC_TAM226Itovebi 9mg</v>
      </c>
      <c r="B175" s="3" t="s">
        <v>553</v>
      </c>
      <c r="C175" s="3" t="s">
        <v>638</v>
      </c>
      <c r="D175" s="3" t="s">
        <v>690</v>
      </c>
      <c r="E175" s="3" t="s">
        <v>710</v>
      </c>
      <c r="F175" s="3" t="s">
        <v>13</v>
      </c>
      <c r="G175" s="3" t="s">
        <v>15</v>
      </c>
      <c r="H175" s="3">
        <v>10698.05</v>
      </c>
      <c r="I175" s="22">
        <f>_xlfn.XLOOKUP($A175,[1]Sheet1!$A:$A,[1]Sheet1!D:D,0)</f>
        <v>0</v>
      </c>
      <c r="J175" s="22">
        <f>_xlfn.XLOOKUP($A175,[1]Sheet1!$A:$A,[1]Sheet1!E:E,0)</f>
        <v>0</v>
      </c>
      <c r="K175" s="22">
        <f>_xlfn.XLOOKUP($A175,[1]Sheet1!$A:$A,[1]Sheet1!F:F,0)</f>
        <v>0</v>
      </c>
      <c r="O175" s="22">
        <f t="shared" si="226"/>
        <v>0</v>
      </c>
      <c r="P175" s="22">
        <f t="shared" si="227"/>
        <v>0</v>
      </c>
      <c r="Q175" s="22">
        <v>0</v>
      </c>
      <c r="R175" s="22">
        <v>7.2750000000000004</v>
      </c>
      <c r="S175" s="22">
        <v>0</v>
      </c>
      <c r="T175" s="22">
        <v>2.0369999999999999</v>
      </c>
      <c r="U175" s="22">
        <v>4.0739999999999998</v>
      </c>
      <c r="V175" s="22">
        <v>0</v>
      </c>
      <c r="W175" s="22">
        <v>0</v>
      </c>
      <c r="X175" s="22">
        <f t="shared" si="228"/>
        <v>9.3120000000000012</v>
      </c>
      <c r="Y175" s="22">
        <f t="shared" si="229"/>
        <v>4.0739999999999998</v>
      </c>
      <c r="Z175" s="22">
        <f t="shared" si="230"/>
        <v>13.386000000000001</v>
      </c>
      <c r="AA175" s="22">
        <f t="shared" si="231"/>
        <v>0</v>
      </c>
      <c r="AB175" s="22">
        <f t="shared" si="232"/>
        <v>0</v>
      </c>
      <c r="AC175" s="22">
        <f t="shared" si="233"/>
        <v>0</v>
      </c>
      <c r="AD175" s="22">
        <f t="shared" si="234"/>
        <v>0</v>
      </c>
      <c r="AE175" s="22">
        <f t="shared" si="235"/>
        <v>0</v>
      </c>
      <c r="AF175" s="22">
        <f t="shared" si="236"/>
        <v>0</v>
      </c>
      <c r="AG175" s="22">
        <f t="shared" si="237"/>
        <v>0</v>
      </c>
      <c r="AH175" s="22">
        <f t="shared" si="238"/>
        <v>0</v>
      </c>
      <c r="AI175" s="22">
        <f t="shared" si="239"/>
        <v>0</v>
      </c>
      <c r="AJ175" s="22">
        <f t="shared" si="240"/>
        <v>77828.313750000001</v>
      </c>
      <c r="AK175" s="22">
        <f t="shared" si="241"/>
        <v>0</v>
      </c>
      <c r="AL175" s="22">
        <f t="shared" si="242"/>
        <v>21791.927849999996</v>
      </c>
      <c r="AM175" s="22">
        <f t="shared" si="243"/>
        <v>43583.855699999993</v>
      </c>
      <c r="AN175" s="22">
        <f t="shared" si="244"/>
        <v>0</v>
      </c>
      <c r="AO175" s="22">
        <f t="shared" si="245"/>
        <v>0</v>
      </c>
      <c r="AP175" s="22">
        <f t="shared" si="246"/>
        <v>99620.241600000008</v>
      </c>
      <c r="AQ175" s="22">
        <f t="shared" si="247"/>
        <v>43583.855699999993</v>
      </c>
      <c r="AR175" s="22">
        <f t="shared" si="248"/>
        <v>143204.09729999999</v>
      </c>
      <c r="AS175" s="22">
        <f t="shared" si="249"/>
        <v>0</v>
      </c>
      <c r="BB175" s="22">
        <f t="shared" si="250"/>
        <v>4.0739999999999998</v>
      </c>
    </row>
    <row r="176" spans="1:54">
      <c r="A176" s="3" t="str">
        <f t="shared" si="225"/>
        <v>BC_TAM226Perjeta</v>
      </c>
      <c r="B176" s="3" t="s">
        <v>553</v>
      </c>
      <c r="C176" s="3" t="s">
        <v>638</v>
      </c>
      <c r="D176" s="3" t="s">
        <v>690</v>
      </c>
      <c r="E176" s="3" t="s">
        <v>708</v>
      </c>
      <c r="F176" s="3" t="s">
        <v>16</v>
      </c>
      <c r="G176" s="3" t="s">
        <v>16</v>
      </c>
      <c r="H176" s="3">
        <v>3985.87</v>
      </c>
      <c r="I176" s="22">
        <f>_xlfn.XLOOKUP($A176,[1]Sheet1!$A:$A,[1]Sheet1!D:D,0)</f>
        <v>31.995477979839833</v>
      </c>
      <c r="J176" s="22">
        <f>_xlfn.XLOOKUP($A176,[1]Sheet1!$A:$A,[1]Sheet1!E:E,0)</f>
        <v>27.027060850779591</v>
      </c>
      <c r="K176" s="22">
        <f>_xlfn.XLOOKUP($A176,[1]Sheet1!$A:$A,[1]Sheet1!F:F,0)</f>
        <v>41.021425983510419</v>
      </c>
      <c r="L176" s="22">
        <v>24.788053574530991</v>
      </c>
      <c r="M176" s="22">
        <v>30.086014937409821</v>
      </c>
      <c r="N176" s="22">
        <v>34.528425785236998</v>
      </c>
      <c r="O176" s="22">
        <f t="shared" si="226"/>
        <v>100.04396481412985</v>
      </c>
      <c r="P176" s="22">
        <f t="shared" si="227"/>
        <v>89.40249429717781</v>
      </c>
      <c r="Q176" s="22">
        <v>189.44645911130766</v>
      </c>
      <c r="R176" s="22">
        <v>27.372909999999997</v>
      </c>
      <c r="S176" s="22">
        <v>27.698000000291</v>
      </c>
      <c r="T176" s="22">
        <v>28.152999999999999</v>
      </c>
      <c r="U176" s="22">
        <v>33.845999999999997</v>
      </c>
      <c r="V176" s="22">
        <v>0</v>
      </c>
      <c r="W176" s="22">
        <v>0</v>
      </c>
      <c r="X176" s="22">
        <f t="shared" si="228"/>
        <v>83.223910000290999</v>
      </c>
      <c r="Y176" s="22">
        <f t="shared" si="229"/>
        <v>33.845999999999997</v>
      </c>
      <c r="Z176" s="22">
        <f t="shared" si="230"/>
        <v>117.069910000291</v>
      </c>
      <c r="AA176" s="22">
        <f t="shared" si="231"/>
        <v>127529.81581550419</v>
      </c>
      <c r="AB176" s="22">
        <f t="shared" si="232"/>
        <v>107726.35103329684</v>
      </c>
      <c r="AC176" s="22">
        <f t="shared" si="233"/>
        <v>163506.07118489468</v>
      </c>
      <c r="AD176" s="22">
        <f t="shared" si="234"/>
        <v>98801.959101115834</v>
      </c>
      <c r="AE176" s="22">
        <f t="shared" si="235"/>
        <v>119918.94435857369</v>
      </c>
      <c r="AF176" s="22">
        <f t="shared" si="236"/>
        <v>137625.81648460258</v>
      </c>
      <c r="AG176" s="22">
        <f t="shared" si="237"/>
        <v>398762.23803369573</v>
      </c>
      <c r="AH176" s="22">
        <f t="shared" si="238"/>
        <v>356346.7199442921</v>
      </c>
      <c r="AI176" s="22">
        <f t="shared" si="239"/>
        <v>755108.95797798783</v>
      </c>
      <c r="AJ176" s="22">
        <f t="shared" si="240"/>
        <v>109104.86078169999</v>
      </c>
      <c r="AK176" s="22">
        <f t="shared" si="241"/>
        <v>110400.62726115988</v>
      </c>
      <c r="AL176" s="22">
        <f t="shared" si="242"/>
        <v>112214.19811</v>
      </c>
      <c r="AM176" s="22">
        <f t="shared" si="243"/>
        <v>134905.75601999997</v>
      </c>
      <c r="AN176" s="22">
        <f t="shared" si="244"/>
        <v>0</v>
      </c>
      <c r="AO176" s="22">
        <f t="shared" si="245"/>
        <v>0</v>
      </c>
      <c r="AP176" s="22">
        <f t="shared" si="246"/>
        <v>331719.68615285988</v>
      </c>
      <c r="AQ176" s="22">
        <f t="shared" si="247"/>
        <v>134905.75601999997</v>
      </c>
      <c r="AR176" s="22">
        <f t="shared" si="248"/>
        <v>466625.44217285991</v>
      </c>
      <c r="AS176" s="22">
        <f t="shared" si="249"/>
        <v>0</v>
      </c>
      <c r="BB176" s="22">
        <f t="shared" si="250"/>
        <v>33.845999999999997</v>
      </c>
    </row>
    <row r="177" spans="1:54">
      <c r="A177" s="3" t="str">
        <f t="shared" si="225"/>
        <v>BC_TAM226Phesgo 10ml</v>
      </c>
      <c r="B177" s="3" t="s">
        <v>553</v>
      </c>
      <c r="C177" s="3" t="s">
        <v>638</v>
      </c>
      <c r="D177" s="3" t="s">
        <v>690</v>
      </c>
      <c r="E177" s="3" t="s">
        <v>710</v>
      </c>
      <c r="F177" s="3" t="s">
        <v>17</v>
      </c>
      <c r="G177" s="3" t="s">
        <v>18</v>
      </c>
      <c r="H177" s="3">
        <v>6232.07</v>
      </c>
      <c r="I177" s="22">
        <f>_xlfn.XLOOKUP($A177,[1]Sheet1!$A:$A,[1]Sheet1!D:D,0)</f>
        <v>20.754601361435579</v>
      </c>
      <c r="J177" s="22">
        <f>_xlfn.XLOOKUP($A177,[1]Sheet1!$A:$A,[1]Sheet1!E:E,0)</f>
        <v>19.959843285467993</v>
      </c>
      <c r="K177" s="22">
        <f>_xlfn.XLOOKUP($A177,[1]Sheet1!$A:$A,[1]Sheet1!F:F,0)</f>
        <v>28.596072523732349</v>
      </c>
      <c r="L177" s="22">
        <v>25.436595196057528</v>
      </c>
      <c r="M177" s="22">
        <v>23.128399874629231</v>
      </c>
      <c r="N177" s="22">
        <v>30.506843212750066</v>
      </c>
      <c r="O177" s="22">
        <f t="shared" si="226"/>
        <v>69.310517170635919</v>
      </c>
      <c r="P177" s="22">
        <f t="shared" si="227"/>
        <v>79.071838283436833</v>
      </c>
      <c r="Q177" s="22">
        <v>148.38235545407275</v>
      </c>
      <c r="R177" s="22">
        <v>58.38</v>
      </c>
      <c r="S177" s="22">
        <v>39.084000000290999</v>
      </c>
      <c r="T177" s="22">
        <v>33.137</v>
      </c>
      <c r="U177" s="22">
        <v>52.015000000000001</v>
      </c>
      <c r="V177" s="22">
        <v>0</v>
      </c>
      <c r="W177" s="22">
        <v>0</v>
      </c>
      <c r="X177" s="22">
        <f t="shared" si="228"/>
        <v>130.60100000029101</v>
      </c>
      <c r="Y177" s="22">
        <f t="shared" si="229"/>
        <v>52.015000000000001</v>
      </c>
      <c r="Z177" s="22">
        <f t="shared" si="230"/>
        <v>182.61600000029102</v>
      </c>
      <c r="AA177" s="22">
        <f t="shared" si="231"/>
        <v>129344.12850656183</v>
      </c>
      <c r="AB177" s="22">
        <f t="shared" si="232"/>
        <v>124391.14054406651</v>
      </c>
      <c r="AC177" s="22">
        <f t="shared" si="233"/>
        <v>178212.72569297664</v>
      </c>
      <c r="AD177" s="22">
        <f t="shared" si="234"/>
        <v>158522.64182349422</v>
      </c>
      <c r="AE177" s="22">
        <f t="shared" si="235"/>
        <v>144137.80700668058</v>
      </c>
      <c r="AF177" s="22">
        <f t="shared" si="236"/>
        <v>190120.78238088329</v>
      </c>
      <c r="AG177" s="22">
        <f t="shared" si="237"/>
        <v>431947.99474360497</v>
      </c>
      <c r="AH177" s="22">
        <f t="shared" si="238"/>
        <v>492781.23121105816</v>
      </c>
      <c r="AI177" s="22">
        <f t="shared" si="239"/>
        <v>924729.22595466312</v>
      </c>
      <c r="AJ177" s="22">
        <f t="shared" si="240"/>
        <v>363828.24660000001</v>
      </c>
      <c r="AK177" s="22">
        <f t="shared" si="241"/>
        <v>243574.22388181352</v>
      </c>
      <c r="AL177" s="22">
        <f t="shared" si="242"/>
        <v>206512.10358999998</v>
      </c>
      <c r="AM177" s="22">
        <f t="shared" si="243"/>
        <v>324161.12105000002</v>
      </c>
      <c r="AN177" s="22">
        <f t="shared" si="244"/>
        <v>0</v>
      </c>
      <c r="AO177" s="22">
        <f t="shared" si="245"/>
        <v>0</v>
      </c>
      <c r="AP177" s="22">
        <f t="shared" si="246"/>
        <v>813914.57407181361</v>
      </c>
      <c r="AQ177" s="22">
        <f t="shared" si="247"/>
        <v>324161.12105000002</v>
      </c>
      <c r="AR177" s="22">
        <f t="shared" si="248"/>
        <v>1138075.6951218136</v>
      </c>
      <c r="AS177" s="22">
        <f t="shared" si="249"/>
        <v>182.61600000029102</v>
      </c>
      <c r="AT177" s="22">
        <f>R177</f>
        <v>58.38</v>
      </c>
      <c r="AU177" s="22">
        <f t="shared" ref="AU177" si="311">S177</f>
        <v>39.084000000290999</v>
      </c>
      <c r="AV177" s="22">
        <f t="shared" ref="AV177" si="312">T177</f>
        <v>33.137</v>
      </c>
      <c r="AW177" s="22">
        <f t="shared" ref="AW177" si="313">U177</f>
        <v>52.015000000000001</v>
      </c>
      <c r="AX177" s="22">
        <f t="shared" ref="AX177" si="314">V177</f>
        <v>0</v>
      </c>
      <c r="AY177" s="22">
        <f t="shared" ref="AY177" si="315">W177</f>
        <v>0</v>
      </c>
      <c r="AZ177" s="22">
        <v>167.6163333333333</v>
      </c>
      <c r="BA177" s="22">
        <v>167.61633333333333</v>
      </c>
      <c r="BB177" s="22">
        <f t="shared" si="250"/>
        <v>52.015000000000001</v>
      </c>
    </row>
    <row r="178" spans="1:54">
      <c r="A178" s="3" t="str">
        <f t="shared" si="225"/>
        <v>BC_TAM226Phesgo 15ml</v>
      </c>
      <c r="B178" s="3" t="s">
        <v>553</v>
      </c>
      <c r="C178" s="3" t="s">
        <v>638</v>
      </c>
      <c r="D178" s="3" t="s">
        <v>690</v>
      </c>
      <c r="E178" s="3" t="s">
        <v>710</v>
      </c>
      <c r="F178" s="3" t="s">
        <v>17</v>
      </c>
      <c r="G178" s="3" t="s">
        <v>19</v>
      </c>
      <c r="H178" s="3">
        <v>8489.27</v>
      </c>
      <c r="I178" s="22">
        <f>_xlfn.XLOOKUP($A178,[1]Sheet1!$A:$A,[1]Sheet1!D:D,0)</f>
        <v>1.8730013709753166</v>
      </c>
      <c r="J178" s="22">
        <f>_xlfn.XLOOKUP($A178,[1]Sheet1!$A:$A,[1]Sheet1!E:E,0)</f>
        <v>1.1640025495091988</v>
      </c>
      <c r="K178" s="22">
        <f>_xlfn.XLOOKUP($A178,[1]Sheet1!$A:$A,[1]Sheet1!F:F,0)</f>
        <v>2.455001371040801</v>
      </c>
      <c r="L178" s="22">
        <v>1.8730013710911158</v>
      </c>
      <c r="M178" s="22">
        <v>1.8730013712058859</v>
      </c>
      <c r="N178" s="22">
        <v>2.1640013709910519</v>
      </c>
      <c r="O178" s="22">
        <f t="shared" si="226"/>
        <v>5.4920052915253166</v>
      </c>
      <c r="P178" s="22">
        <f t="shared" si="227"/>
        <v>5.9100041132880534</v>
      </c>
      <c r="Q178" s="22">
        <v>11.40200940481337</v>
      </c>
      <c r="R178" s="22">
        <v>1.746</v>
      </c>
      <c r="S178" s="22">
        <v>2.0369999999999999</v>
      </c>
      <c r="T178" s="22">
        <v>4.3649999999999993</v>
      </c>
      <c r="U178" s="22">
        <v>2.91</v>
      </c>
      <c r="V178" s="22">
        <v>0</v>
      </c>
      <c r="W178" s="22">
        <v>0</v>
      </c>
      <c r="X178" s="22">
        <f t="shared" si="228"/>
        <v>8.1479999999999997</v>
      </c>
      <c r="Y178" s="22">
        <f t="shared" si="229"/>
        <v>2.91</v>
      </c>
      <c r="Z178" s="22">
        <f t="shared" si="230"/>
        <v>11.058</v>
      </c>
      <c r="AA178" s="22">
        <f t="shared" si="231"/>
        <v>15900.414348579627</v>
      </c>
      <c r="AB178" s="22">
        <f t="shared" si="232"/>
        <v>9881.5319234719573</v>
      </c>
      <c r="AC178" s="22">
        <f t="shared" si="233"/>
        <v>20841.16948913554</v>
      </c>
      <c r="AD178" s="22">
        <f t="shared" si="234"/>
        <v>15900.414349562678</v>
      </c>
      <c r="AE178" s="22">
        <f t="shared" si="235"/>
        <v>15900.414350536992</v>
      </c>
      <c r="AF178" s="22">
        <f t="shared" si="236"/>
        <v>18370.79191871321</v>
      </c>
      <c r="AG178" s="22">
        <f t="shared" si="237"/>
        <v>46623.115761187124</v>
      </c>
      <c r="AH178" s="22">
        <f t="shared" si="238"/>
        <v>50171.620618812878</v>
      </c>
      <c r="AI178" s="22">
        <f t="shared" si="239"/>
        <v>96794.736380000002</v>
      </c>
      <c r="AJ178" s="22">
        <f t="shared" si="240"/>
        <v>14822.265420000002</v>
      </c>
      <c r="AK178" s="22">
        <f t="shared" si="241"/>
        <v>17292.64299</v>
      </c>
      <c r="AL178" s="22">
        <f t="shared" si="242"/>
        <v>37055.663549999997</v>
      </c>
      <c r="AM178" s="22">
        <f t="shared" si="243"/>
        <v>24703.775700000002</v>
      </c>
      <c r="AN178" s="22">
        <f t="shared" si="244"/>
        <v>0</v>
      </c>
      <c r="AO178" s="22">
        <f t="shared" si="245"/>
        <v>0</v>
      </c>
      <c r="AP178" s="22">
        <f t="shared" si="246"/>
        <v>69170.571960000001</v>
      </c>
      <c r="AQ178" s="22">
        <f t="shared" si="247"/>
        <v>24703.775700000002</v>
      </c>
      <c r="AR178" s="22">
        <f t="shared" si="248"/>
        <v>93874.347659999999</v>
      </c>
      <c r="AS178" s="22">
        <f t="shared" si="249"/>
        <v>22.116</v>
      </c>
      <c r="AT178" s="22">
        <f>R178*2</f>
        <v>3.492</v>
      </c>
      <c r="AU178" s="22">
        <f t="shared" ref="AU178" si="316">S178*2</f>
        <v>4.0739999999999998</v>
      </c>
      <c r="AV178" s="22">
        <f t="shared" ref="AV178" si="317">T178*2</f>
        <v>8.7299999999999986</v>
      </c>
      <c r="AW178" s="22">
        <f t="shared" ref="AW178" si="318">U178*2</f>
        <v>5.82</v>
      </c>
      <c r="AX178" s="22">
        <f t="shared" ref="AX178" si="319">V178*2</f>
        <v>0</v>
      </c>
      <c r="AY178" s="22">
        <f t="shared" ref="AY178" si="320">W178*2</f>
        <v>0</v>
      </c>
      <c r="BB178" s="22">
        <f t="shared" si="250"/>
        <v>2.91</v>
      </c>
    </row>
    <row r="179" spans="1:54">
      <c r="A179" s="3" t="str">
        <f t="shared" si="225"/>
        <v>BC_TAM228Herceptin IV</v>
      </c>
      <c r="B179" s="3" t="s">
        <v>553</v>
      </c>
      <c r="C179" s="3" t="s">
        <v>639</v>
      </c>
      <c r="D179" s="3" t="s">
        <v>673</v>
      </c>
      <c r="E179" s="3" t="s">
        <v>708</v>
      </c>
      <c r="F179" s="3" t="s">
        <v>11</v>
      </c>
      <c r="G179" s="3" t="s">
        <v>11</v>
      </c>
      <c r="H179" s="3">
        <v>4535.5</v>
      </c>
      <c r="I179" s="22">
        <f>_xlfn.XLOOKUP($A179,[1]Sheet1!$A:$A,[1]Sheet1!D:D,0)</f>
        <v>48.134567617669248</v>
      </c>
      <c r="J179" s="22">
        <f>_xlfn.XLOOKUP($A179,[1]Sheet1!$A:$A,[1]Sheet1!E:E,0)</f>
        <v>34.483852321978659</v>
      </c>
      <c r="K179" s="22">
        <f>_xlfn.XLOOKUP($A179,[1]Sheet1!$A:$A,[1]Sheet1!F:F,0)</f>
        <v>32.077812052594226</v>
      </c>
      <c r="L179" s="22">
        <v>22.651454959306236</v>
      </c>
      <c r="M179" s="22">
        <v>20.638612400305153</v>
      </c>
      <c r="N179" s="22">
        <v>35.929736032812983</v>
      </c>
      <c r="O179" s="22">
        <f t="shared" si="226"/>
        <v>114.69623199224213</v>
      </c>
      <c r="P179" s="22">
        <f t="shared" si="227"/>
        <v>79.219803392424367</v>
      </c>
      <c r="Q179" s="22">
        <v>193.91603538466654</v>
      </c>
      <c r="R179" s="22">
        <v>20</v>
      </c>
      <c r="S179" s="22">
        <v>15</v>
      </c>
      <c r="T179" s="22">
        <v>18</v>
      </c>
      <c r="U179" s="22">
        <v>21</v>
      </c>
      <c r="V179" s="22">
        <v>0</v>
      </c>
      <c r="W179" s="22">
        <v>0</v>
      </c>
      <c r="X179" s="22">
        <f t="shared" si="228"/>
        <v>53</v>
      </c>
      <c r="Y179" s="22">
        <f t="shared" si="229"/>
        <v>21</v>
      </c>
      <c r="Z179" s="22">
        <f t="shared" si="230"/>
        <v>74</v>
      </c>
      <c r="AA179" s="22">
        <f t="shared" si="231"/>
        <v>218314.33142993887</v>
      </c>
      <c r="AB179" s="22">
        <f t="shared" si="232"/>
        <v>156401.51220633421</v>
      </c>
      <c r="AC179" s="22">
        <f t="shared" si="233"/>
        <v>145488.91656454111</v>
      </c>
      <c r="AD179" s="22">
        <f t="shared" si="234"/>
        <v>102735.67396793343</v>
      </c>
      <c r="AE179" s="22">
        <f t="shared" si="235"/>
        <v>93606.42654158402</v>
      </c>
      <c r="AF179" s="22">
        <f t="shared" si="236"/>
        <v>162959.31777682327</v>
      </c>
      <c r="AG179" s="22">
        <f t="shared" si="237"/>
        <v>520204.76020081417</v>
      </c>
      <c r="AH179" s="22">
        <f t="shared" si="238"/>
        <v>359301.41828634072</v>
      </c>
      <c r="AI179" s="22">
        <f t="shared" si="239"/>
        <v>879506.17848715512</v>
      </c>
      <c r="AJ179" s="22">
        <f t="shared" si="240"/>
        <v>90710</v>
      </c>
      <c r="AK179" s="22">
        <f t="shared" si="241"/>
        <v>68032.5</v>
      </c>
      <c r="AL179" s="22">
        <f t="shared" si="242"/>
        <v>81639</v>
      </c>
      <c r="AM179" s="22">
        <f t="shared" si="243"/>
        <v>95245.5</v>
      </c>
      <c r="AN179" s="22">
        <f t="shared" si="244"/>
        <v>0</v>
      </c>
      <c r="AO179" s="22">
        <f t="shared" si="245"/>
        <v>0</v>
      </c>
      <c r="AP179" s="22">
        <f t="shared" si="246"/>
        <v>240381.5</v>
      </c>
      <c r="AQ179" s="22">
        <f t="shared" si="247"/>
        <v>95245.5</v>
      </c>
      <c r="AR179" s="22">
        <f t="shared" si="248"/>
        <v>335627</v>
      </c>
      <c r="AS179" s="22">
        <f t="shared" si="249"/>
        <v>0</v>
      </c>
      <c r="BB179" s="22">
        <f t="shared" si="250"/>
        <v>21</v>
      </c>
    </row>
    <row r="180" spans="1:54">
      <c r="A180" s="3" t="str">
        <f t="shared" si="225"/>
        <v>BC_TAM228Herceptin SC</v>
      </c>
      <c r="B180" s="3" t="s">
        <v>553</v>
      </c>
      <c r="C180" s="3" t="s">
        <v>639</v>
      </c>
      <c r="D180" s="3" t="s">
        <v>673</v>
      </c>
      <c r="E180" s="3" t="s">
        <v>708</v>
      </c>
      <c r="F180" s="3" t="s">
        <v>12</v>
      </c>
      <c r="G180" s="3" t="s">
        <v>12</v>
      </c>
      <c r="H180" s="3">
        <v>3444.49</v>
      </c>
      <c r="I180" s="22">
        <f>_xlfn.XLOOKUP($A180,[1]Sheet1!$A:$A,[1]Sheet1!D:D,0)</f>
        <v>50.948028054631976</v>
      </c>
      <c r="J180" s="22">
        <f>_xlfn.XLOOKUP($A180,[1]Sheet1!$A:$A,[1]Sheet1!E:E,0)</f>
        <v>47.204507106051729</v>
      </c>
      <c r="K180" s="22">
        <f>_xlfn.XLOOKUP($A180,[1]Sheet1!$A:$A,[1]Sheet1!F:F,0)</f>
        <v>71.601265769214052</v>
      </c>
      <c r="L180" s="22">
        <v>73.288455732145181</v>
      </c>
      <c r="M180" s="22">
        <v>65.987600997668068</v>
      </c>
      <c r="N180" s="22">
        <v>86.853768729233366</v>
      </c>
      <c r="O180" s="22">
        <f t="shared" si="226"/>
        <v>169.75380092989775</v>
      </c>
      <c r="P180" s="22">
        <f t="shared" si="227"/>
        <v>226.12982545904663</v>
      </c>
      <c r="Q180" s="22">
        <v>395.88362638894432</v>
      </c>
      <c r="R180" s="22">
        <v>8</v>
      </c>
      <c r="S180" s="22">
        <v>11</v>
      </c>
      <c r="T180" s="22">
        <v>13</v>
      </c>
      <c r="U180" s="22">
        <v>12</v>
      </c>
      <c r="V180" s="22">
        <v>0</v>
      </c>
      <c r="W180" s="22">
        <v>0</v>
      </c>
      <c r="X180" s="22">
        <f t="shared" si="228"/>
        <v>32</v>
      </c>
      <c r="Y180" s="22">
        <f t="shared" si="229"/>
        <v>12</v>
      </c>
      <c r="Z180" s="22">
        <f t="shared" si="230"/>
        <v>44</v>
      </c>
      <c r="AA180" s="22">
        <f t="shared" si="231"/>
        <v>175489.97315389928</v>
      </c>
      <c r="AB180" s="22">
        <f t="shared" si="232"/>
        <v>162595.4526817241</v>
      </c>
      <c r="AC180" s="22">
        <f t="shared" si="233"/>
        <v>246629.84392940009</v>
      </c>
      <c r="AD180" s="22">
        <f t="shared" si="234"/>
        <v>252441.35288481673</v>
      </c>
      <c r="AE180" s="22">
        <f t="shared" si="235"/>
        <v>227293.63176045768</v>
      </c>
      <c r="AF180" s="22">
        <f t="shared" si="236"/>
        <v>299166.93785015703</v>
      </c>
      <c r="AG180" s="22">
        <f t="shared" si="237"/>
        <v>584715.26976502349</v>
      </c>
      <c r="AH180" s="22">
        <f t="shared" si="238"/>
        <v>778901.9224954315</v>
      </c>
      <c r="AI180" s="22">
        <f t="shared" si="239"/>
        <v>1363617.1922604546</v>
      </c>
      <c r="AJ180" s="22">
        <f t="shared" si="240"/>
        <v>27555.919999999998</v>
      </c>
      <c r="AK180" s="22">
        <f t="shared" si="241"/>
        <v>37889.39</v>
      </c>
      <c r="AL180" s="22">
        <f t="shared" si="242"/>
        <v>44778.369999999995</v>
      </c>
      <c r="AM180" s="22">
        <f t="shared" si="243"/>
        <v>41333.879999999997</v>
      </c>
      <c r="AN180" s="22">
        <f t="shared" si="244"/>
        <v>0</v>
      </c>
      <c r="AO180" s="22">
        <f t="shared" si="245"/>
        <v>0</v>
      </c>
      <c r="AP180" s="22">
        <f t="shared" si="246"/>
        <v>110223.67999999999</v>
      </c>
      <c r="AQ180" s="22">
        <f t="shared" si="247"/>
        <v>41333.879999999997</v>
      </c>
      <c r="AR180" s="22">
        <f t="shared" si="248"/>
        <v>151557.56</v>
      </c>
      <c r="AS180" s="22">
        <f t="shared" si="249"/>
        <v>0</v>
      </c>
      <c r="BB180" s="22">
        <f t="shared" si="250"/>
        <v>12</v>
      </c>
    </row>
    <row r="181" spans="1:54">
      <c r="A181" s="3" t="str">
        <f t="shared" si="225"/>
        <v>BC_TAM228Itovebi 3mg</v>
      </c>
      <c r="B181" s="3" t="s">
        <v>553</v>
      </c>
      <c r="C181" s="3" t="s">
        <v>639</v>
      </c>
      <c r="D181" s="3" t="s">
        <v>673</v>
      </c>
      <c r="E181" s="3" t="s">
        <v>710</v>
      </c>
      <c r="F181" s="3" t="s">
        <v>13</v>
      </c>
      <c r="G181" s="3" t="s">
        <v>14</v>
      </c>
      <c r="H181" s="3">
        <v>3566.02</v>
      </c>
      <c r="I181" s="22">
        <f>_xlfn.XLOOKUP($A181,[1]Sheet1!$A:$A,[1]Sheet1!D:D,0)</f>
        <v>0.32274178636355033</v>
      </c>
      <c r="J181" s="22">
        <f>_xlfn.XLOOKUP($A181,[1]Sheet1!$A:$A,[1]Sheet1!E:E,0)</f>
        <v>0.36850438600873803</v>
      </c>
      <c r="K181" s="22">
        <f>_xlfn.XLOOKUP($A181,[1]Sheet1!$A:$A,[1]Sheet1!F:F,0)</f>
        <v>0.74586434864508055</v>
      </c>
      <c r="L181" s="22">
        <v>0.75503573148358405</v>
      </c>
      <c r="M181" s="22">
        <v>0.91792093348106396</v>
      </c>
      <c r="N181" s="22">
        <v>1.1689781434262716</v>
      </c>
      <c r="O181" s="22">
        <f t="shared" si="226"/>
        <v>1.4371105210173689</v>
      </c>
      <c r="P181" s="22">
        <f t="shared" si="227"/>
        <v>2.8419348083909197</v>
      </c>
      <c r="Q181" s="22">
        <v>4.2790453294082891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f t="shared" si="228"/>
        <v>0</v>
      </c>
      <c r="Y181" s="22">
        <f t="shared" si="229"/>
        <v>0</v>
      </c>
      <c r="Z181" s="22">
        <f t="shared" si="230"/>
        <v>0</v>
      </c>
      <c r="AA181" s="22">
        <f t="shared" si="231"/>
        <v>1150.9036650081478</v>
      </c>
      <c r="AB181" s="22">
        <f t="shared" si="232"/>
        <v>1314.09401059488</v>
      </c>
      <c r="AC181" s="22">
        <f t="shared" si="233"/>
        <v>2659.76718455533</v>
      </c>
      <c r="AD181" s="22">
        <f t="shared" si="234"/>
        <v>2692.4725191850903</v>
      </c>
      <c r="AE181" s="22">
        <f t="shared" si="235"/>
        <v>3273.3244072121438</v>
      </c>
      <c r="AF181" s="22">
        <f t="shared" si="236"/>
        <v>4168.5994390209535</v>
      </c>
      <c r="AG181" s="22">
        <f t="shared" si="237"/>
        <v>5124.7648601583578</v>
      </c>
      <c r="AH181" s="22">
        <f t="shared" si="238"/>
        <v>10134.396365418188</v>
      </c>
      <c r="AI181" s="22">
        <f t="shared" si="239"/>
        <v>15259.161225576547</v>
      </c>
      <c r="AJ181" s="22">
        <f t="shared" si="240"/>
        <v>0</v>
      </c>
      <c r="AK181" s="22">
        <f t="shared" si="241"/>
        <v>0</v>
      </c>
      <c r="AL181" s="22">
        <f t="shared" si="242"/>
        <v>0</v>
      </c>
      <c r="AM181" s="22">
        <f t="shared" si="243"/>
        <v>0</v>
      </c>
      <c r="AN181" s="22">
        <f t="shared" si="244"/>
        <v>0</v>
      </c>
      <c r="AO181" s="22">
        <f t="shared" si="245"/>
        <v>0</v>
      </c>
      <c r="AP181" s="22">
        <f t="shared" si="246"/>
        <v>0</v>
      </c>
      <c r="AQ181" s="22">
        <f t="shared" si="247"/>
        <v>0</v>
      </c>
      <c r="AR181" s="22">
        <f t="shared" si="248"/>
        <v>0</v>
      </c>
      <c r="AS181" s="22">
        <f t="shared" si="249"/>
        <v>0</v>
      </c>
      <c r="BB181" s="22">
        <f t="shared" si="250"/>
        <v>0</v>
      </c>
    </row>
    <row r="182" spans="1:54">
      <c r="A182" s="3" t="str">
        <f t="shared" si="225"/>
        <v>BC_TAM228Itovebi 9mg</v>
      </c>
      <c r="B182" s="3" t="s">
        <v>553</v>
      </c>
      <c r="C182" s="3" t="s">
        <v>639</v>
      </c>
      <c r="D182" s="3" t="s">
        <v>673</v>
      </c>
      <c r="E182" s="3" t="s">
        <v>710</v>
      </c>
      <c r="F182" s="3" t="s">
        <v>13</v>
      </c>
      <c r="G182" s="3" t="s">
        <v>15</v>
      </c>
      <c r="H182" s="3">
        <v>10698.05</v>
      </c>
      <c r="I182" s="22">
        <f>_xlfn.XLOOKUP($A182,[1]Sheet1!$A:$A,[1]Sheet1!D:D,0)</f>
        <v>0</v>
      </c>
      <c r="J182" s="22">
        <f>_xlfn.XLOOKUP($A182,[1]Sheet1!$A:$A,[1]Sheet1!E:E,0)</f>
        <v>0</v>
      </c>
      <c r="K182" s="22">
        <f>_xlfn.XLOOKUP($A182,[1]Sheet1!$A:$A,[1]Sheet1!F:F,0)</f>
        <v>0</v>
      </c>
      <c r="O182" s="22">
        <f t="shared" si="226"/>
        <v>0</v>
      </c>
      <c r="P182" s="22">
        <f t="shared" si="227"/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f t="shared" si="228"/>
        <v>0</v>
      </c>
      <c r="Y182" s="22">
        <f t="shared" si="229"/>
        <v>0</v>
      </c>
      <c r="Z182" s="22">
        <f t="shared" si="230"/>
        <v>0</v>
      </c>
      <c r="AA182" s="22">
        <f t="shared" si="231"/>
        <v>0</v>
      </c>
      <c r="AB182" s="22">
        <f t="shared" si="232"/>
        <v>0</v>
      </c>
      <c r="AC182" s="22">
        <f t="shared" si="233"/>
        <v>0</v>
      </c>
      <c r="AD182" s="22">
        <f t="shared" si="234"/>
        <v>0</v>
      </c>
      <c r="AE182" s="22">
        <f t="shared" si="235"/>
        <v>0</v>
      </c>
      <c r="AF182" s="22">
        <f t="shared" si="236"/>
        <v>0</v>
      </c>
      <c r="AG182" s="22">
        <f t="shared" si="237"/>
        <v>0</v>
      </c>
      <c r="AH182" s="22">
        <f t="shared" si="238"/>
        <v>0</v>
      </c>
      <c r="AI182" s="22">
        <f t="shared" si="239"/>
        <v>0</v>
      </c>
      <c r="AJ182" s="22">
        <f t="shared" si="240"/>
        <v>0</v>
      </c>
      <c r="AK182" s="22">
        <f t="shared" si="241"/>
        <v>0</v>
      </c>
      <c r="AL182" s="22">
        <f t="shared" si="242"/>
        <v>0</v>
      </c>
      <c r="AM182" s="22">
        <f t="shared" si="243"/>
        <v>0</v>
      </c>
      <c r="AN182" s="22">
        <f t="shared" si="244"/>
        <v>0</v>
      </c>
      <c r="AO182" s="22">
        <f t="shared" si="245"/>
        <v>0</v>
      </c>
      <c r="AP182" s="22">
        <f t="shared" si="246"/>
        <v>0</v>
      </c>
      <c r="AQ182" s="22">
        <f t="shared" si="247"/>
        <v>0</v>
      </c>
      <c r="AR182" s="22">
        <f t="shared" si="248"/>
        <v>0</v>
      </c>
      <c r="AS182" s="22">
        <f t="shared" si="249"/>
        <v>0</v>
      </c>
      <c r="BB182" s="22">
        <f t="shared" si="250"/>
        <v>0</v>
      </c>
    </row>
    <row r="183" spans="1:54">
      <c r="A183" s="3" t="str">
        <f t="shared" si="225"/>
        <v>BC_TAM228Perjeta</v>
      </c>
      <c r="B183" s="3" t="s">
        <v>553</v>
      </c>
      <c r="C183" s="3" t="s">
        <v>639</v>
      </c>
      <c r="D183" s="3" t="s">
        <v>673</v>
      </c>
      <c r="E183" s="3" t="s">
        <v>708</v>
      </c>
      <c r="F183" s="3" t="s">
        <v>16</v>
      </c>
      <c r="G183" s="3" t="s">
        <v>16</v>
      </c>
      <c r="H183" s="3">
        <v>3985.87</v>
      </c>
      <c r="I183" s="22">
        <f>_xlfn.XLOOKUP($A183,[1]Sheet1!$A:$A,[1]Sheet1!D:D,0)</f>
        <v>3.589350130604938</v>
      </c>
      <c r="J183" s="22">
        <f>_xlfn.XLOOKUP($A183,[1]Sheet1!$A:$A,[1]Sheet1!E:E,0)</f>
        <v>3.031977970628803</v>
      </c>
      <c r="K183" s="22">
        <f>_xlfn.XLOOKUP($A183,[1]Sheet1!$A:$A,[1]Sheet1!F:F,0)</f>
        <v>4.6019084573229101</v>
      </c>
      <c r="L183" s="22">
        <v>2.780799317680029</v>
      </c>
      <c r="M183" s="22">
        <v>3.375140753109469</v>
      </c>
      <c r="N183" s="22">
        <v>3.8735039270209928</v>
      </c>
      <c r="O183" s="22">
        <f t="shared" si="226"/>
        <v>11.223236558556652</v>
      </c>
      <c r="P183" s="22">
        <f t="shared" si="227"/>
        <v>10.029443997810491</v>
      </c>
      <c r="Q183" s="22">
        <v>21.252680556367146</v>
      </c>
      <c r="R183" s="22">
        <v>12</v>
      </c>
      <c r="S183" s="22">
        <v>8</v>
      </c>
      <c r="T183" s="22">
        <v>8</v>
      </c>
      <c r="U183" s="22">
        <v>8</v>
      </c>
      <c r="V183" s="22">
        <v>0</v>
      </c>
      <c r="W183" s="22">
        <v>0</v>
      </c>
      <c r="X183" s="22">
        <f t="shared" si="228"/>
        <v>28</v>
      </c>
      <c r="Y183" s="22">
        <f t="shared" si="229"/>
        <v>8</v>
      </c>
      <c r="Z183" s="22">
        <f t="shared" si="230"/>
        <v>36</v>
      </c>
      <c r="AA183" s="22">
        <f t="shared" si="231"/>
        <v>14306.683005074305</v>
      </c>
      <c r="AB183" s="22">
        <f t="shared" si="232"/>
        <v>12085.070033790227</v>
      </c>
      <c r="AC183" s="22">
        <f t="shared" si="233"/>
        <v>18342.608862789668</v>
      </c>
      <c r="AD183" s="22">
        <f t="shared" si="234"/>
        <v>11083.904576361298</v>
      </c>
      <c r="AE183" s="22">
        <f t="shared" si="235"/>
        <v>13452.872273596438</v>
      </c>
      <c r="AF183" s="22">
        <f t="shared" si="236"/>
        <v>15439.283097595164</v>
      </c>
      <c r="AG183" s="22">
        <f t="shared" si="237"/>
        <v>44734.3619016542</v>
      </c>
      <c r="AH183" s="22">
        <f t="shared" si="238"/>
        <v>39976.059947552902</v>
      </c>
      <c r="AI183" s="22">
        <f t="shared" si="239"/>
        <v>84710.421849207109</v>
      </c>
      <c r="AJ183" s="22">
        <f t="shared" si="240"/>
        <v>47830.44</v>
      </c>
      <c r="AK183" s="22">
        <f t="shared" si="241"/>
        <v>31886.959999999999</v>
      </c>
      <c r="AL183" s="22">
        <f t="shared" si="242"/>
        <v>31886.959999999999</v>
      </c>
      <c r="AM183" s="22">
        <f t="shared" si="243"/>
        <v>31886.959999999999</v>
      </c>
      <c r="AN183" s="22">
        <f t="shared" si="244"/>
        <v>0</v>
      </c>
      <c r="AO183" s="22">
        <f t="shared" si="245"/>
        <v>0</v>
      </c>
      <c r="AP183" s="22">
        <f t="shared" si="246"/>
        <v>111604.36</v>
      </c>
      <c r="AQ183" s="22">
        <f t="shared" si="247"/>
        <v>31886.959999999999</v>
      </c>
      <c r="AR183" s="22">
        <f t="shared" si="248"/>
        <v>143491.32</v>
      </c>
      <c r="AS183" s="22">
        <f t="shared" si="249"/>
        <v>0</v>
      </c>
      <c r="BB183" s="22">
        <f t="shared" si="250"/>
        <v>8</v>
      </c>
    </row>
    <row r="184" spans="1:54">
      <c r="A184" s="3" t="str">
        <f t="shared" si="225"/>
        <v>BC_TAM228Phesgo 10ml</v>
      </c>
      <c r="B184" s="3" t="s">
        <v>553</v>
      </c>
      <c r="C184" s="3" t="s">
        <v>639</v>
      </c>
      <c r="D184" s="3" t="s">
        <v>673</v>
      </c>
      <c r="E184" s="3" t="s">
        <v>710</v>
      </c>
      <c r="F184" s="3" t="s">
        <v>17</v>
      </c>
      <c r="G184" s="3" t="s">
        <v>18</v>
      </c>
      <c r="H184" s="3">
        <v>6232.07</v>
      </c>
      <c r="I184" s="22">
        <f>_xlfn.XLOOKUP($A184,[1]Sheet1!$A:$A,[1]Sheet1!D:D,0)</f>
        <v>3.4057388642248889</v>
      </c>
      <c r="J184" s="22">
        <f>_xlfn.XLOOKUP($A184,[1]Sheet1!$A:$A,[1]Sheet1!E:E,0)</f>
        <v>3.0455664433246099</v>
      </c>
      <c r="K184" s="22">
        <f>_xlfn.XLOOKUP($A184,[1]Sheet1!$A:$A,[1]Sheet1!F:F,0)</f>
        <v>5.172131133323278</v>
      </c>
      <c r="L184" s="22">
        <v>4.3635779407243502</v>
      </c>
      <c r="M184" s="22">
        <v>3.8913689303249157</v>
      </c>
      <c r="N184" s="22">
        <v>5.4819405383251478</v>
      </c>
      <c r="O184" s="22">
        <f t="shared" si="226"/>
        <v>11.623436440872776</v>
      </c>
      <c r="P184" s="22">
        <f t="shared" si="227"/>
        <v>13.736887409374415</v>
      </c>
      <c r="Q184" s="22">
        <v>25.360323850247191</v>
      </c>
      <c r="R184" s="22">
        <v>15</v>
      </c>
      <c r="S184" s="22">
        <v>13</v>
      </c>
      <c r="T184" s="22">
        <v>8</v>
      </c>
      <c r="U184" s="22">
        <v>7</v>
      </c>
      <c r="V184" s="22">
        <v>0</v>
      </c>
      <c r="W184" s="22">
        <v>0</v>
      </c>
      <c r="X184" s="22">
        <f t="shared" si="228"/>
        <v>36</v>
      </c>
      <c r="Y184" s="22">
        <f t="shared" si="229"/>
        <v>7</v>
      </c>
      <c r="Z184" s="22">
        <f t="shared" si="230"/>
        <v>43</v>
      </c>
      <c r="AA184" s="22">
        <f t="shared" si="231"/>
        <v>21224.803003570003</v>
      </c>
      <c r="AB184" s="22">
        <f t="shared" si="232"/>
        <v>18980.183264449999</v>
      </c>
      <c r="AC184" s="22">
        <f t="shared" si="233"/>
        <v>32233.08327205</v>
      </c>
      <c r="AD184" s="22">
        <f t="shared" si="234"/>
        <v>27194.123177050002</v>
      </c>
      <c r="AE184" s="22">
        <f t="shared" si="235"/>
        <v>24251.283569609997</v>
      </c>
      <c r="AF184" s="22">
        <f t="shared" si="236"/>
        <v>34163.837170680003</v>
      </c>
      <c r="AG184" s="22">
        <f t="shared" si="237"/>
        <v>72438.069540070006</v>
      </c>
      <c r="AH184" s="22">
        <f t="shared" si="238"/>
        <v>85609.243917340005</v>
      </c>
      <c r="AI184" s="22">
        <f t="shared" si="239"/>
        <v>158047.31345741</v>
      </c>
      <c r="AJ184" s="22">
        <f t="shared" si="240"/>
        <v>93481.049999999988</v>
      </c>
      <c r="AK184" s="22">
        <f t="shared" si="241"/>
        <v>81016.91</v>
      </c>
      <c r="AL184" s="22">
        <f t="shared" si="242"/>
        <v>49856.56</v>
      </c>
      <c r="AM184" s="22">
        <f t="shared" si="243"/>
        <v>43624.49</v>
      </c>
      <c r="AN184" s="22">
        <f t="shared" si="244"/>
        <v>0</v>
      </c>
      <c r="AO184" s="22">
        <f t="shared" si="245"/>
        <v>0</v>
      </c>
      <c r="AP184" s="22">
        <f t="shared" si="246"/>
        <v>224354.52</v>
      </c>
      <c r="AQ184" s="22">
        <f t="shared" si="247"/>
        <v>43624.49</v>
      </c>
      <c r="AR184" s="22">
        <f t="shared" si="248"/>
        <v>267979.01</v>
      </c>
      <c r="AS184" s="22">
        <f t="shared" si="249"/>
        <v>43</v>
      </c>
      <c r="AT184" s="22">
        <f>R184</f>
        <v>15</v>
      </c>
      <c r="AU184" s="22">
        <f t="shared" ref="AU184" si="321">S184</f>
        <v>13</v>
      </c>
      <c r="AV184" s="22">
        <f t="shared" ref="AV184" si="322">T184</f>
        <v>8</v>
      </c>
      <c r="AW184" s="22">
        <f t="shared" ref="AW184" si="323">U184</f>
        <v>7</v>
      </c>
      <c r="AX184" s="22">
        <f t="shared" ref="AX184" si="324">V184</f>
        <v>0</v>
      </c>
      <c r="AY184" s="22">
        <f t="shared" ref="AY184" si="325">W184</f>
        <v>0</v>
      </c>
      <c r="AZ184" s="22">
        <v>111.33333333333333</v>
      </c>
      <c r="BA184" s="22">
        <v>111.33333333333333</v>
      </c>
      <c r="BB184" s="22">
        <f t="shared" si="250"/>
        <v>7</v>
      </c>
    </row>
    <row r="185" spans="1:54">
      <c r="A185" s="3" t="str">
        <f t="shared" si="225"/>
        <v>BC_TAM228Phesgo 15ml</v>
      </c>
      <c r="B185" s="3" t="s">
        <v>553</v>
      </c>
      <c r="C185" s="3" t="s">
        <v>639</v>
      </c>
      <c r="D185" s="3" t="s">
        <v>673</v>
      </c>
      <c r="E185" s="3" t="s">
        <v>710</v>
      </c>
      <c r="F185" s="3" t="s">
        <v>17</v>
      </c>
      <c r="G185" s="3" t="s">
        <v>19</v>
      </c>
      <c r="H185" s="3">
        <v>8489.27</v>
      </c>
      <c r="I185" s="22">
        <f>_xlfn.XLOOKUP($A185,[1]Sheet1!$A:$A,[1]Sheet1!D:D,0)</f>
        <v>1.0000047118303454</v>
      </c>
      <c r="J185" s="22">
        <f>_xlfn.XLOOKUP($A185,[1]Sheet1!$A:$A,[1]Sheet1!E:E,0)</f>
        <v>1.0000047118303454</v>
      </c>
      <c r="K185" s="22">
        <f>_xlfn.XLOOKUP($A185,[1]Sheet1!$A:$A,[1]Sheet1!F:F,0)</f>
        <v>1.0000047118303454</v>
      </c>
      <c r="L185" s="22">
        <v>1.0000047118303454</v>
      </c>
      <c r="M185" s="22">
        <v>1.0000047118303454</v>
      </c>
      <c r="N185" s="22">
        <v>1.0000047118303454</v>
      </c>
      <c r="O185" s="22">
        <f t="shared" si="226"/>
        <v>3.0000141354910363</v>
      </c>
      <c r="P185" s="22">
        <f t="shared" si="227"/>
        <v>3.0000141354910363</v>
      </c>
      <c r="Q185" s="22">
        <v>6.0000282709820745</v>
      </c>
      <c r="R185" s="22">
        <v>0</v>
      </c>
      <c r="S185" s="22">
        <v>0</v>
      </c>
      <c r="T185" s="22">
        <v>1</v>
      </c>
      <c r="U185" s="22">
        <v>0</v>
      </c>
      <c r="V185" s="22">
        <v>0</v>
      </c>
      <c r="W185" s="22">
        <v>0</v>
      </c>
      <c r="X185" s="22">
        <f t="shared" si="228"/>
        <v>1</v>
      </c>
      <c r="Y185" s="22">
        <f t="shared" si="229"/>
        <v>0</v>
      </c>
      <c r="Z185" s="22">
        <f t="shared" si="230"/>
        <v>1</v>
      </c>
      <c r="AA185" s="22">
        <f t="shared" si="231"/>
        <v>8489.3099999999977</v>
      </c>
      <c r="AB185" s="22">
        <f t="shared" si="232"/>
        <v>8489.3099999999977</v>
      </c>
      <c r="AC185" s="22">
        <f t="shared" si="233"/>
        <v>8489.3099999999977</v>
      </c>
      <c r="AD185" s="22">
        <f t="shared" si="234"/>
        <v>8489.3099999999977</v>
      </c>
      <c r="AE185" s="22">
        <f t="shared" si="235"/>
        <v>8489.3099999999977</v>
      </c>
      <c r="AF185" s="22">
        <f t="shared" si="236"/>
        <v>8489.3099999999977</v>
      </c>
      <c r="AG185" s="22">
        <f t="shared" si="237"/>
        <v>25467.929999999993</v>
      </c>
      <c r="AH185" s="22">
        <f t="shared" si="238"/>
        <v>25467.929999999993</v>
      </c>
      <c r="AI185" s="22">
        <f t="shared" si="239"/>
        <v>50935.86</v>
      </c>
      <c r="AJ185" s="22">
        <f t="shared" si="240"/>
        <v>0</v>
      </c>
      <c r="AK185" s="22">
        <f t="shared" si="241"/>
        <v>0</v>
      </c>
      <c r="AL185" s="22">
        <f t="shared" si="242"/>
        <v>8489.27</v>
      </c>
      <c r="AM185" s="22">
        <f t="shared" si="243"/>
        <v>0</v>
      </c>
      <c r="AN185" s="22">
        <f t="shared" si="244"/>
        <v>0</v>
      </c>
      <c r="AO185" s="22">
        <f t="shared" si="245"/>
        <v>0</v>
      </c>
      <c r="AP185" s="22">
        <f t="shared" si="246"/>
        <v>8489.27</v>
      </c>
      <c r="AQ185" s="22">
        <f t="shared" si="247"/>
        <v>0</v>
      </c>
      <c r="AR185" s="22">
        <f t="shared" si="248"/>
        <v>8489.27</v>
      </c>
      <c r="AS185" s="22">
        <f t="shared" si="249"/>
        <v>2</v>
      </c>
      <c r="AT185" s="22">
        <f>R185*2</f>
        <v>0</v>
      </c>
      <c r="AU185" s="22">
        <f t="shared" ref="AU185" si="326">S185*2</f>
        <v>0</v>
      </c>
      <c r="AV185" s="22">
        <f t="shared" ref="AV185" si="327">T185*2</f>
        <v>2</v>
      </c>
      <c r="AW185" s="22">
        <f t="shared" ref="AW185" si="328">U185*2</f>
        <v>0</v>
      </c>
      <c r="AX185" s="22">
        <f t="shared" ref="AX185" si="329">V185*2</f>
        <v>0</v>
      </c>
      <c r="AY185" s="22">
        <f t="shared" ref="AY185" si="330">W185*2</f>
        <v>0</v>
      </c>
      <c r="BB185" s="22">
        <f t="shared" si="250"/>
        <v>0</v>
      </c>
    </row>
    <row r="186" spans="1:54">
      <c r="A186" s="3" t="str">
        <f t="shared" si="225"/>
        <v>BC_TAM229Herceptin IV</v>
      </c>
      <c r="B186" s="3" t="s">
        <v>553</v>
      </c>
      <c r="C186" s="3" t="s">
        <v>640</v>
      </c>
      <c r="D186" s="3" t="s">
        <v>691</v>
      </c>
      <c r="E186" s="3" t="s">
        <v>708</v>
      </c>
      <c r="F186" s="3" t="s">
        <v>11</v>
      </c>
      <c r="G186" s="3" t="s">
        <v>11</v>
      </c>
      <c r="H186" s="3">
        <v>4535.5</v>
      </c>
      <c r="I186" s="22">
        <f>_xlfn.XLOOKUP($A186,[1]Sheet1!$A:$A,[1]Sheet1!D:D,0)</f>
        <v>59.949084758931896</v>
      </c>
      <c r="J186" s="22">
        <f>_xlfn.XLOOKUP($A186,[1]Sheet1!$A:$A,[1]Sheet1!E:E,0)</f>
        <v>42.947833292802521</v>
      </c>
      <c r="K186" s="22">
        <f>_xlfn.XLOOKUP($A186,[1]Sheet1!$A:$A,[1]Sheet1!F:F,0)</f>
        <v>39.951236061714411</v>
      </c>
      <c r="L186" s="22">
        <v>28.211201647318994</v>
      </c>
      <c r="M186" s="22">
        <v>25.704311585806387</v>
      </c>
      <c r="N186" s="22">
        <v>44.748605781730994</v>
      </c>
      <c r="O186" s="22">
        <f t="shared" si="226"/>
        <v>142.84815411344883</v>
      </c>
      <c r="P186" s="22">
        <f t="shared" si="227"/>
        <v>98.664119014856368</v>
      </c>
      <c r="Q186" s="22">
        <v>241.5122731283052</v>
      </c>
      <c r="R186" s="22">
        <v>1.9900000000000002</v>
      </c>
      <c r="S186" s="22">
        <v>3.383</v>
      </c>
      <c r="T186" s="22">
        <v>24.184000000000001</v>
      </c>
      <c r="U186" s="22">
        <v>6.3680000000000003</v>
      </c>
      <c r="V186" s="22">
        <v>0</v>
      </c>
      <c r="W186" s="22">
        <v>0</v>
      </c>
      <c r="X186" s="22">
        <f t="shared" si="228"/>
        <v>29.557000000000002</v>
      </c>
      <c r="Y186" s="22">
        <f t="shared" si="229"/>
        <v>6.3680000000000003</v>
      </c>
      <c r="Z186" s="22">
        <f t="shared" si="230"/>
        <v>35.925000000000004</v>
      </c>
      <c r="AA186" s="22">
        <f t="shared" si="231"/>
        <v>271899.07392413559</v>
      </c>
      <c r="AB186" s="22">
        <f t="shared" si="232"/>
        <v>194789.89789950583</v>
      </c>
      <c r="AC186" s="22">
        <f t="shared" si="233"/>
        <v>181198.83115790572</v>
      </c>
      <c r="AD186" s="22">
        <f t="shared" si="234"/>
        <v>127951.9050714153</v>
      </c>
      <c r="AE186" s="22">
        <f t="shared" si="235"/>
        <v>116581.90519742487</v>
      </c>
      <c r="AF186" s="22">
        <f t="shared" si="236"/>
        <v>202957.30152304092</v>
      </c>
      <c r="AG186" s="22">
        <f t="shared" si="237"/>
        <v>647887.8029815472</v>
      </c>
      <c r="AH186" s="22">
        <f t="shared" si="238"/>
        <v>447491.11179188103</v>
      </c>
      <c r="AI186" s="22">
        <f t="shared" si="239"/>
        <v>1095378.9147734281</v>
      </c>
      <c r="AJ186" s="22">
        <f t="shared" si="240"/>
        <v>9025.6450000000004</v>
      </c>
      <c r="AK186" s="22">
        <f t="shared" si="241"/>
        <v>15343.5965</v>
      </c>
      <c r="AL186" s="22">
        <f t="shared" si="242"/>
        <v>109686.53200000001</v>
      </c>
      <c r="AM186" s="22">
        <f t="shared" si="243"/>
        <v>28882.064000000002</v>
      </c>
      <c r="AN186" s="22">
        <f t="shared" si="244"/>
        <v>0</v>
      </c>
      <c r="AO186" s="22">
        <f t="shared" si="245"/>
        <v>0</v>
      </c>
      <c r="AP186" s="22">
        <f t="shared" si="246"/>
        <v>134055.77350000001</v>
      </c>
      <c r="AQ186" s="22">
        <f t="shared" si="247"/>
        <v>28882.064000000002</v>
      </c>
      <c r="AR186" s="22">
        <f t="shared" si="248"/>
        <v>162937.83750000002</v>
      </c>
      <c r="AS186" s="22">
        <f t="shared" si="249"/>
        <v>0</v>
      </c>
      <c r="BB186" s="22">
        <f t="shared" si="250"/>
        <v>6.3680000000000003</v>
      </c>
    </row>
    <row r="187" spans="1:54">
      <c r="A187" s="3" t="str">
        <f t="shared" si="225"/>
        <v>BC_TAM229Herceptin SC</v>
      </c>
      <c r="B187" s="3" t="s">
        <v>553</v>
      </c>
      <c r="C187" s="3" t="s">
        <v>640</v>
      </c>
      <c r="D187" s="3" t="s">
        <v>691</v>
      </c>
      <c r="E187" s="3" t="s">
        <v>708</v>
      </c>
      <c r="F187" s="3" t="s">
        <v>12</v>
      </c>
      <c r="G187" s="3" t="s">
        <v>12</v>
      </c>
      <c r="H187" s="3">
        <v>3444.49</v>
      </c>
      <c r="I187" s="22">
        <f>_xlfn.XLOOKUP($A187,[1]Sheet1!$A:$A,[1]Sheet1!D:D,0)</f>
        <v>16.93570226131035</v>
      </c>
      <c r="J187" s="22">
        <f>_xlfn.XLOOKUP($A187,[1]Sheet1!$A:$A,[1]Sheet1!E:E,0)</f>
        <v>15.691313447553911</v>
      </c>
      <c r="K187" s="22">
        <f>_xlfn.XLOOKUP($A187,[1]Sheet1!$A:$A,[1]Sheet1!F:F,0)</f>
        <v>23.801072679399127</v>
      </c>
      <c r="L187" s="22">
        <v>24.361913755325233</v>
      </c>
      <c r="M187" s="22">
        <v>21.935026851997058</v>
      </c>
      <c r="N187" s="22">
        <v>28.871177622296081</v>
      </c>
      <c r="O187" s="22">
        <f t="shared" si="226"/>
        <v>56.42808838826339</v>
      </c>
      <c r="P187" s="22">
        <f t="shared" si="227"/>
        <v>75.168118229618372</v>
      </c>
      <c r="Q187" s="22">
        <v>131.59620661788176</v>
      </c>
      <c r="R187" s="22">
        <v>23.338000000000001</v>
      </c>
      <c r="S187" s="22">
        <v>13.164</v>
      </c>
      <c r="T187" s="22">
        <v>13.756</v>
      </c>
      <c r="U187" s="22">
        <v>19.154</v>
      </c>
      <c r="V187" s="22">
        <v>0</v>
      </c>
      <c r="W187" s="22">
        <v>0</v>
      </c>
      <c r="X187" s="22">
        <f t="shared" si="228"/>
        <v>50.258000000000003</v>
      </c>
      <c r="Y187" s="22">
        <f t="shared" si="229"/>
        <v>19.154</v>
      </c>
      <c r="Z187" s="22">
        <f t="shared" si="230"/>
        <v>69.412000000000006</v>
      </c>
      <c r="AA187" s="22">
        <f t="shared" si="231"/>
        <v>58334.857082060887</v>
      </c>
      <c r="AB187" s="22">
        <f t="shared" si="232"/>
        <v>54048.572256964966</v>
      </c>
      <c r="AC187" s="22">
        <f t="shared" si="233"/>
        <v>81982.556833463488</v>
      </c>
      <c r="AD187" s="22">
        <f t="shared" si="234"/>
        <v>83914.368311080209</v>
      </c>
      <c r="AE187" s="22">
        <f t="shared" si="235"/>
        <v>75554.980641435337</v>
      </c>
      <c r="AF187" s="22">
        <f t="shared" si="236"/>
        <v>99446.482608222621</v>
      </c>
      <c r="AG187" s="22">
        <f t="shared" si="237"/>
        <v>194365.98617248936</v>
      </c>
      <c r="AH187" s="22">
        <f t="shared" si="238"/>
        <v>258915.83156073818</v>
      </c>
      <c r="AI187" s="22">
        <f t="shared" si="239"/>
        <v>453281.81773322751</v>
      </c>
      <c r="AJ187" s="22">
        <f t="shared" si="240"/>
        <v>80387.507620000004</v>
      </c>
      <c r="AK187" s="22">
        <f t="shared" si="241"/>
        <v>45343.266359999994</v>
      </c>
      <c r="AL187" s="22">
        <f t="shared" si="242"/>
        <v>47382.404439999998</v>
      </c>
      <c r="AM187" s="22">
        <f t="shared" si="243"/>
        <v>65975.761459999994</v>
      </c>
      <c r="AN187" s="22">
        <f t="shared" si="244"/>
        <v>0</v>
      </c>
      <c r="AO187" s="22">
        <f t="shared" si="245"/>
        <v>0</v>
      </c>
      <c r="AP187" s="22">
        <f t="shared" si="246"/>
        <v>173113.17842000001</v>
      </c>
      <c r="AQ187" s="22">
        <f t="shared" si="247"/>
        <v>65975.761459999994</v>
      </c>
      <c r="AR187" s="22">
        <f t="shared" si="248"/>
        <v>239088.93988000002</v>
      </c>
      <c r="AS187" s="22">
        <f t="shared" si="249"/>
        <v>0</v>
      </c>
      <c r="BB187" s="22">
        <f t="shared" si="250"/>
        <v>19.154</v>
      </c>
    </row>
    <row r="188" spans="1:54">
      <c r="A188" s="3" t="str">
        <f t="shared" si="225"/>
        <v>BC_TAM229Itovebi 3mg</v>
      </c>
      <c r="B188" s="3" t="s">
        <v>553</v>
      </c>
      <c r="C188" s="3" t="s">
        <v>640</v>
      </c>
      <c r="D188" s="3" t="s">
        <v>691</v>
      </c>
      <c r="E188" s="3" t="s">
        <v>710</v>
      </c>
      <c r="F188" s="3" t="s">
        <v>13</v>
      </c>
      <c r="G188" s="3" t="s">
        <v>14</v>
      </c>
      <c r="H188" s="3">
        <v>3566.02</v>
      </c>
      <c r="I188" s="22">
        <f>_xlfn.XLOOKUP($A188,[1]Sheet1!$A:$A,[1]Sheet1!D:D,0)</f>
        <v>1.1461912450977134</v>
      </c>
      <c r="J188" s="22">
        <f>_xlfn.XLOOKUP($A188,[1]Sheet1!$A:$A,[1]Sheet1!E:E,0)</f>
        <v>1.3087134014544386</v>
      </c>
      <c r="K188" s="22">
        <f>_xlfn.XLOOKUP($A188,[1]Sheet1!$A:$A,[1]Sheet1!F:F,0)</f>
        <v>2.648876664159316</v>
      </c>
      <c r="L188" s="22">
        <v>2.6814480855218132</v>
      </c>
      <c r="M188" s="22">
        <v>3.2599216528558546</v>
      </c>
      <c r="N188" s="22">
        <v>4.1515309461554537</v>
      </c>
      <c r="O188" s="22">
        <f t="shared" si="226"/>
        <v>5.1037813107114687</v>
      </c>
      <c r="P188" s="22">
        <f t="shared" si="227"/>
        <v>10.092900684533122</v>
      </c>
      <c r="Q188" s="22">
        <v>15.196681995244592</v>
      </c>
      <c r="R188" s="22">
        <v>0.39800000000000002</v>
      </c>
      <c r="S188" s="22">
        <v>0</v>
      </c>
      <c r="T188" s="22">
        <v>0.39800000000000002</v>
      </c>
      <c r="U188" s="22">
        <v>0.79600000000000004</v>
      </c>
      <c r="V188" s="22">
        <v>0</v>
      </c>
      <c r="W188" s="22">
        <v>0</v>
      </c>
      <c r="X188" s="22">
        <f t="shared" si="228"/>
        <v>0.79600000000000004</v>
      </c>
      <c r="Y188" s="22">
        <f t="shared" si="229"/>
        <v>0.79600000000000004</v>
      </c>
      <c r="Z188" s="22">
        <f t="shared" si="230"/>
        <v>1.5920000000000001</v>
      </c>
      <c r="AA188" s="22">
        <f t="shared" si="231"/>
        <v>4087.3409038433479</v>
      </c>
      <c r="AB188" s="22">
        <f t="shared" si="232"/>
        <v>4666.8981638545574</v>
      </c>
      <c r="AC188" s="22">
        <f t="shared" si="233"/>
        <v>9445.9471619254036</v>
      </c>
      <c r="AD188" s="22">
        <f t="shared" si="234"/>
        <v>9562.097501932496</v>
      </c>
      <c r="AE188" s="22">
        <f t="shared" si="235"/>
        <v>11624.945812517035</v>
      </c>
      <c r="AF188" s="22">
        <f t="shared" si="236"/>
        <v>14804.44238460927</v>
      </c>
      <c r="AG188" s="22">
        <f t="shared" si="237"/>
        <v>18200.186229623312</v>
      </c>
      <c r="AH188" s="22">
        <f t="shared" si="238"/>
        <v>35991.485699058801</v>
      </c>
      <c r="AI188" s="22">
        <f t="shared" si="239"/>
        <v>54191.671928682124</v>
      </c>
      <c r="AJ188" s="22">
        <f t="shared" si="240"/>
        <v>1419.2759600000002</v>
      </c>
      <c r="AK188" s="22">
        <f t="shared" si="241"/>
        <v>0</v>
      </c>
      <c r="AL188" s="22">
        <f t="shared" si="242"/>
        <v>1419.2759600000002</v>
      </c>
      <c r="AM188" s="22">
        <f t="shared" si="243"/>
        <v>2838.5519200000003</v>
      </c>
      <c r="AN188" s="22">
        <f t="shared" si="244"/>
        <v>0</v>
      </c>
      <c r="AO188" s="22">
        <f t="shared" si="245"/>
        <v>0</v>
      </c>
      <c r="AP188" s="22">
        <f t="shared" si="246"/>
        <v>2838.5519200000003</v>
      </c>
      <c r="AQ188" s="22">
        <f t="shared" si="247"/>
        <v>2838.5519200000003</v>
      </c>
      <c r="AR188" s="22">
        <f t="shared" si="248"/>
        <v>5677.1038400000007</v>
      </c>
      <c r="AS188" s="22">
        <f t="shared" si="249"/>
        <v>0</v>
      </c>
      <c r="BB188" s="22">
        <f t="shared" si="250"/>
        <v>0.79600000000000004</v>
      </c>
    </row>
    <row r="189" spans="1:54">
      <c r="A189" s="3" t="str">
        <f t="shared" si="225"/>
        <v>BC_TAM229Itovebi 9mg</v>
      </c>
      <c r="B189" s="3" t="s">
        <v>553</v>
      </c>
      <c r="C189" s="3" t="s">
        <v>640</v>
      </c>
      <c r="D189" s="3" t="s">
        <v>691</v>
      </c>
      <c r="E189" s="3" t="s">
        <v>710</v>
      </c>
      <c r="F189" s="3" t="s">
        <v>13</v>
      </c>
      <c r="G189" s="3" t="s">
        <v>15</v>
      </c>
      <c r="H189" s="3">
        <v>10698.05</v>
      </c>
      <c r="I189" s="22">
        <f>_xlfn.XLOOKUP($A189,[1]Sheet1!$A:$A,[1]Sheet1!D:D,0)</f>
        <v>0</v>
      </c>
      <c r="J189" s="22">
        <f>_xlfn.XLOOKUP($A189,[1]Sheet1!$A:$A,[1]Sheet1!E:E,0)</f>
        <v>0</v>
      </c>
      <c r="K189" s="22">
        <f>_xlfn.XLOOKUP($A189,[1]Sheet1!$A:$A,[1]Sheet1!F:F,0)</f>
        <v>0</v>
      </c>
      <c r="O189" s="22">
        <f t="shared" si="226"/>
        <v>0</v>
      </c>
      <c r="P189" s="22">
        <f t="shared" si="227"/>
        <v>0</v>
      </c>
      <c r="Q189" s="22">
        <v>0</v>
      </c>
      <c r="R189" s="22">
        <v>4.9749999999999996</v>
      </c>
      <c r="S189" s="22">
        <v>0</v>
      </c>
      <c r="T189" s="22">
        <v>1.393</v>
      </c>
      <c r="U189" s="22">
        <v>2.7860000000000005</v>
      </c>
      <c r="V189" s="22">
        <v>0</v>
      </c>
      <c r="W189" s="22">
        <v>0</v>
      </c>
      <c r="X189" s="22">
        <f t="shared" si="228"/>
        <v>6.3679999999999994</v>
      </c>
      <c r="Y189" s="22">
        <f t="shared" si="229"/>
        <v>2.7860000000000005</v>
      </c>
      <c r="Z189" s="22">
        <f t="shared" si="230"/>
        <v>9.1539999999999999</v>
      </c>
      <c r="AA189" s="22">
        <f t="shared" si="231"/>
        <v>0</v>
      </c>
      <c r="AB189" s="22">
        <f t="shared" si="232"/>
        <v>0</v>
      </c>
      <c r="AC189" s="22">
        <f t="shared" si="233"/>
        <v>0</v>
      </c>
      <c r="AD189" s="22">
        <f t="shared" si="234"/>
        <v>0</v>
      </c>
      <c r="AE189" s="22">
        <f t="shared" si="235"/>
        <v>0</v>
      </c>
      <c r="AF189" s="22">
        <f t="shared" si="236"/>
        <v>0</v>
      </c>
      <c r="AG189" s="22">
        <f t="shared" si="237"/>
        <v>0</v>
      </c>
      <c r="AH189" s="22">
        <f t="shared" si="238"/>
        <v>0</v>
      </c>
      <c r="AI189" s="22">
        <f t="shared" si="239"/>
        <v>0</v>
      </c>
      <c r="AJ189" s="22">
        <f t="shared" si="240"/>
        <v>53222.798749999994</v>
      </c>
      <c r="AK189" s="22">
        <f t="shared" si="241"/>
        <v>0</v>
      </c>
      <c r="AL189" s="22">
        <f t="shared" si="242"/>
        <v>14902.38365</v>
      </c>
      <c r="AM189" s="22">
        <f t="shared" si="243"/>
        <v>29804.767300000003</v>
      </c>
      <c r="AN189" s="22">
        <f t="shared" si="244"/>
        <v>0</v>
      </c>
      <c r="AO189" s="22">
        <f t="shared" si="245"/>
        <v>0</v>
      </c>
      <c r="AP189" s="22">
        <f t="shared" si="246"/>
        <v>68125.182399999991</v>
      </c>
      <c r="AQ189" s="22">
        <f t="shared" si="247"/>
        <v>29804.767300000003</v>
      </c>
      <c r="AR189" s="22">
        <f t="shared" si="248"/>
        <v>97929.949699999997</v>
      </c>
      <c r="AS189" s="22">
        <f t="shared" si="249"/>
        <v>0</v>
      </c>
      <c r="BB189" s="22">
        <f t="shared" si="250"/>
        <v>2.7860000000000005</v>
      </c>
    </row>
    <row r="190" spans="1:54">
      <c r="A190" s="3" t="str">
        <f t="shared" si="225"/>
        <v>BC_TAM229Perjeta</v>
      </c>
      <c r="B190" s="3" t="s">
        <v>553</v>
      </c>
      <c r="C190" s="3" t="s">
        <v>640</v>
      </c>
      <c r="D190" s="3" t="s">
        <v>691</v>
      </c>
      <c r="E190" s="3" t="s">
        <v>708</v>
      </c>
      <c r="F190" s="3" t="s">
        <v>16</v>
      </c>
      <c r="G190" s="3" t="s">
        <v>16</v>
      </c>
      <c r="H190" s="3">
        <v>3985.87</v>
      </c>
      <c r="I190" s="22">
        <f>_xlfn.XLOOKUP($A190,[1]Sheet1!$A:$A,[1]Sheet1!D:D,0)</f>
        <v>27.032168172113415</v>
      </c>
      <c r="J190" s="22">
        <f>_xlfn.XLOOKUP($A190,[1]Sheet1!$A:$A,[1]Sheet1!E:E,0)</f>
        <v>22.834478502761026</v>
      </c>
      <c r="K190" s="22">
        <f>_xlfn.XLOOKUP($A190,[1]Sheet1!$A:$A,[1]Sheet1!F:F,0)</f>
        <v>34.657962807896375</v>
      </c>
      <c r="L190" s="22">
        <v>20.942798020029237</v>
      </c>
      <c r="M190" s="22">
        <v>25.418911257685473</v>
      </c>
      <c r="N190" s="22">
        <v>29.172191555724837</v>
      </c>
      <c r="O190" s="22">
        <f t="shared" si="226"/>
        <v>84.524609482770813</v>
      </c>
      <c r="P190" s="22">
        <f t="shared" si="227"/>
        <v>75.533900833439546</v>
      </c>
      <c r="Q190" s="22">
        <v>160.05851031621035</v>
      </c>
      <c r="R190" s="22">
        <v>35.931989999999999</v>
      </c>
      <c r="S190" s="22">
        <v>15.522000000199</v>
      </c>
      <c r="T190" s="22">
        <v>16.516999999999999</v>
      </c>
      <c r="U190" s="22">
        <v>21.094000000000001</v>
      </c>
      <c r="V190" s="22">
        <v>0</v>
      </c>
      <c r="W190" s="22">
        <v>0</v>
      </c>
      <c r="X190" s="22">
        <f t="shared" si="228"/>
        <v>67.970990000198995</v>
      </c>
      <c r="Y190" s="22">
        <f t="shared" si="229"/>
        <v>21.094000000000001</v>
      </c>
      <c r="Z190" s="22">
        <f t="shared" si="230"/>
        <v>89.064990000199003</v>
      </c>
      <c r="AA190" s="22">
        <f t="shared" si="231"/>
        <v>107746.7081521817</v>
      </c>
      <c r="AB190" s="22">
        <f t="shared" si="232"/>
        <v>91015.262829800093</v>
      </c>
      <c r="AC190" s="22">
        <f t="shared" si="233"/>
        <v>138142.13421710991</v>
      </c>
      <c r="AD190" s="22">
        <f t="shared" si="234"/>
        <v>83475.270344093937</v>
      </c>
      <c r="AE190" s="22">
        <f t="shared" si="235"/>
        <v>101316.47581467079</v>
      </c>
      <c r="AF190" s="22">
        <f t="shared" si="236"/>
        <v>116276.56315621696</v>
      </c>
      <c r="AG190" s="22">
        <f t="shared" si="237"/>
        <v>336904.10519909172</v>
      </c>
      <c r="AH190" s="22">
        <f t="shared" si="238"/>
        <v>301068.30931498169</v>
      </c>
      <c r="AI190" s="22">
        <f t="shared" si="239"/>
        <v>637972.41451407329</v>
      </c>
      <c r="AJ190" s="22">
        <f t="shared" si="240"/>
        <v>143220.24098129998</v>
      </c>
      <c r="AK190" s="22">
        <f t="shared" si="241"/>
        <v>61868.674140793184</v>
      </c>
      <c r="AL190" s="22">
        <f t="shared" si="242"/>
        <v>65834.614789999992</v>
      </c>
      <c r="AM190" s="22">
        <f t="shared" si="243"/>
        <v>84077.941780000008</v>
      </c>
      <c r="AN190" s="22">
        <f t="shared" si="244"/>
        <v>0</v>
      </c>
      <c r="AO190" s="22">
        <f t="shared" si="245"/>
        <v>0</v>
      </c>
      <c r="AP190" s="22">
        <f t="shared" si="246"/>
        <v>270923.52991209319</v>
      </c>
      <c r="AQ190" s="22">
        <f t="shared" si="247"/>
        <v>84077.941780000008</v>
      </c>
      <c r="AR190" s="22">
        <f t="shared" si="248"/>
        <v>355001.47169209318</v>
      </c>
      <c r="AS190" s="22">
        <f t="shared" si="249"/>
        <v>0</v>
      </c>
      <c r="BB190" s="22">
        <f t="shared" si="250"/>
        <v>21.094000000000001</v>
      </c>
    </row>
    <row r="191" spans="1:54">
      <c r="A191" s="3" t="str">
        <f t="shared" si="225"/>
        <v>BC_TAM229Phesgo 10ml</v>
      </c>
      <c r="B191" s="3" t="s">
        <v>553</v>
      </c>
      <c r="C191" s="3" t="s">
        <v>640</v>
      </c>
      <c r="D191" s="3" t="s">
        <v>691</v>
      </c>
      <c r="E191" s="3" t="s">
        <v>710</v>
      </c>
      <c r="F191" s="3" t="s">
        <v>17</v>
      </c>
      <c r="G191" s="3" t="s">
        <v>18</v>
      </c>
      <c r="H191" s="3">
        <v>6232.07</v>
      </c>
      <c r="I191" s="22">
        <f>_xlfn.XLOOKUP($A191,[1]Sheet1!$A:$A,[1]Sheet1!D:D,0)</f>
        <v>17.221576570978325</v>
      </c>
      <c r="J191" s="22">
        <f>_xlfn.XLOOKUP($A191,[1]Sheet1!$A:$A,[1]Sheet1!E:E,0)</f>
        <v>15.485237017629286</v>
      </c>
      <c r="K191" s="22">
        <f>_xlfn.XLOOKUP($A191,[1]Sheet1!$A:$A,[1]Sheet1!F:F,0)</f>
        <v>23.865511050699265</v>
      </c>
      <c r="L191" s="22">
        <v>21.118284338943646</v>
      </c>
      <c r="M191" s="22">
        <v>19.197230412612104</v>
      </c>
      <c r="N191" s="22">
        <v>25.396962372151094</v>
      </c>
      <c r="O191" s="22">
        <f t="shared" si="226"/>
        <v>56.572324639306871</v>
      </c>
      <c r="P191" s="22">
        <f t="shared" si="227"/>
        <v>65.712477123706847</v>
      </c>
      <c r="Q191" s="22">
        <v>122.2848017630137</v>
      </c>
      <c r="R191" s="22">
        <v>54.82</v>
      </c>
      <c r="S191" s="22">
        <v>31.676000000199004</v>
      </c>
      <c r="T191" s="22">
        <v>39.292999999999999</v>
      </c>
      <c r="U191" s="22">
        <v>57.835000000000008</v>
      </c>
      <c r="V191" s="22">
        <v>0</v>
      </c>
      <c r="W191" s="22">
        <v>0</v>
      </c>
      <c r="X191" s="22">
        <f t="shared" si="228"/>
        <v>125.789000000199</v>
      </c>
      <c r="Y191" s="22">
        <f t="shared" si="229"/>
        <v>57.835000000000008</v>
      </c>
      <c r="Z191" s="22">
        <f t="shared" si="230"/>
        <v>183.624000000199</v>
      </c>
      <c r="AA191" s="22">
        <f t="shared" si="231"/>
        <v>107326.07070069689</v>
      </c>
      <c r="AB191" s="22">
        <f t="shared" si="232"/>
        <v>96505.081060456941</v>
      </c>
      <c r="AC191" s="22">
        <f t="shared" si="233"/>
        <v>148731.53545373137</v>
      </c>
      <c r="AD191" s="22">
        <f t="shared" si="234"/>
        <v>131610.62628020052</v>
      </c>
      <c r="AE191" s="22">
        <f t="shared" si="235"/>
        <v>119638.48373752751</v>
      </c>
      <c r="AF191" s="22">
        <f t="shared" si="236"/>
        <v>158275.64729061167</v>
      </c>
      <c r="AG191" s="22">
        <f t="shared" si="237"/>
        <v>352562.68721488514</v>
      </c>
      <c r="AH191" s="22">
        <f t="shared" si="238"/>
        <v>409524.7573083397</v>
      </c>
      <c r="AI191" s="22">
        <f t="shared" si="239"/>
        <v>762087.44452322472</v>
      </c>
      <c r="AJ191" s="22">
        <f t="shared" si="240"/>
        <v>341642.07740000001</v>
      </c>
      <c r="AK191" s="22">
        <f t="shared" si="241"/>
        <v>197407.04932124019</v>
      </c>
      <c r="AL191" s="22">
        <f t="shared" si="242"/>
        <v>244876.72650999998</v>
      </c>
      <c r="AM191" s="22">
        <f t="shared" si="243"/>
        <v>360431.76845000003</v>
      </c>
      <c r="AN191" s="22">
        <f t="shared" si="244"/>
        <v>0</v>
      </c>
      <c r="AO191" s="22">
        <f t="shared" si="245"/>
        <v>0</v>
      </c>
      <c r="AP191" s="22">
        <f t="shared" si="246"/>
        <v>783925.85323124006</v>
      </c>
      <c r="AQ191" s="22">
        <f t="shared" si="247"/>
        <v>360431.76845000003</v>
      </c>
      <c r="AR191" s="22">
        <f t="shared" si="248"/>
        <v>1144357.6216812402</v>
      </c>
      <c r="AS191" s="22">
        <f t="shared" si="249"/>
        <v>183.624000000199</v>
      </c>
      <c r="AT191" s="22">
        <f>R191</f>
        <v>54.82</v>
      </c>
      <c r="AU191" s="22">
        <f t="shared" ref="AU191" si="331">S191</f>
        <v>31.676000000199004</v>
      </c>
      <c r="AV191" s="22">
        <f t="shared" ref="AV191" si="332">T191</f>
        <v>39.292999999999999</v>
      </c>
      <c r="AW191" s="22">
        <f t="shared" ref="AW191" si="333">U191</f>
        <v>57.835000000000008</v>
      </c>
      <c r="AX191" s="22">
        <f t="shared" ref="AX191" si="334">V191</f>
        <v>0</v>
      </c>
      <c r="AY191" s="22">
        <f t="shared" ref="AY191" si="335">W191</f>
        <v>0</v>
      </c>
      <c r="AZ191" s="22">
        <v>139.42033333333333</v>
      </c>
      <c r="BA191" s="22">
        <v>139.42033333333336</v>
      </c>
      <c r="BB191" s="22">
        <f t="shared" si="250"/>
        <v>57.835000000000008</v>
      </c>
    </row>
    <row r="192" spans="1:54">
      <c r="A192" s="3" t="str">
        <f t="shared" si="225"/>
        <v>BC_TAM229Phesgo 15ml</v>
      </c>
      <c r="B192" s="3" t="s">
        <v>553</v>
      </c>
      <c r="C192" s="3" t="s">
        <v>640</v>
      </c>
      <c r="D192" s="3" t="s">
        <v>691</v>
      </c>
      <c r="E192" s="3" t="s">
        <v>710</v>
      </c>
      <c r="F192" s="3" t="s">
        <v>17</v>
      </c>
      <c r="G192" s="3" t="s">
        <v>19</v>
      </c>
      <c r="H192" s="3">
        <v>8489.27</v>
      </c>
      <c r="I192" s="22">
        <f>_xlfn.XLOOKUP($A192,[1]Sheet1!$A:$A,[1]Sheet1!D:D,0)</f>
        <v>1.5970009375762941</v>
      </c>
      <c r="J192" s="22">
        <f>_xlfn.XLOOKUP($A192,[1]Sheet1!$A:$A,[1]Sheet1!E:E,0)</f>
        <v>1.7960009375608232</v>
      </c>
      <c r="K192" s="22">
        <f>_xlfn.XLOOKUP($A192,[1]Sheet1!$A:$A,[1]Sheet1!F:F,0)</f>
        <v>1.9950009377944529</v>
      </c>
      <c r="L192" s="22">
        <v>1.5970009375642458</v>
      </c>
      <c r="M192" s="22">
        <v>1.59700093764308</v>
      </c>
      <c r="N192" s="22">
        <v>1.7960009377865358</v>
      </c>
      <c r="O192" s="22">
        <f t="shared" si="226"/>
        <v>5.3880028129315702</v>
      </c>
      <c r="P192" s="22">
        <f t="shared" si="227"/>
        <v>4.9900028129938612</v>
      </c>
      <c r="Q192" s="22">
        <v>10.378005625925432</v>
      </c>
      <c r="R192" s="22">
        <v>10.193999999999999</v>
      </c>
      <c r="S192" s="22">
        <v>1.3930000000000002</v>
      </c>
      <c r="T192" s="22">
        <v>2.9850000000000003</v>
      </c>
      <c r="U192" s="22">
        <v>1.99</v>
      </c>
      <c r="V192" s="22">
        <v>0</v>
      </c>
      <c r="W192" s="22">
        <v>0</v>
      </c>
      <c r="X192" s="22">
        <f t="shared" si="228"/>
        <v>14.571999999999999</v>
      </c>
      <c r="Y192" s="22">
        <f t="shared" si="229"/>
        <v>1.99</v>
      </c>
      <c r="Z192" s="22">
        <f t="shared" si="230"/>
        <v>16.561999999999998</v>
      </c>
      <c r="AA192" s="22">
        <f t="shared" si="231"/>
        <v>13557.372149338307</v>
      </c>
      <c r="AB192" s="22">
        <f t="shared" si="232"/>
        <v>15246.73687920697</v>
      </c>
      <c r="AC192" s="22">
        <f t="shared" si="233"/>
        <v>16936.101611190315</v>
      </c>
      <c r="AD192" s="22">
        <f t="shared" si="234"/>
        <v>13557.372149236026</v>
      </c>
      <c r="AE192" s="22">
        <f t="shared" si="235"/>
        <v>13557.37214990527</v>
      </c>
      <c r="AF192" s="22">
        <f t="shared" si="236"/>
        <v>15246.736881123106</v>
      </c>
      <c r="AG192" s="22">
        <f t="shared" si="237"/>
        <v>45740.210639735596</v>
      </c>
      <c r="AH192" s="22">
        <f t="shared" si="238"/>
        <v>42361.481180264396</v>
      </c>
      <c r="AI192" s="22">
        <f t="shared" si="239"/>
        <v>88101.691819999993</v>
      </c>
      <c r="AJ192" s="22">
        <f t="shared" si="240"/>
        <v>86539.61838</v>
      </c>
      <c r="AK192" s="22">
        <f t="shared" si="241"/>
        <v>11825.553110000003</v>
      </c>
      <c r="AL192" s="22">
        <f t="shared" si="242"/>
        <v>25340.470950000003</v>
      </c>
      <c r="AM192" s="22">
        <f t="shared" si="243"/>
        <v>16893.647300000001</v>
      </c>
      <c r="AN192" s="22">
        <f t="shared" si="244"/>
        <v>0</v>
      </c>
      <c r="AO192" s="22">
        <f t="shared" si="245"/>
        <v>0</v>
      </c>
      <c r="AP192" s="22">
        <f t="shared" si="246"/>
        <v>123705.64244</v>
      </c>
      <c r="AQ192" s="22">
        <f t="shared" si="247"/>
        <v>16893.647300000001</v>
      </c>
      <c r="AR192" s="22">
        <f t="shared" si="248"/>
        <v>140599.28973999998</v>
      </c>
      <c r="AS192" s="22">
        <f t="shared" si="249"/>
        <v>33.123999999999995</v>
      </c>
      <c r="AT192" s="22">
        <f>R192*2</f>
        <v>20.387999999999998</v>
      </c>
      <c r="AU192" s="22">
        <f t="shared" ref="AU192" si="336">S192*2</f>
        <v>2.7860000000000005</v>
      </c>
      <c r="AV192" s="22">
        <f t="shared" ref="AV192" si="337">T192*2</f>
        <v>5.9700000000000006</v>
      </c>
      <c r="AW192" s="22">
        <f t="shared" ref="AW192" si="338">U192*2</f>
        <v>3.98</v>
      </c>
      <c r="AX192" s="22">
        <f t="shared" ref="AX192" si="339">V192*2</f>
        <v>0</v>
      </c>
      <c r="AY192" s="22">
        <f t="shared" ref="AY192" si="340">W192*2</f>
        <v>0</v>
      </c>
      <c r="BB192" s="22">
        <f t="shared" si="250"/>
        <v>1.99</v>
      </c>
    </row>
    <row r="193" spans="1:54">
      <c r="A193" s="3" t="str">
        <f t="shared" si="225"/>
        <v>BC_TAM043Herceptin IV</v>
      </c>
      <c r="B193" s="3" t="s">
        <v>551</v>
      </c>
      <c r="C193" s="3" t="s">
        <v>623</v>
      </c>
      <c r="D193" s="3" t="s">
        <v>692</v>
      </c>
      <c r="E193" s="3" t="s">
        <v>708</v>
      </c>
      <c r="F193" s="3" t="s">
        <v>11</v>
      </c>
      <c r="G193" s="3" t="s">
        <v>11</v>
      </c>
      <c r="H193" s="3">
        <v>4535.5</v>
      </c>
      <c r="I193" s="22">
        <f>_xlfn.XLOOKUP($A193,[1]Sheet1!$A:$A,[1]Sheet1!D:D,0)</f>
        <v>89.335100744094859</v>
      </c>
      <c r="J193" s="22">
        <f>_xlfn.XLOOKUP($A193,[1]Sheet1!$A:$A,[1]Sheet1!E:E,0)</f>
        <v>64.00012659711976</v>
      </c>
      <c r="K193" s="22">
        <f>_xlfn.XLOOKUP($A193,[1]Sheet1!$A:$A,[1]Sheet1!F:F,0)</f>
        <v>59.534648656877366</v>
      </c>
      <c r="L193" s="22">
        <v>42.039850173020717</v>
      </c>
      <c r="M193" s="22">
        <v>38.304125480973077</v>
      </c>
      <c r="N193" s="22">
        <v>66.683606959872932</v>
      </c>
      <c r="O193" s="22">
        <f t="shared" si="226"/>
        <v>212.86987599809197</v>
      </c>
      <c r="P193" s="22">
        <f t="shared" si="227"/>
        <v>147.02758261386674</v>
      </c>
      <c r="Q193" s="22">
        <v>359.89745861195877</v>
      </c>
      <c r="R193" s="22">
        <v>44</v>
      </c>
      <c r="S193" s="22">
        <v>57</v>
      </c>
      <c r="T193" s="22">
        <v>50</v>
      </c>
      <c r="U193" s="22">
        <v>51</v>
      </c>
      <c r="V193" s="22">
        <v>0</v>
      </c>
      <c r="W193" s="22">
        <v>0</v>
      </c>
      <c r="X193" s="22">
        <f t="shared" si="228"/>
        <v>151</v>
      </c>
      <c r="Y193" s="22">
        <f t="shared" si="229"/>
        <v>51</v>
      </c>
      <c r="Z193" s="22">
        <f t="shared" si="230"/>
        <v>202</v>
      </c>
      <c r="AA193" s="22">
        <f t="shared" si="231"/>
        <v>405179.34942484222</v>
      </c>
      <c r="AB193" s="22">
        <f t="shared" si="232"/>
        <v>290272.57418123668</v>
      </c>
      <c r="AC193" s="22">
        <f t="shared" si="233"/>
        <v>270019.39898326731</v>
      </c>
      <c r="AD193" s="22">
        <f t="shared" si="234"/>
        <v>190671.74045973548</v>
      </c>
      <c r="AE193" s="22">
        <f t="shared" si="235"/>
        <v>173728.36111895338</v>
      </c>
      <c r="AF193" s="22">
        <f t="shared" si="236"/>
        <v>302443.49936650367</v>
      </c>
      <c r="AG193" s="22">
        <f t="shared" si="237"/>
        <v>965471.32258934609</v>
      </c>
      <c r="AH193" s="22">
        <f t="shared" si="238"/>
        <v>666843.60094519262</v>
      </c>
      <c r="AI193" s="22">
        <f t="shared" si="239"/>
        <v>1632314.9235345391</v>
      </c>
      <c r="AJ193" s="22">
        <f t="shared" si="240"/>
        <v>199562</v>
      </c>
      <c r="AK193" s="22">
        <f t="shared" si="241"/>
        <v>258523.5</v>
      </c>
      <c r="AL193" s="22">
        <f t="shared" si="242"/>
        <v>226775</v>
      </c>
      <c r="AM193" s="22">
        <f t="shared" si="243"/>
        <v>231310.5</v>
      </c>
      <c r="AN193" s="22">
        <f t="shared" si="244"/>
        <v>0</v>
      </c>
      <c r="AO193" s="22">
        <f t="shared" si="245"/>
        <v>0</v>
      </c>
      <c r="AP193" s="22">
        <f t="shared" si="246"/>
        <v>684860.5</v>
      </c>
      <c r="AQ193" s="22">
        <f t="shared" si="247"/>
        <v>231310.5</v>
      </c>
      <c r="AR193" s="22">
        <f t="shared" si="248"/>
        <v>916171</v>
      </c>
      <c r="AS193" s="22">
        <f t="shared" si="249"/>
        <v>0</v>
      </c>
      <c r="BB193" s="22">
        <f t="shared" si="250"/>
        <v>51</v>
      </c>
    </row>
    <row r="194" spans="1:54">
      <c r="A194" s="3" t="str">
        <f t="shared" si="225"/>
        <v>BC_TAM043Herceptin SC</v>
      </c>
      <c r="B194" s="3" t="s">
        <v>551</v>
      </c>
      <c r="C194" s="3" t="s">
        <v>623</v>
      </c>
      <c r="D194" s="3" t="s">
        <v>692</v>
      </c>
      <c r="E194" s="3" t="s">
        <v>708</v>
      </c>
      <c r="F194" s="3" t="s">
        <v>12</v>
      </c>
      <c r="G194" s="3" t="s">
        <v>12</v>
      </c>
      <c r="H194" s="3">
        <v>3444.49</v>
      </c>
      <c r="I194" s="22">
        <f>_xlfn.XLOOKUP($A194,[1]Sheet1!$A:$A,[1]Sheet1!D:D,0)</f>
        <v>65.8437988404024</v>
      </c>
      <c r="J194" s="22">
        <f>_xlfn.XLOOKUP($A194,[1]Sheet1!$A:$A,[1]Sheet1!E:E,0)</f>
        <v>61.005777631243156</v>
      </c>
      <c r="K194" s="22">
        <f>_xlfn.XLOOKUP($A194,[1]Sheet1!$A:$A,[1]Sheet1!F:F,0)</f>
        <v>92.535462510363004</v>
      </c>
      <c r="L194" s="22">
        <v>94.715939376036005</v>
      </c>
      <c r="M194" s="22">
        <v>85.280520011336833</v>
      </c>
      <c r="N194" s="22">
        <v>112.24736844782647</v>
      </c>
      <c r="O194" s="22">
        <f t="shared" si="226"/>
        <v>219.38503898200855</v>
      </c>
      <c r="P194" s="22">
        <f t="shared" si="227"/>
        <v>292.24382783519934</v>
      </c>
      <c r="Q194" s="22">
        <v>511.62886681720784</v>
      </c>
      <c r="R194" s="22">
        <v>50</v>
      </c>
      <c r="S194" s="22">
        <v>50</v>
      </c>
      <c r="T194" s="22">
        <v>45</v>
      </c>
      <c r="U194" s="22">
        <v>50</v>
      </c>
      <c r="V194" s="22">
        <v>0</v>
      </c>
      <c r="W194" s="22">
        <v>0</v>
      </c>
      <c r="X194" s="22">
        <f t="shared" si="228"/>
        <v>145</v>
      </c>
      <c r="Y194" s="22">
        <f t="shared" si="229"/>
        <v>50</v>
      </c>
      <c r="Z194" s="22">
        <f t="shared" si="230"/>
        <v>195</v>
      </c>
      <c r="AA194" s="22">
        <f t="shared" si="231"/>
        <v>226798.30666777765</v>
      </c>
      <c r="AB194" s="22">
        <f t="shared" si="232"/>
        <v>210133.79099304072</v>
      </c>
      <c r="AC194" s="22">
        <f t="shared" si="233"/>
        <v>318737.47526232025</v>
      </c>
      <c r="AD194" s="22">
        <f t="shared" si="234"/>
        <v>326248.10602136224</v>
      </c>
      <c r="AE194" s="22">
        <f t="shared" si="235"/>
        <v>293747.89837384957</v>
      </c>
      <c r="AF194" s="22">
        <f t="shared" si="236"/>
        <v>386634.9381448538</v>
      </c>
      <c r="AG194" s="22">
        <f t="shared" si="237"/>
        <v>755669.57292313862</v>
      </c>
      <c r="AH194" s="22">
        <f t="shared" si="238"/>
        <v>1006630.9425400657</v>
      </c>
      <c r="AI194" s="22">
        <f t="shared" si="239"/>
        <v>1762300.5154632041</v>
      </c>
      <c r="AJ194" s="22">
        <f t="shared" si="240"/>
        <v>172224.5</v>
      </c>
      <c r="AK194" s="22">
        <f t="shared" si="241"/>
        <v>172224.5</v>
      </c>
      <c r="AL194" s="22">
        <f t="shared" si="242"/>
        <v>155002.04999999999</v>
      </c>
      <c r="AM194" s="22">
        <f t="shared" si="243"/>
        <v>172224.5</v>
      </c>
      <c r="AN194" s="22">
        <f t="shared" si="244"/>
        <v>0</v>
      </c>
      <c r="AO194" s="22">
        <f t="shared" si="245"/>
        <v>0</v>
      </c>
      <c r="AP194" s="22">
        <f t="shared" si="246"/>
        <v>499451.05</v>
      </c>
      <c r="AQ194" s="22">
        <f t="shared" si="247"/>
        <v>172224.5</v>
      </c>
      <c r="AR194" s="22">
        <f t="shared" si="248"/>
        <v>671675.54999999993</v>
      </c>
      <c r="AS194" s="22">
        <f t="shared" si="249"/>
        <v>0</v>
      </c>
      <c r="BB194" s="22">
        <f t="shared" si="250"/>
        <v>50</v>
      </c>
    </row>
    <row r="195" spans="1:54">
      <c r="A195" s="3" t="str">
        <f t="shared" ref="A195:A258" si="341">C195&amp;G195</f>
        <v>BC_TAM043Itovebi 3mg</v>
      </c>
      <c r="B195" s="3" t="s">
        <v>551</v>
      </c>
      <c r="C195" s="3" t="s">
        <v>623</v>
      </c>
      <c r="D195" s="3" t="s">
        <v>692</v>
      </c>
      <c r="E195" s="3" t="s">
        <v>710</v>
      </c>
      <c r="F195" s="3" t="s">
        <v>13</v>
      </c>
      <c r="G195" s="3" t="s">
        <v>14</v>
      </c>
      <c r="H195" s="3">
        <v>3566.02</v>
      </c>
      <c r="I195" s="22">
        <f>_xlfn.XLOOKUP($A195,[1]Sheet1!$A:$A,[1]Sheet1!D:D,0)</f>
        <v>7.5423782997919166E-8</v>
      </c>
      <c r="J195" s="22">
        <f>_xlfn.XLOOKUP($A195,[1]Sheet1!$A:$A,[1]Sheet1!E:E,0)</f>
        <v>8.6118364644595899E-8</v>
      </c>
      <c r="K195" s="22">
        <f>_xlfn.XLOOKUP($A195,[1]Sheet1!$A:$A,[1]Sheet1!F:F,0)</f>
        <v>1.7430625086372233E-7</v>
      </c>
      <c r="L195" s="22">
        <v>1.7644957539816278E-7</v>
      </c>
      <c r="M195" s="22">
        <v>2.1451535630448561E-7</v>
      </c>
      <c r="N195" s="22">
        <v>2.7318666979111423E-7</v>
      </c>
      <c r="O195" s="22">
        <f t="shared" ref="O195:O258" si="342">SUM(I195:K195)</f>
        <v>3.3584839850623739E-7</v>
      </c>
      <c r="P195" s="22">
        <f t="shared" ref="P195:P258" si="343">SUM(L195:N195)</f>
        <v>6.6415160149376262E-7</v>
      </c>
      <c r="Q195" s="22">
        <v>9.9999999999999995E-7</v>
      </c>
      <c r="R195" s="22">
        <v>2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f t="shared" ref="X195:X258" si="344">SUM(R195:T195)</f>
        <v>2</v>
      </c>
      <c r="Y195" s="22">
        <f t="shared" ref="Y195:Y258" si="345">SUM(U195:W195)</f>
        <v>0</v>
      </c>
      <c r="Z195" s="22">
        <f t="shared" ref="Z195:Z258" si="346">SUM(X195:Y195)</f>
        <v>2</v>
      </c>
      <c r="AA195" s="22">
        <f t="shared" ref="AA195:AA258" si="347">I195*$H195</f>
        <v>2.6896271864623972E-4</v>
      </c>
      <c r="AB195" s="22">
        <f t="shared" ref="AB195:AB258" si="348">J195*$H195</f>
        <v>3.0709981068992184E-4</v>
      </c>
      <c r="AC195" s="22">
        <f t="shared" ref="AC195:AC258" si="349">K195*$H195</f>
        <v>6.2157957670505115E-4</v>
      </c>
      <c r="AD195" s="22">
        <f t="shared" ref="AD195:AD258" si="350">L195*$H195</f>
        <v>6.2922271486135644E-4</v>
      </c>
      <c r="AE195" s="22">
        <f t="shared" ref="AE195:AE258" si="351">M195*$H195</f>
        <v>7.6496605088892183E-4</v>
      </c>
      <c r="AF195" s="22">
        <f t="shared" ref="AF195:AF258" si="352">N195*$H195</f>
        <v>9.7418912820850911E-4</v>
      </c>
      <c r="AG195" s="22">
        <f t="shared" ref="AG195:AG258" si="353">O195*$H195</f>
        <v>1.1976421060412126E-3</v>
      </c>
      <c r="AH195" s="22">
        <f t="shared" ref="AH195:AH258" si="354">P195*$H195</f>
        <v>2.3683778939587873E-3</v>
      </c>
      <c r="AI195" s="22">
        <f t="shared" ref="AI195:AI258" si="355">Q195*$H195</f>
        <v>3.5660199999999996E-3</v>
      </c>
      <c r="AJ195" s="22">
        <f t="shared" ref="AJ195:AJ258" si="356">R195*$H195</f>
        <v>7132.04</v>
      </c>
      <c r="AK195" s="22">
        <f t="shared" ref="AK195:AK258" si="357">S195*$H195</f>
        <v>0</v>
      </c>
      <c r="AL195" s="22">
        <f t="shared" ref="AL195:AL258" si="358">T195*$H195</f>
        <v>0</v>
      </c>
      <c r="AM195" s="22">
        <f t="shared" ref="AM195:AM258" si="359">U195*$H195</f>
        <v>0</v>
      </c>
      <c r="AN195" s="22">
        <f t="shared" ref="AN195:AN258" si="360">V195*$H195</f>
        <v>0</v>
      </c>
      <c r="AO195" s="22">
        <f t="shared" ref="AO195:AO258" si="361">W195*$H195</f>
        <v>0</v>
      </c>
      <c r="AP195" s="22">
        <f t="shared" ref="AP195:AP258" si="362">X195*$H195</f>
        <v>7132.04</v>
      </c>
      <c r="AQ195" s="22">
        <f t="shared" ref="AQ195:AQ258" si="363">Y195*$H195</f>
        <v>0</v>
      </c>
      <c r="AR195" s="22">
        <f t="shared" ref="AR195:AR258" si="364">Z195*$H195</f>
        <v>7132.04</v>
      </c>
      <c r="AS195" s="22">
        <f t="shared" ref="AS195:AS258" si="365">SUM(AT195:AY195)</f>
        <v>0</v>
      </c>
      <c r="BB195" s="22">
        <f t="shared" ref="BB195:BB258" si="366">U195</f>
        <v>0</v>
      </c>
    </row>
    <row r="196" spans="1:54">
      <c r="A196" s="3" t="str">
        <f t="shared" si="341"/>
        <v>BC_TAM043Itovebi 9mg</v>
      </c>
      <c r="B196" s="3" t="s">
        <v>551</v>
      </c>
      <c r="C196" s="3" t="s">
        <v>623</v>
      </c>
      <c r="D196" s="3" t="s">
        <v>692</v>
      </c>
      <c r="E196" s="3" t="s">
        <v>710</v>
      </c>
      <c r="F196" s="3" t="s">
        <v>13</v>
      </c>
      <c r="G196" s="3" t="s">
        <v>15</v>
      </c>
      <c r="H196" s="3">
        <v>10698.05</v>
      </c>
      <c r="I196" s="22">
        <f>_xlfn.XLOOKUP($A196,[1]Sheet1!$A:$A,[1]Sheet1!D:D,0)</f>
        <v>0</v>
      </c>
      <c r="J196" s="22">
        <f>_xlfn.XLOOKUP($A196,[1]Sheet1!$A:$A,[1]Sheet1!E:E,0)</f>
        <v>0</v>
      </c>
      <c r="K196" s="22">
        <f>_xlfn.XLOOKUP($A196,[1]Sheet1!$A:$A,[1]Sheet1!F:F,0)</f>
        <v>0</v>
      </c>
      <c r="O196" s="22">
        <f t="shared" si="342"/>
        <v>0</v>
      </c>
      <c r="P196" s="22">
        <f t="shared" si="343"/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f t="shared" si="344"/>
        <v>0</v>
      </c>
      <c r="Y196" s="22">
        <f t="shared" si="345"/>
        <v>0</v>
      </c>
      <c r="Z196" s="22">
        <f t="shared" si="346"/>
        <v>0</v>
      </c>
      <c r="AA196" s="22">
        <f t="shared" si="347"/>
        <v>0</v>
      </c>
      <c r="AB196" s="22">
        <f t="shared" si="348"/>
        <v>0</v>
      </c>
      <c r="AC196" s="22">
        <f t="shared" si="349"/>
        <v>0</v>
      </c>
      <c r="AD196" s="22">
        <f t="shared" si="350"/>
        <v>0</v>
      </c>
      <c r="AE196" s="22">
        <f t="shared" si="351"/>
        <v>0</v>
      </c>
      <c r="AF196" s="22">
        <f t="shared" si="352"/>
        <v>0</v>
      </c>
      <c r="AG196" s="22">
        <f t="shared" si="353"/>
        <v>0</v>
      </c>
      <c r="AH196" s="22">
        <f t="shared" si="354"/>
        <v>0</v>
      </c>
      <c r="AI196" s="22">
        <f t="shared" si="355"/>
        <v>0</v>
      </c>
      <c r="AJ196" s="22">
        <f t="shared" si="356"/>
        <v>0</v>
      </c>
      <c r="AK196" s="22">
        <f t="shared" si="357"/>
        <v>0</v>
      </c>
      <c r="AL196" s="22">
        <f t="shared" si="358"/>
        <v>0</v>
      </c>
      <c r="AM196" s="22">
        <f t="shared" si="359"/>
        <v>0</v>
      </c>
      <c r="AN196" s="22">
        <f t="shared" si="360"/>
        <v>0</v>
      </c>
      <c r="AO196" s="22">
        <f t="shared" si="361"/>
        <v>0</v>
      </c>
      <c r="AP196" s="22">
        <f t="shared" si="362"/>
        <v>0</v>
      </c>
      <c r="AQ196" s="22">
        <f t="shared" si="363"/>
        <v>0</v>
      </c>
      <c r="AR196" s="22">
        <f t="shared" si="364"/>
        <v>0</v>
      </c>
      <c r="AS196" s="22">
        <f t="shared" si="365"/>
        <v>0</v>
      </c>
      <c r="BB196" s="22">
        <f t="shared" si="366"/>
        <v>0</v>
      </c>
    </row>
    <row r="197" spans="1:54">
      <c r="A197" s="3" t="str">
        <f t="shared" si="341"/>
        <v>BC_TAM043Perjeta</v>
      </c>
      <c r="B197" s="3" t="s">
        <v>551</v>
      </c>
      <c r="C197" s="3" t="s">
        <v>623</v>
      </c>
      <c r="D197" s="3" t="s">
        <v>692</v>
      </c>
      <c r="E197" s="3" t="s">
        <v>708</v>
      </c>
      <c r="F197" s="3" t="s">
        <v>16</v>
      </c>
      <c r="G197" s="3" t="s">
        <v>16</v>
      </c>
      <c r="H197" s="3">
        <v>3985.87</v>
      </c>
      <c r="I197" s="22">
        <f>_xlfn.XLOOKUP($A197,[1]Sheet1!$A:$A,[1]Sheet1!D:D,0)</f>
        <v>49.937337164307991</v>
      </c>
      <c r="J197" s="22">
        <f>_xlfn.XLOOKUP($A197,[1]Sheet1!$A:$A,[1]Sheet1!E:E,0)</f>
        <v>42.182818806959588</v>
      </c>
      <c r="K197" s="22">
        <f>_xlfn.XLOOKUP($A197,[1]Sheet1!$A:$A,[1]Sheet1!F:F,0)</f>
        <v>64.024696914670656</v>
      </c>
      <c r="L197" s="22">
        <v>38.688260565391332</v>
      </c>
      <c r="M197" s="22">
        <v>46.957119153103577</v>
      </c>
      <c r="N197" s="22">
        <v>53.890666714734209</v>
      </c>
      <c r="O197" s="22">
        <f t="shared" si="342"/>
        <v>156.14485288593823</v>
      </c>
      <c r="P197" s="22">
        <f t="shared" si="343"/>
        <v>139.5360464332291</v>
      </c>
      <c r="Q197" s="22">
        <v>295.68089931916734</v>
      </c>
      <c r="R197" s="22">
        <v>4</v>
      </c>
      <c r="S197" s="22">
        <v>-58</v>
      </c>
      <c r="T197" s="22">
        <v>3</v>
      </c>
      <c r="U197" s="22">
        <v>0</v>
      </c>
      <c r="V197" s="22">
        <v>0</v>
      </c>
      <c r="W197" s="22">
        <v>0</v>
      </c>
      <c r="X197" s="22">
        <f t="shared" si="344"/>
        <v>-51</v>
      </c>
      <c r="Y197" s="22">
        <f t="shared" si="345"/>
        <v>0</v>
      </c>
      <c r="Z197" s="22">
        <f t="shared" si="346"/>
        <v>-51</v>
      </c>
      <c r="AA197" s="22">
        <f t="shared" si="347"/>
        <v>199043.73408310028</v>
      </c>
      <c r="AB197" s="22">
        <f t="shared" si="348"/>
        <v>168135.23199809602</v>
      </c>
      <c r="AC197" s="22">
        <f t="shared" si="349"/>
        <v>255194.11869127833</v>
      </c>
      <c r="AD197" s="22">
        <f t="shared" si="350"/>
        <v>154206.37713977633</v>
      </c>
      <c r="AE197" s="22">
        <f t="shared" si="351"/>
        <v>187164.97251878094</v>
      </c>
      <c r="AF197" s="22">
        <f t="shared" si="352"/>
        <v>214801.19173825765</v>
      </c>
      <c r="AG197" s="22">
        <f t="shared" si="353"/>
        <v>622373.0847724746</v>
      </c>
      <c r="AH197" s="22">
        <f t="shared" si="354"/>
        <v>556172.54139681486</v>
      </c>
      <c r="AI197" s="22">
        <f t="shared" si="355"/>
        <v>1178545.6261692895</v>
      </c>
      <c r="AJ197" s="22">
        <f t="shared" si="356"/>
        <v>15943.48</v>
      </c>
      <c r="AK197" s="22">
        <f t="shared" si="357"/>
        <v>-231180.46</v>
      </c>
      <c r="AL197" s="22">
        <f t="shared" si="358"/>
        <v>11957.61</v>
      </c>
      <c r="AM197" s="22">
        <f t="shared" si="359"/>
        <v>0</v>
      </c>
      <c r="AN197" s="22">
        <f t="shared" si="360"/>
        <v>0</v>
      </c>
      <c r="AO197" s="22">
        <f t="shared" si="361"/>
        <v>0</v>
      </c>
      <c r="AP197" s="22">
        <f t="shared" si="362"/>
        <v>-203279.37</v>
      </c>
      <c r="AQ197" s="22">
        <f t="shared" si="363"/>
        <v>0</v>
      </c>
      <c r="AR197" s="22">
        <f t="shared" si="364"/>
        <v>-203279.37</v>
      </c>
      <c r="AS197" s="22">
        <f t="shared" si="365"/>
        <v>0</v>
      </c>
      <c r="BB197" s="22">
        <f t="shared" si="366"/>
        <v>0</v>
      </c>
    </row>
    <row r="198" spans="1:54">
      <c r="A198" s="3" t="str">
        <f t="shared" si="341"/>
        <v>BC_TAM043Phesgo 10ml</v>
      </c>
      <c r="B198" s="3" t="s">
        <v>551</v>
      </c>
      <c r="C198" s="3" t="s">
        <v>623</v>
      </c>
      <c r="D198" s="3" t="s">
        <v>692</v>
      </c>
      <c r="E198" s="3" t="s">
        <v>710</v>
      </c>
      <c r="F198" s="3" t="s">
        <v>17</v>
      </c>
      <c r="G198" s="3" t="s">
        <v>18</v>
      </c>
      <c r="H198" s="3">
        <v>6232.07</v>
      </c>
      <c r="I198" s="22">
        <f>_xlfn.XLOOKUP($A198,[1]Sheet1!$A:$A,[1]Sheet1!D:D,0)</f>
        <v>112.95793674665569</v>
      </c>
      <c r="J198" s="22">
        <f>_xlfn.XLOOKUP($A198,[1]Sheet1!$A:$A,[1]Sheet1!E:E,0)</f>
        <v>103.70470242964832</v>
      </c>
      <c r="K198" s="22">
        <f>_xlfn.XLOOKUP($A198,[1]Sheet1!$A:$A,[1]Sheet1!F:F,0)</f>
        <v>154.25196635931161</v>
      </c>
      <c r="L198" s="22">
        <v>136.2037081579609</v>
      </c>
      <c r="M198" s="22">
        <v>122.70993687659296</v>
      </c>
      <c r="N198" s="22">
        <v>160.84912713976485</v>
      </c>
      <c r="O198" s="22">
        <f t="shared" si="342"/>
        <v>370.91460553561564</v>
      </c>
      <c r="P198" s="22">
        <f t="shared" si="343"/>
        <v>419.76277217431868</v>
      </c>
      <c r="Q198" s="22">
        <v>790.67737770993438</v>
      </c>
      <c r="R198" s="22">
        <v>115</v>
      </c>
      <c r="S198" s="22">
        <v>80</v>
      </c>
      <c r="T198" s="22">
        <v>50</v>
      </c>
      <c r="U198" s="22">
        <v>80</v>
      </c>
      <c r="V198" s="22">
        <v>0</v>
      </c>
      <c r="W198" s="22">
        <v>0</v>
      </c>
      <c r="X198" s="22">
        <f t="shared" si="344"/>
        <v>245</v>
      </c>
      <c r="Y198" s="22">
        <f t="shared" si="345"/>
        <v>80</v>
      </c>
      <c r="Z198" s="22">
        <f t="shared" si="346"/>
        <v>325</v>
      </c>
      <c r="AA198" s="22">
        <f t="shared" si="347"/>
        <v>703961.76886073046</v>
      </c>
      <c r="AB198" s="22">
        <f t="shared" si="348"/>
        <v>646294.96487073833</v>
      </c>
      <c r="AC198" s="22">
        <f t="shared" si="349"/>
        <v>961309.05198887503</v>
      </c>
      <c r="AD198" s="22">
        <f t="shared" si="350"/>
        <v>848831.04349998338</v>
      </c>
      <c r="AE198" s="22">
        <f t="shared" si="351"/>
        <v>764736.91631050862</v>
      </c>
      <c r="AF198" s="22">
        <f t="shared" si="352"/>
        <v>1002423.0197739142</v>
      </c>
      <c r="AG198" s="22">
        <f t="shared" si="353"/>
        <v>2311565.7857203442</v>
      </c>
      <c r="AH198" s="22">
        <f t="shared" si="354"/>
        <v>2615990.9795844061</v>
      </c>
      <c r="AI198" s="22">
        <f t="shared" si="355"/>
        <v>4927556.7653047508</v>
      </c>
      <c r="AJ198" s="22">
        <f t="shared" si="356"/>
        <v>716688.04999999993</v>
      </c>
      <c r="AK198" s="22">
        <f t="shared" si="357"/>
        <v>498565.6</v>
      </c>
      <c r="AL198" s="22">
        <f t="shared" si="358"/>
        <v>311603.5</v>
      </c>
      <c r="AM198" s="22">
        <f t="shared" si="359"/>
        <v>498565.6</v>
      </c>
      <c r="AN198" s="22">
        <f t="shared" si="360"/>
        <v>0</v>
      </c>
      <c r="AO198" s="22">
        <f t="shared" si="361"/>
        <v>0</v>
      </c>
      <c r="AP198" s="22">
        <f t="shared" si="362"/>
        <v>1526857.15</v>
      </c>
      <c r="AQ198" s="22">
        <f t="shared" si="363"/>
        <v>498565.6</v>
      </c>
      <c r="AR198" s="22">
        <f t="shared" si="364"/>
        <v>2025422.75</v>
      </c>
      <c r="AS198" s="22">
        <f t="shared" si="365"/>
        <v>325</v>
      </c>
      <c r="AT198" s="22">
        <f>R198</f>
        <v>115</v>
      </c>
      <c r="AU198" s="22">
        <f t="shared" ref="AU198" si="367">S198</f>
        <v>80</v>
      </c>
      <c r="AV198" s="22">
        <f t="shared" ref="AV198" si="368">T198</f>
        <v>50</v>
      </c>
      <c r="AW198" s="22">
        <f t="shared" ref="AW198" si="369">U198</f>
        <v>80</v>
      </c>
      <c r="AX198" s="22">
        <f t="shared" ref="AX198" si="370">V198</f>
        <v>0</v>
      </c>
      <c r="AY198" s="22">
        <f t="shared" ref="AY198" si="371">W198</f>
        <v>0</v>
      </c>
      <c r="AZ198" s="22">
        <v>241.66666666666666</v>
      </c>
      <c r="BA198" s="22">
        <v>241.66666666666666</v>
      </c>
      <c r="BB198" s="22">
        <f t="shared" si="366"/>
        <v>80</v>
      </c>
    </row>
    <row r="199" spans="1:54">
      <c r="A199" s="3" t="str">
        <f t="shared" si="341"/>
        <v>BC_TAM043Phesgo 15ml</v>
      </c>
      <c r="B199" s="3" t="s">
        <v>551</v>
      </c>
      <c r="C199" s="3" t="s">
        <v>623</v>
      </c>
      <c r="D199" s="3" t="s">
        <v>692</v>
      </c>
      <c r="E199" s="3" t="s">
        <v>710</v>
      </c>
      <c r="F199" s="3" t="s">
        <v>17</v>
      </c>
      <c r="G199" s="3" t="s">
        <v>19</v>
      </c>
      <c r="H199" s="3">
        <v>8489.27</v>
      </c>
      <c r="I199" s="22">
        <f>_xlfn.XLOOKUP($A199,[1]Sheet1!$A:$A,[1]Sheet1!D:D,0)</f>
        <v>7.0000011779575866</v>
      </c>
      <c r="J199" s="22">
        <f>_xlfn.XLOOKUP($A199,[1]Sheet1!$A:$A,[1]Sheet1!E:E,0)</f>
        <v>7.0000011779575866</v>
      </c>
      <c r="K199" s="22">
        <f>_xlfn.XLOOKUP($A199,[1]Sheet1!$A:$A,[1]Sheet1!F:F,0)</f>
        <v>10.000001177957586</v>
      </c>
      <c r="L199" s="22">
        <v>8.0000011779575857</v>
      </c>
      <c r="M199" s="22">
        <v>9.0000011779575857</v>
      </c>
      <c r="N199" s="22">
        <v>11.000001177957586</v>
      </c>
      <c r="O199" s="22">
        <f t="shared" si="342"/>
        <v>24.000003533872757</v>
      </c>
      <c r="P199" s="22">
        <f t="shared" si="343"/>
        <v>28.000003533872757</v>
      </c>
      <c r="Q199" s="22">
        <v>52.000007067745521</v>
      </c>
      <c r="R199" s="22">
        <v>0</v>
      </c>
      <c r="S199" s="22">
        <v>0</v>
      </c>
      <c r="T199" s="22">
        <v>13</v>
      </c>
      <c r="U199" s="22">
        <v>0</v>
      </c>
      <c r="V199" s="22">
        <v>0</v>
      </c>
      <c r="W199" s="22">
        <v>0</v>
      </c>
      <c r="X199" s="22">
        <f t="shared" si="344"/>
        <v>13</v>
      </c>
      <c r="Y199" s="22">
        <f t="shared" si="345"/>
        <v>0</v>
      </c>
      <c r="Z199" s="22">
        <f t="shared" si="346"/>
        <v>13</v>
      </c>
      <c r="AA199" s="22">
        <f t="shared" si="347"/>
        <v>59424.9</v>
      </c>
      <c r="AB199" s="22">
        <f t="shared" si="348"/>
        <v>59424.9</v>
      </c>
      <c r="AC199" s="22">
        <f t="shared" si="349"/>
        <v>84892.709999999992</v>
      </c>
      <c r="AD199" s="22">
        <f t="shared" si="350"/>
        <v>67914.17</v>
      </c>
      <c r="AE199" s="22">
        <f t="shared" si="351"/>
        <v>76403.44</v>
      </c>
      <c r="AF199" s="22">
        <f t="shared" si="352"/>
        <v>93381.98</v>
      </c>
      <c r="AG199" s="22">
        <f t="shared" si="353"/>
        <v>203742.50999999998</v>
      </c>
      <c r="AH199" s="22">
        <f t="shared" si="354"/>
        <v>237699.59</v>
      </c>
      <c r="AI199" s="22">
        <f t="shared" si="355"/>
        <v>441442.10000000003</v>
      </c>
      <c r="AJ199" s="22">
        <f t="shared" si="356"/>
        <v>0</v>
      </c>
      <c r="AK199" s="22">
        <f t="shared" si="357"/>
        <v>0</v>
      </c>
      <c r="AL199" s="22">
        <f t="shared" si="358"/>
        <v>110360.51000000001</v>
      </c>
      <c r="AM199" s="22">
        <f t="shared" si="359"/>
        <v>0</v>
      </c>
      <c r="AN199" s="22">
        <f t="shared" si="360"/>
        <v>0</v>
      </c>
      <c r="AO199" s="22">
        <f t="shared" si="361"/>
        <v>0</v>
      </c>
      <c r="AP199" s="22">
        <f t="shared" si="362"/>
        <v>110360.51000000001</v>
      </c>
      <c r="AQ199" s="22">
        <f t="shared" si="363"/>
        <v>0</v>
      </c>
      <c r="AR199" s="22">
        <f t="shared" si="364"/>
        <v>110360.51000000001</v>
      </c>
      <c r="AS199" s="22">
        <f t="shared" si="365"/>
        <v>26</v>
      </c>
      <c r="AT199" s="22">
        <f>R199*2</f>
        <v>0</v>
      </c>
      <c r="AU199" s="22">
        <f t="shared" ref="AU199" si="372">S199*2</f>
        <v>0</v>
      </c>
      <c r="AV199" s="22">
        <f t="shared" ref="AV199" si="373">T199*2</f>
        <v>26</v>
      </c>
      <c r="AW199" s="22">
        <f t="shared" ref="AW199" si="374">U199*2</f>
        <v>0</v>
      </c>
      <c r="AX199" s="22">
        <f t="shared" ref="AX199" si="375">V199*2</f>
        <v>0</v>
      </c>
      <c r="AY199" s="22">
        <f t="shared" ref="AY199" si="376">W199*2</f>
        <v>0</v>
      </c>
      <c r="BB199" s="22">
        <f t="shared" si="366"/>
        <v>0</v>
      </c>
    </row>
    <row r="200" spans="1:54">
      <c r="A200" s="3" t="str">
        <f t="shared" si="341"/>
        <v>BC_TAM046Herceptin IV</v>
      </c>
      <c r="B200" s="3" t="s">
        <v>551</v>
      </c>
      <c r="C200" s="3" t="s">
        <v>624</v>
      </c>
      <c r="D200" s="3" t="s">
        <v>693</v>
      </c>
      <c r="E200" s="3" t="s">
        <v>708</v>
      </c>
      <c r="F200" s="3" t="s">
        <v>11</v>
      </c>
      <c r="G200" s="3" t="s">
        <v>11</v>
      </c>
      <c r="H200" s="3">
        <v>4535.5</v>
      </c>
      <c r="I200" s="22">
        <f>_xlfn.XLOOKUP($A200,[1]Sheet1!$A:$A,[1]Sheet1!D:D,0)</f>
        <v>167.12446326063798</v>
      </c>
      <c r="J200" s="22">
        <f>_xlfn.XLOOKUP($A200,[1]Sheet1!$A:$A,[1]Sheet1!E:E,0)</f>
        <v>119.72882682245741</v>
      </c>
      <c r="K200" s="22">
        <f>_xlfn.XLOOKUP($A200,[1]Sheet1!$A:$A,[1]Sheet1!F:F,0)</f>
        <v>111.37499280034085</v>
      </c>
      <c r="L200" s="22">
        <v>78.646437259300257</v>
      </c>
      <c r="M200" s="22">
        <v>71.657795853539682</v>
      </c>
      <c r="N200" s="22">
        <v>124.74897244898182</v>
      </c>
      <c r="O200" s="22">
        <f t="shared" si="342"/>
        <v>398.22828288343624</v>
      </c>
      <c r="P200" s="22">
        <f t="shared" si="343"/>
        <v>275.05320556182176</v>
      </c>
      <c r="Q200" s="22">
        <v>673.28148844525799</v>
      </c>
      <c r="R200" s="22">
        <v>170</v>
      </c>
      <c r="S200" s="22">
        <v>102</v>
      </c>
      <c r="T200" s="22">
        <v>97</v>
      </c>
      <c r="U200" s="22">
        <v>194</v>
      </c>
      <c r="V200" s="22">
        <v>0</v>
      </c>
      <c r="W200" s="22">
        <v>0</v>
      </c>
      <c r="X200" s="22">
        <f t="shared" si="344"/>
        <v>369</v>
      </c>
      <c r="Y200" s="22">
        <f t="shared" si="345"/>
        <v>194</v>
      </c>
      <c r="Z200" s="22">
        <f t="shared" si="346"/>
        <v>563</v>
      </c>
      <c r="AA200" s="22">
        <f t="shared" si="347"/>
        <v>757993.00311862351</v>
      </c>
      <c r="AB200" s="22">
        <f t="shared" si="348"/>
        <v>543030.09405325551</v>
      </c>
      <c r="AC200" s="22">
        <f t="shared" si="349"/>
        <v>505141.27984594594</v>
      </c>
      <c r="AD200" s="22">
        <f t="shared" si="350"/>
        <v>356700.9161895563</v>
      </c>
      <c r="AE200" s="22">
        <f t="shared" si="351"/>
        <v>325003.93309372925</v>
      </c>
      <c r="AF200" s="22">
        <f t="shared" si="352"/>
        <v>565798.96454235702</v>
      </c>
      <c r="AG200" s="22">
        <f t="shared" si="353"/>
        <v>1806164.3770178251</v>
      </c>
      <c r="AH200" s="22">
        <f t="shared" si="354"/>
        <v>1247503.8138256425</v>
      </c>
      <c r="AI200" s="22">
        <f t="shared" si="355"/>
        <v>3053668.1908434676</v>
      </c>
      <c r="AJ200" s="22">
        <f t="shared" si="356"/>
        <v>771035</v>
      </c>
      <c r="AK200" s="22">
        <f t="shared" si="357"/>
        <v>462621</v>
      </c>
      <c r="AL200" s="22">
        <f t="shared" si="358"/>
        <v>439943.5</v>
      </c>
      <c r="AM200" s="22">
        <f t="shared" si="359"/>
        <v>879887</v>
      </c>
      <c r="AN200" s="22">
        <f t="shared" si="360"/>
        <v>0</v>
      </c>
      <c r="AO200" s="22">
        <f t="shared" si="361"/>
        <v>0</v>
      </c>
      <c r="AP200" s="22">
        <f t="shared" si="362"/>
        <v>1673599.5</v>
      </c>
      <c r="AQ200" s="22">
        <f t="shared" si="363"/>
        <v>879887</v>
      </c>
      <c r="AR200" s="22">
        <f t="shared" si="364"/>
        <v>2553486.5</v>
      </c>
      <c r="AS200" s="22">
        <f t="shared" si="365"/>
        <v>0</v>
      </c>
      <c r="BB200" s="22">
        <f t="shared" si="366"/>
        <v>194</v>
      </c>
    </row>
    <row r="201" spans="1:54">
      <c r="A201" s="3" t="str">
        <f t="shared" si="341"/>
        <v>BC_TAM046Herceptin SC</v>
      </c>
      <c r="B201" s="3" t="s">
        <v>551</v>
      </c>
      <c r="C201" s="3" t="s">
        <v>624</v>
      </c>
      <c r="D201" s="3" t="s">
        <v>693</v>
      </c>
      <c r="E201" s="3" t="s">
        <v>708</v>
      </c>
      <c r="F201" s="3" t="s">
        <v>12</v>
      </c>
      <c r="G201" s="3" t="s">
        <v>12</v>
      </c>
      <c r="H201" s="3">
        <v>3444.49</v>
      </c>
      <c r="I201" s="22">
        <f>_xlfn.XLOOKUP($A201,[1]Sheet1!$A:$A,[1]Sheet1!D:D,0)</f>
        <v>33.095957993523086</v>
      </c>
      <c r="J201" s="22">
        <f>_xlfn.XLOOKUP($A201,[1]Sheet1!$A:$A,[1]Sheet1!E:E,0)</f>
        <v>30.664158043793304</v>
      </c>
      <c r="K201" s="22">
        <f>_xlfn.XLOOKUP($A201,[1]Sheet1!$A:$A,[1]Sheet1!F:F,0)</f>
        <v>46.512349440491171</v>
      </c>
      <c r="L201" s="22">
        <v>47.608351980184878</v>
      </c>
      <c r="M201" s="22">
        <v>42.865699696371877</v>
      </c>
      <c r="N201" s="22">
        <v>56.420410979587231</v>
      </c>
      <c r="O201" s="22">
        <f t="shared" si="342"/>
        <v>110.27246547780757</v>
      </c>
      <c r="P201" s="22">
        <f t="shared" si="343"/>
        <v>146.89446265614399</v>
      </c>
      <c r="Q201" s="22">
        <v>257.16692813395156</v>
      </c>
      <c r="R201" s="22">
        <v>26</v>
      </c>
      <c r="S201" s="22">
        <v>24</v>
      </c>
      <c r="T201" s="22">
        <v>16</v>
      </c>
      <c r="U201" s="22">
        <v>14</v>
      </c>
      <c r="V201" s="22">
        <v>0</v>
      </c>
      <c r="W201" s="22">
        <v>0</v>
      </c>
      <c r="X201" s="22">
        <f t="shared" si="344"/>
        <v>66</v>
      </c>
      <c r="Y201" s="22">
        <f t="shared" si="345"/>
        <v>14</v>
      </c>
      <c r="Z201" s="22">
        <f t="shared" si="346"/>
        <v>80</v>
      </c>
      <c r="AA201" s="22">
        <f t="shared" si="347"/>
        <v>113998.69634911032</v>
      </c>
      <c r="AB201" s="22">
        <f t="shared" si="348"/>
        <v>105622.38574026558</v>
      </c>
      <c r="AC201" s="22">
        <f t="shared" si="349"/>
        <v>160211.32252427744</v>
      </c>
      <c r="AD201" s="22">
        <f t="shared" si="350"/>
        <v>163986.492312227</v>
      </c>
      <c r="AE201" s="22">
        <f t="shared" si="351"/>
        <v>147650.47394715596</v>
      </c>
      <c r="AF201" s="22">
        <f t="shared" si="352"/>
        <v>194339.54141507842</v>
      </c>
      <c r="AG201" s="22">
        <f t="shared" si="353"/>
        <v>379832.40461365337</v>
      </c>
      <c r="AH201" s="22">
        <f t="shared" si="354"/>
        <v>505976.50767446135</v>
      </c>
      <c r="AI201" s="22">
        <f t="shared" si="355"/>
        <v>885808.91228811478</v>
      </c>
      <c r="AJ201" s="22">
        <f t="shared" si="356"/>
        <v>89556.739999999991</v>
      </c>
      <c r="AK201" s="22">
        <f t="shared" si="357"/>
        <v>82667.759999999995</v>
      </c>
      <c r="AL201" s="22">
        <f t="shared" si="358"/>
        <v>55111.839999999997</v>
      </c>
      <c r="AM201" s="22">
        <f t="shared" si="359"/>
        <v>48222.86</v>
      </c>
      <c r="AN201" s="22">
        <f t="shared" si="360"/>
        <v>0</v>
      </c>
      <c r="AO201" s="22">
        <f t="shared" si="361"/>
        <v>0</v>
      </c>
      <c r="AP201" s="22">
        <f t="shared" si="362"/>
        <v>227336.34</v>
      </c>
      <c r="AQ201" s="22">
        <f t="shared" si="363"/>
        <v>48222.86</v>
      </c>
      <c r="AR201" s="22">
        <f t="shared" si="364"/>
        <v>275559.19999999995</v>
      </c>
      <c r="AS201" s="22">
        <f t="shared" si="365"/>
        <v>0</v>
      </c>
      <c r="BB201" s="22">
        <f t="shared" si="366"/>
        <v>14</v>
      </c>
    </row>
    <row r="202" spans="1:54">
      <c r="A202" s="3" t="str">
        <f t="shared" si="341"/>
        <v>BC_TAM046Itovebi 3mg</v>
      </c>
      <c r="B202" s="3" t="s">
        <v>551</v>
      </c>
      <c r="C202" s="3" t="s">
        <v>624</v>
      </c>
      <c r="D202" s="3" t="s">
        <v>693</v>
      </c>
      <c r="E202" s="3" t="s">
        <v>710</v>
      </c>
      <c r="F202" s="3" t="s">
        <v>13</v>
      </c>
      <c r="G202" s="3" t="s">
        <v>14</v>
      </c>
      <c r="H202" s="3">
        <v>3566.02</v>
      </c>
      <c r="I202" s="22">
        <f>_xlfn.XLOOKUP($A202,[1]Sheet1!$A:$A,[1]Sheet1!D:D,0)</f>
        <v>0.58801219332659194</v>
      </c>
      <c r="J202" s="22">
        <f>_xlfn.XLOOKUP($A202,[1]Sheet1!$A:$A,[1]Sheet1!E:E,0)</f>
        <v>0.67138834022373439</v>
      </c>
      <c r="K202" s="22">
        <f>_xlfn.XLOOKUP($A202,[1]Sheet1!$A:$A,[1]Sheet1!F:F,0)</f>
        <v>1.3589109006073083</v>
      </c>
      <c r="L202" s="22">
        <v>1.375620496843575</v>
      </c>
      <c r="M202" s="22">
        <v>1.6723855546507909</v>
      </c>
      <c r="N202" s="22">
        <v>2.1297936341364929</v>
      </c>
      <c r="O202" s="22">
        <f t="shared" si="342"/>
        <v>2.6183114341576346</v>
      </c>
      <c r="P202" s="22">
        <f t="shared" si="343"/>
        <v>5.177799685630859</v>
      </c>
      <c r="Q202" s="22">
        <v>7.7961111197884936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f t="shared" si="344"/>
        <v>0</v>
      </c>
      <c r="Y202" s="22">
        <f t="shared" si="345"/>
        <v>0</v>
      </c>
      <c r="Z202" s="22">
        <f t="shared" si="346"/>
        <v>0</v>
      </c>
      <c r="AA202" s="22">
        <f t="shared" si="347"/>
        <v>2096.8632416464934</v>
      </c>
      <c r="AB202" s="22">
        <f t="shared" si="348"/>
        <v>2394.1842490046415</v>
      </c>
      <c r="AC202" s="22">
        <f t="shared" si="349"/>
        <v>4845.9034497836738</v>
      </c>
      <c r="AD202" s="22">
        <f t="shared" si="350"/>
        <v>4905.4902041541254</v>
      </c>
      <c r="AE202" s="22">
        <f t="shared" si="351"/>
        <v>5963.7603355958136</v>
      </c>
      <c r="AF202" s="22">
        <f t="shared" si="352"/>
        <v>7594.8866952034168</v>
      </c>
      <c r="AG202" s="22">
        <f t="shared" si="353"/>
        <v>9336.9509404348082</v>
      </c>
      <c r="AH202" s="22">
        <f t="shared" si="354"/>
        <v>18464.137234953356</v>
      </c>
      <c r="AI202" s="22">
        <f t="shared" si="355"/>
        <v>27801.088175388162</v>
      </c>
      <c r="AJ202" s="22">
        <f t="shared" si="356"/>
        <v>0</v>
      </c>
      <c r="AK202" s="22">
        <f t="shared" si="357"/>
        <v>0</v>
      </c>
      <c r="AL202" s="22">
        <f t="shared" si="358"/>
        <v>0</v>
      </c>
      <c r="AM202" s="22">
        <f t="shared" si="359"/>
        <v>0</v>
      </c>
      <c r="AN202" s="22">
        <f t="shared" si="360"/>
        <v>0</v>
      </c>
      <c r="AO202" s="22">
        <f t="shared" si="361"/>
        <v>0</v>
      </c>
      <c r="AP202" s="22">
        <f t="shared" si="362"/>
        <v>0</v>
      </c>
      <c r="AQ202" s="22">
        <f t="shared" si="363"/>
        <v>0</v>
      </c>
      <c r="AR202" s="22">
        <f t="shared" si="364"/>
        <v>0</v>
      </c>
      <c r="AS202" s="22">
        <f t="shared" si="365"/>
        <v>0</v>
      </c>
      <c r="BB202" s="22">
        <f t="shared" si="366"/>
        <v>0</v>
      </c>
    </row>
    <row r="203" spans="1:54">
      <c r="A203" s="3" t="str">
        <f t="shared" si="341"/>
        <v>BC_TAM046Itovebi 9mg</v>
      </c>
      <c r="B203" s="3" t="s">
        <v>551</v>
      </c>
      <c r="C203" s="3" t="s">
        <v>624</v>
      </c>
      <c r="D203" s="3" t="s">
        <v>693</v>
      </c>
      <c r="E203" s="3" t="s">
        <v>710</v>
      </c>
      <c r="F203" s="3" t="s">
        <v>13</v>
      </c>
      <c r="G203" s="3" t="s">
        <v>15</v>
      </c>
      <c r="H203" s="3">
        <v>10698.05</v>
      </c>
      <c r="I203" s="22">
        <f>_xlfn.XLOOKUP($A203,[1]Sheet1!$A:$A,[1]Sheet1!D:D,0)</f>
        <v>0</v>
      </c>
      <c r="J203" s="22">
        <f>_xlfn.XLOOKUP($A203,[1]Sheet1!$A:$A,[1]Sheet1!E:E,0)</f>
        <v>0</v>
      </c>
      <c r="K203" s="22">
        <f>_xlfn.XLOOKUP($A203,[1]Sheet1!$A:$A,[1]Sheet1!F:F,0)</f>
        <v>0</v>
      </c>
      <c r="O203" s="22">
        <f t="shared" si="342"/>
        <v>0</v>
      </c>
      <c r="P203" s="22">
        <f t="shared" si="343"/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1</v>
      </c>
      <c r="V203" s="22">
        <v>0</v>
      </c>
      <c r="W203" s="22">
        <v>0</v>
      </c>
      <c r="X203" s="22">
        <f t="shared" si="344"/>
        <v>0</v>
      </c>
      <c r="Y203" s="22">
        <f t="shared" si="345"/>
        <v>1</v>
      </c>
      <c r="Z203" s="22">
        <f t="shared" si="346"/>
        <v>1</v>
      </c>
      <c r="AA203" s="22">
        <f t="shared" si="347"/>
        <v>0</v>
      </c>
      <c r="AB203" s="22">
        <f t="shared" si="348"/>
        <v>0</v>
      </c>
      <c r="AC203" s="22">
        <f t="shared" si="349"/>
        <v>0</v>
      </c>
      <c r="AD203" s="22">
        <f t="shared" si="350"/>
        <v>0</v>
      </c>
      <c r="AE203" s="22">
        <f t="shared" si="351"/>
        <v>0</v>
      </c>
      <c r="AF203" s="22">
        <f t="shared" si="352"/>
        <v>0</v>
      </c>
      <c r="AG203" s="22">
        <f t="shared" si="353"/>
        <v>0</v>
      </c>
      <c r="AH203" s="22">
        <f t="shared" si="354"/>
        <v>0</v>
      </c>
      <c r="AI203" s="22">
        <f t="shared" si="355"/>
        <v>0</v>
      </c>
      <c r="AJ203" s="22">
        <f t="shared" si="356"/>
        <v>0</v>
      </c>
      <c r="AK203" s="22">
        <f t="shared" si="357"/>
        <v>0</v>
      </c>
      <c r="AL203" s="22">
        <f t="shared" si="358"/>
        <v>0</v>
      </c>
      <c r="AM203" s="22">
        <f t="shared" si="359"/>
        <v>10698.05</v>
      </c>
      <c r="AN203" s="22">
        <f t="shared" si="360"/>
        <v>0</v>
      </c>
      <c r="AO203" s="22">
        <f t="shared" si="361"/>
        <v>0</v>
      </c>
      <c r="AP203" s="22">
        <f t="shared" si="362"/>
        <v>0</v>
      </c>
      <c r="AQ203" s="22">
        <f t="shared" si="363"/>
        <v>10698.05</v>
      </c>
      <c r="AR203" s="22">
        <f t="shared" si="364"/>
        <v>10698.05</v>
      </c>
      <c r="AS203" s="22">
        <f t="shared" si="365"/>
        <v>0</v>
      </c>
      <c r="BB203" s="22">
        <f t="shared" si="366"/>
        <v>1</v>
      </c>
    </row>
    <row r="204" spans="1:54">
      <c r="A204" s="3" t="str">
        <f t="shared" si="341"/>
        <v>BC_TAM046Perjeta</v>
      </c>
      <c r="B204" s="3" t="s">
        <v>551</v>
      </c>
      <c r="C204" s="3" t="s">
        <v>624</v>
      </c>
      <c r="D204" s="3" t="s">
        <v>693</v>
      </c>
      <c r="E204" s="3" t="s">
        <v>708</v>
      </c>
      <c r="F204" s="3" t="s">
        <v>16</v>
      </c>
      <c r="G204" s="3" t="s">
        <v>16</v>
      </c>
      <c r="H204" s="3">
        <v>3985.87</v>
      </c>
      <c r="I204" s="22">
        <f>_xlfn.XLOOKUP($A204,[1]Sheet1!$A:$A,[1]Sheet1!D:D,0)</f>
        <v>66.890222694191706</v>
      </c>
      <c r="J204" s="22">
        <f>_xlfn.XLOOKUP($A204,[1]Sheet1!$A:$A,[1]Sheet1!E:E,0)</f>
        <v>56.503175861827415</v>
      </c>
      <c r="K204" s="22">
        <f>_xlfn.XLOOKUP($A204,[1]Sheet1!$A:$A,[1]Sheet1!F:F,0)</f>
        <v>85.760003991790626</v>
      </c>
      <c r="L204" s="22">
        <v>51.822273910103121</v>
      </c>
      <c r="M204" s="22">
        <v>62.898270824775942</v>
      </c>
      <c r="N204" s="22">
        <v>72.185641093083461</v>
      </c>
      <c r="O204" s="22">
        <f t="shared" si="342"/>
        <v>209.15340254780975</v>
      </c>
      <c r="P204" s="22">
        <f t="shared" si="343"/>
        <v>186.90618582796253</v>
      </c>
      <c r="Q204" s="22">
        <v>396.05958837577225</v>
      </c>
      <c r="R204" s="22">
        <v>157</v>
      </c>
      <c r="S204" s="22">
        <v>100</v>
      </c>
      <c r="T204" s="22">
        <v>95</v>
      </c>
      <c r="U204" s="22">
        <v>127</v>
      </c>
      <c r="V204" s="22">
        <v>0</v>
      </c>
      <c r="W204" s="22">
        <v>0</v>
      </c>
      <c r="X204" s="22">
        <f t="shared" si="344"/>
        <v>352</v>
      </c>
      <c r="Y204" s="22">
        <f t="shared" si="345"/>
        <v>127</v>
      </c>
      <c r="Z204" s="22">
        <f t="shared" si="346"/>
        <v>479</v>
      </c>
      <c r="AA204" s="22">
        <f t="shared" si="347"/>
        <v>266615.73193009791</v>
      </c>
      <c r="AB204" s="22">
        <f t="shared" si="348"/>
        <v>225214.31357238203</v>
      </c>
      <c r="AC204" s="22">
        <f t="shared" si="349"/>
        <v>341828.22711075848</v>
      </c>
      <c r="AD204" s="22">
        <f t="shared" si="350"/>
        <v>206556.84691006271</v>
      </c>
      <c r="AE204" s="22">
        <f t="shared" si="351"/>
        <v>250704.33073234968</v>
      </c>
      <c r="AF204" s="22">
        <f t="shared" si="352"/>
        <v>287722.58126368857</v>
      </c>
      <c r="AG204" s="22">
        <f t="shared" si="353"/>
        <v>833658.27261323843</v>
      </c>
      <c r="AH204" s="22">
        <f t="shared" si="354"/>
        <v>744983.75890610099</v>
      </c>
      <c r="AI204" s="22">
        <f t="shared" si="355"/>
        <v>1578642.0315193392</v>
      </c>
      <c r="AJ204" s="22">
        <f t="shared" si="356"/>
        <v>625781.59</v>
      </c>
      <c r="AK204" s="22">
        <f t="shared" si="357"/>
        <v>398587</v>
      </c>
      <c r="AL204" s="22">
        <f t="shared" si="358"/>
        <v>378657.64999999997</v>
      </c>
      <c r="AM204" s="22">
        <f t="shared" si="359"/>
        <v>506205.49</v>
      </c>
      <c r="AN204" s="22">
        <f t="shared" si="360"/>
        <v>0</v>
      </c>
      <c r="AO204" s="22">
        <f t="shared" si="361"/>
        <v>0</v>
      </c>
      <c r="AP204" s="22">
        <f t="shared" si="362"/>
        <v>1403026.24</v>
      </c>
      <c r="AQ204" s="22">
        <f t="shared" si="363"/>
        <v>506205.49</v>
      </c>
      <c r="AR204" s="22">
        <f t="shared" si="364"/>
        <v>1909231.73</v>
      </c>
      <c r="AS204" s="22">
        <f t="shared" si="365"/>
        <v>0</v>
      </c>
      <c r="BB204" s="22">
        <f t="shared" si="366"/>
        <v>127</v>
      </c>
    </row>
    <row r="205" spans="1:54">
      <c r="A205" s="3" t="str">
        <f t="shared" si="341"/>
        <v>BC_TAM046Phesgo 10ml</v>
      </c>
      <c r="B205" s="3" t="s">
        <v>551</v>
      </c>
      <c r="C205" s="3" t="s">
        <v>624</v>
      </c>
      <c r="D205" s="3" t="s">
        <v>693</v>
      </c>
      <c r="E205" s="3" t="s">
        <v>710</v>
      </c>
      <c r="F205" s="3" t="s">
        <v>17</v>
      </c>
      <c r="G205" s="3" t="s">
        <v>18</v>
      </c>
      <c r="H205" s="3">
        <v>6232.07</v>
      </c>
      <c r="I205" s="22">
        <f>_xlfn.XLOOKUP($A205,[1]Sheet1!$A:$A,[1]Sheet1!D:D,0)</f>
        <v>13.444141857299421</v>
      </c>
      <c r="J205" s="22">
        <f>_xlfn.XLOOKUP($A205,[1]Sheet1!$A:$A,[1]Sheet1!E:E,0)</f>
        <v>12.325660771700257</v>
      </c>
      <c r="K205" s="22">
        <f>_xlfn.XLOOKUP($A205,[1]Sheet1!$A:$A,[1]Sheet1!F:F,0)</f>
        <v>17.567313446806601</v>
      </c>
      <c r="L205" s="22">
        <v>15.056428659504789</v>
      </c>
      <c r="M205" s="22">
        <v>13.590028635705313</v>
      </c>
      <c r="N205" s="22">
        <v>18.529396992407019</v>
      </c>
      <c r="O205" s="22">
        <f t="shared" si="342"/>
        <v>43.337116075806279</v>
      </c>
      <c r="P205" s="22">
        <f t="shared" si="343"/>
        <v>47.175854287617121</v>
      </c>
      <c r="Q205" s="22">
        <v>90.512970363423392</v>
      </c>
      <c r="R205" s="22">
        <v>9</v>
      </c>
      <c r="S205" s="22">
        <v>22</v>
      </c>
      <c r="T205" s="22">
        <v>26</v>
      </c>
      <c r="U205" s="22">
        <v>5</v>
      </c>
      <c r="V205" s="22">
        <v>0</v>
      </c>
      <c r="W205" s="22">
        <v>0</v>
      </c>
      <c r="X205" s="22">
        <f t="shared" si="344"/>
        <v>57</v>
      </c>
      <c r="Y205" s="22">
        <f t="shared" si="345"/>
        <v>5</v>
      </c>
      <c r="Z205" s="22">
        <f t="shared" si="346"/>
        <v>62</v>
      </c>
      <c r="AA205" s="22">
        <f t="shared" si="347"/>
        <v>83784.833144620003</v>
      </c>
      <c r="AB205" s="22">
        <f t="shared" si="348"/>
        <v>76814.380725490017</v>
      </c>
      <c r="AC205" s="22">
        <f t="shared" si="349"/>
        <v>109480.72711244001</v>
      </c>
      <c r="AD205" s="22">
        <f t="shared" si="350"/>
        <v>93832.717356040012</v>
      </c>
      <c r="AE205" s="22">
        <f t="shared" si="351"/>
        <v>84694.009759720007</v>
      </c>
      <c r="AF205" s="22">
        <f t="shared" si="352"/>
        <v>115476.49911447</v>
      </c>
      <c r="AG205" s="22">
        <f t="shared" si="353"/>
        <v>270079.94098255003</v>
      </c>
      <c r="AH205" s="22">
        <f t="shared" si="354"/>
        <v>294003.22623023001</v>
      </c>
      <c r="AI205" s="22">
        <f t="shared" si="355"/>
        <v>564083.16721277998</v>
      </c>
      <c r="AJ205" s="22">
        <f t="shared" si="356"/>
        <v>56088.63</v>
      </c>
      <c r="AK205" s="22">
        <f t="shared" si="357"/>
        <v>137105.53999999998</v>
      </c>
      <c r="AL205" s="22">
        <f t="shared" si="358"/>
        <v>162033.82</v>
      </c>
      <c r="AM205" s="22">
        <f t="shared" si="359"/>
        <v>31160.35</v>
      </c>
      <c r="AN205" s="22">
        <f t="shared" si="360"/>
        <v>0</v>
      </c>
      <c r="AO205" s="22">
        <f t="shared" si="361"/>
        <v>0</v>
      </c>
      <c r="AP205" s="22">
        <f t="shared" si="362"/>
        <v>355227.99</v>
      </c>
      <c r="AQ205" s="22">
        <f t="shared" si="363"/>
        <v>31160.35</v>
      </c>
      <c r="AR205" s="22">
        <f t="shared" si="364"/>
        <v>386388.33999999997</v>
      </c>
      <c r="AS205" s="22">
        <f t="shared" si="365"/>
        <v>62</v>
      </c>
      <c r="AT205" s="22">
        <f>R205</f>
        <v>9</v>
      </c>
      <c r="AU205" s="22">
        <f t="shared" ref="AU205" si="377">S205</f>
        <v>22</v>
      </c>
      <c r="AV205" s="22">
        <f t="shared" ref="AV205" si="378">T205</f>
        <v>26</v>
      </c>
      <c r="AW205" s="22">
        <f t="shared" ref="AW205" si="379">U205</f>
        <v>5</v>
      </c>
      <c r="AX205" s="22">
        <f t="shared" ref="AX205" si="380">V205</f>
        <v>0</v>
      </c>
      <c r="AY205" s="22">
        <f t="shared" ref="AY205" si="381">W205</f>
        <v>0</v>
      </c>
      <c r="AZ205" s="22">
        <v>155.66666666666669</v>
      </c>
      <c r="BA205" s="22">
        <v>155.66666666666666</v>
      </c>
      <c r="BB205" s="22">
        <f t="shared" si="366"/>
        <v>5</v>
      </c>
    </row>
    <row r="206" spans="1:54">
      <c r="A206" s="3" t="str">
        <f t="shared" si="341"/>
        <v>BC_TAM046Phesgo 15ml</v>
      </c>
      <c r="B206" s="3" t="s">
        <v>551</v>
      </c>
      <c r="C206" s="3" t="s">
        <v>624</v>
      </c>
      <c r="D206" s="3" t="s">
        <v>693</v>
      </c>
      <c r="E206" s="3" t="s">
        <v>710</v>
      </c>
      <c r="F206" s="3" t="s">
        <v>17</v>
      </c>
      <c r="G206" s="3" t="s">
        <v>19</v>
      </c>
      <c r="H206" s="3">
        <v>8489.27</v>
      </c>
      <c r="I206" s="22">
        <f>_xlfn.XLOOKUP($A206,[1]Sheet1!$A:$A,[1]Sheet1!D:D,0)</f>
        <v>1.0000035338727593</v>
      </c>
      <c r="J206" s="22">
        <f>_xlfn.XLOOKUP($A206,[1]Sheet1!$A:$A,[1]Sheet1!E:E,0)</f>
        <v>1.0000035338727593</v>
      </c>
      <c r="K206" s="22">
        <f>_xlfn.XLOOKUP($A206,[1]Sheet1!$A:$A,[1]Sheet1!F:F,0)</f>
        <v>2.0000023559151732</v>
      </c>
      <c r="L206" s="22">
        <v>2.0000023559151732</v>
      </c>
      <c r="M206" s="22">
        <v>2.0000023559151732</v>
      </c>
      <c r="N206" s="22">
        <v>2.0000023559151732</v>
      </c>
      <c r="O206" s="22">
        <f t="shared" si="342"/>
        <v>4.0000094236606918</v>
      </c>
      <c r="P206" s="22">
        <f t="shared" si="343"/>
        <v>6.0000070677455195</v>
      </c>
      <c r="Q206" s="22">
        <v>10.00001649140621</v>
      </c>
      <c r="R206" s="22">
        <v>2</v>
      </c>
      <c r="S206" s="22">
        <v>3</v>
      </c>
      <c r="T206" s="22">
        <v>3</v>
      </c>
      <c r="U206" s="22">
        <v>0</v>
      </c>
      <c r="V206" s="22">
        <v>0</v>
      </c>
      <c r="W206" s="22">
        <v>0</v>
      </c>
      <c r="X206" s="22">
        <f t="shared" si="344"/>
        <v>8</v>
      </c>
      <c r="Y206" s="22">
        <f t="shared" si="345"/>
        <v>0</v>
      </c>
      <c r="Z206" s="22">
        <f t="shared" si="346"/>
        <v>8</v>
      </c>
      <c r="AA206" s="22">
        <f t="shared" si="347"/>
        <v>8489.2999999999993</v>
      </c>
      <c r="AB206" s="22">
        <f t="shared" si="348"/>
        <v>8489.2999999999993</v>
      </c>
      <c r="AC206" s="22">
        <f t="shared" si="349"/>
        <v>16978.560000000001</v>
      </c>
      <c r="AD206" s="22">
        <f t="shared" si="350"/>
        <v>16978.560000000001</v>
      </c>
      <c r="AE206" s="22">
        <f t="shared" si="351"/>
        <v>16978.560000000001</v>
      </c>
      <c r="AF206" s="22">
        <f t="shared" si="352"/>
        <v>16978.560000000001</v>
      </c>
      <c r="AG206" s="22">
        <f t="shared" si="353"/>
        <v>33957.160000000003</v>
      </c>
      <c r="AH206" s="22">
        <f t="shared" si="354"/>
        <v>50935.680000000008</v>
      </c>
      <c r="AI206" s="22">
        <f t="shared" si="355"/>
        <v>84892.840000000011</v>
      </c>
      <c r="AJ206" s="22">
        <f t="shared" si="356"/>
        <v>16978.54</v>
      </c>
      <c r="AK206" s="22">
        <f t="shared" si="357"/>
        <v>25467.81</v>
      </c>
      <c r="AL206" s="22">
        <f t="shared" si="358"/>
        <v>25467.81</v>
      </c>
      <c r="AM206" s="22">
        <f t="shared" si="359"/>
        <v>0</v>
      </c>
      <c r="AN206" s="22">
        <f t="shared" si="360"/>
        <v>0</v>
      </c>
      <c r="AO206" s="22">
        <f t="shared" si="361"/>
        <v>0</v>
      </c>
      <c r="AP206" s="22">
        <f t="shared" si="362"/>
        <v>67914.16</v>
      </c>
      <c r="AQ206" s="22">
        <f t="shared" si="363"/>
        <v>0</v>
      </c>
      <c r="AR206" s="22">
        <f t="shared" si="364"/>
        <v>67914.16</v>
      </c>
      <c r="AS206" s="22">
        <f t="shared" si="365"/>
        <v>16</v>
      </c>
      <c r="AT206" s="22">
        <f>R206*2</f>
        <v>4</v>
      </c>
      <c r="AU206" s="22">
        <f t="shared" ref="AU206" si="382">S206*2</f>
        <v>6</v>
      </c>
      <c r="AV206" s="22">
        <f t="shared" ref="AV206" si="383">T206*2</f>
        <v>6</v>
      </c>
      <c r="AW206" s="22">
        <f t="shared" ref="AW206" si="384">U206*2</f>
        <v>0</v>
      </c>
      <c r="AX206" s="22">
        <f t="shared" ref="AX206" si="385">V206*2</f>
        <v>0</v>
      </c>
      <c r="AY206" s="22">
        <f t="shared" ref="AY206" si="386">W206*2</f>
        <v>0</v>
      </c>
      <c r="BB206" s="22">
        <f t="shared" si="366"/>
        <v>0</v>
      </c>
    </row>
    <row r="207" spans="1:54">
      <c r="A207" s="3" t="str">
        <f t="shared" si="341"/>
        <v>BC_TAM051Herceptin IV</v>
      </c>
      <c r="B207" s="3" t="s">
        <v>551</v>
      </c>
      <c r="C207" s="3" t="s">
        <v>625</v>
      </c>
      <c r="D207" s="3" t="s">
        <v>694</v>
      </c>
      <c r="E207" s="3" t="s">
        <v>708</v>
      </c>
      <c r="F207" s="3" t="s">
        <v>11</v>
      </c>
      <c r="G207" s="3" t="s">
        <v>11</v>
      </c>
      <c r="H207" s="3">
        <v>4535.5</v>
      </c>
      <c r="I207" s="22">
        <f>_xlfn.XLOOKUP($A207,[1]Sheet1!$A:$A,[1]Sheet1!D:D,0)</f>
        <v>18.310520611407849</v>
      </c>
      <c r="J207" s="22">
        <f>_xlfn.XLOOKUP($A207,[1]Sheet1!$A:$A,[1]Sheet1!E:E,0)</f>
        <v>13.117751336579033</v>
      </c>
      <c r="K207" s="22">
        <f>_xlfn.XLOOKUP($A207,[1]Sheet1!$A:$A,[1]Sheet1!F:F,0)</f>
        <v>12.202487065496873</v>
      </c>
      <c r="L207" s="22">
        <v>8.6166751554760665</v>
      </c>
      <c r="M207" s="22">
        <v>7.8509843642580908</v>
      </c>
      <c r="N207" s="22">
        <v>13.667769437899061</v>
      </c>
      <c r="O207" s="22">
        <f t="shared" si="342"/>
        <v>43.630759013483754</v>
      </c>
      <c r="P207" s="22">
        <f t="shared" si="343"/>
        <v>30.135428957633216</v>
      </c>
      <c r="Q207" s="22">
        <v>73.766187971116963</v>
      </c>
      <c r="R207" s="22">
        <v>16</v>
      </c>
      <c r="S207" s="22">
        <v>5</v>
      </c>
      <c r="T207" s="22">
        <v>14</v>
      </c>
      <c r="U207" s="22">
        <v>6</v>
      </c>
      <c r="V207" s="22">
        <v>0</v>
      </c>
      <c r="W207" s="22">
        <v>0</v>
      </c>
      <c r="X207" s="22">
        <f t="shared" si="344"/>
        <v>35</v>
      </c>
      <c r="Y207" s="22">
        <f t="shared" si="345"/>
        <v>6</v>
      </c>
      <c r="Z207" s="22">
        <f t="shared" si="346"/>
        <v>41</v>
      </c>
      <c r="AA207" s="22">
        <f t="shared" si="347"/>
        <v>83047.366233040302</v>
      </c>
      <c r="AB207" s="22">
        <f t="shared" si="348"/>
        <v>59495.561187054205</v>
      </c>
      <c r="AC207" s="22">
        <f t="shared" si="349"/>
        <v>55344.380085561068</v>
      </c>
      <c r="AD207" s="22">
        <f t="shared" si="350"/>
        <v>39080.930167661703</v>
      </c>
      <c r="AE207" s="22">
        <f t="shared" si="351"/>
        <v>35608.139584092569</v>
      </c>
      <c r="AF207" s="22">
        <f t="shared" si="352"/>
        <v>61990.168285591193</v>
      </c>
      <c r="AG207" s="22">
        <f t="shared" si="353"/>
        <v>197887.30750565557</v>
      </c>
      <c r="AH207" s="22">
        <f t="shared" si="354"/>
        <v>136679.23803734547</v>
      </c>
      <c r="AI207" s="22">
        <f t="shared" si="355"/>
        <v>334566.54554300098</v>
      </c>
      <c r="AJ207" s="22">
        <f t="shared" si="356"/>
        <v>72568</v>
      </c>
      <c r="AK207" s="22">
        <f t="shared" si="357"/>
        <v>22677.5</v>
      </c>
      <c r="AL207" s="22">
        <f t="shared" si="358"/>
        <v>63497</v>
      </c>
      <c r="AM207" s="22">
        <f t="shared" si="359"/>
        <v>27213</v>
      </c>
      <c r="AN207" s="22">
        <f t="shared" si="360"/>
        <v>0</v>
      </c>
      <c r="AO207" s="22">
        <f t="shared" si="361"/>
        <v>0</v>
      </c>
      <c r="AP207" s="22">
        <f t="shared" si="362"/>
        <v>158742.5</v>
      </c>
      <c r="AQ207" s="22">
        <f t="shared" si="363"/>
        <v>27213</v>
      </c>
      <c r="AR207" s="22">
        <f t="shared" si="364"/>
        <v>185955.5</v>
      </c>
      <c r="AS207" s="22">
        <f t="shared" si="365"/>
        <v>0</v>
      </c>
      <c r="BB207" s="22">
        <f t="shared" si="366"/>
        <v>6</v>
      </c>
    </row>
    <row r="208" spans="1:54">
      <c r="A208" s="3" t="str">
        <f t="shared" si="341"/>
        <v>BC_TAM051Herceptin SC</v>
      </c>
      <c r="B208" s="3" t="s">
        <v>551</v>
      </c>
      <c r="C208" s="3" t="s">
        <v>625</v>
      </c>
      <c r="D208" s="3" t="s">
        <v>694</v>
      </c>
      <c r="E208" s="3" t="s">
        <v>708</v>
      </c>
      <c r="F208" s="3" t="s">
        <v>12</v>
      </c>
      <c r="G208" s="3" t="s">
        <v>12</v>
      </c>
      <c r="H208" s="3">
        <v>3444.49</v>
      </c>
      <c r="I208" s="22">
        <f>_xlfn.XLOOKUP($A208,[1]Sheet1!$A:$A,[1]Sheet1!D:D,0)</f>
        <v>36.092248811326613</v>
      </c>
      <c r="J208" s="22">
        <f>_xlfn.XLOOKUP($A208,[1]Sheet1!$A:$A,[1]Sheet1!E:E,0)</f>
        <v>33.440289654797716</v>
      </c>
      <c r="K208" s="22">
        <f>_xlfn.XLOOKUP($A208,[1]Sheet1!$A:$A,[1]Sheet1!F:F,0)</f>
        <v>50.723272284008381</v>
      </c>
      <c r="L208" s="22">
        <v>51.918499700244908</v>
      </c>
      <c r="M208" s="22">
        <v>46.746478806138022</v>
      </c>
      <c r="N208" s="22">
        <v>61.528344685205354</v>
      </c>
      <c r="O208" s="22">
        <f t="shared" si="342"/>
        <v>120.2558107501327</v>
      </c>
      <c r="P208" s="22">
        <f t="shared" si="343"/>
        <v>160.19332319158829</v>
      </c>
      <c r="Q208" s="22">
        <v>280.44913394172102</v>
      </c>
      <c r="R208" s="22">
        <v>14</v>
      </c>
      <c r="S208" s="22">
        <v>29</v>
      </c>
      <c r="T208" s="22">
        <v>11</v>
      </c>
      <c r="U208" s="22">
        <v>21</v>
      </c>
      <c r="V208" s="22">
        <v>0</v>
      </c>
      <c r="W208" s="22">
        <v>0</v>
      </c>
      <c r="X208" s="22">
        <f t="shared" si="344"/>
        <v>54</v>
      </c>
      <c r="Y208" s="22">
        <f t="shared" si="345"/>
        <v>21</v>
      </c>
      <c r="Z208" s="22">
        <f t="shared" si="346"/>
        <v>75</v>
      </c>
      <c r="AA208" s="22">
        <f t="shared" si="347"/>
        <v>124319.39010812639</v>
      </c>
      <c r="AB208" s="22">
        <f t="shared" si="348"/>
        <v>115184.74331305418</v>
      </c>
      <c r="AC208" s="22">
        <f t="shared" si="349"/>
        <v>174715.80414954401</v>
      </c>
      <c r="AD208" s="22">
        <f t="shared" si="350"/>
        <v>178832.75303249658</v>
      </c>
      <c r="AE208" s="22">
        <f t="shared" si="351"/>
        <v>161017.77878295435</v>
      </c>
      <c r="AF208" s="22">
        <f t="shared" si="352"/>
        <v>211933.76798474297</v>
      </c>
      <c r="AG208" s="22">
        <f t="shared" si="353"/>
        <v>414219.93757072452</v>
      </c>
      <c r="AH208" s="22">
        <f t="shared" si="354"/>
        <v>551784.29980019387</v>
      </c>
      <c r="AI208" s="22">
        <f t="shared" si="355"/>
        <v>966004.2373709185</v>
      </c>
      <c r="AJ208" s="22">
        <f t="shared" si="356"/>
        <v>48222.86</v>
      </c>
      <c r="AK208" s="22">
        <f t="shared" si="357"/>
        <v>99890.209999999992</v>
      </c>
      <c r="AL208" s="22">
        <f t="shared" si="358"/>
        <v>37889.39</v>
      </c>
      <c r="AM208" s="22">
        <f t="shared" si="359"/>
        <v>72334.289999999994</v>
      </c>
      <c r="AN208" s="22">
        <f t="shared" si="360"/>
        <v>0</v>
      </c>
      <c r="AO208" s="22">
        <f t="shared" si="361"/>
        <v>0</v>
      </c>
      <c r="AP208" s="22">
        <f t="shared" si="362"/>
        <v>186002.46</v>
      </c>
      <c r="AQ208" s="22">
        <f t="shared" si="363"/>
        <v>72334.289999999994</v>
      </c>
      <c r="AR208" s="22">
        <f t="shared" si="364"/>
        <v>258336.74999999997</v>
      </c>
      <c r="AS208" s="22">
        <f t="shared" si="365"/>
        <v>0</v>
      </c>
      <c r="BB208" s="22">
        <f t="shared" si="366"/>
        <v>21</v>
      </c>
    </row>
    <row r="209" spans="1:54">
      <c r="A209" s="3" t="str">
        <f t="shared" si="341"/>
        <v>BC_TAM051Itovebi 3mg</v>
      </c>
      <c r="B209" s="3" t="s">
        <v>551</v>
      </c>
      <c r="C209" s="3" t="s">
        <v>625</v>
      </c>
      <c r="D209" s="3" t="s">
        <v>694</v>
      </c>
      <c r="E209" s="3" t="s">
        <v>710</v>
      </c>
      <c r="F209" s="3" t="s">
        <v>13</v>
      </c>
      <c r="G209" s="3" t="s">
        <v>14</v>
      </c>
      <c r="H209" s="3">
        <v>3566.02</v>
      </c>
      <c r="I209" s="22">
        <f>_xlfn.XLOOKUP($A209,[1]Sheet1!$A:$A,[1]Sheet1!D:D,0)</f>
        <v>3.5314597431541399</v>
      </c>
      <c r="J209" s="22">
        <f>_xlfn.XLOOKUP($A209,[1]Sheet1!$A:$A,[1]Sheet1!E:E,0)</f>
        <v>4.0321968190994806</v>
      </c>
      <c r="K209" s="22">
        <f>_xlfn.XLOOKUP($A209,[1]Sheet1!$A:$A,[1]Sheet1!F:F,0)</f>
        <v>8.1612918821950906</v>
      </c>
      <c r="L209" s="22">
        <v>8.2616456964568279</v>
      </c>
      <c r="M209" s="22">
        <v>10.043945224791457</v>
      </c>
      <c r="N209" s="22">
        <v>12.791028086728009</v>
      </c>
      <c r="O209" s="22">
        <f t="shared" si="342"/>
        <v>15.72494844444871</v>
      </c>
      <c r="P209" s="22">
        <f t="shared" si="343"/>
        <v>31.096619007976294</v>
      </c>
      <c r="Q209" s="22">
        <v>46.821567452424993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f t="shared" si="344"/>
        <v>0</v>
      </c>
      <c r="Y209" s="22">
        <f t="shared" si="345"/>
        <v>0</v>
      </c>
      <c r="Z209" s="22">
        <f t="shared" si="346"/>
        <v>0</v>
      </c>
      <c r="AA209" s="22">
        <f t="shared" si="347"/>
        <v>12593.256073282526</v>
      </c>
      <c r="AB209" s="22">
        <f t="shared" si="348"/>
        <v>14378.89450084513</v>
      </c>
      <c r="AC209" s="22">
        <f t="shared" si="349"/>
        <v>29103.330077745337</v>
      </c>
      <c r="AD209" s="22">
        <f t="shared" si="350"/>
        <v>29461.193786478976</v>
      </c>
      <c r="AE209" s="22">
        <f t="shared" si="351"/>
        <v>35816.909550510834</v>
      </c>
      <c r="AF209" s="22">
        <f t="shared" si="352"/>
        <v>45613.061977833815</v>
      </c>
      <c r="AG209" s="22">
        <f t="shared" si="353"/>
        <v>56075.480651872989</v>
      </c>
      <c r="AH209" s="22">
        <f t="shared" si="354"/>
        <v>110891.16531482362</v>
      </c>
      <c r="AI209" s="22">
        <f t="shared" si="355"/>
        <v>166966.64596669658</v>
      </c>
      <c r="AJ209" s="22">
        <f t="shared" si="356"/>
        <v>0</v>
      </c>
      <c r="AK209" s="22">
        <f t="shared" si="357"/>
        <v>0</v>
      </c>
      <c r="AL209" s="22">
        <f t="shared" si="358"/>
        <v>0</v>
      </c>
      <c r="AM209" s="22">
        <f t="shared" si="359"/>
        <v>0</v>
      </c>
      <c r="AN209" s="22">
        <f t="shared" si="360"/>
        <v>0</v>
      </c>
      <c r="AO209" s="22">
        <f t="shared" si="361"/>
        <v>0</v>
      </c>
      <c r="AP209" s="22">
        <f t="shared" si="362"/>
        <v>0</v>
      </c>
      <c r="AQ209" s="22">
        <f t="shared" si="363"/>
        <v>0</v>
      </c>
      <c r="AR209" s="22">
        <f t="shared" si="364"/>
        <v>0</v>
      </c>
      <c r="AS209" s="22">
        <f t="shared" si="365"/>
        <v>0</v>
      </c>
      <c r="BB209" s="22">
        <f t="shared" si="366"/>
        <v>0</v>
      </c>
    </row>
    <row r="210" spans="1:54">
      <c r="A210" s="3" t="str">
        <f t="shared" si="341"/>
        <v>BC_TAM051Itovebi 9mg</v>
      </c>
      <c r="B210" s="3" t="s">
        <v>551</v>
      </c>
      <c r="C210" s="3" t="s">
        <v>625</v>
      </c>
      <c r="D210" s="3" t="s">
        <v>694</v>
      </c>
      <c r="E210" s="3" t="s">
        <v>710</v>
      </c>
      <c r="F210" s="3" t="s">
        <v>13</v>
      </c>
      <c r="G210" s="3" t="s">
        <v>15</v>
      </c>
      <c r="H210" s="3">
        <v>10698.05</v>
      </c>
      <c r="I210" s="22">
        <f>_xlfn.XLOOKUP($A210,[1]Sheet1!$A:$A,[1]Sheet1!D:D,0)</f>
        <v>0</v>
      </c>
      <c r="J210" s="22">
        <f>_xlfn.XLOOKUP($A210,[1]Sheet1!$A:$A,[1]Sheet1!E:E,0)</f>
        <v>0</v>
      </c>
      <c r="K210" s="22">
        <f>_xlfn.XLOOKUP($A210,[1]Sheet1!$A:$A,[1]Sheet1!F:F,0)</f>
        <v>0</v>
      </c>
      <c r="O210" s="22">
        <f t="shared" si="342"/>
        <v>0</v>
      </c>
      <c r="P210" s="22">
        <f t="shared" si="343"/>
        <v>0</v>
      </c>
      <c r="Q210" s="22">
        <v>0</v>
      </c>
      <c r="R210" s="22">
        <v>2</v>
      </c>
      <c r="S210" s="22">
        <v>0</v>
      </c>
      <c r="T210" s="22">
        <v>2</v>
      </c>
      <c r="U210" s="22">
        <v>2</v>
      </c>
      <c r="V210" s="22">
        <v>0</v>
      </c>
      <c r="W210" s="22">
        <v>0</v>
      </c>
      <c r="X210" s="22">
        <f t="shared" si="344"/>
        <v>4</v>
      </c>
      <c r="Y210" s="22">
        <f t="shared" si="345"/>
        <v>2</v>
      </c>
      <c r="Z210" s="22">
        <f t="shared" si="346"/>
        <v>6</v>
      </c>
      <c r="AA210" s="22">
        <f t="shared" si="347"/>
        <v>0</v>
      </c>
      <c r="AB210" s="22">
        <f t="shared" si="348"/>
        <v>0</v>
      </c>
      <c r="AC210" s="22">
        <f t="shared" si="349"/>
        <v>0</v>
      </c>
      <c r="AD210" s="22">
        <f t="shared" si="350"/>
        <v>0</v>
      </c>
      <c r="AE210" s="22">
        <f t="shared" si="351"/>
        <v>0</v>
      </c>
      <c r="AF210" s="22">
        <f t="shared" si="352"/>
        <v>0</v>
      </c>
      <c r="AG210" s="22">
        <f t="shared" si="353"/>
        <v>0</v>
      </c>
      <c r="AH210" s="22">
        <f t="shared" si="354"/>
        <v>0</v>
      </c>
      <c r="AI210" s="22">
        <f t="shared" si="355"/>
        <v>0</v>
      </c>
      <c r="AJ210" s="22">
        <f t="shared" si="356"/>
        <v>21396.1</v>
      </c>
      <c r="AK210" s="22">
        <f t="shared" si="357"/>
        <v>0</v>
      </c>
      <c r="AL210" s="22">
        <f t="shared" si="358"/>
        <v>21396.1</v>
      </c>
      <c r="AM210" s="22">
        <f t="shared" si="359"/>
        <v>21396.1</v>
      </c>
      <c r="AN210" s="22">
        <f t="shared" si="360"/>
        <v>0</v>
      </c>
      <c r="AO210" s="22">
        <f t="shared" si="361"/>
        <v>0</v>
      </c>
      <c r="AP210" s="22">
        <f t="shared" si="362"/>
        <v>42792.2</v>
      </c>
      <c r="AQ210" s="22">
        <f t="shared" si="363"/>
        <v>21396.1</v>
      </c>
      <c r="AR210" s="22">
        <f t="shared" si="364"/>
        <v>64188.299999999996</v>
      </c>
      <c r="AS210" s="22">
        <f t="shared" si="365"/>
        <v>0</v>
      </c>
      <c r="BB210" s="22">
        <f t="shared" si="366"/>
        <v>2</v>
      </c>
    </row>
    <row r="211" spans="1:54">
      <c r="A211" s="3" t="str">
        <f t="shared" si="341"/>
        <v>BC_TAM051Perjeta</v>
      </c>
      <c r="B211" s="3" t="s">
        <v>551</v>
      </c>
      <c r="C211" s="3" t="s">
        <v>625</v>
      </c>
      <c r="D211" s="3" t="s">
        <v>694</v>
      </c>
      <c r="E211" s="3" t="s">
        <v>708</v>
      </c>
      <c r="F211" s="3" t="s">
        <v>16</v>
      </c>
      <c r="G211" s="3" t="s">
        <v>16</v>
      </c>
      <c r="H211" s="3">
        <v>3985.87</v>
      </c>
      <c r="I211" s="22">
        <f>_xlfn.XLOOKUP($A211,[1]Sheet1!$A:$A,[1]Sheet1!D:D,0)</f>
        <v>61.18536548931116</v>
      </c>
      <c r="J211" s="22">
        <f>_xlfn.XLOOKUP($A211,[1]Sheet1!$A:$A,[1]Sheet1!E:E,0)</f>
        <v>51.684197288715737</v>
      </c>
      <c r="K211" s="22">
        <f>_xlfn.XLOOKUP($A211,[1]Sheet1!$A:$A,[1]Sheet1!F:F,0)</f>
        <v>78.44580234979739</v>
      </c>
      <c r="L211" s="22">
        <v>47.402514776680235</v>
      </c>
      <c r="M211" s="22">
        <v>57.5338746688575</v>
      </c>
      <c r="N211" s="22">
        <v>66.029154268970132</v>
      </c>
      <c r="O211" s="22">
        <f t="shared" si="342"/>
        <v>191.31536512782429</v>
      </c>
      <c r="P211" s="22">
        <f t="shared" si="343"/>
        <v>170.96554371450787</v>
      </c>
      <c r="Q211" s="22">
        <v>362.28090884233217</v>
      </c>
      <c r="R211" s="22">
        <v>58</v>
      </c>
      <c r="S211" s="22">
        <v>55</v>
      </c>
      <c r="T211" s="22">
        <v>78</v>
      </c>
      <c r="U211" s="22">
        <v>24</v>
      </c>
      <c r="V211" s="22">
        <v>0</v>
      </c>
      <c r="W211" s="22">
        <v>0</v>
      </c>
      <c r="X211" s="22">
        <f t="shared" si="344"/>
        <v>191</v>
      </c>
      <c r="Y211" s="22">
        <f t="shared" si="345"/>
        <v>24</v>
      </c>
      <c r="Z211" s="22">
        <f t="shared" si="346"/>
        <v>215</v>
      </c>
      <c r="AA211" s="22">
        <f t="shared" si="347"/>
        <v>243876.91274288067</v>
      </c>
      <c r="AB211" s="22">
        <f t="shared" si="348"/>
        <v>206006.49144717338</v>
      </c>
      <c r="AC211" s="22">
        <f t="shared" si="349"/>
        <v>312674.77021198691</v>
      </c>
      <c r="AD211" s="22">
        <f t="shared" si="350"/>
        <v>188940.26157292645</v>
      </c>
      <c r="AE211" s="22">
        <f t="shared" si="351"/>
        <v>229322.54502635903</v>
      </c>
      <c r="AF211" s="22">
        <f t="shared" si="352"/>
        <v>263183.62512605998</v>
      </c>
      <c r="AG211" s="22">
        <f t="shared" si="353"/>
        <v>762558.17440204101</v>
      </c>
      <c r="AH211" s="22">
        <f t="shared" si="354"/>
        <v>681446.43172534544</v>
      </c>
      <c r="AI211" s="22">
        <f t="shared" si="355"/>
        <v>1444004.6061273864</v>
      </c>
      <c r="AJ211" s="22">
        <f t="shared" si="356"/>
        <v>231180.46</v>
      </c>
      <c r="AK211" s="22">
        <f t="shared" si="357"/>
        <v>219222.85</v>
      </c>
      <c r="AL211" s="22">
        <f t="shared" si="358"/>
        <v>310897.86</v>
      </c>
      <c r="AM211" s="22">
        <f t="shared" si="359"/>
        <v>95660.88</v>
      </c>
      <c r="AN211" s="22">
        <f t="shared" si="360"/>
        <v>0</v>
      </c>
      <c r="AO211" s="22">
        <f t="shared" si="361"/>
        <v>0</v>
      </c>
      <c r="AP211" s="22">
        <f t="shared" si="362"/>
        <v>761301.16999999993</v>
      </c>
      <c r="AQ211" s="22">
        <f t="shared" si="363"/>
        <v>95660.88</v>
      </c>
      <c r="AR211" s="22">
        <f t="shared" si="364"/>
        <v>856962.04999999993</v>
      </c>
      <c r="AS211" s="22">
        <f t="shared" si="365"/>
        <v>0</v>
      </c>
      <c r="BB211" s="22">
        <f t="shared" si="366"/>
        <v>24</v>
      </c>
    </row>
    <row r="212" spans="1:54">
      <c r="A212" s="3" t="str">
        <f t="shared" si="341"/>
        <v>BC_TAM051Phesgo 10ml</v>
      </c>
      <c r="B212" s="3" t="s">
        <v>551</v>
      </c>
      <c r="C212" s="3" t="s">
        <v>625</v>
      </c>
      <c r="D212" s="3" t="s">
        <v>694</v>
      </c>
      <c r="E212" s="3" t="s">
        <v>710</v>
      </c>
      <c r="F212" s="3" t="s">
        <v>17</v>
      </c>
      <c r="G212" s="3" t="s">
        <v>18</v>
      </c>
      <c r="H212" s="3">
        <v>6232.07</v>
      </c>
      <c r="I212" s="22">
        <f>_xlfn.XLOOKUP($A212,[1]Sheet1!$A:$A,[1]Sheet1!D:D,0)</f>
        <v>50.018200776955389</v>
      </c>
      <c r="J212" s="22">
        <f>_xlfn.XLOOKUP($A212,[1]Sheet1!$A:$A,[1]Sheet1!E:E,0)</f>
        <v>45.931086019144267</v>
      </c>
      <c r="K212" s="22">
        <f>_xlfn.XLOOKUP($A212,[1]Sheet1!$A:$A,[1]Sheet1!F:F,0)</f>
        <v>67.338240431704861</v>
      </c>
      <c r="L212" s="22">
        <v>58.163052399565998</v>
      </c>
      <c r="M212" s="22">
        <v>52.804584334790647</v>
      </c>
      <c r="N212" s="22">
        <v>69.491661674057625</v>
      </c>
      <c r="O212" s="22">
        <f t="shared" si="342"/>
        <v>163.2875272278045</v>
      </c>
      <c r="P212" s="22">
        <f t="shared" si="343"/>
        <v>180.45929840841427</v>
      </c>
      <c r="Q212" s="22">
        <v>343.74682563621877</v>
      </c>
      <c r="R212" s="22">
        <v>46</v>
      </c>
      <c r="S212" s="22">
        <v>81</v>
      </c>
      <c r="T212" s="22">
        <v>46</v>
      </c>
      <c r="U212" s="22">
        <v>23</v>
      </c>
      <c r="V212" s="22">
        <v>0</v>
      </c>
      <c r="W212" s="22">
        <v>0</v>
      </c>
      <c r="X212" s="22">
        <f t="shared" si="344"/>
        <v>173</v>
      </c>
      <c r="Y212" s="22">
        <f t="shared" si="345"/>
        <v>23</v>
      </c>
      <c r="Z212" s="22">
        <f t="shared" si="346"/>
        <v>196</v>
      </c>
      <c r="AA212" s="22">
        <f t="shared" si="347"/>
        <v>311716.92851604038</v>
      </c>
      <c r="AB212" s="22">
        <f t="shared" si="348"/>
        <v>286245.74324732838</v>
      </c>
      <c r="AC212" s="22">
        <f t="shared" si="349"/>
        <v>419656.62804721488</v>
      </c>
      <c r="AD212" s="22">
        <f t="shared" si="350"/>
        <v>362476.21396776324</v>
      </c>
      <c r="AE212" s="22">
        <f t="shared" si="351"/>
        <v>329081.86589531874</v>
      </c>
      <c r="AF212" s="22">
        <f t="shared" si="352"/>
        <v>433076.89996904426</v>
      </c>
      <c r="AG212" s="22">
        <f t="shared" si="353"/>
        <v>1017619.2998105836</v>
      </c>
      <c r="AH212" s="22">
        <f t="shared" si="354"/>
        <v>1124634.9798321263</v>
      </c>
      <c r="AI212" s="22">
        <f t="shared" si="355"/>
        <v>2142254.27964271</v>
      </c>
      <c r="AJ212" s="22">
        <f t="shared" si="356"/>
        <v>286675.21999999997</v>
      </c>
      <c r="AK212" s="22">
        <f t="shared" si="357"/>
        <v>504797.67</v>
      </c>
      <c r="AL212" s="22">
        <f t="shared" si="358"/>
        <v>286675.21999999997</v>
      </c>
      <c r="AM212" s="22">
        <f t="shared" si="359"/>
        <v>143337.60999999999</v>
      </c>
      <c r="AN212" s="22">
        <f t="shared" si="360"/>
        <v>0</v>
      </c>
      <c r="AO212" s="22">
        <f t="shared" si="361"/>
        <v>0</v>
      </c>
      <c r="AP212" s="22">
        <f t="shared" si="362"/>
        <v>1078148.1099999999</v>
      </c>
      <c r="AQ212" s="22">
        <f t="shared" si="363"/>
        <v>143337.60999999999</v>
      </c>
      <c r="AR212" s="22">
        <f t="shared" si="364"/>
        <v>1221485.72</v>
      </c>
      <c r="AS212" s="22">
        <f t="shared" si="365"/>
        <v>196</v>
      </c>
      <c r="AT212" s="22">
        <f>R212</f>
        <v>46</v>
      </c>
      <c r="AU212" s="22">
        <f t="shared" ref="AU212" si="387">S212</f>
        <v>81</v>
      </c>
      <c r="AV212" s="22">
        <f t="shared" ref="AV212" si="388">T212</f>
        <v>46</v>
      </c>
      <c r="AW212" s="22">
        <f t="shared" ref="AW212" si="389">U212</f>
        <v>23</v>
      </c>
      <c r="AX212" s="22">
        <f t="shared" ref="AX212" si="390">V212</f>
        <v>0</v>
      </c>
      <c r="AY212" s="22">
        <f t="shared" ref="AY212" si="391">W212</f>
        <v>0</v>
      </c>
      <c r="AZ212" s="22">
        <v>198.00000000000003</v>
      </c>
      <c r="BA212" s="22">
        <v>198</v>
      </c>
      <c r="BB212" s="22">
        <f t="shared" si="366"/>
        <v>23</v>
      </c>
    </row>
    <row r="213" spans="1:54">
      <c r="A213" s="3" t="str">
        <f t="shared" si="341"/>
        <v>BC_TAM051Phesgo 15ml</v>
      </c>
      <c r="B213" s="3" t="s">
        <v>551</v>
      </c>
      <c r="C213" s="3" t="s">
        <v>625</v>
      </c>
      <c r="D213" s="3" t="s">
        <v>694</v>
      </c>
      <c r="E213" s="3" t="s">
        <v>710</v>
      </c>
      <c r="F213" s="3" t="s">
        <v>17</v>
      </c>
      <c r="G213" s="3" t="s">
        <v>19</v>
      </c>
      <c r="H213" s="3">
        <v>8489.27</v>
      </c>
      <c r="I213" s="22">
        <f>_xlfn.XLOOKUP($A213,[1]Sheet1!$A:$A,[1]Sheet1!D:D,0)</f>
        <v>3.0000070677455191</v>
      </c>
      <c r="J213" s="22">
        <f>_xlfn.XLOOKUP($A213,[1]Sheet1!$A:$A,[1]Sheet1!E:E,0)</f>
        <v>3.0000070677455191</v>
      </c>
      <c r="K213" s="22">
        <f>_xlfn.XLOOKUP($A213,[1]Sheet1!$A:$A,[1]Sheet1!F:F,0)</f>
        <v>5.0000058897879329</v>
      </c>
      <c r="L213" s="22">
        <v>5.0000047118303463</v>
      </c>
      <c r="M213" s="22">
        <v>5.0000047118303463</v>
      </c>
      <c r="N213" s="22">
        <v>6.0000047118303463</v>
      </c>
      <c r="O213" s="22">
        <f t="shared" si="342"/>
        <v>11.000020025278971</v>
      </c>
      <c r="P213" s="22">
        <f t="shared" si="343"/>
        <v>16.000014135491039</v>
      </c>
      <c r="Q213" s="22">
        <v>27.000034160770007</v>
      </c>
      <c r="R213" s="22">
        <v>2</v>
      </c>
      <c r="S213" s="22">
        <v>3</v>
      </c>
      <c r="T213" s="22">
        <v>7</v>
      </c>
      <c r="U213" s="22">
        <v>4</v>
      </c>
      <c r="V213" s="22">
        <v>0</v>
      </c>
      <c r="W213" s="22">
        <v>0</v>
      </c>
      <c r="X213" s="22">
        <f t="shared" si="344"/>
        <v>12</v>
      </c>
      <c r="Y213" s="22">
        <f t="shared" si="345"/>
        <v>4</v>
      </c>
      <c r="Z213" s="22">
        <f t="shared" si="346"/>
        <v>16</v>
      </c>
      <c r="AA213" s="22">
        <f t="shared" si="347"/>
        <v>25467.870000000003</v>
      </c>
      <c r="AB213" s="22">
        <f t="shared" si="348"/>
        <v>25467.870000000003</v>
      </c>
      <c r="AC213" s="22">
        <f t="shared" si="349"/>
        <v>42446.400000000009</v>
      </c>
      <c r="AD213" s="22">
        <f t="shared" si="350"/>
        <v>42446.390000000007</v>
      </c>
      <c r="AE213" s="22">
        <f t="shared" si="351"/>
        <v>42446.390000000007</v>
      </c>
      <c r="AF213" s="22">
        <f t="shared" si="352"/>
        <v>50935.66</v>
      </c>
      <c r="AG213" s="22">
        <f t="shared" si="353"/>
        <v>93382.140000000014</v>
      </c>
      <c r="AH213" s="22">
        <f t="shared" si="354"/>
        <v>135828.44000000003</v>
      </c>
      <c r="AI213" s="22">
        <f t="shared" si="355"/>
        <v>229210.58000000002</v>
      </c>
      <c r="AJ213" s="22">
        <f t="shared" si="356"/>
        <v>16978.54</v>
      </c>
      <c r="AK213" s="22">
        <f t="shared" si="357"/>
        <v>25467.81</v>
      </c>
      <c r="AL213" s="22">
        <f t="shared" si="358"/>
        <v>59424.89</v>
      </c>
      <c r="AM213" s="22">
        <f t="shared" si="359"/>
        <v>33957.08</v>
      </c>
      <c r="AN213" s="22">
        <f t="shared" si="360"/>
        <v>0</v>
      </c>
      <c r="AO213" s="22">
        <f t="shared" si="361"/>
        <v>0</v>
      </c>
      <c r="AP213" s="22">
        <f t="shared" si="362"/>
        <v>101871.24</v>
      </c>
      <c r="AQ213" s="22">
        <f t="shared" si="363"/>
        <v>33957.08</v>
      </c>
      <c r="AR213" s="22">
        <f t="shared" si="364"/>
        <v>135828.32</v>
      </c>
      <c r="AS213" s="22">
        <f t="shared" si="365"/>
        <v>32</v>
      </c>
      <c r="AT213" s="22">
        <f>R213*2</f>
        <v>4</v>
      </c>
      <c r="AU213" s="22">
        <f t="shared" ref="AU213" si="392">S213*2</f>
        <v>6</v>
      </c>
      <c r="AV213" s="22">
        <f t="shared" ref="AV213" si="393">T213*2</f>
        <v>14</v>
      </c>
      <c r="AW213" s="22">
        <f t="shared" ref="AW213" si="394">U213*2</f>
        <v>8</v>
      </c>
      <c r="AX213" s="22">
        <f t="shared" ref="AX213" si="395">V213*2</f>
        <v>0</v>
      </c>
      <c r="AY213" s="22">
        <f t="shared" ref="AY213" si="396">W213*2</f>
        <v>0</v>
      </c>
      <c r="BB213" s="22">
        <f t="shared" si="366"/>
        <v>4</v>
      </c>
    </row>
    <row r="214" spans="1:54">
      <c r="A214" s="3" t="str">
        <f t="shared" si="341"/>
        <v>BC_TAM053Herceptin IV</v>
      </c>
      <c r="B214" s="3" t="s">
        <v>551</v>
      </c>
      <c r="C214" s="3" t="s">
        <v>626</v>
      </c>
      <c r="D214" s="3" t="s">
        <v>695</v>
      </c>
      <c r="E214" s="3" t="s">
        <v>708</v>
      </c>
      <c r="F214" s="3" t="s">
        <v>11</v>
      </c>
      <c r="G214" s="3" t="s">
        <v>11</v>
      </c>
      <c r="H214" s="3">
        <v>4535.5</v>
      </c>
      <c r="I214" s="22">
        <f>_xlfn.XLOOKUP($A214,[1]Sheet1!$A:$A,[1]Sheet1!D:D,0)</f>
        <v>16.1025972356605</v>
      </c>
      <c r="J214" s="22">
        <f>_xlfn.XLOOKUP($A214,[1]Sheet1!$A:$A,[1]Sheet1!E:E,0)</f>
        <v>11.53598365078045</v>
      </c>
      <c r="K214" s="22">
        <f>_xlfn.XLOOKUP($A214,[1]Sheet1!$A:$A,[1]Sheet1!F:F,0)</f>
        <v>10.731083984943298</v>
      </c>
      <c r="L214" s="22">
        <v>7.5776572651194112</v>
      </c>
      <c r="M214" s="22">
        <v>6.9042951756572659</v>
      </c>
      <c r="N214" s="22">
        <v>12.019679343865285</v>
      </c>
      <c r="O214" s="22">
        <f t="shared" si="342"/>
        <v>38.369664871384245</v>
      </c>
      <c r="P214" s="22">
        <f t="shared" si="343"/>
        <v>26.501631784641962</v>
      </c>
      <c r="Q214" s="22">
        <v>64.871296656026203</v>
      </c>
      <c r="R214" s="22">
        <v>4</v>
      </c>
      <c r="S214" s="22">
        <v>16</v>
      </c>
      <c r="T214" s="22">
        <v>7</v>
      </c>
      <c r="U214" s="22">
        <v>1</v>
      </c>
      <c r="V214" s="22">
        <v>0</v>
      </c>
      <c r="W214" s="22">
        <v>0</v>
      </c>
      <c r="X214" s="22">
        <f t="shared" si="344"/>
        <v>27</v>
      </c>
      <c r="Y214" s="22">
        <f t="shared" si="345"/>
        <v>1</v>
      </c>
      <c r="Z214" s="22">
        <f t="shared" si="346"/>
        <v>28</v>
      </c>
      <c r="AA214" s="22">
        <f t="shared" si="347"/>
        <v>73033.329762338195</v>
      </c>
      <c r="AB214" s="22">
        <f t="shared" si="348"/>
        <v>52321.453848114732</v>
      </c>
      <c r="AC214" s="22">
        <f t="shared" si="349"/>
        <v>48670.83141371033</v>
      </c>
      <c r="AD214" s="22">
        <f t="shared" si="350"/>
        <v>34368.464525949086</v>
      </c>
      <c r="AE214" s="22">
        <f t="shared" si="351"/>
        <v>31314.430769193528</v>
      </c>
      <c r="AF214" s="22">
        <f t="shared" si="352"/>
        <v>54515.255664101001</v>
      </c>
      <c r="AG214" s="22">
        <f t="shared" si="353"/>
        <v>174025.61502416324</v>
      </c>
      <c r="AH214" s="22">
        <f t="shared" si="354"/>
        <v>120198.15095924362</v>
      </c>
      <c r="AI214" s="22">
        <f t="shared" si="355"/>
        <v>294223.76598340686</v>
      </c>
      <c r="AJ214" s="22">
        <f t="shared" si="356"/>
        <v>18142</v>
      </c>
      <c r="AK214" s="22">
        <f t="shared" si="357"/>
        <v>72568</v>
      </c>
      <c r="AL214" s="22">
        <f t="shared" si="358"/>
        <v>31748.5</v>
      </c>
      <c r="AM214" s="22">
        <f t="shared" si="359"/>
        <v>4535.5</v>
      </c>
      <c r="AN214" s="22">
        <f t="shared" si="360"/>
        <v>0</v>
      </c>
      <c r="AO214" s="22">
        <f t="shared" si="361"/>
        <v>0</v>
      </c>
      <c r="AP214" s="22">
        <f t="shared" si="362"/>
        <v>122458.5</v>
      </c>
      <c r="AQ214" s="22">
        <f t="shared" si="363"/>
        <v>4535.5</v>
      </c>
      <c r="AR214" s="22">
        <f t="shared" si="364"/>
        <v>126994</v>
      </c>
      <c r="AS214" s="22">
        <f t="shared" si="365"/>
        <v>0</v>
      </c>
      <c r="BB214" s="22">
        <f t="shared" si="366"/>
        <v>1</v>
      </c>
    </row>
    <row r="215" spans="1:54">
      <c r="A215" s="3" t="str">
        <f t="shared" si="341"/>
        <v>BC_TAM053Herceptin SC</v>
      </c>
      <c r="B215" s="3" t="s">
        <v>551</v>
      </c>
      <c r="C215" s="3" t="s">
        <v>626</v>
      </c>
      <c r="D215" s="3" t="s">
        <v>695</v>
      </c>
      <c r="E215" s="3" t="s">
        <v>708</v>
      </c>
      <c r="F215" s="3" t="s">
        <v>12</v>
      </c>
      <c r="G215" s="3" t="s">
        <v>12</v>
      </c>
      <c r="H215" s="3">
        <v>3444.49</v>
      </c>
      <c r="I215" s="22">
        <f>_xlfn.XLOOKUP($A215,[1]Sheet1!$A:$A,[1]Sheet1!D:D,0)</f>
        <v>87.427037995146563</v>
      </c>
      <c r="J215" s="22">
        <f>_xlfn.XLOOKUP($A215,[1]Sheet1!$A:$A,[1]Sheet1!E:E,0)</f>
        <v>81.003139746205463</v>
      </c>
      <c r="K215" s="22">
        <f>_xlfn.XLOOKUP($A215,[1]Sheet1!$A:$A,[1]Sheet1!F:F,0)</f>
        <v>122.86808384797811</v>
      </c>
      <c r="L215" s="22">
        <v>125.76330917124359</v>
      </c>
      <c r="M215" s="22">
        <v>113.23501065527883</v>
      </c>
      <c r="N215" s="22">
        <v>149.04144534445825</v>
      </c>
      <c r="O215" s="22">
        <f t="shared" si="342"/>
        <v>291.29826158933014</v>
      </c>
      <c r="P215" s="22">
        <f t="shared" si="343"/>
        <v>388.03976517098067</v>
      </c>
      <c r="Q215" s="22">
        <v>679.33802676031087</v>
      </c>
      <c r="R215" s="22">
        <v>67</v>
      </c>
      <c r="S215" s="22">
        <v>55</v>
      </c>
      <c r="T215" s="22">
        <v>64</v>
      </c>
      <c r="U215" s="22">
        <v>49</v>
      </c>
      <c r="V215" s="22">
        <v>0</v>
      </c>
      <c r="W215" s="22">
        <v>0</v>
      </c>
      <c r="X215" s="22">
        <f t="shared" si="344"/>
        <v>186</v>
      </c>
      <c r="Y215" s="22">
        <f t="shared" si="345"/>
        <v>49</v>
      </c>
      <c r="Z215" s="22">
        <f t="shared" si="346"/>
        <v>235</v>
      </c>
      <c r="AA215" s="22">
        <f t="shared" si="347"/>
        <v>301141.55810390238</v>
      </c>
      <c r="AB215" s="22">
        <f t="shared" si="348"/>
        <v>279014.50482440722</v>
      </c>
      <c r="AC215" s="22">
        <f t="shared" si="349"/>
        <v>423217.88613352209</v>
      </c>
      <c r="AD215" s="22">
        <f t="shared" si="350"/>
        <v>433190.46080725681</v>
      </c>
      <c r="AE215" s="22">
        <f t="shared" si="351"/>
        <v>390036.86185200134</v>
      </c>
      <c r="AF215" s="22">
        <f t="shared" si="352"/>
        <v>513371.76807453297</v>
      </c>
      <c r="AG215" s="22">
        <f t="shared" si="353"/>
        <v>1003373.9490618317</v>
      </c>
      <c r="AH215" s="22">
        <f t="shared" si="354"/>
        <v>1336599.0907337912</v>
      </c>
      <c r="AI215" s="22">
        <f t="shared" si="355"/>
        <v>2339973.0397956232</v>
      </c>
      <c r="AJ215" s="22">
        <f t="shared" si="356"/>
        <v>230780.83</v>
      </c>
      <c r="AK215" s="22">
        <f t="shared" si="357"/>
        <v>189446.94999999998</v>
      </c>
      <c r="AL215" s="22">
        <f t="shared" si="358"/>
        <v>220447.35999999999</v>
      </c>
      <c r="AM215" s="22">
        <f t="shared" si="359"/>
        <v>168780.00999999998</v>
      </c>
      <c r="AN215" s="22">
        <f t="shared" si="360"/>
        <v>0</v>
      </c>
      <c r="AO215" s="22">
        <f t="shared" si="361"/>
        <v>0</v>
      </c>
      <c r="AP215" s="22">
        <f t="shared" si="362"/>
        <v>640675.14</v>
      </c>
      <c r="AQ215" s="22">
        <f t="shared" si="363"/>
        <v>168780.00999999998</v>
      </c>
      <c r="AR215" s="22">
        <f t="shared" si="364"/>
        <v>809455.14999999991</v>
      </c>
      <c r="AS215" s="22">
        <f t="shared" si="365"/>
        <v>0</v>
      </c>
      <c r="BB215" s="22">
        <f t="shared" si="366"/>
        <v>49</v>
      </c>
    </row>
    <row r="216" spans="1:54">
      <c r="A216" s="3" t="str">
        <f t="shared" si="341"/>
        <v>BC_TAM053Itovebi 3mg</v>
      </c>
      <c r="B216" s="3" t="s">
        <v>551</v>
      </c>
      <c r="C216" s="3" t="s">
        <v>626</v>
      </c>
      <c r="D216" s="3" t="s">
        <v>695</v>
      </c>
      <c r="E216" s="3" t="s">
        <v>710</v>
      </c>
      <c r="F216" s="3" t="s">
        <v>13</v>
      </c>
      <c r="G216" s="3" t="s">
        <v>14</v>
      </c>
      <c r="H216" s="3">
        <v>3566.02</v>
      </c>
      <c r="I216" s="22">
        <f>_xlfn.XLOOKUP($A216,[1]Sheet1!$A:$A,[1]Sheet1!D:D,0)</f>
        <v>1.7838437365292628E-2</v>
      </c>
      <c r="J216" s="22">
        <f>_xlfn.XLOOKUP($A216,[1]Sheet1!$A:$A,[1]Sheet1!E:E,0)</f>
        <v>2.0367806978820423E-2</v>
      </c>
      <c r="K216" s="22">
        <f>_xlfn.XLOOKUP($A216,[1]Sheet1!$A:$A,[1]Sheet1!F:F,0)</f>
        <v>4.1225075365117624E-2</v>
      </c>
      <c r="L216" s="22">
        <v>4.1731991869984074E-2</v>
      </c>
      <c r="M216" s="22">
        <v>5.073490874140546E-2</v>
      </c>
      <c r="N216" s="22">
        <v>6.4611228771647738E-2</v>
      </c>
      <c r="O216" s="22">
        <f t="shared" si="342"/>
        <v>7.9431319709230674E-2</v>
      </c>
      <c r="P216" s="22">
        <f t="shared" si="343"/>
        <v>0.15707812938303728</v>
      </c>
      <c r="Q216" s="22">
        <v>0.23650944909226795</v>
      </c>
      <c r="R216" s="22">
        <v>2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f t="shared" si="344"/>
        <v>2</v>
      </c>
      <c r="Y216" s="22">
        <f t="shared" si="345"/>
        <v>0</v>
      </c>
      <c r="Z216" s="22">
        <f t="shared" si="346"/>
        <v>2</v>
      </c>
      <c r="AA216" s="22">
        <f t="shared" si="347"/>
        <v>63.612224413380815</v>
      </c>
      <c r="AB216" s="22">
        <f t="shared" si="348"/>
        <v>72.632007042613211</v>
      </c>
      <c r="AC216" s="22">
        <f t="shared" si="349"/>
        <v>147.00944325351674</v>
      </c>
      <c r="AD216" s="22">
        <f t="shared" si="350"/>
        <v>148.81711764820059</v>
      </c>
      <c r="AE216" s="22">
        <f t="shared" si="351"/>
        <v>180.92169927002669</v>
      </c>
      <c r="AF216" s="22">
        <f t="shared" si="352"/>
        <v>230.40493402427126</v>
      </c>
      <c r="AG216" s="22">
        <f t="shared" si="353"/>
        <v>283.25367470951079</v>
      </c>
      <c r="AH216" s="22">
        <f t="shared" si="354"/>
        <v>560.14375094249863</v>
      </c>
      <c r="AI216" s="22">
        <f t="shared" si="355"/>
        <v>843.39742565200936</v>
      </c>
      <c r="AJ216" s="22">
        <f t="shared" si="356"/>
        <v>7132.04</v>
      </c>
      <c r="AK216" s="22">
        <f t="shared" si="357"/>
        <v>0</v>
      </c>
      <c r="AL216" s="22">
        <f t="shared" si="358"/>
        <v>0</v>
      </c>
      <c r="AM216" s="22">
        <f t="shared" si="359"/>
        <v>0</v>
      </c>
      <c r="AN216" s="22">
        <f t="shared" si="360"/>
        <v>0</v>
      </c>
      <c r="AO216" s="22">
        <f t="shared" si="361"/>
        <v>0</v>
      </c>
      <c r="AP216" s="22">
        <f t="shared" si="362"/>
        <v>7132.04</v>
      </c>
      <c r="AQ216" s="22">
        <f t="shared" si="363"/>
        <v>0</v>
      </c>
      <c r="AR216" s="22">
        <f t="shared" si="364"/>
        <v>7132.04</v>
      </c>
      <c r="AS216" s="22">
        <f t="shared" si="365"/>
        <v>0</v>
      </c>
      <c r="BB216" s="22">
        <f t="shared" si="366"/>
        <v>0</v>
      </c>
    </row>
    <row r="217" spans="1:54">
      <c r="A217" s="3" t="str">
        <f t="shared" si="341"/>
        <v>BC_TAM053Itovebi 9mg</v>
      </c>
      <c r="B217" s="3" t="s">
        <v>551</v>
      </c>
      <c r="C217" s="3" t="s">
        <v>626</v>
      </c>
      <c r="D217" s="3" t="s">
        <v>695</v>
      </c>
      <c r="E217" s="3" t="s">
        <v>710</v>
      </c>
      <c r="F217" s="3" t="s">
        <v>13</v>
      </c>
      <c r="G217" s="3" t="s">
        <v>15</v>
      </c>
      <c r="H217" s="3">
        <v>10698.05</v>
      </c>
      <c r="I217" s="22">
        <f>_xlfn.XLOOKUP($A217,[1]Sheet1!$A:$A,[1]Sheet1!D:D,0)</f>
        <v>0</v>
      </c>
      <c r="J217" s="22">
        <f>_xlfn.XLOOKUP($A217,[1]Sheet1!$A:$A,[1]Sheet1!E:E,0)</f>
        <v>0</v>
      </c>
      <c r="K217" s="22">
        <f>_xlfn.XLOOKUP($A217,[1]Sheet1!$A:$A,[1]Sheet1!F:F,0)</f>
        <v>0</v>
      </c>
      <c r="L217" s="22">
        <v>0</v>
      </c>
      <c r="M217" s="22">
        <v>0</v>
      </c>
      <c r="N217" s="22">
        <v>0</v>
      </c>
      <c r="O217" s="22">
        <f t="shared" si="342"/>
        <v>0</v>
      </c>
      <c r="P217" s="22">
        <f t="shared" si="343"/>
        <v>0</v>
      </c>
      <c r="Q217" s="22">
        <v>0</v>
      </c>
      <c r="R217" s="22">
        <v>2</v>
      </c>
      <c r="S217" s="22">
        <v>2</v>
      </c>
      <c r="T217" s="22">
        <v>4</v>
      </c>
      <c r="U217" s="22">
        <v>0</v>
      </c>
      <c r="V217" s="22">
        <v>0</v>
      </c>
      <c r="W217" s="22">
        <v>0</v>
      </c>
      <c r="X217" s="22">
        <f t="shared" si="344"/>
        <v>8</v>
      </c>
      <c r="Y217" s="22">
        <f t="shared" si="345"/>
        <v>0</v>
      </c>
      <c r="Z217" s="22">
        <f t="shared" si="346"/>
        <v>8</v>
      </c>
      <c r="AA217" s="22">
        <f t="shared" si="347"/>
        <v>0</v>
      </c>
      <c r="AB217" s="22">
        <f t="shared" si="348"/>
        <v>0</v>
      </c>
      <c r="AC217" s="22">
        <f t="shared" si="349"/>
        <v>0</v>
      </c>
      <c r="AD217" s="22">
        <f t="shared" si="350"/>
        <v>0</v>
      </c>
      <c r="AE217" s="22">
        <f t="shared" si="351"/>
        <v>0</v>
      </c>
      <c r="AF217" s="22">
        <f t="shared" si="352"/>
        <v>0</v>
      </c>
      <c r="AG217" s="22">
        <f t="shared" si="353"/>
        <v>0</v>
      </c>
      <c r="AH217" s="22">
        <f t="shared" si="354"/>
        <v>0</v>
      </c>
      <c r="AI217" s="22">
        <f t="shared" si="355"/>
        <v>0</v>
      </c>
      <c r="AJ217" s="22">
        <f t="shared" si="356"/>
        <v>21396.1</v>
      </c>
      <c r="AK217" s="22">
        <f t="shared" si="357"/>
        <v>21396.1</v>
      </c>
      <c r="AL217" s="22">
        <f t="shared" si="358"/>
        <v>42792.2</v>
      </c>
      <c r="AM217" s="22">
        <f t="shared" si="359"/>
        <v>0</v>
      </c>
      <c r="AN217" s="22">
        <f t="shared" si="360"/>
        <v>0</v>
      </c>
      <c r="AO217" s="22">
        <f t="shared" si="361"/>
        <v>0</v>
      </c>
      <c r="AP217" s="22">
        <f t="shared" si="362"/>
        <v>85584.4</v>
      </c>
      <c r="AQ217" s="22">
        <f t="shared" si="363"/>
        <v>0</v>
      </c>
      <c r="AR217" s="22">
        <f t="shared" si="364"/>
        <v>85584.4</v>
      </c>
      <c r="AS217" s="22">
        <f t="shared" si="365"/>
        <v>0</v>
      </c>
      <c r="BB217" s="22">
        <f t="shared" si="366"/>
        <v>0</v>
      </c>
    </row>
    <row r="218" spans="1:54">
      <c r="A218" s="3" t="str">
        <f t="shared" si="341"/>
        <v>BC_TAM053Perjeta</v>
      </c>
      <c r="B218" s="3" t="s">
        <v>551</v>
      </c>
      <c r="C218" s="3" t="s">
        <v>626</v>
      </c>
      <c r="D218" s="3" t="s">
        <v>695</v>
      </c>
      <c r="E218" s="3" t="s">
        <v>708</v>
      </c>
      <c r="F218" s="3" t="s">
        <v>16</v>
      </c>
      <c r="G218" s="3" t="s">
        <v>16</v>
      </c>
      <c r="H218" s="3">
        <v>3985.87</v>
      </c>
      <c r="I218" s="22">
        <f>_xlfn.XLOOKUP($A218,[1]Sheet1!$A:$A,[1]Sheet1!D:D,0)</f>
        <v>22.248638261063064</v>
      </c>
      <c r="J218" s="22">
        <f>_xlfn.XLOOKUP($A218,[1]Sheet1!$A:$A,[1]Sheet1!E:E,0)</f>
        <v>18.793758933922469</v>
      </c>
      <c r="K218" s="22">
        <f>_xlfn.XLOOKUP($A218,[1]Sheet1!$A:$A,[1]Sheet1!F:F,0)</f>
        <v>28.524995570785503</v>
      </c>
      <c r="L218" s="22">
        <v>17.236824451351797</v>
      </c>
      <c r="M218" s="22">
        <v>20.920858362582955</v>
      </c>
      <c r="N218" s="22">
        <v>24.009969643327263</v>
      </c>
      <c r="O218" s="22">
        <f t="shared" si="342"/>
        <v>69.567392765771032</v>
      </c>
      <c r="P218" s="22">
        <f t="shared" si="343"/>
        <v>62.167652457262022</v>
      </c>
      <c r="Q218" s="22">
        <v>131.73504522303307</v>
      </c>
      <c r="R218" s="22">
        <v>10</v>
      </c>
      <c r="S218" s="22">
        <v>16</v>
      </c>
      <c r="T218" s="22">
        <v>5</v>
      </c>
      <c r="U218" s="22">
        <v>10</v>
      </c>
      <c r="V218" s="22">
        <v>0</v>
      </c>
      <c r="W218" s="22">
        <v>0</v>
      </c>
      <c r="X218" s="22">
        <f t="shared" si="344"/>
        <v>31</v>
      </c>
      <c r="Y218" s="22">
        <f t="shared" si="345"/>
        <v>10</v>
      </c>
      <c r="Z218" s="22">
        <f t="shared" si="346"/>
        <v>41</v>
      </c>
      <c r="AA218" s="22">
        <f t="shared" si="347"/>
        <v>88680.179785623433</v>
      </c>
      <c r="AB218" s="22">
        <f t="shared" si="348"/>
        <v>74909.479921953549</v>
      </c>
      <c r="AC218" s="22">
        <f t="shared" si="349"/>
        <v>113696.9240957268</v>
      </c>
      <c r="AD218" s="22">
        <f t="shared" si="350"/>
        <v>68703.741475909585</v>
      </c>
      <c r="AE218" s="22">
        <f t="shared" si="351"/>
        <v>83387.821721668515</v>
      </c>
      <c r="AF218" s="22">
        <f t="shared" si="352"/>
        <v>95700.617702248841</v>
      </c>
      <c r="AG218" s="22">
        <f t="shared" si="353"/>
        <v>277286.58380330377</v>
      </c>
      <c r="AH218" s="22">
        <f t="shared" si="354"/>
        <v>247792.18089982698</v>
      </c>
      <c r="AI218" s="22">
        <f t="shared" si="355"/>
        <v>525078.76470313082</v>
      </c>
      <c r="AJ218" s="22">
        <f t="shared" si="356"/>
        <v>39858.699999999997</v>
      </c>
      <c r="AK218" s="22">
        <f t="shared" si="357"/>
        <v>63773.919999999998</v>
      </c>
      <c r="AL218" s="22">
        <f t="shared" si="358"/>
        <v>19929.349999999999</v>
      </c>
      <c r="AM218" s="22">
        <f t="shared" si="359"/>
        <v>39858.699999999997</v>
      </c>
      <c r="AN218" s="22">
        <f t="shared" si="360"/>
        <v>0</v>
      </c>
      <c r="AO218" s="22">
        <f t="shared" si="361"/>
        <v>0</v>
      </c>
      <c r="AP218" s="22">
        <f t="shared" si="362"/>
        <v>123561.97</v>
      </c>
      <c r="AQ218" s="22">
        <f t="shared" si="363"/>
        <v>39858.699999999997</v>
      </c>
      <c r="AR218" s="22">
        <f t="shared" si="364"/>
        <v>163420.66999999998</v>
      </c>
      <c r="AS218" s="22">
        <f t="shared" si="365"/>
        <v>0</v>
      </c>
      <c r="BB218" s="22">
        <f t="shared" si="366"/>
        <v>10</v>
      </c>
    </row>
    <row r="219" spans="1:54">
      <c r="A219" s="3" t="str">
        <f t="shared" si="341"/>
        <v>BC_TAM053Phesgo 10ml</v>
      </c>
      <c r="B219" s="3" t="s">
        <v>551</v>
      </c>
      <c r="C219" s="3" t="s">
        <v>626</v>
      </c>
      <c r="D219" s="3" t="s">
        <v>695</v>
      </c>
      <c r="E219" s="3" t="s">
        <v>710</v>
      </c>
      <c r="F219" s="3" t="s">
        <v>17</v>
      </c>
      <c r="G219" s="3" t="s">
        <v>18</v>
      </c>
      <c r="H219" s="3">
        <v>6232.07</v>
      </c>
      <c r="I219" s="22">
        <f>_xlfn.XLOOKUP($A219,[1]Sheet1!$A:$A,[1]Sheet1!D:D,0)</f>
        <v>121.17686075481342</v>
      </c>
      <c r="J219" s="22">
        <f>_xlfn.XLOOKUP($A219,[1]Sheet1!$A:$A,[1]Sheet1!E:E,0)</f>
        <v>111.19986201241161</v>
      </c>
      <c r="K219" s="22">
        <f>_xlfn.XLOOKUP($A219,[1]Sheet1!$A:$A,[1]Sheet1!F:F,0)</f>
        <v>164.65825450313301</v>
      </c>
      <c r="L219" s="22">
        <v>146.34740432701815</v>
      </c>
      <c r="M219" s="22">
        <v>131.90473173282231</v>
      </c>
      <c r="N219" s="22">
        <v>171.87797551583824</v>
      </c>
      <c r="O219" s="22">
        <f t="shared" si="342"/>
        <v>397.03497727035801</v>
      </c>
      <c r="P219" s="22">
        <f t="shared" si="343"/>
        <v>450.13011157567871</v>
      </c>
      <c r="Q219" s="22">
        <v>847.16508884603672</v>
      </c>
      <c r="R219" s="22">
        <v>98</v>
      </c>
      <c r="S219" s="22">
        <v>100</v>
      </c>
      <c r="T219" s="22">
        <v>103</v>
      </c>
      <c r="U219" s="22">
        <v>59</v>
      </c>
      <c r="V219" s="22">
        <v>0</v>
      </c>
      <c r="W219" s="22">
        <v>0</v>
      </c>
      <c r="X219" s="22">
        <f t="shared" si="344"/>
        <v>301</v>
      </c>
      <c r="Y219" s="22">
        <f t="shared" si="345"/>
        <v>59</v>
      </c>
      <c r="Z219" s="22">
        <f t="shared" si="346"/>
        <v>360</v>
      </c>
      <c r="AA219" s="22">
        <f t="shared" si="347"/>
        <v>755182.67860425008</v>
      </c>
      <c r="AB219" s="22">
        <f t="shared" si="348"/>
        <v>693005.32405169006</v>
      </c>
      <c r="AC219" s="22">
        <f t="shared" si="349"/>
        <v>1026161.7681413401</v>
      </c>
      <c r="AD219" s="22">
        <f t="shared" si="350"/>
        <v>912047.26808427996</v>
      </c>
      <c r="AE219" s="22">
        <f t="shared" si="351"/>
        <v>822039.52149016992</v>
      </c>
      <c r="AF219" s="22">
        <f t="shared" si="352"/>
        <v>1071155.5748729899</v>
      </c>
      <c r="AG219" s="22">
        <f t="shared" si="353"/>
        <v>2474349.7707972801</v>
      </c>
      <c r="AH219" s="22">
        <f t="shared" si="354"/>
        <v>2805242.36444744</v>
      </c>
      <c r="AI219" s="22">
        <f t="shared" si="355"/>
        <v>5279592.1352447197</v>
      </c>
      <c r="AJ219" s="22">
        <f t="shared" si="356"/>
        <v>610742.86</v>
      </c>
      <c r="AK219" s="22">
        <f t="shared" si="357"/>
        <v>623207</v>
      </c>
      <c r="AL219" s="22">
        <f t="shared" si="358"/>
        <v>641903.21</v>
      </c>
      <c r="AM219" s="22">
        <f t="shared" si="359"/>
        <v>367692.13</v>
      </c>
      <c r="AN219" s="22">
        <f t="shared" si="360"/>
        <v>0</v>
      </c>
      <c r="AO219" s="22">
        <f t="shared" si="361"/>
        <v>0</v>
      </c>
      <c r="AP219" s="22">
        <f t="shared" si="362"/>
        <v>1875853.0699999998</v>
      </c>
      <c r="AQ219" s="22">
        <f t="shared" si="363"/>
        <v>367692.13</v>
      </c>
      <c r="AR219" s="22">
        <f t="shared" si="364"/>
        <v>2243545.1999999997</v>
      </c>
      <c r="AS219" s="22">
        <f t="shared" si="365"/>
        <v>360</v>
      </c>
      <c r="AT219" s="22">
        <f>R219</f>
        <v>98</v>
      </c>
      <c r="AU219" s="22">
        <f t="shared" ref="AU219" si="397">S219</f>
        <v>100</v>
      </c>
      <c r="AV219" s="22">
        <f t="shared" ref="AV219" si="398">T219</f>
        <v>103</v>
      </c>
      <c r="AW219" s="22">
        <f t="shared" ref="AW219" si="399">U219</f>
        <v>59</v>
      </c>
      <c r="AX219" s="22">
        <f t="shared" ref="AX219" si="400">V219</f>
        <v>0</v>
      </c>
      <c r="AY219" s="22">
        <f t="shared" ref="AY219" si="401">W219</f>
        <v>0</v>
      </c>
      <c r="AZ219" s="22">
        <v>266</v>
      </c>
      <c r="BA219" s="22">
        <v>266</v>
      </c>
      <c r="BB219" s="22">
        <f t="shared" si="366"/>
        <v>59</v>
      </c>
    </row>
    <row r="220" spans="1:54">
      <c r="A220" s="3" t="str">
        <f t="shared" si="341"/>
        <v>BC_TAM053Phesgo 15ml</v>
      </c>
      <c r="B220" s="3" t="s">
        <v>551</v>
      </c>
      <c r="C220" s="3" t="s">
        <v>626</v>
      </c>
      <c r="D220" s="3" t="s">
        <v>695</v>
      </c>
      <c r="E220" s="3" t="s">
        <v>710</v>
      </c>
      <c r="F220" s="3" t="s">
        <v>17</v>
      </c>
      <c r="G220" s="3" t="s">
        <v>19</v>
      </c>
      <c r="H220" s="3">
        <v>8489.27</v>
      </c>
      <c r="I220" s="22">
        <f>_xlfn.XLOOKUP($A220,[1]Sheet1!$A:$A,[1]Sheet1!D:D,0)</f>
        <v>8.0000011779575857</v>
      </c>
      <c r="J220" s="22">
        <f>_xlfn.XLOOKUP($A220,[1]Sheet1!$A:$A,[1]Sheet1!E:E,0)</f>
        <v>8.0000011779575857</v>
      </c>
      <c r="K220" s="22">
        <f>_xlfn.XLOOKUP($A220,[1]Sheet1!$A:$A,[1]Sheet1!F:F,0)</f>
        <v>12.000001177957586</v>
      </c>
      <c r="L220" s="22">
        <v>9.0000011779575857</v>
      </c>
      <c r="M220" s="22">
        <v>10.000001177957586</v>
      </c>
      <c r="N220" s="22">
        <v>13.000001177957586</v>
      </c>
      <c r="O220" s="22">
        <f t="shared" si="342"/>
        <v>28.000003533872757</v>
      </c>
      <c r="P220" s="22">
        <f t="shared" si="343"/>
        <v>32.000003533872757</v>
      </c>
      <c r="Q220" s="22">
        <v>60.000007067745521</v>
      </c>
      <c r="R220" s="22">
        <v>4</v>
      </c>
      <c r="S220" s="22">
        <v>8</v>
      </c>
      <c r="T220" s="22">
        <v>6</v>
      </c>
      <c r="U220" s="22">
        <v>12</v>
      </c>
      <c r="V220" s="22">
        <v>0</v>
      </c>
      <c r="W220" s="22">
        <v>0</v>
      </c>
      <c r="X220" s="22">
        <f t="shared" si="344"/>
        <v>18</v>
      </c>
      <c r="Y220" s="22">
        <f t="shared" si="345"/>
        <v>12</v>
      </c>
      <c r="Z220" s="22">
        <f t="shared" si="346"/>
        <v>30</v>
      </c>
      <c r="AA220" s="22">
        <f t="shared" si="347"/>
        <v>67914.17</v>
      </c>
      <c r="AB220" s="22">
        <f t="shared" si="348"/>
        <v>67914.17</v>
      </c>
      <c r="AC220" s="22">
        <f t="shared" si="349"/>
        <v>101871.25</v>
      </c>
      <c r="AD220" s="22">
        <f t="shared" si="350"/>
        <v>76403.44</v>
      </c>
      <c r="AE220" s="22">
        <f t="shared" si="351"/>
        <v>84892.709999999992</v>
      </c>
      <c r="AF220" s="22">
        <f t="shared" si="352"/>
        <v>110360.52</v>
      </c>
      <c r="AG220" s="22">
        <f t="shared" si="353"/>
        <v>237699.59</v>
      </c>
      <c r="AH220" s="22">
        <f t="shared" si="354"/>
        <v>271656.67</v>
      </c>
      <c r="AI220" s="22">
        <f t="shared" si="355"/>
        <v>509356.26000000007</v>
      </c>
      <c r="AJ220" s="22">
        <f t="shared" si="356"/>
        <v>33957.08</v>
      </c>
      <c r="AK220" s="22">
        <f t="shared" si="357"/>
        <v>67914.16</v>
      </c>
      <c r="AL220" s="22">
        <f t="shared" si="358"/>
        <v>50935.62</v>
      </c>
      <c r="AM220" s="22">
        <f t="shared" si="359"/>
        <v>101871.24</v>
      </c>
      <c r="AN220" s="22">
        <f t="shared" si="360"/>
        <v>0</v>
      </c>
      <c r="AO220" s="22">
        <f t="shared" si="361"/>
        <v>0</v>
      </c>
      <c r="AP220" s="22">
        <f t="shared" si="362"/>
        <v>152806.86000000002</v>
      </c>
      <c r="AQ220" s="22">
        <f t="shared" si="363"/>
        <v>101871.24</v>
      </c>
      <c r="AR220" s="22">
        <f t="shared" si="364"/>
        <v>254678.1</v>
      </c>
      <c r="AS220" s="22">
        <f t="shared" si="365"/>
        <v>60</v>
      </c>
      <c r="AT220" s="22">
        <f>R220*2</f>
        <v>8</v>
      </c>
      <c r="AU220" s="22">
        <f t="shared" ref="AU220" si="402">S220*2</f>
        <v>16</v>
      </c>
      <c r="AV220" s="22">
        <f t="shared" ref="AV220" si="403">T220*2</f>
        <v>12</v>
      </c>
      <c r="AW220" s="22">
        <f t="shared" ref="AW220" si="404">U220*2</f>
        <v>24</v>
      </c>
      <c r="AX220" s="22">
        <f t="shared" ref="AX220" si="405">V220*2</f>
        <v>0</v>
      </c>
      <c r="AY220" s="22">
        <f t="shared" ref="AY220" si="406">W220*2</f>
        <v>0</v>
      </c>
      <c r="BB220" s="22">
        <f t="shared" si="366"/>
        <v>12</v>
      </c>
    </row>
    <row r="221" spans="1:54">
      <c r="A221" s="3" t="str">
        <f t="shared" si="341"/>
        <v>BC_TAM054Herceptin IV</v>
      </c>
      <c r="B221" s="3" t="s">
        <v>551</v>
      </c>
      <c r="C221" s="3" t="s">
        <v>627</v>
      </c>
      <c r="D221" s="3" t="s">
        <v>696</v>
      </c>
      <c r="E221" s="3" t="s">
        <v>708</v>
      </c>
      <c r="F221" s="3" t="s">
        <v>11</v>
      </c>
      <c r="G221" s="3" t="s">
        <v>11</v>
      </c>
      <c r="H221" s="3">
        <v>4535.5</v>
      </c>
      <c r="I221" s="22">
        <f>_xlfn.XLOOKUP($A221,[1]Sheet1!$A:$A,[1]Sheet1!D:D,0)</f>
        <v>60.863235258264886</v>
      </c>
      <c r="J221" s="22">
        <f>_xlfn.XLOOKUP($A221,[1]Sheet1!$A:$A,[1]Sheet1!E:E,0)</f>
        <v>43.602735421963644</v>
      </c>
      <c r="K221" s="22">
        <f>_xlfn.XLOOKUP($A221,[1]Sheet1!$A:$A,[1]Sheet1!F:F,0)</f>
        <v>40.560443734219277</v>
      </c>
      <c r="L221" s="22">
        <v>28.641388099312113</v>
      </c>
      <c r="M221" s="22">
        <v>26.096271018809645</v>
      </c>
      <c r="N221" s="22">
        <v>45.430967497248744</v>
      </c>
      <c r="O221" s="22">
        <f t="shared" si="342"/>
        <v>145.0264144144478</v>
      </c>
      <c r="P221" s="22">
        <f t="shared" si="343"/>
        <v>100.1686266153705</v>
      </c>
      <c r="Q221" s="22">
        <v>245.19504102981833</v>
      </c>
      <c r="R221" s="22">
        <v>67</v>
      </c>
      <c r="S221" s="22">
        <v>54</v>
      </c>
      <c r="T221" s="22">
        <v>47</v>
      </c>
      <c r="U221" s="22">
        <v>49</v>
      </c>
      <c r="V221" s="22">
        <v>0</v>
      </c>
      <c r="W221" s="22">
        <v>0</v>
      </c>
      <c r="X221" s="22">
        <f t="shared" si="344"/>
        <v>168</v>
      </c>
      <c r="Y221" s="22">
        <f t="shared" si="345"/>
        <v>49</v>
      </c>
      <c r="Z221" s="22">
        <f t="shared" si="346"/>
        <v>217</v>
      </c>
      <c r="AA221" s="22">
        <f t="shared" si="347"/>
        <v>276045.20351386041</v>
      </c>
      <c r="AB221" s="22">
        <f t="shared" si="348"/>
        <v>197760.20650631611</v>
      </c>
      <c r="AC221" s="22">
        <f t="shared" si="349"/>
        <v>183961.89255655152</v>
      </c>
      <c r="AD221" s="22">
        <f t="shared" si="350"/>
        <v>129903.01572443009</v>
      </c>
      <c r="AE221" s="22">
        <f t="shared" si="351"/>
        <v>118359.63720581114</v>
      </c>
      <c r="AF221" s="22">
        <f t="shared" si="352"/>
        <v>206052.15308377167</v>
      </c>
      <c r="AG221" s="22">
        <f t="shared" si="353"/>
        <v>657767.30257672805</v>
      </c>
      <c r="AH221" s="22">
        <f t="shared" si="354"/>
        <v>454314.80601401289</v>
      </c>
      <c r="AI221" s="22">
        <f t="shared" si="355"/>
        <v>1112082.1085907409</v>
      </c>
      <c r="AJ221" s="22">
        <f t="shared" si="356"/>
        <v>303878.5</v>
      </c>
      <c r="AK221" s="22">
        <f t="shared" si="357"/>
        <v>244917</v>
      </c>
      <c r="AL221" s="22">
        <f t="shared" si="358"/>
        <v>213168.5</v>
      </c>
      <c r="AM221" s="22">
        <f t="shared" si="359"/>
        <v>222239.5</v>
      </c>
      <c r="AN221" s="22">
        <f t="shared" si="360"/>
        <v>0</v>
      </c>
      <c r="AO221" s="22">
        <f t="shared" si="361"/>
        <v>0</v>
      </c>
      <c r="AP221" s="22">
        <f t="shared" si="362"/>
        <v>761964</v>
      </c>
      <c r="AQ221" s="22">
        <f t="shared" si="363"/>
        <v>222239.5</v>
      </c>
      <c r="AR221" s="22">
        <f t="shared" si="364"/>
        <v>984203.5</v>
      </c>
      <c r="AS221" s="22">
        <f t="shared" si="365"/>
        <v>0</v>
      </c>
      <c r="BB221" s="22">
        <f t="shared" si="366"/>
        <v>49</v>
      </c>
    </row>
    <row r="222" spans="1:54">
      <c r="A222" s="3" t="str">
        <f t="shared" si="341"/>
        <v>BC_TAM054Herceptin SC</v>
      </c>
      <c r="B222" s="3" t="s">
        <v>551</v>
      </c>
      <c r="C222" s="3" t="s">
        <v>627</v>
      </c>
      <c r="D222" s="3" t="s">
        <v>696</v>
      </c>
      <c r="E222" s="3" t="s">
        <v>708</v>
      </c>
      <c r="F222" s="3" t="s">
        <v>12</v>
      </c>
      <c r="G222" s="3" t="s">
        <v>12</v>
      </c>
      <c r="H222" s="3">
        <v>3444.49</v>
      </c>
      <c r="I222" s="22">
        <f>_xlfn.XLOOKUP($A222,[1]Sheet1!$A:$A,[1]Sheet1!D:D,0)</f>
        <v>15.30470510929192</v>
      </c>
      <c r="J222" s="22">
        <f>_xlfn.XLOOKUP($A222,[1]Sheet1!$A:$A,[1]Sheet1!E:E,0)</f>
        <v>14.180157479557533</v>
      </c>
      <c r="K222" s="22">
        <f>_xlfn.XLOOKUP($A222,[1]Sheet1!$A:$A,[1]Sheet1!F:F,0)</f>
        <v>21.508904267595693</v>
      </c>
      <c r="L222" s="22">
        <v>22.015733399791529</v>
      </c>
      <c r="M222" s="22">
        <v>19.822568462433537</v>
      </c>
      <c r="N222" s="22">
        <v>26.090731452965528</v>
      </c>
      <c r="O222" s="22">
        <f t="shared" si="342"/>
        <v>50.993766856445149</v>
      </c>
      <c r="P222" s="22">
        <f t="shared" si="343"/>
        <v>67.929033315190594</v>
      </c>
      <c r="Q222" s="22">
        <v>118.92280017163574</v>
      </c>
      <c r="R222" s="22">
        <v>15</v>
      </c>
      <c r="S222" s="22">
        <v>12</v>
      </c>
      <c r="T222" s="22">
        <v>12</v>
      </c>
      <c r="U222" s="22">
        <v>12</v>
      </c>
      <c r="V222" s="22">
        <v>0</v>
      </c>
      <c r="W222" s="22">
        <v>0</v>
      </c>
      <c r="X222" s="22">
        <f t="shared" si="344"/>
        <v>39</v>
      </c>
      <c r="Y222" s="22">
        <f t="shared" si="345"/>
        <v>12</v>
      </c>
      <c r="Z222" s="22">
        <f t="shared" si="346"/>
        <v>51</v>
      </c>
      <c r="AA222" s="22">
        <f t="shared" si="347"/>
        <v>52716.903701904921</v>
      </c>
      <c r="AB222" s="22">
        <f t="shared" si="348"/>
        <v>48843.410636761124</v>
      </c>
      <c r="AC222" s="22">
        <f t="shared" si="349"/>
        <v>74087.205660690684</v>
      </c>
      <c r="AD222" s="22">
        <f t="shared" si="350"/>
        <v>75832.973538247912</v>
      </c>
      <c r="AE222" s="22">
        <f t="shared" si="351"/>
        <v>68278.63884316769</v>
      </c>
      <c r="AF222" s="22">
        <f t="shared" si="352"/>
        <v>89869.263582425221</v>
      </c>
      <c r="AG222" s="22">
        <f t="shared" si="353"/>
        <v>175647.51999935674</v>
      </c>
      <c r="AH222" s="22">
        <f t="shared" si="354"/>
        <v>233980.87596384084</v>
      </c>
      <c r="AI222" s="22">
        <f t="shared" si="355"/>
        <v>409628.39596319757</v>
      </c>
      <c r="AJ222" s="22">
        <f t="shared" si="356"/>
        <v>51667.35</v>
      </c>
      <c r="AK222" s="22">
        <f t="shared" si="357"/>
        <v>41333.879999999997</v>
      </c>
      <c r="AL222" s="22">
        <f t="shared" si="358"/>
        <v>41333.879999999997</v>
      </c>
      <c r="AM222" s="22">
        <f t="shared" si="359"/>
        <v>41333.879999999997</v>
      </c>
      <c r="AN222" s="22">
        <f t="shared" si="360"/>
        <v>0</v>
      </c>
      <c r="AO222" s="22">
        <f t="shared" si="361"/>
        <v>0</v>
      </c>
      <c r="AP222" s="22">
        <f t="shared" si="362"/>
        <v>134335.10999999999</v>
      </c>
      <c r="AQ222" s="22">
        <f t="shared" si="363"/>
        <v>41333.879999999997</v>
      </c>
      <c r="AR222" s="22">
        <f t="shared" si="364"/>
        <v>175668.99</v>
      </c>
      <c r="AS222" s="22">
        <f t="shared" si="365"/>
        <v>0</v>
      </c>
      <c r="BB222" s="22">
        <f t="shared" si="366"/>
        <v>12</v>
      </c>
    </row>
    <row r="223" spans="1:54">
      <c r="A223" s="3" t="str">
        <f t="shared" si="341"/>
        <v>BC_TAM054Itovebi 3mg</v>
      </c>
      <c r="B223" s="3" t="s">
        <v>551</v>
      </c>
      <c r="C223" s="3" t="s">
        <v>627</v>
      </c>
      <c r="D223" s="3" t="s">
        <v>696</v>
      </c>
      <c r="E223" s="3" t="s">
        <v>710</v>
      </c>
      <c r="F223" s="3" t="s">
        <v>13</v>
      </c>
      <c r="G223" s="3" t="s">
        <v>14</v>
      </c>
      <c r="H223" s="3">
        <v>3566.02</v>
      </c>
      <c r="I223" s="22">
        <f>_xlfn.XLOOKUP($A223,[1]Sheet1!$A:$A,[1]Sheet1!D:D,0)</f>
        <v>1.8350755565698527</v>
      </c>
      <c r="J223" s="22">
        <f>_xlfn.XLOOKUP($A223,[1]Sheet1!$A:$A,[1]Sheet1!E:E,0)</f>
        <v>2.0952768430539646</v>
      </c>
      <c r="K223" s="22">
        <f>_xlfn.XLOOKUP($A223,[1]Sheet1!$A:$A,[1]Sheet1!F:F,0)</f>
        <v>4.2409055552964539</v>
      </c>
      <c r="L223" s="22">
        <v>4.2930530650952745</v>
      </c>
      <c r="M223" s="22">
        <v>5.2192010426485034</v>
      </c>
      <c r="N223" s="22">
        <v>6.6466857029462982</v>
      </c>
      <c r="O223" s="22">
        <f t="shared" si="342"/>
        <v>8.1712579549202715</v>
      </c>
      <c r="P223" s="22">
        <f t="shared" si="343"/>
        <v>16.158939810690079</v>
      </c>
      <c r="Q223" s="22">
        <v>24.330197765610347</v>
      </c>
      <c r="R223" s="22">
        <v>0</v>
      </c>
      <c r="S223" s="22">
        <v>1</v>
      </c>
      <c r="T223" s="22">
        <v>0</v>
      </c>
      <c r="U223" s="22">
        <v>3</v>
      </c>
      <c r="V223" s="22">
        <v>0</v>
      </c>
      <c r="W223" s="22">
        <v>0</v>
      </c>
      <c r="X223" s="22">
        <f t="shared" si="344"/>
        <v>1</v>
      </c>
      <c r="Y223" s="22">
        <f t="shared" si="345"/>
        <v>3</v>
      </c>
      <c r="Z223" s="22">
        <f t="shared" si="346"/>
        <v>4</v>
      </c>
      <c r="AA223" s="22">
        <f t="shared" si="347"/>
        <v>6543.916136239226</v>
      </c>
      <c r="AB223" s="22">
        <f t="shared" si="348"/>
        <v>7471.7991278672989</v>
      </c>
      <c r="AC223" s="22">
        <f t="shared" si="349"/>
        <v>15123.154028298261</v>
      </c>
      <c r="AD223" s="22">
        <f t="shared" si="350"/>
        <v>15309.113091191051</v>
      </c>
      <c r="AE223" s="22">
        <f t="shared" si="351"/>
        <v>18611.775302105416</v>
      </c>
      <c r="AF223" s="22">
        <f t="shared" si="352"/>
        <v>23702.214150420557</v>
      </c>
      <c r="AG223" s="22">
        <f t="shared" si="353"/>
        <v>29138.869292404786</v>
      </c>
      <c r="AH223" s="22">
        <f t="shared" si="354"/>
        <v>57623.102543717032</v>
      </c>
      <c r="AI223" s="22">
        <f t="shared" si="355"/>
        <v>86761.971836121811</v>
      </c>
      <c r="AJ223" s="22">
        <f t="shared" si="356"/>
        <v>0</v>
      </c>
      <c r="AK223" s="22">
        <f t="shared" si="357"/>
        <v>3566.02</v>
      </c>
      <c r="AL223" s="22">
        <f t="shared" si="358"/>
        <v>0</v>
      </c>
      <c r="AM223" s="22">
        <f t="shared" si="359"/>
        <v>10698.06</v>
      </c>
      <c r="AN223" s="22">
        <f t="shared" si="360"/>
        <v>0</v>
      </c>
      <c r="AO223" s="22">
        <f t="shared" si="361"/>
        <v>0</v>
      </c>
      <c r="AP223" s="22">
        <f t="shared" si="362"/>
        <v>3566.02</v>
      </c>
      <c r="AQ223" s="22">
        <f t="shared" si="363"/>
        <v>10698.06</v>
      </c>
      <c r="AR223" s="22">
        <f t="shared" si="364"/>
        <v>14264.08</v>
      </c>
      <c r="AS223" s="22">
        <f t="shared" si="365"/>
        <v>0</v>
      </c>
      <c r="BB223" s="22">
        <f t="shared" si="366"/>
        <v>3</v>
      </c>
    </row>
    <row r="224" spans="1:54">
      <c r="A224" s="3" t="str">
        <f t="shared" si="341"/>
        <v>BC_TAM054Itovebi 9mg</v>
      </c>
      <c r="B224" s="3" t="s">
        <v>551</v>
      </c>
      <c r="C224" s="3" t="s">
        <v>627</v>
      </c>
      <c r="D224" s="3" t="s">
        <v>696</v>
      </c>
      <c r="E224" s="3" t="s">
        <v>710</v>
      </c>
      <c r="F224" s="3" t="s">
        <v>13</v>
      </c>
      <c r="G224" s="3" t="s">
        <v>15</v>
      </c>
      <c r="H224" s="3">
        <v>10698.05</v>
      </c>
      <c r="I224" s="22">
        <f>_xlfn.XLOOKUP($A224,[1]Sheet1!$A:$A,[1]Sheet1!D:D,0)</f>
        <v>0</v>
      </c>
      <c r="J224" s="22">
        <f>_xlfn.XLOOKUP($A224,[1]Sheet1!$A:$A,[1]Sheet1!E:E,0)</f>
        <v>0</v>
      </c>
      <c r="K224" s="22">
        <f>_xlfn.XLOOKUP($A224,[1]Sheet1!$A:$A,[1]Sheet1!F:F,0)</f>
        <v>0</v>
      </c>
      <c r="O224" s="22">
        <f t="shared" si="342"/>
        <v>0</v>
      </c>
      <c r="P224" s="22">
        <f t="shared" si="343"/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f t="shared" si="344"/>
        <v>0</v>
      </c>
      <c r="Y224" s="22">
        <f t="shared" si="345"/>
        <v>0</v>
      </c>
      <c r="Z224" s="22">
        <f t="shared" si="346"/>
        <v>0</v>
      </c>
      <c r="AA224" s="22">
        <f t="shared" si="347"/>
        <v>0</v>
      </c>
      <c r="AB224" s="22">
        <f t="shared" si="348"/>
        <v>0</v>
      </c>
      <c r="AC224" s="22">
        <f t="shared" si="349"/>
        <v>0</v>
      </c>
      <c r="AD224" s="22">
        <f t="shared" si="350"/>
        <v>0</v>
      </c>
      <c r="AE224" s="22">
        <f t="shared" si="351"/>
        <v>0</v>
      </c>
      <c r="AF224" s="22">
        <f t="shared" si="352"/>
        <v>0</v>
      </c>
      <c r="AG224" s="22">
        <f t="shared" si="353"/>
        <v>0</v>
      </c>
      <c r="AH224" s="22">
        <f t="shared" si="354"/>
        <v>0</v>
      </c>
      <c r="AI224" s="22">
        <f t="shared" si="355"/>
        <v>0</v>
      </c>
      <c r="AJ224" s="22">
        <f t="shared" si="356"/>
        <v>0</v>
      </c>
      <c r="AK224" s="22">
        <f t="shared" si="357"/>
        <v>0</v>
      </c>
      <c r="AL224" s="22">
        <f t="shared" si="358"/>
        <v>0</v>
      </c>
      <c r="AM224" s="22">
        <f t="shared" si="359"/>
        <v>0</v>
      </c>
      <c r="AN224" s="22">
        <f t="shared" si="360"/>
        <v>0</v>
      </c>
      <c r="AO224" s="22">
        <f t="shared" si="361"/>
        <v>0</v>
      </c>
      <c r="AP224" s="22">
        <f t="shared" si="362"/>
        <v>0</v>
      </c>
      <c r="AQ224" s="22">
        <f t="shared" si="363"/>
        <v>0</v>
      </c>
      <c r="AR224" s="22">
        <f t="shared" si="364"/>
        <v>0</v>
      </c>
      <c r="AS224" s="22">
        <f t="shared" si="365"/>
        <v>0</v>
      </c>
      <c r="BB224" s="22">
        <f t="shared" si="366"/>
        <v>0</v>
      </c>
    </row>
    <row r="225" spans="1:54">
      <c r="A225" s="3" t="str">
        <f t="shared" si="341"/>
        <v>BC_TAM054Perjeta</v>
      </c>
      <c r="B225" s="3" t="s">
        <v>551</v>
      </c>
      <c r="C225" s="3" t="s">
        <v>627</v>
      </c>
      <c r="D225" s="3" t="s">
        <v>696</v>
      </c>
      <c r="E225" s="3" t="s">
        <v>708</v>
      </c>
      <c r="F225" s="3" t="s">
        <v>16</v>
      </c>
      <c r="G225" s="3" t="s">
        <v>16</v>
      </c>
      <c r="H225" s="3">
        <v>3985.87</v>
      </c>
      <c r="I225" s="22">
        <f>_xlfn.XLOOKUP($A225,[1]Sheet1!$A:$A,[1]Sheet1!D:D,0)</f>
        <v>39.293201715142914</v>
      </c>
      <c r="J225" s="22">
        <f>_xlfn.XLOOKUP($A225,[1]Sheet1!$A:$A,[1]Sheet1!E:E,0)</f>
        <v>33.191557708444662</v>
      </c>
      <c r="K225" s="22">
        <f>_xlfn.XLOOKUP($A225,[1]Sheet1!$A:$A,[1]Sheet1!F:F,0)</f>
        <v>50.377842982327223</v>
      </c>
      <c r="L225" s="22">
        <v>30.44186399851656</v>
      </c>
      <c r="M225" s="22">
        <v>36.948216697538605</v>
      </c>
      <c r="N225" s="22">
        <v>42.403879702641987</v>
      </c>
      <c r="O225" s="22">
        <f t="shared" si="342"/>
        <v>122.8626024059148</v>
      </c>
      <c r="P225" s="22">
        <f t="shared" si="343"/>
        <v>109.79396039869715</v>
      </c>
      <c r="Q225" s="22">
        <v>232.65656280461192</v>
      </c>
      <c r="R225" s="22">
        <v>58</v>
      </c>
      <c r="S225" s="22">
        <v>43</v>
      </c>
      <c r="T225" s="22">
        <v>56</v>
      </c>
      <c r="U225" s="22">
        <v>21</v>
      </c>
      <c r="V225" s="22">
        <v>0</v>
      </c>
      <c r="W225" s="22">
        <v>0</v>
      </c>
      <c r="X225" s="22">
        <f t="shared" si="344"/>
        <v>157</v>
      </c>
      <c r="Y225" s="22">
        <f t="shared" si="345"/>
        <v>21</v>
      </c>
      <c r="Z225" s="22">
        <f t="shared" si="346"/>
        <v>178</v>
      </c>
      <c r="AA225" s="22">
        <f t="shared" si="347"/>
        <v>156617.59392033669</v>
      </c>
      <c r="AB225" s="22">
        <f t="shared" si="348"/>
        <v>132297.23412335833</v>
      </c>
      <c r="AC225" s="22">
        <f t="shared" si="349"/>
        <v>200799.5330079686</v>
      </c>
      <c r="AD225" s="22">
        <f t="shared" si="350"/>
        <v>121337.3124557672</v>
      </c>
      <c r="AE225" s="22">
        <f t="shared" si="351"/>
        <v>147270.78848821818</v>
      </c>
      <c r="AF225" s="22">
        <f t="shared" si="352"/>
        <v>169016.35199036961</v>
      </c>
      <c r="AG225" s="22">
        <f t="shared" si="353"/>
        <v>489714.36105166358</v>
      </c>
      <c r="AH225" s="22">
        <f t="shared" si="354"/>
        <v>437624.45293435501</v>
      </c>
      <c r="AI225" s="22">
        <f t="shared" si="355"/>
        <v>927338.81398601853</v>
      </c>
      <c r="AJ225" s="22">
        <f t="shared" si="356"/>
        <v>231180.46</v>
      </c>
      <c r="AK225" s="22">
        <f t="shared" si="357"/>
        <v>171392.41</v>
      </c>
      <c r="AL225" s="22">
        <f t="shared" si="358"/>
        <v>223208.72</v>
      </c>
      <c r="AM225" s="22">
        <f t="shared" si="359"/>
        <v>83703.27</v>
      </c>
      <c r="AN225" s="22">
        <f t="shared" si="360"/>
        <v>0</v>
      </c>
      <c r="AO225" s="22">
        <f t="shared" si="361"/>
        <v>0</v>
      </c>
      <c r="AP225" s="22">
        <f t="shared" si="362"/>
        <v>625781.59</v>
      </c>
      <c r="AQ225" s="22">
        <f t="shared" si="363"/>
        <v>83703.27</v>
      </c>
      <c r="AR225" s="22">
        <f t="shared" si="364"/>
        <v>709484.86</v>
      </c>
      <c r="AS225" s="22">
        <f t="shared" si="365"/>
        <v>0</v>
      </c>
      <c r="BB225" s="22">
        <f t="shared" si="366"/>
        <v>21</v>
      </c>
    </row>
    <row r="226" spans="1:54">
      <c r="A226" s="3" t="str">
        <f t="shared" si="341"/>
        <v>BC_TAM054Phesgo 10ml</v>
      </c>
      <c r="B226" s="3" t="s">
        <v>551</v>
      </c>
      <c r="C226" s="3" t="s">
        <v>627</v>
      </c>
      <c r="D226" s="3" t="s">
        <v>696</v>
      </c>
      <c r="E226" s="3" t="s">
        <v>710</v>
      </c>
      <c r="F226" s="3" t="s">
        <v>17</v>
      </c>
      <c r="G226" s="3" t="s">
        <v>18</v>
      </c>
      <c r="H226" s="3">
        <v>6232.07</v>
      </c>
      <c r="I226" s="22">
        <f>_xlfn.XLOOKUP($A226,[1]Sheet1!$A:$A,[1]Sheet1!D:D,0)</f>
        <v>49.055772070235157</v>
      </c>
      <c r="J226" s="22">
        <f>_xlfn.XLOOKUP($A226,[1]Sheet1!$A:$A,[1]Sheet1!E:E,0)</f>
        <v>44.938458841625405</v>
      </c>
      <c r="K226" s="22">
        <f>_xlfn.XLOOKUP($A226,[1]Sheet1!$A:$A,[1]Sheet1!F:F,0)</f>
        <v>67.886105026980573</v>
      </c>
      <c r="L226" s="22">
        <v>58.643124269639657</v>
      </c>
      <c r="M226" s="22">
        <v>53.245064084068161</v>
      </c>
      <c r="N226" s="22">
        <v>70.065502079134916</v>
      </c>
      <c r="O226" s="22">
        <f t="shared" si="342"/>
        <v>161.88033593884114</v>
      </c>
      <c r="P226" s="22">
        <f t="shared" si="343"/>
        <v>181.95369043284273</v>
      </c>
      <c r="Q226" s="22">
        <v>343.83402637168388</v>
      </c>
      <c r="R226" s="22">
        <v>46</v>
      </c>
      <c r="S226" s="22">
        <v>48</v>
      </c>
      <c r="T226" s="22">
        <v>47</v>
      </c>
      <c r="U226" s="22">
        <v>48</v>
      </c>
      <c r="V226" s="22">
        <v>0</v>
      </c>
      <c r="W226" s="22">
        <v>0</v>
      </c>
      <c r="X226" s="22">
        <f t="shared" si="344"/>
        <v>141</v>
      </c>
      <c r="Y226" s="22">
        <f t="shared" si="345"/>
        <v>48</v>
      </c>
      <c r="Z226" s="22">
        <f t="shared" si="346"/>
        <v>189</v>
      </c>
      <c r="AA226" s="22">
        <f t="shared" si="347"/>
        <v>305719.00544575043</v>
      </c>
      <c r="AB226" s="22">
        <f t="shared" si="348"/>
        <v>280059.62119312841</v>
      </c>
      <c r="AC226" s="22">
        <f t="shared" si="349"/>
        <v>423070.95855549478</v>
      </c>
      <c r="AD226" s="22">
        <f t="shared" si="350"/>
        <v>365468.05546709319</v>
      </c>
      <c r="AE226" s="22">
        <f t="shared" si="351"/>
        <v>331826.96652639867</v>
      </c>
      <c r="AF226" s="22">
        <f t="shared" si="352"/>
        <v>436653.11354231433</v>
      </c>
      <c r="AG226" s="22">
        <f t="shared" si="353"/>
        <v>1008849.5851943736</v>
      </c>
      <c r="AH226" s="22">
        <f t="shared" si="354"/>
        <v>1133948.1355358062</v>
      </c>
      <c r="AI226" s="22">
        <f t="shared" si="355"/>
        <v>2142797.7207301799</v>
      </c>
      <c r="AJ226" s="22">
        <f t="shared" si="356"/>
        <v>286675.21999999997</v>
      </c>
      <c r="AK226" s="22">
        <f t="shared" si="357"/>
        <v>299139.36</v>
      </c>
      <c r="AL226" s="22">
        <f t="shared" si="358"/>
        <v>292907.28999999998</v>
      </c>
      <c r="AM226" s="22">
        <f t="shared" si="359"/>
        <v>299139.36</v>
      </c>
      <c r="AN226" s="22">
        <f t="shared" si="360"/>
        <v>0</v>
      </c>
      <c r="AO226" s="22">
        <f t="shared" si="361"/>
        <v>0</v>
      </c>
      <c r="AP226" s="22">
        <f t="shared" si="362"/>
        <v>878721.87</v>
      </c>
      <c r="AQ226" s="22">
        <f t="shared" si="363"/>
        <v>299139.36</v>
      </c>
      <c r="AR226" s="22">
        <f t="shared" si="364"/>
        <v>1177861.23</v>
      </c>
      <c r="AS226" s="22">
        <f t="shared" si="365"/>
        <v>189</v>
      </c>
      <c r="AT226" s="22">
        <f>R226</f>
        <v>46</v>
      </c>
      <c r="AU226" s="22">
        <f t="shared" ref="AU226" si="407">S226</f>
        <v>48</v>
      </c>
      <c r="AV226" s="22">
        <f t="shared" ref="AV226" si="408">T226</f>
        <v>47</v>
      </c>
      <c r="AW226" s="22">
        <f t="shared" ref="AW226" si="409">U226</f>
        <v>48</v>
      </c>
      <c r="AX226" s="22">
        <f t="shared" ref="AX226" si="410">V226</f>
        <v>0</v>
      </c>
      <c r="AY226" s="22">
        <f t="shared" ref="AY226" si="411">W226</f>
        <v>0</v>
      </c>
      <c r="AZ226" s="22">
        <v>131.33333333333334</v>
      </c>
      <c r="BA226" s="22">
        <v>131.33333333333331</v>
      </c>
      <c r="BB226" s="22">
        <f t="shared" si="366"/>
        <v>48</v>
      </c>
    </row>
    <row r="227" spans="1:54">
      <c r="A227" s="3" t="str">
        <f t="shared" si="341"/>
        <v>BC_TAM054Phesgo 15ml</v>
      </c>
      <c r="B227" s="3" t="s">
        <v>551</v>
      </c>
      <c r="C227" s="3" t="s">
        <v>627</v>
      </c>
      <c r="D227" s="3" t="s">
        <v>696</v>
      </c>
      <c r="E227" s="3" t="s">
        <v>710</v>
      </c>
      <c r="F227" s="3" t="s">
        <v>17</v>
      </c>
      <c r="G227" s="3" t="s">
        <v>19</v>
      </c>
      <c r="H227" s="3">
        <v>8489.27</v>
      </c>
      <c r="I227" s="22">
        <f>_xlfn.XLOOKUP($A227,[1]Sheet1!$A:$A,[1]Sheet1!D:D,0)</f>
        <v>4.0000023559151732</v>
      </c>
      <c r="J227" s="22">
        <f>_xlfn.XLOOKUP($A227,[1]Sheet1!$A:$A,[1]Sheet1!E:E,0)</f>
        <v>4.0000023559151732</v>
      </c>
      <c r="K227" s="22">
        <f>_xlfn.XLOOKUP($A227,[1]Sheet1!$A:$A,[1]Sheet1!F:F,0)</f>
        <v>5.0000023559151732</v>
      </c>
      <c r="L227" s="22">
        <v>5.0000023559151732</v>
      </c>
      <c r="M227" s="22">
        <v>5.0000023559151732</v>
      </c>
      <c r="N227" s="22">
        <v>6.0000023559151732</v>
      </c>
      <c r="O227" s="22">
        <f t="shared" si="342"/>
        <v>13.00000706774552</v>
      </c>
      <c r="P227" s="22">
        <f t="shared" si="343"/>
        <v>16.000007067745521</v>
      </c>
      <c r="Q227" s="22">
        <v>29.000014135491035</v>
      </c>
      <c r="R227" s="22">
        <v>0</v>
      </c>
      <c r="S227" s="22">
        <v>3</v>
      </c>
      <c r="T227" s="22">
        <v>8</v>
      </c>
      <c r="U227" s="22">
        <v>1</v>
      </c>
      <c r="V227" s="22">
        <v>0</v>
      </c>
      <c r="W227" s="22">
        <v>0</v>
      </c>
      <c r="X227" s="22">
        <f t="shared" si="344"/>
        <v>11</v>
      </c>
      <c r="Y227" s="22">
        <f t="shared" si="345"/>
        <v>1</v>
      </c>
      <c r="Z227" s="22">
        <f t="shared" si="346"/>
        <v>12</v>
      </c>
      <c r="AA227" s="22">
        <f t="shared" si="347"/>
        <v>33957.100000000006</v>
      </c>
      <c r="AB227" s="22">
        <f t="shared" si="348"/>
        <v>33957.100000000006</v>
      </c>
      <c r="AC227" s="22">
        <f t="shared" si="349"/>
        <v>42446.37</v>
      </c>
      <c r="AD227" s="22">
        <f t="shared" si="350"/>
        <v>42446.37</v>
      </c>
      <c r="AE227" s="22">
        <f t="shared" si="351"/>
        <v>42446.37</v>
      </c>
      <c r="AF227" s="22">
        <f t="shared" si="352"/>
        <v>50935.640000000007</v>
      </c>
      <c r="AG227" s="22">
        <f t="shared" si="353"/>
        <v>110360.57</v>
      </c>
      <c r="AH227" s="22">
        <f t="shared" si="354"/>
        <v>135828.38000000003</v>
      </c>
      <c r="AI227" s="22">
        <f t="shared" si="355"/>
        <v>246188.94999999998</v>
      </c>
      <c r="AJ227" s="22">
        <f t="shared" si="356"/>
        <v>0</v>
      </c>
      <c r="AK227" s="22">
        <f t="shared" si="357"/>
        <v>25467.81</v>
      </c>
      <c r="AL227" s="22">
        <f t="shared" si="358"/>
        <v>67914.16</v>
      </c>
      <c r="AM227" s="22">
        <f t="shared" si="359"/>
        <v>8489.27</v>
      </c>
      <c r="AN227" s="22">
        <f t="shared" si="360"/>
        <v>0</v>
      </c>
      <c r="AO227" s="22">
        <f t="shared" si="361"/>
        <v>0</v>
      </c>
      <c r="AP227" s="22">
        <f t="shared" si="362"/>
        <v>93381.97</v>
      </c>
      <c r="AQ227" s="22">
        <f t="shared" si="363"/>
        <v>8489.27</v>
      </c>
      <c r="AR227" s="22">
        <f t="shared" si="364"/>
        <v>101871.24</v>
      </c>
      <c r="AS227" s="22">
        <f t="shared" si="365"/>
        <v>24</v>
      </c>
      <c r="AT227" s="22">
        <f>R227*2</f>
        <v>0</v>
      </c>
      <c r="AU227" s="22">
        <f t="shared" ref="AU227" si="412">S227*2</f>
        <v>6</v>
      </c>
      <c r="AV227" s="22">
        <f t="shared" ref="AV227" si="413">T227*2</f>
        <v>16</v>
      </c>
      <c r="AW227" s="22">
        <f t="shared" ref="AW227" si="414">U227*2</f>
        <v>2</v>
      </c>
      <c r="AX227" s="22">
        <f t="shared" ref="AX227" si="415">V227*2</f>
        <v>0</v>
      </c>
      <c r="AY227" s="22">
        <f t="shared" ref="AY227" si="416">W227*2</f>
        <v>0</v>
      </c>
      <c r="BB227" s="22">
        <f t="shared" si="366"/>
        <v>1</v>
      </c>
    </row>
    <row r="228" spans="1:54">
      <c r="A228" s="3" t="str">
        <f t="shared" si="341"/>
        <v>BC_TAM483Itovebi 3mg</v>
      </c>
      <c r="B228" s="3" t="s">
        <v>551</v>
      </c>
      <c r="C228" s="3" t="s">
        <v>628</v>
      </c>
      <c r="D228" s="3" t="s">
        <v>673</v>
      </c>
      <c r="E228" s="3" t="s">
        <v>710</v>
      </c>
      <c r="F228" s="3" t="s">
        <v>13</v>
      </c>
      <c r="G228" s="3" t="s">
        <v>14</v>
      </c>
      <c r="H228" s="3">
        <v>3566.02</v>
      </c>
      <c r="I228" s="22">
        <f>_xlfn.XLOOKUP($A228,[1]Sheet1!$A:$A,[1]Sheet1!D:D,0)</f>
        <v>6.0516839230010255</v>
      </c>
      <c r="J228" s="22">
        <f>_xlfn.XLOOKUP($A228,[1]Sheet1!$A:$A,[1]Sheet1!E:E,0)</f>
        <v>6.9097717202705011</v>
      </c>
      <c r="K228" s="22">
        <f>_xlfn.XLOOKUP($A228,[1]Sheet1!$A:$A,[1]Sheet1!F:F,0)</f>
        <v>13.98559305968084</v>
      </c>
      <c r="L228" s="22">
        <v>14.157564314784878</v>
      </c>
      <c r="M228" s="22">
        <v>17.211800858894961</v>
      </c>
      <c r="N228" s="22">
        <v>21.919337798247089</v>
      </c>
      <c r="O228" s="22">
        <f t="shared" si="342"/>
        <v>26.947048702952365</v>
      </c>
      <c r="P228" s="22">
        <f t="shared" si="343"/>
        <v>53.288702971926924</v>
      </c>
      <c r="Q228" s="22">
        <v>80.235751674879296</v>
      </c>
      <c r="R228" s="22">
        <v>3</v>
      </c>
      <c r="S228" s="22">
        <v>3</v>
      </c>
      <c r="T228" s="22">
        <v>25</v>
      </c>
      <c r="U228" s="22">
        <v>7</v>
      </c>
      <c r="V228" s="22">
        <v>0</v>
      </c>
      <c r="W228" s="22">
        <v>0</v>
      </c>
      <c r="X228" s="22">
        <f t="shared" si="344"/>
        <v>31</v>
      </c>
      <c r="Y228" s="22">
        <f t="shared" si="345"/>
        <v>7</v>
      </c>
      <c r="Z228" s="22">
        <f t="shared" si="346"/>
        <v>38</v>
      </c>
      <c r="AA228" s="22">
        <f t="shared" si="347"/>
        <v>21580.425903100117</v>
      </c>
      <c r="AB228" s="22">
        <f t="shared" si="348"/>
        <v>24640.384149919013</v>
      </c>
      <c r="AC228" s="22">
        <f t="shared" si="349"/>
        <v>49872.90456268307</v>
      </c>
      <c r="AD228" s="22">
        <f t="shared" si="350"/>
        <v>50486.157497809174</v>
      </c>
      <c r="AE228" s="22">
        <f t="shared" si="351"/>
        <v>61377.626098836605</v>
      </c>
      <c r="AF228" s="22">
        <f t="shared" si="352"/>
        <v>78164.796975305086</v>
      </c>
      <c r="AG228" s="22">
        <f t="shared" si="353"/>
        <v>96093.714615702193</v>
      </c>
      <c r="AH228" s="22">
        <f t="shared" si="354"/>
        <v>190028.58057195085</v>
      </c>
      <c r="AI228" s="22">
        <f t="shared" si="355"/>
        <v>286122.29518765304</v>
      </c>
      <c r="AJ228" s="22">
        <f t="shared" si="356"/>
        <v>10698.06</v>
      </c>
      <c r="AK228" s="22">
        <f t="shared" si="357"/>
        <v>10698.06</v>
      </c>
      <c r="AL228" s="22">
        <f t="shared" si="358"/>
        <v>89150.5</v>
      </c>
      <c r="AM228" s="22">
        <f t="shared" si="359"/>
        <v>24962.14</v>
      </c>
      <c r="AN228" s="22">
        <f t="shared" si="360"/>
        <v>0</v>
      </c>
      <c r="AO228" s="22">
        <f t="shared" si="361"/>
        <v>0</v>
      </c>
      <c r="AP228" s="22">
        <f t="shared" si="362"/>
        <v>110546.62</v>
      </c>
      <c r="AQ228" s="22">
        <f t="shared" si="363"/>
        <v>24962.14</v>
      </c>
      <c r="AR228" s="22">
        <f t="shared" si="364"/>
        <v>135508.76</v>
      </c>
      <c r="AS228" s="22">
        <f t="shared" si="365"/>
        <v>0</v>
      </c>
      <c r="BB228" s="22">
        <f t="shared" si="366"/>
        <v>7</v>
      </c>
    </row>
    <row r="229" spans="1:54">
      <c r="A229" s="3" t="str">
        <f t="shared" si="341"/>
        <v>BC_TAM483Itovebi 9mg</v>
      </c>
      <c r="B229" s="3" t="s">
        <v>551</v>
      </c>
      <c r="C229" s="3" t="s">
        <v>628</v>
      </c>
      <c r="D229" s="3" t="s">
        <v>673</v>
      </c>
      <c r="E229" s="3" t="s">
        <v>710</v>
      </c>
      <c r="F229" s="3" t="s">
        <v>13</v>
      </c>
      <c r="G229" s="3" t="s">
        <v>15</v>
      </c>
      <c r="H229" s="3">
        <v>10698.05</v>
      </c>
      <c r="I229" s="22">
        <f>_xlfn.XLOOKUP($A229,[1]Sheet1!$A:$A,[1]Sheet1!D:D,0)</f>
        <v>0</v>
      </c>
      <c r="J229" s="22">
        <f>_xlfn.XLOOKUP($A229,[1]Sheet1!$A:$A,[1]Sheet1!E:E,0)</f>
        <v>0</v>
      </c>
      <c r="K229" s="22">
        <f>_xlfn.XLOOKUP($A229,[1]Sheet1!$A:$A,[1]Sheet1!F:F,0)</f>
        <v>0</v>
      </c>
      <c r="O229" s="22">
        <f t="shared" si="342"/>
        <v>0</v>
      </c>
      <c r="P229" s="22">
        <f t="shared" si="343"/>
        <v>0</v>
      </c>
      <c r="Q229" s="22">
        <v>0</v>
      </c>
      <c r="R229" s="22">
        <v>1</v>
      </c>
      <c r="S229" s="22">
        <v>1</v>
      </c>
      <c r="T229" s="22">
        <v>29</v>
      </c>
      <c r="U229" s="22">
        <v>0</v>
      </c>
      <c r="V229" s="22">
        <v>0</v>
      </c>
      <c r="W229" s="22">
        <v>0</v>
      </c>
      <c r="X229" s="22">
        <f t="shared" si="344"/>
        <v>31</v>
      </c>
      <c r="Y229" s="22">
        <f t="shared" si="345"/>
        <v>0</v>
      </c>
      <c r="Z229" s="22">
        <f t="shared" si="346"/>
        <v>31</v>
      </c>
      <c r="AA229" s="22">
        <f t="shared" si="347"/>
        <v>0</v>
      </c>
      <c r="AB229" s="22">
        <f t="shared" si="348"/>
        <v>0</v>
      </c>
      <c r="AC229" s="22">
        <f t="shared" si="349"/>
        <v>0</v>
      </c>
      <c r="AD229" s="22">
        <f t="shared" si="350"/>
        <v>0</v>
      </c>
      <c r="AE229" s="22">
        <f t="shared" si="351"/>
        <v>0</v>
      </c>
      <c r="AF229" s="22">
        <f t="shared" si="352"/>
        <v>0</v>
      </c>
      <c r="AG229" s="22">
        <f t="shared" si="353"/>
        <v>0</v>
      </c>
      <c r="AH229" s="22">
        <f t="shared" si="354"/>
        <v>0</v>
      </c>
      <c r="AI229" s="22">
        <f t="shared" si="355"/>
        <v>0</v>
      </c>
      <c r="AJ229" s="22">
        <f t="shared" si="356"/>
        <v>10698.05</v>
      </c>
      <c r="AK229" s="22">
        <f t="shared" si="357"/>
        <v>10698.05</v>
      </c>
      <c r="AL229" s="22">
        <f t="shared" si="358"/>
        <v>310243.44999999995</v>
      </c>
      <c r="AM229" s="22">
        <f t="shared" si="359"/>
        <v>0</v>
      </c>
      <c r="AN229" s="22">
        <f t="shared" si="360"/>
        <v>0</v>
      </c>
      <c r="AO229" s="22">
        <f t="shared" si="361"/>
        <v>0</v>
      </c>
      <c r="AP229" s="22">
        <f t="shared" si="362"/>
        <v>331639.55</v>
      </c>
      <c r="AQ229" s="22">
        <f t="shared" si="363"/>
        <v>0</v>
      </c>
      <c r="AR229" s="22">
        <f t="shared" si="364"/>
        <v>331639.55</v>
      </c>
      <c r="AS229" s="22">
        <f t="shared" si="365"/>
        <v>0</v>
      </c>
      <c r="BB229" s="22">
        <f t="shared" si="366"/>
        <v>0</v>
      </c>
    </row>
    <row r="230" spans="1:54">
      <c r="A230" s="3" t="str">
        <f t="shared" si="341"/>
        <v>BC_TAM304Herceptin IV</v>
      </c>
      <c r="B230" s="3" t="s">
        <v>557</v>
      </c>
      <c r="C230" s="3" t="s">
        <v>651</v>
      </c>
      <c r="D230" s="3" t="s">
        <v>697</v>
      </c>
      <c r="E230" s="3" t="s">
        <v>708</v>
      </c>
      <c r="F230" s="3" t="s">
        <v>11</v>
      </c>
      <c r="G230" s="3" t="s">
        <v>11</v>
      </c>
      <c r="H230" s="3">
        <v>4535.5</v>
      </c>
      <c r="I230" s="22">
        <f>_xlfn.XLOOKUP($A230,[1]Sheet1!$A:$A,[1]Sheet1!D:D,0)</f>
        <v>141.38406373070993</v>
      </c>
      <c r="J230" s="22">
        <f>_xlfn.XLOOKUP($A230,[1]Sheet1!$A:$A,[1]Sheet1!E:E,0)</f>
        <v>101.288271935808</v>
      </c>
      <c r="K230" s="22">
        <f>_xlfn.XLOOKUP($A230,[1]Sheet1!$A:$A,[1]Sheet1!F:F,0)</f>
        <v>94.221089916280889</v>
      </c>
      <c r="L230" s="22">
        <v>66.53336489895598</v>
      </c>
      <c r="M230" s="22">
        <v>60.621109430035354</v>
      </c>
      <c r="N230" s="22">
        <v>105.5352180462111</v>
      </c>
      <c r="O230" s="22">
        <f t="shared" si="342"/>
        <v>336.89342558279884</v>
      </c>
      <c r="P230" s="22">
        <f t="shared" si="343"/>
        <v>232.68969237520244</v>
      </c>
      <c r="Q230" s="22">
        <v>569.58311795800125</v>
      </c>
      <c r="R230" s="22">
        <v>64.599999999999994</v>
      </c>
      <c r="S230" s="22">
        <v>46.4</v>
      </c>
      <c r="T230" s="22">
        <v>50.8</v>
      </c>
      <c r="U230" s="22">
        <v>41.2</v>
      </c>
      <c r="V230" s="22">
        <v>0</v>
      </c>
      <c r="W230" s="22">
        <v>0</v>
      </c>
      <c r="X230" s="22">
        <f t="shared" si="344"/>
        <v>161.80000000000001</v>
      </c>
      <c r="Y230" s="22">
        <f t="shared" si="345"/>
        <v>41.2</v>
      </c>
      <c r="Z230" s="22">
        <f t="shared" si="346"/>
        <v>203</v>
      </c>
      <c r="AA230" s="22">
        <f t="shared" si="347"/>
        <v>641247.42105063482</v>
      </c>
      <c r="AB230" s="22">
        <f t="shared" si="348"/>
        <v>459392.9573648572</v>
      </c>
      <c r="AC230" s="22">
        <f t="shared" si="349"/>
        <v>427339.75331529195</v>
      </c>
      <c r="AD230" s="22">
        <f t="shared" si="350"/>
        <v>301762.07649921486</v>
      </c>
      <c r="AE230" s="22">
        <f t="shared" si="351"/>
        <v>274947.04181992536</v>
      </c>
      <c r="AF230" s="22">
        <f t="shared" si="352"/>
        <v>478654.98144859046</v>
      </c>
      <c r="AG230" s="22">
        <f t="shared" si="353"/>
        <v>1527980.1317307842</v>
      </c>
      <c r="AH230" s="22">
        <f t="shared" si="354"/>
        <v>1055364.0997677306</v>
      </c>
      <c r="AI230" s="22">
        <f t="shared" si="355"/>
        <v>2583344.2314985148</v>
      </c>
      <c r="AJ230" s="22">
        <f t="shared" si="356"/>
        <v>292993.3</v>
      </c>
      <c r="AK230" s="22">
        <f t="shared" si="357"/>
        <v>210447.19999999998</v>
      </c>
      <c r="AL230" s="22">
        <f t="shared" si="358"/>
        <v>230403.4</v>
      </c>
      <c r="AM230" s="22">
        <f t="shared" si="359"/>
        <v>186862.6</v>
      </c>
      <c r="AN230" s="22">
        <f t="shared" si="360"/>
        <v>0</v>
      </c>
      <c r="AO230" s="22">
        <f t="shared" si="361"/>
        <v>0</v>
      </c>
      <c r="AP230" s="22">
        <f t="shared" si="362"/>
        <v>733843.9</v>
      </c>
      <c r="AQ230" s="22">
        <f t="shared" si="363"/>
        <v>186862.6</v>
      </c>
      <c r="AR230" s="22">
        <f t="shared" si="364"/>
        <v>920706.5</v>
      </c>
      <c r="AS230" s="22">
        <f t="shared" si="365"/>
        <v>0</v>
      </c>
      <c r="BB230" s="22">
        <f t="shared" si="366"/>
        <v>41.2</v>
      </c>
    </row>
    <row r="231" spans="1:54">
      <c r="A231" s="3" t="str">
        <f t="shared" si="341"/>
        <v>BC_TAM304Herceptin SC</v>
      </c>
      <c r="B231" s="3" t="s">
        <v>557</v>
      </c>
      <c r="C231" s="3" t="s">
        <v>651</v>
      </c>
      <c r="D231" s="3" t="s">
        <v>697</v>
      </c>
      <c r="E231" s="3" t="s">
        <v>708</v>
      </c>
      <c r="F231" s="3" t="s">
        <v>12</v>
      </c>
      <c r="G231" s="3" t="s">
        <v>12</v>
      </c>
      <c r="H231" s="3">
        <v>3444.49</v>
      </c>
      <c r="I231" s="22">
        <f>_xlfn.XLOOKUP($A231,[1]Sheet1!$A:$A,[1]Sheet1!D:D,0)</f>
        <v>45.574119855729442</v>
      </c>
      <c r="J231" s="22">
        <f>_xlfn.XLOOKUP($A231,[1]Sheet1!$A:$A,[1]Sheet1!E:E,0)</f>
        <v>42.225458898526419</v>
      </c>
      <c r="K231" s="22">
        <f>_xlfn.XLOOKUP($A231,[1]Sheet1!$A:$A,[1]Sheet1!F:F,0)</f>
        <v>64.048890459292764</v>
      </c>
      <c r="L231" s="22">
        <v>65.55811859875196</v>
      </c>
      <c r="M231" s="22">
        <v>59.027345153280415</v>
      </c>
      <c r="N231" s="22">
        <v>77.69258629094314</v>
      </c>
      <c r="O231" s="22">
        <f t="shared" si="342"/>
        <v>151.84846921354864</v>
      </c>
      <c r="P231" s="22">
        <f t="shared" si="343"/>
        <v>202.27805004297551</v>
      </c>
      <c r="Q231" s="22">
        <v>354.12651925652409</v>
      </c>
      <c r="R231" s="22">
        <v>62.6</v>
      </c>
      <c r="S231" s="22">
        <v>58.2</v>
      </c>
      <c r="T231" s="22">
        <v>42.6</v>
      </c>
      <c r="U231" s="22">
        <v>58</v>
      </c>
      <c r="V231" s="22">
        <v>0</v>
      </c>
      <c r="W231" s="22">
        <v>0</v>
      </c>
      <c r="X231" s="22">
        <f t="shared" si="344"/>
        <v>163.4</v>
      </c>
      <c r="Y231" s="22">
        <f t="shared" si="345"/>
        <v>58</v>
      </c>
      <c r="Z231" s="22">
        <f t="shared" si="346"/>
        <v>221.4</v>
      </c>
      <c r="AA231" s="22">
        <f t="shared" si="347"/>
        <v>156979.60010186149</v>
      </c>
      <c r="AB231" s="22">
        <f t="shared" si="348"/>
        <v>145445.17092138526</v>
      </c>
      <c r="AC231" s="22">
        <f t="shared" si="349"/>
        <v>220615.76269812931</v>
      </c>
      <c r="AD231" s="22">
        <f t="shared" si="350"/>
        <v>225814.28393221513</v>
      </c>
      <c r="AE231" s="22">
        <f t="shared" si="351"/>
        <v>203319.10010702285</v>
      </c>
      <c r="AF231" s="22">
        <f t="shared" si="352"/>
        <v>267611.33655329072</v>
      </c>
      <c r="AG231" s="22">
        <f t="shared" si="353"/>
        <v>523040.53372137609</v>
      </c>
      <c r="AH231" s="22">
        <f t="shared" si="354"/>
        <v>696744.7205925287</v>
      </c>
      <c r="AI231" s="22">
        <f t="shared" si="355"/>
        <v>1219785.2543139046</v>
      </c>
      <c r="AJ231" s="22">
        <f t="shared" si="356"/>
        <v>215625.07399999999</v>
      </c>
      <c r="AK231" s="22">
        <f t="shared" si="357"/>
        <v>200469.318</v>
      </c>
      <c r="AL231" s="22">
        <f t="shared" si="358"/>
        <v>146735.274</v>
      </c>
      <c r="AM231" s="22">
        <f t="shared" si="359"/>
        <v>199780.41999999998</v>
      </c>
      <c r="AN231" s="22">
        <f t="shared" si="360"/>
        <v>0</v>
      </c>
      <c r="AO231" s="22">
        <f t="shared" si="361"/>
        <v>0</v>
      </c>
      <c r="AP231" s="22">
        <f t="shared" si="362"/>
        <v>562829.66599999997</v>
      </c>
      <c r="AQ231" s="22">
        <f t="shared" si="363"/>
        <v>199780.41999999998</v>
      </c>
      <c r="AR231" s="22">
        <f t="shared" si="364"/>
        <v>762610.08600000001</v>
      </c>
      <c r="AS231" s="22">
        <f t="shared" si="365"/>
        <v>0</v>
      </c>
      <c r="BB231" s="22">
        <f t="shared" si="366"/>
        <v>58</v>
      </c>
    </row>
    <row r="232" spans="1:54">
      <c r="A232" s="3" t="str">
        <f t="shared" si="341"/>
        <v>BC_TAM304Itovebi 3mg</v>
      </c>
      <c r="B232" s="3" t="s">
        <v>557</v>
      </c>
      <c r="C232" s="3" t="s">
        <v>651</v>
      </c>
      <c r="D232" s="3" t="s">
        <v>697</v>
      </c>
      <c r="E232" s="3" t="s">
        <v>710</v>
      </c>
      <c r="F232" s="3" t="s">
        <v>13</v>
      </c>
      <c r="G232" s="3" t="s">
        <v>14</v>
      </c>
      <c r="H232" s="3">
        <v>3566.02</v>
      </c>
      <c r="I232" s="22">
        <f>_xlfn.XLOOKUP($A232,[1]Sheet1!$A:$A,[1]Sheet1!D:D,0)</f>
        <v>9.4018485244311254</v>
      </c>
      <c r="J232" s="22">
        <f>_xlfn.XLOOKUP($A232,[1]Sheet1!$A:$A,[1]Sheet1!E:E,0)</f>
        <v>10.734966974310389</v>
      </c>
      <c r="K232" s="22">
        <f>_xlfn.XLOOKUP($A232,[1]Sheet1!$A:$A,[1]Sheet1!F:F,0)</f>
        <v>21.727907330336659</v>
      </c>
      <c r="L232" s="22">
        <v>21.995080519091484</v>
      </c>
      <c r="M232" s="22">
        <v>26.740118381423361</v>
      </c>
      <c r="N232" s="22">
        <v>34.053710728626541</v>
      </c>
      <c r="O232" s="22">
        <f t="shared" si="342"/>
        <v>41.864722829078175</v>
      </c>
      <c r="P232" s="22">
        <f t="shared" si="343"/>
        <v>82.788909629141386</v>
      </c>
      <c r="Q232" s="22">
        <v>124.65363245821956</v>
      </c>
      <c r="R232" s="22">
        <v>15.600000000000001</v>
      </c>
      <c r="S232" s="22">
        <v>0</v>
      </c>
      <c r="T232" s="22">
        <v>0</v>
      </c>
      <c r="U232" s="22">
        <v>4</v>
      </c>
      <c r="V232" s="22">
        <v>0</v>
      </c>
      <c r="W232" s="22">
        <v>0</v>
      </c>
      <c r="X232" s="22">
        <f t="shared" si="344"/>
        <v>15.600000000000001</v>
      </c>
      <c r="Y232" s="22">
        <f t="shared" si="345"/>
        <v>4</v>
      </c>
      <c r="Z232" s="22">
        <f t="shared" si="346"/>
        <v>19.600000000000001</v>
      </c>
      <c r="AA232" s="22">
        <f t="shared" si="347"/>
        <v>33527.179875091882</v>
      </c>
      <c r="AB232" s="22">
        <f t="shared" si="348"/>
        <v>38281.106929730333</v>
      </c>
      <c r="AC232" s="22">
        <f t="shared" si="349"/>
        <v>77482.152098127131</v>
      </c>
      <c r="AD232" s="22">
        <f t="shared" si="350"/>
        <v>78434.897032690613</v>
      </c>
      <c r="AE232" s="22">
        <f t="shared" si="351"/>
        <v>95355.796950523334</v>
      </c>
      <c r="AF232" s="22">
        <f t="shared" si="352"/>
        <v>121436.21353249681</v>
      </c>
      <c r="AG232" s="22">
        <f t="shared" si="353"/>
        <v>149290.43890294936</v>
      </c>
      <c r="AH232" s="22">
        <f t="shared" si="354"/>
        <v>295226.90751571074</v>
      </c>
      <c r="AI232" s="22">
        <f t="shared" si="355"/>
        <v>444517.34641866013</v>
      </c>
      <c r="AJ232" s="22">
        <f t="shared" si="356"/>
        <v>55629.912000000004</v>
      </c>
      <c r="AK232" s="22">
        <f t="shared" si="357"/>
        <v>0</v>
      </c>
      <c r="AL232" s="22">
        <f t="shared" si="358"/>
        <v>0</v>
      </c>
      <c r="AM232" s="22">
        <f t="shared" si="359"/>
        <v>14264.08</v>
      </c>
      <c r="AN232" s="22">
        <f t="shared" si="360"/>
        <v>0</v>
      </c>
      <c r="AO232" s="22">
        <f t="shared" si="361"/>
        <v>0</v>
      </c>
      <c r="AP232" s="22">
        <f t="shared" si="362"/>
        <v>55629.912000000004</v>
      </c>
      <c r="AQ232" s="22">
        <f t="shared" si="363"/>
        <v>14264.08</v>
      </c>
      <c r="AR232" s="22">
        <f t="shared" si="364"/>
        <v>69893.991999999998</v>
      </c>
      <c r="AS232" s="22">
        <f t="shared" si="365"/>
        <v>0</v>
      </c>
      <c r="BB232" s="22">
        <f t="shared" si="366"/>
        <v>4</v>
      </c>
    </row>
    <row r="233" spans="1:54">
      <c r="A233" s="3" t="str">
        <f t="shared" si="341"/>
        <v>BC_TAM304Itovebi 9mg</v>
      </c>
      <c r="B233" s="3" t="s">
        <v>557</v>
      </c>
      <c r="C233" s="3" t="s">
        <v>651</v>
      </c>
      <c r="D233" s="3" t="s">
        <v>697</v>
      </c>
      <c r="E233" s="3" t="s">
        <v>710</v>
      </c>
      <c r="F233" s="3" t="s">
        <v>13</v>
      </c>
      <c r="G233" s="3" t="s">
        <v>15</v>
      </c>
      <c r="H233" s="3">
        <v>10698.05</v>
      </c>
      <c r="I233" s="22">
        <f>_xlfn.XLOOKUP($A233,[1]Sheet1!$A:$A,[1]Sheet1!D:D,0)</f>
        <v>0</v>
      </c>
      <c r="J233" s="22">
        <f>_xlfn.XLOOKUP($A233,[1]Sheet1!$A:$A,[1]Sheet1!E:E,0)</f>
        <v>0</v>
      </c>
      <c r="K233" s="22">
        <f>_xlfn.XLOOKUP($A233,[1]Sheet1!$A:$A,[1]Sheet1!F:F,0)</f>
        <v>0</v>
      </c>
      <c r="O233" s="22">
        <f t="shared" si="342"/>
        <v>0</v>
      </c>
      <c r="P233" s="22">
        <f t="shared" si="343"/>
        <v>0</v>
      </c>
      <c r="Q233" s="22">
        <v>0</v>
      </c>
      <c r="R233" s="22">
        <v>13</v>
      </c>
      <c r="S233" s="22">
        <v>0</v>
      </c>
      <c r="T233" s="22">
        <v>1.4</v>
      </c>
      <c r="U233" s="22">
        <v>1</v>
      </c>
      <c r="V233" s="22">
        <v>0</v>
      </c>
      <c r="W233" s="22">
        <v>0</v>
      </c>
      <c r="X233" s="22">
        <f t="shared" si="344"/>
        <v>14.4</v>
      </c>
      <c r="Y233" s="22">
        <f t="shared" si="345"/>
        <v>1</v>
      </c>
      <c r="Z233" s="22">
        <f t="shared" si="346"/>
        <v>15.4</v>
      </c>
      <c r="AA233" s="22">
        <f t="shared" si="347"/>
        <v>0</v>
      </c>
      <c r="AB233" s="22">
        <f t="shared" si="348"/>
        <v>0</v>
      </c>
      <c r="AC233" s="22">
        <f t="shared" si="349"/>
        <v>0</v>
      </c>
      <c r="AD233" s="22">
        <f t="shared" si="350"/>
        <v>0</v>
      </c>
      <c r="AE233" s="22">
        <f t="shared" si="351"/>
        <v>0</v>
      </c>
      <c r="AF233" s="22">
        <f t="shared" si="352"/>
        <v>0</v>
      </c>
      <c r="AG233" s="22">
        <f t="shared" si="353"/>
        <v>0</v>
      </c>
      <c r="AH233" s="22">
        <f t="shared" si="354"/>
        <v>0</v>
      </c>
      <c r="AI233" s="22">
        <f t="shared" si="355"/>
        <v>0</v>
      </c>
      <c r="AJ233" s="22">
        <f t="shared" si="356"/>
        <v>139074.65</v>
      </c>
      <c r="AK233" s="22">
        <f t="shared" si="357"/>
        <v>0</v>
      </c>
      <c r="AL233" s="22">
        <f t="shared" si="358"/>
        <v>14977.269999999999</v>
      </c>
      <c r="AM233" s="22">
        <f t="shared" si="359"/>
        <v>10698.05</v>
      </c>
      <c r="AN233" s="22">
        <f t="shared" si="360"/>
        <v>0</v>
      </c>
      <c r="AO233" s="22">
        <f t="shared" si="361"/>
        <v>0</v>
      </c>
      <c r="AP233" s="22">
        <f t="shared" si="362"/>
        <v>154051.91999999998</v>
      </c>
      <c r="AQ233" s="22">
        <f t="shared" si="363"/>
        <v>10698.05</v>
      </c>
      <c r="AR233" s="22">
        <f t="shared" si="364"/>
        <v>164749.97</v>
      </c>
      <c r="AS233" s="22">
        <f t="shared" si="365"/>
        <v>0</v>
      </c>
      <c r="BB233" s="22">
        <f t="shared" si="366"/>
        <v>1</v>
      </c>
    </row>
    <row r="234" spans="1:54">
      <c r="A234" s="3" t="str">
        <f t="shared" si="341"/>
        <v>BC_TAM304Perjeta</v>
      </c>
      <c r="B234" s="3" t="s">
        <v>557</v>
      </c>
      <c r="C234" s="3" t="s">
        <v>651</v>
      </c>
      <c r="D234" s="3" t="s">
        <v>697</v>
      </c>
      <c r="E234" s="3" t="s">
        <v>708</v>
      </c>
      <c r="F234" s="3" t="s">
        <v>16</v>
      </c>
      <c r="G234" s="3" t="s">
        <v>16</v>
      </c>
      <c r="H234" s="3">
        <v>3985.87</v>
      </c>
      <c r="I234" s="22">
        <f>_xlfn.XLOOKUP($A234,[1]Sheet1!$A:$A,[1]Sheet1!D:D,0)</f>
        <v>81.27946718084867</v>
      </c>
      <c r="J234" s="22">
        <f>_xlfn.XLOOKUP($A234,[1]Sheet1!$A:$A,[1]Sheet1!E:E,0)</f>
        <v>68.657986819259136</v>
      </c>
      <c r="K234" s="22">
        <f>_xlfn.XLOOKUP($A234,[1]Sheet1!$A:$A,[1]Sheet1!F:F,0)</f>
        <v>104.2084649911843</v>
      </c>
      <c r="L234" s="22">
        <v>62.970141851223431</v>
      </c>
      <c r="M234" s="22">
        <v>76.428777380620502</v>
      </c>
      <c r="N234" s="22">
        <v>87.71402171850248</v>
      </c>
      <c r="O234" s="22">
        <f t="shared" si="342"/>
        <v>254.14591899129209</v>
      </c>
      <c r="P234" s="22">
        <f t="shared" si="343"/>
        <v>227.1129409503464</v>
      </c>
      <c r="Q234" s="22">
        <v>481.25885994163855</v>
      </c>
      <c r="R234" s="22">
        <v>175</v>
      </c>
      <c r="S234" s="22">
        <v>127</v>
      </c>
      <c r="T234" s="22">
        <v>137.4</v>
      </c>
      <c r="U234" s="22">
        <v>80</v>
      </c>
      <c r="V234" s="22">
        <v>0</v>
      </c>
      <c r="W234" s="22">
        <v>0</v>
      </c>
      <c r="X234" s="22">
        <f t="shared" si="344"/>
        <v>439.4</v>
      </c>
      <c r="Y234" s="22">
        <f t="shared" si="345"/>
        <v>80</v>
      </c>
      <c r="Z234" s="22">
        <f t="shared" si="346"/>
        <v>519.4</v>
      </c>
      <c r="AA234" s="22">
        <f t="shared" si="347"/>
        <v>323969.38985212927</v>
      </c>
      <c r="AB234" s="22">
        <f t="shared" si="348"/>
        <v>273661.80992328038</v>
      </c>
      <c r="AC234" s="22">
        <f t="shared" si="349"/>
        <v>415361.39435441175</v>
      </c>
      <c r="AD234" s="22">
        <f t="shared" si="350"/>
        <v>250990.79930053593</v>
      </c>
      <c r="AE234" s="22">
        <f t="shared" si="351"/>
        <v>304635.17089809384</v>
      </c>
      <c r="AF234" s="22">
        <f t="shared" si="352"/>
        <v>349616.68774712749</v>
      </c>
      <c r="AG234" s="22">
        <f t="shared" si="353"/>
        <v>1012992.5941298214</v>
      </c>
      <c r="AH234" s="22">
        <f t="shared" si="354"/>
        <v>905242.65794575715</v>
      </c>
      <c r="AI234" s="22">
        <f t="shared" si="355"/>
        <v>1918235.2520755788</v>
      </c>
      <c r="AJ234" s="22">
        <f t="shared" si="356"/>
        <v>697527.25</v>
      </c>
      <c r="AK234" s="22">
        <f t="shared" si="357"/>
        <v>506205.49</v>
      </c>
      <c r="AL234" s="22">
        <f t="shared" si="358"/>
        <v>547658.53800000006</v>
      </c>
      <c r="AM234" s="22">
        <f t="shared" si="359"/>
        <v>318869.59999999998</v>
      </c>
      <c r="AN234" s="22">
        <f t="shared" si="360"/>
        <v>0</v>
      </c>
      <c r="AO234" s="22">
        <f t="shared" si="361"/>
        <v>0</v>
      </c>
      <c r="AP234" s="22">
        <f t="shared" si="362"/>
        <v>1751391.2779999999</v>
      </c>
      <c r="AQ234" s="22">
        <f t="shared" si="363"/>
        <v>318869.59999999998</v>
      </c>
      <c r="AR234" s="22">
        <f t="shared" si="364"/>
        <v>2070260.8779999998</v>
      </c>
      <c r="AS234" s="22">
        <f t="shared" si="365"/>
        <v>0</v>
      </c>
      <c r="BB234" s="22">
        <f t="shared" si="366"/>
        <v>80</v>
      </c>
    </row>
    <row r="235" spans="1:54">
      <c r="A235" s="3" t="str">
        <f t="shared" si="341"/>
        <v>BC_TAM304Phesgo 10ml</v>
      </c>
      <c r="B235" s="3" t="s">
        <v>557</v>
      </c>
      <c r="C235" s="3" t="s">
        <v>651</v>
      </c>
      <c r="D235" s="3" t="s">
        <v>697</v>
      </c>
      <c r="E235" s="3" t="s">
        <v>710</v>
      </c>
      <c r="F235" s="3" t="s">
        <v>17</v>
      </c>
      <c r="G235" s="3" t="s">
        <v>18</v>
      </c>
      <c r="H235" s="3">
        <v>6232.07</v>
      </c>
      <c r="I235" s="22">
        <f>_xlfn.XLOOKUP($A235,[1]Sheet1!$A:$A,[1]Sheet1!D:D,0)</f>
        <v>65.427449605092804</v>
      </c>
      <c r="J235" s="22">
        <f>_xlfn.XLOOKUP($A235,[1]Sheet1!$A:$A,[1]Sheet1!E:E,0)</f>
        <v>59.487370378031272</v>
      </c>
      <c r="K235" s="22">
        <f>_xlfn.XLOOKUP($A235,[1]Sheet1!$A:$A,[1]Sheet1!F:F,0)</f>
        <v>88.890302415054521</v>
      </c>
      <c r="L235" s="22">
        <v>78.140770861098275</v>
      </c>
      <c r="M235" s="22">
        <v>71.067315954789251</v>
      </c>
      <c r="N235" s="22">
        <v>91.351586735803238</v>
      </c>
      <c r="O235" s="22">
        <f t="shared" si="342"/>
        <v>213.80512239817858</v>
      </c>
      <c r="P235" s="22">
        <f t="shared" si="343"/>
        <v>240.55967355169076</v>
      </c>
      <c r="Q235" s="22">
        <v>454.36479594986935</v>
      </c>
      <c r="R235" s="22">
        <v>72.400000000000006</v>
      </c>
      <c r="S235" s="22">
        <v>64.800000000000011</v>
      </c>
      <c r="T235" s="22">
        <v>65.8</v>
      </c>
      <c r="U235" s="22">
        <v>56.400000000000006</v>
      </c>
      <c r="V235" s="22">
        <v>0</v>
      </c>
      <c r="W235" s="22">
        <v>0</v>
      </c>
      <c r="X235" s="22">
        <f t="shared" si="344"/>
        <v>203</v>
      </c>
      <c r="Y235" s="22">
        <f t="shared" si="345"/>
        <v>56.400000000000006</v>
      </c>
      <c r="Z235" s="22">
        <f t="shared" si="346"/>
        <v>259.39999999999998</v>
      </c>
      <c r="AA235" s="22">
        <f t="shared" si="347"/>
        <v>407748.44586041069</v>
      </c>
      <c r="AB235" s="22">
        <f t="shared" si="348"/>
        <v>370729.45631181734</v>
      </c>
      <c r="AC235" s="22">
        <f t="shared" si="349"/>
        <v>553970.58697178878</v>
      </c>
      <c r="AD235" s="22">
        <f t="shared" si="350"/>
        <v>486978.75386032468</v>
      </c>
      <c r="AE235" s="22">
        <f t="shared" si="351"/>
        <v>442896.48774236342</v>
      </c>
      <c r="AF235" s="22">
        <f t="shared" si="352"/>
        <v>569309.4831485973</v>
      </c>
      <c r="AG235" s="22">
        <f t="shared" si="353"/>
        <v>1332448.4891440168</v>
      </c>
      <c r="AH235" s="22">
        <f t="shared" si="354"/>
        <v>1499184.7247512853</v>
      </c>
      <c r="AI235" s="22">
        <f t="shared" si="355"/>
        <v>2831633.2138953023</v>
      </c>
      <c r="AJ235" s="22">
        <f t="shared" si="356"/>
        <v>451201.86800000002</v>
      </c>
      <c r="AK235" s="22">
        <f t="shared" si="357"/>
        <v>403838.13600000006</v>
      </c>
      <c r="AL235" s="22">
        <f t="shared" si="358"/>
        <v>410070.20599999995</v>
      </c>
      <c r="AM235" s="22">
        <f t="shared" si="359"/>
        <v>351488.74800000002</v>
      </c>
      <c r="AN235" s="22">
        <f t="shared" si="360"/>
        <v>0</v>
      </c>
      <c r="AO235" s="22">
        <f t="shared" si="361"/>
        <v>0</v>
      </c>
      <c r="AP235" s="22">
        <f t="shared" si="362"/>
        <v>1265110.21</v>
      </c>
      <c r="AQ235" s="22">
        <f t="shared" si="363"/>
        <v>351488.74800000002</v>
      </c>
      <c r="AR235" s="22">
        <f t="shared" si="364"/>
        <v>1616598.9579999999</v>
      </c>
      <c r="AS235" s="22">
        <f t="shared" si="365"/>
        <v>259.39999999999998</v>
      </c>
      <c r="AT235" s="22">
        <f>R235</f>
        <v>72.400000000000006</v>
      </c>
      <c r="AU235" s="22">
        <f t="shared" ref="AU235" si="417">S235</f>
        <v>64.800000000000011</v>
      </c>
      <c r="AV235" s="22">
        <f t="shared" ref="AV235" si="418">T235</f>
        <v>65.8</v>
      </c>
      <c r="AW235" s="22">
        <f t="shared" ref="AW235" si="419">U235</f>
        <v>56.400000000000006</v>
      </c>
      <c r="AX235" s="22">
        <f t="shared" ref="AX235" si="420">V235</f>
        <v>0</v>
      </c>
      <c r="AY235" s="22">
        <f t="shared" ref="AY235" si="421">W235</f>
        <v>0</v>
      </c>
      <c r="AZ235" s="22">
        <v>194.66666666666669</v>
      </c>
      <c r="BA235" s="22">
        <v>194.66666666666669</v>
      </c>
      <c r="BB235" s="22">
        <f t="shared" si="366"/>
        <v>56.400000000000006</v>
      </c>
    </row>
    <row r="236" spans="1:54">
      <c r="A236" s="3" t="str">
        <f t="shared" si="341"/>
        <v>BC_TAM304Phesgo 15ml</v>
      </c>
      <c r="B236" s="3" t="s">
        <v>557</v>
      </c>
      <c r="C236" s="3" t="s">
        <v>651</v>
      </c>
      <c r="D236" s="3" t="s">
        <v>697</v>
      </c>
      <c r="E236" s="3" t="s">
        <v>710</v>
      </c>
      <c r="F236" s="3" t="s">
        <v>17</v>
      </c>
      <c r="G236" s="3" t="s">
        <v>19</v>
      </c>
      <c r="H236" s="3">
        <v>8489.27</v>
      </c>
      <c r="I236" s="22">
        <f>_xlfn.XLOOKUP($A236,[1]Sheet1!$A:$A,[1]Sheet1!D:D,0)</f>
        <v>4.4000000001619179</v>
      </c>
      <c r="J236" s="22">
        <f>_xlfn.XLOOKUP($A236,[1]Sheet1!$A:$A,[1]Sheet1!E:E,0)</f>
        <v>4.8000000002092413</v>
      </c>
      <c r="K236" s="22">
        <f>_xlfn.XLOOKUP($A236,[1]Sheet1!$A:$A,[1]Sheet1!F:F,0)</f>
        <v>6.6000000000396355</v>
      </c>
      <c r="L236" s="22">
        <v>5.5999999999228933</v>
      </c>
      <c r="M236" s="22">
        <v>5.5999999997776904</v>
      </c>
      <c r="N236" s="22">
        <v>8.1999999998886217</v>
      </c>
      <c r="O236" s="22">
        <f t="shared" si="342"/>
        <v>15.800000000410794</v>
      </c>
      <c r="P236" s="22">
        <f t="shared" si="343"/>
        <v>19.399999999589205</v>
      </c>
      <c r="Q236" s="22">
        <v>35.200000000000003</v>
      </c>
      <c r="R236" s="22">
        <v>7.2</v>
      </c>
      <c r="S236" s="22">
        <v>4</v>
      </c>
      <c r="T236" s="22">
        <v>5</v>
      </c>
      <c r="U236" s="22">
        <v>3.4000000000000004</v>
      </c>
      <c r="V236" s="22">
        <v>0</v>
      </c>
      <c r="W236" s="22">
        <v>0</v>
      </c>
      <c r="X236" s="22">
        <f t="shared" si="344"/>
        <v>16.2</v>
      </c>
      <c r="Y236" s="22">
        <f t="shared" si="345"/>
        <v>3.4000000000000004</v>
      </c>
      <c r="Z236" s="22">
        <f t="shared" si="346"/>
        <v>19.600000000000001</v>
      </c>
      <c r="AA236" s="22">
        <f t="shared" si="347"/>
        <v>37352.788001374567</v>
      </c>
      <c r="AB236" s="22">
        <f t="shared" si="348"/>
        <v>40748.496001776308</v>
      </c>
      <c r="AC236" s="22">
        <f t="shared" si="349"/>
        <v>56029.182000336477</v>
      </c>
      <c r="AD236" s="22">
        <f t="shared" si="350"/>
        <v>47539.911999345422</v>
      </c>
      <c r="AE236" s="22">
        <f t="shared" si="351"/>
        <v>47539.911998112759</v>
      </c>
      <c r="AF236" s="22">
        <f t="shared" si="352"/>
        <v>69612.013999054485</v>
      </c>
      <c r="AG236" s="22">
        <f t="shared" si="353"/>
        <v>134130.46600348735</v>
      </c>
      <c r="AH236" s="22">
        <f t="shared" si="354"/>
        <v>164691.83799651265</v>
      </c>
      <c r="AI236" s="22">
        <f t="shared" si="355"/>
        <v>298822.30400000006</v>
      </c>
      <c r="AJ236" s="22">
        <f t="shared" si="356"/>
        <v>61122.744000000006</v>
      </c>
      <c r="AK236" s="22">
        <f t="shared" si="357"/>
        <v>33957.08</v>
      </c>
      <c r="AL236" s="22">
        <f t="shared" si="358"/>
        <v>42446.350000000006</v>
      </c>
      <c r="AM236" s="22">
        <f t="shared" si="359"/>
        <v>28863.518000000004</v>
      </c>
      <c r="AN236" s="22">
        <f t="shared" si="360"/>
        <v>0</v>
      </c>
      <c r="AO236" s="22">
        <f t="shared" si="361"/>
        <v>0</v>
      </c>
      <c r="AP236" s="22">
        <f t="shared" si="362"/>
        <v>137526.174</v>
      </c>
      <c r="AQ236" s="22">
        <f t="shared" si="363"/>
        <v>28863.518000000004</v>
      </c>
      <c r="AR236" s="22">
        <f t="shared" si="364"/>
        <v>166389.69200000001</v>
      </c>
      <c r="AS236" s="22">
        <f t="shared" si="365"/>
        <v>39.200000000000003</v>
      </c>
      <c r="AT236" s="22">
        <f>R236*2</f>
        <v>14.4</v>
      </c>
      <c r="AU236" s="22">
        <f t="shared" ref="AU236" si="422">S236*2</f>
        <v>8</v>
      </c>
      <c r="AV236" s="22">
        <f t="shared" ref="AV236" si="423">T236*2</f>
        <v>10</v>
      </c>
      <c r="AW236" s="22">
        <f t="shared" ref="AW236" si="424">U236*2</f>
        <v>6.8000000000000007</v>
      </c>
      <c r="AX236" s="22">
        <f t="shared" ref="AX236" si="425">V236*2</f>
        <v>0</v>
      </c>
      <c r="AY236" s="22">
        <f t="shared" ref="AY236" si="426">W236*2</f>
        <v>0</v>
      </c>
      <c r="BB236" s="22">
        <f t="shared" si="366"/>
        <v>3.4000000000000004</v>
      </c>
    </row>
    <row r="237" spans="1:54">
      <c r="A237" s="3" t="str">
        <f t="shared" si="341"/>
        <v>BC_TAM308Herceptin IV</v>
      </c>
      <c r="B237" s="3" t="s">
        <v>557</v>
      </c>
      <c r="C237" s="3" t="s">
        <v>652</v>
      </c>
      <c r="D237" s="3" t="s">
        <v>698</v>
      </c>
      <c r="E237" s="3" t="s">
        <v>708</v>
      </c>
      <c r="F237" s="3" t="s">
        <v>11</v>
      </c>
      <c r="G237" s="3" t="s">
        <v>11</v>
      </c>
      <c r="H237" s="3">
        <v>4535.5</v>
      </c>
      <c r="I237" s="22">
        <f>_xlfn.XLOOKUP($A237,[1]Sheet1!$A:$A,[1]Sheet1!D:D,0)</f>
        <v>70.687850132418106</v>
      </c>
      <c r="J237" s="22">
        <f>_xlfn.XLOOKUP($A237,[1]Sheet1!$A:$A,[1]Sheet1!E:E,0)</f>
        <v>50.641140152875799</v>
      </c>
      <c r="K237" s="22">
        <f>_xlfn.XLOOKUP($A237,[1]Sheet1!$A:$A,[1]Sheet1!F:F,0)</f>
        <v>47.107758169978794</v>
      </c>
      <c r="L237" s="22">
        <v>33.264714584387278</v>
      </c>
      <c r="M237" s="22">
        <v>30.308761717396276</v>
      </c>
      <c r="N237" s="22">
        <v>52.764487595657094</v>
      </c>
      <c r="O237" s="22">
        <f t="shared" si="342"/>
        <v>168.43674845527272</v>
      </c>
      <c r="P237" s="22">
        <f t="shared" si="343"/>
        <v>116.33796389744066</v>
      </c>
      <c r="Q237" s="22">
        <v>284.77471235271338</v>
      </c>
      <c r="R237" s="22">
        <v>47</v>
      </c>
      <c r="S237" s="22">
        <v>49</v>
      </c>
      <c r="T237" s="22">
        <v>42</v>
      </c>
      <c r="U237" s="22">
        <v>64</v>
      </c>
      <c r="V237" s="22">
        <v>0</v>
      </c>
      <c r="W237" s="22">
        <v>0</v>
      </c>
      <c r="X237" s="22">
        <f t="shared" si="344"/>
        <v>138</v>
      </c>
      <c r="Y237" s="22">
        <f t="shared" si="345"/>
        <v>64</v>
      </c>
      <c r="Z237" s="22">
        <f t="shared" si="346"/>
        <v>202</v>
      </c>
      <c r="AA237" s="22">
        <f t="shared" si="347"/>
        <v>320604.74427558231</v>
      </c>
      <c r="AB237" s="22">
        <f t="shared" si="348"/>
        <v>229682.89116336819</v>
      </c>
      <c r="AC237" s="22">
        <f t="shared" si="349"/>
        <v>213657.23717993882</v>
      </c>
      <c r="AD237" s="22">
        <f t="shared" si="350"/>
        <v>150872.1129974885</v>
      </c>
      <c r="AE237" s="22">
        <f t="shared" si="351"/>
        <v>137465.3887692508</v>
      </c>
      <c r="AF237" s="22">
        <f t="shared" si="352"/>
        <v>239313.33349010276</v>
      </c>
      <c r="AG237" s="22">
        <f t="shared" si="353"/>
        <v>763944.87261888944</v>
      </c>
      <c r="AH237" s="22">
        <f t="shared" si="354"/>
        <v>527650.83525684208</v>
      </c>
      <c r="AI237" s="22">
        <f t="shared" si="355"/>
        <v>1291595.7078757316</v>
      </c>
      <c r="AJ237" s="22">
        <f t="shared" si="356"/>
        <v>213168.5</v>
      </c>
      <c r="AK237" s="22">
        <f t="shared" si="357"/>
        <v>222239.5</v>
      </c>
      <c r="AL237" s="22">
        <f t="shared" si="358"/>
        <v>190491</v>
      </c>
      <c r="AM237" s="22">
        <f t="shared" si="359"/>
        <v>290272</v>
      </c>
      <c r="AN237" s="22">
        <f t="shared" si="360"/>
        <v>0</v>
      </c>
      <c r="AO237" s="22">
        <f t="shared" si="361"/>
        <v>0</v>
      </c>
      <c r="AP237" s="22">
        <f t="shared" si="362"/>
        <v>625899</v>
      </c>
      <c r="AQ237" s="22">
        <f t="shared" si="363"/>
        <v>290272</v>
      </c>
      <c r="AR237" s="22">
        <f t="shared" si="364"/>
        <v>916171</v>
      </c>
      <c r="AS237" s="22">
        <f t="shared" si="365"/>
        <v>0</v>
      </c>
      <c r="BB237" s="22">
        <f t="shared" si="366"/>
        <v>64</v>
      </c>
    </row>
    <row r="238" spans="1:54">
      <c r="A238" s="3" t="str">
        <f t="shared" si="341"/>
        <v>BC_TAM308Herceptin SC</v>
      </c>
      <c r="B238" s="3" t="s">
        <v>557</v>
      </c>
      <c r="C238" s="3" t="s">
        <v>652</v>
      </c>
      <c r="D238" s="3" t="s">
        <v>698</v>
      </c>
      <c r="E238" s="3" t="s">
        <v>708</v>
      </c>
      <c r="F238" s="3" t="s">
        <v>12</v>
      </c>
      <c r="G238" s="3" t="s">
        <v>12</v>
      </c>
      <c r="H238" s="3">
        <v>3444.49</v>
      </c>
      <c r="I238" s="22">
        <f>_xlfn.XLOOKUP($A238,[1]Sheet1!$A:$A,[1]Sheet1!D:D,0)</f>
        <v>33.79718066679812</v>
      </c>
      <c r="J238" s="22">
        <f>_xlfn.XLOOKUP($A238,[1]Sheet1!$A:$A,[1]Sheet1!E:E,0)</f>
        <v>31.313856804028763</v>
      </c>
      <c r="K238" s="22">
        <f>_xlfn.XLOOKUP($A238,[1]Sheet1!$A:$A,[1]Sheet1!F:F,0)</f>
        <v>47.497832743961233</v>
      </c>
      <c r="L238" s="22">
        <v>48.617056905792332</v>
      </c>
      <c r="M238" s="22">
        <v>43.773919381046888</v>
      </c>
      <c r="N238" s="22">
        <v>57.615821954610979</v>
      </c>
      <c r="O238" s="22">
        <f t="shared" si="342"/>
        <v>112.60887021478811</v>
      </c>
      <c r="P238" s="22">
        <f t="shared" si="343"/>
        <v>150.00679824145021</v>
      </c>
      <c r="Q238" s="22">
        <v>262.61566845623832</v>
      </c>
      <c r="R238" s="22">
        <v>18</v>
      </c>
      <c r="S238" s="22">
        <v>8</v>
      </c>
      <c r="T238" s="22">
        <v>38</v>
      </c>
      <c r="U238" s="22">
        <v>21</v>
      </c>
      <c r="V238" s="22">
        <v>0</v>
      </c>
      <c r="W238" s="22">
        <v>0</v>
      </c>
      <c r="X238" s="22">
        <f t="shared" si="344"/>
        <v>64</v>
      </c>
      <c r="Y238" s="22">
        <f t="shared" si="345"/>
        <v>21</v>
      </c>
      <c r="Z238" s="22">
        <f t="shared" si="346"/>
        <v>85</v>
      </c>
      <c r="AA238" s="22">
        <f t="shared" si="347"/>
        <v>116414.05083497945</v>
      </c>
      <c r="AB238" s="22">
        <f t="shared" si="348"/>
        <v>107860.26662290902</v>
      </c>
      <c r="AC238" s="22">
        <f t="shared" si="349"/>
        <v>163605.80990824703</v>
      </c>
      <c r="AD238" s="22">
        <f t="shared" si="350"/>
        <v>167460.96634143262</v>
      </c>
      <c r="AE238" s="22">
        <f t="shared" si="351"/>
        <v>150778.82756882219</v>
      </c>
      <c r="AF238" s="22">
        <f t="shared" si="352"/>
        <v>198457.12256443794</v>
      </c>
      <c r="AG238" s="22">
        <f t="shared" si="353"/>
        <v>387880.12736613548</v>
      </c>
      <c r="AH238" s="22">
        <f t="shared" si="354"/>
        <v>516696.91647469281</v>
      </c>
      <c r="AI238" s="22">
        <f t="shared" si="355"/>
        <v>904577.04384082824</v>
      </c>
      <c r="AJ238" s="22">
        <f t="shared" si="356"/>
        <v>62000.819999999992</v>
      </c>
      <c r="AK238" s="22">
        <f t="shared" si="357"/>
        <v>27555.919999999998</v>
      </c>
      <c r="AL238" s="22">
        <f t="shared" si="358"/>
        <v>130890.62</v>
      </c>
      <c r="AM238" s="22">
        <f t="shared" si="359"/>
        <v>72334.289999999994</v>
      </c>
      <c r="AN238" s="22">
        <f t="shared" si="360"/>
        <v>0</v>
      </c>
      <c r="AO238" s="22">
        <f t="shared" si="361"/>
        <v>0</v>
      </c>
      <c r="AP238" s="22">
        <f t="shared" si="362"/>
        <v>220447.35999999999</v>
      </c>
      <c r="AQ238" s="22">
        <f t="shared" si="363"/>
        <v>72334.289999999994</v>
      </c>
      <c r="AR238" s="22">
        <f t="shared" si="364"/>
        <v>292781.64999999997</v>
      </c>
      <c r="AS238" s="22">
        <f t="shared" si="365"/>
        <v>0</v>
      </c>
      <c r="BB238" s="22">
        <f t="shared" si="366"/>
        <v>21</v>
      </c>
    </row>
    <row r="239" spans="1:54">
      <c r="A239" s="3" t="str">
        <f t="shared" si="341"/>
        <v>BC_TAM308Itovebi 3mg</v>
      </c>
      <c r="B239" s="3" t="s">
        <v>557</v>
      </c>
      <c r="C239" s="3" t="s">
        <v>652</v>
      </c>
      <c r="D239" s="3" t="s">
        <v>698</v>
      </c>
      <c r="E239" s="3" t="s">
        <v>710</v>
      </c>
      <c r="F239" s="3" t="s">
        <v>13</v>
      </c>
      <c r="G239" s="3" t="s">
        <v>14</v>
      </c>
      <c r="H239" s="3">
        <v>3566.02</v>
      </c>
      <c r="I239" s="22">
        <f>_xlfn.XLOOKUP($A239,[1]Sheet1!$A:$A,[1]Sheet1!D:D,0)</f>
        <v>4.7234215141555342</v>
      </c>
      <c r="J239" s="22">
        <f>_xlfn.XLOOKUP($A239,[1]Sheet1!$A:$A,[1]Sheet1!E:E,0)</f>
        <v>5.393170697065111</v>
      </c>
      <c r="K239" s="22">
        <f>_xlfn.XLOOKUP($A239,[1]Sheet1!$A:$A,[1]Sheet1!F:F,0)</f>
        <v>10.915945377656433</v>
      </c>
      <c r="L239" s="22">
        <v>11.050171278498247</v>
      </c>
      <c r="M239" s="22">
        <v>13.434044393043784</v>
      </c>
      <c r="N239" s="22">
        <v>17.108340926196341</v>
      </c>
      <c r="O239" s="22">
        <f t="shared" si="342"/>
        <v>21.032537588877076</v>
      </c>
      <c r="P239" s="22">
        <f t="shared" si="343"/>
        <v>41.592556597738373</v>
      </c>
      <c r="Q239" s="22">
        <v>62.625094186615442</v>
      </c>
      <c r="R239" s="22">
        <v>0</v>
      </c>
      <c r="S239" s="22">
        <v>6</v>
      </c>
      <c r="T239" s="22">
        <v>0</v>
      </c>
      <c r="U239" s="22">
        <v>0</v>
      </c>
      <c r="V239" s="22">
        <v>0</v>
      </c>
      <c r="W239" s="22">
        <v>0</v>
      </c>
      <c r="X239" s="22">
        <f t="shared" si="344"/>
        <v>6</v>
      </c>
      <c r="Y239" s="22">
        <f t="shared" si="345"/>
        <v>0</v>
      </c>
      <c r="Z239" s="22">
        <f t="shared" si="346"/>
        <v>6</v>
      </c>
      <c r="AA239" s="22">
        <f t="shared" si="347"/>
        <v>16843.815587908917</v>
      </c>
      <c r="AB239" s="22">
        <f t="shared" si="348"/>
        <v>19232.154569148126</v>
      </c>
      <c r="AC239" s="22">
        <f t="shared" si="349"/>
        <v>38926.479535630395</v>
      </c>
      <c r="AD239" s="22">
        <f t="shared" si="350"/>
        <v>39405.131782550321</v>
      </c>
      <c r="AE239" s="22">
        <f t="shared" si="351"/>
        <v>47906.070986481995</v>
      </c>
      <c r="AF239" s="22">
        <f t="shared" si="352"/>
        <v>61008.685909634674</v>
      </c>
      <c r="AG239" s="22">
        <f t="shared" si="353"/>
        <v>75002.449692687427</v>
      </c>
      <c r="AH239" s="22">
        <f t="shared" si="354"/>
        <v>148319.88867866699</v>
      </c>
      <c r="AI239" s="22">
        <f t="shared" si="355"/>
        <v>223322.33837135439</v>
      </c>
      <c r="AJ239" s="22">
        <f t="shared" si="356"/>
        <v>0</v>
      </c>
      <c r="AK239" s="22">
        <f t="shared" si="357"/>
        <v>21396.12</v>
      </c>
      <c r="AL239" s="22">
        <f t="shared" si="358"/>
        <v>0</v>
      </c>
      <c r="AM239" s="22">
        <f t="shared" si="359"/>
        <v>0</v>
      </c>
      <c r="AN239" s="22">
        <f t="shared" si="360"/>
        <v>0</v>
      </c>
      <c r="AO239" s="22">
        <f t="shared" si="361"/>
        <v>0</v>
      </c>
      <c r="AP239" s="22">
        <f t="shared" si="362"/>
        <v>21396.12</v>
      </c>
      <c r="AQ239" s="22">
        <f t="shared" si="363"/>
        <v>0</v>
      </c>
      <c r="AR239" s="22">
        <f t="shared" si="364"/>
        <v>21396.12</v>
      </c>
      <c r="AS239" s="22">
        <f t="shared" si="365"/>
        <v>0</v>
      </c>
      <c r="BB239" s="22">
        <f t="shared" si="366"/>
        <v>0</v>
      </c>
    </row>
    <row r="240" spans="1:54">
      <c r="A240" s="3" t="str">
        <f t="shared" si="341"/>
        <v>BC_TAM308Itovebi 9mg</v>
      </c>
      <c r="B240" s="3" t="s">
        <v>557</v>
      </c>
      <c r="C240" s="3" t="s">
        <v>652</v>
      </c>
      <c r="D240" s="3" t="s">
        <v>698</v>
      </c>
      <c r="E240" s="3" t="s">
        <v>710</v>
      </c>
      <c r="F240" s="3" t="s">
        <v>13</v>
      </c>
      <c r="G240" s="3" t="s">
        <v>15</v>
      </c>
      <c r="H240" s="3">
        <v>10698.05</v>
      </c>
      <c r="I240" s="22">
        <f>_xlfn.XLOOKUP($A240,[1]Sheet1!$A:$A,[1]Sheet1!D:D,0)</f>
        <v>0</v>
      </c>
      <c r="J240" s="22">
        <f>_xlfn.XLOOKUP($A240,[1]Sheet1!$A:$A,[1]Sheet1!E:E,0)</f>
        <v>0</v>
      </c>
      <c r="K240" s="22">
        <f>_xlfn.XLOOKUP($A240,[1]Sheet1!$A:$A,[1]Sheet1!F:F,0)</f>
        <v>0</v>
      </c>
      <c r="O240" s="22">
        <f t="shared" si="342"/>
        <v>0</v>
      </c>
      <c r="P240" s="22">
        <f t="shared" si="343"/>
        <v>0</v>
      </c>
      <c r="Q240" s="22">
        <v>0</v>
      </c>
      <c r="R240" s="22">
        <v>5</v>
      </c>
      <c r="S240" s="22">
        <v>3</v>
      </c>
      <c r="T240" s="22">
        <v>1</v>
      </c>
      <c r="U240" s="22">
        <v>2</v>
      </c>
      <c r="V240" s="22">
        <v>0</v>
      </c>
      <c r="W240" s="22">
        <v>0</v>
      </c>
      <c r="X240" s="22">
        <f t="shared" si="344"/>
        <v>9</v>
      </c>
      <c r="Y240" s="22">
        <f t="shared" si="345"/>
        <v>2</v>
      </c>
      <c r="Z240" s="22">
        <f t="shared" si="346"/>
        <v>11</v>
      </c>
      <c r="AA240" s="22">
        <f t="shared" si="347"/>
        <v>0</v>
      </c>
      <c r="AB240" s="22">
        <f t="shared" si="348"/>
        <v>0</v>
      </c>
      <c r="AC240" s="22">
        <f t="shared" si="349"/>
        <v>0</v>
      </c>
      <c r="AD240" s="22">
        <f t="shared" si="350"/>
        <v>0</v>
      </c>
      <c r="AE240" s="22">
        <f t="shared" si="351"/>
        <v>0</v>
      </c>
      <c r="AF240" s="22">
        <f t="shared" si="352"/>
        <v>0</v>
      </c>
      <c r="AG240" s="22">
        <f t="shared" si="353"/>
        <v>0</v>
      </c>
      <c r="AH240" s="22">
        <f t="shared" si="354"/>
        <v>0</v>
      </c>
      <c r="AI240" s="22">
        <f t="shared" si="355"/>
        <v>0</v>
      </c>
      <c r="AJ240" s="22">
        <f t="shared" si="356"/>
        <v>53490.25</v>
      </c>
      <c r="AK240" s="22">
        <f t="shared" si="357"/>
        <v>32094.149999999998</v>
      </c>
      <c r="AL240" s="22">
        <f t="shared" si="358"/>
        <v>10698.05</v>
      </c>
      <c r="AM240" s="22">
        <f t="shared" si="359"/>
        <v>21396.1</v>
      </c>
      <c r="AN240" s="22">
        <f t="shared" si="360"/>
        <v>0</v>
      </c>
      <c r="AO240" s="22">
        <f t="shared" si="361"/>
        <v>0</v>
      </c>
      <c r="AP240" s="22">
        <f t="shared" si="362"/>
        <v>96282.45</v>
      </c>
      <c r="AQ240" s="22">
        <f t="shared" si="363"/>
        <v>21396.1</v>
      </c>
      <c r="AR240" s="22">
        <f t="shared" si="364"/>
        <v>117678.54999999999</v>
      </c>
      <c r="AS240" s="22">
        <f t="shared" si="365"/>
        <v>0</v>
      </c>
      <c r="BB240" s="22">
        <f t="shared" si="366"/>
        <v>2</v>
      </c>
    </row>
    <row r="241" spans="1:54">
      <c r="A241" s="3" t="str">
        <f t="shared" si="341"/>
        <v>BC_TAM308Perjeta</v>
      </c>
      <c r="B241" s="3" t="s">
        <v>557</v>
      </c>
      <c r="C241" s="3" t="s">
        <v>652</v>
      </c>
      <c r="D241" s="3" t="s">
        <v>698</v>
      </c>
      <c r="E241" s="3" t="s">
        <v>708</v>
      </c>
      <c r="F241" s="3" t="s">
        <v>16</v>
      </c>
      <c r="G241" s="3" t="s">
        <v>16</v>
      </c>
      <c r="H241" s="3">
        <v>3985.87</v>
      </c>
      <c r="I241" s="22">
        <f>_xlfn.XLOOKUP($A241,[1]Sheet1!$A:$A,[1]Sheet1!D:D,0)</f>
        <v>31.665632088531577</v>
      </c>
      <c r="J241" s="22">
        <f>_xlfn.XLOOKUP($A241,[1]Sheet1!$A:$A,[1]Sheet1!E:E,0)</f>
        <v>26.748435071805904</v>
      </c>
      <c r="K241" s="22">
        <f>_xlfn.XLOOKUP($A241,[1]Sheet1!$A:$A,[1]Sheet1!F:F,0)</f>
        <v>40.598530322292525</v>
      </c>
      <c r="L241" s="22">
        <v>24.532510037089857</v>
      </c>
      <c r="M241" s="22">
        <v>29.775853969688178</v>
      </c>
      <c r="N241" s="22">
        <v>34.172467378058997</v>
      </c>
      <c r="O241" s="22">
        <f t="shared" si="342"/>
        <v>99.012597482630014</v>
      </c>
      <c r="P241" s="22">
        <f t="shared" si="343"/>
        <v>88.480831384837032</v>
      </c>
      <c r="Q241" s="22">
        <v>187.49342886746703</v>
      </c>
      <c r="R241" s="22">
        <v>30</v>
      </c>
      <c r="S241" s="22">
        <v>38</v>
      </c>
      <c r="T241" s="22">
        <v>30</v>
      </c>
      <c r="U241" s="22">
        <v>34</v>
      </c>
      <c r="V241" s="22">
        <v>0</v>
      </c>
      <c r="W241" s="22">
        <v>0</v>
      </c>
      <c r="X241" s="22">
        <f t="shared" si="344"/>
        <v>98</v>
      </c>
      <c r="Y241" s="22">
        <f t="shared" si="345"/>
        <v>34</v>
      </c>
      <c r="Z241" s="22">
        <f t="shared" si="346"/>
        <v>132</v>
      </c>
      <c r="AA241" s="22">
        <f t="shared" si="347"/>
        <v>126215.09297271536</v>
      </c>
      <c r="AB241" s="22">
        <f t="shared" si="348"/>
        <v>106615.78489965899</v>
      </c>
      <c r="AC241" s="22">
        <f t="shared" si="349"/>
        <v>161820.46405571609</v>
      </c>
      <c r="AD241" s="22">
        <f t="shared" si="350"/>
        <v>97783.39578153535</v>
      </c>
      <c r="AE241" s="22">
        <f t="shared" si="351"/>
        <v>118682.68306216101</v>
      </c>
      <c r="AF241" s="22">
        <f t="shared" si="352"/>
        <v>136207.01254818402</v>
      </c>
      <c r="AG241" s="22">
        <f t="shared" si="353"/>
        <v>394651.34192809049</v>
      </c>
      <c r="AH241" s="22">
        <f t="shared" si="354"/>
        <v>352673.09139188036</v>
      </c>
      <c r="AI241" s="22">
        <f t="shared" si="355"/>
        <v>747324.43331997085</v>
      </c>
      <c r="AJ241" s="22">
        <f t="shared" si="356"/>
        <v>119576.09999999999</v>
      </c>
      <c r="AK241" s="22">
        <f t="shared" si="357"/>
        <v>151463.06</v>
      </c>
      <c r="AL241" s="22">
        <f t="shared" si="358"/>
        <v>119576.09999999999</v>
      </c>
      <c r="AM241" s="22">
        <f t="shared" si="359"/>
        <v>135519.57999999999</v>
      </c>
      <c r="AN241" s="22">
        <f t="shared" si="360"/>
        <v>0</v>
      </c>
      <c r="AO241" s="22">
        <f t="shared" si="361"/>
        <v>0</v>
      </c>
      <c r="AP241" s="22">
        <f t="shared" si="362"/>
        <v>390615.26</v>
      </c>
      <c r="AQ241" s="22">
        <f t="shared" si="363"/>
        <v>135519.57999999999</v>
      </c>
      <c r="AR241" s="22">
        <f t="shared" si="364"/>
        <v>526134.84</v>
      </c>
      <c r="AS241" s="22">
        <f t="shared" si="365"/>
        <v>0</v>
      </c>
      <c r="BB241" s="22">
        <f t="shared" si="366"/>
        <v>34</v>
      </c>
    </row>
    <row r="242" spans="1:54">
      <c r="A242" s="3" t="str">
        <f t="shared" si="341"/>
        <v>BC_TAM308Phesgo 10ml</v>
      </c>
      <c r="B242" s="3" t="s">
        <v>557</v>
      </c>
      <c r="C242" s="3" t="s">
        <v>652</v>
      </c>
      <c r="D242" s="3" t="s">
        <v>698</v>
      </c>
      <c r="E242" s="3" t="s">
        <v>710</v>
      </c>
      <c r="F242" s="3" t="s">
        <v>17</v>
      </c>
      <c r="G242" s="3" t="s">
        <v>18</v>
      </c>
      <c r="H242" s="3">
        <v>6232.07</v>
      </c>
      <c r="I242" s="22">
        <f>_xlfn.XLOOKUP($A242,[1]Sheet1!$A:$A,[1]Sheet1!D:D,0)</f>
        <v>73.586838082187853</v>
      </c>
      <c r="J242" s="22">
        <f>_xlfn.XLOOKUP($A242,[1]Sheet1!$A:$A,[1]Sheet1!E:E,0)</f>
        <v>67.513528901881458</v>
      </c>
      <c r="K242" s="22">
        <f>_xlfn.XLOOKUP($A242,[1]Sheet1!$A:$A,[1]Sheet1!F:F,0)</f>
        <v>100.64776368403835</v>
      </c>
      <c r="L242" s="22">
        <v>88.375947128492342</v>
      </c>
      <c r="M242" s="22">
        <v>79.051260471223671</v>
      </c>
      <c r="N242" s="22">
        <v>104.50964919719202</v>
      </c>
      <c r="O242" s="22">
        <f t="shared" si="342"/>
        <v>241.74813066810765</v>
      </c>
      <c r="P242" s="22">
        <f t="shared" si="343"/>
        <v>271.93685679690805</v>
      </c>
      <c r="Q242" s="22">
        <v>513.68498746501564</v>
      </c>
      <c r="R242" s="22">
        <v>78</v>
      </c>
      <c r="S242" s="22">
        <v>76</v>
      </c>
      <c r="T242" s="22">
        <v>124</v>
      </c>
      <c r="U242" s="22">
        <v>76</v>
      </c>
      <c r="V242" s="22">
        <v>0</v>
      </c>
      <c r="W242" s="22">
        <v>0</v>
      </c>
      <c r="X242" s="22">
        <f t="shared" si="344"/>
        <v>278</v>
      </c>
      <c r="Y242" s="22">
        <f t="shared" si="345"/>
        <v>76</v>
      </c>
      <c r="Z242" s="22">
        <f t="shared" si="346"/>
        <v>354</v>
      </c>
      <c r="AA242" s="22">
        <f t="shared" si="347"/>
        <v>458598.32600686041</v>
      </c>
      <c r="AB242" s="22">
        <f t="shared" si="348"/>
        <v>420749.03806354833</v>
      </c>
      <c r="AC242" s="22">
        <f t="shared" si="349"/>
        <v>627243.90862238489</v>
      </c>
      <c r="AD242" s="22">
        <f t="shared" si="350"/>
        <v>550765.08882106328</v>
      </c>
      <c r="AE242" s="22">
        <f t="shared" si="351"/>
        <v>492652.98884489888</v>
      </c>
      <c r="AF242" s="22">
        <f t="shared" si="352"/>
        <v>651311.44947234448</v>
      </c>
      <c r="AG242" s="22">
        <f t="shared" si="353"/>
        <v>1506591.2726927935</v>
      </c>
      <c r="AH242" s="22">
        <f t="shared" si="354"/>
        <v>1694729.5271383068</v>
      </c>
      <c r="AI242" s="22">
        <f t="shared" si="355"/>
        <v>3201320.7998310998</v>
      </c>
      <c r="AJ242" s="22">
        <f t="shared" si="356"/>
        <v>486101.45999999996</v>
      </c>
      <c r="AK242" s="22">
        <f t="shared" si="357"/>
        <v>473637.31999999995</v>
      </c>
      <c r="AL242" s="22">
        <f t="shared" si="358"/>
        <v>772776.67999999993</v>
      </c>
      <c r="AM242" s="22">
        <f t="shared" si="359"/>
        <v>473637.31999999995</v>
      </c>
      <c r="AN242" s="22">
        <f t="shared" si="360"/>
        <v>0</v>
      </c>
      <c r="AO242" s="22">
        <f t="shared" si="361"/>
        <v>0</v>
      </c>
      <c r="AP242" s="22">
        <f t="shared" si="362"/>
        <v>1732515.46</v>
      </c>
      <c r="AQ242" s="22">
        <f t="shared" si="363"/>
        <v>473637.31999999995</v>
      </c>
      <c r="AR242" s="22">
        <f t="shared" si="364"/>
        <v>2206152.7799999998</v>
      </c>
      <c r="AS242" s="22">
        <f t="shared" si="365"/>
        <v>354</v>
      </c>
      <c r="AT242" s="22">
        <f>R242</f>
        <v>78</v>
      </c>
      <c r="AU242" s="22">
        <f t="shared" ref="AU242" si="427">S242</f>
        <v>76</v>
      </c>
      <c r="AV242" s="22">
        <f t="shared" ref="AV242" si="428">T242</f>
        <v>124</v>
      </c>
      <c r="AW242" s="22">
        <f t="shared" ref="AW242" si="429">U242</f>
        <v>76</v>
      </c>
      <c r="AX242" s="22">
        <f t="shared" ref="AX242" si="430">V242</f>
        <v>0</v>
      </c>
      <c r="AY242" s="22">
        <f t="shared" ref="AY242" si="431">W242</f>
        <v>0</v>
      </c>
      <c r="AZ242" s="22">
        <v>143.00000000000003</v>
      </c>
      <c r="BA242" s="22">
        <v>143</v>
      </c>
      <c r="BB242" s="22">
        <f t="shared" si="366"/>
        <v>76</v>
      </c>
    </row>
    <row r="243" spans="1:54">
      <c r="A243" s="3" t="str">
        <f t="shared" si="341"/>
        <v>BC_TAM308Phesgo 15ml</v>
      </c>
      <c r="B243" s="3" t="s">
        <v>557</v>
      </c>
      <c r="C243" s="3" t="s">
        <v>652</v>
      </c>
      <c r="D243" s="3" t="s">
        <v>698</v>
      </c>
      <c r="E243" s="3" t="s">
        <v>710</v>
      </c>
      <c r="F243" s="3" t="s">
        <v>17</v>
      </c>
      <c r="G243" s="3" t="s">
        <v>19</v>
      </c>
      <c r="H243" s="3">
        <v>8489.27</v>
      </c>
      <c r="I243" s="22">
        <f>_xlfn.XLOOKUP($A243,[1]Sheet1!$A:$A,[1]Sheet1!D:D,0)</f>
        <v>5.0000058897879329</v>
      </c>
      <c r="J243" s="22">
        <f>_xlfn.XLOOKUP($A243,[1]Sheet1!$A:$A,[1]Sheet1!E:E,0)</f>
        <v>5.0000058897879329</v>
      </c>
      <c r="K243" s="22">
        <f>_xlfn.XLOOKUP($A243,[1]Sheet1!$A:$A,[1]Sheet1!F:F,0)</f>
        <v>7.0000058897879329</v>
      </c>
      <c r="L243" s="22">
        <v>6.0000058897879329</v>
      </c>
      <c r="M243" s="22">
        <v>7.0000058897879329</v>
      </c>
      <c r="N243" s="22">
        <v>8.000005889787932</v>
      </c>
      <c r="O243" s="22">
        <f t="shared" si="342"/>
        <v>17.0000176693638</v>
      </c>
      <c r="P243" s="22">
        <f t="shared" si="343"/>
        <v>21.0000176693638</v>
      </c>
      <c r="Q243" s="22">
        <v>38.000035338727599</v>
      </c>
      <c r="R243" s="22">
        <v>3</v>
      </c>
      <c r="S243" s="22">
        <v>4</v>
      </c>
      <c r="T243" s="22">
        <v>6</v>
      </c>
      <c r="U243" s="22">
        <v>5</v>
      </c>
      <c r="V243" s="22">
        <v>0</v>
      </c>
      <c r="W243" s="22">
        <v>0</v>
      </c>
      <c r="X243" s="22">
        <f t="shared" si="344"/>
        <v>13</v>
      </c>
      <c r="Y243" s="22">
        <f t="shared" si="345"/>
        <v>5</v>
      </c>
      <c r="Z243" s="22">
        <f t="shared" si="346"/>
        <v>18</v>
      </c>
      <c r="AA243" s="22">
        <f t="shared" si="347"/>
        <v>42446.400000000009</v>
      </c>
      <c r="AB243" s="22">
        <f t="shared" si="348"/>
        <v>42446.400000000009</v>
      </c>
      <c r="AC243" s="22">
        <f t="shared" si="349"/>
        <v>59424.94000000001</v>
      </c>
      <c r="AD243" s="22">
        <f t="shared" si="350"/>
        <v>50935.670000000006</v>
      </c>
      <c r="AE243" s="22">
        <f t="shared" si="351"/>
        <v>59424.94000000001</v>
      </c>
      <c r="AF243" s="22">
        <f t="shared" si="352"/>
        <v>67914.210000000006</v>
      </c>
      <c r="AG243" s="22">
        <f t="shared" si="353"/>
        <v>144317.74000000002</v>
      </c>
      <c r="AH243" s="22">
        <f t="shared" si="354"/>
        <v>178274.82000000004</v>
      </c>
      <c r="AI243" s="22">
        <f t="shared" si="355"/>
        <v>322592.56000000006</v>
      </c>
      <c r="AJ243" s="22">
        <f t="shared" si="356"/>
        <v>25467.81</v>
      </c>
      <c r="AK243" s="22">
        <f t="shared" si="357"/>
        <v>33957.08</v>
      </c>
      <c r="AL243" s="22">
        <f t="shared" si="358"/>
        <v>50935.62</v>
      </c>
      <c r="AM243" s="22">
        <f t="shared" si="359"/>
        <v>42446.350000000006</v>
      </c>
      <c r="AN243" s="22">
        <f t="shared" si="360"/>
        <v>0</v>
      </c>
      <c r="AO243" s="22">
        <f t="shared" si="361"/>
        <v>0</v>
      </c>
      <c r="AP243" s="22">
        <f t="shared" si="362"/>
        <v>110360.51000000001</v>
      </c>
      <c r="AQ243" s="22">
        <f t="shared" si="363"/>
        <v>42446.350000000006</v>
      </c>
      <c r="AR243" s="22">
        <f t="shared" si="364"/>
        <v>152806.86000000002</v>
      </c>
      <c r="AS243" s="22">
        <f t="shared" si="365"/>
        <v>36</v>
      </c>
      <c r="AT243" s="22">
        <f>R243*2</f>
        <v>6</v>
      </c>
      <c r="AU243" s="22">
        <f t="shared" ref="AU243" si="432">S243*2</f>
        <v>8</v>
      </c>
      <c r="AV243" s="22">
        <f t="shared" ref="AV243" si="433">T243*2</f>
        <v>12</v>
      </c>
      <c r="AW243" s="22">
        <f t="shared" ref="AW243" si="434">U243*2</f>
        <v>10</v>
      </c>
      <c r="AX243" s="22">
        <f t="shared" ref="AX243" si="435">V243*2</f>
        <v>0</v>
      </c>
      <c r="AY243" s="22">
        <f t="shared" ref="AY243" si="436">W243*2</f>
        <v>0</v>
      </c>
      <c r="BB243" s="22">
        <f t="shared" si="366"/>
        <v>5</v>
      </c>
    </row>
    <row r="244" spans="1:54">
      <c r="A244" s="3" t="str">
        <f t="shared" si="341"/>
        <v>BC_TAM312Herceptin IV</v>
      </c>
      <c r="B244" s="3" t="s">
        <v>557</v>
      </c>
      <c r="C244" s="3" t="s">
        <v>653</v>
      </c>
      <c r="D244" s="3" t="s">
        <v>699</v>
      </c>
      <c r="E244" s="3" t="s">
        <v>708</v>
      </c>
      <c r="F244" s="3" t="s">
        <v>11</v>
      </c>
      <c r="G244" s="3" t="s">
        <v>11</v>
      </c>
      <c r="H244" s="3">
        <v>4535.5</v>
      </c>
      <c r="I244" s="22">
        <f>_xlfn.XLOOKUP($A244,[1]Sheet1!$A:$A,[1]Sheet1!D:D,0)</f>
        <v>115.3476848441595</v>
      </c>
      <c r="J244" s="22">
        <f>_xlfn.XLOOKUP($A244,[1]Sheet1!$A:$A,[1]Sheet1!E:E,0)</f>
        <v>82.635675912626709</v>
      </c>
      <c r="K244" s="22">
        <f>_xlfn.XLOOKUP($A244,[1]Sheet1!$A:$A,[1]Sheet1!F:F,0)</f>
        <v>76.869940632323974</v>
      </c>
      <c r="L244" s="22">
        <v>54.281008788964897</v>
      </c>
      <c r="M244" s="22">
        <v>49.457516221612082</v>
      </c>
      <c r="N244" s="22">
        <v>86.100531770964182</v>
      </c>
      <c r="O244" s="22">
        <f t="shared" si="342"/>
        <v>274.85330138911019</v>
      </c>
      <c r="P244" s="22">
        <f t="shared" si="343"/>
        <v>189.83905678154116</v>
      </c>
      <c r="Q244" s="22">
        <v>464.69235817065135</v>
      </c>
      <c r="R244" s="22">
        <v>91.4</v>
      </c>
      <c r="S244" s="22">
        <v>60.599999999999994</v>
      </c>
      <c r="T244" s="22">
        <v>52.2</v>
      </c>
      <c r="U244" s="22">
        <v>69.8</v>
      </c>
      <c r="V244" s="22">
        <v>0</v>
      </c>
      <c r="W244" s="22">
        <v>0</v>
      </c>
      <c r="X244" s="22">
        <f t="shared" si="344"/>
        <v>204.2</v>
      </c>
      <c r="Y244" s="22">
        <f t="shared" si="345"/>
        <v>69.8</v>
      </c>
      <c r="Z244" s="22">
        <f t="shared" si="346"/>
        <v>274</v>
      </c>
      <c r="AA244" s="22">
        <f t="shared" si="347"/>
        <v>523159.42461068544</v>
      </c>
      <c r="AB244" s="22">
        <f t="shared" si="348"/>
        <v>374794.10810171842</v>
      </c>
      <c r="AC244" s="22">
        <f t="shared" si="349"/>
        <v>348643.61573790538</v>
      </c>
      <c r="AD244" s="22">
        <f t="shared" si="350"/>
        <v>246191.5153623503</v>
      </c>
      <c r="AE244" s="22">
        <f t="shared" si="351"/>
        <v>224314.56482312159</v>
      </c>
      <c r="AF244" s="22">
        <f t="shared" si="352"/>
        <v>390508.96184720803</v>
      </c>
      <c r="AG244" s="22">
        <f t="shared" si="353"/>
        <v>1246597.1484503092</v>
      </c>
      <c r="AH244" s="22">
        <f t="shared" si="354"/>
        <v>861015.04203267989</v>
      </c>
      <c r="AI244" s="22">
        <f t="shared" si="355"/>
        <v>2107612.190482989</v>
      </c>
      <c r="AJ244" s="22">
        <f t="shared" si="356"/>
        <v>414544.7</v>
      </c>
      <c r="AK244" s="22">
        <f t="shared" si="357"/>
        <v>274851.3</v>
      </c>
      <c r="AL244" s="22">
        <f t="shared" si="358"/>
        <v>236753.1</v>
      </c>
      <c r="AM244" s="22">
        <f t="shared" si="359"/>
        <v>316577.89999999997</v>
      </c>
      <c r="AN244" s="22">
        <f t="shared" si="360"/>
        <v>0</v>
      </c>
      <c r="AO244" s="22">
        <f t="shared" si="361"/>
        <v>0</v>
      </c>
      <c r="AP244" s="22">
        <f t="shared" si="362"/>
        <v>926149.1</v>
      </c>
      <c r="AQ244" s="22">
        <f t="shared" si="363"/>
        <v>316577.89999999997</v>
      </c>
      <c r="AR244" s="22">
        <f t="shared" si="364"/>
        <v>1242727</v>
      </c>
      <c r="AS244" s="22">
        <f t="shared" si="365"/>
        <v>0</v>
      </c>
      <c r="BB244" s="22">
        <f t="shared" si="366"/>
        <v>69.8</v>
      </c>
    </row>
    <row r="245" spans="1:54">
      <c r="A245" s="3" t="str">
        <f t="shared" si="341"/>
        <v>BC_TAM312Herceptin SC</v>
      </c>
      <c r="B245" s="3" t="s">
        <v>557</v>
      </c>
      <c r="C245" s="3" t="s">
        <v>653</v>
      </c>
      <c r="D245" s="3" t="s">
        <v>699</v>
      </c>
      <c r="E245" s="3" t="s">
        <v>708</v>
      </c>
      <c r="F245" s="3" t="s">
        <v>12</v>
      </c>
      <c r="G245" s="3" t="s">
        <v>12</v>
      </c>
      <c r="H245" s="3">
        <v>3444.49</v>
      </c>
      <c r="I245" s="22">
        <f>_xlfn.XLOOKUP($A245,[1]Sheet1!$A:$A,[1]Sheet1!D:D,0)</f>
        <v>16.962390790495704</v>
      </c>
      <c r="J245" s="22">
        <f>_xlfn.XLOOKUP($A245,[1]Sheet1!$A:$A,[1]Sheet1!E:E,0)</f>
        <v>15.716040977032174</v>
      </c>
      <c r="K245" s="22">
        <f>_xlfn.XLOOKUP($A245,[1]Sheet1!$A:$A,[1]Sheet1!F:F,0)</f>
        <v>23.838580165834941</v>
      </c>
      <c r="L245" s="22">
        <v>24.400305056508852</v>
      </c>
      <c r="M245" s="22">
        <v>21.969593685736132</v>
      </c>
      <c r="N245" s="22">
        <v>28.916674954186984</v>
      </c>
      <c r="O245" s="22">
        <f t="shared" si="342"/>
        <v>56.517011933362816</v>
      </c>
      <c r="P245" s="22">
        <f t="shared" si="343"/>
        <v>75.286573696431972</v>
      </c>
      <c r="Q245" s="22">
        <v>131.80358562979478</v>
      </c>
      <c r="R245" s="22">
        <v>17.399999999999999</v>
      </c>
      <c r="S245" s="22">
        <v>22.8</v>
      </c>
      <c r="T245" s="22">
        <v>35.4</v>
      </c>
      <c r="U245" s="22">
        <v>25</v>
      </c>
      <c r="V245" s="22">
        <v>0</v>
      </c>
      <c r="W245" s="22">
        <v>0</v>
      </c>
      <c r="X245" s="22">
        <f t="shared" si="344"/>
        <v>75.599999999999994</v>
      </c>
      <c r="Y245" s="22">
        <f t="shared" si="345"/>
        <v>25</v>
      </c>
      <c r="Z245" s="22">
        <f t="shared" si="346"/>
        <v>100.6</v>
      </c>
      <c r="AA245" s="22">
        <f t="shared" si="347"/>
        <v>58426.785453954544</v>
      </c>
      <c r="AB245" s="22">
        <f t="shared" si="348"/>
        <v>54133.745984977548</v>
      </c>
      <c r="AC245" s="22">
        <f t="shared" si="349"/>
        <v>82111.750995416791</v>
      </c>
      <c r="AD245" s="22">
        <f t="shared" si="350"/>
        <v>84046.606764094176</v>
      </c>
      <c r="AE245" s="22">
        <f t="shared" si="351"/>
        <v>75674.045754581253</v>
      </c>
      <c r="AF245" s="22">
        <f t="shared" si="352"/>
        <v>99603.197712947513</v>
      </c>
      <c r="AG245" s="22">
        <f t="shared" si="353"/>
        <v>194672.28243434886</v>
      </c>
      <c r="AH245" s="22">
        <f t="shared" si="354"/>
        <v>259323.85023162296</v>
      </c>
      <c r="AI245" s="22">
        <f t="shared" si="355"/>
        <v>453996.13266597182</v>
      </c>
      <c r="AJ245" s="22">
        <f t="shared" si="356"/>
        <v>59934.125999999989</v>
      </c>
      <c r="AK245" s="22">
        <f t="shared" si="357"/>
        <v>78534.372000000003</v>
      </c>
      <c r="AL245" s="22">
        <f t="shared" si="358"/>
        <v>121934.94599999998</v>
      </c>
      <c r="AM245" s="22">
        <f t="shared" si="359"/>
        <v>86112.25</v>
      </c>
      <c r="AN245" s="22">
        <f t="shared" si="360"/>
        <v>0</v>
      </c>
      <c r="AO245" s="22">
        <f t="shared" si="361"/>
        <v>0</v>
      </c>
      <c r="AP245" s="22">
        <f t="shared" si="362"/>
        <v>260403.44399999996</v>
      </c>
      <c r="AQ245" s="22">
        <f t="shared" si="363"/>
        <v>86112.25</v>
      </c>
      <c r="AR245" s="22">
        <f t="shared" si="364"/>
        <v>346515.69399999996</v>
      </c>
      <c r="AS245" s="22">
        <f t="shared" si="365"/>
        <v>0</v>
      </c>
      <c r="BB245" s="22">
        <f t="shared" si="366"/>
        <v>25</v>
      </c>
    </row>
    <row r="246" spans="1:54">
      <c r="A246" s="3" t="str">
        <f t="shared" si="341"/>
        <v>BC_TAM312Itovebi 3mg</v>
      </c>
      <c r="B246" s="3" t="s">
        <v>557</v>
      </c>
      <c r="C246" s="3" t="s">
        <v>653</v>
      </c>
      <c r="D246" s="3" t="s">
        <v>699</v>
      </c>
      <c r="E246" s="3" t="s">
        <v>710</v>
      </c>
      <c r="F246" s="3" t="s">
        <v>13</v>
      </c>
      <c r="G246" s="3" t="s">
        <v>14</v>
      </c>
      <c r="H246" s="3">
        <v>3566.02</v>
      </c>
      <c r="I246" s="22">
        <f>_xlfn.XLOOKUP($A246,[1]Sheet1!$A:$A,[1]Sheet1!D:D,0)</f>
        <v>8.2370748197721824</v>
      </c>
      <c r="J246" s="22">
        <f>_xlfn.XLOOKUP($A246,[1]Sheet1!$A:$A,[1]Sheet1!E:E,0)</f>
        <v>9.4050362463724504</v>
      </c>
      <c r="K246" s="22">
        <f>_xlfn.XLOOKUP($A246,[1]Sheet1!$A:$A,[1]Sheet1!F:F,0)</f>
        <v>19.036086136889629</v>
      </c>
      <c r="L246" s="22">
        <v>19.270159844830346</v>
      </c>
      <c r="M246" s="22">
        <v>23.427345720896618</v>
      </c>
      <c r="N246" s="22">
        <v>29.834873688262057</v>
      </c>
      <c r="O246" s="22">
        <f t="shared" si="342"/>
        <v>36.678197203034259</v>
      </c>
      <c r="P246" s="22">
        <f t="shared" si="343"/>
        <v>72.532379253989021</v>
      </c>
      <c r="Q246" s="22">
        <v>109.21057645702325</v>
      </c>
      <c r="R246" s="22">
        <v>20.399999999999999</v>
      </c>
      <c r="S246" s="22">
        <v>0</v>
      </c>
      <c r="T246" s="22">
        <v>0</v>
      </c>
      <c r="U246" s="22">
        <v>6</v>
      </c>
      <c r="V246" s="22">
        <v>0</v>
      </c>
      <c r="W246" s="22">
        <v>0</v>
      </c>
      <c r="X246" s="22">
        <f t="shared" si="344"/>
        <v>20.399999999999999</v>
      </c>
      <c r="Y246" s="22">
        <f t="shared" si="345"/>
        <v>6</v>
      </c>
      <c r="Z246" s="22">
        <f t="shared" si="346"/>
        <v>26.4</v>
      </c>
      <c r="AA246" s="22">
        <f t="shared" si="347"/>
        <v>29373.573548803997</v>
      </c>
      <c r="AB246" s="22">
        <f t="shared" si="348"/>
        <v>33538.547355289083</v>
      </c>
      <c r="AC246" s="22">
        <f t="shared" si="349"/>
        <v>67883.063885871161</v>
      </c>
      <c r="AD246" s="22">
        <f t="shared" si="350"/>
        <v>68717.775409861904</v>
      </c>
      <c r="AE246" s="22">
        <f t="shared" si="351"/>
        <v>83542.383387631751</v>
      </c>
      <c r="AF246" s="22">
        <f t="shared" si="352"/>
        <v>106391.75626981627</v>
      </c>
      <c r="AG246" s="22">
        <f t="shared" si="353"/>
        <v>130795.18478996423</v>
      </c>
      <c r="AH246" s="22">
        <f t="shared" si="354"/>
        <v>258651.91506730992</v>
      </c>
      <c r="AI246" s="22">
        <f t="shared" si="355"/>
        <v>389447.09985727404</v>
      </c>
      <c r="AJ246" s="22">
        <f t="shared" si="356"/>
        <v>72746.80799999999</v>
      </c>
      <c r="AK246" s="22">
        <f t="shared" si="357"/>
        <v>0</v>
      </c>
      <c r="AL246" s="22">
        <f t="shared" si="358"/>
        <v>0</v>
      </c>
      <c r="AM246" s="22">
        <f t="shared" si="359"/>
        <v>21396.12</v>
      </c>
      <c r="AN246" s="22">
        <f t="shared" si="360"/>
        <v>0</v>
      </c>
      <c r="AO246" s="22">
        <f t="shared" si="361"/>
        <v>0</v>
      </c>
      <c r="AP246" s="22">
        <f t="shared" si="362"/>
        <v>72746.80799999999</v>
      </c>
      <c r="AQ246" s="22">
        <f t="shared" si="363"/>
        <v>21396.12</v>
      </c>
      <c r="AR246" s="22">
        <f t="shared" si="364"/>
        <v>94142.928</v>
      </c>
      <c r="AS246" s="22">
        <f t="shared" si="365"/>
        <v>0</v>
      </c>
      <c r="BB246" s="22">
        <f t="shared" si="366"/>
        <v>6</v>
      </c>
    </row>
    <row r="247" spans="1:54">
      <c r="A247" s="3" t="str">
        <f t="shared" si="341"/>
        <v>BC_TAM312Itovebi 9mg</v>
      </c>
      <c r="B247" s="3" t="s">
        <v>557</v>
      </c>
      <c r="C247" s="3" t="s">
        <v>653</v>
      </c>
      <c r="D247" s="3" t="s">
        <v>699</v>
      </c>
      <c r="E247" s="3" t="s">
        <v>710</v>
      </c>
      <c r="F247" s="3" t="s">
        <v>13</v>
      </c>
      <c r="G247" s="3" t="s">
        <v>15</v>
      </c>
      <c r="H247" s="3">
        <v>10698.05</v>
      </c>
      <c r="I247" s="22">
        <f>_xlfn.XLOOKUP($A247,[1]Sheet1!$A:$A,[1]Sheet1!D:D,0)</f>
        <v>0</v>
      </c>
      <c r="J247" s="22">
        <f>_xlfn.XLOOKUP($A247,[1]Sheet1!$A:$A,[1]Sheet1!E:E,0)</f>
        <v>0</v>
      </c>
      <c r="K247" s="22">
        <f>_xlfn.XLOOKUP($A247,[1]Sheet1!$A:$A,[1]Sheet1!F:F,0)</f>
        <v>0</v>
      </c>
      <c r="O247" s="22">
        <f t="shared" si="342"/>
        <v>0</v>
      </c>
      <c r="P247" s="22">
        <f t="shared" si="343"/>
        <v>0</v>
      </c>
      <c r="Q247" s="22">
        <v>0</v>
      </c>
      <c r="R247" s="22">
        <v>23</v>
      </c>
      <c r="S247" s="22">
        <v>2</v>
      </c>
      <c r="T247" s="22">
        <v>3.6</v>
      </c>
      <c r="U247" s="22">
        <v>9</v>
      </c>
      <c r="V247" s="22">
        <v>0</v>
      </c>
      <c r="W247" s="22">
        <v>0</v>
      </c>
      <c r="X247" s="22">
        <f t="shared" si="344"/>
        <v>28.6</v>
      </c>
      <c r="Y247" s="22">
        <f t="shared" si="345"/>
        <v>9</v>
      </c>
      <c r="Z247" s="22">
        <f t="shared" si="346"/>
        <v>37.6</v>
      </c>
      <c r="AA247" s="22">
        <f t="shared" si="347"/>
        <v>0</v>
      </c>
      <c r="AB247" s="22">
        <f t="shared" si="348"/>
        <v>0</v>
      </c>
      <c r="AC247" s="22">
        <f t="shared" si="349"/>
        <v>0</v>
      </c>
      <c r="AD247" s="22">
        <f t="shared" si="350"/>
        <v>0</v>
      </c>
      <c r="AE247" s="22">
        <f t="shared" si="351"/>
        <v>0</v>
      </c>
      <c r="AF247" s="22">
        <f t="shared" si="352"/>
        <v>0</v>
      </c>
      <c r="AG247" s="22">
        <f t="shared" si="353"/>
        <v>0</v>
      </c>
      <c r="AH247" s="22">
        <f t="shared" si="354"/>
        <v>0</v>
      </c>
      <c r="AI247" s="22">
        <f t="shared" si="355"/>
        <v>0</v>
      </c>
      <c r="AJ247" s="22">
        <f t="shared" si="356"/>
        <v>246055.15</v>
      </c>
      <c r="AK247" s="22">
        <f t="shared" si="357"/>
        <v>21396.1</v>
      </c>
      <c r="AL247" s="22">
        <f t="shared" si="358"/>
        <v>38512.979999999996</v>
      </c>
      <c r="AM247" s="22">
        <f t="shared" si="359"/>
        <v>96282.45</v>
      </c>
      <c r="AN247" s="22">
        <f t="shared" si="360"/>
        <v>0</v>
      </c>
      <c r="AO247" s="22">
        <f t="shared" si="361"/>
        <v>0</v>
      </c>
      <c r="AP247" s="22">
        <f t="shared" si="362"/>
        <v>305964.23</v>
      </c>
      <c r="AQ247" s="22">
        <f t="shared" si="363"/>
        <v>96282.45</v>
      </c>
      <c r="AR247" s="22">
        <f t="shared" si="364"/>
        <v>402246.68</v>
      </c>
      <c r="AS247" s="22">
        <f t="shared" si="365"/>
        <v>0</v>
      </c>
      <c r="BB247" s="22">
        <f t="shared" si="366"/>
        <v>9</v>
      </c>
    </row>
    <row r="248" spans="1:54">
      <c r="A248" s="3" t="str">
        <f t="shared" si="341"/>
        <v>BC_TAM312Perjeta</v>
      </c>
      <c r="B248" s="3" t="s">
        <v>557</v>
      </c>
      <c r="C248" s="3" t="s">
        <v>653</v>
      </c>
      <c r="D248" s="3" t="s">
        <v>699</v>
      </c>
      <c r="E248" s="3" t="s">
        <v>708</v>
      </c>
      <c r="F248" s="3" t="s">
        <v>16</v>
      </c>
      <c r="G248" s="3" t="s">
        <v>16</v>
      </c>
      <c r="H248" s="3">
        <v>3985.87</v>
      </c>
      <c r="I248" s="22">
        <f>_xlfn.XLOOKUP($A248,[1]Sheet1!$A:$A,[1]Sheet1!D:D,0)</f>
        <v>26.96381076755948</v>
      </c>
      <c r="J248" s="22">
        <f>_xlfn.XLOOKUP($A248,[1]Sheet1!$A:$A,[1]Sheet1!E:E,0)</f>
        <v>22.776735976343865</v>
      </c>
      <c r="K248" s="22">
        <f>_xlfn.XLOOKUP($A248,[1]Sheet1!$A:$A,[1]Sheet1!F:F,0)</f>
        <v>34.570321728957005</v>
      </c>
      <c r="L248" s="22">
        <v>20.889839067287028</v>
      </c>
      <c r="M248" s="22">
        <v>25.354633365172411</v>
      </c>
      <c r="N248" s="22">
        <v>29.098422582137403</v>
      </c>
      <c r="O248" s="22">
        <f t="shared" si="342"/>
        <v>84.310868472860349</v>
      </c>
      <c r="P248" s="22">
        <f t="shared" si="343"/>
        <v>75.342895014596849</v>
      </c>
      <c r="Q248" s="22">
        <v>159.65376348745718</v>
      </c>
      <c r="R248" s="22">
        <v>46</v>
      </c>
      <c r="S248" s="22">
        <v>66</v>
      </c>
      <c r="T248" s="22">
        <v>37.6</v>
      </c>
      <c r="U248" s="22">
        <v>60</v>
      </c>
      <c r="V248" s="22">
        <v>0</v>
      </c>
      <c r="W248" s="22">
        <v>0</v>
      </c>
      <c r="X248" s="22">
        <f t="shared" si="344"/>
        <v>149.6</v>
      </c>
      <c r="Y248" s="22">
        <f t="shared" si="345"/>
        <v>60</v>
      </c>
      <c r="Z248" s="22">
        <f t="shared" si="346"/>
        <v>209.6</v>
      </c>
      <c r="AA248" s="22">
        <f t="shared" si="347"/>
        <v>107474.24442409231</v>
      </c>
      <c r="AB248" s="22">
        <f t="shared" si="348"/>
        <v>90785.108626029716</v>
      </c>
      <c r="AC248" s="22">
        <f t="shared" si="349"/>
        <v>137792.80826979785</v>
      </c>
      <c r="AD248" s="22">
        <f t="shared" si="350"/>
        <v>83264.182843127346</v>
      </c>
      <c r="AE248" s="22">
        <f t="shared" si="351"/>
        <v>101060.27249123975</v>
      </c>
      <c r="AF248" s="22">
        <f t="shared" si="352"/>
        <v>115982.52961746401</v>
      </c>
      <c r="AG248" s="22">
        <f t="shared" si="353"/>
        <v>336052.16131991986</v>
      </c>
      <c r="AH248" s="22">
        <f t="shared" si="354"/>
        <v>300306.98495183111</v>
      </c>
      <c r="AI248" s="22">
        <f t="shared" si="355"/>
        <v>636359.14627175091</v>
      </c>
      <c r="AJ248" s="22">
        <f t="shared" si="356"/>
        <v>183350.02</v>
      </c>
      <c r="AK248" s="22">
        <f t="shared" si="357"/>
        <v>263067.42</v>
      </c>
      <c r="AL248" s="22">
        <f t="shared" si="358"/>
        <v>149868.712</v>
      </c>
      <c r="AM248" s="22">
        <f t="shared" si="359"/>
        <v>239152.19999999998</v>
      </c>
      <c r="AN248" s="22">
        <f t="shared" si="360"/>
        <v>0</v>
      </c>
      <c r="AO248" s="22">
        <f t="shared" si="361"/>
        <v>0</v>
      </c>
      <c r="AP248" s="22">
        <f t="shared" si="362"/>
        <v>596286.152</v>
      </c>
      <c r="AQ248" s="22">
        <f t="shared" si="363"/>
        <v>239152.19999999998</v>
      </c>
      <c r="AR248" s="22">
        <f t="shared" si="364"/>
        <v>835438.35199999996</v>
      </c>
      <c r="AS248" s="22">
        <f t="shared" si="365"/>
        <v>0</v>
      </c>
      <c r="BB248" s="22">
        <f t="shared" si="366"/>
        <v>60</v>
      </c>
    </row>
    <row r="249" spans="1:54">
      <c r="A249" s="3" t="str">
        <f t="shared" si="341"/>
        <v>BC_TAM312Phesgo 10ml</v>
      </c>
      <c r="B249" s="3" t="s">
        <v>557</v>
      </c>
      <c r="C249" s="3" t="s">
        <v>653</v>
      </c>
      <c r="D249" s="3" t="s">
        <v>699</v>
      </c>
      <c r="E249" s="3" t="s">
        <v>710</v>
      </c>
      <c r="F249" s="3" t="s">
        <v>17</v>
      </c>
      <c r="G249" s="3" t="s">
        <v>18</v>
      </c>
      <c r="H249" s="3">
        <v>6232.07</v>
      </c>
      <c r="I249" s="22">
        <f>_xlfn.XLOOKUP($A249,[1]Sheet1!$A:$A,[1]Sheet1!D:D,0)</f>
        <v>92.158958774206624</v>
      </c>
      <c r="J249" s="22">
        <f>_xlfn.XLOOKUP($A249,[1]Sheet1!$A:$A,[1]Sheet1!E:E,0)</f>
        <v>83.803642203964529</v>
      </c>
      <c r="K249" s="22">
        <f>_xlfn.XLOOKUP($A249,[1]Sheet1!$A:$A,[1]Sheet1!F:F,0)</f>
        <v>125.31341879654531</v>
      </c>
      <c r="L249" s="22">
        <v>108.39131377455945</v>
      </c>
      <c r="M249" s="22">
        <v>98.508512568497352</v>
      </c>
      <c r="N249" s="22">
        <v>128.52812117196652</v>
      </c>
      <c r="O249" s="22">
        <f t="shared" si="342"/>
        <v>301.27601977471647</v>
      </c>
      <c r="P249" s="22">
        <f t="shared" si="343"/>
        <v>335.42794751502333</v>
      </c>
      <c r="Q249" s="22">
        <v>636.70396728973992</v>
      </c>
      <c r="R249" s="22">
        <v>109.6</v>
      </c>
      <c r="S249" s="22">
        <v>136.19999999999999</v>
      </c>
      <c r="T249" s="22">
        <v>152.19999999999999</v>
      </c>
      <c r="U249" s="22">
        <v>95.6</v>
      </c>
      <c r="V249" s="22">
        <v>0</v>
      </c>
      <c r="W249" s="22">
        <v>0</v>
      </c>
      <c r="X249" s="22">
        <f t="shared" si="344"/>
        <v>398</v>
      </c>
      <c r="Y249" s="22">
        <f t="shared" si="345"/>
        <v>95.6</v>
      </c>
      <c r="Z249" s="22">
        <f t="shared" si="346"/>
        <v>493.6</v>
      </c>
      <c r="AA249" s="22">
        <f t="shared" si="347"/>
        <v>574341.08220796986</v>
      </c>
      <c r="AB249" s="22">
        <f t="shared" si="348"/>
        <v>522270.16447006119</v>
      </c>
      <c r="AC249" s="22">
        <f t="shared" si="349"/>
        <v>780961.99787938606</v>
      </c>
      <c r="AD249" s="22">
        <f t="shared" si="350"/>
        <v>675502.25483501866</v>
      </c>
      <c r="AE249" s="22">
        <f t="shared" si="351"/>
        <v>613911.94592275529</v>
      </c>
      <c r="AF249" s="22">
        <f t="shared" si="352"/>
        <v>800996.24811217736</v>
      </c>
      <c r="AG249" s="22">
        <f t="shared" si="353"/>
        <v>1877573.2445574172</v>
      </c>
      <c r="AH249" s="22">
        <f t="shared" si="354"/>
        <v>2090410.4488699513</v>
      </c>
      <c r="AI249" s="22">
        <f t="shared" si="355"/>
        <v>3967983.6934273695</v>
      </c>
      <c r="AJ249" s="22">
        <f t="shared" si="356"/>
        <v>683034.87199999997</v>
      </c>
      <c r="AK249" s="22">
        <f t="shared" si="357"/>
        <v>848807.93399999989</v>
      </c>
      <c r="AL249" s="22">
        <f t="shared" si="358"/>
        <v>948521.05399999989</v>
      </c>
      <c r="AM249" s="22">
        <f t="shared" si="359"/>
        <v>595785.89199999999</v>
      </c>
      <c r="AN249" s="22">
        <f t="shared" si="360"/>
        <v>0</v>
      </c>
      <c r="AO249" s="22">
        <f t="shared" si="361"/>
        <v>0</v>
      </c>
      <c r="AP249" s="22">
        <f t="shared" si="362"/>
        <v>2480363.86</v>
      </c>
      <c r="AQ249" s="22">
        <f t="shared" si="363"/>
        <v>595785.89199999999</v>
      </c>
      <c r="AR249" s="22">
        <f t="shared" si="364"/>
        <v>3076149.7519999999</v>
      </c>
      <c r="AS249" s="22">
        <f t="shared" si="365"/>
        <v>493.6</v>
      </c>
      <c r="AT249" s="22">
        <f>R249</f>
        <v>109.6</v>
      </c>
      <c r="AU249" s="22">
        <f t="shared" ref="AU249" si="437">S249</f>
        <v>136.19999999999999</v>
      </c>
      <c r="AV249" s="22">
        <f t="shared" ref="AV249" si="438">T249</f>
        <v>152.19999999999999</v>
      </c>
      <c r="AW249" s="22">
        <f t="shared" ref="AW249" si="439">U249</f>
        <v>95.6</v>
      </c>
      <c r="AX249" s="22">
        <f t="shared" ref="AX249" si="440">V249</f>
        <v>0</v>
      </c>
      <c r="AY249" s="22">
        <f t="shared" ref="AY249" si="441">W249</f>
        <v>0</v>
      </c>
      <c r="AZ249" s="22">
        <v>176.33333333333334</v>
      </c>
      <c r="BA249" s="22">
        <v>176.33333333333334</v>
      </c>
      <c r="BB249" s="22">
        <f t="shared" si="366"/>
        <v>95.6</v>
      </c>
    </row>
    <row r="250" spans="1:54">
      <c r="A250" s="3" t="str">
        <f t="shared" si="341"/>
        <v>BC_TAM312Phesgo 15ml</v>
      </c>
      <c r="B250" s="3" t="s">
        <v>557</v>
      </c>
      <c r="C250" s="3" t="s">
        <v>653</v>
      </c>
      <c r="D250" s="3" t="s">
        <v>699</v>
      </c>
      <c r="E250" s="3" t="s">
        <v>710</v>
      </c>
      <c r="F250" s="3" t="s">
        <v>17</v>
      </c>
      <c r="G250" s="3" t="s">
        <v>19</v>
      </c>
      <c r="H250" s="3">
        <v>8489.27</v>
      </c>
      <c r="I250" s="22">
        <f>_xlfn.XLOOKUP($A250,[1]Sheet1!$A:$A,[1]Sheet1!D:D,0)</f>
        <v>5.6000047116684275</v>
      </c>
      <c r="J250" s="22">
        <f>_xlfn.XLOOKUP($A250,[1]Sheet1!$A:$A,[1]Sheet1!E:E,0)</f>
        <v>6.2000047116211059</v>
      </c>
      <c r="K250" s="22">
        <f>_xlfn.XLOOKUP($A250,[1]Sheet1!$A:$A,[1]Sheet1!F:F,0)</f>
        <v>8.4000035338331234</v>
      </c>
      <c r="L250" s="22">
        <v>8.4000035339498673</v>
      </c>
      <c r="M250" s="22">
        <v>8.4000035340950703</v>
      </c>
      <c r="N250" s="22">
        <v>10.800003533984135</v>
      </c>
      <c r="O250" s="22">
        <f t="shared" si="342"/>
        <v>20.200012957122659</v>
      </c>
      <c r="P250" s="22">
        <f t="shared" si="343"/>
        <v>27.600010602029073</v>
      </c>
      <c r="Q250" s="22">
        <v>47.800023559151732</v>
      </c>
      <c r="R250" s="22">
        <v>14.799999999999999</v>
      </c>
      <c r="S250" s="22">
        <v>11</v>
      </c>
      <c r="T250" s="22">
        <v>10</v>
      </c>
      <c r="U250" s="22">
        <v>9.6</v>
      </c>
      <c r="V250" s="22">
        <v>0</v>
      </c>
      <c r="W250" s="22">
        <v>0</v>
      </c>
      <c r="X250" s="22">
        <f t="shared" si="344"/>
        <v>35.799999999999997</v>
      </c>
      <c r="Y250" s="22">
        <f t="shared" si="345"/>
        <v>9.6</v>
      </c>
      <c r="Z250" s="22">
        <f t="shared" si="346"/>
        <v>45.4</v>
      </c>
      <c r="AA250" s="22">
        <f t="shared" si="347"/>
        <v>47539.951998625431</v>
      </c>
      <c r="AB250" s="22">
        <f t="shared" si="348"/>
        <v>52633.513998223709</v>
      </c>
      <c r="AC250" s="22">
        <f t="shared" si="349"/>
        <v>71309.897999663517</v>
      </c>
      <c r="AD250" s="22">
        <f t="shared" si="350"/>
        <v>71309.89800065459</v>
      </c>
      <c r="AE250" s="22">
        <f t="shared" si="351"/>
        <v>71309.898001887268</v>
      </c>
      <c r="AF250" s="22">
        <f t="shared" si="352"/>
        <v>91684.146000945504</v>
      </c>
      <c r="AG250" s="22">
        <f t="shared" si="353"/>
        <v>171483.36399651269</v>
      </c>
      <c r="AH250" s="22">
        <f t="shared" si="354"/>
        <v>234303.94200348735</v>
      </c>
      <c r="AI250" s="22">
        <f t="shared" si="355"/>
        <v>405787.30600000004</v>
      </c>
      <c r="AJ250" s="22">
        <f t="shared" si="356"/>
        <v>125641.196</v>
      </c>
      <c r="AK250" s="22">
        <f t="shared" si="357"/>
        <v>93381.97</v>
      </c>
      <c r="AL250" s="22">
        <f t="shared" si="358"/>
        <v>84892.700000000012</v>
      </c>
      <c r="AM250" s="22">
        <f t="shared" si="359"/>
        <v>81496.991999999998</v>
      </c>
      <c r="AN250" s="22">
        <f t="shared" si="360"/>
        <v>0</v>
      </c>
      <c r="AO250" s="22">
        <f t="shared" si="361"/>
        <v>0</v>
      </c>
      <c r="AP250" s="22">
        <f t="shared" si="362"/>
        <v>303915.86599999998</v>
      </c>
      <c r="AQ250" s="22">
        <f t="shared" si="363"/>
        <v>81496.991999999998</v>
      </c>
      <c r="AR250" s="22">
        <f t="shared" si="364"/>
        <v>385412.85800000001</v>
      </c>
      <c r="AS250" s="22">
        <f t="shared" si="365"/>
        <v>90.8</v>
      </c>
      <c r="AT250" s="22">
        <f>R250*2</f>
        <v>29.599999999999998</v>
      </c>
      <c r="AU250" s="22">
        <f t="shared" ref="AU250" si="442">S250*2</f>
        <v>22</v>
      </c>
      <c r="AV250" s="22">
        <f t="shared" ref="AV250" si="443">T250*2</f>
        <v>20</v>
      </c>
      <c r="AW250" s="22">
        <f t="shared" ref="AW250" si="444">U250*2</f>
        <v>19.2</v>
      </c>
      <c r="AX250" s="22">
        <f t="shared" ref="AX250" si="445">V250*2</f>
        <v>0</v>
      </c>
      <c r="AY250" s="22">
        <f t="shared" ref="AY250" si="446">W250*2</f>
        <v>0</v>
      </c>
      <c r="BB250" s="22">
        <f t="shared" si="366"/>
        <v>9.6</v>
      </c>
    </row>
    <row r="251" spans="1:54">
      <c r="A251" s="3" t="str">
        <f t="shared" si="341"/>
        <v>BC_TAM316Herceptin IV</v>
      </c>
      <c r="B251" s="3" t="s">
        <v>557</v>
      </c>
      <c r="C251" s="3" t="s">
        <v>654</v>
      </c>
      <c r="D251" s="3" t="s">
        <v>700</v>
      </c>
      <c r="E251" s="3" t="s">
        <v>708</v>
      </c>
      <c r="F251" s="3" t="s">
        <v>11</v>
      </c>
      <c r="G251" s="3" t="s">
        <v>11</v>
      </c>
      <c r="H251" s="3">
        <v>4535.5</v>
      </c>
      <c r="I251" s="22">
        <f>_xlfn.XLOOKUP($A251,[1]Sheet1!$A:$A,[1]Sheet1!D:D,0)</f>
        <v>58.782188818773392</v>
      </c>
      <c r="J251" s="22">
        <f>_xlfn.XLOOKUP($A251,[1]Sheet1!$A:$A,[1]Sheet1!E:E,0)</f>
        <v>42.111863027209608</v>
      </c>
      <c r="K251" s="22">
        <f>_xlfn.XLOOKUP($A251,[1]Sheet1!$A:$A,[1]Sheet1!F:F,0)</f>
        <v>39.17359391167669</v>
      </c>
      <c r="L251" s="22">
        <v>27.662076722365985</v>
      </c>
      <c r="M251" s="22">
        <v>25.20398273250261</v>
      </c>
      <c r="N251" s="22">
        <v>43.877583869979851</v>
      </c>
      <c r="O251" s="22">
        <f t="shared" si="342"/>
        <v>140.0676457576597</v>
      </c>
      <c r="P251" s="22">
        <f t="shared" si="343"/>
        <v>96.743643324848449</v>
      </c>
      <c r="Q251" s="22">
        <v>236.8112890825081</v>
      </c>
      <c r="R251" s="22">
        <v>59</v>
      </c>
      <c r="S251" s="22">
        <v>9</v>
      </c>
      <c r="T251" s="22">
        <v>34</v>
      </c>
      <c r="U251" s="22">
        <v>21</v>
      </c>
      <c r="V251" s="22">
        <v>0</v>
      </c>
      <c r="W251" s="22">
        <v>0</v>
      </c>
      <c r="X251" s="22">
        <f t="shared" si="344"/>
        <v>102</v>
      </c>
      <c r="Y251" s="22">
        <f t="shared" si="345"/>
        <v>21</v>
      </c>
      <c r="Z251" s="22">
        <f t="shared" si="346"/>
        <v>123</v>
      </c>
      <c r="AA251" s="22">
        <f t="shared" si="347"/>
        <v>266606.61738754669</v>
      </c>
      <c r="AB251" s="22">
        <f t="shared" si="348"/>
        <v>190998.35475990918</v>
      </c>
      <c r="AC251" s="22">
        <f t="shared" si="349"/>
        <v>177671.83518640962</v>
      </c>
      <c r="AD251" s="22">
        <f t="shared" si="350"/>
        <v>125461.34897429093</v>
      </c>
      <c r="AE251" s="22">
        <f t="shared" si="351"/>
        <v>114312.66368326558</v>
      </c>
      <c r="AF251" s="22">
        <f t="shared" si="352"/>
        <v>199006.78164229362</v>
      </c>
      <c r="AG251" s="22">
        <f t="shared" si="353"/>
        <v>635276.80733386555</v>
      </c>
      <c r="AH251" s="22">
        <f t="shared" si="354"/>
        <v>438780.79429985012</v>
      </c>
      <c r="AI251" s="22">
        <f t="shared" si="355"/>
        <v>1074057.6016337154</v>
      </c>
      <c r="AJ251" s="22">
        <f t="shared" si="356"/>
        <v>267594.5</v>
      </c>
      <c r="AK251" s="22">
        <f t="shared" si="357"/>
        <v>40819.5</v>
      </c>
      <c r="AL251" s="22">
        <f t="shared" si="358"/>
        <v>154207</v>
      </c>
      <c r="AM251" s="22">
        <f t="shared" si="359"/>
        <v>95245.5</v>
      </c>
      <c r="AN251" s="22">
        <f t="shared" si="360"/>
        <v>0</v>
      </c>
      <c r="AO251" s="22">
        <f t="shared" si="361"/>
        <v>0</v>
      </c>
      <c r="AP251" s="22">
        <f t="shared" si="362"/>
        <v>462621</v>
      </c>
      <c r="AQ251" s="22">
        <f t="shared" si="363"/>
        <v>95245.5</v>
      </c>
      <c r="AR251" s="22">
        <f t="shared" si="364"/>
        <v>557866.5</v>
      </c>
      <c r="AS251" s="22">
        <f t="shared" si="365"/>
        <v>0</v>
      </c>
      <c r="BB251" s="22">
        <f t="shared" si="366"/>
        <v>21</v>
      </c>
    </row>
    <row r="252" spans="1:54">
      <c r="A252" s="3" t="str">
        <f t="shared" si="341"/>
        <v>BC_TAM316Herceptin SC</v>
      </c>
      <c r="B252" s="3" t="s">
        <v>557</v>
      </c>
      <c r="C252" s="3" t="s">
        <v>654</v>
      </c>
      <c r="D252" s="3" t="s">
        <v>700</v>
      </c>
      <c r="E252" s="3" t="s">
        <v>708</v>
      </c>
      <c r="F252" s="3" t="s">
        <v>12</v>
      </c>
      <c r="G252" s="3" t="s">
        <v>12</v>
      </c>
      <c r="H252" s="3">
        <v>3444.49</v>
      </c>
      <c r="I252" s="22">
        <f>_xlfn.XLOOKUP($A252,[1]Sheet1!$A:$A,[1]Sheet1!D:D,0)</f>
        <v>29.820899360649189</v>
      </c>
      <c r="J252" s="22">
        <f>_xlfn.XLOOKUP($A252,[1]Sheet1!$A:$A,[1]Sheet1!E:E,0)</f>
        <v>27.629741709907801</v>
      </c>
      <c r="K252" s="22">
        <f>_xlfn.XLOOKUP($A252,[1]Sheet1!$A:$A,[1]Sheet1!F:F,0)</f>
        <v>41.909652289372616</v>
      </c>
      <c r="L252" s="22">
        <v>42.897198304557264</v>
      </c>
      <c r="M252" s="22">
        <v>38.623862071600406</v>
      </c>
      <c r="N252" s="22">
        <v>50.837247196107924</v>
      </c>
      <c r="O252" s="22">
        <f t="shared" si="342"/>
        <v>99.360293359929614</v>
      </c>
      <c r="P252" s="22">
        <f t="shared" si="343"/>
        <v>132.35830757226557</v>
      </c>
      <c r="Q252" s="22">
        <v>231.71860093219524</v>
      </c>
      <c r="R252" s="22">
        <v>45</v>
      </c>
      <c r="S252" s="22">
        <v>38</v>
      </c>
      <c r="T252" s="22">
        <v>14</v>
      </c>
      <c r="U252" s="22">
        <v>14</v>
      </c>
      <c r="V252" s="22">
        <v>0</v>
      </c>
      <c r="W252" s="22">
        <v>0</v>
      </c>
      <c r="X252" s="22">
        <f t="shared" si="344"/>
        <v>97</v>
      </c>
      <c r="Y252" s="22">
        <f t="shared" si="345"/>
        <v>14</v>
      </c>
      <c r="Z252" s="22">
        <f t="shared" si="346"/>
        <v>111</v>
      </c>
      <c r="AA252" s="22">
        <f t="shared" si="347"/>
        <v>102717.78963876252</v>
      </c>
      <c r="AB252" s="22">
        <f t="shared" si="348"/>
        <v>95170.369022360319</v>
      </c>
      <c r="AC252" s="22">
        <f t="shared" si="349"/>
        <v>144357.37821422107</v>
      </c>
      <c r="AD252" s="22">
        <f t="shared" si="350"/>
        <v>147758.97058806443</v>
      </c>
      <c r="AE252" s="22">
        <f t="shared" si="351"/>
        <v>133039.50666700688</v>
      </c>
      <c r="AF252" s="22">
        <f t="shared" si="352"/>
        <v>175108.38959452178</v>
      </c>
      <c r="AG252" s="22">
        <f t="shared" si="353"/>
        <v>342245.53687534394</v>
      </c>
      <c r="AH252" s="22">
        <f t="shared" si="354"/>
        <v>455906.866849593</v>
      </c>
      <c r="AI252" s="22">
        <f t="shared" si="355"/>
        <v>798152.40372493712</v>
      </c>
      <c r="AJ252" s="22">
        <f t="shared" si="356"/>
        <v>155002.04999999999</v>
      </c>
      <c r="AK252" s="22">
        <f t="shared" si="357"/>
        <v>130890.62</v>
      </c>
      <c r="AL252" s="22">
        <f t="shared" si="358"/>
        <v>48222.86</v>
      </c>
      <c r="AM252" s="22">
        <f t="shared" si="359"/>
        <v>48222.86</v>
      </c>
      <c r="AN252" s="22">
        <f t="shared" si="360"/>
        <v>0</v>
      </c>
      <c r="AO252" s="22">
        <f t="shared" si="361"/>
        <v>0</v>
      </c>
      <c r="AP252" s="22">
        <f t="shared" si="362"/>
        <v>334115.52999999997</v>
      </c>
      <c r="AQ252" s="22">
        <f t="shared" si="363"/>
        <v>48222.86</v>
      </c>
      <c r="AR252" s="22">
        <f t="shared" si="364"/>
        <v>382338.38999999996</v>
      </c>
      <c r="AS252" s="22">
        <f t="shared" si="365"/>
        <v>0</v>
      </c>
      <c r="BB252" s="22">
        <f t="shared" si="366"/>
        <v>14</v>
      </c>
    </row>
    <row r="253" spans="1:54">
      <c r="A253" s="3" t="str">
        <f t="shared" si="341"/>
        <v>BC_TAM316Itovebi 3mg</v>
      </c>
      <c r="B253" s="3" t="s">
        <v>557</v>
      </c>
      <c r="C253" s="3" t="s">
        <v>654</v>
      </c>
      <c r="D253" s="3" t="s">
        <v>700</v>
      </c>
      <c r="E253" s="3" t="s">
        <v>710</v>
      </c>
      <c r="F253" s="3" t="s">
        <v>13</v>
      </c>
      <c r="G253" s="3" t="s">
        <v>14</v>
      </c>
      <c r="H253" s="3">
        <v>3566.02</v>
      </c>
      <c r="I253" s="22">
        <f>_xlfn.XLOOKUP($A253,[1]Sheet1!$A:$A,[1]Sheet1!D:D,0)</f>
        <v>6.3802927770002533</v>
      </c>
      <c r="J253" s="22">
        <f>_xlfn.XLOOKUP($A253,[1]Sheet1!$A:$A,[1]Sheet1!E:E,0)</f>
        <v>7.2849750843728964</v>
      </c>
      <c r="K253" s="22">
        <f>_xlfn.XLOOKUP($A253,[1]Sheet1!$A:$A,[1]Sheet1!F:F,0)</f>
        <v>14.745016348523432</v>
      </c>
      <c r="L253" s="22">
        <v>14.926325711463164</v>
      </c>
      <c r="M253" s="22">
        <v>18.14640851974907</v>
      </c>
      <c r="N253" s="22">
        <v>23.10956659504982</v>
      </c>
      <c r="O253" s="22">
        <f t="shared" si="342"/>
        <v>28.410284209896581</v>
      </c>
      <c r="P253" s="22">
        <f t="shared" si="343"/>
        <v>56.182300826262058</v>
      </c>
      <c r="Q253" s="22">
        <v>84.592585036158624</v>
      </c>
      <c r="R253" s="22">
        <v>0</v>
      </c>
      <c r="S253" s="22">
        <v>6</v>
      </c>
      <c r="T253" s="22">
        <v>24</v>
      </c>
      <c r="U253" s="22">
        <v>5</v>
      </c>
      <c r="V253" s="22">
        <v>0</v>
      </c>
      <c r="W253" s="22">
        <v>0</v>
      </c>
      <c r="X253" s="22">
        <f t="shared" si="344"/>
        <v>30</v>
      </c>
      <c r="Y253" s="22">
        <f t="shared" si="345"/>
        <v>5</v>
      </c>
      <c r="Z253" s="22">
        <f t="shared" si="346"/>
        <v>35</v>
      </c>
      <c r="AA253" s="22">
        <f t="shared" si="347"/>
        <v>22752.251648638445</v>
      </c>
      <c r="AB253" s="22">
        <f t="shared" si="348"/>
        <v>25978.366850375434</v>
      </c>
      <c r="AC253" s="22">
        <f t="shared" si="349"/>
        <v>52581.023199161529</v>
      </c>
      <c r="AD253" s="22">
        <f t="shared" si="350"/>
        <v>53227.576013591875</v>
      </c>
      <c r="AE253" s="22">
        <f t="shared" si="351"/>
        <v>64710.455709595575</v>
      </c>
      <c r="AF253" s="22">
        <f t="shared" si="352"/>
        <v>82409.176669279565</v>
      </c>
      <c r="AG253" s="22">
        <f t="shared" si="353"/>
        <v>101311.6416981754</v>
      </c>
      <c r="AH253" s="22">
        <f t="shared" si="354"/>
        <v>200347.20839246703</v>
      </c>
      <c r="AI253" s="22">
        <f t="shared" si="355"/>
        <v>301658.8500906424</v>
      </c>
      <c r="AJ253" s="22">
        <f t="shared" si="356"/>
        <v>0</v>
      </c>
      <c r="AK253" s="22">
        <f t="shared" si="357"/>
        <v>21396.12</v>
      </c>
      <c r="AL253" s="22">
        <f t="shared" si="358"/>
        <v>85584.48</v>
      </c>
      <c r="AM253" s="22">
        <f t="shared" si="359"/>
        <v>17830.099999999999</v>
      </c>
      <c r="AN253" s="22">
        <f t="shared" si="360"/>
        <v>0</v>
      </c>
      <c r="AO253" s="22">
        <f t="shared" si="361"/>
        <v>0</v>
      </c>
      <c r="AP253" s="22">
        <f t="shared" si="362"/>
        <v>106980.6</v>
      </c>
      <c r="AQ253" s="22">
        <f t="shared" si="363"/>
        <v>17830.099999999999</v>
      </c>
      <c r="AR253" s="22">
        <f t="shared" si="364"/>
        <v>124810.7</v>
      </c>
      <c r="AS253" s="22">
        <f t="shared" si="365"/>
        <v>0</v>
      </c>
      <c r="BB253" s="22">
        <f t="shared" si="366"/>
        <v>5</v>
      </c>
    </row>
    <row r="254" spans="1:54">
      <c r="A254" s="3" t="str">
        <f t="shared" si="341"/>
        <v>BC_TAM316Itovebi 9mg</v>
      </c>
      <c r="B254" s="3" t="s">
        <v>557</v>
      </c>
      <c r="C254" s="3" t="s">
        <v>654</v>
      </c>
      <c r="D254" s="3" t="s">
        <v>700</v>
      </c>
      <c r="E254" s="3" t="s">
        <v>710</v>
      </c>
      <c r="F254" s="3" t="s">
        <v>13</v>
      </c>
      <c r="G254" s="3" t="s">
        <v>15</v>
      </c>
      <c r="H254" s="3">
        <v>10698.05</v>
      </c>
      <c r="I254" s="22">
        <f>_xlfn.XLOOKUP($A254,[1]Sheet1!$A:$A,[1]Sheet1!D:D,0)</f>
        <v>0</v>
      </c>
      <c r="J254" s="22">
        <f>_xlfn.XLOOKUP($A254,[1]Sheet1!$A:$A,[1]Sheet1!E:E,0)</f>
        <v>0</v>
      </c>
      <c r="K254" s="22">
        <f>_xlfn.XLOOKUP($A254,[1]Sheet1!$A:$A,[1]Sheet1!F:F,0)</f>
        <v>0</v>
      </c>
      <c r="L254" s="22">
        <v>0</v>
      </c>
      <c r="M254" s="22">
        <v>0</v>
      </c>
      <c r="N254" s="22">
        <v>0</v>
      </c>
      <c r="O254" s="22">
        <f t="shared" si="342"/>
        <v>0</v>
      </c>
      <c r="P254" s="22">
        <f t="shared" si="343"/>
        <v>0</v>
      </c>
      <c r="Q254" s="22">
        <v>0</v>
      </c>
      <c r="R254" s="22">
        <v>0</v>
      </c>
      <c r="S254" s="22">
        <v>0</v>
      </c>
      <c r="T254" s="22">
        <v>14</v>
      </c>
      <c r="U254" s="22">
        <v>1</v>
      </c>
      <c r="V254" s="22">
        <v>0</v>
      </c>
      <c r="W254" s="22">
        <v>0</v>
      </c>
      <c r="X254" s="22">
        <f t="shared" si="344"/>
        <v>14</v>
      </c>
      <c r="Y254" s="22">
        <f t="shared" si="345"/>
        <v>1</v>
      </c>
      <c r="Z254" s="22">
        <f t="shared" si="346"/>
        <v>15</v>
      </c>
      <c r="AA254" s="22">
        <f t="shared" si="347"/>
        <v>0</v>
      </c>
      <c r="AB254" s="22">
        <f t="shared" si="348"/>
        <v>0</v>
      </c>
      <c r="AC254" s="22">
        <f t="shared" si="349"/>
        <v>0</v>
      </c>
      <c r="AD254" s="22">
        <f t="shared" si="350"/>
        <v>0</v>
      </c>
      <c r="AE254" s="22">
        <f t="shared" si="351"/>
        <v>0</v>
      </c>
      <c r="AF254" s="22">
        <f t="shared" si="352"/>
        <v>0</v>
      </c>
      <c r="AG254" s="22">
        <f t="shared" si="353"/>
        <v>0</v>
      </c>
      <c r="AH254" s="22">
        <f t="shared" si="354"/>
        <v>0</v>
      </c>
      <c r="AI254" s="22">
        <f t="shared" si="355"/>
        <v>0</v>
      </c>
      <c r="AJ254" s="22">
        <f t="shared" si="356"/>
        <v>0</v>
      </c>
      <c r="AK254" s="22">
        <f t="shared" si="357"/>
        <v>0</v>
      </c>
      <c r="AL254" s="22">
        <f t="shared" si="358"/>
        <v>149772.69999999998</v>
      </c>
      <c r="AM254" s="22">
        <f t="shared" si="359"/>
        <v>10698.05</v>
      </c>
      <c r="AN254" s="22">
        <f t="shared" si="360"/>
        <v>0</v>
      </c>
      <c r="AO254" s="22">
        <f t="shared" si="361"/>
        <v>0</v>
      </c>
      <c r="AP254" s="22">
        <f t="shared" si="362"/>
        <v>149772.69999999998</v>
      </c>
      <c r="AQ254" s="22">
        <f t="shared" si="363"/>
        <v>10698.05</v>
      </c>
      <c r="AR254" s="22">
        <f t="shared" si="364"/>
        <v>160470.75</v>
      </c>
      <c r="AS254" s="22">
        <f t="shared" si="365"/>
        <v>0</v>
      </c>
      <c r="BB254" s="22">
        <f t="shared" si="366"/>
        <v>1</v>
      </c>
    </row>
    <row r="255" spans="1:54">
      <c r="A255" s="3" t="str">
        <f t="shared" si="341"/>
        <v>BC_TAM316Perjeta</v>
      </c>
      <c r="B255" s="3" t="s">
        <v>557</v>
      </c>
      <c r="C255" s="3" t="s">
        <v>654</v>
      </c>
      <c r="D255" s="3" t="s">
        <v>700</v>
      </c>
      <c r="E255" s="3" t="s">
        <v>708</v>
      </c>
      <c r="F255" s="3" t="s">
        <v>16</v>
      </c>
      <c r="G255" s="3" t="s">
        <v>16</v>
      </c>
      <c r="H255" s="3">
        <v>3985.87</v>
      </c>
      <c r="I255" s="22">
        <f>_xlfn.XLOOKUP($A255,[1]Sheet1!$A:$A,[1]Sheet1!D:D,0)</f>
        <v>43.934574872185117</v>
      </c>
      <c r="J255" s="22">
        <f>_xlfn.XLOOKUP($A255,[1]Sheet1!$A:$A,[1]Sheet1!E:E,0)</f>
        <v>37.112195331848682</v>
      </c>
      <c r="K255" s="22">
        <f>_xlfn.XLOOKUP($A255,[1]Sheet1!$A:$A,[1]Sheet1!F:F,0)</f>
        <v>56.328550939977575</v>
      </c>
      <c r="L255" s="22">
        <v>34.037703590244035</v>
      </c>
      <c r="M255" s="22">
        <v>41.312596633379911</v>
      </c>
      <c r="N255" s="22">
        <v>47.412690907009747</v>
      </c>
      <c r="O255" s="22">
        <f t="shared" si="342"/>
        <v>137.37532114401137</v>
      </c>
      <c r="P255" s="22">
        <f t="shared" si="343"/>
        <v>122.76299113063369</v>
      </c>
      <c r="Q255" s="22">
        <v>260.13831227464505</v>
      </c>
      <c r="R255" s="22">
        <v>90</v>
      </c>
      <c r="S255" s="22">
        <v>100</v>
      </c>
      <c r="T255" s="22">
        <v>112</v>
      </c>
      <c r="U255" s="22">
        <v>30</v>
      </c>
      <c r="V255" s="22">
        <v>0</v>
      </c>
      <c r="W255" s="22">
        <v>0</v>
      </c>
      <c r="X255" s="22">
        <f t="shared" si="344"/>
        <v>302</v>
      </c>
      <c r="Y255" s="22">
        <f t="shared" si="345"/>
        <v>30</v>
      </c>
      <c r="Z255" s="22">
        <f t="shared" si="346"/>
        <v>332</v>
      </c>
      <c r="AA255" s="22">
        <f t="shared" si="347"/>
        <v>175117.50394579649</v>
      </c>
      <c r="AB255" s="22">
        <f t="shared" si="348"/>
        <v>147924.3860073557</v>
      </c>
      <c r="AC255" s="22">
        <f t="shared" si="349"/>
        <v>224518.28133512841</v>
      </c>
      <c r="AD255" s="22">
        <f t="shared" si="350"/>
        <v>135669.861609246</v>
      </c>
      <c r="AE255" s="22">
        <f t="shared" si="351"/>
        <v>164666.63954308999</v>
      </c>
      <c r="AF255" s="22">
        <f t="shared" si="352"/>
        <v>188980.82230552295</v>
      </c>
      <c r="AG255" s="22">
        <f t="shared" si="353"/>
        <v>547560.17128828052</v>
      </c>
      <c r="AH255" s="22">
        <f t="shared" si="354"/>
        <v>489317.32345785893</v>
      </c>
      <c r="AI255" s="22">
        <f t="shared" si="355"/>
        <v>1036877.4947461394</v>
      </c>
      <c r="AJ255" s="22">
        <f t="shared" si="356"/>
        <v>358728.3</v>
      </c>
      <c r="AK255" s="22">
        <f t="shared" si="357"/>
        <v>398587</v>
      </c>
      <c r="AL255" s="22">
        <f t="shared" si="358"/>
        <v>446417.44</v>
      </c>
      <c r="AM255" s="22">
        <f t="shared" si="359"/>
        <v>119576.09999999999</v>
      </c>
      <c r="AN255" s="22">
        <f t="shared" si="360"/>
        <v>0</v>
      </c>
      <c r="AO255" s="22">
        <f t="shared" si="361"/>
        <v>0</v>
      </c>
      <c r="AP255" s="22">
        <f t="shared" si="362"/>
        <v>1203732.74</v>
      </c>
      <c r="AQ255" s="22">
        <f t="shared" si="363"/>
        <v>119576.09999999999</v>
      </c>
      <c r="AR255" s="22">
        <f t="shared" si="364"/>
        <v>1323308.8399999999</v>
      </c>
      <c r="AS255" s="22">
        <f t="shared" si="365"/>
        <v>0</v>
      </c>
      <c r="BB255" s="22">
        <f t="shared" si="366"/>
        <v>30</v>
      </c>
    </row>
    <row r="256" spans="1:54">
      <c r="A256" s="3" t="str">
        <f t="shared" si="341"/>
        <v>BC_TAM316Phesgo 10ml</v>
      </c>
      <c r="B256" s="3" t="s">
        <v>557</v>
      </c>
      <c r="C256" s="3" t="s">
        <v>654</v>
      </c>
      <c r="D256" s="3" t="s">
        <v>700</v>
      </c>
      <c r="E256" s="3" t="s">
        <v>710</v>
      </c>
      <c r="F256" s="3" t="s">
        <v>17</v>
      </c>
      <c r="G256" s="3" t="s">
        <v>18</v>
      </c>
      <c r="H256" s="3">
        <v>6232.07</v>
      </c>
      <c r="I256" s="22">
        <f>_xlfn.XLOOKUP($A256,[1]Sheet1!$A:$A,[1]Sheet1!D:D,0)</f>
        <v>71.676597978182272</v>
      </c>
      <c r="J256" s="22">
        <f>_xlfn.XLOOKUP($A256,[1]Sheet1!$A:$A,[1]Sheet1!E:E,0)</f>
        <v>65.747590263074457</v>
      </c>
      <c r="K256" s="22">
        <f>_xlfn.XLOOKUP($A256,[1]Sheet1!$A:$A,[1]Sheet1!F:F,0)</f>
        <v>96.667635386639589</v>
      </c>
      <c r="L256" s="22">
        <v>87.444144148485705</v>
      </c>
      <c r="M256" s="22">
        <v>79.670836966811791</v>
      </c>
      <c r="N256" s="22">
        <v>104.49197031247633</v>
      </c>
      <c r="O256" s="22">
        <f t="shared" si="342"/>
        <v>234.0918236278963</v>
      </c>
      <c r="P256" s="22">
        <f t="shared" si="343"/>
        <v>271.60695142777382</v>
      </c>
      <c r="Q256" s="22">
        <v>505.69877505567013</v>
      </c>
      <c r="R256" s="22">
        <v>52</v>
      </c>
      <c r="S256" s="22">
        <v>42</v>
      </c>
      <c r="T256" s="22">
        <v>56</v>
      </c>
      <c r="U256" s="22">
        <v>46</v>
      </c>
      <c r="V256" s="22">
        <v>0</v>
      </c>
      <c r="W256" s="22">
        <v>0</v>
      </c>
      <c r="X256" s="22">
        <f t="shared" si="344"/>
        <v>150</v>
      </c>
      <c r="Y256" s="22">
        <f t="shared" si="345"/>
        <v>46</v>
      </c>
      <c r="Z256" s="22">
        <f t="shared" si="346"/>
        <v>196</v>
      </c>
      <c r="AA256" s="22">
        <f t="shared" si="347"/>
        <v>446693.5759618904</v>
      </c>
      <c r="AB256" s="22">
        <f t="shared" si="348"/>
        <v>409743.58485079842</v>
      </c>
      <c r="AC256" s="22">
        <f t="shared" si="349"/>
        <v>602439.47046401491</v>
      </c>
      <c r="AD256" s="22">
        <f t="shared" si="350"/>
        <v>544958.02742345328</v>
      </c>
      <c r="AE256" s="22">
        <f t="shared" si="351"/>
        <v>496514.23293575872</v>
      </c>
      <c r="AF256" s="22">
        <f t="shared" si="352"/>
        <v>651201.2734252743</v>
      </c>
      <c r="AG256" s="22">
        <f t="shared" si="353"/>
        <v>1458876.6312767037</v>
      </c>
      <c r="AH256" s="22">
        <f t="shared" si="354"/>
        <v>1692673.5337844864</v>
      </c>
      <c r="AI256" s="22">
        <f t="shared" si="355"/>
        <v>3151550.1650611898</v>
      </c>
      <c r="AJ256" s="22">
        <f t="shared" si="356"/>
        <v>324067.64</v>
      </c>
      <c r="AK256" s="22">
        <f t="shared" si="357"/>
        <v>261746.94</v>
      </c>
      <c r="AL256" s="22">
        <f t="shared" si="358"/>
        <v>348995.92</v>
      </c>
      <c r="AM256" s="22">
        <f t="shared" si="359"/>
        <v>286675.21999999997</v>
      </c>
      <c r="AN256" s="22">
        <f t="shared" si="360"/>
        <v>0</v>
      </c>
      <c r="AO256" s="22">
        <f t="shared" si="361"/>
        <v>0</v>
      </c>
      <c r="AP256" s="22">
        <f t="shared" si="362"/>
        <v>934810.5</v>
      </c>
      <c r="AQ256" s="22">
        <f t="shared" si="363"/>
        <v>286675.21999999997</v>
      </c>
      <c r="AR256" s="22">
        <f t="shared" si="364"/>
        <v>1221485.72</v>
      </c>
      <c r="AS256" s="22">
        <f t="shared" si="365"/>
        <v>196</v>
      </c>
      <c r="AT256" s="22">
        <f>R256</f>
        <v>52</v>
      </c>
      <c r="AU256" s="22">
        <f t="shared" ref="AU256" si="447">S256</f>
        <v>42</v>
      </c>
      <c r="AV256" s="22">
        <f t="shared" ref="AV256" si="448">T256</f>
        <v>56</v>
      </c>
      <c r="AW256" s="22">
        <f t="shared" ref="AW256" si="449">U256</f>
        <v>46</v>
      </c>
      <c r="AX256" s="22">
        <f t="shared" ref="AX256" si="450">V256</f>
        <v>0</v>
      </c>
      <c r="AY256" s="22">
        <f t="shared" ref="AY256" si="451">W256</f>
        <v>0</v>
      </c>
      <c r="AZ256" s="22">
        <v>117.66666666666666</v>
      </c>
      <c r="BA256" s="22">
        <v>117.66666666666667</v>
      </c>
      <c r="BB256" s="22">
        <f t="shared" si="366"/>
        <v>46</v>
      </c>
    </row>
    <row r="257" spans="1:54">
      <c r="A257" s="3" t="str">
        <f t="shared" si="341"/>
        <v>BC_TAM316Phesgo 15ml</v>
      </c>
      <c r="B257" s="3" t="s">
        <v>557</v>
      </c>
      <c r="C257" s="3" t="s">
        <v>654</v>
      </c>
      <c r="D257" s="3" t="s">
        <v>700</v>
      </c>
      <c r="E257" s="3" t="s">
        <v>710</v>
      </c>
      <c r="F257" s="3" t="s">
        <v>17</v>
      </c>
      <c r="G257" s="3" t="s">
        <v>19</v>
      </c>
      <c r="H257" s="3">
        <v>8489.27</v>
      </c>
      <c r="I257" s="22">
        <f>_xlfn.XLOOKUP($A257,[1]Sheet1!$A:$A,[1]Sheet1!D:D,0)</f>
        <v>5.0000082457031061</v>
      </c>
      <c r="J257" s="22">
        <f>_xlfn.XLOOKUP($A257,[1]Sheet1!$A:$A,[1]Sheet1!E:E,0)</f>
        <v>5.0000082457031061</v>
      </c>
      <c r="K257" s="22">
        <f>_xlfn.XLOOKUP($A257,[1]Sheet1!$A:$A,[1]Sheet1!F:F,0)</f>
        <v>8.0000082457031034</v>
      </c>
      <c r="L257" s="22">
        <v>5.0000082457031061</v>
      </c>
      <c r="M257" s="22">
        <v>5.0000082457031061</v>
      </c>
      <c r="N257" s="22">
        <v>6.0000070677455195</v>
      </c>
      <c r="O257" s="22">
        <f t="shared" si="342"/>
        <v>18.000024737109314</v>
      </c>
      <c r="P257" s="22">
        <f t="shared" si="343"/>
        <v>16.000023559151732</v>
      </c>
      <c r="Q257" s="22">
        <v>34.000048296261042</v>
      </c>
      <c r="R257" s="22">
        <v>1</v>
      </c>
      <c r="S257" s="22">
        <v>6</v>
      </c>
      <c r="T257" s="22">
        <v>6</v>
      </c>
      <c r="U257" s="22">
        <v>11</v>
      </c>
      <c r="V257" s="22">
        <v>0</v>
      </c>
      <c r="W257" s="22">
        <v>0</v>
      </c>
      <c r="X257" s="22">
        <f t="shared" si="344"/>
        <v>13</v>
      </c>
      <c r="Y257" s="22">
        <f t="shared" si="345"/>
        <v>11</v>
      </c>
      <c r="Z257" s="22">
        <f t="shared" si="346"/>
        <v>24</v>
      </c>
      <c r="AA257" s="22">
        <f t="shared" si="347"/>
        <v>42446.420000000013</v>
      </c>
      <c r="AB257" s="22">
        <f t="shared" si="348"/>
        <v>42446.420000000013</v>
      </c>
      <c r="AC257" s="22">
        <f t="shared" si="349"/>
        <v>67914.229999999981</v>
      </c>
      <c r="AD257" s="22">
        <f t="shared" si="350"/>
        <v>42446.420000000013</v>
      </c>
      <c r="AE257" s="22">
        <f t="shared" si="351"/>
        <v>42446.420000000013</v>
      </c>
      <c r="AF257" s="22">
        <f t="shared" si="352"/>
        <v>50935.680000000008</v>
      </c>
      <c r="AG257" s="22">
        <f t="shared" si="353"/>
        <v>152807.07</v>
      </c>
      <c r="AH257" s="22">
        <f t="shared" si="354"/>
        <v>135828.52000000002</v>
      </c>
      <c r="AI257" s="22">
        <f t="shared" si="355"/>
        <v>288635.58999999997</v>
      </c>
      <c r="AJ257" s="22">
        <f t="shared" si="356"/>
        <v>8489.27</v>
      </c>
      <c r="AK257" s="22">
        <f t="shared" si="357"/>
        <v>50935.62</v>
      </c>
      <c r="AL257" s="22">
        <f t="shared" si="358"/>
        <v>50935.62</v>
      </c>
      <c r="AM257" s="22">
        <f t="shared" si="359"/>
        <v>93381.97</v>
      </c>
      <c r="AN257" s="22">
        <f t="shared" si="360"/>
        <v>0</v>
      </c>
      <c r="AO257" s="22">
        <f t="shared" si="361"/>
        <v>0</v>
      </c>
      <c r="AP257" s="22">
        <f t="shared" si="362"/>
        <v>110360.51000000001</v>
      </c>
      <c r="AQ257" s="22">
        <f t="shared" si="363"/>
        <v>93381.97</v>
      </c>
      <c r="AR257" s="22">
        <f t="shared" si="364"/>
        <v>203742.48</v>
      </c>
      <c r="AS257" s="22">
        <f t="shared" si="365"/>
        <v>48</v>
      </c>
      <c r="AT257" s="22">
        <f>R257*2</f>
        <v>2</v>
      </c>
      <c r="AU257" s="22">
        <f t="shared" ref="AU257" si="452">S257*2</f>
        <v>12</v>
      </c>
      <c r="AV257" s="22">
        <f t="shared" ref="AV257" si="453">T257*2</f>
        <v>12</v>
      </c>
      <c r="AW257" s="22">
        <f t="shared" ref="AW257" si="454">U257*2</f>
        <v>22</v>
      </c>
      <c r="AX257" s="22">
        <f t="shared" ref="AX257" si="455">V257*2</f>
        <v>0</v>
      </c>
      <c r="AY257" s="22">
        <f t="shared" ref="AY257" si="456">W257*2</f>
        <v>0</v>
      </c>
      <c r="BB257" s="22">
        <f t="shared" si="366"/>
        <v>11</v>
      </c>
    </row>
    <row r="258" spans="1:54">
      <c r="A258" s="3" t="str">
        <f t="shared" si="341"/>
        <v>BC_TAM324Herceptin IV</v>
      </c>
      <c r="B258" s="3" t="s">
        <v>557</v>
      </c>
      <c r="C258" s="3" t="s">
        <v>655</v>
      </c>
      <c r="D258" s="3" t="s">
        <v>701</v>
      </c>
      <c r="E258" s="3" t="s">
        <v>708</v>
      </c>
      <c r="F258" s="3" t="s">
        <v>11</v>
      </c>
      <c r="G258" s="3" t="s">
        <v>11</v>
      </c>
      <c r="H258" s="3">
        <v>4535.5</v>
      </c>
      <c r="I258" s="22">
        <f>_xlfn.XLOOKUP($A258,[1]Sheet1!$A:$A,[1]Sheet1!D:D,0)</f>
        <v>41.371560057381714</v>
      </c>
      <c r="J258" s="22">
        <f>_xlfn.XLOOKUP($A258,[1]Sheet1!$A:$A,[1]Sheet1!E:E,0)</f>
        <v>29.638798849933515</v>
      </c>
      <c r="K258" s="22">
        <f>_xlfn.XLOOKUP($A258,[1]Sheet1!$A:$A,[1]Sheet1!F:F,0)</f>
        <v>27.570812277456699</v>
      </c>
      <c r="L258" s="22">
        <v>19.468878097743932</v>
      </c>
      <c r="M258" s="22">
        <v>17.738844133853103</v>
      </c>
      <c r="N258" s="22">
        <v>30.881532871227897</v>
      </c>
      <c r="O258" s="22">
        <f t="shared" si="342"/>
        <v>98.581171184771932</v>
      </c>
      <c r="P258" s="22">
        <f t="shared" si="343"/>
        <v>68.089255102824922</v>
      </c>
      <c r="Q258" s="22">
        <v>166.67042628759685</v>
      </c>
      <c r="R258" s="22">
        <v>15</v>
      </c>
      <c r="S258" s="22">
        <v>20</v>
      </c>
      <c r="T258" s="22">
        <v>0</v>
      </c>
      <c r="U258" s="22">
        <v>0</v>
      </c>
      <c r="V258" s="22">
        <v>0</v>
      </c>
      <c r="W258" s="22">
        <v>0</v>
      </c>
      <c r="X258" s="22">
        <f t="shared" si="344"/>
        <v>35</v>
      </c>
      <c r="Y258" s="22">
        <f t="shared" si="345"/>
        <v>0</v>
      </c>
      <c r="Z258" s="22">
        <f t="shared" si="346"/>
        <v>35</v>
      </c>
      <c r="AA258" s="22">
        <f t="shared" si="347"/>
        <v>187640.71064025475</v>
      </c>
      <c r="AB258" s="22">
        <f t="shared" si="348"/>
        <v>134426.77218387346</v>
      </c>
      <c r="AC258" s="22">
        <f t="shared" si="349"/>
        <v>125047.41908440486</v>
      </c>
      <c r="AD258" s="22">
        <f t="shared" si="350"/>
        <v>88301.096612317604</v>
      </c>
      <c r="AE258" s="22">
        <f t="shared" si="351"/>
        <v>80454.527569090744</v>
      </c>
      <c r="AF258" s="22">
        <f t="shared" si="352"/>
        <v>140063.19233745412</v>
      </c>
      <c r="AG258" s="22">
        <f t="shared" si="353"/>
        <v>447114.90190853312</v>
      </c>
      <c r="AH258" s="22">
        <f t="shared" si="354"/>
        <v>308818.81651886244</v>
      </c>
      <c r="AI258" s="22">
        <f t="shared" si="355"/>
        <v>755933.71842739556</v>
      </c>
      <c r="AJ258" s="22">
        <f t="shared" si="356"/>
        <v>68032.5</v>
      </c>
      <c r="AK258" s="22">
        <f t="shared" si="357"/>
        <v>90710</v>
      </c>
      <c r="AL258" s="22">
        <f t="shared" si="358"/>
        <v>0</v>
      </c>
      <c r="AM258" s="22">
        <f t="shared" si="359"/>
        <v>0</v>
      </c>
      <c r="AN258" s="22">
        <f t="shared" si="360"/>
        <v>0</v>
      </c>
      <c r="AO258" s="22">
        <f t="shared" si="361"/>
        <v>0</v>
      </c>
      <c r="AP258" s="22">
        <f t="shared" si="362"/>
        <v>158742.5</v>
      </c>
      <c r="AQ258" s="22">
        <f t="shared" si="363"/>
        <v>0</v>
      </c>
      <c r="AR258" s="22">
        <f t="shared" si="364"/>
        <v>158742.5</v>
      </c>
      <c r="AS258" s="22">
        <f t="shared" si="365"/>
        <v>0</v>
      </c>
      <c r="BB258" s="22">
        <f t="shared" si="366"/>
        <v>0</v>
      </c>
    </row>
    <row r="259" spans="1:54">
      <c r="A259" s="3" t="str">
        <f t="shared" ref="A259:A278" si="457">C259&amp;G259</f>
        <v>BC_TAM324Herceptin SC</v>
      </c>
      <c r="B259" s="3" t="s">
        <v>557</v>
      </c>
      <c r="C259" s="3" t="s">
        <v>655</v>
      </c>
      <c r="D259" s="3" t="s">
        <v>701</v>
      </c>
      <c r="E259" s="3" t="s">
        <v>708</v>
      </c>
      <c r="F259" s="3" t="s">
        <v>12</v>
      </c>
      <c r="G259" s="3" t="s">
        <v>12</v>
      </c>
      <c r="H259" s="3">
        <v>3444.49</v>
      </c>
      <c r="I259" s="22">
        <f>_xlfn.XLOOKUP($A259,[1]Sheet1!$A:$A,[1]Sheet1!D:D,0)</f>
        <v>34.182413256005198</v>
      </c>
      <c r="J259" s="22">
        <f>_xlfn.XLOOKUP($A259,[1]Sheet1!$A:$A,[1]Sheet1!E:E,0)</f>
        <v>31.670783562316814</v>
      </c>
      <c r="K259" s="22">
        <f>_xlfn.XLOOKUP($A259,[1]Sheet1!$A:$A,[1]Sheet1!F:F,0)</f>
        <v>48.039230361415662</v>
      </c>
      <c r="L259" s="22">
        <v>49.171211848362589</v>
      </c>
      <c r="M259" s="22">
        <v>44.272870476085082</v>
      </c>
      <c r="N259" s="22">
        <v>58.272548102560748</v>
      </c>
      <c r="O259" s="22">
        <f t="shared" ref="O259:O278" si="458">SUM(I259:K259)</f>
        <v>113.89242717973767</v>
      </c>
      <c r="P259" s="22">
        <f t="shared" ref="P259:P278" si="459">SUM(L259:N259)</f>
        <v>151.7166304270084</v>
      </c>
      <c r="Q259" s="22">
        <v>265.60905760674609</v>
      </c>
      <c r="R259" s="22">
        <v>75</v>
      </c>
      <c r="S259" s="22">
        <v>40</v>
      </c>
      <c r="T259" s="22">
        <v>25</v>
      </c>
      <c r="U259" s="22">
        <v>56</v>
      </c>
      <c r="V259" s="22">
        <v>0</v>
      </c>
      <c r="W259" s="22">
        <v>0</v>
      </c>
      <c r="X259" s="22">
        <f t="shared" ref="X259:X278" si="460">SUM(R259:T259)</f>
        <v>140</v>
      </c>
      <c r="Y259" s="22">
        <f t="shared" ref="Y259:Y278" si="461">SUM(U259:W259)</f>
        <v>56</v>
      </c>
      <c r="Z259" s="22">
        <f t="shared" ref="Z259:Z278" si="462">SUM(X259:Y259)</f>
        <v>196</v>
      </c>
      <c r="AA259" s="22">
        <f t="shared" ref="AA259:AA278" si="463">I259*$H259</f>
        <v>117740.98063617734</v>
      </c>
      <c r="AB259" s="22">
        <f t="shared" ref="AB259:AB278" si="464">J259*$H259</f>
        <v>109089.69727256463</v>
      </c>
      <c r="AC259" s="22">
        <f t="shared" ref="AC259:AC278" si="465">K259*$H259</f>
        <v>165470.64858759262</v>
      </c>
      <c r="AD259" s="22">
        <f t="shared" ref="AD259:AD278" si="466">L259*$H259</f>
        <v>169369.74749956644</v>
      </c>
      <c r="AE259" s="22">
        <f t="shared" ref="AE259:AE278" si="467">M259*$H259</f>
        <v>152497.45962617028</v>
      </c>
      <c r="AF259" s="22">
        <f t="shared" ref="AF259:AF278" si="468">N259*$H259</f>
        <v>200719.20921378947</v>
      </c>
      <c r="AG259" s="22">
        <f t="shared" ref="AG259:AG278" si="469">O259*$H259</f>
        <v>392301.32649633457</v>
      </c>
      <c r="AH259" s="22">
        <f t="shared" ref="AH259:AH278" si="470">P259*$H259</f>
        <v>522586.41633952613</v>
      </c>
      <c r="AI259" s="22">
        <f t="shared" ref="AI259:AI278" si="471">Q259*$H259</f>
        <v>914887.74283586082</v>
      </c>
      <c r="AJ259" s="22">
        <f t="shared" ref="AJ259:AJ278" si="472">R259*$H259</f>
        <v>258336.74999999997</v>
      </c>
      <c r="AK259" s="22">
        <f t="shared" ref="AK259:AK278" si="473">S259*$H259</f>
        <v>137779.59999999998</v>
      </c>
      <c r="AL259" s="22">
        <f t="shared" ref="AL259:AL278" si="474">T259*$H259</f>
        <v>86112.25</v>
      </c>
      <c r="AM259" s="22">
        <f t="shared" ref="AM259:AM278" si="475">U259*$H259</f>
        <v>192891.44</v>
      </c>
      <c r="AN259" s="22">
        <f t="shared" ref="AN259:AN278" si="476">V259*$H259</f>
        <v>0</v>
      </c>
      <c r="AO259" s="22">
        <f t="shared" ref="AO259:AO278" si="477">W259*$H259</f>
        <v>0</v>
      </c>
      <c r="AP259" s="22">
        <f t="shared" ref="AP259:AP278" si="478">X259*$H259</f>
        <v>482228.6</v>
      </c>
      <c r="AQ259" s="22">
        <f t="shared" ref="AQ259:AQ278" si="479">Y259*$H259</f>
        <v>192891.44</v>
      </c>
      <c r="AR259" s="22">
        <f t="shared" ref="AR259:AR278" si="480">Z259*$H259</f>
        <v>675120.03999999992</v>
      </c>
      <c r="AS259" s="22">
        <f t="shared" ref="AS259:AS278" si="481">SUM(AT259:AY259)</f>
        <v>0</v>
      </c>
      <c r="BB259" s="22">
        <f t="shared" ref="BB259:BB278" si="482">U259</f>
        <v>56</v>
      </c>
    </row>
    <row r="260" spans="1:54">
      <c r="A260" s="3" t="str">
        <f t="shared" si="457"/>
        <v>BC_TAM324Itovebi 3mg</v>
      </c>
      <c r="B260" s="3" t="s">
        <v>557</v>
      </c>
      <c r="C260" s="3" t="s">
        <v>655</v>
      </c>
      <c r="D260" s="3" t="s">
        <v>701</v>
      </c>
      <c r="E260" s="3" t="s">
        <v>710</v>
      </c>
      <c r="F260" s="3" t="s">
        <v>13</v>
      </c>
      <c r="G260" s="3" t="s">
        <v>14</v>
      </c>
      <c r="H260" s="3">
        <v>3566.02</v>
      </c>
      <c r="I260" s="22">
        <f>_xlfn.XLOOKUP($A260,[1]Sheet1!$A:$A,[1]Sheet1!D:D,0)</f>
        <v>6.0674095405119637</v>
      </c>
      <c r="J260" s="22">
        <f>_xlfn.XLOOKUP($A260,[1]Sheet1!$A:$A,[1]Sheet1!E:E,0)</f>
        <v>6.9277271238479887</v>
      </c>
      <c r="K260" s="22">
        <f>_xlfn.XLOOKUP($A260,[1]Sheet1!$A:$A,[1]Sheet1!F:F,0)</f>
        <v>14.021935355464706</v>
      </c>
      <c r="L260" s="22">
        <v>14.194353486878718</v>
      </c>
      <c r="M260" s="22">
        <v>17.256526624553782</v>
      </c>
      <c r="N260" s="22">
        <v>21.976296345106778</v>
      </c>
      <c r="O260" s="22">
        <f t="shared" si="458"/>
        <v>27.01707201982466</v>
      </c>
      <c r="P260" s="22">
        <f t="shared" si="459"/>
        <v>53.427176456539279</v>
      </c>
      <c r="Q260" s="22">
        <v>80.444248476363924</v>
      </c>
      <c r="R260" s="22">
        <v>6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f t="shared" si="460"/>
        <v>6</v>
      </c>
      <c r="Y260" s="22">
        <f t="shared" si="461"/>
        <v>0</v>
      </c>
      <c r="Z260" s="22">
        <f t="shared" si="462"/>
        <v>6</v>
      </c>
      <c r="AA260" s="22">
        <f t="shared" si="463"/>
        <v>21636.503769656472</v>
      </c>
      <c r="AB260" s="22">
        <f t="shared" si="464"/>
        <v>24704.413478184404</v>
      </c>
      <c r="AC260" s="22">
        <f t="shared" si="465"/>
        <v>50002.501916294248</v>
      </c>
      <c r="AD260" s="22">
        <f t="shared" si="466"/>
        <v>50617.348421279246</v>
      </c>
      <c r="AE260" s="22">
        <f t="shared" si="467"/>
        <v>61537.119073691276</v>
      </c>
      <c r="AF260" s="22">
        <f t="shared" si="468"/>
        <v>78367.912292577676</v>
      </c>
      <c r="AG260" s="22">
        <f t="shared" si="469"/>
        <v>96343.419164135135</v>
      </c>
      <c r="AH260" s="22">
        <f t="shared" si="470"/>
        <v>190522.37978754818</v>
      </c>
      <c r="AI260" s="22">
        <f t="shared" si="471"/>
        <v>286865.79895168327</v>
      </c>
      <c r="AJ260" s="22">
        <f t="shared" si="472"/>
        <v>21396.12</v>
      </c>
      <c r="AK260" s="22">
        <f t="shared" si="473"/>
        <v>0</v>
      </c>
      <c r="AL260" s="22">
        <f t="shared" si="474"/>
        <v>0</v>
      </c>
      <c r="AM260" s="22">
        <f t="shared" si="475"/>
        <v>0</v>
      </c>
      <c r="AN260" s="22">
        <f t="shared" si="476"/>
        <v>0</v>
      </c>
      <c r="AO260" s="22">
        <f t="shared" si="477"/>
        <v>0</v>
      </c>
      <c r="AP260" s="22">
        <f t="shared" si="478"/>
        <v>21396.12</v>
      </c>
      <c r="AQ260" s="22">
        <f t="shared" si="479"/>
        <v>0</v>
      </c>
      <c r="AR260" s="22">
        <f t="shared" si="480"/>
        <v>21396.12</v>
      </c>
      <c r="AS260" s="22">
        <f t="shared" si="481"/>
        <v>0</v>
      </c>
      <c r="BB260" s="22">
        <f t="shared" si="482"/>
        <v>0</v>
      </c>
    </row>
    <row r="261" spans="1:54">
      <c r="A261" s="3" t="str">
        <f t="shared" si="457"/>
        <v>BC_TAM324Itovebi 9mg</v>
      </c>
      <c r="B261" s="3" t="s">
        <v>557</v>
      </c>
      <c r="C261" s="3" t="s">
        <v>655</v>
      </c>
      <c r="D261" s="3" t="s">
        <v>701</v>
      </c>
      <c r="E261" s="3" t="s">
        <v>710</v>
      </c>
      <c r="F261" s="3" t="s">
        <v>13</v>
      </c>
      <c r="G261" s="3" t="s">
        <v>15</v>
      </c>
      <c r="H261" s="3">
        <v>10698.05</v>
      </c>
      <c r="I261" s="22">
        <f>_xlfn.XLOOKUP($A261,[1]Sheet1!$A:$A,[1]Sheet1!D:D,0)</f>
        <v>0</v>
      </c>
      <c r="J261" s="22">
        <f>_xlfn.XLOOKUP($A261,[1]Sheet1!$A:$A,[1]Sheet1!E:E,0)</f>
        <v>0</v>
      </c>
      <c r="K261" s="22">
        <f>_xlfn.XLOOKUP($A261,[1]Sheet1!$A:$A,[1]Sheet1!F:F,0)</f>
        <v>0</v>
      </c>
      <c r="O261" s="22">
        <f t="shared" si="458"/>
        <v>0</v>
      </c>
      <c r="P261" s="22">
        <f t="shared" si="459"/>
        <v>0</v>
      </c>
      <c r="Q261" s="22">
        <v>0</v>
      </c>
      <c r="R261" s="22">
        <v>0</v>
      </c>
      <c r="S261" s="22">
        <v>4</v>
      </c>
      <c r="T261" s="22">
        <v>0</v>
      </c>
      <c r="U261" s="22">
        <v>4</v>
      </c>
      <c r="V261" s="22">
        <v>0</v>
      </c>
      <c r="W261" s="22">
        <v>0</v>
      </c>
      <c r="X261" s="22">
        <f t="shared" si="460"/>
        <v>4</v>
      </c>
      <c r="Y261" s="22">
        <f t="shared" si="461"/>
        <v>4</v>
      </c>
      <c r="Z261" s="22">
        <f t="shared" si="462"/>
        <v>8</v>
      </c>
      <c r="AA261" s="22">
        <f t="shared" si="463"/>
        <v>0</v>
      </c>
      <c r="AB261" s="22">
        <f t="shared" si="464"/>
        <v>0</v>
      </c>
      <c r="AC261" s="22">
        <f t="shared" si="465"/>
        <v>0</v>
      </c>
      <c r="AD261" s="22">
        <f t="shared" si="466"/>
        <v>0</v>
      </c>
      <c r="AE261" s="22">
        <f t="shared" si="467"/>
        <v>0</v>
      </c>
      <c r="AF261" s="22">
        <f t="shared" si="468"/>
        <v>0</v>
      </c>
      <c r="AG261" s="22">
        <f t="shared" si="469"/>
        <v>0</v>
      </c>
      <c r="AH261" s="22">
        <f t="shared" si="470"/>
        <v>0</v>
      </c>
      <c r="AI261" s="22">
        <f t="shared" si="471"/>
        <v>0</v>
      </c>
      <c r="AJ261" s="22">
        <f t="shared" si="472"/>
        <v>0</v>
      </c>
      <c r="AK261" s="22">
        <f t="shared" si="473"/>
        <v>42792.2</v>
      </c>
      <c r="AL261" s="22">
        <f t="shared" si="474"/>
        <v>0</v>
      </c>
      <c r="AM261" s="22">
        <f t="shared" si="475"/>
        <v>42792.2</v>
      </c>
      <c r="AN261" s="22">
        <f t="shared" si="476"/>
        <v>0</v>
      </c>
      <c r="AO261" s="22">
        <f t="shared" si="477"/>
        <v>0</v>
      </c>
      <c r="AP261" s="22">
        <f t="shared" si="478"/>
        <v>42792.2</v>
      </c>
      <c r="AQ261" s="22">
        <f t="shared" si="479"/>
        <v>42792.2</v>
      </c>
      <c r="AR261" s="22">
        <f t="shared" si="480"/>
        <v>85584.4</v>
      </c>
      <c r="AS261" s="22">
        <f t="shared" si="481"/>
        <v>0</v>
      </c>
      <c r="BB261" s="22">
        <f t="shared" si="482"/>
        <v>4</v>
      </c>
    </row>
    <row r="262" spans="1:54">
      <c r="A262" s="3" t="str">
        <f t="shared" si="457"/>
        <v>BC_TAM324Perjeta</v>
      </c>
      <c r="B262" s="3" t="s">
        <v>557</v>
      </c>
      <c r="C262" s="3" t="s">
        <v>655</v>
      </c>
      <c r="D262" s="3" t="s">
        <v>701</v>
      </c>
      <c r="E262" s="3" t="s">
        <v>708</v>
      </c>
      <c r="F262" s="3" t="s">
        <v>16</v>
      </c>
      <c r="G262" s="3" t="s">
        <v>16</v>
      </c>
      <c r="H262" s="3">
        <v>3985.87</v>
      </c>
      <c r="I262" s="22">
        <f>_xlfn.XLOOKUP($A262,[1]Sheet1!$A:$A,[1]Sheet1!D:D,0)</f>
        <v>33.091515162335561</v>
      </c>
      <c r="J262" s="22">
        <f>_xlfn.XLOOKUP($A262,[1]Sheet1!$A:$A,[1]Sheet1!E:E,0)</f>
        <v>27.952899922310074</v>
      </c>
      <c r="K262" s="22">
        <f>_xlfn.XLOOKUP($A262,[1]Sheet1!$A:$A,[1]Sheet1!F:F,0)</f>
        <v>42.426656065875605</v>
      </c>
      <c r="L262" s="22">
        <v>25.637193206590901</v>
      </c>
      <c r="M262" s="22">
        <v>31.116641548623466</v>
      </c>
      <c r="N262" s="22">
        <v>35.711231634785783</v>
      </c>
      <c r="O262" s="22">
        <f t="shared" si="458"/>
        <v>103.47107115052124</v>
      </c>
      <c r="P262" s="22">
        <f t="shared" si="459"/>
        <v>92.465066390000146</v>
      </c>
      <c r="Q262" s="22">
        <v>195.93613754052137</v>
      </c>
      <c r="R262" s="22">
        <v>3</v>
      </c>
      <c r="S262" s="22">
        <v>11</v>
      </c>
      <c r="T262" s="22">
        <v>5</v>
      </c>
      <c r="U262" s="22">
        <v>1</v>
      </c>
      <c r="V262" s="22">
        <v>0</v>
      </c>
      <c r="W262" s="22">
        <v>0</v>
      </c>
      <c r="X262" s="22">
        <f t="shared" si="460"/>
        <v>19</v>
      </c>
      <c r="Y262" s="22">
        <f t="shared" si="461"/>
        <v>1</v>
      </c>
      <c r="Z262" s="22">
        <f t="shared" si="462"/>
        <v>20</v>
      </c>
      <c r="AA262" s="22">
        <f t="shared" si="463"/>
        <v>131898.47754009845</v>
      </c>
      <c r="AB262" s="22">
        <f t="shared" si="464"/>
        <v>111416.62521333805</v>
      </c>
      <c r="AC262" s="22">
        <f t="shared" si="465"/>
        <v>169107.13561329158</v>
      </c>
      <c r="AD262" s="22">
        <f t="shared" si="466"/>
        <v>102186.51928635447</v>
      </c>
      <c r="AE262" s="22">
        <f t="shared" si="467"/>
        <v>124026.88804941181</v>
      </c>
      <c r="AF262" s="22">
        <f t="shared" si="468"/>
        <v>142340.32683614359</v>
      </c>
      <c r="AG262" s="22">
        <f t="shared" si="469"/>
        <v>412422.23836672807</v>
      </c>
      <c r="AH262" s="22">
        <f t="shared" si="470"/>
        <v>368553.73417190986</v>
      </c>
      <c r="AI262" s="22">
        <f t="shared" si="471"/>
        <v>780975.97253863793</v>
      </c>
      <c r="AJ262" s="22">
        <f t="shared" si="472"/>
        <v>11957.61</v>
      </c>
      <c r="AK262" s="22">
        <f t="shared" si="473"/>
        <v>43844.57</v>
      </c>
      <c r="AL262" s="22">
        <f t="shared" si="474"/>
        <v>19929.349999999999</v>
      </c>
      <c r="AM262" s="22">
        <f t="shared" si="475"/>
        <v>3985.87</v>
      </c>
      <c r="AN262" s="22">
        <f t="shared" si="476"/>
        <v>0</v>
      </c>
      <c r="AO262" s="22">
        <f t="shared" si="477"/>
        <v>0</v>
      </c>
      <c r="AP262" s="22">
        <f t="shared" si="478"/>
        <v>75731.53</v>
      </c>
      <c r="AQ262" s="22">
        <f t="shared" si="479"/>
        <v>3985.87</v>
      </c>
      <c r="AR262" s="22">
        <f t="shared" si="480"/>
        <v>79717.399999999994</v>
      </c>
      <c r="AS262" s="22">
        <f t="shared" si="481"/>
        <v>0</v>
      </c>
      <c r="BB262" s="22">
        <f t="shared" si="482"/>
        <v>1</v>
      </c>
    </row>
    <row r="263" spans="1:54">
      <c r="A263" s="3" t="str">
        <f t="shared" si="457"/>
        <v>BC_TAM324Phesgo 10ml</v>
      </c>
      <c r="B263" s="3" t="s">
        <v>557</v>
      </c>
      <c r="C263" s="3" t="s">
        <v>655</v>
      </c>
      <c r="D263" s="3" t="s">
        <v>701</v>
      </c>
      <c r="E263" s="3" t="s">
        <v>710</v>
      </c>
      <c r="F263" s="3" t="s">
        <v>17</v>
      </c>
      <c r="G263" s="3" t="s">
        <v>18</v>
      </c>
      <c r="H263" s="3">
        <v>6232.07</v>
      </c>
      <c r="I263" s="22">
        <f>_xlfn.XLOOKUP($A263,[1]Sheet1!$A:$A,[1]Sheet1!D:D,0)</f>
        <v>66.412139737239798</v>
      </c>
      <c r="J263" s="22">
        <f>_xlfn.XLOOKUP($A263,[1]Sheet1!$A:$A,[1]Sheet1!E:E,0)</f>
        <v>60.983713386940451</v>
      </c>
      <c r="K263" s="22">
        <f>_xlfn.XLOOKUP($A263,[1]Sheet1!$A:$A,[1]Sheet1!F:F,0)</f>
        <v>90.310368864951769</v>
      </c>
      <c r="L263" s="22">
        <v>79.486253579244135</v>
      </c>
      <c r="M263" s="22">
        <v>71.007049433448287</v>
      </c>
      <c r="N263" s="22">
        <v>94.979736758048304</v>
      </c>
      <c r="O263" s="22">
        <f t="shared" si="458"/>
        <v>217.70622198913202</v>
      </c>
      <c r="P263" s="22">
        <f t="shared" si="459"/>
        <v>245.47303977074074</v>
      </c>
      <c r="Q263" s="22">
        <v>463.17926175987282</v>
      </c>
      <c r="R263" s="22">
        <v>83</v>
      </c>
      <c r="S263" s="22">
        <v>57</v>
      </c>
      <c r="T263" s="22">
        <v>69</v>
      </c>
      <c r="U263" s="22">
        <v>66</v>
      </c>
      <c r="V263" s="22">
        <v>0</v>
      </c>
      <c r="W263" s="22">
        <v>0</v>
      </c>
      <c r="X263" s="22">
        <f t="shared" si="460"/>
        <v>209</v>
      </c>
      <c r="Y263" s="22">
        <f t="shared" si="461"/>
        <v>66</v>
      </c>
      <c r="Z263" s="22">
        <f t="shared" si="462"/>
        <v>275</v>
      </c>
      <c r="AA263" s="22">
        <f t="shared" si="463"/>
        <v>413885.10369225999</v>
      </c>
      <c r="AB263" s="22">
        <f t="shared" si="464"/>
        <v>380054.77068734996</v>
      </c>
      <c r="AC263" s="22">
        <f t="shared" si="465"/>
        <v>562820.54049219994</v>
      </c>
      <c r="AD263" s="22">
        <f t="shared" si="466"/>
        <v>495363.89634359995</v>
      </c>
      <c r="AE263" s="22">
        <f t="shared" si="467"/>
        <v>442520.90256271005</v>
      </c>
      <c r="AF263" s="22">
        <f t="shared" si="468"/>
        <v>591920.36805773003</v>
      </c>
      <c r="AG263" s="22">
        <f t="shared" si="469"/>
        <v>1356760.41487181</v>
      </c>
      <c r="AH263" s="22">
        <f t="shared" si="470"/>
        <v>1529805.1669640401</v>
      </c>
      <c r="AI263" s="22">
        <f t="shared" si="471"/>
        <v>2886565.5818358506</v>
      </c>
      <c r="AJ263" s="22">
        <f t="shared" si="472"/>
        <v>517261.81</v>
      </c>
      <c r="AK263" s="22">
        <f t="shared" si="473"/>
        <v>355227.99</v>
      </c>
      <c r="AL263" s="22">
        <f t="shared" si="474"/>
        <v>430012.82999999996</v>
      </c>
      <c r="AM263" s="22">
        <f t="shared" si="475"/>
        <v>411316.62</v>
      </c>
      <c r="AN263" s="22">
        <f t="shared" si="476"/>
        <v>0</v>
      </c>
      <c r="AO263" s="22">
        <f t="shared" si="477"/>
        <v>0</v>
      </c>
      <c r="AP263" s="22">
        <f t="shared" si="478"/>
        <v>1302502.6299999999</v>
      </c>
      <c r="AQ263" s="22">
        <f t="shared" si="479"/>
        <v>411316.62</v>
      </c>
      <c r="AR263" s="22">
        <f t="shared" si="480"/>
        <v>1713819.25</v>
      </c>
      <c r="AS263" s="22">
        <f t="shared" si="481"/>
        <v>275</v>
      </c>
      <c r="AT263" s="22">
        <f>R263</f>
        <v>83</v>
      </c>
      <c r="AU263" s="22">
        <f t="shared" ref="AU263" si="483">S263</f>
        <v>57</v>
      </c>
      <c r="AV263" s="22">
        <f t="shared" ref="AV263" si="484">T263</f>
        <v>69</v>
      </c>
      <c r="AW263" s="22">
        <f t="shared" ref="AW263" si="485">U263</f>
        <v>66</v>
      </c>
      <c r="AX263" s="22">
        <f t="shared" ref="AX263" si="486">V263</f>
        <v>0</v>
      </c>
      <c r="AY263" s="22">
        <f t="shared" ref="AY263" si="487">W263</f>
        <v>0</v>
      </c>
      <c r="AZ263" s="22">
        <v>118.33333333333334</v>
      </c>
      <c r="BA263" s="22">
        <v>118.33333333333334</v>
      </c>
      <c r="BB263" s="22">
        <f t="shared" si="482"/>
        <v>66</v>
      </c>
    </row>
    <row r="264" spans="1:54">
      <c r="A264" s="3" t="str">
        <f t="shared" si="457"/>
        <v>BC_TAM324Phesgo 15ml</v>
      </c>
      <c r="B264" s="3" t="s">
        <v>557</v>
      </c>
      <c r="C264" s="3" t="s">
        <v>655</v>
      </c>
      <c r="D264" s="3" t="s">
        <v>701</v>
      </c>
      <c r="E264" s="3" t="s">
        <v>710</v>
      </c>
      <c r="F264" s="3" t="s">
        <v>17</v>
      </c>
      <c r="G264" s="3" t="s">
        <v>19</v>
      </c>
      <c r="H264" s="3">
        <v>8489.27</v>
      </c>
      <c r="I264" s="22">
        <f>_xlfn.XLOOKUP($A264,[1]Sheet1!$A:$A,[1]Sheet1!D:D,0)</f>
        <v>4.0000035338727598</v>
      </c>
      <c r="J264" s="22">
        <f>_xlfn.XLOOKUP($A264,[1]Sheet1!$A:$A,[1]Sheet1!E:E,0)</f>
        <v>4.0000035338727598</v>
      </c>
      <c r="K264" s="22">
        <f>_xlfn.XLOOKUP($A264,[1]Sheet1!$A:$A,[1]Sheet1!F:F,0)</f>
        <v>6.0000035338727598</v>
      </c>
      <c r="L264" s="22">
        <v>5.0000035338727598</v>
      </c>
      <c r="M264" s="22">
        <v>6.0000035338727598</v>
      </c>
      <c r="N264" s="22">
        <v>6.0000035338727598</v>
      </c>
      <c r="O264" s="22">
        <f t="shared" si="458"/>
        <v>14.000010601618278</v>
      </c>
      <c r="P264" s="22">
        <f t="shared" si="459"/>
        <v>17.000010601618278</v>
      </c>
      <c r="Q264" s="22">
        <v>31.000021203236553</v>
      </c>
      <c r="R264" s="22">
        <v>2</v>
      </c>
      <c r="S264" s="22">
        <v>13</v>
      </c>
      <c r="T264" s="22">
        <v>2</v>
      </c>
      <c r="U264" s="22">
        <v>3</v>
      </c>
      <c r="V264" s="22">
        <v>0</v>
      </c>
      <c r="W264" s="22">
        <v>0</v>
      </c>
      <c r="X264" s="22">
        <f t="shared" si="460"/>
        <v>17</v>
      </c>
      <c r="Y264" s="22">
        <f t="shared" si="461"/>
        <v>3</v>
      </c>
      <c r="Z264" s="22">
        <f t="shared" si="462"/>
        <v>20</v>
      </c>
      <c r="AA264" s="22">
        <f t="shared" si="463"/>
        <v>33957.110000000008</v>
      </c>
      <c r="AB264" s="22">
        <f t="shared" si="464"/>
        <v>33957.110000000008</v>
      </c>
      <c r="AC264" s="22">
        <f t="shared" si="465"/>
        <v>50935.650000000009</v>
      </c>
      <c r="AD264" s="22">
        <f t="shared" si="466"/>
        <v>42446.380000000005</v>
      </c>
      <c r="AE264" s="22">
        <f t="shared" si="467"/>
        <v>50935.650000000009</v>
      </c>
      <c r="AF264" s="22">
        <f t="shared" si="468"/>
        <v>50935.650000000009</v>
      </c>
      <c r="AG264" s="22">
        <f t="shared" si="469"/>
        <v>118849.87000000001</v>
      </c>
      <c r="AH264" s="22">
        <f t="shared" si="470"/>
        <v>144317.68000000002</v>
      </c>
      <c r="AI264" s="22">
        <f t="shared" si="471"/>
        <v>263167.55</v>
      </c>
      <c r="AJ264" s="22">
        <f t="shared" si="472"/>
        <v>16978.54</v>
      </c>
      <c r="AK264" s="22">
        <f t="shared" si="473"/>
        <v>110360.51000000001</v>
      </c>
      <c r="AL264" s="22">
        <f t="shared" si="474"/>
        <v>16978.54</v>
      </c>
      <c r="AM264" s="22">
        <f t="shared" si="475"/>
        <v>25467.81</v>
      </c>
      <c r="AN264" s="22">
        <f t="shared" si="476"/>
        <v>0</v>
      </c>
      <c r="AO264" s="22">
        <f t="shared" si="477"/>
        <v>0</v>
      </c>
      <c r="AP264" s="22">
        <f t="shared" si="478"/>
        <v>144317.59</v>
      </c>
      <c r="AQ264" s="22">
        <f t="shared" si="479"/>
        <v>25467.81</v>
      </c>
      <c r="AR264" s="22">
        <f t="shared" si="480"/>
        <v>169785.40000000002</v>
      </c>
      <c r="AS264" s="22">
        <f t="shared" si="481"/>
        <v>40</v>
      </c>
      <c r="AT264" s="22">
        <f>R264*2</f>
        <v>4</v>
      </c>
      <c r="AU264" s="22">
        <f t="shared" ref="AU264" si="488">S264*2</f>
        <v>26</v>
      </c>
      <c r="AV264" s="22">
        <f t="shared" ref="AV264" si="489">T264*2</f>
        <v>4</v>
      </c>
      <c r="AW264" s="22">
        <f t="shared" ref="AW264" si="490">U264*2</f>
        <v>6</v>
      </c>
      <c r="AX264" s="22">
        <f t="shared" ref="AX264" si="491">V264*2</f>
        <v>0</v>
      </c>
      <c r="AY264" s="22">
        <f t="shared" ref="AY264" si="492">W264*2</f>
        <v>0</v>
      </c>
      <c r="BB264" s="22">
        <f t="shared" si="482"/>
        <v>3</v>
      </c>
    </row>
    <row r="265" spans="1:54">
      <c r="A265" s="3" t="str">
        <f t="shared" si="457"/>
        <v>BC_TAM469Herceptin IV</v>
      </c>
      <c r="B265" s="3" t="s">
        <v>557</v>
      </c>
      <c r="C265" s="3" t="s">
        <v>656</v>
      </c>
      <c r="D265" s="3" t="s">
        <v>702</v>
      </c>
      <c r="E265" s="3" t="s">
        <v>708</v>
      </c>
      <c r="F265" s="3" t="s">
        <v>11</v>
      </c>
      <c r="G265" s="3" t="s">
        <v>11</v>
      </c>
      <c r="H265" s="3">
        <v>4535.5</v>
      </c>
      <c r="I265" s="22">
        <f>_xlfn.XLOOKUP($A265,[1]Sheet1!$A:$A,[1]Sheet1!D:D,0)</f>
        <v>69.400035860874908</v>
      </c>
      <c r="J265" s="22">
        <f>_xlfn.XLOOKUP($A265,[1]Sheet1!$A:$A,[1]Sheet1!E:E,0)</f>
        <v>49.718543371478084</v>
      </c>
      <c r="K265" s="22">
        <f>_xlfn.XLOOKUP($A265,[1]Sheet1!$A:$A,[1]Sheet1!F:F,0)</f>
        <v>46.249533692107988</v>
      </c>
      <c r="L265" s="22">
        <v>32.658687182219353</v>
      </c>
      <c r="M265" s="22">
        <v>29.756586827095504</v>
      </c>
      <c r="N265" s="22">
        <v>51.803206979128788</v>
      </c>
      <c r="O265" s="22">
        <f t="shared" si="458"/>
        <v>165.368112924461</v>
      </c>
      <c r="P265" s="22">
        <f t="shared" si="459"/>
        <v>114.21848098844364</v>
      </c>
      <c r="Q265" s="22">
        <v>279.58659391290462</v>
      </c>
      <c r="R265" s="22">
        <v>27</v>
      </c>
      <c r="S265" s="22">
        <v>24</v>
      </c>
      <c r="T265" s="22">
        <v>26</v>
      </c>
      <c r="U265" s="22">
        <v>23</v>
      </c>
      <c r="V265" s="22">
        <v>0</v>
      </c>
      <c r="W265" s="22">
        <v>0</v>
      </c>
      <c r="X265" s="22">
        <f t="shared" si="460"/>
        <v>77</v>
      </c>
      <c r="Y265" s="22">
        <f t="shared" si="461"/>
        <v>23</v>
      </c>
      <c r="Z265" s="22">
        <f t="shared" si="462"/>
        <v>100</v>
      </c>
      <c r="AA265" s="22">
        <f t="shared" si="463"/>
        <v>314763.86264699814</v>
      </c>
      <c r="AB265" s="22">
        <f t="shared" si="464"/>
        <v>225498.45346133885</v>
      </c>
      <c r="AC265" s="22">
        <f t="shared" si="465"/>
        <v>209764.76006055577</v>
      </c>
      <c r="AD265" s="22">
        <f t="shared" si="466"/>
        <v>148123.47571495589</v>
      </c>
      <c r="AE265" s="22">
        <f t="shared" si="467"/>
        <v>134960.99955429166</v>
      </c>
      <c r="AF265" s="22">
        <f t="shared" si="468"/>
        <v>234953.44525383861</v>
      </c>
      <c r="AG265" s="22">
        <f t="shared" si="469"/>
        <v>750027.07616889291</v>
      </c>
      <c r="AH265" s="22">
        <f t="shared" si="470"/>
        <v>518037.92052308616</v>
      </c>
      <c r="AI265" s="22">
        <f t="shared" si="471"/>
        <v>1268064.996691979</v>
      </c>
      <c r="AJ265" s="22">
        <f t="shared" si="472"/>
        <v>122458.5</v>
      </c>
      <c r="AK265" s="22">
        <f t="shared" si="473"/>
        <v>108852</v>
      </c>
      <c r="AL265" s="22">
        <f t="shared" si="474"/>
        <v>117923</v>
      </c>
      <c r="AM265" s="22">
        <f t="shared" si="475"/>
        <v>104316.5</v>
      </c>
      <c r="AN265" s="22">
        <f t="shared" si="476"/>
        <v>0</v>
      </c>
      <c r="AO265" s="22">
        <f t="shared" si="477"/>
        <v>0</v>
      </c>
      <c r="AP265" s="22">
        <f t="shared" si="478"/>
        <v>349233.5</v>
      </c>
      <c r="AQ265" s="22">
        <f t="shared" si="479"/>
        <v>104316.5</v>
      </c>
      <c r="AR265" s="22">
        <f t="shared" si="480"/>
        <v>453550</v>
      </c>
      <c r="AS265" s="22">
        <f t="shared" si="481"/>
        <v>0</v>
      </c>
      <c r="BB265" s="22">
        <f t="shared" si="482"/>
        <v>23</v>
      </c>
    </row>
    <row r="266" spans="1:54">
      <c r="A266" s="3" t="str">
        <f t="shared" si="457"/>
        <v>BC_TAM469Herceptin SC</v>
      </c>
      <c r="B266" s="3" t="s">
        <v>557</v>
      </c>
      <c r="C266" s="3" t="s">
        <v>656</v>
      </c>
      <c r="D266" s="3" t="s">
        <v>702</v>
      </c>
      <c r="E266" s="3" t="s">
        <v>708</v>
      </c>
      <c r="F266" s="3" t="s">
        <v>12</v>
      </c>
      <c r="G266" s="3" t="s">
        <v>12</v>
      </c>
      <c r="H266" s="3">
        <v>3444.49</v>
      </c>
      <c r="I266" s="22">
        <f>_xlfn.XLOOKUP($A266,[1]Sheet1!$A:$A,[1]Sheet1!D:D,0)</f>
        <v>53.509670048742123</v>
      </c>
      <c r="J266" s="22">
        <f>_xlfn.XLOOKUP($A266,[1]Sheet1!$A:$A,[1]Sheet1!E:E,0)</f>
        <v>49.577926693252799</v>
      </c>
      <c r="K266" s="22">
        <f>_xlfn.XLOOKUP($A266,[1]Sheet1!$A:$A,[1]Sheet1!F:F,0)</f>
        <v>75.201342479330904</v>
      </c>
      <c r="L266" s="22">
        <v>76.973363530453526</v>
      </c>
      <c r="M266" s="22">
        <v>69.305425381861141</v>
      </c>
      <c r="N266" s="22">
        <v>91.220733846802972</v>
      </c>
      <c r="O266" s="22">
        <f t="shared" si="458"/>
        <v>178.28893922132585</v>
      </c>
      <c r="P266" s="22">
        <f t="shared" si="459"/>
        <v>237.49952275911764</v>
      </c>
      <c r="Q266" s="22">
        <v>415.78846198044346</v>
      </c>
      <c r="R266" s="22">
        <v>47</v>
      </c>
      <c r="S266" s="22">
        <v>17</v>
      </c>
      <c r="T266" s="22">
        <v>22</v>
      </c>
      <c r="U266" s="22">
        <v>34</v>
      </c>
      <c r="V266" s="22">
        <v>0</v>
      </c>
      <c r="W266" s="22">
        <v>0</v>
      </c>
      <c r="X266" s="22">
        <f t="shared" si="460"/>
        <v>86</v>
      </c>
      <c r="Y266" s="22">
        <f t="shared" si="461"/>
        <v>34</v>
      </c>
      <c r="Z266" s="22">
        <f t="shared" si="462"/>
        <v>120</v>
      </c>
      <c r="AA266" s="22">
        <f t="shared" si="463"/>
        <v>184313.52338619175</v>
      </c>
      <c r="AB266" s="22">
        <f t="shared" si="464"/>
        <v>170770.67271564231</v>
      </c>
      <c r="AC266" s="22">
        <f t="shared" si="465"/>
        <v>259030.2721566305</v>
      </c>
      <c r="AD266" s="22">
        <f t="shared" si="466"/>
        <v>265133.98094701185</v>
      </c>
      <c r="AE266" s="22">
        <f t="shared" si="467"/>
        <v>238721.84467356687</v>
      </c>
      <c r="AF266" s="22">
        <f t="shared" si="468"/>
        <v>314208.90552797436</v>
      </c>
      <c r="AG266" s="22">
        <f t="shared" si="469"/>
        <v>614114.46825846459</v>
      </c>
      <c r="AH266" s="22">
        <f t="shared" si="470"/>
        <v>818064.73114855308</v>
      </c>
      <c r="AI266" s="22">
        <f t="shared" si="471"/>
        <v>1432179.1994070176</v>
      </c>
      <c r="AJ266" s="22">
        <f t="shared" si="472"/>
        <v>161891.03</v>
      </c>
      <c r="AK266" s="22">
        <f t="shared" si="473"/>
        <v>58556.329999999994</v>
      </c>
      <c r="AL266" s="22">
        <f t="shared" si="474"/>
        <v>75778.78</v>
      </c>
      <c r="AM266" s="22">
        <f t="shared" si="475"/>
        <v>117112.65999999999</v>
      </c>
      <c r="AN266" s="22">
        <f t="shared" si="476"/>
        <v>0</v>
      </c>
      <c r="AO266" s="22">
        <f t="shared" si="477"/>
        <v>0</v>
      </c>
      <c r="AP266" s="22">
        <f t="shared" si="478"/>
        <v>296226.13999999996</v>
      </c>
      <c r="AQ266" s="22">
        <f t="shared" si="479"/>
        <v>117112.65999999999</v>
      </c>
      <c r="AR266" s="22">
        <f t="shared" si="480"/>
        <v>413338.8</v>
      </c>
      <c r="AS266" s="22">
        <f t="shared" si="481"/>
        <v>0</v>
      </c>
      <c r="BB266" s="22">
        <f t="shared" si="482"/>
        <v>34</v>
      </c>
    </row>
    <row r="267" spans="1:54">
      <c r="A267" s="3" t="str">
        <f t="shared" si="457"/>
        <v>BC_TAM469Itovebi 3mg</v>
      </c>
      <c r="B267" s="3" t="s">
        <v>557</v>
      </c>
      <c r="C267" s="3" t="s">
        <v>656</v>
      </c>
      <c r="D267" s="3" t="s">
        <v>702</v>
      </c>
      <c r="E267" s="3" t="s">
        <v>710</v>
      </c>
      <c r="F267" s="3" t="s">
        <v>13</v>
      </c>
      <c r="G267" s="3" t="s">
        <v>14</v>
      </c>
      <c r="H267" s="3">
        <v>3566.02</v>
      </c>
      <c r="I267" s="22">
        <f>_xlfn.XLOOKUP($A267,[1]Sheet1!$A:$A,[1]Sheet1!D:D,0)</f>
        <v>10.780585950030765</v>
      </c>
      <c r="J267" s="22">
        <f>_xlfn.XLOOKUP($A267,[1]Sheet1!$A:$A,[1]Sheet1!E:E,0)</f>
        <v>12.30920002982044</v>
      </c>
      <c r="K267" s="22">
        <f>_xlfn.XLOOKUP($A267,[1]Sheet1!$A:$A,[1]Sheet1!F:F,0)</f>
        <v>24.91420403980301</v>
      </c>
      <c r="L267" s="22">
        <v>25.220556935984074</v>
      </c>
      <c r="M267" s="22">
        <v>30.661432565717138</v>
      </c>
      <c r="N267" s="22">
        <v>39.047529267618835</v>
      </c>
      <c r="O267" s="22">
        <f t="shared" si="458"/>
        <v>48.003990019654218</v>
      </c>
      <c r="P267" s="22">
        <f t="shared" si="459"/>
        <v>94.929518769320055</v>
      </c>
      <c r="Q267" s="22">
        <v>142.93350878897428</v>
      </c>
      <c r="R267" s="22">
        <v>1</v>
      </c>
      <c r="S267" s="22">
        <v>1</v>
      </c>
      <c r="T267" s="22">
        <v>2</v>
      </c>
      <c r="U267" s="22">
        <v>23</v>
      </c>
      <c r="V267" s="22">
        <v>0</v>
      </c>
      <c r="W267" s="22">
        <v>0</v>
      </c>
      <c r="X267" s="22">
        <f t="shared" si="460"/>
        <v>4</v>
      </c>
      <c r="Y267" s="22">
        <f t="shared" si="461"/>
        <v>23</v>
      </c>
      <c r="Z267" s="22">
        <f t="shared" si="462"/>
        <v>27</v>
      </c>
      <c r="AA267" s="22">
        <f t="shared" si="463"/>
        <v>38443.785109528711</v>
      </c>
      <c r="AB267" s="22">
        <f t="shared" si="464"/>
        <v>43894.853490340283</v>
      </c>
      <c r="AC267" s="22">
        <f t="shared" si="465"/>
        <v>88844.54989001833</v>
      </c>
      <c r="AD267" s="22">
        <f t="shared" si="466"/>
        <v>89937.010444857922</v>
      </c>
      <c r="AE267" s="22">
        <f t="shared" si="467"/>
        <v>109339.28175799863</v>
      </c>
      <c r="AF267" s="22">
        <f t="shared" si="468"/>
        <v>139244.27031891412</v>
      </c>
      <c r="AG267" s="22">
        <f t="shared" si="469"/>
        <v>171183.18848988734</v>
      </c>
      <c r="AH267" s="22">
        <f t="shared" si="470"/>
        <v>338520.56252177071</v>
      </c>
      <c r="AI267" s="22">
        <f t="shared" si="471"/>
        <v>509703.75101165805</v>
      </c>
      <c r="AJ267" s="22">
        <f t="shared" si="472"/>
        <v>3566.02</v>
      </c>
      <c r="AK267" s="22">
        <f t="shared" si="473"/>
        <v>3566.02</v>
      </c>
      <c r="AL267" s="22">
        <f t="shared" si="474"/>
        <v>7132.04</v>
      </c>
      <c r="AM267" s="22">
        <f t="shared" si="475"/>
        <v>82018.460000000006</v>
      </c>
      <c r="AN267" s="22">
        <f t="shared" si="476"/>
        <v>0</v>
      </c>
      <c r="AO267" s="22">
        <f t="shared" si="477"/>
        <v>0</v>
      </c>
      <c r="AP267" s="22">
        <f t="shared" si="478"/>
        <v>14264.08</v>
      </c>
      <c r="AQ267" s="22">
        <f t="shared" si="479"/>
        <v>82018.460000000006</v>
      </c>
      <c r="AR267" s="22">
        <f t="shared" si="480"/>
        <v>96282.54</v>
      </c>
      <c r="AS267" s="22">
        <f t="shared" si="481"/>
        <v>0</v>
      </c>
      <c r="BB267" s="22">
        <f t="shared" si="482"/>
        <v>23</v>
      </c>
    </row>
    <row r="268" spans="1:54">
      <c r="A268" s="3" t="str">
        <f t="shared" si="457"/>
        <v>BC_TAM469Itovebi 9mg</v>
      </c>
      <c r="B268" s="3" t="s">
        <v>557</v>
      </c>
      <c r="C268" s="3" t="s">
        <v>656</v>
      </c>
      <c r="D268" s="3" t="s">
        <v>702</v>
      </c>
      <c r="E268" s="3" t="s">
        <v>710</v>
      </c>
      <c r="F268" s="3" t="s">
        <v>13</v>
      </c>
      <c r="G268" s="3" t="s">
        <v>15</v>
      </c>
      <c r="H268" s="3">
        <v>10698.05</v>
      </c>
      <c r="I268" s="22">
        <f>_xlfn.XLOOKUP($A268,[1]Sheet1!$A:$A,[1]Sheet1!D:D,0)</f>
        <v>0</v>
      </c>
      <c r="J268" s="22">
        <f>_xlfn.XLOOKUP($A268,[1]Sheet1!$A:$A,[1]Sheet1!E:E,0)</f>
        <v>0</v>
      </c>
      <c r="K268" s="22">
        <f>_xlfn.XLOOKUP($A268,[1]Sheet1!$A:$A,[1]Sheet1!F:F,0)</f>
        <v>0</v>
      </c>
      <c r="O268" s="22">
        <f t="shared" si="458"/>
        <v>0</v>
      </c>
      <c r="P268" s="22">
        <f t="shared" si="459"/>
        <v>0</v>
      </c>
      <c r="Q268" s="22">
        <v>0</v>
      </c>
      <c r="R268" s="22">
        <v>0</v>
      </c>
      <c r="S268" s="22">
        <v>1</v>
      </c>
      <c r="T268" s="22">
        <v>4</v>
      </c>
      <c r="U268" s="22">
        <v>23</v>
      </c>
      <c r="V268" s="22">
        <v>0</v>
      </c>
      <c r="W268" s="22">
        <v>0</v>
      </c>
      <c r="X268" s="22">
        <f t="shared" si="460"/>
        <v>5</v>
      </c>
      <c r="Y268" s="22">
        <f t="shared" si="461"/>
        <v>23</v>
      </c>
      <c r="Z268" s="22">
        <f t="shared" si="462"/>
        <v>28</v>
      </c>
      <c r="AA268" s="22">
        <f t="shared" si="463"/>
        <v>0</v>
      </c>
      <c r="AB268" s="22">
        <f t="shared" si="464"/>
        <v>0</v>
      </c>
      <c r="AC268" s="22">
        <f t="shared" si="465"/>
        <v>0</v>
      </c>
      <c r="AD268" s="22">
        <f t="shared" si="466"/>
        <v>0</v>
      </c>
      <c r="AE268" s="22">
        <f t="shared" si="467"/>
        <v>0</v>
      </c>
      <c r="AF268" s="22">
        <f t="shared" si="468"/>
        <v>0</v>
      </c>
      <c r="AG268" s="22">
        <f t="shared" si="469"/>
        <v>0</v>
      </c>
      <c r="AH268" s="22">
        <f t="shared" si="470"/>
        <v>0</v>
      </c>
      <c r="AI268" s="22">
        <f t="shared" si="471"/>
        <v>0</v>
      </c>
      <c r="AJ268" s="22">
        <f t="shared" si="472"/>
        <v>0</v>
      </c>
      <c r="AK268" s="22">
        <f t="shared" si="473"/>
        <v>10698.05</v>
      </c>
      <c r="AL268" s="22">
        <f t="shared" si="474"/>
        <v>42792.2</v>
      </c>
      <c r="AM268" s="22">
        <f t="shared" si="475"/>
        <v>246055.15</v>
      </c>
      <c r="AN268" s="22">
        <f t="shared" si="476"/>
        <v>0</v>
      </c>
      <c r="AO268" s="22">
        <f t="shared" si="477"/>
        <v>0</v>
      </c>
      <c r="AP268" s="22">
        <f t="shared" si="478"/>
        <v>53490.25</v>
      </c>
      <c r="AQ268" s="22">
        <f t="shared" si="479"/>
        <v>246055.15</v>
      </c>
      <c r="AR268" s="22">
        <f t="shared" si="480"/>
        <v>299545.39999999997</v>
      </c>
      <c r="AS268" s="22">
        <f t="shared" si="481"/>
        <v>0</v>
      </c>
      <c r="BB268" s="22">
        <f t="shared" si="482"/>
        <v>23</v>
      </c>
    </row>
    <row r="269" spans="1:54">
      <c r="A269" s="3" t="str">
        <f t="shared" si="457"/>
        <v>BC_TAM469Perjeta</v>
      </c>
      <c r="B269" s="3" t="s">
        <v>557</v>
      </c>
      <c r="C269" s="3" t="s">
        <v>656</v>
      </c>
      <c r="D269" s="3" t="s">
        <v>702</v>
      </c>
      <c r="E269" s="3" t="s">
        <v>708</v>
      </c>
      <c r="F269" s="3" t="s">
        <v>16</v>
      </c>
      <c r="G269" s="3" t="s">
        <v>16</v>
      </c>
      <c r="H269" s="3">
        <v>3985.87</v>
      </c>
      <c r="I269" s="22">
        <f>_xlfn.XLOOKUP($A269,[1]Sheet1!$A:$A,[1]Sheet1!D:D,0)</f>
        <v>47.482569471938234</v>
      </c>
      <c r="J269" s="22">
        <f>_xlfn.XLOOKUP($A269,[1]Sheet1!$A:$A,[1]Sheet1!E:E,0)</f>
        <v>40.10923966436922</v>
      </c>
      <c r="K269" s="22">
        <f>_xlfn.XLOOKUP($A269,[1]Sheet1!$A:$A,[1]Sheet1!F:F,0)</f>
        <v>60.877437440606592</v>
      </c>
      <c r="L269" s="22">
        <v>36.786463282980669</v>
      </c>
      <c r="M269" s="22">
        <v>44.648849918712308</v>
      </c>
      <c r="N269" s="22">
        <v>51.241565359242877</v>
      </c>
      <c r="O269" s="22">
        <f t="shared" si="458"/>
        <v>148.46924657691406</v>
      </c>
      <c r="P269" s="22">
        <f t="shared" si="459"/>
        <v>132.67687856093585</v>
      </c>
      <c r="Q269" s="22">
        <v>281.14612513784988</v>
      </c>
      <c r="R269" s="22">
        <v>43</v>
      </c>
      <c r="S269" s="22">
        <v>4</v>
      </c>
      <c r="T269" s="22">
        <v>38</v>
      </c>
      <c r="U269" s="22">
        <v>32</v>
      </c>
      <c r="V269" s="22">
        <v>0</v>
      </c>
      <c r="W269" s="22">
        <v>0</v>
      </c>
      <c r="X269" s="22">
        <f t="shared" si="460"/>
        <v>85</v>
      </c>
      <c r="Y269" s="22">
        <f t="shared" si="461"/>
        <v>32</v>
      </c>
      <c r="Z269" s="22">
        <f t="shared" si="462"/>
        <v>117</v>
      </c>
      <c r="AA269" s="22">
        <f t="shared" si="463"/>
        <v>189259.34918111443</v>
      </c>
      <c r="AB269" s="22">
        <f t="shared" si="464"/>
        <v>159870.21510101933</v>
      </c>
      <c r="AC269" s="22">
        <f t="shared" si="465"/>
        <v>242649.55157139059</v>
      </c>
      <c r="AD269" s="22">
        <f t="shared" si="466"/>
        <v>146626.06040573417</v>
      </c>
      <c r="AE269" s="22">
        <f t="shared" si="467"/>
        <v>177964.51142549783</v>
      </c>
      <c r="AF269" s="22">
        <f t="shared" si="468"/>
        <v>204242.21811844539</v>
      </c>
      <c r="AG269" s="22">
        <f t="shared" si="469"/>
        <v>591779.11585352442</v>
      </c>
      <c r="AH269" s="22">
        <f t="shared" si="470"/>
        <v>528832.7899496773</v>
      </c>
      <c r="AI269" s="22">
        <f t="shared" si="471"/>
        <v>1120611.9058032017</v>
      </c>
      <c r="AJ269" s="22">
        <f t="shared" si="472"/>
        <v>171392.41</v>
      </c>
      <c r="AK269" s="22">
        <f t="shared" si="473"/>
        <v>15943.48</v>
      </c>
      <c r="AL269" s="22">
        <f t="shared" si="474"/>
        <v>151463.06</v>
      </c>
      <c r="AM269" s="22">
        <f t="shared" si="475"/>
        <v>127547.84</v>
      </c>
      <c r="AN269" s="22">
        <f t="shared" si="476"/>
        <v>0</v>
      </c>
      <c r="AO269" s="22">
        <f t="shared" si="477"/>
        <v>0</v>
      </c>
      <c r="AP269" s="22">
        <f t="shared" si="478"/>
        <v>338798.95</v>
      </c>
      <c r="AQ269" s="22">
        <f t="shared" si="479"/>
        <v>127547.84</v>
      </c>
      <c r="AR269" s="22">
        <f t="shared" si="480"/>
        <v>466346.79</v>
      </c>
      <c r="AS269" s="22">
        <f t="shared" si="481"/>
        <v>0</v>
      </c>
      <c r="BB269" s="22">
        <f t="shared" si="482"/>
        <v>32</v>
      </c>
    </row>
    <row r="270" spans="1:54">
      <c r="A270" s="3" t="str">
        <f t="shared" si="457"/>
        <v>BC_TAM469Phesgo 10ml</v>
      </c>
      <c r="B270" s="3" t="s">
        <v>557</v>
      </c>
      <c r="C270" s="3" t="s">
        <v>656</v>
      </c>
      <c r="D270" s="3" t="s">
        <v>702</v>
      </c>
      <c r="E270" s="3" t="s">
        <v>710</v>
      </c>
      <c r="F270" s="3" t="s">
        <v>17</v>
      </c>
      <c r="G270" s="3" t="s">
        <v>18</v>
      </c>
      <c r="H270" s="3">
        <v>6232.07</v>
      </c>
      <c r="I270" s="22">
        <f>_xlfn.XLOOKUP($A270,[1]Sheet1!$A:$A,[1]Sheet1!D:D,0)</f>
        <v>95.322179052072656</v>
      </c>
      <c r="J270" s="22">
        <f>_xlfn.XLOOKUP($A270,[1]Sheet1!$A:$A,[1]Sheet1!E:E,0)</f>
        <v>88.763354850060807</v>
      </c>
      <c r="K270" s="22">
        <f>_xlfn.XLOOKUP($A270,[1]Sheet1!$A:$A,[1]Sheet1!F:F,0)</f>
        <v>130.0826116584289</v>
      </c>
      <c r="L270" s="22">
        <v>115.02505988758202</v>
      </c>
      <c r="M270" s="22">
        <v>103.27791274521286</v>
      </c>
      <c r="N270" s="22">
        <v>134.17164690778895</v>
      </c>
      <c r="O270" s="22">
        <f t="shared" si="458"/>
        <v>314.16814556056238</v>
      </c>
      <c r="P270" s="22">
        <f t="shared" si="459"/>
        <v>352.47461954058383</v>
      </c>
      <c r="Q270" s="22">
        <v>666.6427651011461</v>
      </c>
      <c r="R270" s="22">
        <v>187</v>
      </c>
      <c r="S270" s="22">
        <v>56</v>
      </c>
      <c r="T270" s="22">
        <v>116</v>
      </c>
      <c r="U270" s="22">
        <v>99</v>
      </c>
      <c r="V270" s="22">
        <v>0</v>
      </c>
      <c r="W270" s="22">
        <v>0</v>
      </c>
      <c r="X270" s="22">
        <f t="shared" si="460"/>
        <v>359</v>
      </c>
      <c r="Y270" s="22">
        <f t="shared" si="461"/>
        <v>99</v>
      </c>
      <c r="Z270" s="22">
        <f t="shared" si="462"/>
        <v>458</v>
      </c>
      <c r="AA270" s="22">
        <f t="shared" si="463"/>
        <v>594054.49240505043</v>
      </c>
      <c r="AB270" s="22">
        <f t="shared" si="464"/>
        <v>553179.44086041849</v>
      </c>
      <c r="AC270" s="22">
        <f t="shared" si="465"/>
        <v>810683.94163814501</v>
      </c>
      <c r="AD270" s="22">
        <f t="shared" si="466"/>
        <v>716844.22497360327</v>
      </c>
      <c r="AE270" s="22">
        <f t="shared" si="467"/>
        <v>643635.18168205873</v>
      </c>
      <c r="AF270" s="22">
        <f t="shared" si="468"/>
        <v>836167.09554462426</v>
      </c>
      <c r="AG270" s="22">
        <f t="shared" si="469"/>
        <v>1957917.8749036139</v>
      </c>
      <c r="AH270" s="22">
        <f t="shared" si="470"/>
        <v>2196646.5022002864</v>
      </c>
      <c r="AI270" s="22">
        <f t="shared" si="471"/>
        <v>4154564.3771038991</v>
      </c>
      <c r="AJ270" s="22">
        <f t="shared" si="472"/>
        <v>1165397.0899999999</v>
      </c>
      <c r="AK270" s="22">
        <f t="shared" si="473"/>
        <v>348995.92</v>
      </c>
      <c r="AL270" s="22">
        <f t="shared" si="474"/>
        <v>722920.12</v>
      </c>
      <c r="AM270" s="22">
        <f t="shared" si="475"/>
        <v>616974.92999999993</v>
      </c>
      <c r="AN270" s="22">
        <f t="shared" si="476"/>
        <v>0</v>
      </c>
      <c r="AO270" s="22">
        <f t="shared" si="477"/>
        <v>0</v>
      </c>
      <c r="AP270" s="22">
        <f t="shared" si="478"/>
        <v>2237313.13</v>
      </c>
      <c r="AQ270" s="22">
        <f t="shared" si="479"/>
        <v>616974.92999999993</v>
      </c>
      <c r="AR270" s="22">
        <f t="shared" si="480"/>
        <v>2854288.06</v>
      </c>
      <c r="AS270" s="22">
        <f t="shared" si="481"/>
        <v>458</v>
      </c>
      <c r="AT270" s="22">
        <f>R270</f>
        <v>187</v>
      </c>
      <c r="AU270" s="22">
        <f t="shared" ref="AU270" si="493">S270</f>
        <v>56</v>
      </c>
      <c r="AV270" s="22">
        <f t="shared" ref="AV270" si="494">T270</f>
        <v>116</v>
      </c>
      <c r="AW270" s="22">
        <f t="shared" ref="AW270" si="495">U270</f>
        <v>99</v>
      </c>
      <c r="AX270" s="22">
        <f t="shared" ref="AX270" si="496">V270</f>
        <v>0</v>
      </c>
      <c r="AY270" s="22">
        <f t="shared" ref="AY270" si="497">W270</f>
        <v>0</v>
      </c>
      <c r="AZ270" s="22">
        <v>218.66666666666666</v>
      </c>
      <c r="BA270" s="22">
        <v>218.66666666666669</v>
      </c>
      <c r="BB270" s="22">
        <f t="shared" si="482"/>
        <v>99</v>
      </c>
    </row>
    <row r="271" spans="1:54">
      <c r="A271" s="3" t="str">
        <f t="shared" si="457"/>
        <v>BC_TAM469Phesgo 15ml</v>
      </c>
      <c r="B271" s="3" t="s">
        <v>557</v>
      </c>
      <c r="C271" s="3" t="s">
        <v>656</v>
      </c>
      <c r="D271" s="3" t="s">
        <v>702</v>
      </c>
      <c r="E271" s="3" t="s">
        <v>710</v>
      </c>
      <c r="F271" s="3" t="s">
        <v>17</v>
      </c>
      <c r="G271" s="3" t="s">
        <v>19</v>
      </c>
      <c r="H271" s="3">
        <v>8489.27</v>
      </c>
      <c r="I271" s="22">
        <f>_xlfn.XLOOKUP($A271,[1]Sheet1!$A:$A,[1]Sheet1!D:D,0)</f>
        <v>7.0000023559151732</v>
      </c>
      <c r="J271" s="22">
        <f>_xlfn.XLOOKUP($A271,[1]Sheet1!$A:$A,[1]Sheet1!E:E,0)</f>
        <v>6.0000035338727598</v>
      </c>
      <c r="K271" s="22">
        <f>_xlfn.XLOOKUP($A271,[1]Sheet1!$A:$A,[1]Sheet1!F:F,0)</f>
        <v>10.000002355915173</v>
      </c>
      <c r="L271" s="22">
        <v>8.0000023559151732</v>
      </c>
      <c r="M271" s="22">
        <v>9.0000023559151732</v>
      </c>
      <c r="N271" s="22">
        <v>12.000002355915171</v>
      </c>
      <c r="O271" s="22">
        <f t="shared" si="458"/>
        <v>23.000008245703107</v>
      </c>
      <c r="P271" s="22">
        <f t="shared" si="459"/>
        <v>29.000007067745518</v>
      </c>
      <c r="Q271" s="22">
        <v>52.000015313448628</v>
      </c>
      <c r="R271" s="22">
        <v>10</v>
      </c>
      <c r="S271" s="22">
        <v>9</v>
      </c>
      <c r="T271" s="22">
        <v>7</v>
      </c>
      <c r="U271" s="22">
        <v>0</v>
      </c>
      <c r="V271" s="22">
        <v>0</v>
      </c>
      <c r="W271" s="22">
        <v>0</v>
      </c>
      <c r="X271" s="22">
        <f t="shared" si="460"/>
        <v>26</v>
      </c>
      <c r="Y271" s="22">
        <f t="shared" si="461"/>
        <v>0</v>
      </c>
      <c r="Z271" s="22">
        <f t="shared" si="462"/>
        <v>26</v>
      </c>
      <c r="AA271" s="22">
        <f t="shared" si="463"/>
        <v>59424.91</v>
      </c>
      <c r="AB271" s="22">
        <f t="shared" si="464"/>
        <v>50935.650000000009</v>
      </c>
      <c r="AC271" s="22">
        <f t="shared" si="465"/>
        <v>84892.72</v>
      </c>
      <c r="AD271" s="22">
        <f t="shared" si="466"/>
        <v>67914.180000000008</v>
      </c>
      <c r="AE271" s="22">
        <f t="shared" si="467"/>
        <v>76403.450000000012</v>
      </c>
      <c r="AF271" s="22">
        <f t="shared" si="468"/>
        <v>101871.26</v>
      </c>
      <c r="AG271" s="22">
        <f t="shared" si="469"/>
        <v>195253.28000000003</v>
      </c>
      <c r="AH271" s="22">
        <f t="shared" si="470"/>
        <v>246188.89</v>
      </c>
      <c r="AI271" s="22">
        <f t="shared" si="471"/>
        <v>441442.17000000004</v>
      </c>
      <c r="AJ271" s="22">
        <f t="shared" si="472"/>
        <v>84892.700000000012</v>
      </c>
      <c r="AK271" s="22">
        <f t="shared" si="473"/>
        <v>76403.430000000008</v>
      </c>
      <c r="AL271" s="22">
        <f t="shared" si="474"/>
        <v>59424.89</v>
      </c>
      <c r="AM271" s="22">
        <f t="shared" si="475"/>
        <v>0</v>
      </c>
      <c r="AN271" s="22">
        <f t="shared" si="476"/>
        <v>0</v>
      </c>
      <c r="AO271" s="22">
        <f t="shared" si="477"/>
        <v>0</v>
      </c>
      <c r="AP271" s="22">
        <f t="shared" si="478"/>
        <v>220721.02000000002</v>
      </c>
      <c r="AQ271" s="22">
        <f t="shared" si="479"/>
        <v>0</v>
      </c>
      <c r="AR271" s="22">
        <f t="shared" si="480"/>
        <v>220721.02000000002</v>
      </c>
      <c r="AS271" s="22">
        <f t="shared" si="481"/>
        <v>52</v>
      </c>
      <c r="AT271" s="22">
        <f>R271*2</f>
        <v>20</v>
      </c>
      <c r="AU271" s="22">
        <f t="shared" ref="AU271" si="498">S271*2</f>
        <v>18</v>
      </c>
      <c r="AV271" s="22">
        <f t="shared" ref="AV271" si="499">T271*2</f>
        <v>14</v>
      </c>
      <c r="AW271" s="22">
        <f t="shared" ref="AW271" si="500">U271*2</f>
        <v>0</v>
      </c>
      <c r="AX271" s="22">
        <f t="shared" ref="AX271" si="501">V271*2</f>
        <v>0</v>
      </c>
      <c r="AY271" s="22">
        <f t="shared" ref="AY271" si="502">W271*2</f>
        <v>0</v>
      </c>
      <c r="BB271" s="22">
        <f t="shared" si="482"/>
        <v>0</v>
      </c>
    </row>
    <row r="272" spans="1:54">
      <c r="A272" s="3" t="str">
        <f t="shared" si="457"/>
        <v>(空白)Herceptin IV</v>
      </c>
      <c r="B272" s="3" t="s">
        <v>629</v>
      </c>
      <c r="C272" s="3" t="s">
        <v>629</v>
      </c>
      <c r="D272" s="3" t="s">
        <v>629</v>
      </c>
      <c r="E272" s="3" t="s">
        <v>708</v>
      </c>
      <c r="F272" s="3" t="s">
        <v>11</v>
      </c>
      <c r="G272" s="3" t="s">
        <v>11</v>
      </c>
      <c r="H272" s="3">
        <v>4535.5</v>
      </c>
      <c r="I272" s="22">
        <f>_xlfn.XLOOKUP($A272,[1]Sheet1!$A:$A,[1]Sheet1!D:D,0)</f>
        <v>0</v>
      </c>
      <c r="J272" s="22">
        <f>_xlfn.XLOOKUP($A272,[1]Sheet1!$A:$A,[1]Sheet1!E:E,0)</f>
        <v>0</v>
      </c>
      <c r="K272" s="22">
        <f>_xlfn.XLOOKUP($A272,[1]Sheet1!$A:$A,[1]Sheet1!F:F,0)</f>
        <v>0</v>
      </c>
      <c r="O272" s="22">
        <f t="shared" si="458"/>
        <v>0</v>
      </c>
      <c r="P272" s="22">
        <f t="shared" si="459"/>
        <v>0</v>
      </c>
      <c r="Q272" s="22">
        <v>0</v>
      </c>
      <c r="R272" s="22">
        <v>65</v>
      </c>
      <c r="S272" s="22">
        <v>59</v>
      </c>
      <c r="T272" s="22">
        <v>53</v>
      </c>
      <c r="U272" s="22">
        <v>76</v>
      </c>
      <c r="V272" s="22">
        <v>0</v>
      </c>
      <c r="W272" s="22">
        <v>0</v>
      </c>
      <c r="X272" s="22">
        <f t="shared" si="460"/>
        <v>177</v>
      </c>
      <c r="Y272" s="22">
        <f t="shared" si="461"/>
        <v>76</v>
      </c>
      <c r="Z272" s="22">
        <f t="shared" si="462"/>
        <v>253</v>
      </c>
      <c r="AA272" s="22">
        <f t="shared" si="463"/>
        <v>0</v>
      </c>
      <c r="AB272" s="22">
        <f t="shared" si="464"/>
        <v>0</v>
      </c>
      <c r="AC272" s="22">
        <f t="shared" si="465"/>
        <v>0</v>
      </c>
      <c r="AD272" s="22">
        <f t="shared" si="466"/>
        <v>0</v>
      </c>
      <c r="AE272" s="22">
        <f t="shared" si="467"/>
        <v>0</v>
      </c>
      <c r="AF272" s="22">
        <f t="shared" si="468"/>
        <v>0</v>
      </c>
      <c r="AG272" s="22">
        <f t="shared" si="469"/>
        <v>0</v>
      </c>
      <c r="AH272" s="22">
        <f t="shared" si="470"/>
        <v>0</v>
      </c>
      <c r="AI272" s="22">
        <f t="shared" si="471"/>
        <v>0</v>
      </c>
      <c r="AJ272" s="22">
        <f t="shared" si="472"/>
        <v>294807.5</v>
      </c>
      <c r="AK272" s="22">
        <f t="shared" si="473"/>
        <v>267594.5</v>
      </c>
      <c r="AL272" s="22">
        <f t="shared" si="474"/>
        <v>240381.5</v>
      </c>
      <c r="AM272" s="22">
        <f t="shared" si="475"/>
        <v>344698</v>
      </c>
      <c r="AN272" s="22">
        <f t="shared" si="476"/>
        <v>0</v>
      </c>
      <c r="AO272" s="22">
        <f t="shared" si="477"/>
        <v>0</v>
      </c>
      <c r="AP272" s="22">
        <f t="shared" si="478"/>
        <v>802783.5</v>
      </c>
      <c r="AQ272" s="22">
        <f t="shared" si="479"/>
        <v>344698</v>
      </c>
      <c r="AR272" s="22">
        <f t="shared" si="480"/>
        <v>1147481.5</v>
      </c>
      <c r="AS272" s="22">
        <f t="shared" si="481"/>
        <v>0</v>
      </c>
      <c r="BB272" s="22">
        <f t="shared" si="482"/>
        <v>76</v>
      </c>
    </row>
    <row r="273" spans="1:54">
      <c r="A273" s="3" t="str">
        <f t="shared" si="457"/>
        <v>(空白)Herceptin SC</v>
      </c>
      <c r="B273" s="3" t="s">
        <v>629</v>
      </c>
      <c r="C273" s="3" t="s">
        <v>629</v>
      </c>
      <c r="D273" s="3" t="s">
        <v>629</v>
      </c>
      <c r="E273" s="3" t="s">
        <v>708</v>
      </c>
      <c r="F273" s="3" t="s">
        <v>12</v>
      </c>
      <c r="G273" s="3" t="s">
        <v>12</v>
      </c>
      <c r="H273" s="3">
        <v>3444.49</v>
      </c>
      <c r="I273" s="22">
        <f>_xlfn.XLOOKUP($A273,[1]Sheet1!$A:$A,[1]Sheet1!D:D,0)</f>
        <v>0</v>
      </c>
      <c r="J273" s="22">
        <f>_xlfn.XLOOKUP($A273,[1]Sheet1!$A:$A,[1]Sheet1!E:E,0)</f>
        <v>0</v>
      </c>
      <c r="K273" s="22">
        <f>_xlfn.XLOOKUP($A273,[1]Sheet1!$A:$A,[1]Sheet1!F:F,0)</f>
        <v>0</v>
      </c>
      <c r="O273" s="22">
        <f t="shared" si="458"/>
        <v>0</v>
      </c>
      <c r="P273" s="22">
        <f t="shared" si="459"/>
        <v>0</v>
      </c>
      <c r="Q273" s="22">
        <v>0</v>
      </c>
      <c r="R273" s="22">
        <v>10</v>
      </c>
      <c r="S273" s="22">
        <v>8</v>
      </c>
      <c r="T273" s="22">
        <v>4</v>
      </c>
      <c r="U273" s="22">
        <v>11</v>
      </c>
      <c r="V273" s="22">
        <v>0</v>
      </c>
      <c r="W273" s="22">
        <v>0</v>
      </c>
      <c r="X273" s="22">
        <f t="shared" si="460"/>
        <v>22</v>
      </c>
      <c r="Y273" s="22">
        <f t="shared" si="461"/>
        <v>11</v>
      </c>
      <c r="Z273" s="22">
        <f t="shared" si="462"/>
        <v>33</v>
      </c>
      <c r="AA273" s="22">
        <f t="shared" si="463"/>
        <v>0</v>
      </c>
      <c r="AB273" s="22">
        <f t="shared" si="464"/>
        <v>0</v>
      </c>
      <c r="AC273" s="22">
        <f t="shared" si="465"/>
        <v>0</v>
      </c>
      <c r="AD273" s="22">
        <f t="shared" si="466"/>
        <v>0</v>
      </c>
      <c r="AE273" s="22">
        <f t="shared" si="467"/>
        <v>0</v>
      </c>
      <c r="AF273" s="22">
        <f t="shared" si="468"/>
        <v>0</v>
      </c>
      <c r="AG273" s="22">
        <f t="shared" si="469"/>
        <v>0</v>
      </c>
      <c r="AH273" s="22">
        <f t="shared" si="470"/>
        <v>0</v>
      </c>
      <c r="AI273" s="22">
        <f t="shared" si="471"/>
        <v>0</v>
      </c>
      <c r="AJ273" s="22">
        <f t="shared" si="472"/>
        <v>34444.899999999994</v>
      </c>
      <c r="AK273" s="22">
        <f t="shared" si="473"/>
        <v>27555.919999999998</v>
      </c>
      <c r="AL273" s="22">
        <f t="shared" si="474"/>
        <v>13777.96</v>
      </c>
      <c r="AM273" s="22">
        <f t="shared" si="475"/>
        <v>37889.39</v>
      </c>
      <c r="AN273" s="22">
        <f t="shared" si="476"/>
        <v>0</v>
      </c>
      <c r="AO273" s="22">
        <f t="shared" si="477"/>
        <v>0</v>
      </c>
      <c r="AP273" s="22">
        <f t="shared" si="478"/>
        <v>75778.78</v>
      </c>
      <c r="AQ273" s="22">
        <f t="shared" si="479"/>
        <v>37889.39</v>
      </c>
      <c r="AR273" s="22">
        <f t="shared" si="480"/>
        <v>113668.17</v>
      </c>
      <c r="AS273" s="22">
        <f t="shared" si="481"/>
        <v>0</v>
      </c>
      <c r="BB273" s="22">
        <f t="shared" si="482"/>
        <v>11</v>
      </c>
    </row>
    <row r="274" spans="1:54">
      <c r="A274" s="3" t="str">
        <f t="shared" si="457"/>
        <v>(空白)Itovebi 3mg</v>
      </c>
      <c r="B274" s="3" t="s">
        <v>629</v>
      </c>
      <c r="C274" s="3" t="s">
        <v>629</v>
      </c>
      <c r="D274" s="3" t="s">
        <v>629</v>
      </c>
      <c r="E274" s="3" t="s">
        <v>710</v>
      </c>
      <c r="F274" s="3" t="s">
        <v>13</v>
      </c>
      <c r="G274" s="3" t="s">
        <v>14</v>
      </c>
      <c r="H274" s="3">
        <v>3566.02</v>
      </c>
      <c r="I274" s="22">
        <f>_xlfn.XLOOKUP($A274,[1]Sheet1!$A:$A,[1]Sheet1!D:D,0)</f>
        <v>0</v>
      </c>
      <c r="J274" s="22">
        <f>_xlfn.XLOOKUP($A274,[1]Sheet1!$A:$A,[1]Sheet1!E:E,0)</f>
        <v>0</v>
      </c>
      <c r="K274" s="22">
        <f>_xlfn.XLOOKUP($A274,[1]Sheet1!$A:$A,[1]Sheet1!F:F,0)</f>
        <v>0</v>
      </c>
      <c r="O274" s="22">
        <f t="shared" si="458"/>
        <v>0</v>
      </c>
      <c r="P274" s="22">
        <f t="shared" si="459"/>
        <v>0</v>
      </c>
      <c r="Q274" s="22">
        <v>0</v>
      </c>
      <c r="R274" s="22">
        <v>3</v>
      </c>
      <c r="S274" s="22">
        <v>5</v>
      </c>
      <c r="T274" s="22">
        <v>7</v>
      </c>
      <c r="U274" s="22">
        <v>6</v>
      </c>
      <c r="V274" s="22">
        <v>0</v>
      </c>
      <c r="W274" s="22">
        <v>0</v>
      </c>
      <c r="X274" s="22">
        <f t="shared" si="460"/>
        <v>15</v>
      </c>
      <c r="Y274" s="22">
        <f t="shared" si="461"/>
        <v>6</v>
      </c>
      <c r="Z274" s="22">
        <f t="shared" si="462"/>
        <v>21</v>
      </c>
      <c r="AA274" s="22">
        <f t="shared" si="463"/>
        <v>0</v>
      </c>
      <c r="AB274" s="22">
        <f t="shared" si="464"/>
        <v>0</v>
      </c>
      <c r="AC274" s="22">
        <f t="shared" si="465"/>
        <v>0</v>
      </c>
      <c r="AD274" s="22">
        <f t="shared" si="466"/>
        <v>0</v>
      </c>
      <c r="AE274" s="22">
        <f t="shared" si="467"/>
        <v>0</v>
      </c>
      <c r="AF274" s="22">
        <f t="shared" si="468"/>
        <v>0</v>
      </c>
      <c r="AG274" s="22">
        <f t="shared" si="469"/>
        <v>0</v>
      </c>
      <c r="AH274" s="22">
        <f t="shared" si="470"/>
        <v>0</v>
      </c>
      <c r="AI274" s="22">
        <f t="shared" si="471"/>
        <v>0</v>
      </c>
      <c r="AJ274" s="22">
        <f t="shared" si="472"/>
        <v>10698.06</v>
      </c>
      <c r="AK274" s="22">
        <f t="shared" si="473"/>
        <v>17830.099999999999</v>
      </c>
      <c r="AL274" s="22">
        <f t="shared" si="474"/>
        <v>24962.14</v>
      </c>
      <c r="AM274" s="22">
        <f t="shared" si="475"/>
        <v>21396.12</v>
      </c>
      <c r="AN274" s="22">
        <f t="shared" si="476"/>
        <v>0</v>
      </c>
      <c r="AO274" s="22">
        <f t="shared" si="477"/>
        <v>0</v>
      </c>
      <c r="AP274" s="22">
        <f t="shared" si="478"/>
        <v>53490.3</v>
      </c>
      <c r="AQ274" s="22">
        <f t="shared" si="479"/>
        <v>21396.12</v>
      </c>
      <c r="AR274" s="22">
        <f t="shared" si="480"/>
        <v>74886.42</v>
      </c>
      <c r="AS274" s="22">
        <f t="shared" si="481"/>
        <v>0</v>
      </c>
      <c r="BB274" s="22">
        <f t="shared" si="482"/>
        <v>6</v>
      </c>
    </row>
    <row r="275" spans="1:54">
      <c r="A275" s="3" t="str">
        <f t="shared" si="457"/>
        <v>(空白)Itovebi 9mg</v>
      </c>
      <c r="B275" s="3" t="s">
        <v>629</v>
      </c>
      <c r="C275" s="3" t="s">
        <v>629</v>
      </c>
      <c r="D275" s="3" t="s">
        <v>629</v>
      </c>
      <c r="E275" s="3" t="s">
        <v>710</v>
      </c>
      <c r="F275" s="3" t="s">
        <v>13</v>
      </c>
      <c r="G275" s="3" t="s">
        <v>15</v>
      </c>
      <c r="H275" s="3">
        <v>10698.05</v>
      </c>
      <c r="I275" s="22">
        <f>_xlfn.XLOOKUP($A275,[1]Sheet1!$A:$A,[1]Sheet1!D:D,0)</f>
        <v>0</v>
      </c>
      <c r="J275" s="22">
        <f>_xlfn.XLOOKUP($A275,[1]Sheet1!$A:$A,[1]Sheet1!E:E,0)</f>
        <v>0</v>
      </c>
      <c r="K275" s="22">
        <f>_xlfn.XLOOKUP($A275,[1]Sheet1!$A:$A,[1]Sheet1!F:F,0)</f>
        <v>0</v>
      </c>
      <c r="O275" s="22">
        <f t="shared" si="458"/>
        <v>0</v>
      </c>
      <c r="P275" s="22">
        <f t="shared" si="459"/>
        <v>0</v>
      </c>
      <c r="Q275" s="22">
        <v>0</v>
      </c>
      <c r="R275" s="22">
        <v>2</v>
      </c>
      <c r="S275" s="22">
        <v>0</v>
      </c>
      <c r="T275" s="22">
        <v>5</v>
      </c>
      <c r="U275" s="22">
        <v>0</v>
      </c>
      <c r="V275" s="22">
        <v>0</v>
      </c>
      <c r="W275" s="22">
        <v>0</v>
      </c>
      <c r="X275" s="22">
        <f t="shared" si="460"/>
        <v>7</v>
      </c>
      <c r="Y275" s="22">
        <f t="shared" si="461"/>
        <v>0</v>
      </c>
      <c r="Z275" s="22">
        <f t="shared" si="462"/>
        <v>7</v>
      </c>
      <c r="AA275" s="22">
        <f t="shared" si="463"/>
        <v>0</v>
      </c>
      <c r="AB275" s="22">
        <f t="shared" si="464"/>
        <v>0</v>
      </c>
      <c r="AC275" s="22">
        <f t="shared" si="465"/>
        <v>0</v>
      </c>
      <c r="AD275" s="22">
        <f t="shared" si="466"/>
        <v>0</v>
      </c>
      <c r="AE275" s="22">
        <f t="shared" si="467"/>
        <v>0</v>
      </c>
      <c r="AF275" s="22">
        <f t="shared" si="468"/>
        <v>0</v>
      </c>
      <c r="AG275" s="22">
        <f t="shared" si="469"/>
        <v>0</v>
      </c>
      <c r="AH275" s="22">
        <f t="shared" si="470"/>
        <v>0</v>
      </c>
      <c r="AI275" s="22">
        <f t="shared" si="471"/>
        <v>0</v>
      </c>
      <c r="AJ275" s="22">
        <f t="shared" si="472"/>
        <v>21396.1</v>
      </c>
      <c r="AK275" s="22">
        <f t="shared" si="473"/>
        <v>0</v>
      </c>
      <c r="AL275" s="22">
        <f t="shared" si="474"/>
        <v>53490.25</v>
      </c>
      <c r="AM275" s="22">
        <f t="shared" si="475"/>
        <v>0</v>
      </c>
      <c r="AN275" s="22">
        <f t="shared" si="476"/>
        <v>0</v>
      </c>
      <c r="AO275" s="22">
        <f t="shared" si="477"/>
        <v>0</v>
      </c>
      <c r="AP275" s="22">
        <f t="shared" si="478"/>
        <v>74886.349999999991</v>
      </c>
      <c r="AQ275" s="22">
        <f t="shared" si="479"/>
        <v>0</v>
      </c>
      <c r="AR275" s="22">
        <f t="shared" si="480"/>
        <v>74886.349999999991</v>
      </c>
      <c r="AS275" s="22">
        <f t="shared" si="481"/>
        <v>0</v>
      </c>
      <c r="BB275" s="22">
        <f t="shared" si="482"/>
        <v>0</v>
      </c>
    </row>
    <row r="276" spans="1:54">
      <c r="A276" s="3" t="str">
        <f t="shared" si="457"/>
        <v>(空白)Perjeta</v>
      </c>
      <c r="B276" s="3" t="s">
        <v>629</v>
      </c>
      <c r="C276" s="3" t="s">
        <v>629</v>
      </c>
      <c r="D276" s="3" t="s">
        <v>629</v>
      </c>
      <c r="E276" s="3" t="s">
        <v>708</v>
      </c>
      <c r="F276" s="3" t="s">
        <v>16</v>
      </c>
      <c r="G276" s="3" t="s">
        <v>16</v>
      </c>
      <c r="H276" s="3">
        <v>3985.87</v>
      </c>
      <c r="I276" s="22">
        <f>_xlfn.XLOOKUP($A276,[1]Sheet1!$A:$A,[1]Sheet1!D:D,0)</f>
        <v>0</v>
      </c>
      <c r="J276" s="22">
        <f>_xlfn.XLOOKUP($A276,[1]Sheet1!$A:$A,[1]Sheet1!E:E,0)</f>
        <v>0</v>
      </c>
      <c r="K276" s="22">
        <f>_xlfn.XLOOKUP($A276,[1]Sheet1!$A:$A,[1]Sheet1!F:F,0)</f>
        <v>0</v>
      </c>
      <c r="O276" s="22">
        <f t="shared" si="458"/>
        <v>0</v>
      </c>
      <c r="P276" s="22">
        <f t="shared" si="459"/>
        <v>0</v>
      </c>
      <c r="Q276" s="22">
        <v>0</v>
      </c>
      <c r="R276" s="22">
        <v>32</v>
      </c>
      <c r="S276" s="22">
        <v>45</v>
      </c>
      <c r="T276" s="22">
        <v>35</v>
      </c>
      <c r="U276" s="22">
        <v>33</v>
      </c>
      <c r="V276" s="22">
        <v>0</v>
      </c>
      <c r="W276" s="22">
        <v>0</v>
      </c>
      <c r="X276" s="22">
        <f t="shared" si="460"/>
        <v>112</v>
      </c>
      <c r="Y276" s="22">
        <f t="shared" si="461"/>
        <v>33</v>
      </c>
      <c r="Z276" s="22">
        <f t="shared" si="462"/>
        <v>145</v>
      </c>
      <c r="AA276" s="22">
        <f t="shared" si="463"/>
        <v>0</v>
      </c>
      <c r="AB276" s="22">
        <f t="shared" si="464"/>
        <v>0</v>
      </c>
      <c r="AC276" s="22">
        <f t="shared" si="465"/>
        <v>0</v>
      </c>
      <c r="AD276" s="22">
        <f t="shared" si="466"/>
        <v>0</v>
      </c>
      <c r="AE276" s="22">
        <f t="shared" si="467"/>
        <v>0</v>
      </c>
      <c r="AF276" s="22">
        <f t="shared" si="468"/>
        <v>0</v>
      </c>
      <c r="AG276" s="22">
        <f t="shared" si="469"/>
        <v>0</v>
      </c>
      <c r="AH276" s="22">
        <f t="shared" si="470"/>
        <v>0</v>
      </c>
      <c r="AI276" s="22">
        <f t="shared" si="471"/>
        <v>0</v>
      </c>
      <c r="AJ276" s="22">
        <f t="shared" si="472"/>
        <v>127547.84</v>
      </c>
      <c r="AK276" s="22">
        <f t="shared" si="473"/>
        <v>179364.15</v>
      </c>
      <c r="AL276" s="22">
        <f t="shared" si="474"/>
        <v>139505.44999999998</v>
      </c>
      <c r="AM276" s="22">
        <f t="shared" si="475"/>
        <v>131533.71</v>
      </c>
      <c r="AN276" s="22">
        <f t="shared" si="476"/>
        <v>0</v>
      </c>
      <c r="AO276" s="22">
        <f t="shared" si="477"/>
        <v>0</v>
      </c>
      <c r="AP276" s="22">
        <f t="shared" si="478"/>
        <v>446417.44</v>
      </c>
      <c r="AQ276" s="22">
        <f t="shared" si="479"/>
        <v>131533.71</v>
      </c>
      <c r="AR276" s="22">
        <f t="shared" si="480"/>
        <v>577951.15</v>
      </c>
      <c r="AS276" s="22">
        <f t="shared" si="481"/>
        <v>0</v>
      </c>
      <c r="BB276" s="22">
        <f t="shared" si="482"/>
        <v>33</v>
      </c>
    </row>
    <row r="277" spans="1:54">
      <c r="A277" s="3" t="str">
        <f t="shared" si="457"/>
        <v>(空白)Phesgo 10ml</v>
      </c>
      <c r="B277" s="3" t="s">
        <v>629</v>
      </c>
      <c r="C277" s="3" t="s">
        <v>629</v>
      </c>
      <c r="D277" s="3" t="s">
        <v>629</v>
      </c>
      <c r="E277" s="3" t="s">
        <v>710</v>
      </c>
      <c r="F277" s="3" t="s">
        <v>17</v>
      </c>
      <c r="G277" s="3" t="s">
        <v>18</v>
      </c>
      <c r="H277" s="3">
        <v>6232.07</v>
      </c>
      <c r="I277" s="22">
        <f>_xlfn.XLOOKUP($A277,[1]Sheet1!$A:$A,[1]Sheet1!D:D,0)</f>
        <v>0</v>
      </c>
      <c r="J277" s="22">
        <f>_xlfn.XLOOKUP($A277,[1]Sheet1!$A:$A,[1]Sheet1!E:E,0)</f>
        <v>0</v>
      </c>
      <c r="K277" s="22">
        <f>_xlfn.XLOOKUP($A277,[1]Sheet1!$A:$A,[1]Sheet1!F:F,0)</f>
        <v>0</v>
      </c>
      <c r="L277" s="22">
        <v>0</v>
      </c>
      <c r="M277" s="22">
        <v>0</v>
      </c>
      <c r="N277" s="22">
        <v>0</v>
      </c>
      <c r="O277" s="22">
        <f t="shared" si="458"/>
        <v>0</v>
      </c>
      <c r="P277" s="22">
        <f t="shared" si="459"/>
        <v>0</v>
      </c>
      <c r="Q277" s="22">
        <v>0</v>
      </c>
      <c r="R277" s="22">
        <v>26</v>
      </c>
      <c r="S277" s="22">
        <v>30</v>
      </c>
      <c r="T277" s="22">
        <v>37</v>
      </c>
      <c r="U277" s="22">
        <v>30</v>
      </c>
      <c r="V277" s="22">
        <v>0</v>
      </c>
      <c r="W277" s="22">
        <v>0</v>
      </c>
      <c r="X277" s="22">
        <f t="shared" si="460"/>
        <v>93</v>
      </c>
      <c r="Y277" s="22">
        <f t="shared" si="461"/>
        <v>30</v>
      </c>
      <c r="Z277" s="22">
        <f t="shared" si="462"/>
        <v>123</v>
      </c>
      <c r="AA277" s="22">
        <f t="shared" si="463"/>
        <v>0</v>
      </c>
      <c r="AB277" s="22">
        <f t="shared" si="464"/>
        <v>0</v>
      </c>
      <c r="AC277" s="22">
        <f t="shared" si="465"/>
        <v>0</v>
      </c>
      <c r="AD277" s="22">
        <f t="shared" si="466"/>
        <v>0</v>
      </c>
      <c r="AE277" s="22">
        <f t="shared" si="467"/>
        <v>0</v>
      </c>
      <c r="AF277" s="22">
        <f t="shared" si="468"/>
        <v>0</v>
      </c>
      <c r="AG277" s="22">
        <f t="shared" si="469"/>
        <v>0</v>
      </c>
      <c r="AH277" s="22">
        <f t="shared" si="470"/>
        <v>0</v>
      </c>
      <c r="AI277" s="22">
        <f t="shared" si="471"/>
        <v>0</v>
      </c>
      <c r="AJ277" s="22">
        <f t="shared" si="472"/>
        <v>162033.82</v>
      </c>
      <c r="AK277" s="22">
        <f t="shared" si="473"/>
        <v>186962.09999999998</v>
      </c>
      <c r="AL277" s="22">
        <f t="shared" si="474"/>
        <v>230586.59</v>
      </c>
      <c r="AM277" s="22">
        <f t="shared" si="475"/>
        <v>186962.09999999998</v>
      </c>
      <c r="AN277" s="22">
        <f t="shared" si="476"/>
        <v>0</v>
      </c>
      <c r="AO277" s="22">
        <f t="shared" si="477"/>
        <v>0</v>
      </c>
      <c r="AP277" s="22">
        <f t="shared" si="478"/>
        <v>579582.51</v>
      </c>
      <c r="AQ277" s="22">
        <f t="shared" si="479"/>
        <v>186962.09999999998</v>
      </c>
      <c r="AR277" s="22">
        <f t="shared" si="480"/>
        <v>766544.61</v>
      </c>
      <c r="AS277" s="22">
        <f t="shared" si="481"/>
        <v>123</v>
      </c>
      <c r="AT277" s="22">
        <f>R277</f>
        <v>26</v>
      </c>
      <c r="AU277" s="22">
        <f t="shared" ref="AU277" si="503">S277</f>
        <v>30</v>
      </c>
      <c r="AV277" s="22">
        <f t="shared" ref="AV277" si="504">T277</f>
        <v>37</v>
      </c>
      <c r="AW277" s="22">
        <f t="shared" ref="AW277" si="505">U277</f>
        <v>30</v>
      </c>
      <c r="AX277" s="22">
        <f t="shared" ref="AX277" si="506">V277</f>
        <v>0</v>
      </c>
      <c r="AY277" s="22">
        <f t="shared" ref="AY277" si="507">W277</f>
        <v>0</v>
      </c>
      <c r="AZ277" s="22">
        <v>0</v>
      </c>
      <c r="BA277" s="22">
        <v>0</v>
      </c>
      <c r="BB277" s="22">
        <f t="shared" si="482"/>
        <v>30</v>
      </c>
    </row>
    <row r="278" spans="1:54">
      <c r="A278" s="3" t="str">
        <f t="shared" si="457"/>
        <v>(空白)Phesgo 15ml</v>
      </c>
      <c r="B278" s="3" t="s">
        <v>629</v>
      </c>
      <c r="C278" s="3" t="s">
        <v>629</v>
      </c>
      <c r="D278" s="3" t="s">
        <v>629</v>
      </c>
      <c r="E278" s="3" t="s">
        <v>710</v>
      </c>
      <c r="F278" s="3" t="s">
        <v>17</v>
      </c>
      <c r="G278" s="3" t="s">
        <v>19</v>
      </c>
      <c r="H278" s="3">
        <v>8489.27</v>
      </c>
      <c r="I278" s="22">
        <f>_xlfn.XLOOKUP($A278,[1]Sheet1!$A:$A,[1]Sheet1!D:D,0)</f>
        <v>0</v>
      </c>
      <c r="J278" s="22">
        <f>_xlfn.XLOOKUP($A278,[1]Sheet1!$A:$A,[1]Sheet1!E:E,0)</f>
        <v>0</v>
      </c>
      <c r="K278" s="22">
        <f>_xlfn.XLOOKUP($A278,[1]Sheet1!$A:$A,[1]Sheet1!F:F,0)</f>
        <v>0</v>
      </c>
      <c r="L278" s="22">
        <v>0</v>
      </c>
      <c r="M278" s="22">
        <v>0</v>
      </c>
      <c r="N278" s="22">
        <v>0</v>
      </c>
      <c r="O278" s="22">
        <f t="shared" si="458"/>
        <v>0</v>
      </c>
      <c r="P278" s="22">
        <f t="shared" si="459"/>
        <v>0</v>
      </c>
      <c r="Q278" s="22">
        <v>0</v>
      </c>
      <c r="R278" s="22">
        <v>2</v>
      </c>
      <c r="S278" s="22">
        <v>0</v>
      </c>
      <c r="T278" s="22">
        <v>0</v>
      </c>
      <c r="U278" s="22">
        <v>1</v>
      </c>
      <c r="V278" s="22">
        <v>0</v>
      </c>
      <c r="W278" s="22">
        <v>0</v>
      </c>
      <c r="X278" s="22">
        <f t="shared" si="460"/>
        <v>2</v>
      </c>
      <c r="Y278" s="22">
        <f t="shared" si="461"/>
        <v>1</v>
      </c>
      <c r="Z278" s="22">
        <f t="shared" si="462"/>
        <v>3</v>
      </c>
      <c r="AA278" s="22">
        <f t="shared" si="463"/>
        <v>0</v>
      </c>
      <c r="AB278" s="22">
        <f t="shared" si="464"/>
        <v>0</v>
      </c>
      <c r="AC278" s="22">
        <f t="shared" si="465"/>
        <v>0</v>
      </c>
      <c r="AD278" s="22">
        <f t="shared" si="466"/>
        <v>0</v>
      </c>
      <c r="AE278" s="22">
        <f t="shared" si="467"/>
        <v>0</v>
      </c>
      <c r="AF278" s="22">
        <f t="shared" si="468"/>
        <v>0</v>
      </c>
      <c r="AG278" s="22">
        <f t="shared" si="469"/>
        <v>0</v>
      </c>
      <c r="AH278" s="22">
        <f t="shared" si="470"/>
        <v>0</v>
      </c>
      <c r="AI278" s="22">
        <f t="shared" si="471"/>
        <v>0</v>
      </c>
      <c r="AJ278" s="22">
        <f t="shared" si="472"/>
        <v>16978.54</v>
      </c>
      <c r="AK278" s="22">
        <f t="shared" si="473"/>
        <v>0</v>
      </c>
      <c r="AL278" s="22">
        <f t="shared" si="474"/>
        <v>0</v>
      </c>
      <c r="AM278" s="22">
        <f t="shared" si="475"/>
        <v>8489.27</v>
      </c>
      <c r="AN278" s="22">
        <f t="shared" si="476"/>
        <v>0</v>
      </c>
      <c r="AO278" s="22">
        <f t="shared" si="477"/>
        <v>0</v>
      </c>
      <c r="AP278" s="22">
        <f t="shared" si="478"/>
        <v>16978.54</v>
      </c>
      <c r="AQ278" s="22">
        <f t="shared" si="479"/>
        <v>8489.27</v>
      </c>
      <c r="AR278" s="22">
        <f t="shared" si="480"/>
        <v>25467.81</v>
      </c>
      <c r="AS278" s="22">
        <f t="shared" si="481"/>
        <v>6</v>
      </c>
      <c r="AT278" s="22">
        <f>R278*2</f>
        <v>4</v>
      </c>
      <c r="AU278" s="22">
        <f t="shared" ref="AU278" si="508">S278*2</f>
        <v>0</v>
      </c>
      <c r="AV278" s="22">
        <f t="shared" ref="AV278" si="509">T278*2</f>
        <v>0</v>
      </c>
      <c r="AW278" s="22">
        <f t="shared" ref="AW278" si="510">U278*2</f>
        <v>2</v>
      </c>
      <c r="AX278" s="22">
        <f t="shared" ref="AX278" si="511">V278*2</f>
        <v>0</v>
      </c>
      <c r="AY278" s="22">
        <f t="shared" ref="AY278" si="512">W278*2</f>
        <v>0</v>
      </c>
      <c r="BB278" s="22">
        <f t="shared" si="482"/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业绩</vt:lpstr>
      <vt:lpstr>DDI</vt:lpstr>
      <vt:lpstr>渗透率</vt:lpstr>
      <vt:lpstr>盲盘跟进</vt:lpstr>
      <vt:lpstr>伊赫莱</vt:lpstr>
      <vt:lpstr>Con%</vt:lpstr>
      <vt:lpstr>医院</vt:lpstr>
      <vt:lpstr>HF月均趋势</vt:lpstr>
      <vt:lpstr>PF月均趋势</vt:lpstr>
      <vt:lpstr>LEL</vt:lpstr>
      <vt:lpstr>大妥进度</vt:lpstr>
      <vt:lpstr>大妥破0追踪</vt:lpstr>
      <vt:lpstr>伊赫莱破0追踪</vt:lpstr>
      <vt:lpstr>Sheet1</vt:lpstr>
      <vt:lpstr>Sheet2</vt:lpstr>
      <vt:lpstr>data-HP</vt:lpstr>
      <vt:lpstr>date-TAM</vt:lpstr>
    </vt:vector>
  </TitlesOfParts>
  <Company>F. Hoffmann La Roche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chi, jing {MWAA~SHANGHAI}</dc:creator>
  <cp:lastModifiedBy>chi, jing {MWAA~SHANGHAI}</cp:lastModifiedBy>
  <dcterms:created xsi:type="dcterms:W3CDTF">2026-04-07T02:59:36Z</dcterms:created>
  <dcterms:modified xsi:type="dcterms:W3CDTF">2026-04-28T05:50:46Z</dcterms:modified>
</cp:coreProperties>
</file>